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Ex2.xml" ContentType="application/vnd.ms-office.chartex+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Ex3.xml" ContentType="application/vnd.ms-office.chartex+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drawings/drawing18.xml" ContentType="application/vnd.openxmlformats-officedocument.drawing+xml"/>
  <Override PartName="/xl/comments16.xml" ContentType="application/vnd.openxmlformats-officedocument.spreadsheetml.comments+xml"/>
  <Override PartName="/xl/drawings/drawing19.xml" ContentType="application/vnd.openxmlformats-officedocument.drawing+xml"/>
  <Override PartName="/xl/comments17.xml" ContentType="application/vnd.openxmlformats-officedocument.spreadsheetml.comments+xml"/>
  <Override PartName="/xl/drawings/drawing20.xml" ContentType="application/vnd.openxmlformats-officedocument.drawing+xml"/>
  <Override PartName="/xl/comments18.xml" ContentType="application/vnd.openxmlformats-officedocument.spreadsheetml.comments+xml"/>
  <Override PartName="/xl/drawings/drawing21.xml" ContentType="application/vnd.openxmlformats-officedocument.drawing+xml"/>
  <Override PartName="/xl/comments19.xml" ContentType="application/vnd.openxmlformats-officedocument.spreadsheetml.comments+xml"/>
  <Override PartName="/xl/drawings/drawing22.xml" ContentType="application/vnd.openxmlformats-officedocument.drawing+xml"/>
  <Override PartName="/xl/comments20.xml" ContentType="application/vnd.openxmlformats-officedocument.spreadsheetml.comments+xml"/>
  <Override PartName="/xl/drawings/drawing23.xml" ContentType="application/vnd.openxmlformats-officedocument.drawing+xml"/>
  <Override PartName="/xl/comments21.xml" ContentType="application/vnd.openxmlformats-officedocument.spreadsheetml.comments+xml"/>
  <Override PartName="/xl/drawings/drawing24.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G:\Mi unidad\SIG\SG ANTISOBORNO\RIESGOS ANTISOBORNO\"/>
    </mc:Choice>
  </mc:AlternateContent>
  <xr:revisionPtr revIDLastSave="0" documentId="8_{78D25596-8DA3-4439-B566-AB45357E5629}" xr6:coauthVersionLast="47" xr6:coauthVersionMax="47" xr10:uidLastSave="{00000000-0000-0000-0000-000000000000}"/>
  <bookViews>
    <workbookView xWindow="1716" yWindow="0" windowWidth="14208" windowHeight="11748" tabRatio="886" firstSheet="2" activeTab="2" xr2:uid="{00000000-000D-0000-FFFF-FFFF00000000}"/>
  </bookViews>
  <sheets>
    <sheet name="MAPA RIESGOS" sheetId="24" r:id="rId1"/>
    <sheet name="MAPA X ROLES" sheetId="25" r:id="rId2"/>
    <sheet name="PLANEACIÓN" sheetId="54" r:id="rId3"/>
    <sheet name="G SOCIAL Y R-C" sheetId="53" r:id="rId4"/>
    <sheet name="INTERISTITUCIONAL" sheetId="56" r:id="rId5"/>
    <sheet name="COMUNICACIONES" sheetId="64" r:id="rId6"/>
    <sheet name="G.INTE.PROYECTOS" sheetId="67" r:id="rId7"/>
    <sheet name="INNOVACION" sheetId="10" r:id="rId8"/>
    <sheet name="PREINVERSION" sheetId="44" r:id="rId9"/>
    <sheet name="G VALORIZ" sheetId="48" r:id="rId10"/>
    <sheet name="DISEÑO" sheetId="46" r:id="rId11"/>
    <sheet name="G PREDIAL" sheetId="51" r:id="rId12"/>
    <sheet name="CONSTRUCCIONES" sheetId="60" r:id="rId13"/>
    <sheet name="CONSERVAC INFR " sheetId="52" r:id="rId14"/>
    <sheet name="PRACTICASINT" sheetId="62" r:id="rId15"/>
    <sheet name=" G CONTRACTUAL " sheetId="50" r:id="rId16"/>
    <sheet name="LEGAL" sheetId="49" r:id="rId17"/>
    <sheet name="TALENTO" sheetId="57" r:id="rId18"/>
    <sheet name="TIC" sheetId="61" r:id="rId19"/>
    <sheet name="GFINANCIERA" sheetId="59" r:id="rId20"/>
    <sheet name="FISICOS" sheetId="65" r:id="rId21"/>
    <sheet name="GDOCUMENTAL" sheetId="58" r:id="rId22"/>
    <sheet name="EVAL CONT" sheetId="55" r:id="rId23"/>
    <sheet name="MEJORAMIENTO" sheetId="63"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_xlchart.v1.0" hidden="1">'MAPA RIESGOS'!$A$2:$A$23</definedName>
    <definedName name="_xlchart.v1.1" hidden="1">'MAPA RIESGOS'!$B$1</definedName>
    <definedName name="_xlchart.v1.2" hidden="1">'MAPA RIESGOS'!$B$2:$B$23</definedName>
    <definedName name="_xlchart.v1.3" hidden="1">'MAPA RIESGOS'!$C$1</definedName>
    <definedName name="_xlchart.v1.4" hidden="1">'MAPA RIESGOS'!$C$2:$C$23</definedName>
    <definedName name="_xlchart.v1.5" hidden="1">'[1]MAPA X ROLES'!$A$2:$A$23</definedName>
    <definedName name="_xlchart.v1.6" hidden="1">'[1]MAPA X ROLES'!$B$2:$B$23</definedName>
    <definedName name="_xlchart.v1.7" hidden="1">'[1]MAPA X ROLES'!$C$2:$C$23</definedName>
    <definedName name="ActorInterno" localSheetId="6">'G.INTE.PROYECTOS'!$BOW$965:$BOW$969</definedName>
    <definedName name="ActorInterno">#REF!</definedName>
    <definedName name="_xlnm.Print_Area" localSheetId="6">'G.INTE.PROYECTOS'!$B$1:$GH$9</definedName>
    <definedName name="areas" localSheetId="6">#REF!</definedName>
    <definedName name="areas">#REF!</definedName>
    <definedName name="Calificacion" localSheetId="6">'G.INTE.PROYECTOS'!$BMY$801:$BMY$803</definedName>
    <definedName name="Calificacion">#REF!</definedName>
    <definedName name="cargos" localSheetId="6">#REF!</definedName>
    <definedName name="cargos">#REF!</definedName>
    <definedName name="Causa" localSheetId="6">'G.INTE.PROYECTOS'!$BMW$801:$BMW$812</definedName>
    <definedName name="Causa">#REF!</definedName>
    <definedName name="CausaTipo" localSheetId="6">'G.INTE.PROYECTOS'!$BOU$956:$BOU$963</definedName>
    <definedName name="CausaTipo">#REF!</definedName>
    <definedName name="consecuencias" localSheetId="6">'G.INTE.PROYECTOS'!$BMC$703:$BMC$715</definedName>
    <definedName name="consecuencias" localSheetId="7">INNOVACION!$BMC$703:$BMC$715</definedName>
    <definedName name="consecuencias">#REF!</definedName>
    <definedName name="consol" localSheetId="6">#REF!</definedName>
    <definedName name="consol">#REF!</definedName>
    <definedName name="Decision" localSheetId="6">#REF!</definedName>
    <definedName name="Decision">#REF!</definedName>
    <definedName name="EFECT_CONTROL" localSheetId="6">'G.INTE.PROYECTOS'!$BNW$899:$BNW$902</definedName>
    <definedName name="EFECT_CONTROL">#REF!</definedName>
    <definedName name="Efecto" localSheetId="6">'G.INTE.PROYECTOS'!$BMZ$801:$BMZ$804</definedName>
    <definedName name="Efecto" localSheetId="7">INNOVACION!$BMZ$801:$BMZ$804</definedName>
    <definedName name="Efecto">#REF!</definedName>
    <definedName name="Efectos" localSheetId="6">#REF!</definedName>
    <definedName name="Efectos">#REF!</definedName>
    <definedName name="ejecucion" localSheetId="6">#REF!</definedName>
    <definedName name="ejecucion">#REF!</definedName>
    <definedName name="Evidencia" localSheetId="6">#REF!</definedName>
    <definedName name="Evidencia">#REF!</definedName>
    <definedName name="ExternoExp" localSheetId="6">'G.INTE.PROYECTOS'!$BMH$724:$BMH$733</definedName>
    <definedName name="ExternoExp" localSheetId="7">INNOVACION!$BMH$724:$BMH$733</definedName>
    <definedName name="ExternoExp">#REF!</definedName>
    <definedName name="Frecuencia" localSheetId="6">#REF!</definedName>
    <definedName name="Frecuencia">#REF!</definedName>
    <definedName name="frecuencias" localSheetId="6">#REF!</definedName>
    <definedName name="frecuencias">#REF!</definedName>
    <definedName name="FRECUENCY" localSheetId="6">'G.INTE.PROYECTOS'!$BOE$930:$BOE$932</definedName>
    <definedName name="FRECUENCY" localSheetId="7">INNOVACION!$BOE$930:$BOE$932</definedName>
    <definedName name="FRECUENCY">#REF!</definedName>
    <definedName name="IMPACTO" localSheetId="6">'G.INTE.PROYECTOS'!$BMT$788:$BMT$792</definedName>
    <definedName name="IMPACTO" localSheetId="7">INNOVACION!$BMT$788:$BMT$792</definedName>
    <definedName name="IMPACTO">#REF!</definedName>
    <definedName name="IMPLEMENT" localSheetId="6">'G.INTE.PROYECTOS'!$BNZ$913:$BNZ$916</definedName>
    <definedName name="IMPLEMENT" localSheetId="7">INNOVACION!$BNZ$913:$BNZ$916</definedName>
    <definedName name="IMPLEMENT">#REF!</definedName>
    <definedName name="InternoExp" localSheetId="6">'G.INTE.PROYECTOS'!$BMF$718:$BMF$721</definedName>
    <definedName name="InternoExp" localSheetId="7">INNOVACION!$BMF$718:$BMF$721</definedName>
    <definedName name="InternoExp">#REF!</definedName>
    <definedName name="Nivel" localSheetId="6">'G.INTE.PROYECTOS'!$BNA$801:$BNA$804</definedName>
    <definedName name="Nivel">#REF!</definedName>
    <definedName name="opcion" localSheetId="6">'G.INTE.PROYECTOS'!$BNG$840:$BNG$843</definedName>
    <definedName name="opcion">#REF!</definedName>
    <definedName name="Oportunidad" localSheetId="6">'G.INTE.PROYECTOS'!$BMX$801:$BMX$803</definedName>
    <definedName name="Oportunidad">#REF!</definedName>
    <definedName name="Print_Area_0" localSheetId="6">'G.INTE.PROYECTOS'!$B$1:$G$9</definedName>
    <definedName name="Print_Area_0_0" localSheetId="6">'G.INTE.PROYECTOS'!$B$1:$G$9</definedName>
    <definedName name="Print_Area_0_0_0" localSheetId="6">'G.INTE.PROYECTOS'!$B$1:$G$9</definedName>
    <definedName name="Print_Titles_0" localSheetId="6">'G.INTE.PROYECTOS'!$1:$4</definedName>
    <definedName name="Print_Titles_0_0" localSheetId="6">'G.INTE.PROYECTOS'!$1:$4</definedName>
    <definedName name="Print_Titles_0_0_0" localSheetId="6">'G.INTE.PROYECTOS'!$1:$4</definedName>
    <definedName name="PRO" localSheetId="6">#REF!</definedName>
    <definedName name="PRO">#REF!</definedName>
    <definedName name="PROBAB" localSheetId="6">'G.INTE.PROYECTOS'!$BMR$781:$BMR$785</definedName>
    <definedName name="PROBAB" localSheetId="7">INNOVACION!$BMR$781:$BMR$785</definedName>
    <definedName name="PROBAB">#REF!</definedName>
    <definedName name="Proceso">[2]Listas!$H$42:$H$64</definedName>
    <definedName name="procesos" localSheetId="6">#REF!</definedName>
    <definedName name="procesos">#REF!</definedName>
    <definedName name="Proposito" localSheetId="6">#REF!</definedName>
    <definedName name="Proposito">#REF!</definedName>
    <definedName name="RisSegInf" localSheetId="6">'G.INTE.PROYECTOS'!$BNI$845:$BNI$847</definedName>
    <definedName name="RisSegInf">#REF!</definedName>
    <definedName name="SINO" localSheetId="6">'G.INTE.PROYECTOS'!$BNE$837:$BNE$838</definedName>
    <definedName name="SINO" localSheetId="7">INNOVACION!$BNE$837:$BNE$838</definedName>
    <definedName name="SINO">#REF!</definedName>
    <definedName name="SN" localSheetId="6">#REF!</definedName>
    <definedName name="SN">#REF!</definedName>
    <definedName name="tercExterno" localSheetId="6">'G.INTE.PROYECTOS'!$BOY$972:$BOY$980</definedName>
    <definedName name="tercExterno">#REF!</definedName>
    <definedName name="TIP_CONTROL" localSheetId="6">'G.INTE.PROYECTOS'!$BNY$906:$BNY$910</definedName>
    <definedName name="TIP_CONTROL" localSheetId="7">INNOVACION!$BNY$906:$BNY$910</definedName>
    <definedName name="TIP_CONTROL">#REF!</definedName>
    <definedName name="Tipo" localSheetId="6">'G.INTE.PROYECTOS'!$BMK$733:$BMK$742</definedName>
    <definedName name="Tipo">#REF!</definedName>
    <definedName name="TipoCau" localSheetId="6">'G.INTE.PROYECTOS'!$BMA$697:$BMA$702</definedName>
    <definedName name="TipoCau" localSheetId="7">INNOVACION!$BMA$697:$BMA$702</definedName>
    <definedName name="TipoCau">#REF!</definedName>
    <definedName name="TipoCausa">[3]Matriz!$BNZ$896:$BNZ$903</definedName>
    <definedName name="_xlnm.Print_Titles" localSheetId="6">'G.INTE.PROYECTOS'!$C:$C,'G.INTE.PROYECTOS'!$1:$8</definedName>
    <definedName name="TramitesSer" localSheetId="6">'G.INTE.PROYECTOS'!$BMM$745:$BMM$763</definedName>
    <definedName name="TramitesSer" localSheetId="7">INNOVACION!$BMM$745:$BMM$763</definedName>
    <definedName name="TramitesSer">#REF!</definedName>
    <definedName name="Valoracion" localSheetId="6">#REF!</definedName>
    <definedName name="Valoracion">#REF!</definedName>
    <definedName name="VALORACIÓN" localSheetId="6">#REF!</definedName>
    <definedName name="VALORACIÓN">#REF!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 i="24" l="1"/>
  <c r="CS26" i="52"/>
  <c r="CS27" i="52"/>
  <c r="CS28" i="52"/>
  <c r="CS29" i="52"/>
  <c r="CS30" i="52"/>
  <c r="CS31" i="52"/>
  <c r="CS32" i="52"/>
  <c r="CS33" i="52"/>
  <c r="CS34" i="52"/>
  <c r="CS35" i="52"/>
  <c r="CS36" i="52"/>
  <c r="CS18" i="52" s="1"/>
  <c r="CS37" i="52"/>
  <c r="CS19" i="52" s="1"/>
  <c r="CS38" i="52"/>
  <c r="CS20" i="52" s="1"/>
  <c r="CS39" i="52"/>
  <c r="CS21" i="52" s="1"/>
  <c r="CS40" i="52"/>
  <c r="CS41" i="52"/>
  <c r="CS42" i="52"/>
  <c r="CS43" i="52"/>
  <c r="CS44" i="52"/>
  <c r="CS45" i="52"/>
  <c r="CS46" i="52"/>
  <c r="CS47" i="52"/>
  <c r="CS48" i="52"/>
  <c r="CS49" i="52"/>
  <c r="CS24" i="52" s="1"/>
  <c r="CS50" i="52"/>
  <c r="CS51" i="52"/>
  <c r="CS52" i="52"/>
  <c r="CS53" i="52"/>
  <c r="CS54" i="52"/>
  <c r="CS25" i="52"/>
  <c r="CS23" i="52"/>
  <c r="GD100" i="67"/>
  <c r="GC100" i="67"/>
  <c r="GB100" i="67"/>
  <c r="FW100" i="67"/>
  <c r="FV100" i="67"/>
  <c r="FU100" i="67"/>
  <c r="FP100" i="67"/>
  <c r="FO100" i="67"/>
  <c r="FN100" i="67"/>
  <c r="FI100" i="67"/>
  <c r="FH100" i="67"/>
  <c r="FG100" i="67"/>
  <c r="FB100" i="67"/>
  <c r="FA100" i="67"/>
  <c r="EZ100" i="67"/>
  <c r="EU100" i="67"/>
  <c r="ET100" i="67"/>
  <c r="ES100" i="67"/>
  <c r="EN100" i="67"/>
  <c r="EM100" i="67"/>
  <c r="EL100" i="67"/>
  <c r="EG100" i="67"/>
  <c r="EF100" i="67"/>
  <c r="EE100" i="67"/>
  <c r="DZ100" i="67"/>
  <c r="DY100" i="67"/>
  <c r="DX100" i="67"/>
  <c r="DS100" i="67"/>
  <c r="DR100" i="67"/>
  <c r="DQ100" i="67"/>
  <c r="DL100" i="67"/>
  <c r="DK100" i="67"/>
  <c r="DJ100" i="67"/>
  <c r="DF100" i="67"/>
  <c r="DN100" i="67" s="1"/>
  <c r="DD100" i="67"/>
  <c r="DC100" i="67"/>
  <c r="DB100" i="67"/>
  <c r="CX100" i="67"/>
  <c r="CZ100" i="67" s="1"/>
  <c r="AD100" i="67"/>
  <c r="AC100" i="67"/>
  <c r="GD99" i="67"/>
  <c r="GC99" i="67"/>
  <c r="GB99" i="67"/>
  <c r="FW99" i="67"/>
  <c r="FV99" i="67"/>
  <c r="FU99" i="67"/>
  <c r="FP99" i="67"/>
  <c r="FO99" i="67"/>
  <c r="FN99" i="67"/>
  <c r="FI99" i="67"/>
  <c r="FH99" i="67"/>
  <c r="FG99" i="67"/>
  <c r="FB99" i="67"/>
  <c r="FA99" i="67"/>
  <c r="EZ99" i="67"/>
  <c r="EU99" i="67"/>
  <c r="ET99" i="67"/>
  <c r="ES99" i="67"/>
  <c r="EN99" i="67"/>
  <c r="EM99" i="67"/>
  <c r="EL99" i="67"/>
  <c r="EG99" i="67"/>
  <c r="EF99" i="67"/>
  <c r="EE99" i="67"/>
  <c r="DZ99" i="67"/>
  <c r="DY99" i="67"/>
  <c r="DX99" i="67"/>
  <c r="DS99" i="67"/>
  <c r="DR99" i="67"/>
  <c r="DQ99" i="67"/>
  <c r="DL99" i="67"/>
  <c r="DK99" i="67"/>
  <c r="DJ99" i="67"/>
  <c r="DD99" i="67"/>
  <c r="DC99" i="67"/>
  <c r="DB99" i="67"/>
  <c r="CX99" i="67"/>
  <c r="CZ99" i="67" s="1"/>
  <c r="AD99" i="67"/>
  <c r="DF99" i="67" s="1"/>
  <c r="AC99" i="67"/>
  <c r="GD98" i="67"/>
  <c r="GC98" i="67"/>
  <c r="GB98" i="67"/>
  <c r="FW98" i="67"/>
  <c r="FV98" i="67"/>
  <c r="FU98" i="67"/>
  <c r="FP98" i="67"/>
  <c r="FO98" i="67"/>
  <c r="FN98" i="67"/>
  <c r="FI98" i="67"/>
  <c r="FH98" i="67"/>
  <c r="FG98" i="67"/>
  <c r="FB98" i="67"/>
  <c r="FA98" i="67"/>
  <c r="EZ98" i="67"/>
  <c r="EU98" i="67"/>
  <c r="ET98" i="67"/>
  <c r="ES98" i="67"/>
  <c r="EN98" i="67"/>
  <c r="EM98" i="67"/>
  <c r="EL98" i="67"/>
  <c r="EG98" i="67"/>
  <c r="EF98" i="67"/>
  <c r="EE98" i="67"/>
  <c r="DZ98" i="67"/>
  <c r="DY98" i="67"/>
  <c r="DX98" i="67"/>
  <c r="DS98" i="67"/>
  <c r="DR98" i="67"/>
  <c r="DQ98" i="67"/>
  <c r="DL98" i="67"/>
  <c r="DK98" i="67"/>
  <c r="DJ98" i="67"/>
  <c r="DD98" i="67"/>
  <c r="DC98" i="67"/>
  <c r="DB98" i="67"/>
  <c r="CX98" i="67"/>
  <c r="CZ98" i="67" s="1"/>
  <c r="AD98" i="67"/>
  <c r="DF98" i="67" s="1"/>
  <c r="AC98" i="67"/>
  <c r="GD97" i="67"/>
  <c r="GC97" i="67"/>
  <c r="GB97" i="67"/>
  <c r="FW97" i="67"/>
  <c r="FV97" i="67"/>
  <c r="FU97" i="67"/>
  <c r="FP97" i="67"/>
  <c r="FO97" i="67"/>
  <c r="FN97" i="67"/>
  <c r="FI97" i="67"/>
  <c r="FH97" i="67"/>
  <c r="FG97" i="67"/>
  <c r="FB97" i="67"/>
  <c r="FA97" i="67"/>
  <c r="EZ97" i="67"/>
  <c r="EU97" i="67"/>
  <c r="ET97" i="67"/>
  <c r="ES97" i="67"/>
  <c r="EN97" i="67"/>
  <c r="EM97" i="67"/>
  <c r="EL97" i="67"/>
  <c r="EG97" i="67"/>
  <c r="EF97" i="67"/>
  <c r="EE97" i="67"/>
  <c r="DZ97" i="67"/>
  <c r="DY97" i="67"/>
  <c r="DX97" i="67"/>
  <c r="DS97" i="67"/>
  <c r="DR97" i="67"/>
  <c r="DQ97" i="67"/>
  <c r="DL97" i="67"/>
  <c r="DK97" i="67"/>
  <c r="DJ97" i="67"/>
  <c r="DF97" i="67"/>
  <c r="DN97" i="67" s="1"/>
  <c r="DD97" i="67"/>
  <c r="DC97" i="67"/>
  <c r="DB97" i="67"/>
  <c r="CX97" i="67"/>
  <c r="CZ97" i="67" s="1"/>
  <c r="AD97" i="67"/>
  <c r="AC97" i="67"/>
  <c r="GD96" i="67"/>
  <c r="GC96" i="67"/>
  <c r="GB96" i="67"/>
  <c r="FW96" i="67"/>
  <c r="FV96" i="67"/>
  <c r="FU96" i="67"/>
  <c r="FP96" i="67"/>
  <c r="FO96" i="67"/>
  <c r="FN96" i="67"/>
  <c r="FI96" i="67"/>
  <c r="FH96" i="67"/>
  <c r="FG96" i="67"/>
  <c r="FB96" i="67"/>
  <c r="FA96" i="67"/>
  <c r="EZ96" i="67"/>
  <c r="EU96" i="67"/>
  <c r="ET96" i="67"/>
  <c r="ES96" i="67"/>
  <c r="EN96" i="67"/>
  <c r="EM96" i="67"/>
  <c r="EL96" i="67"/>
  <c r="EG96" i="67"/>
  <c r="EF96" i="67"/>
  <c r="EE96" i="67"/>
  <c r="DZ96" i="67"/>
  <c r="DY96" i="67"/>
  <c r="DX96" i="67"/>
  <c r="DS96" i="67"/>
  <c r="DR96" i="67"/>
  <c r="DQ96" i="67"/>
  <c r="DL96" i="67"/>
  <c r="DK96" i="67"/>
  <c r="DJ96" i="67"/>
  <c r="DD96" i="67"/>
  <c r="DC96" i="67"/>
  <c r="DB96" i="67"/>
  <c r="CX96" i="67"/>
  <c r="AD96" i="67"/>
  <c r="AC96" i="67"/>
  <c r="GD95" i="67"/>
  <c r="GC95" i="67"/>
  <c r="GB95" i="67"/>
  <c r="FW95" i="67"/>
  <c r="FV95" i="67"/>
  <c r="FU95" i="67"/>
  <c r="FP95" i="67"/>
  <c r="FO95" i="67"/>
  <c r="FN95" i="67"/>
  <c r="FI95" i="67"/>
  <c r="FH95" i="67"/>
  <c r="FG95" i="67"/>
  <c r="FB95" i="67"/>
  <c r="FA95" i="67"/>
  <c r="EZ95" i="67"/>
  <c r="EU95" i="67"/>
  <c r="ET95" i="67"/>
  <c r="ES95" i="67"/>
  <c r="EN95" i="67"/>
  <c r="EM95" i="67"/>
  <c r="EL95" i="67"/>
  <c r="EG95" i="67"/>
  <c r="EF95" i="67"/>
  <c r="EE95" i="67"/>
  <c r="DZ95" i="67"/>
  <c r="DY95" i="67"/>
  <c r="DX95" i="67"/>
  <c r="DS95" i="67"/>
  <c r="DR95" i="67"/>
  <c r="DQ95" i="67"/>
  <c r="DL95" i="67"/>
  <c r="DK95" i="67"/>
  <c r="DJ95" i="67"/>
  <c r="DE95" i="67"/>
  <c r="DD95" i="67"/>
  <c r="DC95" i="67"/>
  <c r="DB95" i="67"/>
  <c r="CX95" i="67"/>
  <c r="CY95" i="67" s="1"/>
  <c r="AF95" i="67" s="1"/>
  <c r="AH95" i="67" s="1"/>
  <c r="AD95" i="67"/>
  <c r="DF95" i="67" s="1"/>
  <c r="DN95" i="67" s="1"/>
  <c r="AC95" i="67"/>
  <c r="GD94" i="67"/>
  <c r="GC94" i="67"/>
  <c r="GB94" i="67"/>
  <c r="FW94" i="67"/>
  <c r="FV94" i="67"/>
  <c r="FU94" i="67"/>
  <c r="FP94" i="67"/>
  <c r="FO94" i="67"/>
  <c r="FN94" i="67"/>
  <c r="FI94" i="67"/>
  <c r="FH94" i="67"/>
  <c r="FG94" i="67"/>
  <c r="FB94" i="67"/>
  <c r="FA94" i="67"/>
  <c r="EZ94" i="67"/>
  <c r="EU94" i="67"/>
  <c r="ET94" i="67"/>
  <c r="ES94" i="67"/>
  <c r="EN94" i="67"/>
  <c r="EM94" i="67"/>
  <c r="EL94" i="67"/>
  <c r="EG94" i="67"/>
  <c r="EF94" i="67"/>
  <c r="EE94" i="67"/>
  <c r="DZ94" i="67"/>
  <c r="DY94" i="67"/>
  <c r="DX94" i="67"/>
  <c r="DS94" i="67"/>
  <c r="DR94" i="67"/>
  <c r="DQ94" i="67"/>
  <c r="DL94" i="67"/>
  <c r="DK94" i="67"/>
  <c r="DJ94" i="67"/>
  <c r="DD94" i="67"/>
  <c r="DC94" i="67"/>
  <c r="DB94" i="67"/>
  <c r="CX94" i="67"/>
  <c r="CZ94" i="67" s="1"/>
  <c r="AD94" i="67"/>
  <c r="DF94" i="67" s="1"/>
  <c r="AC94" i="67"/>
  <c r="GD93" i="67"/>
  <c r="GC93" i="67"/>
  <c r="GB93" i="67"/>
  <c r="FW93" i="67"/>
  <c r="FV93" i="67"/>
  <c r="FU93" i="67"/>
  <c r="FP93" i="67"/>
  <c r="FO93" i="67"/>
  <c r="FN93" i="67"/>
  <c r="FI93" i="67"/>
  <c r="FH93" i="67"/>
  <c r="FG93" i="67"/>
  <c r="FB93" i="67"/>
  <c r="FA93" i="67"/>
  <c r="EZ93" i="67"/>
  <c r="EU93" i="67"/>
  <c r="ET93" i="67"/>
  <c r="ES93" i="67"/>
  <c r="EN93" i="67"/>
  <c r="EM93" i="67"/>
  <c r="EL93" i="67"/>
  <c r="EG93" i="67"/>
  <c r="EF93" i="67"/>
  <c r="EE93" i="67"/>
  <c r="DZ93" i="67"/>
  <c r="DY93" i="67"/>
  <c r="DX93" i="67"/>
  <c r="DS93" i="67"/>
  <c r="DR93" i="67"/>
  <c r="DQ93" i="67"/>
  <c r="DL93" i="67"/>
  <c r="DK93" i="67"/>
  <c r="DJ93" i="67"/>
  <c r="DF93" i="67"/>
  <c r="DN93" i="67" s="1"/>
  <c r="DM93" i="67" s="1"/>
  <c r="DD93" i="67"/>
  <c r="DC93" i="67"/>
  <c r="DB93" i="67"/>
  <c r="CX93" i="67"/>
  <c r="AD93" i="67"/>
  <c r="AC93" i="67"/>
  <c r="GD92" i="67"/>
  <c r="GC92" i="67"/>
  <c r="GB92" i="67"/>
  <c r="FW92" i="67"/>
  <c r="FV92" i="67"/>
  <c r="FU92" i="67"/>
  <c r="FP92" i="67"/>
  <c r="FO92" i="67"/>
  <c r="FN92" i="67"/>
  <c r="FI92" i="67"/>
  <c r="FH92" i="67"/>
  <c r="FG92" i="67"/>
  <c r="FB92" i="67"/>
  <c r="FA92" i="67"/>
  <c r="EZ92" i="67"/>
  <c r="EU92" i="67"/>
  <c r="ET92" i="67"/>
  <c r="ES92" i="67"/>
  <c r="EN92" i="67"/>
  <c r="EM92" i="67"/>
  <c r="EL92" i="67"/>
  <c r="EG92" i="67"/>
  <c r="EF92" i="67"/>
  <c r="EE92" i="67"/>
  <c r="DZ92" i="67"/>
  <c r="DY92" i="67"/>
  <c r="DX92" i="67"/>
  <c r="DS92" i="67"/>
  <c r="DR92" i="67"/>
  <c r="DQ92" i="67"/>
  <c r="DL92" i="67"/>
  <c r="DK92" i="67"/>
  <c r="DJ92" i="67"/>
  <c r="DD92" i="67"/>
  <c r="DC92" i="67"/>
  <c r="DB92" i="67"/>
  <c r="CX92" i="67"/>
  <c r="CY92" i="67" s="1"/>
  <c r="DA92" i="67" s="1"/>
  <c r="DI92" i="67" s="1"/>
  <c r="AD92" i="67"/>
  <c r="AC92" i="67"/>
  <c r="GD91" i="67"/>
  <c r="GC91" i="67"/>
  <c r="GB91" i="67"/>
  <c r="FW91" i="67"/>
  <c r="FV91" i="67"/>
  <c r="FU91" i="67"/>
  <c r="FP91" i="67"/>
  <c r="FO91" i="67"/>
  <c r="FN91" i="67"/>
  <c r="FI91" i="67"/>
  <c r="FH91" i="67"/>
  <c r="FG91" i="67"/>
  <c r="FB91" i="67"/>
  <c r="FA91" i="67"/>
  <c r="EZ91" i="67"/>
  <c r="EU91" i="67"/>
  <c r="ET91" i="67"/>
  <c r="ES91" i="67"/>
  <c r="EN91" i="67"/>
  <c r="EM91" i="67"/>
  <c r="EL91" i="67"/>
  <c r="EG91" i="67"/>
  <c r="EF91" i="67"/>
  <c r="EE91" i="67"/>
  <c r="DZ91" i="67"/>
  <c r="DY91" i="67"/>
  <c r="DX91" i="67"/>
  <c r="DS91" i="67"/>
  <c r="DR91" i="67"/>
  <c r="DQ91" i="67"/>
  <c r="DL91" i="67"/>
  <c r="DK91" i="67"/>
  <c r="DJ91" i="67"/>
  <c r="DD91" i="67"/>
  <c r="DC91" i="67"/>
  <c r="DB91" i="67"/>
  <c r="CX91" i="67"/>
  <c r="AD91" i="67"/>
  <c r="AC91" i="67"/>
  <c r="GD90" i="67"/>
  <c r="GC90" i="67"/>
  <c r="GB90" i="67"/>
  <c r="FW90" i="67"/>
  <c r="FV90" i="67"/>
  <c r="FU90" i="67"/>
  <c r="FP90" i="67"/>
  <c r="FO90" i="67"/>
  <c r="FN90" i="67"/>
  <c r="FI90" i="67"/>
  <c r="FH90" i="67"/>
  <c r="FG90" i="67"/>
  <c r="FB90" i="67"/>
  <c r="FA90" i="67"/>
  <c r="EZ90" i="67"/>
  <c r="EU90" i="67"/>
  <c r="ET90" i="67"/>
  <c r="ES90" i="67"/>
  <c r="EN90" i="67"/>
  <c r="EM90" i="67"/>
  <c r="EL90" i="67"/>
  <c r="EG90" i="67"/>
  <c r="EF90" i="67"/>
  <c r="EE90" i="67"/>
  <c r="DZ90" i="67"/>
  <c r="DY90" i="67"/>
  <c r="DX90" i="67"/>
  <c r="DS90" i="67"/>
  <c r="DR90" i="67"/>
  <c r="DQ90" i="67"/>
  <c r="DL90" i="67"/>
  <c r="DK90" i="67"/>
  <c r="DJ90" i="67"/>
  <c r="DF90" i="67"/>
  <c r="DD90" i="67"/>
  <c r="DC90" i="67"/>
  <c r="DB90" i="67"/>
  <c r="CX90" i="67"/>
  <c r="CZ90" i="67" s="1"/>
  <c r="AD90" i="67"/>
  <c r="AC90" i="67"/>
  <c r="GD89" i="67"/>
  <c r="GC89" i="67"/>
  <c r="GB89" i="67"/>
  <c r="FW89" i="67"/>
  <c r="FV89" i="67"/>
  <c r="FU89" i="67"/>
  <c r="FP89" i="67"/>
  <c r="FO89" i="67"/>
  <c r="FN89" i="67"/>
  <c r="FI89" i="67"/>
  <c r="FH89" i="67"/>
  <c r="FG89" i="67"/>
  <c r="FB89" i="67"/>
  <c r="FA89" i="67"/>
  <c r="EZ89" i="67"/>
  <c r="EU89" i="67"/>
  <c r="ET89" i="67"/>
  <c r="ES89" i="67"/>
  <c r="EN89" i="67"/>
  <c r="EM89" i="67"/>
  <c r="EL89" i="67"/>
  <c r="EG89" i="67"/>
  <c r="EF89" i="67"/>
  <c r="EE89" i="67"/>
  <c r="DZ89" i="67"/>
  <c r="DY89" i="67"/>
  <c r="DX89" i="67"/>
  <c r="DS89" i="67"/>
  <c r="DR89" i="67"/>
  <c r="DQ89" i="67"/>
  <c r="DL89" i="67"/>
  <c r="DK89" i="67"/>
  <c r="DJ89" i="67"/>
  <c r="DF89" i="67"/>
  <c r="DD89" i="67"/>
  <c r="DC89" i="67"/>
  <c r="DB89" i="67"/>
  <c r="CX89" i="67"/>
  <c r="CZ89" i="67" s="1"/>
  <c r="AD89" i="67"/>
  <c r="AC89" i="67"/>
  <c r="GD88" i="67"/>
  <c r="GC88" i="67"/>
  <c r="GB88" i="67"/>
  <c r="FW88" i="67"/>
  <c r="FV88" i="67"/>
  <c r="FU88" i="67"/>
  <c r="FP88" i="67"/>
  <c r="FO88" i="67"/>
  <c r="FN88" i="67"/>
  <c r="FI88" i="67"/>
  <c r="FH88" i="67"/>
  <c r="FG88" i="67"/>
  <c r="FB88" i="67"/>
  <c r="FA88" i="67"/>
  <c r="EZ88" i="67"/>
  <c r="EU88" i="67"/>
  <c r="ET88" i="67"/>
  <c r="ES88" i="67"/>
  <c r="EN88" i="67"/>
  <c r="EM88" i="67"/>
  <c r="EL88" i="67"/>
  <c r="EG88" i="67"/>
  <c r="EF88" i="67"/>
  <c r="EE88" i="67"/>
  <c r="DZ88" i="67"/>
  <c r="DY88" i="67"/>
  <c r="DX88" i="67"/>
  <c r="DS88" i="67"/>
  <c r="DR88" i="67"/>
  <c r="DQ88" i="67"/>
  <c r="DL88" i="67"/>
  <c r="DK88" i="67"/>
  <c r="DJ88" i="67"/>
  <c r="DD88" i="67"/>
  <c r="DC88" i="67"/>
  <c r="DB88" i="67"/>
  <c r="CX88" i="67"/>
  <c r="CZ88" i="67" s="1"/>
  <c r="AD88" i="67"/>
  <c r="AC88" i="67"/>
  <c r="GD87" i="67"/>
  <c r="GC87" i="67"/>
  <c r="GB87" i="67"/>
  <c r="FW87" i="67"/>
  <c r="FV87" i="67"/>
  <c r="FU87" i="67"/>
  <c r="FP87" i="67"/>
  <c r="FO87" i="67"/>
  <c r="FN87" i="67"/>
  <c r="FI87" i="67"/>
  <c r="FH87" i="67"/>
  <c r="FG87" i="67"/>
  <c r="FB87" i="67"/>
  <c r="FA87" i="67"/>
  <c r="EZ87" i="67"/>
  <c r="EU87" i="67"/>
  <c r="ET87" i="67"/>
  <c r="ES87" i="67"/>
  <c r="EN87" i="67"/>
  <c r="EM87" i="67"/>
  <c r="EL87" i="67"/>
  <c r="EG87" i="67"/>
  <c r="EF87" i="67"/>
  <c r="EE87" i="67"/>
  <c r="DZ87" i="67"/>
  <c r="DY87" i="67"/>
  <c r="DX87" i="67"/>
  <c r="DS87" i="67"/>
  <c r="DR87" i="67"/>
  <c r="DQ87" i="67"/>
  <c r="DL87" i="67"/>
  <c r="DK87" i="67"/>
  <c r="DJ87" i="67"/>
  <c r="DD87" i="67"/>
  <c r="DC87" i="67"/>
  <c r="DB87" i="67"/>
  <c r="DA87" i="67"/>
  <c r="DI87" i="67" s="1"/>
  <c r="CY87" i="67"/>
  <c r="AF87" i="67" s="1"/>
  <c r="CX87" i="67"/>
  <c r="CZ87" i="67" s="1"/>
  <c r="AE87" i="67" s="1"/>
  <c r="AG87" i="67" s="1"/>
  <c r="AD87" i="67"/>
  <c r="AC87" i="67"/>
  <c r="GD86" i="67"/>
  <c r="GC86" i="67"/>
  <c r="GB86" i="67"/>
  <c r="FW86" i="67"/>
  <c r="FV86" i="67"/>
  <c r="FU86" i="67"/>
  <c r="FP86" i="67"/>
  <c r="FO86" i="67"/>
  <c r="FN86" i="67"/>
  <c r="FI86" i="67"/>
  <c r="FH86" i="67"/>
  <c r="FG86" i="67"/>
  <c r="FB86" i="67"/>
  <c r="FA86" i="67"/>
  <c r="EZ86" i="67"/>
  <c r="EU86" i="67"/>
  <c r="ET86" i="67"/>
  <c r="ES86" i="67"/>
  <c r="EN86" i="67"/>
  <c r="EM86" i="67"/>
  <c r="EL86" i="67"/>
  <c r="EG86" i="67"/>
  <c r="EF86" i="67"/>
  <c r="EE86" i="67"/>
  <c r="DZ86" i="67"/>
  <c r="DY86" i="67"/>
  <c r="DX86" i="67"/>
  <c r="DS86" i="67"/>
  <c r="DR86" i="67"/>
  <c r="DQ86" i="67"/>
  <c r="DN86" i="67"/>
  <c r="DL86" i="67"/>
  <c r="DK86" i="67"/>
  <c r="DJ86" i="67"/>
  <c r="DD86" i="67"/>
  <c r="DC86" i="67"/>
  <c r="DB86" i="67"/>
  <c r="CX86" i="67"/>
  <c r="CZ86" i="67" s="1"/>
  <c r="AD86" i="67"/>
  <c r="DF86" i="67" s="1"/>
  <c r="DE86" i="67" s="1"/>
  <c r="AC86" i="67"/>
  <c r="GD85" i="67"/>
  <c r="GC85" i="67"/>
  <c r="GB85" i="67"/>
  <c r="FW85" i="67"/>
  <c r="FV85" i="67"/>
  <c r="FU85" i="67"/>
  <c r="FP85" i="67"/>
  <c r="FO85" i="67"/>
  <c r="FN85" i="67"/>
  <c r="FI85" i="67"/>
  <c r="FH85" i="67"/>
  <c r="FG85" i="67"/>
  <c r="FB85" i="67"/>
  <c r="FA85" i="67"/>
  <c r="EZ85" i="67"/>
  <c r="EU85" i="67"/>
  <c r="ET85" i="67"/>
  <c r="ES85" i="67"/>
  <c r="EN85" i="67"/>
  <c r="EM85" i="67"/>
  <c r="EL85" i="67"/>
  <c r="EG85" i="67"/>
  <c r="EF85" i="67"/>
  <c r="EE85" i="67"/>
  <c r="DZ85" i="67"/>
  <c r="DY85" i="67"/>
  <c r="DX85" i="67"/>
  <c r="DS85" i="67"/>
  <c r="DR85" i="67"/>
  <c r="DQ85" i="67"/>
  <c r="DL85" i="67"/>
  <c r="DK85" i="67"/>
  <c r="DJ85" i="67"/>
  <c r="DD85" i="67"/>
  <c r="DC85" i="67"/>
  <c r="DB85" i="67"/>
  <c r="CZ85" i="67"/>
  <c r="CX85" i="67"/>
  <c r="CY85" i="67" s="1"/>
  <c r="AE85" i="67" s="1"/>
  <c r="AG85" i="67" s="1"/>
  <c r="AD85" i="67"/>
  <c r="AC85" i="67"/>
  <c r="GD84" i="67"/>
  <c r="GC84" i="67"/>
  <c r="GB84" i="67"/>
  <c r="FW84" i="67"/>
  <c r="FV84" i="67"/>
  <c r="FU84" i="67"/>
  <c r="FP84" i="67"/>
  <c r="FO84" i="67"/>
  <c r="FN84" i="67"/>
  <c r="FI84" i="67"/>
  <c r="FH84" i="67"/>
  <c r="FG84" i="67"/>
  <c r="FB84" i="67"/>
  <c r="FA84" i="67"/>
  <c r="EZ84" i="67"/>
  <c r="EU84" i="67"/>
  <c r="ET84" i="67"/>
  <c r="ES84" i="67"/>
  <c r="EN84" i="67"/>
  <c r="EM84" i="67"/>
  <c r="EL84" i="67"/>
  <c r="EG84" i="67"/>
  <c r="EF84" i="67"/>
  <c r="EE84" i="67"/>
  <c r="DZ84" i="67"/>
  <c r="DY84" i="67"/>
  <c r="DX84" i="67"/>
  <c r="DS84" i="67"/>
  <c r="DR84" i="67"/>
  <c r="DQ84" i="67"/>
  <c r="DN84" i="67"/>
  <c r="DL84" i="67"/>
  <c r="DK84" i="67"/>
  <c r="DJ84" i="67"/>
  <c r="DF84" i="67"/>
  <c r="DE84" i="67" s="1"/>
  <c r="DD84" i="67"/>
  <c r="DC84" i="67"/>
  <c r="DB84" i="67"/>
  <c r="CX84" i="67"/>
  <c r="AD84" i="67"/>
  <c r="AC84" i="67"/>
  <c r="GD83" i="67"/>
  <c r="GC83" i="67"/>
  <c r="GB83" i="67"/>
  <c r="FW83" i="67"/>
  <c r="FV83" i="67"/>
  <c r="FU83" i="67"/>
  <c r="FP83" i="67"/>
  <c r="FO83" i="67"/>
  <c r="FN83" i="67"/>
  <c r="FI83" i="67"/>
  <c r="FH83" i="67"/>
  <c r="FG83" i="67"/>
  <c r="FB83" i="67"/>
  <c r="FA83" i="67"/>
  <c r="EZ83" i="67"/>
  <c r="EU83" i="67"/>
  <c r="ET83" i="67"/>
  <c r="ES83" i="67"/>
  <c r="EN83" i="67"/>
  <c r="EM83" i="67"/>
  <c r="EL83" i="67"/>
  <c r="EG83" i="67"/>
  <c r="EF83" i="67"/>
  <c r="EE83" i="67"/>
  <c r="DZ83" i="67"/>
  <c r="DY83" i="67"/>
  <c r="DX83" i="67"/>
  <c r="DS83" i="67"/>
  <c r="DR83" i="67"/>
  <c r="DQ83" i="67"/>
  <c r="DL83" i="67"/>
  <c r="DK83" i="67"/>
  <c r="DJ83" i="67"/>
  <c r="DF83" i="67"/>
  <c r="DD83" i="67"/>
  <c r="DC83" i="67"/>
  <c r="DB83" i="67"/>
  <c r="CX83" i="67"/>
  <c r="CZ83" i="67" s="1"/>
  <c r="AD83" i="67"/>
  <c r="AC83" i="67"/>
  <c r="GD82" i="67"/>
  <c r="GC82" i="67"/>
  <c r="GB82" i="67"/>
  <c r="FW82" i="67"/>
  <c r="FV82" i="67"/>
  <c r="FU82" i="67"/>
  <c r="FP82" i="67"/>
  <c r="FO82" i="67"/>
  <c r="FN82" i="67"/>
  <c r="FI82" i="67"/>
  <c r="FH82" i="67"/>
  <c r="FG82" i="67"/>
  <c r="FB82" i="67"/>
  <c r="FA82" i="67"/>
  <c r="EZ82" i="67"/>
  <c r="EU82" i="67"/>
  <c r="ET82" i="67"/>
  <c r="ES82" i="67"/>
  <c r="EN82" i="67"/>
  <c r="EM82" i="67"/>
  <c r="EL82" i="67"/>
  <c r="EG82" i="67"/>
  <c r="EF82" i="67"/>
  <c r="EE82" i="67"/>
  <c r="DZ82" i="67"/>
  <c r="DY82" i="67"/>
  <c r="DX82" i="67"/>
  <c r="DS82" i="67"/>
  <c r="DR82" i="67"/>
  <c r="DQ82" i="67"/>
  <c r="DL82" i="67"/>
  <c r="DK82" i="67"/>
  <c r="DJ82" i="67"/>
  <c r="DD82" i="67"/>
  <c r="DC82" i="67"/>
  <c r="DB82" i="67"/>
  <c r="CX82" i="67"/>
  <c r="CZ82" i="67" s="1"/>
  <c r="AD82" i="67"/>
  <c r="AC82" i="67"/>
  <c r="GD81" i="67"/>
  <c r="GC81" i="67"/>
  <c r="GB81" i="67"/>
  <c r="FW81" i="67"/>
  <c r="FV81" i="67"/>
  <c r="FU81" i="67"/>
  <c r="FP81" i="67"/>
  <c r="FO81" i="67"/>
  <c r="FN81" i="67"/>
  <c r="FI81" i="67"/>
  <c r="FH81" i="67"/>
  <c r="FG81" i="67"/>
  <c r="FB81" i="67"/>
  <c r="FA81" i="67"/>
  <c r="EZ81" i="67"/>
  <c r="EU81" i="67"/>
  <c r="ET81" i="67"/>
  <c r="ES81" i="67"/>
  <c r="EN81" i="67"/>
  <c r="EM81" i="67"/>
  <c r="EL81" i="67"/>
  <c r="EG81" i="67"/>
  <c r="EF81" i="67"/>
  <c r="EE81" i="67"/>
  <c r="DZ81" i="67"/>
  <c r="DY81" i="67"/>
  <c r="DX81" i="67"/>
  <c r="DS81" i="67"/>
  <c r="DR81" i="67"/>
  <c r="DQ81" i="67"/>
  <c r="DL81" i="67"/>
  <c r="DK81" i="67"/>
  <c r="DJ81" i="67"/>
  <c r="DD81" i="67"/>
  <c r="DC81" i="67"/>
  <c r="DB81" i="67"/>
  <c r="CX81" i="67"/>
  <c r="AD81" i="67"/>
  <c r="AC81" i="67"/>
  <c r="GD80" i="67"/>
  <c r="GC80" i="67"/>
  <c r="GB80" i="67"/>
  <c r="FW80" i="67"/>
  <c r="FV80" i="67"/>
  <c r="FU80" i="67"/>
  <c r="FP80" i="67"/>
  <c r="FO80" i="67"/>
  <c r="FN80" i="67"/>
  <c r="FI80" i="67"/>
  <c r="FH80" i="67"/>
  <c r="FG80" i="67"/>
  <c r="FB80" i="67"/>
  <c r="FA80" i="67"/>
  <c r="EZ80" i="67"/>
  <c r="EU80" i="67"/>
  <c r="ET80" i="67"/>
  <c r="ES80" i="67"/>
  <c r="EN80" i="67"/>
  <c r="EM80" i="67"/>
  <c r="EL80" i="67"/>
  <c r="EG80" i="67"/>
  <c r="EF80" i="67"/>
  <c r="EE80" i="67"/>
  <c r="DZ80" i="67"/>
  <c r="DY80" i="67"/>
  <c r="DX80" i="67"/>
  <c r="DS80" i="67"/>
  <c r="DR80" i="67"/>
  <c r="DQ80" i="67"/>
  <c r="DL80" i="67"/>
  <c r="DK80" i="67"/>
  <c r="DJ80" i="67"/>
  <c r="DF80" i="67"/>
  <c r="DD80" i="67"/>
  <c r="DC80" i="67"/>
  <c r="DB80" i="67"/>
  <c r="CX80" i="67"/>
  <c r="CY80" i="67" s="1"/>
  <c r="AD80" i="67"/>
  <c r="AC80" i="67"/>
  <c r="GD79" i="67"/>
  <c r="GC79" i="67"/>
  <c r="GB79" i="67"/>
  <c r="FW79" i="67"/>
  <c r="FV79" i="67"/>
  <c r="FU79" i="67"/>
  <c r="FP79" i="67"/>
  <c r="FO79" i="67"/>
  <c r="FN79" i="67"/>
  <c r="FI79" i="67"/>
  <c r="FH79" i="67"/>
  <c r="FG79" i="67"/>
  <c r="FB79" i="67"/>
  <c r="FA79" i="67"/>
  <c r="EZ79" i="67"/>
  <c r="EU79" i="67"/>
  <c r="ET79" i="67"/>
  <c r="ES79" i="67"/>
  <c r="EN79" i="67"/>
  <c r="EM79" i="67"/>
  <c r="EL79" i="67"/>
  <c r="EG79" i="67"/>
  <c r="EF79" i="67"/>
  <c r="EE79" i="67"/>
  <c r="DZ79" i="67"/>
  <c r="DY79" i="67"/>
  <c r="DX79" i="67"/>
  <c r="DS79" i="67"/>
  <c r="DR79" i="67"/>
  <c r="DQ79" i="67"/>
  <c r="DL79" i="67"/>
  <c r="DK79" i="67"/>
  <c r="DJ79" i="67"/>
  <c r="DF79" i="67"/>
  <c r="DD79" i="67"/>
  <c r="DC79" i="67"/>
  <c r="DB79" i="67"/>
  <c r="CX79" i="67"/>
  <c r="AD79" i="67"/>
  <c r="AC79" i="67"/>
  <c r="GD78" i="67"/>
  <c r="GC78" i="67"/>
  <c r="GB78" i="67"/>
  <c r="FW78" i="67"/>
  <c r="FV78" i="67"/>
  <c r="FU78" i="67"/>
  <c r="FP78" i="67"/>
  <c r="FO78" i="67"/>
  <c r="FN78" i="67"/>
  <c r="FI78" i="67"/>
  <c r="FH78" i="67"/>
  <c r="FG78" i="67"/>
  <c r="FB78" i="67"/>
  <c r="FA78" i="67"/>
  <c r="EZ78" i="67"/>
  <c r="EU78" i="67"/>
  <c r="ET78" i="67"/>
  <c r="ES78" i="67"/>
  <c r="EN78" i="67"/>
  <c r="EM78" i="67"/>
  <c r="EL78" i="67"/>
  <c r="EG78" i="67"/>
  <c r="EF78" i="67"/>
  <c r="EE78" i="67"/>
  <c r="DZ78" i="67"/>
  <c r="DY78" i="67"/>
  <c r="DX78" i="67"/>
  <c r="DS78" i="67"/>
  <c r="DR78" i="67"/>
  <c r="DQ78" i="67"/>
  <c r="DL78" i="67"/>
  <c r="DK78" i="67"/>
  <c r="DJ78" i="67"/>
  <c r="DD78" i="67"/>
  <c r="DC78" i="67"/>
  <c r="DB78" i="67"/>
  <c r="CY78" i="67"/>
  <c r="DA78" i="67" s="1"/>
  <c r="DI78" i="67" s="1"/>
  <c r="DP78" i="67" s="1"/>
  <c r="CX78" i="67"/>
  <c r="CZ78" i="67" s="1"/>
  <c r="AF78" i="67"/>
  <c r="AD78" i="67"/>
  <c r="AC78" i="67"/>
  <c r="GD77" i="67"/>
  <c r="GC77" i="67"/>
  <c r="GB77" i="67"/>
  <c r="FW77" i="67"/>
  <c r="FV77" i="67"/>
  <c r="FU77" i="67"/>
  <c r="FP77" i="67"/>
  <c r="FO77" i="67"/>
  <c r="FN77" i="67"/>
  <c r="FI77" i="67"/>
  <c r="FH77" i="67"/>
  <c r="FG77" i="67"/>
  <c r="FB77" i="67"/>
  <c r="FA77" i="67"/>
  <c r="EZ77" i="67"/>
  <c r="EU77" i="67"/>
  <c r="ET77" i="67"/>
  <c r="ES77" i="67"/>
  <c r="EN77" i="67"/>
  <c r="EM77" i="67"/>
  <c r="EL77" i="67"/>
  <c r="EG77" i="67"/>
  <c r="EF77" i="67"/>
  <c r="EE77" i="67"/>
  <c r="DZ77" i="67"/>
  <c r="DY77" i="67"/>
  <c r="DX77" i="67"/>
  <c r="DS77" i="67"/>
  <c r="DR77" i="67"/>
  <c r="DQ77" i="67"/>
  <c r="DL77" i="67"/>
  <c r="DK77" i="67"/>
  <c r="DJ77" i="67"/>
  <c r="DD77" i="67"/>
  <c r="DC77" i="67"/>
  <c r="DB77" i="67"/>
  <c r="CX77" i="67"/>
  <c r="CY77" i="67" s="1"/>
  <c r="DA77" i="67" s="1"/>
  <c r="DI77" i="67" s="1"/>
  <c r="AD77" i="67"/>
  <c r="DF77" i="67" s="1"/>
  <c r="AC77" i="67"/>
  <c r="GD76" i="67"/>
  <c r="GC76" i="67"/>
  <c r="GB76" i="67"/>
  <c r="FW76" i="67"/>
  <c r="FV76" i="67"/>
  <c r="FU76" i="67"/>
  <c r="FP76" i="67"/>
  <c r="FO76" i="67"/>
  <c r="FN76" i="67"/>
  <c r="FI76" i="67"/>
  <c r="FH76" i="67"/>
  <c r="FG76" i="67"/>
  <c r="FB76" i="67"/>
  <c r="FA76" i="67"/>
  <c r="EZ76" i="67"/>
  <c r="EU76" i="67"/>
  <c r="ET76" i="67"/>
  <c r="ES76" i="67"/>
  <c r="EN76" i="67"/>
  <c r="EM76" i="67"/>
  <c r="EL76" i="67"/>
  <c r="EG76" i="67"/>
  <c r="EF76" i="67"/>
  <c r="EE76" i="67"/>
  <c r="DZ76" i="67"/>
  <c r="DY76" i="67"/>
  <c r="DX76" i="67"/>
  <c r="DS76" i="67"/>
  <c r="DR76" i="67"/>
  <c r="DQ76" i="67"/>
  <c r="DL76" i="67"/>
  <c r="DK76" i="67"/>
  <c r="DJ76" i="67"/>
  <c r="DD76" i="67"/>
  <c r="DC76" i="67"/>
  <c r="DB76" i="67"/>
  <c r="CX76" i="67"/>
  <c r="CZ76" i="67" s="1"/>
  <c r="AD76" i="67"/>
  <c r="DF76" i="67" s="1"/>
  <c r="AC76" i="67"/>
  <c r="GD75" i="67"/>
  <c r="GC75" i="67"/>
  <c r="GB75" i="67"/>
  <c r="FW75" i="67"/>
  <c r="FV75" i="67"/>
  <c r="FU75" i="67"/>
  <c r="FP75" i="67"/>
  <c r="FO75" i="67"/>
  <c r="FN75" i="67"/>
  <c r="FI75" i="67"/>
  <c r="FH75" i="67"/>
  <c r="FG75" i="67"/>
  <c r="FB75" i="67"/>
  <c r="FA75" i="67"/>
  <c r="EZ75" i="67"/>
  <c r="EU75" i="67"/>
  <c r="ET75" i="67"/>
  <c r="ES75" i="67"/>
  <c r="EN75" i="67"/>
  <c r="EM75" i="67"/>
  <c r="EL75" i="67"/>
  <c r="EG75" i="67"/>
  <c r="EF75" i="67"/>
  <c r="EE75" i="67"/>
  <c r="DZ75" i="67"/>
  <c r="DY75" i="67"/>
  <c r="DX75" i="67"/>
  <c r="DS75" i="67"/>
  <c r="DR75" i="67"/>
  <c r="DQ75" i="67"/>
  <c r="DL75" i="67"/>
  <c r="DK75" i="67"/>
  <c r="DJ75" i="67"/>
  <c r="DD75" i="67"/>
  <c r="DC75" i="67"/>
  <c r="DB75" i="67"/>
  <c r="CX75" i="67"/>
  <c r="CY75" i="67" s="1"/>
  <c r="DA75" i="67" s="1"/>
  <c r="DI75" i="67" s="1"/>
  <c r="AF75" i="67"/>
  <c r="AD75" i="67"/>
  <c r="AC75" i="67"/>
  <c r="GD74" i="67"/>
  <c r="GC74" i="67"/>
  <c r="GB74" i="67"/>
  <c r="FW74" i="67"/>
  <c r="FV74" i="67"/>
  <c r="FU74" i="67"/>
  <c r="FP74" i="67"/>
  <c r="FO74" i="67"/>
  <c r="FN74" i="67"/>
  <c r="FI74" i="67"/>
  <c r="FH74" i="67"/>
  <c r="FG74" i="67"/>
  <c r="FB74" i="67"/>
  <c r="FA74" i="67"/>
  <c r="EZ74" i="67"/>
  <c r="EU74" i="67"/>
  <c r="ET74" i="67"/>
  <c r="ES74" i="67"/>
  <c r="EN74" i="67"/>
  <c r="EM74" i="67"/>
  <c r="EL74" i="67"/>
  <c r="EG74" i="67"/>
  <c r="EF74" i="67"/>
  <c r="EE74" i="67"/>
  <c r="DZ74" i="67"/>
  <c r="DY74" i="67"/>
  <c r="DX74" i="67"/>
  <c r="DS74" i="67"/>
  <c r="DR74" i="67"/>
  <c r="DQ74" i="67"/>
  <c r="DL74" i="67"/>
  <c r="DK74" i="67"/>
  <c r="DJ74" i="67"/>
  <c r="DD74" i="67"/>
  <c r="DC74" i="67"/>
  <c r="DB74" i="67"/>
  <c r="CZ74" i="67"/>
  <c r="CX74" i="67"/>
  <c r="CY74" i="67" s="1"/>
  <c r="AD74" i="67"/>
  <c r="AC74" i="67"/>
  <c r="GD73" i="67"/>
  <c r="GC73" i="67"/>
  <c r="GB73" i="67"/>
  <c r="FW73" i="67"/>
  <c r="FV73" i="67"/>
  <c r="FU73" i="67"/>
  <c r="FP73" i="67"/>
  <c r="FO73" i="67"/>
  <c r="FN73" i="67"/>
  <c r="FI73" i="67"/>
  <c r="FH73" i="67"/>
  <c r="FG73" i="67"/>
  <c r="FB73" i="67"/>
  <c r="FA73" i="67"/>
  <c r="EZ73" i="67"/>
  <c r="EU73" i="67"/>
  <c r="ET73" i="67"/>
  <c r="ES73" i="67"/>
  <c r="EN73" i="67"/>
  <c r="EM73" i="67"/>
  <c r="EL73" i="67"/>
  <c r="EG73" i="67"/>
  <c r="EF73" i="67"/>
  <c r="EE73" i="67"/>
  <c r="DZ73" i="67"/>
  <c r="DY73" i="67"/>
  <c r="DX73" i="67"/>
  <c r="DS73" i="67"/>
  <c r="DR73" i="67"/>
  <c r="DQ73" i="67"/>
  <c r="DL73" i="67"/>
  <c r="DK73" i="67"/>
  <c r="DJ73" i="67"/>
  <c r="DD73" i="67"/>
  <c r="DC73" i="67"/>
  <c r="DB73" i="67"/>
  <c r="CX73" i="67"/>
  <c r="CZ73" i="67" s="1"/>
  <c r="AD73" i="67"/>
  <c r="DF73" i="67" s="1"/>
  <c r="AC73" i="67"/>
  <c r="GD72" i="67"/>
  <c r="GC72" i="67"/>
  <c r="GB72" i="67"/>
  <c r="FW72" i="67"/>
  <c r="FV72" i="67"/>
  <c r="FU72" i="67"/>
  <c r="FP72" i="67"/>
  <c r="FO72" i="67"/>
  <c r="FN72" i="67"/>
  <c r="FI72" i="67"/>
  <c r="FH72" i="67"/>
  <c r="FG72" i="67"/>
  <c r="FB72" i="67"/>
  <c r="FA72" i="67"/>
  <c r="EZ72" i="67"/>
  <c r="EU72" i="67"/>
  <c r="ET72" i="67"/>
  <c r="ES72" i="67"/>
  <c r="EN72" i="67"/>
  <c r="EM72" i="67"/>
  <c r="EL72" i="67"/>
  <c r="EG72" i="67"/>
  <c r="EF72" i="67"/>
  <c r="EE72" i="67"/>
  <c r="DZ72" i="67"/>
  <c r="DY72" i="67"/>
  <c r="DX72" i="67"/>
  <c r="DS72" i="67"/>
  <c r="DR72" i="67"/>
  <c r="DQ72" i="67"/>
  <c r="DL72" i="67"/>
  <c r="DK72" i="67"/>
  <c r="DJ72" i="67"/>
  <c r="DD72" i="67"/>
  <c r="DC72" i="67"/>
  <c r="DB72" i="67"/>
  <c r="CX72" i="67"/>
  <c r="AD72" i="67"/>
  <c r="DF72" i="67" s="1"/>
  <c r="AC72" i="67"/>
  <c r="GD71" i="67"/>
  <c r="GC71" i="67"/>
  <c r="GB71" i="67"/>
  <c r="FW71" i="67"/>
  <c r="FV71" i="67"/>
  <c r="FU71" i="67"/>
  <c r="FP71" i="67"/>
  <c r="FO71" i="67"/>
  <c r="FN71" i="67"/>
  <c r="FI71" i="67"/>
  <c r="FH71" i="67"/>
  <c r="FG71" i="67"/>
  <c r="FB71" i="67"/>
  <c r="FA71" i="67"/>
  <c r="EZ71" i="67"/>
  <c r="EU71" i="67"/>
  <c r="ET71" i="67"/>
  <c r="ES71" i="67"/>
  <c r="EN71" i="67"/>
  <c r="EM71" i="67"/>
  <c r="EL71" i="67"/>
  <c r="EG71" i="67"/>
  <c r="EF71" i="67"/>
  <c r="EE71" i="67"/>
  <c r="DZ71" i="67"/>
  <c r="DY71" i="67"/>
  <c r="DX71" i="67"/>
  <c r="DS71" i="67"/>
  <c r="DR71" i="67"/>
  <c r="DQ71" i="67"/>
  <c r="DL71" i="67"/>
  <c r="DK71" i="67"/>
  <c r="DJ71" i="67"/>
  <c r="DD71" i="67"/>
  <c r="DC71" i="67"/>
  <c r="DB71" i="67"/>
  <c r="CZ71" i="67"/>
  <c r="CY71" i="67"/>
  <c r="AE71" i="67" s="1"/>
  <c r="AG71" i="67" s="1"/>
  <c r="CX71" i="67"/>
  <c r="AD71" i="67"/>
  <c r="AC71" i="67"/>
  <c r="GD70" i="67"/>
  <c r="GC70" i="67"/>
  <c r="GB70" i="67"/>
  <c r="FW70" i="67"/>
  <c r="FV70" i="67"/>
  <c r="FU70" i="67"/>
  <c r="FP70" i="67"/>
  <c r="FO70" i="67"/>
  <c r="FN70" i="67"/>
  <c r="FI70" i="67"/>
  <c r="FH70" i="67"/>
  <c r="FG70" i="67"/>
  <c r="FB70" i="67"/>
  <c r="FA70" i="67"/>
  <c r="EZ70" i="67"/>
  <c r="EU70" i="67"/>
  <c r="ET70" i="67"/>
  <c r="ES70" i="67"/>
  <c r="EN70" i="67"/>
  <c r="EM70" i="67"/>
  <c r="EL70" i="67"/>
  <c r="EG70" i="67"/>
  <c r="EF70" i="67"/>
  <c r="EE70" i="67"/>
  <c r="DZ70" i="67"/>
  <c r="DY70" i="67"/>
  <c r="DX70" i="67"/>
  <c r="DS70" i="67"/>
  <c r="DR70" i="67"/>
  <c r="DQ70" i="67"/>
  <c r="DL70" i="67"/>
  <c r="DK70" i="67"/>
  <c r="DJ70" i="67"/>
  <c r="DD70" i="67"/>
  <c r="DC70" i="67"/>
  <c r="DB70" i="67"/>
  <c r="CX70" i="67"/>
  <c r="CY70" i="67" s="1"/>
  <c r="DA70" i="67" s="1"/>
  <c r="DI70" i="67" s="1"/>
  <c r="AD70" i="67"/>
  <c r="DF70" i="67" s="1"/>
  <c r="AC70" i="67"/>
  <c r="GD69" i="67"/>
  <c r="GC69" i="67"/>
  <c r="GB69" i="67"/>
  <c r="FW69" i="67"/>
  <c r="FV69" i="67"/>
  <c r="FU69" i="67"/>
  <c r="FP69" i="67"/>
  <c r="FO69" i="67"/>
  <c r="FN69" i="67"/>
  <c r="FI69" i="67"/>
  <c r="FH69" i="67"/>
  <c r="FG69" i="67"/>
  <c r="FB69" i="67"/>
  <c r="FA69" i="67"/>
  <c r="EZ69" i="67"/>
  <c r="EU69" i="67"/>
  <c r="ET69" i="67"/>
  <c r="ES69" i="67"/>
  <c r="EN69" i="67"/>
  <c r="EM69" i="67"/>
  <c r="EL69" i="67"/>
  <c r="EG69" i="67"/>
  <c r="EF69" i="67"/>
  <c r="EE69" i="67"/>
  <c r="DZ69" i="67"/>
  <c r="DY69" i="67"/>
  <c r="DX69" i="67"/>
  <c r="DS69" i="67"/>
  <c r="DR69" i="67"/>
  <c r="DQ69" i="67"/>
  <c r="DL69" i="67"/>
  <c r="DK69" i="67"/>
  <c r="DJ69" i="67"/>
  <c r="DD69" i="67"/>
  <c r="DC69" i="67"/>
  <c r="DB69" i="67"/>
  <c r="CX69" i="67"/>
  <c r="CZ69" i="67" s="1"/>
  <c r="AD69" i="67"/>
  <c r="DF69" i="67" s="1"/>
  <c r="DN69" i="67" s="1"/>
  <c r="AC69" i="67"/>
  <c r="GD68" i="67"/>
  <c r="GC68" i="67"/>
  <c r="GB68" i="67"/>
  <c r="FW68" i="67"/>
  <c r="FV68" i="67"/>
  <c r="FU68" i="67"/>
  <c r="FP68" i="67"/>
  <c r="FO68" i="67"/>
  <c r="FN68" i="67"/>
  <c r="FI68" i="67"/>
  <c r="FH68" i="67"/>
  <c r="FG68" i="67"/>
  <c r="FB68" i="67"/>
  <c r="FA68" i="67"/>
  <c r="EZ68" i="67"/>
  <c r="EU68" i="67"/>
  <c r="ET68" i="67"/>
  <c r="ES68" i="67"/>
  <c r="EN68" i="67"/>
  <c r="EM68" i="67"/>
  <c r="EL68" i="67"/>
  <c r="EG68" i="67"/>
  <c r="EF68" i="67"/>
  <c r="EE68" i="67"/>
  <c r="DZ68" i="67"/>
  <c r="DY68" i="67"/>
  <c r="DX68" i="67"/>
  <c r="DS68" i="67"/>
  <c r="DR68" i="67"/>
  <c r="DQ68" i="67"/>
  <c r="DL68" i="67"/>
  <c r="DK68" i="67"/>
  <c r="DJ68" i="67"/>
  <c r="DD68" i="67"/>
  <c r="DC68" i="67"/>
  <c r="DB68" i="67"/>
  <c r="CX68" i="67"/>
  <c r="CY68" i="67" s="1"/>
  <c r="AD68" i="67"/>
  <c r="DF68" i="67" s="1"/>
  <c r="DN68" i="67" s="1"/>
  <c r="AC68" i="67"/>
  <c r="GD67" i="67"/>
  <c r="GC67" i="67"/>
  <c r="GB67" i="67"/>
  <c r="FW67" i="67"/>
  <c r="FV67" i="67"/>
  <c r="FU67" i="67"/>
  <c r="FP67" i="67"/>
  <c r="FO67" i="67"/>
  <c r="FN67" i="67"/>
  <c r="FI67" i="67"/>
  <c r="FH67" i="67"/>
  <c r="FG67" i="67"/>
  <c r="FB67" i="67"/>
  <c r="FA67" i="67"/>
  <c r="EZ67" i="67"/>
  <c r="EU67" i="67"/>
  <c r="ET67" i="67"/>
  <c r="ES67" i="67"/>
  <c r="EN67" i="67"/>
  <c r="EM67" i="67"/>
  <c r="EL67" i="67"/>
  <c r="EG67" i="67"/>
  <c r="EF67" i="67"/>
  <c r="EE67" i="67"/>
  <c r="DZ67" i="67"/>
  <c r="DY67" i="67"/>
  <c r="DX67" i="67"/>
  <c r="DS67" i="67"/>
  <c r="DR67" i="67"/>
  <c r="DQ67" i="67"/>
  <c r="DL67" i="67"/>
  <c r="DK67" i="67"/>
  <c r="DJ67" i="67"/>
  <c r="DD67" i="67"/>
  <c r="DC67" i="67"/>
  <c r="DB67" i="67"/>
  <c r="CX67" i="67"/>
  <c r="CZ67" i="67" s="1"/>
  <c r="AD67" i="67"/>
  <c r="AC67" i="67"/>
  <c r="GD66" i="67"/>
  <c r="GC66" i="67"/>
  <c r="GB66" i="67"/>
  <c r="FW66" i="67"/>
  <c r="FV66" i="67"/>
  <c r="FU66" i="67"/>
  <c r="FP66" i="67"/>
  <c r="FO66" i="67"/>
  <c r="FN66" i="67"/>
  <c r="FI66" i="67"/>
  <c r="FH66" i="67"/>
  <c r="FG66" i="67"/>
  <c r="FB66" i="67"/>
  <c r="FA66" i="67"/>
  <c r="EZ66" i="67"/>
  <c r="EU66" i="67"/>
  <c r="ET66" i="67"/>
  <c r="ES66" i="67"/>
  <c r="EN66" i="67"/>
  <c r="EM66" i="67"/>
  <c r="EL66" i="67"/>
  <c r="EG66" i="67"/>
  <c r="EF66" i="67"/>
  <c r="EE66" i="67"/>
  <c r="DZ66" i="67"/>
  <c r="DY66" i="67"/>
  <c r="DX66" i="67"/>
  <c r="DS66" i="67"/>
  <c r="DR66" i="67"/>
  <c r="DQ66" i="67"/>
  <c r="DL66" i="67"/>
  <c r="DK66" i="67"/>
  <c r="DJ66" i="67"/>
  <c r="DD66" i="67"/>
  <c r="DC66" i="67"/>
  <c r="DB66" i="67"/>
  <c r="CX66" i="67"/>
  <c r="CY66" i="67" s="1"/>
  <c r="AD66" i="67"/>
  <c r="DF66" i="67" s="1"/>
  <c r="DE66" i="67" s="1"/>
  <c r="AC66" i="67"/>
  <c r="GD65" i="67"/>
  <c r="GC65" i="67"/>
  <c r="GB65" i="67"/>
  <c r="FW65" i="67"/>
  <c r="FV65" i="67"/>
  <c r="FU65" i="67"/>
  <c r="FP65" i="67"/>
  <c r="FO65" i="67"/>
  <c r="FN65" i="67"/>
  <c r="FI65" i="67"/>
  <c r="FH65" i="67"/>
  <c r="FG65" i="67"/>
  <c r="FB65" i="67"/>
  <c r="FA65" i="67"/>
  <c r="EZ65" i="67"/>
  <c r="EU65" i="67"/>
  <c r="ET65" i="67"/>
  <c r="ES65" i="67"/>
  <c r="EN65" i="67"/>
  <c r="EM65" i="67"/>
  <c r="EL65" i="67"/>
  <c r="EG65" i="67"/>
  <c r="EF65" i="67"/>
  <c r="EE65" i="67"/>
  <c r="DZ65" i="67"/>
  <c r="DY65" i="67"/>
  <c r="DX65" i="67"/>
  <c r="DS65" i="67"/>
  <c r="DR65" i="67"/>
  <c r="DQ65" i="67"/>
  <c r="DL65" i="67"/>
  <c r="DK65" i="67"/>
  <c r="DJ65" i="67"/>
  <c r="DD65" i="67"/>
  <c r="DC65" i="67"/>
  <c r="DB65" i="67"/>
  <c r="CX65" i="67"/>
  <c r="AD65" i="67"/>
  <c r="DF65" i="67" s="1"/>
  <c r="AC65" i="67"/>
  <c r="GD64" i="67"/>
  <c r="GC64" i="67"/>
  <c r="GB64" i="67"/>
  <c r="FW64" i="67"/>
  <c r="FV64" i="67"/>
  <c r="FU64" i="67"/>
  <c r="FP64" i="67"/>
  <c r="FO64" i="67"/>
  <c r="FN64" i="67"/>
  <c r="FI64" i="67"/>
  <c r="FH64" i="67"/>
  <c r="FG64" i="67"/>
  <c r="FB64" i="67"/>
  <c r="FA64" i="67"/>
  <c r="EZ64" i="67"/>
  <c r="EU64" i="67"/>
  <c r="ET64" i="67"/>
  <c r="ES64" i="67"/>
  <c r="EN64" i="67"/>
  <c r="EM64" i="67"/>
  <c r="EL64" i="67"/>
  <c r="EG64" i="67"/>
  <c r="EF64" i="67"/>
  <c r="EE64" i="67"/>
  <c r="DZ64" i="67"/>
  <c r="DY64" i="67"/>
  <c r="DX64" i="67"/>
  <c r="DS64" i="67"/>
  <c r="DR64" i="67"/>
  <c r="DQ64" i="67"/>
  <c r="DL64" i="67"/>
  <c r="DK64" i="67"/>
  <c r="DJ64" i="67"/>
  <c r="DD64" i="67"/>
  <c r="DC64" i="67"/>
  <c r="DB64" i="67"/>
  <c r="CX64" i="67"/>
  <c r="AD64" i="67"/>
  <c r="DF64" i="67" s="1"/>
  <c r="AC64" i="67"/>
  <c r="GD63" i="67"/>
  <c r="GC63" i="67"/>
  <c r="GB63" i="67"/>
  <c r="FW63" i="67"/>
  <c r="FV63" i="67"/>
  <c r="FU63" i="67"/>
  <c r="FP63" i="67"/>
  <c r="FO63" i="67"/>
  <c r="FN63" i="67"/>
  <c r="FI63" i="67"/>
  <c r="FH63" i="67"/>
  <c r="FG63" i="67"/>
  <c r="FB63" i="67"/>
  <c r="FA63" i="67"/>
  <c r="EZ63" i="67"/>
  <c r="EU63" i="67"/>
  <c r="ET63" i="67"/>
  <c r="ES63" i="67"/>
  <c r="EN63" i="67"/>
  <c r="EM63" i="67"/>
  <c r="EL63" i="67"/>
  <c r="EG63" i="67"/>
  <c r="EF63" i="67"/>
  <c r="EE63" i="67"/>
  <c r="DZ63" i="67"/>
  <c r="DY63" i="67"/>
  <c r="DX63" i="67"/>
  <c r="DS63" i="67"/>
  <c r="DR63" i="67"/>
  <c r="DQ63" i="67"/>
  <c r="DL63" i="67"/>
  <c r="DK63" i="67"/>
  <c r="DJ63" i="67"/>
  <c r="DD63" i="67"/>
  <c r="DC63" i="67"/>
  <c r="DB63" i="67"/>
  <c r="CY63" i="67"/>
  <c r="CX63" i="67"/>
  <c r="CZ63" i="67" s="1"/>
  <c r="AF63" i="67"/>
  <c r="AD63" i="67"/>
  <c r="AC63" i="67"/>
  <c r="GD62" i="67"/>
  <c r="GC62" i="67"/>
  <c r="GB62" i="67"/>
  <c r="FW62" i="67"/>
  <c r="FV62" i="67"/>
  <c r="FU62" i="67"/>
  <c r="FP62" i="67"/>
  <c r="FO62" i="67"/>
  <c r="FN62" i="67"/>
  <c r="FI62" i="67"/>
  <c r="FH62" i="67"/>
  <c r="FG62" i="67"/>
  <c r="FB62" i="67"/>
  <c r="FA62" i="67"/>
  <c r="EZ62" i="67"/>
  <c r="EU62" i="67"/>
  <c r="ET62" i="67"/>
  <c r="ES62" i="67"/>
  <c r="EN62" i="67"/>
  <c r="EM62" i="67"/>
  <c r="EL62" i="67"/>
  <c r="EG62" i="67"/>
  <c r="EF62" i="67"/>
  <c r="EE62" i="67"/>
  <c r="DZ62" i="67"/>
  <c r="DY62" i="67"/>
  <c r="DX62" i="67"/>
  <c r="DS62" i="67"/>
  <c r="DR62" i="67"/>
  <c r="DQ62" i="67"/>
  <c r="DL62" i="67"/>
  <c r="DK62" i="67"/>
  <c r="DJ62" i="67"/>
  <c r="DD62" i="67"/>
  <c r="DC62" i="67"/>
  <c r="DB62" i="67"/>
  <c r="CX62" i="67"/>
  <c r="CY62" i="67" s="1"/>
  <c r="AD62" i="67"/>
  <c r="DF62" i="67" s="1"/>
  <c r="AC62" i="67"/>
  <c r="GD61" i="67"/>
  <c r="GC61" i="67"/>
  <c r="GB61" i="67"/>
  <c r="FW61" i="67"/>
  <c r="FV61" i="67"/>
  <c r="FU61" i="67"/>
  <c r="FP61" i="67"/>
  <c r="FO61" i="67"/>
  <c r="FN61" i="67"/>
  <c r="FI61" i="67"/>
  <c r="FH61" i="67"/>
  <c r="FG61" i="67"/>
  <c r="FB61" i="67"/>
  <c r="FA61" i="67"/>
  <c r="EZ61" i="67"/>
  <c r="EU61" i="67"/>
  <c r="ET61" i="67"/>
  <c r="ES61" i="67"/>
  <c r="EN61" i="67"/>
  <c r="EM61" i="67"/>
  <c r="EL61" i="67"/>
  <c r="EG61" i="67"/>
  <c r="EF61" i="67"/>
  <c r="EE61" i="67"/>
  <c r="DZ61" i="67"/>
  <c r="DY61" i="67"/>
  <c r="DX61" i="67"/>
  <c r="DS61" i="67"/>
  <c r="DR61" i="67"/>
  <c r="DQ61" i="67"/>
  <c r="DL61" i="67"/>
  <c r="DK61" i="67"/>
  <c r="DJ61" i="67"/>
  <c r="DF61" i="67"/>
  <c r="DD61" i="67"/>
  <c r="DC61" i="67"/>
  <c r="DB61" i="67"/>
  <c r="CX61" i="67"/>
  <c r="AD61" i="67"/>
  <c r="AC61" i="67"/>
  <c r="GD60" i="67"/>
  <c r="GC60" i="67"/>
  <c r="GB60" i="67"/>
  <c r="FW60" i="67"/>
  <c r="FV60" i="67"/>
  <c r="FU60" i="67"/>
  <c r="FP60" i="67"/>
  <c r="FO60" i="67"/>
  <c r="FN60" i="67"/>
  <c r="FI60" i="67"/>
  <c r="FH60" i="67"/>
  <c r="FG60" i="67"/>
  <c r="FB60" i="67"/>
  <c r="FA60" i="67"/>
  <c r="EZ60" i="67"/>
  <c r="EU60" i="67"/>
  <c r="ET60" i="67"/>
  <c r="ES60" i="67"/>
  <c r="EN60" i="67"/>
  <c r="EM60" i="67"/>
  <c r="EL60" i="67"/>
  <c r="EG60" i="67"/>
  <c r="EF60" i="67"/>
  <c r="EE60" i="67"/>
  <c r="DZ60" i="67"/>
  <c r="DY60" i="67"/>
  <c r="DX60" i="67"/>
  <c r="DS60" i="67"/>
  <c r="DR60" i="67"/>
  <c r="DQ60" i="67"/>
  <c r="DL60" i="67"/>
  <c r="DK60" i="67"/>
  <c r="DJ60" i="67"/>
  <c r="DD60" i="67"/>
  <c r="DC60" i="67"/>
  <c r="DB60" i="67"/>
  <c r="CX60" i="67"/>
  <c r="AD60" i="67"/>
  <c r="DF60" i="67" s="1"/>
  <c r="AC60" i="67"/>
  <c r="GD59" i="67"/>
  <c r="GC59" i="67"/>
  <c r="GB59" i="67"/>
  <c r="FW59" i="67"/>
  <c r="FV59" i="67"/>
  <c r="FU59" i="67"/>
  <c r="FP59" i="67"/>
  <c r="FO59" i="67"/>
  <c r="FN59" i="67"/>
  <c r="FI59" i="67"/>
  <c r="FH59" i="67"/>
  <c r="FG59" i="67"/>
  <c r="FB59" i="67"/>
  <c r="FA59" i="67"/>
  <c r="EZ59" i="67"/>
  <c r="EU59" i="67"/>
  <c r="ET59" i="67"/>
  <c r="ES59" i="67"/>
  <c r="EN59" i="67"/>
  <c r="EM59" i="67"/>
  <c r="EL59" i="67"/>
  <c r="EG59" i="67"/>
  <c r="EF59" i="67"/>
  <c r="EE59" i="67"/>
  <c r="DZ59" i="67"/>
  <c r="DY59" i="67"/>
  <c r="DX59" i="67"/>
  <c r="DS59" i="67"/>
  <c r="DR59" i="67"/>
  <c r="DQ59" i="67"/>
  <c r="DL59" i="67"/>
  <c r="DK59" i="67"/>
  <c r="DJ59" i="67"/>
  <c r="DD59" i="67"/>
  <c r="DC59" i="67"/>
  <c r="DB59" i="67"/>
  <c r="CY59" i="67"/>
  <c r="DA59" i="67" s="1"/>
  <c r="DI59" i="67" s="1"/>
  <c r="CX59" i="67"/>
  <c r="CZ59" i="67" s="1"/>
  <c r="AF59" i="67"/>
  <c r="AD59" i="67"/>
  <c r="AC59" i="67"/>
  <c r="GD58" i="67"/>
  <c r="GC58" i="67"/>
  <c r="GB58" i="67"/>
  <c r="FW58" i="67"/>
  <c r="FV58" i="67"/>
  <c r="FU58" i="67"/>
  <c r="FP58" i="67"/>
  <c r="FO58" i="67"/>
  <c r="FN58" i="67"/>
  <c r="FI58" i="67"/>
  <c r="FH58" i="67"/>
  <c r="FG58" i="67"/>
  <c r="FB58" i="67"/>
  <c r="FA58" i="67"/>
  <c r="EZ58" i="67"/>
  <c r="EU58" i="67"/>
  <c r="ET58" i="67"/>
  <c r="ES58" i="67"/>
  <c r="EN58" i="67"/>
  <c r="EM58" i="67"/>
  <c r="EL58" i="67"/>
  <c r="EG58" i="67"/>
  <c r="EF58" i="67"/>
  <c r="EE58" i="67"/>
  <c r="DZ58" i="67"/>
  <c r="DY58" i="67"/>
  <c r="DX58" i="67"/>
  <c r="DS58" i="67"/>
  <c r="DR58" i="67"/>
  <c r="DQ58" i="67"/>
  <c r="DL58" i="67"/>
  <c r="DK58" i="67"/>
  <c r="DJ58" i="67"/>
  <c r="DD58" i="67"/>
  <c r="DC58" i="67"/>
  <c r="DB58" i="67"/>
  <c r="DA58" i="67"/>
  <c r="DI58" i="67" s="1"/>
  <c r="CZ58" i="67"/>
  <c r="CX58" i="67"/>
  <c r="CY58" i="67" s="1"/>
  <c r="AF58" i="67"/>
  <c r="AD58" i="67"/>
  <c r="AC58" i="67"/>
  <c r="GD57" i="67"/>
  <c r="GC57" i="67"/>
  <c r="GB57" i="67"/>
  <c r="FW57" i="67"/>
  <c r="FV57" i="67"/>
  <c r="FU57" i="67"/>
  <c r="FP57" i="67"/>
  <c r="FO57" i="67"/>
  <c r="FN57" i="67"/>
  <c r="FI57" i="67"/>
  <c r="FH57" i="67"/>
  <c r="FG57" i="67"/>
  <c r="FB57" i="67"/>
  <c r="FA57" i="67"/>
  <c r="EZ57" i="67"/>
  <c r="EU57" i="67"/>
  <c r="ET57" i="67"/>
  <c r="ES57" i="67"/>
  <c r="EN57" i="67"/>
  <c r="EM57" i="67"/>
  <c r="EL57" i="67"/>
  <c r="EG57" i="67"/>
  <c r="EF57" i="67"/>
  <c r="EE57" i="67"/>
  <c r="DZ57" i="67"/>
  <c r="DY57" i="67"/>
  <c r="DX57" i="67"/>
  <c r="DS57" i="67"/>
  <c r="DR57" i="67"/>
  <c r="DQ57" i="67"/>
  <c r="DL57" i="67"/>
  <c r="DK57" i="67"/>
  <c r="DJ57" i="67"/>
  <c r="DD57" i="67"/>
  <c r="DC57" i="67"/>
  <c r="DB57" i="67"/>
  <c r="CX57" i="67"/>
  <c r="CZ57" i="67" s="1"/>
  <c r="AD57" i="67"/>
  <c r="DF57" i="67" s="1"/>
  <c r="AC57" i="67"/>
  <c r="GD56" i="67"/>
  <c r="GC56" i="67"/>
  <c r="GB56" i="67"/>
  <c r="FW56" i="67"/>
  <c r="FV56" i="67"/>
  <c r="FU56" i="67"/>
  <c r="FP56" i="67"/>
  <c r="FO56" i="67"/>
  <c r="FN56" i="67"/>
  <c r="FI56" i="67"/>
  <c r="FH56" i="67"/>
  <c r="FG56" i="67"/>
  <c r="FB56" i="67"/>
  <c r="FA56" i="67"/>
  <c r="EZ56" i="67"/>
  <c r="EU56" i="67"/>
  <c r="ET56" i="67"/>
  <c r="ES56" i="67"/>
  <c r="EN56" i="67"/>
  <c r="EM56" i="67"/>
  <c r="EL56" i="67"/>
  <c r="EG56" i="67"/>
  <c r="EF56" i="67"/>
  <c r="EE56" i="67"/>
  <c r="DZ56" i="67"/>
  <c r="DY56" i="67"/>
  <c r="DX56" i="67"/>
  <c r="DS56" i="67"/>
  <c r="DR56" i="67"/>
  <c r="DQ56" i="67"/>
  <c r="DL56" i="67"/>
  <c r="DK56" i="67"/>
  <c r="DJ56" i="67"/>
  <c r="DD56" i="67"/>
  <c r="DC56" i="67"/>
  <c r="DB56" i="67"/>
  <c r="DA56" i="67"/>
  <c r="DI56" i="67" s="1"/>
  <c r="CY56" i="67"/>
  <c r="AF56" i="67" s="1"/>
  <c r="CX56" i="67"/>
  <c r="CZ56" i="67" s="1"/>
  <c r="AD56" i="67"/>
  <c r="DF56" i="67" s="1"/>
  <c r="AC56" i="67"/>
  <c r="GD55" i="67"/>
  <c r="GC55" i="67"/>
  <c r="GB55" i="67"/>
  <c r="FW55" i="67"/>
  <c r="FV55" i="67"/>
  <c r="FU55" i="67"/>
  <c r="FP55" i="67"/>
  <c r="FO55" i="67"/>
  <c r="FN55" i="67"/>
  <c r="FI55" i="67"/>
  <c r="FH55" i="67"/>
  <c r="FG55" i="67"/>
  <c r="FB55" i="67"/>
  <c r="FA55" i="67"/>
  <c r="EZ55" i="67"/>
  <c r="EU55" i="67"/>
  <c r="ET55" i="67"/>
  <c r="ES55" i="67"/>
  <c r="EN55" i="67"/>
  <c r="EM55" i="67"/>
  <c r="EL55" i="67"/>
  <c r="EG55" i="67"/>
  <c r="EF55" i="67"/>
  <c r="EE55" i="67"/>
  <c r="DZ55" i="67"/>
  <c r="DY55" i="67"/>
  <c r="DX55" i="67"/>
  <c r="DS55" i="67"/>
  <c r="DR55" i="67"/>
  <c r="DQ55" i="67"/>
  <c r="DL55" i="67"/>
  <c r="DK55" i="67"/>
  <c r="DJ55" i="67"/>
  <c r="DF55" i="67"/>
  <c r="DN55" i="67" s="1"/>
  <c r="DU55" i="67" s="1"/>
  <c r="DD55" i="67"/>
  <c r="DC55" i="67"/>
  <c r="DB55" i="67"/>
  <c r="CX55" i="67"/>
  <c r="CZ55" i="67" s="1"/>
  <c r="AD55" i="67"/>
  <c r="AC55" i="67"/>
  <c r="GD54" i="67"/>
  <c r="GC54" i="67"/>
  <c r="GB54" i="67"/>
  <c r="FW54" i="67"/>
  <c r="FV54" i="67"/>
  <c r="FU54" i="67"/>
  <c r="FP54" i="67"/>
  <c r="FO54" i="67"/>
  <c r="FN54" i="67"/>
  <c r="FI54" i="67"/>
  <c r="FH54" i="67"/>
  <c r="FG54" i="67"/>
  <c r="FB54" i="67"/>
  <c r="FA54" i="67"/>
  <c r="EZ54" i="67"/>
  <c r="EU54" i="67"/>
  <c r="ET54" i="67"/>
  <c r="ES54" i="67"/>
  <c r="EN54" i="67"/>
  <c r="EM54" i="67"/>
  <c r="EL54" i="67"/>
  <c r="EG54" i="67"/>
  <c r="EF54" i="67"/>
  <c r="EE54" i="67"/>
  <c r="DZ54" i="67"/>
  <c r="DY54" i="67"/>
  <c r="DX54" i="67"/>
  <c r="DS54" i="67"/>
  <c r="DR54" i="67"/>
  <c r="DQ54" i="67"/>
  <c r="DN54" i="67"/>
  <c r="DL54" i="67"/>
  <c r="DK54" i="67"/>
  <c r="DJ54" i="67"/>
  <c r="DD54" i="67"/>
  <c r="DC54" i="67"/>
  <c r="DB54" i="67"/>
  <c r="CZ54" i="67"/>
  <c r="CY54" i="67"/>
  <c r="DA54" i="67" s="1"/>
  <c r="DI54" i="67" s="1"/>
  <c r="CX54" i="67"/>
  <c r="AE54" i="67"/>
  <c r="AG54" i="67" s="1"/>
  <c r="AD54" i="67"/>
  <c r="DF54" i="67" s="1"/>
  <c r="DE54" i="67" s="1"/>
  <c r="AC54" i="67"/>
  <c r="GD53" i="67"/>
  <c r="GC53" i="67"/>
  <c r="GB53" i="67"/>
  <c r="FW53" i="67"/>
  <c r="FV53" i="67"/>
  <c r="FU53" i="67"/>
  <c r="FP53" i="67"/>
  <c r="FO53" i="67"/>
  <c r="FN53" i="67"/>
  <c r="FI53" i="67"/>
  <c r="FH53" i="67"/>
  <c r="FG53" i="67"/>
  <c r="FB53" i="67"/>
  <c r="FA53" i="67"/>
  <c r="EZ53" i="67"/>
  <c r="EU53" i="67"/>
  <c r="ET53" i="67"/>
  <c r="ES53" i="67"/>
  <c r="EN53" i="67"/>
  <c r="EM53" i="67"/>
  <c r="EL53" i="67"/>
  <c r="EG53" i="67"/>
  <c r="EF53" i="67"/>
  <c r="EE53" i="67"/>
  <c r="DZ53" i="67"/>
  <c r="DY53" i="67"/>
  <c r="DX53" i="67"/>
  <c r="DS53" i="67"/>
  <c r="DR53" i="67"/>
  <c r="DQ53" i="67"/>
  <c r="DL53" i="67"/>
  <c r="DK53" i="67"/>
  <c r="DJ53" i="67"/>
  <c r="DD53" i="67"/>
  <c r="DC53" i="67"/>
  <c r="DB53" i="67"/>
  <c r="CX53" i="67"/>
  <c r="CZ53" i="67" s="1"/>
  <c r="AD53" i="67"/>
  <c r="DF53" i="67" s="1"/>
  <c r="AC53" i="67"/>
  <c r="GD52" i="67"/>
  <c r="GC52" i="67"/>
  <c r="GB52" i="67"/>
  <c r="FW52" i="67"/>
  <c r="FV52" i="67"/>
  <c r="FU52" i="67"/>
  <c r="FP52" i="67"/>
  <c r="FO52" i="67"/>
  <c r="FN52" i="67"/>
  <c r="FI52" i="67"/>
  <c r="FH52" i="67"/>
  <c r="FG52" i="67"/>
  <c r="FB52" i="67"/>
  <c r="FA52" i="67"/>
  <c r="EZ52" i="67"/>
  <c r="EU52" i="67"/>
  <c r="ET52" i="67"/>
  <c r="ES52" i="67"/>
  <c r="EN52" i="67"/>
  <c r="EM52" i="67"/>
  <c r="EL52" i="67"/>
  <c r="EG52" i="67"/>
  <c r="EF52" i="67"/>
  <c r="EE52" i="67"/>
  <c r="DZ52" i="67"/>
  <c r="DY52" i="67"/>
  <c r="DX52" i="67"/>
  <c r="DS52" i="67"/>
  <c r="DR52" i="67"/>
  <c r="DQ52" i="67"/>
  <c r="DL52" i="67"/>
  <c r="DK52" i="67"/>
  <c r="DJ52" i="67"/>
  <c r="DD52" i="67"/>
  <c r="DC52" i="67"/>
  <c r="DB52" i="67"/>
  <c r="CZ52" i="67"/>
  <c r="CX52" i="67"/>
  <c r="CY52" i="67" s="1"/>
  <c r="AD52" i="67"/>
  <c r="DF52" i="67" s="1"/>
  <c r="AC52" i="67"/>
  <c r="GD51" i="67"/>
  <c r="GC51" i="67"/>
  <c r="GB51" i="67"/>
  <c r="FW51" i="67"/>
  <c r="FV51" i="67"/>
  <c r="FU51" i="67"/>
  <c r="FP51" i="67"/>
  <c r="FO51" i="67"/>
  <c r="FN51" i="67"/>
  <c r="FI51" i="67"/>
  <c r="FH51" i="67"/>
  <c r="FG51" i="67"/>
  <c r="FB51" i="67"/>
  <c r="FA51" i="67"/>
  <c r="EZ51" i="67"/>
  <c r="EU51" i="67"/>
  <c r="ET51" i="67"/>
  <c r="ES51" i="67"/>
  <c r="EN51" i="67"/>
  <c r="EM51" i="67"/>
  <c r="EL51" i="67"/>
  <c r="EG51" i="67"/>
  <c r="EF51" i="67"/>
  <c r="EE51" i="67"/>
  <c r="DZ51" i="67"/>
  <c r="DY51" i="67"/>
  <c r="DX51" i="67"/>
  <c r="DS51" i="67"/>
  <c r="DR51" i="67"/>
  <c r="DQ51" i="67"/>
  <c r="DL51" i="67"/>
  <c r="DK51" i="67"/>
  <c r="DJ51" i="67"/>
  <c r="DF51" i="67"/>
  <c r="DN51" i="67" s="1"/>
  <c r="DU51" i="67" s="1"/>
  <c r="DT51" i="67" s="1"/>
  <c r="DE51" i="67"/>
  <c r="DD51" i="67"/>
  <c r="DC51" i="67"/>
  <c r="DB51" i="67"/>
  <c r="CY51" i="67"/>
  <c r="CX51" i="67"/>
  <c r="CZ51" i="67" s="1"/>
  <c r="AD51" i="67"/>
  <c r="AC51" i="67"/>
  <c r="GD50" i="67"/>
  <c r="GC50" i="67"/>
  <c r="GB50" i="67"/>
  <c r="FW50" i="67"/>
  <c r="FV50" i="67"/>
  <c r="FU50" i="67"/>
  <c r="FP50" i="67"/>
  <c r="FO50" i="67"/>
  <c r="FN50" i="67"/>
  <c r="FI50" i="67"/>
  <c r="FH50" i="67"/>
  <c r="FG50" i="67"/>
  <c r="FB50" i="67"/>
  <c r="FA50" i="67"/>
  <c r="EZ50" i="67"/>
  <c r="EU50" i="67"/>
  <c r="ET50" i="67"/>
  <c r="ES50" i="67"/>
  <c r="EN50" i="67"/>
  <c r="EM50" i="67"/>
  <c r="EL50" i="67"/>
  <c r="EG50" i="67"/>
  <c r="EF50" i="67"/>
  <c r="EE50" i="67"/>
  <c r="DZ50" i="67"/>
  <c r="DY50" i="67"/>
  <c r="DX50" i="67"/>
  <c r="DS50" i="67"/>
  <c r="DR50" i="67"/>
  <c r="DQ50" i="67"/>
  <c r="DL50" i="67"/>
  <c r="DK50" i="67"/>
  <c r="DJ50" i="67"/>
  <c r="DD50" i="67"/>
  <c r="DC50" i="67"/>
  <c r="DB50" i="67"/>
  <c r="CZ50" i="67"/>
  <c r="CY50" i="67"/>
  <c r="AF50" i="67" s="1"/>
  <c r="AH50" i="67" s="1"/>
  <c r="CX50" i="67"/>
  <c r="AD50" i="67"/>
  <c r="DF50" i="67" s="1"/>
  <c r="DN50" i="67" s="1"/>
  <c r="AC50" i="67"/>
  <c r="GD49" i="67"/>
  <c r="GC49" i="67"/>
  <c r="GB49" i="67"/>
  <c r="FW49" i="67"/>
  <c r="FV49" i="67"/>
  <c r="FU49" i="67"/>
  <c r="FP49" i="67"/>
  <c r="FO49" i="67"/>
  <c r="FN49" i="67"/>
  <c r="FI49" i="67"/>
  <c r="FH49" i="67"/>
  <c r="FG49" i="67"/>
  <c r="FB49" i="67"/>
  <c r="FA49" i="67"/>
  <c r="EZ49" i="67"/>
  <c r="EU49" i="67"/>
  <c r="ET49" i="67"/>
  <c r="ES49" i="67"/>
  <c r="EN49" i="67"/>
  <c r="EM49" i="67"/>
  <c r="EL49" i="67"/>
  <c r="EG49" i="67"/>
  <c r="EF49" i="67"/>
  <c r="EE49" i="67"/>
  <c r="DZ49" i="67"/>
  <c r="DY49" i="67"/>
  <c r="DX49" i="67"/>
  <c r="DS49" i="67"/>
  <c r="DR49" i="67"/>
  <c r="DQ49" i="67"/>
  <c r="DL49" i="67"/>
  <c r="DK49" i="67"/>
  <c r="DJ49" i="67"/>
  <c r="DD49" i="67"/>
  <c r="DC49" i="67"/>
  <c r="DB49" i="67"/>
  <c r="CX49" i="67"/>
  <c r="CZ49" i="67" s="1"/>
  <c r="AD49" i="67"/>
  <c r="AC49" i="67"/>
  <c r="GD48" i="67"/>
  <c r="GC48" i="67"/>
  <c r="GB48" i="67"/>
  <c r="FW48" i="67"/>
  <c r="FV48" i="67"/>
  <c r="FU48" i="67"/>
  <c r="FP48" i="67"/>
  <c r="FO48" i="67"/>
  <c r="FN48" i="67"/>
  <c r="FI48" i="67"/>
  <c r="FH48" i="67"/>
  <c r="FG48" i="67"/>
  <c r="FB48" i="67"/>
  <c r="FA48" i="67"/>
  <c r="EZ48" i="67"/>
  <c r="EU48" i="67"/>
  <c r="ET48" i="67"/>
  <c r="ES48" i="67"/>
  <c r="EN48" i="67"/>
  <c r="EM48" i="67"/>
  <c r="EL48" i="67"/>
  <c r="EG48" i="67"/>
  <c r="EF48" i="67"/>
  <c r="EE48" i="67"/>
  <c r="DZ48" i="67"/>
  <c r="DY48" i="67"/>
  <c r="DX48" i="67"/>
  <c r="DS48" i="67"/>
  <c r="DR48" i="67"/>
  <c r="DQ48" i="67"/>
  <c r="DL48" i="67"/>
  <c r="DK48" i="67"/>
  <c r="DJ48" i="67"/>
  <c r="DD48" i="67"/>
  <c r="DC48" i="67"/>
  <c r="DB48" i="67"/>
  <c r="CX48" i="67"/>
  <c r="CZ48" i="67" s="1"/>
  <c r="AD48" i="67"/>
  <c r="DF48" i="67" s="1"/>
  <c r="DE48" i="67" s="1"/>
  <c r="AC48" i="67"/>
  <c r="GD47" i="67"/>
  <c r="GC47" i="67"/>
  <c r="GB47" i="67"/>
  <c r="FW47" i="67"/>
  <c r="FV47" i="67"/>
  <c r="FU47" i="67"/>
  <c r="FP47" i="67"/>
  <c r="FO47" i="67"/>
  <c r="FN47" i="67"/>
  <c r="FI47" i="67"/>
  <c r="FH47" i="67"/>
  <c r="FG47" i="67"/>
  <c r="FB47" i="67"/>
  <c r="FA47" i="67"/>
  <c r="EZ47" i="67"/>
  <c r="EU47" i="67"/>
  <c r="ET47" i="67"/>
  <c r="ES47" i="67"/>
  <c r="EN47" i="67"/>
  <c r="EM47" i="67"/>
  <c r="EL47" i="67"/>
  <c r="EG47" i="67"/>
  <c r="EF47" i="67"/>
  <c r="EE47" i="67"/>
  <c r="DZ47" i="67"/>
  <c r="DY47" i="67"/>
  <c r="DX47" i="67"/>
  <c r="DS47" i="67"/>
  <c r="DR47" i="67"/>
  <c r="DQ47" i="67"/>
  <c r="DL47" i="67"/>
  <c r="DK47" i="67"/>
  <c r="DJ47" i="67"/>
  <c r="DD47" i="67"/>
  <c r="DC47" i="67"/>
  <c r="DB47" i="67"/>
  <c r="CX47" i="67"/>
  <c r="CZ47" i="67" s="1"/>
  <c r="AD47" i="67"/>
  <c r="DF47" i="67" s="1"/>
  <c r="AC47" i="67"/>
  <c r="GD46" i="67"/>
  <c r="GC46" i="67"/>
  <c r="GB46" i="67"/>
  <c r="FW46" i="67"/>
  <c r="FV46" i="67"/>
  <c r="FU46" i="67"/>
  <c r="FP46" i="67"/>
  <c r="FO46" i="67"/>
  <c r="FN46" i="67"/>
  <c r="FI46" i="67"/>
  <c r="FH46" i="67"/>
  <c r="FG46" i="67"/>
  <c r="FB46" i="67"/>
  <c r="FA46" i="67"/>
  <c r="EZ46" i="67"/>
  <c r="EU46" i="67"/>
  <c r="ET46" i="67"/>
  <c r="ES46" i="67"/>
  <c r="EN46" i="67"/>
  <c r="EM46" i="67"/>
  <c r="EL46" i="67"/>
  <c r="EG46" i="67"/>
  <c r="EF46" i="67"/>
  <c r="EE46" i="67"/>
  <c r="DZ46" i="67"/>
  <c r="DY46" i="67"/>
  <c r="DX46" i="67"/>
  <c r="DS46" i="67"/>
  <c r="DR46" i="67"/>
  <c r="DQ46" i="67"/>
  <c r="DL46" i="67"/>
  <c r="DK46" i="67"/>
  <c r="DJ46" i="67"/>
  <c r="DE46" i="67"/>
  <c r="DD46" i="67"/>
  <c r="DC46" i="67"/>
  <c r="DB46" i="67"/>
  <c r="CX46" i="67"/>
  <c r="CY46" i="67" s="1"/>
  <c r="AD46" i="67"/>
  <c r="DF46" i="67" s="1"/>
  <c r="DN46" i="67" s="1"/>
  <c r="AC46" i="67"/>
  <c r="GD45" i="67"/>
  <c r="GC45" i="67"/>
  <c r="GB45" i="67"/>
  <c r="FW45" i="67"/>
  <c r="FV45" i="67"/>
  <c r="FU45" i="67"/>
  <c r="FP45" i="67"/>
  <c r="FO45" i="67"/>
  <c r="FN45" i="67"/>
  <c r="FI45" i="67"/>
  <c r="FH45" i="67"/>
  <c r="FG45" i="67"/>
  <c r="FB45" i="67"/>
  <c r="FA45" i="67"/>
  <c r="EZ45" i="67"/>
  <c r="EU45" i="67"/>
  <c r="ET45" i="67"/>
  <c r="ES45" i="67"/>
  <c r="EN45" i="67"/>
  <c r="EM45" i="67"/>
  <c r="EL45" i="67"/>
  <c r="EG45" i="67"/>
  <c r="EF45" i="67"/>
  <c r="EE45" i="67"/>
  <c r="DZ45" i="67"/>
  <c r="DY45" i="67"/>
  <c r="DX45" i="67"/>
  <c r="DS45" i="67"/>
  <c r="DR45" i="67"/>
  <c r="DQ45" i="67"/>
  <c r="DL45" i="67"/>
  <c r="DK45" i="67"/>
  <c r="DJ45" i="67"/>
  <c r="DD45" i="67"/>
  <c r="DC45" i="67"/>
  <c r="DB45" i="67"/>
  <c r="CX45" i="67"/>
  <c r="CZ45" i="67" s="1"/>
  <c r="AD45" i="67"/>
  <c r="AC45" i="67"/>
  <c r="GD44" i="67"/>
  <c r="GC44" i="67"/>
  <c r="GB44" i="67"/>
  <c r="FW44" i="67"/>
  <c r="FV44" i="67"/>
  <c r="FU44" i="67"/>
  <c r="FP44" i="67"/>
  <c r="FO44" i="67"/>
  <c r="FN44" i="67"/>
  <c r="FI44" i="67"/>
  <c r="FH44" i="67"/>
  <c r="FG44" i="67"/>
  <c r="FB44" i="67"/>
  <c r="FA44" i="67"/>
  <c r="EZ44" i="67"/>
  <c r="EU44" i="67"/>
  <c r="ET44" i="67"/>
  <c r="ES44" i="67"/>
  <c r="EN44" i="67"/>
  <c r="EM44" i="67"/>
  <c r="EL44" i="67"/>
  <c r="EG44" i="67"/>
  <c r="EF44" i="67"/>
  <c r="EE44" i="67"/>
  <c r="DZ44" i="67"/>
  <c r="DY44" i="67"/>
  <c r="DX44" i="67"/>
  <c r="DS44" i="67"/>
  <c r="DR44" i="67"/>
  <c r="DQ44" i="67"/>
  <c r="DL44" i="67"/>
  <c r="DK44" i="67"/>
  <c r="DJ44" i="67"/>
  <c r="DE44" i="67"/>
  <c r="DD44" i="67"/>
  <c r="DC44" i="67"/>
  <c r="DB44" i="67"/>
  <c r="CX44" i="67"/>
  <c r="CY44" i="67" s="1"/>
  <c r="AD44" i="67"/>
  <c r="DF44" i="67" s="1"/>
  <c r="DN44" i="67" s="1"/>
  <c r="AC44" i="67"/>
  <c r="GD43" i="67"/>
  <c r="GC43" i="67"/>
  <c r="GB43" i="67"/>
  <c r="FW43" i="67"/>
  <c r="FV43" i="67"/>
  <c r="FU43" i="67"/>
  <c r="FP43" i="67"/>
  <c r="FO43" i="67"/>
  <c r="FN43" i="67"/>
  <c r="FI43" i="67"/>
  <c r="FH43" i="67"/>
  <c r="FG43" i="67"/>
  <c r="FB43" i="67"/>
  <c r="FA43" i="67"/>
  <c r="EZ43" i="67"/>
  <c r="EU43" i="67"/>
  <c r="ET43" i="67"/>
  <c r="ES43" i="67"/>
  <c r="EN43" i="67"/>
  <c r="EM43" i="67"/>
  <c r="EL43" i="67"/>
  <c r="EG43" i="67"/>
  <c r="EF43" i="67"/>
  <c r="EE43" i="67"/>
  <c r="DZ43" i="67"/>
  <c r="DY43" i="67"/>
  <c r="DX43" i="67"/>
  <c r="DS43" i="67"/>
  <c r="DR43" i="67"/>
  <c r="DQ43" i="67"/>
  <c r="DL43" i="67"/>
  <c r="DK43" i="67"/>
  <c r="DJ43" i="67"/>
  <c r="DD43" i="67"/>
  <c r="DC43" i="67"/>
  <c r="DB43" i="67"/>
  <c r="CY43" i="67"/>
  <c r="AE43" i="67" s="1"/>
  <c r="AG43" i="67" s="1"/>
  <c r="CX43" i="67"/>
  <c r="CZ43" i="67" s="1"/>
  <c r="AD43" i="67"/>
  <c r="DF43" i="67" s="1"/>
  <c r="AC43" i="67"/>
  <c r="GD42" i="67"/>
  <c r="GC42" i="67"/>
  <c r="GB42" i="67"/>
  <c r="FW42" i="67"/>
  <c r="FV42" i="67"/>
  <c r="FU42" i="67"/>
  <c r="FP42" i="67"/>
  <c r="FO42" i="67"/>
  <c r="FN42" i="67"/>
  <c r="FI42" i="67"/>
  <c r="FH42" i="67"/>
  <c r="FG42" i="67"/>
  <c r="FB42" i="67"/>
  <c r="FA42" i="67"/>
  <c r="EZ42" i="67"/>
  <c r="EU42" i="67"/>
  <c r="ET42" i="67"/>
  <c r="ES42" i="67"/>
  <c r="EN42" i="67"/>
  <c r="EM42" i="67"/>
  <c r="EL42" i="67"/>
  <c r="EG42" i="67"/>
  <c r="EF42" i="67"/>
  <c r="EE42" i="67"/>
  <c r="DZ42" i="67"/>
  <c r="DY42" i="67"/>
  <c r="DX42" i="67"/>
  <c r="DS42" i="67"/>
  <c r="DR42" i="67"/>
  <c r="DQ42" i="67"/>
  <c r="DL42" i="67"/>
  <c r="DK42" i="67"/>
  <c r="DJ42" i="67"/>
  <c r="DE42" i="67"/>
  <c r="DD42" i="67"/>
  <c r="DC42" i="67"/>
  <c r="DB42" i="67"/>
  <c r="CX42" i="67"/>
  <c r="CY42" i="67" s="1"/>
  <c r="AD42" i="67"/>
  <c r="DF42" i="67" s="1"/>
  <c r="DN42" i="67" s="1"/>
  <c r="AC42" i="67"/>
  <c r="GD41" i="67"/>
  <c r="GC41" i="67"/>
  <c r="GB41" i="67"/>
  <c r="FW41" i="67"/>
  <c r="FV41" i="67"/>
  <c r="FU41" i="67"/>
  <c r="FP41" i="67"/>
  <c r="FO41" i="67"/>
  <c r="FN41" i="67"/>
  <c r="FI41" i="67"/>
  <c r="FH41" i="67"/>
  <c r="FG41" i="67"/>
  <c r="FB41" i="67"/>
  <c r="FA41" i="67"/>
  <c r="EZ41" i="67"/>
  <c r="EU41" i="67"/>
  <c r="ET41" i="67"/>
  <c r="ES41" i="67"/>
  <c r="EN41" i="67"/>
  <c r="EM41" i="67"/>
  <c r="EL41" i="67"/>
  <c r="EG41" i="67"/>
  <c r="EF41" i="67"/>
  <c r="EE41" i="67"/>
  <c r="DZ41" i="67"/>
  <c r="DY41" i="67"/>
  <c r="DX41" i="67"/>
  <c r="DS41" i="67"/>
  <c r="DR41" i="67"/>
  <c r="DQ41" i="67"/>
  <c r="DL41" i="67"/>
  <c r="DK41" i="67"/>
  <c r="DJ41" i="67"/>
  <c r="DD41" i="67"/>
  <c r="DC41" i="67"/>
  <c r="DB41" i="67"/>
  <c r="CX41" i="67"/>
  <c r="CZ41" i="67" s="1"/>
  <c r="AD41" i="67"/>
  <c r="DF41" i="67" s="1"/>
  <c r="AC41" i="67"/>
  <c r="GD40" i="67"/>
  <c r="GC40" i="67"/>
  <c r="GB40" i="67"/>
  <c r="FW40" i="67"/>
  <c r="FV40" i="67"/>
  <c r="FU40" i="67"/>
  <c r="FP40" i="67"/>
  <c r="FO40" i="67"/>
  <c r="FN40" i="67"/>
  <c r="FI40" i="67"/>
  <c r="FH40" i="67"/>
  <c r="FG40" i="67"/>
  <c r="FB40" i="67"/>
  <c r="FA40" i="67"/>
  <c r="EZ40" i="67"/>
  <c r="EU40" i="67"/>
  <c r="ET40" i="67"/>
  <c r="ES40" i="67"/>
  <c r="EN40" i="67"/>
  <c r="EM40" i="67"/>
  <c r="EL40" i="67"/>
  <c r="EG40" i="67"/>
  <c r="EF40" i="67"/>
  <c r="EE40" i="67"/>
  <c r="DZ40" i="67"/>
  <c r="DY40" i="67"/>
  <c r="DX40" i="67"/>
  <c r="DS40" i="67"/>
  <c r="DR40" i="67"/>
  <c r="DQ40" i="67"/>
  <c r="DL40" i="67"/>
  <c r="DK40" i="67"/>
  <c r="DJ40" i="67"/>
  <c r="DD40" i="67"/>
  <c r="DC40" i="67"/>
  <c r="DB40" i="67"/>
  <c r="CX40" i="67"/>
  <c r="CY40" i="67" s="1"/>
  <c r="AD40" i="67"/>
  <c r="DF40" i="67" s="1"/>
  <c r="DE40" i="67" s="1"/>
  <c r="AC40" i="67"/>
  <c r="GD39" i="67"/>
  <c r="GC39" i="67"/>
  <c r="GB39" i="67"/>
  <c r="FW39" i="67"/>
  <c r="FV39" i="67"/>
  <c r="FU39" i="67"/>
  <c r="FP39" i="67"/>
  <c r="FO39" i="67"/>
  <c r="FN39" i="67"/>
  <c r="FI39" i="67"/>
  <c r="FH39" i="67"/>
  <c r="FG39" i="67"/>
  <c r="FB39" i="67"/>
  <c r="FA39" i="67"/>
  <c r="EZ39" i="67"/>
  <c r="EU39" i="67"/>
  <c r="ET39" i="67"/>
  <c r="ES39" i="67"/>
  <c r="EN39" i="67"/>
  <c r="EM39" i="67"/>
  <c r="EL39" i="67"/>
  <c r="EG39" i="67"/>
  <c r="EF39" i="67"/>
  <c r="EE39" i="67"/>
  <c r="DZ39" i="67"/>
  <c r="DY39" i="67"/>
  <c r="DX39" i="67"/>
  <c r="DS39" i="67"/>
  <c r="DR39" i="67"/>
  <c r="DQ39" i="67"/>
  <c r="DL39" i="67"/>
  <c r="DK39" i="67"/>
  <c r="DJ39" i="67"/>
  <c r="DF39" i="67"/>
  <c r="DN39" i="67" s="1"/>
  <c r="DD39" i="67"/>
  <c r="DC39" i="67"/>
  <c r="DB39" i="67"/>
  <c r="CX39" i="67"/>
  <c r="CZ39" i="67" s="1"/>
  <c r="AD39" i="67"/>
  <c r="AC39" i="67"/>
  <c r="GD38" i="67"/>
  <c r="GC38" i="67"/>
  <c r="GB38" i="67"/>
  <c r="FW38" i="67"/>
  <c r="FV38" i="67"/>
  <c r="FU38" i="67"/>
  <c r="FP38" i="67"/>
  <c r="FO38" i="67"/>
  <c r="FN38" i="67"/>
  <c r="FI38" i="67"/>
  <c r="FH38" i="67"/>
  <c r="FG38" i="67"/>
  <c r="FB38" i="67"/>
  <c r="FA38" i="67"/>
  <c r="EZ38" i="67"/>
  <c r="EU38" i="67"/>
  <c r="ET38" i="67"/>
  <c r="ES38" i="67"/>
  <c r="EN38" i="67"/>
  <c r="EM38" i="67"/>
  <c r="EL38" i="67"/>
  <c r="EG38" i="67"/>
  <c r="EF38" i="67"/>
  <c r="EE38" i="67"/>
  <c r="DZ38" i="67"/>
  <c r="DY38" i="67"/>
  <c r="DX38" i="67"/>
  <c r="DS38" i="67"/>
  <c r="DR38" i="67"/>
  <c r="DQ38" i="67"/>
  <c r="DL38" i="67"/>
  <c r="DK38" i="67"/>
  <c r="DJ38" i="67"/>
  <c r="DD38" i="67"/>
  <c r="DC38" i="67"/>
  <c r="DB38" i="67"/>
  <c r="CX38" i="67"/>
  <c r="CY38" i="67" s="1"/>
  <c r="DA38" i="67" s="1"/>
  <c r="DI38" i="67" s="1"/>
  <c r="AD38" i="67"/>
  <c r="DF38" i="67" s="1"/>
  <c r="DN38" i="67" s="1"/>
  <c r="AC38" i="67"/>
  <c r="GD37" i="67"/>
  <c r="GC37" i="67"/>
  <c r="GB37" i="67"/>
  <c r="FW37" i="67"/>
  <c r="FV37" i="67"/>
  <c r="FU37" i="67"/>
  <c r="FP37" i="67"/>
  <c r="FO37" i="67"/>
  <c r="FN37" i="67"/>
  <c r="FI37" i="67"/>
  <c r="FH37" i="67"/>
  <c r="FG37" i="67"/>
  <c r="FB37" i="67"/>
  <c r="FA37" i="67"/>
  <c r="EZ37" i="67"/>
  <c r="EU37" i="67"/>
  <c r="ET37" i="67"/>
  <c r="ES37" i="67"/>
  <c r="EN37" i="67"/>
  <c r="EM37" i="67"/>
  <c r="EL37" i="67"/>
  <c r="EG37" i="67"/>
  <c r="EF37" i="67"/>
  <c r="EE37" i="67"/>
  <c r="DZ37" i="67"/>
  <c r="DY37" i="67"/>
  <c r="DX37" i="67"/>
  <c r="DS37" i="67"/>
  <c r="DR37" i="67"/>
  <c r="DQ37" i="67"/>
  <c r="DL37" i="67"/>
  <c r="DK37" i="67"/>
  <c r="DJ37" i="67"/>
  <c r="DD37" i="67"/>
  <c r="DC37" i="67"/>
  <c r="DB37" i="67"/>
  <c r="CX37" i="67"/>
  <c r="CZ37" i="67" s="1"/>
  <c r="AD37" i="67"/>
  <c r="DF37" i="67" s="1"/>
  <c r="AC37" i="67"/>
  <c r="GD36" i="67"/>
  <c r="GC36" i="67"/>
  <c r="GB36" i="67"/>
  <c r="FW36" i="67"/>
  <c r="FV36" i="67"/>
  <c r="FU36" i="67"/>
  <c r="FP36" i="67"/>
  <c r="FO36" i="67"/>
  <c r="FN36" i="67"/>
  <c r="FI36" i="67"/>
  <c r="FH36" i="67"/>
  <c r="FG36" i="67"/>
  <c r="FB36" i="67"/>
  <c r="FA36" i="67"/>
  <c r="EZ36" i="67"/>
  <c r="EU36" i="67"/>
  <c r="ET36" i="67"/>
  <c r="ES36" i="67"/>
  <c r="EN36" i="67"/>
  <c r="EM36" i="67"/>
  <c r="EL36" i="67"/>
  <c r="EG36" i="67"/>
  <c r="EF36" i="67"/>
  <c r="EE36" i="67"/>
  <c r="DZ36" i="67"/>
  <c r="DY36" i="67"/>
  <c r="DX36" i="67"/>
  <c r="DS36" i="67"/>
  <c r="DR36" i="67"/>
  <c r="DQ36" i="67"/>
  <c r="DL36" i="67"/>
  <c r="DK36" i="67"/>
  <c r="DJ36" i="67"/>
  <c r="DD36" i="67"/>
  <c r="DC36" i="67"/>
  <c r="DB36" i="67"/>
  <c r="CX36" i="67"/>
  <c r="CY36" i="67" s="1"/>
  <c r="AD36" i="67"/>
  <c r="DF36" i="67" s="1"/>
  <c r="DE36" i="67" s="1"/>
  <c r="AC36" i="67"/>
  <c r="GD35" i="67"/>
  <c r="GC35" i="67"/>
  <c r="GB35" i="67"/>
  <c r="FW35" i="67"/>
  <c r="FV35" i="67"/>
  <c r="FU35" i="67"/>
  <c r="FP35" i="67"/>
  <c r="FO35" i="67"/>
  <c r="FN35" i="67"/>
  <c r="FI35" i="67"/>
  <c r="FH35" i="67"/>
  <c r="FG35" i="67"/>
  <c r="FB35" i="67"/>
  <c r="FA35" i="67"/>
  <c r="EZ35" i="67"/>
  <c r="EU35" i="67"/>
  <c r="ET35" i="67"/>
  <c r="ES35" i="67"/>
  <c r="EN35" i="67"/>
  <c r="EM35" i="67"/>
  <c r="EL35" i="67"/>
  <c r="EG35" i="67"/>
  <c r="EF35" i="67"/>
  <c r="EE35" i="67"/>
  <c r="DZ35" i="67"/>
  <c r="DY35" i="67"/>
  <c r="DX35" i="67"/>
  <c r="DS35" i="67"/>
  <c r="DR35" i="67"/>
  <c r="DQ35" i="67"/>
  <c r="DL35" i="67"/>
  <c r="DK35" i="67"/>
  <c r="DJ35" i="67"/>
  <c r="DF35" i="67"/>
  <c r="DD35" i="67"/>
  <c r="DC35" i="67"/>
  <c r="DB35" i="67"/>
  <c r="CX35" i="67"/>
  <c r="AD35" i="67"/>
  <c r="AC35" i="67"/>
  <c r="GD34" i="67"/>
  <c r="GC34" i="67"/>
  <c r="GB34" i="67"/>
  <c r="FW34" i="67"/>
  <c r="FV34" i="67"/>
  <c r="FU34" i="67"/>
  <c r="FP34" i="67"/>
  <c r="FO34" i="67"/>
  <c r="FN34" i="67"/>
  <c r="FI34" i="67"/>
  <c r="FH34" i="67"/>
  <c r="FG34" i="67"/>
  <c r="FB34" i="67"/>
  <c r="FA34" i="67"/>
  <c r="EZ34" i="67"/>
  <c r="EU34" i="67"/>
  <c r="ET34" i="67"/>
  <c r="ES34" i="67"/>
  <c r="EN34" i="67"/>
  <c r="EM34" i="67"/>
  <c r="EL34" i="67"/>
  <c r="EG34" i="67"/>
  <c r="EF34" i="67"/>
  <c r="EE34" i="67"/>
  <c r="DZ34" i="67"/>
  <c r="DY34" i="67"/>
  <c r="DX34" i="67"/>
  <c r="DS34" i="67"/>
  <c r="DR34" i="67"/>
  <c r="DQ34" i="67"/>
  <c r="DL34" i="67"/>
  <c r="DK34" i="67"/>
  <c r="DJ34" i="67"/>
  <c r="DF34" i="67"/>
  <c r="DD34" i="67"/>
  <c r="DC34" i="67"/>
  <c r="DB34" i="67"/>
  <c r="CX34" i="67"/>
  <c r="AD34" i="67"/>
  <c r="AC34" i="67"/>
  <c r="GD33" i="67"/>
  <c r="GC33" i="67"/>
  <c r="GB33" i="67"/>
  <c r="FW33" i="67"/>
  <c r="FV33" i="67"/>
  <c r="FU33" i="67"/>
  <c r="FP33" i="67"/>
  <c r="FO33" i="67"/>
  <c r="FN33" i="67"/>
  <c r="FI33" i="67"/>
  <c r="FH33" i="67"/>
  <c r="FG33" i="67"/>
  <c r="FB33" i="67"/>
  <c r="FA33" i="67"/>
  <c r="EZ33" i="67"/>
  <c r="EU33" i="67"/>
  <c r="ET33" i="67"/>
  <c r="ES33" i="67"/>
  <c r="EN33" i="67"/>
  <c r="EM33" i="67"/>
  <c r="EL33" i="67"/>
  <c r="EG33" i="67"/>
  <c r="EF33" i="67"/>
  <c r="EE33" i="67"/>
  <c r="DZ33" i="67"/>
  <c r="DY33" i="67"/>
  <c r="DX33" i="67"/>
  <c r="DS33" i="67"/>
  <c r="DR33" i="67"/>
  <c r="DQ33" i="67"/>
  <c r="DL33" i="67"/>
  <c r="DK33" i="67"/>
  <c r="DJ33" i="67"/>
  <c r="DD33" i="67"/>
  <c r="DC33" i="67"/>
  <c r="DB33" i="67"/>
  <c r="CZ33" i="67"/>
  <c r="CY33" i="67"/>
  <c r="CX33" i="67"/>
  <c r="AD33" i="67"/>
  <c r="AC33" i="67"/>
  <c r="GD32" i="67"/>
  <c r="GC32" i="67"/>
  <c r="GB32" i="67"/>
  <c r="FW32" i="67"/>
  <c r="FV32" i="67"/>
  <c r="FU32" i="67"/>
  <c r="FP32" i="67"/>
  <c r="FO32" i="67"/>
  <c r="FN32" i="67"/>
  <c r="FI32" i="67"/>
  <c r="FH32" i="67"/>
  <c r="FG32" i="67"/>
  <c r="FB32" i="67"/>
  <c r="FA32" i="67"/>
  <c r="EZ32" i="67"/>
  <c r="EU32" i="67"/>
  <c r="ET32" i="67"/>
  <c r="ES32" i="67"/>
  <c r="EN32" i="67"/>
  <c r="EM32" i="67"/>
  <c r="EL32" i="67"/>
  <c r="EG32" i="67"/>
  <c r="EF32" i="67"/>
  <c r="EE32" i="67"/>
  <c r="DZ32" i="67"/>
  <c r="DY32" i="67"/>
  <c r="DX32" i="67"/>
  <c r="DS32" i="67"/>
  <c r="DR32" i="67"/>
  <c r="DQ32" i="67"/>
  <c r="DL32" i="67"/>
  <c r="DK32" i="67"/>
  <c r="DJ32" i="67"/>
  <c r="DD32" i="67"/>
  <c r="DC32" i="67"/>
  <c r="DB32" i="67"/>
  <c r="CZ32" i="67"/>
  <c r="CX32" i="67"/>
  <c r="CY32" i="67" s="1"/>
  <c r="AD32" i="67"/>
  <c r="AC32" i="67"/>
  <c r="GD31" i="67"/>
  <c r="GC31" i="67"/>
  <c r="GB31" i="67"/>
  <c r="FW31" i="67"/>
  <c r="FV31" i="67"/>
  <c r="FU31" i="67"/>
  <c r="FP31" i="67"/>
  <c r="FO31" i="67"/>
  <c r="FN31" i="67"/>
  <c r="FI31" i="67"/>
  <c r="FH31" i="67"/>
  <c r="FG31" i="67"/>
  <c r="FB31" i="67"/>
  <c r="FA31" i="67"/>
  <c r="EZ31" i="67"/>
  <c r="EU31" i="67"/>
  <c r="ET31" i="67"/>
  <c r="ES31" i="67"/>
  <c r="EN31" i="67"/>
  <c r="EM31" i="67"/>
  <c r="EL31" i="67"/>
  <c r="EG31" i="67"/>
  <c r="EF31" i="67"/>
  <c r="EE31" i="67"/>
  <c r="DZ31" i="67"/>
  <c r="DY31" i="67"/>
  <c r="DX31" i="67"/>
  <c r="DS31" i="67"/>
  <c r="DR31" i="67"/>
  <c r="DQ31" i="67"/>
  <c r="DL31" i="67"/>
  <c r="DK31" i="67"/>
  <c r="DJ31" i="67"/>
  <c r="DD31" i="67"/>
  <c r="DC31" i="67"/>
  <c r="DB31" i="67"/>
  <c r="CX31" i="67"/>
  <c r="CY31" i="67" s="1"/>
  <c r="AD31" i="67"/>
  <c r="DF31" i="67" s="1"/>
  <c r="AC31" i="67"/>
  <c r="GD30" i="67"/>
  <c r="GC30" i="67"/>
  <c r="GB30" i="67"/>
  <c r="FW30" i="67"/>
  <c r="FV30" i="67"/>
  <c r="FU30" i="67"/>
  <c r="FP30" i="67"/>
  <c r="FO30" i="67"/>
  <c r="FN30" i="67"/>
  <c r="FI30" i="67"/>
  <c r="FH30" i="67"/>
  <c r="FG30" i="67"/>
  <c r="FB30" i="67"/>
  <c r="FA30" i="67"/>
  <c r="EZ30" i="67"/>
  <c r="EU30" i="67"/>
  <c r="ET30" i="67"/>
  <c r="ES30" i="67"/>
  <c r="EN30" i="67"/>
  <c r="EM30" i="67"/>
  <c r="EL30" i="67"/>
  <c r="EG30" i="67"/>
  <c r="EF30" i="67"/>
  <c r="EE30" i="67"/>
  <c r="DZ30" i="67"/>
  <c r="DY30" i="67"/>
  <c r="DX30" i="67"/>
  <c r="DS30" i="67"/>
  <c r="DR30" i="67"/>
  <c r="DQ30" i="67"/>
  <c r="DL30" i="67"/>
  <c r="DK30" i="67"/>
  <c r="DJ30" i="67"/>
  <c r="DD30" i="67"/>
  <c r="DC30" i="67"/>
  <c r="DB30" i="67"/>
  <c r="CX30" i="67"/>
  <c r="AD30" i="67"/>
  <c r="DF30" i="67" s="1"/>
  <c r="DN30" i="67" s="1"/>
  <c r="AC30" i="67"/>
  <c r="GD29" i="67"/>
  <c r="GC29" i="67"/>
  <c r="GB29" i="67"/>
  <c r="FW29" i="67"/>
  <c r="FV29" i="67"/>
  <c r="FU29" i="67"/>
  <c r="FP29" i="67"/>
  <c r="FO29" i="67"/>
  <c r="FN29" i="67"/>
  <c r="FI29" i="67"/>
  <c r="FH29" i="67"/>
  <c r="FG29" i="67"/>
  <c r="FB29" i="67"/>
  <c r="FA29" i="67"/>
  <c r="EZ29" i="67"/>
  <c r="EU29" i="67"/>
  <c r="ET29" i="67"/>
  <c r="ES29" i="67"/>
  <c r="EN29" i="67"/>
  <c r="EM29" i="67"/>
  <c r="EL29" i="67"/>
  <c r="EG29" i="67"/>
  <c r="EF29" i="67"/>
  <c r="EE29" i="67"/>
  <c r="DZ29" i="67"/>
  <c r="DY29" i="67"/>
  <c r="DX29" i="67"/>
  <c r="DS29" i="67"/>
  <c r="DR29" i="67"/>
  <c r="DQ29" i="67"/>
  <c r="DL29" i="67"/>
  <c r="DK29" i="67"/>
  <c r="DJ29" i="67"/>
  <c r="DD29" i="67"/>
  <c r="DC29" i="67"/>
  <c r="DB29" i="67"/>
  <c r="CZ29" i="67"/>
  <c r="CX29" i="67"/>
  <c r="CY29" i="67" s="1"/>
  <c r="AD29" i="67"/>
  <c r="DF29" i="67" s="1"/>
  <c r="AC29" i="67"/>
  <c r="GD28" i="67"/>
  <c r="GC28" i="67"/>
  <c r="GB28" i="67"/>
  <c r="FW28" i="67"/>
  <c r="FV28" i="67"/>
  <c r="FU28" i="67"/>
  <c r="FP28" i="67"/>
  <c r="FO28" i="67"/>
  <c r="FN28" i="67"/>
  <c r="FI28" i="67"/>
  <c r="FH28" i="67"/>
  <c r="FG28" i="67"/>
  <c r="FB28" i="67"/>
  <c r="FA28" i="67"/>
  <c r="EZ28" i="67"/>
  <c r="EU28" i="67"/>
  <c r="ET28" i="67"/>
  <c r="ES28" i="67"/>
  <c r="EN28" i="67"/>
  <c r="EM28" i="67"/>
  <c r="EL28" i="67"/>
  <c r="EG28" i="67"/>
  <c r="EF28" i="67"/>
  <c r="EE28" i="67"/>
  <c r="DZ28" i="67"/>
  <c r="DY28" i="67"/>
  <c r="DX28" i="67"/>
  <c r="DS28" i="67"/>
  <c r="DR28" i="67"/>
  <c r="DQ28" i="67"/>
  <c r="DL28" i="67"/>
  <c r="DK28" i="67"/>
  <c r="DJ28" i="67"/>
  <c r="DD28" i="67"/>
  <c r="DC28" i="67"/>
  <c r="DB28" i="67"/>
  <c r="CX28" i="67"/>
  <c r="AD28" i="67"/>
  <c r="DF28" i="67" s="1"/>
  <c r="AC28" i="67"/>
  <c r="GD27" i="67"/>
  <c r="GC27" i="67"/>
  <c r="GB27" i="67"/>
  <c r="FW27" i="67"/>
  <c r="FV27" i="67"/>
  <c r="FU27" i="67"/>
  <c r="FP27" i="67"/>
  <c r="FO27" i="67"/>
  <c r="FN27" i="67"/>
  <c r="FI27" i="67"/>
  <c r="FH27" i="67"/>
  <c r="FG27" i="67"/>
  <c r="FB27" i="67"/>
  <c r="FA27" i="67"/>
  <c r="EZ27" i="67"/>
  <c r="EU27" i="67"/>
  <c r="ET27" i="67"/>
  <c r="ES27" i="67"/>
  <c r="EN27" i="67"/>
  <c r="EM27" i="67"/>
  <c r="EL27" i="67"/>
  <c r="EG27" i="67"/>
  <c r="EF27" i="67"/>
  <c r="EE27" i="67"/>
  <c r="DZ27" i="67"/>
  <c r="DY27" i="67"/>
  <c r="DX27" i="67"/>
  <c r="DS27" i="67"/>
  <c r="DR27" i="67"/>
  <c r="DQ27" i="67"/>
  <c r="DL27" i="67"/>
  <c r="DK27" i="67"/>
  <c r="DJ27" i="67"/>
  <c r="DD27" i="67"/>
  <c r="DC27" i="67"/>
  <c r="DB27" i="67"/>
  <c r="CY27" i="67"/>
  <c r="CX27" i="67"/>
  <c r="CZ27" i="67" s="1"/>
  <c r="AD27" i="67"/>
  <c r="DF27" i="67" s="1"/>
  <c r="AC27" i="67"/>
  <c r="GD26" i="67"/>
  <c r="GC26" i="67"/>
  <c r="GB26" i="67"/>
  <c r="FW26" i="67"/>
  <c r="FV26" i="67"/>
  <c r="FU26" i="67"/>
  <c r="FP26" i="67"/>
  <c r="FO26" i="67"/>
  <c r="FN26" i="67"/>
  <c r="FI26" i="67"/>
  <c r="FH26" i="67"/>
  <c r="FG26" i="67"/>
  <c r="FB26" i="67"/>
  <c r="FA26" i="67"/>
  <c r="EZ26" i="67"/>
  <c r="EU26" i="67"/>
  <c r="ET26" i="67"/>
  <c r="ES26" i="67"/>
  <c r="EN26" i="67"/>
  <c r="EM26" i="67"/>
  <c r="EL26" i="67"/>
  <c r="EG26" i="67"/>
  <c r="EF26" i="67"/>
  <c r="EE26" i="67"/>
  <c r="DZ26" i="67"/>
  <c r="DY26" i="67"/>
  <c r="DX26" i="67"/>
  <c r="DS26" i="67"/>
  <c r="DR26" i="67"/>
  <c r="DQ26" i="67"/>
  <c r="DL26" i="67"/>
  <c r="DK26" i="67"/>
  <c r="DJ26" i="67"/>
  <c r="DD26" i="67"/>
  <c r="DC26" i="67"/>
  <c r="DB26" i="67"/>
  <c r="CZ26" i="67"/>
  <c r="CX26" i="67"/>
  <c r="CY26" i="67" s="1"/>
  <c r="AD26" i="67"/>
  <c r="DF26" i="67" s="1"/>
  <c r="DN26" i="67" s="1"/>
  <c r="AC26" i="67"/>
  <c r="GD25" i="67"/>
  <c r="GC25" i="67"/>
  <c r="GB25" i="67"/>
  <c r="FW25" i="67"/>
  <c r="FV25" i="67"/>
  <c r="FU25" i="67"/>
  <c r="FP25" i="67"/>
  <c r="FO25" i="67"/>
  <c r="FN25" i="67"/>
  <c r="FI25" i="67"/>
  <c r="FH25" i="67"/>
  <c r="FG25" i="67"/>
  <c r="FB25" i="67"/>
  <c r="FA25" i="67"/>
  <c r="EZ25" i="67"/>
  <c r="EU25" i="67"/>
  <c r="ET25" i="67"/>
  <c r="ES25" i="67"/>
  <c r="EN25" i="67"/>
  <c r="EM25" i="67"/>
  <c r="EL25" i="67"/>
  <c r="EG25" i="67"/>
  <c r="EF25" i="67"/>
  <c r="EE25" i="67"/>
  <c r="DZ25" i="67"/>
  <c r="DY25" i="67"/>
  <c r="DX25" i="67"/>
  <c r="DS25" i="67"/>
  <c r="DR25" i="67"/>
  <c r="DQ25" i="67"/>
  <c r="DL25" i="67"/>
  <c r="DK25" i="67"/>
  <c r="DJ25" i="67"/>
  <c r="DD25" i="67"/>
  <c r="DC25" i="67"/>
  <c r="DB25" i="67"/>
  <c r="CX25" i="67"/>
  <c r="CZ25" i="67" s="1"/>
  <c r="AD25" i="67"/>
  <c r="DF25" i="67" s="1"/>
  <c r="AC25" i="67"/>
  <c r="GD24" i="67"/>
  <c r="GC24" i="67"/>
  <c r="GB24" i="67"/>
  <c r="FW24" i="67"/>
  <c r="FV24" i="67"/>
  <c r="FU24" i="67"/>
  <c r="FP24" i="67"/>
  <c r="FO24" i="67"/>
  <c r="FN24" i="67"/>
  <c r="FI24" i="67"/>
  <c r="FH24" i="67"/>
  <c r="FG24" i="67"/>
  <c r="FB24" i="67"/>
  <c r="FA24" i="67"/>
  <c r="EZ24" i="67"/>
  <c r="EU24" i="67"/>
  <c r="ET24" i="67"/>
  <c r="ES24" i="67"/>
  <c r="EN24" i="67"/>
  <c r="EM24" i="67"/>
  <c r="EL24" i="67"/>
  <c r="EG24" i="67"/>
  <c r="EF24" i="67"/>
  <c r="EE24" i="67"/>
  <c r="DZ24" i="67"/>
  <c r="DY24" i="67"/>
  <c r="DX24" i="67"/>
  <c r="DS24" i="67"/>
  <c r="DR24" i="67"/>
  <c r="DQ24" i="67"/>
  <c r="DL24" i="67"/>
  <c r="DK24" i="67"/>
  <c r="DJ24" i="67"/>
  <c r="DD24" i="67"/>
  <c r="DC24" i="67"/>
  <c r="DB24" i="67"/>
  <c r="CX24" i="67"/>
  <c r="CZ24" i="67" s="1"/>
  <c r="AD24" i="67"/>
  <c r="DF24" i="67" s="1"/>
  <c r="AC24" i="67"/>
  <c r="GD23" i="67"/>
  <c r="GC23" i="67"/>
  <c r="GB23" i="67"/>
  <c r="FW23" i="67"/>
  <c r="FV23" i="67"/>
  <c r="FU23" i="67"/>
  <c r="FP23" i="67"/>
  <c r="FO23" i="67"/>
  <c r="FN23" i="67"/>
  <c r="FI23" i="67"/>
  <c r="FH23" i="67"/>
  <c r="FG23" i="67"/>
  <c r="FB23" i="67"/>
  <c r="FA23" i="67"/>
  <c r="EZ23" i="67"/>
  <c r="EU23" i="67"/>
  <c r="ET23" i="67"/>
  <c r="ES23" i="67"/>
  <c r="EN23" i="67"/>
  <c r="EM23" i="67"/>
  <c r="EL23" i="67"/>
  <c r="EG23" i="67"/>
  <c r="EF23" i="67"/>
  <c r="EE23" i="67"/>
  <c r="DZ23" i="67"/>
  <c r="DY23" i="67"/>
  <c r="DX23" i="67"/>
  <c r="DS23" i="67"/>
  <c r="DR23" i="67"/>
  <c r="DQ23" i="67"/>
  <c r="DL23" i="67"/>
  <c r="DK23" i="67"/>
  <c r="DJ23" i="67"/>
  <c r="DD23" i="67"/>
  <c r="DC23" i="67"/>
  <c r="DB23" i="67"/>
  <c r="CY23" i="67"/>
  <c r="CX23" i="67"/>
  <c r="CZ23" i="67" s="1"/>
  <c r="AD23" i="67"/>
  <c r="DF23" i="67" s="1"/>
  <c r="AC23" i="67"/>
  <c r="GD22" i="67"/>
  <c r="GC22" i="67"/>
  <c r="GB22" i="67"/>
  <c r="FW22" i="67"/>
  <c r="FV22" i="67"/>
  <c r="FU22" i="67"/>
  <c r="FP22" i="67"/>
  <c r="FO22" i="67"/>
  <c r="FN22" i="67"/>
  <c r="FI22" i="67"/>
  <c r="FH22" i="67"/>
  <c r="FG22" i="67"/>
  <c r="FB22" i="67"/>
  <c r="FA22" i="67"/>
  <c r="EZ22" i="67"/>
  <c r="EU22" i="67"/>
  <c r="ET22" i="67"/>
  <c r="ES22" i="67"/>
  <c r="EN22" i="67"/>
  <c r="EM22" i="67"/>
  <c r="EL22" i="67"/>
  <c r="EG22" i="67"/>
  <c r="EF22" i="67"/>
  <c r="EE22" i="67"/>
  <c r="DZ22" i="67"/>
  <c r="DY22" i="67"/>
  <c r="DX22" i="67"/>
  <c r="DS22" i="67"/>
  <c r="DR22" i="67"/>
  <c r="DQ22" i="67"/>
  <c r="DL22" i="67"/>
  <c r="DK22" i="67"/>
  <c r="DJ22" i="67"/>
  <c r="DE22" i="67"/>
  <c r="DD22" i="67"/>
  <c r="DC22" i="67"/>
  <c r="DB22" i="67"/>
  <c r="CZ22" i="67"/>
  <c r="CX22" i="67"/>
  <c r="CY22" i="67" s="1"/>
  <c r="AD22" i="67"/>
  <c r="DF22" i="67" s="1"/>
  <c r="DN22" i="67" s="1"/>
  <c r="AC22" i="67"/>
  <c r="GD21" i="67"/>
  <c r="GC21" i="67"/>
  <c r="GB21" i="67"/>
  <c r="FW21" i="67"/>
  <c r="FV21" i="67"/>
  <c r="FU21" i="67"/>
  <c r="FP21" i="67"/>
  <c r="FO21" i="67"/>
  <c r="FN21" i="67"/>
  <c r="FI21" i="67"/>
  <c r="FH21" i="67"/>
  <c r="FG21" i="67"/>
  <c r="FB21" i="67"/>
  <c r="FA21" i="67"/>
  <c r="EZ21" i="67"/>
  <c r="EU21" i="67"/>
  <c r="ET21" i="67"/>
  <c r="ES21" i="67"/>
  <c r="EN21" i="67"/>
  <c r="EM21" i="67"/>
  <c r="EL21" i="67"/>
  <c r="EG21" i="67"/>
  <c r="EF21" i="67"/>
  <c r="EE21" i="67"/>
  <c r="DZ21" i="67"/>
  <c r="DY21" i="67"/>
  <c r="DX21" i="67"/>
  <c r="DS21" i="67"/>
  <c r="DR21" i="67"/>
  <c r="DQ21" i="67"/>
  <c r="DL21" i="67"/>
  <c r="DK21" i="67"/>
  <c r="DJ21" i="67"/>
  <c r="DD21" i="67"/>
  <c r="DC21" i="67"/>
  <c r="DB21" i="67"/>
  <c r="CX21" i="67"/>
  <c r="CZ21" i="67" s="1"/>
  <c r="AD21" i="67"/>
  <c r="DF21" i="67" s="1"/>
  <c r="AC21" i="67"/>
  <c r="GD20" i="67"/>
  <c r="GC20" i="67"/>
  <c r="GB20" i="67"/>
  <c r="FW20" i="67"/>
  <c r="FV20" i="67"/>
  <c r="FU20" i="67"/>
  <c r="FP20" i="67"/>
  <c r="FO20" i="67"/>
  <c r="FN20" i="67"/>
  <c r="FI20" i="67"/>
  <c r="FH20" i="67"/>
  <c r="FG20" i="67"/>
  <c r="FB20" i="67"/>
  <c r="FA20" i="67"/>
  <c r="EZ20" i="67"/>
  <c r="EU20" i="67"/>
  <c r="ET20" i="67"/>
  <c r="ES20" i="67"/>
  <c r="EN20" i="67"/>
  <c r="EM20" i="67"/>
  <c r="EL20" i="67"/>
  <c r="EG20" i="67"/>
  <c r="EF20" i="67"/>
  <c r="EE20" i="67"/>
  <c r="DZ20" i="67"/>
  <c r="DY20" i="67"/>
  <c r="DX20" i="67"/>
  <c r="DS20" i="67"/>
  <c r="DR20" i="67"/>
  <c r="DQ20" i="67"/>
  <c r="DL20" i="67"/>
  <c r="DK20" i="67"/>
  <c r="DJ20" i="67"/>
  <c r="DF20" i="67"/>
  <c r="DN20" i="67" s="1"/>
  <c r="DE20" i="67"/>
  <c r="DD20" i="67"/>
  <c r="DC20" i="67"/>
  <c r="DB20" i="67"/>
  <c r="DA20" i="67"/>
  <c r="DI20" i="67" s="1"/>
  <c r="CY20" i="67"/>
  <c r="CX20" i="67"/>
  <c r="CZ20" i="67" s="1"/>
  <c r="AF20" i="67"/>
  <c r="AH20" i="67" s="1"/>
  <c r="AD20" i="67"/>
  <c r="AC20" i="67"/>
  <c r="GD19" i="67"/>
  <c r="GC19" i="67"/>
  <c r="GB19" i="67"/>
  <c r="FW19" i="67"/>
  <c r="FV19" i="67"/>
  <c r="FU19" i="67"/>
  <c r="FP19" i="67"/>
  <c r="FO19" i="67"/>
  <c r="FN19" i="67"/>
  <c r="FI19" i="67"/>
  <c r="FH19" i="67"/>
  <c r="FG19" i="67"/>
  <c r="FB19" i="67"/>
  <c r="FA19" i="67"/>
  <c r="EZ19" i="67"/>
  <c r="EU19" i="67"/>
  <c r="ET19" i="67"/>
  <c r="ES19" i="67"/>
  <c r="EN19" i="67"/>
  <c r="EM19" i="67"/>
  <c r="EL19" i="67"/>
  <c r="EG19" i="67"/>
  <c r="EF19" i="67"/>
  <c r="EE19" i="67"/>
  <c r="DZ19" i="67"/>
  <c r="DY19" i="67"/>
  <c r="DX19" i="67"/>
  <c r="DS19" i="67"/>
  <c r="DR19" i="67"/>
  <c r="DQ19" i="67"/>
  <c r="DL19" i="67"/>
  <c r="DK19" i="67"/>
  <c r="DJ19" i="67"/>
  <c r="DD19" i="67"/>
  <c r="DC19" i="67"/>
  <c r="DB19" i="67"/>
  <c r="CX19" i="67"/>
  <c r="CZ19" i="67" s="1"/>
  <c r="AD19" i="67"/>
  <c r="DF19" i="67" s="1"/>
  <c r="AC19" i="67"/>
  <c r="GD18" i="67"/>
  <c r="GC18" i="67"/>
  <c r="GB18" i="67"/>
  <c r="FW18" i="67"/>
  <c r="FV18" i="67"/>
  <c r="FU18" i="67"/>
  <c r="FP18" i="67"/>
  <c r="FO18" i="67"/>
  <c r="FN18" i="67"/>
  <c r="FI18" i="67"/>
  <c r="FH18" i="67"/>
  <c r="FG18" i="67"/>
  <c r="FB18" i="67"/>
  <c r="FA18" i="67"/>
  <c r="EZ18" i="67"/>
  <c r="EU18" i="67"/>
  <c r="ET18" i="67"/>
  <c r="ES18" i="67"/>
  <c r="EN18" i="67"/>
  <c r="EM18" i="67"/>
  <c r="EL18" i="67"/>
  <c r="EG18" i="67"/>
  <c r="EF18" i="67"/>
  <c r="EE18" i="67"/>
  <c r="DZ18" i="67"/>
  <c r="DY18" i="67"/>
  <c r="DX18" i="67"/>
  <c r="DS18" i="67"/>
  <c r="DR18" i="67"/>
  <c r="DQ18" i="67"/>
  <c r="DL18" i="67"/>
  <c r="DK18" i="67"/>
  <c r="DJ18" i="67"/>
  <c r="DD18" i="67"/>
  <c r="DC18" i="67"/>
  <c r="DB18" i="67"/>
  <c r="CX18" i="67"/>
  <c r="CZ18" i="67" s="1"/>
  <c r="AD18" i="67"/>
  <c r="DF18" i="67" s="1"/>
  <c r="DE18" i="67" s="1"/>
  <c r="AC18" i="67"/>
  <c r="GD17" i="67"/>
  <c r="GC17" i="67"/>
  <c r="GB17" i="67"/>
  <c r="FW17" i="67"/>
  <c r="FV17" i="67"/>
  <c r="FU17" i="67"/>
  <c r="FP17" i="67"/>
  <c r="FO17" i="67"/>
  <c r="FN17" i="67"/>
  <c r="FI17" i="67"/>
  <c r="FH17" i="67"/>
  <c r="FG17" i="67"/>
  <c r="FB17" i="67"/>
  <c r="FA17" i="67"/>
  <c r="EZ17" i="67"/>
  <c r="EU17" i="67"/>
  <c r="ET17" i="67"/>
  <c r="ES17" i="67"/>
  <c r="EN17" i="67"/>
  <c r="EM17" i="67"/>
  <c r="EL17" i="67"/>
  <c r="EG17" i="67"/>
  <c r="EF17" i="67"/>
  <c r="EE17" i="67"/>
  <c r="DZ17" i="67"/>
  <c r="DY17" i="67"/>
  <c r="DX17" i="67"/>
  <c r="DS17" i="67"/>
  <c r="DR17" i="67"/>
  <c r="DQ17" i="67"/>
  <c r="DL17" i="67"/>
  <c r="DK17" i="67"/>
  <c r="DJ17" i="67"/>
  <c r="DD17" i="67"/>
  <c r="DC17" i="67"/>
  <c r="DB17" i="67"/>
  <c r="CX17" i="67"/>
  <c r="CZ17" i="67" s="1"/>
  <c r="AD17" i="67"/>
  <c r="DF17" i="67" s="1"/>
  <c r="AC17" i="67"/>
  <c r="GD16" i="67"/>
  <c r="GC16" i="67"/>
  <c r="GB16" i="67"/>
  <c r="FW16" i="67"/>
  <c r="FV16" i="67"/>
  <c r="FU16" i="67"/>
  <c r="FP16" i="67"/>
  <c r="FO16" i="67"/>
  <c r="FN16" i="67"/>
  <c r="FI16" i="67"/>
  <c r="FH16" i="67"/>
  <c r="FG16" i="67"/>
  <c r="FB16" i="67"/>
  <c r="FA16" i="67"/>
  <c r="EZ16" i="67"/>
  <c r="EU16" i="67"/>
  <c r="ET16" i="67"/>
  <c r="ES16" i="67"/>
  <c r="EN16" i="67"/>
  <c r="EM16" i="67"/>
  <c r="EL16" i="67"/>
  <c r="EG16" i="67"/>
  <c r="EF16" i="67"/>
  <c r="EE16" i="67"/>
  <c r="DZ16" i="67"/>
  <c r="DY16" i="67"/>
  <c r="DX16" i="67"/>
  <c r="DS16" i="67"/>
  <c r="DR16" i="67"/>
  <c r="DQ16" i="67"/>
  <c r="DL16" i="67"/>
  <c r="DK16" i="67"/>
  <c r="DJ16" i="67"/>
  <c r="DD16" i="67"/>
  <c r="DC16" i="67"/>
  <c r="DB16" i="67"/>
  <c r="CY16" i="67"/>
  <c r="CX16" i="67"/>
  <c r="CZ16" i="67" s="1"/>
  <c r="AD16" i="67"/>
  <c r="DF16" i="67" s="1"/>
  <c r="AC16" i="67"/>
  <c r="GD15" i="67"/>
  <c r="GC15" i="67"/>
  <c r="GB15" i="67"/>
  <c r="FW15" i="67"/>
  <c r="FV15" i="67"/>
  <c r="FU15" i="67"/>
  <c r="FP15" i="67"/>
  <c r="FO15" i="67"/>
  <c r="FN15" i="67"/>
  <c r="FI15" i="67"/>
  <c r="FH15" i="67"/>
  <c r="FG15" i="67"/>
  <c r="FB15" i="67"/>
  <c r="FA15" i="67"/>
  <c r="EZ15" i="67"/>
  <c r="EU15" i="67"/>
  <c r="ET15" i="67"/>
  <c r="ES15" i="67"/>
  <c r="EN15" i="67"/>
  <c r="EM15" i="67"/>
  <c r="EL15" i="67"/>
  <c r="EG15" i="67"/>
  <c r="EF15" i="67"/>
  <c r="EE15" i="67"/>
  <c r="DZ15" i="67"/>
  <c r="DY15" i="67"/>
  <c r="DX15" i="67"/>
  <c r="DS15" i="67"/>
  <c r="DR15" i="67"/>
  <c r="DQ15" i="67"/>
  <c r="DL15" i="67"/>
  <c r="DK15" i="67"/>
  <c r="DJ15" i="67"/>
  <c r="DF15" i="67"/>
  <c r="DE15" i="67" s="1"/>
  <c r="DD15" i="67"/>
  <c r="DC15" i="67"/>
  <c r="DB15" i="67"/>
  <c r="CX15" i="67"/>
  <c r="CZ15" i="67" s="1"/>
  <c r="AD15" i="67"/>
  <c r="AC15" i="67"/>
  <c r="GD14" i="67"/>
  <c r="GC14" i="67"/>
  <c r="GB14" i="67"/>
  <c r="FW14" i="67"/>
  <c r="FV14" i="67"/>
  <c r="FU14" i="67"/>
  <c r="FP14" i="67"/>
  <c r="FO14" i="67"/>
  <c r="FN14" i="67"/>
  <c r="FI14" i="67"/>
  <c r="FH14" i="67"/>
  <c r="FG14" i="67"/>
  <c r="FB14" i="67"/>
  <c r="FA14" i="67"/>
  <c r="EZ14" i="67"/>
  <c r="EU14" i="67"/>
  <c r="ET14" i="67"/>
  <c r="ES14" i="67"/>
  <c r="EN14" i="67"/>
  <c r="EM14" i="67"/>
  <c r="EL14" i="67"/>
  <c r="EG14" i="67"/>
  <c r="EF14" i="67"/>
  <c r="EE14" i="67"/>
  <c r="DZ14" i="67"/>
  <c r="DY14" i="67"/>
  <c r="DX14" i="67"/>
  <c r="DS14" i="67"/>
  <c r="DR14" i="67"/>
  <c r="DQ14" i="67"/>
  <c r="DL14" i="67"/>
  <c r="DK14" i="67"/>
  <c r="DJ14" i="67"/>
  <c r="DD14" i="67"/>
  <c r="DC14" i="67"/>
  <c r="DB14" i="67"/>
  <c r="CX14" i="67"/>
  <c r="CY14" i="67" s="1"/>
  <c r="AD14" i="67"/>
  <c r="DF14" i="67" s="1"/>
  <c r="DE14" i="67" s="1"/>
  <c r="AC14" i="67"/>
  <c r="GD13" i="67"/>
  <c r="GC13" i="67"/>
  <c r="GB13" i="67"/>
  <c r="FW13" i="67"/>
  <c r="FV13" i="67"/>
  <c r="FU13" i="67"/>
  <c r="FP13" i="67"/>
  <c r="FO13" i="67"/>
  <c r="FN13" i="67"/>
  <c r="FI13" i="67"/>
  <c r="FH13" i="67"/>
  <c r="FG13" i="67"/>
  <c r="FB13" i="67"/>
  <c r="FA13" i="67"/>
  <c r="EZ13" i="67"/>
  <c r="EU13" i="67"/>
  <c r="ET13" i="67"/>
  <c r="ES13" i="67"/>
  <c r="EN13" i="67"/>
  <c r="EM13" i="67"/>
  <c r="EL13" i="67"/>
  <c r="EG13" i="67"/>
  <c r="EF13" i="67"/>
  <c r="EE13" i="67"/>
  <c r="DZ13" i="67"/>
  <c r="DY13" i="67"/>
  <c r="DX13" i="67"/>
  <c r="DS13" i="67"/>
  <c r="DR13" i="67"/>
  <c r="DQ13" i="67"/>
  <c r="DL13" i="67"/>
  <c r="DK13" i="67"/>
  <c r="DJ13" i="67"/>
  <c r="DD13" i="67"/>
  <c r="DC13" i="67"/>
  <c r="DB13" i="67"/>
  <c r="CY13" i="67"/>
  <c r="AF13" i="67" s="1"/>
  <c r="CX13" i="67"/>
  <c r="CZ13" i="67" s="1"/>
  <c r="AD13" i="67"/>
  <c r="AH13" i="67" s="1"/>
  <c r="AC13" i="67"/>
  <c r="GD12" i="67"/>
  <c r="GC12" i="67"/>
  <c r="GB12" i="67"/>
  <c r="FW12" i="67"/>
  <c r="FV12" i="67"/>
  <c r="FU12" i="67"/>
  <c r="FP12" i="67"/>
  <c r="FO12" i="67"/>
  <c r="FN12" i="67"/>
  <c r="FI12" i="67"/>
  <c r="FH12" i="67"/>
  <c r="FG12" i="67"/>
  <c r="FB12" i="67"/>
  <c r="FA12" i="67"/>
  <c r="EZ12" i="67"/>
  <c r="EU12" i="67"/>
  <c r="ET12" i="67"/>
  <c r="ES12" i="67"/>
  <c r="EN12" i="67"/>
  <c r="EM12" i="67"/>
  <c r="EL12" i="67"/>
  <c r="EG12" i="67"/>
  <c r="EF12" i="67"/>
  <c r="EE12" i="67"/>
  <c r="DZ12" i="67"/>
  <c r="DY12" i="67"/>
  <c r="DX12" i="67"/>
  <c r="DS12" i="67"/>
  <c r="DR12" i="67"/>
  <c r="DQ12" i="67"/>
  <c r="DN12" i="67"/>
  <c r="DU12" i="67" s="1"/>
  <c r="DL12" i="67"/>
  <c r="DK12" i="67"/>
  <c r="DJ12" i="67"/>
  <c r="DF12" i="67"/>
  <c r="DE12" i="67" s="1"/>
  <c r="DD12" i="67"/>
  <c r="DC12" i="67"/>
  <c r="DB12" i="67"/>
  <c r="CX12" i="67"/>
  <c r="CZ12" i="67" s="1"/>
  <c r="AD12" i="67"/>
  <c r="AC12" i="67"/>
  <c r="GD11" i="67"/>
  <c r="GC11" i="67"/>
  <c r="GB11" i="67"/>
  <c r="FW11" i="67"/>
  <c r="FV11" i="67"/>
  <c r="FU11" i="67"/>
  <c r="FP11" i="67"/>
  <c r="FO11" i="67"/>
  <c r="FN11" i="67"/>
  <c r="FI11" i="67"/>
  <c r="FH11" i="67"/>
  <c r="FG11" i="67"/>
  <c r="FB11" i="67"/>
  <c r="FA11" i="67"/>
  <c r="EZ11" i="67"/>
  <c r="EU11" i="67"/>
  <c r="ET11" i="67"/>
  <c r="ES11" i="67"/>
  <c r="EN11" i="67"/>
  <c r="EM11" i="67"/>
  <c r="EL11" i="67"/>
  <c r="EG11" i="67"/>
  <c r="EF11" i="67"/>
  <c r="EE11" i="67"/>
  <c r="DZ11" i="67"/>
  <c r="DY11" i="67"/>
  <c r="DX11" i="67"/>
  <c r="DS11" i="67"/>
  <c r="DR11" i="67"/>
  <c r="DQ11" i="67"/>
  <c r="DL11" i="67"/>
  <c r="DK11" i="67"/>
  <c r="DJ11" i="67"/>
  <c r="DD11" i="67"/>
  <c r="DC11" i="67"/>
  <c r="DB11" i="67"/>
  <c r="CZ11" i="67"/>
  <c r="CY11" i="67"/>
  <c r="DA11" i="67" s="1"/>
  <c r="DI11" i="67" s="1"/>
  <c r="CX11" i="67"/>
  <c r="AD11" i="67"/>
  <c r="DF11" i="67" s="1"/>
  <c r="AC11" i="67"/>
  <c r="GD10" i="67"/>
  <c r="GC10" i="67"/>
  <c r="GB10" i="67"/>
  <c r="FW10" i="67"/>
  <c r="FV10" i="67"/>
  <c r="FU10" i="67"/>
  <c r="FP10" i="67"/>
  <c r="FO10" i="67"/>
  <c r="FN10" i="67"/>
  <c r="FI10" i="67"/>
  <c r="FH10" i="67"/>
  <c r="FG10" i="67"/>
  <c r="FB10" i="67"/>
  <c r="FA10" i="67"/>
  <c r="EZ10" i="67"/>
  <c r="EU10" i="67"/>
  <c r="ET10" i="67"/>
  <c r="ES10" i="67"/>
  <c r="EN10" i="67"/>
  <c r="EM10" i="67"/>
  <c r="EL10" i="67"/>
  <c r="EF10" i="67"/>
  <c r="EE10" i="67"/>
  <c r="DY10" i="67"/>
  <c r="DX10" i="67"/>
  <c r="DR10" i="67"/>
  <c r="DQ10" i="67"/>
  <c r="DS10" i="67" s="1"/>
  <c r="DK10" i="67"/>
  <c r="DL10" i="67" s="1"/>
  <c r="DJ10" i="67"/>
  <c r="DC10" i="67"/>
  <c r="DB10" i="67"/>
  <c r="DD10" i="67" s="1"/>
  <c r="CX10" i="67"/>
  <c r="CZ10" i="67" s="1"/>
  <c r="AD10" i="67"/>
  <c r="DF10" i="67" s="1"/>
  <c r="AC10" i="67"/>
  <c r="GD9" i="67"/>
  <c r="GC9" i="67"/>
  <c r="GB9" i="67"/>
  <c r="FW9" i="67"/>
  <c r="FV9" i="67"/>
  <c r="FU9" i="67"/>
  <c r="FP9" i="67"/>
  <c r="FO9" i="67"/>
  <c r="FN9" i="67"/>
  <c r="FI9" i="67"/>
  <c r="FH9" i="67"/>
  <c r="FG9" i="67"/>
  <c r="FB9" i="67"/>
  <c r="FA9" i="67"/>
  <c r="EZ9" i="67"/>
  <c r="EU9" i="67"/>
  <c r="ET9" i="67"/>
  <c r="ES9" i="67"/>
  <c r="EN9" i="67"/>
  <c r="EM9" i="67"/>
  <c r="EL9" i="67"/>
  <c r="EF9" i="67"/>
  <c r="EE9" i="67"/>
  <c r="EG9" i="67" s="1"/>
  <c r="DY9" i="67"/>
  <c r="DZ9" i="67" s="1"/>
  <c r="DX9" i="67"/>
  <c r="DR9" i="67"/>
  <c r="DQ9" i="67"/>
  <c r="DS9" i="67" s="1"/>
  <c r="DK9" i="67"/>
  <c r="DJ9" i="67"/>
  <c r="DL9" i="67" s="1"/>
  <c r="DC9" i="67"/>
  <c r="DD9" i="67" s="1"/>
  <c r="DB9" i="67"/>
  <c r="CX9" i="67"/>
  <c r="CY9" i="67" s="1"/>
  <c r="AD9" i="67"/>
  <c r="DF9" i="67" s="1"/>
  <c r="AC9" i="67"/>
  <c r="A7" i="67"/>
  <c r="CS7" i="52" l="1"/>
  <c r="CS17" i="52"/>
  <c r="CS16" i="52"/>
  <c r="CS15" i="52"/>
  <c r="CS22" i="52"/>
  <c r="CS14" i="52"/>
  <c r="CS13" i="52"/>
  <c r="CS10" i="52"/>
  <c r="DN99" i="67"/>
  <c r="DE99" i="67"/>
  <c r="AF14" i="67"/>
  <c r="DA14" i="67"/>
  <c r="DI14" i="67" s="1"/>
  <c r="DM20" i="67"/>
  <c r="DU20" i="67"/>
  <c r="EB20" i="67" s="1"/>
  <c r="DA29" i="67"/>
  <c r="DI29" i="67" s="1"/>
  <c r="DP29" i="67" s="1"/>
  <c r="AF29" i="67"/>
  <c r="AH29" i="67" s="1"/>
  <c r="DU46" i="67"/>
  <c r="DM46" i="67"/>
  <c r="AE46" i="67"/>
  <c r="AG46" i="67" s="1"/>
  <c r="AF52" i="67"/>
  <c r="AH52" i="67" s="1"/>
  <c r="DA52" i="67"/>
  <c r="DI52" i="67" s="1"/>
  <c r="DP52" i="67" s="1"/>
  <c r="AE44" i="67"/>
  <c r="AG44" i="67" s="1"/>
  <c r="AF44" i="67"/>
  <c r="AH44" i="67" s="1"/>
  <c r="DN56" i="67"/>
  <c r="DU56" i="67" s="1"/>
  <c r="DE56" i="67"/>
  <c r="DM97" i="67"/>
  <c r="DU97" i="67"/>
  <c r="DM69" i="67"/>
  <c r="DU69" i="67"/>
  <c r="DN47" i="67"/>
  <c r="DE47" i="67"/>
  <c r="DN16" i="67"/>
  <c r="DE16" i="67"/>
  <c r="DA26" i="67"/>
  <c r="DI26" i="67" s="1"/>
  <c r="DP26" i="67" s="1"/>
  <c r="AF26" i="67"/>
  <c r="AH26" i="67" s="1"/>
  <c r="AE26" i="67"/>
  <c r="AG26" i="67" s="1"/>
  <c r="DA22" i="67"/>
  <c r="DI22" i="67" s="1"/>
  <c r="AF22" i="67"/>
  <c r="AH22" i="67" s="1"/>
  <c r="AE22" i="67"/>
  <c r="AG22" i="67" s="1"/>
  <c r="DN24" i="67"/>
  <c r="DE24" i="67"/>
  <c r="CZ14" i="67"/>
  <c r="AE14" i="67" s="1"/>
  <c r="AG14" i="67" s="1"/>
  <c r="CZ44" i="67"/>
  <c r="DN48" i="67"/>
  <c r="DU48" i="67" s="1"/>
  <c r="DA50" i="67"/>
  <c r="DI50" i="67" s="1"/>
  <c r="AH56" i="67"/>
  <c r="CY88" i="67"/>
  <c r="CY97" i="67"/>
  <c r="CY98" i="67"/>
  <c r="AE20" i="67"/>
  <c r="AG20" i="67" s="1"/>
  <c r="DZ10" i="67"/>
  <c r="DM12" i="67"/>
  <c r="DN66" i="67"/>
  <c r="CY76" i="67"/>
  <c r="DA76" i="67" s="1"/>
  <c r="DI76" i="67" s="1"/>
  <c r="DE93" i="67"/>
  <c r="AE29" i="67"/>
  <c r="AG29" i="67" s="1"/>
  <c r="EG10" i="67"/>
  <c r="CY37" i="67"/>
  <c r="CZ46" i="67"/>
  <c r="CY49" i="67"/>
  <c r="AH58" i="67"/>
  <c r="CY67" i="67"/>
  <c r="CY90" i="67"/>
  <c r="AF92" i="67"/>
  <c r="AH92" i="67" s="1"/>
  <c r="CZ9" i="67"/>
  <c r="AE16" i="67"/>
  <c r="AG16" i="67" s="1"/>
  <c r="DE50" i="67"/>
  <c r="CY41" i="67"/>
  <c r="AE41" i="67" s="1"/>
  <c r="AG41" i="67" s="1"/>
  <c r="CY55" i="67"/>
  <c r="AF55" i="67" s="1"/>
  <c r="AH55" i="67" s="1"/>
  <c r="CY82" i="67"/>
  <c r="CZ92" i="67"/>
  <c r="AE92" i="67" s="1"/>
  <c r="AG92" i="67" s="1"/>
  <c r="DE97" i="67"/>
  <c r="AF54" i="67"/>
  <c r="AH54" i="67" s="1"/>
  <c r="CZ62" i="67"/>
  <c r="CY12" i="67"/>
  <c r="AE12" i="67" s="1"/>
  <c r="AG12" i="67" s="1"/>
  <c r="CY19" i="67"/>
  <c r="DF13" i="67"/>
  <c r="CY48" i="67"/>
  <c r="CZ75" i="67"/>
  <c r="AE75" i="67" s="1"/>
  <c r="AG75" i="67" s="1"/>
  <c r="CY10" i="67"/>
  <c r="AF10" i="67" s="1"/>
  <c r="AH10" i="67" s="1"/>
  <c r="DN14" i="67"/>
  <c r="DM14" i="67" s="1"/>
  <c r="CY45" i="67"/>
  <c r="AF45" i="67" s="1"/>
  <c r="AH45" i="67" s="1"/>
  <c r="DE55" i="67"/>
  <c r="CZ66" i="67"/>
  <c r="AF77" i="67"/>
  <c r="DF92" i="67"/>
  <c r="DE92" i="67" s="1"/>
  <c r="CY100" i="67"/>
  <c r="CY86" i="67"/>
  <c r="CY89" i="67"/>
  <c r="AE89" i="67" s="1"/>
  <c r="AG89" i="67" s="1"/>
  <c r="DE26" i="67"/>
  <c r="CZ36" i="67"/>
  <c r="AE50" i="67"/>
  <c r="AG50" i="67" s="1"/>
  <c r="CY15" i="67"/>
  <c r="AF11" i="67"/>
  <c r="AH11" i="67" s="1"/>
  <c r="CY18" i="67"/>
  <c r="CY24" i="67"/>
  <c r="AE57" i="67"/>
  <c r="AG57" i="67" s="1"/>
  <c r="CY99" i="67"/>
  <c r="DE30" i="67"/>
  <c r="CZ40" i="67"/>
  <c r="DF45" i="67"/>
  <c r="CY57" i="67"/>
  <c r="DA57" i="67" s="1"/>
  <c r="DI57" i="67" s="1"/>
  <c r="AH59" i="67"/>
  <c r="CY53" i="67"/>
  <c r="DA53" i="67" s="1"/>
  <c r="DI53" i="67" s="1"/>
  <c r="CZ95" i="67"/>
  <c r="AE95" i="67" s="1"/>
  <c r="AG95" i="67" s="1"/>
  <c r="DU26" i="67"/>
  <c r="DM26" i="67"/>
  <c r="DN9" i="67"/>
  <c r="DE9" i="67"/>
  <c r="EB12" i="67"/>
  <c r="DT12" i="67"/>
  <c r="AF9" i="67"/>
  <c r="AH9" i="67" s="1"/>
  <c r="AE9" i="67"/>
  <c r="AG9" i="67" s="1"/>
  <c r="DA9" i="67"/>
  <c r="DN11" i="67"/>
  <c r="DE11" i="67"/>
  <c r="DU22" i="67"/>
  <c r="DM22" i="67"/>
  <c r="DP11" i="67"/>
  <c r="DG11" i="67"/>
  <c r="DE10" i="67"/>
  <c r="DN10" i="67"/>
  <c r="AF16" i="67"/>
  <c r="AH16" i="67" s="1"/>
  <c r="AE11" i="67"/>
  <c r="AG11" i="67" s="1"/>
  <c r="CY17" i="67"/>
  <c r="DN23" i="67"/>
  <c r="DE23" i="67"/>
  <c r="DN27" i="67"/>
  <c r="DE27" i="67"/>
  <c r="DF32" i="67"/>
  <c r="AH32" i="67"/>
  <c r="AF42" i="67"/>
  <c r="AH42" i="67" s="1"/>
  <c r="DA42" i="67"/>
  <c r="DI42" i="67" s="1"/>
  <c r="DN18" i="67"/>
  <c r="AF19" i="67"/>
  <c r="AH19" i="67" s="1"/>
  <c r="AE19" i="67"/>
  <c r="AG19" i="67" s="1"/>
  <c r="DA19" i="67"/>
  <c r="DI19" i="67" s="1"/>
  <c r="EI20" i="67"/>
  <c r="EA20" i="67"/>
  <c r="DP22" i="67"/>
  <c r="DG22" i="67"/>
  <c r="DU54" i="67"/>
  <c r="DM54" i="67"/>
  <c r="DP14" i="67"/>
  <c r="DG14" i="67"/>
  <c r="AF15" i="67"/>
  <c r="AH15" i="67" s="1"/>
  <c r="DA15" i="67"/>
  <c r="DI15" i="67" s="1"/>
  <c r="AF12" i="67"/>
  <c r="AH12" i="67" s="1"/>
  <c r="DN15" i="67"/>
  <c r="DA16" i="67"/>
  <c r="DI16" i="67" s="1"/>
  <c r="DN21" i="67"/>
  <c r="DE21" i="67"/>
  <c r="AF23" i="67"/>
  <c r="AH23" i="67" s="1"/>
  <c r="AE23" i="67"/>
  <c r="AG23" i="67" s="1"/>
  <c r="DA23" i="67"/>
  <c r="DI23" i="67" s="1"/>
  <c r="DN25" i="67"/>
  <c r="DE25" i="67"/>
  <c r="AF27" i="67"/>
  <c r="AH27" i="67" s="1"/>
  <c r="AE27" i="67"/>
  <c r="AG27" i="67" s="1"/>
  <c r="DA27" i="67"/>
  <c r="DI27" i="67" s="1"/>
  <c r="DM30" i="67"/>
  <c r="DU30" i="67"/>
  <c r="AE36" i="67"/>
  <c r="AG36" i="67" s="1"/>
  <c r="DA36" i="67"/>
  <c r="DI36" i="67" s="1"/>
  <c r="AF36" i="67"/>
  <c r="AH36" i="67" s="1"/>
  <c r="DN19" i="67"/>
  <c r="DE19" i="67"/>
  <c r="DP20" i="67"/>
  <c r="DG20" i="67"/>
  <c r="AE13" i="67"/>
  <c r="AG13" i="67" s="1"/>
  <c r="DA13" i="67"/>
  <c r="DI13" i="67" s="1"/>
  <c r="DN17" i="67"/>
  <c r="DE17" i="67"/>
  <c r="CY28" i="67"/>
  <c r="CZ28" i="67"/>
  <c r="DA12" i="67"/>
  <c r="DI12" i="67" s="1"/>
  <c r="DN13" i="67"/>
  <c r="DE13" i="67"/>
  <c r="AE15" i="67"/>
  <c r="AG15" i="67" s="1"/>
  <c r="DG29" i="67"/>
  <c r="DE28" i="67"/>
  <c r="DN28" i="67"/>
  <c r="AE40" i="67"/>
  <c r="AG40" i="67" s="1"/>
  <c r="DA40" i="67"/>
  <c r="DI40" i="67" s="1"/>
  <c r="AF40" i="67"/>
  <c r="AH14" i="67"/>
  <c r="DN36" i="67"/>
  <c r="AF38" i="67"/>
  <c r="AH38" i="67" s="1"/>
  <c r="AE38" i="67"/>
  <c r="AG38" i="67" s="1"/>
  <c r="DN40" i="67"/>
  <c r="DM44" i="67"/>
  <c r="DU44" i="67"/>
  <c r="DP54" i="67"/>
  <c r="DG54" i="67"/>
  <c r="DT20" i="67"/>
  <c r="CY34" i="67"/>
  <c r="CZ34" i="67"/>
  <c r="AF37" i="67"/>
  <c r="AE37" i="67"/>
  <c r="AG37" i="67" s="1"/>
  <c r="DA37" i="67"/>
  <c r="DI37" i="67" s="1"/>
  <c r="DP38" i="67"/>
  <c r="DG38" i="67"/>
  <c r="AF41" i="67"/>
  <c r="AH41" i="67" s="1"/>
  <c r="DP50" i="67"/>
  <c r="DG50" i="67"/>
  <c r="DU50" i="67"/>
  <c r="DM50" i="67"/>
  <c r="DN53" i="67"/>
  <c r="DE53" i="67"/>
  <c r="CY30" i="67"/>
  <c r="CZ30" i="67"/>
  <c r="DN31" i="67"/>
  <c r="DE31" i="67"/>
  <c r="CZ35" i="67"/>
  <c r="CY35" i="67"/>
  <c r="CY21" i="67"/>
  <c r="CY25" i="67"/>
  <c r="AE33" i="67"/>
  <c r="AG33" i="67" s="1"/>
  <c r="DA33" i="67"/>
  <c r="DI33" i="67" s="1"/>
  <c r="DU39" i="67"/>
  <c r="DM39" i="67"/>
  <c r="DE43" i="67"/>
  <c r="DN43" i="67"/>
  <c r="DU47" i="67"/>
  <c r="DM47" i="67"/>
  <c r="CY61" i="67"/>
  <c r="CZ61" i="67"/>
  <c r="DN29" i="67"/>
  <c r="DE29" i="67"/>
  <c r="AE32" i="67"/>
  <c r="AG32" i="67" s="1"/>
  <c r="DA32" i="67"/>
  <c r="DI32" i="67" s="1"/>
  <c r="AF32" i="67"/>
  <c r="DM48" i="67"/>
  <c r="DA31" i="67"/>
  <c r="DI31" i="67" s="1"/>
  <c r="AF31" i="67"/>
  <c r="AH31" i="67" s="1"/>
  <c r="DF33" i="67"/>
  <c r="DU38" i="67"/>
  <c r="DM38" i="67"/>
  <c r="DM42" i="67"/>
  <c r="DU42" i="67"/>
  <c r="CZ31" i="67"/>
  <c r="AE31" i="67" s="1"/>
  <c r="AG31" i="67" s="1"/>
  <c r="AF33" i="67"/>
  <c r="AH33" i="67" s="1"/>
  <c r="DN34" i="67"/>
  <c r="DE34" i="67"/>
  <c r="DN35" i="67"/>
  <c r="DE35" i="67"/>
  <c r="DN37" i="67"/>
  <c r="DE37" i="67"/>
  <c r="DN41" i="67"/>
  <c r="DE41" i="67"/>
  <c r="DN45" i="67"/>
  <c r="DE45" i="67"/>
  <c r="DA46" i="67"/>
  <c r="DI46" i="67" s="1"/>
  <c r="AF46" i="67"/>
  <c r="AH46" i="67" s="1"/>
  <c r="AH37" i="67"/>
  <c r="CZ38" i="67"/>
  <c r="CZ42" i="67"/>
  <c r="AE42" i="67" s="1"/>
  <c r="AG42" i="67" s="1"/>
  <c r="DA44" i="67"/>
  <c r="DI44" i="67" s="1"/>
  <c r="CY47" i="67"/>
  <c r="AF51" i="67"/>
  <c r="AH51" i="67" s="1"/>
  <c r="DA51" i="67"/>
  <c r="DI51" i="67" s="1"/>
  <c r="AH40" i="67"/>
  <c r="AE51" i="67"/>
  <c r="AG51" i="67" s="1"/>
  <c r="DN52" i="67"/>
  <c r="DE52" i="67"/>
  <c r="DE39" i="67"/>
  <c r="EB51" i="67"/>
  <c r="DN57" i="67"/>
  <c r="DE57" i="67"/>
  <c r="DU66" i="67"/>
  <c r="DM66" i="67"/>
  <c r="DF49" i="67"/>
  <c r="EB55" i="67"/>
  <c r="DT55" i="67"/>
  <c r="DG59" i="67"/>
  <c r="DP59" i="67"/>
  <c r="DE62" i="67"/>
  <c r="DN62" i="67"/>
  <c r="DE38" i="67"/>
  <c r="CY39" i="67"/>
  <c r="DA45" i="67"/>
  <c r="DI45" i="67" s="1"/>
  <c r="AF48" i="67"/>
  <c r="AH48" i="67" s="1"/>
  <c r="AE48" i="67"/>
  <c r="AG48" i="67" s="1"/>
  <c r="DP53" i="67"/>
  <c r="DG53" i="67"/>
  <c r="DN60" i="67"/>
  <c r="DE60" i="67"/>
  <c r="AF43" i="67"/>
  <c r="AH43" i="67" s="1"/>
  <c r="DA43" i="67"/>
  <c r="DI43" i="67" s="1"/>
  <c r="DP56" i="67"/>
  <c r="DG56" i="67"/>
  <c r="DP58" i="67"/>
  <c r="DG58" i="67"/>
  <c r="DA48" i="67"/>
  <c r="DI48" i="67" s="1"/>
  <c r="EB56" i="67"/>
  <c r="DT56" i="67"/>
  <c r="DP57" i="67"/>
  <c r="DG57" i="67"/>
  <c r="EB69" i="67"/>
  <c r="DT69" i="67"/>
  <c r="AF53" i="67"/>
  <c r="AH53" i="67" s="1"/>
  <c r="DF59" i="67"/>
  <c r="AE63" i="67"/>
  <c r="AG63" i="67" s="1"/>
  <c r="DA63" i="67"/>
  <c r="DI63" i="67" s="1"/>
  <c r="AE52" i="67"/>
  <c r="AG52" i="67" s="1"/>
  <c r="AE56" i="67"/>
  <c r="AG56" i="67" s="1"/>
  <c r="CY60" i="67"/>
  <c r="CZ60" i="67"/>
  <c r="DN65" i="67"/>
  <c r="DE65" i="67"/>
  <c r="DF67" i="67"/>
  <c r="DE72" i="67"/>
  <c r="DN72" i="67"/>
  <c r="AH75" i="67"/>
  <c r="DF75" i="67"/>
  <c r="DM56" i="67"/>
  <c r="AE59" i="67"/>
  <c r="AG59" i="67" s="1"/>
  <c r="DF63" i="67"/>
  <c r="AH63" i="67"/>
  <c r="DU68" i="67"/>
  <c r="DM68" i="67"/>
  <c r="DP70" i="67"/>
  <c r="DG70" i="67"/>
  <c r="DN79" i="67"/>
  <c r="DE79" i="67"/>
  <c r="DF58" i="67"/>
  <c r="DN64" i="67"/>
  <c r="DE64" i="67"/>
  <c r="DN77" i="67"/>
  <c r="DE77" i="67"/>
  <c r="DM51" i="67"/>
  <c r="DM55" i="67"/>
  <c r="AE58" i="67"/>
  <c r="AG58" i="67" s="1"/>
  <c r="DN61" i="67"/>
  <c r="DE61" i="67"/>
  <c r="CZ65" i="67"/>
  <c r="CY65" i="67"/>
  <c r="AE66" i="67"/>
  <c r="AG66" i="67" s="1"/>
  <c r="DA66" i="67"/>
  <c r="DI66" i="67" s="1"/>
  <c r="AF66" i="67"/>
  <c r="AH66" i="67" s="1"/>
  <c r="AF67" i="67"/>
  <c r="AH67" i="67" s="1"/>
  <c r="AE67" i="67"/>
  <c r="AG67" i="67" s="1"/>
  <c r="DA67" i="67"/>
  <c r="DI67" i="67" s="1"/>
  <c r="AF68" i="67"/>
  <c r="AH68" i="67" s="1"/>
  <c r="AE62" i="67"/>
  <c r="AG62" i="67" s="1"/>
  <c r="DA62" i="67"/>
  <c r="DI62" i="67" s="1"/>
  <c r="AF62" i="67"/>
  <c r="AH62" i="67" s="1"/>
  <c r="CY64" i="67"/>
  <c r="CZ64" i="67"/>
  <c r="DA68" i="67"/>
  <c r="DI68" i="67" s="1"/>
  <c r="DN70" i="67"/>
  <c r="DE70" i="67"/>
  <c r="DA71" i="67"/>
  <c r="DI71" i="67" s="1"/>
  <c r="AF71" i="67"/>
  <c r="CZ68" i="67"/>
  <c r="AE68" i="67" s="1"/>
  <c r="AG68" i="67" s="1"/>
  <c r="DF71" i="67"/>
  <c r="AH71" i="67"/>
  <c r="AH77" i="67"/>
  <c r="DW78" i="67"/>
  <c r="DO78" i="67"/>
  <c r="DA80" i="67"/>
  <c r="DI80" i="67" s="1"/>
  <c r="AF80" i="67"/>
  <c r="AH80" i="67" s="1"/>
  <c r="CZ81" i="67"/>
  <c r="CY81" i="67"/>
  <c r="AF70" i="67"/>
  <c r="AH70" i="67" s="1"/>
  <c r="DN73" i="67"/>
  <c r="DE73" i="67"/>
  <c r="DF74" i="67"/>
  <c r="DF78" i="67"/>
  <c r="AH78" i="67"/>
  <c r="DE69" i="67"/>
  <c r="CZ70" i="67"/>
  <c r="AE70" i="67" s="1"/>
  <c r="AG70" i="67" s="1"/>
  <c r="AF74" i="67"/>
  <c r="AH74" i="67" s="1"/>
  <c r="AE74" i="67"/>
  <c r="AG74" i="67" s="1"/>
  <c r="DP75" i="67"/>
  <c r="DG75" i="67"/>
  <c r="AE78" i="67"/>
  <c r="AG78" i="67" s="1"/>
  <c r="CY79" i="67"/>
  <c r="CZ79" i="67"/>
  <c r="DN80" i="67"/>
  <c r="DE80" i="67"/>
  <c r="DE68" i="67"/>
  <c r="CY69" i="67"/>
  <c r="CZ72" i="67"/>
  <c r="CY72" i="67"/>
  <c r="CY73" i="67"/>
  <c r="DA74" i="67"/>
  <c r="DI74" i="67" s="1"/>
  <c r="DG78" i="67"/>
  <c r="DP77" i="67"/>
  <c r="DG77" i="67"/>
  <c r="DF81" i="67"/>
  <c r="DN76" i="67"/>
  <c r="DE76" i="67"/>
  <c r="CZ77" i="67"/>
  <c r="AE77" i="67" s="1"/>
  <c r="AG77" i="67" s="1"/>
  <c r="AF85" i="67"/>
  <c r="AH85" i="67" s="1"/>
  <c r="DA85" i="67"/>
  <c r="DI85" i="67" s="1"/>
  <c r="CZ80" i="67"/>
  <c r="AE80" i="67" s="1"/>
  <c r="AG80" i="67" s="1"/>
  <c r="DF82" i="67"/>
  <c r="CY84" i="67"/>
  <c r="CZ84" i="67"/>
  <c r="DN83" i="67"/>
  <c r="DE83" i="67"/>
  <c r="DF85" i="67"/>
  <c r="DG87" i="67"/>
  <c r="DP87" i="67"/>
  <c r="DE89" i="67"/>
  <c r="DN89" i="67"/>
  <c r="CY91" i="67"/>
  <c r="CZ91" i="67"/>
  <c r="CY83" i="67"/>
  <c r="DF87" i="67"/>
  <c r="AH87" i="67"/>
  <c r="DM95" i="67"/>
  <c r="DU95" i="67"/>
  <c r="DN90" i="67"/>
  <c r="DE90" i="67"/>
  <c r="AE82" i="67"/>
  <c r="AG82" i="67" s="1"/>
  <c r="DU84" i="67"/>
  <c r="DM84" i="67"/>
  <c r="AF86" i="67"/>
  <c r="AH86" i="67" s="1"/>
  <c r="AE86" i="67"/>
  <c r="AG86" i="67" s="1"/>
  <c r="DA86" i="67"/>
  <c r="DI86" i="67" s="1"/>
  <c r="DU86" i="67"/>
  <c r="DM86" i="67"/>
  <c r="DA89" i="67"/>
  <c r="DI89" i="67" s="1"/>
  <c r="AF89" i="67"/>
  <c r="AH89" i="67" s="1"/>
  <c r="AF90" i="67"/>
  <c r="AH90" i="67" s="1"/>
  <c r="AE90" i="67"/>
  <c r="AG90" i="67" s="1"/>
  <c r="DA90" i="67"/>
  <c r="DI90" i="67" s="1"/>
  <c r="DP92" i="67"/>
  <c r="DG92" i="67"/>
  <c r="DF91" i="67"/>
  <c r="DN92" i="67"/>
  <c r="DU93" i="67"/>
  <c r="DN94" i="67"/>
  <c r="DE94" i="67"/>
  <c r="DF96" i="67"/>
  <c r="CZ93" i="67"/>
  <c r="CY93" i="67"/>
  <c r="DF88" i="67"/>
  <c r="DN98" i="67"/>
  <c r="DE98" i="67"/>
  <c r="CZ96" i="67"/>
  <c r="CY96" i="67"/>
  <c r="DU100" i="67"/>
  <c r="DM100" i="67"/>
  <c r="DA95" i="67"/>
  <c r="DI95" i="67" s="1"/>
  <c r="EB97" i="67"/>
  <c r="DT97" i="67"/>
  <c r="DU99" i="67"/>
  <c r="DM99" i="67"/>
  <c r="CY94" i="67"/>
  <c r="AF100" i="67"/>
  <c r="AH100" i="67" s="1"/>
  <c r="AE100" i="67"/>
  <c r="AG100" i="67" s="1"/>
  <c r="DA100" i="67"/>
  <c r="DI100" i="67" s="1"/>
  <c r="AE97" i="67"/>
  <c r="AG97" i="67" s="1"/>
  <c r="AF98" i="67"/>
  <c r="AH98" i="67" s="1"/>
  <c r="DE100" i="67"/>
  <c r="CS11" i="52" l="1"/>
  <c r="CS8" i="52"/>
  <c r="CS9" i="52"/>
  <c r="CS12" i="52"/>
  <c r="DA99" i="67"/>
  <c r="DI99" i="67" s="1"/>
  <c r="AF99" i="67"/>
  <c r="AH99" i="67" s="1"/>
  <c r="DA18" i="67"/>
  <c r="DI18" i="67" s="1"/>
  <c r="AF18" i="67"/>
  <c r="AH18" i="67" s="1"/>
  <c r="AE18" i="67"/>
  <c r="AG18" i="67" s="1"/>
  <c r="AE76" i="67"/>
  <c r="AG76" i="67" s="1"/>
  <c r="DA10" i="67"/>
  <c r="DI10" i="67" s="1"/>
  <c r="DA98" i="67"/>
  <c r="DI98" i="67" s="1"/>
  <c r="AE98" i="67"/>
  <c r="AG98" i="67" s="1"/>
  <c r="AF24" i="67"/>
  <c r="AH24" i="67" s="1"/>
  <c r="DA24" i="67"/>
  <c r="DI24" i="67" s="1"/>
  <c r="AF76" i="67"/>
  <c r="AH76" i="67" s="1"/>
  <c r="DG52" i="67"/>
  <c r="AE45" i="67"/>
  <c r="AG45" i="67" s="1"/>
  <c r="DU14" i="67"/>
  <c r="AF97" i="67"/>
  <c r="AH97" i="67" s="1"/>
  <c r="DA97" i="67"/>
  <c r="DI97" i="67" s="1"/>
  <c r="DM16" i="67"/>
  <c r="DU16" i="67"/>
  <c r="EB46" i="67"/>
  <c r="DT46" i="67"/>
  <c r="AF88" i="67"/>
  <c r="AH88" i="67" s="1"/>
  <c r="AE88" i="67"/>
  <c r="AG88" i="67" s="1"/>
  <c r="DA88" i="67"/>
  <c r="DI88" i="67" s="1"/>
  <c r="DA55" i="67"/>
  <c r="DI55" i="67" s="1"/>
  <c r="AE55" i="67"/>
  <c r="AG55" i="67" s="1"/>
  <c r="AE24" i="67"/>
  <c r="AG24" i="67" s="1"/>
  <c r="AF49" i="67"/>
  <c r="AH49" i="67" s="1"/>
  <c r="DA49" i="67"/>
  <c r="DI49" i="67" s="1"/>
  <c r="AE49" i="67"/>
  <c r="AG49" i="67" s="1"/>
  <c r="AE10" i="67"/>
  <c r="AG10" i="67" s="1"/>
  <c r="AE53" i="67"/>
  <c r="AG53" i="67" s="1"/>
  <c r="AE99" i="67"/>
  <c r="AG99" i="67" s="1"/>
  <c r="AF57" i="67"/>
  <c r="AH57" i="67" s="1"/>
  <c r="DA41" i="67"/>
  <c r="DI41" i="67" s="1"/>
  <c r="DG26" i="67"/>
  <c r="DA82" i="67"/>
  <c r="DI82" i="67" s="1"/>
  <c r="AF82" i="67"/>
  <c r="AH82" i="67" s="1"/>
  <c r="DU24" i="67"/>
  <c r="DM24" i="67"/>
  <c r="DP100" i="67"/>
  <c r="DG100" i="67"/>
  <c r="DP95" i="67"/>
  <c r="DG95" i="67"/>
  <c r="DE88" i="67"/>
  <c r="DN88" i="67"/>
  <c r="DO92" i="67"/>
  <c r="DW92" i="67"/>
  <c r="DU90" i="67"/>
  <c r="DM90" i="67"/>
  <c r="AF91" i="67"/>
  <c r="AH91" i="67" s="1"/>
  <c r="AE91" i="67"/>
  <c r="AG91" i="67" s="1"/>
  <c r="DA91" i="67"/>
  <c r="DI91" i="67" s="1"/>
  <c r="DM83" i="67"/>
  <c r="DU83" i="67"/>
  <c r="DG85" i="67"/>
  <c r="DP85" i="67"/>
  <c r="DU73" i="67"/>
  <c r="DM73" i="67"/>
  <c r="DP80" i="67"/>
  <c r="DG80" i="67"/>
  <c r="DG71" i="67"/>
  <c r="DP71" i="67"/>
  <c r="DU79" i="67"/>
  <c r="DM79" i="67"/>
  <c r="DM72" i="67"/>
  <c r="DU72" i="67"/>
  <c r="DG48" i="67"/>
  <c r="DP48" i="67"/>
  <c r="DM60" i="67"/>
  <c r="DU60" i="67"/>
  <c r="DN49" i="67"/>
  <c r="DE49" i="67"/>
  <c r="DU37" i="67"/>
  <c r="DM37" i="67"/>
  <c r="EB48" i="67"/>
  <c r="DT48" i="67"/>
  <c r="DA61" i="67"/>
  <c r="DI61" i="67" s="1"/>
  <c r="AF61" i="67"/>
  <c r="AH61" i="67" s="1"/>
  <c r="AE61" i="67"/>
  <c r="AG61" i="67" s="1"/>
  <c r="EB39" i="67"/>
  <c r="DT39" i="67"/>
  <c r="DU31" i="67"/>
  <c r="DM31" i="67"/>
  <c r="DW50" i="67"/>
  <c r="DO50" i="67"/>
  <c r="DW54" i="67"/>
  <c r="DO54" i="67"/>
  <c r="DU36" i="67"/>
  <c r="DM36" i="67"/>
  <c r="DM28" i="67"/>
  <c r="DU28" i="67"/>
  <c r="DP13" i="67"/>
  <c r="DG13" i="67"/>
  <c r="DU19" i="67"/>
  <c r="DM19" i="67"/>
  <c r="DG27" i="67"/>
  <c r="DP27" i="67"/>
  <c r="AE93" i="67"/>
  <c r="AG93" i="67" s="1"/>
  <c r="AF93" i="67"/>
  <c r="AH93" i="67" s="1"/>
  <c r="DA93" i="67"/>
  <c r="DI93" i="67" s="1"/>
  <c r="EB93" i="67"/>
  <c r="DT93" i="67"/>
  <c r="DG90" i="67"/>
  <c r="DP90" i="67"/>
  <c r="DP86" i="67"/>
  <c r="DG86" i="67"/>
  <c r="DT95" i="67"/>
  <c r="EB95" i="67"/>
  <c r="DM89" i="67"/>
  <c r="DU89" i="67"/>
  <c r="DW77" i="67"/>
  <c r="DO77" i="67"/>
  <c r="DA65" i="67"/>
  <c r="DI65" i="67" s="1"/>
  <c r="AF65" i="67"/>
  <c r="AH65" i="67" s="1"/>
  <c r="AE65" i="67"/>
  <c r="AG65" i="67" s="1"/>
  <c r="DN63" i="67"/>
  <c r="DE63" i="67"/>
  <c r="EA69" i="67"/>
  <c r="EI69" i="67"/>
  <c r="DU62" i="67"/>
  <c r="DM62" i="67"/>
  <c r="DP33" i="67"/>
  <c r="DG33" i="67"/>
  <c r="DG41" i="67"/>
  <c r="DP41" i="67"/>
  <c r="DP12" i="67"/>
  <c r="DG12" i="67"/>
  <c r="DU21" i="67"/>
  <c r="DM21" i="67"/>
  <c r="DW14" i="67"/>
  <c r="DO14" i="67"/>
  <c r="DW22" i="67"/>
  <c r="DO22" i="67"/>
  <c r="DP42" i="67"/>
  <c r="DG42" i="67"/>
  <c r="DU23" i="67"/>
  <c r="DM23" i="67"/>
  <c r="DW11" i="67"/>
  <c r="DO11" i="67"/>
  <c r="EB100" i="67"/>
  <c r="DT100" i="67"/>
  <c r="DU92" i="67"/>
  <c r="DM92" i="67"/>
  <c r="AF84" i="67"/>
  <c r="AH84" i="67" s="1"/>
  <c r="DA84" i="67"/>
  <c r="DI84" i="67" s="1"/>
  <c r="AE84" i="67"/>
  <c r="AG84" i="67" s="1"/>
  <c r="DU80" i="67"/>
  <c r="DM80" i="67"/>
  <c r="ED78" i="67"/>
  <c r="DV78" i="67"/>
  <c r="DU70" i="67"/>
  <c r="DM70" i="67"/>
  <c r="DM77" i="67"/>
  <c r="DU77" i="67"/>
  <c r="DG63" i="67"/>
  <c r="DP63" i="67"/>
  <c r="DO58" i="67"/>
  <c r="DW58" i="67"/>
  <c r="DW53" i="67"/>
  <c r="DO53" i="67"/>
  <c r="EB66" i="67"/>
  <c r="DT66" i="67"/>
  <c r="AF47" i="67"/>
  <c r="AH47" i="67" s="1"/>
  <c r="DA47" i="67"/>
  <c r="DI47" i="67" s="1"/>
  <c r="AE47" i="67"/>
  <c r="AG47" i="67" s="1"/>
  <c r="DP46" i="67"/>
  <c r="DG46" i="67"/>
  <c r="DU35" i="67"/>
  <c r="DM35" i="67"/>
  <c r="EB38" i="67"/>
  <c r="DT38" i="67"/>
  <c r="AE30" i="67"/>
  <c r="AG30" i="67" s="1"/>
  <c r="DA30" i="67"/>
  <c r="DI30" i="67" s="1"/>
  <c r="AF30" i="67"/>
  <c r="AH30" i="67" s="1"/>
  <c r="AE34" i="67"/>
  <c r="AG34" i="67" s="1"/>
  <c r="AF34" i="67"/>
  <c r="AH34" i="67" s="1"/>
  <c r="DA34" i="67"/>
  <c r="DI34" i="67" s="1"/>
  <c r="DW29" i="67"/>
  <c r="DO29" i="67"/>
  <c r="DP16" i="67"/>
  <c r="DG16" i="67"/>
  <c r="AF17" i="67"/>
  <c r="AH17" i="67" s="1"/>
  <c r="DA17" i="67"/>
  <c r="DI17" i="67" s="1"/>
  <c r="AE17" i="67"/>
  <c r="AG17" i="67" s="1"/>
  <c r="EI12" i="67"/>
  <c r="EA12" i="67"/>
  <c r="AF94" i="67"/>
  <c r="AH94" i="67" s="1"/>
  <c r="AE94" i="67"/>
  <c r="AG94" i="67" s="1"/>
  <c r="DA94" i="67"/>
  <c r="DI94" i="67" s="1"/>
  <c r="AF96" i="67"/>
  <c r="AH96" i="67" s="1"/>
  <c r="DA96" i="67"/>
  <c r="DI96" i="67" s="1"/>
  <c r="AE96" i="67"/>
  <c r="AG96" i="67" s="1"/>
  <c r="DE91" i="67"/>
  <c r="DN91" i="67"/>
  <c r="DW87" i="67"/>
  <c r="DO87" i="67"/>
  <c r="DP74" i="67"/>
  <c r="DG74" i="67"/>
  <c r="DP68" i="67"/>
  <c r="DG68" i="67"/>
  <c r="DP67" i="67"/>
  <c r="DG67" i="67"/>
  <c r="DG76" i="67"/>
  <c r="DP76" i="67"/>
  <c r="DN67" i="67"/>
  <c r="DE67" i="67"/>
  <c r="DW57" i="67"/>
  <c r="DO57" i="67"/>
  <c r="DW59" i="67"/>
  <c r="DO59" i="67"/>
  <c r="DU52" i="67"/>
  <c r="DM52" i="67"/>
  <c r="DG44" i="67"/>
  <c r="DP44" i="67"/>
  <c r="DP32" i="67"/>
  <c r="DG32" i="67"/>
  <c r="DA25" i="67"/>
  <c r="DI25" i="67" s="1"/>
  <c r="AF25" i="67"/>
  <c r="AH25" i="67" s="1"/>
  <c r="AE25" i="67"/>
  <c r="AG25" i="67" s="1"/>
  <c r="EB44" i="67"/>
  <c r="DT44" i="67"/>
  <c r="AE28" i="67"/>
  <c r="AG28" i="67" s="1"/>
  <c r="DA28" i="67"/>
  <c r="DI28" i="67" s="1"/>
  <c r="AF28" i="67"/>
  <c r="AH28" i="67" s="1"/>
  <c r="DU15" i="67"/>
  <c r="DM15" i="67"/>
  <c r="EB54" i="67"/>
  <c r="DT54" i="67"/>
  <c r="EH20" i="67"/>
  <c r="EP20" i="67"/>
  <c r="EB22" i="67"/>
  <c r="DT22" i="67"/>
  <c r="DE96" i="67"/>
  <c r="DN96" i="67"/>
  <c r="DE82" i="67"/>
  <c r="DN82" i="67"/>
  <c r="DA73" i="67"/>
  <c r="DI73" i="67" s="1"/>
  <c r="AF73" i="67"/>
  <c r="AH73" i="67" s="1"/>
  <c r="AE73" i="67"/>
  <c r="AG73" i="67" s="1"/>
  <c r="AE79" i="67"/>
  <c r="AG79" i="67" s="1"/>
  <c r="DA79" i="67"/>
  <c r="DI79" i="67" s="1"/>
  <c r="AF79" i="67"/>
  <c r="AH79" i="67" s="1"/>
  <c r="DA81" i="67"/>
  <c r="DI81" i="67" s="1"/>
  <c r="AE81" i="67"/>
  <c r="AG81" i="67" s="1"/>
  <c r="AF81" i="67"/>
  <c r="AH81" i="67" s="1"/>
  <c r="DN59" i="67"/>
  <c r="DE59" i="67"/>
  <c r="DW56" i="67"/>
  <c r="DO56" i="67"/>
  <c r="DU57" i="67"/>
  <c r="DM57" i="67"/>
  <c r="DU45" i="67"/>
  <c r="DM45" i="67"/>
  <c r="DM34" i="67"/>
  <c r="DU34" i="67"/>
  <c r="DN33" i="67"/>
  <c r="DE33" i="67"/>
  <c r="EB47" i="67"/>
  <c r="DT47" i="67"/>
  <c r="DA21" i="67"/>
  <c r="DI21" i="67" s="1"/>
  <c r="AF21" i="67"/>
  <c r="AH21" i="67" s="1"/>
  <c r="AE21" i="67"/>
  <c r="AG21" i="67" s="1"/>
  <c r="DU53" i="67"/>
  <c r="DM53" i="67"/>
  <c r="DP36" i="67"/>
  <c r="DG36" i="67"/>
  <c r="DU25" i="67"/>
  <c r="DM25" i="67"/>
  <c r="DT14" i="67"/>
  <c r="EB14" i="67"/>
  <c r="DG19" i="67"/>
  <c r="DP19" i="67"/>
  <c r="DP10" i="67"/>
  <c r="DG10" i="67"/>
  <c r="DU9" i="67"/>
  <c r="DM9" i="67"/>
  <c r="EB99" i="67"/>
  <c r="DT99" i="67"/>
  <c r="DG89" i="67"/>
  <c r="DP89" i="67"/>
  <c r="DT84" i="67"/>
  <c r="EB84" i="67"/>
  <c r="DN87" i="67"/>
  <c r="DE87" i="67"/>
  <c r="DU76" i="67"/>
  <c r="DM76" i="67"/>
  <c r="AE72" i="67"/>
  <c r="AG72" i="67" s="1"/>
  <c r="DA72" i="67"/>
  <c r="DI72" i="67" s="1"/>
  <c r="AF72" i="67"/>
  <c r="AH72" i="67" s="1"/>
  <c r="DN78" i="67"/>
  <c r="DE78" i="67"/>
  <c r="DN71" i="67"/>
  <c r="DE71" i="67"/>
  <c r="AE64" i="67"/>
  <c r="AG64" i="67" s="1"/>
  <c r="AF64" i="67"/>
  <c r="AH64" i="67" s="1"/>
  <c r="DA64" i="67"/>
  <c r="DI64" i="67" s="1"/>
  <c r="DM61" i="67"/>
  <c r="DU61" i="67"/>
  <c r="DU64" i="67"/>
  <c r="DM64" i="67"/>
  <c r="DO70" i="67"/>
  <c r="DW70" i="67"/>
  <c r="DU65" i="67"/>
  <c r="DM65" i="67"/>
  <c r="EI56" i="67"/>
  <c r="EA56" i="67"/>
  <c r="DG43" i="67"/>
  <c r="DP43" i="67"/>
  <c r="DP45" i="67"/>
  <c r="DG45" i="67"/>
  <c r="EI51" i="67"/>
  <c r="EA51" i="67"/>
  <c r="DU43" i="67"/>
  <c r="DM43" i="67"/>
  <c r="DA35" i="67"/>
  <c r="DI35" i="67" s="1"/>
  <c r="AF35" i="67"/>
  <c r="AH35" i="67" s="1"/>
  <c r="AE35" i="67"/>
  <c r="AG35" i="67" s="1"/>
  <c r="DW38" i="67"/>
  <c r="DO38" i="67"/>
  <c r="DU40" i="67"/>
  <c r="DM40" i="67"/>
  <c r="DG23" i="67"/>
  <c r="DP23" i="67"/>
  <c r="DW26" i="67"/>
  <c r="DO26" i="67"/>
  <c r="DN32" i="67"/>
  <c r="DE32" i="67"/>
  <c r="DM11" i="67"/>
  <c r="DU11" i="67"/>
  <c r="DU98" i="67"/>
  <c r="DM98" i="67"/>
  <c r="DM94" i="67"/>
  <c r="DU94" i="67"/>
  <c r="AE83" i="67"/>
  <c r="AG83" i="67" s="1"/>
  <c r="DA83" i="67"/>
  <c r="DI83" i="67" s="1"/>
  <c r="AF83" i="67"/>
  <c r="AH83" i="67" s="1"/>
  <c r="DE85" i="67"/>
  <c r="DN85" i="67"/>
  <c r="DN74" i="67"/>
  <c r="DE74" i="67"/>
  <c r="DE58" i="67"/>
  <c r="DN58" i="67"/>
  <c r="DE75" i="67"/>
  <c r="DN75" i="67"/>
  <c r="EI55" i="67"/>
  <c r="EA55" i="67"/>
  <c r="DU41" i="67"/>
  <c r="DM41" i="67"/>
  <c r="DP31" i="67"/>
  <c r="DG31" i="67"/>
  <c r="DU29" i="67"/>
  <c r="DM29" i="67"/>
  <c r="DT50" i="67"/>
  <c r="EB50" i="67"/>
  <c r="DG37" i="67"/>
  <c r="DP37" i="67"/>
  <c r="DP40" i="67"/>
  <c r="DG40" i="67"/>
  <c r="DU13" i="67"/>
  <c r="DM13" i="67"/>
  <c r="DW20" i="67"/>
  <c r="DO20" i="67"/>
  <c r="EB30" i="67"/>
  <c r="DT30" i="67"/>
  <c r="DG15" i="67"/>
  <c r="DP15" i="67"/>
  <c r="DU10" i="67"/>
  <c r="DM10" i="67"/>
  <c r="DI9" i="67"/>
  <c r="DI7" i="67"/>
  <c r="EI97" i="67"/>
  <c r="EA97" i="67"/>
  <c r="EB86" i="67"/>
  <c r="DT86" i="67"/>
  <c r="DE81" i="67"/>
  <c r="DN81" i="67"/>
  <c r="DA69" i="67"/>
  <c r="DI69" i="67" s="1"/>
  <c r="AF69" i="67"/>
  <c r="AH69" i="67" s="1"/>
  <c r="AE69" i="67"/>
  <c r="AG69" i="67" s="1"/>
  <c r="DO75" i="67"/>
  <c r="DW75" i="67"/>
  <c r="DP62" i="67"/>
  <c r="DG62" i="67"/>
  <c r="DP66" i="67"/>
  <c r="DG66" i="67"/>
  <c r="EB68" i="67"/>
  <c r="DT68" i="67"/>
  <c r="AE60" i="67"/>
  <c r="AG60" i="67" s="1"/>
  <c r="AF60" i="67"/>
  <c r="AH60" i="67" s="1"/>
  <c r="DA60" i="67"/>
  <c r="DI60" i="67" s="1"/>
  <c r="DW52" i="67"/>
  <c r="DO52" i="67"/>
  <c r="DA39" i="67"/>
  <c r="DI39" i="67" s="1"/>
  <c r="AF39" i="67"/>
  <c r="AH39" i="67" s="1"/>
  <c r="AE39" i="67"/>
  <c r="AG39" i="67" s="1"/>
  <c r="DP55" i="67"/>
  <c r="DG55" i="67"/>
  <c r="DG51" i="67"/>
  <c r="DP51" i="67"/>
  <c r="DT42" i="67"/>
  <c r="EB42" i="67"/>
  <c r="DU17" i="67"/>
  <c r="DM17" i="67"/>
  <c r="DU18" i="67"/>
  <c r="DM18" i="67"/>
  <c r="DU27" i="67"/>
  <c r="DM27" i="67"/>
  <c r="EB26" i="67"/>
  <c r="DT26" i="67"/>
  <c r="DP49" i="67" l="1"/>
  <c r="DG49" i="67"/>
  <c r="DP24" i="67"/>
  <c r="DG24" i="67"/>
  <c r="DG88" i="67"/>
  <c r="DP88" i="67"/>
  <c r="DP98" i="67"/>
  <c r="DG98" i="67"/>
  <c r="EB24" i="67"/>
  <c r="DT24" i="67"/>
  <c r="DG82" i="67"/>
  <c r="DP82" i="67"/>
  <c r="EI46" i="67"/>
  <c r="EA46" i="67"/>
  <c r="EB16" i="67"/>
  <c r="DT16" i="67"/>
  <c r="DP18" i="67"/>
  <c r="DG18" i="67"/>
  <c r="DG97" i="67"/>
  <c r="DP97" i="67"/>
  <c r="DP99" i="67"/>
  <c r="DG99" i="67"/>
  <c r="EB98" i="67"/>
  <c r="DT98" i="67"/>
  <c r="EA86" i="67"/>
  <c r="EI86" i="67"/>
  <c r="DW40" i="67"/>
  <c r="DO40" i="67"/>
  <c r="DW31" i="67"/>
  <c r="DO31" i="67"/>
  <c r="DT43" i="67"/>
  <c r="EB43" i="67"/>
  <c r="EP56" i="67"/>
  <c r="EH56" i="67"/>
  <c r="DW10" i="67"/>
  <c r="DO10" i="67"/>
  <c r="DW36" i="67"/>
  <c r="DO36" i="67"/>
  <c r="DP81" i="67"/>
  <c r="DG81" i="67"/>
  <c r="EI54" i="67"/>
  <c r="EA54" i="67"/>
  <c r="EB52" i="67"/>
  <c r="DT52" i="67"/>
  <c r="DV87" i="67"/>
  <c r="ED87" i="67"/>
  <c r="DG96" i="67"/>
  <c r="DP96" i="67"/>
  <c r="DG17" i="67"/>
  <c r="DP17" i="67"/>
  <c r="EC78" i="67"/>
  <c r="EK78" i="67"/>
  <c r="DW41" i="67"/>
  <c r="DO41" i="67"/>
  <c r="EI93" i="67"/>
  <c r="EA93" i="67"/>
  <c r="DP61" i="67"/>
  <c r="DG61" i="67"/>
  <c r="EI26" i="67"/>
  <c r="EA26" i="67"/>
  <c r="DT17" i="67"/>
  <c r="EB17" i="67"/>
  <c r="EI68" i="67"/>
  <c r="EA68" i="67"/>
  <c r="DW37" i="67"/>
  <c r="DO37" i="67"/>
  <c r="DU32" i="67"/>
  <c r="DM32" i="67"/>
  <c r="EB40" i="67"/>
  <c r="DT40" i="67"/>
  <c r="DP64" i="67"/>
  <c r="DG64" i="67"/>
  <c r="DP72" i="67"/>
  <c r="DG72" i="67"/>
  <c r="DW89" i="67"/>
  <c r="DO89" i="67"/>
  <c r="DW19" i="67"/>
  <c r="DO19" i="67"/>
  <c r="EA47" i="67"/>
  <c r="EI47" i="67"/>
  <c r="EB57" i="67"/>
  <c r="DT57" i="67"/>
  <c r="DU96" i="67"/>
  <c r="DM96" i="67"/>
  <c r="DG47" i="67"/>
  <c r="DP47" i="67"/>
  <c r="DW63" i="67"/>
  <c r="DO63" i="67"/>
  <c r="EI100" i="67"/>
  <c r="EA100" i="67"/>
  <c r="DV22" i="67"/>
  <c r="ED22" i="67"/>
  <c r="DU63" i="67"/>
  <c r="DM63" i="67"/>
  <c r="EI95" i="67"/>
  <c r="EA95" i="67"/>
  <c r="DP93" i="67"/>
  <c r="DG93" i="67"/>
  <c r="DO13" i="67"/>
  <c r="DW13" i="67"/>
  <c r="DV50" i="67"/>
  <c r="ED50" i="67"/>
  <c r="DW48" i="67"/>
  <c r="DO48" i="67"/>
  <c r="DP91" i="67"/>
  <c r="DG91" i="67"/>
  <c r="DG69" i="67"/>
  <c r="DP69" i="67"/>
  <c r="DU74" i="67"/>
  <c r="DM74" i="67"/>
  <c r="EP51" i="67"/>
  <c r="EH51" i="67"/>
  <c r="EB65" i="67"/>
  <c r="DT65" i="67"/>
  <c r="DP79" i="67"/>
  <c r="DG79" i="67"/>
  <c r="DP25" i="67"/>
  <c r="DG25" i="67"/>
  <c r="ED59" i="67"/>
  <c r="DV59" i="67"/>
  <c r="DW67" i="67"/>
  <c r="DO67" i="67"/>
  <c r="DP94" i="67"/>
  <c r="DG94" i="67"/>
  <c r="DP34" i="67"/>
  <c r="DG34" i="67"/>
  <c r="EB80" i="67"/>
  <c r="DT80" i="67"/>
  <c r="EB28" i="67"/>
  <c r="DT28" i="67"/>
  <c r="EI48" i="67"/>
  <c r="EA48" i="67"/>
  <c r="DW80" i="67"/>
  <c r="DO80" i="67"/>
  <c r="DM88" i="67"/>
  <c r="DU88" i="67"/>
  <c r="DP39" i="67"/>
  <c r="DG39" i="67"/>
  <c r="EP97" i="67"/>
  <c r="EH97" i="67"/>
  <c r="EB41" i="67"/>
  <c r="DT41" i="67"/>
  <c r="DT94" i="67"/>
  <c r="EB94" i="67"/>
  <c r="DT27" i="67"/>
  <c r="EB27" i="67"/>
  <c r="DW66" i="67"/>
  <c r="DO66" i="67"/>
  <c r="DM81" i="67"/>
  <c r="DU81" i="67"/>
  <c r="EI50" i="67"/>
  <c r="EA50" i="67"/>
  <c r="DU85" i="67"/>
  <c r="DM85" i="67"/>
  <c r="DV26" i="67"/>
  <c r="ED26" i="67"/>
  <c r="ED38" i="67"/>
  <c r="DV38" i="67"/>
  <c r="DV70" i="67"/>
  <c r="ED70" i="67"/>
  <c r="EI14" i="67"/>
  <c r="EA14" i="67"/>
  <c r="DM33" i="67"/>
  <c r="DU33" i="67"/>
  <c r="ED56" i="67"/>
  <c r="DV56" i="67"/>
  <c r="DU91" i="67"/>
  <c r="DM91" i="67"/>
  <c r="DW16" i="67"/>
  <c r="DO16" i="67"/>
  <c r="EI38" i="67"/>
  <c r="EA38" i="67"/>
  <c r="EB77" i="67"/>
  <c r="DT77" i="67"/>
  <c r="DV11" i="67"/>
  <c r="ED11" i="67"/>
  <c r="DV14" i="67"/>
  <c r="ED14" i="67"/>
  <c r="DW33" i="67"/>
  <c r="DO33" i="67"/>
  <c r="DT31" i="67"/>
  <c r="EB31" i="67"/>
  <c r="EB72" i="67"/>
  <c r="DT72" i="67"/>
  <c r="EI42" i="67"/>
  <c r="EA42" i="67"/>
  <c r="EI30" i="67"/>
  <c r="EA30" i="67"/>
  <c r="EB15" i="67"/>
  <c r="DT15" i="67"/>
  <c r="DW51" i="67"/>
  <c r="DO51" i="67"/>
  <c r="ED52" i="67"/>
  <c r="DV52" i="67"/>
  <c r="DP9" i="67"/>
  <c r="DG9" i="67"/>
  <c r="ED20" i="67"/>
  <c r="DV20" i="67"/>
  <c r="EP55" i="67"/>
  <c r="EH55" i="67"/>
  <c r="DW23" i="67"/>
  <c r="DO23" i="67"/>
  <c r="DO45" i="67"/>
  <c r="DW45" i="67"/>
  <c r="DT76" i="67"/>
  <c r="EB76" i="67"/>
  <c r="EI99" i="67"/>
  <c r="EA99" i="67"/>
  <c r="DT53" i="67"/>
  <c r="EB53" i="67"/>
  <c r="EB34" i="67"/>
  <c r="DT34" i="67"/>
  <c r="EI22" i="67"/>
  <c r="EA22" i="67"/>
  <c r="DP28" i="67"/>
  <c r="DG28" i="67"/>
  <c r="DW32" i="67"/>
  <c r="DO32" i="67"/>
  <c r="ED57" i="67"/>
  <c r="DV57" i="67"/>
  <c r="DW68" i="67"/>
  <c r="DO68" i="67"/>
  <c r="EI66" i="67"/>
  <c r="EA66" i="67"/>
  <c r="DP84" i="67"/>
  <c r="DG84" i="67"/>
  <c r="DP65" i="67"/>
  <c r="DG65" i="67"/>
  <c r="DO86" i="67"/>
  <c r="DW86" i="67"/>
  <c r="DO27" i="67"/>
  <c r="DW27" i="67"/>
  <c r="EB37" i="67"/>
  <c r="DT37" i="67"/>
  <c r="DT73" i="67"/>
  <c r="EB73" i="67"/>
  <c r="DT18" i="67"/>
  <c r="EB18" i="67"/>
  <c r="DP60" i="67"/>
  <c r="DG60" i="67"/>
  <c r="DO62" i="67"/>
  <c r="DW62" i="67"/>
  <c r="DU75" i="67"/>
  <c r="DM75" i="67"/>
  <c r="DW43" i="67"/>
  <c r="DO43" i="67"/>
  <c r="DM71" i="67"/>
  <c r="DU71" i="67"/>
  <c r="DM59" i="67"/>
  <c r="DU59" i="67"/>
  <c r="EW20" i="67"/>
  <c r="EO20" i="67"/>
  <c r="DW44" i="67"/>
  <c r="DO44" i="67"/>
  <c r="DT35" i="67"/>
  <c r="EB35" i="67"/>
  <c r="EB23" i="67"/>
  <c r="DT23" i="67"/>
  <c r="EB21" i="67"/>
  <c r="DT21" i="67"/>
  <c r="EB62" i="67"/>
  <c r="DT62" i="67"/>
  <c r="DO90" i="67"/>
  <c r="DW90" i="67"/>
  <c r="EB36" i="67"/>
  <c r="DT36" i="67"/>
  <c r="EI39" i="67"/>
  <c r="EA39" i="67"/>
  <c r="DW85" i="67"/>
  <c r="DO85" i="67"/>
  <c r="DT90" i="67"/>
  <c r="EB90" i="67"/>
  <c r="DW95" i="67"/>
  <c r="DO95" i="67"/>
  <c r="DV75" i="67"/>
  <c r="ED75" i="67"/>
  <c r="EB10" i="67"/>
  <c r="DT10" i="67"/>
  <c r="EB13" i="67"/>
  <c r="DT13" i="67"/>
  <c r="DT29" i="67"/>
  <c r="EB29" i="67"/>
  <c r="DP83" i="67"/>
  <c r="DG83" i="67"/>
  <c r="EB11" i="67"/>
  <c r="DT11" i="67"/>
  <c r="DP35" i="67"/>
  <c r="DG35" i="67"/>
  <c r="EB64" i="67"/>
  <c r="DT64" i="67"/>
  <c r="DU87" i="67"/>
  <c r="DM87" i="67"/>
  <c r="EB25" i="67"/>
  <c r="DT25" i="67"/>
  <c r="DG73" i="67"/>
  <c r="DP73" i="67"/>
  <c r="DU67" i="67"/>
  <c r="DM67" i="67"/>
  <c r="DW74" i="67"/>
  <c r="DO74" i="67"/>
  <c r="EH12" i="67"/>
  <c r="EP12" i="67"/>
  <c r="DP30" i="67"/>
  <c r="DG30" i="67"/>
  <c r="ED53" i="67"/>
  <c r="DV53" i="67"/>
  <c r="EB70" i="67"/>
  <c r="DT70" i="67"/>
  <c r="EP69" i="67"/>
  <c r="EH69" i="67"/>
  <c r="DV77" i="67"/>
  <c r="ED77" i="67"/>
  <c r="DU49" i="67"/>
  <c r="DM49" i="67"/>
  <c r="EB79" i="67"/>
  <c r="DT79" i="67"/>
  <c r="ED92" i="67"/>
  <c r="DV92" i="67"/>
  <c r="EB9" i="67"/>
  <c r="DT9" i="67"/>
  <c r="DW55" i="67"/>
  <c r="DO55" i="67"/>
  <c r="DO15" i="67"/>
  <c r="DW15" i="67"/>
  <c r="DU58" i="67"/>
  <c r="DM58" i="67"/>
  <c r="DT61" i="67"/>
  <c r="EB61" i="67"/>
  <c r="DM78" i="67"/>
  <c r="DU78" i="67"/>
  <c r="EI84" i="67"/>
  <c r="EA84" i="67"/>
  <c r="DP21" i="67"/>
  <c r="DG21" i="67"/>
  <c r="DT45" i="67"/>
  <c r="EB45" i="67"/>
  <c r="DM82" i="67"/>
  <c r="DU82" i="67"/>
  <c r="EI44" i="67"/>
  <c r="EA44" i="67"/>
  <c r="DO76" i="67"/>
  <c r="DW76" i="67"/>
  <c r="ED29" i="67"/>
  <c r="DV29" i="67"/>
  <c r="DW46" i="67"/>
  <c r="DO46" i="67"/>
  <c r="ED58" i="67"/>
  <c r="DV58" i="67"/>
  <c r="DT92" i="67"/>
  <c r="EB92" i="67"/>
  <c r="DW42" i="67"/>
  <c r="DO42" i="67"/>
  <c r="DW12" i="67"/>
  <c r="DO12" i="67"/>
  <c r="EB89" i="67"/>
  <c r="DT89" i="67"/>
  <c r="EB19" i="67"/>
  <c r="DT19" i="67"/>
  <c r="DV54" i="67"/>
  <c r="ED54" i="67"/>
  <c r="EB60" i="67"/>
  <c r="DT60" i="67"/>
  <c r="DW71" i="67"/>
  <c r="DO71" i="67"/>
  <c r="DT83" i="67"/>
  <c r="EB83" i="67"/>
  <c r="DW100" i="67"/>
  <c r="DO100" i="67"/>
  <c r="EI16" i="67" l="1"/>
  <c r="EA16" i="67"/>
  <c r="EH46" i="67"/>
  <c r="EP46" i="67"/>
  <c r="DW82" i="67"/>
  <c r="DO82" i="67"/>
  <c r="EA24" i="67"/>
  <c r="EI24" i="67"/>
  <c r="DO98" i="67"/>
  <c r="DW98" i="67"/>
  <c r="DW88" i="67"/>
  <c r="DO88" i="67"/>
  <c r="DO99" i="67"/>
  <c r="DW99" i="67"/>
  <c r="DW97" i="67"/>
  <c r="DO97" i="67"/>
  <c r="DW24" i="67"/>
  <c r="DO24" i="67"/>
  <c r="DW18" i="67"/>
  <c r="DO18" i="67"/>
  <c r="DW49" i="67"/>
  <c r="DO49" i="67"/>
  <c r="EI89" i="67"/>
  <c r="EA89" i="67"/>
  <c r="EH44" i="67"/>
  <c r="EP44" i="67"/>
  <c r="EC92" i="67"/>
  <c r="EK92" i="67"/>
  <c r="EP22" i="67"/>
  <c r="EH22" i="67"/>
  <c r="ED15" i="67"/>
  <c r="DV15" i="67"/>
  <c r="EI90" i="67"/>
  <c r="EA90" i="67"/>
  <c r="EK54" i="67"/>
  <c r="EC54" i="67"/>
  <c r="EI45" i="67"/>
  <c r="EA45" i="67"/>
  <c r="EI61" i="67"/>
  <c r="EA61" i="67"/>
  <c r="EK75" i="67"/>
  <c r="EC75" i="67"/>
  <c r="EB71" i="67"/>
  <c r="DT71" i="67"/>
  <c r="DV62" i="67"/>
  <c r="ED62" i="67"/>
  <c r="EI53" i="67"/>
  <c r="EA53" i="67"/>
  <c r="EC14" i="67"/>
  <c r="EK14" i="67"/>
  <c r="EA27" i="67"/>
  <c r="EI27" i="67"/>
  <c r="ED42" i="67"/>
  <c r="DV42" i="67"/>
  <c r="EB49" i="67"/>
  <c r="DT49" i="67"/>
  <c r="EB87" i="67"/>
  <c r="DT87" i="67"/>
  <c r="DO83" i="67"/>
  <c r="DW83" i="67"/>
  <c r="ED85" i="67"/>
  <c r="DV85" i="67"/>
  <c r="EA62" i="67"/>
  <c r="EI62" i="67"/>
  <c r="EI37" i="67"/>
  <c r="EA37" i="67"/>
  <c r="DO84" i="67"/>
  <c r="DW84" i="67"/>
  <c r="DV32" i="67"/>
  <c r="ED32" i="67"/>
  <c r="EK52" i="67"/>
  <c r="EC52" i="67"/>
  <c r="EH42" i="67"/>
  <c r="EP42" i="67"/>
  <c r="DV16" i="67"/>
  <c r="ED16" i="67"/>
  <c r="EH14" i="67"/>
  <c r="EP14" i="67"/>
  <c r="EB85" i="67"/>
  <c r="DT85" i="67"/>
  <c r="EW97" i="67"/>
  <c r="EO97" i="67"/>
  <c r="EH48" i="67"/>
  <c r="EP48" i="67"/>
  <c r="DW94" i="67"/>
  <c r="DO94" i="67"/>
  <c r="DO79" i="67"/>
  <c r="DW79" i="67"/>
  <c r="EB74" i="67"/>
  <c r="DT74" i="67"/>
  <c r="DV48" i="67"/>
  <c r="ED48" i="67"/>
  <c r="EP95" i="67"/>
  <c r="EH95" i="67"/>
  <c r="ED63" i="67"/>
  <c r="DV63" i="67"/>
  <c r="EA57" i="67"/>
  <c r="EI57" i="67"/>
  <c r="DW72" i="67"/>
  <c r="DO72" i="67"/>
  <c r="ED37" i="67"/>
  <c r="DV37" i="67"/>
  <c r="DO61" i="67"/>
  <c r="DW61" i="67"/>
  <c r="EI52" i="67"/>
  <c r="EA52" i="67"/>
  <c r="DV10" i="67"/>
  <c r="ED10" i="67"/>
  <c r="ED31" i="67"/>
  <c r="DV31" i="67"/>
  <c r="EK53" i="67"/>
  <c r="EC53" i="67"/>
  <c r="EC77" i="67"/>
  <c r="EK77" i="67"/>
  <c r="EA29" i="67"/>
  <c r="EI29" i="67"/>
  <c r="ED27" i="67"/>
  <c r="DV27" i="67"/>
  <c r="EC11" i="67"/>
  <c r="EK11" i="67"/>
  <c r="EK70" i="67"/>
  <c r="EC70" i="67"/>
  <c r="EK50" i="67"/>
  <c r="EC50" i="67"/>
  <c r="DO47" i="67"/>
  <c r="DW47" i="67"/>
  <c r="EP47" i="67"/>
  <c r="EH47" i="67"/>
  <c r="DO17" i="67"/>
  <c r="DW17" i="67"/>
  <c r="ED100" i="67"/>
  <c r="DV100" i="67"/>
  <c r="EC29" i="67"/>
  <c r="EK29" i="67"/>
  <c r="ED55" i="67"/>
  <c r="DV55" i="67"/>
  <c r="ED23" i="67"/>
  <c r="DV23" i="67"/>
  <c r="EI83" i="67"/>
  <c r="EA83" i="67"/>
  <c r="ED76" i="67"/>
  <c r="DV76" i="67"/>
  <c r="DO69" i="67"/>
  <c r="DW69" i="67"/>
  <c r="EI19" i="67"/>
  <c r="EA19" i="67"/>
  <c r="DW21" i="67"/>
  <c r="DO21" i="67"/>
  <c r="EI9" i="67"/>
  <c r="EA9" i="67"/>
  <c r="DO30" i="67"/>
  <c r="DW30" i="67"/>
  <c r="EB67" i="67"/>
  <c r="DT67" i="67"/>
  <c r="EI64" i="67"/>
  <c r="EA64" i="67"/>
  <c r="EP39" i="67"/>
  <c r="EH39" i="67"/>
  <c r="EI21" i="67"/>
  <c r="EA21" i="67"/>
  <c r="ED44" i="67"/>
  <c r="DV44" i="67"/>
  <c r="DV43" i="67"/>
  <c r="ED43" i="67"/>
  <c r="DO60" i="67"/>
  <c r="DW60" i="67"/>
  <c r="EP66" i="67"/>
  <c r="EH66" i="67"/>
  <c r="DO28" i="67"/>
  <c r="DW28" i="67"/>
  <c r="EP99" i="67"/>
  <c r="EH99" i="67"/>
  <c r="EW55" i="67"/>
  <c r="EO55" i="67"/>
  <c r="ED51" i="67"/>
  <c r="DV51" i="67"/>
  <c r="EA72" i="67"/>
  <c r="EI72" i="67"/>
  <c r="EB91" i="67"/>
  <c r="DT91" i="67"/>
  <c r="EH50" i="67"/>
  <c r="EP50" i="67"/>
  <c r="DW39" i="67"/>
  <c r="DO39" i="67"/>
  <c r="EI28" i="67"/>
  <c r="EA28" i="67"/>
  <c r="ED67" i="67"/>
  <c r="DV67" i="67"/>
  <c r="EB63" i="67"/>
  <c r="DT63" i="67"/>
  <c r="DW64" i="67"/>
  <c r="DO64" i="67"/>
  <c r="EP68" i="67"/>
  <c r="EH68" i="67"/>
  <c r="EH93" i="67"/>
  <c r="EP93" i="67"/>
  <c r="EP54" i="67"/>
  <c r="EH54" i="67"/>
  <c r="EW56" i="67"/>
  <c r="EO56" i="67"/>
  <c r="DV40" i="67"/>
  <c r="ED40" i="67"/>
  <c r="DV74" i="67"/>
  <c r="ED74" i="67"/>
  <c r="EA92" i="67"/>
  <c r="EI92" i="67"/>
  <c r="EO12" i="67"/>
  <c r="EW12" i="67"/>
  <c r="DW73" i="67"/>
  <c r="DO73" i="67"/>
  <c r="EI18" i="67"/>
  <c r="EA18" i="67"/>
  <c r="DV86" i="67"/>
  <c r="ED86" i="67"/>
  <c r="EI76" i="67"/>
  <c r="EA76" i="67"/>
  <c r="EI31" i="67"/>
  <c r="EA31" i="67"/>
  <c r="DT81" i="67"/>
  <c r="EB81" i="67"/>
  <c r="EI94" i="67"/>
  <c r="EA94" i="67"/>
  <c r="EB88" i="67"/>
  <c r="DT88" i="67"/>
  <c r="ED13" i="67"/>
  <c r="DV13" i="67"/>
  <c r="EK22" i="67"/>
  <c r="EC22" i="67"/>
  <c r="EA17" i="67"/>
  <c r="EI17" i="67"/>
  <c r="DO96" i="67"/>
  <c r="DW96" i="67"/>
  <c r="EA43" i="67"/>
  <c r="EI43" i="67"/>
  <c r="EP86" i="67"/>
  <c r="EH86" i="67"/>
  <c r="ED71" i="67"/>
  <c r="DV71" i="67"/>
  <c r="EH84" i="67"/>
  <c r="EP84" i="67"/>
  <c r="EW69" i="67"/>
  <c r="EO69" i="67"/>
  <c r="DO35" i="67"/>
  <c r="DW35" i="67"/>
  <c r="EI13" i="67"/>
  <c r="EA13" i="67"/>
  <c r="DV95" i="67"/>
  <c r="ED95" i="67"/>
  <c r="EI36" i="67"/>
  <c r="EA36" i="67"/>
  <c r="EI23" i="67"/>
  <c r="EA23" i="67"/>
  <c r="FD20" i="67"/>
  <c r="EV20" i="67"/>
  <c r="EB75" i="67"/>
  <c r="DT75" i="67"/>
  <c r="ED68" i="67"/>
  <c r="DV68" i="67"/>
  <c r="EK20" i="67"/>
  <c r="EC20" i="67"/>
  <c r="EA15" i="67"/>
  <c r="EI15" i="67"/>
  <c r="EA77" i="67"/>
  <c r="EI77" i="67"/>
  <c r="EK56" i="67"/>
  <c r="EC56" i="67"/>
  <c r="EK38" i="67"/>
  <c r="EC38" i="67"/>
  <c r="EI80" i="67"/>
  <c r="EA80" i="67"/>
  <c r="EC59" i="67"/>
  <c r="EK59" i="67"/>
  <c r="EI65" i="67"/>
  <c r="EA65" i="67"/>
  <c r="ED19" i="67"/>
  <c r="DV19" i="67"/>
  <c r="EI40" i="67"/>
  <c r="EA40" i="67"/>
  <c r="ED41" i="67"/>
  <c r="DV41" i="67"/>
  <c r="DW81" i="67"/>
  <c r="DO81" i="67"/>
  <c r="DT78" i="67"/>
  <c r="EB78" i="67"/>
  <c r="ED90" i="67"/>
  <c r="DV90" i="67"/>
  <c r="EI35" i="67"/>
  <c r="EA35" i="67"/>
  <c r="EI73" i="67"/>
  <c r="EA73" i="67"/>
  <c r="ED45" i="67"/>
  <c r="DV45" i="67"/>
  <c r="EB33" i="67"/>
  <c r="DT33" i="67"/>
  <c r="EK26" i="67"/>
  <c r="EC26" i="67"/>
  <c r="EJ78" i="67"/>
  <c r="ER78" i="67"/>
  <c r="EK87" i="67"/>
  <c r="EC87" i="67"/>
  <c r="EC58" i="67"/>
  <c r="EK58" i="67"/>
  <c r="EB58" i="67"/>
  <c r="DT58" i="67"/>
  <c r="EB82" i="67"/>
  <c r="DT82" i="67"/>
  <c r="DT59" i="67"/>
  <c r="EB59" i="67"/>
  <c r="EA60" i="67"/>
  <c r="EI60" i="67"/>
  <c r="ED12" i="67"/>
  <c r="DV12" i="67"/>
  <c r="DV46" i="67"/>
  <c r="ED46" i="67"/>
  <c r="EI79" i="67"/>
  <c r="EA79" i="67"/>
  <c r="EI70" i="67"/>
  <c r="EA70" i="67"/>
  <c r="EI25" i="67"/>
  <c r="EA25" i="67"/>
  <c r="EI11" i="67"/>
  <c r="EA11" i="67"/>
  <c r="EA10" i="67"/>
  <c r="EI10" i="67"/>
  <c r="DO65" i="67"/>
  <c r="DW65" i="67"/>
  <c r="EK57" i="67"/>
  <c r="EC57" i="67"/>
  <c r="EI34" i="67"/>
  <c r="EA34" i="67"/>
  <c r="DW9" i="67"/>
  <c r="DO9" i="67"/>
  <c r="EH30" i="67"/>
  <c r="EP30" i="67"/>
  <c r="ED33" i="67"/>
  <c r="DV33" i="67"/>
  <c r="EP38" i="67"/>
  <c r="EH38" i="67"/>
  <c r="DV66" i="67"/>
  <c r="ED66" i="67"/>
  <c r="EI41" i="67"/>
  <c r="EA41" i="67"/>
  <c r="ED80" i="67"/>
  <c r="DV80" i="67"/>
  <c r="DO34" i="67"/>
  <c r="DW34" i="67"/>
  <c r="DW25" i="67"/>
  <c r="DO25" i="67"/>
  <c r="EW51" i="67"/>
  <c r="EO51" i="67"/>
  <c r="DO91" i="67"/>
  <c r="DW91" i="67"/>
  <c r="DW93" i="67"/>
  <c r="DO93" i="67"/>
  <c r="EP100" i="67"/>
  <c r="EH100" i="67"/>
  <c r="DT96" i="67"/>
  <c r="EB96" i="67"/>
  <c r="DV89" i="67"/>
  <c r="ED89" i="67"/>
  <c r="EB32" i="67"/>
  <c r="DT32" i="67"/>
  <c r="EP26" i="67"/>
  <c r="EH26" i="67"/>
  <c r="DV36" i="67"/>
  <c r="ED36" i="67"/>
  <c r="EA98" i="67"/>
  <c r="EI98" i="67"/>
  <c r="DV97" i="67" l="1"/>
  <c r="ED97" i="67"/>
  <c r="DV88" i="67"/>
  <c r="ED88" i="67"/>
  <c r="DV99" i="67"/>
  <c r="ED99" i="67"/>
  <c r="DV98" i="67"/>
  <c r="ED98" i="67"/>
  <c r="EH24" i="67"/>
  <c r="EP24" i="67"/>
  <c r="DV49" i="67"/>
  <c r="ED49" i="67"/>
  <c r="ED82" i="67"/>
  <c r="DV82" i="67"/>
  <c r="EO46" i="67"/>
  <c r="EW46" i="67"/>
  <c r="ED18" i="67"/>
  <c r="DV18" i="67"/>
  <c r="DV24" i="67"/>
  <c r="ED24" i="67"/>
  <c r="EP16" i="67"/>
  <c r="EH16" i="67"/>
  <c r="EA33" i="67"/>
  <c r="EI33" i="67"/>
  <c r="EC95" i="67"/>
  <c r="EK95" i="67"/>
  <c r="EK40" i="67"/>
  <c r="EC40" i="67"/>
  <c r="EK43" i="67"/>
  <c r="EC43" i="67"/>
  <c r="EP98" i="67"/>
  <c r="EH98" i="67"/>
  <c r="ED34" i="67"/>
  <c r="DV34" i="67"/>
  <c r="EK46" i="67"/>
  <c r="EC46" i="67"/>
  <c r="EQ78" i="67"/>
  <c r="EY78" i="67"/>
  <c r="EI78" i="67"/>
  <c r="EA78" i="67"/>
  <c r="EP15" i="67"/>
  <c r="EH15" i="67"/>
  <c r="EP17" i="67"/>
  <c r="EH17" i="67"/>
  <c r="EV12" i="67"/>
  <c r="FD12" i="67"/>
  <c r="EP72" i="67"/>
  <c r="EH72" i="67"/>
  <c r="DV28" i="67"/>
  <c r="ED28" i="67"/>
  <c r="EJ29" i="67"/>
  <c r="ER29" i="67"/>
  <c r="ED47" i="67"/>
  <c r="DV47" i="67"/>
  <c r="ER11" i="67"/>
  <c r="EJ11" i="67"/>
  <c r="ED61" i="67"/>
  <c r="DV61" i="67"/>
  <c r="ED79" i="67"/>
  <c r="DV79" i="67"/>
  <c r="EP62" i="67"/>
  <c r="EH62" i="67"/>
  <c r="EJ14" i="67"/>
  <c r="ER14" i="67"/>
  <c r="EW38" i="67"/>
  <c r="EO38" i="67"/>
  <c r="EA82" i="67"/>
  <c r="EI82" i="67"/>
  <c r="EP80" i="67"/>
  <c r="EH80" i="67"/>
  <c r="FK20" i="67"/>
  <c r="FC20" i="67"/>
  <c r="EH13" i="67"/>
  <c r="EP13" i="67"/>
  <c r="EC71" i="67"/>
  <c r="EK71" i="67"/>
  <c r="EA88" i="67"/>
  <c r="EI88" i="67"/>
  <c r="EP76" i="67"/>
  <c r="EH76" i="67"/>
  <c r="FD56" i="67"/>
  <c r="EV56" i="67"/>
  <c r="EH28" i="67"/>
  <c r="EP28" i="67"/>
  <c r="EC44" i="67"/>
  <c r="EK44" i="67"/>
  <c r="EH64" i="67"/>
  <c r="EP64" i="67"/>
  <c r="EC76" i="67"/>
  <c r="EK76" i="67"/>
  <c r="EJ53" i="67"/>
  <c r="ER53" i="67"/>
  <c r="EC63" i="67"/>
  <c r="EK63" i="67"/>
  <c r="EA85" i="67"/>
  <c r="EI85" i="67"/>
  <c r="ER52" i="67"/>
  <c r="EJ52" i="67"/>
  <c r="EA49" i="67"/>
  <c r="EI49" i="67"/>
  <c r="ER54" i="67"/>
  <c r="EJ54" i="67"/>
  <c r="EW22" i="67"/>
  <c r="EO22" i="67"/>
  <c r="EK19" i="67"/>
  <c r="EC19" i="67"/>
  <c r="EO14" i="67"/>
  <c r="EW14" i="67"/>
  <c r="EK32" i="67"/>
  <c r="EC32" i="67"/>
  <c r="EJ92" i="67"/>
  <c r="ER92" i="67"/>
  <c r="DV93" i="67"/>
  <c r="ED93" i="67"/>
  <c r="EP34" i="67"/>
  <c r="EH34" i="67"/>
  <c r="EP73" i="67"/>
  <c r="EH73" i="67"/>
  <c r="EK89" i="67"/>
  <c r="EC89" i="67"/>
  <c r="ED35" i="67"/>
  <c r="DV35" i="67"/>
  <c r="EK86" i="67"/>
  <c r="EC86" i="67"/>
  <c r="EK80" i="67"/>
  <c r="EC80" i="67"/>
  <c r="EC33" i="67"/>
  <c r="EK33" i="67"/>
  <c r="EJ57" i="67"/>
  <c r="ER57" i="67"/>
  <c r="EP25" i="67"/>
  <c r="EH25" i="67"/>
  <c r="EC12" i="67"/>
  <c r="EK12" i="67"/>
  <c r="EA58" i="67"/>
  <c r="EI58" i="67"/>
  <c r="ER26" i="67"/>
  <c r="EJ26" i="67"/>
  <c r="EP35" i="67"/>
  <c r="EH35" i="67"/>
  <c r="DV81" i="67"/>
  <c r="ED81" i="67"/>
  <c r="ER38" i="67"/>
  <c r="EJ38" i="67"/>
  <c r="ER20" i="67"/>
  <c r="EJ20" i="67"/>
  <c r="EP23" i="67"/>
  <c r="EH23" i="67"/>
  <c r="EO86" i="67"/>
  <c r="EW86" i="67"/>
  <c r="ER22" i="67"/>
  <c r="EJ22" i="67"/>
  <c r="EH94" i="67"/>
  <c r="EP94" i="67"/>
  <c r="EW54" i="67"/>
  <c r="EO54" i="67"/>
  <c r="EA63" i="67"/>
  <c r="EI63" i="67"/>
  <c r="ED39" i="67"/>
  <c r="DV39" i="67"/>
  <c r="EK51" i="67"/>
  <c r="EC51" i="67"/>
  <c r="EO66" i="67"/>
  <c r="EW66" i="67"/>
  <c r="EP21" i="67"/>
  <c r="EH21" i="67"/>
  <c r="EI67" i="67"/>
  <c r="EA67" i="67"/>
  <c r="ED21" i="67"/>
  <c r="DV21" i="67"/>
  <c r="EH83" i="67"/>
  <c r="EP83" i="67"/>
  <c r="EK100" i="67"/>
  <c r="EC100" i="67"/>
  <c r="ER50" i="67"/>
  <c r="EJ50" i="67"/>
  <c r="EC27" i="67"/>
  <c r="EK27" i="67"/>
  <c r="EK31" i="67"/>
  <c r="EC31" i="67"/>
  <c r="EK37" i="67"/>
  <c r="EC37" i="67"/>
  <c r="EO95" i="67"/>
  <c r="EW95" i="67"/>
  <c r="ED94" i="67"/>
  <c r="DV94" i="67"/>
  <c r="EK85" i="67"/>
  <c r="EC85" i="67"/>
  <c r="EC42" i="67"/>
  <c r="EK42" i="67"/>
  <c r="EP53" i="67"/>
  <c r="EH53" i="67"/>
  <c r="ER75" i="67"/>
  <c r="EJ75" i="67"/>
  <c r="EA32" i="67"/>
  <c r="EI32" i="67"/>
  <c r="EH11" i="67"/>
  <c r="EP11" i="67"/>
  <c r="ED64" i="67"/>
  <c r="DV64" i="67"/>
  <c r="DV91" i="67"/>
  <c r="ED91" i="67"/>
  <c r="EP92" i="67"/>
  <c r="EH92" i="67"/>
  <c r="EK36" i="67"/>
  <c r="EC36" i="67"/>
  <c r="EA96" i="67"/>
  <c r="EI96" i="67"/>
  <c r="EW30" i="67"/>
  <c r="EO30" i="67"/>
  <c r="ED65" i="67"/>
  <c r="DV65" i="67"/>
  <c r="EH60" i="67"/>
  <c r="EP60" i="67"/>
  <c r="ER58" i="67"/>
  <c r="EJ58" i="67"/>
  <c r="EP43" i="67"/>
  <c r="EH43" i="67"/>
  <c r="EI81" i="67"/>
  <c r="EA81" i="67"/>
  <c r="EK74" i="67"/>
  <c r="EC74" i="67"/>
  <c r="EW93" i="67"/>
  <c r="EO93" i="67"/>
  <c r="EW50" i="67"/>
  <c r="EO50" i="67"/>
  <c r="ED60" i="67"/>
  <c r="DV60" i="67"/>
  <c r="DV30" i="67"/>
  <c r="ED30" i="67"/>
  <c r="ED17" i="67"/>
  <c r="DV17" i="67"/>
  <c r="EP29" i="67"/>
  <c r="EH29" i="67"/>
  <c r="EK10" i="67"/>
  <c r="EC10" i="67"/>
  <c r="EK48" i="67"/>
  <c r="EC48" i="67"/>
  <c r="EO48" i="67"/>
  <c r="EW48" i="67"/>
  <c r="EK16" i="67"/>
  <c r="EC16" i="67"/>
  <c r="DV84" i="67"/>
  <c r="ED84" i="67"/>
  <c r="ED83" i="67"/>
  <c r="DV83" i="67"/>
  <c r="EK62" i="67"/>
  <c r="EC62" i="67"/>
  <c r="EO44" i="67"/>
  <c r="EW44" i="67"/>
  <c r="EP41" i="67"/>
  <c r="EH41" i="67"/>
  <c r="EK41" i="67"/>
  <c r="EC41" i="67"/>
  <c r="ER56" i="67"/>
  <c r="EJ56" i="67"/>
  <c r="EK68" i="67"/>
  <c r="EC68" i="67"/>
  <c r="EP36" i="67"/>
  <c r="EH36" i="67"/>
  <c r="EV69" i="67"/>
  <c r="FD69" i="67"/>
  <c r="EK13" i="67"/>
  <c r="EC13" i="67"/>
  <c r="EH18" i="67"/>
  <c r="EP18" i="67"/>
  <c r="EV55" i="67"/>
  <c r="FD55" i="67"/>
  <c r="EW39" i="67"/>
  <c r="EO39" i="67"/>
  <c r="EP19" i="67"/>
  <c r="EH19" i="67"/>
  <c r="EK23" i="67"/>
  <c r="EC23" i="67"/>
  <c r="DV72" i="67"/>
  <c r="ED72" i="67"/>
  <c r="EP61" i="67"/>
  <c r="EH61" i="67"/>
  <c r="EH90" i="67"/>
  <c r="EP90" i="67"/>
  <c r="EP65" i="67"/>
  <c r="EH65" i="67"/>
  <c r="EP10" i="67"/>
  <c r="EH10" i="67"/>
  <c r="EH77" i="67"/>
  <c r="EP77" i="67"/>
  <c r="EO84" i="67"/>
  <c r="EW84" i="67"/>
  <c r="ED69" i="67"/>
  <c r="DV69" i="67"/>
  <c r="ER77" i="67"/>
  <c r="EJ77" i="67"/>
  <c r="EP57" i="67"/>
  <c r="EH57" i="67"/>
  <c r="EW42" i="67"/>
  <c r="EO42" i="67"/>
  <c r="EP27" i="67"/>
  <c r="EH27" i="67"/>
  <c r="EV51" i="67"/>
  <c r="FD51" i="67"/>
  <c r="EH70" i="67"/>
  <c r="EP70" i="67"/>
  <c r="EK90" i="67"/>
  <c r="EC90" i="67"/>
  <c r="EK66" i="67"/>
  <c r="EC66" i="67"/>
  <c r="EA59" i="67"/>
  <c r="EI59" i="67"/>
  <c r="EJ59" i="67"/>
  <c r="ER59" i="67"/>
  <c r="ED96" i="67"/>
  <c r="DV96" i="67"/>
  <c r="EW26" i="67"/>
  <c r="EO26" i="67"/>
  <c r="EW100" i="67"/>
  <c r="EO100" i="67"/>
  <c r="ED25" i="67"/>
  <c r="DV25" i="67"/>
  <c r="ED9" i="67"/>
  <c r="DV9" i="67"/>
  <c r="EP79" i="67"/>
  <c r="EH79" i="67"/>
  <c r="ER87" i="67"/>
  <c r="EJ87" i="67"/>
  <c r="EK45" i="67"/>
  <c r="EC45" i="67"/>
  <c r="EP40" i="67"/>
  <c r="EH40" i="67"/>
  <c r="EA75" i="67"/>
  <c r="EI75" i="67"/>
  <c r="EP31" i="67"/>
  <c r="EH31" i="67"/>
  <c r="ED73" i="67"/>
  <c r="DV73" i="67"/>
  <c r="EW68" i="67"/>
  <c r="EO68" i="67"/>
  <c r="EK67" i="67"/>
  <c r="EC67" i="67"/>
  <c r="EI91" i="67"/>
  <c r="EA91" i="67"/>
  <c r="EW99" i="67"/>
  <c r="EO99" i="67"/>
  <c r="EH9" i="67"/>
  <c r="EP9" i="67"/>
  <c r="EK55" i="67"/>
  <c r="EC55" i="67"/>
  <c r="EW47" i="67"/>
  <c r="EO47" i="67"/>
  <c r="ER70" i="67"/>
  <c r="EJ70" i="67"/>
  <c r="EH52" i="67"/>
  <c r="EP52" i="67"/>
  <c r="EI74" i="67"/>
  <c r="EA74" i="67"/>
  <c r="EV97" i="67"/>
  <c r="FD97" i="67"/>
  <c r="EP37" i="67"/>
  <c r="EH37" i="67"/>
  <c r="EI87" i="67"/>
  <c r="EA87" i="67"/>
  <c r="EA71" i="67"/>
  <c r="EI71" i="67"/>
  <c r="EH45" i="67"/>
  <c r="EP45" i="67"/>
  <c r="EK15" i="67"/>
  <c r="EC15" i="67"/>
  <c r="EH89" i="67"/>
  <c r="EP89" i="67"/>
  <c r="FD46" i="67" l="1"/>
  <c r="EV46" i="67"/>
  <c r="EC82" i="67"/>
  <c r="EK82" i="67"/>
  <c r="EC49" i="67"/>
  <c r="EK49" i="67"/>
  <c r="EW24" i="67"/>
  <c r="EO24" i="67"/>
  <c r="EK98" i="67"/>
  <c r="EC98" i="67"/>
  <c r="EC99" i="67"/>
  <c r="EK99" i="67"/>
  <c r="EO16" i="67"/>
  <c r="EW16" i="67"/>
  <c r="EK24" i="67"/>
  <c r="EC24" i="67"/>
  <c r="EK88" i="67"/>
  <c r="EC88" i="67"/>
  <c r="EK97" i="67"/>
  <c r="EC97" i="67"/>
  <c r="EC18" i="67"/>
  <c r="EK18" i="67"/>
  <c r="FK55" i="67"/>
  <c r="FC55" i="67"/>
  <c r="FD95" i="67"/>
  <c r="EV95" i="67"/>
  <c r="EY29" i="67"/>
  <c r="EQ29" i="67"/>
  <c r="EW89" i="67"/>
  <c r="EO89" i="67"/>
  <c r="EW52" i="67"/>
  <c r="EO52" i="67"/>
  <c r="EO9" i="67"/>
  <c r="EW9" i="67"/>
  <c r="EO70" i="67"/>
  <c r="EW70" i="67"/>
  <c r="EO77" i="67"/>
  <c r="EW77" i="67"/>
  <c r="EW18" i="67"/>
  <c r="EO18" i="67"/>
  <c r="EV44" i="67"/>
  <c r="FD44" i="67"/>
  <c r="EP32" i="67"/>
  <c r="EH32" i="67"/>
  <c r="EJ42" i="67"/>
  <c r="ER42" i="67"/>
  <c r="EP63" i="67"/>
  <c r="EH63" i="67"/>
  <c r="EV86" i="67"/>
  <c r="FD86" i="67"/>
  <c r="EC81" i="67"/>
  <c r="EK81" i="67"/>
  <c r="ER12" i="67"/>
  <c r="EJ12" i="67"/>
  <c r="EQ92" i="67"/>
  <c r="EY92" i="67"/>
  <c r="EJ76" i="67"/>
  <c r="ER76" i="67"/>
  <c r="EW13" i="67"/>
  <c r="EO13" i="67"/>
  <c r="EP71" i="67"/>
  <c r="EH71" i="67"/>
  <c r="EY59" i="67"/>
  <c r="EQ59" i="67"/>
  <c r="EJ71" i="67"/>
  <c r="ER71" i="67"/>
  <c r="EH87" i="67"/>
  <c r="EP87" i="67"/>
  <c r="ER67" i="67"/>
  <c r="EJ67" i="67"/>
  <c r="EY87" i="67"/>
  <c r="EQ87" i="67"/>
  <c r="EV100" i="67"/>
  <c r="FD100" i="67"/>
  <c r="EO57" i="67"/>
  <c r="EW57" i="67"/>
  <c r="EO61" i="67"/>
  <c r="EW61" i="67"/>
  <c r="ER23" i="67"/>
  <c r="EJ23" i="67"/>
  <c r="ER68" i="67"/>
  <c r="EJ68" i="67"/>
  <c r="ER16" i="67"/>
  <c r="EJ16" i="67"/>
  <c r="EO29" i="67"/>
  <c r="EW29" i="67"/>
  <c r="FD50" i="67"/>
  <c r="EV50" i="67"/>
  <c r="EW43" i="67"/>
  <c r="EO43" i="67"/>
  <c r="FD30" i="67"/>
  <c r="EV30" i="67"/>
  <c r="ER37" i="67"/>
  <c r="EJ37" i="67"/>
  <c r="ER100" i="67"/>
  <c r="EJ100" i="67"/>
  <c r="EW21" i="67"/>
  <c r="EO21" i="67"/>
  <c r="EJ80" i="67"/>
  <c r="ER80" i="67"/>
  <c r="ER89" i="67"/>
  <c r="EJ89" i="67"/>
  <c r="FD22" i="67"/>
  <c r="EV22" i="67"/>
  <c r="EY52" i="67"/>
  <c r="EQ52" i="67"/>
  <c r="FK56" i="67"/>
  <c r="FC56" i="67"/>
  <c r="FD38" i="67"/>
  <c r="EV38" i="67"/>
  <c r="EC61" i="67"/>
  <c r="EK61" i="67"/>
  <c r="EW17" i="67"/>
  <c r="EO17" i="67"/>
  <c r="EJ46" i="67"/>
  <c r="ER46" i="67"/>
  <c r="ER40" i="67"/>
  <c r="EJ40" i="67"/>
  <c r="EP59" i="67"/>
  <c r="EH59" i="67"/>
  <c r="EP96" i="67"/>
  <c r="EH96" i="67"/>
  <c r="EW83" i="67"/>
  <c r="EO83" i="67"/>
  <c r="FD66" i="67"/>
  <c r="EV66" i="67"/>
  <c r="EP85" i="67"/>
  <c r="EH85" i="67"/>
  <c r="EW64" i="67"/>
  <c r="EO64" i="67"/>
  <c r="EY14" i="67"/>
  <c r="EQ14" i="67"/>
  <c r="EC28" i="67"/>
  <c r="EK28" i="67"/>
  <c r="EJ95" i="67"/>
  <c r="ER95" i="67"/>
  <c r="EJ15" i="67"/>
  <c r="ER15" i="67"/>
  <c r="EW37" i="67"/>
  <c r="EO37" i="67"/>
  <c r="EQ70" i="67"/>
  <c r="EY70" i="67"/>
  <c r="FD68" i="67"/>
  <c r="EV68" i="67"/>
  <c r="EW79" i="67"/>
  <c r="EO79" i="67"/>
  <c r="FD26" i="67"/>
  <c r="EV26" i="67"/>
  <c r="EY77" i="67"/>
  <c r="EQ77" i="67"/>
  <c r="EW10" i="67"/>
  <c r="EO10" i="67"/>
  <c r="EW19" i="67"/>
  <c r="EO19" i="67"/>
  <c r="EJ13" i="67"/>
  <c r="ER13" i="67"/>
  <c r="EY56" i="67"/>
  <c r="EQ56" i="67"/>
  <c r="ER62" i="67"/>
  <c r="EJ62" i="67"/>
  <c r="EK17" i="67"/>
  <c r="EC17" i="67"/>
  <c r="EV93" i="67"/>
  <c r="FD93" i="67"/>
  <c r="EQ58" i="67"/>
  <c r="EY58" i="67"/>
  <c r="ER85" i="67"/>
  <c r="EJ85" i="67"/>
  <c r="EJ31" i="67"/>
  <c r="ER31" i="67"/>
  <c r="FD54" i="67"/>
  <c r="EV54" i="67"/>
  <c r="EW23" i="67"/>
  <c r="EO23" i="67"/>
  <c r="EW35" i="67"/>
  <c r="EO35" i="67"/>
  <c r="EW25" i="67"/>
  <c r="EO25" i="67"/>
  <c r="EO73" i="67"/>
  <c r="EW73" i="67"/>
  <c r="ER32" i="67"/>
  <c r="EJ32" i="67"/>
  <c r="EY54" i="67"/>
  <c r="EQ54" i="67"/>
  <c r="EO76" i="67"/>
  <c r="EW76" i="67"/>
  <c r="FR20" i="67"/>
  <c r="FJ20" i="67"/>
  <c r="EY11" i="67"/>
  <c r="EQ11" i="67"/>
  <c r="EW15" i="67"/>
  <c r="EO15" i="67"/>
  <c r="EC34" i="67"/>
  <c r="EK34" i="67"/>
  <c r="EW45" i="67"/>
  <c r="EO45" i="67"/>
  <c r="FK97" i="67"/>
  <c r="FC97" i="67"/>
  <c r="EC72" i="67"/>
  <c r="EK72" i="67"/>
  <c r="FC69" i="67"/>
  <c r="FK69" i="67"/>
  <c r="EK30" i="67"/>
  <c r="EC30" i="67"/>
  <c r="EW60" i="67"/>
  <c r="EO60" i="67"/>
  <c r="EJ27" i="67"/>
  <c r="ER27" i="67"/>
  <c r="EW94" i="67"/>
  <c r="EO94" i="67"/>
  <c r="EQ57" i="67"/>
  <c r="EY57" i="67"/>
  <c r="FD14" i="67"/>
  <c r="EV14" i="67"/>
  <c r="ER63" i="67"/>
  <c r="EJ63" i="67"/>
  <c r="ER44" i="67"/>
  <c r="EJ44" i="67"/>
  <c r="EH88" i="67"/>
  <c r="EP88" i="67"/>
  <c r="EP75" i="67"/>
  <c r="EH75" i="67"/>
  <c r="FK51" i="67"/>
  <c r="FC51" i="67"/>
  <c r="EV48" i="67"/>
  <c r="FD48" i="67"/>
  <c r="EK91" i="67"/>
  <c r="EC91" i="67"/>
  <c r="EV47" i="67"/>
  <c r="FD47" i="67"/>
  <c r="FD99" i="67"/>
  <c r="EV99" i="67"/>
  <c r="EC73" i="67"/>
  <c r="EK73" i="67"/>
  <c r="EW40" i="67"/>
  <c r="EO40" i="67"/>
  <c r="EK9" i="67"/>
  <c r="EC9" i="67"/>
  <c r="EK96" i="67"/>
  <c r="EC96" i="67"/>
  <c r="ER66" i="67"/>
  <c r="EJ66" i="67"/>
  <c r="EO27" i="67"/>
  <c r="EW27" i="67"/>
  <c r="EK69" i="67"/>
  <c r="EC69" i="67"/>
  <c r="EW65" i="67"/>
  <c r="EO65" i="67"/>
  <c r="FD39" i="67"/>
  <c r="EV39" i="67"/>
  <c r="ER41" i="67"/>
  <c r="EJ41" i="67"/>
  <c r="EC83" i="67"/>
  <c r="EK83" i="67"/>
  <c r="ER48" i="67"/>
  <c r="EJ48" i="67"/>
  <c r="ER74" i="67"/>
  <c r="EJ74" i="67"/>
  <c r="ER36" i="67"/>
  <c r="EJ36" i="67"/>
  <c r="EK64" i="67"/>
  <c r="EC64" i="67"/>
  <c r="EY75" i="67"/>
  <c r="EQ75" i="67"/>
  <c r="EC94" i="67"/>
  <c r="EK94" i="67"/>
  <c r="EK21" i="67"/>
  <c r="EC21" i="67"/>
  <c r="ER51" i="67"/>
  <c r="EJ51" i="67"/>
  <c r="EY20" i="67"/>
  <c r="EQ20" i="67"/>
  <c r="EY26" i="67"/>
  <c r="EQ26" i="67"/>
  <c r="EJ86" i="67"/>
  <c r="ER86" i="67"/>
  <c r="EW34" i="67"/>
  <c r="EO34" i="67"/>
  <c r="EW80" i="67"/>
  <c r="EO80" i="67"/>
  <c r="EO62" i="67"/>
  <c r="EW62" i="67"/>
  <c r="EK47" i="67"/>
  <c r="EC47" i="67"/>
  <c r="EW72" i="67"/>
  <c r="EO72" i="67"/>
  <c r="EP78" i="67"/>
  <c r="EH78" i="67"/>
  <c r="EW98" i="67"/>
  <c r="EO98" i="67"/>
  <c r="FD84" i="67"/>
  <c r="EV84" i="67"/>
  <c r="EK84" i="67"/>
  <c r="EC84" i="67"/>
  <c r="EW11" i="67"/>
  <c r="EO11" i="67"/>
  <c r="EH58" i="67"/>
  <c r="EP58" i="67"/>
  <c r="ER33" i="67"/>
  <c r="EJ33" i="67"/>
  <c r="EC93" i="67"/>
  <c r="EK93" i="67"/>
  <c r="EP49" i="67"/>
  <c r="EH49" i="67"/>
  <c r="EY53" i="67"/>
  <c r="EQ53" i="67"/>
  <c r="EO28" i="67"/>
  <c r="EW28" i="67"/>
  <c r="EP82" i="67"/>
  <c r="EH82" i="67"/>
  <c r="FK12" i="67"/>
  <c r="FC12" i="67"/>
  <c r="EP33" i="67"/>
  <c r="EH33" i="67"/>
  <c r="EW90" i="67"/>
  <c r="EO90" i="67"/>
  <c r="FF78" i="67"/>
  <c r="EX78" i="67"/>
  <c r="EH74" i="67"/>
  <c r="EP74" i="67"/>
  <c r="ER55" i="67"/>
  <c r="EJ55" i="67"/>
  <c r="EH91" i="67"/>
  <c r="EP91" i="67"/>
  <c r="EW31" i="67"/>
  <c r="EO31" i="67"/>
  <c r="EJ45" i="67"/>
  <c r="ER45" i="67"/>
  <c r="EK25" i="67"/>
  <c r="EC25" i="67"/>
  <c r="EJ90" i="67"/>
  <c r="ER90" i="67"/>
  <c r="FD42" i="67"/>
  <c r="EV42" i="67"/>
  <c r="EW36" i="67"/>
  <c r="EO36" i="67"/>
  <c r="EW41" i="67"/>
  <c r="EO41" i="67"/>
  <c r="EJ10" i="67"/>
  <c r="ER10" i="67"/>
  <c r="EC60" i="67"/>
  <c r="EK60" i="67"/>
  <c r="EP81" i="67"/>
  <c r="EH81" i="67"/>
  <c r="EK65" i="67"/>
  <c r="EC65" i="67"/>
  <c r="EO92" i="67"/>
  <c r="EW92" i="67"/>
  <c r="EW53" i="67"/>
  <c r="EO53" i="67"/>
  <c r="EY50" i="67"/>
  <c r="EQ50" i="67"/>
  <c r="EP67" i="67"/>
  <c r="EH67" i="67"/>
  <c r="EK39" i="67"/>
  <c r="EC39" i="67"/>
  <c r="EY22" i="67"/>
  <c r="EQ22" i="67"/>
  <c r="EY38" i="67"/>
  <c r="EQ38" i="67"/>
  <c r="EK35" i="67"/>
  <c r="EC35" i="67"/>
  <c r="ER19" i="67"/>
  <c r="EJ19" i="67"/>
  <c r="EK79" i="67"/>
  <c r="EC79" i="67"/>
  <c r="EJ43" i="67"/>
  <c r="ER43" i="67"/>
  <c r="ER99" i="67" l="1"/>
  <c r="EJ99" i="67"/>
  <c r="FD16" i="67"/>
  <c r="EV16" i="67"/>
  <c r="ER98" i="67"/>
  <c r="EJ98" i="67"/>
  <c r="FD24" i="67"/>
  <c r="EV24" i="67"/>
  <c r="EJ18" i="67"/>
  <c r="ER18" i="67"/>
  <c r="EJ49" i="67"/>
  <c r="ER49" i="67"/>
  <c r="ER24" i="67"/>
  <c r="EJ24" i="67"/>
  <c r="ER82" i="67"/>
  <c r="EJ82" i="67"/>
  <c r="EJ97" i="67"/>
  <c r="ER97" i="67"/>
  <c r="EJ88" i="67"/>
  <c r="ER88" i="67"/>
  <c r="FK46" i="67"/>
  <c r="FC46" i="67"/>
  <c r="EQ43" i="67"/>
  <c r="EY43" i="67"/>
  <c r="EQ45" i="67"/>
  <c r="EY45" i="67"/>
  <c r="EO74" i="67"/>
  <c r="EW74" i="67"/>
  <c r="FD62" i="67"/>
  <c r="EV62" i="67"/>
  <c r="EY86" i="67"/>
  <c r="EQ86" i="67"/>
  <c r="EV27" i="67"/>
  <c r="FD27" i="67"/>
  <c r="EW88" i="67"/>
  <c r="EO88" i="67"/>
  <c r="FF57" i="67"/>
  <c r="EX57" i="67"/>
  <c r="EV73" i="67"/>
  <c r="FD73" i="67"/>
  <c r="FF58" i="67"/>
  <c r="EX58" i="67"/>
  <c r="EQ15" i="67"/>
  <c r="EY15" i="67"/>
  <c r="EY46" i="67"/>
  <c r="EQ46" i="67"/>
  <c r="EY80" i="67"/>
  <c r="EQ80" i="67"/>
  <c r="EV29" i="67"/>
  <c r="FD29" i="67"/>
  <c r="FD61" i="67"/>
  <c r="EV61" i="67"/>
  <c r="EQ71" i="67"/>
  <c r="EY71" i="67"/>
  <c r="EY42" i="67"/>
  <c r="EQ42" i="67"/>
  <c r="FD77" i="67"/>
  <c r="EV77" i="67"/>
  <c r="FC47" i="67"/>
  <c r="FK47" i="67"/>
  <c r="FK100" i="67"/>
  <c r="FC100" i="67"/>
  <c r="FF38" i="67"/>
  <c r="EX38" i="67"/>
  <c r="FF50" i="67"/>
  <c r="EX50" i="67"/>
  <c r="EW81" i="67"/>
  <c r="EO81" i="67"/>
  <c r="FD36" i="67"/>
  <c r="EV36" i="67"/>
  <c r="FR12" i="67"/>
  <c r="FJ12" i="67"/>
  <c r="EW49" i="67"/>
  <c r="EO49" i="67"/>
  <c r="EV11" i="67"/>
  <c r="FD11" i="67"/>
  <c r="FD98" i="67"/>
  <c r="EV98" i="67"/>
  <c r="ER21" i="67"/>
  <c r="EJ21" i="67"/>
  <c r="EY36" i="67"/>
  <c r="EQ36" i="67"/>
  <c r="EY41" i="67"/>
  <c r="EQ41" i="67"/>
  <c r="FD40" i="67"/>
  <c r="EV40" i="67"/>
  <c r="EJ91" i="67"/>
  <c r="ER91" i="67"/>
  <c r="ER30" i="67"/>
  <c r="EJ30" i="67"/>
  <c r="FD45" i="67"/>
  <c r="EV45" i="67"/>
  <c r="FY20" i="67"/>
  <c r="FQ20" i="67"/>
  <c r="FD23" i="67"/>
  <c r="EV23" i="67"/>
  <c r="FF56" i="67"/>
  <c r="EX56" i="67"/>
  <c r="EV10" i="67"/>
  <c r="FD10" i="67"/>
  <c r="FK68" i="67"/>
  <c r="FC68" i="67"/>
  <c r="FD64" i="67"/>
  <c r="EV64" i="67"/>
  <c r="FR56" i="67"/>
  <c r="FJ56" i="67"/>
  <c r="FF87" i="67"/>
  <c r="EX87" i="67"/>
  <c r="EY12" i="67"/>
  <c r="EQ12" i="67"/>
  <c r="EV89" i="67"/>
  <c r="FD89" i="67"/>
  <c r="ER73" i="67"/>
  <c r="EJ73" i="67"/>
  <c r="FR69" i="67"/>
  <c r="FJ69" i="67"/>
  <c r="EV76" i="67"/>
  <c r="FD76" i="67"/>
  <c r="FK93" i="67"/>
  <c r="FC93" i="67"/>
  <c r="EQ13" i="67"/>
  <c r="EY13" i="67"/>
  <c r="EY95" i="67"/>
  <c r="EQ95" i="67"/>
  <c r="ER60" i="67"/>
  <c r="EJ60" i="67"/>
  <c r="ER94" i="67"/>
  <c r="EJ94" i="67"/>
  <c r="FD70" i="67"/>
  <c r="EV70" i="67"/>
  <c r="ER79" i="67"/>
  <c r="EJ79" i="67"/>
  <c r="FF22" i="67"/>
  <c r="EX22" i="67"/>
  <c r="FD53" i="67"/>
  <c r="EV53" i="67"/>
  <c r="FK42" i="67"/>
  <c r="FC42" i="67"/>
  <c r="FD31" i="67"/>
  <c r="EV31" i="67"/>
  <c r="FM78" i="67"/>
  <c r="FE78" i="67"/>
  <c r="EW82" i="67"/>
  <c r="EO82" i="67"/>
  <c r="EJ84" i="67"/>
  <c r="ER84" i="67"/>
  <c r="EW78" i="67"/>
  <c r="EO78" i="67"/>
  <c r="FD80" i="67"/>
  <c r="EV80" i="67"/>
  <c r="FF26" i="67"/>
  <c r="EX26" i="67"/>
  <c r="EQ74" i="67"/>
  <c r="EY74" i="67"/>
  <c r="FK39" i="67"/>
  <c r="FC39" i="67"/>
  <c r="EY66" i="67"/>
  <c r="EQ66" i="67"/>
  <c r="EY44" i="67"/>
  <c r="EQ44" i="67"/>
  <c r="FD94" i="67"/>
  <c r="EV94" i="67"/>
  <c r="FK54" i="67"/>
  <c r="FC54" i="67"/>
  <c r="FF77" i="67"/>
  <c r="EX77" i="67"/>
  <c r="EO85" i="67"/>
  <c r="EW85" i="67"/>
  <c r="EW96" i="67"/>
  <c r="EO96" i="67"/>
  <c r="EV17" i="67"/>
  <c r="FD17" i="67"/>
  <c r="EX52" i="67"/>
  <c r="FF52" i="67"/>
  <c r="FD21" i="67"/>
  <c r="EV21" i="67"/>
  <c r="FC30" i="67"/>
  <c r="FK30" i="67"/>
  <c r="EY16" i="67"/>
  <c r="EQ16" i="67"/>
  <c r="EV13" i="67"/>
  <c r="FD13" i="67"/>
  <c r="EW32" i="67"/>
  <c r="EO32" i="67"/>
  <c r="FF29" i="67"/>
  <c r="EX29" i="67"/>
  <c r="ER93" i="67"/>
  <c r="EJ93" i="67"/>
  <c r="ER34" i="67"/>
  <c r="EJ34" i="67"/>
  <c r="ER81" i="67"/>
  <c r="EJ81" i="67"/>
  <c r="FD92" i="67"/>
  <c r="EV92" i="67"/>
  <c r="EQ10" i="67"/>
  <c r="EY10" i="67"/>
  <c r="EY90" i="67"/>
  <c r="EQ90" i="67"/>
  <c r="EO91" i="67"/>
  <c r="EW91" i="67"/>
  <c r="FD28" i="67"/>
  <c r="EV28" i="67"/>
  <c r="EQ27" i="67"/>
  <c r="EY27" i="67"/>
  <c r="ER72" i="67"/>
  <c r="EJ72" i="67"/>
  <c r="EY31" i="67"/>
  <c r="EQ31" i="67"/>
  <c r="FF70" i="67"/>
  <c r="EX70" i="67"/>
  <c r="ER28" i="67"/>
  <c r="EJ28" i="67"/>
  <c r="EJ61" i="67"/>
  <c r="ER61" i="67"/>
  <c r="EQ76" i="67"/>
  <c r="EY76" i="67"/>
  <c r="FK86" i="67"/>
  <c r="FC86" i="67"/>
  <c r="FK44" i="67"/>
  <c r="FC44" i="67"/>
  <c r="FD9" i="67"/>
  <c r="EV9" i="67"/>
  <c r="FK48" i="67"/>
  <c r="FC48" i="67"/>
  <c r="EV57" i="67"/>
  <c r="FD57" i="67"/>
  <c r="EY19" i="67"/>
  <c r="EQ19" i="67"/>
  <c r="ER39" i="67"/>
  <c r="EJ39" i="67"/>
  <c r="EV90" i="67"/>
  <c r="FD90" i="67"/>
  <c r="EY33" i="67"/>
  <c r="EQ33" i="67"/>
  <c r="FC84" i="67"/>
  <c r="FK84" i="67"/>
  <c r="FD72" i="67"/>
  <c r="EV72" i="67"/>
  <c r="FF20" i="67"/>
  <c r="EX20" i="67"/>
  <c r="EX75" i="67"/>
  <c r="FF75" i="67"/>
  <c r="EY48" i="67"/>
  <c r="EQ48" i="67"/>
  <c r="FD65" i="67"/>
  <c r="EV65" i="67"/>
  <c r="ER96" i="67"/>
  <c r="EJ96" i="67"/>
  <c r="FK99" i="67"/>
  <c r="FC99" i="67"/>
  <c r="FR51" i="67"/>
  <c r="FJ51" i="67"/>
  <c r="EQ63" i="67"/>
  <c r="EY63" i="67"/>
  <c r="EV15" i="67"/>
  <c r="FD15" i="67"/>
  <c r="FF54" i="67"/>
  <c r="EX54" i="67"/>
  <c r="FD25" i="67"/>
  <c r="EV25" i="67"/>
  <c r="ER17" i="67"/>
  <c r="EJ17" i="67"/>
  <c r="FD19" i="67"/>
  <c r="EV19" i="67"/>
  <c r="FK26" i="67"/>
  <c r="FC26" i="67"/>
  <c r="FK66" i="67"/>
  <c r="FC66" i="67"/>
  <c r="EO59" i="67"/>
  <c r="EW59" i="67"/>
  <c r="FK22" i="67"/>
  <c r="FC22" i="67"/>
  <c r="EY100" i="67"/>
  <c r="EQ100" i="67"/>
  <c r="EV43" i="67"/>
  <c r="FD43" i="67"/>
  <c r="EY68" i="67"/>
  <c r="EQ68" i="67"/>
  <c r="EY67" i="67"/>
  <c r="EQ67" i="67"/>
  <c r="FF59" i="67"/>
  <c r="EX59" i="67"/>
  <c r="FK95" i="67"/>
  <c r="FC95" i="67"/>
  <c r="EW87" i="67"/>
  <c r="EO87" i="67"/>
  <c r="FF92" i="67"/>
  <c r="EX92" i="67"/>
  <c r="EW58" i="67"/>
  <c r="EO58" i="67"/>
  <c r="EJ83" i="67"/>
  <c r="ER83" i="67"/>
  <c r="ER35" i="67"/>
  <c r="EJ35" i="67"/>
  <c r="EW67" i="67"/>
  <c r="EO67" i="67"/>
  <c r="ER65" i="67"/>
  <c r="EJ65" i="67"/>
  <c r="FD41" i="67"/>
  <c r="EV41" i="67"/>
  <c r="ER25" i="67"/>
  <c r="EJ25" i="67"/>
  <c r="EY55" i="67"/>
  <c r="EQ55" i="67"/>
  <c r="EW33" i="67"/>
  <c r="EO33" i="67"/>
  <c r="FF53" i="67"/>
  <c r="EX53" i="67"/>
  <c r="EJ47" i="67"/>
  <c r="ER47" i="67"/>
  <c r="FD34" i="67"/>
  <c r="EV34" i="67"/>
  <c r="EY51" i="67"/>
  <c r="EQ51" i="67"/>
  <c r="ER64" i="67"/>
  <c r="EJ64" i="67"/>
  <c r="ER69" i="67"/>
  <c r="EJ69" i="67"/>
  <c r="ER9" i="67"/>
  <c r="EJ9" i="67"/>
  <c r="EO75" i="67"/>
  <c r="EW75" i="67"/>
  <c r="FK14" i="67"/>
  <c r="FC14" i="67"/>
  <c r="FD60" i="67"/>
  <c r="EV60" i="67"/>
  <c r="FJ97" i="67"/>
  <c r="FR97" i="67"/>
  <c r="FF11" i="67"/>
  <c r="EX11" i="67"/>
  <c r="EY32" i="67"/>
  <c r="EQ32" i="67"/>
  <c r="FD35" i="67"/>
  <c r="EV35" i="67"/>
  <c r="EQ85" i="67"/>
  <c r="EY85" i="67"/>
  <c r="EQ62" i="67"/>
  <c r="EY62" i="67"/>
  <c r="FD79" i="67"/>
  <c r="EV79" i="67"/>
  <c r="FD37" i="67"/>
  <c r="EV37" i="67"/>
  <c r="EX14" i="67"/>
  <c r="FF14" i="67"/>
  <c r="FD83" i="67"/>
  <c r="EV83" i="67"/>
  <c r="EY40" i="67"/>
  <c r="EQ40" i="67"/>
  <c r="FK38" i="67"/>
  <c r="FC38" i="67"/>
  <c r="EY89" i="67"/>
  <c r="EQ89" i="67"/>
  <c r="EY37" i="67"/>
  <c r="EQ37" i="67"/>
  <c r="FK50" i="67"/>
  <c r="FC50" i="67"/>
  <c r="EY23" i="67"/>
  <c r="EQ23" i="67"/>
  <c r="EW71" i="67"/>
  <c r="EO71" i="67"/>
  <c r="EW63" i="67"/>
  <c r="EO63" i="67"/>
  <c r="FD18" i="67"/>
  <c r="EV18" i="67"/>
  <c r="FD52" i="67"/>
  <c r="EV52" i="67"/>
  <c r="FR55" i="67"/>
  <c r="FJ55" i="67"/>
  <c r="EQ82" i="67" l="1"/>
  <c r="EY82" i="67"/>
  <c r="EQ49" i="67"/>
  <c r="EY49" i="67"/>
  <c r="EY18" i="67"/>
  <c r="EQ18" i="67"/>
  <c r="EY24" i="67"/>
  <c r="EQ24" i="67"/>
  <c r="FK24" i="67"/>
  <c r="FC24" i="67"/>
  <c r="FJ46" i="67"/>
  <c r="FR46" i="67"/>
  <c r="EY98" i="67"/>
  <c r="EQ98" i="67"/>
  <c r="EQ88" i="67"/>
  <c r="EY88" i="67"/>
  <c r="FK16" i="67"/>
  <c r="FC16" i="67"/>
  <c r="EY97" i="67"/>
  <c r="EQ97" i="67"/>
  <c r="EY99" i="67"/>
  <c r="EQ99" i="67"/>
  <c r="FD75" i="67"/>
  <c r="EV75" i="67"/>
  <c r="FC15" i="67"/>
  <c r="FK15" i="67"/>
  <c r="FC57" i="67"/>
  <c r="FK57" i="67"/>
  <c r="FF71" i="67"/>
  <c r="EX71" i="67"/>
  <c r="FE14" i="67"/>
  <c r="FM14" i="67"/>
  <c r="FF85" i="67"/>
  <c r="EX85" i="67"/>
  <c r="FY97" i="67"/>
  <c r="FQ97" i="67"/>
  <c r="EV59" i="67"/>
  <c r="FD59" i="67"/>
  <c r="FF63" i="67"/>
  <c r="EX63" i="67"/>
  <c r="FC90" i="67"/>
  <c r="FK90" i="67"/>
  <c r="FF76" i="67"/>
  <c r="EX76" i="67"/>
  <c r="FD91" i="67"/>
  <c r="EV91" i="67"/>
  <c r="FR30" i="67"/>
  <c r="FJ30" i="67"/>
  <c r="FC89" i="67"/>
  <c r="FK89" i="67"/>
  <c r="FK10" i="67"/>
  <c r="FC10" i="67"/>
  <c r="FC11" i="67"/>
  <c r="FK11" i="67"/>
  <c r="FR47" i="67"/>
  <c r="FJ47" i="67"/>
  <c r="FY55" i="67"/>
  <c r="FQ55" i="67"/>
  <c r="EV71" i="67"/>
  <c r="FD71" i="67"/>
  <c r="FF89" i="67"/>
  <c r="EX89" i="67"/>
  <c r="EY9" i="67"/>
  <c r="EQ9" i="67"/>
  <c r="FK34" i="67"/>
  <c r="FC34" i="67"/>
  <c r="EV33" i="67"/>
  <c r="FD33" i="67"/>
  <c r="EY65" i="67"/>
  <c r="EQ65" i="67"/>
  <c r="FD58" i="67"/>
  <c r="EV58" i="67"/>
  <c r="FJ95" i="67"/>
  <c r="FR95" i="67"/>
  <c r="FF68" i="67"/>
  <c r="EX68" i="67"/>
  <c r="EY17" i="67"/>
  <c r="EQ17" i="67"/>
  <c r="FC65" i="67"/>
  <c r="FK65" i="67"/>
  <c r="FJ48" i="67"/>
  <c r="FR48" i="67"/>
  <c r="FF31" i="67"/>
  <c r="EX31" i="67"/>
  <c r="EQ81" i="67"/>
  <c r="EY81" i="67"/>
  <c r="FD32" i="67"/>
  <c r="EV32" i="67"/>
  <c r="EV96" i="67"/>
  <c r="FD96" i="67"/>
  <c r="FR54" i="67"/>
  <c r="FJ54" i="67"/>
  <c r="FF66" i="67"/>
  <c r="EX66" i="67"/>
  <c r="FK80" i="67"/>
  <c r="FC80" i="67"/>
  <c r="FT78" i="67"/>
  <c r="FL78" i="67"/>
  <c r="FM22" i="67"/>
  <c r="FE22" i="67"/>
  <c r="EY60" i="67"/>
  <c r="EQ60" i="67"/>
  <c r="FR93" i="67"/>
  <c r="FJ93" i="67"/>
  <c r="FY56" i="67"/>
  <c r="FQ56" i="67"/>
  <c r="FC45" i="67"/>
  <c r="FK45" i="67"/>
  <c r="FF41" i="67"/>
  <c r="EX41" i="67"/>
  <c r="FD81" i="67"/>
  <c r="EV81" i="67"/>
  <c r="FK61" i="67"/>
  <c r="FC61" i="67"/>
  <c r="FF46" i="67"/>
  <c r="EX46" i="67"/>
  <c r="FM57" i="67"/>
  <c r="FE57" i="67"/>
  <c r="FK62" i="67"/>
  <c r="FC62" i="67"/>
  <c r="EY61" i="67"/>
  <c r="EQ61" i="67"/>
  <c r="FC13" i="67"/>
  <c r="FK13" i="67"/>
  <c r="EV85" i="67"/>
  <c r="FD85" i="67"/>
  <c r="FK76" i="67"/>
  <c r="FC76" i="67"/>
  <c r="FK29" i="67"/>
  <c r="FC29" i="67"/>
  <c r="FF15" i="67"/>
  <c r="EX15" i="67"/>
  <c r="FD74" i="67"/>
  <c r="EV74" i="67"/>
  <c r="FK43" i="67"/>
  <c r="FC43" i="67"/>
  <c r="FK52" i="67"/>
  <c r="FC52" i="67"/>
  <c r="FF23" i="67"/>
  <c r="EX23" i="67"/>
  <c r="FR38" i="67"/>
  <c r="FJ38" i="67"/>
  <c r="FK37" i="67"/>
  <c r="FC37" i="67"/>
  <c r="FK35" i="67"/>
  <c r="FC35" i="67"/>
  <c r="FK60" i="67"/>
  <c r="FC60" i="67"/>
  <c r="EY69" i="67"/>
  <c r="EQ69" i="67"/>
  <c r="FF55" i="67"/>
  <c r="EX55" i="67"/>
  <c r="FD67" i="67"/>
  <c r="EV67" i="67"/>
  <c r="FM92" i="67"/>
  <c r="FE92" i="67"/>
  <c r="FE59" i="67"/>
  <c r="FM59" i="67"/>
  <c r="FJ66" i="67"/>
  <c r="FR66" i="67"/>
  <c r="FK25" i="67"/>
  <c r="FC25" i="67"/>
  <c r="FY51" i="67"/>
  <c r="FQ51" i="67"/>
  <c r="FF48" i="67"/>
  <c r="EX48" i="67"/>
  <c r="FK72" i="67"/>
  <c r="FC72" i="67"/>
  <c r="EY39" i="67"/>
  <c r="EQ39" i="67"/>
  <c r="FK9" i="67"/>
  <c r="FC9" i="67"/>
  <c r="EY72" i="67"/>
  <c r="EQ72" i="67"/>
  <c r="FF90" i="67"/>
  <c r="EX90" i="67"/>
  <c r="EY34" i="67"/>
  <c r="EQ34" i="67"/>
  <c r="FK21" i="67"/>
  <c r="FC21" i="67"/>
  <c r="FR39" i="67"/>
  <c r="FJ39" i="67"/>
  <c r="EV78" i="67"/>
  <c r="FD78" i="67"/>
  <c r="FK31" i="67"/>
  <c r="FC31" i="67"/>
  <c r="EY79" i="67"/>
  <c r="EQ79" i="67"/>
  <c r="EX12" i="67"/>
  <c r="FF12" i="67"/>
  <c r="FM56" i="67"/>
  <c r="FE56" i="67"/>
  <c r="EY30" i="67"/>
  <c r="EQ30" i="67"/>
  <c r="FF36" i="67"/>
  <c r="EX36" i="67"/>
  <c r="EV49" i="67"/>
  <c r="FD49" i="67"/>
  <c r="FM50" i="67"/>
  <c r="FE50" i="67"/>
  <c r="FC77" i="67"/>
  <c r="FK77" i="67"/>
  <c r="EV88" i="67"/>
  <c r="FD88" i="67"/>
  <c r="EY47" i="67"/>
  <c r="EQ47" i="67"/>
  <c r="FM75" i="67"/>
  <c r="FE75" i="67"/>
  <c r="FJ84" i="67"/>
  <c r="FR84" i="67"/>
  <c r="FF27" i="67"/>
  <c r="EX27" i="67"/>
  <c r="FF10" i="67"/>
  <c r="EX10" i="67"/>
  <c r="FM52" i="67"/>
  <c r="FE52" i="67"/>
  <c r="EX74" i="67"/>
  <c r="FF74" i="67"/>
  <c r="EY84" i="67"/>
  <c r="EQ84" i="67"/>
  <c r="EQ91" i="67"/>
  <c r="EY91" i="67"/>
  <c r="FC27" i="67"/>
  <c r="FK27" i="67"/>
  <c r="EX45" i="67"/>
  <c r="FF45" i="67"/>
  <c r="FK18" i="67"/>
  <c r="FC18" i="67"/>
  <c r="FR50" i="67"/>
  <c r="FJ50" i="67"/>
  <c r="FF40" i="67"/>
  <c r="EX40" i="67"/>
  <c r="FC79" i="67"/>
  <c r="FK79" i="67"/>
  <c r="FF32" i="67"/>
  <c r="EX32" i="67"/>
  <c r="FJ14" i="67"/>
  <c r="FR14" i="67"/>
  <c r="EY64" i="67"/>
  <c r="EQ64" i="67"/>
  <c r="EY25" i="67"/>
  <c r="EQ25" i="67"/>
  <c r="EY35" i="67"/>
  <c r="EQ35" i="67"/>
  <c r="FD87" i="67"/>
  <c r="EV87" i="67"/>
  <c r="FF67" i="67"/>
  <c r="EX67" i="67"/>
  <c r="FF100" i="67"/>
  <c r="EX100" i="67"/>
  <c r="FR26" i="67"/>
  <c r="FJ26" i="67"/>
  <c r="FM54" i="67"/>
  <c r="FE54" i="67"/>
  <c r="FR99" i="67"/>
  <c r="FJ99" i="67"/>
  <c r="FF19" i="67"/>
  <c r="EX19" i="67"/>
  <c r="FR44" i="67"/>
  <c r="FJ44" i="67"/>
  <c r="EQ28" i="67"/>
  <c r="EY28" i="67"/>
  <c r="EQ93" i="67"/>
  <c r="EY93" i="67"/>
  <c r="FC94" i="67"/>
  <c r="FK94" i="67"/>
  <c r="FR42" i="67"/>
  <c r="FJ42" i="67"/>
  <c r="FC70" i="67"/>
  <c r="FK70" i="67"/>
  <c r="EX95" i="67"/>
  <c r="FF95" i="67"/>
  <c r="FQ69" i="67"/>
  <c r="FY69" i="67"/>
  <c r="FK64" i="67"/>
  <c r="FC64" i="67"/>
  <c r="FK23" i="67"/>
  <c r="FC23" i="67"/>
  <c r="EY21" i="67"/>
  <c r="EQ21" i="67"/>
  <c r="FQ12" i="67"/>
  <c r="FY12" i="67"/>
  <c r="FM38" i="67"/>
  <c r="FE38" i="67"/>
  <c r="FF42" i="67"/>
  <c r="EX42" i="67"/>
  <c r="FE58" i="67"/>
  <c r="FM58" i="67"/>
  <c r="FF62" i="67"/>
  <c r="EX62" i="67"/>
  <c r="EY83" i="67"/>
  <c r="EQ83" i="67"/>
  <c r="FC17" i="67"/>
  <c r="FK17" i="67"/>
  <c r="FF13" i="67"/>
  <c r="EX13" i="67"/>
  <c r="FK73" i="67"/>
  <c r="FC73" i="67"/>
  <c r="FF43" i="67"/>
  <c r="EX43" i="67"/>
  <c r="FD63" i="67"/>
  <c r="EV63" i="67"/>
  <c r="FF37" i="67"/>
  <c r="EX37" i="67"/>
  <c r="FC83" i="67"/>
  <c r="FK83" i="67"/>
  <c r="FM11" i="67"/>
  <c r="FE11" i="67"/>
  <c r="FF51" i="67"/>
  <c r="EX51" i="67"/>
  <c r="FM53" i="67"/>
  <c r="FE53" i="67"/>
  <c r="FK41" i="67"/>
  <c r="FC41" i="67"/>
  <c r="FR22" i="67"/>
  <c r="FJ22" i="67"/>
  <c r="FK19" i="67"/>
  <c r="FC19" i="67"/>
  <c r="EQ96" i="67"/>
  <c r="EY96" i="67"/>
  <c r="FM20" i="67"/>
  <c r="FE20" i="67"/>
  <c r="FF33" i="67"/>
  <c r="EX33" i="67"/>
  <c r="FJ86" i="67"/>
  <c r="FR86" i="67"/>
  <c r="FE70" i="67"/>
  <c r="FM70" i="67"/>
  <c r="FK28" i="67"/>
  <c r="FC28" i="67"/>
  <c r="FK92" i="67"/>
  <c r="FC92" i="67"/>
  <c r="FE29" i="67"/>
  <c r="FM29" i="67"/>
  <c r="EX16" i="67"/>
  <c r="FF16" i="67"/>
  <c r="FE77" i="67"/>
  <c r="FM77" i="67"/>
  <c r="EX44" i="67"/>
  <c r="FF44" i="67"/>
  <c r="FM26" i="67"/>
  <c r="FE26" i="67"/>
  <c r="EV82" i="67"/>
  <c r="FD82" i="67"/>
  <c r="FK53" i="67"/>
  <c r="FC53" i="67"/>
  <c r="EQ94" i="67"/>
  <c r="EY94" i="67"/>
  <c r="EY73" i="67"/>
  <c r="EQ73" i="67"/>
  <c r="FM87" i="67"/>
  <c r="FE87" i="67"/>
  <c r="FR68" i="67"/>
  <c r="FJ68" i="67"/>
  <c r="GF20" i="67"/>
  <c r="FX20" i="67"/>
  <c r="FK40" i="67"/>
  <c r="FC40" i="67"/>
  <c r="FK98" i="67"/>
  <c r="FC98" i="67"/>
  <c r="FK36" i="67"/>
  <c r="FC36" i="67"/>
  <c r="FR100" i="67"/>
  <c r="FJ100" i="67"/>
  <c r="FF80" i="67"/>
  <c r="EX80" i="67"/>
  <c r="EX86" i="67"/>
  <c r="FF86" i="67"/>
  <c r="EX88" i="67" l="1"/>
  <c r="FF88" i="67"/>
  <c r="EX98" i="67"/>
  <c r="FF98" i="67"/>
  <c r="FQ46" i="67"/>
  <c r="FY46" i="67"/>
  <c r="FR24" i="67"/>
  <c r="FJ24" i="67"/>
  <c r="EX24" i="67"/>
  <c r="FF24" i="67"/>
  <c r="FF99" i="67"/>
  <c r="EX99" i="67"/>
  <c r="EX18" i="67"/>
  <c r="FF18" i="67"/>
  <c r="EX49" i="67"/>
  <c r="FF49" i="67"/>
  <c r="FF97" i="67"/>
  <c r="EX97" i="67"/>
  <c r="FF82" i="67"/>
  <c r="EX82" i="67"/>
  <c r="FR16" i="67"/>
  <c r="FJ16" i="67"/>
  <c r="FM86" i="67"/>
  <c r="FE86" i="67"/>
  <c r="FK82" i="67"/>
  <c r="FC82" i="67"/>
  <c r="FE16" i="67"/>
  <c r="FM16" i="67"/>
  <c r="FT70" i="67"/>
  <c r="FL70" i="67"/>
  <c r="FF96" i="67"/>
  <c r="EX96" i="67"/>
  <c r="FR83" i="67"/>
  <c r="FJ83" i="67"/>
  <c r="FJ70" i="67"/>
  <c r="FR70" i="67"/>
  <c r="FK49" i="67"/>
  <c r="FC49" i="67"/>
  <c r="FK78" i="67"/>
  <c r="FC78" i="67"/>
  <c r="FR13" i="67"/>
  <c r="FJ13" i="67"/>
  <c r="FR45" i="67"/>
  <c r="FJ45" i="67"/>
  <c r="FK33" i="67"/>
  <c r="FC33" i="67"/>
  <c r="FK71" i="67"/>
  <c r="FC71" i="67"/>
  <c r="FC59" i="67"/>
  <c r="FK59" i="67"/>
  <c r="FT77" i="67"/>
  <c r="FL77" i="67"/>
  <c r="FR98" i="67"/>
  <c r="FJ98" i="67"/>
  <c r="FL87" i="67"/>
  <c r="FT87" i="67"/>
  <c r="FR41" i="67"/>
  <c r="FJ41" i="67"/>
  <c r="FM43" i="67"/>
  <c r="FE43" i="67"/>
  <c r="EX83" i="67"/>
  <c r="FF83" i="67"/>
  <c r="FE42" i="67"/>
  <c r="FM42" i="67"/>
  <c r="FR23" i="67"/>
  <c r="FJ23" i="67"/>
  <c r="FM19" i="67"/>
  <c r="FE19" i="67"/>
  <c r="FM100" i="67"/>
  <c r="FE100" i="67"/>
  <c r="FF25" i="67"/>
  <c r="EX25" i="67"/>
  <c r="FM32" i="67"/>
  <c r="FE32" i="67"/>
  <c r="FR18" i="67"/>
  <c r="FJ18" i="67"/>
  <c r="FM10" i="67"/>
  <c r="FE10" i="67"/>
  <c r="FF47" i="67"/>
  <c r="EX47" i="67"/>
  <c r="FF34" i="67"/>
  <c r="EX34" i="67"/>
  <c r="FF39" i="67"/>
  <c r="EX39" i="67"/>
  <c r="FR25" i="67"/>
  <c r="FJ25" i="67"/>
  <c r="FK67" i="67"/>
  <c r="FC67" i="67"/>
  <c r="FR35" i="67"/>
  <c r="FJ35" i="67"/>
  <c r="FR52" i="67"/>
  <c r="FJ52" i="67"/>
  <c r="FR29" i="67"/>
  <c r="FJ29" i="67"/>
  <c r="FE46" i="67"/>
  <c r="FM46" i="67"/>
  <c r="FT22" i="67"/>
  <c r="FL22" i="67"/>
  <c r="FY54" i="67"/>
  <c r="FQ54" i="67"/>
  <c r="FE31" i="67"/>
  <c r="FM31" i="67"/>
  <c r="FM68" i="67"/>
  <c r="FE68" i="67"/>
  <c r="FR10" i="67"/>
  <c r="FJ10" i="67"/>
  <c r="FE76" i="67"/>
  <c r="FM76" i="67"/>
  <c r="FE71" i="67"/>
  <c r="FM71" i="67"/>
  <c r="FT29" i="67"/>
  <c r="FL29" i="67"/>
  <c r="FM45" i="67"/>
  <c r="FE45" i="67"/>
  <c r="FK88" i="67"/>
  <c r="FC88" i="67"/>
  <c r="FE12" i="67"/>
  <c r="FM12" i="67"/>
  <c r="FY66" i="67"/>
  <c r="FQ66" i="67"/>
  <c r="FC96" i="67"/>
  <c r="FK96" i="67"/>
  <c r="FY48" i="67"/>
  <c r="FQ48" i="67"/>
  <c r="FQ95" i="67"/>
  <c r="FY95" i="67"/>
  <c r="FJ89" i="67"/>
  <c r="FR89" i="67"/>
  <c r="FR90" i="67"/>
  <c r="FJ90" i="67"/>
  <c r="FR57" i="67"/>
  <c r="FJ57" i="67"/>
  <c r="FE80" i="67"/>
  <c r="FM80" i="67"/>
  <c r="FR40" i="67"/>
  <c r="FJ40" i="67"/>
  <c r="FF73" i="67"/>
  <c r="EX73" i="67"/>
  <c r="FT26" i="67"/>
  <c r="FL26" i="67"/>
  <c r="FR19" i="67"/>
  <c r="FJ19" i="67"/>
  <c r="FT53" i="67"/>
  <c r="FL53" i="67"/>
  <c r="FM37" i="67"/>
  <c r="FE37" i="67"/>
  <c r="FR73" i="67"/>
  <c r="FJ73" i="67"/>
  <c r="FE62" i="67"/>
  <c r="FM62" i="67"/>
  <c r="FT38" i="67"/>
  <c r="FL38" i="67"/>
  <c r="FR64" i="67"/>
  <c r="FJ64" i="67"/>
  <c r="FQ42" i="67"/>
  <c r="FY42" i="67"/>
  <c r="FY99" i="67"/>
  <c r="FQ99" i="67"/>
  <c r="FM67" i="67"/>
  <c r="FE67" i="67"/>
  <c r="FF84" i="67"/>
  <c r="EX84" i="67"/>
  <c r="FE27" i="67"/>
  <c r="FM27" i="67"/>
  <c r="FM36" i="67"/>
  <c r="FE36" i="67"/>
  <c r="FY39" i="67"/>
  <c r="FQ39" i="67"/>
  <c r="FE90" i="67"/>
  <c r="FM90" i="67"/>
  <c r="FJ72" i="67"/>
  <c r="FR72" i="67"/>
  <c r="FM55" i="67"/>
  <c r="FE55" i="67"/>
  <c r="FR37" i="67"/>
  <c r="FJ37" i="67"/>
  <c r="FJ43" i="67"/>
  <c r="FR43" i="67"/>
  <c r="FR76" i="67"/>
  <c r="FJ76" i="67"/>
  <c r="FF61" i="67"/>
  <c r="EX61" i="67"/>
  <c r="FR61" i="67"/>
  <c r="FJ61" i="67"/>
  <c r="GF56" i="67"/>
  <c r="FX56" i="67"/>
  <c r="GA78" i="67"/>
  <c r="FS78" i="67"/>
  <c r="FR34" i="67"/>
  <c r="FJ34" i="67"/>
  <c r="GF55" i="67"/>
  <c r="FX55" i="67"/>
  <c r="GF97" i="67"/>
  <c r="FX97" i="67"/>
  <c r="FY86" i="67"/>
  <c r="FQ86" i="67"/>
  <c r="FR79" i="67"/>
  <c r="FJ79" i="67"/>
  <c r="EX94" i="67"/>
  <c r="FF94" i="67"/>
  <c r="FE44" i="67"/>
  <c r="FM44" i="67"/>
  <c r="FT58" i="67"/>
  <c r="FL58" i="67"/>
  <c r="GF12" i="67"/>
  <c r="FX12" i="67"/>
  <c r="GF69" i="67"/>
  <c r="FX69" i="67"/>
  <c r="FR94" i="67"/>
  <c r="FJ94" i="67"/>
  <c r="EX28" i="67"/>
  <c r="FF28" i="67"/>
  <c r="FR27" i="67"/>
  <c r="FJ27" i="67"/>
  <c r="FM74" i="67"/>
  <c r="FE74" i="67"/>
  <c r="FY84" i="67"/>
  <c r="FQ84" i="67"/>
  <c r="FR77" i="67"/>
  <c r="FJ77" i="67"/>
  <c r="FL59" i="67"/>
  <c r="FT59" i="67"/>
  <c r="FR65" i="67"/>
  <c r="FJ65" i="67"/>
  <c r="FR15" i="67"/>
  <c r="FJ15" i="67"/>
  <c r="FF93" i="67"/>
  <c r="EX93" i="67"/>
  <c r="FY100" i="67"/>
  <c r="FQ100" i="67"/>
  <c r="CM20" i="67"/>
  <c r="GE20" i="67"/>
  <c r="FJ92" i="67"/>
  <c r="FR92" i="67"/>
  <c r="FM33" i="67"/>
  <c r="FE33" i="67"/>
  <c r="FY22" i="67"/>
  <c r="FQ22" i="67"/>
  <c r="FM51" i="67"/>
  <c r="FE51" i="67"/>
  <c r="FK63" i="67"/>
  <c r="FC63" i="67"/>
  <c r="FM13" i="67"/>
  <c r="FE13" i="67"/>
  <c r="FT54" i="67"/>
  <c r="FL54" i="67"/>
  <c r="FK87" i="67"/>
  <c r="FC87" i="67"/>
  <c r="EX64" i="67"/>
  <c r="FF64" i="67"/>
  <c r="FM40" i="67"/>
  <c r="FE40" i="67"/>
  <c r="EX30" i="67"/>
  <c r="FF30" i="67"/>
  <c r="EX79" i="67"/>
  <c r="FF79" i="67"/>
  <c r="EX72" i="67"/>
  <c r="FF72" i="67"/>
  <c r="FE48" i="67"/>
  <c r="FM48" i="67"/>
  <c r="FF69" i="67"/>
  <c r="EX69" i="67"/>
  <c r="FY38" i="67"/>
  <c r="FQ38" i="67"/>
  <c r="FC74" i="67"/>
  <c r="FK74" i="67"/>
  <c r="FJ62" i="67"/>
  <c r="FR62" i="67"/>
  <c r="FK81" i="67"/>
  <c r="FC81" i="67"/>
  <c r="FQ93" i="67"/>
  <c r="FY93" i="67"/>
  <c r="FR80" i="67"/>
  <c r="FJ80" i="67"/>
  <c r="FK32" i="67"/>
  <c r="FC32" i="67"/>
  <c r="FC58" i="67"/>
  <c r="FK58" i="67"/>
  <c r="FF9" i="67"/>
  <c r="EX9" i="67"/>
  <c r="FY47" i="67"/>
  <c r="FQ47" i="67"/>
  <c r="FQ30" i="67"/>
  <c r="FY30" i="67"/>
  <c r="FE85" i="67"/>
  <c r="FM85" i="67"/>
  <c r="FY14" i="67"/>
  <c r="FQ14" i="67"/>
  <c r="FK85" i="67"/>
  <c r="FC85" i="67"/>
  <c r="FF81" i="67"/>
  <c r="EX81" i="67"/>
  <c r="FR11" i="67"/>
  <c r="FJ11" i="67"/>
  <c r="FT14" i="67"/>
  <c r="FL14" i="67"/>
  <c r="FR17" i="67"/>
  <c r="FJ17" i="67"/>
  <c r="FE95" i="67"/>
  <c r="FM95" i="67"/>
  <c r="EX91" i="67"/>
  <c r="FF91" i="67"/>
  <c r="FR36" i="67"/>
  <c r="FJ36" i="67"/>
  <c r="FY68" i="67"/>
  <c r="FQ68" i="67"/>
  <c r="FR53" i="67"/>
  <c r="FJ53" i="67"/>
  <c r="FJ28" i="67"/>
  <c r="FR28" i="67"/>
  <c r="FT20" i="67"/>
  <c r="FL20" i="67"/>
  <c r="FT11" i="67"/>
  <c r="FL11" i="67"/>
  <c r="FF21" i="67"/>
  <c r="EX21" i="67"/>
  <c r="FQ44" i="67"/>
  <c r="FY44" i="67"/>
  <c r="FY26" i="67"/>
  <c r="FQ26" i="67"/>
  <c r="FF35" i="67"/>
  <c r="EX35" i="67"/>
  <c r="FY50" i="67"/>
  <c r="FQ50" i="67"/>
  <c r="FT52" i="67"/>
  <c r="FL52" i="67"/>
  <c r="FT75" i="67"/>
  <c r="FL75" i="67"/>
  <c r="FT50" i="67"/>
  <c r="FL50" i="67"/>
  <c r="FT56" i="67"/>
  <c r="FL56" i="67"/>
  <c r="FR31" i="67"/>
  <c r="FJ31" i="67"/>
  <c r="FR21" i="67"/>
  <c r="FJ21" i="67"/>
  <c r="FR9" i="67"/>
  <c r="FJ9" i="67"/>
  <c r="GF51" i="67"/>
  <c r="FX51" i="67"/>
  <c r="FL92" i="67"/>
  <c r="FT92" i="67"/>
  <c r="FR60" i="67"/>
  <c r="FJ60" i="67"/>
  <c r="FM23" i="67"/>
  <c r="FE23" i="67"/>
  <c r="FM15" i="67"/>
  <c r="FE15" i="67"/>
  <c r="FL57" i="67"/>
  <c r="FT57" i="67"/>
  <c r="FM41" i="67"/>
  <c r="FE41" i="67"/>
  <c r="EX60" i="67"/>
  <c r="FF60" i="67"/>
  <c r="FE66" i="67"/>
  <c r="FM66" i="67"/>
  <c r="EX17" i="67"/>
  <c r="FF17" i="67"/>
  <c r="FF65" i="67"/>
  <c r="EX65" i="67"/>
  <c r="FM89" i="67"/>
  <c r="FE89" i="67"/>
  <c r="FK91" i="67"/>
  <c r="FC91" i="67"/>
  <c r="FM63" i="67"/>
  <c r="FE63" i="67"/>
  <c r="FC75" i="67"/>
  <c r="FK75" i="67"/>
  <c r="FM99" i="67" l="1"/>
  <c r="FE99" i="67"/>
  <c r="FE18" i="67"/>
  <c r="FM18" i="67"/>
  <c r="FM24" i="67"/>
  <c r="FE24" i="67"/>
  <c r="FM49" i="67"/>
  <c r="FE49" i="67"/>
  <c r="FY24" i="67"/>
  <c r="FQ24" i="67"/>
  <c r="FX46" i="67"/>
  <c r="GF46" i="67"/>
  <c r="FQ16" i="67"/>
  <c r="FY16" i="67"/>
  <c r="FE98" i="67"/>
  <c r="FM98" i="67"/>
  <c r="FM82" i="67"/>
  <c r="FE82" i="67"/>
  <c r="FM88" i="67"/>
  <c r="FE88" i="67"/>
  <c r="FM97" i="67"/>
  <c r="FE97" i="67"/>
  <c r="FQ28" i="67"/>
  <c r="FY28" i="67"/>
  <c r="FJ74" i="67"/>
  <c r="FR74" i="67"/>
  <c r="FT46" i="67"/>
  <c r="FL46" i="67"/>
  <c r="FR75" i="67"/>
  <c r="FJ75" i="67"/>
  <c r="FT95" i="67"/>
  <c r="FL95" i="67"/>
  <c r="FL85" i="67"/>
  <c r="FT85" i="67"/>
  <c r="FJ58" i="67"/>
  <c r="FR58" i="67"/>
  <c r="FM64" i="67"/>
  <c r="FE64" i="67"/>
  <c r="FY92" i="67"/>
  <c r="FQ92" i="67"/>
  <c r="FE28" i="67"/>
  <c r="FM28" i="67"/>
  <c r="FQ72" i="67"/>
  <c r="FY72" i="67"/>
  <c r="FL27" i="67"/>
  <c r="FT27" i="67"/>
  <c r="FT62" i="67"/>
  <c r="FL62" i="67"/>
  <c r="FT80" i="67"/>
  <c r="FL80" i="67"/>
  <c r="GF95" i="67"/>
  <c r="FX95" i="67"/>
  <c r="FL12" i="67"/>
  <c r="FT12" i="67"/>
  <c r="FL71" i="67"/>
  <c r="FT71" i="67"/>
  <c r="FT31" i="67"/>
  <c r="FL31" i="67"/>
  <c r="FT42" i="67"/>
  <c r="FL42" i="67"/>
  <c r="GA87" i="67"/>
  <c r="FS87" i="67"/>
  <c r="FR59" i="67"/>
  <c r="FJ59" i="67"/>
  <c r="FM65" i="67"/>
  <c r="FE65" i="67"/>
  <c r="FT41" i="67"/>
  <c r="FL41" i="67"/>
  <c r="FQ60" i="67"/>
  <c r="FY60" i="67"/>
  <c r="FY21" i="67"/>
  <c r="FQ21" i="67"/>
  <c r="GA75" i="67"/>
  <c r="FS75" i="67"/>
  <c r="GF26" i="67"/>
  <c r="FX26" i="67"/>
  <c r="FY53" i="67"/>
  <c r="FQ53" i="67"/>
  <c r="FE81" i="67"/>
  <c r="FM81" i="67"/>
  <c r="FJ81" i="67"/>
  <c r="FR81" i="67"/>
  <c r="GF38" i="67"/>
  <c r="FX38" i="67"/>
  <c r="FR63" i="67"/>
  <c r="FJ63" i="67"/>
  <c r="FY15" i="67"/>
  <c r="FQ15" i="67"/>
  <c r="FQ77" i="67"/>
  <c r="FY77" i="67"/>
  <c r="FS58" i="67"/>
  <c r="GA58" i="67"/>
  <c r="FX86" i="67"/>
  <c r="GF86" i="67"/>
  <c r="GH78" i="67"/>
  <c r="FZ78" i="67"/>
  <c r="FY76" i="67"/>
  <c r="FQ76" i="67"/>
  <c r="GF99" i="67"/>
  <c r="FX99" i="67"/>
  <c r="FY19" i="67"/>
  <c r="FQ19" i="67"/>
  <c r="FQ29" i="67"/>
  <c r="FY29" i="67"/>
  <c r="FY25" i="67"/>
  <c r="FQ25" i="67"/>
  <c r="FT10" i="67"/>
  <c r="FL10" i="67"/>
  <c r="FL100" i="67"/>
  <c r="FT100" i="67"/>
  <c r="FY13" i="67"/>
  <c r="FQ13" i="67"/>
  <c r="FS70" i="67"/>
  <c r="GA70" i="67"/>
  <c r="FY62" i="67"/>
  <c r="FQ62" i="67"/>
  <c r="FM79" i="67"/>
  <c r="FE79" i="67"/>
  <c r="FT44" i="67"/>
  <c r="FL44" i="67"/>
  <c r="FY43" i="67"/>
  <c r="FQ43" i="67"/>
  <c r="FL90" i="67"/>
  <c r="FT90" i="67"/>
  <c r="FX42" i="67"/>
  <c r="GF42" i="67"/>
  <c r="FL76" i="67"/>
  <c r="FT76" i="67"/>
  <c r="FM83" i="67"/>
  <c r="FE83" i="67"/>
  <c r="FY70" i="67"/>
  <c r="FQ70" i="67"/>
  <c r="FL16" i="67"/>
  <c r="FT16" i="67"/>
  <c r="FS57" i="67"/>
  <c r="GA57" i="67"/>
  <c r="GF44" i="67"/>
  <c r="FX44" i="67"/>
  <c r="FT63" i="67"/>
  <c r="FL63" i="67"/>
  <c r="FY31" i="67"/>
  <c r="FQ31" i="67"/>
  <c r="GA52" i="67"/>
  <c r="FS52" i="67"/>
  <c r="GA11" i="67"/>
  <c r="FS11" i="67"/>
  <c r="GF68" i="67"/>
  <c r="FX68" i="67"/>
  <c r="FY17" i="67"/>
  <c r="FQ17" i="67"/>
  <c r="FJ85" i="67"/>
  <c r="FR85" i="67"/>
  <c r="FJ32" i="67"/>
  <c r="FR32" i="67"/>
  <c r="FM69" i="67"/>
  <c r="FE69" i="67"/>
  <c r="FR87" i="67"/>
  <c r="FJ87" i="67"/>
  <c r="FL51" i="67"/>
  <c r="FT51" i="67"/>
  <c r="FX84" i="67"/>
  <c r="GF84" i="67"/>
  <c r="FQ94" i="67"/>
  <c r="FY94" i="67"/>
  <c r="GE97" i="67"/>
  <c r="CM97" i="67"/>
  <c r="CM56" i="67"/>
  <c r="GE56" i="67"/>
  <c r="FE84" i="67"/>
  <c r="FM84" i="67"/>
  <c r="FQ73" i="67"/>
  <c r="FY73" i="67"/>
  <c r="GA26" i="67"/>
  <c r="FS26" i="67"/>
  <c r="FQ57" i="67"/>
  <c r="FY57" i="67"/>
  <c r="GF48" i="67"/>
  <c r="FX48" i="67"/>
  <c r="FJ88" i="67"/>
  <c r="FR88" i="67"/>
  <c r="GF54" i="67"/>
  <c r="FX54" i="67"/>
  <c r="FY52" i="67"/>
  <c r="FQ52" i="67"/>
  <c r="FM39" i="67"/>
  <c r="FE39" i="67"/>
  <c r="FQ18" i="67"/>
  <c r="FY18" i="67"/>
  <c r="FT19" i="67"/>
  <c r="FL19" i="67"/>
  <c r="FY98" i="67"/>
  <c r="FQ98" i="67"/>
  <c r="FR71" i="67"/>
  <c r="FJ71" i="67"/>
  <c r="FR78" i="67"/>
  <c r="FJ78" i="67"/>
  <c r="FM17" i="67"/>
  <c r="FE17" i="67"/>
  <c r="GF30" i="67"/>
  <c r="FX30" i="67"/>
  <c r="CL20" i="67"/>
  <c r="FT66" i="67"/>
  <c r="FL66" i="67"/>
  <c r="FL48" i="67"/>
  <c r="FT48" i="67"/>
  <c r="FM30" i="67"/>
  <c r="FE30" i="67"/>
  <c r="FM94" i="67"/>
  <c r="FE94" i="67"/>
  <c r="FJ96" i="67"/>
  <c r="FR96" i="67"/>
  <c r="GA92" i="67"/>
  <c r="FS92" i="67"/>
  <c r="FR91" i="67"/>
  <c r="FJ91" i="67"/>
  <c r="FL15" i="67"/>
  <c r="FT15" i="67"/>
  <c r="GE51" i="67"/>
  <c r="CM51" i="67"/>
  <c r="GA56" i="67"/>
  <c r="FS56" i="67"/>
  <c r="GF50" i="67"/>
  <c r="FX50" i="67"/>
  <c r="GA20" i="67"/>
  <c r="FS20" i="67"/>
  <c r="FY36" i="67"/>
  <c r="FQ36" i="67"/>
  <c r="GA14" i="67"/>
  <c r="FS14" i="67"/>
  <c r="FX14" i="67"/>
  <c r="GF14" i="67"/>
  <c r="FX47" i="67"/>
  <c r="GF47" i="67"/>
  <c r="FY80" i="67"/>
  <c r="FQ80" i="67"/>
  <c r="GA54" i="67"/>
  <c r="FS54" i="67"/>
  <c r="GF22" i="67"/>
  <c r="FX22" i="67"/>
  <c r="GF100" i="67"/>
  <c r="FX100" i="67"/>
  <c r="FY65" i="67"/>
  <c r="FQ65" i="67"/>
  <c r="FT74" i="67"/>
  <c r="FL74" i="67"/>
  <c r="GE69" i="67"/>
  <c r="CM69" i="67"/>
  <c r="GE55" i="67"/>
  <c r="CM55" i="67"/>
  <c r="FQ61" i="67"/>
  <c r="FY61" i="67"/>
  <c r="FY37" i="67"/>
  <c r="FQ37" i="67"/>
  <c r="FX39" i="67"/>
  <c r="GF39" i="67"/>
  <c r="FY64" i="67"/>
  <c r="FQ64" i="67"/>
  <c r="FT37" i="67"/>
  <c r="FL37" i="67"/>
  <c r="FE73" i="67"/>
  <c r="FM73" i="67"/>
  <c r="FY90" i="67"/>
  <c r="FQ90" i="67"/>
  <c r="FL45" i="67"/>
  <c r="FT45" i="67"/>
  <c r="FY10" i="67"/>
  <c r="FQ10" i="67"/>
  <c r="GA22" i="67"/>
  <c r="FS22" i="67"/>
  <c r="FY35" i="67"/>
  <c r="FQ35" i="67"/>
  <c r="FM34" i="67"/>
  <c r="FE34" i="67"/>
  <c r="FT32" i="67"/>
  <c r="FL32" i="67"/>
  <c r="FT43" i="67"/>
  <c r="FL43" i="67"/>
  <c r="FR33" i="67"/>
  <c r="FJ33" i="67"/>
  <c r="FY83" i="67"/>
  <c r="FQ83" i="67"/>
  <c r="FJ82" i="67"/>
  <c r="FR82" i="67"/>
  <c r="FM60" i="67"/>
  <c r="FE60" i="67"/>
  <c r="FM72" i="67"/>
  <c r="FE72" i="67"/>
  <c r="GA59" i="67"/>
  <c r="FS59" i="67"/>
  <c r="FQ89" i="67"/>
  <c r="FY89" i="67"/>
  <c r="FE91" i="67"/>
  <c r="FM91" i="67"/>
  <c r="GF93" i="67"/>
  <c r="FX93" i="67"/>
  <c r="FL89" i="67"/>
  <c r="FT89" i="67"/>
  <c r="FT23" i="67"/>
  <c r="FL23" i="67"/>
  <c r="FY9" i="67"/>
  <c r="FQ9" i="67"/>
  <c r="GA50" i="67"/>
  <c r="FS50" i="67"/>
  <c r="FM35" i="67"/>
  <c r="FE35" i="67"/>
  <c r="FM21" i="67"/>
  <c r="FE21" i="67"/>
  <c r="FY11" i="67"/>
  <c r="FQ11" i="67"/>
  <c r="FE9" i="67"/>
  <c r="FM9" i="67"/>
  <c r="FT40" i="67"/>
  <c r="FL40" i="67"/>
  <c r="FL13" i="67"/>
  <c r="FT13" i="67"/>
  <c r="FL33" i="67"/>
  <c r="FT33" i="67"/>
  <c r="FE93" i="67"/>
  <c r="FM93" i="67"/>
  <c r="FQ27" i="67"/>
  <c r="FY27" i="67"/>
  <c r="GE12" i="67"/>
  <c r="CM12" i="67"/>
  <c r="FY79" i="67"/>
  <c r="FQ79" i="67"/>
  <c r="FQ34" i="67"/>
  <c r="FY34" i="67"/>
  <c r="FM61" i="67"/>
  <c r="FE61" i="67"/>
  <c r="FL55" i="67"/>
  <c r="FT55" i="67"/>
  <c r="FT36" i="67"/>
  <c r="FL36" i="67"/>
  <c r="FT67" i="67"/>
  <c r="FL67" i="67"/>
  <c r="GA38" i="67"/>
  <c r="FS38" i="67"/>
  <c r="GA53" i="67"/>
  <c r="FS53" i="67"/>
  <c r="FY40" i="67"/>
  <c r="FQ40" i="67"/>
  <c r="GF66" i="67"/>
  <c r="FX66" i="67"/>
  <c r="GA29" i="67"/>
  <c r="FS29" i="67"/>
  <c r="FT68" i="67"/>
  <c r="FL68" i="67"/>
  <c r="FR67" i="67"/>
  <c r="FJ67" i="67"/>
  <c r="FM47" i="67"/>
  <c r="FE47" i="67"/>
  <c r="FM25" i="67"/>
  <c r="FE25" i="67"/>
  <c r="FY23" i="67"/>
  <c r="FQ23" i="67"/>
  <c r="FY41" i="67"/>
  <c r="FQ41" i="67"/>
  <c r="GA77" i="67"/>
  <c r="FS77" i="67"/>
  <c r="FY45" i="67"/>
  <c r="FQ45" i="67"/>
  <c r="FR49" i="67"/>
  <c r="FJ49" i="67"/>
  <c r="FM96" i="67"/>
  <c r="FE96" i="67"/>
  <c r="FT86" i="67"/>
  <c r="FL86" i="67"/>
  <c r="FT98" i="67" l="1"/>
  <c r="FL98" i="67"/>
  <c r="FX16" i="67"/>
  <c r="GF16" i="67"/>
  <c r="GE46" i="67"/>
  <c r="CL46" i="67" s="1"/>
  <c r="CM46" i="67"/>
  <c r="FX24" i="67"/>
  <c r="GF24" i="67"/>
  <c r="FL49" i="67"/>
  <c r="FT49" i="67"/>
  <c r="FT97" i="67"/>
  <c r="FL97" i="67"/>
  <c r="FT24" i="67"/>
  <c r="FL24" i="67"/>
  <c r="FT18" i="67"/>
  <c r="FL18" i="67"/>
  <c r="FT88" i="67"/>
  <c r="FL88" i="67"/>
  <c r="FL82" i="67"/>
  <c r="FT82" i="67"/>
  <c r="FT99" i="67"/>
  <c r="FL99" i="67"/>
  <c r="GH77" i="67"/>
  <c r="FZ77" i="67"/>
  <c r="FX83" i="67"/>
  <c r="GF83" i="67"/>
  <c r="FT96" i="67"/>
  <c r="FL96" i="67"/>
  <c r="GF41" i="67"/>
  <c r="FX41" i="67"/>
  <c r="FY67" i="67"/>
  <c r="FQ67" i="67"/>
  <c r="GF40" i="67"/>
  <c r="FX40" i="67"/>
  <c r="GA36" i="67"/>
  <c r="FS36" i="67"/>
  <c r="GF79" i="67"/>
  <c r="FX79" i="67"/>
  <c r="GH50" i="67"/>
  <c r="FZ50" i="67"/>
  <c r="GE93" i="67"/>
  <c r="CM93" i="67"/>
  <c r="FT72" i="67"/>
  <c r="FL72" i="67"/>
  <c r="GH22" i="67"/>
  <c r="FZ22" i="67"/>
  <c r="CL69" i="67"/>
  <c r="GE22" i="67"/>
  <c r="CM22" i="67"/>
  <c r="GH20" i="67"/>
  <c r="FZ20" i="67"/>
  <c r="GA15" i="67"/>
  <c r="FS15" i="67"/>
  <c r="FX18" i="67"/>
  <c r="GF18" i="67"/>
  <c r="FQ88" i="67"/>
  <c r="FY88" i="67"/>
  <c r="FX73" i="67"/>
  <c r="GF73" i="67"/>
  <c r="FX94" i="67"/>
  <c r="GF94" i="67"/>
  <c r="GH52" i="67"/>
  <c r="FZ52" i="67"/>
  <c r="GA44" i="67"/>
  <c r="FS44" i="67"/>
  <c r="FX25" i="67"/>
  <c r="GF25" i="67"/>
  <c r="FX76" i="67"/>
  <c r="GF76" i="67"/>
  <c r="GE38" i="67"/>
  <c r="CM38" i="67"/>
  <c r="FZ87" i="67"/>
  <c r="GH87" i="67"/>
  <c r="FT64" i="67"/>
  <c r="FL64" i="67"/>
  <c r="FQ75" i="67"/>
  <c r="FY75" i="67"/>
  <c r="GE66" i="67"/>
  <c r="CM66" i="67"/>
  <c r="GA55" i="67"/>
  <c r="FS55" i="67"/>
  <c r="FS13" i="67"/>
  <c r="GA13" i="67"/>
  <c r="FT91" i="67"/>
  <c r="FL91" i="67"/>
  <c r="GE14" i="67"/>
  <c r="CM14" i="67"/>
  <c r="FT94" i="67"/>
  <c r="FL94" i="67"/>
  <c r="GA66" i="67"/>
  <c r="FS66" i="67"/>
  <c r="FQ78" i="67"/>
  <c r="FY78" i="67"/>
  <c r="GA16" i="67"/>
  <c r="FS16" i="67"/>
  <c r="GE42" i="67"/>
  <c r="CM42" i="67"/>
  <c r="FX29" i="67"/>
  <c r="GF29" i="67"/>
  <c r="FY81" i="67"/>
  <c r="FQ81" i="67"/>
  <c r="GF72" i="67"/>
  <c r="FX72" i="67"/>
  <c r="FY58" i="67"/>
  <c r="FQ58" i="67"/>
  <c r="FY49" i="67"/>
  <c r="FQ49" i="67"/>
  <c r="GF11" i="67"/>
  <c r="FX11" i="67"/>
  <c r="FY33" i="67"/>
  <c r="FQ33" i="67"/>
  <c r="GA32" i="67"/>
  <c r="FS32" i="67"/>
  <c r="GF10" i="67"/>
  <c r="FX10" i="67"/>
  <c r="GA37" i="67"/>
  <c r="FS37" i="67"/>
  <c r="GF37" i="67"/>
  <c r="FX37" i="67"/>
  <c r="FS74" i="67"/>
  <c r="GA74" i="67"/>
  <c r="GH54" i="67"/>
  <c r="FZ54" i="67"/>
  <c r="FY87" i="67"/>
  <c r="FQ87" i="67"/>
  <c r="GF17" i="67"/>
  <c r="FX17" i="67"/>
  <c r="GF31" i="67"/>
  <c r="FX31" i="67"/>
  <c r="FT79" i="67"/>
  <c r="FL79" i="67"/>
  <c r="FX13" i="67"/>
  <c r="GF13" i="67"/>
  <c r="GI78" i="67"/>
  <c r="CO78" i="67" s="1"/>
  <c r="GG78" i="67"/>
  <c r="CN78" i="67" s="1"/>
  <c r="FX15" i="67"/>
  <c r="GF15" i="67"/>
  <c r="GE26" i="67"/>
  <c r="CM26" i="67"/>
  <c r="GA41" i="67"/>
  <c r="FS41" i="67"/>
  <c r="GA42" i="67"/>
  <c r="FS42" i="67"/>
  <c r="GE95" i="67"/>
  <c r="CM95" i="67"/>
  <c r="GA46" i="67"/>
  <c r="FS46" i="67"/>
  <c r="GF23" i="67"/>
  <c r="FX23" i="67"/>
  <c r="CL12" i="67"/>
  <c r="FT84" i="67"/>
  <c r="FL84" i="67"/>
  <c r="FX27" i="67"/>
  <c r="GF27" i="67"/>
  <c r="GF89" i="67"/>
  <c r="FX89" i="67"/>
  <c r="FQ82" i="67"/>
  <c r="FY82" i="67"/>
  <c r="FS45" i="67"/>
  <c r="GA45" i="67"/>
  <c r="FX61" i="67"/>
  <c r="GF61" i="67"/>
  <c r="GE50" i="67"/>
  <c r="CM50" i="67"/>
  <c r="FY91" i="67"/>
  <c r="FQ91" i="67"/>
  <c r="FT30" i="67"/>
  <c r="FL30" i="67"/>
  <c r="FQ71" i="67"/>
  <c r="FY71" i="67"/>
  <c r="FT39" i="67"/>
  <c r="FL39" i="67"/>
  <c r="GE48" i="67"/>
  <c r="CM48" i="67"/>
  <c r="FS90" i="67"/>
  <c r="GA90" i="67"/>
  <c r="GA100" i="67"/>
  <c r="FS100" i="67"/>
  <c r="GE86" i="67"/>
  <c r="CM86" i="67"/>
  <c r="FT81" i="67"/>
  <c r="FL81" i="67"/>
  <c r="FT28" i="67"/>
  <c r="FL28" i="67"/>
  <c r="GA85" i="67"/>
  <c r="FS85" i="67"/>
  <c r="FY74" i="67"/>
  <c r="FQ74" i="67"/>
  <c r="GH53" i="67"/>
  <c r="FZ53" i="67"/>
  <c r="GF9" i="67"/>
  <c r="FX9" i="67"/>
  <c r="GE84" i="67"/>
  <c r="CM84" i="67"/>
  <c r="FX45" i="67"/>
  <c r="GF45" i="67"/>
  <c r="FT25" i="67"/>
  <c r="FL25" i="67"/>
  <c r="GH29" i="67"/>
  <c r="FZ29" i="67"/>
  <c r="GH38" i="67"/>
  <c r="FZ38" i="67"/>
  <c r="FT61" i="67"/>
  <c r="FL61" i="67"/>
  <c r="GA40" i="67"/>
  <c r="FS40" i="67"/>
  <c r="FT21" i="67"/>
  <c r="FL21" i="67"/>
  <c r="GA23" i="67"/>
  <c r="FS23" i="67"/>
  <c r="FT34" i="67"/>
  <c r="FL34" i="67"/>
  <c r="GF64" i="67"/>
  <c r="FX64" i="67"/>
  <c r="GF65" i="67"/>
  <c r="FX65" i="67"/>
  <c r="GH14" i="67"/>
  <c r="FZ14" i="67"/>
  <c r="GA48" i="67"/>
  <c r="FS48" i="67"/>
  <c r="FX57" i="67"/>
  <c r="GF57" i="67"/>
  <c r="CL56" i="67"/>
  <c r="FL69" i="67"/>
  <c r="FT69" i="67"/>
  <c r="GE68" i="67"/>
  <c r="CM68" i="67"/>
  <c r="GA63" i="67"/>
  <c r="FS63" i="67"/>
  <c r="GF70" i="67"/>
  <c r="FX70" i="67"/>
  <c r="GF62" i="67"/>
  <c r="FX62" i="67"/>
  <c r="GF19" i="67"/>
  <c r="FX19" i="67"/>
  <c r="FQ63" i="67"/>
  <c r="FY63" i="67"/>
  <c r="GH75" i="67"/>
  <c r="FZ75" i="67"/>
  <c r="FT65" i="67"/>
  <c r="FL65" i="67"/>
  <c r="FS31" i="67"/>
  <c r="GA31" i="67"/>
  <c r="GA80" i="67"/>
  <c r="FS80" i="67"/>
  <c r="GA68" i="67"/>
  <c r="FS68" i="67"/>
  <c r="FT60" i="67"/>
  <c r="FL60" i="67"/>
  <c r="GF34" i="67"/>
  <c r="FX34" i="67"/>
  <c r="FL93" i="67"/>
  <c r="FT93" i="67"/>
  <c r="FT9" i="67"/>
  <c r="FL9" i="67"/>
  <c r="GA89" i="67"/>
  <c r="FS89" i="67"/>
  <c r="GH56" i="67"/>
  <c r="FZ56" i="67"/>
  <c r="FZ92" i="67"/>
  <c r="GH92" i="67"/>
  <c r="GE30" i="67"/>
  <c r="CM30" i="67"/>
  <c r="FX98" i="67"/>
  <c r="GF98" i="67"/>
  <c r="GF52" i="67"/>
  <c r="FX52" i="67"/>
  <c r="FY32" i="67"/>
  <c r="FQ32" i="67"/>
  <c r="FZ70" i="67"/>
  <c r="GH70" i="67"/>
  <c r="GH58" i="67"/>
  <c r="FZ58" i="67"/>
  <c r="GA71" i="67"/>
  <c r="FS71" i="67"/>
  <c r="FS86" i="67"/>
  <c r="GA86" i="67"/>
  <c r="GA67" i="67"/>
  <c r="FS67" i="67"/>
  <c r="FT35" i="67"/>
  <c r="FL35" i="67"/>
  <c r="FS43" i="67"/>
  <c r="GA43" i="67"/>
  <c r="FX35" i="67"/>
  <c r="GF35" i="67"/>
  <c r="GF90" i="67"/>
  <c r="FX90" i="67"/>
  <c r="CL55" i="67"/>
  <c r="GE100" i="67"/>
  <c r="CM100" i="67"/>
  <c r="GF80" i="67"/>
  <c r="FX80" i="67"/>
  <c r="GF36" i="67"/>
  <c r="FX36" i="67"/>
  <c r="FY96" i="67"/>
  <c r="FQ96" i="67"/>
  <c r="GH11" i="67"/>
  <c r="FZ11" i="67"/>
  <c r="GE44" i="67"/>
  <c r="CM44" i="67"/>
  <c r="FL83" i="67"/>
  <c r="FT83" i="67"/>
  <c r="FX43" i="67"/>
  <c r="GF43" i="67"/>
  <c r="GA10" i="67"/>
  <c r="FS10" i="67"/>
  <c r="GE99" i="67"/>
  <c r="CM99" i="67"/>
  <c r="GF53" i="67"/>
  <c r="FX53" i="67"/>
  <c r="FX21" i="67"/>
  <c r="GF21" i="67"/>
  <c r="FQ59" i="67"/>
  <c r="FY59" i="67"/>
  <c r="GA62" i="67"/>
  <c r="FS62" i="67"/>
  <c r="GF92" i="67"/>
  <c r="FX92" i="67"/>
  <c r="GA95" i="67"/>
  <c r="FS95" i="67"/>
  <c r="GF28" i="67"/>
  <c r="FX28" i="67"/>
  <c r="FL47" i="67"/>
  <c r="FT47" i="67"/>
  <c r="GH59" i="67"/>
  <c r="FZ59" i="67"/>
  <c r="GA33" i="67"/>
  <c r="FS33" i="67"/>
  <c r="FL73" i="67"/>
  <c r="FT73" i="67"/>
  <c r="CM39" i="67"/>
  <c r="GE39" i="67"/>
  <c r="GE47" i="67"/>
  <c r="CM47" i="67"/>
  <c r="CL51" i="67"/>
  <c r="FT17" i="67"/>
  <c r="FL17" i="67"/>
  <c r="GA19" i="67"/>
  <c r="FS19" i="67"/>
  <c r="GE54" i="67"/>
  <c r="CM54" i="67"/>
  <c r="GH26" i="67"/>
  <c r="FZ26" i="67"/>
  <c r="CL97" i="67"/>
  <c r="GA51" i="67"/>
  <c r="FS51" i="67"/>
  <c r="FY85" i="67"/>
  <c r="FQ85" i="67"/>
  <c r="GH57" i="67"/>
  <c r="FZ57" i="67"/>
  <c r="GA76" i="67"/>
  <c r="FS76" i="67"/>
  <c r="GF77" i="67"/>
  <c r="FX77" i="67"/>
  <c r="GF60" i="67"/>
  <c r="FX60" i="67"/>
  <c r="GA12" i="67"/>
  <c r="FS12" i="67"/>
  <c r="FS27" i="67"/>
  <c r="GA27" i="67"/>
  <c r="FS18" i="67" l="1"/>
  <c r="GA18" i="67"/>
  <c r="FS24" i="67"/>
  <c r="GA24" i="67"/>
  <c r="GA97" i="67"/>
  <c r="FS97" i="67"/>
  <c r="GA49" i="67"/>
  <c r="FS49" i="67"/>
  <c r="CM24" i="67"/>
  <c r="GE24" i="67"/>
  <c r="CL24" i="67" s="1"/>
  <c r="GA99" i="67"/>
  <c r="FS99" i="67"/>
  <c r="GA82" i="67"/>
  <c r="FS82" i="67"/>
  <c r="GE16" i="67"/>
  <c r="CL16" i="67" s="1"/>
  <c r="CM16" i="67"/>
  <c r="GA88" i="67"/>
  <c r="FS88" i="67"/>
  <c r="GA98" i="67"/>
  <c r="FS98" i="67"/>
  <c r="GH76" i="67"/>
  <c r="FZ76" i="67"/>
  <c r="FS17" i="67"/>
  <c r="GA17" i="67"/>
  <c r="FS73" i="67"/>
  <c r="GA73" i="67"/>
  <c r="GI59" i="67"/>
  <c r="CO59" i="67" s="1"/>
  <c r="GG59" i="67"/>
  <c r="CN59" i="67" s="1"/>
  <c r="CM92" i="67"/>
  <c r="GE92" i="67"/>
  <c r="GE53" i="67"/>
  <c r="CM53" i="67"/>
  <c r="CQ53" i="67" s="1"/>
  <c r="FX96" i="67"/>
  <c r="GF96" i="67"/>
  <c r="FZ43" i="67"/>
  <c r="GH43" i="67"/>
  <c r="CL30" i="67"/>
  <c r="GI14" i="67"/>
  <c r="CO14" i="67" s="1"/>
  <c r="GG14" i="67"/>
  <c r="CN14" i="67" s="1"/>
  <c r="GA34" i="67"/>
  <c r="FS34" i="67"/>
  <c r="GH40" i="67"/>
  <c r="FZ40" i="67"/>
  <c r="GA25" i="67"/>
  <c r="FS25" i="67"/>
  <c r="GI53" i="67"/>
  <c r="CO53" i="67" s="1"/>
  <c r="GG53" i="67"/>
  <c r="CN53" i="67" s="1"/>
  <c r="GA81" i="67"/>
  <c r="FS81" i="67"/>
  <c r="CL48" i="67"/>
  <c r="GF91" i="67"/>
  <c r="FX91" i="67"/>
  <c r="FZ42" i="67"/>
  <c r="GH42" i="67"/>
  <c r="CM17" i="67"/>
  <c r="GE17" i="67"/>
  <c r="GE37" i="67"/>
  <c r="CM37" i="67"/>
  <c r="GF33" i="67"/>
  <c r="FX33" i="67"/>
  <c r="CM72" i="67"/>
  <c r="GE72" i="67"/>
  <c r="GH16" i="67"/>
  <c r="FZ16" i="67"/>
  <c r="CL14" i="67"/>
  <c r="GE73" i="67"/>
  <c r="CM73" i="67"/>
  <c r="CL39" i="67"/>
  <c r="FS47" i="67"/>
  <c r="GA47" i="67"/>
  <c r="FS83" i="67"/>
  <c r="GA83" i="67"/>
  <c r="GH71" i="67"/>
  <c r="FZ71" i="67"/>
  <c r="GI92" i="67"/>
  <c r="CO92" i="67" s="1"/>
  <c r="GG92" i="67"/>
  <c r="CN92" i="67" s="1"/>
  <c r="GA9" i="67"/>
  <c r="FS9" i="67"/>
  <c r="GH68" i="67"/>
  <c r="FZ68" i="67"/>
  <c r="GG75" i="67"/>
  <c r="CN75" i="67" s="1"/>
  <c r="GI75" i="67"/>
  <c r="CO75" i="67" s="1"/>
  <c r="CM70" i="67"/>
  <c r="GE70" i="67"/>
  <c r="CM45" i="67"/>
  <c r="GE45" i="67"/>
  <c r="CM13" i="67"/>
  <c r="GE13" i="67"/>
  <c r="GF78" i="67"/>
  <c r="FX78" i="67"/>
  <c r="CL66" i="67"/>
  <c r="GI20" i="67"/>
  <c r="CO20" i="67" s="1"/>
  <c r="CQ20" i="67" s="1"/>
  <c r="GG20" i="67"/>
  <c r="GE79" i="67"/>
  <c r="CM79" i="67"/>
  <c r="GE41" i="67"/>
  <c r="CM41" i="67"/>
  <c r="GI57" i="67"/>
  <c r="CO57" i="67" s="1"/>
  <c r="GG57" i="67"/>
  <c r="CN57" i="67" s="1"/>
  <c r="FZ62" i="67"/>
  <c r="GH62" i="67"/>
  <c r="GA93" i="67"/>
  <c r="FS93" i="67"/>
  <c r="GF63" i="67"/>
  <c r="FX63" i="67"/>
  <c r="GF74" i="67"/>
  <c r="FX74" i="67"/>
  <c r="CL86" i="67"/>
  <c r="GA39" i="67"/>
  <c r="FS39" i="67"/>
  <c r="CL50" i="67"/>
  <c r="GE89" i="67"/>
  <c r="CM89" i="67"/>
  <c r="GE23" i="67"/>
  <c r="CM23" i="67"/>
  <c r="GF87" i="67"/>
  <c r="FX87" i="67"/>
  <c r="GH37" i="67"/>
  <c r="FZ37" i="67"/>
  <c r="CM11" i="67"/>
  <c r="GE11" i="67"/>
  <c r="FX81" i="67"/>
  <c r="GF81" i="67"/>
  <c r="GA91" i="67"/>
  <c r="FS91" i="67"/>
  <c r="GF75" i="67"/>
  <c r="FX75" i="67"/>
  <c r="GF88" i="67"/>
  <c r="FX88" i="67"/>
  <c r="GH41" i="67"/>
  <c r="FZ41" i="67"/>
  <c r="CQ54" i="67"/>
  <c r="GF59" i="67"/>
  <c r="FX59" i="67"/>
  <c r="GE36" i="67"/>
  <c r="CM36" i="67"/>
  <c r="GA35" i="67"/>
  <c r="FS35" i="67"/>
  <c r="GG58" i="67"/>
  <c r="CN58" i="67" s="1"/>
  <c r="GI58" i="67"/>
  <c r="CO58" i="67" s="1"/>
  <c r="GH80" i="67"/>
  <c r="FZ80" i="67"/>
  <c r="GH63" i="67"/>
  <c r="FZ63" i="67"/>
  <c r="GE57" i="67"/>
  <c r="CM57" i="67"/>
  <c r="CQ57" i="67" s="1"/>
  <c r="FX71" i="67"/>
  <c r="GF71" i="67"/>
  <c r="GE61" i="67"/>
  <c r="CM61" i="67"/>
  <c r="GE27" i="67"/>
  <c r="CM27" i="67"/>
  <c r="GE29" i="67"/>
  <c r="CM29" i="67"/>
  <c r="GH13" i="67"/>
  <c r="FZ13" i="67"/>
  <c r="CL38" i="67"/>
  <c r="FZ44" i="67"/>
  <c r="GH44" i="67"/>
  <c r="CL22" i="67"/>
  <c r="FS72" i="67"/>
  <c r="GA72" i="67"/>
  <c r="GH36" i="67"/>
  <c r="FZ36" i="67"/>
  <c r="GA96" i="67"/>
  <c r="FS96" i="67"/>
  <c r="CM60" i="67"/>
  <c r="GE60" i="67"/>
  <c r="FX85" i="67"/>
  <c r="GF85" i="67"/>
  <c r="CL54" i="67"/>
  <c r="CL47" i="67"/>
  <c r="CM28" i="67"/>
  <c r="GE28" i="67"/>
  <c r="CL99" i="67"/>
  <c r="CL44" i="67"/>
  <c r="GG70" i="67"/>
  <c r="CN70" i="67" s="1"/>
  <c r="GI70" i="67"/>
  <c r="CO70" i="67" s="1"/>
  <c r="CM52" i="67"/>
  <c r="GE52" i="67"/>
  <c r="GI56" i="67"/>
  <c r="CO56" i="67" s="1"/>
  <c r="CQ56" i="67" s="1"/>
  <c r="GG56" i="67"/>
  <c r="GH31" i="67"/>
  <c r="FZ31" i="67"/>
  <c r="CM65" i="67"/>
  <c r="GE65" i="67"/>
  <c r="GH23" i="67"/>
  <c r="FZ23" i="67"/>
  <c r="GI38" i="67"/>
  <c r="CO38" i="67" s="1"/>
  <c r="CQ38" i="67" s="1"/>
  <c r="GG38" i="67"/>
  <c r="CN38" i="67" s="1"/>
  <c r="CL84" i="67"/>
  <c r="GH85" i="67"/>
  <c r="FZ85" i="67"/>
  <c r="GH100" i="67"/>
  <c r="FZ100" i="67"/>
  <c r="FZ46" i="67"/>
  <c r="GH46" i="67"/>
  <c r="CL26" i="67"/>
  <c r="FS79" i="67"/>
  <c r="GA79" i="67"/>
  <c r="GG54" i="67"/>
  <c r="CN54" i="67" s="1"/>
  <c r="GI54" i="67"/>
  <c r="CO54" i="67" s="1"/>
  <c r="CM10" i="67"/>
  <c r="GE10" i="67"/>
  <c r="GF49" i="67"/>
  <c r="FX49" i="67"/>
  <c r="FZ66" i="67"/>
  <c r="GH66" i="67"/>
  <c r="CM76" i="67"/>
  <c r="GE76" i="67"/>
  <c r="GE18" i="67"/>
  <c r="CM18" i="67"/>
  <c r="GE83" i="67"/>
  <c r="CM83" i="67"/>
  <c r="FZ12" i="67"/>
  <c r="GH12" i="67"/>
  <c r="GG26" i="67"/>
  <c r="CN26" i="67" s="1"/>
  <c r="GI26" i="67"/>
  <c r="CO26" i="67" s="1"/>
  <c r="CQ26" i="67" s="1"/>
  <c r="FS61" i="67"/>
  <c r="GA61" i="67"/>
  <c r="GH33" i="67"/>
  <c r="FZ33" i="67"/>
  <c r="GE21" i="67"/>
  <c r="CM21" i="67"/>
  <c r="GE80" i="67"/>
  <c r="CM80" i="67"/>
  <c r="GE90" i="67"/>
  <c r="CM90" i="67"/>
  <c r="GH67" i="67"/>
  <c r="FZ67" i="67"/>
  <c r="CM98" i="67"/>
  <c r="GE98" i="67"/>
  <c r="GE34" i="67"/>
  <c r="CM34" i="67"/>
  <c r="GE19" i="67"/>
  <c r="CM19" i="67"/>
  <c r="CL68" i="67"/>
  <c r="GH90" i="67"/>
  <c r="FZ90" i="67"/>
  <c r="GH45" i="67"/>
  <c r="FZ45" i="67"/>
  <c r="CM15" i="67"/>
  <c r="GE15" i="67"/>
  <c r="GH74" i="67"/>
  <c r="FZ74" i="67"/>
  <c r="GA64" i="67"/>
  <c r="FS64" i="67"/>
  <c r="GI52" i="67"/>
  <c r="CO52" i="67" s="1"/>
  <c r="GG52" i="67"/>
  <c r="CN52" i="67" s="1"/>
  <c r="CL93" i="67"/>
  <c r="GE40" i="67"/>
  <c r="CM40" i="67"/>
  <c r="GH51" i="67"/>
  <c r="FZ51" i="67"/>
  <c r="FZ10" i="67"/>
  <c r="GH10" i="67"/>
  <c r="FZ86" i="67"/>
  <c r="GH86" i="67"/>
  <c r="FS69" i="67"/>
  <c r="GA69" i="67"/>
  <c r="FZ48" i="67"/>
  <c r="GH48" i="67"/>
  <c r="GE64" i="67"/>
  <c r="CM64" i="67"/>
  <c r="GA21" i="67"/>
  <c r="FS21" i="67"/>
  <c r="CM9" i="67"/>
  <c r="GE9" i="67"/>
  <c r="FS28" i="67"/>
  <c r="GA28" i="67"/>
  <c r="FS30" i="67"/>
  <c r="GA30" i="67"/>
  <c r="FS84" i="67"/>
  <c r="GA84" i="67"/>
  <c r="CL95" i="67"/>
  <c r="GE31" i="67"/>
  <c r="CM31" i="67"/>
  <c r="FZ32" i="67"/>
  <c r="GH32" i="67"/>
  <c r="GF58" i="67"/>
  <c r="FX58" i="67"/>
  <c r="CL42" i="67"/>
  <c r="GA94" i="67"/>
  <c r="FS94" i="67"/>
  <c r="GI87" i="67"/>
  <c r="CO87" i="67" s="1"/>
  <c r="GG87" i="67"/>
  <c r="CN87" i="67" s="1"/>
  <c r="GE25" i="67"/>
  <c r="CM25" i="67"/>
  <c r="CM94" i="67"/>
  <c r="GE94" i="67"/>
  <c r="GE77" i="67"/>
  <c r="CM77" i="67"/>
  <c r="GH19" i="67"/>
  <c r="FZ19" i="67"/>
  <c r="FZ95" i="67"/>
  <c r="GH95" i="67"/>
  <c r="GG11" i="67"/>
  <c r="CN11" i="67" s="1"/>
  <c r="GI11" i="67"/>
  <c r="CO11" i="67" s="1"/>
  <c r="CM35" i="67"/>
  <c r="GE35" i="67"/>
  <c r="GI29" i="67"/>
  <c r="CO29" i="67" s="1"/>
  <c r="GG29" i="67"/>
  <c r="CN29" i="67" s="1"/>
  <c r="GH27" i="67"/>
  <c r="FZ27" i="67"/>
  <c r="CM43" i="67"/>
  <c r="GE43" i="67"/>
  <c r="CL100" i="67"/>
  <c r="GF32" i="67"/>
  <c r="FX32" i="67"/>
  <c r="FZ89" i="67"/>
  <c r="GH89" i="67"/>
  <c r="FS60" i="67"/>
  <c r="GA60" i="67"/>
  <c r="FS65" i="67"/>
  <c r="GA65" i="67"/>
  <c r="CM62" i="67"/>
  <c r="GE62" i="67"/>
  <c r="GF82" i="67"/>
  <c r="FX82" i="67"/>
  <c r="CQ14" i="67"/>
  <c r="GH55" i="67"/>
  <c r="FZ55" i="67"/>
  <c r="FZ15" i="67"/>
  <c r="GH15" i="67"/>
  <c r="GG22" i="67"/>
  <c r="CN22" i="67" s="1"/>
  <c r="GI22" i="67"/>
  <c r="CO22" i="67" s="1"/>
  <c r="CQ22" i="67" s="1"/>
  <c r="GG50" i="67"/>
  <c r="CN50" i="67" s="1"/>
  <c r="GI50" i="67"/>
  <c r="CO50" i="67" s="1"/>
  <c r="CQ50" i="67" s="1"/>
  <c r="GF67" i="67"/>
  <c r="FX67" i="67"/>
  <c r="GG77" i="67"/>
  <c r="CN77" i="67" s="1"/>
  <c r="GI77" i="67"/>
  <c r="CO77" i="67" s="1"/>
  <c r="GH82" i="67" l="1"/>
  <c r="FZ82" i="67"/>
  <c r="FZ99" i="67"/>
  <c r="GH99" i="67"/>
  <c r="GH49" i="67"/>
  <c r="FZ49" i="67"/>
  <c r="GH97" i="67"/>
  <c r="FZ97" i="67"/>
  <c r="GH24" i="67"/>
  <c r="FZ24" i="67"/>
  <c r="CQ77" i="67"/>
  <c r="CP26" i="67"/>
  <c r="CS26" i="67" s="1"/>
  <c r="GH98" i="67"/>
  <c r="FZ98" i="67"/>
  <c r="CP14" i="67"/>
  <c r="CS14" i="67" s="1"/>
  <c r="FZ18" i="67"/>
  <c r="GH18" i="67"/>
  <c r="CP54" i="67"/>
  <c r="CS54" i="67" s="1"/>
  <c r="FZ88" i="67"/>
  <c r="GH88" i="67"/>
  <c r="GH65" i="67"/>
  <c r="FZ65" i="67"/>
  <c r="GE32" i="67"/>
  <c r="CM32" i="67"/>
  <c r="GI32" i="67"/>
  <c r="CO32" i="67" s="1"/>
  <c r="GG32" i="67"/>
  <c r="CN32" i="67" s="1"/>
  <c r="GH30" i="67"/>
  <c r="FZ30" i="67"/>
  <c r="CL15" i="67"/>
  <c r="GG67" i="67"/>
  <c r="CN67" i="67" s="1"/>
  <c r="GI67" i="67"/>
  <c r="CO67" i="67" s="1"/>
  <c r="GI33" i="67"/>
  <c r="CO33" i="67" s="1"/>
  <c r="GG33" i="67"/>
  <c r="CN33" i="67" s="1"/>
  <c r="GI66" i="67"/>
  <c r="CO66" i="67" s="1"/>
  <c r="CQ66" i="67" s="1"/>
  <c r="GG66" i="67"/>
  <c r="GH79" i="67"/>
  <c r="FZ79" i="67"/>
  <c r="CL65" i="67"/>
  <c r="CQ52" i="67"/>
  <c r="CP22" i="67"/>
  <c r="CS22" i="67" s="1"/>
  <c r="CP29" i="67"/>
  <c r="CS29" i="67" s="1"/>
  <c r="CL29" i="67"/>
  <c r="CL23" i="67"/>
  <c r="GH93" i="67"/>
  <c r="FZ93" i="67"/>
  <c r="CL79" i="67"/>
  <c r="CM78" i="67"/>
  <c r="CQ78" i="67" s="1"/>
  <c r="GE78" i="67"/>
  <c r="FZ9" i="67"/>
  <c r="GH9" i="67"/>
  <c r="GG43" i="67"/>
  <c r="CN43" i="67" s="1"/>
  <c r="GI43" i="67"/>
  <c r="CO43" i="67" s="1"/>
  <c r="GE67" i="67"/>
  <c r="CM67" i="67"/>
  <c r="GI55" i="67"/>
  <c r="CO55" i="67" s="1"/>
  <c r="CQ55" i="67" s="1"/>
  <c r="GG55" i="67"/>
  <c r="GI19" i="67"/>
  <c r="CO19" i="67" s="1"/>
  <c r="GG19" i="67"/>
  <c r="CN19" i="67" s="1"/>
  <c r="CL64" i="67"/>
  <c r="GI10" i="67"/>
  <c r="CO10" i="67" s="1"/>
  <c r="CQ10" i="67" s="1"/>
  <c r="GG10" i="67"/>
  <c r="CN10" i="67" s="1"/>
  <c r="CQ19" i="67"/>
  <c r="GH61" i="67"/>
  <c r="FZ61" i="67"/>
  <c r="GG85" i="67"/>
  <c r="CN85" i="67" s="1"/>
  <c r="GI85" i="67"/>
  <c r="CO85" i="67" s="1"/>
  <c r="GI44" i="67"/>
  <c r="CO44" i="67" s="1"/>
  <c r="CQ44" i="67" s="1"/>
  <c r="GG44" i="67"/>
  <c r="CM88" i="67"/>
  <c r="GE88" i="67"/>
  <c r="CL11" i="67"/>
  <c r="CP11" i="67"/>
  <c r="CS11" i="67" s="1"/>
  <c r="GI62" i="67"/>
  <c r="CO62" i="67" s="1"/>
  <c r="GG62" i="67"/>
  <c r="CN62" i="67" s="1"/>
  <c r="CL13" i="67"/>
  <c r="CL70" i="67"/>
  <c r="CP70" i="67"/>
  <c r="CS70" i="67" s="1"/>
  <c r="CL37" i="67"/>
  <c r="GI40" i="67"/>
  <c r="CO40" i="67" s="1"/>
  <c r="CQ40" i="67" s="1"/>
  <c r="GG40" i="67"/>
  <c r="CN40" i="67" s="1"/>
  <c r="GH60" i="67"/>
  <c r="FZ60" i="67"/>
  <c r="CL35" i="67"/>
  <c r="FZ28" i="67"/>
  <c r="GH28" i="67"/>
  <c r="GI48" i="67"/>
  <c r="CO48" i="67" s="1"/>
  <c r="CQ48" i="67" s="1"/>
  <c r="GG48" i="67"/>
  <c r="CL19" i="67"/>
  <c r="CL90" i="67"/>
  <c r="CL83" i="67"/>
  <c r="GH96" i="67"/>
  <c r="FZ96" i="67"/>
  <c r="CL57" i="67"/>
  <c r="CP57" i="67"/>
  <c r="CS57" i="67" s="1"/>
  <c r="GH35" i="67"/>
  <c r="FZ35" i="67"/>
  <c r="CM59" i="67"/>
  <c r="CQ59" i="67" s="1"/>
  <c r="GE59" i="67"/>
  <c r="CQ11" i="67"/>
  <c r="CL89" i="67"/>
  <c r="CM74" i="67"/>
  <c r="GE74" i="67"/>
  <c r="CQ70" i="67"/>
  <c r="CL17" i="67"/>
  <c r="CM96" i="67"/>
  <c r="GE96" i="67"/>
  <c r="GH73" i="67"/>
  <c r="FZ73" i="67"/>
  <c r="CP43" i="67"/>
  <c r="CS43" i="67" s="1"/>
  <c r="CL43" i="67"/>
  <c r="CP77" i="67"/>
  <c r="CS77" i="67" s="1"/>
  <c r="CL77" i="67"/>
  <c r="GH94" i="67"/>
  <c r="FZ94" i="67"/>
  <c r="CL31" i="67"/>
  <c r="CM49" i="67"/>
  <c r="GE49" i="67"/>
  <c r="CP38" i="67"/>
  <c r="CS38" i="67" s="1"/>
  <c r="CL27" i="67"/>
  <c r="CP50" i="67"/>
  <c r="CS50" i="67" s="1"/>
  <c r="CN20" i="67"/>
  <c r="CP20" i="67"/>
  <c r="CS20" i="67" s="1"/>
  <c r="GI16" i="67"/>
  <c r="CO16" i="67" s="1"/>
  <c r="CQ16" i="67" s="1"/>
  <c r="GG16" i="67"/>
  <c r="GH81" i="67"/>
  <c r="FZ81" i="67"/>
  <c r="GH34" i="67"/>
  <c r="FZ34" i="67"/>
  <c r="CM82" i="67"/>
  <c r="GE82" i="67"/>
  <c r="GI89" i="67"/>
  <c r="CO89" i="67" s="1"/>
  <c r="CQ89" i="67" s="1"/>
  <c r="GG89" i="67"/>
  <c r="CN89" i="67" s="1"/>
  <c r="CQ43" i="67"/>
  <c r="CL94" i="67"/>
  <c r="CL9" i="67"/>
  <c r="GH69" i="67"/>
  <c r="FZ69" i="67"/>
  <c r="GI51" i="67"/>
  <c r="CO51" i="67" s="1"/>
  <c r="CQ51" i="67" s="1"/>
  <c r="GG51" i="67"/>
  <c r="GH64" i="67"/>
  <c r="FZ64" i="67"/>
  <c r="GG45" i="67"/>
  <c r="CN45" i="67" s="1"/>
  <c r="GI45" i="67"/>
  <c r="CO45" i="67" s="1"/>
  <c r="CL34" i="67"/>
  <c r="CL80" i="67"/>
  <c r="CL10" i="67"/>
  <c r="GI46" i="67"/>
  <c r="CO46" i="67" s="1"/>
  <c r="CQ46" i="67" s="1"/>
  <c r="GG46" i="67"/>
  <c r="GG31" i="67"/>
  <c r="CN31" i="67" s="1"/>
  <c r="GI31" i="67"/>
  <c r="CO31" i="67" s="1"/>
  <c r="CQ31" i="67" s="1"/>
  <c r="GI36" i="67"/>
  <c r="CO36" i="67" s="1"/>
  <c r="CQ36" i="67" s="1"/>
  <c r="GG36" i="67"/>
  <c r="CN36" i="67" s="1"/>
  <c r="GI63" i="67"/>
  <c r="CO63" i="67" s="1"/>
  <c r="GG63" i="67"/>
  <c r="CN63" i="67" s="1"/>
  <c r="GE75" i="67"/>
  <c r="CM75" i="67"/>
  <c r="CQ75" i="67" s="1"/>
  <c r="GG37" i="67"/>
  <c r="CN37" i="67" s="1"/>
  <c r="GI37" i="67"/>
  <c r="CO37" i="67" s="1"/>
  <c r="CQ37" i="67" s="1"/>
  <c r="GI71" i="67"/>
  <c r="CO71" i="67" s="1"/>
  <c r="GG71" i="67"/>
  <c r="CN71" i="67" s="1"/>
  <c r="CL73" i="67"/>
  <c r="CL72" i="67"/>
  <c r="GI42" i="67"/>
  <c r="CO42" i="67" s="1"/>
  <c r="CQ42" i="67" s="1"/>
  <c r="GG42" i="67"/>
  <c r="GH17" i="67"/>
  <c r="FZ17" i="67"/>
  <c r="CL98" i="67"/>
  <c r="CL18" i="67"/>
  <c r="CN56" i="67"/>
  <c r="CP56" i="67"/>
  <c r="CS56" i="67" s="1"/>
  <c r="GE85" i="67"/>
  <c r="CM85" i="67"/>
  <c r="CQ85" i="67" s="1"/>
  <c r="FZ72" i="67"/>
  <c r="GH72" i="67"/>
  <c r="CL61" i="67"/>
  <c r="CL45" i="67"/>
  <c r="CP45" i="67"/>
  <c r="CS45" i="67" s="1"/>
  <c r="GH83" i="67"/>
  <c r="FZ83" i="67"/>
  <c r="CL53" i="67"/>
  <c r="CP53" i="67"/>
  <c r="CS53" i="67" s="1"/>
  <c r="GG15" i="67"/>
  <c r="CN15" i="67" s="1"/>
  <c r="GI15" i="67"/>
  <c r="CO15" i="67" s="1"/>
  <c r="CQ15" i="67" s="1"/>
  <c r="CL62" i="67"/>
  <c r="GI95" i="67"/>
  <c r="CO95" i="67" s="1"/>
  <c r="CQ95" i="67" s="1"/>
  <c r="GG95" i="67"/>
  <c r="FZ84" i="67"/>
  <c r="GH84" i="67"/>
  <c r="GG86" i="67"/>
  <c r="GI86" i="67"/>
  <c r="CO86" i="67" s="1"/>
  <c r="CQ86" i="67" s="1"/>
  <c r="CP40" i="67"/>
  <c r="CS40" i="67" s="1"/>
  <c r="CL40" i="67"/>
  <c r="GI90" i="67"/>
  <c r="CO90" i="67" s="1"/>
  <c r="CQ90" i="67" s="1"/>
  <c r="GG90" i="67"/>
  <c r="CN90" i="67" s="1"/>
  <c r="CL21" i="67"/>
  <c r="CL76" i="67"/>
  <c r="GG13" i="67"/>
  <c r="CN13" i="67" s="1"/>
  <c r="GI13" i="67"/>
  <c r="CO13" i="67" s="1"/>
  <c r="CQ13" i="67" s="1"/>
  <c r="CM71" i="67"/>
  <c r="GE71" i="67"/>
  <c r="GG80" i="67"/>
  <c r="CN80" i="67" s="1"/>
  <c r="GI80" i="67"/>
  <c r="CO80" i="67" s="1"/>
  <c r="CQ80" i="67" s="1"/>
  <c r="CL36" i="67"/>
  <c r="GG41" i="67"/>
  <c r="CN41" i="67" s="1"/>
  <c r="GI41" i="67"/>
  <c r="CO41" i="67" s="1"/>
  <c r="CQ41" i="67" s="1"/>
  <c r="GH91" i="67"/>
  <c r="FZ91" i="67"/>
  <c r="CM87" i="67"/>
  <c r="CQ87" i="67" s="1"/>
  <c r="GE87" i="67"/>
  <c r="GH39" i="67"/>
  <c r="FZ39" i="67"/>
  <c r="CM63" i="67"/>
  <c r="GE63" i="67"/>
  <c r="CL41" i="67"/>
  <c r="CQ45" i="67"/>
  <c r="GI68" i="67"/>
  <c r="CO68" i="67" s="1"/>
  <c r="CQ68" i="67" s="1"/>
  <c r="GG68" i="67"/>
  <c r="CP92" i="67"/>
  <c r="CS92" i="67" s="1"/>
  <c r="CL92" i="67"/>
  <c r="CQ62" i="67"/>
  <c r="GI27" i="67"/>
  <c r="CO27" i="67" s="1"/>
  <c r="CQ27" i="67" s="1"/>
  <c r="GG27" i="67"/>
  <c r="CN27" i="67" s="1"/>
  <c r="CL25" i="67"/>
  <c r="GE58" i="67"/>
  <c r="CM58" i="67"/>
  <c r="CQ58" i="67" s="1"/>
  <c r="GH21" i="67"/>
  <c r="FZ21" i="67"/>
  <c r="GG74" i="67"/>
  <c r="CN74" i="67" s="1"/>
  <c r="GI74" i="67"/>
  <c r="CO74" i="67" s="1"/>
  <c r="GI12" i="67"/>
  <c r="CO12" i="67" s="1"/>
  <c r="CQ12" i="67" s="1"/>
  <c r="GG12" i="67"/>
  <c r="GI100" i="67"/>
  <c r="CO100" i="67" s="1"/>
  <c r="CQ100" i="67" s="1"/>
  <c r="GG100" i="67"/>
  <c r="GI23" i="67"/>
  <c r="CO23" i="67" s="1"/>
  <c r="CQ23" i="67" s="1"/>
  <c r="GG23" i="67"/>
  <c r="CN23" i="67" s="1"/>
  <c r="CL52" i="67"/>
  <c r="CP52" i="67"/>
  <c r="CS52" i="67" s="1"/>
  <c r="CL28" i="67"/>
  <c r="CL60" i="67"/>
  <c r="CQ29" i="67"/>
  <c r="GE81" i="67"/>
  <c r="CM81" i="67"/>
  <c r="FZ47" i="67"/>
  <c r="GH47" i="67"/>
  <c r="CM33" i="67"/>
  <c r="CQ33" i="67" s="1"/>
  <c r="GE33" i="67"/>
  <c r="GE91" i="67"/>
  <c r="CM91" i="67"/>
  <c r="GH25" i="67"/>
  <c r="FZ25" i="67"/>
  <c r="CQ92" i="67"/>
  <c r="GG76" i="67"/>
  <c r="CN76" i="67" s="1"/>
  <c r="GI76" i="67"/>
  <c r="CO76" i="67" s="1"/>
  <c r="CQ76" i="67" s="1"/>
  <c r="GI98" i="67" l="1"/>
  <c r="CO98" i="67" s="1"/>
  <c r="CQ98" i="67" s="1"/>
  <c r="GG98" i="67"/>
  <c r="GI24" i="67"/>
  <c r="CO24" i="67" s="1"/>
  <c r="CQ24" i="67" s="1"/>
  <c r="GG24" i="67"/>
  <c r="CQ67" i="67"/>
  <c r="GI97" i="67"/>
  <c r="CO97" i="67" s="1"/>
  <c r="CQ97" i="67" s="1"/>
  <c r="GG97" i="67"/>
  <c r="CP41" i="67"/>
  <c r="CS41" i="67" s="1"/>
  <c r="GI88" i="67"/>
  <c r="CO88" i="67" s="1"/>
  <c r="CQ88" i="67" s="1"/>
  <c r="GG88" i="67"/>
  <c r="CN88" i="67" s="1"/>
  <c r="GG49" i="67"/>
  <c r="CN49" i="67" s="1"/>
  <c r="GI49" i="67"/>
  <c r="CO49" i="67" s="1"/>
  <c r="CQ49" i="67" s="1"/>
  <c r="CP10" i="67"/>
  <c r="CS10" i="67" s="1"/>
  <c r="CQ63" i="67"/>
  <c r="CP62" i="67"/>
  <c r="CS62" i="67" s="1"/>
  <c r="GG99" i="67"/>
  <c r="GI99" i="67"/>
  <c r="CO99" i="67" s="1"/>
  <c r="CQ99" i="67" s="1"/>
  <c r="CP36" i="67"/>
  <c r="CS36" i="67" s="1"/>
  <c r="CP19" i="67"/>
  <c r="CS19" i="67" s="1"/>
  <c r="CQ71" i="67"/>
  <c r="GI18" i="67"/>
  <c r="CO18" i="67" s="1"/>
  <c r="CQ18" i="67" s="1"/>
  <c r="GG18" i="67"/>
  <c r="GI82" i="67"/>
  <c r="CO82" i="67" s="1"/>
  <c r="CQ82" i="67" s="1"/>
  <c r="GG82" i="67"/>
  <c r="CN82" i="67" s="1"/>
  <c r="CL91" i="67"/>
  <c r="CL81" i="67"/>
  <c r="GI91" i="67"/>
  <c r="CO91" i="67" s="1"/>
  <c r="CQ91" i="67" s="1"/>
  <c r="GG91" i="67"/>
  <c r="CN91" i="67" s="1"/>
  <c r="CP27" i="67"/>
  <c r="CS27" i="67" s="1"/>
  <c r="GI73" i="67"/>
  <c r="CO73" i="67" s="1"/>
  <c r="CQ73" i="67" s="1"/>
  <c r="GG73" i="67"/>
  <c r="CQ74" i="67"/>
  <c r="CP90" i="67"/>
  <c r="CS90" i="67" s="1"/>
  <c r="CP33" i="67"/>
  <c r="CS33" i="67" s="1"/>
  <c r="CL33" i="67"/>
  <c r="CP63" i="67"/>
  <c r="CS63" i="67" s="1"/>
  <c r="CL63" i="67"/>
  <c r="GI34" i="67"/>
  <c r="CO34" i="67" s="1"/>
  <c r="CQ34" i="67" s="1"/>
  <c r="GG34" i="67"/>
  <c r="GG94" i="67"/>
  <c r="GI94" i="67"/>
  <c r="CO94" i="67" s="1"/>
  <c r="CQ94" i="67" s="1"/>
  <c r="CL96" i="67"/>
  <c r="CP88" i="67"/>
  <c r="CS88" i="67" s="1"/>
  <c r="CL88" i="67"/>
  <c r="GI30" i="67"/>
  <c r="CO30" i="67" s="1"/>
  <c r="CQ30" i="67" s="1"/>
  <c r="GG30" i="67"/>
  <c r="CN100" i="67"/>
  <c r="CP100" i="67"/>
  <c r="CS100" i="67" s="1"/>
  <c r="GI21" i="67"/>
  <c r="CO21" i="67" s="1"/>
  <c r="CQ21" i="67" s="1"/>
  <c r="GG21" i="67"/>
  <c r="CN95" i="67"/>
  <c r="CP95" i="67"/>
  <c r="CS95" i="67" s="1"/>
  <c r="GI64" i="67"/>
  <c r="CO64" i="67" s="1"/>
  <c r="CQ64" i="67" s="1"/>
  <c r="GG64" i="67"/>
  <c r="CL49" i="67"/>
  <c r="CP89" i="67"/>
  <c r="CS89" i="67" s="1"/>
  <c r="CP13" i="67"/>
  <c r="CS13" i="67" s="1"/>
  <c r="GI61" i="67"/>
  <c r="CO61" i="67" s="1"/>
  <c r="CQ61" i="67" s="1"/>
  <c r="GG61" i="67"/>
  <c r="GI93" i="67"/>
  <c r="CO93" i="67" s="1"/>
  <c r="CQ93" i="67" s="1"/>
  <c r="GG93" i="67"/>
  <c r="GG47" i="67"/>
  <c r="GI47" i="67"/>
  <c r="CO47" i="67" s="1"/>
  <c r="CQ47" i="67" s="1"/>
  <c r="GI72" i="67"/>
  <c r="CO72" i="67" s="1"/>
  <c r="CQ72" i="67" s="1"/>
  <c r="GG72" i="67"/>
  <c r="GG17" i="67"/>
  <c r="GI17" i="67"/>
  <c r="CO17" i="67" s="1"/>
  <c r="CQ17" i="67" s="1"/>
  <c r="CP80" i="67"/>
  <c r="CS80" i="67" s="1"/>
  <c r="CN51" i="67"/>
  <c r="CP51" i="67"/>
  <c r="CS51" i="67" s="1"/>
  <c r="GI81" i="67"/>
  <c r="CO81" i="67" s="1"/>
  <c r="CQ81" i="67" s="1"/>
  <c r="GG81" i="67"/>
  <c r="CN81" i="67" s="1"/>
  <c r="CN48" i="67"/>
  <c r="CP48" i="67"/>
  <c r="CS48" i="67" s="1"/>
  <c r="GI60" i="67"/>
  <c r="CO60" i="67" s="1"/>
  <c r="CQ60" i="67" s="1"/>
  <c r="GG60" i="67"/>
  <c r="CN44" i="67"/>
  <c r="CP44" i="67"/>
  <c r="CS44" i="67" s="1"/>
  <c r="GI9" i="67"/>
  <c r="CO9" i="67" s="1"/>
  <c r="CQ9" i="67" s="1"/>
  <c r="GG9" i="67"/>
  <c r="CP58" i="67"/>
  <c r="CS58" i="67" s="1"/>
  <c r="CL58" i="67"/>
  <c r="CN68" i="67"/>
  <c r="CP68" i="67"/>
  <c r="CS68" i="67" s="1"/>
  <c r="GI39" i="67"/>
  <c r="CO39" i="67" s="1"/>
  <c r="CQ39" i="67" s="1"/>
  <c r="GG39" i="67"/>
  <c r="GI83" i="67"/>
  <c r="CO83" i="67" s="1"/>
  <c r="CQ83" i="67" s="1"/>
  <c r="GG83" i="67"/>
  <c r="CN42" i="67"/>
  <c r="CP42" i="67"/>
  <c r="CS42" i="67" s="1"/>
  <c r="CL59" i="67"/>
  <c r="CP59" i="67"/>
  <c r="CS59" i="67" s="1"/>
  <c r="GG96" i="67"/>
  <c r="CN96" i="67" s="1"/>
  <c r="GI96" i="67"/>
  <c r="CO96" i="67" s="1"/>
  <c r="CQ96" i="67" s="1"/>
  <c r="CN55" i="67"/>
  <c r="CP55" i="67"/>
  <c r="CS55" i="67" s="1"/>
  <c r="CP23" i="67"/>
  <c r="CS23" i="67" s="1"/>
  <c r="CQ32" i="67"/>
  <c r="CN12" i="67"/>
  <c r="CP12" i="67"/>
  <c r="CS12" i="67" s="1"/>
  <c r="CP87" i="67"/>
  <c r="CS87" i="67" s="1"/>
  <c r="CL87" i="67"/>
  <c r="CP76" i="67"/>
  <c r="CS76" i="67" s="1"/>
  <c r="CN16" i="67"/>
  <c r="CP16" i="67"/>
  <c r="CS16" i="67" s="1"/>
  <c r="GI28" i="67"/>
  <c r="CO28" i="67" s="1"/>
  <c r="CQ28" i="67" s="1"/>
  <c r="GG28" i="67"/>
  <c r="CL78" i="67"/>
  <c r="CP78" i="67"/>
  <c r="CS78" i="67" s="1"/>
  <c r="CP32" i="67"/>
  <c r="CS32" i="67" s="1"/>
  <c r="CL32" i="67"/>
  <c r="GI25" i="67"/>
  <c r="CO25" i="67" s="1"/>
  <c r="CQ25" i="67" s="1"/>
  <c r="GG25" i="67"/>
  <c r="CN86" i="67"/>
  <c r="CP86" i="67"/>
  <c r="CS86" i="67" s="1"/>
  <c r="CP85" i="67"/>
  <c r="CS85" i="67" s="1"/>
  <c r="CL85" i="67"/>
  <c r="GG69" i="67"/>
  <c r="GI69" i="67"/>
  <c r="CO69" i="67" s="1"/>
  <c r="CQ69" i="67" s="1"/>
  <c r="CP82" i="67"/>
  <c r="CS82" i="67" s="1"/>
  <c r="CL82" i="67"/>
  <c r="CP31" i="67"/>
  <c r="CS31" i="67" s="1"/>
  <c r="GI79" i="67"/>
  <c r="CO79" i="67" s="1"/>
  <c r="CQ79" i="67" s="1"/>
  <c r="GG79" i="67"/>
  <c r="CP15" i="67"/>
  <c r="CS15" i="67" s="1"/>
  <c r="CP71" i="67"/>
  <c r="CS71" i="67" s="1"/>
  <c r="CL71" i="67"/>
  <c r="GG84" i="67"/>
  <c r="GI84" i="67"/>
  <c r="CO84" i="67" s="1"/>
  <c r="CQ84" i="67" s="1"/>
  <c r="CP75" i="67"/>
  <c r="CS75" i="67" s="1"/>
  <c r="CL75" i="67"/>
  <c r="CN46" i="67"/>
  <c r="CP46" i="67"/>
  <c r="CS46" i="67" s="1"/>
  <c r="CL74" i="67"/>
  <c r="CP74" i="67"/>
  <c r="CS74" i="67" s="1"/>
  <c r="GI35" i="67"/>
  <c r="CO35" i="67" s="1"/>
  <c r="CQ35" i="67" s="1"/>
  <c r="GG35" i="67"/>
  <c r="CP37" i="67"/>
  <c r="CS37" i="67" s="1"/>
  <c r="CP67" i="67"/>
  <c r="CS67" i="67" s="1"/>
  <c r="CL67" i="67"/>
  <c r="CN66" i="67"/>
  <c r="CP66" i="67"/>
  <c r="CS66" i="67" s="1"/>
  <c r="GG65" i="67"/>
  <c r="GI65" i="67"/>
  <c r="CO65" i="67" s="1"/>
  <c r="CQ65" i="67" s="1"/>
  <c r="CP97" i="67" l="1"/>
  <c r="CS97" i="67" s="1"/>
  <c r="CN97" i="67"/>
  <c r="CN18" i="67"/>
  <c r="CP18" i="67"/>
  <c r="CS18" i="67" s="1"/>
  <c r="CN24" i="67"/>
  <c r="CP24" i="67"/>
  <c r="CS24" i="67" s="1"/>
  <c r="CP49" i="67"/>
  <c r="CS49" i="67" s="1"/>
  <c r="CN98" i="67"/>
  <c r="CP98" i="67"/>
  <c r="CS98" i="67" s="1"/>
  <c r="CN99" i="67"/>
  <c r="CP99" i="67"/>
  <c r="CS99" i="67" s="1"/>
  <c r="CN35" i="67"/>
  <c r="CP35" i="67"/>
  <c r="CS35" i="67" s="1"/>
  <c r="CN28" i="67"/>
  <c r="CP28" i="67"/>
  <c r="CS28" i="67" s="1"/>
  <c r="CN61" i="67"/>
  <c r="CP61" i="67"/>
  <c r="CS61" i="67" s="1"/>
  <c r="CN84" i="67"/>
  <c r="CP84" i="67"/>
  <c r="CS84" i="67" s="1"/>
  <c r="CN17" i="67"/>
  <c r="CP17" i="67"/>
  <c r="CS17" i="67" s="1"/>
  <c r="CN65" i="67"/>
  <c r="CP65" i="67"/>
  <c r="CS65" i="67" s="1"/>
  <c r="CN25" i="67"/>
  <c r="CP25" i="67"/>
  <c r="CS25" i="67" s="1"/>
  <c r="CN72" i="67"/>
  <c r="CP72" i="67"/>
  <c r="CS72" i="67" s="1"/>
  <c r="CN83" i="67"/>
  <c r="CP83" i="67"/>
  <c r="CS83" i="67" s="1"/>
  <c r="CN9" i="67"/>
  <c r="CP9" i="67"/>
  <c r="CS9" i="67" s="1"/>
  <c r="CS7" i="67" s="1"/>
  <c r="CN21" i="67"/>
  <c r="CP21" i="67"/>
  <c r="CS21" i="67" s="1"/>
  <c r="CP96" i="67"/>
  <c r="CS96" i="67" s="1"/>
  <c r="CP81" i="67"/>
  <c r="CS81" i="67" s="1"/>
  <c r="CN69" i="67"/>
  <c r="CP69" i="67"/>
  <c r="CS69" i="67" s="1"/>
  <c r="CN39" i="67"/>
  <c r="CP39" i="67"/>
  <c r="CS39" i="67" s="1"/>
  <c r="CN47" i="67"/>
  <c r="CP47" i="67"/>
  <c r="CS47" i="67" s="1"/>
  <c r="CN93" i="67"/>
  <c r="CP93" i="67"/>
  <c r="CS93" i="67" s="1"/>
  <c r="CN94" i="67"/>
  <c r="CP94" i="67"/>
  <c r="CS94" i="67" s="1"/>
  <c r="CP91" i="67"/>
  <c r="CS91" i="67" s="1"/>
  <c r="CN79" i="67"/>
  <c r="CP79" i="67"/>
  <c r="CS79" i="67" s="1"/>
  <c r="CN60" i="67"/>
  <c r="CP60" i="67"/>
  <c r="CS60" i="67" s="1"/>
  <c r="CN64" i="67"/>
  <c r="CP64" i="67"/>
  <c r="CS64" i="67" s="1"/>
  <c r="CN30" i="67"/>
  <c r="CP30" i="67"/>
  <c r="CS30" i="67" s="1"/>
  <c r="CN34" i="67"/>
  <c r="CP34" i="67"/>
  <c r="CS34" i="67" s="1"/>
  <c r="CN73" i="67"/>
  <c r="CP73" i="67"/>
  <c r="CS73" i="67" s="1"/>
  <c r="GD26" i="65" l="1"/>
  <c r="GC26" i="65"/>
  <c r="GB26" i="65"/>
  <c r="FW26" i="65"/>
  <c r="FV26" i="65"/>
  <c r="FU26" i="65"/>
  <c r="FP26" i="65"/>
  <c r="FO26" i="65"/>
  <c r="FN26" i="65"/>
  <c r="FI26" i="65"/>
  <c r="FH26" i="65"/>
  <c r="FG26" i="65"/>
  <c r="FB26" i="65"/>
  <c r="FA26" i="65"/>
  <c r="EZ26" i="65"/>
  <c r="EU26" i="65"/>
  <c r="ET26" i="65"/>
  <c r="ES26" i="65"/>
  <c r="EN26" i="65"/>
  <c r="EM26" i="65"/>
  <c r="EL26" i="65"/>
  <c r="EG26" i="65"/>
  <c r="EF26" i="65"/>
  <c r="EE26" i="65"/>
  <c r="DZ26" i="65"/>
  <c r="DY26" i="65"/>
  <c r="DX26" i="65"/>
  <c r="DS26" i="65"/>
  <c r="DR26" i="65"/>
  <c r="DQ26" i="65"/>
  <c r="DK26" i="65"/>
  <c r="DJ26" i="65"/>
  <c r="DL26" i="65" s="1"/>
  <c r="DC26" i="65"/>
  <c r="DB26" i="65"/>
  <c r="DD26" i="65" s="1"/>
  <c r="CX26" i="65"/>
  <c r="CY26" i="65" s="1"/>
  <c r="AD26" i="65"/>
  <c r="AC26" i="65"/>
  <c r="GD25" i="65"/>
  <c r="GC25" i="65"/>
  <c r="GB25" i="65"/>
  <c r="FW25" i="65"/>
  <c r="FV25" i="65"/>
  <c r="FU25" i="65"/>
  <c r="FP25" i="65"/>
  <c r="FO25" i="65"/>
  <c r="FN25" i="65"/>
  <c r="FI25" i="65"/>
  <c r="FH25" i="65"/>
  <c r="FG25" i="65"/>
  <c r="FB25" i="65"/>
  <c r="FA25" i="65"/>
  <c r="EZ25" i="65"/>
  <c r="EU25" i="65"/>
  <c r="ET25" i="65"/>
  <c r="ES25" i="65"/>
  <c r="EN25" i="65"/>
  <c r="EM25" i="65"/>
  <c r="EL25" i="65"/>
  <c r="EG25" i="65"/>
  <c r="EF25" i="65"/>
  <c r="EE25" i="65"/>
  <c r="DZ25" i="65"/>
  <c r="DY25" i="65"/>
  <c r="DX25" i="65"/>
  <c r="DS25" i="65"/>
  <c r="DR25" i="65"/>
  <c r="DQ25" i="65"/>
  <c r="DK25" i="65"/>
  <c r="DJ25" i="65"/>
  <c r="DL25" i="65" s="1"/>
  <c r="DC25" i="65"/>
  <c r="DB25" i="65"/>
  <c r="DD25" i="65" s="1"/>
  <c r="CX25" i="65"/>
  <c r="CZ25" i="65" s="1"/>
  <c r="AD25" i="65"/>
  <c r="DF25" i="65" s="1"/>
  <c r="AC25" i="65"/>
  <c r="GD24" i="65"/>
  <c r="GC24" i="65"/>
  <c r="GB24" i="65"/>
  <c r="FW24" i="65"/>
  <c r="FV24" i="65"/>
  <c r="FU24" i="65"/>
  <c r="FP24" i="65"/>
  <c r="FO24" i="65"/>
  <c r="FN24" i="65"/>
  <c r="FI24" i="65"/>
  <c r="FH24" i="65"/>
  <c r="FG24" i="65"/>
  <c r="FB24" i="65"/>
  <c r="FA24" i="65"/>
  <c r="EZ24" i="65"/>
  <c r="EU24" i="65"/>
  <c r="ET24" i="65"/>
  <c r="ES24" i="65"/>
  <c r="EN24" i="65"/>
  <c r="EM24" i="65"/>
  <c r="EL24" i="65"/>
  <c r="EG24" i="65"/>
  <c r="EF24" i="65"/>
  <c r="EE24" i="65"/>
  <c r="DZ24" i="65"/>
  <c r="DY24" i="65"/>
  <c r="DX24" i="65"/>
  <c r="DR24" i="65"/>
  <c r="DQ24" i="65"/>
  <c r="DS24" i="65" s="1"/>
  <c r="DK24" i="65"/>
  <c r="DJ24" i="65"/>
  <c r="DC24" i="65"/>
  <c r="DD24" i="65" s="1"/>
  <c r="DF24" i="65" s="1"/>
  <c r="DB24" i="65"/>
  <c r="CX24" i="65"/>
  <c r="CZ24" i="65" s="1"/>
  <c r="AD24" i="65"/>
  <c r="AC24" i="65"/>
  <c r="GD23" i="65"/>
  <c r="GC23" i="65"/>
  <c r="GB23" i="65"/>
  <c r="FW23" i="65"/>
  <c r="FV23" i="65"/>
  <c r="FU23" i="65"/>
  <c r="FP23" i="65"/>
  <c r="FO23" i="65"/>
  <c r="FN23" i="65"/>
  <c r="FI23" i="65"/>
  <c r="FH23" i="65"/>
  <c r="FG23" i="65"/>
  <c r="FB23" i="65"/>
  <c r="FA23" i="65"/>
  <c r="EZ23" i="65"/>
  <c r="EU23" i="65"/>
  <c r="ET23" i="65"/>
  <c r="ES23" i="65"/>
  <c r="EN23" i="65"/>
  <c r="EM23" i="65"/>
  <c r="EL23" i="65"/>
  <c r="EG23" i="65"/>
  <c r="EF23" i="65"/>
  <c r="EE23" i="65"/>
  <c r="DZ23" i="65"/>
  <c r="DY23" i="65"/>
  <c r="DX23" i="65"/>
  <c r="DR23" i="65"/>
  <c r="DQ23" i="65"/>
  <c r="DK23" i="65"/>
  <c r="DL23" i="65" s="1"/>
  <c r="DJ23" i="65"/>
  <c r="DC23" i="65"/>
  <c r="DB23" i="65"/>
  <c r="CX23" i="65"/>
  <c r="CZ23" i="65" s="1"/>
  <c r="AD23" i="65"/>
  <c r="AC23" i="65"/>
  <c r="GD22" i="65"/>
  <c r="GC22" i="65"/>
  <c r="GB22" i="65"/>
  <c r="FW22" i="65"/>
  <c r="FV22" i="65"/>
  <c r="FU22" i="65"/>
  <c r="FP22" i="65"/>
  <c r="FO22" i="65"/>
  <c r="FN22" i="65"/>
  <c r="FI22" i="65"/>
  <c r="FH22" i="65"/>
  <c r="FG22" i="65"/>
  <c r="FB22" i="65"/>
  <c r="FA22" i="65"/>
  <c r="EZ22" i="65"/>
  <c r="EU22" i="65"/>
  <c r="ET22" i="65"/>
  <c r="ES22" i="65"/>
  <c r="EN22" i="65"/>
  <c r="EM22" i="65"/>
  <c r="EL22" i="65"/>
  <c r="EG22" i="65"/>
  <c r="EF22" i="65"/>
  <c r="EE22" i="65"/>
  <c r="DZ22" i="65"/>
  <c r="DY22" i="65"/>
  <c r="DX22" i="65"/>
  <c r="DR22" i="65"/>
  <c r="DQ22" i="65"/>
  <c r="DL22" i="65"/>
  <c r="DK22" i="65"/>
  <c r="DJ22" i="65"/>
  <c r="DF22" i="65"/>
  <c r="DC22" i="65"/>
  <c r="DB22" i="65"/>
  <c r="DD22" i="65" s="1"/>
  <c r="CX22" i="65"/>
  <c r="CY22" i="65" s="1"/>
  <c r="DA22" i="65" s="1"/>
  <c r="AF22" i="65"/>
  <c r="AH22" i="65" s="1"/>
  <c r="AD22" i="65"/>
  <c r="AC22" i="65"/>
  <c r="GD21" i="65"/>
  <c r="GC21" i="65"/>
  <c r="GB21" i="65"/>
  <c r="FW21" i="65"/>
  <c r="FV21" i="65"/>
  <c r="FU21" i="65"/>
  <c r="FP21" i="65"/>
  <c r="FO21" i="65"/>
  <c r="FN21" i="65"/>
  <c r="FI21" i="65"/>
  <c r="FH21" i="65"/>
  <c r="FG21" i="65"/>
  <c r="FB21" i="65"/>
  <c r="FA21" i="65"/>
  <c r="EZ21" i="65"/>
  <c r="EU21" i="65"/>
  <c r="ET21" i="65"/>
  <c r="ES21" i="65"/>
  <c r="EN21" i="65"/>
  <c r="EM21" i="65"/>
  <c r="EL21" i="65"/>
  <c r="EG21" i="65"/>
  <c r="EF21" i="65"/>
  <c r="EE21" i="65"/>
  <c r="DZ21" i="65"/>
  <c r="DY21" i="65"/>
  <c r="DX21" i="65"/>
  <c r="DR21" i="65"/>
  <c r="DQ21" i="65"/>
  <c r="DK21" i="65"/>
  <c r="DJ21" i="65"/>
  <c r="DL21" i="65" s="1"/>
  <c r="DC21" i="65"/>
  <c r="DB21" i="65"/>
  <c r="CX21" i="65"/>
  <c r="CZ21" i="65" s="1"/>
  <c r="AD21" i="65"/>
  <c r="AC21" i="65"/>
  <c r="GD20" i="65"/>
  <c r="GC20" i="65"/>
  <c r="GB20" i="65"/>
  <c r="FW20" i="65"/>
  <c r="FV20" i="65"/>
  <c r="FU20" i="65"/>
  <c r="FP20" i="65"/>
  <c r="FO20" i="65"/>
  <c r="FN20" i="65"/>
  <c r="FI20" i="65"/>
  <c r="FH20" i="65"/>
  <c r="FG20" i="65"/>
  <c r="FB20" i="65"/>
  <c r="FA20" i="65"/>
  <c r="EZ20" i="65"/>
  <c r="EU20" i="65"/>
  <c r="ET20" i="65"/>
  <c r="ES20" i="65"/>
  <c r="EN20" i="65"/>
  <c r="EM20" i="65"/>
  <c r="EL20" i="65"/>
  <c r="EG20" i="65"/>
  <c r="EF20" i="65"/>
  <c r="EE20" i="65"/>
  <c r="DZ20" i="65"/>
  <c r="DY20" i="65"/>
  <c r="DX20" i="65"/>
  <c r="DR20" i="65"/>
  <c r="DS20" i="65" s="1"/>
  <c r="DQ20" i="65"/>
  <c r="DK20" i="65"/>
  <c r="DJ20" i="65"/>
  <c r="DL20" i="65" s="1"/>
  <c r="DC20" i="65"/>
  <c r="DB20" i="65"/>
  <c r="CX20" i="65"/>
  <c r="CZ20" i="65" s="1"/>
  <c r="AD20" i="65"/>
  <c r="AC20" i="65"/>
  <c r="GD19" i="65"/>
  <c r="GC19" i="65"/>
  <c r="GB19" i="65"/>
  <c r="FW19" i="65"/>
  <c r="FV19" i="65"/>
  <c r="FU19" i="65"/>
  <c r="FP19" i="65"/>
  <c r="FO19" i="65"/>
  <c r="FN19" i="65"/>
  <c r="FI19" i="65"/>
  <c r="FH19" i="65"/>
  <c r="FG19" i="65"/>
  <c r="FB19" i="65"/>
  <c r="FA19" i="65"/>
  <c r="EZ19" i="65"/>
  <c r="EU19" i="65"/>
  <c r="ET19" i="65"/>
  <c r="ES19" i="65"/>
  <c r="EN19" i="65"/>
  <c r="EM19" i="65"/>
  <c r="EL19" i="65"/>
  <c r="EG19" i="65"/>
  <c r="EF19" i="65"/>
  <c r="EE19" i="65"/>
  <c r="DZ19" i="65"/>
  <c r="DY19" i="65"/>
  <c r="DX19" i="65"/>
  <c r="DS19" i="65"/>
  <c r="DR19" i="65"/>
  <c r="DQ19" i="65"/>
  <c r="DL19" i="65"/>
  <c r="DK19" i="65"/>
  <c r="DJ19" i="65"/>
  <c r="DC19" i="65"/>
  <c r="DD19" i="65" s="1"/>
  <c r="DB19" i="65"/>
  <c r="CX19" i="65"/>
  <c r="CZ19" i="65" s="1"/>
  <c r="AD19" i="65"/>
  <c r="AC19" i="65"/>
  <c r="GD18" i="65"/>
  <c r="GC18" i="65"/>
  <c r="GB18" i="65"/>
  <c r="FW18" i="65"/>
  <c r="FV18" i="65"/>
  <c r="FU18" i="65"/>
  <c r="FP18" i="65"/>
  <c r="FO18" i="65"/>
  <c r="FN18" i="65"/>
  <c r="FI18" i="65"/>
  <c r="FH18" i="65"/>
  <c r="FG18" i="65"/>
  <c r="FB18" i="65"/>
  <c r="FA18" i="65"/>
  <c r="EZ18" i="65"/>
  <c r="EU18" i="65"/>
  <c r="ET18" i="65"/>
  <c r="ES18" i="65"/>
  <c r="EN18" i="65"/>
  <c r="EM18" i="65"/>
  <c r="EL18" i="65"/>
  <c r="EG18" i="65"/>
  <c r="EF18" i="65"/>
  <c r="EE18" i="65"/>
  <c r="DZ18" i="65"/>
  <c r="DY18" i="65"/>
  <c r="DX18" i="65"/>
  <c r="DR18" i="65"/>
  <c r="DQ18" i="65"/>
  <c r="DK18" i="65"/>
  <c r="DJ18" i="65"/>
  <c r="DL18" i="65" s="1"/>
  <c r="DC18" i="65"/>
  <c r="DB18" i="65"/>
  <c r="DD18" i="65" s="1"/>
  <c r="CX18" i="65"/>
  <c r="CZ18" i="65" s="1"/>
  <c r="AD18" i="65"/>
  <c r="AC18" i="65"/>
  <c r="GD17" i="65"/>
  <c r="GC17" i="65"/>
  <c r="GB17" i="65"/>
  <c r="FW17" i="65"/>
  <c r="FV17" i="65"/>
  <c r="FU17" i="65"/>
  <c r="FP17" i="65"/>
  <c r="FO17" i="65"/>
  <c r="FN17" i="65"/>
  <c r="FI17" i="65"/>
  <c r="FH17" i="65"/>
  <c r="FG17" i="65"/>
  <c r="FB17" i="65"/>
  <c r="FA17" i="65"/>
  <c r="EZ17" i="65"/>
  <c r="EU17" i="65"/>
  <c r="ET17" i="65"/>
  <c r="ES17" i="65"/>
  <c r="EN17" i="65"/>
  <c r="EM17" i="65"/>
  <c r="EL17" i="65"/>
  <c r="EG17" i="65"/>
  <c r="EF17" i="65"/>
  <c r="EE17" i="65"/>
  <c r="DY17" i="65"/>
  <c r="DX17" i="65"/>
  <c r="DZ17" i="65" s="1"/>
  <c r="DR17" i="65"/>
  <c r="DQ17" i="65"/>
  <c r="DS17" i="65" s="1"/>
  <c r="DK17" i="65"/>
  <c r="DJ17" i="65"/>
  <c r="DL17" i="65" s="1"/>
  <c r="DC17" i="65"/>
  <c r="DB17" i="65"/>
  <c r="DD17" i="65" s="1"/>
  <c r="CZ17" i="65"/>
  <c r="CX17" i="65"/>
  <c r="CY17" i="65" s="1"/>
  <c r="AD17" i="65"/>
  <c r="AC17" i="65"/>
  <c r="GD16" i="65"/>
  <c r="GC16" i="65"/>
  <c r="GB16" i="65"/>
  <c r="FW16" i="65"/>
  <c r="FV16" i="65"/>
  <c r="FU16" i="65"/>
  <c r="FP16" i="65"/>
  <c r="FO16" i="65"/>
  <c r="FN16" i="65"/>
  <c r="FI16" i="65"/>
  <c r="FH16" i="65"/>
  <c r="FG16" i="65"/>
  <c r="FB16" i="65"/>
  <c r="FA16" i="65"/>
  <c r="EZ16" i="65"/>
  <c r="EU16" i="65"/>
  <c r="ET16" i="65"/>
  <c r="ES16" i="65"/>
  <c r="EN16" i="65"/>
  <c r="EM16" i="65"/>
  <c r="EL16" i="65"/>
  <c r="EG16" i="65"/>
  <c r="EF16" i="65"/>
  <c r="EE16" i="65"/>
  <c r="DZ16" i="65"/>
  <c r="DY16" i="65"/>
  <c r="DX16" i="65"/>
  <c r="DR16" i="65"/>
  <c r="DQ16" i="65"/>
  <c r="DK16" i="65"/>
  <c r="DJ16" i="65"/>
  <c r="DL16" i="65" s="1"/>
  <c r="DC16" i="65"/>
  <c r="DB16" i="65"/>
  <c r="DD16" i="65" s="1"/>
  <c r="CX16" i="65"/>
  <c r="CY16" i="65" s="1"/>
  <c r="AD16" i="65"/>
  <c r="AC16" i="65"/>
  <c r="GD15" i="65"/>
  <c r="GC15" i="65"/>
  <c r="GB15" i="65"/>
  <c r="FW15" i="65"/>
  <c r="FV15" i="65"/>
  <c r="FU15" i="65"/>
  <c r="FP15" i="65"/>
  <c r="FO15" i="65"/>
  <c r="FN15" i="65"/>
  <c r="FI15" i="65"/>
  <c r="FH15" i="65"/>
  <c r="FG15" i="65"/>
  <c r="FB15" i="65"/>
  <c r="FA15" i="65"/>
  <c r="EZ15" i="65"/>
  <c r="EU15" i="65"/>
  <c r="ET15" i="65"/>
  <c r="ES15" i="65"/>
  <c r="EN15" i="65"/>
  <c r="EM15" i="65"/>
  <c r="EL15" i="65"/>
  <c r="EG15" i="65"/>
  <c r="EF15" i="65"/>
  <c r="EE15" i="65"/>
  <c r="DZ15" i="65"/>
  <c r="DY15" i="65"/>
  <c r="DX15" i="65"/>
  <c r="DR15" i="65"/>
  <c r="DQ15" i="65"/>
  <c r="DS15" i="65" s="1"/>
  <c r="DK15" i="65"/>
  <c r="DL15" i="65" s="1"/>
  <c r="DJ15" i="65"/>
  <c r="DC15" i="65"/>
  <c r="DB15" i="65"/>
  <c r="CX15" i="65"/>
  <c r="AD15" i="65"/>
  <c r="AC15" i="65"/>
  <c r="GD14" i="65"/>
  <c r="GC14" i="65"/>
  <c r="GB14" i="65"/>
  <c r="FW14" i="65"/>
  <c r="FV14" i="65"/>
  <c r="FU14" i="65"/>
  <c r="FP14" i="65"/>
  <c r="FO14" i="65"/>
  <c r="FN14" i="65"/>
  <c r="FI14" i="65"/>
  <c r="FH14" i="65"/>
  <c r="FG14" i="65"/>
  <c r="FB14" i="65"/>
  <c r="FA14" i="65"/>
  <c r="EZ14" i="65"/>
  <c r="EU14" i="65"/>
  <c r="ET14" i="65"/>
  <c r="ES14" i="65"/>
  <c r="EN14" i="65"/>
  <c r="EM14" i="65"/>
  <c r="EL14" i="65"/>
  <c r="EF14" i="65"/>
  <c r="EE14" i="65"/>
  <c r="EG14" i="65" s="1"/>
  <c r="DY14" i="65"/>
  <c r="DX14" i="65"/>
  <c r="DZ14" i="65" s="1"/>
  <c r="DR14" i="65"/>
  <c r="DS14" i="65" s="1"/>
  <c r="DQ14" i="65"/>
  <c r="DK14" i="65"/>
  <c r="DJ14" i="65"/>
  <c r="DL14" i="65" s="1"/>
  <c r="DC14" i="65"/>
  <c r="DB14" i="65"/>
  <c r="CX14" i="65"/>
  <c r="CZ14" i="65" s="1"/>
  <c r="AD14" i="65"/>
  <c r="AC14" i="65"/>
  <c r="GD13" i="65"/>
  <c r="GC13" i="65"/>
  <c r="GB13" i="65"/>
  <c r="FW13" i="65"/>
  <c r="FV13" i="65"/>
  <c r="FU13" i="65"/>
  <c r="FP13" i="65"/>
  <c r="FO13" i="65"/>
  <c r="FN13" i="65"/>
  <c r="FI13" i="65"/>
  <c r="FH13" i="65"/>
  <c r="FG13" i="65"/>
  <c r="FB13" i="65"/>
  <c r="FA13" i="65"/>
  <c r="EZ13" i="65"/>
  <c r="EU13" i="65"/>
  <c r="ET13" i="65"/>
  <c r="ES13" i="65"/>
  <c r="EN13" i="65"/>
  <c r="EM13" i="65"/>
  <c r="EL13" i="65"/>
  <c r="EF13" i="65"/>
  <c r="EE13" i="65"/>
  <c r="EG13" i="65" s="1"/>
  <c r="DY13" i="65"/>
  <c r="DX13" i="65"/>
  <c r="DZ13" i="65" s="1"/>
  <c r="DR13" i="65"/>
  <c r="DQ13" i="65"/>
  <c r="DS13" i="65" s="1"/>
  <c r="DK13" i="65"/>
  <c r="DJ13" i="65"/>
  <c r="DC13" i="65"/>
  <c r="DB13" i="65"/>
  <c r="CX13" i="65"/>
  <c r="CZ13" i="65" s="1"/>
  <c r="AD13" i="65"/>
  <c r="AC13" i="65"/>
  <c r="GD12" i="65"/>
  <c r="GC12" i="65"/>
  <c r="GB12" i="65"/>
  <c r="FW12" i="65"/>
  <c r="FV12" i="65"/>
  <c r="FU12" i="65"/>
  <c r="FP12" i="65"/>
  <c r="FO12" i="65"/>
  <c r="FN12" i="65"/>
  <c r="FI12" i="65"/>
  <c r="FH12" i="65"/>
  <c r="FG12" i="65"/>
  <c r="FB12" i="65"/>
  <c r="FA12" i="65"/>
  <c r="EZ12" i="65"/>
  <c r="EU12" i="65"/>
  <c r="ET12" i="65"/>
  <c r="ES12" i="65"/>
  <c r="EN12" i="65"/>
  <c r="EM12" i="65"/>
  <c r="EL12" i="65"/>
  <c r="EG12" i="65"/>
  <c r="EF12" i="65"/>
  <c r="EE12" i="65"/>
  <c r="DY12" i="65"/>
  <c r="DX12" i="65"/>
  <c r="DZ12" i="65" s="1"/>
  <c r="DR12" i="65"/>
  <c r="DQ12" i="65"/>
  <c r="DK12" i="65"/>
  <c r="DJ12" i="65"/>
  <c r="DL12" i="65" s="1"/>
  <c r="DF12" i="65"/>
  <c r="DN12" i="65" s="1"/>
  <c r="DM12" i="65" s="1"/>
  <c r="DE12" i="65"/>
  <c r="DC12" i="65"/>
  <c r="DB12" i="65"/>
  <c r="DD12" i="65" s="1"/>
  <c r="CZ12" i="65"/>
  <c r="CY12" i="65"/>
  <c r="DA12" i="65" s="1"/>
  <c r="CX12" i="65"/>
  <c r="AD12" i="65"/>
  <c r="AC12" i="65"/>
  <c r="GD11" i="65"/>
  <c r="GC11" i="65"/>
  <c r="GB11" i="65"/>
  <c r="FW11" i="65"/>
  <c r="FV11" i="65"/>
  <c r="FU11" i="65"/>
  <c r="FP11" i="65"/>
  <c r="FO11" i="65"/>
  <c r="FN11" i="65"/>
  <c r="FI11" i="65"/>
  <c r="FH11" i="65"/>
  <c r="FG11" i="65"/>
  <c r="FB11" i="65"/>
  <c r="FA11" i="65"/>
  <c r="EZ11" i="65"/>
  <c r="EU11" i="65"/>
  <c r="ET11" i="65"/>
  <c r="ES11" i="65"/>
  <c r="EN11" i="65"/>
  <c r="EM11" i="65"/>
  <c r="EL11" i="65"/>
  <c r="EG11" i="65"/>
  <c r="EF11" i="65"/>
  <c r="EE11" i="65"/>
  <c r="DY11" i="65"/>
  <c r="DX11" i="65"/>
  <c r="DZ11" i="65" s="1"/>
  <c r="DR11" i="65"/>
  <c r="DQ11" i="65"/>
  <c r="DK11" i="65"/>
  <c r="DJ11" i="65"/>
  <c r="DL11" i="65" s="1"/>
  <c r="DC11" i="65"/>
  <c r="DB11" i="65"/>
  <c r="CX11" i="65"/>
  <c r="AD11" i="65"/>
  <c r="DF11" i="65" s="1"/>
  <c r="AC11" i="65"/>
  <c r="GD10" i="65"/>
  <c r="GC10" i="65"/>
  <c r="GB10" i="65"/>
  <c r="FW10" i="65"/>
  <c r="FV10" i="65"/>
  <c r="FU10" i="65"/>
  <c r="FP10" i="65"/>
  <c r="FO10" i="65"/>
  <c r="FN10" i="65"/>
  <c r="FI10" i="65"/>
  <c r="FH10" i="65"/>
  <c r="FG10" i="65"/>
  <c r="FB10" i="65"/>
  <c r="FA10" i="65"/>
  <c r="EZ10" i="65"/>
  <c r="EU10" i="65"/>
  <c r="ET10" i="65"/>
  <c r="ES10" i="65"/>
  <c r="EN10" i="65"/>
  <c r="EM10" i="65"/>
  <c r="EL10" i="65"/>
  <c r="EF10" i="65"/>
  <c r="EE10" i="65"/>
  <c r="EG10" i="65" s="1"/>
  <c r="DY10" i="65"/>
  <c r="DZ10" i="65" s="1"/>
  <c r="DX10" i="65"/>
  <c r="DR10" i="65"/>
  <c r="DQ10" i="65"/>
  <c r="DK10" i="65"/>
  <c r="DJ10" i="65"/>
  <c r="DL10" i="65" s="1"/>
  <c r="DC10" i="65"/>
  <c r="DD10" i="65" s="1"/>
  <c r="DB10" i="65"/>
  <c r="CX10" i="65"/>
  <c r="CZ10" i="65" s="1"/>
  <c r="AD10" i="65"/>
  <c r="AC10" i="65"/>
  <c r="GD9" i="65"/>
  <c r="GC9" i="65"/>
  <c r="GB9" i="65"/>
  <c r="FW9" i="65"/>
  <c r="FV9" i="65"/>
  <c r="FU9" i="65"/>
  <c r="FP9" i="65"/>
  <c r="FO9" i="65"/>
  <c r="FN9" i="65"/>
  <c r="FI9" i="65"/>
  <c r="FH9" i="65"/>
  <c r="FG9" i="65"/>
  <c r="FB9" i="65"/>
  <c r="FA9" i="65"/>
  <c r="EZ9" i="65"/>
  <c r="EU9" i="65"/>
  <c r="ET9" i="65"/>
  <c r="ES9" i="65"/>
  <c r="EN9" i="65"/>
  <c r="EM9" i="65"/>
  <c r="EL9" i="65"/>
  <c r="EG9" i="65"/>
  <c r="EF9" i="65"/>
  <c r="EE9" i="65"/>
  <c r="DY9" i="65"/>
  <c r="DX9" i="65"/>
  <c r="DR9" i="65"/>
  <c r="DQ9" i="65"/>
  <c r="DS9" i="65" s="1"/>
  <c r="DK9" i="65"/>
  <c r="DJ9" i="65"/>
  <c r="DL9" i="65" s="1"/>
  <c r="DC9" i="65"/>
  <c r="DB9" i="65"/>
  <c r="DD9" i="65" s="1"/>
  <c r="DF9" i="65" s="1"/>
  <c r="CX9" i="65"/>
  <c r="CZ9" i="65" s="1"/>
  <c r="AD9" i="65"/>
  <c r="AC9" i="65"/>
  <c r="A7" i="65"/>
  <c r="B22" i="24"/>
  <c r="GD10" i="64"/>
  <c r="GC10" i="64"/>
  <c r="GB10" i="64"/>
  <c r="FW10" i="64"/>
  <c r="FV10" i="64"/>
  <c r="FU10" i="64"/>
  <c r="FP10" i="64"/>
  <c r="FO10" i="64"/>
  <c r="FN10" i="64"/>
  <c r="FI10" i="64"/>
  <c r="FH10" i="64"/>
  <c r="FG10" i="64"/>
  <c r="FB10" i="64"/>
  <c r="FA10" i="64"/>
  <c r="EZ10" i="64"/>
  <c r="ET10" i="64"/>
  <c r="ES10" i="64"/>
  <c r="EM10" i="64"/>
  <c r="EL10" i="64"/>
  <c r="EF10" i="64"/>
  <c r="EE10" i="64"/>
  <c r="DY10" i="64"/>
  <c r="DX10" i="64"/>
  <c r="DZ10" i="64" s="1"/>
  <c r="DR10" i="64"/>
  <c r="DS10" i="64" s="1"/>
  <c r="DQ10" i="64"/>
  <c r="DK10" i="64"/>
  <c r="DJ10" i="64"/>
  <c r="DL10" i="64" s="1"/>
  <c r="DC10" i="64"/>
  <c r="DB10" i="64"/>
  <c r="DD10" i="64" s="1"/>
  <c r="DF10" i="64" s="1"/>
  <c r="CX10" i="64"/>
  <c r="CZ10" i="64" s="1"/>
  <c r="AD10" i="64"/>
  <c r="AC10" i="64"/>
  <c r="GD9" i="64"/>
  <c r="GC9" i="64"/>
  <c r="GB9" i="64"/>
  <c r="FW9" i="64"/>
  <c r="FV9" i="64"/>
  <c r="FU9" i="64"/>
  <c r="FP9" i="64"/>
  <c r="FO9" i="64"/>
  <c r="FN9" i="64"/>
  <c r="FI9" i="64"/>
  <c r="FH9" i="64"/>
  <c r="FG9" i="64"/>
  <c r="FB9" i="64"/>
  <c r="FA9" i="64"/>
  <c r="EZ9" i="64"/>
  <c r="ET9" i="64"/>
  <c r="ES9" i="64"/>
  <c r="EU9" i="64" s="1"/>
  <c r="EM9" i="64"/>
  <c r="EL9" i="64"/>
  <c r="EN9" i="64" s="1"/>
  <c r="EF9" i="64"/>
  <c r="EE9" i="64"/>
  <c r="EG9" i="64" s="1"/>
  <c r="DY9" i="64"/>
  <c r="DX9" i="64"/>
  <c r="DR9" i="64"/>
  <c r="DQ9" i="64"/>
  <c r="DS9" i="64" s="1"/>
  <c r="DK9" i="64"/>
  <c r="DJ9" i="64"/>
  <c r="DC9" i="64"/>
  <c r="DB9" i="64"/>
  <c r="DD9" i="64" s="1"/>
  <c r="CX9" i="64"/>
  <c r="CZ9" i="64" s="1"/>
  <c r="AD9" i="64"/>
  <c r="AC9" i="64"/>
  <c r="A7" i="64"/>
  <c r="DA17" i="65" l="1"/>
  <c r="DI17" i="65" s="1"/>
  <c r="AF17" i="65"/>
  <c r="AE17" i="65"/>
  <c r="AG17" i="65" s="1"/>
  <c r="DN25" i="65"/>
  <c r="DE25" i="65"/>
  <c r="DN11" i="65"/>
  <c r="DE11" i="65"/>
  <c r="DF16" i="65"/>
  <c r="DE16" i="65" s="1"/>
  <c r="AE9" i="65"/>
  <c r="AG9" i="65" s="1"/>
  <c r="CY20" i="65"/>
  <c r="DL24" i="65"/>
  <c r="CY25" i="65"/>
  <c r="AF25" i="65" s="1"/>
  <c r="AH25" i="65" s="1"/>
  <c r="DD20" i="65"/>
  <c r="DF20" i="65" s="1"/>
  <c r="DN20" i="65" s="1"/>
  <c r="AH17" i="65"/>
  <c r="CY23" i="65"/>
  <c r="DA23" i="65" s="1"/>
  <c r="DI23" i="65" s="1"/>
  <c r="DG23" i="65" s="1"/>
  <c r="EN10" i="64"/>
  <c r="DS18" i="65"/>
  <c r="DD21" i="65"/>
  <c r="DS22" i="65"/>
  <c r="DZ9" i="65"/>
  <c r="DS10" i="65"/>
  <c r="DD11" i="65"/>
  <c r="DS16" i="65"/>
  <c r="DF19" i="65"/>
  <c r="DD23" i="65"/>
  <c r="DF23" i="65" s="1"/>
  <c r="DI22" i="65"/>
  <c r="DP22" i="65" s="1"/>
  <c r="CY10" i="64"/>
  <c r="DA10" i="64" s="1"/>
  <c r="DI10" i="64" s="1"/>
  <c r="DG10" i="64" s="1"/>
  <c r="DS12" i="65"/>
  <c r="DL13" i="65"/>
  <c r="DD14" i="65"/>
  <c r="DF14" i="65" s="1"/>
  <c r="DN14" i="65" s="1"/>
  <c r="AE22" i="65"/>
  <c r="AG22" i="65" s="1"/>
  <c r="DS21" i="65"/>
  <c r="CY9" i="65"/>
  <c r="DF17" i="65"/>
  <c r="DS23" i="65"/>
  <c r="DD15" i="65"/>
  <c r="DF15" i="65" s="1"/>
  <c r="CZ22" i="65"/>
  <c r="DZ9" i="64"/>
  <c r="DS11" i="65"/>
  <c r="DN9" i="65"/>
  <c r="DE9" i="65"/>
  <c r="AF26" i="65"/>
  <c r="AH26" i="65" s="1"/>
  <c r="DA26" i="65"/>
  <c r="DI26" i="65" s="1"/>
  <c r="DE15" i="65"/>
  <c r="DN15" i="65"/>
  <c r="AF16" i="65"/>
  <c r="AH16" i="65" s="1"/>
  <c r="DA16" i="65"/>
  <c r="DI16" i="65" s="1"/>
  <c r="DN17" i="65"/>
  <c r="DE17" i="65"/>
  <c r="CZ11" i="65"/>
  <c r="CY11" i="65"/>
  <c r="DN24" i="65"/>
  <c r="DE24" i="65"/>
  <c r="CZ26" i="65"/>
  <c r="AE26" i="65" s="1"/>
  <c r="AG26" i="65" s="1"/>
  <c r="DF18" i="65"/>
  <c r="CY21" i="65"/>
  <c r="DU12" i="65"/>
  <c r="CZ16" i="65"/>
  <c r="AE16" i="65" s="1"/>
  <c r="AG16" i="65" s="1"/>
  <c r="CY19" i="65"/>
  <c r="CZ15" i="65"/>
  <c r="CY15" i="65"/>
  <c r="CY13" i="65"/>
  <c r="DA20" i="65"/>
  <c r="DI20" i="65" s="1"/>
  <c r="DI12" i="65"/>
  <c r="DF21" i="65"/>
  <c r="DF10" i="65"/>
  <c r="DN22" i="65"/>
  <c r="DE22" i="65"/>
  <c r="AF12" i="65"/>
  <c r="AH12" i="65" s="1"/>
  <c r="AE12" i="65"/>
  <c r="AG12" i="65" s="1"/>
  <c r="DM25" i="65"/>
  <c r="DU25" i="65"/>
  <c r="CY18" i="65"/>
  <c r="CY10" i="65"/>
  <c r="DD13" i="65"/>
  <c r="DF13" i="65" s="1"/>
  <c r="CY24" i="65"/>
  <c r="DF26" i="65"/>
  <c r="CY14" i="65"/>
  <c r="EG10" i="64"/>
  <c r="AF10" i="64"/>
  <c r="AH10" i="64" s="1"/>
  <c r="DL9" i="64"/>
  <c r="AE10" i="64"/>
  <c r="AG10" i="64" s="1"/>
  <c r="EU10" i="64"/>
  <c r="DP10" i="64"/>
  <c r="DN10" i="64"/>
  <c r="DE10" i="64"/>
  <c r="DF9" i="64"/>
  <c r="CY9" i="64"/>
  <c r="DE20" i="65" l="1"/>
  <c r="DA25" i="65"/>
  <c r="DI25" i="65" s="1"/>
  <c r="DP23" i="65"/>
  <c r="AE25" i="65"/>
  <c r="AG25" i="65" s="1"/>
  <c r="DE14" i="65"/>
  <c r="DU11" i="65"/>
  <c r="DM11" i="65"/>
  <c r="DE19" i="65"/>
  <c r="DN19" i="65"/>
  <c r="DN16" i="65"/>
  <c r="DM16" i="65" s="1"/>
  <c r="DG22" i="65"/>
  <c r="AE20" i="65"/>
  <c r="AG20" i="65" s="1"/>
  <c r="AF20" i="65"/>
  <c r="AH20" i="65" s="1"/>
  <c r="AE23" i="65"/>
  <c r="AG23" i="65" s="1"/>
  <c r="AF23" i="65"/>
  <c r="AH23" i="65" s="1"/>
  <c r="AF9" i="65"/>
  <c r="AH9" i="65" s="1"/>
  <c r="DA9" i="65"/>
  <c r="DP17" i="65"/>
  <c r="DG17" i="65"/>
  <c r="DE13" i="65"/>
  <c r="DN13" i="65"/>
  <c r="DA18" i="65"/>
  <c r="DI18" i="65" s="1"/>
  <c r="AF18" i="65"/>
  <c r="AH18" i="65" s="1"/>
  <c r="AE18" i="65"/>
  <c r="AG18" i="65" s="1"/>
  <c r="DO23" i="65"/>
  <c r="DW23" i="65"/>
  <c r="EB25" i="65"/>
  <c r="DT25" i="65"/>
  <c r="AF21" i="65"/>
  <c r="AH21" i="65" s="1"/>
  <c r="DA21" i="65"/>
  <c r="DI21" i="65" s="1"/>
  <c r="AE21" i="65"/>
  <c r="AG21" i="65" s="1"/>
  <c r="DO22" i="65"/>
  <c r="DW22" i="65"/>
  <c r="DP12" i="65"/>
  <c r="DG12" i="65"/>
  <c r="DP20" i="65"/>
  <c r="DG20" i="65"/>
  <c r="DE10" i="65"/>
  <c r="DN10" i="65"/>
  <c r="AF13" i="65"/>
  <c r="AH13" i="65" s="1"/>
  <c r="DA13" i="65"/>
  <c r="DI13" i="65" s="1"/>
  <c r="AE13" i="65"/>
  <c r="AG13" i="65" s="1"/>
  <c r="DP25" i="65"/>
  <c r="DG25" i="65"/>
  <c r="DA19" i="65"/>
  <c r="DI19" i="65" s="1"/>
  <c r="AF19" i="65"/>
  <c r="AH19" i="65" s="1"/>
  <c r="AE19" i="65"/>
  <c r="AG19" i="65" s="1"/>
  <c r="DM20" i="65"/>
  <c r="DU20" i="65"/>
  <c r="EB12" i="65"/>
  <c r="DT12" i="65"/>
  <c r="DN18" i="65"/>
  <c r="DE18" i="65"/>
  <c r="DU24" i="65"/>
  <c r="DM24" i="65"/>
  <c r="DA14" i="65"/>
  <c r="DI14" i="65" s="1"/>
  <c r="AE14" i="65"/>
  <c r="AG14" i="65" s="1"/>
  <c r="AF14" i="65"/>
  <c r="AH14" i="65" s="1"/>
  <c r="DM14" i="65"/>
  <c r="DU14" i="65"/>
  <c r="DE21" i="65"/>
  <c r="DN21" i="65"/>
  <c r="DG16" i="65"/>
  <c r="DP16" i="65"/>
  <c r="DM22" i="65"/>
  <c r="DU22" i="65"/>
  <c r="DM15" i="65"/>
  <c r="DU15" i="65"/>
  <c r="DA11" i="65"/>
  <c r="DI11" i="65" s="1"/>
  <c r="AE11" i="65"/>
  <c r="AG11" i="65" s="1"/>
  <c r="AF11" i="65"/>
  <c r="AH11" i="65" s="1"/>
  <c r="DG26" i="65"/>
  <c r="DP26" i="65"/>
  <c r="DE26" i="65"/>
  <c r="DN26" i="65"/>
  <c r="DA15" i="65"/>
  <c r="DI15" i="65" s="1"/>
  <c r="AF15" i="65"/>
  <c r="AH15" i="65" s="1"/>
  <c r="AE15" i="65"/>
  <c r="AG15" i="65" s="1"/>
  <c r="AF24" i="65"/>
  <c r="AH24" i="65" s="1"/>
  <c r="AE24" i="65"/>
  <c r="AG24" i="65" s="1"/>
  <c r="DA24" i="65"/>
  <c r="DI24" i="65" s="1"/>
  <c r="DN23" i="65"/>
  <c r="DE23" i="65"/>
  <c r="DA10" i="65"/>
  <c r="DI10" i="65" s="1"/>
  <c r="AE10" i="65"/>
  <c r="AG10" i="65" s="1"/>
  <c r="AF10" i="65"/>
  <c r="AH10" i="65" s="1"/>
  <c r="DM17" i="65"/>
  <c r="DU17" i="65"/>
  <c r="DM9" i="65"/>
  <c r="DU9" i="65"/>
  <c r="DA9" i="64"/>
  <c r="AF9" i="64"/>
  <c r="AH9" i="64" s="1"/>
  <c r="AE9" i="64"/>
  <c r="AG9" i="64" s="1"/>
  <c r="DN9" i="64"/>
  <c r="DE9" i="64"/>
  <c r="DM10" i="64"/>
  <c r="DU10" i="64"/>
  <c r="DO10" i="64"/>
  <c r="DW10" i="64"/>
  <c r="DU19" i="65" l="1"/>
  <c r="DM19" i="65"/>
  <c r="EB11" i="65"/>
  <c r="DT11" i="65"/>
  <c r="DU16" i="65"/>
  <c r="DO17" i="65"/>
  <c r="DW17" i="65"/>
  <c r="DI9" i="65"/>
  <c r="DI7" i="65"/>
  <c r="DT17" i="65"/>
  <c r="EB17" i="65"/>
  <c r="DG11" i="65"/>
  <c r="DP11" i="65"/>
  <c r="DG19" i="65"/>
  <c r="DP19" i="65"/>
  <c r="DT15" i="65"/>
  <c r="EB15" i="65"/>
  <c r="DG21" i="65"/>
  <c r="DP21" i="65"/>
  <c r="DM23" i="65"/>
  <c r="DU23" i="65"/>
  <c r="DT24" i="65"/>
  <c r="EB24" i="65"/>
  <c r="DP13" i="65"/>
  <c r="DG13" i="65"/>
  <c r="DU18" i="65"/>
  <c r="DM18" i="65"/>
  <c r="DG15" i="65"/>
  <c r="DP15" i="65"/>
  <c r="EA12" i="65"/>
  <c r="EI12" i="65"/>
  <c r="DG18" i="65"/>
  <c r="DP18" i="65"/>
  <c r="DW26" i="65"/>
  <c r="DO26" i="65"/>
  <c r="DO12" i="65"/>
  <c r="DW12" i="65"/>
  <c r="ED22" i="65"/>
  <c r="DV22" i="65"/>
  <c r="DP14" i="65"/>
  <c r="DG14" i="65"/>
  <c r="DP24" i="65"/>
  <c r="DG24" i="65"/>
  <c r="DO25" i="65"/>
  <c r="DW25" i="65"/>
  <c r="EI25" i="65"/>
  <c r="EA25" i="65"/>
  <c r="ED23" i="65"/>
  <c r="DV23" i="65"/>
  <c r="DU10" i="65"/>
  <c r="DM10" i="65"/>
  <c r="DM26" i="65"/>
  <c r="DU26" i="65"/>
  <c r="DT16" i="65"/>
  <c r="EB16" i="65"/>
  <c r="EB20" i="65"/>
  <c r="DT20" i="65"/>
  <c r="DU13" i="65"/>
  <c r="DM13" i="65"/>
  <c r="EB14" i="65"/>
  <c r="DT14" i="65"/>
  <c r="DG10" i="65"/>
  <c r="DP10" i="65"/>
  <c r="DT22" i="65"/>
  <c r="EB22" i="65"/>
  <c r="DW16" i="65"/>
  <c r="DO16" i="65"/>
  <c r="EB9" i="65"/>
  <c r="DT9" i="65"/>
  <c r="DU21" i="65"/>
  <c r="DM21" i="65"/>
  <c r="DO20" i="65"/>
  <c r="DW20" i="65"/>
  <c r="DV10" i="64"/>
  <c r="ED10" i="64"/>
  <c r="DM9" i="64"/>
  <c r="DU9" i="64"/>
  <c r="DI7" i="64"/>
  <c r="DI9" i="64"/>
  <c r="EB10" i="64"/>
  <c r="DT10" i="64"/>
  <c r="DG9" i="65" l="1"/>
  <c r="DP9" i="65"/>
  <c r="EA11" i="65"/>
  <c r="EI11" i="65"/>
  <c r="ED17" i="65"/>
  <c r="DV17" i="65"/>
  <c r="DT19" i="65"/>
  <c r="EB19" i="65"/>
  <c r="EI22" i="65"/>
  <c r="EA22" i="65"/>
  <c r="EC23" i="65"/>
  <c r="EK23" i="65"/>
  <c r="DW10" i="65"/>
  <c r="DO10" i="65"/>
  <c r="EA14" i="65"/>
  <c r="EI14" i="65"/>
  <c r="ED25" i="65"/>
  <c r="DV25" i="65"/>
  <c r="ED20" i="65"/>
  <c r="DV20" i="65"/>
  <c r="DW11" i="65"/>
  <c r="DO11" i="65"/>
  <c r="DO24" i="65"/>
  <c r="DW24" i="65"/>
  <c r="DT21" i="65"/>
  <c r="EB21" i="65"/>
  <c r="DO14" i="65"/>
  <c r="DW14" i="65"/>
  <c r="DW13" i="65"/>
  <c r="DO13" i="65"/>
  <c r="EB23" i="65"/>
  <c r="DT23" i="65"/>
  <c r="DV26" i="65"/>
  <c r="ED26" i="65"/>
  <c r="DW18" i="65"/>
  <c r="DO18" i="65"/>
  <c r="EH25" i="65"/>
  <c r="EP25" i="65"/>
  <c r="DW19" i="65"/>
  <c r="DO19" i="65"/>
  <c r="DW15" i="65"/>
  <c r="DO15" i="65"/>
  <c r="EA20" i="65"/>
  <c r="EI20" i="65"/>
  <c r="DT18" i="65"/>
  <c r="EB18" i="65"/>
  <c r="EB26" i="65"/>
  <c r="DT26" i="65"/>
  <c r="EI24" i="65"/>
  <c r="EA24" i="65"/>
  <c r="EA17" i="65"/>
  <c r="EI17" i="65"/>
  <c r="ED12" i="65"/>
  <c r="DV12" i="65"/>
  <c r="DW21" i="65"/>
  <c r="DO21" i="65"/>
  <c r="EA15" i="65"/>
  <c r="EI15" i="65"/>
  <c r="EH12" i="65"/>
  <c r="EP12" i="65"/>
  <c r="DT13" i="65"/>
  <c r="EB13" i="65"/>
  <c r="EI16" i="65"/>
  <c r="EA16" i="65"/>
  <c r="EA9" i="65"/>
  <c r="EI9" i="65"/>
  <c r="DV16" i="65"/>
  <c r="ED16" i="65"/>
  <c r="DT10" i="65"/>
  <c r="EB10" i="65"/>
  <c r="EK22" i="65"/>
  <c r="EC22" i="65"/>
  <c r="EC10" i="64"/>
  <c r="EK10" i="64"/>
  <c r="EA10" i="64"/>
  <c r="EI10" i="64"/>
  <c r="DP9" i="64"/>
  <c r="DG9" i="64"/>
  <c r="EB9" i="64"/>
  <c r="DT9" i="64"/>
  <c r="EH11" i="65" l="1"/>
  <c r="EP11" i="65"/>
  <c r="EI19" i="65"/>
  <c r="EA19" i="65"/>
  <c r="EC17" i="65"/>
  <c r="EK17" i="65"/>
  <c r="DO9" i="65"/>
  <c r="DW9" i="65"/>
  <c r="EH17" i="65"/>
  <c r="EP17" i="65"/>
  <c r="DV11" i="65"/>
  <c r="ED11" i="65"/>
  <c r="DV18" i="65"/>
  <c r="ED18" i="65"/>
  <c r="EC26" i="65"/>
  <c r="EK26" i="65"/>
  <c r="EP16" i="65"/>
  <c r="EH16" i="65"/>
  <c r="EC25" i="65"/>
  <c r="EK25" i="65"/>
  <c r="EH14" i="65"/>
  <c r="EP14" i="65"/>
  <c r="EA26" i="65"/>
  <c r="EI26" i="65"/>
  <c r="EA18" i="65"/>
  <c r="EI18" i="65"/>
  <c r="EI10" i="65"/>
  <c r="EA10" i="65"/>
  <c r="EP15" i="65"/>
  <c r="EH15" i="65"/>
  <c r="DV21" i="65"/>
  <c r="ED21" i="65"/>
  <c r="EC20" i="65"/>
  <c r="EK20" i="65"/>
  <c r="EO12" i="65"/>
  <c r="EW12" i="65"/>
  <c r="EJ22" i="65"/>
  <c r="ER22" i="65"/>
  <c r="EH20" i="65"/>
  <c r="EP20" i="65"/>
  <c r="DV10" i="65"/>
  <c r="ED10" i="65"/>
  <c r="EA21" i="65"/>
  <c r="EI21" i="65"/>
  <c r="EP9" i="65"/>
  <c r="EH9" i="65"/>
  <c r="ED24" i="65"/>
  <c r="DV24" i="65"/>
  <c r="EW25" i="65"/>
  <c r="EO25" i="65"/>
  <c r="EH24" i="65"/>
  <c r="EP24" i="65"/>
  <c r="EA13" i="65"/>
  <c r="EI13" i="65"/>
  <c r="EA23" i="65"/>
  <c r="EI23" i="65"/>
  <c r="DV13" i="65"/>
  <c r="ED13" i="65"/>
  <c r="ED14" i="65"/>
  <c r="DV14" i="65"/>
  <c r="EK16" i="65"/>
  <c r="EC16" i="65"/>
  <c r="EJ23" i="65"/>
  <c r="ER23" i="65"/>
  <c r="ED15" i="65"/>
  <c r="DV15" i="65"/>
  <c r="EC12" i="65"/>
  <c r="EK12" i="65"/>
  <c r="DV19" i="65"/>
  <c r="ED19" i="65"/>
  <c r="EH22" i="65"/>
  <c r="EP22" i="65"/>
  <c r="EA9" i="64"/>
  <c r="EI9" i="64"/>
  <c r="DO9" i="64"/>
  <c r="DW9" i="64"/>
  <c r="EH10" i="64"/>
  <c r="EP10" i="64"/>
  <c r="ER10" i="64"/>
  <c r="EJ10" i="64"/>
  <c r="DV9" i="65" l="1"/>
  <c r="ED9" i="65"/>
  <c r="ER17" i="65"/>
  <c r="EJ17" i="65"/>
  <c r="EH19" i="65"/>
  <c r="EP19" i="65"/>
  <c r="EW11" i="65"/>
  <c r="EO11" i="65"/>
  <c r="EW14" i="65"/>
  <c r="EO14" i="65"/>
  <c r="EJ16" i="65"/>
  <c r="ER16" i="65"/>
  <c r="EC14" i="65"/>
  <c r="EK14" i="65"/>
  <c r="EO16" i="65"/>
  <c r="EW16" i="65"/>
  <c r="EP21" i="65"/>
  <c r="EH21" i="65"/>
  <c r="EP23" i="65"/>
  <c r="EH23" i="65"/>
  <c r="EK18" i="65"/>
  <c r="EC18" i="65"/>
  <c r="EO15" i="65"/>
  <c r="EW15" i="65"/>
  <c r="EK19" i="65"/>
  <c r="EC19" i="65"/>
  <c r="EK11" i="65"/>
  <c r="EC11" i="65"/>
  <c r="EY22" i="65"/>
  <c r="EQ22" i="65"/>
  <c r="ER20" i="65"/>
  <c r="EJ20" i="65"/>
  <c r="EK21" i="65"/>
  <c r="EC21" i="65"/>
  <c r="EW22" i="65"/>
  <c r="EO22" i="65"/>
  <c r="EP13" i="65"/>
  <c r="EH13" i="65"/>
  <c r="EO24" i="65"/>
  <c r="EW24" i="65"/>
  <c r="EH26" i="65"/>
  <c r="EP26" i="65"/>
  <c r="EW17" i="65"/>
  <c r="EO17" i="65"/>
  <c r="EQ23" i="65"/>
  <c r="EY23" i="65"/>
  <c r="FD12" i="65"/>
  <c r="EV12" i="65"/>
  <c r="EV25" i="65"/>
  <c r="FD25" i="65"/>
  <c r="ER25" i="65"/>
  <c r="EJ25" i="65"/>
  <c r="EK24" i="65"/>
  <c r="EC24" i="65"/>
  <c r="EO9" i="65"/>
  <c r="EW9" i="65"/>
  <c r="EK13" i="65"/>
  <c r="EC13" i="65"/>
  <c r="ER26" i="65"/>
  <c r="EJ26" i="65"/>
  <c r="EK10" i="65"/>
  <c r="EC10" i="65"/>
  <c r="EW20" i="65"/>
  <c r="EO20" i="65"/>
  <c r="EP10" i="65"/>
  <c r="EH10" i="65"/>
  <c r="ER12" i="65"/>
  <c r="EJ12" i="65"/>
  <c r="EP18" i="65"/>
  <c r="EH18" i="65"/>
  <c r="EK15" i="65"/>
  <c r="EC15" i="65"/>
  <c r="EH9" i="64"/>
  <c r="EP9" i="64"/>
  <c r="ED9" i="64"/>
  <c r="DV9" i="64"/>
  <c r="EW10" i="64"/>
  <c r="EO10" i="64"/>
  <c r="EQ10" i="64"/>
  <c r="EY10" i="64"/>
  <c r="EQ17" i="65" l="1"/>
  <c r="EY17" i="65"/>
  <c r="EV11" i="65"/>
  <c r="FD11" i="65"/>
  <c r="EK9" i="65"/>
  <c r="EC9" i="65"/>
  <c r="EW19" i="65"/>
  <c r="EO19" i="65"/>
  <c r="FD15" i="65"/>
  <c r="EV15" i="65"/>
  <c r="EY25" i="65"/>
  <c r="EQ25" i="65"/>
  <c r="FK25" i="65"/>
  <c r="FC25" i="65"/>
  <c r="EO10" i="65"/>
  <c r="EW10" i="65"/>
  <c r="ER18" i="65"/>
  <c r="EJ18" i="65"/>
  <c r="EQ20" i="65"/>
  <c r="EY20" i="65"/>
  <c r="FD16" i="65"/>
  <c r="EV16" i="65"/>
  <c r="EV17" i="65"/>
  <c r="FD17" i="65"/>
  <c r="ER14" i="65"/>
  <c r="EJ14" i="65"/>
  <c r="EJ15" i="65"/>
  <c r="ER15" i="65"/>
  <c r="FD24" i="65"/>
  <c r="EV24" i="65"/>
  <c r="EO18" i="65"/>
  <c r="EW18" i="65"/>
  <c r="ER11" i="65"/>
  <c r="EJ11" i="65"/>
  <c r="EV22" i="65"/>
  <c r="FD22" i="65"/>
  <c r="FC12" i="65"/>
  <c r="FK12" i="65"/>
  <c r="FF23" i="65"/>
  <c r="EX23" i="65"/>
  <c r="EJ10" i="65"/>
  <c r="ER10" i="65"/>
  <c r="EO21" i="65"/>
  <c r="EW21" i="65"/>
  <c r="EX22" i="65"/>
  <c r="FF22" i="65"/>
  <c r="EQ12" i="65"/>
  <c r="EY12" i="65"/>
  <c r="EJ21" i="65"/>
  <c r="ER21" i="65"/>
  <c r="FD20" i="65"/>
  <c r="EV20" i="65"/>
  <c r="EO23" i="65"/>
  <c r="EW23" i="65"/>
  <c r="EQ26" i="65"/>
  <c r="EY26" i="65"/>
  <c r="EO26" i="65"/>
  <c r="EW26" i="65"/>
  <c r="ER13" i="65"/>
  <c r="EJ13" i="65"/>
  <c r="EV9" i="65"/>
  <c r="FD9" i="65"/>
  <c r="EY16" i="65"/>
  <c r="EQ16" i="65"/>
  <c r="EJ24" i="65"/>
  <c r="ER24" i="65"/>
  <c r="EO13" i="65"/>
  <c r="EW13" i="65"/>
  <c r="ER19" i="65"/>
  <c r="EJ19" i="65"/>
  <c r="EV14" i="65"/>
  <c r="FD14" i="65"/>
  <c r="EW9" i="64"/>
  <c r="EO9" i="64"/>
  <c r="EK9" i="64"/>
  <c r="EC9" i="64"/>
  <c r="EX10" i="64"/>
  <c r="FF10" i="64"/>
  <c r="FD10" i="64"/>
  <c r="EV10" i="64"/>
  <c r="FK11" i="65" l="1"/>
  <c r="FC11" i="65"/>
  <c r="FF17" i="65"/>
  <c r="EX17" i="65"/>
  <c r="EV19" i="65"/>
  <c r="FD19" i="65"/>
  <c r="EJ9" i="65"/>
  <c r="ER9" i="65"/>
  <c r="EX12" i="65"/>
  <c r="FF12" i="65"/>
  <c r="FF16" i="65"/>
  <c r="EX16" i="65"/>
  <c r="FK9" i="65"/>
  <c r="FC9" i="65"/>
  <c r="FK14" i="65"/>
  <c r="FC14" i="65"/>
  <c r="FD21" i="65"/>
  <c r="EV21" i="65"/>
  <c r="FF26" i="65"/>
  <c r="EX26" i="65"/>
  <c r="FE23" i="65"/>
  <c r="FM23" i="65"/>
  <c r="FK22" i="65"/>
  <c r="FC22" i="65"/>
  <c r="FD18" i="65"/>
  <c r="EV18" i="65"/>
  <c r="FC24" i="65"/>
  <c r="FK24" i="65"/>
  <c r="EQ15" i="65"/>
  <c r="EY15" i="65"/>
  <c r="EY14" i="65"/>
  <c r="EQ14" i="65"/>
  <c r="FK17" i="65"/>
  <c r="FC17" i="65"/>
  <c r="FR12" i="65"/>
  <c r="FJ12" i="65"/>
  <c r="EQ21" i="65"/>
  <c r="EY21" i="65"/>
  <c r="FF20" i="65"/>
  <c r="EX20" i="65"/>
  <c r="EY11" i="65"/>
  <c r="EQ11" i="65"/>
  <c r="FM22" i="65"/>
  <c r="FE22" i="65"/>
  <c r="EQ13" i="65"/>
  <c r="EY13" i="65"/>
  <c r="EQ18" i="65"/>
  <c r="EY18" i="65"/>
  <c r="FD26" i="65"/>
  <c r="EV26" i="65"/>
  <c r="FD10" i="65"/>
  <c r="EV10" i="65"/>
  <c r="EQ10" i="65"/>
  <c r="EY10" i="65"/>
  <c r="EY19" i="65"/>
  <c r="EQ19" i="65"/>
  <c r="FJ25" i="65"/>
  <c r="FR25" i="65"/>
  <c r="EV13" i="65"/>
  <c r="FD13" i="65"/>
  <c r="FD23" i="65"/>
  <c r="EV23" i="65"/>
  <c r="EX25" i="65"/>
  <c r="FF25" i="65"/>
  <c r="EY24" i="65"/>
  <c r="EQ24" i="65"/>
  <c r="FC20" i="65"/>
  <c r="FK20" i="65"/>
  <c r="FC16" i="65"/>
  <c r="FK16" i="65"/>
  <c r="FC15" i="65"/>
  <c r="FK15" i="65"/>
  <c r="EV9" i="64"/>
  <c r="FD9" i="64"/>
  <c r="FK10" i="64"/>
  <c r="FC10" i="64"/>
  <c r="FM10" i="64"/>
  <c r="FE10" i="64"/>
  <c r="ER9" i="64"/>
  <c r="EJ9" i="64"/>
  <c r="EY9" i="65" l="1"/>
  <c r="EQ9" i="65"/>
  <c r="FK19" i="65"/>
  <c r="FC19" i="65"/>
  <c r="FM17" i="65"/>
  <c r="FE17" i="65"/>
  <c r="FJ11" i="65"/>
  <c r="FR11" i="65"/>
  <c r="FM25" i="65"/>
  <c r="FE25" i="65"/>
  <c r="FY12" i="65"/>
  <c r="FQ12" i="65"/>
  <c r="FF13" i="65"/>
  <c r="EX13" i="65"/>
  <c r="FC21" i="65"/>
  <c r="FK21" i="65"/>
  <c r="FR14" i="65"/>
  <c r="FJ14" i="65"/>
  <c r="FF15" i="65"/>
  <c r="EX15" i="65"/>
  <c r="EX19" i="65"/>
  <c r="FF19" i="65"/>
  <c r="EX11" i="65"/>
  <c r="FF11" i="65"/>
  <c r="FJ9" i="65"/>
  <c r="FR9" i="65"/>
  <c r="FF10" i="65"/>
  <c r="EX10" i="65"/>
  <c r="FE20" i="65"/>
  <c r="FM20" i="65"/>
  <c r="FE16" i="65"/>
  <c r="FM16" i="65"/>
  <c r="FR20" i="65"/>
  <c r="FJ20" i="65"/>
  <c r="FE12" i="65"/>
  <c r="FM12" i="65"/>
  <c r="FC10" i="65"/>
  <c r="FK10" i="65"/>
  <c r="FJ22" i="65"/>
  <c r="FR22" i="65"/>
  <c r="FF21" i="65"/>
  <c r="EX21" i="65"/>
  <c r="FT23" i="65"/>
  <c r="FL23" i="65"/>
  <c r="FF18" i="65"/>
  <c r="EX18" i="65"/>
  <c r="FE26" i="65"/>
  <c r="FM26" i="65"/>
  <c r="FK23" i="65"/>
  <c r="FC23" i="65"/>
  <c r="FJ17" i="65"/>
  <c r="FR17" i="65"/>
  <c r="FC13" i="65"/>
  <c r="FK13" i="65"/>
  <c r="EX14" i="65"/>
  <c r="FF14" i="65"/>
  <c r="FY25" i="65"/>
  <c r="FQ25" i="65"/>
  <c r="FL22" i="65"/>
  <c r="FT22" i="65"/>
  <c r="FJ15" i="65"/>
  <c r="FR15" i="65"/>
  <c r="FR24" i="65"/>
  <c r="FJ24" i="65"/>
  <c r="FR16" i="65"/>
  <c r="FJ16" i="65"/>
  <c r="FC18" i="65"/>
  <c r="FK18" i="65"/>
  <c r="EX24" i="65"/>
  <c r="FF24" i="65"/>
  <c r="FC26" i="65"/>
  <c r="FK26" i="65"/>
  <c r="EY9" i="64"/>
  <c r="EQ9" i="64"/>
  <c r="FL10" i="64"/>
  <c r="FT10" i="64"/>
  <c r="FR10" i="64"/>
  <c r="FJ10" i="64"/>
  <c r="FK9" i="64"/>
  <c r="FC9" i="64"/>
  <c r="FL17" i="65" l="1"/>
  <c r="FT17" i="65"/>
  <c r="FJ19" i="65"/>
  <c r="FR19" i="65"/>
  <c r="FQ11" i="65"/>
  <c r="FY11" i="65"/>
  <c r="FF9" i="65"/>
  <c r="EX9" i="65"/>
  <c r="FY17" i="65"/>
  <c r="FQ17" i="65"/>
  <c r="FT12" i="65"/>
  <c r="FL12" i="65"/>
  <c r="FJ10" i="65"/>
  <c r="FR10" i="65"/>
  <c r="FQ24" i="65"/>
  <c r="FY24" i="65"/>
  <c r="FY15" i="65"/>
  <c r="FQ15" i="65"/>
  <c r="FM19" i="65"/>
  <c r="FE19" i="65"/>
  <c r="FT26" i="65"/>
  <c r="FL26" i="65"/>
  <c r="FE15" i="65"/>
  <c r="FM15" i="65"/>
  <c r="FY20" i="65"/>
  <c r="FQ20" i="65"/>
  <c r="FR21" i="65"/>
  <c r="FJ21" i="65"/>
  <c r="FM14" i="65"/>
  <c r="FE14" i="65"/>
  <c r="FJ18" i="65"/>
  <c r="FR18" i="65"/>
  <c r="FE21" i="65"/>
  <c r="FM21" i="65"/>
  <c r="FX12" i="65"/>
  <c r="GF12" i="65"/>
  <c r="FR13" i="65"/>
  <c r="FJ13" i="65"/>
  <c r="FQ22" i="65"/>
  <c r="FY22" i="65"/>
  <c r="FY9" i="65"/>
  <c r="FQ9" i="65"/>
  <c r="FM11" i="65"/>
  <c r="FE11" i="65"/>
  <c r="FJ23" i="65"/>
  <c r="FR23" i="65"/>
  <c r="GA22" i="65"/>
  <c r="FS22" i="65"/>
  <c r="FE18" i="65"/>
  <c r="FM18" i="65"/>
  <c r="FQ14" i="65"/>
  <c r="FY14" i="65"/>
  <c r="FR26" i="65"/>
  <c r="FJ26" i="65"/>
  <c r="FT16" i="65"/>
  <c r="FL16" i="65"/>
  <c r="FX25" i="65"/>
  <c r="GF25" i="65"/>
  <c r="FE24" i="65"/>
  <c r="FM24" i="65"/>
  <c r="FT20" i="65"/>
  <c r="FL20" i="65"/>
  <c r="GA23" i="65"/>
  <c r="FS23" i="65"/>
  <c r="FE13" i="65"/>
  <c r="FM13" i="65"/>
  <c r="FE10" i="65"/>
  <c r="FM10" i="65"/>
  <c r="FQ16" i="65"/>
  <c r="FY16" i="65"/>
  <c r="FL25" i="65"/>
  <c r="FT25" i="65"/>
  <c r="FR9" i="64"/>
  <c r="FJ9" i="64"/>
  <c r="FQ10" i="64"/>
  <c r="FY10" i="64"/>
  <c r="EX9" i="64"/>
  <c r="FF9" i="64"/>
  <c r="GA10" i="64"/>
  <c r="FS10" i="64"/>
  <c r="FM9" i="65" l="1"/>
  <c r="FE9" i="65"/>
  <c r="FQ19" i="65"/>
  <c r="FY19" i="65"/>
  <c r="GF11" i="65"/>
  <c r="FX11" i="65"/>
  <c r="GA17" i="65"/>
  <c r="FS17" i="65"/>
  <c r="FS20" i="65"/>
  <c r="GA20" i="65"/>
  <c r="FT24" i="65"/>
  <c r="FL24" i="65"/>
  <c r="FL19" i="65"/>
  <c r="FT19" i="65"/>
  <c r="CM25" i="65"/>
  <c r="GE25" i="65"/>
  <c r="FX15" i="65"/>
  <c r="GF15" i="65"/>
  <c r="FY23" i="65"/>
  <c r="FQ23" i="65"/>
  <c r="FS16" i="65"/>
  <c r="GA16" i="65"/>
  <c r="FT11" i="65"/>
  <c r="FL11" i="65"/>
  <c r="GF9" i="65"/>
  <c r="FX9" i="65"/>
  <c r="FQ13" i="65"/>
  <c r="FY13" i="65"/>
  <c r="FZ23" i="65"/>
  <c r="GH23" i="65"/>
  <c r="FY18" i="65"/>
  <c r="FQ18" i="65"/>
  <c r="GA25" i="65"/>
  <c r="FS25" i="65"/>
  <c r="GF16" i="65"/>
  <c r="FX16" i="65"/>
  <c r="FL14" i="65"/>
  <c r="FT14" i="65"/>
  <c r="FT10" i="65"/>
  <c r="FL10" i="65"/>
  <c r="FX22" i="65"/>
  <c r="GF22" i="65"/>
  <c r="FT15" i="65"/>
  <c r="FL15" i="65"/>
  <c r="CM12" i="65"/>
  <c r="GE12" i="65"/>
  <c r="FS26" i="65"/>
  <c r="GA26" i="65"/>
  <c r="FT21" i="65"/>
  <c r="FL21" i="65"/>
  <c r="FZ22" i="65"/>
  <c r="GH22" i="65"/>
  <c r="GF24" i="65"/>
  <c r="FX24" i="65"/>
  <c r="FY10" i="65"/>
  <c r="FQ10" i="65"/>
  <c r="FQ21" i="65"/>
  <c r="FY21" i="65"/>
  <c r="FY26" i="65"/>
  <c r="FQ26" i="65"/>
  <c r="GF14" i="65"/>
  <c r="FX14" i="65"/>
  <c r="FS12" i="65"/>
  <c r="GA12" i="65"/>
  <c r="FT13" i="65"/>
  <c r="FL13" i="65"/>
  <c r="FT18" i="65"/>
  <c r="FL18" i="65"/>
  <c r="FX20" i="65"/>
  <c r="GF20" i="65"/>
  <c r="GF17" i="65"/>
  <c r="FX17" i="65"/>
  <c r="FM9" i="64"/>
  <c r="FE9" i="64"/>
  <c r="FX10" i="64"/>
  <c r="GF10" i="64"/>
  <c r="FQ9" i="64"/>
  <c r="FY9" i="64"/>
  <c r="GH10" i="64"/>
  <c r="FZ10" i="64"/>
  <c r="GF19" i="65" l="1"/>
  <c r="FX19" i="65"/>
  <c r="FZ17" i="65"/>
  <c r="GH17" i="65"/>
  <c r="CM11" i="65"/>
  <c r="GE11" i="65"/>
  <c r="CL11" i="65" s="1"/>
  <c r="FT9" i="65"/>
  <c r="FL9" i="65"/>
  <c r="FS21" i="65"/>
  <c r="GA21" i="65"/>
  <c r="FZ16" i="65"/>
  <c r="GH16" i="65"/>
  <c r="GE16" i="65"/>
  <c r="CM16" i="65"/>
  <c r="CM14" i="65"/>
  <c r="GE14" i="65"/>
  <c r="FZ25" i="65"/>
  <c r="GH25" i="65"/>
  <c r="GF26" i="65"/>
  <c r="FX26" i="65"/>
  <c r="GG23" i="65"/>
  <c r="CN23" i="65" s="1"/>
  <c r="GI23" i="65"/>
  <c r="CO23" i="65" s="1"/>
  <c r="GE22" i="65"/>
  <c r="CM22" i="65"/>
  <c r="GA14" i="65"/>
  <c r="FS14" i="65"/>
  <c r="GH26" i="65"/>
  <c r="FZ26" i="65"/>
  <c r="GF21" i="65"/>
  <c r="FX21" i="65"/>
  <c r="CL25" i="65"/>
  <c r="CM17" i="65"/>
  <c r="GE17" i="65"/>
  <c r="GA19" i="65"/>
  <c r="FS19" i="65"/>
  <c r="FX10" i="65"/>
  <c r="GF10" i="65"/>
  <c r="FS18" i="65"/>
  <c r="GA18" i="65"/>
  <c r="GI22" i="65"/>
  <c r="CO22" i="65" s="1"/>
  <c r="GG22" i="65"/>
  <c r="CN22" i="65" s="1"/>
  <c r="GH20" i="65"/>
  <c r="FZ20" i="65"/>
  <c r="FS13" i="65"/>
  <c r="GA13" i="65"/>
  <c r="GH12" i="65"/>
  <c r="FZ12" i="65"/>
  <c r="GA11" i="65"/>
  <c r="FS11" i="65"/>
  <c r="CL12" i="65"/>
  <c r="GF23" i="65"/>
  <c r="FX23" i="65"/>
  <c r="CM15" i="65"/>
  <c r="GE15" i="65"/>
  <c r="FX18" i="65"/>
  <c r="GF18" i="65"/>
  <c r="FS15" i="65"/>
  <c r="GA15" i="65"/>
  <c r="FX13" i="65"/>
  <c r="GF13" i="65"/>
  <c r="CM20" i="65"/>
  <c r="GE20" i="65"/>
  <c r="GE24" i="65"/>
  <c r="CM24" i="65"/>
  <c r="FS24" i="65"/>
  <c r="GA24" i="65"/>
  <c r="FS10" i="65"/>
  <c r="GA10" i="65"/>
  <c r="CM9" i="65"/>
  <c r="GE9" i="65"/>
  <c r="GE10" i="64"/>
  <c r="CM10" i="64"/>
  <c r="FL9" i="64"/>
  <c r="FT9" i="64"/>
  <c r="GF9" i="64"/>
  <c r="FX9" i="64"/>
  <c r="GG10" i="64"/>
  <c r="CN10" i="64" s="1"/>
  <c r="GI10" i="64"/>
  <c r="CO10" i="64" s="1"/>
  <c r="FS9" i="65" l="1"/>
  <c r="GA9" i="65"/>
  <c r="GG17" i="65"/>
  <c r="CN17" i="65" s="1"/>
  <c r="GI17" i="65"/>
  <c r="CO17" i="65" s="1"/>
  <c r="CQ17" i="65" s="1"/>
  <c r="CM19" i="65"/>
  <c r="GE19" i="65"/>
  <c r="CL19" i="65" s="1"/>
  <c r="CP22" i="65"/>
  <c r="CS22" i="65" s="1"/>
  <c r="CL22" i="65"/>
  <c r="CM10" i="65"/>
  <c r="GE10" i="65"/>
  <c r="CL24" i="65"/>
  <c r="FZ19" i="65"/>
  <c r="GH19" i="65"/>
  <c r="FZ11" i="65"/>
  <c r="GH11" i="65"/>
  <c r="GE13" i="65"/>
  <c r="CM13" i="65"/>
  <c r="CL14" i="65"/>
  <c r="GH13" i="65"/>
  <c r="FZ13" i="65"/>
  <c r="CL16" i="65"/>
  <c r="FZ24" i="65"/>
  <c r="GH24" i="65"/>
  <c r="CM26" i="65"/>
  <c r="CQ26" i="65" s="1"/>
  <c r="GE26" i="65"/>
  <c r="GI25" i="65"/>
  <c r="CO25" i="65" s="1"/>
  <c r="CQ25" i="65" s="1"/>
  <c r="GG25" i="65"/>
  <c r="GI12" i="65"/>
  <c r="CO12" i="65" s="1"/>
  <c r="CQ12" i="65" s="1"/>
  <c r="GG12" i="65"/>
  <c r="GE21" i="65"/>
  <c r="CM21" i="65"/>
  <c r="CL9" i="65"/>
  <c r="GI26" i="65"/>
  <c r="CO26" i="65" s="1"/>
  <c r="GG26" i="65"/>
  <c r="CN26" i="65" s="1"/>
  <c r="CL15" i="65"/>
  <c r="GH14" i="65"/>
  <c r="FZ14" i="65"/>
  <c r="GH21" i="65"/>
  <c r="FZ21" i="65"/>
  <c r="CM23" i="65"/>
  <c r="CQ23" i="65" s="1"/>
  <c r="GE23" i="65"/>
  <c r="CL17" i="65"/>
  <c r="CP17" i="65"/>
  <c r="CS17" i="65" s="1"/>
  <c r="CP20" i="65"/>
  <c r="CS20" i="65" s="1"/>
  <c r="CL20" i="65"/>
  <c r="CQ20" i="65"/>
  <c r="GH15" i="65"/>
  <c r="FZ15" i="65"/>
  <c r="CM18" i="65"/>
  <c r="GE18" i="65"/>
  <c r="GI20" i="65"/>
  <c r="CO20" i="65" s="1"/>
  <c r="GG20" i="65"/>
  <c r="CN20" i="65" s="1"/>
  <c r="GG16" i="65"/>
  <c r="CN16" i="65" s="1"/>
  <c r="GI16" i="65"/>
  <c r="CO16" i="65" s="1"/>
  <c r="CQ16" i="65" s="1"/>
  <c r="GH10" i="65"/>
  <c r="FZ10" i="65"/>
  <c r="FZ18" i="65"/>
  <c r="GH18" i="65"/>
  <c r="CQ22" i="65"/>
  <c r="FS9" i="64"/>
  <c r="GA9" i="64"/>
  <c r="GE9" i="64"/>
  <c r="CM9" i="64"/>
  <c r="CQ10" i="64"/>
  <c r="CP10" i="64"/>
  <c r="CS10" i="64" s="1"/>
  <c r="CL10" i="64"/>
  <c r="FZ9" i="65" l="1"/>
  <c r="GH9" i="65"/>
  <c r="CL21" i="65"/>
  <c r="GI11" i="65"/>
  <c r="CO11" i="65" s="1"/>
  <c r="CQ11" i="65" s="1"/>
  <c r="GG11" i="65"/>
  <c r="CL23" i="65"/>
  <c r="CP23" i="65"/>
  <c r="CS23" i="65" s="1"/>
  <c r="CN25" i="65"/>
  <c r="CP25" i="65"/>
  <c r="CS25" i="65" s="1"/>
  <c r="CL26" i="65"/>
  <c r="CP26" i="65"/>
  <c r="CS26" i="65" s="1"/>
  <c r="GG14" i="65"/>
  <c r="GI14" i="65"/>
  <c r="CO14" i="65" s="1"/>
  <c r="CQ14" i="65" s="1"/>
  <c r="CL10" i="65"/>
  <c r="CP10" i="65"/>
  <c r="CS10" i="65" s="1"/>
  <c r="CQ18" i="65"/>
  <c r="CP16" i="65"/>
  <c r="CS16" i="65" s="1"/>
  <c r="GI15" i="65"/>
  <c r="CO15" i="65" s="1"/>
  <c r="CQ15" i="65" s="1"/>
  <c r="GG15" i="65"/>
  <c r="GI13" i="65"/>
  <c r="CO13" i="65" s="1"/>
  <c r="CQ13" i="65" s="1"/>
  <c r="GG13" i="65"/>
  <c r="CN13" i="65" s="1"/>
  <c r="GI18" i="65"/>
  <c r="CO18" i="65" s="1"/>
  <c r="GG18" i="65"/>
  <c r="CN18" i="65" s="1"/>
  <c r="CQ21" i="65"/>
  <c r="CP13" i="65"/>
  <c r="CS13" i="65" s="1"/>
  <c r="CL13" i="65"/>
  <c r="CN12" i="65"/>
  <c r="CP12" i="65"/>
  <c r="CS12" i="65" s="1"/>
  <c r="GI10" i="65"/>
  <c r="CO10" i="65" s="1"/>
  <c r="CQ10" i="65" s="1"/>
  <c r="GG10" i="65"/>
  <c r="CN10" i="65" s="1"/>
  <c r="GI19" i="65"/>
  <c r="CO19" i="65" s="1"/>
  <c r="CQ19" i="65" s="1"/>
  <c r="GG19" i="65"/>
  <c r="GI21" i="65"/>
  <c r="CO21" i="65" s="1"/>
  <c r="GG21" i="65"/>
  <c r="CN21" i="65" s="1"/>
  <c r="GG24" i="65"/>
  <c r="GI24" i="65"/>
  <c r="CO24" i="65" s="1"/>
  <c r="CQ24" i="65" s="1"/>
  <c r="CL18" i="65"/>
  <c r="FZ9" i="64"/>
  <c r="GH9" i="64"/>
  <c r="CL9" i="64"/>
  <c r="GG9" i="65" l="1"/>
  <c r="GI9" i="65"/>
  <c r="CO9" i="65" s="1"/>
  <c r="CQ9" i="65" s="1"/>
  <c r="CN14" i="65"/>
  <c r="CP14" i="65"/>
  <c r="CS14" i="65" s="1"/>
  <c r="CP18" i="65"/>
  <c r="CS18" i="65" s="1"/>
  <c r="CN24" i="65"/>
  <c r="CP24" i="65"/>
  <c r="CS24" i="65" s="1"/>
  <c r="CN11" i="65"/>
  <c r="CP11" i="65"/>
  <c r="CS11" i="65" s="1"/>
  <c r="CN15" i="65"/>
  <c r="CP15" i="65"/>
  <c r="CS15" i="65" s="1"/>
  <c r="CN19" i="65"/>
  <c r="CP19" i="65"/>
  <c r="CS19" i="65" s="1"/>
  <c r="CP21" i="65"/>
  <c r="CS21" i="65" s="1"/>
  <c r="GI9" i="64"/>
  <c r="CO9" i="64" s="1"/>
  <c r="CQ9" i="64" s="1"/>
  <c r="GG9" i="64"/>
  <c r="CN9" i="65" l="1"/>
  <c r="CP9" i="65"/>
  <c r="CS9" i="65" s="1"/>
  <c r="CS7" i="65" s="1"/>
  <c r="B23" i="24" s="1"/>
  <c r="CN9" i="64"/>
  <c r="CP9" i="64"/>
  <c r="CS9" i="64" s="1"/>
  <c r="CS101" i="65" l="1"/>
  <c r="CU101" i="65"/>
  <c r="GD12" i="63"/>
  <c r="GC12" i="63"/>
  <c r="GB12" i="63"/>
  <c r="FW12" i="63"/>
  <c r="FV12" i="63"/>
  <c r="FU12" i="63"/>
  <c r="FP12" i="63"/>
  <c r="FO12" i="63"/>
  <c r="FN12" i="63"/>
  <c r="FI12" i="63"/>
  <c r="FH12" i="63"/>
  <c r="FG12" i="63"/>
  <c r="FB12" i="63"/>
  <c r="FA12" i="63"/>
  <c r="EZ12" i="63"/>
  <c r="EU12" i="63"/>
  <c r="ET12" i="63"/>
  <c r="ES12" i="63"/>
  <c r="EN12" i="63"/>
  <c r="EM12" i="63"/>
  <c r="EL12" i="63"/>
  <c r="EG12" i="63"/>
  <c r="EF12" i="63"/>
  <c r="EE12" i="63"/>
  <c r="DZ12" i="63"/>
  <c r="DY12" i="63"/>
  <c r="DX12" i="63"/>
  <c r="DR12" i="63"/>
  <c r="DQ12" i="63"/>
  <c r="DK12" i="63"/>
  <c r="DJ12" i="63"/>
  <c r="DL12" i="63" s="1"/>
  <c r="DC12" i="63"/>
  <c r="DB12" i="63"/>
  <c r="DD12" i="63" s="1"/>
  <c r="CX12" i="63"/>
  <c r="CZ12" i="63" s="1"/>
  <c r="AD12" i="63"/>
  <c r="DF12" i="63" s="1"/>
  <c r="AC12" i="63"/>
  <c r="GD11" i="63"/>
  <c r="GC11" i="63"/>
  <c r="GB11" i="63"/>
  <c r="FW11" i="63"/>
  <c r="FV11" i="63"/>
  <c r="FU11" i="63"/>
  <c r="FP11" i="63"/>
  <c r="FO11" i="63"/>
  <c r="FN11" i="63"/>
  <c r="FI11" i="63"/>
  <c r="FH11" i="63"/>
  <c r="FG11" i="63"/>
  <c r="FB11" i="63"/>
  <c r="FA11" i="63"/>
  <c r="EZ11" i="63"/>
  <c r="EU11" i="63"/>
  <c r="ET11" i="63"/>
  <c r="ES11" i="63"/>
  <c r="EN11" i="63"/>
  <c r="EM11" i="63"/>
  <c r="EL11" i="63"/>
  <c r="EG11" i="63"/>
  <c r="EF11" i="63"/>
  <c r="EE11" i="63"/>
  <c r="DZ11" i="63"/>
  <c r="DY11" i="63"/>
  <c r="DX11" i="63"/>
  <c r="DR11" i="63"/>
  <c r="DQ11" i="63"/>
  <c r="DS11" i="63" s="1"/>
  <c r="DK11" i="63"/>
  <c r="DJ11" i="63"/>
  <c r="DL11" i="63" s="1"/>
  <c r="DC11" i="63"/>
  <c r="DB11" i="63"/>
  <c r="DD11" i="63" s="1"/>
  <c r="CX11" i="63"/>
  <c r="CZ11" i="63" s="1"/>
  <c r="AD11" i="63"/>
  <c r="DF11" i="63" s="1"/>
  <c r="AC11" i="63"/>
  <c r="GD10" i="63"/>
  <c r="GC10" i="63"/>
  <c r="GB10" i="63"/>
  <c r="FW10" i="63"/>
  <c r="FV10" i="63"/>
  <c r="FU10" i="63"/>
  <c r="FP10" i="63"/>
  <c r="FO10" i="63"/>
  <c r="FN10" i="63"/>
  <c r="FI10" i="63"/>
  <c r="FH10" i="63"/>
  <c r="FG10" i="63"/>
  <c r="FB10" i="63"/>
  <c r="FA10" i="63"/>
  <c r="EZ10" i="63"/>
  <c r="EU10" i="63"/>
  <c r="ET10" i="63"/>
  <c r="ES10" i="63"/>
  <c r="EN10" i="63"/>
  <c r="EM10" i="63"/>
  <c r="EL10" i="63"/>
  <c r="EG10" i="63"/>
  <c r="EF10" i="63"/>
  <c r="EE10" i="63"/>
  <c r="DZ10" i="63"/>
  <c r="DY10" i="63"/>
  <c r="DX10" i="63"/>
  <c r="DR10" i="63"/>
  <c r="DQ10" i="63"/>
  <c r="DS10" i="63" s="1"/>
  <c r="DK10" i="63"/>
  <c r="DJ10" i="63"/>
  <c r="DL10" i="63" s="1"/>
  <c r="DC10" i="63"/>
  <c r="DD10" i="63" s="1"/>
  <c r="DF10" i="63" s="1"/>
  <c r="DB10" i="63"/>
  <c r="CX10" i="63"/>
  <c r="CZ10" i="63" s="1"/>
  <c r="AD10" i="63"/>
  <c r="AC10" i="63"/>
  <c r="GD9" i="63"/>
  <c r="GC9" i="63"/>
  <c r="GB9" i="63"/>
  <c r="FW9" i="63"/>
  <c r="FV9" i="63"/>
  <c r="FU9" i="63"/>
  <c r="FP9" i="63"/>
  <c r="FO9" i="63"/>
  <c r="FN9" i="63"/>
  <c r="FI9" i="63"/>
  <c r="FH9" i="63"/>
  <c r="FG9" i="63"/>
  <c r="FB9" i="63"/>
  <c r="FA9" i="63"/>
  <c r="EZ9" i="63"/>
  <c r="EU9" i="63"/>
  <c r="ET9" i="63"/>
  <c r="ES9" i="63"/>
  <c r="EN9" i="63"/>
  <c r="EM9" i="63"/>
  <c r="EL9" i="63"/>
  <c r="EG9" i="63"/>
  <c r="EF9" i="63"/>
  <c r="EE9" i="63"/>
  <c r="DZ9" i="63"/>
  <c r="DY9" i="63"/>
  <c r="DX9" i="63"/>
  <c r="DR9" i="63"/>
  <c r="DQ9" i="63"/>
  <c r="DL9" i="63"/>
  <c r="DK9" i="63"/>
  <c r="DJ9" i="63"/>
  <c r="DC9" i="63"/>
  <c r="DD9" i="63" s="1"/>
  <c r="DB9" i="63"/>
  <c r="CX9" i="63"/>
  <c r="CZ9" i="63" s="1"/>
  <c r="AD9" i="63"/>
  <c r="AC9" i="63"/>
  <c r="A7" i="63"/>
  <c r="DN10" i="63" l="1"/>
  <c r="DE10" i="63"/>
  <c r="CY11" i="63"/>
  <c r="DS12" i="63"/>
  <c r="DF9" i="63"/>
  <c r="DE9" i="63" s="1"/>
  <c r="DS9" i="63"/>
  <c r="AF11" i="63"/>
  <c r="AH11" i="63" s="1"/>
  <c r="AE11" i="63"/>
  <c r="AG11" i="63" s="1"/>
  <c r="DA11" i="63"/>
  <c r="DI11" i="63" s="1"/>
  <c r="DN9" i="63"/>
  <c r="DU10" i="63"/>
  <c r="DM10" i="63"/>
  <c r="DE12" i="63"/>
  <c r="DN12" i="63"/>
  <c r="DN11" i="63"/>
  <c r="DE11" i="63"/>
  <c r="CY9" i="63"/>
  <c r="CY12" i="63"/>
  <c r="CY10" i="63"/>
  <c r="AF12" i="63" l="1"/>
  <c r="AH12" i="63" s="1"/>
  <c r="AE12" i="63"/>
  <c r="AG12" i="63" s="1"/>
  <c r="DA12" i="63"/>
  <c r="DI12" i="63" s="1"/>
  <c r="AF9" i="63"/>
  <c r="AH9" i="63" s="1"/>
  <c r="AE9" i="63"/>
  <c r="AG9" i="63" s="1"/>
  <c r="DA9" i="63"/>
  <c r="DM11" i="63"/>
  <c r="DU11" i="63"/>
  <c r="DG11" i="63"/>
  <c r="DP11" i="63"/>
  <c r="DU12" i="63"/>
  <c r="DM12" i="63"/>
  <c r="AF10" i="63"/>
  <c r="AH10" i="63" s="1"/>
  <c r="DA10" i="63"/>
  <c r="DI10" i="63" s="1"/>
  <c r="AE10" i="63"/>
  <c r="AG10" i="63" s="1"/>
  <c r="DT10" i="63"/>
  <c r="EB10" i="63"/>
  <c r="DU9" i="63"/>
  <c r="DM9" i="63"/>
  <c r="DT12" i="63" l="1"/>
  <c r="EB12" i="63"/>
  <c r="DO11" i="63"/>
  <c r="DW11" i="63"/>
  <c r="EB11" i="63"/>
  <c r="DT11" i="63"/>
  <c r="DI9" i="63"/>
  <c r="DI7" i="63"/>
  <c r="DG12" i="63"/>
  <c r="DP12" i="63"/>
  <c r="DP10" i="63"/>
  <c r="DG10" i="63"/>
  <c r="DT9" i="63"/>
  <c r="EB9" i="63"/>
  <c r="EI10" i="63"/>
  <c r="EA10" i="63"/>
  <c r="EA9" i="63" l="1"/>
  <c r="EI9" i="63"/>
  <c r="DO10" i="63"/>
  <c r="DW10" i="63"/>
  <c r="DW12" i="63"/>
  <c r="DO12" i="63"/>
  <c r="EH10" i="63"/>
  <c r="EP10" i="63"/>
  <c r="DG9" i="63"/>
  <c r="DP9" i="63"/>
  <c r="EA11" i="63"/>
  <c r="EI11" i="63"/>
  <c r="ED11" i="63"/>
  <c r="DV11" i="63"/>
  <c r="EI12" i="63"/>
  <c r="EA12" i="63"/>
  <c r="EC11" i="63" l="1"/>
  <c r="EK11" i="63"/>
  <c r="DW9" i="63"/>
  <c r="DO9" i="63"/>
  <c r="EW10" i="63"/>
  <c r="EO10" i="63"/>
  <c r="ED10" i="63"/>
  <c r="DV10" i="63"/>
  <c r="EH12" i="63"/>
  <c r="EP12" i="63"/>
  <c r="EP11" i="63"/>
  <c r="EH11" i="63"/>
  <c r="DV12" i="63"/>
  <c r="ED12" i="63"/>
  <c r="EP9" i="63"/>
  <c r="EH9" i="63"/>
  <c r="EO12" i="63" l="1"/>
  <c r="EW12" i="63"/>
  <c r="EO11" i="63"/>
  <c r="EW11" i="63"/>
  <c r="EO9" i="63"/>
  <c r="EW9" i="63"/>
  <c r="EK10" i="63"/>
  <c r="EC10" i="63"/>
  <c r="ER11" i="63"/>
  <c r="EJ11" i="63"/>
  <c r="EK12" i="63"/>
  <c r="EC12" i="63"/>
  <c r="EV10" i="63"/>
  <c r="FD10" i="63"/>
  <c r="DV9" i="63"/>
  <c r="ED9" i="63"/>
  <c r="EK9" i="63" l="1"/>
  <c r="EC9" i="63"/>
  <c r="EJ12" i="63"/>
  <c r="ER12" i="63"/>
  <c r="EQ11" i="63"/>
  <c r="EY11" i="63"/>
  <c r="FD9" i="63"/>
  <c r="EV9" i="63"/>
  <c r="FD11" i="63"/>
  <c r="EV11" i="63"/>
  <c r="FD12" i="63"/>
  <c r="EV12" i="63"/>
  <c r="FK10" i="63"/>
  <c r="FC10" i="63"/>
  <c r="EJ10" i="63"/>
  <c r="ER10" i="63"/>
  <c r="FC12" i="63" l="1"/>
  <c r="FK12" i="63"/>
  <c r="EY10" i="63"/>
  <c r="EQ10" i="63"/>
  <c r="FK11" i="63"/>
  <c r="FC11" i="63"/>
  <c r="FC9" i="63"/>
  <c r="FK9" i="63"/>
  <c r="FF11" i="63"/>
  <c r="EX11" i="63"/>
  <c r="EY12" i="63"/>
  <c r="EQ12" i="63"/>
  <c r="FJ10" i="63"/>
  <c r="FR10" i="63"/>
  <c r="EJ9" i="63"/>
  <c r="ER9" i="63"/>
  <c r="EQ9" i="63" l="1"/>
  <c r="EY9" i="63"/>
  <c r="FQ10" i="63"/>
  <c r="FY10" i="63"/>
  <c r="EX10" i="63"/>
  <c r="FF10" i="63"/>
  <c r="FR12" i="63"/>
  <c r="FJ12" i="63"/>
  <c r="EX12" i="63"/>
  <c r="FF12" i="63"/>
  <c r="FE11" i="63"/>
  <c r="FM11" i="63"/>
  <c r="FR9" i="63"/>
  <c r="FJ9" i="63"/>
  <c r="FJ11" i="63"/>
  <c r="FR11" i="63"/>
  <c r="FY11" i="63" l="1"/>
  <c r="FQ11" i="63"/>
  <c r="FT11" i="63"/>
  <c r="FL11" i="63"/>
  <c r="FE12" i="63"/>
  <c r="FM12" i="63"/>
  <c r="FQ9" i="63"/>
  <c r="FY9" i="63"/>
  <c r="GF10" i="63"/>
  <c r="FX10" i="63"/>
  <c r="FQ12" i="63"/>
  <c r="FY12" i="63"/>
  <c r="FF9" i="63"/>
  <c r="EX9" i="63"/>
  <c r="FM10" i="63"/>
  <c r="FE10" i="63"/>
  <c r="GE10" i="63" l="1"/>
  <c r="CM10" i="63"/>
  <c r="FL10" i="63"/>
  <c r="FT10" i="63"/>
  <c r="GF9" i="63"/>
  <c r="FX9" i="63"/>
  <c r="GA11" i="63"/>
  <c r="FS11" i="63"/>
  <c r="FE9" i="63"/>
  <c r="FM9" i="63"/>
  <c r="GF12" i="63"/>
  <c r="FX12" i="63"/>
  <c r="FT12" i="63"/>
  <c r="FL12" i="63"/>
  <c r="FX11" i="63"/>
  <c r="GF11" i="63"/>
  <c r="CM11" i="63" l="1"/>
  <c r="GE11" i="63"/>
  <c r="FS12" i="63"/>
  <c r="GA12" i="63"/>
  <c r="CM12" i="63"/>
  <c r="GE12" i="63"/>
  <c r="FT9" i="63"/>
  <c r="FL9" i="63"/>
  <c r="FZ11" i="63"/>
  <c r="GH11" i="63"/>
  <c r="GA10" i="63"/>
  <c r="FS10" i="63"/>
  <c r="CM9" i="63"/>
  <c r="GE9" i="63"/>
  <c r="CL10" i="63"/>
  <c r="FZ10" i="63" l="1"/>
  <c r="GH10" i="63"/>
  <c r="GI11" i="63"/>
  <c r="CO11" i="63" s="1"/>
  <c r="CQ11" i="63" s="1"/>
  <c r="GG11" i="63"/>
  <c r="CN11" i="63" s="1"/>
  <c r="FS9" i="63"/>
  <c r="GA9" i="63"/>
  <c r="CL12" i="63"/>
  <c r="GH12" i="63"/>
  <c r="FZ12" i="63"/>
  <c r="CP11" i="63"/>
  <c r="CS11" i="63" s="1"/>
  <c r="CL11" i="63"/>
  <c r="CL9" i="63"/>
  <c r="GI12" i="63" l="1"/>
  <c r="CO12" i="63" s="1"/>
  <c r="CQ12" i="63" s="1"/>
  <c r="GG12" i="63"/>
  <c r="GH9" i="63"/>
  <c r="FZ9" i="63"/>
  <c r="GG10" i="63"/>
  <c r="GI10" i="63"/>
  <c r="CO10" i="63" s="1"/>
  <c r="CQ10" i="63" s="1"/>
  <c r="CN12" i="63" l="1"/>
  <c r="CP12" i="63"/>
  <c r="CS12" i="63" s="1"/>
  <c r="CN10" i="63"/>
  <c r="CP10" i="63"/>
  <c r="CS10" i="63" s="1"/>
  <c r="GI9" i="63"/>
  <c r="CO9" i="63" s="1"/>
  <c r="CQ9" i="63" s="1"/>
  <c r="GG9" i="63"/>
  <c r="CN9" i="63" l="1"/>
  <c r="CP9" i="63"/>
  <c r="CS9" i="63" s="1"/>
  <c r="CU13" i="63" l="1"/>
  <c r="CS13" i="63"/>
  <c r="CS7" i="63"/>
  <c r="B19" i="24" s="1"/>
  <c r="GD100" i="62" l="1"/>
  <c r="GC100" i="62"/>
  <c r="GB100" i="62"/>
  <c r="FW100" i="62"/>
  <c r="FV100" i="62"/>
  <c r="FU100" i="62"/>
  <c r="FP100" i="62"/>
  <c r="FO100" i="62"/>
  <c r="FN100" i="62"/>
  <c r="FI100" i="62"/>
  <c r="FH100" i="62"/>
  <c r="FG100" i="62"/>
  <c r="FB100" i="62"/>
  <c r="FA100" i="62"/>
  <c r="EZ100" i="62"/>
  <c r="EU100" i="62"/>
  <c r="ET100" i="62"/>
  <c r="ES100" i="62"/>
  <c r="EN100" i="62"/>
  <c r="EM100" i="62"/>
  <c r="EL100" i="62"/>
  <c r="EG100" i="62"/>
  <c r="EF100" i="62"/>
  <c r="EE100" i="62"/>
  <c r="DZ100" i="62"/>
  <c r="DY100" i="62"/>
  <c r="DX100" i="62"/>
  <c r="DS100" i="62"/>
  <c r="DR100" i="62"/>
  <c r="DQ100" i="62"/>
  <c r="DN100" i="62"/>
  <c r="DU100" i="62" s="1"/>
  <c r="DL100" i="62"/>
  <c r="DK100" i="62"/>
  <c r="DJ100" i="62"/>
  <c r="DD100" i="62"/>
  <c r="DC100" i="62"/>
  <c r="DB100" i="62"/>
  <c r="CX100" i="62"/>
  <c r="CZ100" i="62" s="1"/>
  <c r="AD100" i="62"/>
  <c r="DF100" i="62" s="1"/>
  <c r="DE100" i="62" s="1"/>
  <c r="AC100" i="62"/>
  <c r="GD99" i="62"/>
  <c r="GC99" i="62"/>
  <c r="GB99" i="62"/>
  <c r="FW99" i="62"/>
  <c r="FV99" i="62"/>
  <c r="FU99" i="62"/>
  <c r="FP99" i="62"/>
  <c r="FO99" i="62"/>
  <c r="FN99" i="62"/>
  <c r="FI99" i="62"/>
  <c r="FH99" i="62"/>
  <c r="FG99" i="62"/>
  <c r="FB99" i="62"/>
  <c r="FA99" i="62"/>
  <c r="EZ99" i="62"/>
  <c r="EU99" i="62"/>
  <c r="ET99" i="62"/>
  <c r="ES99" i="62"/>
  <c r="EN99" i="62"/>
  <c r="EM99" i="62"/>
  <c r="EL99" i="62"/>
  <c r="EG99" i="62"/>
  <c r="EF99" i="62"/>
  <c r="EE99" i="62"/>
  <c r="DZ99" i="62"/>
  <c r="DY99" i="62"/>
  <c r="DX99" i="62"/>
  <c r="DS99" i="62"/>
  <c r="DR99" i="62"/>
  <c r="DQ99" i="62"/>
  <c r="DL99" i="62"/>
  <c r="DK99" i="62"/>
  <c r="DJ99" i="62"/>
  <c r="DD99" i="62"/>
  <c r="DC99" i="62"/>
  <c r="DB99" i="62"/>
  <c r="CX99" i="62"/>
  <c r="CZ99" i="62" s="1"/>
  <c r="AD99" i="62"/>
  <c r="AC99" i="62"/>
  <c r="GD98" i="62"/>
  <c r="GC98" i="62"/>
  <c r="GB98" i="62"/>
  <c r="FW98" i="62"/>
  <c r="FV98" i="62"/>
  <c r="FU98" i="62"/>
  <c r="FP98" i="62"/>
  <c r="FO98" i="62"/>
  <c r="FN98" i="62"/>
  <c r="FI98" i="62"/>
  <c r="FH98" i="62"/>
  <c r="FG98" i="62"/>
  <c r="FB98" i="62"/>
  <c r="FA98" i="62"/>
  <c r="EZ98" i="62"/>
  <c r="EU98" i="62"/>
  <c r="ET98" i="62"/>
  <c r="ES98" i="62"/>
  <c r="EN98" i="62"/>
  <c r="EM98" i="62"/>
  <c r="EL98" i="62"/>
  <c r="EG98" i="62"/>
  <c r="EF98" i="62"/>
  <c r="EE98" i="62"/>
  <c r="DZ98" i="62"/>
  <c r="DY98" i="62"/>
  <c r="DX98" i="62"/>
  <c r="DS98" i="62"/>
  <c r="DR98" i="62"/>
  <c r="DQ98" i="62"/>
  <c r="DL98" i="62"/>
  <c r="DK98" i="62"/>
  <c r="DJ98" i="62"/>
  <c r="DD98" i="62"/>
  <c r="DC98" i="62"/>
  <c r="DB98" i="62"/>
  <c r="CX98" i="62"/>
  <c r="CZ98" i="62" s="1"/>
  <c r="AD98" i="62"/>
  <c r="DF98" i="62" s="1"/>
  <c r="AC98" i="62"/>
  <c r="GD97" i="62"/>
  <c r="GC97" i="62"/>
  <c r="GB97" i="62"/>
  <c r="FW97" i="62"/>
  <c r="FV97" i="62"/>
  <c r="FU97" i="62"/>
  <c r="FP97" i="62"/>
  <c r="FO97" i="62"/>
  <c r="FN97" i="62"/>
  <c r="FI97" i="62"/>
  <c r="FH97" i="62"/>
  <c r="FG97" i="62"/>
  <c r="FB97" i="62"/>
  <c r="FA97" i="62"/>
  <c r="EZ97" i="62"/>
  <c r="EU97" i="62"/>
  <c r="ET97" i="62"/>
  <c r="ES97" i="62"/>
  <c r="EN97" i="62"/>
  <c r="EM97" i="62"/>
  <c r="EL97" i="62"/>
  <c r="EG97" i="62"/>
  <c r="EF97" i="62"/>
  <c r="EE97" i="62"/>
  <c r="DZ97" i="62"/>
  <c r="DY97" i="62"/>
  <c r="DX97" i="62"/>
  <c r="DS97" i="62"/>
  <c r="DR97" i="62"/>
  <c r="DQ97" i="62"/>
  <c r="DL97" i="62"/>
  <c r="DK97" i="62"/>
  <c r="DJ97" i="62"/>
  <c r="DD97" i="62"/>
  <c r="DC97" i="62"/>
  <c r="DB97" i="62"/>
  <c r="CX97" i="62"/>
  <c r="CZ97" i="62" s="1"/>
  <c r="AD97" i="62"/>
  <c r="DF97" i="62" s="1"/>
  <c r="DE97" i="62" s="1"/>
  <c r="AC97" i="62"/>
  <c r="GD96" i="62"/>
  <c r="GC96" i="62"/>
  <c r="GB96" i="62"/>
  <c r="FW96" i="62"/>
  <c r="FV96" i="62"/>
  <c r="FU96" i="62"/>
  <c r="FP96" i="62"/>
  <c r="FO96" i="62"/>
  <c r="FN96" i="62"/>
  <c r="FI96" i="62"/>
  <c r="FH96" i="62"/>
  <c r="FG96" i="62"/>
  <c r="FB96" i="62"/>
  <c r="FA96" i="62"/>
  <c r="EZ96" i="62"/>
  <c r="EU96" i="62"/>
  <c r="ET96" i="62"/>
  <c r="ES96" i="62"/>
  <c r="EN96" i="62"/>
  <c r="EM96" i="62"/>
  <c r="EL96" i="62"/>
  <c r="EG96" i="62"/>
  <c r="EF96" i="62"/>
  <c r="EE96" i="62"/>
  <c r="DZ96" i="62"/>
  <c r="DY96" i="62"/>
  <c r="DX96" i="62"/>
  <c r="DS96" i="62"/>
  <c r="DR96" i="62"/>
  <c r="DQ96" i="62"/>
  <c r="DL96" i="62"/>
  <c r="DK96" i="62"/>
  <c r="DJ96" i="62"/>
  <c r="DD96" i="62"/>
  <c r="DC96" i="62"/>
  <c r="DB96" i="62"/>
  <c r="CX96" i="62"/>
  <c r="CZ96" i="62" s="1"/>
  <c r="AD96" i="62"/>
  <c r="AC96" i="62"/>
  <c r="GD95" i="62"/>
  <c r="GC95" i="62"/>
  <c r="GB95" i="62"/>
  <c r="FW95" i="62"/>
  <c r="FV95" i="62"/>
  <c r="FU95" i="62"/>
  <c r="FP95" i="62"/>
  <c r="FO95" i="62"/>
  <c r="FN95" i="62"/>
  <c r="FI95" i="62"/>
  <c r="FH95" i="62"/>
  <c r="FG95" i="62"/>
  <c r="FB95" i="62"/>
  <c r="FA95" i="62"/>
  <c r="EZ95" i="62"/>
  <c r="EU95" i="62"/>
  <c r="ET95" i="62"/>
  <c r="ES95" i="62"/>
  <c r="EN95" i="62"/>
  <c r="EM95" i="62"/>
  <c r="EL95" i="62"/>
  <c r="EG95" i="62"/>
  <c r="EF95" i="62"/>
  <c r="EE95" i="62"/>
  <c r="DZ95" i="62"/>
  <c r="DY95" i="62"/>
  <c r="DX95" i="62"/>
  <c r="DS95" i="62"/>
  <c r="DR95" i="62"/>
  <c r="DQ95" i="62"/>
  <c r="DL95" i="62"/>
  <c r="DK95" i="62"/>
  <c r="DJ95" i="62"/>
  <c r="DD95" i="62"/>
  <c r="DC95" i="62"/>
  <c r="DB95" i="62"/>
  <c r="CX95" i="62"/>
  <c r="CZ95" i="62" s="1"/>
  <c r="AD95" i="62"/>
  <c r="DF95" i="62" s="1"/>
  <c r="AC95" i="62"/>
  <c r="GD94" i="62"/>
  <c r="GC94" i="62"/>
  <c r="GB94" i="62"/>
  <c r="FW94" i="62"/>
  <c r="FV94" i="62"/>
  <c r="FU94" i="62"/>
  <c r="FP94" i="62"/>
  <c r="FO94" i="62"/>
  <c r="FN94" i="62"/>
  <c r="FI94" i="62"/>
  <c r="FH94" i="62"/>
  <c r="FG94" i="62"/>
  <c r="FB94" i="62"/>
  <c r="FA94" i="62"/>
  <c r="EZ94" i="62"/>
  <c r="EU94" i="62"/>
  <c r="ET94" i="62"/>
  <c r="ES94" i="62"/>
  <c r="EN94" i="62"/>
  <c r="EM94" i="62"/>
  <c r="EL94" i="62"/>
  <c r="EG94" i="62"/>
  <c r="EF94" i="62"/>
  <c r="EE94" i="62"/>
  <c r="DZ94" i="62"/>
  <c r="DY94" i="62"/>
  <c r="DX94" i="62"/>
  <c r="DS94" i="62"/>
  <c r="DR94" i="62"/>
  <c r="DQ94" i="62"/>
  <c r="DL94" i="62"/>
  <c r="DK94" i="62"/>
  <c r="DJ94" i="62"/>
  <c r="DE94" i="62"/>
  <c r="DD94" i="62"/>
  <c r="DC94" i="62"/>
  <c r="DB94" i="62"/>
  <c r="CX94" i="62"/>
  <c r="CZ94" i="62" s="1"/>
  <c r="AD94" i="62"/>
  <c r="DF94" i="62" s="1"/>
  <c r="DN94" i="62" s="1"/>
  <c r="AC94" i="62"/>
  <c r="GD93" i="62"/>
  <c r="GC93" i="62"/>
  <c r="GB93" i="62"/>
  <c r="FW93" i="62"/>
  <c r="FV93" i="62"/>
  <c r="FU93" i="62"/>
  <c r="FP93" i="62"/>
  <c r="FO93" i="62"/>
  <c r="FN93" i="62"/>
  <c r="FI93" i="62"/>
  <c r="FH93" i="62"/>
  <c r="FG93" i="62"/>
  <c r="FB93" i="62"/>
  <c r="FA93" i="62"/>
  <c r="EZ93" i="62"/>
  <c r="EU93" i="62"/>
  <c r="ET93" i="62"/>
  <c r="ES93" i="62"/>
  <c r="EN93" i="62"/>
  <c r="EM93" i="62"/>
  <c r="EL93" i="62"/>
  <c r="EG93" i="62"/>
  <c r="EF93" i="62"/>
  <c r="EE93" i="62"/>
  <c r="DZ93" i="62"/>
  <c r="DY93" i="62"/>
  <c r="DX93" i="62"/>
  <c r="DS93" i="62"/>
  <c r="DR93" i="62"/>
  <c r="DQ93" i="62"/>
  <c r="DL93" i="62"/>
  <c r="DK93" i="62"/>
  <c r="DJ93" i="62"/>
  <c r="DD93" i="62"/>
  <c r="DC93" i="62"/>
  <c r="DB93" i="62"/>
  <c r="CX93" i="62"/>
  <c r="CY93" i="62" s="1"/>
  <c r="DA93" i="62" s="1"/>
  <c r="DI93" i="62" s="1"/>
  <c r="AD93" i="62"/>
  <c r="AC93" i="62"/>
  <c r="GD92" i="62"/>
  <c r="GC92" i="62"/>
  <c r="GB92" i="62"/>
  <c r="FW92" i="62"/>
  <c r="FV92" i="62"/>
  <c r="FU92" i="62"/>
  <c r="FP92" i="62"/>
  <c r="FO92" i="62"/>
  <c r="FN92" i="62"/>
  <c r="FI92" i="62"/>
  <c r="FH92" i="62"/>
  <c r="FG92" i="62"/>
  <c r="FB92" i="62"/>
  <c r="FA92" i="62"/>
  <c r="EZ92" i="62"/>
  <c r="EU92" i="62"/>
  <c r="ET92" i="62"/>
  <c r="ES92" i="62"/>
  <c r="EN92" i="62"/>
  <c r="EM92" i="62"/>
  <c r="EL92" i="62"/>
  <c r="EG92" i="62"/>
  <c r="EF92" i="62"/>
  <c r="EE92" i="62"/>
  <c r="DZ92" i="62"/>
  <c r="DY92" i="62"/>
  <c r="DX92" i="62"/>
  <c r="DS92" i="62"/>
  <c r="DR92" i="62"/>
  <c r="DQ92" i="62"/>
  <c r="DL92" i="62"/>
  <c r="DK92" i="62"/>
  <c r="DJ92" i="62"/>
  <c r="DD92" i="62"/>
  <c r="DC92" i="62"/>
  <c r="DB92" i="62"/>
  <c r="CX92" i="62"/>
  <c r="CZ92" i="62" s="1"/>
  <c r="AD92" i="62"/>
  <c r="DF92" i="62" s="1"/>
  <c r="DE92" i="62" s="1"/>
  <c r="AC92" i="62"/>
  <c r="GD91" i="62"/>
  <c r="GC91" i="62"/>
  <c r="GB91" i="62"/>
  <c r="FW91" i="62"/>
  <c r="FV91" i="62"/>
  <c r="FU91" i="62"/>
  <c r="FP91" i="62"/>
  <c r="FO91" i="62"/>
  <c r="FN91" i="62"/>
  <c r="FI91" i="62"/>
  <c r="FH91" i="62"/>
  <c r="FG91" i="62"/>
  <c r="FB91" i="62"/>
  <c r="FA91" i="62"/>
  <c r="EZ91" i="62"/>
  <c r="EU91" i="62"/>
  <c r="ET91" i="62"/>
  <c r="ES91" i="62"/>
  <c r="EN91" i="62"/>
  <c r="EM91" i="62"/>
  <c r="EL91" i="62"/>
  <c r="EG91" i="62"/>
  <c r="EF91" i="62"/>
  <c r="EE91" i="62"/>
  <c r="DZ91" i="62"/>
  <c r="DY91" i="62"/>
  <c r="DX91" i="62"/>
  <c r="DS91" i="62"/>
  <c r="DR91" i="62"/>
  <c r="DQ91" i="62"/>
  <c r="DL91" i="62"/>
  <c r="DK91" i="62"/>
  <c r="DJ91" i="62"/>
  <c r="DD91" i="62"/>
  <c r="DC91" i="62"/>
  <c r="DB91" i="62"/>
  <c r="CX91" i="62"/>
  <c r="CZ91" i="62" s="1"/>
  <c r="AD91" i="62"/>
  <c r="AC91" i="62"/>
  <c r="GD90" i="62"/>
  <c r="GC90" i="62"/>
  <c r="GB90" i="62"/>
  <c r="FW90" i="62"/>
  <c r="FV90" i="62"/>
  <c r="FU90" i="62"/>
  <c r="FP90" i="62"/>
  <c r="FO90" i="62"/>
  <c r="FN90" i="62"/>
  <c r="FI90" i="62"/>
  <c r="FH90" i="62"/>
  <c r="FG90" i="62"/>
  <c r="FB90" i="62"/>
  <c r="FA90" i="62"/>
  <c r="EZ90" i="62"/>
  <c r="EU90" i="62"/>
  <c r="ET90" i="62"/>
  <c r="ES90" i="62"/>
  <c r="EN90" i="62"/>
  <c r="EM90" i="62"/>
  <c r="EL90" i="62"/>
  <c r="EG90" i="62"/>
  <c r="EF90" i="62"/>
  <c r="EE90" i="62"/>
  <c r="DZ90" i="62"/>
  <c r="DY90" i="62"/>
  <c r="DX90" i="62"/>
  <c r="DS90" i="62"/>
  <c r="DR90" i="62"/>
  <c r="DQ90" i="62"/>
  <c r="DL90" i="62"/>
  <c r="DK90" i="62"/>
  <c r="DJ90" i="62"/>
  <c r="DF90" i="62"/>
  <c r="DN90" i="62" s="1"/>
  <c r="DE90" i="62"/>
  <c r="DD90" i="62"/>
  <c r="DC90" i="62"/>
  <c r="DB90" i="62"/>
  <c r="CX90" i="62"/>
  <c r="CZ90" i="62" s="1"/>
  <c r="AD90" i="62"/>
  <c r="AC90" i="62"/>
  <c r="GD89" i="62"/>
  <c r="GC89" i="62"/>
  <c r="GB89" i="62"/>
  <c r="FW89" i="62"/>
  <c r="FV89" i="62"/>
  <c r="FU89" i="62"/>
  <c r="FP89" i="62"/>
  <c r="FO89" i="62"/>
  <c r="FN89" i="62"/>
  <c r="FI89" i="62"/>
  <c r="FH89" i="62"/>
  <c r="FG89" i="62"/>
  <c r="FB89" i="62"/>
  <c r="FA89" i="62"/>
  <c r="EZ89" i="62"/>
  <c r="EU89" i="62"/>
  <c r="ET89" i="62"/>
  <c r="ES89" i="62"/>
  <c r="EN89" i="62"/>
  <c r="EM89" i="62"/>
  <c r="EL89" i="62"/>
  <c r="EG89" i="62"/>
  <c r="EF89" i="62"/>
  <c r="EE89" i="62"/>
  <c r="DZ89" i="62"/>
  <c r="DY89" i="62"/>
  <c r="DX89" i="62"/>
  <c r="DS89" i="62"/>
  <c r="DR89" i="62"/>
  <c r="DQ89" i="62"/>
  <c r="DL89" i="62"/>
  <c r="DK89" i="62"/>
  <c r="DJ89" i="62"/>
  <c r="DD89" i="62"/>
  <c r="DC89" i="62"/>
  <c r="DB89" i="62"/>
  <c r="CX89" i="62"/>
  <c r="CZ89" i="62" s="1"/>
  <c r="AD89" i="62"/>
  <c r="DF89" i="62" s="1"/>
  <c r="DE89" i="62" s="1"/>
  <c r="AC89" i="62"/>
  <c r="GD88" i="62"/>
  <c r="GC88" i="62"/>
  <c r="GB88" i="62"/>
  <c r="FW88" i="62"/>
  <c r="FV88" i="62"/>
  <c r="FU88" i="62"/>
  <c r="FP88" i="62"/>
  <c r="FO88" i="62"/>
  <c r="FN88" i="62"/>
  <c r="FI88" i="62"/>
  <c r="FH88" i="62"/>
  <c r="FG88" i="62"/>
  <c r="FB88" i="62"/>
  <c r="FA88" i="62"/>
  <c r="EZ88" i="62"/>
  <c r="EU88" i="62"/>
  <c r="ET88" i="62"/>
  <c r="ES88" i="62"/>
  <c r="EN88" i="62"/>
  <c r="EM88" i="62"/>
  <c r="EL88" i="62"/>
  <c r="EG88" i="62"/>
  <c r="EF88" i="62"/>
  <c r="EE88" i="62"/>
  <c r="DZ88" i="62"/>
  <c r="DY88" i="62"/>
  <c r="DX88" i="62"/>
  <c r="DS88" i="62"/>
  <c r="DR88" i="62"/>
  <c r="DQ88" i="62"/>
  <c r="DL88" i="62"/>
  <c r="DK88" i="62"/>
  <c r="DJ88" i="62"/>
  <c r="DD88" i="62"/>
  <c r="DC88" i="62"/>
  <c r="DB88" i="62"/>
  <c r="CX88" i="62"/>
  <c r="CZ88" i="62" s="1"/>
  <c r="AD88" i="62"/>
  <c r="DF88" i="62" s="1"/>
  <c r="AC88" i="62"/>
  <c r="GD87" i="62"/>
  <c r="GC87" i="62"/>
  <c r="GB87" i="62"/>
  <c r="FW87" i="62"/>
  <c r="FV87" i="62"/>
  <c r="FU87" i="62"/>
  <c r="FP87" i="62"/>
  <c r="FO87" i="62"/>
  <c r="FN87" i="62"/>
  <c r="FI87" i="62"/>
  <c r="FH87" i="62"/>
  <c r="FG87" i="62"/>
  <c r="FB87" i="62"/>
  <c r="FA87" i="62"/>
  <c r="EZ87" i="62"/>
  <c r="EU87" i="62"/>
  <c r="ET87" i="62"/>
  <c r="ES87" i="62"/>
  <c r="EN87" i="62"/>
  <c r="EM87" i="62"/>
  <c r="EL87" i="62"/>
  <c r="EG87" i="62"/>
  <c r="EF87" i="62"/>
  <c r="EE87" i="62"/>
  <c r="DZ87" i="62"/>
  <c r="DY87" i="62"/>
  <c r="DX87" i="62"/>
  <c r="DS87" i="62"/>
  <c r="DR87" i="62"/>
  <c r="DQ87" i="62"/>
  <c r="DL87" i="62"/>
  <c r="DK87" i="62"/>
  <c r="DJ87" i="62"/>
  <c r="DF87" i="62"/>
  <c r="DN87" i="62" s="1"/>
  <c r="DD87" i="62"/>
  <c r="DC87" i="62"/>
  <c r="DB87" i="62"/>
  <c r="CZ87" i="62"/>
  <c r="CX87" i="62"/>
  <c r="CY87" i="62" s="1"/>
  <c r="AF87" i="62" s="1"/>
  <c r="AH87" i="62" s="1"/>
  <c r="AD87" i="62"/>
  <c r="AC87" i="62"/>
  <c r="GD86" i="62"/>
  <c r="GC86" i="62"/>
  <c r="GB86" i="62"/>
  <c r="FW86" i="62"/>
  <c r="FV86" i="62"/>
  <c r="FU86" i="62"/>
  <c r="FP86" i="62"/>
  <c r="FO86" i="62"/>
  <c r="FN86" i="62"/>
  <c r="FI86" i="62"/>
  <c r="FH86" i="62"/>
  <c r="FG86" i="62"/>
  <c r="FB86" i="62"/>
  <c r="FA86" i="62"/>
  <c r="EZ86" i="62"/>
  <c r="EU86" i="62"/>
  <c r="ET86" i="62"/>
  <c r="ES86" i="62"/>
  <c r="EN86" i="62"/>
  <c r="EM86" i="62"/>
  <c r="EL86" i="62"/>
  <c r="EG86" i="62"/>
  <c r="EF86" i="62"/>
  <c r="EE86" i="62"/>
  <c r="DZ86" i="62"/>
  <c r="DY86" i="62"/>
  <c r="DX86" i="62"/>
  <c r="DS86" i="62"/>
  <c r="DR86" i="62"/>
  <c r="DQ86" i="62"/>
  <c r="DL86" i="62"/>
  <c r="DK86" i="62"/>
  <c r="DJ86" i="62"/>
  <c r="DD86" i="62"/>
  <c r="DC86" i="62"/>
  <c r="DB86" i="62"/>
  <c r="CX86" i="62"/>
  <c r="CZ86" i="62" s="1"/>
  <c r="AD86" i="62"/>
  <c r="DF86" i="62" s="1"/>
  <c r="AC86" i="62"/>
  <c r="GD85" i="62"/>
  <c r="GC85" i="62"/>
  <c r="GB85" i="62"/>
  <c r="FW85" i="62"/>
  <c r="FV85" i="62"/>
  <c r="FU85" i="62"/>
  <c r="FP85" i="62"/>
  <c r="FO85" i="62"/>
  <c r="FN85" i="62"/>
  <c r="FI85" i="62"/>
  <c r="FH85" i="62"/>
  <c r="FG85" i="62"/>
  <c r="FB85" i="62"/>
  <c r="FA85" i="62"/>
  <c r="EZ85" i="62"/>
  <c r="EU85" i="62"/>
  <c r="ET85" i="62"/>
  <c r="ES85" i="62"/>
  <c r="EN85" i="62"/>
  <c r="EM85" i="62"/>
  <c r="EL85" i="62"/>
  <c r="EG85" i="62"/>
  <c r="EF85" i="62"/>
  <c r="EE85" i="62"/>
  <c r="DZ85" i="62"/>
  <c r="DY85" i="62"/>
  <c r="DX85" i="62"/>
  <c r="DS85" i="62"/>
  <c r="DR85" i="62"/>
  <c r="DQ85" i="62"/>
  <c r="DL85" i="62"/>
  <c r="DK85" i="62"/>
  <c r="DJ85" i="62"/>
  <c r="DF85" i="62"/>
  <c r="DD85" i="62"/>
  <c r="DC85" i="62"/>
  <c r="DB85" i="62"/>
  <c r="CX85" i="62"/>
  <c r="CY85" i="62" s="1"/>
  <c r="DA85" i="62" s="1"/>
  <c r="DI85" i="62" s="1"/>
  <c r="AD85" i="62"/>
  <c r="AC85" i="62"/>
  <c r="GD84" i="62"/>
  <c r="GC84" i="62"/>
  <c r="GB84" i="62"/>
  <c r="FW84" i="62"/>
  <c r="FV84" i="62"/>
  <c r="FU84" i="62"/>
  <c r="FP84" i="62"/>
  <c r="FO84" i="62"/>
  <c r="FN84" i="62"/>
  <c r="FI84" i="62"/>
  <c r="FH84" i="62"/>
  <c r="FG84" i="62"/>
  <c r="FB84" i="62"/>
  <c r="FA84" i="62"/>
  <c r="EZ84" i="62"/>
  <c r="EU84" i="62"/>
  <c r="ET84" i="62"/>
  <c r="ES84" i="62"/>
  <c r="EN84" i="62"/>
  <c r="EM84" i="62"/>
  <c r="EL84" i="62"/>
  <c r="EG84" i="62"/>
  <c r="EF84" i="62"/>
  <c r="EE84" i="62"/>
  <c r="DZ84" i="62"/>
  <c r="DY84" i="62"/>
  <c r="DX84" i="62"/>
  <c r="DS84" i="62"/>
  <c r="DR84" i="62"/>
  <c r="DQ84" i="62"/>
  <c r="DL84" i="62"/>
  <c r="DK84" i="62"/>
  <c r="DJ84" i="62"/>
  <c r="DD84" i="62"/>
  <c r="DC84" i="62"/>
  <c r="DB84" i="62"/>
  <c r="CX84" i="62"/>
  <c r="CZ84" i="62" s="1"/>
  <c r="AD84" i="62"/>
  <c r="AC84" i="62"/>
  <c r="GD83" i="62"/>
  <c r="GC83" i="62"/>
  <c r="GB83" i="62"/>
  <c r="FW83" i="62"/>
  <c r="FV83" i="62"/>
  <c r="FU83" i="62"/>
  <c r="FP83" i="62"/>
  <c r="FO83" i="62"/>
  <c r="FN83" i="62"/>
  <c r="FI83" i="62"/>
  <c r="FH83" i="62"/>
  <c r="FG83" i="62"/>
  <c r="FB83" i="62"/>
  <c r="FA83" i="62"/>
  <c r="EZ83" i="62"/>
  <c r="EU83" i="62"/>
  <c r="ET83" i="62"/>
  <c r="ES83" i="62"/>
  <c r="EN83" i="62"/>
  <c r="EM83" i="62"/>
  <c r="EL83" i="62"/>
  <c r="EG83" i="62"/>
  <c r="EF83" i="62"/>
  <c r="EE83" i="62"/>
  <c r="DZ83" i="62"/>
  <c r="DY83" i="62"/>
  <c r="DX83" i="62"/>
  <c r="DS83" i="62"/>
  <c r="DR83" i="62"/>
  <c r="DQ83" i="62"/>
  <c r="DL83" i="62"/>
  <c r="DK83" i="62"/>
  <c r="DJ83" i="62"/>
  <c r="DD83" i="62"/>
  <c r="DC83" i="62"/>
  <c r="DB83" i="62"/>
  <c r="CX83" i="62"/>
  <c r="CY83" i="62" s="1"/>
  <c r="DA83" i="62" s="1"/>
  <c r="DI83" i="62" s="1"/>
  <c r="AD83" i="62"/>
  <c r="DF83" i="62" s="1"/>
  <c r="AC83" i="62"/>
  <c r="GD82" i="62"/>
  <c r="GC82" i="62"/>
  <c r="GB82" i="62"/>
  <c r="FW82" i="62"/>
  <c r="FV82" i="62"/>
  <c r="FU82" i="62"/>
  <c r="FP82" i="62"/>
  <c r="FO82" i="62"/>
  <c r="FN82" i="62"/>
  <c r="FI82" i="62"/>
  <c r="FH82" i="62"/>
  <c r="FG82" i="62"/>
  <c r="FB82" i="62"/>
  <c r="FA82" i="62"/>
  <c r="EZ82" i="62"/>
  <c r="EU82" i="62"/>
  <c r="ET82" i="62"/>
  <c r="ES82" i="62"/>
  <c r="EN82" i="62"/>
  <c r="EM82" i="62"/>
  <c r="EL82" i="62"/>
  <c r="EG82" i="62"/>
  <c r="EF82" i="62"/>
  <c r="EE82" i="62"/>
  <c r="DZ82" i="62"/>
  <c r="DY82" i="62"/>
  <c r="DX82" i="62"/>
  <c r="DS82" i="62"/>
  <c r="DR82" i="62"/>
  <c r="DQ82" i="62"/>
  <c r="DL82" i="62"/>
  <c r="DK82" i="62"/>
  <c r="DJ82" i="62"/>
  <c r="DF82" i="62"/>
  <c r="DN82" i="62" s="1"/>
  <c r="DD82" i="62"/>
  <c r="DC82" i="62"/>
  <c r="DB82" i="62"/>
  <c r="CX82" i="62"/>
  <c r="CY82" i="62" s="1"/>
  <c r="DA82" i="62" s="1"/>
  <c r="DI82" i="62" s="1"/>
  <c r="AD82" i="62"/>
  <c r="AC82" i="62"/>
  <c r="GD81" i="62"/>
  <c r="GC81" i="62"/>
  <c r="GB81" i="62"/>
  <c r="FW81" i="62"/>
  <c r="FV81" i="62"/>
  <c r="FU81" i="62"/>
  <c r="FP81" i="62"/>
  <c r="FO81" i="62"/>
  <c r="FN81" i="62"/>
  <c r="FI81" i="62"/>
  <c r="FH81" i="62"/>
  <c r="FG81" i="62"/>
  <c r="FB81" i="62"/>
  <c r="FA81" i="62"/>
  <c r="EZ81" i="62"/>
  <c r="EU81" i="62"/>
  <c r="ET81" i="62"/>
  <c r="ES81" i="62"/>
  <c r="EN81" i="62"/>
  <c r="EM81" i="62"/>
  <c r="EL81" i="62"/>
  <c r="EG81" i="62"/>
  <c r="EF81" i="62"/>
  <c r="EE81" i="62"/>
  <c r="DZ81" i="62"/>
  <c r="DY81" i="62"/>
  <c r="DX81" i="62"/>
  <c r="DS81" i="62"/>
  <c r="DR81" i="62"/>
  <c r="DQ81" i="62"/>
  <c r="DL81" i="62"/>
  <c r="DK81" i="62"/>
  <c r="DJ81" i="62"/>
  <c r="DD81" i="62"/>
  <c r="DC81" i="62"/>
  <c r="DB81" i="62"/>
  <c r="CX81" i="62"/>
  <c r="CZ81" i="62" s="1"/>
  <c r="AD81" i="62"/>
  <c r="DF81" i="62" s="1"/>
  <c r="AC81" i="62"/>
  <c r="GD80" i="62"/>
  <c r="GC80" i="62"/>
  <c r="GB80" i="62"/>
  <c r="FW80" i="62"/>
  <c r="FV80" i="62"/>
  <c r="FU80" i="62"/>
  <c r="FP80" i="62"/>
  <c r="FO80" i="62"/>
  <c r="FN80" i="62"/>
  <c r="FI80" i="62"/>
  <c r="FH80" i="62"/>
  <c r="FG80" i="62"/>
  <c r="FB80" i="62"/>
  <c r="FA80" i="62"/>
  <c r="EZ80" i="62"/>
  <c r="EU80" i="62"/>
  <c r="ET80" i="62"/>
  <c r="ES80" i="62"/>
  <c r="EN80" i="62"/>
  <c r="EM80" i="62"/>
  <c r="EL80" i="62"/>
  <c r="EG80" i="62"/>
  <c r="EF80" i="62"/>
  <c r="EE80" i="62"/>
  <c r="DZ80" i="62"/>
  <c r="DY80" i="62"/>
  <c r="DX80" i="62"/>
  <c r="DS80" i="62"/>
  <c r="DR80" i="62"/>
  <c r="DQ80" i="62"/>
  <c r="DM80" i="62"/>
  <c r="DL80" i="62"/>
  <c r="DK80" i="62"/>
  <c r="DJ80" i="62"/>
  <c r="DD80" i="62"/>
  <c r="DC80" i="62"/>
  <c r="DB80" i="62"/>
  <c r="CX80" i="62"/>
  <c r="CZ80" i="62" s="1"/>
  <c r="AD80" i="62"/>
  <c r="DF80" i="62" s="1"/>
  <c r="DN80" i="62" s="1"/>
  <c r="DU80" i="62" s="1"/>
  <c r="AC80" i="62"/>
  <c r="GD79" i="62"/>
  <c r="GC79" i="62"/>
  <c r="GB79" i="62"/>
  <c r="FW79" i="62"/>
  <c r="FV79" i="62"/>
  <c r="FU79" i="62"/>
  <c r="FP79" i="62"/>
  <c r="FO79" i="62"/>
  <c r="FN79" i="62"/>
  <c r="FI79" i="62"/>
  <c r="FH79" i="62"/>
  <c r="FG79" i="62"/>
  <c r="FB79" i="62"/>
  <c r="FA79" i="62"/>
  <c r="EZ79" i="62"/>
  <c r="EU79" i="62"/>
  <c r="ET79" i="62"/>
  <c r="ES79" i="62"/>
  <c r="EN79" i="62"/>
  <c r="EM79" i="62"/>
  <c r="EL79" i="62"/>
  <c r="EG79" i="62"/>
  <c r="EF79" i="62"/>
  <c r="EE79" i="62"/>
  <c r="DZ79" i="62"/>
  <c r="DY79" i="62"/>
  <c r="DX79" i="62"/>
  <c r="DS79" i="62"/>
  <c r="DR79" i="62"/>
  <c r="DQ79" i="62"/>
  <c r="DL79" i="62"/>
  <c r="DK79" i="62"/>
  <c r="DJ79" i="62"/>
  <c r="DF79" i="62"/>
  <c r="DN79" i="62" s="1"/>
  <c r="DM79" i="62" s="1"/>
  <c r="DD79" i="62"/>
  <c r="DC79" i="62"/>
  <c r="DB79" i="62"/>
  <c r="CX79" i="62"/>
  <c r="CZ79" i="62" s="1"/>
  <c r="AD79" i="62"/>
  <c r="AC79" i="62"/>
  <c r="GD78" i="62"/>
  <c r="GC78" i="62"/>
  <c r="GB78" i="62"/>
  <c r="FW78" i="62"/>
  <c r="FV78" i="62"/>
  <c r="FU78" i="62"/>
  <c r="FP78" i="62"/>
  <c r="FO78" i="62"/>
  <c r="FN78" i="62"/>
  <c r="FI78" i="62"/>
  <c r="FH78" i="62"/>
  <c r="FG78" i="62"/>
  <c r="FB78" i="62"/>
  <c r="FA78" i="62"/>
  <c r="EZ78" i="62"/>
  <c r="EU78" i="62"/>
  <c r="ET78" i="62"/>
  <c r="ES78" i="62"/>
  <c r="EN78" i="62"/>
  <c r="EM78" i="62"/>
  <c r="EL78" i="62"/>
  <c r="EG78" i="62"/>
  <c r="EF78" i="62"/>
  <c r="EE78" i="62"/>
  <c r="DZ78" i="62"/>
  <c r="DY78" i="62"/>
  <c r="DX78" i="62"/>
  <c r="DS78" i="62"/>
  <c r="DR78" i="62"/>
  <c r="DQ78" i="62"/>
  <c r="DL78" i="62"/>
  <c r="DK78" i="62"/>
  <c r="DJ78" i="62"/>
  <c r="DD78" i="62"/>
  <c r="DC78" i="62"/>
  <c r="DB78" i="62"/>
  <c r="CX78" i="62"/>
  <c r="CZ78" i="62" s="1"/>
  <c r="AD78" i="62"/>
  <c r="DF78" i="62" s="1"/>
  <c r="AC78" i="62"/>
  <c r="GD77" i="62"/>
  <c r="GC77" i="62"/>
  <c r="GB77" i="62"/>
  <c r="FW77" i="62"/>
  <c r="FV77" i="62"/>
  <c r="FU77" i="62"/>
  <c r="FP77" i="62"/>
  <c r="FO77" i="62"/>
  <c r="FN77" i="62"/>
  <c r="FI77" i="62"/>
  <c r="FH77" i="62"/>
  <c r="FG77" i="62"/>
  <c r="FB77" i="62"/>
  <c r="FA77" i="62"/>
  <c r="EZ77" i="62"/>
  <c r="EU77" i="62"/>
  <c r="ET77" i="62"/>
  <c r="ES77" i="62"/>
  <c r="EN77" i="62"/>
  <c r="EM77" i="62"/>
  <c r="EL77" i="62"/>
  <c r="EG77" i="62"/>
  <c r="EF77" i="62"/>
  <c r="EE77" i="62"/>
  <c r="DZ77" i="62"/>
  <c r="DY77" i="62"/>
  <c r="DX77" i="62"/>
  <c r="DS77" i="62"/>
  <c r="DR77" i="62"/>
  <c r="DQ77" i="62"/>
  <c r="DL77" i="62"/>
  <c r="DK77" i="62"/>
  <c r="DJ77" i="62"/>
  <c r="DD77" i="62"/>
  <c r="DC77" i="62"/>
  <c r="DB77" i="62"/>
  <c r="CZ77" i="62"/>
  <c r="CY77" i="62"/>
  <c r="CX77" i="62"/>
  <c r="AD77" i="62"/>
  <c r="AC77" i="62"/>
  <c r="GD76" i="62"/>
  <c r="GC76" i="62"/>
  <c r="GB76" i="62"/>
  <c r="FW76" i="62"/>
  <c r="FV76" i="62"/>
  <c r="FU76" i="62"/>
  <c r="FP76" i="62"/>
  <c r="FO76" i="62"/>
  <c r="FN76" i="62"/>
  <c r="FI76" i="62"/>
  <c r="FH76" i="62"/>
  <c r="FG76" i="62"/>
  <c r="FB76" i="62"/>
  <c r="FA76" i="62"/>
  <c r="EZ76" i="62"/>
  <c r="EU76" i="62"/>
  <c r="ET76" i="62"/>
  <c r="ES76" i="62"/>
  <c r="EN76" i="62"/>
  <c r="EM76" i="62"/>
  <c r="EL76" i="62"/>
  <c r="EG76" i="62"/>
  <c r="EF76" i="62"/>
  <c r="EE76" i="62"/>
  <c r="DZ76" i="62"/>
  <c r="DY76" i="62"/>
  <c r="DX76" i="62"/>
  <c r="DS76" i="62"/>
  <c r="DR76" i="62"/>
  <c r="DQ76" i="62"/>
  <c r="DL76" i="62"/>
  <c r="DK76" i="62"/>
  <c r="DJ76" i="62"/>
  <c r="DD76" i="62"/>
  <c r="DC76" i="62"/>
  <c r="DB76" i="62"/>
  <c r="CX76" i="62"/>
  <c r="CY76" i="62" s="1"/>
  <c r="AD76" i="62"/>
  <c r="AC76" i="62"/>
  <c r="GD75" i="62"/>
  <c r="GC75" i="62"/>
  <c r="GB75" i="62"/>
  <c r="FW75" i="62"/>
  <c r="FV75" i="62"/>
  <c r="FU75" i="62"/>
  <c r="FP75" i="62"/>
  <c r="FO75" i="62"/>
  <c r="FN75" i="62"/>
  <c r="FI75" i="62"/>
  <c r="FH75" i="62"/>
  <c r="FG75" i="62"/>
  <c r="FB75" i="62"/>
  <c r="FA75" i="62"/>
  <c r="EZ75" i="62"/>
  <c r="EU75" i="62"/>
  <c r="ET75" i="62"/>
  <c r="ES75" i="62"/>
  <c r="EN75" i="62"/>
  <c r="EM75" i="62"/>
  <c r="EL75" i="62"/>
  <c r="EG75" i="62"/>
  <c r="EF75" i="62"/>
  <c r="EE75" i="62"/>
  <c r="DZ75" i="62"/>
  <c r="DY75" i="62"/>
  <c r="DX75" i="62"/>
  <c r="DS75" i="62"/>
  <c r="DR75" i="62"/>
  <c r="DQ75" i="62"/>
  <c r="DL75" i="62"/>
  <c r="DK75" i="62"/>
  <c r="DJ75" i="62"/>
  <c r="DD75" i="62"/>
  <c r="DC75" i="62"/>
  <c r="DB75" i="62"/>
  <c r="CX75" i="62"/>
  <c r="CZ75" i="62" s="1"/>
  <c r="AD75" i="62"/>
  <c r="AC75" i="62"/>
  <c r="GD74" i="62"/>
  <c r="GC74" i="62"/>
  <c r="GB74" i="62"/>
  <c r="FW74" i="62"/>
  <c r="FV74" i="62"/>
  <c r="FU74" i="62"/>
  <c r="FP74" i="62"/>
  <c r="FO74" i="62"/>
  <c r="FN74" i="62"/>
  <c r="FI74" i="62"/>
  <c r="FH74" i="62"/>
  <c r="FG74" i="62"/>
  <c r="FB74" i="62"/>
  <c r="FA74" i="62"/>
  <c r="EZ74" i="62"/>
  <c r="EU74" i="62"/>
  <c r="ET74" i="62"/>
  <c r="ES74" i="62"/>
  <c r="EN74" i="62"/>
  <c r="EM74" i="62"/>
  <c r="EL74" i="62"/>
  <c r="EG74" i="62"/>
  <c r="EF74" i="62"/>
  <c r="EE74" i="62"/>
  <c r="DZ74" i="62"/>
  <c r="DY74" i="62"/>
  <c r="DX74" i="62"/>
  <c r="DS74" i="62"/>
  <c r="DR74" i="62"/>
  <c r="DQ74" i="62"/>
  <c r="DL74" i="62"/>
  <c r="DK74" i="62"/>
  <c r="DJ74" i="62"/>
  <c r="DF74" i="62"/>
  <c r="DE74" i="62" s="1"/>
  <c r="DD74" i="62"/>
  <c r="DC74" i="62"/>
  <c r="DB74" i="62"/>
  <c r="CX74" i="62"/>
  <c r="AD74" i="62"/>
  <c r="AC74" i="62"/>
  <c r="GD73" i="62"/>
  <c r="GC73" i="62"/>
  <c r="GB73" i="62"/>
  <c r="FW73" i="62"/>
  <c r="FV73" i="62"/>
  <c r="FU73" i="62"/>
  <c r="FP73" i="62"/>
  <c r="FO73" i="62"/>
  <c r="FN73" i="62"/>
  <c r="FI73" i="62"/>
  <c r="FH73" i="62"/>
  <c r="FG73" i="62"/>
  <c r="FB73" i="62"/>
  <c r="FA73" i="62"/>
  <c r="EZ73" i="62"/>
  <c r="EU73" i="62"/>
  <c r="ET73" i="62"/>
  <c r="ES73" i="62"/>
  <c r="EN73" i="62"/>
  <c r="EM73" i="62"/>
  <c r="EL73" i="62"/>
  <c r="EG73" i="62"/>
  <c r="EF73" i="62"/>
  <c r="EE73" i="62"/>
  <c r="DZ73" i="62"/>
  <c r="DY73" i="62"/>
  <c r="DX73" i="62"/>
  <c r="DS73" i="62"/>
  <c r="DR73" i="62"/>
  <c r="DQ73" i="62"/>
  <c r="DL73" i="62"/>
  <c r="DK73" i="62"/>
  <c r="DJ73" i="62"/>
  <c r="DD73" i="62"/>
  <c r="DC73" i="62"/>
  <c r="DB73" i="62"/>
  <c r="CX73" i="62"/>
  <c r="CY73" i="62" s="1"/>
  <c r="AF73" i="62" s="1"/>
  <c r="AH73" i="62" s="1"/>
  <c r="AD73" i="62"/>
  <c r="DF73" i="62" s="1"/>
  <c r="AC73" i="62"/>
  <c r="GD72" i="62"/>
  <c r="GC72" i="62"/>
  <c r="GB72" i="62"/>
  <c r="FW72" i="62"/>
  <c r="FV72" i="62"/>
  <c r="FU72" i="62"/>
  <c r="FP72" i="62"/>
  <c r="FO72" i="62"/>
  <c r="FN72" i="62"/>
  <c r="FI72" i="62"/>
  <c r="FH72" i="62"/>
  <c r="FG72" i="62"/>
  <c r="FB72" i="62"/>
  <c r="FA72" i="62"/>
  <c r="EZ72" i="62"/>
  <c r="EU72" i="62"/>
  <c r="ET72" i="62"/>
  <c r="ES72" i="62"/>
  <c r="EN72" i="62"/>
  <c r="EM72" i="62"/>
  <c r="EL72" i="62"/>
  <c r="EG72" i="62"/>
  <c r="EF72" i="62"/>
  <c r="EE72" i="62"/>
  <c r="DZ72" i="62"/>
  <c r="DY72" i="62"/>
  <c r="DX72" i="62"/>
  <c r="DS72" i="62"/>
  <c r="DR72" i="62"/>
  <c r="DQ72" i="62"/>
  <c r="DL72" i="62"/>
  <c r="DK72" i="62"/>
  <c r="DJ72" i="62"/>
  <c r="DD72" i="62"/>
  <c r="DC72" i="62"/>
  <c r="DB72" i="62"/>
  <c r="CX72" i="62"/>
  <c r="CZ72" i="62" s="1"/>
  <c r="AD72" i="62"/>
  <c r="DF72" i="62" s="1"/>
  <c r="AC72" i="62"/>
  <c r="GD71" i="62"/>
  <c r="GC71" i="62"/>
  <c r="GB71" i="62"/>
  <c r="FW71" i="62"/>
  <c r="FV71" i="62"/>
  <c r="FU71" i="62"/>
  <c r="FP71" i="62"/>
  <c r="FO71" i="62"/>
  <c r="FN71" i="62"/>
  <c r="FI71" i="62"/>
  <c r="FH71" i="62"/>
  <c r="FG71" i="62"/>
  <c r="FB71" i="62"/>
  <c r="FA71" i="62"/>
  <c r="EZ71" i="62"/>
  <c r="EU71" i="62"/>
  <c r="ET71" i="62"/>
  <c r="ES71" i="62"/>
  <c r="EN71" i="62"/>
  <c r="EM71" i="62"/>
  <c r="EL71" i="62"/>
  <c r="EG71" i="62"/>
  <c r="EF71" i="62"/>
  <c r="EE71" i="62"/>
  <c r="DZ71" i="62"/>
  <c r="DY71" i="62"/>
  <c r="DX71" i="62"/>
  <c r="DS71" i="62"/>
  <c r="DR71" i="62"/>
  <c r="DQ71" i="62"/>
  <c r="DL71" i="62"/>
  <c r="DK71" i="62"/>
  <c r="DJ71" i="62"/>
  <c r="DD71" i="62"/>
  <c r="DC71" i="62"/>
  <c r="DB71" i="62"/>
  <c r="CZ71" i="62"/>
  <c r="CX71" i="62"/>
  <c r="CY71" i="62" s="1"/>
  <c r="DA71" i="62" s="1"/>
  <c r="DI71" i="62" s="1"/>
  <c r="DP71" i="62" s="1"/>
  <c r="AD71" i="62"/>
  <c r="AC71" i="62"/>
  <c r="GD70" i="62"/>
  <c r="GC70" i="62"/>
  <c r="GB70" i="62"/>
  <c r="FW70" i="62"/>
  <c r="FV70" i="62"/>
  <c r="FU70" i="62"/>
  <c r="FP70" i="62"/>
  <c r="FO70" i="62"/>
  <c r="FN70" i="62"/>
  <c r="FI70" i="62"/>
  <c r="FH70" i="62"/>
  <c r="FG70" i="62"/>
  <c r="FB70" i="62"/>
  <c r="FA70" i="62"/>
  <c r="EZ70" i="62"/>
  <c r="EU70" i="62"/>
  <c r="ET70" i="62"/>
  <c r="ES70" i="62"/>
  <c r="EN70" i="62"/>
  <c r="EM70" i="62"/>
  <c r="EL70" i="62"/>
  <c r="EG70" i="62"/>
  <c r="EF70" i="62"/>
  <c r="EE70" i="62"/>
  <c r="DZ70" i="62"/>
  <c r="DY70" i="62"/>
  <c r="DX70" i="62"/>
  <c r="DS70" i="62"/>
  <c r="DR70" i="62"/>
  <c r="DQ70" i="62"/>
  <c r="DL70" i="62"/>
  <c r="DK70" i="62"/>
  <c r="DJ70" i="62"/>
  <c r="DD70" i="62"/>
  <c r="DC70" i="62"/>
  <c r="DB70" i="62"/>
  <c r="CX70" i="62"/>
  <c r="CY70" i="62" s="1"/>
  <c r="DA70" i="62" s="1"/>
  <c r="DI70" i="62" s="1"/>
  <c r="AD70" i="62"/>
  <c r="DF70" i="62" s="1"/>
  <c r="DE70" i="62" s="1"/>
  <c r="AC70" i="62"/>
  <c r="GD69" i="62"/>
  <c r="GC69" i="62"/>
  <c r="GB69" i="62"/>
  <c r="FW69" i="62"/>
  <c r="FV69" i="62"/>
  <c r="FU69" i="62"/>
  <c r="FP69" i="62"/>
  <c r="FO69" i="62"/>
  <c r="FN69" i="62"/>
  <c r="FI69" i="62"/>
  <c r="FH69" i="62"/>
  <c r="FG69" i="62"/>
  <c r="FB69" i="62"/>
  <c r="FA69" i="62"/>
  <c r="EZ69" i="62"/>
  <c r="EU69" i="62"/>
  <c r="ET69" i="62"/>
  <c r="ES69" i="62"/>
  <c r="EN69" i="62"/>
  <c r="EM69" i="62"/>
  <c r="EL69" i="62"/>
  <c r="EG69" i="62"/>
  <c r="EF69" i="62"/>
  <c r="EE69" i="62"/>
  <c r="DZ69" i="62"/>
  <c r="DY69" i="62"/>
  <c r="DX69" i="62"/>
  <c r="DS69" i="62"/>
  <c r="DR69" i="62"/>
  <c r="DQ69" i="62"/>
  <c r="DN69" i="62"/>
  <c r="DL69" i="62"/>
  <c r="DK69" i="62"/>
  <c r="DJ69" i="62"/>
  <c r="DF69" i="62"/>
  <c r="DE69" i="62" s="1"/>
  <c r="DD69" i="62"/>
  <c r="DC69" i="62"/>
  <c r="DB69" i="62"/>
  <c r="CX69" i="62"/>
  <c r="CZ69" i="62" s="1"/>
  <c r="AD69" i="62"/>
  <c r="AC69" i="62"/>
  <c r="GD68" i="62"/>
  <c r="GC68" i="62"/>
  <c r="GB68" i="62"/>
  <c r="FW68" i="62"/>
  <c r="FV68" i="62"/>
  <c r="FU68" i="62"/>
  <c r="FP68" i="62"/>
  <c r="FO68" i="62"/>
  <c r="FN68" i="62"/>
  <c r="FI68" i="62"/>
  <c r="FH68" i="62"/>
  <c r="FG68" i="62"/>
  <c r="FB68" i="62"/>
  <c r="FA68" i="62"/>
  <c r="EZ68" i="62"/>
  <c r="EU68" i="62"/>
  <c r="ET68" i="62"/>
  <c r="ES68" i="62"/>
  <c r="EN68" i="62"/>
  <c r="EM68" i="62"/>
  <c r="EL68" i="62"/>
  <c r="EG68" i="62"/>
  <c r="EF68" i="62"/>
  <c r="EE68" i="62"/>
  <c r="DZ68" i="62"/>
  <c r="DY68" i="62"/>
  <c r="DX68" i="62"/>
  <c r="DS68" i="62"/>
  <c r="DR68" i="62"/>
  <c r="DQ68" i="62"/>
  <c r="DL68" i="62"/>
  <c r="DK68" i="62"/>
  <c r="DJ68" i="62"/>
  <c r="DD68" i="62"/>
  <c r="DC68" i="62"/>
  <c r="DB68" i="62"/>
  <c r="CX68" i="62"/>
  <c r="AD68" i="62"/>
  <c r="DF68" i="62" s="1"/>
  <c r="AC68" i="62"/>
  <c r="GD67" i="62"/>
  <c r="GC67" i="62"/>
  <c r="GB67" i="62"/>
  <c r="FW67" i="62"/>
  <c r="FV67" i="62"/>
  <c r="FU67" i="62"/>
  <c r="FP67" i="62"/>
  <c r="FO67" i="62"/>
  <c r="FN67" i="62"/>
  <c r="FI67" i="62"/>
  <c r="FH67" i="62"/>
  <c r="FG67" i="62"/>
  <c r="FB67" i="62"/>
  <c r="FA67" i="62"/>
  <c r="EZ67" i="62"/>
  <c r="EU67" i="62"/>
  <c r="ET67" i="62"/>
  <c r="ES67" i="62"/>
  <c r="EN67" i="62"/>
  <c r="EM67" i="62"/>
  <c r="EL67" i="62"/>
  <c r="EG67" i="62"/>
  <c r="EF67" i="62"/>
  <c r="EE67" i="62"/>
  <c r="DZ67" i="62"/>
  <c r="DY67" i="62"/>
  <c r="DX67" i="62"/>
  <c r="DS67" i="62"/>
  <c r="DR67" i="62"/>
  <c r="DQ67" i="62"/>
  <c r="DL67" i="62"/>
  <c r="DK67" i="62"/>
  <c r="DJ67" i="62"/>
  <c r="DD67" i="62"/>
  <c r="DC67" i="62"/>
  <c r="DB67" i="62"/>
  <c r="CX67" i="62"/>
  <c r="CZ67" i="62" s="1"/>
  <c r="AD67" i="62"/>
  <c r="AC67" i="62"/>
  <c r="GD66" i="62"/>
  <c r="GC66" i="62"/>
  <c r="GB66" i="62"/>
  <c r="FW66" i="62"/>
  <c r="FV66" i="62"/>
  <c r="FU66" i="62"/>
  <c r="FP66" i="62"/>
  <c r="FO66" i="62"/>
  <c r="FN66" i="62"/>
  <c r="FI66" i="62"/>
  <c r="FH66" i="62"/>
  <c r="FG66" i="62"/>
  <c r="FB66" i="62"/>
  <c r="FA66" i="62"/>
  <c r="EZ66" i="62"/>
  <c r="EU66" i="62"/>
  <c r="ET66" i="62"/>
  <c r="ES66" i="62"/>
  <c r="EN66" i="62"/>
  <c r="EM66" i="62"/>
  <c r="EL66" i="62"/>
  <c r="EG66" i="62"/>
  <c r="EF66" i="62"/>
  <c r="EE66" i="62"/>
  <c r="DZ66" i="62"/>
  <c r="DY66" i="62"/>
  <c r="DX66" i="62"/>
  <c r="DS66" i="62"/>
  <c r="DR66" i="62"/>
  <c r="DQ66" i="62"/>
  <c r="DL66" i="62"/>
  <c r="DK66" i="62"/>
  <c r="DJ66" i="62"/>
  <c r="DD66" i="62"/>
  <c r="DC66" i="62"/>
  <c r="DB66" i="62"/>
  <c r="CX66" i="62"/>
  <c r="CZ66" i="62" s="1"/>
  <c r="AD66" i="62"/>
  <c r="DF66" i="62" s="1"/>
  <c r="AC66" i="62"/>
  <c r="GD65" i="62"/>
  <c r="GC65" i="62"/>
  <c r="GB65" i="62"/>
  <c r="FW65" i="62"/>
  <c r="FV65" i="62"/>
  <c r="FU65" i="62"/>
  <c r="FP65" i="62"/>
  <c r="FO65" i="62"/>
  <c r="FN65" i="62"/>
  <c r="FI65" i="62"/>
  <c r="FH65" i="62"/>
  <c r="FG65" i="62"/>
  <c r="FB65" i="62"/>
  <c r="FA65" i="62"/>
  <c r="EZ65" i="62"/>
  <c r="EU65" i="62"/>
  <c r="ET65" i="62"/>
  <c r="ES65" i="62"/>
  <c r="EN65" i="62"/>
  <c r="EM65" i="62"/>
  <c r="EL65" i="62"/>
  <c r="EG65" i="62"/>
  <c r="EF65" i="62"/>
  <c r="EE65" i="62"/>
  <c r="DZ65" i="62"/>
  <c r="DY65" i="62"/>
  <c r="DX65" i="62"/>
  <c r="DS65" i="62"/>
  <c r="DR65" i="62"/>
  <c r="DQ65" i="62"/>
  <c r="DL65" i="62"/>
  <c r="DK65" i="62"/>
  <c r="DJ65" i="62"/>
  <c r="DD65" i="62"/>
  <c r="DC65" i="62"/>
  <c r="DB65" i="62"/>
  <c r="CX65" i="62"/>
  <c r="CZ65" i="62" s="1"/>
  <c r="AD65" i="62"/>
  <c r="DF65" i="62" s="1"/>
  <c r="AC65" i="62"/>
  <c r="GD64" i="62"/>
  <c r="GC64" i="62"/>
  <c r="GB64" i="62"/>
  <c r="FW64" i="62"/>
  <c r="FV64" i="62"/>
  <c r="FU64" i="62"/>
  <c r="FP64" i="62"/>
  <c r="FO64" i="62"/>
  <c r="FN64" i="62"/>
  <c r="FI64" i="62"/>
  <c r="FH64" i="62"/>
  <c r="FG64" i="62"/>
  <c r="FB64" i="62"/>
  <c r="FA64" i="62"/>
  <c r="EZ64" i="62"/>
  <c r="EU64" i="62"/>
  <c r="ET64" i="62"/>
  <c r="ES64" i="62"/>
  <c r="EN64" i="62"/>
  <c r="EM64" i="62"/>
  <c r="EL64" i="62"/>
  <c r="EG64" i="62"/>
  <c r="EF64" i="62"/>
  <c r="EE64" i="62"/>
  <c r="DZ64" i="62"/>
  <c r="DY64" i="62"/>
  <c r="DX64" i="62"/>
  <c r="DS64" i="62"/>
  <c r="DR64" i="62"/>
  <c r="DQ64" i="62"/>
  <c r="DL64" i="62"/>
  <c r="DK64" i="62"/>
  <c r="DJ64" i="62"/>
  <c r="DD64" i="62"/>
  <c r="DC64" i="62"/>
  <c r="DB64" i="62"/>
  <c r="CX64" i="62"/>
  <c r="CZ64" i="62" s="1"/>
  <c r="AD64" i="62"/>
  <c r="AC64" i="62"/>
  <c r="GD63" i="62"/>
  <c r="GC63" i="62"/>
  <c r="GB63" i="62"/>
  <c r="FW63" i="62"/>
  <c r="FV63" i="62"/>
  <c r="FU63" i="62"/>
  <c r="FP63" i="62"/>
  <c r="FO63" i="62"/>
  <c r="FN63" i="62"/>
  <c r="FI63" i="62"/>
  <c r="FH63" i="62"/>
  <c r="FG63" i="62"/>
  <c r="FB63" i="62"/>
  <c r="FA63" i="62"/>
  <c r="EZ63" i="62"/>
  <c r="EU63" i="62"/>
  <c r="ET63" i="62"/>
  <c r="ES63" i="62"/>
  <c r="EN63" i="62"/>
  <c r="EM63" i="62"/>
  <c r="EL63" i="62"/>
  <c r="EG63" i="62"/>
  <c r="EF63" i="62"/>
  <c r="EE63" i="62"/>
  <c r="DZ63" i="62"/>
  <c r="DY63" i="62"/>
  <c r="DX63" i="62"/>
  <c r="DS63" i="62"/>
  <c r="DR63" i="62"/>
  <c r="DQ63" i="62"/>
  <c r="DL63" i="62"/>
  <c r="DK63" i="62"/>
  <c r="DJ63" i="62"/>
  <c r="DD63" i="62"/>
  <c r="DC63" i="62"/>
  <c r="DB63" i="62"/>
  <c r="CX63" i="62"/>
  <c r="CY63" i="62" s="1"/>
  <c r="DA63" i="62" s="1"/>
  <c r="DI63" i="62" s="1"/>
  <c r="AD63" i="62"/>
  <c r="DF63" i="62" s="1"/>
  <c r="AC63" i="62"/>
  <c r="GD62" i="62"/>
  <c r="GC62" i="62"/>
  <c r="GB62" i="62"/>
  <c r="FW62" i="62"/>
  <c r="FV62" i="62"/>
  <c r="FU62" i="62"/>
  <c r="FP62" i="62"/>
  <c r="FO62" i="62"/>
  <c r="FN62" i="62"/>
  <c r="FI62" i="62"/>
  <c r="FH62" i="62"/>
  <c r="FG62" i="62"/>
  <c r="FB62" i="62"/>
  <c r="FA62" i="62"/>
  <c r="EZ62" i="62"/>
  <c r="EU62" i="62"/>
  <c r="ET62" i="62"/>
  <c r="ES62" i="62"/>
  <c r="EN62" i="62"/>
  <c r="EM62" i="62"/>
  <c r="EL62" i="62"/>
  <c r="EG62" i="62"/>
  <c r="EF62" i="62"/>
  <c r="EE62" i="62"/>
  <c r="DZ62" i="62"/>
  <c r="DY62" i="62"/>
  <c r="DX62" i="62"/>
  <c r="DS62" i="62"/>
  <c r="DR62" i="62"/>
  <c r="DQ62" i="62"/>
  <c r="DL62" i="62"/>
  <c r="DK62" i="62"/>
  <c r="DJ62" i="62"/>
  <c r="DD62" i="62"/>
  <c r="DC62" i="62"/>
  <c r="DB62" i="62"/>
  <c r="CX62" i="62"/>
  <c r="CZ62" i="62" s="1"/>
  <c r="AD62" i="62"/>
  <c r="DF62" i="62" s="1"/>
  <c r="DE62" i="62" s="1"/>
  <c r="AC62" i="62"/>
  <c r="GD61" i="62"/>
  <c r="GC61" i="62"/>
  <c r="GB61" i="62"/>
  <c r="FW61" i="62"/>
  <c r="FV61" i="62"/>
  <c r="FU61" i="62"/>
  <c r="FP61" i="62"/>
  <c r="FO61" i="62"/>
  <c r="FN61" i="62"/>
  <c r="FI61" i="62"/>
  <c r="FH61" i="62"/>
  <c r="FG61" i="62"/>
  <c r="FB61" i="62"/>
  <c r="FA61" i="62"/>
  <c r="EZ61" i="62"/>
  <c r="EU61" i="62"/>
  <c r="ET61" i="62"/>
  <c r="ES61" i="62"/>
  <c r="EN61" i="62"/>
  <c r="EM61" i="62"/>
  <c r="EL61" i="62"/>
  <c r="EG61" i="62"/>
  <c r="EF61" i="62"/>
  <c r="EE61" i="62"/>
  <c r="DZ61" i="62"/>
  <c r="DY61" i="62"/>
  <c r="DX61" i="62"/>
  <c r="DS61" i="62"/>
  <c r="DR61" i="62"/>
  <c r="DQ61" i="62"/>
  <c r="DL61" i="62"/>
  <c r="DK61" i="62"/>
  <c r="DJ61" i="62"/>
  <c r="DD61" i="62"/>
  <c r="DC61" i="62"/>
  <c r="DB61" i="62"/>
  <c r="CX61" i="62"/>
  <c r="CZ61" i="62" s="1"/>
  <c r="AD61" i="62"/>
  <c r="AC61" i="62"/>
  <c r="GD60" i="62"/>
  <c r="GC60" i="62"/>
  <c r="GB60" i="62"/>
  <c r="FW60" i="62"/>
  <c r="FV60" i="62"/>
  <c r="FU60" i="62"/>
  <c r="FP60" i="62"/>
  <c r="FO60" i="62"/>
  <c r="FN60" i="62"/>
  <c r="FI60" i="62"/>
  <c r="FH60" i="62"/>
  <c r="FG60" i="62"/>
  <c r="FB60" i="62"/>
  <c r="FA60" i="62"/>
  <c r="EZ60" i="62"/>
  <c r="EU60" i="62"/>
  <c r="ET60" i="62"/>
  <c r="ES60" i="62"/>
  <c r="EN60" i="62"/>
  <c r="EM60" i="62"/>
  <c r="EL60" i="62"/>
  <c r="EG60" i="62"/>
  <c r="EF60" i="62"/>
  <c r="EE60" i="62"/>
  <c r="DZ60" i="62"/>
  <c r="DY60" i="62"/>
  <c r="DX60" i="62"/>
  <c r="DS60" i="62"/>
  <c r="DR60" i="62"/>
  <c r="DQ60" i="62"/>
  <c r="DL60" i="62"/>
  <c r="DK60" i="62"/>
  <c r="DJ60" i="62"/>
  <c r="DD60" i="62"/>
  <c r="DC60" i="62"/>
  <c r="DB60" i="62"/>
  <c r="CX60" i="62"/>
  <c r="CZ60" i="62" s="1"/>
  <c r="AD60" i="62"/>
  <c r="DF60" i="62" s="1"/>
  <c r="AC60" i="62"/>
  <c r="GD59" i="62"/>
  <c r="GC59" i="62"/>
  <c r="GB59" i="62"/>
  <c r="FW59" i="62"/>
  <c r="FV59" i="62"/>
  <c r="FU59" i="62"/>
  <c r="FP59" i="62"/>
  <c r="FO59" i="62"/>
  <c r="FN59" i="62"/>
  <c r="FI59" i="62"/>
  <c r="FH59" i="62"/>
  <c r="FG59" i="62"/>
  <c r="FB59" i="62"/>
  <c r="FA59" i="62"/>
  <c r="EZ59" i="62"/>
  <c r="EU59" i="62"/>
  <c r="ET59" i="62"/>
  <c r="ES59" i="62"/>
  <c r="EN59" i="62"/>
  <c r="EM59" i="62"/>
  <c r="EL59" i="62"/>
  <c r="EG59" i="62"/>
  <c r="EF59" i="62"/>
  <c r="EE59" i="62"/>
  <c r="DZ59" i="62"/>
  <c r="DY59" i="62"/>
  <c r="DX59" i="62"/>
  <c r="DS59" i="62"/>
  <c r="DR59" i="62"/>
  <c r="DQ59" i="62"/>
  <c r="DL59" i="62"/>
  <c r="DK59" i="62"/>
  <c r="DJ59" i="62"/>
  <c r="DD59" i="62"/>
  <c r="DC59" i="62"/>
  <c r="DB59" i="62"/>
  <c r="CX59" i="62"/>
  <c r="CY59" i="62" s="1"/>
  <c r="AD59" i="62"/>
  <c r="DF59" i="62" s="1"/>
  <c r="DN59" i="62" s="1"/>
  <c r="AC59" i="62"/>
  <c r="GD58" i="62"/>
  <c r="GC58" i="62"/>
  <c r="GB58" i="62"/>
  <c r="FW58" i="62"/>
  <c r="FV58" i="62"/>
  <c r="FU58" i="62"/>
  <c r="FP58" i="62"/>
  <c r="FO58" i="62"/>
  <c r="FN58" i="62"/>
  <c r="FI58" i="62"/>
  <c r="FH58" i="62"/>
  <c r="FG58" i="62"/>
  <c r="FB58" i="62"/>
  <c r="FA58" i="62"/>
  <c r="EZ58" i="62"/>
  <c r="EU58" i="62"/>
  <c r="ET58" i="62"/>
  <c r="ES58" i="62"/>
  <c r="EN58" i="62"/>
  <c r="EM58" i="62"/>
  <c r="EL58" i="62"/>
  <c r="EG58" i="62"/>
  <c r="EF58" i="62"/>
  <c r="EE58" i="62"/>
  <c r="DZ58" i="62"/>
  <c r="DY58" i="62"/>
  <c r="DX58" i="62"/>
  <c r="DS58" i="62"/>
  <c r="DR58" i="62"/>
  <c r="DQ58" i="62"/>
  <c r="DL58" i="62"/>
  <c r="DK58" i="62"/>
  <c r="DJ58" i="62"/>
  <c r="DD58" i="62"/>
  <c r="DC58" i="62"/>
  <c r="DB58" i="62"/>
  <c r="CX58" i="62"/>
  <c r="CZ58" i="62" s="1"/>
  <c r="AD58" i="62"/>
  <c r="DF58" i="62" s="1"/>
  <c r="AC58" i="62"/>
  <c r="GD57" i="62"/>
  <c r="GC57" i="62"/>
  <c r="GB57" i="62"/>
  <c r="FW57" i="62"/>
  <c r="FV57" i="62"/>
  <c r="FU57" i="62"/>
  <c r="FP57" i="62"/>
  <c r="FO57" i="62"/>
  <c r="FN57" i="62"/>
  <c r="FI57" i="62"/>
  <c r="FH57" i="62"/>
  <c r="FG57" i="62"/>
  <c r="FB57" i="62"/>
  <c r="FA57" i="62"/>
  <c r="EZ57" i="62"/>
  <c r="EU57" i="62"/>
  <c r="ET57" i="62"/>
  <c r="ES57" i="62"/>
  <c r="EN57" i="62"/>
  <c r="EM57" i="62"/>
  <c r="EL57" i="62"/>
  <c r="EG57" i="62"/>
  <c r="EF57" i="62"/>
  <c r="EE57" i="62"/>
  <c r="DZ57" i="62"/>
  <c r="DY57" i="62"/>
  <c r="DX57" i="62"/>
  <c r="DS57" i="62"/>
  <c r="DR57" i="62"/>
  <c r="DQ57" i="62"/>
  <c r="DL57" i="62"/>
  <c r="DK57" i="62"/>
  <c r="DJ57" i="62"/>
  <c r="DD57" i="62"/>
  <c r="DC57" i="62"/>
  <c r="DB57" i="62"/>
  <c r="CX57" i="62"/>
  <c r="CZ57" i="62" s="1"/>
  <c r="AD57" i="62"/>
  <c r="DF57" i="62" s="1"/>
  <c r="AC57" i="62"/>
  <c r="GD56" i="62"/>
  <c r="GC56" i="62"/>
  <c r="GB56" i="62"/>
  <c r="FW56" i="62"/>
  <c r="FV56" i="62"/>
  <c r="FU56" i="62"/>
  <c r="FP56" i="62"/>
  <c r="FO56" i="62"/>
  <c r="FN56" i="62"/>
  <c r="FI56" i="62"/>
  <c r="FH56" i="62"/>
  <c r="FG56" i="62"/>
  <c r="FB56" i="62"/>
  <c r="FA56" i="62"/>
  <c r="EZ56" i="62"/>
  <c r="EU56" i="62"/>
  <c r="ET56" i="62"/>
  <c r="ES56" i="62"/>
  <c r="EN56" i="62"/>
  <c r="EM56" i="62"/>
  <c r="EL56" i="62"/>
  <c r="EG56" i="62"/>
  <c r="EF56" i="62"/>
  <c r="EE56" i="62"/>
  <c r="DZ56" i="62"/>
  <c r="DY56" i="62"/>
  <c r="DX56" i="62"/>
  <c r="DS56" i="62"/>
  <c r="DR56" i="62"/>
  <c r="DQ56" i="62"/>
  <c r="DL56" i="62"/>
  <c r="DK56" i="62"/>
  <c r="DJ56" i="62"/>
  <c r="DD56" i="62"/>
  <c r="DC56" i="62"/>
  <c r="DB56" i="62"/>
  <c r="CX56" i="62"/>
  <c r="AD56" i="62"/>
  <c r="DF56" i="62" s="1"/>
  <c r="AC56" i="62"/>
  <c r="GD55" i="62"/>
  <c r="GC55" i="62"/>
  <c r="GB55" i="62"/>
  <c r="FW55" i="62"/>
  <c r="FV55" i="62"/>
  <c r="FU55" i="62"/>
  <c r="FP55" i="62"/>
  <c r="FO55" i="62"/>
  <c r="FN55" i="62"/>
  <c r="FI55" i="62"/>
  <c r="FH55" i="62"/>
  <c r="FG55" i="62"/>
  <c r="FB55" i="62"/>
  <c r="FA55" i="62"/>
  <c r="EZ55" i="62"/>
  <c r="EU55" i="62"/>
  <c r="ET55" i="62"/>
  <c r="ES55" i="62"/>
  <c r="EN55" i="62"/>
  <c r="EM55" i="62"/>
  <c r="EL55" i="62"/>
  <c r="EG55" i="62"/>
  <c r="EF55" i="62"/>
  <c r="EE55" i="62"/>
  <c r="DZ55" i="62"/>
  <c r="DY55" i="62"/>
  <c r="DX55" i="62"/>
  <c r="DS55" i="62"/>
  <c r="DR55" i="62"/>
  <c r="DQ55" i="62"/>
  <c r="DL55" i="62"/>
  <c r="DK55" i="62"/>
  <c r="DJ55" i="62"/>
  <c r="DD55" i="62"/>
  <c r="DC55" i="62"/>
  <c r="DB55" i="62"/>
  <c r="CX55" i="62"/>
  <c r="AD55" i="62"/>
  <c r="DF55" i="62" s="1"/>
  <c r="AC55" i="62"/>
  <c r="GD54" i="62"/>
  <c r="GC54" i="62"/>
  <c r="GB54" i="62"/>
  <c r="FW54" i="62"/>
  <c r="FV54" i="62"/>
  <c r="FU54" i="62"/>
  <c r="FP54" i="62"/>
  <c r="FO54" i="62"/>
  <c r="FN54" i="62"/>
  <c r="FI54" i="62"/>
  <c r="FH54" i="62"/>
  <c r="FG54" i="62"/>
  <c r="FB54" i="62"/>
  <c r="FA54" i="62"/>
  <c r="EZ54" i="62"/>
  <c r="EU54" i="62"/>
  <c r="ET54" i="62"/>
  <c r="ES54" i="62"/>
  <c r="EN54" i="62"/>
  <c r="EM54" i="62"/>
  <c r="EL54" i="62"/>
  <c r="EG54" i="62"/>
  <c r="EF54" i="62"/>
  <c r="EE54" i="62"/>
  <c r="DZ54" i="62"/>
  <c r="DY54" i="62"/>
  <c r="DX54" i="62"/>
  <c r="DS54" i="62"/>
  <c r="DR54" i="62"/>
  <c r="DQ54" i="62"/>
  <c r="DL54" i="62"/>
  <c r="DK54" i="62"/>
  <c r="DJ54" i="62"/>
  <c r="DD54" i="62"/>
  <c r="DC54" i="62"/>
  <c r="DB54" i="62"/>
  <c r="CX54" i="62"/>
  <c r="CZ54" i="62" s="1"/>
  <c r="AD54" i="62"/>
  <c r="AC54" i="62"/>
  <c r="GD53" i="62"/>
  <c r="GC53" i="62"/>
  <c r="GB53" i="62"/>
  <c r="FW53" i="62"/>
  <c r="FV53" i="62"/>
  <c r="FU53" i="62"/>
  <c r="FP53" i="62"/>
  <c r="FO53" i="62"/>
  <c r="FN53" i="62"/>
  <c r="FI53" i="62"/>
  <c r="FH53" i="62"/>
  <c r="FG53" i="62"/>
  <c r="FB53" i="62"/>
  <c r="FA53" i="62"/>
  <c r="EZ53" i="62"/>
  <c r="EU53" i="62"/>
  <c r="ET53" i="62"/>
  <c r="ES53" i="62"/>
  <c r="EN53" i="62"/>
  <c r="EM53" i="62"/>
  <c r="EL53" i="62"/>
  <c r="EG53" i="62"/>
  <c r="EF53" i="62"/>
  <c r="EE53" i="62"/>
  <c r="DZ53" i="62"/>
  <c r="DY53" i="62"/>
  <c r="DX53" i="62"/>
  <c r="DS53" i="62"/>
  <c r="DR53" i="62"/>
  <c r="DQ53" i="62"/>
  <c r="DL53" i="62"/>
  <c r="DK53" i="62"/>
  <c r="DJ53" i="62"/>
  <c r="DD53" i="62"/>
  <c r="DC53" i="62"/>
  <c r="DB53" i="62"/>
  <c r="CX53" i="62"/>
  <c r="AD53" i="62"/>
  <c r="AC53" i="62"/>
  <c r="GD52" i="62"/>
  <c r="GC52" i="62"/>
  <c r="GB52" i="62"/>
  <c r="FW52" i="62"/>
  <c r="FV52" i="62"/>
  <c r="FU52" i="62"/>
  <c r="FP52" i="62"/>
  <c r="FO52" i="62"/>
  <c r="FN52" i="62"/>
  <c r="FI52" i="62"/>
  <c r="FH52" i="62"/>
  <c r="FG52" i="62"/>
  <c r="FB52" i="62"/>
  <c r="FA52" i="62"/>
  <c r="EZ52" i="62"/>
  <c r="EU52" i="62"/>
  <c r="ET52" i="62"/>
  <c r="ES52" i="62"/>
  <c r="EN52" i="62"/>
  <c r="EM52" i="62"/>
  <c r="EL52" i="62"/>
  <c r="EG52" i="62"/>
  <c r="EF52" i="62"/>
  <c r="EE52" i="62"/>
  <c r="DZ52" i="62"/>
  <c r="DY52" i="62"/>
  <c r="DX52" i="62"/>
  <c r="DS52" i="62"/>
  <c r="DR52" i="62"/>
  <c r="DQ52" i="62"/>
  <c r="DL52" i="62"/>
  <c r="DK52" i="62"/>
  <c r="DJ52" i="62"/>
  <c r="DF52" i="62"/>
  <c r="DE52" i="62" s="1"/>
  <c r="DD52" i="62"/>
  <c r="DC52" i="62"/>
  <c r="DB52" i="62"/>
  <c r="CX52" i="62"/>
  <c r="AD52" i="62"/>
  <c r="AC52" i="62"/>
  <c r="GD51" i="62"/>
  <c r="GC51" i="62"/>
  <c r="GB51" i="62"/>
  <c r="FW51" i="62"/>
  <c r="FV51" i="62"/>
  <c r="FU51" i="62"/>
  <c r="FP51" i="62"/>
  <c r="FO51" i="62"/>
  <c r="FN51" i="62"/>
  <c r="FI51" i="62"/>
  <c r="FH51" i="62"/>
  <c r="FG51" i="62"/>
  <c r="FB51" i="62"/>
  <c r="FA51" i="62"/>
  <c r="EZ51" i="62"/>
  <c r="EU51" i="62"/>
  <c r="ET51" i="62"/>
  <c r="ES51" i="62"/>
  <c r="EN51" i="62"/>
  <c r="EM51" i="62"/>
  <c r="EL51" i="62"/>
  <c r="EG51" i="62"/>
  <c r="EF51" i="62"/>
  <c r="EE51" i="62"/>
  <c r="DZ51" i="62"/>
  <c r="DY51" i="62"/>
  <c r="DX51" i="62"/>
  <c r="DS51" i="62"/>
  <c r="DR51" i="62"/>
  <c r="DQ51" i="62"/>
  <c r="DL51" i="62"/>
  <c r="DK51" i="62"/>
  <c r="DJ51" i="62"/>
  <c r="DD51" i="62"/>
  <c r="DC51" i="62"/>
  <c r="DB51" i="62"/>
  <c r="CX51" i="62"/>
  <c r="AD51" i="62"/>
  <c r="DF51" i="62" s="1"/>
  <c r="DE51" i="62" s="1"/>
  <c r="AC51" i="62"/>
  <c r="GD50" i="62"/>
  <c r="GC50" i="62"/>
  <c r="GB50" i="62"/>
  <c r="FW50" i="62"/>
  <c r="FV50" i="62"/>
  <c r="FU50" i="62"/>
  <c r="FP50" i="62"/>
  <c r="FO50" i="62"/>
  <c r="FN50" i="62"/>
  <c r="FI50" i="62"/>
  <c r="FH50" i="62"/>
  <c r="FG50" i="62"/>
  <c r="FB50" i="62"/>
  <c r="FA50" i="62"/>
  <c r="EZ50" i="62"/>
  <c r="EU50" i="62"/>
  <c r="ET50" i="62"/>
  <c r="ES50" i="62"/>
  <c r="EN50" i="62"/>
  <c r="EM50" i="62"/>
  <c r="EL50" i="62"/>
  <c r="EG50" i="62"/>
  <c r="EF50" i="62"/>
  <c r="EE50" i="62"/>
  <c r="DZ50" i="62"/>
  <c r="DY50" i="62"/>
  <c r="DX50" i="62"/>
  <c r="DS50" i="62"/>
  <c r="DR50" i="62"/>
  <c r="DQ50" i="62"/>
  <c r="DL50" i="62"/>
  <c r="DK50" i="62"/>
  <c r="DJ50" i="62"/>
  <c r="DD50" i="62"/>
  <c r="DC50" i="62"/>
  <c r="DB50" i="62"/>
  <c r="CX50" i="62"/>
  <c r="CZ50" i="62" s="1"/>
  <c r="AD50" i="62"/>
  <c r="AC50" i="62"/>
  <c r="GD49" i="62"/>
  <c r="GC49" i="62"/>
  <c r="GB49" i="62"/>
  <c r="FW49" i="62"/>
  <c r="FV49" i="62"/>
  <c r="FU49" i="62"/>
  <c r="FP49" i="62"/>
  <c r="FO49" i="62"/>
  <c r="FN49" i="62"/>
  <c r="FI49" i="62"/>
  <c r="FH49" i="62"/>
  <c r="FG49" i="62"/>
  <c r="FB49" i="62"/>
  <c r="FA49" i="62"/>
  <c r="EZ49" i="62"/>
  <c r="EU49" i="62"/>
  <c r="ET49" i="62"/>
  <c r="ES49" i="62"/>
  <c r="EN49" i="62"/>
  <c r="EM49" i="62"/>
  <c r="EL49" i="62"/>
  <c r="EG49" i="62"/>
  <c r="EF49" i="62"/>
  <c r="EE49" i="62"/>
  <c r="DZ49" i="62"/>
  <c r="DY49" i="62"/>
  <c r="DX49" i="62"/>
  <c r="DS49" i="62"/>
  <c r="DR49" i="62"/>
  <c r="DQ49" i="62"/>
  <c r="DL49" i="62"/>
  <c r="DK49" i="62"/>
  <c r="DJ49" i="62"/>
  <c r="DD49" i="62"/>
  <c r="DC49" i="62"/>
  <c r="DB49" i="62"/>
  <c r="CX49" i="62"/>
  <c r="CZ49" i="62" s="1"/>
  <c r="AD49" i="62"/>
  <c r="DF49" i="62" s="1"/>
  <c r="AC49" i="62"/>
  <c r="GD48" i="62"/>
  <c r="GC48" i="62"/>
  <c r="GB48" i="62"/>
  <c r="FW48" i="62"/>
  <c r="FV48" i="62"/>
  <c r="FU48" i="62"/>
  <c r="FP48" i="62"/>
  <c r="FO48" i="62"/>
  <c r="FN48" i="62"/>
  <c r="FI48" i="62"/>
  <c r="FH48" i="62"/>
  <c r="FG48" i="62"/>
  <c r="FB48" i="62"/>
  <c r="FA48" i="62"/>
  <c r="EZ48" i="62"/>
  <c r="EU48" i="62"/>
  <c r="ET48" i="62"/>
  <c r="ES48" i="62"/>
  <c r="EN48" i="62"/>
  <c r="EM48" i="62"/>
  <c r="EL48" i="62"/>
  <c r="EG48" i="62"/>
  <c r="EF48" i="62"/>
  <c r="EE48" i="62"/>
  <c r="DZ48" i="62"/>
  <c r="DY48" i="62"/>
  <c r="DX48" i="62"/>
  <c r="DS48" i="62"/>
  <c r="DR48" i="62"/>
  <c r="DQ48" i="62"/>
  <c r="DL48" i="62"/>
  <c r="DK48" i="62"/>
  <c r="DJ48" i="62"/>
  <c r="DD48" i="62"/>
  <c r="DC48" i="62"/>
  <c r="DB48" i="62"/>
  <c r="CX48" i="62"/>
  <c r="CY48" i="62" s="1"/>
  <c r="AD48" i="62"/>
  <c r="DF48" i="62" s="1"/>
  <c r="DE48" i="62" s="1"/>
  <c r="AC48" i="62"/>
  <c r="GD47" i="62"/>
  <c r="GC47" i="62"/>
  <c r="GB47" i="62"/>
  <c r="FW47" i="62"/>
  <c r="FV47" i="62"/>
  <c r="FU47" i="62"/>
  <c r="FP47" i="62"/>
  <c r="FO47" i="62"/>
  <c r="FN47" i="62"/>
  <c r="FI47" i="62"/>
  <c r="FH47" i="62"/>
  <c r="FG47" i="62"/>
  <c r="FB47" i="62"/>
  <c r="FA47" i="62"/>
  <c r="EZ47" i="62"/>
  <c r="EU47" i="62"/>
  <c r="ET47" i="62"/>
  <c r="ES47" i="62"/>
  <c r="EN47" i="62"/>
  <c r="EM47" i="62"/>
  <c r="EL47" i="62"/>
  <c r="EG47" i="62"/>
  <c r="EF47" i="62"/>
  <c r="EE47" i="62"/>
  <c r="DZ47" i="62"/>
  <c r="DY47" i="62"/>
  <c r="DX47" i="62"/>
  <c r="DS47" i="62"/>
  <c r="DR47" i="62"/>
  <c r="DQ47" i="62"/>
  <c r="DL47" i="62"/>
  <c r="DK47" i="62"/>
  <c r="DJ47" i="62"/>
  <c r="DD47" i="62"/>
  <c r="DC47" i="62"/>
  <c r="DB47" i="62"/>
  <c r="CX47" i="62"/>
  <c r="CZ47" i="62" s="1"/>
  <c r="AD47" i="62"/>
  <c r="AC47" i="62"/>
  <c r="GD46" i="62"/>
  <c r="GC46" i="62"/>
  <c r="GB46" i="62"/>
  <c r="FW46" i="62"/>
  <c r="FV46" i="62"/>
  <c r="FU46" i="62"/>
  <c r="FP46" i="62"/>
  <c r="FO46" i="62"/>
  <c r="FN46" i="62"/>
  <c r="FI46" i="62"/>
  <c r="FH46" i="62"/>
  <c r="FG46" i="62"/>
  <c r="FB46" i="62"/>
  <c r="FA46" i="62"/>
  <c r="EZ46" i="62"/>
  <c r="EU46" i="62"/>
  <c r="ET46" i="62"/>
  <c r="ES46" i="62"/>
  <c r="EN46" i="62"/>
  <c r="EM46" i="62"/>
  <c r="EL46" i="62"/>
  <c r="EG46" i="62"/>
  <c r="EF46" i="62"/>
  <c r="EE46" i="62"/>
  <c r="DZ46" i="62"/>
  <c r="DY46" i="62"/>
  <c r="DX46" i="62"/>
  <c r="DS46" i="62"/>
  <c r="DR46" i="62"/>
  <c r="DQ46" i="62"/>
  <c r="DL46" i="62"/>
  <c r="DK46" i="62"/>
  <c r="DJ46" i="62"/>
  <c r="DD46" i="62"/>
  <c r="DC46" i="62"/>
  <c r="DB46" i="62"/>
  <c r="CX46" i="62"/>
  <c r="CY46" i="62" s="1"/>
  <c r="AD46" i="62"/>
  <c r="AC46" i="62"/>
  <c r="GD45" i="62"/>
  <c r="GC45" i="62"/>
  <c r="GB45" i="62"/>
  <c r="FW45" i="62"/>
  <c r="FV45" i="62"/>
  <c r="FU45" i="62"/>
  <c r="FP45" i="62"/>
  <c r="FO45" i="62"/>
  <c r="FN45" i="62"/>
  <c r="FI45" i="62"/>
  <c r="FH45" i="62"/>
  <c r="FG45" i="62"/>
  <c r="FB45" i="62"/>
  <c r="FA45" i="62"/>
  <c r="EZ45" i="62"/>
  <c r="EU45" i="62"/>
  <c r="ET45" i="62"/>
  <c r="ES45" i="62"/>
  <c r="EN45" i="62"/>
  <c r="EM45" i="62"/>
  <c r="EL45" i="62"/>
  <c r="EG45" i="62"/>
  <c r="EF45" i="62"/>
  <c r="EE45" i="62"/>
  <c r="DZ45" i="62"/>
  <c r="DY45" i="62"/>
  <c r="DX45" i="62"/>
  <c r="DS45" i="62"/>
  <c r="DR45" i="62"/>
  <c r="DQ45" i="62"/>
  <c r="DL45" i="62"/>
  <c r="DK45" i="62"/>
  <c r="DJ45" i="62"/>
  <c r="DD45" i="62"/>
  <c r="DC45" i="62"/>
  <c r="DB45" i="62"/>
  <c r="CX45" i="62"/>
  <c r="CZ45" i="62" s="1"/>
  <c r="AD45" i="62"/>
  <c r="AC45" i="62"/>
  <c r="GD44" i="62"/>
  <c r="GC44" i="62"/>
  <c r="GB44" i="62"/>
  <c r="FW44" i="62"/>
  <c r="FV44" i="62"/>
  <c r="FU44" i="62"/>
  <c r="FP44" i="62"/>
  <c r="FO44" i="62"/>
  <c r="FN44" i="62"/>
  <c r="FI44" i="62"/>
  <c r="FH44" i="62"/>
  <c r="FG44" i="62"/>
  <c r="FB44" i="62"/>
  <c r="FA44" i="62"/>
  <c r="EZ44" i="62"/>
  <c r="EU44" i="62"/>
  <c r="ET44" i="62"/>
  <c r="ES44" i="62"/>
  <c r="EN44" i="62"/>
  <c r="EM44" i="62"/>
  <c r="EL44" i="62"/>
  <c r="EG44" i="62"/>
  <c r="EF44" i="62"/>
  <c r="EE44" i="62"/>
  <c r="DZ44" i="62"/>
  <c r="DY44" i="62"/>
  <c r="DX44" i="62"/>
  <c r="DS44" i="62"/>
  <c r="DR44" i="62"/>
  <c r="DQ44" i="62"/>
  <c r="DL44" i="62"/>
  <c r="DK44" i="62"/>
  <c r="DJ44" i="62"/>
  <c r="DD44" i="62"/>
  <c r="DC44" i="62"/>
  <c r="DB44" i="62"/>
  <c r="CX44" i="62"/>
  <c r="CZ44" i="62" s="1"/>
  <c r="AD44" i="62"/>
  <c r="AC44" i="62"/>
  <c r="GD43" i="62"/>
  <c r="GC43" i="62"/>
  <c r="GB43" i="62"/>
  <c r="FW43" i="62"/>
  <c r="FV43" i="62"/>
  <c r="FU43" i="62"/>
  <c r="FP43" i="62"/>
  <c r="FO43" i="62"/>
  <c r="FN43" i="62"/>
  <c r="FI43" i="62"/>
  <c r="FH43" i="62"/>
  <c r="FG43" i="62"/>
  <c r="FB43" i="62"/>
  <c r="FA43" i="62"/>
  <c r="EZ43" i="62"/>
  <c r="EU43" i="62"/>
  <c r="ET43" i="62"/>
  <c r="ES43" i="62"/>
  <c r="EN43" i="62"/>
  <c r="EM43" i="62"/>
  <c r="EL43" i="62"/>
  <c r="EG43" i="62"/>
  <c r="EF43" i="62"/>
  <c r="EE43" i="62"/>
  <c r="DZ43" i="62"/>
  <c r="DY43" i="62"/>
  <c r="DX43" i="62"/>
  <c r="DS43" i="62"/>
  <c r="DR43" i="62"/>
  <c r="DQ43" i="62"/>
  <c r="DL43" i="62"/>
  <c r="DK43" i="62"/>
  <c r="DJ43" i="62"/>
  <c r="DD43" i="62"/>
  <c r="DC43" i="62"/>
  <c r="DB43" i="62"/>
  <c r="CX43" i="62"/>
  <c r="CY43" i="62" s="1"/>
  <c r="AD43" i="62"/>
  <c r="DF43" i="62" s="1"/>
  <c r="AC43" i="62"/>
  <c r="GD42" i="62"/>
  <c r="GC42" i="62"/>
  <c r="GB42" i="62"/>
  <c r="FW42" i="62"/>
  <c r="FV42" i="62"/>
  <c r="FU42" i="62"/>
  <c r="FP42" i="62"/>
  <c r="FO42" i="62"/>
  <c r="FN42" i="62"/>
  <c r="FI42" i="62"/>
  <c r="FH42" i="62"/>
  <c r="FG42" i="62"/>
  <c r="FB42" i="62"/>
  <c r="FA42" i="62"/>
  <c r="EZ42" i="62"/>
  <c r="EU42" i="62"/>
  <c r="ET42" i="62"/>
  <c r="ES42" i="62"/>
  <c r="EN42" i="62"/>
  <c r="EM42" i="62"/>
  <c r="EL42" i="62"/>
  <c r="EG42" i="62"/>
  <c r="EF42" i="62"/>
  <c r="EE42" i="62"/>
  <c r="DZ42" i="62"/>
  <c r="DY42" i="62"/>
  <c r="DX42" i="62"/>
  <c r="DS42" i="62"/>
  <c r="DR42" i="62"/>
  <c r="DQ42" i="62"/>
  <c r="DL42" i="62"/>
  <c r="DK42" i="62"/>
  <c r="DJ42" i="62"/>
  <c r="DD42" i="62"/>
  <c r="DC42" i="62"/>
  <c r="DB42" i="62"/>
  <c r="CY42" i="62"/>
  <c r="AF42" i="62" s="1"/>
  <c r="CX42" i="62"/>
  <c r="CZ42" i="62" s="1"/>
  <c r="AD42" i="62"/>
  <c r="DF42" i="62" s="1"/>
  <c r="AC42" i="62"/>
  <c r="GD41" i="62"/>
  <c r="GC41" i="62"/>
  <c r="GB41" i="62"/>
  <c r="FW41" i="62"/>
  <c r="FV41" i="62"/>
  <c r="FU41" i="62"/>
  <c r="FP41" i="62"/>
  <c r="FO41" i="62"/>
  <c r="FN41" i="62"/>
  <c r="FI41" i="62"/>
  <c r="FH41" i="62"/>
  <c r="FG41" i="62"/>
  <c r="FB41" i="62"/>
  <c r="FA41" i="62"/>
  <c r="EZ41" i="62"/>
  <c r="EU41" i="62"/>
  <c r="ET41" i="62"/>
  <c r="ES41" i="62"/>
  <c r="EN41" i="62"/>
  <c r="EM41" i="62"/>
  <c r="EL41" i="62"/>
  <c r="EG41" i="62"/>
  <c r="EF41" i="62"/>
  <c r="EE41" i="62"/>
  <c r="DZ41" i="62"/>
  <c r="DY41" i="62"/>
  <c r="DX41" i="62"/>
  <c r="DS41" i="62"/>
  <c r="DR41" i="62"/>
  <c r="DQ41" i="62"/>
  <c r="DL41" i="62"/>
  <c r="DK41" i="62"/>
  <c r="DJ41" i="62"/>
  <c r="DD41" i="62"/>
  <c r="DC41" i="62"/>
  <c r="DB41" i="62"/>
  <c r="CX41" i="62"/>
  <c r="CZ41" i="62" s="1"/>
  <c r="AD41" i="62"/>
  <c r="AC41" i="62"/>
  <c r="GD40" i="62"/>
  <c r="GC40" i="62"/>
  <c r="GB40" i="62"/>
  <c r="FW40" i="62"/>
  <c r="FV40" i="62"/>
  <c r="FU40" i="62"/>
  <c r="FP40" i="62"/>
  <c r="FO40" i="62"/>
  <c r="FN40" i="62"/>
  <c r="FI40" i="62"/>
  <c r="FH40" i="62"/>
  <c r="FG40" i="62"/>
  <c r="FB40" i="62"/>
  <c r="FA40" i="62"/>
  <c r="EZ40" i="62"/>
  <c r="EU40" i="62"/>
  <c r="ET40" i="62"/>
  <c r="ES40" i="62"/>
  <c r="EN40" i="62"/>
  <c r="EM40" i="62"/>
  <c r="EL40" i="62"/>
  <c r="EG40" i="62"/>
  <c r="EF40" i="62"/>
  <c r="EE40" i="62"/>
  <c r="DZ40" i="62"/>
  <c r="DY40" i="62"/>
  <c r="DX40" i="62"/>
  <c r="DS40" i="62"/>
  <c r="DR40" i="62"/>
  <c r="DQ40" i="62"/>
  <c r="DL40" i="62"/>
  <c r="DK40" i="62"/>
  <c r="DJ40" i="62"/>
  <c r="DD40" i="62"/>
  <c r="DC40" i="62"/>
  <c r="DB40" i="62"/>
  <c r="CX40" i="62"/>
  <c r="AD40" i="62"/>
  <c r="AC40" i="62"/>
  <c r="GD39" i="62"/>
  <c r="GC39" i="62"/>
  <c r="GB39" i="62"/>
  <c r="FW39" i="62"/>
  <c r="FV39" i="62"/>
  <c r="FU39" i="62"/>
  <c r="FP39" i="62"/>
  <c r="FO39" i="62"/>
  <c r="FN39" i="62"/>
  <c r="FI39" i="62"/>
  <c r="FH39" i="62"/>
  <c r="FG39" i="62"/>
  <c r="FB39" i="62"/>
  <c r="FA39" i="62"/>
  <c r="EZ39" i="62"/>
  <c r="EU39" i="62"/>
  <c r="ET39" i="62"/>
  <c r="ES39" i="62"/>
  <c r="EN39" i="62"/>
  <c r="EM39" i="62"/>
  <c r="EL39" i="62"/>
  <c r="EG39" i="62"/>
  <c r="EF39" i="62"/>
  <c r="EE39" i="62"/>
  <c r="DZ39" i="62"/>
  <c r="DY39" i="62"/>
  <c r="DX39" i="62"/>
  <c r="DS39" i="62"/>
  <c r="DR39" i="62"/>
  <c r="DQ39" i="62"/>
  <c r="DL39" i="62"/>
  <c r="DK39" i="62"/>
  <c r="DJ39" i="62"/>
  <c r="DD39" i="62"/>
  <c r="DC39" i="62"/>
  <c r="DB39" i="62"/>
  <c r="CX39" i="62"/>
  <c r="CZ39" i="62" s="1"/>
  <c r="AD39" i="62"/>
  <c r="AC39" i="62"/>
  <c r="GD38" i="62"/>
  <c r="GC38" i="62"/>
  <c r="GB38" i="62"/>
  <c r="FW38" i="62"/>
  <c r="FV38" i="62"/>
  <c r="FU38" i="62"/>
  <c r="FP38" i="62"/>
  <c r="FO38" i="62"/>
  <c r="FN38" i="62"/>
  <c r="FI38" i="62"/>
  <c r="FH38" i="62"/>
  <c r="FG38" i="62"/>
  <c r="FB38" i="62"/>
  <c r="FA38" i="62"/>
  <c r="EZ38" i="62"/>
  <c r="EU38" i="62"/>
  <c r="ET38" i="62"/>
  <c r="ES38" i="62"/>
  <c r="EN38" i="62"/>
  <c r="EM38" i="62"/>
  <c r="EL38" i="62"/>
  <c r="EG38" i="62"/>
  <c r="EF38" i="62"/>
  <c r="EE38" i="62"/>
  <c r="DZ38" i="62"/>
  <c r="DY38" i="62"/>
  <c r="DX38" i="62"/>
  <c r="DS38" i="62"/>
  <c r="DR38" i="62"/>
  <c r="DQ38" i="62"/>
  <c r="DL38" i="62"/>
  <c r="DK38" i="62"/>
  <c r="DJ38" i="62"/>
  <c r="DD38" i="62"/>
  <c r="DC38" i="62"/>
  <c r="DB38" i="62"/>
  <c r="CX38" i="62"/>
  <c r="CY38" i="62" s="1"/>
  <c r="AF38" i="62" s="1"/>
  <c r="AD38" i="62"/>
  <c r="AH38" i="62" s="1"/>
  <c r="AC38" i="62"/>
  <c r="GD37" i="62"/>
  <c r="GC37" i="62"/>
  <c r="GB37" i="62"/>
  <c r="FW37" i="62"/>
  <c r="FV37" i="62"/>
  <c r="FU37" i="62"/>
  <c r="FP37" i="62"/>
  <c r="FO37" i="62"/>
  <c r="FN37" i="62"/>
  <c r="FI37" i="62"/>
  <c r="FH37" i="62"/>
  <c r="FG37" i="62"/>
  <c r="FB37" i="62"/>
  <c r="FA37" i="62"/>
  <c r="EZ37" i="62"/>
  <c r="EU37" i="62"/>
  <c r="ET37" i="62"/>
  <c r="ES37" i="62"/>
  <c r="EN37" i="62"/>
  <c r="EM37" i="62"/>
  <c r="EL37" i="62"/>
  <c r="EG37" i="62"/>
  <c r="EF37" i="62"/>
  <c r="EE37" i="62"/>
  <c r="DZ37" i="62"/>
  <c r="DY37" i="62"/>
  <c r="DX37" i="62"/>
  <c r="DS37" i="62"/>
  <c r="DR37" i="62"/>
  <c r="DQ37" i="62"/>
  <c r="DL37" i="62"/>
  <c r="DK37" i="62"/>
  <c r="DJ37" i="62"/>
  <c r="DD37" i="62"/>
  <c r="DC37" i="62"/>
  <c r="DB37" i="62"/>
  <c r="CX37" i="62"/>
  <c r="CZ37" i="62" s="1"/>
  <c r="AD37" i="62"/>
  <c r="DF37" i="62" s="1"/>
  <c r="AC37" i="62"/>
  <c r="GD36" i="62"/>
  <c r="GC36" i="62"/>
  <c r="GB36" i="62"/>
  <c r="FW36" i="62"/>
  <c r="FV36" i="62"/>
  <c r="FU36" i="62"/>
  <c r="FP36" i="62"/>
  <c r="FO36" i="62"/>
  <c r="FN36" i="62"/>
  <c r="FI36" i="62"/>
  <c r="FH36" i="62"/>
  <c r="FG36" i="62"/>
  <c r="FB36" i="62"/>
  <c r="FA36" i="62"/>
  <c r="EZ36" i="62"/>
  <c r="EU36" i="62"/>
  <c r="ET36" i="62"/>
  <c r="ES36" i="62"/>
  <c r="EN36" i="62"/>
  <c r="EM36" i="62"/>
  <c r="EL36" i="62"/>
  <c r="EG36" i="62"/>
  <c r="EF36" i="62"/>
  <c r="EE36" i="62"/>
  <c r="DZ36" i="62"/>
  <c r="DY36" i="62"/>
  <c r="DX36" i="62"/>
  <c r="DS36" i="62"/>
  <c r="DR36" i="62"/>
  <c r="DQ36" i="62"/>
  <c r="DL36" i="62"/>
  <c r="DK36" i="62"/>
  <c r="DJ36" i="62"/>
  <c r="DD36" i="62"/>
  <c r="DC36" i="62"/>
  <c r="DB36" i="62"/>
  <c r="CX36" i="62"/>
  <c r="CY36" i="62" s="1"/>
  <c r="DA36" i="62" s="1"/>
  <c r="DI36" i="62" s="1"/>
  <c r="AD36" i="62"/>
  <c r="DF36" i="62" s="1"/>
  <c r="AC36" i="62"/>
  <c r="GD35" i="62"/>
  <c r="GC35" i="62"/>
  <c r="GB35" i="62"/>
  <c r="FW35" i="62"/>
  <c r="FV35" i="62"/>
  <c r="FU35" i="62"/>
  <c r="FP35" i="62"/>
  <c r="FO35" i="62"/>
  <c r="FN35" i="62"/>
  <c r="FI35" i="62"/>
  <c r="FH35" i="62"/>
  <c r="FG35" i="62"/>
  <c r="FB35" i="62"/>
  <c r="FA35" i="62"/>
  <c r="EZ35" i="62"/>
  <c r="EU35" i="62"/>
  <c r="ET35" i="62"/>
  <c r="ES35" i="62"/>
  <c r="EN35" i="62"/>
  <c r="EM35" i="62"/>
  <c r="EL35" i="62"/>
  <c r="EG35" i="62"/>
  <c r="EF35" i="62"/>
  <c r="EE35" i="62"/>
  <c r="DZ35" i="62"/>
  <c r="DY35" i="62"/>
  <c r="DX35" i="62"/>
  <c r="DS35" i="62"/>
  <c r="DR35" i="62"/>
  <c r="DQ35" i="62"/>
  <c r="DL35" i="62"/>
  <c r="DK35" i="62"/>
  <c r="DJ35" i="62"/>
  <c r="DD35" i="62"/>
  <c r="DC35" i="62"/>
  <c r="DB35" i="62"/>
  <c r="CX35" i="62"/>
  <c r="CY35" i="62" s="1"/>
  <c r="AD35" i="62"/>
  <c r="AC35" i="62"/>
  <c r="GD34" i="62"/>
  <c r="GC34" i="62"/>
  <c r="GB34" i="62"/>
  <c r="FW34" i="62"/>
  <c r="FV34" i="62"/>
  <c r="FU34" i="62"/>
  <c r="FP34" i="62"/>
  <c r="FO34" i="62"/>
  <c r="FN34" i="62"/>
  <c r="FI34" i="62"/>
  <c r="FH34" i="62"/>
  <c r="FG34" i="62"/>
  <c r="FB34" i="62"/>
  <c r="FA34" i="62"/>
  <c r="EZ34" i="62"/>
  <c r="EU34" i="62"/>
  <c r="ET34" i="62"/>
  <c r="ES34" i="62"/>
  <c r="EN34" i="62"/>
  <c r="EM34" i="62"/>
  <c r="EL34" i="62"/>
  <c r="EG34" i="62"/>
  <c r="EF34" i="62"/>
  <c r="EE34" i="62"/>
  <c r="DZ34" i="62"/>
  <c r="DY34" i="62"/>
  <c r="DX34" i="62"/>
  <c r="DS34" i="62"/>
  <c r="DR34" i="62"/>
  <c r="DQ34" i="62"/>
  <c r="DL34" i="62"/>
  <c r="DK34" i="62"/>
  <c r="DJ34" i="62"/>
  <c r="DD34" i="62"/>
  <c r="DC34" i="62"/>
  <c r="DB34" i="62"/>
  <c r="CX34" i="62"/>
  <c r="CZ34" i="62" s="1"/>
  <c r="AD34" i="62"/>
  <c r="AC34" i="62"/>
  <c r="GD33" i="62"/>
  <c r="GC33" i="62"/>
  <c r="GB33" i="62"/>
  <c r="FW33" i="62"/>
  <c r="FV33" i="62"/>
  <c r="FU33" i="62"/>
  <c r="FP33" i="62"/>
  <c r="FO33" i="62"/>
  <c r="FN33" i="62"/>
  <c r="FI33" i="62"/>
  <c r="FH33" i="62"/>
  <c r="FG33" i="62"/>
  <c r="FB33" i="62"/>
  <c r="FA33" i="62"/>
  <c r="EZ33" i="62"/>
  <c r="EU33" i="62"/>
  <c r="ET33" i="62"/>
  <c r="ES33" i="62"/>
  <c r="EN33" i="62"/>
  <c r="EM33" i="62"/>
  <c r="EL33" i="62"/>
  <c r="EG33" i="62"/>
  <c r="EF33" i="62"/>
  <c r="EE33" i="62"/>
  <c r="DZ33" i="62"/>
  <c r="DY33" i="62"/>
  <c r="DX33" i="62"/>
  <c r="DS33" i="62"/>
  <c r="DR33" i="62"/>
  <c r="DQ33" i="62"/>
  <c r="DL33" i="62"/>
  <c r="DK33" i="62"/>
  <c r="DJ33" i="62"/>
  <c r="DF33" i="62"/>
  <c r="DE33" i="62" s="1"/>
  <c r="DD33" i="62"/>
  <c r="DC33" i="62"/>
  <c r="DB33" i="62"/>
  <c r="CX33" i="62"/>
  <c r="AD33" i="62"/>
  <c r="AC33" i="62"/>
  <c r="GD32" i="62"/>
  <c r="GC32" i="62"/>
  <c r="GB32" i="62"/>
  <c r="FW32" i="62"/>
  <c r="FV32" i="62"/>
  <c r="FU32" i="62"/>
  <c r="FP32" i="62"/>
  <c r="FO32" i="62"/>
  <c r="FN32" i="62"/>
  <c r="FI32" i="62"/>
  <c r="FH32" i="62"/>
  <c r="FG32" i="62"/>
  <c r="FB32" i="62"/>
  <c r="FA32" i="62"/>
  <c r="EZ32" i="62"/>
  <c r="EU32" i="62"/>
  <c r="ET32" i="62"/>
  <c r="ES32" i="62"/>
  <c r="EN32" i="62"/>
  <c r="EM32" i="62"/>
  <c r="EL32" i="62"/>
  <c r="EG32" i="62"/>
  <c r="EF32" i="62"/>
  <c r="EE32" i="62"/>
  <c r="DZ32" i="62"/>
  <c r="DY32" i="62"/>
  <c r="DX32" i="62"/>
  <c r="DS32" i="62"/>
  <c r="DR32" i="62"/>
  <c r="DQ32" i="62"/>
  <c r="DL32" i="62"/>
  <c r="DK32" i="62"/>
  <c r="DJ32" i="62"/>
  <c r="DD32" i="62"/>
  <c r="DC32" i="62"/>
  <c r="DB32" i="62"/>
  <c r="CX32" i="62"/>
  <c r="CY32" i="62" s="1"/>
  <c r="AD32" i="62"/>
  <c r="DF32" i="62" s="1"/>
  <c r="AC32" i="62"/>
  <c r="GD31" i="62"/>
  <c r="GC31" i="62"/>
  <c r="GB31" i="62"/>
  <c r="FW31" i="62"/>
  <c r="FV31" i="62"/>
  <c r="FU31" i="62"/>
  <c r="FP31" i="62"/>
  <c r="FO31" i="62"/>
  <c r="FN31" i="62"/>
  <c r="FI31" i="62"/>
  <c r="FH31" i="62"/>
  <c r="FG31" i="62"/>
  <c r="FB31" i="62"/>
  <c r="FA31" i="62"/>
  <c r="EZ31" i="62"/>
  <c r="EU31" i="62"/>
  <c r="ET31" i="62"/>
  <c r="ES31" i="62"/>
  <c r="EN31" i="62"/>
  <c r="EM31" i="62"/>
  <c r="EL31" i="62"/>
  <c r="EG31" i="62"/>
  <c r="EF31" i="62"/>
  <c r="EE31" i="62"/>
  <c r="DZ31" i="62"/>
  <c r="DY31" i="62"/>
  <c r="DX31" i="62"/>
  <c r="DS31" i="62"/>
  <c r="DR31" i="62"/>
  <c r="DQ31" i="62"/>
  <c r="DL31" i="62"/>
  <c r="DK31" i="62"/>
  <c r="DJ31" i="62"/>
  <c r="DD31" i="62"/>
  <c r="DC31" i="62"/>
  <c r="DB31" i="62"/>
  <c r="CX31" i="62"/>
  <c r="CZ31" i="62" s="1"/>
  <c r="AD31" i="62"/>
  <c r="DF31" i="62" s="1"/>
  <c r="DN31" i="62" s="1"/>
  <c r="DU31" i="62" s="1"/>
  <c r="EB31" i="62" s="1"/>
  <c r="AC31" i="62"/>
  <c r="GD30" i="62"/>
  <c r="GC30" i="62"/>
  <c r="GB30" i="62"/>
  <c r="FW30" i="62"/>
  <c r="FV30" i="62"/>
  <c r="FU30" i="62"/>
  <c r="FP30" i="62"/>
  <c r="FO30" i="62"/>
  <c r="FN30" i="62"/>
  <c r="FI30" i="62"/>
  <c r="FH30" i="62"/>
  <c r="FG30" i="62"/>
  <c r="FB30" i="62"/>
  <c r="FA30" i="62"/>
  <c r="EZ30" i="62"/>
  <c r="EU30" i="62"/>
  <c r="ET30" i="62"/>
  <c r="ES30" i="62"/>
  <c r="EN30" i="62"/>
  <c r="EM30" i="62"/>
  <c r="EL30" i="62"/>
  <c r="EG30" i="62"/>
  <c r="EF30" i="62"/>
  <c r="EE30" i="62"/>
  <c r="DZ30" i="62"/>
  <c r="DY30" i="62"/>
  <c r="DX30" i="62"/>
  <c r="DS30" i="62"/>
  <c r="DR30" i="62"/>
  <c r="DQ30" i="62"/>
  <c r="DL30" i="62"/>
  <c r="DK30" i="62"/>
  <c r="DJ30" i="62"/>
  <c r="DD30" i="62"/>
  <c r="DC30" i="62"/>
  <c r="DB30" i="62"/>
  <c r="CX30" i="62"/>
  <c r="CZ30" i="62" s="1"/>
  <c r="AD30" i="62"/>
  <c r="DF30" i="62" s="1"/>
  <c r="DE30" i="62" s="1"/>
  <c r="AC30" i="62"/>
  <c r="GD29" i="62"/>
  <c r="GC29" i="62"/>
  <c r="GB29" i="62"/>
  <c r="FW29" i="62"/>
  <c r="FV29" i="62"/>
  <c r="FU29" i="62"/>
  <c r="FP29" i="62"/>
  <c r="FO29" i="62"/>
  <c r="FN29" i="62"/>
  <c r="FI29" i="62"/>
  <c r="FH29" i="62"/>
  <c r="FG29" i="62"/>
  <c r="FB29" i="62"/>
  <c r="FA29" i="62"/>
  <c r="EZ29" i="62"/>
  <c r="EU29" i="62"/>
  <c r="ET29" i="62"/>
  <c r="ES29" i="62"/>
  <c r="EN29" i="62"/>
  <c r="EM29" i="62"/>
  <c r="EL29" i="62"/>
  <c r="EG29" i="62"/>
  <c r="EF29" i="62"/>
  <c r="EE29" i="62"/>
  <c r="DZ29" i="62"/>
  <c r="DY29" i="62"/>
  <c r="DX29" i="62"/>
  <c r="DS29" i="62"/>
  <c r="DR29" i="62"/>
  <c r="DQ29" i="62"/>
  <c r="DL29" i="62"/>
  <c r="DK29" i="62"/>
  <c r="DJ29" i="62"/>
  <c r="DD29" i="62"/>
  <c r="DC29" i="62"/>
  <c r="DB29" i="62"/>
  <c r="CX29" i="62"/>
  <c r="CZ29" i="62" s="1"/>
  <c r="AD29" i="62"/>
  <c r="DF29" i="62" s="1"/>
  <c r="AC29" i="62"/>
  <c r="GD28" i="62"/>
  <c r="GC28" i="62"/>
  <c r="GB28" i="62"/>
  <c r="FW28" i="62"/>
  <c r="FV28" i="62"/>
  <c r="FU28" i="62"/>
  <c r="FP28" i="62"/>
  <c r="FO28" i="62"/>
  <c r="FN28" i="62"/>
  <c r="FI28" i="62"/>
  <c r="FH28" i="62"/>
  <c r="FG28" i="62"/>
  <c r="FB28" i="62"/>
  <c r="FA28" i="62"/>
  <c r="EZ28" i="62"/>
  <c r="EU28" i="62"/>
  <c r="ET28" i="62"/>
  <c r="ES28" i="62"/>
  <c r="EN28" i="62"/>
  <c r="EM28" i="62"/>
  <c r="EL28" i="62"/>
  <c r="EG28" i="62"/>
  <c r="EF28" i="62"/>
  <c r="EE28" i="62"/>
  <c r="DZ28" i="62"/>
  <c r="DY28" i="62"/>
  <c r="DX28" i="62"/>
  <c r="DS28" i="62"/>
  <c r="DR28" i="62"/>
  <c r="DQ28" i="62"/>
  <c r="DL28" i="62"/>
  <c r="DK28" i="62"/>
  <c r="DJ28" i="62"/>
  <c r="DD28" i="62"/>
  <c r="DC28" i="62"/>
  <c r="DB28" i="62"/>
  <c r="CX28" i="62"/>
  <c r="CZ28" i="62" s="1"/>
  <c r="AD28" i="62"/>
  <c r="AC28" i="62"/>
  <c r="GD27" i="62"/>
  <c r="GC27" i="62"/>
  <c r="GB27" i="62"/>
  <c r="FW27" i="62"/>
  <c r="FV27" i="62"/>
  <c r="FU27" i="62"/>
  <c r="FP27" i="62"/>
  <c r="FO27" i="62"/>
  <c r="FN27" i="62"/>
  <c r="FI27" i="62"/>
  <c r="FH27" i="62"/>
  <c r="FG27" i="62"/>
  <c r="FB27" i="62"/>
  <c r="FA27" i="62"/>
  <c r="EZ27" i="62"/>
  <c r="EU27" i="62"/>
  <c r="ET27" i="62"/>
  <c r="ES27" i="62"/>
  <c r="EN27" i="62"/>
  <c r="EM27" i="62"/>
  <c r="EL27" i="62"/>
  <c r="EG27" i="62"/>
  <c r="EF27" i="62"/>
  <c r="EE27" i="62"/>
  <c r="DZ27" i="62"/>
  <c r="DY27" i="62"/>
  <c r="DX27" i="62"/>
  <c r="DS27" i="62"/>
  <c r="DR27" i="62"/>
  <c r="DQ27" i="62"/>
  <c r="DL27" i="62"/>
  <c r="DK27" i="62"/>
  <c r="DJ27" i="62"/>
  <c r="DD27" i="62"/>
  <c r="DC27" i="62"/>
  <c r="DB27" i="62"/>
  <c r="CX27" i="62"/>
  <c r="CZ27" i="62" s="1"/>
  <c r="AD27" i="62"/>
  <c r="DF27" i="62" s="1"/>
  <c r="AC27" i="62"/>
  <c r="GD26" i="62"/>
  <c r="GC26" i="62"/>
  <c r="GB26" i="62"/>
  <c r="FW26" i="62"/>
  <c r="FV26" i="62"/>
  <c r="FU26" i="62"/>
  <c r="FP26" i="62"/>
  <c r="FO26" i="62"/>
  <c r="FN26" i="62"/>
  <c r="FI26" i="62"/>
  <c r="FH26" i="62"/>
  <c r="FG26" i="62"/>
  <c r="FB26" i="62"/>
  <c r="FA26" i="62"/>
  <c r="EZ26" i="62"/>
  <c r="EU26" i="62"/>
  <c r="ET26" i="62"/>
  <c r="ES26" i="62"/>
  <c r="EN26" i="62"/>
  <c r="EM26" i="62"/>
  <c r="EL26" i="62"/>
  <c r="EG26" i="62"/>
  <c r="EF26" i="62"/>
  <c r="EE26" i="62"/>
  <c r="DZ26" i="62"/>
  <c r="DY26" i="62"/>
  <c r="DX26" i="62"/>
  <c r="DS26" i="62"/>
  <c r="DR26" i="62"/>
  <c r="DQ26" i="62"/>
  <c r="DL26" i="62"/>
  <c r="DK26" i="62"/>
  <c r="DJ26" i="62"/>
  <c r="DD26" i="62"/>
  <c r="DC26" i="62"/>
  <c r="DB26" i="62"/>
  <c r="CX26" i="62"/>
  <c r="CZ26" i="62" s="1"/>
  <c r="AD26" i="62"/>
  <c r="DF26" i="62" s="1"/>
  <c r="DE26" i="62" s="1"/>
  <c r="AC26" i="62"/>
  <c r="GD25" i="62"/>
  <c r="GC25" i="62"/>
  <c r="GB25" i="62"/>
  <c r="FW25" i="62"/>
  <c r="FV25" i="62"/>
  <c r="FU25" i="62"/>
  <c r="FP25" i="62"/>
  <c r="FO25" i="62"/>
  <c r="FN25" i="62"/>
  <c r="FI25" i="62"/>
  <c r="FH25" i="62"/>
  <c r="FG25" i="62"/>
  <c r="FB25" i="62"/>
  <c r="FA25" i="62"/>
  <c r="EZ25" i="62"/>
  <c r="EU25" i="62"/>
  <c r="ET25" i="62"/>
  <c r="ES25" i="62"/>
  <c r="EN25" i="62"/>
  <c r="EM25" i="62"/>
  <c r="EL25" i="62"/>
  <c r="EG25" i="62"/>
  <c r="EF25" i="62"/>
  <c r="EE25" i="62"/>
  <c r="DZ25" i="62"/>
  <c r="DY25" i="62"/>
  <c r="DX25" i="62"/>
  <c r="DS25" i="62"/>
  <c r="DR25" i="62"/>
  <c r="DQ25" i="62"/>
  <c r="DL25" i="62"/>
  <c r="DK25" i="62"/>
  <c r="DJ25" i="62"/>
  <c r="DD25" i="62"/>
  <c r="DC25" i="62"/>
  <c r="DB25" i="62"/>
  <c r="CX25" i="62"/>
  <c r="CZ25" i="62" s="1"/>
  <c r="AD25" i="62"/>
  <c r="DF25" i="62" s="1"/>
  <c r="DN25" i="62" s="1"/>
  <c r="AC25" i="62"/>
  <c r="GD24" i="62"/>
  <c r="GC24" i="62"/>
  <c r="GB24" i="62"/>
  <c r="FW24" i="62"/>
  <c r="FV24" i="62"/>
  <c r="FU24" i="62"/>
  <c r="FP24" i="62"/>
  <c r="FO24" i="62"/>
  <c r="FN24" i="62"/>
  <c r="FI24" i="62"/>
  <c r="FH24" i="62"/>
  <c r="FG24" i="62"/>
  <c r="FB24" i="62"/>
  <c r="FA24" i="62"/>
  <c r="EZ24" i="62"/>
  <c r="EU24" i="62"/>
  <c r="ET24" i="62"/>
  <c r="ES24" i="62"/>
  <c r="EN24" i="62"/>
  <c r="EM24" i="62"/>
  <c r="EL24" i="62"/>
  <c r="EG24" i="62"/>
  <c r="EF24" i="62"/>
  <c r="EE24" i="62"/>
  <c r="DZ24" i="62"/>
  <c r="DY24" i="62"/>
  <c r="DX24" i="62"/>
  <c r="DS24" i="62"/>
  <c r="DR24" i="62"/>
  <c r="DQ24" i="62"/>
  <c r="DL24" i="62"/>
  <c r="DK24" i="62"/>
  <c r="DJ24" i="62"/>
  <c r="DD24" i="62"/>
  <c r="DC24" i="62"/>
  <c r="DB24" i="62"/>
  <c r="CX24" i="62"/>
  <c r="CZ24" i="62" s="1"/>
  <c r="AD24" i="62"/>
  <c r="AC24" i="62"/>
  <c r="GD23" i="62"/>
  <c r="GC23" i="62"/>
  <c r="GB23" i="62"/>
  <c r="FW23" i="62"/>
  <c r="FV23" i="62"/>
  <c r="FU23" i="62"/>
  <c r="FP23" i="62"/>
  <c r="FO23" i="62"/>
  <c r="FN23" i="62"/>
  <c r="FI23" i="62"/>
  <c r="FH23" i="62"/>
  <c r="FG23" i="62"/>
  <c r="FB23" i="62"/>
  <c r="FA23" i="62"/>
  <c r="EZ23" i="62"/>
  <c r="EU23" i="62"/>
  <c r="ET23" i="62"/>
  <c r="ES23" i="62"/>
  <c r="EN23" i="62"/>
  <c r="EM23" i="62"/>
  <c r="EL23" i="62"/>
  <c r="EG23" i="62"/>
  <c r="EF23" i="62"/>
  <c r="EE23" i="62"/>
  <c r="DZ23" i="62"/>
  <c r="DY23" i="62"/>
  <c r="DX23" i="62"/>
  <c r="DS23" i="62"/>
  <c r="DR23" i="62"/>
  <c r="DQ23" i="62"/>
  <c r="DL23" i="62"/>
  <c r="DK23" i="62"/>
  <c r="DJ23" i="62"/>
  <c r="DD23" i="62"/>
  <c r="DC23" i="62"/>
  <c r="DB23" i="62"/>
  <c r="CX23" i="62"/>
  <c r="CZ23" i="62" s="1"/>
  <c r="AD23" i="62"/>
  <c r="AC23" i="62"/>
  <c r="GD22" i="62"/>
  <c r="GC22" i="62"/>
  <c r="GB22" i="62"/>
  <c r="FW22" i="62"/>
  <c r="FV22" i="62"/>
  <c r="FU22" i="62"/>
  <c r="FP22" i="62"/>
  <c r="FO22" i="62"/>
  <c r="FN22" i="62"/>
  <c r="FI22" i="62"/>
  <c r="FH22" i="62"/>
  <c r="FG22" i="62"/>
  <c r="FB22" i="62"/>
  <c r="FA22" i="62"/>
  <c r="EZ22" i="62"/>
  <c r="EU22" i="62"/>
  <c r="ET22" i="62"/>
  <c r="ES22" i="62"/>
  <c r="EN22" i="62"/>
  <c r="EM22" i="62"/>
  <c r="EL22" i="62"/>
  <c r="EG22" i="62"/>
  <c r="EF22" i="62"/>
  <c r="EE22" i="62"/>
  <c r="DZ22" i="62"/>
  <c r="DY22" i="62"/>
  <c r="DX22" i="62"/>
  <c r="DS22" i="62"/>
  <c r="DR22" i="62"/>
  <c r="DQ22" i="62"/>
  <c r="DL22" i="62"/>
  <c r="DK22" i="62"/>
  <c r="DJ22" i="62"/>
  <c r="DD22" i="62"/>
  <c r="DC22" i="62"/>
  <c r="DB22" i="62"/>
  <c r="CX22" i="62"/>
  <c r="AD22" i="62"/>
  <c r="DF22" i="62" s="1"/>
  <c r="AC22" i="62"/>
  <c r="GD21" i="62"/>
  <c r="GC21" i="62"/>
  <c r="GB21" i="62"/>
  <c r="FW21" i="62"/>
  <c r="FV21" i="62"/>
  <c r="FU21" i="62"/>
  <c r="FP21" i="62"/>
  <c r="FO21" i="62"/>
  <c r="FN21" i="62"/>
  <c r="FI21" i="62"/>
  <c r="FH21" i="62"/>
  <c r="FG21" i="62"/>
  <c r="FB21" i="62"/>
  <c r="FA21" i="62"/>
  <c r="EZ21" i="62"/>
  <c r="EU21" i="62"/>
  <c r="ET21" i="62"/>
  <c r="ES21" i="62"/>
  <c r="EN21" i="62"/>
  <c r="EM21" i="62"/>
  <c r="EL21" i="62"/>
  <c r="EG21" i="62"/>
  <c r="EF21" i="62"/>
  <c r="EE21" i="62"/>
  <c r="DZ21" i="62"/>
  <c r="DY21" i="62"/>
  <c r="DX21" i="62"/>
  <c r="DS21" i="62"/>
  <c r="DR21" i="62"/>
  <c r="DQ21" i="62"/>
  <c r="DL21" i="62"/>
  <c r="DK21" i="62"/>
  <c r="DJ21" i="62"/>
  <c r="DD21" i="62"/>
  <c r="DC21" i="62"/>
  <c r="DB21" i="62"/>
  <c r="CX21" i="62"/>
  <c r="CZ21" i="62" s="1"/>
  <c r="AD21" i="62"/>
  <c r="AC21" i="62"/>
  <c r="GD20" i="62"/>
  <c r="GC20" i="62"/>
  <c r="GB20" i="62"/>
  <c r="FW20" i="62"/>
  <c r="FV20" i="62"/>
  <c r="FU20" i="62"/>
  <c r="FP20" i="62"/>
  <c r="FO20" i="62"/>
  <c r="FN20" i="62"/>
  <c r="FI20" i="62"/>
  <c r="FH20" i="62"/>
  <c r="FG20" i="62"/>
  <c r="FB20" i="62"/>
  <c r="FA20" i="62"/>
  <c r="EZ20" i="62"/>
  <c r="EU20" i="62"/>
  <c r="ET20" i="62"/>
  <c r="ES20" i="62"/>
  <c r="EN20" i="62"/>
  <c r="EM20" i="62"/>
  <c r="EL20" i="62"/>
  <c r="EG20" i="62"/>
  <c r="EF20" i="62"/>
  <c r="EE20" i="62"/>
  <c r="DZ20" i="62"/>
  <c r="DY20" i="62"/>
  <c r="DX20" i="62"/>
  <c r="DS20" i="62"/>
  <c r="DR20" i="62"/>
  <c r="DQ20" i="62"/>
  <c r="DL20" i="62"/>
  <c r="DK20" i="62"/>
  <c r="DJ20" i="62"/>
  <c r="DD20" i="62"/>
  <c r="DC20" i="62"/>
  <c r="DB20" i="62"/>
  <c r="CX20" i="62"/>
  <c r="CY20" i="62" s="1"/>
  <c r="DA20" i="62" s="1"/>
  <c r="DI20" i="62" s="1"/>
  <c r="DP20" i="62" s="1"/>
  <c r="AD20" i="62"/>
  <c r="DF20" i="62" s="1"/>
  <c r="DN20" i="62" s="1"/>
  <c r="AC20" i="62"/>
  <c r="GD19" i="62"/>
  <c r="GC19" i="62"/>
  <c r="GB19" i="62"/>
  <c r="FW19" i="62"/>
  <c r="FV19" i="62"/>
  <c r="FU19" i="62"/>
  <c r="FP19" i="62"/>
  <c r="FO19" i="62"/>
  <c r="FN19" i="62"/>
  <c r="FI19" i="62"/>
  <c r="FH19" i="62"/>
  <c r="FG19" i="62"/>
  <c r="FB19" i="62"/>
  <c r="FA19" i="62"/>
  <c r="EZ19" i="62"/>
  <c r="EU19" i="62"/>
  <c r="ET19" i="62"/>
  <c r="ES19" i="62"/>
  <c r="EN19" i="62"/>
  <c r="EM19" i="62"/>
  <c r="EL19" i="62"/>
  <c r="EG19" i="62"/>
  <c r="EF19" i="62"/>
  <c r="EE19" i="62"/>
  <c r="DZ19" i="62"/>
  <c r="DY19" i="62"/>
  <c r="DX19" i="62"/>
  <c r="DS19" i="62"/>
  <c r="DR19" i="62"/>
  <c r="DQ19" i="62"/>
  <c r="DL19" i="62"/>
  <c r="DK19" i="62"/>
  <c r="DJ19" i="62"/>
  <c r="DD19" i="62"/>
  <c r="DC19" i="62"/>
  <c r="DB19" i="62"/>
  <c r="CX19" i="62"/>
  <c r="CY19" i="62" s="1"/>
  <c r="AD19" i="62"/>
  <c r="DF19" i="62" s="1"/>
  <c r="AC19" i="62"/>
  <c r="GD18" i="62"/>
  <c r="GC18" i="62"/>
  <c r="GB18" i="62"/>
  <c r="FW18" i="62"/>
  <c r="FV18" i="62"/>
  <c r="FU18" i="62"/>
  <c r="FP18" i="62"/>
  <c r="FO18" i="62"/>
  <c r="FN18" i="62"/>
  <c r="FI18" i="62"/>
  <c r="FH18" i="62"/>
  <c r="FG18" i="62"/>
  <c r="FB18" i="62"/>
  <c r="FA18" i="62"/>
  <c r="EZ18" i="62"/>
  <c r="EU18" i="62"/>
  <c r="ET18" i="62"/>
  <c r="ES18" i="62"/>
  <c r="EN18" i="62"/>
  <c r="EM18" i="62"/>
  <c r="EL18" i="62"/>
  <c r="EG18" i="62"/>
  <c r="EF18" i="62"/>
  <c r="EE18" i="62"/>
  <c r="DZ18" i="62"/>
  <c r="DY18" i="62"/>
  <c r="DX18" i="62"/>
  <c r="DS18" i="62"/>
  <c r="DR18" i="62"/>
  <c r="DQ18" i="62"/>
  <c r="DL18" i="62"/>
  <c r="DK18" i="62"/>
  <c r="DJ18" i="62"/>
  <c r="DD18" i="62"/>
  <c r="DC18" i="62"/>
  <c r="DB18" i="62"/>
  <c r="CX18" i="62"/>
  <c r="CZ18" i="62" s="1"/>
  <c r="AD18" i="62"/>
  <c r="DF18" i="62" s="1"/>
  <c r="AC18" i="62"/>
  <c r="GD17" i="62"/>
  <c r="GC17" i="62"/>
  <c r="GB17" i="62"/>
  <c r="FW17" i="62"/>
  <c r="FV17" i="62"/>
  <c r="FU17" i="62"/>
  <c r="FP17" i="62"/>
  <c r="FO17" i="62"/>
  <c r="FN17" i="62"/>
  <c r="FI17" i="62"/>
  <c r="FH17" i="62"/>
  <c r="FG17" i="62"/>
  <c r="FB17" i="62"/>
  <c r="FA17" i="62"/>
  <c r="EZ17" i="62"/>
  <c r="EU17" i="62"/>
  <c r="ET17" i="62"/>
  <c r="ES17" i="62"/>
  <c r="EN17" i="62"/>
  <c r="EM17" i="62"/>
  <c r="EL17" i="62"/>
  <c r="EG17" i="62"/>
  <c r="EF17" i="62"/>
  <c r="EE17" i="62"/>
  <c r="DZ17" i="62"/>
  <c r="DY17" i="62"/>
  <c r="DX17" i="62"/>
  <c r="DS17" i="62"/>
  <c r="DR17" i="62"/>
  <c r="DQ17" i="62"/>
  <c r="DL17" i="62"/>
  <c r="DK17" i="62"/>
  <c r="DJ17" i="62"/>
  <c r="DI17" i="62"/>
  <c r="DP17" i="62" s="1"/>
  <c r="DD17" i="62"/>
  <c r="DC17" i="62"/>
  <c r="DB17" i="62"/>
  <c r="CX17" i="62"/>
  <c r="CY17" i="62" s="1"/>
  <c r="DA17" i="62" s="1"/>
  <c r="AD17" i="62"/>
  <c r="DF17" i="62" s="1"/>
  <c r="DN17" i="62" s="1"/>
  <c r="AC17" i="62"/>
  <c r="GD16" i="62"/>
  <c r="GC16" i="62"/>
  <c r="GB16" i="62"/>
  <c r="FW16" i="62"/>
  <c r="FV16" i="62"/>
  <c r="FU16" i="62"/>
  <c r="FP16" i="62"/>
  <c r="FO16" i="62"/>
  <c r="FN16" i="62"/>
  <c r="FI16" i="62"/>
  <c r="FH16" i="62"/>
  <c r="FG16" i="62"/>
  <c r="FB16" i="62"/>
  <c r="FA16" i="62"/>
  <c r="EZ16" i="62"/>
  <c r="EU16" i="62"/>
  <c r="ET16" i="62"/>
  <c r="ES16" i="62"/>
  <c r="EN16" i="62"/>
  <c r="EM16" i="62"/>
  <c r="EL16" i="62"/>
  <c r="EG16" i="62"/>
  <c r="EF16" i="62"/>
  <c r="EE16" i="62"/>
  <c r="DZ16" i="62"/>
  <c r="DY16" i="62"/>
  <c r="DX16" i="62"/>
  <c r="DS16" i="62"/>
  <c r="DR16" i="62"/>
  <c r="DQ16" i="62"/>
  <c r="DL16" i="62"/>
  <c r="DK16" i="62"/>
  <c r="DJ16" i="62"/>
  <c r="DD16" i="62"/>
  <c r="DC16" i="62"/>
  <c r="DB16" i="62"/>
  <c r="CX16" i="62"/>
  <c r="AD16" i="62"/>
  <c r="DF16" i="62" s="1"/>
  <c r="DE16" i="62" s="1"/>
  <c r="AC16" i="62"/>
  <c r="GD15" i="62"/>
  <c r="GC15" i="62"/>
  <c r="GB15" i="62"/>
  <c r="FW15" i="62"/>
  <c r="FV15" i="62"/>
  <c r="FU15" i="62"/>
  <c r="FP15" i="62"/>
  <c r="FO15" i="62"/>
  <c r="FN15" i="62"/>
  <c r="FI15" i="62"/>
  <c r="FH15" i="62"/>
  <c r="FG15" i="62"/>
  <c r="FB15" i="62"/>
  <c r="FA15" i="62"/>
  <c r="EZ15" i="62"/>
  <c r="EU15" i="62"/>
  <c r="ET15" i="62"/>
  <c r="ES15" i="62"/>
  <c r="EN15" i="62"/>
  <c r="EM15" i="62"/>
  <c r="EL15" i="62"/>
  <c r="EG15" i="62"/>
  <c r="EF15" i="62"/>
  <c r="EE15" i="62"/>
  <c r="DZ15" i="62"/>
  <c r="DY15" i="62"/>
  <c r="DX15" i="62"/>
  <c r="DS15" i="62"/>
  <c r="DR15" i="62"/>
  <c r="DQ15" i="62"/>
  <c r="DL15" i="62"/>
  <c r="DK15" i="62"/>
  <c r="DJ15" i="62"/>
  <c r="DD15" i="62"/>
  <c r="DC15" i="62"/>
  <c r="DB15" i="62"/>
  <c r="CX15" i="62"/>
  <c r="CZ15" i="62" s="1"/>
  <c r="AD15" i="62"/>
  <c r="AC15" i="62"/>
  <c r="GD14" i="62"/>
  <c r="GC14" i="62"/>
  <c r="GB14" i="62"/>
  <c r="FW14" i="62"/>
  <c r="FV14" i="62"/>
  <c r="FU14" i="62"/>
  <c r="FP14" i="62"/>
  <c r="FO14" i="62"/>
  <c r="FN14" i="62"/>
  <c r="FI14" i="62"/>
  <c r="FH14" i="62"/>
  <c r="FG14" i="62"/>
  <c r="FB14" i="62"/>
  <c r="FA14" i="62"/>
  <c r="EZ14" i="62"/>
  <c r="EU14" i="62"/>
  <c r="ET14" i="62"/>
  <c r="ES14" i="62"/>
  <c r="EN14" i="62"/>
  <c r="EM14" i="62"/>
  <c r="EL14" i="62"/>
  <c r="EG14" i="62"/>
  <c r="EF14" i="62"/>
  <c r="EE14" i="62"/>
  <c r="DZ14" i="62"/>
  <c r="DY14" i="62"/>
  <c r="DX14" i="62"/>
  <c r="DS14" i="62"/>
  <c r="DR14" i="62"/>
  <c r="DQ14" i="62"/>
  <c r="DL14" i="62"/>
  <c r="DK14" i="62"/>
  <c r="DJ14" i="62"/>
  <c r="DF14" i="62"/>
  <c r="DD14" i="62"/>
  <c r="DC14" i="62"/>
  <c r="DB14" i="62"/>
  <c r="CX14" i="62"/>
  <c r="AD14" i="62"/>
  <c r="AC14" i="62"/>
  <c r="GD13" i="62"/>
  <c r="GC13" i="62"/>
  <c r="GB13" i="62"/>
  <c r="FW13" i="62"/>
  <c r="FV13" i="62"/>
  <c r="FU13" i="62"/>
  <c r="FP13" i="62"/>
  <c r="FO13" i="62"/>
  <c r="FN13" i="62"/>
  <c r="FI13" i="62"/>
  <c r="FH13" i="62"/>
  <c r="FG13" i="62"/>
  <c r="FB13" i="62"/>
  <c r="FA13" i="62"/>
  <c r="EZ13" i="62"/>
  <c r="EU13" i="62"/>
  <c r="ET13" i="62"/>
  <c r="ES13" i="62"/>
  <c r="EN13" i="62"/>
  <c r="EM13" i="62"/>
  <c r="EL13" i="62"/>
  <c r="EG13" i="62"/>
  <c r="EF13" i="62"/>
  <c r="EE13" i="62"/>
  <c r="DZ13" i="62"/>
  <c r="DY13" i="62"/>
  <c r="DX13" i="62"/>
  <c r="DS13" i="62"/>
  <c r="DR13" i="62"/>
  <c r="DQ13" i="62"/>
  <c r="DL13" i="62"/>
  <c r="DK13" i="62"/>
  <c r="DJ13" i="62"/>
  <c r="DF13" i="62"/>
  <c r="DE13" i="62" s="1"/>
  <c r="DD13" i="62"/>
  <c r="DC13" i="62"/>
  <c r="DB13" i="62"/>
  <c r="CX13" i="62"/>
  <c r="CZ13" i="62" s="1"/>
  <c r="AD13" i="62"/>
  <c r="AC13" i="62"/>
  <c r="GD12" i="62"/>
  <c r="GC12" i="62"/>
  <c r="GB12" i="62"/>
  <c r="FW12" i="62"/>
  <c r="FV12" i="62"/>
  <c r="FU12" i="62"/>
  <c r="FP12" i="62"/>
  <c r="FO12" i="62"/>
  <c r="FN12" i="62"/>
  <c r="FI12" i="62"/>
  <c r="FH12" i="62"/>
  <c r="FG12" i="62"/>
  <c r="FB12" i="62"/>
  <c r="FA12" i="62"/>
  <c r="EZ12" i="62"/>
  <c r="EU12" i="62"/>
  <c r="ET12" i="62"/>
  <c r="ES12" i="62"/>
  <c r="EN12" i="62"/>
  <c r="EM12" i="62"/>
  <c r="EL12" i="62"/>
  <c r="EG12" i="62"/>
  <c r="EF12" i="62"/>
  <c r="EE12" i="62"/>
  <c r="DZ12" i="62"/>
  <c r="DY12" i="62"/>
  <c r="DX12" i="62"/>
  <c r="DS12" i="62"/>
  <c r="DR12" i="62"/>
  <c r="DQ12" i="62"/>
  <c r="DK12" i="62"/>
  <c r="DJ12" i="62"/>
  <c r="DL12" i="62" s="1"/>
  <c r="DC12" i="62"/>
  <c r="DB12" i="62"/>
  <c r="CX12" i="62"/>
  <c r="CY12" i="62" s="1"/>
  <c r="AF12" i="62" s="1"/>
  <c r="AH12" i="62" s="1"/>
  <c r="AD12" i="62"/>
  <c r="AC12" i="62"/>
  <c r="GD11" i="62"/>
  <c r="GC11" i="62"/>
  <c r="GB11" i="62"/>
  <c r="FW11" i="62"/>
  <c r="FV11" i="62"/>
  <c r="FU11" i="62"/>
  <c r="FP11" i="62"/>
  <c r="FO11" i="62"/>
  <c r="FN11" i="62"/>
  <c r="FI11" i="62"/>
  <c r="FH11" i="62"/>
  <c r="FG11" i="62"/>
  <c r="FB11" i="62"/>
  <c r="FA11" i="62"/>
  <c r="EZ11" i="62"/>
  <c r="EU11" i="62"/>
  <c r="ET11" i="62"/>
  <c r="ES11" i="62"/>
  <c r="EN11" i="62"/>
  <c r="EM11" i="62"/>
  <c r="EL11" i="62"/>
  <c r="EG11" i="62"/>
  <c r="EF11" i="62"/>
  <c r="EE11" i="62"/>
  <c r="DZ11" i="62"/>
  <c r="DY11" i="62"/>
  <c r="DX11" i="62"/>
  <c r="DS11" i="62"/>
  <c r="DR11" i="62"/>
  <c r="DQ11" i="62"/>
  <c r="DK11" i="62"/>
  <c r="DJ11" i="62"/>
  <c r="DL11" i="62" s="1"/>
  <c r="DC11" i="62"/>
  <c r="DB11" i="62"/>
  <c r="DD11" i="62" s="1"/>
  <c r="DF11" i="62" s="1"/>
  <c r="CX11" i="62"/>
  <c r="CZ11" i="62" s="1"/>
  <c r="AD11" i="62"/>
  <c r="AC11" i="62"/>
  <c r="GD10" i="62"/>
  <c r="GC10" i="62"/>
  <c r="GB10" i="62"/>
  <c r="FW10" i="62"/>
  <c r="FV10" i="62"/>
  <c r="FU10" i="62"/>
  <c r="FP10" i="62"/>
  <c r="FO10" i="62"/>
  <c r="FN10" i="62"/>
  <c r="FI10" i="62"/>
  <c r="FH10" i="62"/>
  <c r="FG10" i="62"/>
  <c r="FB10" i="62"/>
  <c r="FA10" i="62"/>
  <c r="EZ10" i="62"/>
  <c r="EU10" i="62"/>
  <c r="ET10" i="62"/>
  <c r="ES10" i="62"/>
  <c r="EN10" i="62"/>
  <c r="EM10" i="62"/>
  <c r="EL10" i="62"/>
  <c r="EG10" i="62"/>
  <c r="EF10" i="62"/>
  <c r="EE10" i="62"/>
  <c r="DY10" i="62"/>
  <c r="DZ10" i="62" s="1"/>
  <c r="DX10" i="62"/>
  <c r="DR10" i="62"/>
  <c r="DQ10" i="62"/>
  <c r="DS10" i="62" s="1"/>
  <c r="DK10" i="62"/>
  <c r="DJ10" i="62"/>
  <c r="DC10" i="62"/>
  <c r="DD10" i="62" s="1"/>
  <c r="DB10" i="62"/>
  <c r="CX10" i="62"/>
  <c r="CZ10" i="62" s="1"/>
  <c r="AD10" i="62"/>
  <c r="AC10" i="62"/>
  <c r="GD9" i="62"/>
  <c r="GC9" i="62"/>
  <c r="GB9" i="62"/>
  <c r="FW9" i="62"/>
  <c r="FV9" i="62"/>
  <c r="FU9" i="62"/>
  <c r="FP9" i="62"/>
  <c r="FO9" i="62"/>
  <c r="FN9" i="62"/>
  <c r="FI9" i="62"/>
  <c r="FH9" i="62"/>
  <c r="FG9" i="62"/>
  <c r="FB9" i="62"/>
  <c r="FA9" i="62"/>
  <c r="EZ9" i="62"/>
  <c r="EU9" i="62"/>
  <c r="ET9" i="62"/>
  <c r="ES9" i="62"/>
  <c r="EN9" i="62"/>
  <c r="EM9" i="62"/>
  <c r="EL9" i="62"/>
  <c r="EG9" i="62"/>
  <c r="EF9" i="62"/>
  <c r="EE9" i="62"/>
  <c r="DY9" i="62"/>
  <c r="DX9" i="62"/>
  <c r="DR9" i="62"/>
  <c r="DQ9" i="62"/>
  <c r="DS9" i="62" s="1"/>
  <c r="DK9" i="62"/>
  <c r="DJ9" i="62"/>
  <c r="DL9" i="62" s="1"/>
  <c r="DC9" i="62"/>
  <c r="DB9" i="62"/>
  <c r="DD9" i="62" s="1"/>
  <c r="CX9" i="62"/>
  <c r="CY9" i="62" s="1"/>
  <c r="AD9" i="62"/>
  <c r="DF9" i="62" s="1"/>
  <c r="AC9" i="62"/>
  <c r="A7" i="62"/>
  <c r="DN60" i="62" l="1"/>
  <c r="DE60" i="62"/>
  <c r="DN86" i="62"/>
  <c r="DE86" i="62"/>
  <c r="DU17" i="62"/>
  <c r="DM17" i="62"/>
  <c r="DE19" i="62"/>
  <c r="DN19" i="62"/>
  <c r="DN49" i="62"/>
  <c r="DE49" i="62"/>
  <c r="DN22" i="62"/>
  <c r="DE22" i="62"/>
  <c r="DE65" i="62"/>
  <c r="DN65" i="62"/>
  <c r="EB80" i="62"/>
  <c r="EA80" i="62" s="1"/>
  <c r="DT80" i="62"/>
  <c r="DN95" i="62"/>
  <c r="DE95" i="62"/>
  <c r="DN63" i="62"/>
  <c r="DE63" i="62"/>
  <c r="DP93" i="62"/>
  <c r="DG93" i="62"/>
  <c r="DM25" i="62"/>
  <c r="DU25" i="62"/>
  <c r="EB25" i="62" s="1"/>
  <c r="EI25" i="62" s="1"/>
  <c r="DN68" i="62"/>
  <c r="DU68" i="62" s="1"/>
  <c r="DE68" i="62"/>
  <c r="AE25" i="62"/>
  <c r="AG25" i="62" s="1"/>
  <c r="DU59" i="62"/>
  <c r="DM59" i="62"/>
  <c r="DP70" i="62"/>
  <c r="DW70" i="62" s="1"/>
  <c r="DG70" i="62"/>
  <c r="DE98" i="62"/>
  <c r="DN98" i="62"/>
  <c r="DE57" i="62"/>
  <c r="DN57" i="62"/>
  <c r="DP83" i="62"/>
  <c r="DG83" i="62"/>
  <c r="DN55" i="62"/>
  <c r="DE55" i="62"/>
  <c r="CZ19" i="62"/>
  <c r="DA42" i="62"/>
  <c r="DI42" i="62" s="1"/>
  <c r="CY47" i="62"/>
  <c r="DF64" i="62"/>
  <c r="DN64" i="62" s="1"/>
  <c r="DE82" i="62"/>
  <c r="DZ9" i="62"/>
  <c r="CY11" i="62"/>
  <c r="CZ35" i="62"/>
  <c r="DG20" i="62"/>
  <c r="CY24" i="62"/>
  <c r="DN26" i="62"/>
  <c r="CY29" i="62"/>
  <c r="DN30" i="62"/>
  <c r="DF38" i="62"/>
  <c r="DE59" i="62"/>
  <c r="CY62" i="62"/>
  <c r="AH71" i="62"/>
  <c r="AE47" i="62"/>
  <c r="AG47" i="62" s="1"/>
  <c r="DT31" i="62"/>
  <c r="CZ32" i="62"/>
  <c r="AE32" i="62" s="1"/>
  <c r="AG32" i="62" s="1"/>
  <c r="DN52" i="62"/>
  <c r="DM52" i="62" s="1"/>
  <c r="CY66" i="62"/>
  <c r="AE71" i="62"/>
  <c r="AG71" i="62" s="1"/>
  <c r="DE87" i="62"/>
  <c r="AE93" i="62"/>
  <c r="AG93" i="62" s="1"/>
  <c r="DN33" i="62"/>
  <c r="AF71" i="62"/>
  <c r="AF93" i="62"/>
  <c r="CY44" i="62"/>
  <c r="DF47" i="62"/>
  <c r="CY96" i="62"/>
  <c r="CY15" i="62"/>
  <c r="AF17" i="62"/>
  <c r="AH17" i="62" s="1"/>
  <c r="CZ46" i="62"/>
  <c r="CY58" i="62"/>
  <c r="CZ76" i="62"/>
  <c r="AF83" i="62"/>
  <c r="AH83" i="62" s="1"/>
  <c r="CZ93" i="62"/>
  <c r="CY23" i="62"/>
  <c r="DA23" i="62" s="1"/>
  <c r="DI23" i="62" s="1"/>
  <c r="CY27" i="62"/>
  <c r="CY28" i="62"/>
  <c r="DA28" i="62" s="1"/>
  <c r="DI28" i="62" s="1"/>
  <c r="DG28" i="62" s="1"/>
  <c r="CY31" i="62"/>
  <c r="CY34" i="62"/>
  <c r="AF36" i="62"/>
  <c r="AH36" i="62" s="1"/>
  <c r="CY39" i="62"/>
  <c r="AE39" i="62" s="1"/>
  <c r="AG39" i="62" s="1"/>
  <c r="CY57" i="62"/>
  <c r="AE57" i="62" s="1"/>
  <c r="AG57" i="62" s="1"/>
  <c r="CY65" i="62"/>
  <c r="CZ70" i="62"/>
  <c r="CY80" i="62"/>
  <c r="AE80" i="62" s="1"/>
  <c r="AG80" i="62" s="1"/>
  <c r="CZ83" i="62"/>
  <c r="AE83" i="62" s="1"/>
  <c r="AG83" i="62" s="1"/>
  <c r="CY95" i="62"/>
  <c r="AF95" i="62" s="1"/>
  <c r="AH95" i="62" s="1"/>
  <c r="CY100" i="62"/>
  <c r="CZ17" i="62"/>
  <c r="AH20" i="62"/>
  <c r="DN62" i="62"/>
  <c r="DU79" i="62"/>
  <c r="AH85" i="62"/>
  <c r="DN13" i="62"/>
  <c r="AE20" i="62"/>
  <c r="AG20" i="62" s="1"/>
  <c r="CY26" i="62"/>
  <c r="AE26" i="62" s="1"/>
  <c r="AG26" i="62" s="1"/>
  <c r="CZ36" i="62"/>
  <c r="AE36" i="62" s="1"/>
  <c r="AG36" i="62" s="1"/>
  <c r="CZ43" i="62"/>
  <c r="CZ48" i="62"/>
  <c r="DN51" i="62"/>
  <c r="CY61" i="62"/>
  <c r="AE63" i="62"/>
  <c r="AG63" i="62" s="1"/>
  <c r="AE64" i="62"/>
  <c r="AG64" i="62" s="1"/>
  <c r="AF85" i="62"/>
  <c r="CY88" i="62"/>
  <c r="DN89" i="62"/>
  <c r="AF20" i="62"/>
  <c r="CY50" i="62"/>
  <c r="CY60" i="62"/>
  <c r="AF63" i="62"/>
  <c r="AH63" i="62" s="1"/>
  <c r="CY64" i="62"/>
  <c r="CY67" i="62"/>
  <c r="AF67" i="62" s="1"/>
  <c r="AH67" i="62" s="1"/>
  <c r="CZ73" i="62"/>
  <c r="AE73" i="62" s="1"/>
  <c r="AG73" i="62" s="1"/>
  <c r="DD12" i="62"/>
  <c r="DF12" i="62" s="1"/>
  <c r="CY54" i="62"/>
  <c r="DF71" i="62"/>
  <c r="DA73" i="62"/>
  <c r="DI73" i="62" s="1"/>
  <c r="DG73" i="62" s="1"/>
  <c r="DN74" i="62"/>
  <c r="DM74" i="62" s="1"/>
  <c r="CY92" i="62"/>
  <c r="CZ20" i="62"/>
  <c r="CY25" i="62"/>
  <c r="CZ38" i="62"/>
  <c r="CZ63" i="62"/>
  <c r="CY69" i="62"/>
  <c r="DG71" i="62"/>
  <c r="DE80" i="62"/>
  <c r="DG17" i="62"/>
  <c r="CY75" i="62"/>
  <c r="CY97" i="62"/>
  <c r="DA97" i="62" s="1"/>
  <c r="DI97" i="62" s="1"/>
  <c r="DE11" i="62"/>
  <c r="DN11" i="62"/>
  <c r="DP23" i="62"/>
  <c r="DG23" i="62"/>
  <c r="DA9" i="62"/>
  <c r="AF9" i="62"/>
  <c r="AH9" i="62" s="1"/>
  <c r="CZ9" i="62"/>
  <c r="AE9" i="62" s="1"/>
  <c r="AG9" i="62" s="1"/>
  <c r="DF10" i="62"/>
  <c r="DO17" i="62"/>
  <c r="DW17" i="62"/>
  <c r="DN14" i="62"/>
  <c r="DE14" i="62"/>
  <c r="AE19" i="62"/>
  <c r="AG19" i="62" s="1"/>
  <c r="DA19" i="62"/>
  <c r="DI19" i="62" s="1"/>
  <c r="AF19" i="62"/>
  <c r="AH19" i="62" s="1"/>
  <c r="DF44" i="62"/>
  <c r="AE12" i="62"/>
  <c r="AG12" i="62" s="1"/>
  <c r="DA12" i="62"/>
  <c r="DI12" i="62" s="1"/>
  <c r="CZ16" i="62"/>
  <c r="CY16" i="62"/>
  <c r="EA25" i="62"/>
  <c r="DF28" i="62"/>
  <c r="DF35" i="62"/>
  <c r="EA31" i="62"/>
  <c r="EI31" i="62"/>
  <c r="DU22" i="62"/>
  <c r="DM22" i="62"/>
  <c r="DP28" i="62"/>
  <c r="DO20" i="62"/>
  <c r="DW20" i="62"/>
  <c r="DN56" i="62"/>
  <c r="DE56" i="62"/>
  <c r="DN9" i="62"/>
  <c r="DE9" i="62"/>
  <c r="DM20" i="62"/>
  <c r="DU20" i="62"/>
  <c r="DF34" i="62"/>
  <c r="DN36" i="62"/>
  <c r="DE36" i="62"/>
  <c r="DN27" i="62"/>
  <c r="DE27" i="62"/>
  <c r="CY14" i="62"/>
  <c r="CZ14" i="62"/>
  <c r="DF23" i="62"/>
  <c r="AF23" i="62"/>
  <c r="AH23" i="62" s="1"/>
  <c r="AE23" i="62"/>
  <c r="AG23" i="62" s="1"/>
  <c r="DF15" i="62"/>
  <c r="DN18" i="62"/>
  <c r="DE18" i="62"/>
  <c r="DE20" i="62"/>
  <c r="DT25" i="62"/>
  <c r="AF62" i="62"/>
  <c r="AE62" i="62"/>
  <c r="AG62" i="62" s="1"/>
  <c r="DA62" i="62"/>
  <c r="DI62" i="62" s="1"/>
  <c r="DF21" i="62"/>
  <c r="AE28" i="62"/>
  <c r="AG28" i="62" s="1"/>
  <c r="AF28" i="62"/>
  <c r="AH28" i="62" s="1"/>
  <c r="CY13" i="62"/>
  <c r="DF24" i="62"/>
  <c r="AF31" i="62"/>
  <c r="AH31" i="62" s="1"/>
  <c r="DA31" i="62"/>
  <c r="DI31" i="62" s="1"/>
  <c r="AE31" i="62"/>
  <c r="AG31" i="62" s="1"/>
  <c r="DP36" i="62"/>
  <c r="DG36" i="62"/>
  <c r="AF50" i="62"/>
  <c r="AH50" i="62" s="1"/>
  <c r="AE50" i="62"/>
  <c r="AG50" i="62" s="1"/>
  <c r="DA50" i="62"/>
  <c r="DI50" i="62" s="1"/>
  <c r="DL10" i="62"/>
  <c r="CY49" i="62"/>
  <c r="CY21" i="62"/>
  <c r="DE25" i="62"/>
  <c r="DE31" i="62"/>
  <c r="AH42" i="62"/>
  <c r="DE42" i="62"/>
  <c r="DN42" i="62"/>
  <c r="AE46" i="62"/>
  <c r="AG46" i="62" s="1"/>
  <c r="AF46" i="62"/>
  <c r="AH46" i="62" s="1"/>
  <c r="DA46" i="62"/>
  <c r="DI46" i="62" s="1"/>
  <c r="DU62" i="62"/>
  <c r="DM62" i="62"/>
  <c r="DE29" i="62"/>
  <c r="DN29" i="62"/>
  <c r="CY10" i="62"/>
  <c r="DE17" i="62"/>
  <c r="CY18" i="62"/>
  <c r="CZ22" i="62"/>
  <c r="CY22" i="62"/>
  <c r="DA24" i="62"/>
  <c r="DI24" i="62" s="1"/>
  <c r="DA39" i="62"/>
  <c r="DI39" i="62" s="1"/>
  <c r="AF39" i="62"/>
  <c r="AH39" i="62" s="1"/>
  <c r="CY40" i="62"/>
  <c r="CZ40" i="62"/>
  <c r="DE37" i="62"/>
  <c r="DN37" i="62"/>
  <c r="CZ12" i="62"/>
  <c r="DF39" i="62"/>
  <c r="DA67" i="62"/>
  <c r="DI67" i="62" s="1"/>
  <c r="DN16" i="62"/>
  <c r="AE17" i="62"/>
  <c r="AG17" i="62" s="1"/>
  <c r="AF26" i="62"/>
  <c r="AH26" i="62" s="1"/>
  <c r="DA26" i="62"/>
  <c r="DI26" i="62" s="1"/>
  <c r="DM31" i="62"/>
  <c r="AE42" i="62"/>
  <c r="AG42" i="62" s="1"/>
  <c r="AF32" i="62"/>
  <c r="AH32" i="62" s="1"/>
  <c r="DA32" i="62"/>
  <c r="DI32" i="62" s="1"/>
  <c r="DU57" i="62"/>
  <c r="DM57" i="62"/>
  <c r="DE32" i="62"/>
  <c r="DN32" i="62"/>
  <c r="CZ53" i="62"/>
  <c r="CY53" i="62"/>
  <c r="DF41" i="62"/>
  <c r="AF43" i="62"/>
  <c r="AH43" i="62" s="1"/>
  <c r="AE43" i="62"/>
  <c r="AG43" i="62" s="1"/>
  <c r="DA43" i="62"/>
  <c r="DI43" i="62" s="1"/>
  <c r="AE48" i="62"/>
  <c r="AG48" i="62" s="1"/>
  <c r="DA48" i="62"/>
  <c r="DI48" i="62" s="1"/>
  <c r="AF48" i="62"/>
  <c r="AH48" i="62" s="1"/>
  <c r="DF45" i="62"/>
  <c r="AF59" i="62"/>
  <c r="DA59" i="62"/>
  <c r="DI59" i="62" s="1"/>
  <c r="CZ33" i="62"/>
  <c r="CY33" i="62"/>
  <c r="DE43" i="62"/>
  <c r="DN43" i="62"/>
  <c r="DN47" i="62"/>
  <c r="DE47" i="62"/>
  <c r="DM51" i="62"/>
  <c r="DU51" i="62"/>
  <c r="CZ59" i="62"/>
  <c r="AE59" i="62" s="1"/>
  <c r="AG59" i="62" s="1"/>
  <c r="DU65" i="62"/>
  <c r="DM65" i="62"/>
  <c r="DN85" i="62"/>
  <c r="DE85" i="62"/>
  <c r="AF57" i="62"/>
  <c r="AH57" i="62" s="1"/>
  <c r="DA57" i="62"/>
  <c r="DI57" i="62" s="1"/>
  <c r="DP63" i="62"/>
  <c r="DG63" i="62"/>
  <c r="DU49" i="62"/>
  <c r="DM49" i="62"/>
  <c r="CZ52" i="62"/>
  <c r="CY52" i="62"/>
  <c r="DN48" i="62"/>
  <c r="AF54" i="62"/>
  <c r="AH54" i="62" s="1"/>
  <c r="AE54" i="62"/>
  <c r="AG54" i="62" s="1"/>
  <c r="CY45" i="62"/>
  <c r="CY30" i="62"/>
  <c r="AF35" i="62"/>
  <c r="AH35" i="62" s="1"/>
  <c r="AE35" i="62"/>
  <c r="AG35" i="62" s="1"/>
  <c r="DA35" i="62"/>
  <c r="DI35" i="62" s="1"/>
  <c r="CY37" i="62"/>
  <c r="AE38" i="62"/>
  <c r="AG38" i="62" s="1"/>
  <c r="DA38" i="62"/>
  <c r="DI38" i="62" s="1"/>
  <c r="DF40" i="62"/>
  <c r="DA54" i="62"/>
  <c r="DI54" i="62" s="1"/>
  <c r="DU74" i="62"/>
  <c r="AF77" i="62"/>
  <c r="AE77" i="62"/>
  <c r="AG77" i="62" s="1"/>
  <c r="DA77" i="62"/>
  <c r="DI77" i="62" s="1"/>
  <c r="CZ51" i="62"/>
  <c r="CY51" i="62"/>
  <c r="DU63" i="62"/>
  <c r="DM63" i="62"/>
  <c r="DU69" i="62"/>
  <c r="DM69" i="62"/>
  <c r="DN66" i="62"/>
  <c r="DE66" i="62"/>
  <c r="DO70" i="62"/>
  <c r="CZ74" i="62"/>
  <c r="CY74" i="62"/>
  <c r="DF50" i="62"/>
  <c r="AF76" i="62"/>
  <c r="AH76" i="62" s="1"/>
  <c r="AE76" i="62"/>
  <c r="AG76" i="62" s="1"/>
  <c r="DM98" i="62"/>
  <c r="DU98" i="62"/>
  <c r="DF46" i="62"/>
  <c r="CY41" i="62"/>
  <c r="DF53" i="62"/>
  <c r="DT59" i="62"/>
  <c r="EB59" i="62"/>
  <c r="DM68" i="62"/>
  <c r="DN70" i="62"/>
  <c r="DA76" i="62"/>
  <c r="DI76" i="62" s="1"/>
  <c r="DN58" i="62"/>
  <c r="DE58" i="62"/>
  <c r="CZ56" i="62"/>
  <c r="CY56" i="62"/>
  <c r="DF54" i="62"/>
  <c r="DF61" i="62"/>
  <c r="AH75" i="62"/>
  <c r="DF75" i="62"/>
  <c r="EI80" i="62"/>
  <c r="DE73" i="62"/>
  <c r="DN73" i="62"/>
  <c r="AF69" i="62"/>
  <c r="AH69" i="62" s="1"/>
  <c r="AE69" i="62"/>
  <c r="AG69" i="62" s="1"/>
  <c r="DO71" i="62"/>
  <c r="DW71" i="62"/>
  <c r="DT79" i="62"/>
  <c r="EB79" i="62"/>
  <c r="DU82" i="62"/>
  <c r="DM82" i="62"/>
  <c r="CZ55" i="62"/>
  <c r="CY55" i="62"/>
  <c r="DN78" i="62"/>
  <c r="DE78" i="62"/>
  <c r="CY81" i="62"/>
  <c r="DU94" i="62"/>
  <c r="DM94" i="62"/>
  <c r="DG97" i="62"/>
  <c r="DP97" i="62"/>
  <c r="AF66" i="62"/>
  <c r="AH66" i="62" s="1"/>
  <c r="AE66" i="62"/>
  <c r="AG66" i="62" s="1"/>
  <c r="DA66" i="62"/>
  <c r="DI66" i="62" s="1"/>
  <c r="DA69" i="62"/>
  <c r="DI69" i="62" s="1"/>
  <c r="DE72" i="62"/>
  <c r="DN72" i="62"/>
  <c r="DP82" i="62"/>
  <c r="DG82" i="62"/>
  <c r="AH93" i="62"/>
  <c r="DF93" i="62"/>
  <c r="DE79" i="62"/>
  <c r="DO83" i="62"/>
  <c r="DW83" i="62"/>
  <c r="DU86" i="62"/>
  <c r="DM86" i="62"/>
  <c r="AE87" i="62"/>
  <c r="AG87" i="62" s="1"/>
  <c r="DA87" i="62"/>
  <c r="DI87" i="62" s="1"/>
  <c r="DM90" i="62"/>
  <c r="DU90" i="62"/>
  <c r="AE65" i="62"/>
  <c r="AG65" i="62" s="1"/>
  <c r="DF67" i="62"/>
  <c r="DE81" i="62"/>
  <c r="DN81" i="62"/>
  <c r="AF92" i="62"/>
  <c r="AH92" i="62" s="1"/>
  <c r="AE92" i="62"/>
  <c r="AG92" i="62" s="1"/>
  <c r="AF70" i="62"/>
  <c r="AH70" i="62" s="1"/>
  <c r="AE70" i="62"/>
  <c r="AG70" i="62" s="1"/>
  <c r="DA92" i="62"/>
  <c r="DI92" i="62" s="1"/>
  <c r="DM100" i="62"/>
  <c r="DA65" i="62"/>
  <c r="DI65" i="62" s="1"/>
  <c r="AF75" i="62"/>
  <c r="AE75" i="62"/>
  <c r="AG75" i="62" s="1"/>
  <c r="DO93" i="62"/>
  <c r="DW93" i="62"/>
  <c r="DT100" i="62"/>
  <c r="EB100" i="62"/>
  <c r="AH59" i="62"/>
  <c r="AH77" i="62"/>
  <c r="DF77" i="62"/>
  <c r="CZ68" i="62"/>
  <c r="CY68" i="62"/>
  <c r="CY72" i="62"/>
  <c r="DA75" i="62"/>
  <c r="DI75" i="62" s="1"/>
  <c r="DF76" i="62"/>
  <c r="AH62" i="62"/>
  <c r="AF65" i="62"/>
  <c r="AH65" i="62" s="1"/>
  <c r="DU87" i="62"/>
  <c r="DM87" i="62"/>
  <c r="CZ82" i="62"/>
  <c r="DU95" i="62"/>
  <c r="DM95" i="62"/>
  <c r="DN88" i="62"/>
  <c r="DE88" i="62"/>
  <c r="CY79" i="62"/>
  <c r="DP85" i="62"/>
  <c r="DG85" i="62"/>
  <c r="AF100" i="62"/>
  <c r="AH100" i="62" s="1"/>
  <c r="AE100" i="62"/>
  <c r="AG100" i="62" s="1"/>
  <c r="CY78" i="62"/>
  <c r="CZ85" i="62"/>
  <c r="AE85" i="62" s="1"/>
  <c r="AG85" i="62" s="1"/>
  <c r="DA100" i="62"/>
  <c r="DI100" i="62" s="1"/>
  <c r="AE82" i="62"/>
  <c r="AG82" i="62" s="1"/>
  <c r="DN92" i="62"/>
  <c r="AF82" i="62"/>
  <c r="AH82" i="62" s="1"/>
  <c r="DE83" i="62"/>
  <c r="DN83" i="62"/>
  <c r="CY86" i="62"/>
  <c r="CY99" i="62"/>
  <c r="CY84" i="62"/>
  <c r="CY89" i="62"/>
  <c r="DF91" i="62"/>
  <c r="DA88" i="62"/>
  <c r="DI88" i="62" s="1"/>
  <c r="DN97" i="62"/>
  <c r="DF84" i="62"/>
  <c r="CY91" i="62"/>
  <c r="CY94" i="62"/>
  <c r="DF96" i="62"/>
  <c r="DF99" i="62"/>
  <c r="CY90" i="62"/>
  <c r="CY98" i="62"/>
  <c r="DE12" i="62" l="1"/>
  <c r="DN12" i="62"/>
  <c r="AE58" i="62"/>
  <c r="AG58" i="62" s="1"/>
  <c r="AF58" i="62"/>
  <c r="AH58" i="62" s="1"/>
  <c r="DP73" i="62"/>
  <c r="DN71" i="62"/>
  <c r="DE71" i="62"/>
  <c r="DA61" i="62"/>
  <c r="DI61" i="62" s="1"/>
  <c r="AF61" i="62"/>
  <c r="AH61" i="62" s="1"/>
  <c r="AE61" i="62"/>
  <c r="AG61" i="62" s="1"/>
  <c r="AF47" i="62"/>
  <c r="AH47" i="62" s="1"/>
  <c r="DA47" i="62"/>
  <c r="DI47" i="62" s="1"/>
  <c r="DG42" i="62"/>
  <c r="DP42" i="62"/>
  <c r="DA15" i="62"/>
  <c r="DI15" i="62" s="1"/>
  <c r="AF15" i="62"/>
  <c r="AH15" i="62" s="1"/>
  <c r="AE15" i="62"/>
  <c r="AG15" i="62" s="1"/>
  <c r="DA96" i="62"/>
  <c r="DI96" i="62" s="1"/>
  <c r="AF96" i="62"/>
  <c r="AH96" i="62" s="1"/>
  <c r="AE96" i="62"/>
  <c r="AG96" i="62" s="1"/>
  <c r="DA64" i="62"/>
  <c r="DI64" i="62" s="1"/>
  <c r="AF64" i="62"/>
  <c r="AH64" i="62" s="1"/>
  <c r="DU55" i="62"/>
  <c r="DM55" i="62"/>
  <c r="DA34" i="62"/>
  <c r="DI34" i="62" s="1"/>
  <c r="AF34" i="62"/>
  <c r="AH34" i="62" s="1"/>
  <c r="AE34" i="62"/>
  <c r="AG34" i="62" s="1"/>
  <c r="DA44" i="62"/>
  <c r="DI44" i="62" s="1"/>
  <c r="AF44" i="62"/>
  <c r="AH44" i="62" s="1"/>
  <c r="AE44" i="62"/>
  <c r="AG44" i="62" s="1"/>
  <c r="DN38" i="62"/>
  <c r="DE38" i="62"/>
  <c r="DU19" i="62"/>
  <c r="DM19" i="62"/>
  <c r="DA95" i="62"/>
  <c r="DI95" i="62" s="1"/>
  <c r="DA80" i="62"/>
  <c r="DI80" i="62" s="1"/>
  <c r="AE67" i="62"/>
  <c r="AG67" i="62" s="1"/>
  <c r="DA60" i="62"/>
  <c r="DI60" i="62" s="1"/>
  <c r="AF60" i="62"/>
  <c r="AH60" i="62" s="1"/>
  <c r="AE60" i="62"/>
  <c r="AG60" i="62" s="1"/>
  <c r="DU13" i="62"/>
  <c r="DM13" i="62"/>
  <c r="DM30" i="62"/>
  <c r="DU30" i="62"/>
  <c r="AE97" i="62"/>
  <c r="AG97" i="62" s="1"/>
  <c r="DU52" i="62"/>
  <c r="AF29" i="62"/>
  <c r="AH29" i="62" s="1"/>
  <c r="DA29" i="62"/>
  <c r="DI29" i="62" s="1"/>
  <c r="AE29" i="62"/>
  <c r="AG29" i="62" s="1"/>
  <c r="AE95" i="62"/>
  <c r="AG95" i="62" s="1"/>
  <c r="AF97" i="62"/>
  <c r="AH97" i="62" s="1"/>
  <c r="AF80" i="62"/>
  <c r="AH80" i="62" s="1"/>
  <c r="DA27" i="62"/>
  <c r="DI27" i="62" s="1"/>
  <c r="AF27" i="62"/>
  <c r="AH27" i="62" s="1"/>
  <c r="AE27" i="62"/>
  <c r="AG27" i="62" s="1"/>
  <c r="DU26" i="62"/>
  <c r="DM26" i="62"/>
  <c r="EB17" i="62"/>
  <c r="DT17" i="62"/>
  <c r="DA58" i="62"/>
  <c r="DI58" i="62" s="1"/>
  <c r="DA25" i="62"/>
  <c r="DI25" i="62" s="1"/>
  <c r="AF25" i="62"/>
  <c r="AH25" i="62" s="1"/>
  <c r="DU89" i="62"/>
  <c r="DM89" i="62"/>
  <c r="DU33" i="62"/>
  <c r="DM33" i="62"/>
  <c r="AE24" i="62"/>
  <c r="AG24" i="62" s="1"/>
  <c r="AF24" i="62"/>
  <c r="AH24" i="62" s="1"/>
  <c r="AE88" i="62"/>
  <c r="AG88" i="62" s="1"/>
  <c r="AF88" i="62"/>
  <c r="AH88" i="62" s="1"/>
  <c r="DE64" i="62"/>
  <c r="DA11" i="62"/>
  <c r="DI11" i="62" s="1"/>
  <c r="AE11" i="62"/>
  <c r="AG11" i="62" s="1"/>
  <c r="AF11" i="62"/>
  <c r="AH11" i="62" s="1"/>
  <c r="DM60" i="62"/>
  <c r="DU60" i="62"/>
  <c r="DN10" i="62"/>
  <c r="DE10" i="62"/>
  <c r="AF94" i="62"/>
  <c r="AH94" i="62" s="1"/>
  <c r="AE94" i="62"/>
  <c r="AG94" i="62" s="1"/>
  <c r="DA94" i="62"/>
  <c r="DI94" i="62" s="1"/>
  <c r="DP100" i="62"/>
  <c r="DG100" i="62"/>
  <c r="EH80" i="62"/>
  <c r="EP80" i="62"/>
  <c r="DN50" i="62"/>
  <c r="DE50" i="62"/>
  <c r="DP35" i="62"/>
  <c r="DG35" i="62"/>
  <c r="DT49" i="62"/>
  <c r="EB49" i="62"/>
  <c r="DU43" i="62"/>
  <c r="DM43" i="62"/>
  <c r="DG39" i="62"/>
  <c r="DP39" i="62"/>
  <c r="DG46" i="62"/>
  <c r="DP46" i="62"/>
  <c r="DE21" i="62"/>
  <c r="DN21" i="62"/>
  <c r="DW28" i="62"/>
  <c r="DO28" i="62"/>
  <c r="DU12" i="62"/>
  <c r="DM12" i="62"/>
  <c r="DN28" i="62"/>
  <c r="DE28" i="62"/>
  <c r="AF40" i="62"/>
  <c r="AH40" i="62" s="1"/>
  <c r="AE40" i="62"/>
  <c r="AG40" i="62" s="1"/>
  <c r="DA40" i="62"/>
  <c r="DI40" i="62" s="1"/>
  <c r="DN96" i="62"/>
  <c r="DE96" i="62"/>
  <c r="AF91" i="62"/>
  <c r="AH91" i="62" s="1"/>
  <c r="AE91" i="62"/>
  <c r="AG91" i="62" s="1"/>
  <c r="DA91" i="62"/>
  <c r="DI91" i="62" s="1"/>
  <c r="EI100" i="62"/>
  <c r="EA100" i="62"/>
  <c r="DE67" i="62"/>
  <c r="DN67" i="62"/>
  <c r="DO82" i="62"/>
  <c r="DW82" i="62"/>
  <c r="DP76" i="62"/>
  <c r="DG76" i="62"/>
  <c r="AE74" i="62"/>
  <c r="AG74" i="62" s="1"/>
  <c r="DA74" i="62"/>
  <c r="DI74" i="62" s="1"/>
  <c r="AF74" i="62"/>
  <c r="AH74" i="62" s="1"/>
  <c r="DG26" i="62"/>
  <c r="DP26" i="62"/>
  <c r="DG24" i="62"/>
  <c r="DP24" i="62"/>
  <c r="DE84" i="62"/>
  <c r="DN84" i="62"/>
  <c r="DA78" i="62"/>
  <c r="DI78" i="62" s="1"/>
  <c r="AF78" i="62"/>
  <c r="AH78" i="62" s="1"/>
  <c r="AE78" i="62"/>
  <c r="AG78" i="62" s="1"/>
  <c r="DT87" i="62"/>
  <c r="EB87" i="62"/>
  <c r="DU72" i="62"/>
  <c r="DM72" i="62"/>
  <c r="EB82" i="62"/>
  <c r="DT82" i="62"/>
  <c r="DE75" i="62"/>
  <c r="DN75" i="62"/>
  <c r="DU70" i="62"/>
  <c r="DM70" i="62"/>
  <c r="DA33" i="62"/>
  <c r="DI33" i="62" s="1"/>
  <c r="AF33" i="62"/>
  <c r="AH33" i="62" s="1"/>
  <c r="AE33" i="62"/>
  <c r="AG33" i="62" s="1"/>
  <c r="DN41" i="62"/>
  <c r="DE41" i="62"/>
  <c r="AE22" i="62"/>
  <c r="AG22" i="62" s="1"/>
  <c r="DA22" i="62"/>
  <c r="DI22" i="62" s="1"/>
  <c r="AF22" i="62"/>
  <c r="AH22" i="62" s="1"/>
  <c r="DO36" i="62"/>
  <c r="DW36" i="62"/>
  <c r="DO73" i="62"/>
  <c r="DW73" i="62"/>
  <c r="DT22" i="62"/>
  <c r="EB22" i="62"/>
  <c r="DP12" i="62"/>
  <c r="DG12" i="62"/>
  <c r="DM18" i="62"/>
  <c r="DU18" i="62"/>
  <c r="DM48" i="62"/>
  <c r="DU48" i="62"/>
  <c r="AF16" i="62"/>
  <c r="AH16" i="62" s="1"/>
  <c r="AE16" i="62"/>
  <c r="AG16" i="62" s="1"/>
  <c r="DA16" i="62"/>
  <c r="DI16" i="62" s="1"/>
  <c r="AE37" i="62"/>
  <c r="AG37" i="62" s="1"/>
  <c r="DA37" i="62"/>
  <c r="DI37" i="62" s="1"/>
  <c r="AF37" i="62"/>
  <c r="AH37" i="62" s="1"/>
  <c r="AE45" i="62"/>
  <c r="AG45" i="62" s="1"/>
  <c r="DA45" i="62"/>
  <c r="DI45" i="62" s="1"/>
  <c r="AF45" i="62"/>
  <c r="AH45" i="62" s="1"/>
  <c r="DG57" i="62"/>
  <c r="DP57" i="62"/>
  <c r="DU16" i="62"/>
  <c r="DM16" i="62"/>
  <c r="AF18" i="62"/>
  <c r="AH18" i="62" s="1"/>
  <c r="AE18" i="62"/>
  <c r="AG18" i="62" s="1"/>
  <c r="DA18" i="62"/>
  <c r="DI18" i="62" s="1"/>
  <c r="DU42" i="62"/>
  <c r="DM42" i="62"/>
  <c r="DG31" i="62"/>
  <c r="DP31" i="62"/>
  <c r="DE34" i="62"/>
  <c r="DN34" i="62"/>
  <c r="DU83" i="62"/>
  <c r="DM83" i="62"/>
  <c r="DT63" i="62"/>
  <c r="EB63" i="62"/>
  <c r="EH25" i="62"/>
  <c r="EP25" i="62"/>
  <c r="DN77" i="62"/>
  <c r="DE77" i="62"/>
  <c r="DP43" i="62"/>
  <c r="DG43" i="62"/>
  <c r="DP87" i="62"/>
  <c r="DG87" i="62"/>
  <c r="DP66" i="62"/>
  <c r="DG66" i="62"/>
  <c r="ED71" i="62"/>
  <c r="DV71" i="62"/>
  <c r="DN61" i="62"/>
  <c r="DE61" i="62"/>
  <c r="EI59" i="62"/>
  <c r="EA59" i="62"/>
  <c r="DG59" i="62"/>
  <c r="DP59" i="62"/>
  <c r="DU32" i="62"/>
  <c r="DM32" i="62"/>
  <c r="DG67" i="62"/>
  <c r="DP67" i="62"/>
  <c r="EB20" i="62"/>
  <c r="DT20" i="62"/>
  <c r="EP31" i="62"/>
  <c r="EH31" i="62"/>
  <c r="DN44" i="62"/>
  <c r="DE44" i="62"/>
  <c r="DT98" i="62"/>
  <c r="EB98" i="62"/>
  <c r="EB51" i="62"/>
  <c r="DT51" i="62"/>
  <c r="DU92" i="62"/>
  <c r="DM92" i="62"/>
  <c r="DG50" i="62"/>
  <c r="DP50" i="62"/>
  <c r="DG58" i="62"/>
  <c r="DP58" i="62"/>
  <c r="AF51" i="62"/>
  <c r="AH51" i="62" s="1"/>
  <c r="AE51" i="62"/>
  <c r="AG51" i="62" s="1"/>
  <c r="DA51" i="62"/>
  <c r="DI51" i="62" s="1"/>
  <c r="DU97" i="62"/>
  <c r="DM97" i="62"/>
  <c r="EB68" i="62"/>
  <c r="DT68" i="62"/>
  <c r="DG88" i="62"/>
  <c r="DP88" i="62"/>
  <c r="DN91" i="62"/>
  <c r="DE91" i="62"/>
  <c r="DE76" i="62"/>
  <c r="DN76" i="62"/>
  <c r="DM66" i="62"/>
  <c r="DU66" i="62"/>
  <c r="DU64" i="62"/>
  <c r="DM64" i="62"/>
  <c r="AF10" i="62"/>
  <c r="AH10" i="62" s="1"/>
  <c r="AE10" i="62"/>
  <c r="AG10" i="62" s="1"/>
  <c r="DA10" i="62"/>
  <c r="DI10" i="62" s="1"/>
  <c r="DN23" i="62"/>
  <c r="DE23" i="62"/>
  <c r="DI9" i="62"/>
  <c r="DI7" i="62"/>
  <c r="DT94" i="62"/>
  <c r="EB94" i="62"/>
  <c r="DP38" i="62"/>
  <c r="DG38" i="62"/>
  <c r="DM81" i="62"/>
  <c r="DU81" i="62"/>
  <c r="DA55" i="62"/>
  <c r="DI55" i="62" s="1"/>
  <c r="AE55" i="62"/>
  <c r="AG55" i="62" s="1"/>
  <c r="AF55" i="62"/>
  <c r="AH55" i="62" s="1"/>
  <c r="ED93" i="62"/>
  <c r="DV93" i="62"/>
  <c r="DP77" i="62"/>
  <c r="DG77" i="62"/>
  <c r="AE30" i="62"/>
  <c r="AG30" i="62" s="1"/>
  <c r="DA30" i="62"/>
  <c r="DI30" i="62" s="1"/>
  <c r="AF30" i="62"/>
  <c r="AH30" i="62" s="1"/>
  <c r="DG62" i="62"/>
  <c r="DP62" i="62"/>
  <c r="DG69" i="62"/>
  <c r="DP69" i="62"/>
  <c r="AF89" i="62"/>
  <c r="AH89" i="62" s="1"/>
  <c r="AE89" i="62"/>
  <c r="AG89" i="62" s="1"/>
  <c r="DA89" i="62"/>
  <c r="DI89" i="62" s="1"/>
  <c r="DG75" i="62"/>
  <c r="DP75" i="62"/>
  <c r="DP65" i="62"/>
  <c r="DG65" i="62"/>
  <c r="DE54" i="62"/>
  <c r="DN54" i="62"/>
  <c r="EB74" i="62"/>
  <c r="DT74" i="62"/>
  <c r="DN24" i="62"/>
  <c r="DE24" i="62"/>
  <c r="DG19" i="62"/>
  <c r="DP19" i="62"/>
  <c r="DP95" i="62"/>
  <c r="DG95" i="62"/>
  <c r="DG48" i="62"/>
  <c r="DP48" i="62"/>
  <c r="DP80" i="62"/>
  <c r="DG80" i="62"/>
  <c r="DN99" i="62"/>
  <c r="DE99" i="62"/>
  <c r="DN15" i="62"/>
  <c r="DE15" i="62"/>
  <c r="EB90" i="62"/>
  <c r="DT90" i="62"/>
  <c r="DM9" i="62"/>
  <c r="DU9" i="62"/>
  <c r="DE35" i="62"/>
  <c r="DN35" i="62"/>
  <c r="DO23" i="62"/>
  <c r="DW23" i="62"/>
  <c r="DM27" i="62"/>
  <c r="DU27" i="62"/>
  <c r="ED20" i="62"/>
  <c r="DV20" i="62"/>
  <c r="DN93" i="62"/>
  <c r="DE93" i="62"/>
  <c r="DM58" i="62"/>
  <c r="DU58" i="62"/>
  <c r="EI79" i="62"/>
  <c r="EA79" i="62"/>
  <c r="AE84" i="62"/>
  <c r="AG84" i="62" s="1"/>
  <c r="AF84" i="62"/>
  <c r="AH84" i="62" s="1"/>
  <c r="DA84" i="62"/>
  <c r="DI84" i="62" s="1"/>
  <c r="DW85" i="62"/>
  <c r="DO85" i="62"/>
  <c r="AF72" i="62"/>
  <c r="AH72" i="62" s="1"/>
  <c r="AE72" i="62"/>
  <c r="AG72" i="62" s="1"/>
  <c r="DA72" i="62"/>
  <c r="DI72" i="62" s="1"/>
  <c r="DT86" i="62"/>
  <c r="EB86" i="62"/>
  <c r="DW97" i="62"/>
  <c r="DO97" i="62"/>
  <c r="DN53" i="62"/>
  <c r="DE53" i="62"/>
  <c r="DU85" i="62"/>
  <c r="DM85" i="62"/>
  <c r="DT57" i="62"/>
  <c r="EB57" i="62"/>
  <c r="DN39" i="62"/>
  <c r="DE39" i="62"/>
  <c r="AF13" i="62"/>
  <c r="AH13" i="62" s="1"/>
  <c r="AE13" i="62"/>
  <c r="AG13" i="62" s="1"/>
  <c r="DA13" i="62"/>
  <c r="DI13" i="62" s="1"/>
  <c r="DA98" i="62"/>
  <c r="DI98" i="62" s="1"/>
  <c r="AF98" i="62"/>
  <c r="AH98" i="62" s="1"/>
  <c r="AE98" i="62"/>
  <c r="AG98" i="62" s="1"/>
  <c r="AF99" i="62"/>
  <c r="AH99" i="62" s="1"/>
  <c r="DA99" i="62"/>
  <c r="DI99" i="62" s="1"/>
  <c r="AE99" i="62"/>
  <c r="AG99" i="62" s="1"/>
  <c r="DA79" i="62"/>
  <c r="DI79" i="62" s="1"/>
  <c r="AF79" i="62"/>
  <c r="AH79" i="62" s="1"/>
  <c r="AE79" i="62"/>
  <c r="AG79" i="62" s="1"/>
  <c r="DA68" i="62"/>
  <c r="DI68" i="62" s="1"/>
  <c r="AF68" i="62"/>
  <c r="AH68" i="62" s="1"/>
  <c r="AE68" i="62"/>
  <c r="AG68" i="62" s="1"/>
  <c r="DG92" i="62"/>
  <c r="DP92" i="62"/>
  <c r="DV83" i="62"/>
  <c r="ED83" i="62"/>
  <c r="DA56" i="62"/>
  <c r="DI56" i="62" s="1"/>
  <c r="AF56" i="62"/>
  <c r="AH56" i="62" s="1"/>
  <c r="AE56" i="62"/>
  <c r="AG56" i="62" s="1"/>
  <c r="DA41" i="62"/>
  <c r="DI41" i="62" s="1"/>
  <c r="AF41" i="62"/>
  <c r="AH41" i="62" s="1"/>
  <c r="AE41" i="62"/>
  <c r="AG41" i="62" s="1"/>
  <c r="DE45" i="62"/>
  <c r="DN45" i="62"/>
  <c r="DG32" i="62"/>
  <c r="DP32" i="62"/>
  <c r="DA21" i="62"/>
  <c r="DI21" i="62" s="1"/>
  <c r="AE21" i="62"/>
  <c r="AG21" i="62" s="1"/>
  <c r="AF21" i="62"/>
  <c r="AH21" i="62" s="1"/>
  <c r="EB52" i="62"/>
  <c r="DT52" i="62"/>
  <c r="AE14" i="62"/>
  <c r="AG14" i="62" s="1"/>
  <c r="DA14" i="62"/>
  <c r="DI14" i="62" s="1"/>
  <c r="AF14" i="62"/>
  <c r="AH14" i="62" s="1"/>
  <c r="DU11" i="62"/>
  <c r="DM11" i="62"/>
  <c r="DM88" i="62"/>
  <c r="DU88" i="62"/>
  <c r="DE46" i="62"/>
  <c r="DN46" i="62"/>
  <c r="DU37" i="62"/>
  <c r="DM37" i="62"/>
  <c r="DM14" i="62"/>
  <c r="DU14" i="62"/>
  <c r="DA81" i="62"/>
  <c r="DI81" i="62" s="1"/>
  <c r="AF81" i="62"/>
  <c r="AH81" i="62" s="1"/>
  <c r="AE81" i="62"/>
  <c r="AG81" i="62" s="1"/>
  <c r="DE40" i="62"/>
  <c r="DN40" i="62"/>
  <c r="ED17" i="62"/>
  <c r="DV17" i="62"/>
  <c r="DA52" i="62"/>
  <c r="DI52" i="62" s="1"/>
  <c r="AF52" i="62"/>
  <c r="AH52" i="62" s="1"/>
  <c r="AE52" i="62"/>
  <c r="AG52" i="62" s="1"/>
  <c r="DT62" i="62"/>
  <c r="EB62" i="62"/>
  <c r="DT95" i="62"/>
  <c r="EB95" i="62"/>
  <c r="DM78" i="62"/>
  <c r="DU78" i="62"/>
  <c r="DM36" i="62"/>
  <c r="DU36" i="62"/>
  <c r="DM47" i="62"/>
  <c r="DU47" i="62"/>
  <c r="DV70" i="62"/>
  <c r="ED70" i="62"/>
  <c r="DO63" i="62"/>
  <c r="DW63" i="62"/>
  <c r="AF53" i="62"/>
  <c r="AH53" i="62" s="1"/>
  <c r="AE53" i="62"/>
  <c r="AG53" i="62" s="1"/>
  <c r="DA53" i="62"/>
  <c r="DI53" i="62" s="1"/>
  <c r="DA90" i="62"/>
  <c r="DI90" i="62" s="1"/>
  <c r="AF90" i="62"/>
  <c r="AH90" i="62" s="1"/>
  <c r="AE90" i="62"/>
  <c r="AG90" i="62" s="1"/>
  <c r="AF86" i="62"/>
  <c r="AH86" i="62" s="1"/>
  <c r="DA86" i="62"/>
  <c r="DI86" i="62" s="1"/>
  <c r="AE86" i="62"/>
  <c r="AG86" i="62" s="1"/>
  <c r="DU73" i="62"/>
  <c r="DM73" i="62"/>
  <c r="EB69" i="62"/>
  <c r="DT69" i="62"/>
  <c r="DG54" i="62"/>
  <c r="DP54" i="62"/>
  <c r="DT65" i="62"/>
  <c r="EB65" i="62"/>
  <c r="DU29" i="62"/>
  <c r="DM29" i="62"/>
  <c r="AF49" i="62"/>
  <c r="AH49" i="62" s="1"/>
  <c r="AE49" i="62"/>
  <c r="AG49" i="62" s="1"/>
  <c r="DA49" i="62"/>
  <c r="DI49" i="62" s="1"/>
  <c r="DU56" i="62"/>
  <c r="DM56" i="62"/>
  <c r="DP29" i="62" l="1"/>
  <c r="DG29" i="62"/>
  <c r="DT89" i="62"/>
  <c r="EB89" i="62"/>
  <c r="DU38" i="62"/>
  <c r="DM38" i="62"/>
  <c r="DP15" i="62"/>
  <c r="DG15" i="62"/>
  <c r="DO42" i="62"/>
  <c r="DW42" i="62"/>
  <c r="DP25" i="62"/>
  <c r="DG25" i="62"/>
  <c r="EB60" i="62"/>
  <c r="DT60" i="62"/>
  <c r="EB30" i="62"/>
  <c r="DT30" i="62"/>
  <c r="DP44" i="62"/>
  <c r="DG44" i="62"/>
  <c r="DG47" i="62"/>
  <c r="DP47" i="62"/>
  <c r="EI17" i="62"/>
  <c r="EA17" i="62"/>
  <c r="DT13" i="62"/>
  <c r="EB13" i="62"/>
  <c r="DG34" i="62"/>
  <c r="DP34" i="62"/>
  <c r="DP11" i="62"/>
  <c r="DG11" i="62"/>
  <c r="DT26" i="62"/>
  <c r="EB26" i="62"/>
  <c r="DP61" i="62"/>
  <c r="DG61" i="62"/>
  <c r="EB55" i="62"/>
  <c r="DT55" i="62"/>
  <c r="DG60" i="62"/>
  <c r="DP60" i="62"/>
  <c r="DM71" i="62"/>
  <c r="DU71" i="62"/>
  <c r="DP27" i="62"/>
  <c r="DG27" i="62"/>
  <c r="DP64" i="62"/>
  <c r="DG64" i="62"/>
  <c r="DG96" i="62"/>
  <c r="DP96" i="62"/>
  <c r="EB33" i="62"/>
  <c r="DT33" i="62"/>
  <c r="DT19" i="62"/>
  <c r="EB19" i="62"/>
  <c r="DT14" i="62"/>
  <c r="EB14" i="62"/>
  <c r="DU76" i="62"/>
  <c r="DM76" i="62"/>
  <c r="DW67" i="62"/>
  <c r="DO67" i="62"/>
  <c r="ED85" i="62"/>
  <c r="DV85" i="62"/>
  <c r="DO38" i="62"/>
  <c r="DW38" i="62"/>
  <c r="EI62" i="62"/>
  <c r="EA62" i="62"/>
  <c r="DM46" i="62"/>
  <c r="DU46" i="62"/>
  <c r="DU45" i="62"/>
  <c r="DM45" i="62"/>
  <c r="DP68" i="62"/>
  <c r="DG68" i="62"/>
  <c r="DG84" i="62"/>
  <c r="DP84" i="62"/>
  <c r="DO80" i="62"/>
  <c r="DW80" i="62"/>
  <c r="EA74" i="62"/>
  <c r="EI74" i="62"/>
  <c r="EA94" i="62"/>
  <c r="EI94" i="62"/>
  <c r="DU34" i="62"/>
  <c r="DM34" i="62"/>
  <c r="DG45" i="62"/>
  <c r="DP45" i="62"/>
  <c r="EO31" i="62"/>
  <c r="EW31" i="62"/>
  <c r="DG21" i="62"/>
  <c r="DP21" i="62"/>
  <c r="EI20" i="62"/>
  <c r="EA20" i="62"/>
  <c r="EB83" i="62"/>
  <c r="DT83" i="62"/>
  <c r="DM28" i="62"/>
  <c r="DU28" i="62"/>
  <c r="EI95" i="62"/>
  <c r="EA95" i="62"/>
  <c r="DW32" i="62"/>
  <c r="DO32" i="62"/>
  <c r="DW62" i="62"/>
  <c r="DO62" i="62"/>
  <c r="DO50" i="62"/>
  <c r="DW50" i="62"/>
  <c r="DU41" i="62"/>
  <c r="DM41" i="62"/>
  <c r="DM84" i="62"/>
  <c r="DU84" i="62"/>
  <c r="DW35" i="62"/>
  <c r="DO35" i="62"/>
  <c r="EI65" i="62"/>
  <c r="EA65" i="62"/>
  <c r="ED23" i="62"/>
  <c r="DV23" i="62"/>
  <c r="DW48" i="62"/>
  <c r="DO48" i="62"/>
  <c r="DP30" i="62"/>
  <c r="DG30" i="62"/>
  <c r="DT92" i="62"/>
  <c r="EB92" i="62"/>
  <c r="DT32" i="62"/>
  <c r="EB32" i="62"/>
  <c r="DO43" i="62"/>
  <c r="DW43" i="62"/>
  <c r="DW12" i="62"/>
  <c r="DO12" i="62"/>
  <c r="DP33" i="62"/>
  <c r="DG33" i="62"/>
  <c r="EP100" i="62"/>
  <c r="EH100" i="62"/>
  <c r="EB12" i="62"/>
  <c r="DT12" i="62"/>
  <c r="DM50" i="62"/>
  <c r="DU50" i="62"/>
  <c r="DT56" i="62"/>
  <c r="EB56" i="62"/>
  <c r="DW92" i="62"/>
  <c r="DO92" i="62"/>
  <c r="DU24" i="62"/>
  <c r="DM24" i="62"/>
  <c r="DV82" i="62"/>
  <c r="ED82" i="62"/>
  <c r="DO87" i="62"/>
  <c r="DW87" i="62"/>
  <c r="DO57" i="62"/>
  <c r="DW57" i="62"/>
  <c r="DP90" i="62"/>
  <c r="DG90" i="62"/>
  <c r="DM39" i="62"/>
  <c r="DU39" i="62"/>
  <c r="DG78" i="62"/>
  <c r="DP78" i="62"/>
  <c r="DM67" i="62"/>
  <c r="DU67" i="62"/>
  <c r="DG53" i="62"/>
  <c r="DP53" i="62"/>
  <c r="DT37" i="62"/>
  <c r="EB37" i="62"/>
  <c r="EI57" i="62"/>
  <c r="EA57" i="62"/>
  <c r="EB27" i="62"/>
  <c r="DT27" i="62"/>
  <c r="DT29" i="62"/>
  <c r="EB29" i="62"/>
  <c r="DV63" i="62"/>
  <c r="ED63" i="62"/>
  <c r="EB88" i="62"/>
  <c r="DT88" i="62"/>
  <c r="EB85" i="62"/>
  <c r="DT85" i="62"/>
  <c r="DM91" i="62"/>
  <c r="DU91" i="62"/>
  <c r="DW59" i="62"/>
  <c r="DO59" i="62"/>
  <c r="EI22" i="62"/>
  <c r="EA22" i="62"/>
  <c r="DG91" i="62"/>
  <c r="DP91" i="62"/>
  <c r="EW80" i="62"/>
  <c r="EO80" i="62"/>
  <c r="DP22" i="62"/>
  <c r="DG22" i="62"/>
  <c r="DW69" i="62"/>
  <c r="DO69" i="62"/>
  <c r="DO58" i="62"/>
  <c r="DW58" i="62"/>
  <c r="DT16" i="62"/>
  <c r="EB16" i="62"/>
  <c r="DW54" i="62"/>
  <c r="DO54" i="62"/>
  <c r="DP9" i="62"/>
  <c r="DG9" i="62"/>
  <c r="DW24" i="62"/>
  <c r="DO24" i="62"/>
  <c r="DU21" i="62"/>
  <c r="DM21" i="62"/>
  <c r="DO65" i="62"/>
  <c r="DW65" i="62"/>
  <c r="EC93" i="62"/>
  <c r="EK93" i="62"/>
  <c r="DG10" i="62"/>
  <c r="DP10" i="62"/>
  <c r="EI68" i="62"/>
  <c r="EA68" i="62"/>
  <c r="EI98" i="62"/>
  <c r="EA98" i="62"/>
  <c r="DV73" i="62"/>
  <c r="ED73" i="62"/>
  <c r="DM96" i="62"/>
  <c r="DU96" i="62"/>
  <c r="DW46" i="62"/>
  <c r="DO46" i="62"/>
  <c r="DG94" i="62"/>
  <c r="DP94" i="62"/>
  <c r="DT66" i="62"/>
  <c r="EB66" i="62"/>
  <c r="DW66" i="62"/>
  <c r="DO66" i="62"/>
  <c r="DT43" i="62"/>
  <c r="EB43" i="62"/>
  <c r="DT81" i="62"/>
  <c r="EB81" i="62"/>
  <c r="DT70" i="62"/>
  <c r="EB70" i="62"/>
  <c r="EH79" i="62"/>
  <c r="EP79" i="62"/>
  <c r="DO77" i="62"/>
  <c r="DW77" i="62"/>
  <c r="DM75" i="62"/>
  <c r="DU75" i="62"/>
  <c r="EB9" i="62"/>
  <c r="DT9" i="62"/>
  <c r="EI51" i="62"/>
  <c r="EA51" i="62"/>
  <c r="DW100" i="62"/>
  <c r="DO100" i="62"/>
  <c r="DP14" i="62"/>
  <c r="DG14" i="62"/>
  <c r="DW75" i="62"/>
  <c r="DO75" i="62"/>
  <c r="DM61" i="62"/>
  <c r="DU61" i="62"/>
  <c r="EB42" i="62"/>
  <c r="DT42" i="62"/>
  <c r="EA82" i="62"/>
  <c r="EI82" i="62"/>
  <c r="DG40" i="62"/>
  <c r="DP40" i="62"/>
  <c r="DG81" i="62"/>
  <c r="DP81" i="62"/>
  <c r="DP55" i="62"/>
  <c r="DG55" i="62"/>
  <c r="DW76" i="62"/>
  <c r="DO76" i="62"/>
  <c r="DG49" i="62"/>
  <c r="DP49" i="62"/>
  <c r="DM99" i="62"/>
  <c r="DU99" i="62"/>
  <c r="EI49" i="62"/>
  <c r="EA49" i="62"/>
  <c r="DP79" i="62"/>
  <c r="DG79" i="62"/>
  <c r="DM54" i="62"/>
  <c r="DU54" i="62"/>
  <c r="ED28" i="62"/>
  <c r="DV28" i="62"/>
  <c r="DW26" i="62"/>
  <c r="DO26" i="62"/>
  <c r="DP41" i="62"/>
  <c r="DG41" i="62"/>
  <c r="EB73" i="62"/>
  <c r="DT73" i="62"/>
  <c r="EB36" i="62"/>
  <c r="DT36" i="62"/>
  <c r="DV97" i="62"/>
  <c r="ED97" i="62"/>
  <c r="DM93" i="62"/>
  <c r="DU93" i="62"/>
  <c r="EI90" i="62"/>
  <c r="EA90" i="62"/>
  <c r="DT97" i="62"/>
  <c r="EB97" i="62"/>
  <c r="EW25" i="62"/>
  <c r="EO25" i="62"/>
  <c r="DG18" i="62"/>
  <c r="DP18" i="62"/>
  <c r="ED36" i="62"/>
  <c r="DV36" i="62"/>
  <c r="DP74" i="62"/>
  <c r="DG74" i="62"/>
  <c r="DW39" i="62"/>
  <c r="DO39" i="62"/>
  <c r="DP72" i="62"/>
  <c r="DG72" i="62"/>
  <c r="EB18" i="62"/>
  <c r="DT18" i="62"/>
  <c r="DU35" i="62"/>
  <c r="DM35" i="62"/>
  <c r="DO88" i="62"/>
  <c r="DW88" i="62"/>
  <c r="DG37" i="62"/>
  <c r="DP37" i="62"/>
  <c r="DP52" i="62"/>
  <c r="DG52" i="62"/>
  <c r="DO95" i="62"/>
  <c r="DW95" i="62"/>
  <c r="DW31" i="62"/>
  <c r="DO31" i="62"/>
  <c r="DT11" i="62"/>
  <c r="EB11" i="62"/>
  <c r="DP99" i="62"/>
  <c r="DG99" i="62"/>
  <c r="EB58" i="62"/>
  <c r="DT58" i="62"/>
  <c r="DM77" i="62"/>
  <c r="DU77" i="62"/>
  <c r="DG16" i="62"/>
  <c r="DP16" i="62"/>
  <c r="DT47" i="62"/>
  <c r="EB47" i="62"/>
  <c r="DM53" i="62"/>
  <c r="DU53" i="62"/>
  <c r="DP56" i="62"/>
  <c r="DG56" i="62"/>
  <c r="DP98" i="62"/>
  <c r="DG98" i="62"/>
  <c r="EI86" i="62"/>
  <c r="EA86" i="62"/>
  <c r="DG89" i="62"/>
  <c r="DP89" i="62"/>
  <c r="DG51" i="62"/>
  <c r="DP51" i="62"/>
  <c r="DM44" i="62"/>
  <c r="DU44" i="62"/>
  <c r="EK71" i="62"/>
  <c r="EC71" i="62"/>
  <c r="EB72" i="62"/>
  <c r="DT72" i="62"/>
  <c r="DT78" i="62"/>
  <c r="EB78" i="62"/>
  <c r="EK70" i="62"/>
  <c r="EC70" i="62"/>
  <c r="DW19" i="62"/>
  <c r="DO19" i="62"/>
  <c r="DM23" i="62"/>
  <c r="DU23" i="62"/>
  <c r="EP59" i="62"/>
  <c r="EH59" i="62"/>
  <c r="EA69" i="62"/>
  <c r="EI69" i="62"/>
  <c r="EC17" i="62"/>
  <c r="EK17" i="62"/>
  <c r="DU40" i="62"/>
  <c r="DM40" i="62"/>
  <c r="DG86" i="62"/>
  <c r="DP86" i="62"/>
  <c r="EI52" i="62"/>
  <c r="EA52" i="62"/>
  <c r="EK83" i="62"/>
  <c r="EC83" i="62"/>
  <c r="DG13" i="62"/>
  <c r="DP13" i="62"/>
  <c r="EC20" i="62"/>
  <c r="EK20" i="62"/>
  <c r="DM15" i="62"/>
  <c r="DU15" i="62"/>
  <c r="DT64" i="62"/>
  <c r="EB64" i="62"/>
  <c r="EI63" i="62"/>
  <c r="EA63" i="62"/>
  <c r="DT48" i="62"/>
  <c r="EB48" i="62"/>
  <c r="EI87" i="62"/>
  <c r="EA87" i="62"/>
  <c r="DM10" i="62"/>
  <c r="DU10" i="62"/>
  <c r="EI19" i="62" l="1"/>
  <c r="EA19" i="62"/>
  <c r="DW61" i="62"/>
  <c r="DO61" i="62"/>
  <c r="EA30" i="62"/>
  <c r="EI30" i="62"/>
  <c r="EA26" i="62"/>
  <c r="EI26" i="62"/>
  <c r="EA33" i="62"/>
  <c r="EI33" i="62"/>
  <c r="EI60" i="62"/>
  <c r="EA60" i="62"/>
  <c r="DO96" i="62"/>
  <c r="DW96" i="62"/>
  <c r="DO11" i="62"/>
  <c r="DW11" i="62"/>
  <c r="DO25" i="62"/>
  <c r="DW25" i="62"/>
  <c r="DW34" i="62"/>
  <c r="DO34" i="62"/>
  <c r="DV42" i="62"/>
  <c r="ED42" i="62"/>
  <c r="DW64" i="62"/>
  <c r="DO64" i="62"/>
  <c r="EI13" i="62"/>
  <c r="EA13" i="62"/>
  <c r="DO27" i="62"/>
  <c r="DW27" i="62"/>
  <c r="DO15" i="62"/>
  <c r="DW15" i="62"/>
  <c r="DT71" i="62"/>
  <c r="EB71" i="62"/>
  <c r="EH17" i="62"/>
  <c r="EP17" i="62"/>
  <c r="DT38" i="62"/>
  <c r="EB38" i="62"/>
  <c r="DO60" i="62"/>
  <c r="DW60" i="62"/>
  <c r="DW47" i="62"/>
  <c r="DO47" i="62"/>
  <c r="EI89" i="62"/>
  <c r="EA89" i="62"/>
  <c r="EI55" i="62"/>
  <c r="EA55" i="62"/>
  <c r="DW44" i="62"/>
  <c r="DO44" i="62"/>
  <c r="DW29" i="62"/>
  <c r="DO29" i="62"/>
  <c r="ER83" i="62"/>
  <c r="EJ83" i="62"/>
  <c r="EH68" i="62"/>
  <c r="EP68" i="62"/>
  <c r="DO10" i="62"/>
  <c r="DW10" i="62"/>
  <c r="DO78" i="62"/>
  <c r="DW78" i="62"/>
  <c r="EP74" i="62"/>
  <c r="EH74" i="62"/>
  <c r="EH87" i="62"/>
  <c r="EP87" i="62"/>
  <c r="EK36" i="62"/>
  <c r="EC36" i="62"/>
  <c r="EH49" i="62"/>
  <c r="EP49" i="62"/>
  <c r="ED66" i="62"/>
  <c r="DV66" i="62"/>
  <c r="ED59" i="62"/>
  <c r="DV59" i="62"/>
  <c r="DV92" i="62"/>
  <c r="ED92" i="62"/>
  <c r="EB41" i="62"/>
  <c r="DT41" i="62"/>
  <c r="EC85" i="62"/>
  <c r="EK85" i="62"/>
  <c r="EB99" i="62"/>
  <c r="DT99" i="62"/>
  <c r="EI66" i="62"/>
  <c r="EA66" i="62"/>
  <c r="EJ93" i="62"/>
  <c r="ER93" i="62"/>
  <c r="EA56" i="62"/>
  <c r="EI56" i="62"/>
  <c r="EI92" i="62"/>
  <c r="EA92" i="62"/>
  <c r="ED80" i="62"/>
  <c r="DV80" i="62"/>
  <c r="EJ70" i="62"/>
  <c r="ER70" i="62"/>
  <c r="EA58" i="62"/>
  <c r="EI58" i="62"/>
  <c r="EA73" i="62"/>
  <c r="EI73" i="62"/>
  <c r="EA9" i="62"/>
  <c r="EI9" i="62"/>
  <c r="DV69" i="62"/>
  <c r="ED69" i="62"/>
  <c r="EB10" i="62"/>
  <c r="DT10" i="62"/>
  <c r="DW37" i="62"/>
  <c r="DO37" i="62"/>
  <c r="EI43" i="62"/>
  <c r="EA43" i="62"/>
  <c r="EB67" i="62"/>
  <c r="DT67" i="62"/>
  <c r="ED38" i="62"/>
  <c r="DV38" i="62"/>
  <c r="DW79" i="62"/>
  <c r="DO79" i="62"/>
  <c r="EA83" i="62"/>
  <c r="EI83" i="62"/>
  <c r="DW89" i="62"/>
  <c r="DO89" i="62"/>
  <c r="DT77" i="62"/>
  <c r="EB77" i="62"/>
  <c r="ED58" i="62"/>
  <c r="DV58" i="62"/>
  <c r="EI29" i="62"/>
  <c r="EA29" i="62"/>
  <c r="EH52" i="62"/>
  <c r="EP52" i="62"/>
  <c r="EI36" i="62"/>
  <c r="EA36" i="62"/>
  <c r="EP51" i="62"/>
  <c r="EH51" i="62"/>
  <c r="EP20" i="62"/>
  <c r="EH20" i="62"/>
  <c r="EA48" i="62"/>
  <c r="EI48" i="62"/>
  <c r="ED88" i="62"/>
  <c r="DV88" i="62"/>
  <c r="DO86" i="62"/>
  <c r="DW86" i="62"/>
  <c r="DO18" i="62"/>
  <c r="DW18" i="62"/>
  <c r="DO49" i="62"/>
  <c r="DW49" i="62"/>
  <c r="EB61" i="62"/>
  <c r="DT61" i="62"/>
  <c r="EB75" i="62"/>
  <c r="DT75" i="62"/>
  <c r="DW94" i="62"/>
  <c r="DO94" i="62"/>
  <c r="DV65" i="62"/>
  <c r="ED65" i="62"/>
  <c r="EB91" i="62"/>
  <c r="DT91" i="62"/>
  <c r="EB50" i="62"/>
  <c r="DT50" i="62"/>
  <c r="ED50" i="62"/>
  <c r="DV50" i="62"/>
  <c r="DW21" i="62"/>
  <c r="DO21" i="62"/>
  <c r="DO84" i="62"/>
  <c r="DW84" i="62"/>
  <c r="DW51" i="62"/>
  <c r="DO51" i="62"/>
  <c r="EH82" i="62"/>
  <c r="EP82" i="62"/>
  <c r="EA16" i="62"/>
  <c r="EI16" i="62"/>
  <c r="DV43" i="62"/>
  <c r="ED43" i="62"/>
  <c r="DW74" i="62"/>
  <c r="DO74" i="62"/>
  <c r="DT24" i="62"/>
  <c r="EB24" i="62"/>
  <c r="EI32" i="62"/>
  <c r="EA32" i="62"/>
  <c r="DV19" i="62"/>
  <c r="ED19" i="62"/>
  <c r="EA42" i="62"/>
  <c r="EI42" i="62"/>
  <c r="EB39" i="62"/>
  <c r="DT39" i="62"/>
  <c r="EH63" i="62"/>
  <c r="EP63" i="62"/>
  <c r="EP86" i="62"/>
  <c r="EH86" i="62"/>
  <c r="DW99" i="62"/>
  <c r="DO99" i="62"/>
  <c r="DT35" i="62"/>
  <c r="EB35" i="62"/>
  <c r="DO41" i="62"/>
  <c r="DW41" i="62"/>
  <c r="DO22" i="62"/>
  <c r="DW22" i="62"/>
  <c r="DO90" i="62"/>
  <c r="DW90" i="62"/>
  <c r="DO30" i="62"/>
  <c r="DW30" i="62"/>
  <c r="DV67" i="62"/>
  <c r="ED67" i="62"/>
  <c r="EP94" i="62"/>
  <c r="EH94" i="62"/>
  <c r="DV26" i="62"/>
  <c r="ED26" i="62"/>
  <c r="EV80" i="62"/>
  <c r="FD80" i="62"/>
  <c r="DV62" i="62"/>
  <c r="ED62" i="62"/>
  <c r="DO68" i="62"/>
  <c r="DW68" i="62"/>
  <c r="ER17" i="62"/>
  <c r="EJ17" i="62"/>
  <c r="ED31" i="62"/>
  <c r="DV31" i="62"/>
  <c r="DV32" i="62"/>
  <c r="ED32" i="62"/>
  <c r="EP69" i="62"/>
  <c r="EH69" i="62"/>
  <c r="EB53" i="62"/>
  <c r="DT53" i="62"/>
  <c r="ED95" i="62"/>
  <c r="DV95" i="62"/>
  <c r="DO81" i="62"/>
  <c r="DW81" i="62"/>
  <c r="EI70" i="62"/>
  <c r="EA70" i="62"/>
  <c r="EK73" i="62"/>
  <c r="EC73" i="62"/>
  <c r="EA37" i="62"/>
  <c r="EI37" i="62"/>
  <c r="DT46" i="62"/>
  <c r="EB46" i="62"/>
  <c r="EA14" i="62"/>
  <c r="EI14" i="62"/>
  <c r="EC28" i="62"/>
  <c r="EK28" i="62"/>
  <c r="DO9" i="62"/>
  <c r="DW9" i="62"/>
  <c r="DW33" i="62"/>
  <c r="DO33" i="62"/>
  <c r="EH65" i="62"/>
  <c r="EP65" i="62"/>
  <c r="EH95" i="62"/>
  <c r="EP95" i="62"/>
  <c r="EB34" i="62"/>
  <c r="DT34" i="62"/>
  <c r="EB23" i="62"/>
  <c r="DT23" i="62"/>
  <c r="EK97" i="62"/>
  <c r="EC97" i="62"/>
  <c r="EI78" i="62"/>
  <c r="EA78" i="62"/>
  <c r="EI11" i="62"/>
  <c r="EA11" i="62"/>
  <c r="ED77" i="62"/>
  <c r="DV77" i="62"/>
  <c r="ED57" i="62"/>
  <c r="DV57" i="62"/>
  <c r="DT40" i="62"/>
  <c r="EB40" i="62"/>
  <c r="DO98" i="62"/>
  <c r="DW98" i="62"/>
  <c r="EV25" i="62"/>
  <c r="FD25" i="62"/>
  <c r="DT21" i="62"/>
  <c r="EB21" i="62"/>
  <c r="EI12" i="62"/>
  <c r="EA12" i="62"/>
  <c r="EB15" i="62"/>
  <c r="DT15" i="62"/>
  <c r="EI97" i="62"/>
  <c r="EA97" i="62"/>
  <c r="EW79" i="62"/>
  <c r="EO79" i="62"/>
  <c r="DW91" i="62"/>
  <c r="DO91" i="62"/>
  <c r="DW45" i="62"/>
  <c r="DO45" i="62"/>
  <c r="EA72" i="62"/>
  <c r="EI72" i="62"/>
  <c r="DO55" i="62"/>
  <c r="DW55" i="62"/>
  <c r="EH57" i="62"/>
  <c r="EP57" i="62"/>
  <c r="EC23" i="62"/>
  <c r="EK23" i="62"/>
  <c r="DT45" i="62"/>
  <c r="EB45" i="62"/>
  <c r="ER20" i="62"/>
  <c r="EJ20" i="62"/>
  <c r="EJ71" i="62"/>
  <c r="ER71" i="62"/>
  <c r="EH90" i="62"/>
  <c r="EP90" i="62"/>
  <c r="DW13" i="62"/>
  <c r="DO13" i="62"/>
  <c r="EB44" i="62"/>
  <c r="DT44" i="62"/>
  <c r="EA47" i="62"/>
  <c r="EI47" i="62"/>
  <c r="EB93" i="62"/>
  <c r="DT93" i="62"/>
  <c r="DT54" i="62"/>
  <c r="EB54" i="62"/>
  <c r="DW40" i="62"/>
  <c r="DO40" i="62"/>
  <c r="EI81" i="62"/>
  <c r="EA81" i="62"/>
  <c r="DW53" i="62"/>
  <c r="DO53" i="62"/>
  <c r="EC82" i="62"/>
  <c r="EK82" i="62"/>
  <c r="EB28" i="62"/>
  <c r="DT28" i="62"/>
  <c r="DW16" i="62"/>
  <c r="DO16" i="62"/>
  <c r="EK63" i="62"/>
  <c r="EC63" i="62"/>
  <c r="DT84" i="62"/>
  <c r="EB84" i="62"/>
  <c r="DV100" i="62"/>
  <c r="ED100" i="62"/>
  <c r="EI64" i="62"/>
  <c r="EA64" i="62"/>
  <c r="FD31" i="62"/>
  <c r="EV31" i="62"/>
  <c r="EI18" i="62"/>
  <c r="EA18" i="62"/>
  <c r="ED76" i="62"/>
  <c r="DV76" i="62"/>
  <c r="DV46" i="62"/>
  <c r="ED46" i="62"/>
  <c r="EI27" i="62"/>
  <c r="EA27" i="62"/>
  <c r="DV48" i="62"/>
  <c r="ED48" i="62"/>
  <c r="DT76" i="62"/>
  <c r="EB76" i="62"/>
  <c r="EB96" i="62"/>
  <c r="DT96" i="62"/>
  <c r="ED87" i="62"/>
  <c r="DV87" i="62"/>
  <c r="DW56" i="62"/>
  <c r="DO56" i="62"/>
  <c r="ED75" i="62"/>
  <c r="DV75" i="62"/>
  <c r="DV24" i="62"/>
  <c r="ED24" i="62"/>
  <c r="EA85" i="62"/>
  <c r="EI85" i="62"/>
  <c r="EW100" i="62"/>
  <c r="EO100" i="62"/>
  <c r="DO72" i="62"/>
  <c r="DW72" i="62"/>
  <c r="EO59" i="62"/>
  <c r="EW59" i="62"/>
  <c r="DW52" i="62"/>
  <c r="DO52" i="62"/>
  <c r="ED39" i="62"/>
  <c r="DV39" i="62"/>
  <c r="DW14" i="62"/>
  <c r="DO14" i="62"/>
  <c r="EH98" i="62"/>
  <c r="EP98" i="62"/>
  <c r="DV54" i="62"/>
  <c r="ED54" i="62"/>
  <c r="EH22" i="62"/>
  <c r="EP22" i="62"/>
  <c r="EA88" i="62"/>
  <c r="EI88" i="62"/>
  <c r="DV12" i="62"/>
  <c r="ED12" i="62"/>
  <c r="DV35" i="62"/>
  <c r="ED35" i="62"/>
  <c r="EH62" i="62"/>
  <c r="EP62" i="62"/>
  <c r="EI71" i="62" l="1"/>
  <c r="EA71" i="62"/>
  <c r="ED11" i="62"/>
  <c r="DV11" i="62"/>
  <c r="ED15" i="62"/>
  <c r="DV15" i="62"/>
  <c r="ED96" i="62"/>
  <c r="DV96" i="62"/>
  <c r="ED44" i="62"/>
  <c r="DV44" i="62"/>
  <c r="ED27" i="62"/>
  <c r="DV27" i="62"/>
  <c r="DV29" i="62"/>
  <c r="ED29" i="62"/>
  <c r="EH55" i="62"/>
  <c r="EP55" i="62"/>
  <c r="EP60" i="62"/>
  <c r="EH60" i="62"/>
  <c r="EH33" i="62"/>
  <c r="EP33" i="62"/>
  <c r="EP89" i="62"/>
  <c r="EH89" i="62"/>
  <c r="EP13" i="62"/>
  <c r="EH13" i="62"/>
  <c r="EP26" i="62"/>
  <c r="EH26" i="62"/>
  <c r="ED47" i="62"/>
  <c r="DV47" i="62"/>
  <c r="ED64" i="62"/>
  <c r="DV64" i="62"/>
  <c r="ED60" i="62"/>
  <c r="DV60" i="62"/>
  <c r="EC42" i="62"/>
  <c r="EK42" i="62"/>
  <c r="EP30" i="62"/>
  <c r="EH30" i="62"/>
  <c r="EA38" i="62"/>
  <c r="EI38" i="62"/>
  <c r="DV34" i="62"/>
  <c r="ED34" i="62"/>
  <c r="DV61" i="62"/>
  <c r="ED61" i="62"/>
  <c r="EO17" i="62"/>
  <c r="EW17" i="62"/>
  <c r="ED25" i="62"/>
  <c r="DV25" i="62"/>
  <c r="EH19" i="62"/>
  <c r="EP19" i="62"/>
  <c r="EW82" i="62"/>
  <c r="EO82" i="62"/>
  <c r="EH81" i="62"/>
  <c r="EP81" i="62"/>
  <c r="EI40" i="62"/>
  <c r="EA40" i="62"/>
  <c r="EK19" i="62"/>
  <c r="EC19" i="62"/>
  <c r="ED14" i="62"/>
  <c r="DV14" i="62"/>
  <c r="DV40" i="62"/>
  <c r="ED40" i="62"/>
  <c r="EA34" i="62"/>
  <c r="EI34" i="62"/>
  <c r="EK95" i="62"/>
  <c r="EC95" i="62"/>
  <c r="DV51" i="62"/>
  <c r="ED51" i="62"/>
  <c r="DV89" i="62"/>
  <c r="ED89" i="62"/>
  <c r="EA54" i="62"/>
  <c r="EI54" i="62"/>
  <c r="EW95" i="62"/>
  <c r="EO95" i="62"/>
  <c r="DV84" i="62"/>
  <c r="ED84" i="62"/>
  <c r="EH27" i="62"/>
  <c r="EP27" i="62"/>
  <c r="EK46" i="62"/>
  <c r="EC46" i="62"/>
  <c r="ER23" i="62"/>
  <c r="EJ23" i="62"/>
  <c r="EW65" i="62"/>
  <c r="EO65" i="62"/>
  <c r="EA46" i="62"/>
  <c r="EI46" i="62"/>
  <c r="EC69" i="62"/>
  <c r="EK69" i="62"/>
  <c r="ER85" i="62"/>
  <c r="EJ85" i="62"/>
  <c r="EW98" i="62"/>
  <c r="EO98" i="62"/>
  <c r="DV98" i="62"/>
  <c r="ED98" i="62"/>
  <c r="EP42" i="62"/>
  <c r="EH42" i="62"/>
  <c r="EQ70" i="62"/>
  <c r="EY70" i="62"/>
  <c r="EC88" i="62"/>
  <c r="EK88" i="62"/>
  <c r="EA35" i="62"/>
  <c r="EI35" i="62"/>
  <c r="ED94" i="62"/>
  <c r="DV94" i="62"/>
  <c r="ER36" i="62"/>
  <c r="EJ36" i="62"/>
  <c r="EI84" i="62"/>
  <c r="EA84" i="62"/>
  <c r="EA45" i="62"/>
  <c r="EI45" i="62"/>
  <c r="EH14" i="62"/>
  <c r="EP14" i="62"/>
  <c r="EK26" i="62"/>
  <c r="EC26" i="62"/>
  <c r="EP83" i="62"/>
  <c r="EH83" i="62"/>
  <c r="EW87" i="62"/>
  <c r="EO87" i="62"/>
  <c r="EC39" i="62"/>
  <c r="EK39" i="62"/>
  <c r="EC75" i="62"/>
  <c r="EK75" i="62"/>
  <c r="EP97" i="62"/>
  <c r="EH97" i="62"/>
  <c r="EK57" i="62"/>
  <c r="EC57" i="62"/>
  <c r="EA53" i="62"/>
  <c r="EI53" i="62"/>
  <c r="DV99" i="62"/>
  <c r="ED99" i="62"/>
  <c r="EH32" i="62"/>
  <c r="EP32" i="62"/>
  <c r="EA75" i="62"/>
  <c r="EI75" i="62"/>
  <c r="EO20" i="62"/>
  <c r="EW20" i="62"/>
  <c r="EC80" i="62"/>
  <c r="EK80" i="62"/>
  <c r="EA99" i="62"/>
  <c r="EI99" i="62"/>
  <c r="EK35" i="62"/>
  <c r="EC35" i="62"/>
  <c r="ED52" i="62"/>
  <c r="DV52" i="62"/>
  <c r="EJ63" i="62"/>
  <c r="ER63" i="62"/>
  <c r="EA93" i="62"/>
  <c r="EI93" i="62"/>
  <c r="EA15" i="62"/>
  <c r="EI15" i="62"/>
  <c r="EC77" i="62"/>
  <c r="EK77" i="62"/>
  <c r="EW69" i="62"/>
  <c r="EO69" i="62"/>
  <c r="EO94" i="62"/>
  <c r="EW94" i="62"/>
  <c r="EO86" i="62"/>
  <c r="EW86" i="62"/>
  <c r="DV21" i="62"/>
  <c r="ED21" i="62"/>
  <c r="EA61" i="62"/>
  <c r="EI61" i="62"/>
  <c r="EO51" i="62"/>
  <c r="EW51" i="62"/>
  <c r="ED79" i="62"/>
  <c r="DV79" i="62"/>
  <c r="EW74" i="62"/>
  <c r="EO74" i="62"/>
  <c r="EA23" i="62"/>
  <c r="EI23" i="62"/>
  <c r="EK12" i="62"/>
  <c r="EC12" i="62"/>
  <c r="ED10" i="62"/>
  <c r="DV10" i="62"/>
  <c r="EY71" i="62"/>
  <c r="EQ71" i="62"/>
  <c r="DV81" i="62"/>
  <c r="ED81" i="62"/>
  <c r="EA77" i="62"/>
  <c r="EI77" i="62"/>
  <c r="EP64" i="62"/>
  <c r="EH64" i="62"/>
  <c r="FK80" i="62"/>
  <c r="FC80" i="62"/>
  <c r="EW57" i="62"/>
  <c r="EO57" i="62"/>
  <c r="EK32" i="62"/>
  <c r="EC32" i="62"/>
  <c r="EH9" i="62"/>
  <c r="EP9" i="62"/>
  <c r="ED56" i="62"/>
  <c r="DV56" i="62"/>
  <c r="EP12" i="62"/>
  <c r="EH12" i="62"/>
  <c r="ED55" i="62"/>
  <c r="DV55" i="62"/>
  <c r="EP73" i="62"/>
  <c r="EH73" i="62"/>
  <c r="EK87" i="62"/>
  <c r="EC87" i="62"/>
  <c r="EP18" i="62"/>
  <c r="EH18" i="62"/>
  <c r="EA28" i="62"/>
  <c r="EI28" i="62"/>
  <c r="EA44" i="62"/>
  <c r="EI44" i="62"/>
  <c r="EH78" i="62"/>
  <c r="EP78" i="62"/>
  <c r="EK31" i="62"/>
  <c r="EC31" i="62"/>
  <c r="DV74" i="62"/>
  <c r="ED74" i="62"/>
  <c r="EA50" i="62"/>
  <c r="EI50" i="62"/>
  <c r="EA67" i="62"/>
  <c r="EI67" i="62"/>
  <c r="EP85" i="62"/>
  <c r="EH85" i="62"/>
  <c r="ED41" i="62"/>
  <c r="DV41" i="62"/>
  <c r="EP66" i="62"/>
  <c r="EH66" i="62"/>
  <c r="EK24" i="62"/>
  <c r="EC24" i="62"/>
  <c r="FD79" i="62"/>
  <c r="EV79" i="62"/>
  <c r="FD59" i="62"/>
  <c r="EV59" i="62"/>
  <c r="EH47" i="62"/>
  <c r="EP47" i="62"/>
  <c r="EC67" i="62"/>
  <c r="EK67" i="62"/>
  <c r="DV16" i="62"/>
  <c r="ED16" i="62"/>
  <c r="EH11" i="62"/>
  <c r="EP11" i="62"/>
  <c r="EC50" i="62"/>
  <c r="EK50" i="62"/>
  <c r="EP36" i="62"/>
  <c r="EH36" i="62"/>
  <c r="EP92" i="62"/>
  <c r="EH92" i="62"/>
  <c r="EP88" i="62"/>
  <c r="EH88" i="62"/>
  <c r="ER82" i="62"/>
  <c r="EJ82" i="62"/>
  <c r="EH72" i="62"/>
  <c r="EP72" i="62"/>
  <c r="DV90" i="62"/>
  <c r="ED90" i="62"/>
  <c r="EK43" i="62"/>
  <c r="EC43" i="62"/>
  <c r="DV86" i="62"/>
  <c r="ED86" i="62"/>
  <c r="EW68" i="62"/>
  <c r="EO68" i="62"/>
  <c r="EK65" i="62"/>
  <c r="EC65" i="62"/>
  <c r="EI10" i="62"/>
  <c r="EA10" i="62"/>
  <c r="EW62" i="62"/>
  <c r="EO62" i="62"/>
  <c r="EK76" i="62"/>
  <c r="EC76" i="62"/>
  <c r="EI41" i="62"/>
  <c r="EA41" i="62"/>
  <c r="DV72" i="62"/>
  <c r="ED72" i="62"/>
  <c r="EP56" i="62"/>
  <c r="EH56" i="62"/>
  <c r="EW22" i="62"/>
  <c r="EO22" i="62"/>
  <c r="EA96" i="62"/>
  <c r="EI96" i="62"/>
  <c r="FC31" i="62"/>
  <c r="FK31" i="62"/>
  <c r="DV13" i="62"/>
  <c r="ED13" i="62"/>
  <c r="ER73" i="62"/>
  <c r="EJ73" i="62"/>
  <c r="EQ17" i="62"/>
  <c r="EY17" i="62"/>
  <c r="EA39" i="62"/>
  <c r="EI39" i="62"/>
  <c r="EP29" i="62"/>
  <c r="EH29" i="62"/>
  <c r="EH43" i="62"/>
  <c r="EP43" i="62"/>
  <c r="EK59" i="62"/>
  <c r="EC59" i="62"/>
  <c r="EK48" i="62"/>
  <c r="EC48" i="62"/>
  <c r="ER28" i="62"/>
  <c r="EJ28" i="62"/>
  <c r="EP48" i="62"/>
  <c r="EH48" i="62"/>
  <c r="EQ20" i="62"/>
  <c r="EY20" i="62"/>
  <c r="EP37" i="62"/>
  <c r="EH37" i="62"/>
  <c r="EA24" i="62"/>
  <c r="EI24" i="62"/>
  <c r="ED49" i="62"/>
  <c r="DV49" i="62"/>
  <c r="ED78" i="62"/>
  <c r="DV78" i="62"/>
  <c r="ED33" i="62"/>
  <c r="DV33" i="62"/>
  <c r="EC38" i="62"/>
  <c r="EK38" i="62"/>
  <c r="EI21" i="62"/>
  <c r="EA21" i="62"/>
  <c r="ED30" i="62"/>
  <c r="DV30" i="62"/>
  <c r="EW63" i="62"/>
  <c r="EO63" i="62"/>
  <c r="ED18" i="62"/>
  <c r="DV18" i="62"/>
  <c r="EW52" i="62"/>
  <c r="EO52" i="62"/>
  <c r="EK92" i="62"/>
  <c r="EC92" i="62"/>
  <c r="EK54" i="62"/>
  <c r="EC54" i="62"/>
  <c r="EW90" i="62"/>
  <c r="EO90" i="62"/>
  <c r="FK25" i="62"/>
  <c r="FC25" i="62"/>
  <c r="ED9" i="62"/>
  <c r="DV9" i="62"/>
  <c r="DV68" i="62"/>
  <c r="ED68" i="62"/>
  <c r="ED22" i="62"/>
  <c r="DV22" i="62"/>
  <c r="EP16" i="62"/>
  <c r="EH16" i="62"/>
  <c r="EP58" i="62"/>
  <c r="EH58" i="62"/>
  <c r="EQ93" i="62"/>
  <c r="EY93" i="62"/>
  <c r="EA76" i="62"/>
  <c r="EI76" i="62"/>
  <c r="EK62" i="62"/>
  <c r="EC62" i="62"/>
  <c r="EW49" i="62"/>
  <c r="EO49" i="62"/>
  <c r="ED91" i="62"/>
  <c r="DV91" i="62"/>
  <c r="EK100" i="62"/>
  <c r="EC100" i="62"/>
  <c r="EV100" i="62"/>
  <c r="FD100" i="62"/>
  <c r="ED53" i="62"/>
  <c r="DV53" i="62"/>
  <c r="DV45" i="62"/>
  <c r="ED45" i="62"/>
  <c r="ER97" i="62"/>
  <c r="EJ97" i="62"/>
  <c r="EP70" i="62"/>
  <c r="EH70" i="62"/>
  <c r="EA91" i="62"/>
  <c r="EI91" i="62"/>
  <c r="EC58" i="62"/>
  <c r="EK58" i="62"/>
  <c r="DV37" i="62"/>
  <c r="ED37" i="62"/>
  <c r="EC66" i="62"/>
  <c r="EK66" i="62"/>
  <c r="EY83" i="62"/>
  <c r="EQ83" i="62"/>
  <c r="EO19" i="62" l="1"/>
  <c r="EW19" i="62"/>
  <c r="EW55" i="62"/>
  <c r="EO55" i="62"/>
  <c r="EK60" i="62"/>
  <c r="EC60" i="62"/>
  <c r="EK29" i="62"/>
  <c r="EC29" i="62"/>
  <c r="EC25" i="62"/>
  <c r="EK25" i="62"/>
  <c r="EK64" i="62"/>
  <c r="EC64" i="62"/>
  <c r="FD17" i="62"/>
  <c r="EV17" i="62"/>
  <c r="EC47" i="62"/>
  <c r="EK47" i="62"/>
  <c r="EK27" i="62"/>
  <c r="EC27" i="62"/>
  <c r="EC61" i="62"/>
  <c r="EK61" i="62"/>
  <c r="EO26" i="62"/>
  <c r="EW26" i="62"/>
  <c r="EC44" i="62"/>
  <c r="EK44" i="62"/>
  <c r="EC34" i="62"/>
  <c r="EK34" i="62"/>
  <c r="EO13" i="62"/>
  <c r="EW13" i="62"/>
  <c r="EC96" i="62"/>
  <c r="EK96" i="62"/>
  <c r="EH38" i="62"/>
  <c r="EP38" i="62"/>
  <c r="EO89" i="62"/>
  <c r="EW89" i="62"/>
  <c r="EK15" i="62"/>
  <c r="EC15" i="62"/>
  <c r="EW33" i="62"/>
  <c r="EO33" i="62"/>
  <c r="EW30" i="62"/>
  <c r="EO30" i="62"/>
  <c r="EK11" i="62"/>
  <c r="EC11" i="62"/>
  <c r="ER42" i="62"/>
  <c r="EJ42" i="62"/>
  <c r="EW60" i="62"/>
  <c r="EO60" i="62"/>
  <c r="EP71" i="62"/>
  <c r="EH71" i="62"/>
  <c r="EH96" i="62"/>
  <c r="EP96" i="62"/>
  <c r="EW11" i="62"/>
  <c r="EO11" i="62"/>
  <c r="EP75" i="62"/>
  <c r="EH75" i="62"/>
  <c r="EJ62" i="62"/>
  <c r="ER62" i="62"/>
  <c r="ER66" i="62"/>
  <c r="EJ66" i="62"/>
  <c r="EP76" i="62"/>
  <c r="EH76" i="62"/>
  <c r="FF20" i="62"/>
  <c r="EX20" i="62"/>
  <c r="EK16" i="62"/>
  <c r="EC16" i="62"/>
  <c r="EP44" i="62"/>
  <c r="EH44" i="62"/>
  <c r="EY63" i="62"/>
  <c r="EQ63" i="62"/>
  <c r="ER69" i="62"/>
  <c r="EJ69" i="62"/>
  <c r="EK84" i="62"/>
  <c r="EC84" i="62"/>
  <c r="EP34" i="62"/>
  <c r="EH34" i="62"/>
  <c r="EC53" i="62"/>
  <c r="EK53" i="62"/>
  <c r="FJ25" i="62"/>
  <c r="FR25" i="62"/>
  <c r="EC30" i="62"/>
  <c r="EK30" i="62"/>
  <c r="EW29" i="62"/>
  <c r="EO29" i="62"/>
  <c r="EV22" i="62"/>
  <c r="FD22" i="62"/>
  <c r="EJ65" i="62"/>
  <c r="ER65" i="62"/>
  <c r="EK41" i="62"/>
  <c r="EC41" i="62"/>
  <c r="EK10" i="62"/>
  <c r="EC10" i="62"/>
  <c r="EW83" i="62"/>
  <c r="EO83" i="62"/>
  <c r="EO43" i="62"/>
  <c r="EW43" i="62"/>
  <c r="EH93" i="62"/>
  <c r="EP93" i="62"/>
  <c r="EV63" i="62"/>
  <c r="FD63" i="62"/>
  <c r="EH10" i="62"/>
  <c r="EP10" i="62"/>
  <c r="EK56" i="62"/>
  <c r="EC56" i="62"/>
  <c r="EQ85" i="62"/>
  <c r="EY85" i="62"/>
  <c r="EP61" i="62"/>
  <c r="EH61" i="62"/>
  <c r="FF93" i="62"/>
  <c r="EX93" i="62"/>
  <c r="EV90" i="62"/>
  <c r="FD90" i="62"/>
  <c r="EP21" i="62"/>
  <c r="EH21" i="62"/>
  <c r="EO48" i="62"/>
  <c r="EW48" i="62"/>
  <c r="EO56" i="62"/>
  <c r="EW56" i="62"/>
  <c r="EV68" i="62"/>
  <c r="FD68" i="62"/>
  <c r="EW85" i="62"/>
  <c r="EO85" i="62"/>
  <c r="EJ32" i="62"/>
  <c r="ER32" i="62"/>
  <c r="EC52" i="62"/>
  <c r="EK52" i="62"/>
  <c r="ER26" i="62"/>
  <c r="EJ26" i="62"/>
  <c r="FD95" i="62"/>
  <c r="EV95" i="62"/>
  <c r="FC100" i="62"/>
  <c r="FK100" i="62"/>
  <c r="EK45" i="62"/>
  <c r="EC45" i="62"/>
  <c r="EO78" i="62"/>
  <c r="EW78" i="62"/>
  <c r="FD51" i="62"/>
  <c r="EV51" i="62"/>
  <c r="FF83" i="62"/>
  <c r="EX83" i="62"/>
  <c r="EO37" i="62"/>
  <c r="EW37" i="62"/>
  <c r="EX71" i="62"/>
  <c r="FF71" i="62"/>
  <c r="EV87" i="62"/>
  <c r="FD87" i="62"/>
  <c r="EJ95" i="62"/>
  <c r="ER95" i="62"/>
  <c r="EW9" i="62"/>
  <c r="EO9" i="62"/>
  <c r="EK37" i="62"/>
  <c r="EC37" i="62"/>
  <c r="ER67" i="62"/>
  <c r="EJ67" i="62"/>
  <c r="EK40" i="62"/>
  <c r="EC40" i="62"/>
  <c r="ER58" i="62"/>
  <c r="EJ58" i="62"/>
  <c r="EJ38" i="62"/>
  <c r="ER38" i="62"/>
  <c r="EP39" i="62"/>
  <c r="EH39" i="62"/>
  <c r="EC72" i="62"/>
  <c r="EK72" i="62"/>
  <c r="EW47" i="62"/>
  <c r="EO47" i="62"/>
  <c r="EP67" i="62"/>
  <c r="EH67" i="62"/>
  <c r="FD86" i="62"/>
  <c r="EV86" i="62"/>
  <c r="EH53" i="62"/>
  <c r="EP53" i="62"/>
  <c r="EW14" i="62"/>
  <c r="EO14" i="62"/>
  <c r="ER88" i="62"/>
  <c r="EJ88" i="62"/>
  <c r="EP46" i="62"/>
  <c r="EH46" i="62"/>
  <c r="EP54" i="62"/>
  <c r="EH54" i="62"/>
  <c r="EC9" i="62"/>
  <c r="EK9" i="62"/>
  <c r="EK94" i="62"/>
  <c r="EC94" i="62"/>
  <c r="EW32" i="62"/>
  <c r="EO32" i="62"/>
  <c r="EW72" i="62"/>
  <c r="EO72" i="62"/>
  <c r="EH28" i="62"/>
  <c r="EP28" i="62"/>
  <c r="EK21" i="62"/>
  <c r="EC21" i="62"/>
  <c r="EC99" i="62"/>
  <c r="EK99" i="62"/>
  <c r="EH35" i="62"/>
  <c r="EP35" i="62"/>
  <c r="EO58" i="62"/>
  <c r="EW58" i="62"/>
  <c r="ER54" i="62"/>
  <c r="EJ54" i="62"/>
  <c r="EQ28" i="62"/>
  <c r="EY28" i="62"/>
  <c r="EY82" i="62"/>
  <c r="EQ82" i="62"/>
  <c r="EO18" i="62"/>
  <c r="EW18" i="62"/>
  <c r="EV57" i="62"/>
  <c r="FD57" i="62"/>
  <c r="ER12" i="62"/>
  <c r="EJ12" i="62"/>
  <c r="EC14" i="62"/>
  <c r="EK14" i="62"/>
  <c r="EP91" i="62"/>
  <c r="EH91" i="62"/>
  <c r="EX17" i="62"/>
  <c r="FF17" i="62"/>
  <c r="EK86" i="62"/>
  <c r="EC86" i="62"/>
  <c r="EP23" i="62"/>
  <c r="EH23" i="62"/>
  <c r="EP45" i="62"/>
  <c r="EH45" i="62"/>
  <c r="FF70" i="62"/>
  <c r="EX70" i="62"/>
  <c r="EK33" i="62"/>
  <c r="EC33" i="62"/>
  <c r="EH41" i="62"/>
  <c r="EP41" i="62"/>
  <c r="FC59" i="62"/>
  <c r="FK59" i="62"/>
  <c r="FJ80" i="62"/>
  <c r="FR80" i="62"/>
  <c r="EJ35" i="62"/>
  <c r="ER35" i="62"/>
  <c r="EP99" i="62"/>
  <c r="EH99" i="62"/>
  <c r="EJ100" i="62"/>
  <c r="ER100" i="62"/>
  <c r="EJ92" i="62"/>
  <c r="ER92" i="62"/>
  <c r="EJ76" i="62"/>
  <c r="ER76" i="62"/>
  <c r="EW92" i="62"/>
  <c r="EO92" i="62"/>
  <c r="EO64" i="62"/>
  <c r="EW64" i="62"/>
  <c r="EV69" i="62"/>
  <c r="FD69" i="62"/>
  <c r="EK13" i="62"/>
  <c r="EC13" i="62"/>
  <c r="EC90" i="62"/>
  <c r="EK90" i="62"/>
  <c r="EH77" i="62"/>
  <c r="EP77" i="62"/>
  <c r="ER77" i="62"/>
  <c r="EJ77" i="62"/>
  <c r="ER80" i="62"/>
  <c r="EJ80" i="62"/>
  <c r="ER75" i="62"/>
  <c r="EJ75" i="62"/>
  <c r="EC98" i="62"/>
  <c r="EK98" i="62"/>
  <c r="EK89" i="62"/>
  <c r="EC89" i="62"/>
  <c r="EW81" i="62"/>
  <c r="EO81" i="62"/>
  <c r="EH50" i="62"/>
  <c r="EP50" i="62"/>
  <c r="FD94" i="62"/>
  <c r="EV94" i="62"/>
  <c r="EO88" i="62"/>
  <c r="EW88" i="62"/>
  <c r="EJ87" i="62"/>
  <c r="ER87" i="62"/>
  <c r="EJ19" i="62"/>
  <c r="ER19" i="62"/>
  <c r="EC74" i="62"/>
  <c r="EK74" i="62"/>
  <c r="EW16" i="62"/>
  <c r="EO16" i="62"/>
  <c r="EC78" i="62"/>
  <c r="EK78" i="62"/>
  <c r="EQ73" i="62"/>
  <c r="EY73" i="62"/>
  <c r="EJ43" i="62"/>
  <c r="ER43" i="62"/>
  <c r="FC79" i="62"/>
  <c r="FK79" i="62"/>
  <c r="EO73" i="62"/>
  <c r="EW73" i="62"/>
  <c r="EV74" i="62"/>
  <c r="FD74" i="62"/>
  <c r="EO97" i="62"/>
  <c r="EW97" i="62"/>
  <c r="EP84" i="62"/>
  <c r="EH84" i="62"/>
  <c r="EO42" i="62"/>
  <c r="EW42" i="62"/>
  <c r="EY23" i="62"/>
  <c r="EQ23" i="62"/>
  <c r="EH40" i="62"/>
  <c r="EP40" i="62"/>
  <c r="EO70" i="62"/>
  <c r="EW70" i="62"/>
  <c r="EC91" i="62"/>
  <c r="EK91" i="62"/>
  <c r="EK22" i="62"/>
  <c r="EC22" i="62"/>
  <c r="EV52" i="62"/>
  <c r="FD52" i="62"/>
  <c r="EK49" i="62"/>
  <c r="EC49" i="62"/>
  <c r="EJ59" i="62"/>
  <c r="ER59" i="62"/>
  <c r="EW36" i="62"/>
  <c r="EO36" i="62"/>
  <c r="EJ24" i="62"/>
  <c r="ER24" i="62"/>
  <c r="ER31" i="62"/>
  <c r="EJ31" i="62"/>
  <c r="EC55" i="62"/>
  <c r="EK55" i="62"/>
  <c r="EY36" i="62"/>
  <c r="EQ36" i="62"/>
  <c r="EJ46" i="62"/>
  <c r="ER46" i="62"/>
  <c r="EK68" i="62"/>
  <c r="EC68" i="62"/>
  <c r="EP24" i="62"/>
  <c r="EH24" i="62"/>
  <c r="ER50" i="62"/>
  <c r="EJ50" i="62"/>
  <c r="EK81" i="62"/>
  <c r="EC81" i="62"/>
  <c r="EP15" i="62"/>
  <c r="EH15" i="62"/>
  <c r="EV20" i="62"/>
  <c r="FD20" i="62"/>
  <c r="ER39" i="62"/>
  <c r="EJ39" i="62"/>
  <c r="EW27" i="62"/>
  <c r="EO27" i="62"/>
  <c r="EC51" i="62"/>
  <c r="EK51" i="62"/>
  <c r="ER48" i="62"/>
  <c r="EJ48" i="62"/>
  <c r="EJ57" i="62"/>
  <c r="ER57" i="62"/>
  <c r="FD65" i="62"/>
  <c r="EV65" i="62"/>
  <c r="FJ31" i="62"/>
  <c r="FR31" i="62"/>
  <c r="EY97" i="62"/>
  <c r="EQ97" i="62"/>
  <c r="EV49" i="62"/>
  <c r="FD49" i="62"/>
  <c r="EC18" i="62"/>
  <c r="EK18" i="62"/>
  <c r="FD62" i="62"/>
  <c r="EV62" i="62"/>
  <c r="EO66" i="62"/>
  <c r="EW66" i="62"/>
  <c r="EO12" i="62"/>
  <c r="EW12" i="62"/>
  <c r="EK79" i="62"/>
  <c r="EC79" i="62"/>
  <c r="EV98" i="62"/>
  <c r="FD98" i="62"/>
  <c r="EV82" i="62"/>
  <c r="FD82" i="62"/>
  <c r="EO38" i="62" l="1"/>
  <c r="EW38" i="62"/>
  <c r="ER47" i="62"/>
  <c r="EJ47" i="62"/>
  <c r="ER96" i="62"/>
  <c r="EJ96" i="62"/>
  <c r="EO71" i="62"/>
  <c r="EW71" i="62"/>
  <c r="EV60" i="62"/>
  <c r="FD60" i="62"/>
  <c r="FK17" i="62"/>
  <c r="FC17" i="62"/>
  <c r="FD13" i="62"/>
  <c r="EV13" i="62"/>
  <c r="EQ42" i="62"/>
  <c r="EY42" i="62"/>
  <c r="ER64" i="62"/>
  <c r="EJ64" i="62"/>
  <c r="ER34" i="62"/>
  <c r="EJ34" i="62"/>
  <c r="EJ25" i="62"/>
  <c r="ER25" i="62"/>
  <c r="ER11" i="62"/>
  <c r="EJ11" i="62"/>
  <c r="EJ44" i="62"/>
  <c r="ER44" i="62"/>
  <c r="EV30" i="62"/>
  <c r="FD30" i="62"/>
  <c r="EJ29" i="62"/>
  <c r="ER29" i="62"/>
  <c r="FD26" i="62"/>
  <c r="EV26" i="62"/>
  <c r="EV33" i="62"/>
  <c r="FD33" i="62"/>
  <c r="EJ60" i="62"/>
  <c r="ER60" i="62"/>
  <c r="EJ61" i="62"/>
  <c r="ER61" i="62"/>
  <c r="ER15" i="62"/>
  <c r="EJ15" i="62"/>
  <c r="FD55" i="62"/>
  <c r="EV55" i="62"/>
  <c r="FD89" i="62"/>
  <c r="EV89" i="62"/>
  <c r="FD19" i="62"/>
  <c r="EV19" i="62"/>
  <c r="EJ27" i="62"/>
  <c r="ER27" i="62"/>
  <c r="EY38" i="62"/>
  <c r="EQ38" i="62"/>
  <c r="EW76" i="62"/>
  <c r="EO76" i="62"/>
  <c r="FD42" i="62"/>
  <c r="EV42" i="62"/>
  <c r="FM17" i="62"/>
  <c r="FE17" i="62"/>
  <c r="EW53" i="62"/>
  <c r="EO53" i="62"/>
  <c r="FD56" i="62"/>
  <c r="EV56" i="62"/>
  <c r="FD27" i="62"/>
  <c r="EV27" i="62"/>
  <c r="FK95" i="62"/>
  <c r="FC95" i="62"/>
  <c r="EO50" i="62"/>
  <c r="EW50" i="62"/>
  <c r="FR59" i="62"/>
  <c r="FJ59" i="62"/>
  <c r="EW10" i="62"/>
  <c r="EO10" i="62"/>
  <c r="EX97" i="62"/>
  <c r="FF97" i="62"/>
  <c r="EQ39" i="62"/>
  <c r="EY39" i="62"/>
  <c r="ER68" i="62"/>
  <c r="EJ68" i="62"/>
  <c r="EJ49" i="62"/>
  <c r="ER49" i="62"/>
  <c r="EO84" i="62"/>
  <c r="EW84" i="62"/>
  <c r="FD16" i="62"/>
  <c r="EV16" i="62"/>
  <c r="EO91" i="62"/>
  <c r="EW91" i="62"/>
  <c r="EQ54" i="62"/>
  <c r="EY54" i="62"/>
  <c r="ER94" i="62"/>
  <c r="EJ94" i="62"/>
  <c r="EQ58" i="62"/>
  <c r="EY58" i="62"/>
  <c r="EQ69" i="62"/>
  <c r="EY69" i="62"/>
  <c r="ER51" i="62"/>
  <c r="EJ51" i="62"/>
  <c r="FF23" i="62"/>
  <c r="EX23" i="62"/>
  <c r="EQ77" i="62"/>
  <c r="EY77" i="62"/>
  <c r="EJ86" i="62"/>
  <c r="ER86" i="62"/>
  <c r="EV14" i="62"/>
  <c r="FD14" i="62"/>
  <c r="EO34" i="62"/>
  <c r="EW34" i="62"/>
  <c r="FK49" i="62"/>
  <c r="FC49" i="62"/>
  <c r="EY59" i="62"/>
  <c r="EQ59" i="62"/>
  <c r="FY80" i="62"/>
  <c r="FQ80" i="62"/>
  <c r="FK87" i="62"/>
  <c r="FC87" i="62"/>
  <c r="EW24" i="62"/>
  <c r="EO24" i="62"/>
  <c r="EQ66" i="62"/>
  <c r="EY66" i="62"/>
  <c r="EW77" i="62"/>
  <c r="EO77" i="62"/>
  <c r="EY65" i="62"/>
  <c r="EQ65" i="62"/>
  <c r="FQ31" i="62"/>
  <c r="FY31" i="62"/>
  <c r="EQ46" i="62"/>
  <c r="EY46" i="62"/>
  <c r="FC52" i="62"/>
  <c r="FK52" i="62"/>
  <c r="FD97" i="62"/>
  <c r="EV97" i="62"/>
  <c r="EJ90" i="62"/>
  <c r="ER90" i="62"/>
  <c r="EY92" i="62"/>
  <c r="EQ92" i="62"/>
  <c r="EW41" i="62"/>
  <c r="EO41" i="62"/>
  <c r="EJ14" i="62"/>
  <c r="ER14" i="62"/>
  <c r="EV58" i="62"/>
  <c r="FD58" i="62"/>
  <c r="FD37" i="62"/>
  <c r="EV37" i="62"/>
  <c r="FK63" i="62"/>
  <c r="FC63" i="62"/>
  <c r="FC22" i="62"/>
  <c r="FK22" i="62"/>
  <c r="FK82" i="62"/>
  <c r="FC82" i="62"/>
  <c r="FF73" i="62"/>
  <c r="EX73" i="62"/>
  <c r="EV36" i="62"/>
  <c r="FD36" i="62"/>
  <c r="EV92" i="62"/>
  <c r="FD92" i="62"/>
  <c r="FD72" i="62"/>
  <c r="EV72" i="62"/>
  <c r="ER41" i="62"/>
  <c r="EJ41" i="62"/>
  <c r="FK98" i="62"/>
  <c r="FC98" i="62"/>
  <c r="EJ78" i="62"/>
  <c r="ER78" i="62"/>
  <c r="EQ76" i="62"/>
  <c r="EY76" i="62"/>
  <c r="FF28" i="62"/>
  <c r="EX28" i="62"/>
  <c r="FC94" i="62"/>
  <c r="FK94" i="62"/>
  <c r="FD32" i="62"/>
  <c r="EV32" i="62"/>
  <c r="EJ56" i="62"/>
  <c r="ER56" i="62"/>
  <c r="EJ84" i="62"/>
  <c r="ER84" i="62"/>
  <c r="FM71" i="62"/>
  <c r="FE71" i="62"/>
  <c r="FD48" i="62"/>
  <c r="EV48" i="62"/>
  <c r="FK20" i="62"/>
  <c r="FC20" i="62"/>
  <c r="EJ79" i="62"/>
  <c r="ER79" i="62"/>
  <c r="FD81" i="62"/>
  <c r="EV81" i="62"/>
  <c r="FC86" i="62"/>
  <c r="FK86" i="62"/>
  <c r="EJ40" i="62"/>
  <c r="ER40" i="62"/>
  <c r="EQ26" i="62"/>
  <c r="EY26" i="62"/>
  <c r="EO21" i="62"/>
  <c r="EW21" i="62"/>
  <c r="FF85" i="62"/>
  <c r="EX85" i="62"/>
  <c r="EV12" i="62"/>
  <c r="FD12" i="62"/>
  <c r="FK74" i="62"/>
  <c r="FC74" i="62"/>
  <c r="EY100" i="62"/>
  <c r="EQ100" i="62"/>
  <c r="ER9" i="62"/>
  <c r="EJ9" i="62"/>
  <c r="EW93" i="62"/>
  <c r="EO93" i="62"/>
  <c r="FC65" i="62"/>
  <c r="FK65" i="62"/>
  <c r="FD29" i="62"/>
  <c r="EV29" i="62"/>
  <c r="ER91" i="62"/>
  <c r="EJ91" i="62"/>
  <c r="EJ81" i="62"/>
  <c r="ER81" i="62"/>
  <c r="ER13" i="62"/>
  <c r="EJ13" i="62"/>
  <c r="EO99" i="62"/>
  <c r="EW99" i="62"/>
  <c r="FE70" i="62"/>
  <c r="FM70" i="62"/>
  <c r="EW54" i="62"/>
  <c r="EO54" i="62"/>
  <c r="EV47" i="62"/>
  <c r="FD47" i="62"/>
  <c r="FC51" i="62"/>
  <c r="FK51" i="62"/>
  <c r="EW44" i="62"/>
  <c r="EO44" i="62"/>
  <c r="EW75" i="62"/>
  <c r="EO75" i="62"/>
  <c r="EY35" i="62"/>
  <c r="EQ35" i="62"/>
  <c r="FR100" i="62"/>
  <c r="FJ100" i="62"/>
  <c r="FK90" i="62"/>
  <c r="FC90" i="62"/>
  <c r="EW15" i="62"/>
  <c r="EO15" i="62"/>
  <c r="ER33" i="62"/>
  <c r="EJ33" i="62"/>
  <c r="EO67" i="62"/>
  <c r="EW67" i="62"/>
  <c r="EX63" i="62"/>
  <c r="FF63" i="62"/>
  <c r="EY57" i="62"/>
  <c r="EQ57" i="62"/>
  <c r="ER55" i="62"/>
  <c r="EJ55" i="62"/>
  <c r="EY19" i="62"/>
  <c r="EQ19" i="62"/>
  <c r="FK57" i="62"/>
  <c r="FC57" i="62"/>
  <c r="ER99" i="62"/>
  <c r="EJ99" i="62"/>
  <c r="EV43" i="62"/>
  <c r="FD43" i="62"/>
  <c r="ER30" i="62"/>
  <c r="EJ30" i="62"/>
  <c r="EV70" i="62"/>
  <c r="FD70" i="62"/>
  <c r="FR79" i="62"/>
  <c r="FJ79" i="62"/>
  <c r="EY87" i="62"/>
  <c r="EQ87" i="62"/>
  <c r="FK69" i="62"/>
  <c r="FC69" i="62"/>
  <c r="FD18" i="62"/>
  <c r="EV18" i="62"/>
  <c r="ER72" i="62"/>
  <c r="EJ72" i="62"/>
  <c r="FD78" i="62"/>
  <c r="EV78" i="62"/>
  <c r="EY32" i="62"/>
  <c r="EQ32" i="62"/>
  <c r="FQ25" i="62"/>
  <c r="FY25" i="62"/>
  <c r="EJ37" i="62"/>
  <c r="ER37" i="62"/>
  <c r="FM93" i="62"/>
  <c r="FE93" i="62"/>
  <c r="FD83" i="62"/>
  <c r="EV83" i="62"/>
  <c r="EJ16" i="62"/>
  <c r="ER16" i="62"/>
  <c r="FD11" i="62"/>
  <c r="EV11" i="62"/>
  <c r="ER18" i="62"/>
  <c r="EJ18" i="62"/>
  <c r="EY95" i="62"/>
  <c r="EQ95" i="62"/>
  <c r="ER74" i="62"/>
  <c r="EJ74" i="62"/>
  <c r="EY62" i="62"/>
  <c r="EQ62" i="62"/>
  <c r="FF36" i="62"/>
  <c r="EX36" i="62"/>
  <c r="ER89" i="62"/>
  <c r="EJ89" i="62"/>
  <c r="EY12" i="62"/>
  <c r="EQ12" i="62"/>
  <c r="EQ67" i="62"/>
  <c r="EY67" i="62"/>
  <c r="ER98" i="62"/>
  <c r="EJ98" i="62"/>
  <c r="EQ48" i="62"/>
  <c r="EY48" i="62"/>
  <c r="EQ31" i="62"/>
  <c r="EY31" i="62"/>
  <c r="EO46" i="62"/>
  <c r="EW46" i="62"/>
  <c r="EQ24" i="62"/>
  <c r="EY24" i="62"/>
  <c r="EW40" i="62"/>
  <c r="EO40" i="62"/>
  <c r="EY43" i="62"/>
  <c r="EQ43" i="62"/>
  <c r="EV88" i="62"/>
  <c r="FD88" i="62"/>
  <c r="FD64" i="62"/>
  <c r="EV64" i="62"/>
  <c r="EO28" i="62"/>
  <c r="EW28" i="62"/>
  <c r="ER53" i="62"/>
  <c r="EJ53" i="62"/>
  <c r="EO96" i="62"/>
  <c r="EW96" i="62"/>
  <c r="FC68" i="62"/>
  <c r="FK68" i="62"/>
  <c r="EO35" i="62"/>
  <c r="EW35" i="62"/>
  <c r="EJ52" i="62"/>
  <c r="ER52" i="62"/>
  <c r="EJ22" i="62"/>
  <c r="ER22" i="62"/>
  <c r="FE83" i="62"/>
  <c r="FM83" i="62"/>
  <c r="FD66" i="62"/>
  <c r="EV66" i="62"/>
  <c r="FD73" i="62"/>
  <c r="EV73" i="62"/>
  <c r="EQ75" i="62"/>
  <c r="EY75" i="62"/>
  <c r="EO45" i="62"/>
  <c r="EW45" i="62"/>
  <c r="ER21" i="62"/>
  <c r="EJ21" i="62"/>
  <c r="FC62" i="62"/>
  <c r="FK62" i="62"/>
  <c r="EY50" i="62"/>
  <c r="EQ50" i="62"/>
  <c r="EY80" i="62"/>
  <c r="EQ80" i="62"/>
  <c r="EW23" i="62"/>
  <c r="EO23" i="62"/>
  <c r="EX82" i="62"/>
  <c r="FF82" i="62"/>
  <c r="EQ88" i="62"/>
  <c r="EY88" i="62"/>
  <c r="EW39" i="62"/>
  <c r="EO39" i="62"/>
  <c r="EV9" i="62"/>
  <c r="FD9" i="62"/>
  <c r="EJ45" i="62"/>
  <c r="ER45" i="62"/>
  <c r="EV85" i="62"/>
  <c r="FD85" i="62"/>
  <c r="EO61" i="62"/>
  <c r="EW61" i="62"/>
  <c r="ER10" i="62"/>
  <c r="EJ10" i="62"/>
  <c r="FM20" i="62"/>
  <c r="FE20" i="62"/>
  <c r="EY27" i="62" l="1"/>
  <c r="EQ27" i="62"/>
  <c r="FF42" i="62"/>
  <c r="EX42" i="62"/>
  <c r="FC26" i="62"/>
  <c r="FK26" i="62"/>
  <c r="EY29" i="62"/>
  <c r="EQ29" i="62"/>
  <c r="FK19" i="62"/>
  <c r="FC19" i="62"/>
  <c r="FK13" i="62"/>
  <c r="FC13" i="62"/>
  <c r="FK30" i="62"/>
  <c r="FC30" i="62"/>
  <c r="FC89" i="62"/>
  <c r="FK89" i="62"/>
  <c r="FJ17" i="62"/>
  <c r="FR17" i="62"/>
  <c r="EY44" i="62"/>
  <c r="EQ44" i="62"/>
  <c r="FK60" i="62"/>
  <c r="FC60" i="62"/>
  <c r="FC55" i="62"/>
  <c r="FK55" i="62"/>
  <c r="EV71" i="62"/>
  <c r="FD71" i="62"/>
  <c r="EY15" i="62"/>
  <c r="EQ15" i="62"/>
  <c r="EQ11" i="62"/>
  <c r="EY11" i="62"/>
  <c r="EQ61" i="62"/>
  <c r="EY61" i="62"/>
  <c r="EQ25" i="62"/>
  <c r="EY25" i="62"/>
  <c r="EQ96" i="62"/>
  <c r="EY96" i="62"/>
  <c r="EQ60" i="62"/>
  <c r="EY60" i="62"/>
  <c r="EQ34" i="62"/>
  <c r="EY34" i="62"/>
  <c r="EQ47" i="62"/>
  <c r="EY47" i="62"/>
  <c r="FK33" i="62"/>
  <c r="FC33" i="62"/>
  <c r="EV38" i="62"/>
  <c r="FD38" i="62"/>
  <c r="EY64" i="62"/>
  <c r="EQ64" i="62"/>
  <c r="FF67" i="62"/>
  <c r="EX67" i="62"/>
  <c r="FF54" i="62"/>
  <c r="EX54" i="62"/>
  <c r="FF100" i="62"/>
  <c r="EX100" i="62"/>
  <c r="FE82" i="62"/>
  <c r="FM82" i="62"/>
  <c r="FM63" i="62"/>
  <c r="FE63" i="62"/>
  <c r="FL20" i="62"/>
  <c r="FT20" i="62"/>
  <c r="EV44" i="62"/>
  <c r="FD44" i="62"/>
  <c r="FD10" i="62"/>
  <c r="EV10" i="62"/>
  <c r="EV96" i="62"/>
  <c r="FD96" i="62"/>
  <c r="FC12" i="62"/>
  <c r="FK12" i="62"/>
  <c r="EQ84" i="62"/>
  <c r="EY84" i="62"/>
  <c r="FR52" i="62"/>
  <c r="FJ52" i="62"/>
  <c r="EY10" i="62"/>
  <c r="EQ10" i="62"/>
  <c r="EV23" i="62"/>
  <c r="FD23" i="62"/>
  <c r="EY89" i="62"/>
  <c r="EQ89" i="62"/>
  <c r="FC18" i="62"/>
  <c r="FK18" i="62"/>
  <c r="EQ91" i="62"/>
  <c r="EY91" i="62"/>
  <c r="FK81" i="62"/>
  <c r="FC81" i="62"/>
  <c r="EY41" i="62"/>
  <c r="EQ41" i="62"/>
  <c r="FK37" i="62"/>
  <c r="FC37" i="62"/>
  <c r="FR87" i="62"/>
  <c r="FJ87" i="62"/>
  <c r="FM23" i="62"/>
  <c r="FE23" i="62"/>
  <c r="FK16" i="62"/>
  <c r="FC16" i="62"/>
  <c r="FQ59" i="62"/>
  <c r="FY59" i="62"/>
  <c r="EV53" i="62"/>
  <c r="FD53" i="62"/>
  <c r="EY78" i="62"/>
  <c r="EQ78" i="62"/>
  <c r="EX43" i="62"/>
  <c r="FF43" i="62"/>
  <c r="EV75" i="62"/>
  <c r="FD75" i="62"/>
  <c r="FR68" i="62"/>
  <c r="FJ68" i="62"/>
  <c r="FR86" i="62"/>
  <c r="FJ86" i="62"/>
  <c r="FF12" i="62"/>
  <c r="EX12" i="62"/>
  <c r="FR63" i="62"/>
  <c r="FJ63" i="62"/>
  <c r="FD61" i="62"/>
  <c r="EV61" i="62"/>
  <c r="FR51" i="62"/>
  <c r="FJ51" i="62"/>
  <c r="EY79" i="62"/>
  <c r="EQ79" i="62"/>
  <c r="EQ56" i="62"/>
  <c r="EY56" i="62"/>
  <c r="FF46" i="62"/>
  <c r="EX46" i="62"/>
  <c r="FD84" i="62"/>
  <c r="EV84" i="62"/>
  <c r="EV50" i="62"/>
  <c r="FD50" i="62"/>
  <c r="EX80" i="62"/>
  <c r="FF80" i="62"/>
  <c r="FC73" i="62"/>
  <c r="FK73" i="62"/>
  <c r="EQ53" i="62"/>
  <c r="EY53" i="62"/>
  <c r="FE36" i="62"/>
  <c r="FM36" i="62"/>
  <c r="FC83" i="62"/>
  <c r="FK83" i="62"/>
  <c r="FR69" i="62"/>
  <c r="FJ69" i="62"/>
  <c r="EQ33" i="62"/>
  <c r="EY33" i="62"/>
  <c r="FC29" i="62"/>
  <c r="FK29" i="62"/>
  <c r="FM85" i="62"/>
  <c r="FE85" i="62"/>
  <c r="FC72" i="62"/>
  <c r="FK72" i="62"/>
  <c r="FX80" i="62"/>
  <c r="GF80" i="62"/>
  <c r="EY51" i="62"/>
  <c r="EQ51" i="62"/>
  <c r="FL17" i="62"/>
  <c r="FT17" i="62"/>
  <c r="EQ30" i="62"/>
  <c r="EY30" i="62"/>
  <c r="FK43" i="62"/>
  <c r="FC43" i="62"/>
  <c r="FD91" i="62"/>
  <c r="EV91" i="62"/>
  <c r="FD24" i="62"/>
  <c r="EV24" i="62"/>
  <c r="EY16" i="62"/>
  <c r="EQ16" i="62"/>
  <c r="FK47" i="62"/>
  <c r="FC47" i="62"/>
  <c r="FF69" i="62"/>
  <c r="EX69" i="62"/>
  <c r="EQ45" i="62"/>
  <c r="EY45" i="62"/>
  <c r="FR62" i="62"/>
  <c r="FJ62" i="62"/>
  <c r="FT83" i="62"/>
  <c r="FL83" i="62"/>
  <c r="FF31" i="62"/>
  <c r="EX31" i="62"/>
  <c r="EQ37" i="62"/>
  <c r="EY37" i="62"/>
  <c r="FR65" i="62"/>
  <c r="FJ65" i="62"/>
  <c r="FJ94" i="62"/>
  <c r="FR94" i="62"/>
  <c r="FK36" i="62"/>
  <c r="FC36" i="62"/>
  <c r="EY14" i="62"/>
  <c r="EQ14" i="62"/>
  <c r="EQ74" i="62"/>
  <c r="EY74" i="62"/>
  <c r="FY79" i="62"/>
  <c r="FQ79" i="62"/>
  <c r="FR57" i="62"/>
  <c r="FJ57" i="62"/>
  <c r="FR90" i="62"/>
  <c r="FJ90" i="62"/>
  <c r="EV54" i="62"/>
  <c r="FD54" i="62"/>
  <c r="FJ20" i="62"/>
  <c r="FR20" i="62"/>
  <c r="EX65" i="62"/>
  <c r="FF65" i="62"/>
  <c r="FR49" i="62"/>
  <c r="FJ49" i="62"/>
  <c r="EY68" i="62"/>
  <c r="EQ68" i="62"/>
  <c r="EV76" i="62"/>
  <c r="FD76" i="62"/>
  <c r="FF88" i="62"/>
  <c r="EX88" i="62"/>
  <c r="EQ40" i="62"/>
  <c r="EY40" i="62"/>
  <c r="EY86" i="62"/>
  <c r="EQ86" i="62"/>
  <c r="EX57" i="62"/>
  <c r="FF57" i="62"/>
  <c r="FF75" i="62"/>
  <c r="EX75" i="62"/>
  <c r="FC56" i="62"/>
  <c r="FK56" i="62"/>
  <c r="FD28" i="62"/>
  <c r="EV28" i="62"/>
  <c r="FK9" i="62"/>
  <c r="FC9" i="62"/>
  <c r="EY22" i="62"/>
  <c r="EQ22" i="62"/>
  <c r="FF48" i="62"/>
  <c r="EX48" i="62"/>
  <c r="GF25" i="62"/>
  <c r="FX25" i="62"/>
  <c r="FK70" i="62"/>
  <c r="FC70" i="62"/>
  <c r="FL70" i="62"/>
  <c r="FT70" i="62"/>
  <c r="FD21" i="62"/>
  <c r="EV21" i="62"/>
  <c r="FD34" i="62"/>
  <c r="EV34" i="62"/>
  <c r="FF58" i="62"/>
  <c r="EX58" i="62"/>
  <c r="FF39" i="62"/>
  <c r="EX39" i="62"/>
  <c r="EY90" i="62"/>
  <c r="EQ90" i="62"/>
  <c r="FK78" i="62"/>
  <c r="FC78" i="62"/>
  <c r="EX77" i="62"/>
  <c r="FF77" i="62"/>
  <c r="EQ72" i="62"/>
  <c r="EY72" i="62"/>
  <c r="FJ74" i="62"/>
  <c r="FR74" i="62"/>
  <c r="FR98" i="62"/>
  <c r="FJ98" i="62"/>
  <c r="FD67" i="62"/>
  <c r="EV67" i="62"/>
  <c r="EV46" i="62"/>
  <c r="FD46" i="62"/>
  <c r="FC92" i="62"/>
  <c r="FK92" i="62"/>
  <c r="FD15" i="62"/>
  <c r="EV15" i="62"/>
  <c r="EQ21" i="62"/>
  <c r="EY21" i="62"/>
  <c r="FC64" i="62"/>
  <c r="FK64" i="62"/>
  <c r="EX19" i="62"/>
  <c r="FF19" i="62"/>
  <c r="FQ100" i="62"/>
  <c r="FY100" i="62"/>
  <c r="EV93" i="62"/>
  <c r="FD93" i="62"/>
  <c r="FK48" i="62"/>
  <c r="FC48" i="62"/>
  <c r="FE28" i="62"/>
  <c r="FM28" i="62"/>
  <c r="FE73" i="62"/>
  <c r="FM73" i="62"/>
  <c r="EV41" i="62"/>
  <c r="FD41" i="62"/>
  <c r="EV77" i="62"/>
  <c r="FD77" i="62"/>
  <c r="FJ95" i="62"/>
  <c r="FR95" i="62"/>
  <c r="EX38" i="62"/>
  <c r="FF38" i="62"/>
  <c r="FR22" i="62"/>
  <c r="FJ22" i="62"/>
  <c r="EQ13" i="62"/>
  <c r="EY13" i="62"/>
  <c r="FD40" i="62"/>
  <c r="EV40" i="62"/>
  <c r="FC97" i="62"/>
  <c r="FK97" i="62"/>
  <c r="GF31" i="62"/>
  <c r="FX31" i="62"/>
  <c r="EX87" i="62"/>
  <c r="FF87" i="62"/>
  <c r="FC32" i="62"/>
  <c r="FK32" i="62"/>
  <c r="EX59" i="62"/>
  <c r="FF59" i="62"/>
  <c r="FD45" i="62"/>
  <c r="EV45" i="62"/>
  <c r="EY52" i="62"/>
  <c r="EQ52" i="62"/>
  <c r="FK88" i="62"/>
  <c r="FC88" i="62"/>
  <c r="FD99" i="62"/>
  <c r="EV99" i="62"/>
  <c r="FF26" i="62"/>
  <c r="EX26" i="62"/>
  <c r="FF76" i="62"/>
  <c r="EX76" i="62"/>
  <c r="FF66" i="62"/>
  <c r="EX66" i="62"/>
  <c r="FK14" i="62"/>
  <c r="FC14" i="62"/>
  <c r="FE97" i="62"/>
  <c r="FM97" i="62"/>
  <c r="EV35" i="62"/>
  <c r="FD35" i="62"/>
  <c r="EY18" i="62"/>
  <c r="EQ18" i="62"/>
  <c r="FK27" i="62"/>
  <c r="FC27" i="62"/>
  <c r="EY81" i="62"/>
  <c r="EQ81" i="62"/>
  <c r="FC11" i="62"/>
  <c r="FK11" i="62"/>
  <c r="FF24" i="62"/>
  <c r="EX24" i="62"/>
  <c r="FK85" i="62"/>
  <c r="FC85" i="62"/>
  <c r="FK58" i="62"/>
  <c r="FC58" i="62"/>
  <c r="EY49" i="62"/>
  <c r="EQ49" i="62"/>
  <c r="EX50" i="62"/>
  <c r="FF50" i="62"/>
  <c r="FC66" i="62"/>
  <c r="FK66" i="62"/>
  <c r="EX62" i="62"/>
  <c r="FF62" i="62"/>
  <c r="FL93" i="62"/>
  <c r="FT93" i="62"/>
  <c r="EQ99" i="62"/>
  <c r="EY99" i="62"/>
  <c r="FK42" i="62"/>
  <c r="FC42" i="62"/>
  <c r="FD39" i="62"/>
  <c r="EV39" i="62"/>
  <c r="EY98" i="62"/>
  <c r="EQ98" i="62"/>
  <c r="EX95" i="62"/>
  <c r="FF95" i="62"/>
  <c r="FF32" i="62"/>
  <c r="EX32" i="62"/>
  <c r="EY55" i="62"/>
  <c r="EQ55" i="62"/>
  <c r="EX35" i="62"/>
  <c r="FF35" i="62"/>
  <c r="EY9" i="62"/>
  <c r="EQ9" i="62"/>
  <c r="FL71" i="62"/>
  <c r="FT71" i="62"/>
  <c r="FR82" i="62"/>
  <c r="FJ82" i="62"/>
  <c r="FF92" i="62"/>
  <c r="EX92" i="62"/>
  <c r="EQ94" i="62"/>
  <c r="EY94" i="62"/>
  <c r="FF61" i="62" l="1"/>
  <c r="EX61" i="62"/>
  <c r="FJ89" i="62"/>
  <c r="FR89" i="62"/>
  <c r="EX64" i="62"/>
  <c r="FF64" i="62"/>
  <c r="FK38" i="62"/>
  <c r="FC38" i="62"/>
  <c r="EX11" i="62"/>
  <c r="FF11" i="62"/>
  <c r="FJ30" i="62"/>
  <c r="FR30" i="62"/>
  <c r="FJ33" i="62"/>
  <c r="FR33" i="62"/>
  <c r="FF15" i="62"/>
  <c r="EX15" i="62"/>
  <c r="FR13" i="62"/>
  <c r="FJ13" i="62"/>
  <c r="EX47" i="62"/>
  <c r="FF47" i="62"/>
  <c r="FK71" i="62"/>
  <c r="FC71" i="62"/>
  <c r="FR19" i="62"/>
  <c r="FJ19" i="62"/>
  <c r="FF34" i="62"/>
  <c r="EX34" i="62"/>
  <c r="FR55" i="62"/>
  <c r="FJ55" i="62"/>
  <c r="FF29" i="62"/>
  <c r="EX29" i="62"/>
  <c r="EX60" i="62"/>
  <c r="FF60" i="62"/>
  <c r="FJ26" i="62"/>
  <c r="FR26" i="62"/>
  <c r="FJ60" i="62"/>
  <c r="FR60" i="62"/>
  <c r="FF96" i="62"/>
  <c r="EX96" i="62"/>
  <c r="EX44" i="62"/>
  <c r="FF44" i="62"/>
  <c r="FE42" i="62"/>
  <c r="FM42" i="62"/>
  <c r="EX25" i="62"/>
  <c r="FF25" i="62"/>
  <c r="FQ17" i="62"/>
  <c r="FY17" i="62"/>
  <c r="EX27" i="62"/>
  <c r="FF27" i="62"/>
  <c r="FQ95" i="62"/>
  <c r="FY95" i="62"/>
  <c r="FF94" i="62"/>
  <c r="EX94" i="62"/>
  <c r="EX16" i="62"/>
  <c r="FF16" i="62"/>
  <c r="FF37" i="62"/>
  <c r="EX37" i="62"/>
  <c r="EX68" i="62"/>
  <c r="FF68" i="62"/>
  <c r="FR37" i="62"/>
  <c r="FJ37" i="62"/>
  <c r="FR97" i="62"/>
  <c r="FJ97" i="62"/>
  <c r="FF21" i="62"/>
  <c r="EX21" i="62"/>
  <c r="GA70" i="62"/>
  <c r="FS70" i="62"/>
  <c r="FE43" i="62"/>
  <c r="FM43" i="62"/>
  <c r="GA20" i="62"/>
  <c r="FS20" i="62"/>
  <c r="FE50" i="62"/>
  <c r="FM50" i="62"/>
  <c r="FE31" i="62"/>
  <c r="FM31" i="62"/>
  <c r="FQ82" i="62"/>
  <c r="FY82" i="62"/>
  <c r="EX98" i="62"/>
  <c r="FF98" i="62"/>
  <c r="EX81" i="62"/>
  <c r="FF81" i="62"/>
  <c r="FJ14" i="62"/>
  <c r="FR14" i="62"/>
  <c r="FT73" i="62"/>
  <c r="FL73" i="62"/>
  <c r="FR73" i="62"/>
  <c r="FJ73" i="62"/>
  <c r="FY74" i="62"/>
  <c r="FQ74" i="62"/>
  <c r="FL36" i="62"/>
  <c r="FT36" i="62"/>
  <c r="CM31" i="62"/>
  <c r="GE31" i="62"/>
  <c r="FQ57" i="62"/>
  <c r="FY57" i="62"/>
  <c r="EX89" i="62"/>
  <c r="FF89" i="62"/>
  <c r="EX52" i="62"/>
  <c r="FF52" i="62"/>
  <c r="FT97" i="62"/>
  <c r="FL97" i="62"/>
  <c r="GF79" i="62"/>
  <c r="FX79" i="62"/>
  <c r="FC45" i="62"/>
  <c r="FK45" i="62"/>
  <c r="FK41" i="62"/>
  <c r="FC41" i="62"/>
  <c r="FM77" i="62"/>
  <c r="FE77" i="62"/>
  <c r="FK23" i="62"/>
  <c r="FC23" i="62"/>
  <c r="FC91" i="62"/>
  <c r="FK91" i="62"/>
  <c r="FQ51" i="62"/>
  <c r="FY51" i="62"/>
  <c r="EX41" i="62"/>
  <c r="FF41" i="62"/>
  <c r="GA71" i="62"/>
  <c r="FS71" i="62"/>
  <c r="FC40" i="62"/>
  <c r="FK40" i="62"/>
  <c r="FC15" i="62"/>
  <c r="FK15" i="62"/>
  <c r="FR70" i="62"/>
  <c r="FJ70" i="62"/>
  <c r="FM75" i="62"/>
  <c r="FE75" i="62"/>
  <c r="FQ49" i="62"/>
  <c r="FY49" i="62"/>
  <c r="FS83" i="62"/>
  <c r="GA83" i="62"/>
  <c r="FR43" i="62"/>
  <c r="FJ43" i="62"/>
  <c r="FL85" i="62"/>
  <c r="FT85" i="62"/>
  <c r="EX78" i="62"/>
  <c r="FF78" i="62"/>
  <c r="FR81" i="62"/>
  <c r="FJ81" i="62"/>
  <c r="EX10" i="62"/>
  <c r="FF10" i="62"/>
  <c r="FL63" i="62"/>
  <c r="FT63" i="62"/>
  <c r="FF56" i="62"/>
  <c r="EX56" i="62"/>
  <c r="FQ65" i="62"/>
  <c r="FY65" i="62"/>
  <c r="FK44" i="62"/>
  <c r="FC44" i="62"/>
  <c r="FK24" i="62"/>
  <c r="FC24" i="62"/>
  <c r="FR92" i="62"/>
  <c r="FJ92" i="62"/>
  <c r="FR29" i="62"/>
  <c r="FJ29" i="62"/>
  <c r="FM24" i="62"/>
  <c r="FE24" i="62"/>
  <c r="FK76" i="62"/>
  <c r="FC76" i="62"/>
  <c r="FR64" i="62"/>
  <c r="FJ64" i="62"/>
  <c r="FJ66" i="62"/>
  <c r="FR66" i="62"/>
  <c r="FC28" i="62"/>
  <c r="FK28" i="62"/>
  <c r="FM92" i="62"/>
  <c r="FE92" i="62"/>
  <c r="EX74" i="62"/>
  <c r="FF74" i="62"/>
  <c r="FJ27" i="62"/>
  <c r="FR27" i="62"/>
  <c r="FM57" i="62"/>
  <c r="FE57" i="62"/>
  <c r="FL82" i="62"/>
  <c r="FT82" i="62"/>
  <c r="FE59" i="62"/>
  <c r="FM59" i="62"/>
  <c r="FR78" i="62"/>
  <c r="FJ78" i="62"/>
  <c r="CM25" i="62"/>
  <c r="GE25" i="62"/>
  <c r="EX14" i="62"/>
  <c r="FF14" i="62"/>
  <c r="FQ62" i="62"/>
  <c r="FY62" i="62"/>
  <c r="FC61" i="62"/>
  <c r="FK61" i="62"/>
  <c r="FY52" i="62"/>
  <c r="FQ52" i="62"/>
  <c r="FK34" i="62"/>
  <c r="FC34" i="62"/>
  <c r="FQ87" i="62"/>
  <c r="FY87" i="62"/>
  <c r="FE32" i="62"/>
  <c r="FM32" i="62"/>
  <c r="FF72" i="62"/>
  <c r="EX72" i="62"/>
  <c r="EX53" i="62"/>
  <c r="FF53" i="62"/>
  <c r="EX49" i="62"/>
  <c r="FF49" i="62"/>
  <c r="FL28" i="62"/>
  <c r="FT28" i="62"/>
  <c r="FE65" i="62"/>
  <c r="FM65" i="62"/>
  <c r="FE80" i="62"/>
  <c r="FM80" i="62"/>
  <c r="FF45" i="62"/>
  <c r="EX45" i="62"/>
  <c r="FY22" i="62"/>
  <c r="FQ22" i="62"/>
  <c r="FJ48" i="62"/>
  <c r="FR48" i="62"/>
  <c r="FF86" i="62"/>
  <c r="EX86" i="62"/>
  <c r="FJ36" i="62"/>
  <c r="FR36" i="62"/>
  <c r="FQ63" i="62"/>
  <c r="FY63" i="62"/>
  <c r="FM100" i="62"/>
  <c r="FE100" i="62"/>
  <c r="FM19" i="62"/>
  <c r="FE19" i="62"/>
  <c r="GE80" i="62"/>
  <c r="CM80" i="62"/>
  <c r="FJ9" i="62"/>
  <c r="FR9" i="62"/>
  <c r="FY68" i="62"/>
  <c r="FQ68" i="62"/>
  <c r="FK75" i="62"/>
  <c r="FC75" i="62"/>
  <c r="FM95" i="62"/>
  <c r="FE95" i="62"/>
  <c r="FR56" i="62"/>
  <c r="FJ56" i="62"/>
  <c r="FF13" i="62"/>
  <c r="EX13" i="62"/>
  <c r="FK53" i="62"/>
  <c r="FC53" i="62"/>
  <c r="FJ58" i="62"/>
  <c r="FR58" i="62"/>
  <c r="FC46" i="62"/>
  <c r="FK46" i="62"/>
  <c r="EX33" i="62"/>
  <c r="FF33" i="62"/>
  <c r="FE35" i="62"/>
  <c r="FM35" i="62"/>
  <c r="FR32" i="62"/>
  <c r="FJ32" i="62"/>
  <c r="EX90" i="62"/>
  <c r="FF90" i="62"/>
  <c r="FE26" i="62"/>
  <c r="FM26" i="62"/>
  <c r="FK93" i="62"/>
  <c r="FC93" i="62"/>
  <c r="EX40" i="62"/>
  <c r="FF40" i="62"/>
  <c r="FC54" i="62"/>
  <c r="FK54" i="62"/>
  <c r="FQ94" i="62"/>
  <c r="FY94" i="62"/>
  <c r="GA17" i="62"/>
  <c r="FS17" i="62"/>
  <c r="FR12" i="62"/>
  <c r="FJ12" i="62"/>
  <c r="FK10" i="62"/>
  <c r="FC10" i="62"/>
  <c r="FC35" i="62"/>
  <c r="FK35" i="62"/>
  <c r="FC67" i="62"/>
  <c r="FK67" i="62"/>
  <c r="FM39" i="62"/>
  <c r="FE39" i="62"/>
  <c r="FE48" i="62"/>
  <c r="FM48" i="62"/>
  <c r="FM69" i="62"/>
  <c r="FE69" i="62"/>
  <c r="FY69" i="62"/>
  <c r="FQ69" i="62"/>
  <c r="FC84" i="62"/>
  <c r="FK84" i="62"/>
  <c r="FE12" i="62"/>
  <c r="FM12" i="62"/>
  <c r="FR16" i="62"/>
  <c r="FJ16" i="62"/>
  <c r="FM54" i="62"/>
  <c r="FE54" i="62"/>
  <c r="FR11" i="62"/>
  <c r="FJ11" i="62"/>
  <c r="FC21" i="62"/>
  <c r="FK21" i="62"/>
  <c r="FJ72" i="62"/>
  <c r="FR72" i="62"/>
  <c r="FK39" i="62"/>
  <c r="FC39" i="62"/>
  <c r="FF91" i="62"/>
  <c r="EX91" i="62"/>
  <c r="FR42" i="62"/>
  <c r="FJ42" i="62"/>
  <c r="FM76" i="62"/>
  <c r="FE76" i="62"/>
  <c r="FY20" i="62"/>
  <c r="FQ20" i="62"/>
  <c r="EX30" i="62"/>
  <c r="FF30" i="62"/>
  <c r="GF59" i="62"/>
  <c r="FX59" i="62"/>
  <c r="EX55" i="62"/>
  <c r="FF55" i="62"/>
  <c r="FJ85" i="62"/>
  <c r="FR85" i="62"/>
  <c r="FC99" i="62"/>
  <c r="FK99" i="62"/>
  <c r="FM87" i="62"/>
  <c r="FE87" i="62"/>
  <c r="FE38" i="62"/>
  <c r="FM38" i="62"/>
  <c r="GF100" i="62"/>
  <c r="FX100" i="62"/>
  <c r="FR83" i="62"/>
  <c r="FJ83" i="62"/>
  <c r="FR18" i="62"/>
  <c r="FJ18" i="62"/>
  <c r="FK96" i="62"/>
  <c r="FC96" i="62"/>
  <c r="FJ88" i="62"/>
  <c r="FR88" i="62"/>
  <c r="FM62" i="62"/>
  <c r="FE62" i="62"/>
  <c r="FK77" i="62"/>
  <c r="FC77" i="62"/>
  <c r="EX79" i="62"/>
  <c r="FF79" i="62"/>
  <c r="FE66" i="62"/>
  <c r="FM66" i="62"/>
  <c r="EX9" i="62"/>
  <c r="FF9" i="62"/>
  <c r="FF18" i="62"/>
  <c r="EX18" i="62"/>
  <c r="FK50" i="62"/>
  <c r="FC50" i="62"/>
  <c r="FF84" i="62"/>
  <c r="EX84" i="62"/>
  <c r="FF99" i="62"/>
  <c r="EX99" i="62"/>
  <c r="GA93" i="62"/>
  <c r="FS93" i="62"/>
  <c r="FY98" i="62"/>
  <c r="FQ98" i="62"/>
  <c r="FE58" i="62"/>
  <c r="FM58" i="62"/>
  <c r="EX22" i="62"/>
  <c r="FF22" i="62"/>
  <c r="FE88" i="62"/>
  <c r="FM88" i="62"/>
  <c r="FY90" i="62"/>
  <c r="FQ90" i="62"/>
  <c r="FJ47" i="62"/>
  <c r="FR47" i="62"/>
  <c r="EX51" i="62"/>
  <c r="FF51" i="62"/>
  <c r="FE46" i="62"/>
  <c r="FM46" i="62"/>
  <c r="FQ86" i="62"/>
  <c r="FY86" i="62"/>
  <c r="FL23" i="62"/>
  <c r="FT23" i="62"/>
  <c r="FM67" i="62"/>
  <c r="FE67" i="62"/>
  <c r="FM27" i="62" l="1"/>
  <c r="FE27" i="62"/>
  <c r="FM60" i="62"/>
  <c r="FE60" i="62"/>
  <c r="FM15" i="62"/>
  <c r="FE15" i="62"/>
  <c r="FX17" i="62"/>
  <c r="GF17" i="62"/>
  <c r="FY33" i="62"/>
  <c r="FQ33" i="62"/>
  <c r="FM29" i="62"/>
  <c r="FE29" i="62"/>
  <c r="FM25" i="62"/>
  <c r="FE25" i="62"/>
  <c r="FQ30" i="62"/>
  <c r="FY30" i="62"/>
  <c r="FY55" i="62"/>
  <c r="FQ55" i="62"/>
  <c r="FT42" i="62"/>
  <c r="FL42" i="62"/>
  <c r="FE11" i="62"/>
  <c r="FM11" i="62"/>
  <c r="FE34" i="62"/>
  <c r="FM34" i="62"/>
  <c r="FM44" i="62"/>
  <c r="FE44" i="62"/>
  <c r="FQ19" i="62"/>
  <c r="FY19" i="62"/>
  <c r="FJ38" i="62"/>
  <c r="FR38" i="62"/>
  <c r="FE64" i="62"/>
  <c r="FM64" i="62"/>
  <c r="FE96" i="62"/>
  <c r="FM96" i="62"/>
  <c r="FJ71" i="62"/>
  <c r="FR71" i="62"/>
  <c r="FY60" i="62"/>
  <c r="FQ60" i="62"/>
  <c r="FM47" i="62"/>
  <c r="FE47" i="62"/>
  <c r="FY89" i="62"/>
  <c r="FQ89" i="62"/>
  <c r="FY26" i="62"/>
  <c r="FQ26" i="62"/>
  <c r="FQ13" i="62"/>
  <c r="FY13" i="62"/>
  <c r="FM61" i="62"/>
  <c r="FE61" i="62"/>
  <c r="FE40" i="62"/>
  <c r="FM40" i="62"/>
  <c r="FE21" i="62"/>
  <c r="FM21" i="62"/>
  <c r="FR35" i="62"/>
  <c r="FJ35" i="62"/>
  <c r="FT88" i="62"/>
  <c r="FL88" i="62"/>
  <c r="FJ93" i="62"/>
  <c r="FR93" i="62"/>
  <c r="FE56" i="62"/>
  <c r="FM56" i="62"/>
  <c r="FE49" i="62"/>
  <c r="FM49" i="62"/>
  <c r="GF82" i="62"/>
  <c r="FX82" i="62"/>
  <c r="FM22" i="62"/>
  <c r="FE22" i="62"/>
  <c r="FJ39" i="62"/>
  <c r="FR39" i="62"/>
  <c r="FL24" i="62"/>
  <c r="FT24" i="62"/>
  <c r="FY72" i="62"/>
  <c r="FQ72" i="62"/>
  <c r="FY48" i="62"/>
  <c r="FQ48" i="62"/>
  <c r="FE53" i="62"/>
  <c r="FM53" i="62"/>
  <c r="GF62" i="62"/>
  <c r="FX62" i="62"/>
  <c r="FM74" i="62"/>
  <c r="FE74" i="62"/>
  <c r="GA63" i="62"/>
  <c r="FS63" i="62"/>
  <c r="FM41" i="62"/>
  <c r="FE41" i="62"/>
  <c r="FR45" i="62"/>
  <c r="FJ45" i="62"/>
  <c r="FT31" i="62"/>
  <c r="FL31" i="62"/>
  <c r="FM68" i="62"/>
  <c r="FE68" i="62"/>
  <c r="FY85" i="62"/>
  <c r="FQ85" i="62"/>
  <c r="FS28" i="62"/>
  <c r="GA28" i="62"/>
  <c r="FM98" i="62"/>
  <c r="FE98" i="62"/>
  <c r="FQ43" i="62"/>
  <c r="FY43" i="62"/>
  <c r="FJ61" i="62"/>
  <c r="FR61" i="62"/>
  <c r="GA23" i="62"/>
  <c r="FS23" i="62"/>
  <c r="FZ71" i="62"/>
  <c r="GH71" i="62"/>
  <c r="FJ41" i="62"/>
  <c r="FR41" i="62"/>
  <c r="FY37" i="62"/>
  <c r="FQ37" i="62"/>
  <c r="FX86" i="62"/>
  <c r="GF86" i="62"/>
  <c r="FL58" i="62"/>
  <c r="FT58" i="62"/>
  <c r="FE18" i="62"/>
  <c r="FM18" i="62"/>
  <c r="FQ18" i="62"/>
  <c r="FY18" i="62"/>
  <c r="CM59" i="62"/>
  <c r="GE59" i="62"/>
  <c r="FX69" i="62"/>
  <c r="GF69" i="62"/>
  <c r="FY12" i="62"/>
  <c r="FQ12" i="62"/>
  <c r="FE13" i="62"/>
  <c r="FM13" i="62"/>
  <c r="CL80" i="62"/>
  <c r="FQ29" i="62"/>
  <c r="FY29" i="62"/>
  <c r="FX74" i="62"/>
  <c r="GF74" i="62"/>
  <c r="FR46" i="62"/>
  <c r="FJ46" i="62"/>
  <c r="FR40" i="62"/>
  <c r="FJ40" i="62"/>
  <c r="FL12" i="62"/>
  <c r="FT12" i="62"/>
  <c r="FJ76" i="62"/>
  <c r="FR76" i="62"/>
  <c r="FM14" i="62"/>
  <c r="FE14" i="62"/>
  <c r="FL46" i="62"/>
  <c r="FT46" i="62"/>
  <c r="FQ83" i="62"/>
  <c r="FY83" i="62"/>
  <c r="FL69" i="62"/>
  <c r="FT69" i="62"/>
  <c r="FY56" i="62"/>
  <c r="FQ56" i="62"/>
  <c r="FL19" i="62"/>
  <c r="FT19" i="62"/>
  <c r="GF22" i="62"/>
  <c r="FX22" i="62"/>
  <c r="FT92" i="62"/>
  <c r="FL92" i="62"/>
  <c r="FQ92" i="62"/>
  <c r="FY92" i="62"/>
  <c r="GE79" i="62"/>
  <c r="CM79" i="62"/>
  <c r="FY73" i="62"/>
  <c r="FQ73" i="62"/>
  <c r="FE37" i="62"/>
  <c r="FM37" i="62"/>
  <c r="GF57" i="62"/>
  <c r="FX57" i="62"/>
  <c r="FY58" i="62"/>
  <c r="FQ58" i="62"/>
  <c r="FL57" i="62"/>
  <c r="FT57" i="62"/>
  <c r="FQ97" i="62"/>
  <c r="FY97" i="62"/>
  <c r="FT26" i="62"/>
  <c r="FL26" i="62"/>
  <c r="GH83" i="62"/>
  <c r="FZ83" i="62"/>
  <c r="FJ96" i="62"/>
  <c r="FR96" i="62"/>
  <c r="FT66" i="62"/>
  <c r="FL66" i="62"/>
  <c r="CL25" i="62"/>
  <c r="FJ28" i="62"/>
  <c r="FR28" i="62"/>
  <c r="FR91" i="62"/>
  <c r="FJ91" i="62"/>
  <c r="FM16" i="62"/>
  <c r="FE16" i="62"/>
  <c r="GA85" i="62"/>
  <c r="FS85" i="62"/>
  <c r="FE91" i="62"/>
  <c r="FM91" i="62"/>
  <c r="FR34" i="62"/>
  <c r="FJ34" i="62"/>
  <c r="FY88" i="62"/>
  <c r="FQ88" i="62"/>
  <c r="FX68" i="62"/>
  <c r="GF68" i="62"/>
  <c r="FT67" i="62"/>
  <c r="FL67" i="62"/>
  <c r="FY27" i="62"/>
  <c r="FQ27" i="62"/>
  <c r="FR10" i="62"/>
  <c r="FJ10" i="62"/>
  <c r="FT50" i="62"/>
  <c r="FL50" i="62"/>
  <c r="FQ11" i="62"/>
  <c r="FY11" i="62"/>
  <c r="FY32" i="62"/>
  <c r="FQ32" i="62"/>
  <c r="FT100" i="62"/>
  <c r="FL100" i="62"/>
  <c r="FE72" i="62"/>
  <c r="FM72" i="62"/>
  <c r="FJ24" i="62"/>
  <c r="FR24" i="62"/>
  <c r="FQ81" i="62"/>
  <c r="FY81" i="62"/>
  <c r="FL75" i="62"/>
  <c r="FT75" i="62"/>
  <c r="FS97" i="62"/>
  <c r="GA97" i="62"/>
  <c r="FZ20" i="62"/>
  <c r="GH20" i="62"/>
  <c r="FE99" i="62"/>
  <c r="FM99" i="62"/>
  <c r="FY36" i="62"/>
  <c r="FQ36" i="62"/>
  <c r="GF52" i="62"/>
  <c r="FX52" i="62"/>
  <c r="GA36" i="62"/>
  <c r="FS36" i="62"/>
  <c r="FM9" i="62"/>
  <c r="FE9" i="62"/>
  <c r="FM90" i="62"/>
  <c r="FE90" i="62"/>
  <c r="GF98" i="62"/>
  <c r="FX98" i="62"/>
  <c r="FT48" i="62"/>
  <c r="FL48" i="62"/>
  <c r="FE51" i="62"/>
  <c r="FM51" i="62"/>
  <c r="GE100" i="62"/>
  <c r="CM100" i="62"/>
  <c r="FX20" i="62"/>
  <c r="GF20" i="62"/>
  <c r="FZ17" i="62"/>
  <c r="GH17" i="62"/>
  <c r="FZ93" i="62"/>
  <c r="GH93" i="62"/>
  <c r="FE79" i="62"/>
  <c r="FM79" i="62"/>
  <c r="FL38" i="62"/>
  <c r="FT38" i="62"/>
  <c r="GF94" i="62"/>
  <c r="FX94" i="62"/>
  <c r="FL35" i="62"/>
  <c r="FT35" i="62"/>
  <c r="FT32" i="62"/>
  <c r="FL32" i="62"/>
  <c r="FY66" i="62"/>
  <c r="FQ66" i="62"/>
  <c r="FE78" i="62"/>
  <c r="FM78" i="62"/>
  <c r="FM52" i="62"/>
  <c r="FE52" i="62"/>
  <c r="FL43" i="62"/>
  <c r="FT43" i="62"/>
  <c r="FR99" i="62"/>
  <c r="FJ99" i="62"/>
  <c r="GA82" i="62"/>
  <c r="FS82" i="62"/>
  <c r="FT62" i="62"/>
  <c r="FL62" i="62"/>
  <c r="FR84" i="62"/>
  <c r="FJ84" i="62"/>
  <c r="FX51" i="62"/>
  <c r="GF51" i="62"/>
  <c r="FQ47" i="62"/>
  <c r="FY47" i="62"/>
  <c r="FT39" i="62"/>
  <c r="FL39" i="62"/>
  <c r="FL95" i="62"/>
  <c r="FT95" i="62"/>
  <c r="FE45" i="62"/>
  <c r="FM45" i="62"/>
  <c r="FQ78" i="62"/>
  <c r="FY78" i="62"/>
  <c r="FQ70" i="62"/>
  <c r="FY70" i="62"/>
  <c r="FS73" i="62"/>
  <c r="GA73" i="62"/>
  <c r="FE94" i="62"/>
  <c r="FM94" i="62"/>
  <c r="FT65" i="62"/>
  <c r="FL65" i="62"/>
  <c r="FM81" i="62"/>
  <c r="FE81" i="62"/>
  <c r="FE84" i="62"/>
  <c r="FM84" i="62"/>
  <c r="CL31" i="62"/>
  <c r="FL77" i="62"/>
  <c r="FT77" i="62"/>
  <c r="FJ50" i="62"/>
  <c r="FR50" i="62"/>
  <c r="FM30" i="62"/>
  <c r="FE30" i="62"/>
  <c r="FM10" i="62"/>
  <c r="FE10" i="62"/>
  <c r="GF49" i="62"/>
  <c r="FX49" i="62"/>
  <c r="FR67" i="62"/>
  <c r="FJ67" i="62"/>
  <c r="FR54" i="62"/>
  <c r="FJ54" i="62"/>
  <c r="FM33" i="62"/>
  <c r="FE33" i="62"/>
  <c r="GF63" i="62"/>
  <c r="FX63" i="62"/>
  <c r="FL80" i="62"/>
  <c r="FT80" i="62"/>
  <c r="GF87" i="62"/>
  <c r="FX87" i="62"/>
  <c r="FT59" i="62"/>
  <c r="FL59" i="62"/>
  <c r="FJ15" i="62"/>
  <c r="FR15" i="62"/>
  <c r="FE89" i="62"/>
  <c r="FM89" i="62"/>
  <c r="FQ14" i="62"/>
  <c r="FY14" i="62"/>
  <c r="GF95" i="62"/>
  <c r="FX95" i="62"/>
  <c r="GF65" i="62"/>
  <c r="FX65" i="62"/>
  <c r="FQ16" i="62"/>
  <c r="FY16" i="62"/>
  <c r="FQ64" i="62"/>
  <c r="FY64" i="62"/>
  <c r="FX90" i="62"/>
  <c r="GF90" i="62"/>
  <c r="FE86" i="62"/>
  <c r="FM86" i="62"/>
  <c r="FM55" i="62"/>
  <c r="FE55" i="62"/>
  <c r="FY9" i="62"/>
  <c r="FQ9" i="62"/>
  <c r="FJ53" i="62"/>
  <c r="FR53" i="62"/>
  <c r="FR21" i="62"/>
  <c r="FJ21" i="62"/>
  <c r="FL76" i="62"/>
  <c r="FT76" i="62"/>
  <c r="FJ77" i="62"/>
  <c r="FR77" i="62"/>
  <c r="FL87" i="62"/>
  <c r="FT87" i="62"/>
  <c r="FQ42" i="62"/>
  <c r="FY42" i="62"/>
  <c r="FL54" i="62"/>
  <c r="FT54" i="62"/>
  <c r="FJ75" i="62"/>
  <c r="FR75" i="62"/>
  <c r="FJ44" i="62"/>
  <c r="FR44" i="62"/>
  <c r="FJ23" i="62"/>
  <c r="FR23" i="62"/>
  <c r="GH70" i="62"/>
  <c r="FZ70" i="62"/>
  <c r="FT64" i="62" l="1"/>
  <c r="FL64" i="62"/>
  <c r="GF30" i="62"/>
  <c r="FX30" i="62"/>
  <c r="FL61" i="62"/>
  <c r="FT61" i="62"/>
  <c r="FX13" i="62"/>
  <c r="GF13" i="62"/>
  <c r="FY38" i="62"/>
  <c r="FQ38" i="62"/>
  <c r="FT25" i="62"/>
  <c r="FL25" i="62"/>
  <c r="GF19" i="62"/>
  <c r="FX19" i="62"/>
  <c r="GF26" i="62"/>
  <c r="FX26" i="62"/>
  <c r="FL29" i="62"/>
  <c r="FT29" i="62"/>
  <c r="GF89" i="62"/>
  <c r="FX89" i="62"/>
  <c r="FL44" i="62"/>
  <c r="FT44" i="62"/>
  <c r="FX33" i="62"/>
  <c r="GF33" i="62"/>
  <c r="FT34" i="62"/>
  <c r="FL34" i="62"/>
  <c r="CM17" i="62"/>
  <c r="GE17" i="62"/>
  <c r="CL17" i="62" s="1"/>
  <c r="FL47" i="62"/>
  <c r="FT47" i="62"/>
  <c r="FT11" i="62"/>
  <c r="FL11" i="62"/>
  <c r="GF60" i="62"/>
  <c r="FX60" i="62"/>
  <c r="FT15" i="62"/>
  <c r="FL15" i="62"/>
  <c r="FY71" i="62"/>
  <c r="FQ71" i="62"/>
  <c r="FS42" i="62"/>
  <c r="GA42" i="62"/>
  <c r="FL60" i="62"/>
  <c r="FT60" i="62"/>
  <c r="FL96" i="62"/>
  <c r="FT96" i="62"/>
  <c r="GF55" i="62"/>
  <c r="FX55" i="62"/>
  <c r="FT27" i="62"/>
  <c r="FL27" i="62"/>
  <c r="FQ67" i="62"/>
  <c r="FY67" i="62"/>
  <c r="GF78" i="62"/>
  <c r="FX78" i="62"/>
  <c r="FL9" i="62"/>
  <c r="FT9" i="62"/>
  <c r="FL56" i="62"/>
  <c r="FT56" i="62"/>
  <c r="FT84" i="62"/>
  <c r="FL84" i="62"/>
  <c r="FS59" i="62"/>
  <c r="GA59" i="62"/>
  <c r="GE49" i="62"/>
  <c r="CM49" i="62"/>
  <c r="GE20" i="62"/>
  <c r="CM20" i="62"/>
  <c r="CQ20" i="62" s="1"/>
  <c r="GF81" i="62"/>
  <c r="FX81" i="62"/>
  <c r="FZ85" i="62"/>
  <c r="GH85" i="62"/>
  <c r="GG83" i="62"/>
  <c r="CN83" i="62" s="1"/>
  <c r="GI83" i="62"/>
  <c r="CO83" i="62" s="1"/>
  <c r="CL79" i="62"/>
  <c r="FS31" i="62"/>
  <c r="GA31" i="62"/>
  <c r="FX48" i="62"/>
  <c r="GF48" i="62"/>
  <c r="FY93" i="62"/>
  <c r="FQ93" i="62"/>
  <c r="GA95" i="62"/>
  <c r="FS95" i="62"/>
  <c r="GA35" i="62"/>
  <c r="FS35" i="62"/>
  <c r="GE52" i="62"/>
  <c r="CM52" i="62"/>
  <c r="FQ10" i="62"/>
  <c r="FY10" i="62"/>
  <c r="GF92" i="62"/>
  <c r="FX92" i="62"/>
  <c r="FX83" i="62"/>
  <c r="GF83" i="62"/>
  <c r="GF29" i="62"/>
  <c r="FX29" i="62"/>
  <c r="FT18" i="62"/>
  <c r="FL18" i="62"/>
  <c r="GF43" i="62"/>
  <c r="FX43" i="62"/>
  <c r="GA75" i="62"/>
  <c r="FS75" i="62"/>
  <c r="FY23" i="62"/>
  <c r="FQ23" i="62"/>
  <c r="FT45" i="62"/>
  <c r="FL45" i="62"/>
  <c r="GA50" i="62"/>
  <c r="FS50" i="62"/>
  <c r="FY44" i="62"/>
  <c r="FQ44" i="62"/>
  <c r="FY21" i="62"/>
  <c r="FQ21" i="62"/>
  <c r="GE65" i="62"/>
  <c r="CM65" i="62"/>
  <c r="GE87" i="62"/>
  <c r="CM87" i="62"/>
  <c r="FT10" i="62"/>
  <c r="FL10" i="62"/>
  <c r="FT81" i="62"/>
  <c r="FL81" i="62"/>
  <c r="FY99" i="62"/>
  <c r="FQ99" i="62"/>
  <c r="FQ24" i="62"/>
  <c r="FY24" i="62"/>
  <c r="FT16" i="62"/>
  <c r="FL16" i="62"/>
  <c r="FS26" i="62"/>
  <c r="GA26" i="62"/>
  <c r="FY45" i="62"/>
  <c r="FQ45" i="62"/>
  <c r="GH97" i="62"/>
  <c r="FZ97" i="62"/>
  <c r="FL91" i="62"/>
  <c r="FT91" i="62"/>
  <c r="FT53" i="62"/>
  <c r="FL53" i="62"/>
  <c r="GG70" i="62"/>
  <c r="CN70" i="62" s="1"/>
  <c r="GI70" i="62"/>
  <c r="CO70" i="62" s="1"/>
  <c r="FS62" i="62"/>
  <c r="GA62" i="62"/>
  <c r="FZ36" i="62"/>
  <c r="GH36" i="62"/>
  <c r="GH82" i="62"/>
  <c r="FZ82" i="62"/>
  <c r="FY53" i="62"/>
  <c r="FQ53" i="62"/>
  <c r="GA80" i="62"/>
  <c r="FS80" i="62"/>
  <c r="GA43" i="62"/>
  <c r="FS43" i="62"/>
  <c r="CL100" i="62"/>
  <c r="FX27" i="62"/>
  <c r="GF27" i="62"/>
  <c r="GF97" i="62"/>
  <c r="FX97" i="62"/>
  <c r="FS46" i="62"/>
  <c r="GA46" i="62"/>
  <c r="GA58" i="62"/>
  <c r="FS58" i="62"/>
  <c r="FX72" i="62"/>
  <c r="GF72" i="62"/>
  <c r="GA88" i="62"/>
  <c r="FS88" i="62"/>
  <c r="FY34" i="62"/>
  <c r="FQ34" i="62"/>
  <c r="CL59" i="62"/>
  <c r="FS54" i="62"/>
  <c r="GA54" i="62"/>
  <c r="FL52" i="62"/>
  <c r="FT52" i="62"/>
  <c r="FL14" i="62"/>
  <c r="FT14" i="62"/>
  <c r="FY39" i="62"/>
  <c r="FQ39" i="62"/>
  <c r="FT21" i="62"/>
  <c r="FL21" i="62"/>
  <c r="FY77" i="62"/>
  <c r="FQ77" i="62"/>
  <c r="FX66" i="62"/>
  <c r="GF66" i="62"/>
  <c r="FQ40" i="62"/>
  <c r="FY40" i="62"/>
  <c r="FL68" i="62"/>
  <c r="FT68" i="62"/>
  <c r="FY61" i="62"/>
  <c r="FQ61" i="62"/>
  <c r="FS65" i="62"/>
  <c r="GA65" i="62"/>
  <c r="CM94" i="62"/>
  <c r="GE94" i="62"/>
  <c r="FY91" i="62"/>
  <c r="FQ91" i="62"/>
  <c r="FT94" i="62"/>
  <c r="FL94" i="62"/>
  <c r="FY28" i="62"/>
  <c r="FQ28" i="62"/>
  <c r="FQ35" i="62"/>
  <c r="FY35" i="62"/>
  <c r="FT89" i="62"/>
  <c r="FL89" i="62"/>
  <c r="FY50" i="62"/>
  <c r="FQ50" i="62"/>
  <c r="GH73" i="62"/>
  <c r="FZ73" i="62"/>
  <c r="CM51" i="62"/>
  <c r="GE51" i="62"/>
  <c r="FT78" i="62"/>
  <c r="FL78" i="62"/>
  <c r="GA38" i="62"/>
  <c r="FS38" i="62"/>
  <c r="GA48" i="62"/>
  <c r="FS48" i="62"/>
  <c r="CM68" i="62"/>
  <c r="GE68" i="62"/>
  <c r="FQ76" i="62"/>
  <c r="FY76" i="62"/>
  <c r="FS66" i="62"/>
  <c r="GA66" i="62"/>
  <c r="FT49" i="62"/>
  <c r="FL49" i="62"/>
  <c r="GA76" i="62"/>
  <c r="FS76" i="62"/>
  <c r="GI17" i="62"/>
  <c r="CO17" i="62" s="1"/>
  <c r="GG17" i="62"/>
  <c r="FQ46" i="62"/>
  <c r="FY46" i="62"/>
  <c r="GA69" i="62"/>
  <c r="FS69" i="62"/>
  <c r="FY75" i="62"/>
  <c r="FQ75" i="62"/>
  <c r="FT72" i="62"/>
  <c r="FL72" i="62"/>
  <c r="FL41" i="62"/>
  <c r="FT41" i="62"/>
  <c r="GF14" i="62"/>
  <c r="FX14" i="62"/>
  <c r="FS67" i="62"/>
  <c r="GA67" i="62"/>
  <c r="FX42" i="62"/>
  <c r="GF42" i="62"/>
  <c r="FL33" i="62"/>
  <c r="FT33" i="62"/>
  <c r="GG20" i="62"/>
  <c r="CN20" i="62" s="1"/>
  <c r="GI20" i="62"/>
  <c r="CO20" i="62" s="1"/>
  <c r="FX58" i="62"/>
  <c r="GF58" i="62"/>
  <c r="GE22" i="62"/>
  <c r="CM22" i="62"/>
  <c r="GF37" i="62"/>
  <c r="FX37" i="62"/>
  <c r="GF85" i="62"/>
  <c r="FX85" i="62"/>
  <c r="GH63" i="62"/>
  <c r="FZ63" i="62"/>
  <c r="FT40" i="62"/>
  <c r="FL40" i="62"/>
  <c r="FX56" i="62"/>
  <c r="GF56" i="62"/>
  <c r="FY96" i="62"/>
  <c r="FQ96" i="62"/>
  <c r="FZ23" i="62"/>
  <c r="GH23" i="62"/>
  <c r="FX18" i="62"/>
  <c r="GF18" i="62"/>
  <c r="GE95" i="62"/>
  <c r="CM95" i="62"/>
  <c r="GA39" i="62"/>
  <c r="FS39" i="62"/>
  <c r="FS92" i="62"/>
  <c r="GA92" i="62"/>
  <c r="FL98" i="62"/>
  <c r="FT98" i="62"/>
  <c r="GF9" i="62"/>
  <c r="FX9" i="62"/>
  <c r="FT86" i="62"/>
  <c r="FL86" i="62"/>
  <c r="FY15" i="62"/>
  <c r="FQ15" i="62"/>
  <c r="GA77" i="62"/>
  <c r="FS77" i="62"/>
  <c r="FT79" i="62"/>
  <c r="FL79" i="62"/>
  <c r="GE98" i="62"/>
  <c r="CM98" i="62"/>
  <c r="FS100" i="62"/>
  <c r="GA100" i="62"/>
  <c r="GA19" i="62"/>
  <c r="FS19" i="62"/>
  <c r="FS12" i="62"/>
  <c r="GA12" i="62"/>
  <c r="FY41" i="62"/>
  <c r="FQ41" i="62"/>
  <c r="FL22" i="62"/>
  <c r="FT22" i="62"/>
  <c r="GF11" i="62"/>
  <c r="FX11" i="62"/>
  <c r="FX73" i="62"/>
  <c r="GF73" i="62"/>
  <c r="GF16" i="62"/>
  <c r="FX16" i="62"/>
  <c r="FL30" i="62"/>
  <c r="FT30" i="62"/>
  <c r="FX36" i="62"/>
  <c r="GF36" i="62"/>
  <c r="CM86" i="62"/>
  <c r="GE86" i="62"/>
  <c r="FT99" i="62"/>
  <c r="FL99" i="62"/>
  <c r="GA87" i="62"/>
  <c r="FS87" i="62"/>
  <c r="FY54" i="62"/>
  <c r="FQ54" i="62"/>
  <c r="FQ84" i="62"/>
  <c r="FY84" i="62"/>
  <c r="FX88" i="62"/>
  <c r="GF88" i="62"/>
  <c r="GE57" i="62"/>
  <c r="CM57" i="62"/>
  <c r="FX12" i="62"/>
  <c r="GF12" i="62"/>
  <c r="FL74" i="62"/>
  <c r="FT74" i="62"/>
  <c r="GE62" i="62"/>
  <c r="CM62" i="62"/>
  <c r="GF64" i="62"/>
  <c r="FX64" i="62"/>
  <c r="FS32" i="62"/>
  <c r="GA32" i="62"/>
  <c r="CM74" i="62"/>
  <c r="GE74" i="62"/>
  <c r="FT51" i="62"/>
  <c r="FL51" i="62"/>
  <c r="GA24" i="62"/>
  <c r="FS24" i="62"/>
  <c r="GF47" i="62"/>
  <c r="FX47" i="62"/>
  <c r="GA57" i="62"/>
  <c r="FS57" i="62"/>
  <c r="FT13" i="62"/>
  <c r="FL13" i="62"/>
  <c r="FZ28" i="62"/>
  <c r="GH28" i="62"/>
  <c r="GE63" i="62"/>
  <c r="CM63" i="62"/>
  <c r="FL55" i="62"/>
  <c r="FT55" i="62"/>
  <c r="GE90" i="62"/>
  <c r="CM90" i="62"/>
  <c r="GF70" i="62"/>
  <c r="FX70" i="62"/>
  <c r="GI93" i="62"/>
  <c r="CO93" i="62" s="1"/>
  <c r="GG93" i="62"/>
  <c r="CN93" i="62" s="1"/>
  <c r="FL90" i="62"/>
  <c r="FT90" i="62"/>
  <c r="FX32" i="62"/>
  <c r="GF32" i="62"/>
  <c r="FT37" i="62"/>
  <c r="FL37" i="62"/>
  <c r="GE69" i="62"/>
  <c r="CM69" i="62"/>
  <c r="GI71" i="62"/>
  <c r="CO71" i="62" s="1"/>
  <c r="GG71" i="62"/>
  <c r="CN71" i="62" s="1"/>
  <c r="GE82" i="62"/>
  <c r="CM82" i="62"/>
  <c r="GA27" i="62" l="1"/>
  <c r="FS27" i="62"/>
  <c r="FS11" i="62"/>
  <c r="GA11" i="62"/>
  <c r="CM26" i="62"/>
  <c r="GE26" i="62"/>
  <c r="CL26" i="62" s="1"/>
  <c r="GA47" i="62"/>
  <c r="FS47" i="62"/>
  <c r="CM55" i="62"/>
  <c r="GE55" i="62"/>
  <c r="CL55" i="62" s="1"/>
  <c r="GE19" i="62"/>
  <c r="CL19" i="62" s="1"/>
  <c r="CM19" i="62"/>
  <c r="GA96" i="62"/>
  <c r="FS96" i="62"/>
  <c r="GA25" i="62"/>
  <c r="FS25" i="62"/>
  <c r="GA60" i="62"/>
  <c r="FS60" i="62"/>
  <c r="GA34" i="62"/>
  <c r="FS34" i="62"/>
  <c r="GF38" i="62"/>
  <c r="FX38" i="62"/>
  <c r="GH42" i="62"/>
  <c r="FZ42" i="62"/>
  <c r="GE33" i="62"/>
  <c r="CL33" i="62" s="1"/>
  <c r="CM33" i="62"/>
  <c r="GE13" i="62"/>
  <c r="CL13" i="62" s="1"/>
  <c r="CM13" i="62"/>
  <c r="GA44" i="62"/>
  <c r="FS44" i="62"/>
  <c r="FS61" i="62"/>
  <c r="GA61" i="62"/>
  <c r="FX71" i="62"/>
  <c r="GF71" i="62"/>
  <c r="CQ17" i="62"/>
  <c r="GA15" i="62"/>
  <c r="FS15" i="62"/>
  <c r="CM89" i="62"/>
  <c r="GE89" i="62"/>
  <c r="CL89" i="62" s="1"/>
  <c r="CM30" i="62"/>
  <c r="GE30" i="62"/>
  <c r="CL30" i="62" s="1"/>
  <c r="GA29" i="62"/>
  <c r="FS29" i="62"/>
  <c r="CM60" i="62"/>
  <c r="GE60" i="62"/>
  <c r="CL60" i="62" s="1"/>
  <c r="FS64" i="62"/>
  <c r="GA64" i="62"/>
  <c r="FS51" i="62"/>
  <c r="GA51" i="62"/>
  <c r="CM42" i="62"/>
  <c r="GE42" i="62"/>
  <c r="FX28" i="62"/>
  <c r="GF28" i="62"/>
  <c r="FS18" i="62"/>
  <c r="GA18" i="62"/>
  <c r="FS55" i="62"/>
  <c r="GA55" i="62"/>
  <c r="FS79" i="62"/>
  <c r="GA79" i="62"/>
  <c r="CL57" i="62"/>
  <c r="GA22" i="62"/>
  <c r="FS22" i="62"/>
  <c r="GH67" i="62"/>
  <c r="FZ67" i="62"/>
  <c r="FS78" i="62"/>
  <c r="GA78" i="62"/>
  <c r="FS94" i="62"/>
  <c r="GA94" i="62"/>
  <c r="GF77" i="62"/>
  <c r="FX77" i="62"/>
  <c r="FX44" i="62"/>
  <c r="GF44" i="62"/>
  <c r="GE29" i="62"/>
  <c r="CM29" i="62"/>
  <c r="GF35" i="62"/>
  <c r="FX35" i="62"/>
  <c r="FX93" i="62"/>
  <c r="GF93" i="62"/>
  <c r="CL74" i="62"/>
  <c r="CN17" i="62"/>
  <c r="CP17" i="62"/>
  <c r="CS17" i="62" s="1"/>
  <c r="GF24" i="62"/>
  <c r="FX24" i="62"/>
  <c r="CM48" i="62"/>
  <c r="GE48" i="62"/>
  <c r="GA37" i="62"/>
  <c r="FS37" i="62"/>
  <c r="GE32" i="62"/>
  <c r="CM32" i="62"/>
  <c r="CM88" i="62"/>
  <c r="GE88" i="62"/>
  <c r="FZ39" i="62"/>
  <c r="GH39" i="62"/>
  <c r="GE85" i="62"/>
  <c r="CM85" i="62"/>
  <c r="CL51" i="62"/>
  <c r="GE83" i="62"/>
  <c r="CM83" i="62"/>
  <c r="CQ83" i="62" s="1"/>
  <c r="GH31" i="62"/>
  <c r="FZ31" i="62"/>
  <c r="GF40" i="62"/>
  <c r="FX40" i="62"/>
  <c r="CP20" i="62"/>
  <c r="CS20" i="62" s="1"/>
  <c r="CL20" i="62"/>
  <c r="CM12" i="62"/>
  <c r="GE12" i="62"/>
  <c r="GH92" i="62"/>
  <c r="FZ92" i="62"/>
  <c r="FZ38" i="62"/>
  <c r="GH38" i="62"/>
  <c r="CL49" i="62"/>
  <c r="GI63" i="62"/>
  <c r="CO63" i="62" s="1"/>
  <c r="CQ63" i="62" s="1"/>
  <c r="GG63" i="62"/>
  <c r="CN63" i="62" s="1"/>
  <c r="GH59" i="62"/>
  <c r="FZ59" i="62"/>
  <c r="CP63" i="62"/>
  <c r="CS63" i="62" s="1"/>
  <c r="CL63" i="62"/>
  <c r="GH32" i="62"/>
  <c r="FZ32" i="62"/>
  <c r="CM36" i="62"/>
  <c r="GE36" i="62"/>
  <c r="FZ76" i="62"/>
  <c r="GH76" i="62"/>
  <c r="FX91" i="62"/>
  <c r="GF91" i="62"/>
  <c r="FS21" i="62"/>
  <c r="GA21" i="62"/>
  <c r="FX34" i="62"/>
  <c r="GF34" i="62"/>
  <c r="GA53" i="62"/>
  <c r="FS53" i="62"/>
  <c r="GA84" i="62"/>
  <c r="FS84" i="62"/>
  <c r="FZ87" i="62"/>
  <c r="GH87" i="62"/>
  <c r="GA98" i="62"/>
  <c r="FS98" i="62"/>
  <c r="CM97" i="62"/>
  <c r="GE97" i="62"/>
  <c r="GE27" i="62"/>
  <c r="CM27" i="62"/>
  <c r="GE11" i="62"/>
  <c r="CM11" i="62"/>
  <c r="CM37" i="62"/>
  <c r="GE37" i="62"/>
  <c r="CL94" i="62"/>
  <c r="GA30" i="62"/>
  <c r="FS30" i="62"/>
  <c r="GF84" i="62"/>
  <c r="FX84" i="62"/>
  <c r="FX15" i="62"/>
  <c r="GF15" i="62"/>
  <c r="GA41" i="62"/>
  <c r="FS41" i="62"/>
  <c r="FZ66" i="62"/>
  <c r="GH66" i="62"/>
  <c r="CM72" i="62"/>
  <c r="GE72" i="62"/>
  <c r="FX10" i="62"/>
  <c r="GF10" i="62"/>
  <c r="GA9" i="62"/>
  <c r="FS9" i="62"/>
  <c r="GE9" i="62"/>
  <c r="CM9" i="62"/>
  <c r="GG36" i="62"/>
  <c r="CN36" i="62" s="1"/>
  <c r="GI36" i="62"/>
  <c r="CO36" i="62" s="1"/>
  <c r="FZ24" i="62"/>
  <c r="GH24" i="62"/>
  <c r="FZ48" i="62"/>
  <c r="GH48" i="62"/>
  <c r="CL65" i="62"/>
  <c r="GF46" i="62"/>
  <c r="FX46" i="62"/>
  <c r="CL90" i="62"/>
  <c r="GA90" i="62"/>
  <c r="FS90" i="62"/>
  <c r="GA49" i="62"/>
  <c r="FS49" i="62"/>
  <c r="FZ88" i="62"/>
  <c r="GH88" i="62"/>
  <c r="CM64" i="62"/>
  <c r="GE64" i="62"/>
  <c r="GH65" i="62"/>
  <c r="FZ65" i="62"/>
  <c r="GA13" i="62"/>
  <c r="FS13" i="62"/>
  <c r="GI23" i="62"/>
  <c r="CO23" i="62" s="1"/>
  <c r="GG23" i="62"/>
  <c r="CN23" i="62" s="1"/>
  <c r="FX50" i="62"/>
  <c r="GF50" i="62"/>
  <c r="FZ80" i="62"/>
  <c r="GH80" i="62"/>
  <c r="FS81" i="62"/>
  <c r="GA81" i="62"/>
  <c r="FS45" i="62"/>
  <c r="GA45" i="62"/>
  <c r="FS52" i="62"/>
  <c r="GA52" i="62"/>
  <c r="GH69" i="62"/>
  <c r="FZ69" i="62"/>
  <c r="GE43" i="62"/>
  <c r="CM43" i="62"/>
  <c r="FS40" i="62"/>
  <c r="GA40" i="62"/>
  <c r="GH54" i="62"/>
  <c r="FZ54" i="62"/>
  <c r="CL69" i="62"/>
  <c r="CL95" i="62"/>
  <c r="CM18" i="62"/>
  <c r="GE18" i="62"/>
  <c r="GE14" i="62"/>
  <c r="CM14" i="62"/>
  <c r="GH43" i="62"/>
  <c r="FZ43" i="62"/>
  <c r="CL62" i="62"/>
  <c r="GH19" i="62"/>
  <c r="FZ19" i="62"/>
  <c r="FS86" i="62"/>
  <c r="GA86" i="62"/>
  <c r="CL22" i="62"/>
  <c r="GF76" i="62"/>
  <c r="FX76" i="62"/>
  <c r="GA14" i="62"/>
  <c r="FS14" i="62"/>
  <c r="GG85" i="62"/>
  <c r="CN85" i="62" s="1"/>
  <c r="GI85" i="62"/>
  <c r="CO85" i="62" s="1"/>
  <c r="GH26" i="62"/>
  <c r="FZ26" i="62"/>
  <c r="FS91" i="62"/>
  <c r="GA91" i="62"/>
  <c r="FZ50" i="62"/>
  <c r="GH50" i="62"/>
  <c r="CM16" i="62"/>
  <c r="GE16" i="62"/>
  <c r="CM58" i="62"/>
  <c r="GE58" i="62"/>
  <c r="GA72" i="62"/>
  <c r="FS72" i="62"/>
  <c r="FS89" i="62"/>
  <c r="GA89" i="62"/>
  <c r="FX61" i="62"/>
  <c r="GF61" i="62"/>
  <c r="FZ58" i="62"/>
  <c r="GH58" i="62"/>
  <c r="FX53" i="62"/>
  <c r="GF53" i="62"/>
  <c r="GI97" i="62"/>
  <c r="CO97" i="62" s="1"/>
  <c r="GG97" i="62"/>
  <c r="CN97" i="62" s="1"/>
  <c r="GA10" i="62"/>
  <c r="FS10" i="62"/>
  <c r="FX23" i="62"/>
  <c r="GF23" i="62"/>
  <c r="CL52" i="62"/>
  <c r="CM78" i="62"/>
  <c r="GE78" i="62"/>
  <c r="GA33" i="62"/>
  <c r="FS33" i="62"/>
  <c r="FZ95" i="62"/>
  <c r="GH95" i="62"/>
  <c r="CL98" i="62"/>
  <c r="GE66" i="62"/>
  <c r="CM66" i="62"/>
  <c r="GA16" i="62"/>
  <c r="FS16" i="62"/>
  <c r="GI28" i="62"/>
  <c r="CO28" i="62" s="1"/>
  <c r="GG28" i="62"/>
  <c r="CN28" i="62" s="1"/>
  <c r="FZ77" i="62"/>
  <c r="GH77" i="62"/>
  <c r="FX99" i="62"/>
  <c r="GF99" i="62"/>
  <c r="GA74" i="62"/>
  <c r="FS74" i="62"/>
  <c r="CM73" i="62"/>
  <c r="GE73" i="62"/>
  <c r="FX96" i="62"/>
  <c r="GF96" i="62"/>
  <c r="CL68" i="62"/>
  <c r="FS68" i="62"/>
  <c r="GA68" i="62"/>
  <c r="FZ46" i="62"/>
  <c r="GH46" i="62"/>
  <c r="GF67" i="62"/>
  <c r="FX67" i="62"/>
  <c r="FS99" i="62"/>
  <c r="GA99" i="62"/>
  <c r="GH62" i="62"/>
  <c r="FZ62" i="62"/>
  <c r="CL86" i="62"/>
  <c r="GF21" i="62"/>
  <c r="FX21" i="62"/>
  <c r="FX41" i="62"/>
  <c r="GF41" i="62"/>
  <c r="FS56" i="62"/>
  <c r="GA56" i="62"/>
  <c r="GH12" i="62"/>
  <c r="FZ12" i="62"/>
  <c r="GI73" i="62"/>
  <c r="CO73" i="62" s="1"/>
  <c r="GG73" i="62"/>
  <c r="CN73" i="62" s="1"/>
  <c r="FX39" i="62"/>
  <c r="GF39" i="62"/>
  <c r="GE92" i="62"/>
  <c r="CM92" i="62"/>
  <c r="GH57" i="62"/>
  <c r="FZ57" i="62"/>
  <c r="CL82" i="62"/>
  <c r="GF54" i="62"/>
  <c r="FX54" i="62"/>
  <c r="CM70" i="62"/>
  <c r="CQ70" i="62" s="1"/>
  <c r="GE70" i="62"/>
  <c r="CM47" i="62"/>
  <c r="GE47" i="62"/>
  <c r="GH100" i="62"/>
  <c r="FZ100" i="62"/>
  <c r="CM56" i="62"/>
  <c r="GE56" i="62"/>
  <c r="GF75" i="62"/>
  <c r="FX75" i="62"/>
  <c r="GI82" i="62"/>
  <c r="CO82" i="62" s="1"/>
  <c r="CQ82" i="62" s="1"/>
  <c r="GG82" i="62"/>
  <c r="CN82" i="62" s="1"/>
  <c r="GF45" i="62"/>
  <c r="FX45" i="62"/>
  <c r="CL87" i="62"/>
  <c r="FZ75" i="62"/>
  <c r="GH75" i="62"/>
  <c r="GH35" i="62"/>
  <c r="FZ35" i="62"/>
  <c r="GE81" i="62"/>
  <c r="CM81" i="62"/>
  <c r="FZ64" i="62" l="1"/>
  <c r="GH64" i="62"/>
  <c r="FZ25" i="62"/>
  <c r="GH25" i="62"/>
  <c r="FZ44" i="62"/>
  <c r="GH44" i="62"/>
  <c r="FZ96" i="62"/>
  <c r="GH96" i="62"/>
  <c r="GH61" i="62"/>
  <c r="FZ61" i="62"/>
  <c r="FZ29" i="62"/>
  <c r="GH29" i="62"/>
  <c r="GG42" i="62"/>
  <c r="CN42" i="62" s="1"/>
  <c r="GI42" i="62"/>
  <c r="CO42" i="62" s="1"/>
  <c r="CQ42" i="62" s="1"/>
  <c r="FZ47" i="62"/>
  <c r="GH47" i="62"/>
  <c r="GE38" i="62"/>
  <c r="CL38" i="62" s="1"/>
  <c r="CM38" i="62"/>
  <c r="FZ15" i="62"/>
  <c r="GH15" i="62"/>
  <c r="FZ11" i="62"/>
  <c r="GH11" i="62"/>
  <c r="GH34" i="62"/>
  <c r="FZ34" i="62"/>
  <c r="CM71" i="62"/>
  <c r="CQ71" i="62" s="1"/>
  <c r="GE71" i="62"/>
  <c r="CQ85" i="62"/>
  <c r="FZ60" i="62"/>
  <c r="GH60" i="62"/>
  <c r="FZ27" i="62"/>
  <c r="GH27" i="62"/>
  <c r="GH10" i="62"/>
  <c r="FZ10" i="62"/>
  <c r="FZ86" i="62"/>
  <c r="GH86" i="62"/>
  <c r="CP83" i="62"/>
  <c r="CS83" i="62" s="1"/>
  <c r="CL83" i="62"/>
  <c r="CL92" i="62"/>
  <c r="GG35" i="62"/>
  <c r="CN35" i="62" s="1"/>
  <c r="GI35" i="62"/>
  <c r="CO35" i="62" s="1"/>
  <c r="GI100" i="62"/>
  <c r="CO100" i="62" s="1"/>
  <c r="CQ100" i="62" s="1"/>
  <c r="GG100" i="62"/>
  <c r="GI62" i="62"/>
  <c r="CO62" i="62" s="1"/>
  <c r="CQ62" i="62" s="1"/>
  <c r="GG62" i="62"/>
  <c r="CL73" i="62"/>
  <c r="CP73" i="62"/>
  <c r="CS73" i="62" s="1"/>
  <c r="GH91" i="62"/>
  <c r="FZ91" i="62"/>
  <c r="GG19" i="62"/>
  <c r="GI19" i="62"/>
  <c r="CO19" i="62" s="1"/>
  <c r="CQ19" i="62" s="1"/>
  <c r="GG80" i="62"/>
  <c r="GI80" i="62"/>
  <c r="CO80" i="62" s="1"/>
  <c r="CQ80" i="62" s="1"/>
  <c r="CQ97" i="62"/>
  <c r="GG76" i="62"/>
  <c r="CN76" i="62" s="1"/>
  <c r="GI76" i="62"/>
  <c r="CO76" i="62" s="1"/>
  <c r="GG38" i="62"/>
  <c r="GI38" i="62"/>
  <c r="CO38" i="62" s="1"/>
  <c r="CQ38" i="62" s="1"/>
  <c r="GH55" i="62"/>
  <c r="FZ55" i="62"/>
  <c r="GI75" i="62"/>
  <c r="CO75" i="62" s="1"/>
  <c r="GG75" i="62"/>
  <c r="CN75" i="62" s="1"/>
  <c r="CL47" i="62"/>
  <c r="FZ99" i="62"/>
  <c r="GH99" i="62"/>
  <c r="CQ73" i="62"/>
  <c r="GG95" i="62"/>
  <c r="GI95" i="62"/>
  <c r="CO95" i="62" s="1"/>
  <c r="CQ95" i="62" s="1"/>
  <c r="GI58" i="62"/>
  <c r="CO58" i="62" s="1"/>
  <c r="CQ58" i="62" s="1"/>
  <c r="GG58" i="62"/>
  <c r="CN58" i="62" s="1"/>
  <c r="GI54" i="62"/>
  <c r="CO54" i="62" s="1"/>
  <c r="GG54" i="62"/>
  <c r="CN54" i="62" s="1"/>
  <c r="GH49" i="62"/>
  <c r="FZ49" i="62"/>
  <c r="GE77" i="62"/>
  <c r="CM77" i="62"/>
  <c r="GG57" i="62"/>
  <c r="GI57" i="62"/>
  <c r="CO57" i="62" s="1"/>
  <c r="CQ57" i="62" s="1"/>
  <c r="CL64" i="62"/>
  <c r="CL56" i="62"/>
  <c r="CM96" i="62"/>
  <c r="GE96" i="62"/>
  <c r="GI88" i="62"/>
  <c r="CO88" i="62" s="1"/>
  <c r="CQ88" i="62" s="1"/>
  <c r="GG88" i="62"/>
  <c r="CN88" i="62" s="1"/>
  <c r="GE15" i="62"/>
  <c r="CM15" i="62"/>
  <c r="GH40" i="62"/>
  <c r="FZ40" i="62"/>
  <c r="CM84" i="62"/>
  <c r="GE84" i="62"/>
  <c r="CM24" i="62"/>
  <c r="GE24" i="62"/>
  <c r="GH94" i="62"/>
  <c r="FZ94" i="62"/>
  <c r="GH18" i="62"/>
  <c r="FZ18" i="62"/>
  <c r="CP70" i="62"/>
  <c r="CS70" i="62" s="1"/>
  <c r="CL70" i="62"/>
  <c r="FZ74" i="62"/>
  <c r="GH74" i="62"/>
  <c r="CM61" i="62"/>
  <c r="GE61" i="62"/>
  <c r="GI26" i="62"/>
  <c r="CO26" i="62" s="1"/>
  <c r="CQ26" i="62" s="1"/>
  <c r="GG26" i="62"/>
  <c r="FZ90" i="62"/>
  <c r="GH90" i="62"/>
  <c r="GG87" i="62"/>
  <c r="GI87" i="62"/>
  <c r="CO87" i="62" s="1"/>
  <c r="CQ87" i="62" s="1"/>
  <c r="CP36" i="62"/>
  <c r="CS36" i="62" s="1"/>
  <c r="CL36" i="62"/>
  <c r="GI92" i="62"/>
  <c r="CO92" i="62" s="1"/>
  <c r="CQ92" i="62" s="1"/>
  <c r="GG92" i="62"/>
  <c r="CN92" i="62" s="1"/>
  <c r="CL85" i="62"/>
  <c r="CP85" i="62"/>
  <c r="CS85" i="62" s="1"/>
  <c r="CP66" i="62"/>
  <c r="CS66" i="62" s="1"/>
  <c r="CL66" i="62"/>
  <c r="CM91" i="62"/>
  <c r="GE91" i="62"/>
  <c r="GH81" i="62"/>
  <c r="FZ81" i="62"/>
  <c r="GH37" i="62"/>
  <c r="FZ37" i="62"/>
  <c r="CL97" i="62"/>
  <c r="CP97" i="62"/>
  <c r="CS97" i="62" s="1"/>
  <c r="GE67" i="62"/>
  <c r="CM67" i="62"/>
  <c r="GI39" i="62"/>
  <c r="CO39" i="62" s="1"/>
  <c r="GG39" i="62"/>
  <c r="CN39" i="62" s="1"/>
  <c r="CL78" i="62"/>
  <c r="GH89" i="62"/>
  <c r="FZ89" i="62"/>
  <c r="CL43" i="62"/>
  <c r="GE10" i="62"/>
  <c r="CM10" i="62"/>
  <c r="GI50" i="62"/>
  <c r="CO50" i="62" s="1"/>
  <c r="GG50" i="62"/>
  <c r="CN50" i="62" s="1"/>
  <c r="CL48" i="62"/>
  <c r="CL12" i="62"/>
  <c r="CM45" i="62"/>
  <c r="GE45" i="62"/>
  <c r="GI12" i="62"/>
  <c r="CO12" i="62" s="1"/>
  <c r="CQ12" i="62" s="1"/>
  <c r="GG12" i="62"/>
  <c r="CN12" i="62" s="1"/>
  <c r="GI46" i="62"/>
  <c r="CO46" i="62" s="1"/>
  <c r="GG46" i="62"/>
  <c r="CN46" i="62" s="1"/>
  <c r="GG77" i="62"/>
  <c r="CN77" i="62" s="1"/>
  <c r="GI77" i="62"/>
  <c r="CO77" i="62" s="1"/>
  <c r="GG43" i="62"/>
  <c r="CN43" i="62" s="1"/>
  <c r="GI43" i="62"/>
  <c r="CO43" i="62" s="1"/>
  <c r="CQ43" i="62" s="1"/>
  <c r="GH84" i="62"/>
  <c r="FZ84" i="62"/>
  <c r="GI32" i="62"/>
  <c r="CO32" i="62" s="1"/>
  <c r="GG32" i="62"/>
  <c r="CN32" i="62" s="1"/>
  <c r="CL42" i="62"/>
  <c r="CQ66" i="62"/>
  <c r="CL11" i="62"/>
  <c r="GH79" i="62"/>
  <c r="FZ79" i="62"/>
  <c r="FZ41" i="62"/>
  <c r="GH41" i="62"/>
  <c r="CL9" i="62"/>
  <c r="FZ30" i="62"/>
  <c r="GH30" i="62"/>
  <c r="GH56" i="62"/>
  <c r="FZ56" i="62"/>
  <c r="GG69" i="62"/>
  <c r="GI69" i="62"/>
  <c r="CO69" i="62" s="1"/>
  <c r="CQ69" i="62" s="1"/>
  <c r="CM46" i="62"/>
  <c r="GE46" i="62"/>
  <c r="CL72" i="62"/>
  <c r="CL37" i="62"/>
  <c r="CM93" i="62"/>
  <c r="CQ93" i="62" s="1"/>
  <c r="GE93" i="62"/>
  <c r="GI67" i="62"/>
  <c r="CO67" i="62" s="1"/>
  <c r="GG67" i="62"/>
  <c r="CN67" i="62" s="1"/>
  <c r="CM75" i="62"/>
  <c r="GE75" i="62"/>
  <c r="GH45" i="62"/>
  <c r="FZ45" i="62"/>
  <c r="GE44" i="62"/>
  <c r="CM44" i="62"/>
  <c r="CM99" i="62"/>
  <c r="GE99" i="62"/>
  <c r="GE54" i="62"/>
  <c r="CM54" i="62"/>
  <c r="FZ72" i="62"/>
  <c r="GH72" i="62"/>
  <c r="GH14" i="62"/>
  <c r="FZ14" i="62"/>
  <c r="GH52" i="62"/>
  <c r="FZ52" i="62"/>
  <c r="FZ53" i="62"/>
  <c r="GH53" i="62"/>
  <c r="CP88" i="62"/>
  <c r="CS88" i="62" s="1"/>
  <c r="CL88" i="62"/>
  <c r="GH51" i="62"/>
  <c r="FZ51" i="62"/>
  <c r="CM21" i="62"/>
  <c r="GE21" i="62"/>
  <c r="GG24" i="62"/>
  <c r="CN24" i="62" s="1"/>
  <c r="GI24" i="62"/>
  <c r="CO24" i="62" s="1"/>
  <c r="GH78" i="62"/>
  <c r="FZ78" i="62"/>
  <c r="GE41" i="62"/>
  <c r="CM41" i="62"/>
  <c r="CL14" i="62"/>
  <c r="GH13" i="62"/>
  <c r="FZ13" i="62"/>
  <c r="CM34" i="62"/>
  <c r="GE34" i="62"/>
  <c r="CM40" i="62"/>
  <c r="GE40" i="62"/>
  <c r="FZ22" i="62"/>
  <c r="GH22" i="62"/>
  <c r="GE39" i="62"/>
  <c r="CM39" i="62"/>
  <c r="FZ98" i="62"/>
  <c r="GH98" i="62"/>
  <c r="FZ9" i="62"/>
  <c r="GH9" i="62"/>
  <c r="CQ36" i="62"/>
  <c r="CL58" i="62"/>
  <c r="CP58" i="62"/>
  <c r="CS58" i="62" s="1"/>
  <c r="FZ68" i="62"/>
  <c r="GH68" i="62"/>
  <c r="CM76" i="62"/>
  <c r="GE76" i="62"/>
  <c r="CL18" i="62"/>
  <c r="GI59" i="62"/>
  <c r="CO59" i="62" s="1"/>
  <c r="CQ59" i="62" s="1"/>
  <c r="GG59" i="62"/>
  <c r="CL32" i="62"/>
  <c r="CP32" i="62"/>
  <c r="CS32" i="62" s="1"/>
  <c r="CL29" i="62"/>
  <c r="CL81" i="62"/>
  <c r="CL27" i="62"/>
  <c r="GE53" i="62"/>
  <c r="CM53" i="62"/>
  <c r="CM50" i="62"/>
  <c r="GE50" i="62"/>
  <c r="FZ33" i="62"/>
  <c r="GH33" i="62"/>
  <c r="CM28" i="62"/>
  <c r="CQ28" i="62" s="1"/>
  <c r="GE28" i="62"/>
  <c r="CP82" i="62"/>
  <c r="CS82" i="62" s="1"/>
  <c r="CM23" i="62"/>
  <c r="CQ23" i="62" s="1"/>
  <c r="GE23" i="62"/>
  <c r="GH16" i="62"/>
  <c r="FZ16" i="62"/>
  <c r="CL16" i="62"/>
  <c r="GI65" i="62"/>
  <c r="CO65" i="62" s="1"/>
  <c r="CQ65" i="62" s="1"/>
  <c r="GG65" i="62"/>
  <c r="GI48" i="62"/>
  <c r="CO48" i="62" s="1"/>
  <c r="CQ48" i="62" s="1"/>
  <c r="GG48" i="62"/>
  <c r="CN48" i="62" s="1"/>
  <c r="GG66" i="62"/>
  <c r="CN66" i="62" s="1"/>
  <c r="GI66" i="62"/>
  <c r="CO66" i="62" s="1"/>
  <c r="GH21" i="62"/>
  <c r="FZ21" i="62"/>
  <c r="GI31" i="62"/>
  <c r="CO31" i="62" s="1"/>
  <c r="CQ31" i="62" s="1"/>
  <c r="GG31" i="62"/>
  <c r="CQ32" i="62"/>
  <c r="GE35" i="62"/>
  <c r="CM35" i="62"/>
  <c r="GI29" i="62" l="1"/>
  <c r="CO29" i="62" s="1"/>
  <c r="CQ29" i="62" s="1"/>
  <c r="GG29" i="62"/>
  <c r="CP43" i="62"/>
  <c r="CS43" i="62" s="1"/>
  <c r="GI34" i="62"/>
  <c r="CO34" i="62" s="1"/>
  <c r="GG34" i="62"/>
  <c r="CN34" i="62" s="1"/>
  <c r="GG11" i="62"/>
  <c r="GI11" i="62"/>
  <c r="CO11" i="62" s="1"/>
  <c r="CQ11" i="62" s="1"/>
  <c r="GI61" i="62"/>
  <c r="CO61" i="62" s="1"/>
  <c r="CQ61" i="62" s="1"/>
  <c r="GG61" i="62"/>
  <c r="CN61" i="62" s="1"/>
  <c r="GI96" i="62"/>
  <c r="CO96" i="62" s="1"/>
  <c r="CQ96" i="62" s="1"/>
  <c r="GG96" i="62"/>
  <c r="CN96" i="62" s="1"/>
  <c r="GG15" i="62"/>
  <c r="CN15" i="62" s="1"/>
  <c r="GI15" i="62"/>
  <c r="CO15" i="62" s="1"/>
  <c r="CQ15" i="62" s="1"/>
  <c r="GI44" i="62"/>
  <c r="CO44" i="62" s="1"/>
  <c r="CQ44" i="62" s="1"/>
  <c r="GG44" i="62"/>
  <c r="CN44" i="62" s="1"/>
  <c r="CQ54" i="62"/>
  <c r="CP42" i="62"/>
  <c r="CS42" i="62" s="1"/>
  <c r="CP48" i="62"/>
  <c r="CS48" i="62" s="1"/>
  <c r="GI27" i="62"/>
  <c r="CO27" i="62" s="1"/>
  <c r="CQ27" i="62" s="1"/>
  <c r="GG27" i="62"/>
  <c r="GI25" i="62"/>
  <c r="CO25" i="62" s="1"/>
  <c r="CQ25" i="62" s="1"/>
  <c r="GG25" i="62"/>
  <c r="CQ77" i="62"/>
  <c r="GI60" i="62"/>
  <c r="CO60" i="62" s="1"/>
  <c r="CQ60" i="62" s="1"/>
  <c r="GG60" i="62"/>
  <c r="CP71" i="62"/>
  <c r="CS71" i="62" s="1"/>
  <c r="CL71" i="62"/>
  <c r="GI47" i="62"/>
  <c r="CO47" i="62" s="1"/>
  <c r="CQ47" i="62" s="1"/>
  <c r="GG47" i="62"/>
  <c r="GG64" i="62"/>
  <c r="GI64" i="62"/>
  <c r="CO64" i="62" s="1"/>
  <c r="CQ64" i="62" s="1"/>
  <c r="CQ67" i="62"/>
  <c r="CQ34" i="62"/>
  <c r="CN62" i="62"/>
  <c r="CP62" i="62"/>
  <c r="CS62" i="62" s="1"/>
  <c r="GG49" i="62"/>
  <c r="GI49" i="62"/>
  <c r="CO49" i="62" s="1"/>
  <c r="CQ49" i="62" s="1"/>
  <c r="CN100" i="62"/>
  <c r="CP100" i="62"/>
  <c r="CS100" i="62" s="1"/>
  <c r="CQ35" i="62"/>
  <c r="CQ99" i="62"/>
  <c r="CQ46" i="62"/>
  <c r="CL45" i="62"/>
  <c r="CN65" i="62"/>
  <c r="CP65" i="62"/>
  <c r="CS65" i="62" s="1"/>
  <c r="CL61" i="62"/>
  <c r="GG16" i="62"/>
  <c r="GI16" i="62"/>
  <c r="CO16" i="62" s="1"/>
  <c r="CQ16" i="62" s="1"/>
  <c r="GG9" i="62"/>
  <c r="GI9" i="62"/>
  <c r="CO9" i="62" s="1"/>
  <c r="CQ9" i="62" s="1"/>
  <c r="GG53" i="62"/>
  <c r="CN53" i="62" s="1"/>
  <c r="GI53" i="62"/>
  <c r="CO53" i="62" s="1"/>
  <c r="CQ53" i="62" s="1"/>
  <c r="CN38" i="62"/>
  <c r="CP38" i="62"/>
  <c r="CS38" i="62" s="1"/>
  <c r="CP23" i="62"/>
  <c r="CS23" i="62" s="1"/>
  <c r="CL23" i="62"/>
  <c r="GG13" i="62"/>
  <c r="GI13" i="62"/>
  <c r="CO13" i="62" s="1"/>
  <c r="CQ13" i="62" s="1"/>
  <c r="CP44" i="62"/>
  <c r="CS44" i="62" s="1"/>
  <c r="CL44" i="62"/>
  <c r="CN69" i="62"/>
  <c r="CP69" i="62"/>
  <c r="CS69" i="62" s="1"/>
  <c r="CL96" i="62"/>
  <c r="CL91" i="62"/>
  <c r="GG74" i="62"/>
  <c r="GI74" i="62"/>
  <c r="CO74" i="62" s="1"/>
  <c r="CQ74" i="62" s="1"/>
  <c r="CP99" i="62"/>
  <c r="CS99" i="62" s="1"/>
  <c r="CL99" i="62"/>
  <c r="GG45" i="62"/>
  <c r="CN45" i="62" s="1"/>
  <c r="GI45" i="62"/>
  <c r="CO45" i="62" s="1"/>
  <c r="CQ45" i="62" s="1"/>
  <c r="CP92" i="62"/>
  <c r="CS92" i="62" s="1"/>
  <c r="GI79" i="62"/>
  <c r="CO79" i="62" s="1"/>
  <c r="CQ79" i="62" s="1"/>
  <c r="GG79" i="62"/>
  <c r="CL15" i="62"/>
  <c r="CN59" i="62"/>
  <c r="CP59" i="62"/>
  <c r="CS59" i="62" s="1"/>
  <c r="CQ39" i="62"/>
  <c r="CP75" i="62"/>
  <c r="CS75" i="62" s="1"/>
  <c r="CL75" i="62"/>
  <c r="GI30" i="62"/>
  <c r="CO30" i="62" s="1"/>
  <c r="CQ30" i="62" s="1"/>
  <c r="GG30" i="62"/>
  <c r="CL67" i="62"/>
  <c r="CP67" i="62"/>
  <c r="CS67" i="62" s="1"/>
  <c r="GI18" i="62"/>
  <c r="CO18" i="62" s="1"/>
  <c r="CQ18" i="62" s="1"/>
  <c r="GG18" i="62"/>
  <c r="CN95" i="62"/>
  <c r="CP95" i="62"/>
  <c r="CS95" i="62" s="1"/>
  <c r="CL40" i="62"/>
  <c r="CL10" i="62"/>
  <c r="CP12" i="62"/>
  <c r="CS12" i="62" s="1"/>
  <c r="GI56" i="62"/>
  <c r="CO56" i="62" s="1"/>
  <c r="CQ56" i="62" s="1"/>
  <c r="GG56" i="62"/>
  <c r="CP28" i="62"/>
  <c r="CS28" i="62" s="1"/>
  <c r="CL28" i="62"/>
  <c r="GI21" i="62"/>
  <c r="CO21" i="62" s="1"/>
  <c r="CQ21" i="62" s="1"/>
  <c r="GG21" i="62"/>
  <c r="CN21" i="62" s="1"/>
  <c r="CP39" i="62"/>
  <c r="CS39" i="62" s="1"/>
  <c r="CL39" i="62"/>
  <c r="CL41" i="62"/>
  <c r="GI52" i="62"/>
  <c r="CO52" i="62" s="1"/>
  <c r="CQ52" i="62" s="1"/>
  <c r="GG52" i="62"/>
  <c r="CQ75" i="62"/>
  <c r="GI84" i="62"/>
  <c r="CO84" i="62" s="1"/>
  <c r="CQ84" i="62" s="1"/>
  <c r="GG84" i="62"/>
  <c r="CN84" i="62" s="1"/>
  <c r="CN80" i="62"/>
  <c r="CP80" i="62"/>
  <c r="CS80" i="62" s="1"/>
  <c r="GI81" i="62"/>
  <c r="CO81" i="62" s="1"/>
  <c r="CQ81" i="62" s="1"/>
  <c r="GG81" i="62"/>
  <c r="CP54" i="62"/>
  <c r="CS54" i="62" s="1"/>
  <c r="CL54" i="62"/>
  <c r="GI40" i="62"/>
  <c r="CO40" i="62" s="1"/>
  <c r="CQ40" i="62" s="1"/>
  <c r="GG40" i="62"/>
  <c r="CN40" i="62" s="1"/>
  <c r="GI51" i="62"/>
  <c r="CO51" i="62" s="1"/>
  <c r="CQ51" i="62" s="1"/>
  <c r="GG51" i="62"/>
  <c r="GG33" i="62"/>
  <c r="GI33" i="62"/>
  <c r="CO33" i="62" s="1"/>
  <c r="CQ33" i="62" s="1"/>
  <c r="CN87" i="62"/>
  <c r="CP87" i="62"/>
  <c r="CS87" i="62" s="1"/>
  <c r="GI94" i="62"/>
  <c r="CO94" i="62" s="1"/>
  <c r="CQ94" i="62" s="1"/>
  <c r="GG94" i="62"/>
  <c r="GI99" i="62"/>
  <c r="CO99" i="62" s="1"/>
  <c r="GG99" i="62"/>
  <c r="CN99" i="62" s="1"/>
  <c r="GG86" i="62"/>
  <c r="GI86" i="62"/>
  <c r="CO86" i="62" s="1"/>
  <c r="CQ86" i="62" s="1"/>
  <c r="CL21" i="62"/>
  <c r="CP53" i="62"/>
  <c r="CS53" i="62" s="1"/>
  <c r="CL53" i="62"/>
  <c r="CP34" i="62"/>
  <c r="CS34" i="62" s="1"/>
  <c r="CL34" i="62"/>
  <c r="CL46" i="62"/>
  <c r="CP46" i="62"/>
  <c r="CS46" i="62" s="1"/>
  <c r="GI22" i="62"/>
  <c r="CO22" i="62" s="1"/>
  <c r="CQ22" i="62" s="1"/>
  <c r="GG22" i="62"/>
  <c r="GI78" i="62"/>
  <c r="CO78" i="62" s="1"/>
  <c r="CQ78" i="62" s="1"/>
  <c r="GG78" i="62"/>
  <c r="GI90" i="62"/>
  <c r="CO90" i="62" s="1"/>
  <c r="CQ90" i="62" s="1"/>
  <c r="GG90" i="62"/>
  <c r="CP24" i="62"/>
  <c r="CS24" i="62" s="1"/>
  <c r="CL24" i="62"/>
  <c r="CN19" i="62"/>
  <c r="CP19" i="62"/>
  <c r="CS19" i="62" s="1"/>
  <c r="CP77" i="62"/>
  <c r="CS77" i="62" s="1"/>
  <c r="CL77" i="62"/>
  <c r="GI55" i="62"/>
  <c r="CO55" i="62" s="1"/>
  <c r="CQ55" i="62" s="1"/>
  <c r="GG55" i="62"/>
  <c r="GI89" i="62"/>
  <c r="CO89" i="62" s="1"/>
  <c r="CQ89" i="62" s="1"/>
  <c r="GG89" i="62"/>
  <c r="CP35" i="62"/>
  <c r="CS35" i="62" s="1"/>
  <c r="CL35" i="62"/>
  <c r="CP50" i="62"/>
  <c r="CS50" i="62" s="1"/>
  <c r="CL50" i="62"/>
  <c r="CP76" i="62"/>
  <c r="CS76" i="62" s="1"/>
  <c r="CL76" i="62"/>
  <c r="GG14" i="62"/>
  <c r="GI14" i="62"/>
  <c r="CO14" i="62" s="1"/>
  <c r="CQ14" i="62" s="1"/>
  <c r="CL93" i="62"/>
  <c r="CP93" i="62"/>
  <c r="CS93" i="62" s="1"/>
  <c r="GG41" i="62"/>
  <c r="CN41" i="62" s="1"/>
  <c r="GI41" i="62"/>
  <c r="CO41" i="62" s="1"/>
  <c r="CQ41" i="62" s="1"/>
  <c r="GI37" i="62"/>
  <c r="CO37" i="62" s="1"/>
  <c r="CQ37" i="62" s="1"/>
  <c r="GG37" i="62"/>
  <c r="CQ24" i="62"/>
  <c r="GI68" i="62"/>
  <c r="CO68" i="62" s="1"/>
  <c r="CQ68" i="62" s="1"/>
  <c r="GG68" i="62"/>
  <c r="CN31" i="62"/>
  <c r="CP31" i="62"/>
  <c r="CS31" i="62" s="1"/>
  <c r="GI98" i="62"/>
  <c r="CO98" i="62" s="1"/>
  <c r="CQ98" i="62" s="1"/>
  <c r="GG98" i="62"/>
  <c r="CQ50" i="62"/>
  <c r="CQ76" i="62"/>
  <c r="GI72" i="62"/>
  <c r="CO72" i="62" s="1"/>
  <c r="CQ72" i="62" s="1"/>
  <c r="GG72" i="62"/>
  <c r="CQ10" i="62"/>
  <c r="CN26" i="62"/>
  <c r="CP26" i="62"/>
  <c r="CS26" i="62" s="1"/>
  <c r="CL84" i="62"/>
  <c r="CP84" i="62"/>
  <c r="CS84" i="62" s="1"/>
  <c r="CN57" i="62"/>
  <c r="CP57" i="62"/>
  <c r="CS57" i="62" s="1"/>
  <c r="GI91" i="62"/>
  <c r="CO91" i="62" s="1"/>
  <c r="CQ91" i="62" s="1"/>
  <c r="GG91" i="62"/>
  <c r="CN91" i="62" s="1"/>
  <c r="GI10" i="62"/>
  <c r="CO10" i="62" s="1"/>
  <c r="GG10" i="62"/>
  <c r="CN10" i="62" s="1"/>
  <c r="CP60" i="62" l="1"/>
  <c r="CS60" i="62" s="1"/>
  <c r="CN60" i="62"/>
  <c r="CN25" i="62"/>
  <c r="CP25" i="62"/>
  <c r="CS25" i="62" s="1"/>
  <c r="CN11" i="62"/>
  <c r="CP11" i="62"/>
  <c r="CS11" i="62" s="1"/>
  <c r="CN27" i="62"/>
  <c r="CP27" i="62"/>
  <c r="CS27" i="62" s="1"/>
  <c r="CP96" i="62"/>
  <c r="CS96" i="62" s="1"/>
  <c r="CP61" i="62"/>
  <c r="CS61" i="62" s="1"/>
  <c r="CN64" i="62"/>
  <c r="CP64" i="62"/>
  <c r="CS64" i="62" s="1"/>
  <c r="CN29" i="62"/>
  <c r="CP29" i="62"/>
  <c r="CS29" i="62" s="1"/>
  <c r="CP40" i="62"/>
  <c r="CS40" i="62" s="1"/>
  <c r="CP15" i="62"/>
  <c r="CS15" i="62" s="1"/>
  <c r="CN47" i="62"/>
  <c r="CP47" i="62"/>
  <c r="CS47" i="62" s="1"/>
  <c r="CP41" i="62"/>
  <c r="CS41" i="62" s="1"/>
  <c r="CN13" i="62"/>
  <c r="CP13" i="62"/>
  <c r="CS13" i="62" s="1"/>
  <c r="CN72" i="62"/>
  <c r="CP72" i="62"/>
  <c r="CS72" i="62" s="1"/>
  <c r="CP21" i="62"/>
  <c r="CS21" i="62" s="1"/>
  <c r="CP45" i="62"/>
  <c r="CS45" i="62" s="1"/>
  <c r="CN14" i="62"/>
  <c r="CP14" i="62"/>
  <c r="CS14" i="62" s="1"/>
  <c r="CN18" i="62"/>
  <c r="CP18" i="62"/>
  <c r="CS18" i="62" s="1"/>
  <c r="CN98" i="62"/>
  <c r="CP98" i="62"/>
  <c r="CS98" i="62" s="1"/>
  <c r="CN86" i="62"/>
  <c r="CP86" i="62"/>
  <c r="CS86" i="62" s="1"/>
  <c r="CN81" i="62"/>
  <c r="CP81" i="62"/>
  <c r="CS81" i="62" s="1"/>
  <c r="CN74" i="62"/>
  <c r="CP74" i="62"/>
  <c r="CS74" i="62" s="1"/>
  <c r="CN55" i="62"/>
  <c r="CP55" i="62"/>
  <c r="CS55" i="62" s="1"/>
  <c r="CN79" i="62"/>
  <c r="CP79" i="62"/>
  <c r="CS79" i="62" s="1"/>
  <c r="CN90" i="62"/>
  <c r="CP90" i="62"/>
  <c r="CS90" i="62" s="1"/>
  <c r="CN30" i="62"/>
  <c r="CP30" i="62"/>
  <c r="CS30" i="62" s="1"/>
  <c r="CN78" i="62"/>
  <c r="CP78" i="62"/>
  <c r="CS78" i="62" s="1"/>
  <c r="CN56" i="62"/>
  <c r="CP56" i="62"/>
  <c r="CS56" i="62" s="1"/>
  <c r="CP91" i="62"/>
  <c r="CS91" i="62" s="1"/>
  <c r="CN22" i="62"/>
  <c r="CP22" i="62"/>
  <c r="CS22" i="62" s="1"/>
  <c r="CN94" i="62"/>
  <c r="CP94" i="62"/>
  <c r="CS94" i="62" s="1"/>
  <c r="CN9" i="62"/>
  <c r="CP9" i="62"/>
  <c r="CS9" i="62" s="1"/>
  <c r="CN68" i="62"/>
  <c r="CP68" i="62"/>
  <c r="CS68" i="62" s="1"/>
  <c r="CN49" i="62"/>
  <c r="CP49" i="62"/>
  <c r="CS49" i="62" s="1"/>
  <c r="CN51" i="62"/>
  <c r="CP51" i="62"/>
  <c r="CS51" i="62" s="1"/>
  <c r="CN16" i="62"/>
  <c r="CP16" i="62"/>
  <c r="CS16" i="62" s="1"/>
  <c r="CN37" i="62"/>
  <c r="CP37" i="62"/>
  <c r="CS37" i="62" s="1"/>
  <c r="CN52" i="62"/>
  <c r="CP52" i="62"/>
  <c r="CS52" i="62" s="1"/>
  <c r="CN33" i="62"/>
  <c r="CP33" i="62"/>
  <c r="CS33" i="62" s="1"/>
  <c r="CN89" i="62"/>
  <c r="CP89" i="62"/>
  <c r="CS89" i="62" s="1"/>
  <c r="CP10" i="62"/>
  <c r="CS10" i="62" s="1"/>
  <c r="CS7" i="62" l="1"/>
  <c r="B18" i="24" s="1"/>
  <c r="GD22" i="61" l="1"/>
  <c r="GC22" i="61"/>
  <c r="GB22" i="61"/>
  <c r="FW22" i="61"/>
  <c r="FV22" i="61"/>
  <c r="FU22" i="61"/>
  <c r="FP22" i="61"/>
  <c r="FO22" i="61"/>
  <c r="FN22" i="61"/>
  <c r="FI22" i="61"/>
  <c r="FH22" i="61"/>
  <c r="FG22" i="61"/>
  <c r="FB22" i="61"/>
  <c r="FA22" i="61"/>
  <c r="EZ22" i="61"/>
  <c r="EU22" i="61"/>
  <c r="ET22" i="61"/>
  <c r="ES22" i="61"/>
  <c r="EN22" i="61"/>
  <c r="EM22" i="61"/>
  <c r="EL22" i="61"/>
  <c r="EG22" i="61"/>
  <c r="EF22" i="61"/>
  <c r="EE22" i="61"/>
  <c r="DY22" i="61"/>
  <c r="DX22" i="61"/>
  <c r="DZ22" i="61" s="1"/>
  <c r="DR22" i="61"/>
  <c r="DQ22" i="61"/>
  <c r="DS22" i="61" s="1"/>
  <c r="DK22" i="61"/>
  <c r="DJ22" i="61"/>
  <c r="DC22" i="61"/>
  <c r="DB22" i="61"/>
  <c r="CX22" i="61"/>
  <c r="CZ22" i="61" s="1"/>
  <c r="AD22" i="61"/>
  <c r="AC22" i="61"/>
  <c r="GD21" i="61"/>
  <c r="GC21" i="61"/>
  <c r="GB21" i="61"/>
  <c r="FW21" i="61"/>
  <c r="FV21" i="61"/>
  <c r="FU21" i="61"/>
  <c r="FP21" i="61"/>
  <c r="FO21" i="61"/>
  <c r="FN21" i="61"/>
  <c r="FI21" i="61"/>
  <c r="FH21" i="61"/>
  <c r="FG21" i="61"/>
  <c r="FB21" i="61"/>
  <c r="FA21" i="61"/>
  <c r="EZ21" i="61"/>
  <c r="EU21" i="61"/>
  <c r="ET21" i="61"/>
  <c r="ES21" i="61"/>
  <c r="EN21" i="61"/>
  <c r="EM21" i="61"/>
  <c r="EL21" i="61"/>
  <c r="EG21" i="61"/>
  <c r="EF21" i="61"/>
  <c r="EE21" i="61"/>
  <c r="DY21" i="61"/>
  <c r="DX21" i="61"/>
  <c r="DZ21" i="61" s="1"/>
  <c r="DR21" i="61"/>
  <c r="DQ21" i="61"/>
  <c r="DK21" i="61"/>
  <c r="DJ21" i="61"/>
  <c r="DL21" i="61" s="1"/>
  <c r="DC21" i="61"/>
  <c r="DB21" i="61"/>
  <c r="DD21" i="61" s="1"/>
  <c r="CX21" i="61"/>
  <c r="CZ21" i="61" s="1"/>
  <c r="AD21" i="61"/>
  <c r="AC21" i="61"/>
  <c r="GD20" i="61"/>
  <c r="GC20" i="61"/>
  <c r="GB20" i="61"/>
  <c r="FW20" i="61"/>
  <c r="FV20" i="61"/>
  <c r="FU20" i="61"/>
  <c r="FP20" i="61"/>
  <c r="FO20" i="61"/>
  <c r="FN20" i="61"/>
  <c r="FI20" i="61"/>
  <c r="FH20" i="61"/>
  <c r="FG20" i="61"/>
  <c r="FB20" i="61"/>
  <c r="FA20" i="61"/>
  <c r="EZ20" i="61"/>
  <c r="EU20" i="61"/>
  <c r="ET20" i="61"/>
  <c r="ES20" i="61"/>
  <c r="EN20" i="61"/>
  <c r="EM20" i="61"/>
  <c r="EL20" i="61"/>
  <c r="EG20" i="61"/>
  <c r="EF20" i="61"/>
  <c r="EE20" i="61"/>
  <c r="DZ20" i="61"/>
  <c r="DY20" i="61"/>
  <c r="DX20" i="61"/>
  <c r="DR20" i="61"/>
  <c r="DQ20" i="61"/>
  <c r="DS20" i="61" s="1"/>
  <c r="DK20" i="61"/>
  <c r="DJ20" i="61"/>
  <c r="DC20" i="61"/>
  <c r="DB20" i="61"/>
  <c r="CX20" i="61"/>
  <c r="CZ20" i="61" s="1"/>
  <c r="AD20" i="61"/>
  <c r="AC20" i="61"/>
  <c r="GD19" i="61"/>
  <c r="GC19" i="61"/>
  <c r="GB19" i="61"/>
  <c r="FW19" i="61"/>
  <c r="FV19" i="61"/>
  <c r="FU19" i="61"/>
  <c r="FP19" i="61"/>
  <c r="FO19" i="61"/>
  <c r="FN19" i="61"/>
  <c r="FI19" i="61"/>
  <c r="FH19" i="61"/>
  <c r="FG19" i="61"/>
  <c r="FB19" i="61"/>
  <c r="FA19" i="61"/>
  <c r="EZ19" i="61"/>
  <c r="EU19" i="61"/>
  <c r="ET19" i="61"/>
  <c r="ES19" i="61"/>
  <c r="EN19" i="61"/>
  <c r="EM19" i="61"/>
  <c r="EL19" i="61"/>
  <c r="EG19" i="61"/>
  <c r="EF19" i="61"/>
  <c r="EE19" i="61"/>
  <c r="DZ19" i="61"/>
  <c r="DY19" i="61"/>
  <c r="DX19" i="61"/>
  <c r="DR19" i="61"/>
  <c r="DQ19" i="61"/>
  <c r="DK19" i="61"/>
  <c r="DJ19" i="61"/>
  <c r="DC19" i="61"/>
  <c r="DB19" i="61"/>
  <c r="DD19" i="61" s="1"/>
  <c r="CX19" i="61"/>
  <c r="CZ19" i="61" s="1"/>
  <c r="AD19" i="61"/>
  <c r="AC19" i="61"/>
  <c r="GD18" i="61"/>
  <c r="GC18" i="61"/>
  <c r="GB18" i="61"/>
  <c r="FW18" i="61"/>
  <c r="FV18" i="61"/>
  <c r="FU18" i="61"/>
  <c r="FP18" i="61"/>
  <c r="FO18" i="61"/>
  <c r="FN18" i="61"/>
  <c r="FI18" i="61"/>
  <c r="FH18" i="61"/>
  <c r="FG18" i="61"/>
  <c r="FB18" i="61"/>
  <c r="FA18" i="61"/>
  <c r="EZ18" i="61"/>
  <c r="EU18" i="61"/>
  <c r="ET18" i="61"/>
  <c r="ES18" i="61"/>
  <c r="EN18" i="61"/>
  <c r="EM18" i="61"/>
  <c r="EL18" i="61"/>
  <c r="EG18" i="61"/>
  <c r="EF18" i="61"/>
  <c r="EE18" i="61"/>
  <c r="DZ18" i="61"/>
  <c r="DY18" i="61"/>
  <c r="DX18" i="61"/>
  <c r="DS18" i="61"/>
  <c r="DR18" i="61"/>
  <c r="DQ18" i="61"/>
  <c r="DK18" i="61"/>
  <c r="DJ18" i="61"/>
  <c r="DL18" i="61" s="1"/>
  <c r="DC18" i="61"/>
  <c r="DB18" i="61"/>
  <c r="DD18" i="61" s="1"/>
  <c r="CX18" i="61"/>
  <c r="CZ18" i="61" s="1"/>
  <c r="AD18" i="61"/>
  <c r="AC18" i="61"/>
  <c r="GD17" i="61"/>
  <c r="GC17" i="61"/>
  <c r="GB17" i="61"/>
  <c r="FW17" i="61"/>
  <c r="FV17" i="61"/>
  <c r="FU17" i="61"/>
  <c r="FP17" i="61"/>
  <c r="FO17" i="61"/>
  <c r="FN17" i="61"/>
  <c r="FI17" i="61"/>
  <c r="FH17" i="61"/>
  <c r="FG17" i="61"/>
  <c r="FB17" i="61"/>
  <c r="FA17" i="61"/>
  <c r="EZ17" i="61"/>
  <c r="EU17" i="61"/>
  <c r="ET17" i="61"/>
  <c r="ES17" i="61"/>
  <c r="EN17" i="61"/>
  <c r="EM17" i="61"/>
  <c r="EL17" i="61"/>
  <c r="EG17" i="61"/>
  <c r="EF17" i="61"/>
  <c r="EE17" i="61"/>
  <c r="DZ17" i="61"/>
  <c r="DY17" i="61"/>
  <c r="DX17" i="61"/>
  <c r="DS17" i="61"/>
  <c r="DR17" i="61"/>
  <c r="DQ17" i="61"/>
  <c r="DK17" i="61"/>
  <c r="DJ17" i="61"/>
  <c r="DC17" i="61"/>
  <c r="DB17" i="61"/>
  <c r="CX17" i="61"/>
  <c r="CZ17" i="61" s="1"/>
  <c r="AD17" i="61"/>
  <c r="AC17" i="61"/>
  <c r="GD16" i="61"/>
  <c r="GC16" i="61"/>
  <c r="GB16" i="61"/>
  <c r="FW16" i="61"/>
  <c r="FV16" i="61"/>
  <c r="FU16" i="61"/>
  <c r="FP16" i="61"/>
  <c r="FO16" i="61"/>
  <c r="FN16" i="61"/>
  <c r="FI16" i="61"/>
  <c r="FH16" i="61"/>
  <c r="FG16" i="61"/>
  <c r="FB16" i="61"/>
  <c r="FA16" i="61"/>
  <c r="EZ16" i="61"/>
  <c r="EU16" i="61"/>
  <c r="ET16" i="61"/>
  <c r="ES16" i="61"/>
  <c r="EN16" i="61"/>
  <c r="EM16" i="61"/>
  <c r="EL16" i="61"/>
  <c r="EG16" i="61"/>
  <c r="EF16" i="61"/>
  <c r="EE16" i="61"/>
  <c r="DZ16" i="61"/>
  <c r="DY16" i="61"/>
  <c r="DX16" i="61"/>
  <c r="DR16" i="61"/>
  <c r="DQ16" i="61"/>
  <c r="DK16" i="61"/>
  <c r="DJ16" i="61"/>
  <c r="DC16" i="61"/>
  <c r="DB16" i="61"/>
  <c r="CX16" i="61"/>
  <c r="CY16" i="61" s="1"/>
  <c r="DA16" i="61" s="1"/>
  <c r="DI16" i="61" s="1"/>
  <c r="AD16" i="61"/>
  <c r="AC16" i="61"/>
  <c r="GD15" i="61"/>
  <c r="GC15" i="61"/>
  <c r="GB15" i="61"/>
  <c r="FW15" i="61"/>
  <c r="FV15" i="61"/>
  <c r="FU15" i="61"/>
  <c r="FP15" i="61"/>
  <c r="FO15" i="61"/>
  <c r="FN15" i="61"/>
  <c r="FI15" i="61"/>
  <c r="FH15" i="61"/>
  <c r="FG15" i="61"/>
  <c r="FB15" i="61"/>
  <c r="FA15" i="61"/>
  <c r="EZ15" i="61"/>
  <c r="EU15" i="61"/>
  <c r="ET15" i="61"/>
  <c r="ES15" i="61"/>
  <c r="EN15" i="61"/>
  <c r="EM15" i="61"/>
  <c r="EL15" i="61"/>
  <c r="EG15" i="61"/>
  <c r="EF15" i="61"/>
  <c r="EE15" i="61"/>
  <c r="DZ15" i="61"/>
  <c r="DY15" i="61"/>
  <c r="DX15" i="61"/>
  <c r="DR15" i="61"/>
  <c r="DQ15" i="61"/>
  <c r="DS15" i="61" s="1"/>
  <c r="DK15" i="61"/>
  <c r="DJ15" i="61"/>
  <c r="DC15" i="61"/>
  <c r="DB15" i="61"/>
  <c r="DD15" i="61" s="1"/>
  <c r="CX15" i="61"/>
  <c r="CZ15" i="61" s="1"/>
  <c r="AD15" i="61"/>
  <c r="AC15" i="61"/>
  <c r="GD14" i="61"/>
  <c r="GC14" i="61"/>
  <c r="GB14" i="61"/>
  <c r="FW14" i="61"/>
  <c r="FV14" i="61"/>
  <c r="FU14" i="61"/>
  <c r="FP14" i="61"/>
  <c r="FO14" i="61"/>
  <c r="FN14" i="61"/>
  <c r="FI14" i="61"/>
  <c r="FH14" i="61"/>
  <c r="FG14" i="61"/>
  <c r="FB14" i="61"/>
  <c r="FA14" i="61"/>
  <c r="EZ14" i="61"/>
  <c r="EU14" i="61"/>
  <c r="ET14" i="61"/>
  <c r="ES14" i="61"/>
  <c r="EN14" i="61"/>
  <c r="EM14" i="61"/>
  <c r="EL14" i="61"/>
  <c r="EG14" i="61"/>
  <c r="EF14" i="61"/>
  <c r="EE14" i="61"/>
  <c r="DZ14" i="61"/>
  <c r="DY14" i="61"/>
  <c r="DX14" i="61"/>
  <c r="DR14" i="61"/>
  <c r="DQ14" i="61"/>
  <c r="DS14" i="61" s="1"/>
  <c r="DK14" i="61"/>
  <c r="DJ14" i="61"/>
  <c r="DC14" i="61"/>
  <c r="DB14" i="61"/>
  <c r="CX14" i="61"/>
  <c r="CY14" i="61" s="1"/>
  <c r="AD14" i="61"/>
  <c r="AC14" i="61"/>
  <c r="GD13" i="61"/>
  <c r="GC13" i="61"/>
  <c r="GB13" i="61"/>
  <c r="FW13" i="61"/>
  <c r="FV13" i="61"/>
  <c r="FU13" i="61"/>
  <c r="FP13" i="61"/>
  <c r="FO13" i="61"/>
  <c r="FN13" i="61"/>
  <c r="FI13" i="61"/>
  <c r="FH13" i="61"/>
  <c r="FG13" i="61"/>
  <c r="FB13" i="61"/>
  <c r="FA13" i="61"/>
  <c r="EZ13" i="61"/>
  <c r="EU13" i="61"/>
  <c r="ET13" i="61"/>
  <c r="ES13" i="61"/>
  <c r="EN13" i="61"/>
  <c r="EM13" i="61"/>
  <c r="EL13" i="61"/>
  <c r="EG13" i="61"/>
  <c r="EF13" i="61"/>
  <c r="EE13" i="61"/>
  <c r="DZ13" i="61"/>
  <c r="DY13" i="61"/>
  <c r="DX13" i="61"/>
  <c r="DR13" i="61"/>
  <c r="DQ13" i="61"/>
  <c r="DK13" i="61"/>
  <c r="DJ13" i="61"/>
  <c r="DL13" i="61" s="1"/>
  <c r="DC13" i="61"/>
  <c r="DB13" i="61"/>
  <c r="CX13" i="61"/>
  <c r="CZ13" i="61" s="1"/>
  <c r="AD13" i="61"/>
  <c r="AC13" i="61"/>
  <c r="GD12" i="61"/>
  <c r="GC12" i="61"/>
  <c r="GB12" i="61"/>
  <c r="FW12" i="61"/>
  <c r="FV12" i="61"/>
  <c r="FU12" i="61"/>
  <c r="FP12" i="61"/>
  <c r="FO12" i="61"/>
  <c r="FN12" i="61"/>
  <c r="FI12" i="61"/>
  <c r="FH12" i="61"/>
  <c r="FG12" i="61"/>
  <c r="FB12" i="61"/>
  <c r="FA12" i="61"/>
  <c r="EZ12" i="61"/>
  <c r="EU12" i="61"/>
  <c r="ET12" i="61"/>
  <c r="ES12" i="61"/>
  <c r="EN12" i="61"/>
  <c r="EM12" i="61"/>
  <c r="EL12" i="61"/>
  <c r="EG12" i="61"/>
  <c r="EF12" i="61"/>
  <c r="EE12" i="61"/>
  <c r="DZ12" i="61"/>
  <c r="DY12" i="61"/>
  <c r="DX12" i="61"/>
  <c r="DS12" i="61"/>
  <c r="DR12" i="61"/>
  <c r="DQ12" i="61"/>
  <c r="DK12" i="61"/>
  <c r="DJ12" i="61"/>
  <c r="DC12" i="61"/>
  <c r="DB12" i="61"/>
  <c r="CX12" i="61"/>
  <c r="CY12" i="61" s="1"/>
  <c r="DA12" i="61" s="1"/>
  <c r="DI12" i="61" s="1"/>
  <c r="AD12" i="61"/>
  <c r="AC12" i="61"/>
  <c r="GD11" i="61"/>
  <c r="GC11" i="61"/>
  <c r="GB11" i="61"/>
  <c r="FW11" i="61"/>
  <c r="FV11" i="61"/>
  <c r="FU11" i="61"/>
  <c r="FP11" i="61"/>
  <c r="FO11" i="61"/>
  <c r="FN11" i="61"/>
  <c r="FI11" i="61"/>
  <c r="FH11" i="61"/>
  <c r="FG11" i="61"/>
  <c r="FB11" i="61"/>
  <c r="FA11" i="61"/>
  <c r="EZ11" i="61"/>
  <c r="EU11" i="61"/>
  <c r="ET11" i="61"/>
  <c r="ES11" i="61"/>
  <c r="EN11" i="61"/>
  <c r="EM11" i="61"/>
  <c r="EL11" i="61"/>
  <c r="EG11" i="61"/>
  <c r="EF11" i="61"/>
  <c r="EE11" i="61"/>
  <c r="DZ11" i="61"/>
  <c r="DY11" i="61"/>
  <c r="DX11" i="61"/>
  <c r="DS11" i="61"/>
  <c r="DR11" i="61"/>
  <c r="DQ11" i="61"/>
  <c r="DK11" i="61"/>
  <c r="DJ11" i="61"/>
  <c r="DL11" i="61" s="1"/>
  <c r="DC11" i="61"/>
  <c r="DB11" i="61"/>
  <c r="DD11" i="61" s="1"/>
  <c r="CX11" i="61"/>
  <c r="CY11" i="61" s="1"/>
  <c r="DA11" i="61" s="1"/>
  <c r="DI11" i="61" s="1"/>
  <c r="AD11" i="61"/>
  <c r="AC11" i="61"/>
  <c r="GD10" i="61"/>
  <c r="GC10" i="61"/>
  <c r="GB10" i="61"/>
  <c r="FW10" i="61"/>
  <c r="FV10" i="61"/>
  <c r="FU10" i="61"/>
  <c r="FP10" i="61"/>
  <c r="FO10" i="61"/>
  <c r="FN10" i="61"/>
  <c r="FI10" i="61"/>
  <c r="FH10" i="61"/>
  <c r="FG10" i="61"/>
  <c r="FB10" i="61"/>
  <c r="FA10" i="61"/>
  <c r="EZ10" i="61"/>
  <c r="EU10" i="61"/>
  <c r="ET10" i="61"/>
  <c r="ES10" i="61"/>
  <c r="EN10" i="61"/>
  <c r="EM10" i="61"/>
  <c r="EL10" i="61"/>
  <c r="EF10" i="61"/>
  <c r="EE10" i="61"/>
  <c r="DY10" i="61"/>
  <c r="DX10" i="61"/>
  <c r="DZ10" i="61" s="1"/>
  <c r="DR10" i="61"/>
  <c r="DQ10" i="61"/>
  <c r="DS10" i="61" s="1"/>
  <c r="DK10" i="61"/>
  <c r="DJ10" i="61"/>
  <c r="DL10" i="61" s="1"/>
  <c r="DC10" i="61"/>
  <c r="DB10" i="61"/>
  <c r="CX10" i="61"/>
  <c r="CY10" i="61" s="1"/>
  <c r="DA10" i="61" s="1"/>
  <c r="DI10" i="61" s="1"/>
  <c r="AD10" i="61"/>
  <c r="AC10" i="61"/>
  <c r="GD9" i="61"/>
  <c r="GC9" i="61"/>
  <c r="GB9" i="61"/>
  <c r="FW9" i="61"/>
  <c r="FV9" i="61"/>
  <c r="FU9" i="61"/>
  <c r="FP9" i="61"/>
  <c r="FO9" i="61"/>
  <c r="FN9" i="61"/>
  <c r="FI9" i="61"/>
  <c r="FH9" i="61"/>
  <c r="FG9" i="61"/>
  <c r="FB9" i="61"/>
  <c r="FA9" i="61"/>
  <c r="EZ9" i="61"/>
  <c r="EU9" i="61"/>
  <c r="ET9" i="61"/>
  <c r="ES9" i="61"/>
  <c r="EN9" i="61"/>
  <c r="EM9" i="61"/>
  <c r="EL9" i="61"/>
  <c r="EF9" i="61"/>
  <c r="EE9" i="61"/>
  <c r="DY9" i="61"/>
  <c r="DX9" i="61"/>
  <c r="DR9" i="61"/>
  <c r="DQ9" i="61"/>
  <c r="DS9" i="61" s="1"/>
  <c r="DK9" i="61"/>
  <c r="DJ9" i="61"/>
  <c r="DL9" i="61" s="1"/>
  <c r="DC9" i="61"/>
  <c r="DB9" i="61"/>
  <c r="CX9" i="61"/>
  <c r="CY9" i="61" s="1"/>
  <c r="AD9" i="61"/>
  <c r="AC9" i="61"/>
  <c r="A7" i="61"/>
  <c r="GD61" i="60"/>
  <c r="GC61" i="60"/>
  <c r="GB61" i="60"/>
  <c r="FW61" i="60"/>
  <c r="FV61" i="60"/>
  <c r="FU61" i="60"/>
  <c r="FP61" i="60"/>
  <c r="FO61" i="60"/>
  <c r="FN61" i="60"/>
  <c r="FI61" i="60"/>
  <c r="FH61" i="60"/>
  <c r="FG61" i="60"/>
  <c r="FB61" i="60"/>
  <c r="FA61" i="60"/>
  <c r="EZ61" i="60"/>
  <c r="EU61" i="60"/>
  <c r="ET61" i="60"/>
  <c r="ES61" i="60"/>
  <c r="EN61" i="60"/>
  <c r="EM61" i="60"/>
  <c r="EL61" i="60"/>
  <c r="EG61" i="60"/>
  <c r="EF61" i="60"/>
  <c r="EE61" i="60"/>
  <c r="DY61" i="60"/>
  <c r="DX61" i="60"/>
  <c r="DZ61" i="60" s="1"/>
  <c r="DR61" i="60"/>
  <c r="DQ61" i="60"/>
  <c r="DK61" i="60"/>
  <c r="DJ61" i="60"/>
  <c r="DC61" i="60"/>
  <c r="DB61" i="60"/>
  <c r="DD61" i="60" s="1"/>
  <c r="CX61" i="60"/>
  <c r="CZ61" i="60" s="1"/>
  <c r="AD61" i="60"/>
  <c r="AC61" i="60"/>
  <c r="GD60" i="60"/>
  <c r="GC60" i="60"/>
  <c r="GB60" i="60"/>
  <c r="FW60" i="60"/>
  <c r="FV60" i="60"/>
  <c r="FU60" i="60"/>
  <c r="FP60" i="60"/>
  <c r="FO60" i="60"/>
  <c r="FN60" i="60"/>
  <c r="FI60" i="60"/>
  <c r="FH60" i="60"/>
  <c r="FG60" i="60"/>
  <c r="FB60" i="60"/>
  <c r="FA60" i="60"/>
  <c r="EZ60" i="60"/>
  <c r="EU60" i="60"/>
  <c r="ET60" i="60"/>
  <c r="ES60" i="60"/>
  <c r="EN60" i="60"/>
  <c r="EM60" i="60"/>
  <c r="EL60" i="60"/>
  <c r="EF60" i="60"/>
  <c r="EE60" i="60"/>
  <c r="DY60" i="60"/>
  <c r="DX60" i="60"/>
  <c r="DR60" i="60"/>
  <c r="DQ60" i="60"/>
  <c r="DS60" i="60" s="1"/>
  <c r="DK60" i="60"/>
  <c r="DJ60" i="60"/>
  <c r="DL60" i="60" s="1"/>
  <c r="DC60" i="60"/>
  <c r="DB60" i="60"/>
  <c r="CX60" i="60"/>
  <c r="CZ60" i="60" s="1"/>
  <c r="AD60" i="60"/>
  <c r="AC60" i="60"/>
  <c r="GD59" i="60"/>
  <c r="GC59" i="60"/>
  <c r="GB59" i="60"/>
  <c r="FW59" i="60"/>
  <c r="FV59" i="60"/>
  <c r="FU59" i="60"/>
  <c r="FP59" i="60"/>
  <c r="FO59" i="60"/>
  <c r="FN59" i="60"/>
  <c r="FI59" i="60"/>
  <c r="FH59" i="60"/>
  <c r="FG59" i="60"/>
  <c r="FB59" i="60"/>
  <c r="FA59" i="60"/>
  <c r="EZ59" i="60"/>
  <c r="EU59" i="60"/>
  <c r="ET59" i="60"/>
  <c r="ES59" i="60"/>
  <c r="EN59" i="60"/>
  <c r="EM59" i="60"/>
  <c r="EL59" i="60"/>
  <c r="EG59" i="60"/>
  <c r="EF59" i="60"/>
  <c r="EE59" i="60"/>
  <c r="DY59" i="60"/>
  <c r="DX59" i="60"/>
  <c r="DR59" i="60"/>
  <c r="DQ59" i="60"/>
  <c r="DK59" i="60"/>
  <c r="DJ59" i="60"/>
  <c r="DL59" i="60" s="1"/>
  <c r="DC59" i="60"/>
  <c r="DB59" i="60"/>
  <c r="CX59" i="60"/>
  <c r="CZ59" i="60" s="1"/>
  <c r="AD59" i="60"/>
  <c r="AC59" i="60"/>
  <c r="GD58" i="60"/>
  <c r="GC58" i="60"/>
  <c r="GB58" i="60"/>
  <c r="FW58" i="60"/>
  <c r="FV58" i="60"/>
  <c r="FU58" i="60"/>
  <c r="FP58" i="60"/>
  <c r="FO58" i="60"/>
  <c r="FN58" i="60"/>
  <c r="FI58" i="60"/>
  <c r="FH58" i="60"/>
  <c r="FG58" i="60"/>
  <c r="FB58" i="60"/>
  <c r="FA58" i="60"/>
  <c r="EZ58" i="60"/>
  <c r="EU58" i="60"/>
  <c r="ET58" i="60"/>
  <c r="ES58" i="60"/>
  <c r="EN58" i="60"/>
  <c r="EM58" i="60"/>
  <c r="EL58" i="60"/>
  <c r="EF58" i="60"/>
  <c r="EE58" i="60"/>
  <c r="DY58" i="60"/>
  <c r="DX58" i="60"/>
  <c r="DR58" i="60"/>
  <c r="DQ58" i="60"/>
  <c r="DS58" i="60" s="1"/>
  <c r="DK58" i="60"/>
  <c r="DJ58" i="60"/>
  <c r="DL58" i="60" s="1"/>
  <c r="DC58" i="60"/>
  <c r="DB58" i="60"/>
  <c r="CX58" i="60"/>
  <c r="CZ58" i="60" s="1"/>
  <c r="AD58" i="60"/>
  <c r="AC58" i="60"/>
  <c r="GD57" i="60"/>
  <c r="GC57" i="60"/>
  <c r="GB57" i="60"/>
  <c r="FW57" i="60"/>
  <c r="FV57" i="60"/>
  <c r="FU57" i="60"/>
  <c r="FP57" i="60"/>
  <c r="FO57" i="60"/>
  <c r="FN57" i="60"/>
  <c r="FI57" i="60"/>
  <c r="FH57" i="60"/>
  <c r="FG57" i="60"/>
  <c r="FB57" i="60"/>
  <c r="FA57" i="60"/>
  <c r="EZ57" i="60"/>
  <c r="EU57" i="60"/>
  <c r="ET57" i="60"/>
  <c r="ES57" i="60"/>
  <c r="EN57" i="60"/>
  <c r="EM57" i="60"/>
  <c r="EL57" i="60"/>
  <c r="EF57" i="60"/>
  <c r="EE57" i="60"/>
  <c r="DY57" i="60"/>
  <c r="DX57" i="60"/>
  <c r="DZ57" i="60" s="1"/>
  <c r="DR57" i="60"/>
  <c r="DQ57" i="60"/>
  <c r="DK57" i="60"/>
  <c r="DJ57" i="60"/>
  <c r="DL57" i="60" s="1"/>
  <c r="DC57" i="60"/>
  <c r="DB57" i="60"/>
  <c r="CX57" i="60"/>
  <c r="CZ57" i="60" s="1"/>
  <c r="AD57" i="60"/>
  <c r="AC57" i="60"/>
  <c r="GD56" i="60"/>
  <c r="GC56" i="60"/>
  <c r="GB56" i="60"/>
  <c r="FW56" i="60"/>
  <c r="FV56" i="60"/>
  <c r="FU56" i="60"/>
  <c r="FP56" i="60"/>
  <c r="FO56" i="60"/>
  <c r="FN56" i="60"/>
  <c r="FI56" i="60"/>
  <c r="FH56" i="60"/>
  <c r="FG56" i="60"/>
  <c r="FB56" i="60"/>
  <c r="FA56" i="60"/>
  <c r="EZ56" i="60"/>
  <c r="EU56" i="60"/>
  <c r="ET56" i="60"/>
  <c r="ES56" i="60"/>
  <c r="EN56" i="60"/>
  <c r="EM56" i="60"/>
  <c r="EL56" i="60"/>
  <c r="EF56" i="60"/>
  <c r="EE56" i="60"/>
  <c r="DY56" i="60"/>
  <c r="DX56" i="60"/>
  <c r="DZ56" i="60" s="1"/>
  <c r="DR56" i="60"/>
  <c r="DQ56" i="60"/>
  <c r="DS56" i="60" s="1"/>
  <c r="DK56" i="60"/>
  <c r="DJ56" i="60"/>
  <c r="DC56" i="60"/>
  <c r="DB56" i="60"/>
  <c r="CX56" i="60"/>
  <c r="CY56" i="60" s="1"/>
  <c r="AF56" i="60" s="1"/>
  <c r="AD56" i="60"/>
  <c r="AC56" i="60"/>
  <c r="GD55" i="60"/>
  <c r="GC55" i="60"/>
  <c r="GB55" i="60"/>
  <c r="FW55" i="60"/>
  <c r="FV55" i="60"/>
  <c r="FU55" i="60"/>
  <c r="FP55" i="60"/>
  <c r="FO55" i="60"/>
  <c r="FN55" i="60"/>
  <c r="FI55" i="60"/>
  <c r="FH55" i="60"/>
  <c r="FG55" i="60"/>
  <c r="FB55" i="60"/>
  <c r="FA55" i="60"/>
  <c r="EZ55" i="60"/>
  <c r="EU55" i="60"/>
  <c r="ET55" i="60"/>
  <c r="ES55" i="60"/>
  <c r="EN55" i="60"/>
  <c r="EM55" i="60"/>
  <c r="EL55" i="60"/>
  <c r="EG55" i="60"/>
  <c r="EF55" i="60"/>
  <c r="EE55" i="60"/>
  <c r="DZ55" i="60"/>
  <c r="DY55" i="60"/>
  <c r="DX55" i="60"/>
  <c r="DR55" i="60"/>
  <c r="DQ55" i="60"/>
  <c r="DK55" i="60"/>
  <c r="DJ55" i="60"/>
  <c r="DC55" i="60"/>
  <c r="DB55" i="60"/>
  <c r="DD55" i="60" s="1"/>
  <c r="CX55" i="60"/>
  <c r="CY55" i="60" s="1"/>
  <c r="AD55" i="60"/>
  <c r="AC55" i="60"/>
  <c r="GD54" i="60"/>
  <c r="GC54" i="60"/>
  <c r="GB54" i="60"/>
  <c r="FW54" i="60"/>
  <c r="FV54" i="60"/>
  <c r="FU54" i="60"/>
  <c r="FP54" i="60"/>
  <c r="FO54" i="60"/>
  <c r="FN54" i="60"/>
  <c r="FI54" i="60"/>
  <c r="FH54" i="60"/>
  <c r="FG54" i="60"/>
  <c r="FB54" i="60"/>
  <c r="FA54" i="60"/>
  <c r="EZ54" i="60"/>
  <c r="EU54" i="60"/>
  <c r="ET54" i="60"/>
  <c r="ES54" i="60"/>
  <c r="EN54" i="60"/>
  <c r="EM54" i="60"/>
  <c r="EL54" i="60"/>
  <c r="EG54" i="60"/>
  <c r="EF54" i="60"/>
  <c r="EE54" i="60"/>
  <c r="DZ54" i="60"/>
  <c r="DY54" i="60"/>
  <c r="DX54" i="60"/>
  <c r="DR54" i="60"/>
  <c r="DQ54" i="60"/>
  <c r="DS54" i="60" s="1"/>
  <c r="DK54" i="60"/>
  <c r="DJ54" i="60"/>
  <c r="DC54" i="60"/>
  <c r="DB54" i="60"/>
  <c r="CX54" i="60"/>
  <c r="CZ54" i="60" s="1"/>
  <c r="AD54" i="60"/>
  <c r="AC54" i="60"/>
  <c r="GD53" i="60"/>
  <c r="GC53" i="60"/>
  <c r="GB53" i="60"/>
  <c r="FW53" i="60"/>
  <c r="FV53" i="60"/>
  <c r="FU53" i="60"/>
  <c r="FP53" i="60"/>
  <c r="FO53" i="60"/>
  <c r="FN53" i="60"/>
  <c r="FI53" i="60"/>
  <c r="FH53" i="60"/>
  <c r="FG53" i="60"/>
  <c r="FB53" i="60"/>
  <c r="FA53" i="60"/>
  <c r="EZ53" i="60"/>
  <c r="EU53" i="60"/>
  <c r="ET53" i="60"/>
  <c r="ES53" i="60"/>
  <c r="EN53" i="60"/>
  <c r="EM53" i="60"/>
  <c r="EL53" i="60"/>
  <c r="EG53" i="60"/>
  <c r="EF53" i="60"/>
  <c r="EE53" i="60"/>
  <c r="DY53" i="60"/>
  <c r="DX53" i="60"/>
  <c r="DZ53" i="60" s="1"/>
  <c r="DR53" i="60"/>
  <c r="DQ53" i="60"/>
  <c r="DK53" i="60"/>
  <c r="DJ53" i="60"/>
  <c r="DC53" i="60"/>
  <c r="DB53" i="60"/>
  <c r="CX53" i="60"/>
  <c r="CZ53" i="60" s="1"/>
  <c r="AD53" i="60"/>
  <c r="AC53" i="60"/>
  <c r="GD52" i="60"/>
  <c r="GC52" i="60"/>
  <c r="GB52" i="60"/>
  <c r="FW52" i="60"/>
  <c r="FV52" i="60"/>
  <c r="FU52" i="60"/>
  <c r="FP52" i="60"/>
  <c r="FO52" i="60"/>
  <c r="FN52" i="60"/>
  <c r="FI52" i="60"/>
  <c r="FH52" i="60"/>
  <c r="FG52" i="60"/>
  <c r="FB52" i="60"/>
  <c r="FA52" i="60"/>
  <c r="EZ52" i="60"/>
  <c r="EU52" i="60"/>
  <c r="ET52" i="60"/>
  <c r="ES52" i="60"/>
  <c r="EN52" i="60"/>
  <c r="EM52" i="60"/>
  <c r="EL52" i="60"/>
  <c r="EG52" i="60"/>
  <c r="EF52" i="60"/>
  <c r="EE52" i="60"/>
  <c r="DY52" i="60"/>
  <c r="DX52" i="60"/>
  <c r="DR52" i="60"/>
  <c r="DQ52" i="60"/>
  <c r="DS52" i="60" s="1"/>
  <c r="DK52" i="60"/>
  <c r="DJ52" i="60"/>
  <c r="DL52" i="60" s="1"/>
  <c r="DC52" i="60"/>
  <c r="DB52" i="60"/>
  <c r="CX52" i="60"/>
  <c r="CZ52" i="60" s="1"/>
  <c r="AD52" i="60"/>
  <c r="AC52" i="60"/>
  <c r="GD51" i="60"/>
  <c r="GC51" i="60"/>
  <c r="GB51" i="60"/>
  <c r="FW51" i="60"/>
  <c r="FV51" i="60"/>
  <c r="FU51" i="60"/>
  <c r="FP51" i="60"/>
  <c r="FO51" i="60"/>
  <c r="FN51" i="60"/>
  <c r="FI51" i="60"/>
  <c r="FH51" i="60"/>
  <c r="FG51" i="60"/>
  <c r="FB51" i="60"/>
  <c r="FA51" i="60"/>
  <c r="EZ51" i="60"/>
  <c r="EU51" i="60"/>
  <c r="ET51" i="60"/>
  <c r="ES51" i="60"/>
  <c r="EN51" i="60"/>
  <c r="EM51" i="60"/>
  <c r="EL51" i="60"/>
  <c r="EG51" i="60"/>
  <c r="EF51" i="60"/>
  <c r="EE51" i="60"/>
  <c r="DZ51" i="60"/>
  <c r="DY51" i="60"/>
  <c r="DX51" i="60"/>
  <c r="DR51" i="60"/>
  <c r="DQ51" i="60"/>
  <c r="DK51" i="60"/>
  <c r="DJ51" i="60"/>
  <c r="DC51" i="60"/>
  <c r="DB51" i="60"/>
  <c r="CX51" i="60"/>
  <c r="CZ51" i="60" s="1"/>
  <c r="AD51" i="60"/>
  <c r="AC51" i="60"/>
  <c r="GD50" i="60"/>
  <c r="GC50" i="60"/>
  <c r="GB50" i="60"/>
  <c r="FW50" i="60"/>
  <c r="FV50" i="60"/>
  <c r="FU50" i="60"/>
  <c r="FP50" i="60"/>
  <c r="FO50" i="60"/>
  <c r="FN50" i="60"/>
  <c r="FI50" i="60"/>
  <c r="FH50" i="60"/>
  <c r="FG50" i="60"/>
  <c r="FB50" i="60"/>
  <c r="FA50" i="60"/>
  <c r="EZ50" i="60"/>
  <c r="EU50" i="60"/>
  <c r="ET50" i="60"/>
  <c r="ES50" i="60"/>
  <c r="EN50" i="60"/>
  <c r="EM50" i="60"/>
  <c r="EL50" i="60"/>
  <c r="EG50" i="60"/>
  <c r="EF50" i="60"/>
  <c r="EE50" i="60"/>
  <c r="DZ50" i="60"/>
  <c r="DY50" i="60"/>
  <c r="DX50" i="60"/>
  <c r="DR50" i="60"/>
  <c r="DQ50" i="60"/>
  <c r="DK50" i="60"/>
  <c r="DJ50" i="60"/>
  <c r="DC50" i="60"/>
  <c r="DB50" i="60"/>
  <c r="CX50" i="60"/>
  <c r="CZ50" i="60" s="1"/>
  <c r="AD50" i="60"/>
  <c r="AC50" i="60"/>
  <c r="GD49" i="60"/>
  <c r="GC49" i="60"/>
  <c r="GB49" i="60"/>
  <c r="FW49" i="60"/>
  <c r="FV49" i="60"/>
  <c r="FU49" i="60"/>
  <c r="FP49" i="60"/>
  <c r="FO49" i="60"/>
  <c r="FN49" i="60"/>
  <c r="FI49" i="60"/>
  <c r="FH49" i="60"/>
  <c r="FG49" i="60"/>
  <c r="FB49" i="60"/>
  <c r="FA49" i="60"/>
  <c r="EZ49" i="60"/>
  <c r="EU49" i="60"/>
  <c r="ET49" i="60"/>
  <c r="ES49" i="60"/>
  <c r="EN49" i="60"/>
  <c r="EM49" i="60"/>
  <c r="EL49" i="60"/>
  <c r="EG49" i="60"/>
  <c r="EF49" i="60"/>
  <c r="EE49" i="60"/>
  <c r="DY49" i="60"/>
  <c r="DX49" i="60"/>
  <c r="DZ49" i="60" s="1"/>
  <c r="DR49" i="60"/>
  <c r="DQ49" i="60"/>
  <c r="DK49" i="60"/>
  <c r="DJ49" i="60"/>
  <c r="DC49" i="60"/>
  <c r="DD49" i="60" s="1"/>
  <c r="DB49" i="60"/>
  <c r="CX49" i="60"/>
  <c r="CY49" i="60" s="1"/>
  <c r="AF49" i="60" s="1"/>
  <c r="AD49" i="60"/>
  <c r="DF49" i="60" s="1"/>
  <c r="AC49" i="60"/>
  <c r="GD48" i="60"/>
  <c r="GC48" i="60"/>
  <c r="GB48" i="60"/>
  <c r="FW48" i="60"/>
  <c r="FV48" i="60"/>
  <c r="FU48" i="60"/>
  <c r="FP48" i="60"/>
  <c r="FO48" i="60"/>
  <c r="FN48" i="60"/>
  <c r="FI48" i="60"/>
  <c r="FH48" i="60"/>
  <c r="FG48" i="60"/>
  <c r="FB48" i="60"/>
  <c r="FA48" i="60"/>
  <c r="EZ48" i="60"/>
  <c r="EU48" i="60"/>
  <c r="ET48" i="60"/>
  <c r="ES48" i="60"/>
  <c r="EN48" i="60"/>
  <c r="EM48" i="60"/>
  <c r="EL48" i="60"/>
  <c r="EG48" i="60"/>
  <c r="EF48" i="60"/>
  <c r="EE48" i="60"/>
  <c r="DY48" i="60"/>
  <c r="DX48" i="60"/>
  <c r="DR48" i="60"/>
  <c r="DQ48" i="60"/>
  <c r="DK48" i="60"/>
  <c r="DJ48" i="60"/>
  <c r="DC48" i="60"/>
  <c r="DB48" i="60"/>
  <c r="DD48" i="60" s="1"/>
  <c r="DF48" i="60" s="1"/>
  <c r="DE48" i="60" s="1"/>
  <c r="CX48" i="60"/>
  <c r="CZ48" i="60" s="1"/>
  <c r="AD48" i="60"/>
  <c r="AC48" i="60"/>
  <c r="GD47" i="60"/>
  <c r="GC47" i="60"/>
  <c r="GB47" i="60"/>
  <c r="FW47" i="60"/>
  <c r="FV47" i="60"/>
  <c r="FU47" i="60"/>
  <c r="FP47" i="60"/>
  <c r="FO47" i="60"/>
  <c r="FN47" i="60"/>
  <c r="FI47" i="60"/>
  <c r="FH47" i="60"/>
  <c r="FG47" i="60"/>
  <c r="FB47" i="60"/>
  <c r="FA47" i="60"/>
  <c r="EZ47" i="60"/>
  <c r="EU47" i="60"/>
  <c r="ET47" i="60"/>
  <c r="ES47" i="60"/>
  <c r="EN47" i="60"/>
  <c r="EM47" i="60"/>
  <c r="EL47" i="60"/>
  <c r="EF47" i="60"/>
  <c r="EE47" i="60"/>
  <c r="DY47" i="60"/>
  <c r="DX47" i="60"/>
  <c r="DR47" i="60"/>
  <c r="DQ47" i="60"/>
  <c r="DK47" i="60"/>
  <c r="DJ47" i="60"/>
  <c r="DC47" i="60"/>
  <c r="DB47" i="60"/>
  <c r="CX47" i="60"/>
  <c r="CY47" i="60" s="1"/>
  <c r="AF47" i="60" s="1"/>
  <c r="AD47" i="60"/>
  <c r="AC47" i="60"/>
  <c r="GD46" i="60"/>
  <c r="GC46" i="60"/>
  <c r="GB46" i="60"/>
  <c r="FW46" i="60"/>
  <c r="FV46" i="60"/>
  <c r="FU46" i="60"/>
  <c r="FP46" i="60"/>
  <c r="FO46" i="60"/>
  <c r="FN46" i="60"/>
  <c r="FI46" i="60"/>
  <c r="FH46" i="60"/>
  <c r="FG46" i="60"/>
  <c r="FB46" i="60"/>
  <c r="FA46" i="60"/>
  <c r="EZ46" i="60"/>
  <c r="EU46" i="60"/>
  <c r="ET46" i="60"/>
  <c r="ES46" i="60"/>
  <c r="EN46" i="60"/>
  <c r="EM46" i="60"/>
  <c r="EL46" i="60"/>
  <c r="EF46" i="60"/>
  <c r="EE46" i="60"/>
  <c r="DY46" i="60"/>
  <c r="DX46" i="60"/>
  <c r="DR46" i="60"/>
  <c r="DQ46" i="60"/>
  <c r="DK46" i="60"/>
  <c r="DJ46" i="60"/>
  <c r="DC46" i="60"/>
  <c r="DB46" i="60"/>
  <c r="CX46" i="60"/>
  <c r="CZ46" i="60" s="1"/>
  <c r="AD46" i="60"/>
  <c r="AC46" i="60"/>
  <c r="GD45" i="60"/>
  <c r="GC45" i="60"/>
  <c r="GB45" i="60"/>
  <c r="FW45" i="60"/>
  <c r="FV45" i="60"/>
  <c r="FU45" i="60"/>
  <c r="FP45" i="60"/>
  <c r="FO45" i="60"/>
  <c r="FN45" i="60"/>
  <c r="FI45" i="60"/>
  <c r="FH45" i="60"/>
  <c r="FG45" i="60"/>
  <c r="FB45" i="60"/>
  <c r="FA45" i="60"/>
  <c r="EZ45" i="60"/>
  <c r="EU45" i="60"/>
  <c r="ET45" i="60"/>
  <c r="ES45" i="60"/>
  <c r="EN45" i="60"/>
  <c r="EM45" i="60"/>
  <c r="EL45" i="60"/>
  <c r="EG45" i="60"/>
  <c r="EF45" i="60"/>
  <c r="EE45" i="60"/>
  <c r="DZ45" i="60"/>
  <c r="DY45" i="60"/>
  <c r="DX45" i="60"/>
  <c r="DR45" i="60"/>
  <c r="DQ45" i="60"/>
  <c r="DK45" i="60"/>
  <c r="DJ45" i="60"/>
  <c r="DC45" i="60"/>
  <c r="DB45" i="60"/>
  <c r="DD45" i="60" s="1"/>
  <c r="CX45" i="60"/>
  <c r="CZ45" i="60" s="1"/>
  <c r="AD45" i="60"/>
  <c r="AC45" i="60"/>
  <c r="GD44" i="60"/>
  <c r="GC44" i="60"/>
  <c r="GB44" i="60"/>
  <c r="FW44" i="60"/>
  <c r="FV44" i="60"/>
  <c r="FU44" i="60"/>
  <c r="FP44" i="60"/>
  <c r="FO44" i="60"/>
  <c r="FN44" i="60"/>
  <c r="FI44" i="60"/>
  <c r="FH44" i="60"/>
  <c r="FG44" i="60"/>
  <c r="FB44" i="60"/>
  <c r="FA44" i="60"/>
  <c r="EZ44" i="60"/>
  <c r="EU44" i="60"/>
  <c r="ET44" i="60"/>
  <c r="ES44" i="60"/>
  <c r="EN44" i="60"/>
  <c r="EM44" i="60"/>
  <c r="EL44" i="60"/>
  <c r="EG44" i="60"/>
  <c r="EF44" i="60"/>
  <c r="EE44" i="60"/>
  <c r="DY44" i="60"/>
  <c r="DX44" i="60"/>
  <c r="DR44" i="60"/>
  <c r="DQ44" i="60"/>
  <c r="DS44" i="60" s="1"/>
  <c r="DK44" i="60"/>
  <c r="DJ44" i="60"/>
  <c r="DC44" i="60"/>
  <c r="DB44" i="60"/>
  <c r="CX44" i="60"/>
  <c r="CY44" i="60" s="1"/>
  <c r="AD44" i="60"/>
  <c r="AC44" i="60"/>
  <c r="GD43" i="60"/>
  <c r="GC43" i="60"/>
  <c r="GB43" i="60"/>
  <c r="FW43" i="60"/>
  <c r="FV43" i="60"/>
  <c r="FU43" i="60"/>
  <c r="FP43" i="60"/>
  <c r="FO43" i="60"/>
  <c r="FN43" i="60"/>
  <c r="FI43" i="60"/>
  <c r="FH43" i="60"/>
  <c r="FG43" i="60"/>
  <c r="FB43" i="60"/>
  <c r="FA43" i="60"/>
  <c r="EZ43" i="60"/>
  <c r="EU43" i="60"/>
  <c r="ET43" i="60"/>
  <c r="ES43" i="60"/>
  <c r="EN43" i="60"/>
  <c r="EM43" i="60"/>
  <c r="EL43" i="60"/>
  <c r="EG43" i="60"/>
  <c r="EF43" i="60"/>
  <c r="EE43" i="60"/>
  <c r="DY43" i="60"/>
  <c r="DX43" i="60"/>
  <c r="DR43" i="60"/>
  <c r="DQ43" i="60"/>
  <c r="DK43" i="60"/>
  <c r="DJ43" i="60"/>
  <c r="DL43" i="60" s="1"/>
  <c r="DC43" i="60"/>
  <c r="DB43" i="60"/>
  <c r="CX43" i="60"/>
  <c r="CY43" i="60" s="1"/>
  <c r="AD43" i="60"/>
  <c r="AC43" i="60"/>
  <c r="GD42" i="60"/>
  <c r="GC42" i="60"/>
  <c r="GB42" i="60"/>
  <c r="FW42" i="60"/>
  <c r="FV42" i="60"/>
  <c r="FU42" i="60"/>
  <c r="FP42" i="60"/>
  <c r="FO42" i="60"/>
  <c r="FN42" i="60"/>
  <c r="FI42" i="60"/>
  <c r="FH42" i="60"/>
  <c r="FG42" i="60"/>
  <c r="FB42" i="60"/>
  <c r="FA42" i="60"/>
  <c r="EZ42" i="60"/>
  <c r="EU42" i="60"/>
  <c r="ET42" i="60"/>
  <c r="ES42" i="60"/>
  <c r="EN42" i="60"/>
  <c r="EM42" i="60"/>
  <c r="EL42" i="60"/>
  <c r="EG42" i="60"/>
  <c r="EF42" i="60"/>
  <c r="EE42" i="60"/>
  <c r="DY42" i="60"/>
  <c r="DX42" i="60"/>
  <c r="DR42" i="60"/>
  <c r="DQ42" i="60"/>
  <c r="DK42" i="60"/>
  <c r="DJ42" i="60"/>
  <c r="DL42" i="60" s="1"/>
  <c r="DC42" i="60"/>
  <c r="DB42" i="60"/>
  <c r="CX42" i="60"/>
  <c r="CY42" i="60" s="1"/>
  <c r="AD42" i="60"/>
  <c r="AC42" i="60"/>
  <c r="GD41" i="60"/>
  <c r="GC41" i="60"/>
  <c r="GB41" i="60"/>
  <c r="FW41" i="60"/>
  <c r="FV41" i="60"/>
  <c r="FU41" i="60"/>
  <c r="FP41" i="60"/>
  <c r="FO41" i="60"/>
  <c r="FN41" i="60"/>
  <c r="FI41" i="60"/>
  <c r="FH41" i="60"/>
  <c r="FG41" i="60"/>
  <c r="FB41" i="60"/>
  <c r="FA41" i="60"/>
  <c r="EZ41" i="60"/>
  <c r="EU41" i="60"/>
  <c r="ET41" i="60"/>
  <c r="ES41" i="60"/>
  <c r="EN41" i="60"/>
  <c r="EM41" i="60"/>
  <c r="EL41" i="60"/>
  <c r="EF41" i="60"/>
  <c r="EG41" i="60" s="1"/>
  <c r="EE41" i="60"/>
  <c r="DY41" i="60"/>
  <c r="DX41" i="60"/>
  <c r="DZ41" i="60" s="1"/>
  <c r="DR41" i="60"/>
  <c r="DQ41" i="60"/>
  <c r="DS41" i="60" s="1"/>
  <c r="DK41" i="60"/>
  <c r="DL41" i="60" s="1"/>
  <c r="DJ41" i="60"/>
  <c r="DC41" i="60"/>
  <c r="DB41" i="60"/>
  <c r="CX41" i="60"/>
  <c r="CZ41" i="60" s="1"/>
  <c r="AD41" i="60"/>
  <c r="AC41" i="60"/>
  <c r="GD40" i="60"/>
  <c r="GC40" i="60"/>
  <c r="GB40" i="60"/>
  <c r="FW40" i="60"/>
  <c r="FV40" i="60"/>
  <c r="FU40" i="60"/>
  <c r="FP40" i="60"/>
  <c r="FO40" i="60"/>
  <c r="FN40" i="60"/>
  <c r="FI40" i="60"/>
  <c r="FH40" i="60"/>
  <c r="FG40" i="60"/>
  <c r="FB40" i="60"/>
  <c r="FA40" i="60"/>
  <c r="EZ40" i="60"/>
  <c r="EU40" i="60"/>
  <c r="ET40" i="60"/>
  <c r="ES40" i="60"/>
  <c r="EN40" i="60"/>
  <c r="EM40" i="60"/>
  <c r="EL40" i="60"/>
  <c r="EF40" i="60"/>
  <c r="EE40" i="60"/>
  <c r="DY40" i="60"/>
  <c r="DX40" i="60"/>
  <c r="DZ40" i="60" s="1"/>
  <c r="DR40" i="60"/>
  <c r="DQ40" i="60"/>
  <c r="DK40" i="60"/>
  <c r="DJ40" i="60"/>
  <c r="DC40" i="60"/>
  <c r="DB40" i="60"/>
  <c r="CX40" i="60"/>
  <c r="CZ40" i="60" s="1"/>
  <c r="AD40" i="60"/>
  <c r="AC40" i="60"/>
  <c r="GD39" i="60"/>
  <c r="GC39" i="60"/>
  <c r="GB39" i="60"/>
  <c r="FW39" i="60"/>
  <c r="FV39" i="60"/>
  <c r="FU39" i="60"/>
  <c r="FP39" i="60"/>
  <c r="FO39" i="60"/>
  <c r="FN39" i="60"/>
  <c r="FI39" i="60"/>
  <c r="FH39" i="60"/>
  <c r="FG39" i="60"/>
  <c r="FB39" i="60"/>
  <c r="FA39" i="60"/>
  <c r="EZ39" i="60"/>
  <c r="EU39" i="60"/>
  <c r="ET39" i="60"/>
  <c r="ES39" i="60"/>
  <c r="EN39" i="60"/>
  <c r="EM39" i="60"/>
  <c r="EL39" i="60"/>
  <c r="EF39" i="60"/>
  <c r="EE39" i="60"/>
  <c r="DY39" i="60"/>
  <c r="DX39" i="60"/>
  <c r="DR39" i="60"/>
  <c r="DQ39" i="60"/>
  <c r="DK39" i="60"/>
  <c r="DJ39" i="60"/>
  <c r="DC39" i="60"/>
  <c r="DB39" i="60"/>
  <c r="CX39" i="60"/>
  <c r="CZ39" i="60" s="1"/>
  <c r="AD39" i="60"/>
  <c r="AC39" i="60"/>
  <c r="GD38" i="60"/>
  <c r="GC38" i="60"/>
  <c r="GB38" i="60"/>
  <c r="FW38" i="60"/>
  <c r="FV38" i="60"/>
  <c r="FU38" i="60"/>
  <c r="FP38" i="60"/>
  <c r="FO38" i="60"/>
  <c r="FN38" i="60"/>
  <c r="FI38" i="60"/>
  <c r="FH38" i="60"/>
  <c r="FG38" i="60"/>
  <c r="FB38" i="60"/>
  <c r="FA38" i="60"/>
  <c r="EZ38" i="60"/>
  <c r="EU38" i="60"/>
  <c r="ET38" i="60"/>
  <c r="ES38" i="60"/>
  <c r="EN38" i="60"/>
  <c r="EM38" i="60"/>
  <c r="EL38" i="60"/>
  <c r="EF38" i="60"/>
  <c r="EE38" i="60"/>
  <c r="DY38" i="60"/>
  <c r="DX38" i="60"/>
  <c r="DR38" i="60"/>
  <c r="DQ38" i="60"/>
  <c r="DS38" i="60" s="1"/>
  <c r="DK38" i="60"/>
  <c r="DJ38" i="60"/>
  <c r="DC38" i="60"/>
  <c r="DB38" i="60"/>
  <c r="CX38" i="60"/>
  <c r="CZ38" i="60" s="1"/>
  <c r="AD38" i="60"/>
  <c r="AC38" i="60"/>
  <c r="GD37" i="60"/>
  <c r="GC37" i="60"/>
  <c r="GB37" i="60"/>
  <c r="FW37" i="60"/>
  <c r="FV37" i="60"/>
  <c r="FU37" i="60"/>
  <c r="FP37" i="60"/>
  <c r="FO37" i="60"/>
  <c r="FN37" i="60"/>
  <c r="FI37" i="60"/>
  <c r="FH37" i="60"/>
  <c r="FG37" i="60"/>
  <c r="FB37" i="60"/>
  <c r="FA37" i="60"/>
  <c r="EZ37" i="60"/>
  <c r="EU37" i="60"/>
  <c r="ET37" i="60"/>
  <c r="ES37" i="60"/>
  <c r="EN37" i="60"/>
  <c r="EM37" i="60"/>
  <c r="EL37" i="60"/>
  <c r="EG37" i="60"/>
  <c r="EF37" i="60"/>
  <c r="EE37" i="60"/>
  <c r="DZ37" i="60"/>
  <c r="DY37" i="60"/>
  <c r="DX37" i="60"/>
  <c r="DR37" i="60"/>
  <c r="DQ37" i="60"/>
  <c r="DK37" i="60"/>
  <c r="DJ37" i="60"/>
  <c r="DC37" i="60"/>
  <c r="DB37" i="60"/>
  <c r="DD37" i="60" s="1"/>
  <c r="CX37" i="60"/>
  <c r="CY37" i="60" s="1"/>
  <c r="AD37" i="60"/>
  <c r="AC37" i="60"/>
  <c r="GD36" i="60"/>
  <c r="GC36" i="60"/>
  <c r="GB36" i="60"/>
  <c r="FW36" i="60"/>
  <c r="FV36" i="60"/>
  <c r="FU36" i="60"/>
  <c r="FP36" i="60"/>
  <c r="FO36" i="60"/>
  <c r="FN36" i="60"/>
  <c r="FI36" i="60"/>
  <c r="FH36" i="60"/>
  <c r="FG36" i="60"/>
  <c r="FB36" i="60"/>
  <c r="FA36" i="60"/>
  <c r="EZ36" i="60"/>
  <c r="EU36" i="60"/>
  <c r="ET36" i="60"/>
  <c r="ES36" i="60"/>
  <c r="EN36" i="60"/>
  <c r="EM36" i="60"/>
  <c r="EL36" i="60"/>
  <c r="EG36" i="60"/>
  <c r="EF36" i="60"/>
  <c r="EE36" i="60"/>
  <c r="DZ36" i="60"/>
  <c r="DY36" i="60"/>
  <c r="DX36" i="60"/>
  <c r="DR36" i="60"/>
  <c r="DQ36" i="60"/>
  <c r="DK36" i="60"/>
  <c r="DJ36" i="60"/>
  <c r="DC36" i="60"/>
  <c r="DB36" i="60"/>
  <c r="CX36" i="60"/>
  <c r="CZ36" i="60" s="1"/>
  <c r="AD36" i="60"/>
  <c r="AC36" i="60"/>
  <c r="GD35" i="60"/>
  <c r="GC35" i="60"/>
  <c r="GB35" i="60"/>
  <c r="FW35" i="60"/>
  <c r="FV35" i="60"/>
  <c r="FU35" i="60"/>
  <c r="FP35" i="60"/>
  <c r="FO35" i="60"/>
  <c r="FN35" i="60"/>
  <c r="FI35" i="60"/>
  <c r="FH35" i="60"/>
  <c r="FG35" i="60"/>
  <c r="FB35" i="60"/>
  <c r="FA35" i="60"/>
  <c r="EZ35" i="60"/>
  <c r="EU35" i="60"/>
  <c r="ET35" i="60"/>
  <c r="ES35" i="60"/>
  <c r="EM35" i="60"/>
  <c r="EL35" i="60"/>
  <c r="EF35" i="60"/>
  <c r="EE35" i="60"/>
  <c r="DY35" i="60"/>
  <c r="DX35" i="60"/>
  <c r="DR35" i="60"/>
  <c r="DQ35" i="60"/>
  <c r="DS35" i="60" s="1"/>
  <c r="DK35" i="60"/>
  <c r="DJ35" i="60"/>
  <c r="DL35" i="60" s="1"/>
  <c r="DC35" i="60"/>
  <c r="DB35" i="60"/>
  <c r="DD35" i="60" s="1"/>
  <c r="CX35" i="60"/>
  <c r="CZ35" i="60" s="1"/>
  <c r="AD35" i="60"/>
  <c r="AC35" i="60"/>
  <c r="GD34" i="60"/>
  <c r="GC34" i="60"/>
  <c r="GB34" i="60"/>
  <c r="FW34" i="60"/>
  <c r="FV34" i="60"/>
  <c r="FU34" i="60"/>
  <c r="FP34" i="60"/>
  <c r="FO34" i="60"/>
  <c r="FN34" i="60"/>
  <c r="FI34" i="60"/>
  <c r="FH34" i="60"/>
  <c r="FG34" i="60"/>
  <c r="FB34" i="60"/>
  <c r="FA34" i="60"/>
  <c r="EZ34" i="60"/>
  <c r="EU34" i="60"/>
  <c r="ET34" i="60"/>
  <c r="ES34" i="60"/>
  <c r="EM34" i="60"/>
  <c r="EL34" i="60"/>
  <c r="EF34" i="60"/>
  <c r="EE34" i="60"/>
  <c r="DY34" i="60"/>
  <c r="DX34" i="60"/>
  <c r="DR34" i="60"/>
  <c r="DQ34" i="60"/>
  <c r="DK34" i="60"/>
  <c r="DJ34" i="60"/>
  <c r="DC34" i="60"/>
  <c r="DB34" i="60"/>
  <c r="CX34" i="60"/>
  <c r="CZ34" i="60" s="1"/>
  <c r="AD34" i="60"/>
  <c r="AC34" i="60"/>
  <c r="GD33" i="60"/>
  <c r="GC33" i="60"/>
  <c r="GB33" i="60"/>
  <c r="FW33" i="60"/>
  <c r="FV33" i="60"/>
  <c r="FU33" i="60"/>
  <c r="FP33" i="60"/>
  <c r="FO33" i="60"/>
  <c r="FN33" i="60"/>
  <c r="FI33" i="60"/>
  <c r="FH33" i="60"/>
  <c r="FG33" i="60"/>
  <c r="FB33" i="60"/>
  <c r="FA33" i="60"/>
  <c r="EZ33" i="60"/>
  <c r="EU33" i="60"/>
  <c r="ET33" i="60"/>
  <c r="ES33" i="60"/>
  <c r="EM33" i="60"/>
  <c r="EL33" i="60"/>
  <c r="EF33" i="60"/>
  <c r="EE33" i="60"/>
  <c r="DY33" i="60"/>
  <c r="DX33" i="60"/>
  <c r="DZ33" i="60" s="1"/>
  <c r="DR33" i="60"/>
  <c r="DQ33" i="60"/>
  <c r="DS33" i="60" s="1"/>
  <c r="DK33" i="60"/>
  <c r="DJ33" i="60"/>
  <c r="DC33" i="60"/>
  <c r="DB33" i="60"/>
  <c r="DD33" i="60" s="1"/>
  <c r="CX33" i="60"/>
  <c r="CZ33" i="60" s="1"/>
  <c r="AD33" i="60"/>
  <c r="AC33" i="60"/>
  <c r="GD32" i="60"/>
  <c r="GC32" i="60"/>
  <c r="GB32" i="60"/>
  <c r="FW32" i="60"/>
  <c r="FV32" i="60"/>
  <c r="FU32" i="60"/>
  <c r="FP32" i="60"/>
  <c r="FO32" i="60"/>
  <c r="FN32" i="60"/>
  <c r="FI32" i="60"/>
  <c r="FH32" i="60"/>
  <c r="FG32" i="60"/>
  <c r="FB32" i="60"/>
  <c r="FA32" i="60"/>
  <c r="EZ32" i="60"/>
  <c r="EU32" i="60"/>
  <c r="ET32" i="60"/>
  <c r="ES32" i="60"/>
  <c r="EN32" i="60"/>
  <c r="EM32" i="60"/>
  <c r="EL32" i="60"/>
  <c r="EF32" i="60"/>
  <c r="EE32" i="60"/>
  <c r="DY32" i="60"/>
  <c r="DX32" i="60"/>
  <c r="DZ32" i="60" s="1"/>
  <c r="DR32" i="60"/>
  <c r="DQ32" i="60"/>
  <c r="DK32" i="60"/>
  <c r="DJ32" i="60"/>
  <c r="DL32" i="60" s="1"/>
  <c r="DC32" i="60"/>
  <c r="DB32" i="60"/>
  <c r="CX32" i="60"/>
  <c r="CY32" i="60" s="1"/>
  <c r="AD32" i="60"/>
  <c r="AC32" i="60"/>
  <c r="GD31" i="60"/>
  <c r="GC31" i="60"/>
  <c r="GB31" i="60"/>
  <c r="FW31" i="60"/>
  <c r="FV31" i="60"/>
  <c r="FU31" i="60"/>
  <c r="FP31" i="60"/>
  <c r="FO31" i="60"/>
  <c r="FN31" i="60"/>
  <c r="FI31" i="60"/>
  <c r="FH31" i="60"/>
  <c r="FG31" i="60"/>
  <c r="FB31" i="60"/>
  <c r="FA31" i="60"/>
  <c r="EZ31" i="60"/>
  <c r="EU31" i="60"/>
  <c r="ET31" i="60"/>
  <c r="ES31" i="60"/>
  <c r="EN31" i="60"/>
  <c r="EM31" i="60"/>
  <c r="EL31" i="60"/>
  <c r="EF31" i="60"/>
  <c r="EE31" i="60"/>
  <c r="DY31" i="60"/>
  <c r="DX31" i="60"/>
  <c r="DZ31" i="60" s="1"/>
  <c r="DR31" i="60"/>
  <c r="DQ31" i="60"/>
  <c r="DS31" i="60" s="1"/>
  <c r="DK31" i="60"/>
  <c r="DJ31" i="60"/>
  <c r="DC31" i="60"/>
  <c r="DB31" i="60"/>
  <c r="CX31" i="60"/>
  <c r="CZ31" i="60" s="1"/>
  <c r="AD31" i="60"/>
  <c r="AC31" i="60"/>
  <c r="GD30" i="60"/>
  <c r="GC30" i="60"/>
  <c r="GB30" i="60"/>
  <c r="FW30" i="60"/>
  <c r="FV30" i="60"/>
  <c r="FU30" i="60"/>
  <c r="FP30" i="60"/>
  <c r="FO30" i="60"/>
  <c r="FN30" i="60"/>
  <c r="FI30" i="60"/>
  <c r="FH30" i="60"/>
  <c r="FG30" i="60"/>
  <c r="FB30" i="60"/>
  <c r="FA30" i="60"/>
  <c r="EZ30" i="60"/>
  <c r="EU30" i="60"/>
  <c r="ET30" i="60"/>
  <c r="ES30" i="60"/>
  <c r="EN30" i="60"/>
  <c r="EM30" i="60"/>
  <c r="EL30" i="60"/>
  <c r="EF30" i="60"/>
  <c r="EE30" i="60"/>
  <c r="DY30" i="60"/>
  <c r="DX30" i="60"/>
  <c r="DZ30" i="60" s="1"/>
  <c r="DR30" i="60"/>
  <c r="DQ30" i="60"/>
  <c r="DK30" i="60"/>
  <c r="DJ30" i="60"/>
  <c r="DC30" i="60"/>
  <c r="DB30" i="60"/>
  <c r="CX30" i="60"/>
  <c r="CY30" i="60" s="1"/>
  <c r="AD30" i="60"/>
  <c r="AC30" i="60"/>
  <c r="GD29" i="60"/>
  <c r="GC29" i="60"/>
  <c r="GB29" i="60"/>
  <c r="FW29" i="60"/>
  <c r="FV29" i="60"/>
  <c r="FU29" i="60"/>
  <c r="FP29" i="60"/>
  <c r="FO29" i="60"/>
  <c r="FN29" i="60"/>
  <c r="FI29" i="60"/>
  <c r="FH29" i="60"/>
  <c r="FG29" i="60"/>
  <c r="FB29" i="60"/>
  <c r="FA29" i="60"/>
  <c r="EZ29" i="60"/>
  <c r="ET29" i="60"/>
  <c r="ES29" i="60"/>
  <c r="EM29" i="60"/>
  <c r="EL29" i="60"/>
  <c r="EN29" i="60" s="1"/>
  <c r="EF29" i="60"/>
  <c r="EE29" i="60"/>
  <c r="EG29" i="60" s="1"/>
  <c r="DY29" i="60"/>
  <c r="DX29" i="60"/>
  <c r="DZ29" i="60" s="1"/>
  <c r="DR29" i="60"/>
  <c r="DQ29" i="60"/>
  <c r="DK29" i="60"/>
  <c r="DJ29" i="60"/>
  <c r="DC29" i="60"/>
  <c r="DB29" i="60"/>
  <c r="DD29" i="60" s="1"/>
  <c r="CX29" i="60"/>
  <c r="AD29" i="60"/>
  <c r="AC29" i="60"/>
  <c r="GD28" i="60"/>
  <c r="GC28" i="60"/>
  <c r="GB28" i="60"/>
  <c r="FW28" i="60"/>
  <c r="FV28" i="60"/>
  <c r="FU28" i="60"/>
  <c r="FP28" i="60"/>
  <c r="FO28" i="60"/>
  <c r="FN28" i="60"/>
  <c r="FI28" i="60"/>
  <c r="FH28" i="60"/>
  <c r="FG28" i="60"/>
  <c r="FB28" i="60"/>
  <c r="FA28" i="60"/>
  <c r="EZ28" i="60"/>
  <c r="ET28" i="60"/>
  <c r="ES28" i="60"/>
  <c r="EU28" i="60" s="1"/>
  <c r="EM28" i="60"/>
  <c r="EL28" i="60"/>
  <c r="EN28" i="60" s="1"/>
  <c r="EF28" i="60"/>
  <c r="EE28" i="60"/>
  <c r="EG28" i="60" s="1"/>
  <c r="DY28" i="60"/>
  <c r="DX28" i="60"/>
  <c r="DR28" i="60"/>
  <c r="DQ28" i="60"/>
  <c r="DK28" i="60"/>
  <c r="DJ28" i="60"/>
  <c r="DC28" i="60"/>
  <c r="DB28" i="60"/>
  <c r="CX28" i="60"/>
  <c r="CZ28" i="60" s="1"/>
  <c r="AD28" i="60"/>
  <c r="AC28" i="60"/>
  <c r="GD27" i="60"/>
  <c r="GC27" i="60"/>
  <c r="GB27" i="60"/>
  <c r="FW27" i="60"/>
  <c r="FV27" i="60"/>
  <c r="FU27" i="60"/>
  <c r="FP27" i="60"/>
  <c r="FO27" i="60"/>
  <c r="FN27" i="60"/>
  <c r="FI27" i="60"/>
  <c r="FH27" i="60"/>
  <c r="FG27" i="60"/>
  <c r="FB27" i="60"/>
  <c r="FA27" i="60"/>
  <c r="EZ27" i="60"/>
  <c r="EU27" i="60"/>
  <c r="ET27" i="60"/>
  <c r="ES27" i="60"/>
  <c r="EN27" i="60"/>
  <c r="EM27" i="60"/>
  <c r="EL27" i="60"/>
  <c r="EF27" i="60"/>
  <c r="EE27" i="60"/>
  <c r="EG27" i="60" s="1"/>
  <c r="DY27" i="60"/>
  <c r="DX27" i="60"/>
  <c r="DR27" i="60"/>
  <c r="DQ27" i="60"/>
  <c r="DK27" i="60"/>
  <c r="DJ27" i="60"/>
  <c r="DC27" i="60"/>
  <c r="DB27" i="60"/>
  <c r="CX27" i="60"/>
  <c r="CZ27" i="60" s="1"/>
  <c r="AD27" i="60"/>
  <c r="AC27" i="60"/>
  <c r="GD26" i="60"/>
  <c r="GC26" i="60"/>
  <c r="GB26" i="60"/>
  <c r="FW26" i="60"/>
  <c r="FV26" i="60"/>
  <c r="FU26" i="60"/>
  <c r="FP26" i="60"/>
  <c r="FO26" i="60"/>
  <c r="FN26" i="60"/>
  <c r="FI26" i="60"/>
  <c r="FH26" i="60"/>
  <c r="FG26" i="60"/>
  <c r="FB26" i="60"/>
  <c r="FA26" i="60"/>
  <c r="EZ26" i="60"/>
  <c r="EU26" i="60"/>
  <c r="ET26" i="60"/>
  <c r="ES26" i="60"/>
  <c r="EN26" i="60"/>
  <c r="EM26" i="60"/>
  <c r="EL26" i="60"/>
  <c r="EF26" i="60"/>
  <c r="EE26" i="60"/>
  <c r="DY26" i="60"/>
  <c r="DX26" i="60"/>
  <c r="DR26" i="60"/>
  <c r="DQ26" i="60"/>
  <c r="DK26" i="60"/>
  <c r="DJ26" i="60"/>
  <c r="DC26" i="60"/>
  <c r="DB26" i="60"/>
  <c r="CX26" i="60"/>
  <c r="CY26" i="60" s="1"/>
  <c r="AD26" i="60"/>
  <c r="AC26" i="60"/>
  <c r="GD25" i="60"/>
  <c r="GC25" i="60"/>
  <c r="GB25" i="60"/>
  <c r="FW25" i="60"/>
  <c r="FV25" i="60"/>
  <c r="FU25" i="60"/>
  <c r="FP25" i="60"/>
  <c r="FO25" i="60"/>
  <c r="FN25" i="60"/>
  <c r="FI25" i="60"/>
  <c r="FH25" i="60"/>
  <c r="FG25" i="60"/>
  <c r="FB25" i="60"/>
  <c r="FA25" i="60"/>
  <c r="EZ25" i="60"/>
  <c r="ET25" i="60"/>
  <c r="ES25" i="60"/>
  <c r="EU25" i="60" s="1"/>
  <c r="EM25" i="60"/>
  <c r="EL25" i="60"/>
  <c r="EN25" i="60" s="1"/>
  <c r="EF25" i="60"/>
  <c r="EE25" i="60"/>
  <c r="DY25" i="60"/>
  <c r="DX25" i="60"/>
  <c r="DR25" i="60"/>
  <c r="DQ25" i="60"/>
  <c r="DS25" i="60" s="1"/>
  <c r="DK25" i="60"/>
  <c r="DJ25" i="60"/>
  <c r="DC25" i="60"/>
  <c r="DB25" i="60"/>
  <c r="CX25" i="60"/>
  <c r="CZ25" i="60" s="1"/>
  <c r="AD25" i="60"/>
  <c r="AC25" i="60"/>
  <c r="GD24" i="60"/>
  <c r="GC24" i="60"/>
  <c r="GB24" i="60"/>
  <c r="FW24" i="60"/>
  <c r="FV24" i="60"/>
  <c r="FU24" i="60"/>
  <c r="FP24" i="60"/>
  <c r="FO24" i="60"/>
  <c r="FN24" i="60"/>
  <c r="FI24" i="60"/>
  <c r="FH24" i="60"/>
  <c r="FG24" i="60"/>
  <c r="FB24" i="60"/>
  <c r="FA24" i="60"/>
  <c r="EZ24" i="60"/>
  <c r="ET24" i="60"/>
  <c r="ES24" i="60"/>
  <c r="EU24" i="60" s="1"/>
  <c r="EM24" i="60"/>
  <c r="EL24" i="60"/>
  <c r="EN24" i="60" s="1"/>
  <c r="EF24" i="60"/>
  <c r="EE24" i="60"/>
  <c r="DY24" i="60"/>
  <c r="DX24" i="60"/>
  <c r="DZ24" i="60" s="1"/>
  <c r="DR24" i="60"/>
  <c r="DQ24" i="60"/>
  <c r="DK24" i="60"/>
  <c r="DJ24" i="60"/>
  <c r="DC24" i="60"/>
  <c r="DB24" i="60"/>
  <c r="CX24" i="60"/>
  <c r="CY24" i="60" s="1"/>
  <c r="AF24" i="60" s="1"/>
  <c r="AD24" i="60"/>
  <c r="AC24" i="60"/>
  <c r="GD23" i="60"/>
  <c r="GC23" i="60"/>
  <c r="GB23" i="60"/>
  <c r="FW23" i="60"/>
  <c r="FV23" i="60"/>
  <c r="FU23" i="60"/>
  <c r="FP23" i="60"/>
  <c r="FO23" i="60"/>
  <c r="FN23" i="60"/>
  <c r="FI23" i="60"/>
  <c r="FH23" i="60"/>
  <c r="FG23" i="60"/>
  <c r="FB23" i="60"/>
  <c r="FA23" i="60"/>
  <c r="EZ23" i="60"/>
  <c r="ET23" i="60"/>
  <c r="ES23" i="60"/>
  <c r="EU23" i="60" s="1"/>
  <c r="EM23" i="60"/>
  <c r="EL23" i="60"/>
  <c r="EF23" i="60"/>
  <c r="EE23" i="60"/>
  <c r="DY23" i="60"/>
  <c r="DX23" i="60"/>
  <c r="DZ23" i="60" s="1"/>
  <c r="DR23" i="60"/>
  <c r="DQ23" i="60"/>
  <c r="DS23" i="60" s="1"/>
  <c r="DK23" i="60"/>
  <c r="DJ23" i="60"/>
  <c r="DC23" i="60"/>
  <c r="DB23" i="60"/>
  <c r="CX23" i="60"/>
  <c r="CY23" i="60" s="1"/>
  <c r="AF23" i="60" s="1"/>
  <c r="AD23" i="60"/>
  <c r="AC23" i="60"/>
  <c r="GD22" i="60"/>
  <c r="GC22" i="60"/>
  <c r="GB22" i="60"/>
  <c r="FW22" i="60"/>
  <c r="FV22" i="60"/>
  <c r="FU22" i="60"/>
  <c r="FP22" i="60"/>
  <c r="FO22" i="60"/>
  <c r="FN22" i="60"/>
  <c r="FI22" i="60"/>
  <c r="FH22" i="60"/>
  <c r="FG22" i="60"/>
  <c r="FB22" i="60"/>
  <c r="FA22" i="60"/>
  <c r="EZ22" i="60"/>
  <c r="ET22" i="60"/>
  <c r="ES22" i="60"/>
  <c r="EM22" i="60"/>
  <c r="EL22" i="60"/>
  <c r="EN22" i="60" s="1"/>
  <c r="EF22" i="60"/>
  <c r="EE22" i="60"/>
  <c r="DY22" i="60"/>
  <c r="DX22" i="60"/>
  <c r="DZ22" i="60" s="1"/>
  <c r="DR22" i="60"/>
  <c r="DQ22" i="60"/>
  <c r="DK22" i="60"/>
  <c r="DJ22" i="60"/>
  <c r="DC22" i="60"/>
  <c r="DB22" i="60"/>
  <c r="CX22" i="60"/>
  <c r="CY22" i="60" s="1"/>
  <c r="DA22" i="60" s="1"/>
  <c r="DI22" i="60" s="1"/>
  <c r="AD22" i="60"/>
  <c r="AC22" i="60"/>
  <c r="GD21" i="60"/>
  <c r="GC21" i="60"/>
  <c r="GB21" i="60"/>
  <c r="FW21" i="60"/>
  <c r="FV21" i="60"/>
  <c r="FU21" i="60"/>
  <c r="FP21" i="60"/>
  <c r="FO21" i="60"/>
  <c r="FN21" i="60"/>
  <c r="FI21" i="60"/>
  <c r="FH21" i="60"/>
  <c r="FG21" i="60"/>
  <c r="FB21" i="60"/>
  <c r="FA21" i="60"/>
  <c r="EZ21" i="60"/>
  <c r="EU21" i="60"/>
  <c r="ET21" i="60"/>
  <c r="ES21" i="60"/>
  <c r="EM21" i="60"/>
  <c r="EL21" i="60"/>
  <c r="EF21" i="60"/>
  <c r="EE21" i="60"/>
  <c r="EG21" i="60" s="1"/>
  <c r="DY21" i="60"/>
  <c r="DX21" i="60"/>
  <c r="DR21" i="60"/>
  <c r="DQ21" i="60"/>
  <c r="DK21" i="60"/>
  <c r="DJ21" i="60"/>
  <c r="DL21" i="60" s="1"/>
  <c r="DC21" i="60"/>
  <c r="DB21" i="60"/>
  <c r="CX21" i="60"/>
  <c r="CY21" i="60" s="1"/>
  <c r="AD21" i="60"/>
  <c r="AC21" i="60"/>
  <c r="GD20" i="60"/>
  <c r="GC20" i="60"/>
  <c r="GB20" i="60"/>
  <c r="FW20" i="60"/>
  <c r="FV20" i="60"/>
  <c r="FU20" i="60"/>
  <c r="FP20" i="60"/>
  <c r="FO20" i="60"/>
  <c r="FN20" i="60"/>
  <c r="FI20" i="60"/>
  <c r="FH20" i="60"/>
  <c r="FG20" i="60"/>
  <c r="FB20" i="60"/>
  <c r="FA20" i="60"/>
  <c r="EZ20" i="60"/>
  <c r="EU20" i="60"/>
  <c r="ET20" i="60"/>
  <c r="ES20" i="60"/>
  <c r="EM20" i="60"/>
  <c r="EL20" i="60"/>
  <c r="EF20" i="60"/>
  <c r="EE20" i="60"/>
  <c r="DY20" i="60"/>
  <c r="DX20" i="60"/>
  <c r="DR20" i="60"/>
  <c r="DQ20" i="60"/>
  <c r="DK20" i="60"/>
  <c r="DJ20" i="60"/>
  <c r="DC20" i="60"/>
  <c r="DB20" i="60"/>
  <c r="CX20" i="60"/>
  <c r="CY20" i="60" s="1"/>
  <c r="DA20" i="60" s="1"/>
  <c r="DI20" i="60" s="1"/>
  <c r="AD20" i="60"/>
  <c r="AC20" i="60"/>
  <c r="GD19" i="60"/>
  <c r="GC19" i="60"/>
  <c r="GB19" i="60"/>
  <c r="FW19" i="60"/>
  <c r="FV19" i="60"/>
  <c r="FU19" i="60"/>
  <c r="FP19" i="60"/>
  <c r="FO19" i="60"/>
  <c r="FN19" i="60"/>
  <c r="FI19" i="60"/>
  <c r="FH19" i="60"/>
  <c r="FG19" i="60"/>
  <c r="FB19" i="60"/>
  <c r="FA19" i="60"/>
  <c r="EZ19" i="60"/>
  <c r="EU19" i="60"/>
  <c r="ET19" i="60"/>
  <c r="ES19" i="60"/>
  <c r="EN19" i="60"/>
  <c r="EM19" i="60"/>
  <c r="EL19" i="60"/>
  <c r="EG19" i="60"/>
  <c r="EF19" i="60"/>
  <c r="EE19" i="60"/>
  <c r="DZ19" i="60"/>
  <c r="DY19" i="60"/>
  <c r="DX19" i="60"/>
  <c r="DR19" i="60"/>
  <c r="DQ19" i="60"/>
  <c r="DK19" i="60"/>
  <c r="DJ19" i="60"/>
  <c r="DL19" i="60" s="1"/>
  <c r="DC19" i="60"/>
  <c r="DB19" i="60"/>
  <c r="DD19" i="60" s="1"/>
  <c r="CX19" i="60"/>
  <c r="CZ19" i="60" s="1"/>
  <c r="AD19" i="60"/>
  <c r="AC19" i="60"/>
  <c r="GD18" i="60"/>
  <c r="GC18" i="60"/>
  <c r="GB18" i="60"/>
  <c r="FW18" i="60"/>
  <c r="FV18" i="60"/>
  <c r="FU18" i="60"/>
  <c r="FP18" i="60"/>
  <c r="FO18" i="60"/>
  <c r="FN18" i="60"/>
  <c r="FI18" i="60"/>
  <c r="FH18" i="60"/>
  <c r="FG18" i="60"/>
  <c r="FB18" i="60"/>
  <c r="FA18" i="60"/>
  <c r="EZ18" i="60"/>
  <c r="EU18" i="60"/>
  <c r="ET18" i="60"/>
  <c r="ES18" i="60"/>
  <c r="EN18" i="60"/>
  <c r="EM18" i="60"/>
  <c r="EL18" i="60"/>
  <c r="EF18" i="60"/>
  <c r="EE18" i="60"/>
  <c r="DY18" i="60"/>
  <c r="DX18" i="60"/>
  <c r="DR18" i="60"/>
  <c r="DQ18" i="60"/>
  <c r="DK18" i="60"/>
  <c r="DJ18" i="60"/>
  <c r="DL18" i="60" s="1"/>
  <c r="DC18" i="60"/>
  <c r="DB18" i="60"/>
  <c r="CX18" i="60"/>
  <c r="CZ18" i="60" s="1"/>
  <c r="AD18" i="60"/>
  <c r="AC18" i="60"/>
  <c r="GD17" i="60"/>
  <c r="GC17" i="60"/>
  <c r="GB17" i="60"/>
  <c r="FW17" i="60"/>
  <c r="FV17" i="60"/>
  <c r="FU17" i="60"/>
  <c r="FP17" i="60"/>
  <c r="FO17" i="60"/>
  <c r="FN17" i="60"/>
  <c r="FI17" i="60"/>
  <c r="FH17" i="60"/>
  <c r="FG17" i="60"/>
  <c r="FB17" i="60"/>
  <c r="FA17" i="60"/>
  <c r="EZ17" i="60"/>
  <c r="EU17" i="60"/>
  <c r="ET17" i="60"/>
  <c r="ES17" i="60"/>
  <c r="EN17" i="60"/>
  <c r="EM17" i="60"/>
  <c r="EL17" i="60"/>
  <c r="EF17" i="60"/>
  <c r="EE17" i="60"/>
  <c r="DY17" i="60"/>
  <c r="DX17" i="60"/>
  <c r="DR17" i="60"/>
  <c r="DQ17" i="60"/>
  <c r="DS17" i="60" s="1"/>
  <c r="DK17" i="60"/>
  <c r="DJ17" i="60"/>
  <c r="DC17" i="60"/>
  <c r="DD17" i="60" s="1"/>
  <c r="DB17" i="60"/>
  <c r="CX17" i="60"/>
  <c r="CY17" i="60" s="1"/>
  <c r="AD17" i="60"/>
  <c r="AC17" i="60"/>
  <c r="GD16" i="60"/>
  <c r="GC16" i="60"/>
  <c r="GB16" i="60"/>
  <c r="FW16" i="60"/>
  <c r="FV16" i="60"/>
  <c r="FU16" i="60"/>
  <c r="FP16" i="60"/>
  <c r="FO16" i="60"/>
  <c r="FN16" i="60"/>
  <c r="FI16" i="60"/>
  <c r="FH16" i="60"/>
  <c r="FG16" i="60"/>
  <c r="FB16" i="60"/>
  <c r="FA16" i="60"/>
  <c r="EZ16" i="60"/>
  <c r="EU16" i="60"/>
  <c r="ET16" i="60"/>
  <c r="ES16" i="60"/>
  <c r="EM16" i="60"/>
  <c r="EL16" i="60"/>
  <c r="EF16" i="60"/>
  <c r="EE16" i="60"/>
  <c r="DY16" i="60"/>
  <c r="DX16" i="60"/>
  <c r="DR16" i="60"/>
  <c r="DQ16" i="60"/>
  <c r="DS16" i="60" s="1"/>
  <c r="DK16" i="60"/>
  <c r="DJ16" i="60"/>
  <c r="DC16" i="60"/>
  <c r="DB16" i="60"/>
  <c r="DD16" i="60" s="1"/>
  <c r="CX16" i="60"/>
  <c r="CZ16" i="60" s="1"/>
  <c r="AD16" i="60"/>
  <c r="AC16" i="60"/>
  <c r="GD15" i="60"/>
  <c r="GC15" i="60"/>
  <c r="GB15" i="60"/>
  <c r="FW15" i="60"/>
  <c r="FV15" i="60"/>
  <c r="FU15" i="60"/>
  <c r="FP15" i="60"/>
  <c r="FO15" i="60"/>
  <c r="FN15" i="60"/>
  <c r="FI15" i="60"/>
  <c r="FH15" i="60"/>
  <c r="FG15" i="60"/>
  <c r="FB15" i="60"/>
  <c r="FA15" i="60"/>
  <c r="EZ15" i="60"/>
  <c r="EU15" i="60"/>
  <c r="ET15" i="60"/>
  <c r="ES15" i="60"/>
  <c r="EM15" i="60"/>
  <c r="EL15" i="60"/>
  <c r="EF15" i="60"/>
  <c r="EE15" i="60"/>
  <c r="EG15" i="60" s="1"/>
  <c r="DY15" i="60"/>
  <c r="DX15" i="60"/>
  <c r="DZ15" i="60" s="1"/>
  <c r="DR15" i="60"/>
  <c r="DQ15" i="60"/>
  <c r="DK15" i="60"/>
  <c r="DJ15" i="60"/>
  <c r="DC15" i="60"/>
  <c r="DB15" i="60"/>
  <c r="CX15" i="60"/>
  <c r="CZ15" i="60" s="1"/>
  <c r="AD15" i="60"/>
  <c r="AC15" i="60"/>
  <c r="GD14" i="60"/>
  <c r="GC14" i="60"/>
  <c r="GB14" i="60"/>
  <c r="FW14" i="60"/>
  <c r="FV14" i="60"/>
  <c r="FU14" i="60"/>
  <c r="FP14" i="60"/>
  <c r="FO14" i="60"/>
  <c r="FN14" i="60"/>
  <c r="FI14" i="60"/>
  <c r="FH14" i="60"/>
  <c r="FG14" i="60"/>
  <c r="FB14" i="60"/>
  <c r="FA14" i="60"/>
  <c r="EZ14" i="60"/>
  <c r="EU14" i="60"/>
  <c r="ET14" i="60"/>
  <c r="ES14" i="60"/>
  <c r="EN14" i="60"/>
  <c r="EM14" i="60"/>
  <c r="EL14" i="60"/>
  <c r="EF14" i="60"/>
  <c r="EE14" i="60"/>
  <c r="EG14" i="60" s="1"/>
  <c r="DY14" i="60"/>
  <c r="DX14" i="60"/>
  <c r="DR14" i="60"/>
  <c r="DQ14" i="60"/>
  <c r="DK14" i="60"/>
  <c r="DJ14" i="60"/>
  <c r="DC14" i="60"/>
  <c r="DB14" i="60"/>
  <c r="CX14" i="60"/>
  <c r="CZ14" i="60" s="1"/>
  <c r="AD14" i="60"/>
  <c r="AC14" i="60"/>
  <c r="GD13" i="60"/>
  <c r="GC13" i="60"/>
  <c r="GB13" i="60"/>
  <c r="FW13" i="60"/>
  <c r="FV13" i="60"/>
  <c r="FU13" i="60"/>
  <c r="FP13" i="60"/>
  <c r="FO13" i="60"/>
  <c r="FN13" i="60"/>
  <c r="FI13" i="60"/>
  <c r="FH13" i="60"/>
  <c r="FG13" i="60"/>
  <c r="FB13" i="60"/>
  <c r="FA13" i="60"/>
  <c r="EZ13" i="60"/>
  <c r="EU13" i="60"/>
  <c r="ET13" i="60"/>
  <c r="ES13" i="60"/>
  <c r="EM13" i="60"/>
  <c r="EL13" i="60"/>
  <c r="EF13" i="60"/>
  <c r="EE13" i="60"/>
  <c r="EG13" i="60" s="1"/>
  <c r="DY13" i="60"/>
  <c r="DX13" i="60"/>
  <c r="DR13" i="60"/>
  <c r="DQ13" i="60"/>
  <c r="DS13" i="60" s="1"/>
  <c r="DK13" i="60"/>
  <c r="DJ13" i="60"/>
  <c r="DL13" i="60" s="1"/>
  <c r="DC13" i="60"/>
  <c r="DB13" i="60"/>
  <c r="CX13" i="60"/>
  <c r="CY13" i="60" s="1"/>
  <c r="AD13" i="60"/>
  <c r="AC13" i="60"/>
  <c r="GD12" i="60"/>
  <c r="GC12" i="60"/>
  <c r="GB12" i="60"/>
  <c r="FW12" i="60"/>
  <c r="FV12" i="60"/>
  <c r="FU12" i="60"/>
  <c r="FP12" i="60"/>
  <c r="FO12" i="60"/>
  <c r="FN12" i="60"/>
  <c r="FI12" i="60"/>
  <c r="FH12" i="60"/>
  <c r="FG12" i="60"/>
  <c r="FB12" i="60"/>
  <c r="FA12" i="60"/>
  <c r="EZ12" i="60"/>
  <c r="EU12" i="60"/>
  <c r="ET12" i="60"/>
  <c r="ES12" i="60"/>
  <c r="EM12" i="60"/>
  <c r="EL12" i="60"/>
  <c r="EF12" i="60"/>
  <c r="EE12" i="60"/>
  <c r="DY12" i="60"/>
  <c r="DX12" i="60"/>
  <c r="DR12" i="60"/>
  <c r="DQ12" i="60"/>
  <c r="DK12" i="60"/>
  <c r="DJ12" i="60"/>
  <c r="DC12" i="60"/>
  <c r="DB12" i="60"/>
  <c r="CX12" i="60"/>
  <c r="AD12" i="60"/>
  <c r="AC12" i="60"/>
  <c r="GD11" i="60"/>
  <c r="GC11" i="60"/>
  <c r="GB11" i="60"/>
  <c r="FW11" i="60"/>
  <c r="FV11" i="60"/>
  <c r="FU11" i="60"/>
  <c r="FP11" i="60"/>
  <c r="FO11" i="60"/>
  <c r="FN11" i="60"/>
  <c r="FI11" i="60"/>
  <c r="FH11" i="60"/>
  <c r="FG11" i="60"/>
  <c r="FB11" i="60"/>
  <c r="FA11" i="60"/>
  <c r="EZ11" i="60"/>
  <c r="EU11" i="60"/>
  <c r="ET11" i="60"/>
  <c r="ES11" i="60"/>
  <c r="EN11" i="60"/>
  <c r="EM11" i="60"/>
  <c r="EL11" i="60"/>
  <c r="EG11" i="60"/>
  <c r="EF11" i="60"/>
  <c r="EE11" i="60"/>
  <c r="DY11" i="60"/>
  <c r="DX11" i="60"/>
  <c r="DZ11" i="60" s="1"/>
  <c r="DR11" i="60"/>
  <c r="DQ11" i="60"/>
  <c r="DS11" i="60" s="1"/>
  <c r="DK11" i="60"/>
  <c r="DJ11" i="60"/>
  <c r="DC11" i="60"/>
  <c r="DB11" i="60"/>
  <c r="CX11" i="60"/>
  <c r="CZ11" i="60" s="1"/>
  <c r="AD11" i="60"/>
  <c r="AC11" i="60"/>
  <c r="GD10" i="60"/>
  <c r="GC10" i="60"/>
  <c r="GB10" i="60"/>
  <c r="FW10" i="60"/>
  <c r="FV10" i="60"/>
  <c r="FU10" i="60"/>
  <c r="FP10" i="60"/>
  <c r="FO10" i="60"/>
  <c r="FN10" i="60"/>
  <c r="FI10" i="60"/>
  <c r="FH10" i="60"/>
  <c r="FG10" i="60"/>
  <c r="FB10" i="60"/>
  <c r="FA10" i="60"/>
  <c r="EZ10" i="60"/>
  <c r="EU10" i="60"/>
  <c r="ET10" i="60"/>
  <c r="ES10" i="60"/>
  <c r="EN10" i="60"/>
  <c r="EM10" i="60"/>
  <c r="EL10" i="60"/>
  <c r="EF10" i="60"/>
  <c r="EE10" i="60"/>
  <c r="EG10" i="60" s="1"/>
  <c r="DY10" i="60"/>
  <c r="DX10" i="60"/>
  <c r="DR10" i="60"/>
  <c r="DQ10" i="60"/>
  <c r="DK10" i="60"/>
  <c r="DJ10" i="60"/>
  <c r="DC10" i="60"/>
  <c r="DB10" i="60"/>
  <c r="CX10" i="60"/>
  <c r="CZ10" i="60" s="1"/>
  <c r="AD10" i="60"/>
  <c r="AC10" i="60"/>
  <c r="GD9" i="60"/>
  <c r="GC9" i="60"/>
  <c r="GB9" i="60"/>
  <c r="FW9" i="60"/>
  <c r="FV9" i="60"/>
  <c r="FU9" i="60"/>
  <c r="FP9" i="60"/>
  <c r="FO9" i="60"/>
  <c r="FN9" i="60"/>
  <c r="FI9" i="60"/>
  <c r="FH9" i="60"/>
  <c r="FG9" i="60"/>
  <c r="FB9" i="60"/>
  <c r="FA9" i="60"/>
  <c r="EZ9" i="60"/>
  <c r="EU9" i="60"/>
  <c r="ET9" i="60"/>
  <c r="ES9" i="60"/>
  <c r="EN9" i="60"/>
  <c r="EM9" i="60"/>
  <c r="EL9" i="60"/>
  <c r="EG9" i="60"/>
  <c r="EF9" i="60"/>
  <c r="EE9" i="60"/>
  <c r="DY9" i="60"/>
  <c r="DX9" i="60"/>
  <c r="DR9" i="60"/>
  <c r="DQ9" i="60"/>
  <c r="DK9" i="60"/>
  <c r="DJ9" i="60"/>
  <c r="DL9" i="60" s="1"/>
  <c r="DC9" i="60"/>
  <c r="DB9" i="60"/>
  <c r="CX9" i="60"/>
  <c r="AD9" i="60"/>
  <c r="AC9" i="60"/>
  <c r="A7" i="60"/>
  <c r="DD11" i="60" l="1"/>
  <c r="DZ18" i="60"/>
  <c r="CZ11" i="61"/>
  <c r="DF21" i="61"/>
  <c r="DE21" i="61" s="1"/>
  <c r="DL20" i="60"/>
  <c r="DD43" i="60"/>
  <c r="DL48" i="60"/>
  <c r="DD14" i="61"/>
  <c r="DL12" i="60"/>
  <c r="DD14" i="60"/>
  <c r="EG9" i="61"/>
  <c r="DL14" i="61"/>
  <c r="DN14" i="61" s="1"/>
  <c r="DF18" i="61"/>
  <c r="DE18" i="61" s="1"/>
  <c r="DS21" i="61"/>
  <c r="DU21" i="61" s="1"/>
  <c r="DD30" i="60"/>
  <c r="EG10" i="61"/>
  <c r="AF12" i="61"/>
  <c r="DZ25" i="60"/>
  <c r="DL28" i="60"/>
  <c r="DL29" i="60"/>
  <c r="DL30" i="60"/>
  <c r="DL50" i="60"/>
  <c r="EG58" i="60"/>
  <c r="DZ59" i="60"/>
  <c r="DD12" i="61"/>
  <c r="DL15" i="61"/>
  <c r="AF16" i="61"/>
  <c r="DS15" i="60"/>
  <c r="DL17" i="60"/>
  <c r="DD18" i="60"/>
  <c r="DZ27" i="60"/>
  <c r="DS29" i="60"/>
  <c r="DF33" i="60"/>
  <c r="DL45" i="60"/>
  <c r="DL39" i="60"/>
  <c r="DD40" i="60"/>
  <c r="DS50" i="60"/>
  <c r="DD51" i="60"/>
  <c r="DL55" i="60"/>
  <c r="DL12" i="61"/>
  <c r="DD16" i="61"/>
  <c r="DF16" i="61" s="1"/>
  <c r="DL19" i="61"/>
  <c r="DS45" i="60"/>
  <c r="DD46" i="60"/>
  <c r="DS61" i="60"/>
  <c r="DD9" i="61"/>
  <c r="EN13" i="60"/>
  <c r="DZ16" i="60"/>
  <c r="DZ38" i="60"/>
  <c r="DL40" i="60"/>
  <c r="DL16" i="61"/>
  <c r="DS19" i="61"/>
  <c r="DD20" i="61"/>
  <c r="DF20" i="61" s="1"/>
  <c r="DN20" i="61" s="1"/>
  <c r="DP16" i="61"/>
  <c r="DG16" i="61"/>
  <c r="DD17" i="61"/>
  <c r="DF17" i="61" s="1"/>
  <c r="DN21" i="61"/>
  <c r="DM21" i="61" s="1"/>
  <c r="CZ16" i="61"/>
  <c r="AE16" i="61" s="1"/>
  <c r="AG16" i="61" s="1"/>
  <c r="DF9" i="61"/>
  <c r="DS13" i="61"/>
  <c r="CY20" i="61"/>
  <c r="AF20" i="61" s="1"/>
  <c r="AH20" i="61" s="1"/>
  <c r="CZ10" i="61"/>
  <c r="AE10" i="61" s="1"/>
  <c r="AG10" i="61" s="1"/>
  <c r="CY15" i="61"/>
  <c r="AE15" i="61" s="1"/>
  <c r="AG15" i="61" s="1"/>
  <c r="DD10" i="61"/>
  <c r="DF10" i="61" s="1"/>
  <c r="DN10" i="61" s="1"/>
  <c r="DZ9" i="61"/>
  <c r="CY19" i="61"/>
  <c r="DA19" i="61" s="1"/>
  <c r="DI19" i="61" s="1"/>
  <c r="CY21" i="61"/>
  <c r="DA21" i="61" s="1"/>
  <c r="DI21" i="61" s="1"/>
  <c r="DD13" i="61"/>
  <c r="DF13" i="61" s="1"/>
  <c r="DE13" i="61" s="1"/>
  <c r="CY17" i="61"/>
  <c r="DA17" i="61" s="1"/>
  <c r="DI17" i="61" s="1"/>
  <c r="CZ14" i="61"/>
  <c r="DF14" i="61"/>
  <c r="DE14" i="61" s="1"/>
  <c r="DL17" i="61"/>
  <c r="CZ12" i="61"/>
  <c r="AE12" i="61" s="1"/>
  <c r="AG12" i="61" s="1"/>
  <c r="DL20" i="61"/>
  <c r="DS16" i="61"/>
  <c r="DN9" i="61"/>
  <c r="DE9" i="61"/>
  <c r="DP10" i="61"/>
  <c r="DG10" i="61"/>
  <c r="DF11" i="61"/>
  <c r="DA14" i="61"/>
  <c r="DI14" i="61" s="1"/>
  <c r="AE14" i="61"/>
  <c r="AG14" i="61" s="1"/>
  <c r="AF14" i="61"/>
  <c r="AH14" i="61" s="1"/>
  <c r="DN13" i="61"/>
  <c r="DG11" i="61"/>
  <c r="DP11" i="61"/>
  <c r="AF10" i="61"/>
  <c r="AH10" i="61" s="1"/>
  <c r="AE11" i="61"/>
  <c r="AG11" i="61" s="1"/>
  <c r="AF11" i="61"/>
  <c r="AH11" i="61" s="1"/>
  <c r="CY22" i="61"/>
  <c r="DN17" i="61"/>
  <c r="DE17" i="61"/>
  <c r="DA9" i="61"/>
  <c r="AF9" i="61"/>
  <c r="AH9" i="61" s="1"/>
  <c r="AH16" i="61"/>
  <c r="CZ9" i="61"/>
  <c r="AE9" i="61" s="1"/>
  <c r="AG9" i="61" s="1"/>
  <c r="DP12" i="61"/>
  <c r="DG12" i="61"/>
  <c r="DF12" i="61"/>
  <c r="AH12" i="61"/>
  <c r="CY13" i="61"/>
  <c r="CY18" i="61"/>
  <c r="DD22" i="61"/>
  <c r="DF22" i="61" s="1"/>
  <c r="DF15" i="61"/>
  <c r="DF19" i="61"/>
  <c r="DL22" i="61"/>
  <c r="DS10" i="60"/>
  <c r="DL11" i="60"/>
  <c r="DD21" i="60"/>
  <c r="DF21" i="60" s="1"/>
  <c r="DL34" i="60"/>
  <c r="DD36" i="60"/>
  <c r="EG38" i="60"/>
  <c r="DZ39" i="60"/>
  <c r="DD57" i="60"/>
  <c r="DD22" i="60"/>
  <c r="DF22" i="60" s="1"/>
  <c r="DD26" i="60"/>
  <c r="DF26" i="60" s="1"/>
  <c r="DE26" i="60" s="1"/>
  <c r="DF37" i="60"/>
  <c r="AH23" i="60"/>
  <c r="DS12" i="60"/>
  <c r="DD15" i="60"/>
  <c r="DF15" i="60" s="1"/>
  <c r="DN15" i="60" s="1"/>
  <c r="DL22" i="60"/>
  <c r="DL25" i="60"/>
  <c r="DL26" i="60"/>
  <c r="DN26" i="60" s="1"/>
  <c r="DM26" i="60" s="1"/>
  <c r="DD27" i="60"/>
  <c r="DF27" i="60" s="1"/>
  <c r="DE27" i="60" s="1"/>
  <c r="CZ22" i="60"/>
  <c r="AE22" i="60" s="1"/>
  <c r="AG22" i="60" s="1"/>
  <c r="DL37" i="60"/>
  <c r="DN37" i="60" s="1"/>
  <c r="DD44" i="60"/>
  <c r="DF44" i="60" s="1"/>
  <c r="EG25" i="60"/>
  <c r="DL15" i="60"/>
  <c r="DZ52" i="60"/>
  <c r="DS53" i="60"/>
  <c r="EG56" i="60"/>
  <c r="DD60" i="60"/>
  <c r="DF60" i="60" s="1"/>
  <c r="DD28" i="60"/>
  <c r="DF28" i="60" s="1"/>
  <c r="DN28" i="60" s="1"/>
  <c r="DS37" i="60"/>
  <c r="DD38" i="60"/>
  <c r="DL44" i="60"/>
  <c r="DS59" i="60"/>
  <c r="DD32" i="60"/>
  <c r="DD50" i="60"/>
  <c r="DF50" i="60" s="1"/>
  <c r="DN50" i="60" s="1"/>
  <c r="DL23" i="60"/>
  <c r="DD10" i="60"/>
  <c r="DF10" i="60" s="1"/>
  <c r="DE10" i="60" s="1"/>
  <c r="CY27" i="60"/>
  <c r="CY61" i="60"/>
  <c r="DA61" i="60" s="1"/>
  <c r="DI61" i="60" s="1"/>
  <c r="EN12" i="60"/>
  <c r="DF55" i="60"/>
  <c r="DE55" i="60" s="1"/>
  <c r="CY19" i="60"/>
  <c r="DA19" i="60" s="1"/>
  <c r="DI19" i="60" s="1"/>
  <c r="DS24" i="60"/>
  <c r="DL10" i="60"/>
  <c r="DL33" i="60"/>
  <c r="DS39" i="60"/>
  <c r="DF42" i="60"/>
  <c r="DN42" i="60" s="1"/>
  <c r="DZ17" i="60"/>
  <c r="DD41" i="60"/>
  <c r="DF41" i="60" s="1"/>
  <c r="DN41" i="60" s="1"/>
  <c r="DD12" i="60"/>
  <c r="DF12" i="60" s="1"/>
  <c r="EG17" i="60"/>
  <c r="DS18" i="60"/>
  <c r="EN21" i="60"/>
  <c r="EG22" i="60"/>
  <c r="EG24" i="60"/>
  <c r="EG26" i="60"/>
  <c r="EU29" i="60"/>
  <c r="DS34" i="60"/>
  <c r="DL36" i="60"/>
  <c r="DD42" i="60"/>
  <c r="DL46" i="60"/>
  <c r="DD47" i="60"/>
  <c r="DF47" i="60" s="1"/>
  <c r="DS55" i="60"/>
  <c r="DZ60" i="60"/>
  <c r="CZ37" i="60"/>
  <c r="AE37" i="60" s="1"/>
  <c r="AG37" i="60" s="1"/>
  <c r="DF29" i="60"/>
  <c r="DN29" i="60" s="1"/>
  <c r="DD31" i="60"/>
  <c r="DF31" i="60" s="1"/>
  <c r="DE31" i="60" s="1"/>
  <c r="EN34" i="60"/>
  <c r="EG35" i="60"/>
  <c r="EG46" i="60"/>
  <c r="DZ47" i="60"/>
  <c r="DS48" i="60"/>
  <c r="DD53" i="60"/>
  <c r="EG32" i="60"/>
  <c r="CZ30" i="60"/>
  <c r="AE30" i="60" s="1"/>
  <c r="AG30" i="60" s="1"/>
  <c r="DD20" i="60"/>
  <c r="DF20" i="60" s="1"/>
  <c r="DS42" i="60"/>
  <c r="DS36" i="60"/>
  <c r="DL56" i="60"/>
  <c r="CZ21" i="60"/>
  <c r="AE21" i="60" s="1"/>
  <c r="AG21" i="60" s="1"/>
  <c r="EU22" i="60"/>
  <c r="EG34" i="60"/>
  <c r="DD9" i="60"/>
  <c r="DF9" i="60" s="1"/>
  <c r="DE9" i="60" s="1"/>
  <c r="EG12" i="60"/>
  <c r="DZ13" i="60"/>
  <c r="DZ14" i="60"/>
  <c r="DD23" i="60"/>
  <c r="DF23" i="60" s="1"/>
  <c r="DE23" i="60" s="1"/>
  <c r="DD24" i="60"/>
  <c r="DF24" i="60" s="1"/>
  <c r="DS30" i="60"/>
  <c r="DL31" i="60"/>
  <c r="EG47" i="60"/>
  <c r="DZ48" i="60"/>
  <c r="AF30" i="60"/>
  <c r="AH30" i="60" s="1"/>
  <c r="DA30" i="60"/>
  <c r="DI30" i="60" s="1"/>
  <c r="DE49" i="60"/>
  <c r="DZ9" i="60"/>
  <c r="DF17" i="60"/>
  <c r="DE17" i="60" s="1"/>
  <c r="DS22" i="60"/>
  <c r="EG18" i="60"/>
  <c r="DS19" i="60"/>
  <c r="CZ20" i="60"/>
  <c r="AE20" i="60" s="1"/>
  <c r="AG20" i="60" s="1"/>
  <c r="CZ32" i="60"/>
  <c r="AE32" i="60" s="1"/>
  <c r="AG32" i="60" s="1"/>
  <c r="EG33" i="60"/>
  <c r="DZ34" i="60"/>
  <c r="CZ49" i="60"/>
  <c r="AE49" i="60" s="1"/>
  <c r="AG49" i="60" s="1"/>
  <c r="CZ13" i="60"/>
  <c r="AE13" i="60" s="1"/>
  <c r="AG13" i="60" s="1"/>
  <c r="DL16" i="60"/>
  <c r="DS26" i="60"/>
  <c r="EG30" i="60"/>
  <c r="EN33" i="60"/>
  <c r="CZ43" i="60"/>
  <c r="AE43" i="60" s="1"/>
  <c r="AG43" i="60" s="1"/>
  <c r="DZ44" i="60"/>
  <c r="DS51" i="60"/>
  <c r="DD58" i="60"/>
  <c r="DF58" i="60" s="1"/>
  <c r="DZ21" i="60"/>
  <c r="AH49" i="60"/>
  <c r="DN48" i="60"/>
  <c r="DU48" i="60" s="1"/>
  <c r="EB48" i="60" s="1"/>
  <c r="DZ12" i="60"/>
  <c r="AF22" i="60"/>
  <c r="AH22" i="60" s="1"/>
  <c r="CY33" i="60"/>
  <c r="AE33" i="60" s="1"/>
  <c r="AG33" i="60" s="1"/>
  <c r="CY41" i="60"/>
  <c r="DZ42" i="60"/>
  <c r="CZ47" i="60"/>
  <c r="AE47" i="60" s="1"/>
  <c r="AG47" i="60" s="1"/>
  <c r="CY59" i="60"/>
  <c r="CY57" i="60"/>
  <c r="CY16" i="60"/>
  <c r="EN23" i="60"/>
  <c r="EN35" i="60"/>
  <c r="DF40" i="60"/>
  <c r="DE40" i="60" s="1"/>
  <c r="DD13" i="60"/>
  <c r="DF13" i="60" s="1"/>
  <c r="DN13" i="60" s="1"/>
  <c r="CY36" i="60"/>
  <c r="AE36" i="60" s="1"/>
  <c r="AG36" i="60" s="1"/>
  <c r="DZ26" i="60"/>
  <c r="DS20" i="60"/>
  <c r="CY25" i="60"/>
  <c r="DA25" i="60" s="1"/>
  <c r="DI25" i="60" s="1"/>
  <c r="EG31" i="60"/>
  <c r="DS32" i="60"/>
  <c r="EG39" i="60"/>
  <c r="DS40" i="60"/>
  <c r="DS46" i="60"/>
  <c r="DA47" i="60"/>
  <c r="DI47" i="60" s="1"/>
  <c r="DP47" i="60" s="1"/>
  <c r="DL49" i="60"/>
  <c r="DN49" i="60" s="1"/>
  <c r="CZ56" i="60"/>
  <c r="AE56" i="60" s="1"/>
  <c r="AG56" i="60" s="1"/>
  <c r="DL61" i="60"/>
  <c r="EN16" i="60"/>
  <c r="DS47" i="60"/>
  <c r="CY38" i="60"/>
  <c r="DS57" i="60"/>
  <c r="EN15" i="60"/>
  <c r="DL14" i="60"/>
  <c r="CZ44" i="60"/>
  <c r="AE44" i="60" s="1"/>
  <c r="AG44" i="60" s="1"/>
  <c r="DD56" i="60"/>
  <c r="DF56" i="60" s="1"/>
  <c r="EG57" i="60"/>
  <c r="CZ24" i="60"/>
  <c r="AE24" i="60" s="1"/>
  <c r="AG24" i="60" s="1"/>
  <c r="DF18" i="60"/>
  <c r="DE18" i="60" s="1"/>
  <c r="DS9" i="60"/>
  <c r="DS14" i="60"/>
  <c r="DZ20" i="60"/>
  <c r="DS21" i="60"/>
  <c r="DD25" i="60"/>
  <c r="DF25" i="60" s="1"/>
  <c r="DE25" i="60" s="1"/>
  <c r="DD34" i="60"/>
  <c r="DF34" i="60" s="1"/>
  <c r="DL38" i="60"/>
  <c r="DS43" i="60"/>
  <c r="DZ46" i="60"/>
  <c r="DS49" i="60"/>
  <c r="DL53" i="60"/>
  <c r="DZ58" i="60"/>
  <c r="DD59" i="60"/>
  <c r="DF59" i="60" s="1"/>
  <c r="EG60" i="60"/>
  <c r="DZ43" i="60"/>
  <c r="CZ23" i="60"/>
  <c r="AE23" i="60" s="1"/>
  <c r="AG23" i="60" s="1"/>
  <c r="CY35" i="60"/>
  <c r="CZ55" i="60"/>
  <c r="AE55" i="60" s="1"/>
  <c r="AG55" i="60" s="1"/>
  <c r="DZ28" i="60"/>
  <c r="EG20" i="60"/>
  <c r="EG23" i="60"/>
  <c r="DS27" i="60"/>
  <c r="EG40" i="60"/>
  <c r="DL47" i="60"/>
  <c r="DD54" i="60"/>
  <c r="DF54" i="60" s="1"/>
  <c r="DE54" i="60" s="1"/>
  <c r="DE22" i="60"/>
  <c r="AH24" i="60"/>
  <c r="CY11" i="60"/>
  <c r="DE29" i="60"/>
  <c r="DG20" i="60"/>
  <c r="DP20" i="60"/>
  <c r="AF32" i="60"/>
  <c r="AH32" i="60" s="1"/>
  <c r="DA32" i="60"/>
  <c r="DI32" i="60" s="1"/>
  <c r="AF19" i="60"/>
  <c r="AH19" i="60" s="1"/>
  <c r="AE19" i="60"/>
  <c r="AG19" i="60" s="1"/>
  <c r="AE25" i="60"/>
  <c r="AG25" i="60" s="1"/>
  <c r="DN55" i="60"/>
  <c r="DA13" i="60"/>
  <c r="DI13" i="60" s="1"/>
  <c r="AF13" i="60"/>
  <c r="AH13" i="60" s="1"/>
  <c r="DP22" i="60"/>
  <c r="DG22" i="60"/>
  <c r="DF14" i="60"/>
  <c r="CY9" i="60"/>
  <c r="CZ9" i="60"/>
  <c r="DF16" i="60"/>
  <c r="DN33" i="60"/>
  <c r="DE33" i="60"/>
  <c r="EG16" i="60"/>
  <c r="DL27" i="60"/>
  <c r="DN27" i="60" s="1"/>
  <c r="DZ35" i="60"/>
  <c r="CY12" i="60"/>
  <c r="CZ12" i="60"/>
  <c r="AF20" i="60"/>
  <c r="AH20" i="60" s="1"/>
  <c r="DF45" i="60"/>
  <c r="DA17" i="60"/>
  <c r="DI17" i="60" s="1"/>
  <c r="AF17" i="60"/>
  <c r="AH17" i="60" s="1"/>
  <c r="DF19" i="60"/>
  <c r="AF33" i="60"/>
  <c r="AH33" i="60" s="1"/>
  <c r="DA33" i="60"/>
  <c r="DI33" i="60" s="1"/>
  <c r="DF38" i="60"/>
  <c r="DF43" i="60"/>
  <c r="DF11" i="60"/>
  <c r="CZ17" i="60"/>
  <c r="AE17" i="60" s="1"/>
  <c r="AG17" i="60" s="1"/>
  <c r="DA24" i="60"/>
  <c r="DI24" i="60" s="1"/>
  <c r="DA36" i="60"/>
  <c r="DI36" i="60" s="1"/>
  <c r="AH47" i="60"/>
  <c r="DA37" i="60"/>
  <c r="DI37" i="60" s="1"/>
  <c r="AF37" i="60"/>
  <c r="AH37" i="60" s="1"/>
  <c r="DF30" i="60"/>
  <c r="CY14" i="60"/>
  <c r="DZ10" i="60"/>
  <c r="DA21" i="60"/>
  <c r="DI21" i="60" s="1"/>
  <c r="AF21" i="60"/>
  <c r="AH21" i="60" s="1"/>
  <c r="DA23" i="60"/>
  <c r="DI23" i="60" s="1"/>
  <c r="AF43" i="60"/>
  <c r="AH43" i="60" s="1"/>
  <c r="DA43" i="60"/>
  <c r="DI43" i="60" s="1"/>
  <c r="EN20" i="60"/>
  <c r="DF32" i="60"/>
  <c r="DF35" i="60"/>
  <c r="CY18" i="60"/>
  <c r="DL24" i="60"/>
  <c r="CZ26" i="60"/>
  <c r="AE26" i="60" s="1"/>
  <c r="AG26" i="60" s="1"/>
  <c r="DS28" i="60"/>
  <c r="CY31" i="60"/>
  <c r="CY15" i="60"/>
  <c r="CZ29" i="60"/>
  <c r="CY29" i="60"/>
  <c r="DF36" i="60"/>
  <c r="AF42" i="60"/>
  <c r="AH42" i="60" s="1"/>
  <c r="DA42" i="60"/>
  <c r="DI42" i="60" s="1"/>
  <c r="AF55" i="60"/>
  <c r="AH55" i="60" s="1"/>
  <c r="AH56" i="60"/>
  <c r="CY28" i="60"/>
  <c r="DE37" i="60"/>
  <c r="CZ42" i="60"/>
  <c r="AE42" i="60" s="1"/>
  <c r="AG42" i="60" s="1"/>
  <c r="AF57" i="60"/>
  <c r="AH57" i="60" s="1"/>
  <c r="AE57" i="60"/>
  <c r="AG57" i="60" s="1"/>
  <c r="CY10" i="60"/>
  <c r="CY34" i="60"/>
  <c r="DD52" i="60"/>
  <c r="DF52" i="60" s="1"/>
  <c r="DA55" i="60"/>
  <c r="DI55" i="60" s="1"/>
  <c r="DA26" i="60"/>
  <c r="DI26" i="60" s="1"/>
  <c r="CY39" i="60"/>
  <c r="DA57" i="60"/>
  <c r="DI57" i="60" s="1"/>
  <c r="AF26" i="60"/>
  <c r="AH26" i="60" s="1"/>
  <c r="DA44" i="60"/>
  <c r="DI44" i="60" s="1"/>
  <c r="AF44" i="60"/>
  <c r="AH44" i="60" s="1"/>
  <c r="CY46" i="60"/>
  <c r="DL51" i="60"/>
  <c r="DD39" i="60"/>
  <c r="DF39" i="60" s="1"/>
  <c r="CY53" i="60"/>
  <c r="DL54" i="60"/>
  <c r="CY48" i="60"/>
  <c r="DF51" i="60"/>
  <c r="DF46" i="60"/>
  <c r="DF53" i="60"/>
  <c r="DA49" i="60"/>
  <c r="DI49" i="60" s="1"/>
  <c r="CY50" i="60"/>
  <c r="CY51" i="60"/>
  <c r="CY54" i="60"/>
  <c r="DA56" i="60"/>
  <c r="DI56" i="60" s="1"/>
  <c r="CY40" i="60"/>
  <c r="CY45" i="60"/>
  <c r="CY60" i="60"/>
  <c r="DF57" i="60"/>
  <c r="DF61" i="60"/>
  <c r="CY52" i="60"/>
  <c r="CY58" i="60"/>
  <c r="DE16" i="61" l="1"/>
  <c r="DN16" i="61"/>
  <c r="AF25" i="60"/>
  <c r="AH25" i="60" s="1"/>
  <c r="DN34" i="60"/>
  <c r="DA15" i="61"/>
  <c r="DI15" i="61" s="1"/>
  <c r="DG15" i="61" s="1"/>
  <c r="DN23" i="60"/>
  <c r="DE13" i="60"/>
  <c r="DA20" i="61"/>
  <c r="DI20" i="61" s="1"/>
  <c r="DG20" i="61" s="1"/>
  <c r="AE20" i="61"/>
  <c r="AG20" i="61" s="1"/>
  <c r="DN18" i="61"/>
  <c r="DN22" i="60"/>
  <c r="DE20" i="61"/>
  <c r="DE10" i="61"/>
  <c r="AF15" i="61"/>
  <c r="AH15" i="61" s="1"/>
  <c r="AE17" i="61"/>
  <c r="AG17" i="61" s="1"/>
  <c r="DG19" i="61"/>
  <c r="DP19" i="61"/>
  <c r="AE19" i="61"/>
  <c r="AG19" i="61" s="1"/>
  <c r="AF17" i="61"/>
  <c r="AH17" i="61" s="1"/>
  <c r="AF21" i="61"/>
  <c r="AH21" i="61" s="1"/>
  <c r="AE21" i="61"/>
  <c r="AG21" i="61" s="1"/>
  <c r="AF19" i="61"/>
  <c r="AH19" i="61" s="1"/>
  <c r="DO16" i="61"/>
  <c r="DW16" i="61"/>
  <c r="DN19" i="61"/>
  <c r="DE19" i="61"/>
  <c r="DE15" i="61"/>
  <c r="DN15" i="61"/>
  <c r="DP14" i="61"/>
  <c r="DG14" i="61"/>
  <c r="DW12" i="61"/>
  <c r="DO12" i="61"/>
  <c r="DG21" i="61"/>
  <c r="DP21" i="61"/>
  <c r="DP15" i="61"/>
  <c r="DO11" i="61"/>
  <c r="DW11" i="61"/>
  <c r="DM18" i="61"/>
  <c r="DU18" i="61"/>
  <c r="DI9" i="61"/>
  <c r="DI7" i="61"/>
  <c r="DM17" i="61"/>
  <c r="DU17" i="61"/>
  <c r="DE22" i="61"/>
  <c r="DN22" i="61"/>
  <c r="DT21" i="61"/>
  <c r="EB21" i="61"/>
  <c r="DN11" i="61"/>
  <c r="DE11" i="61"/>
  <c r="DP17" i="61"/>
  <c r="DG17" i="61"/>
  <c r="DN12" i="61"/>
  <c r="DE12" i="61"/>
  <c r="DU20" i="61"/>
  <c r="DM20" i="61"/>
  <c r="AE18" i="61"/>
  <c r="AG18" i="61" s="1"/>
  <c r="DA18" i="61"/>
  <c r="DI18" i="61" s="1"/>
  <c r="AF18" i="61"/>
  <c r="AH18" i="61" s="1"/>
  <c r="DU13" i="61"/>
  <c r="DM13" i="61"/>
  <c r="DU16" i="61"/>
  <c r="DM16" i="61"/>
  <c r="DM10" i="61"/>
  <c r="DU10" i="61"/>
  <c r="AF22" i="61"/>
  <c r="AH22" i="61" s="1"/>
  <c r="AE22" i="61"/>
  <c r="AG22" i="61" s="1"/>
  <c r="DA22" i="61"/>
  <c r="DI22" i="61" s="1"/>
  <c r="DU14" i="61"/>
  <c r="DM14" i="61"/>
  <c r="DO10" i="61"/>
  <c r="DW10" i="61"/>
  <c r="DA13" i="61"/>
  <c r="DI13" i="61" s="1"/>
  <c r="AF13" i="61"/>
  <c r="AH13" i="61" s="1"/>
  <c r="AE13" i="61"/>
  <c r="AG13" i="61" s="1"/>
  <c r="DM9" i="61"/>
  <c r="DU9" i="61"/>
  <c r="AF36" i="60"/>
  <c r="AH36" i="60" s="1"/>
  <c r="DE42" i="60"/>
  <c r="DE15" i="60"/>
  <c r="DU26" i="60"/>
  <c r="DT48" i="60"/>
  <c r="DN10" i="60"/>
  <c r="DN31" i="60"/>
  <c r="DU31" i="60" s="1"/>
  <c r="DE12" i="60"/>
  <c r="DN12" i="60"/>
  <c r="DA27" i="60"/>
  <c r="DI27" i="60" s="1"/>
  <c r="AE27" i="60"/>
  <c r="AG27" i="60" s="1"/>
  <c r="AF27" i="60"/>
  <c r="AH27" i="60" s="1"/>
  <c r="DN9" i="60"/>
  <c r="DM9" i="60" s="1"/>
  <c r="DN17" i="60"/>
  <c r="DU17" i="60" s="1"/>
  <c r="AF61" i="60"/>
  <c r="AH61" i="60" s="1"/>
  <c r="DE50" i="60"/>
  <c r="AE61" i="60"/>
  <c r="AG61" i="60" s="1"/>
  <c r="DN25" i="60"/>
  <c r="DE34" i="60"/>
  <c r="DM49" i="60"/>
  <c r="DU49" i="60"/>
  <c r="DT49" i="60" s="1"/>
  <c r="DE28" i="60"/>
  <c r="DG47" i="60"/>
  <c r="DM48" i="60"/>
  <c r="DN40" i="60"/>
  <c r="DM40" i="60" s="1"/>
  <c r="DE41" i="60"/>
  <c r="DN18" i="60"/>
  <c r="DU18" i="60" s="1"/>
  <c r="DA38" i="60"/>
  <c r="DI38" i="60" s="1"/>
  <c r="AE38" i="60"/>
  <c r="AG38" i="60" s="1"/>
  <c r="AF38" i="60"/>
  <c r="AH38" i="60" s="1"/>
  <c r="AF59" i="60"/>
  <c r="AH59" i="60" s="1"/>
  <c r="DA59" i="60"/>
  <c r="DI59" i="60" s="1"/>
  <c r="AE59" i="60"/>
  <c r="AG59" i="60" s="1"/>
  <c r="DG30" i="60"/>
  <c r="DP30" i="60"/>
  <c r="DN60" i="60"/>
  <c r="DE60" i="60"/>
  <c r="DN54" i="60"/>
  <c r="DU54" i="60" s="1"/>
  <c r="DA41" i="60"/>
  <c r="DI41" i="60" s="1"/>
  <c r="AF41" i="60"/>
  <c r="AH41" i="60" s="1"/>
  <c r="AE41" i="60"/>
  <c r="AG41" i="60" s="1"/>
  <c r="AE16" i="60"/>
  <c r="AG16" i="60" s="1"/>
  <c r="DA16" i="60"/>
  <c r="DI16" i="60" s="1"/>
  <c r="AF16" i="60"/>
  <c r="AH16" i="60" s="1"/>
  <c r="DA35" i="60"/>
  <c r="DI35" i="60" s="1"/>
  <c r="AF35" i="60"/>
  <c r="AH35" i="60" s="1"/>
  <c r="AE35" i="60"/>
  <c r="AG35" i="60" s="1"/>
  <c r="DM27" i="60"/>
  <c r="DU27" i="60"/>
  <c r="DE39" i="60"/>
  <c r="DN39" i="60"/>
  <c r="DE11" i="60"/>
  <c r="DN11" i="60"/>
  <c r="DG56" i="60"/>
  <c r="DP56" i="60"/>
  <c r="DN58" i="60"/>
  <c r="DE58" i="60"/>
  <c r="DE36" i="60"/>
  <c r="DN36" i="60"/>
  <c r="DN35" i="60"/>
  <c r="DE35" i="60"/>
  <c r="DG25" i="60"/>
  <c r="DP25" i="60"/>
  <c r="AF54" i="60"/>
  <c r="AH54" i="60" s="1"/>
  <c r="AE54" i="60"/>
  <c r="AG54" i="60" s="1"/>
  <c r="DA54" i="60"/>
  <c r="DI54" i="60" s="1"/>
  <c r="DA29" i="60"/>
  <c r="DI29" i="60" s="1"/>
  <c r="AE29" i="60"/>
  <c r="AG29" i="60" s="1"/>
  <c r="AF29" i="60"/>
  <c r="AH29" i="60" s="1"/>
  <c r="DN32" i="60"/>
  <c r="DE32" i="60"/>
  <c r="DN30" i="60"/>
  <c r="DE30" i="60"/>
  <c r="DN38" i="60"/>
  <c r="DE38" i="60"/>
  <c r="DM17" i="60"/>
  <c r="DP19" i="60"/>
  <c r="DG19" i="60"/>
  <c r="AE51" i="60"/>
  <c r="AG51" i="60" s="1"/>
  <c r="DA51" i="60"/>
  <c r="DI51" i="60" s="1"/>
  <c r="AF51" i="60"/>
  <c r="AH51" i="60" s="1"/>
  <c r="DP26" i="60"/>
  <c r="DG26" i="60"/>
  <c r="AE28" i="60"/>
  <c r="AG28" i="60" s="1"/>
  <c r="DA28" i="60"/>
  <c r="DI28" i="60" s="1"/>
  <c r="AF28" i="60"/>
  <c r="AH28" i="60" s="1"/>
  <c r="DG33" i="60"/>
  <c r="DP33" i="60"/>
  <c r="DU41" i="60"/>
  <c r="DM41" i="60"/>
  <c r="AF40" i="60"/>
  <c r="AH40" i="60" s="1"/>
  <c r="AE40" i="60"/>
  <c r="AG40" i="60" s="1"/>
  <c r="DA40" i="60"/>
  <c r="DI40" i="60" s="1"/>
  <c r="DM37" i="60"/>
  <c r="DU37" i="60"/>
  <c r="DU23" i="60"/>
  <c r="DM23" i="60"/>
  <c r="DP32" i="60"/>
  <c r="DG32" i="60"/>
  <c r="DG43" i="60"/>
  <c r="DP43" i="60"/>
  <c r="DU12" i="60"/>
  <c r="DM12" i="60"/>
  <c r="DA52" i="60"/>
  <c r="DI52" i="60" s="1"/>
  <c r="AE52" i="60"/>
  <c r="AG52" i="60" s="1"/>
  <c r="AF52" i="60"/>
  <c r="AH52" i="60" s="1"/>
  <c r="DE57" i="60"/>
  <c r="DN57" i="60"/>
  <c r="DO47" i="60"/>
  <c r="DW47" i="60"/>
  <c r="AE46" i="60"/>
  <c r="AG46" i="60" s="1"/>
  <c r="DA46" i="60"/>
  <c r="DI46" i="60" s="1"/>
  <c r="AF46" i="60"/>
  <c r="AH46" i="60" s="1"/>
  <c r="AF34" i="60"/>
  <c r="AH34" i="60" s="1"/>
  <c r="AE34" i="60"/>
  <c r="AG34" i="60" s="1"/>
  <c r="DA34" i="60"/>
  <c r="DI34" i="60" s="1"/>
  <c r="DG36" i="60"/>
  <c r="DP36" i="60"/>
  <c r="DM13" i="60"/>
  <c r="DU13" i="60"/>
  <c r="DG57" i="60"/>
  <c r="DP57" i="60"/>
  <c r="DU42" i="60"/>
  <c r="DM42" i="60"/>
  <c r="DN16" i="60"/>
  <c r="DE16" i="60"/>
  <c r="DM25" i="60"/>
  <c r="DU25" i="60"/>
  <c r="DN59" i="60"/>
  <c r="DE59" i="60"/>
  <c r="DP23" i="60"/>
  <c r="DG23" i="60"/>
  <c r="DM55" i="60"/>
  <c r="DU55" i="60"/>
  <c r="DM15" i="60"/>
  <c r="DU15" i="60"/>
  <c r="DM10" i="60"/>
  <c r="DU10" i="60"/>
  <c r="DA9" i="60"/>
  <c r="AF9" i="60"/>
  <c r="AH9" i="60" s="1"/>
  <c r="AE9" i="60"/>
  <c r="AG9" i="60" s="1"/>
  <c r="DG61" i="60"/>
  <c r="DP61" i="60"/>
  <c r="DN44" i="60"/>
  <c r="DE44" i="60"/>
  <c r="DO22" i="60"/>
  <c r="DW22" i="60"/>
  <c r="DP13" i="60"/>
  <c r="DG13" i="60"/>
  <c r="DP49" i="60"/>
  <c r="DG49" i="60"/>
  <c r="DA53" i="60"/>
  <c r="DI53" i="60" s="1"/>
  <c r="AF53" i="60"/>
  <c r="AH53" i="60" s="1"/>
  <c r="AE53" i="60"/>
  <c r="AG53" i="60" s="1"/>
  <c r="DE56" i="60"/>
  <c r="DN56" i="60"/>
  <c r="DG17" i="60"/>
  <c r="DP17" i="60"/>
  <c r="DM29" i="60"/>
  <c r="DU29" i="60"/>
  <c r="DE43" i="60"/>
  <c r="DN43" i="60"/>
  <c r="AE14" i="60"/>
  <c r="AG14" i="60" s="1"/>
  <c r="AF14" i="60"/>
  <c r="AH14" i="60" s="1"/>
  <c r="DA14" i="60"/>
  <c r="DI14" i="60" s="1"/>
  <c r="DW20" i="60"/>
  <c r="DO20" i="60"/>
  <c r="AE15" i="60"/>
  <c r="AG15" i="60" s="1"/>
  <c r="DA15" i="60"/>
  <c r="DI15" i="60" s="1"/>
  <c r="AF15" i="60"/>
  <c r="AH15" i="60" s="1"/>
  <c r="DN24" i="60"/>
  <c r="DE24" i="60"/>
  <c r="DN21" i="60"/>
  <c r="DE21" i="60"/>
  <c r="DE46" i="60"/>
  <c r="DN46" i="60"/>
  <c r="DP44" i="60"/>
  <c r="DG44" i="60"/>
  <c r="DA10" i="60"/>
  <c r="DI10" i="60" s="1"/>
  <c r="AF10" i="60"/>
  <c r="AH10" i="60" s="1"/>
  <c r="AE10" i="60"/>
  <c r="AG10" i="60" s="1"/>
  <c r="DE20" i="60"/>
  <c r="DN20" i="60"/>
  <c r="DP24" i="60"/>
  <c r="DG24" i="60"/>
  <c r="DT26" i="60"/>
  <c r="EB26" i="60"/>
  <c r="DE51" i="60"/>
  <c r="DN51" i="60"/>
  <c r="DU34" i="60"/>
  <c r="DM34" i="60"/>
  <c r="DU28" i="60"/>
  <c r="DM28" i="60"/>
  <c r="DA50" i="60"/>
  <c r="DI50" i="60" s="1"/>
  <c r="AF50" i="60"/>
  <c r="AH50" i="60" s="1"/>
  <c r="AE50" i="60"/>
  <c r="AG50" i="60" s="1"/>
  <c r="DG37" i="60"/>
  <c r="DP37" i="60"/>
  <c r="AF31" i="60"/>
  <c r="AH31" i="60" s="1"/>
  <c r="AE31" i="60"/>
  <c r="AG31" i="60" s="1"/>
  <c r="DA31" i="60"/>
  <c r="DI31" i="60" s="1"/>
  <c r="DN19" i="60"/>
  <c r="DE19" i="60"/>
  <c r="AE58" i="60"/>
  <c r="AG58" i="60" s="1"/>
  <c r="AF58" i="60"/>
  <c r="AH58" i="60" s="1"/>
  <c r="DA58" i="60"/>
  <c r="DI58" i="60" s="1"/>
  <c r="AF60" i="60"/>
  <c r="AH60" i="60" s="1"/>
  <c r="AE60" i="60"/>
  <c r="AG60" i="60" s="1"/>
  <c r="DA60" i="60"/>
  <c r="DI60" i="60" s="1"/>
  <c r="AE18" i="60"/>
  <c r="AG18" i="60" s="1"/>
  <c r="DA18" i="60"/>
  <c r="DI18" i="60" s="1"/>
  <c r="AF18" i="60"/>
  <c r="AH18" i="60" s="1"/>
  <c r="DP21" i="60"/>
  <c r="DG21" i="60"/>
  <c r="EA48" i="60"/>
  <c r="EI48" i="60"/>
  <c r="AF12" i="60"/>
  <c r="AH12" i="60" s="1"/>
  <c r="AE12" i="60"/>
  <c r="AG12" i="60" s="1"/>
  <c r="DA12" i="60"/>
  <c r="DI12" i="60" s="1"/>
  <c r="AF48" i="60"/>
  <c r="AH48" i="60" s="1"/>
  <c r="AE48" i="60"/>
  <c r="AG48" i="60" s="1"/>
  <c r="DA48" i="60"/>
  <c r="DI48" i="60" s="1"/>
  <c r="AE11" i="60"/>
  <c r="AG11" i="60" s="1"/>
  <c r="AF11" i="60"/>
  <c r="AH11" i="60" s="1"/>
  <c r="DA11" i="60"/>
  <c r="DI11" i="60" s="1"/>
  <c r="AF39" i="60"/>
  <c r="AH39" i="60" s="1"/>
  <c r="DA39" i="60"/>
  <c r="DI39" i="60" s="1"/>
  <c r="AE39" i="60"/>
  <c r="AG39" i="60" s="1"/>
  <c r="DE14" i="60"/>
  <c r="DN14" i="60"/>
  <c r="DM33" i="60"/>
  <c r="DU33" i="60"/>
  <c r="DN61" i="60"/>
  <c r="DE61" i="60"/>
  <c r="DP55" i="60"/>
  <c r="DG55" i="60"/>
  <c r="DN47" i="60"/>
  <c r="DE47" i="60"/>
  <c r="DN52" i="60"/>
  <c r="DE52" i="60"/>
  <c r="DA45" i="60"/>
  <c r="DI45" i="60" s="1"/>
  <c r="AE45" i="60"/>
  <c r="AG45" i="60" s="1"/>
  <c r="AF45" i="60"/>
  <c r="AH45" i="60" s="1"/>
  <c r="DN53" i="60"/>
  <c r="DE53" i="60"/>
  <c r="DP42" i="60"/>
  <c r="DG42" i="60"/>
  <c r="DN45" i="60"/>
  <c r="DE45" i="60"/>
  <c r="DM50" i="60"/>
  <c r="DU50" i="60"/>
  <c r="DM22" i="60"/>
  <c r="DU22" i="60"/>
  <c r="DP20" i="61" l="1"/>
  <c r="DM31" i="60"/>
  <c r="ED16" i="61"/>
  <c r="DV16" i="61"/>
  <c r="DW19" i="61"/>
  <c r="DO19" i="61"/>
  <c r="DM11" i="61"/>
  <c r="DU11" i="61"/>
  <c r="DO15" i="61"/>
  <c r="DW15" i="61"/>
  <c r="DT14" i="61"/>
  <c r="EB14" i="61"/>
  <c r="DW20" i="61"/>
  <c r="DO20" i="61"/>
  <c r="DT16" i="61"/>
  <c r="EB16" i="61"/>
  <c r="EB20" i="61"/>
  <c r="DT20" i="61"/>
  <c r="DO17" i="61"/>
  <c r="DW17" i="61"/>
  <c r="DO21" i="61"/>
  <c r="DW21" i="61"/>
  <c r="DT13" i="61"/>
  <c r="EB13" i="61"/>
  <c r="EB9" i="61"/>
  <c r="DT9" i="61"/>
  <c r="DV11" i="61"/>
  <c r="ED11" i="61"/>
  <c r="DP9" i="61"/>
  <c r="DG9" i="61"/>
  <c r="DW14" i="61"/>
  <c r="DO14" i="61"/>
  <c r="DU15" i="61"/>
  <c r="DM15" i="61"/>
  <c r="DU19" i="61"/>
  <c r="DM19" i="61"/>
  <c r="DP22" i="61"/>
  <c r="DG22" i="61"/>
  <c r="DT18" i="61"/>
  <c r="EB18" i="61"/>
  <c r="DG13" i="61"/>
  <c r="DP13" i="61"/>
  <c r="EI21" i="61"/>
  <c r="EA21" i="61"/>
  <c r="ED12" i="61"/>
  <c r="DV12" i="61"/>
  <c r="ED10" i="61"/>
  <c r="DV10" i="61"/>
  <c r="DG18" i="61"/>
  <c r="DP18" i="61"/>
  <c r="EB10" i="61"/>
  <c r="DT10" i="61"/>
  <c r="DU12" i="61"/>
  <c r="DM12" i="61"/>
  <c r="DM22" i="61"/>
  <c r="DU22" i="61"/>
  <c r="EB17" i="61"/>
  <c r="DT17" i="61"/>
  <c r="DU40" i="60"/>
  <c r="DU9" i="60"/>
  <c r="DT9" i="60" s="1"/>
  <c r="EB49" i="60"/>
  <c r="EI49" i="60" s="1"/>
  <c r="DP27" i="60"/>
  <c r="DG27" i="60"/>
  <c r="DM54" i="60"/>
  <c r="DP41" i="60"/>
  <c r="DG41" i="60"/>
  <c r="DM18" i="60"/>
  <c r="DM60" i="60"/>
  <c r="DU60" i="60"/>
  <c r="DG59" i="60"/>
  <c r="DP59" i="60"/>
  <c r="DG35" i="60"/>
  <c r="DP35" i="60"/>
  <c r="DW30" i="60"/>
  <c r="DO30" i="60"/>
  <c r="DP16" i="60"/>
  <c r="DG16" i="60"/>
  <c r="DG38" i="60"/>
  <c r="DP38" i="60"/>
  <c r="DP10" i="60"/>
  <c r="DG10" i="60"/>
  <c r="EB37" i="60"/>
  <c r="DT37" i="60"/>
  <c r="DW37" i="60"/>
  <c r="DO37" i="60"/>
  <c r="DM24" i="60"/>
  <c r="DU24" i="60"/>
  <c r="DI9" i="60"/>
  <c r="DI7" i="60"/>
  <c r="DU57" i="60"/>
  <c r="DM57" i="60"/>
  <c r="DT12" i="60"/>
  <c r="EB12" i="60"/>
  <c r="DW26" i="60"/>
  <c r="DO26" i="60"/>
  <c r="DP29" i="60"/>
  <c r="DG29" i="60"/>
  <c r="EP48" i="60"/>
  <c r="EH48" i="60"/>
  <c r="DU19" i="60"/>
  <c r="DM19" i="60"/>
  <c r="DO44" i="60"/>
  <c r="DW44" i="60"/>
  <c r="DW17" i="60"/>
  <c r="DO17" i="60"/>
  <c r="EB10" i="60"/>
  <c r="DT10" i="60"/>
  <c r="DW43" i="60"/>
  <c r="DO43" i="60"/>
  <c r="DP40" i="60"/>
  <c r="DG40" i="60"/>
  <c r="DU11" i="60"/>
  <c r="DM11" i="60"/>
  <c r="DM59" i="60"/>
  <c r="DU59" i="60"/>
  <c r="DT23" i="60"/>
  <c r="EB23" i="60"/>
  <c r="DP15" i="60"/>
  <c r="DG15" i="60"/>
  <c r="DW36" i="60"/>
  <c r="DO36" i="60"/>
  <c r="EB55" i="60"/>
  <c r="DT55" i="60"/>
  <c r="EB50" i="60"/>
  <c r="DT50" i="60"/>
  <c r="DM61" i="60"/>
  <c r="DU61" i="60"/>
  <c r="DO21" i="60"/>
  <c r="DW21" i="60"/>
  <c r="DP50" i="60"/>
  <c r="DG50" i="60"/>
  <c r="DM44" i="60"/>
  <c r="DU44" i="60"/>
  <c r="DP34" i="60"/>
  <c r="DG34" i="60"/>
  <c r="DG51" i="60"/>
  <c r="DP51" i="60"/>
  <c r="DM35" i="60"/>
  <c r="DU35" i="60"/>
  <c r="DU39" i="60"/>
  <c r="DM39" i="60"/>
  <c r="DG60" i="60"/>
  <c r="DP60" i="60"/>
  <c r="ED47" i="60"/>
  <c r="DV47" i="60"/>
  <c r="DW42" i="60"/>
  <c r="DO42" i="60"/>
  <c r="DM32" i="60"/>
  <c r="DU32" i="60"/>
  <c r="DG11" i="60"/>
  <c r="DP11" i="60"/>
  <c r="DO25" i="60"/>
  <c r="DW25" i="60"/>
  <c r="DO55" i="60"/>
  <c r="DW55" i="60"/>
  <c r="EI26" i="60"/>
  <c r="EA26" i="60"/>
  <c r="DV20" i="60"/>
  <c r="ED20" i="60"/>
  <c r="DM16" i="60"/>
  <c r="DU16" i="60"/>
  <c r="DT41" i="60"/>
  <c r="EB41" i="60"/>
  <c r="DT17" i="60"/>
  <c r="EB17" i="60"/>
  <c r="DU36" i="60"/>
  <c r="DM36" i="60"/>
  <c r="DW56" i="60"/>
  <c r="DO56" i="60"/>
  <c r="DU53" i="60"/>
  <c r="DM53" i="60"/>
  <c r="DG31" i="60"/>
  <c r="DP31" i="60"/>
  <c r="DU56" i="60"/>
  <c r="DM56" i="60"/>
  <c r="DG48" i="60"/>
  <c r="DP48" i="60"/>
  <c r="DP54" i="60"/>
  <c r="DG54" i="60"/>
  <c r="EB33" i="60"/>
  <c r="DT33" i="60"/>
  <c r="DG53" i="60"/>
  <c r="DP53" i="60"/>
  <c r="DP12" i="60"/>
  <c r="DG12" i="60"/>
  <c r="DP18" i="60"/>
  <c r="DG18" i="60"/>
  <c r="DG14" i="60"/>
  <c r="DP14" i="60"/>
  <c r="DW23" i="60"/>
  <c r="DO23" i="60"/>
  <c r="EB27" i="60"/>
  <c r="DT27" i="60"/>
  <c r="DO32" i="60"/>
  <c r="DW32" i="60"/>
  <c r="DT29" i="60"/>
  <c r="EB29" i="60"/>
  <c r="DP39" i="60"/>
  <c r="DG39" i="60"/>
  <c r="DW57" i="60"/>
  <c r="DO57" i="60"/>
  <c r="DM47" i="60"/>
  <c r="DU47" i="60"/>
  <c r="DU46" i="60"/>
  <c r="DM46" i="60"/>
  <c r="EB13" i="60"/>
  <c r="DT13" i="60"/>
  <c r="DP52" i="60"/>
  <c r="DG52" i="60"/>
  <c r="DT18" i="60"/>
  <c r="EB18" i="60"/>
  <c r="DM38" i="60"/>
  <c r="DU38" i="60"/>
  <c r="DT28" i="60"/>
  <c r="EB28" i="60"/>
  <c r="DG45" i="60"/>
  <c r="DP45" i="60"/>
  <c r="DT34" i="60"/>
  <c r="EB34" i="60"/>
  <c r="DW19" i="60"/>
  <c r="DO19" i="60"/>
  <c r="DO24" i="60"/>
  <c r="DW24" i="60"/>
  <c r="DO13" i="60"/>
  <c r="DW13" i="60"/>
  <c r="DO61" i="60"/>
  <c r="DW61" i="60"/>
  <c r="DT31" i="60"/>
  <c r="EB31" i="60"/>
  <c r="DG46" i="60"/>
  <c r="DP46" i="60"/>
  <c r="DW33" i="60"/>
  <c r="DO33" i="60"/>
  <c r="DM58" i="60"/>
  <c r="DU58" i="60"/>
  <c r="DU51" i="60"/>
  <c r="DM51" i="60"/>
  <c r="DM52" i="60"/>
  <c r="DU52" i="60"/>
  <c r="DG28" i="60"/>
  <c r="DP28" i="60"/>
  <c r="DT15" i="60"/>
  <c r="EB15" i="60"/>
  <c r="EB40" i="60"/>
  <c r="DT40" i="60"/>
  <c r="EB22" i="60"/>
  <c r="DT22" i="60"/>
  <c r="DP58" i="60"/>
  <c r="DG58" i="60"/>
  <c r="EB25" i="60"/>
  <c r="DT25" i="60"/>
  <c r="DU45" i="60"/>
  <c r="DM45" i="60"/>
  <c r="DU14" i="60"/>
  <c r="DM14" i="60"/>
  <c r="DM20" i="60"/>
  <c r="DU20" i="60"/>
  <c r="DM21" i="60"/>
  <c r="DU21" i="60"/>
  <c r="DU43" i="60"/>
  <c r="DM43" i="60"/>
  <c r="DO49" i="60"/>
  <c r="DW49" i="60"/>
  <c r="ED22" i="60"/>
  <c r="DV22" i="60"/>
  <c r="EB42" i="60"/>
  <c r="DT42" i="60"/>
  <c r="DU30" i="60"/>
  <c r="DM30" i="60"/>
  <c r="DT54" i="60"/>
  <c r="EB54" i="60"/>
  <c r="EA49" i="60" l="1"/>
  <c r="EB9" i="60"/>
  <c r="ED19" i="61"/>
  <c r="DV19" i="61"/>
  <c r="EK16" i="61"/>
  <c r="EC16" i="61"/>
  <c r="DV15" i="61"/>
  <c r="ED15" i="61"/>
  <c r="DT12" i="61"/>
  <c r="EB12" i="61"/>
  <c r="EB19" i="61"/>
  <c r="DT19" i="61"/>
  <c r="EI18" i="61"/>
  <c r="EA18" i="61"/>
  <c r="ED17" i="61"/>
  <c r="DV17" i="61"/>
  <c r="EC12" i="61"/>
  <c r="EK12" i="61"/>
  <c r="EB15" i="61"/>
  <c r="DT15" i="61"/>
  <c r="EI13" i="61"/>
  <c r="EA13" i="61"/>
  <c r="EC10" i="61"/>
  <c r="EK10" i="61"/>
  <c r="EH21" i="61"/>
  <c r="EP21" i="61"/>
  <c r="DV20" i="61"/>
  <c r="ED20" i="61"/>
  <c r="EA14" i="61"/>
  <c r="EI14" i="61"/>
  <c r="EA20" i="61"/>
  <c r="EI20" i="61"/>
  <c r="EB22" i="61"/>
  <c r="DT22" i="61"/>
  <c r="EC11" i="61"/>
  <c r="EK11" i="61"/>
  <c r="EI16" i="61"/>
  <c r="EA16" i="61"/>
  <c r="DT11" i="61"/>
  <c r="EB11" i="61"/>
  <c r="EA9" i="61"/>
  <c r="EI9" i="61"/>
  <c r="ED21" i="61"/>
  <c r="DV21" i="61"/>
  <c r="DW18" i="61"/>
  <c r="DO18" i="61"/>
  <c r="DO9" i="61"/>
  <c r="DW9" i="61"/>
  <c r="DW13" i="61"/>
  <c r="DO13" i="61"/>
  <c r="EI17" i="61"/>
  <c r="EA17" i="61"/>
  <c r="EI10" i="61"/>
  <c r="EA10" i="61"/>
  <c r="DV14" i="61"/>
  <c r="ED14" i="61"/>
  <c r="DO22" i="61"/>
  <c r="DW22" i="61"/>
  <c r="DW27" i="60"/>
  <c r="DO27" i="60"/>
  <c r="DO16" i="60"/>
  <c r="DW16" i="60"/>
  <c r="DT60" i="60"/>
  <c r="EB60" i="60"/>
  <c r="DW59" i="60"/>
  <c r="DO59" i="60"/>
  <c r="DV30" i="60"/>
  <c r="ED30" i="60"/>
  <c r="DO35" i="60"/>
  <c r="DW35" i="60"/>
  <c r="DW38" i="60"/>
  <c r="DO38" i="60"/>
  <c r="DW41" i="60"/>
  <c r="DO41" i="60"/>
  <c r="DW31" i="60"/>
  <c r="DO31" i="60"/>
  <c r="DW46" i="60"/>
  <c r="DO46" i="60"/>
  <c r="EI31" i="60"/>
  <c r="EA31" i="60"/>
  <c r="ED44" i="60"/>
  <c r="DV44" i="60"/>
  <c r="DV57" i="60"/>
  <c r="ED57" i="60"/>
  <c r="DV26" i="60"/>
  <c r="ED26" i="60"/>
  <c r="ED61" i="60"/>
  <c r="DV61" i="60"/>
  <c r="EC20" i="60"/>
  <c r="EK20" i="60"/>
  <c r="ED55" i="60"/>
  <c r="DV55" i="60"/>
  <c r="EB44" i="60"/>
  <c r="DT44" i="60"/>
  <c r="EI12" i="60"/>
  <c r="EA12" i="60"/>
  <c r="EI42" i="60"/>
  <c r="EA42" i="60"/>
  <c r="EA40" i="60"/>
  <c r="EI40" i="60"/>
  <c r="DT51" i="60"/>
  <c r="EB51" i="60"/>
  <c r="DO52" i="60"/>
  <c r="DW52" i="60"/>
  <c r="DV36" i="60"/>
  <c r="ED36" i="60"/>
  <c r="ED32" i="60"/>
  <c r="DV32" i="60"/>
  <c r="EB30" i="60"/>
  <c r="DT30" i="60"/>
  <c r="EB53" i="60"/>
  <c r="DT53" i="60"/>
  <c r="DW29" i="60"/>
  <c r="DO29" i="60"/>
  <c r="EI22" i="60"/>
  <c r="EA22" i="60"/>
  <c r="EB11" i="60"/>
  <c r="DT11" i="60"/>
  <c r="EI15" i="60"/>
  <c r="EA15" i="60"/>
  <c r="DO15" i="60"/>
  <c r="DW15" i="60"/>
  <c r="DW28" i="60"/>
  <c r="DO28" i="60"/>
  <c r="ED24" i="60"/>
  <c r="DV24" i="60"/>
  <c r="EA34" i="60"/>
  <c r="EI34" i="60"/>
  <c r="EB38" i="60"/>
  <c r="DT38" i="60"/>
  <c r="DW60" i="60"/>
  <c r="DO60" i="60"/>
  <c r="DT46" i="60"/>
  <c r="EB46" i="60"/>
  <c r="EB47" i="60"/>
  <c r="DT47" i="60"/>
  <c r="EB59" i="60"/>
  <c r="DT59" i="60"/>
  <c r="DV17" i="60"/>
  <c r="ED17" i="60"/>
  <c r="EA27" i="60"/>
  <c r="EI27" i="60"/>
  <c r="DW34" i="60"/>
  <c r="DO34" i="60"/>
  <c r="DT14" i="60"/>
  <c r="EB14" i="60"/>
  <c r="EC47" i="60"/>
  <c r="EK47" i="60"/>
  <c r="DO10" i="60"/>
  <c r="DW10" i="60"/>
  <c r="EH49" i="60"/>
  <c r="EP49" i="60"/>
  <c r="EB56" i="60"/>
  <c r="DT56" i="60"/>
  <c r="EH26" i="60"/>
  <c r="EP26" i="60"/>
  <c r="DW50" i="60"/>
  <c r="DO50" i="60"/>
  <c r="DO40" i="60"/>
  <c r="DW40" i="60"/>
  <c r="EB19" i="60"/>
  <c r="DT19" i="60"/>
  <c r="EI54" i="60"/>
  <c r="EA54" i="60"/>
  <c r="DW51" i="60"/>
  <c r="DO51" i="60"/>
  <c r="EA25" i="60"/>
  <c r="EI25" i="60"/>
  <c r="EA33" i="60"/>
  <c r="EI33" i="60"/>
  <c r="EA55" i="60"/>
  <c r="EI55" i="60"/>
  <c r="DV25" i="60"/>
  <c r="ED25" i="60"/>
  <c r="DW39" i="60"/>
  <c r="DO39" i="60"/>
  <c r="DV49" i="60"/>
  <c r="ED49" i="60"/>
  <c r="EB52" i="60"/>
  <c r="DT52" i="60"/>
  <c r="EA29" i="60"/>
  <c r="EI29" i="60"/>
  <c r="DW11" i="60"/>
  <c r="DO11" i="60"/>
  <c r="ED21" i="60"/>
  <c r="DV21" i="60"/>
  <c r="EI18" i="60"/>
  <c r="EA18" i="60"/>
  <c r="EB32" i="60"/>
  <c r="DT32" i="60"/>
  <c r="EI37" i="60"/>
  <c r="EA37" i="60"/>
  <c r="DW14" i="60"/>
  <c r="DO14" i="60"/>
  <c r="DW45" i="60"/>
  <c r="DO45" i="60"/>
  <c r="DW54" i="60"/>
  <c r="DO54" i="60"/>
  <c r="EI28" i="60"/>
  <c r="EA28" i="60"/>
  <c r="EC22" i="60"/>
  <c r="EK22" i="60"/>
  <c r="DV56" i="60"/>
  <c r="ED56" i="60"/>
  <c r="EB43" i="60"/>
  <c r="DT43" i="60"/>
  <c r="EB45" i="60"/>
  <c r="DT45" i="60"/>
  <c r="DW18" i="60"/>
  <c r="DO18" i="60"/>
  <c r="DT36" i="60"/>
  <c r="EB36" i="60"/>
  <c r="EB39" i="60"/>
  <c r="DT39" i="60"/>
  <c r="DV43" i="60"/>
  <c r="ED43" i="60"/>
  <c r="EO48" i="60"/>
  <c r="EW48" i="60"/>
  <c r="DG9" i="60"/>
  <c r="DP9" i="60"/>
  <c r="EA41" i="60"/>
  <c r="EI41" i="60"/>
  <c r="EB24" i="60"/>
  <c r="DT24" i="60"/>
  <c r="EI50" i="60"/>
  <c r="EA50" i="60"/>
  <c r="EB16" i="60"/>
  <c r="DT16" i="60"/>
  <c r="ED42" i="60"/>
  <c r="DV42" i="60"/>
  <c r="DT58" i="60"/>
  <c r="EB58" i="60"/>
  <c r="EB57" i="60"/>
  <c r="DT57" i="60"/>
  <c r="EB21" i="60"/>
  <c r="DT21" i="60"/>
  <c r="EI17" i="60"/>
  <c r="EA17" i="60"/>
  <c r="DT35" i="60"/>
  <c r="EB35" i="60"/>
  <c r="EB61" i="60"/>
  <c r="DT61" i="60"/>
  <c r="EI23" i="60"/>
  <c r="EA23" i="60"/>
  <c r="EB20" i="60"/>
  <c r="DT20" i="60"/>
  <c r="DW53" i="60"/>
  <c r="DO53" i="60"/>
  <c r="DO58" i="60"/>
  <c r="DW58" i="60"/>
  <c r="ED19" i="60"/>
  <c r="DV19" i="60"/>
  <c r="ED37" i="60"/>
  <c r="DV37" i="60"/>
  <c r="ED13" i="60"/>
  <c r="DV13" i="60"/>
  <c r="DW48" i="60"/>
  <c r="DO48" i="60"/>
  <c r="ED33" i="60"/>
  <c r="DV33" i="60"/>
  <c r="EA13" i="60"/>
  <c r="EI13" i="60"/>
  <c r="DV23" i="60"/>
  <c r="ED23" i="60"/>
  <c r="DW12" i="60"/>
  <c r="DO12" i="60"/>
  <c r="EA10" i="60"/>
  <c r="EI10" i="60"/>
  <c r="EA9" i="60" l="1"/>
  <c r="EI9" i="60"/>
  <c r="ER16" i="61"/>
  <c r="EJ16" i="61"/>
  <c r="EK19" i="61"/>
  <c r="EC19" i="61"/>
  <c r="EA19" i="61"/>
  <c r="EI19" i="61"/>
  <c r="EW21" i="61"/>
  <c r="EO21" i="61"/>
  <c r="EC21" i="61"/>
  <c r="EK21" i="61"/>
  <c r="EP17" i="61"/>
  <c r="EH17" i="61"/>
  <c r="ED18" i="61"/>
  <c r="DV18" i="61"/>
  <c r="EH16" i="61"/>
  <c r="EP16" i="61"/>
  <c r="EA22" i="61"/>
  <c r="EI22" i="61"/>
  <c r="EH9" i="61"/>
  <c r="EP9" i="61"/>
  <c r="EH14" i="61"/>
  <c r="EP14" i="61"/>
  <c r="EP10" i="61"/>
  <c r="EH10" i="61"/>
  <c r="EK14" i="61"/>
  <c r="EC14" i="61"/>
  <c r="ED9" i="61"/>
  <c r="DV9" i="61"/>
  <c r="EK20" i="61"/>
  <c r="EC20" i="61"/>
  <c r="EJ12" i="61"/>
  <c r="ER12" i="61"/>
  <c r="EI12" i="61"/>
  <c r="EA12" i="61"/>
  <c r="EH20" i="61"/>
  <c r="EP20" i="61"/>
  <c r="DV13" i="61"/>
  <c r="ED13" i="61"/>
  <c r="EP18" i="61"/>
  <c r="EH18" i="61"/>
  <c r="ED22" i="61"/>
  <c r="DV22" i="61"/>
  <c r="EJ11" i="61"/>
  <c r="ER11" i="61"/>
  <c r="EK15" i="61"/>
  <c r="EC15" i="61"/>
  <c r="EK17" i="61"/>
  <c r="EC17" i="61"/>
  <c r="EI11" i="61"/>
  <c r="EA11" i="61"/>
  <c r="EJ10" i="61"/>
  <c r="ER10" i="61"/>
  <c r="EP13" i="61"/>
  <c r="EH13" i="61"/>
  <c r="EA15" i="61"/>
  <c r="EI15" i="61"/>
  <c r="ED27" i="60"/>
  <c r="DV27" i="60"/>
  <c r="ED35" i="60"/>
  <c r="DV35" i="60"/>
  <c r="EK30" i="60"/>
  <c r="EC30" i="60"/>
  <c r="DV41" i="60"/>
  <c r="ED41" i="60"/>
  <c r="DV59" i="60"/>
  <c r="ED59" i="60"/>
  <c r="EI60" i="60"/>
  <c r="EA60" i="60"/>
  <c r="ED38" i="60"/>
  <c r="DV38" i="60"/>
  <c r="ED16" i="60"/>
  <c r="DV16" i="60"/>
  <c r="DW9" i="60"/>
  <c r="DO9" i="60"/>
  <c r="EK36" i="60"/>
  <c r="EC36" i="60"/>
  <c r="EA59" i="60"/>
  <c r="EI59" i="60"/>
  <c r="EC55" i="60"/>
  <c r="EK55" i="60"/>
  <c r="EA57" i="60"/>
  <c r="EI57" i="60"/>
  <c r="EC21" i="60"/>
  <c r="EK21" i="60"/>
  <c r="EI47" i="60"/>
  <c r="EA47" i="60"/>
  <c r="EH15" i="60"/>
  <c r="EP15" i="60"/>
  <c r="EH31" i="60"/>
  <c r="EP31" i="60"/>
  <c r="EI35" i="60"/>
  <c r="EA35" i="60"/>
  <c r="EC43" i="60"/>
  <c r="EK43" i="60"/>
  <c r="EP25" i="60"/>
  <c r="EH25" i="60"/>
  <c r="EI46" i="60"/>
  <c r="EA46" i="60"/>
  <c r="EI24" i="60"/>
  <c r="EA24" i="60"/>
  <c r="EP28" i="60"/>
  <c r="EH28" i="60"/>
  <c r="DV14" i="60"/>
  <c r="ED14" i="60"/>
  <c r="DV11" i="60"/>
  <c r="ED11" i="60"/>
  <c r="EA11" i="60"/>
  <c r="EI11" i="60"/>
  <c r="ED58" i="60"/>
  <c r="DV58" i="60"/>
  <c r="EK49" i="60"/>
  <c r="EC49" i="60"/>
  <c r="EC44" i="60"/>
  <c r="EK44" i="60"/>
  <c r="EI38" i="60"/>
  <c r="EA38" i="60"/>
  <c r="EA39" i="60"/>
  <c r="EI39" i="60"/>
  <c r="EH37" i="60"/>
  <c r="EP37" i="60"/>
  <c r="EH54" i="60"/>
  <c r="EP54" i="60"/>
  <c r="EP22" i="60"/>
  <c r="EH22" i="60"/>
  <c r="EO49" i="60"/>
  <c r="EW49" i="60"/>
  <c r="ED52" i="60"/>
  <c r="DV52" i="60"/>
  <c r="EK26" i="60"/>
  <c r="EC26" i="60"/>
  <c r="EA21" i="60"/>
  <c r="EI21" i="60"/>
  <c r="EP33" i="60"/>
  <c r="EH33" i="60"/>
  <c r="ED50" i="60"/>
  <c r="DV50" i="60"/>
  <c r="DV12" i="60"/>
  <c r="ED12" i="60"/>
  <c r="DV54" i="60"/>
  <c r="ED54" i="60"/>
  <c r="ED34" i="60"/>
  <c r="DV34" i="60"/>
  <c r="EP42" i="60"/>
  <c r="EH42" i="60"/>
  <c r="EK23" i="60"/>
  <c r="EC23" i="60"/>
  <c r="EA20" i="60"/>
  <c r="EI20" i="60"/>
  <c r="EC61" i="60"/>
  <c r="EK61" i="60"/>
  <c r="EC13" i="60"/>
  <c r="EK13" i="60"/>
  <c r="EK42" i="60"/>
  <c r="EC42" i="60"/>
  <c r="EA43" i="60"/>
  <c r="EI43" i="60"/>
  <c r="DV45" i="60"/>
  <c r="ED45" i="60"/>
  <c r="EK24" i="60"/>
  <c r="EC24" i="60"/>
  <c r="EC32" i="60"/>
  <c r="EK32" i="60"/>
  <c r="EH12" i="60"/>
  <c r="EP12" i="60"/>
  <c r="ED15" i="60"/>
  <c r="DV15" i="60"/>
  <c r="EH23" i="60"/>
  <c r="EP23" i="60"/>
  <c r="EC33" i="60"/>
  <c r="EK33" i="60"/>
  <c r="EI58" i="60"/>
  <c r="EA58" i="60"/>
  <c r="EC25" i="60"/>
  <c r="EK25" i="60"/>
  <c r="EP13" i="60"/>
  <c r="EH13" i="60"/>
  <c r="EP41" i="60"/>
  <c r="EH41" i="60"/>
  <c r="EI36" i="60"/>
  <c r="EA36" i="60"/>
  <c r="EH55" i="60"/>
  <c r="EP55" i="60"/>
  <c r="EK17" i="60"/>
  <c r="EC17" i="60"/>
  <c r="EC57" i="60"/>
  <c r="EK57" i="60"/>
  <c r="DV40" i="60"/>
  <c r="ED40" i="60"/>
  <c r="EI51" i="60"/>
  <c r="EA51" i="60"/>
  <c r="EA30" i="60"/>
  <c r="EI30" i="60"/>
  <c r="EH10" i="60"/>
  <c r="EP10" i="60"/>
  <c r="FD48" i="60"/>
  <c r="EV48" i="60"/>
  <c r="EA61" i="60"/>
  <c r="EI61" i="60"/>
  <c r="EO26" i="60"/>
  <c r="EW26" i="60"/>
  <c r="ED53" i="60"/>
  <c r="DV53" i="60"/>
  <c r="DV39" i="60"/>
  <c r="ED39" i="60"/>
  <c r="DV46" i="60"/>
  <c r="ED46" i="60"/>
  <c r="EP27" i="60"/>
  <c r="EH27" i="60"/>
  <c r="EH17" i="60"/>
  <c r="EP17" i="60"/>
  <c r="EC37" i="60"/>
  <c r="EK37" i="60"/>
  <c r="EI32" i="60"/>
  <c r="EA32" i="60"/>
  <c r="ED60" i="60"/>
  <c r="DV60" i="60"/>
  <c r="DV28" i="60"/>
  <c r="ED28" i="60"/>
  <c r="ED29" i="60"/>
  <c r="DV29" i="60"/>
  <c r="EK56" i="60"/>
  <c r="EC56" i="60"/>
  <c r="ER47" i="60"/>
  <c r="EJ47" i="60"/>
  <c r="EP50" i="60"/>
  <c r="EH50" i="60"/>
  <c r="EA14" i="60"/>
  <c r="EI14" i="60"/>
  <c r="ER20" i="60"/>
  <c r="EJ20" i="60"/>
  <c r="DV51" i="60"/>
  <c r="ED51" i="60"/>
  <c r="EP34" i="60"/>
  <c r="EH34" i="60"/>
  <c r="DV48" i="60"/>
  <c r="ED48" i="60"/>
  <c r="EI45" i="60"/>
  <c r="EA45" i="60"/>
  <c r="ED10" i="60"/>
  <c r="DV10" i="60"/>
  <c r="ER22" i="60"/>
  <c r="EJ22" i="60"/>
  <c r="EP40" i="60"/>
  <c r="EH40" i="60"/>
  <c r="EH29" i="60"/>
  <c r="EP29" i="60"/>
  <c r="EA56" i="60"/>
  <c r="EI56" i="60"/>
  <c r="EK19" i="60"/>
  <c r="EC19" i="60"/>
  <c r="EA16" i="60"/>
  <c r="EI16" i="60"/>
  <c r="DV18" i="60"/>
  <c r="ED18" i="60"/>
  <c r="EH18" i="60"/>
  <c r="EP18" i="60"/>
  <c r="EA52" i="60"/>
  <c r="EI52" i="60"/>
  <c r="EI19" i="60"/>
  <c r="EA19" i="60"/>
  <c r="EA53" i="60"/>
  <c r="EI53" i="60"/>
  <c r="EA44" i="60"/>
  <c r="EI44" i="60"/>
  <c r="DV31" i="60"/>
  <c r="ED31" i="60"/>
  <c r="EP9" i="60" l="1"/>
  <c r="EH9" i="60"/>
  <c r="ER19" i="61"/>
  <c r="EJ19" i="61"/>
  <c r="EY16" i="61"/>
  <c r="EQ16" i="61"/>
  <c r="EP15" i="61"/>
  <c r="EH15" i="61"/>
  <c r="EK9" i="61"/>
  <c r="EC9" i="61"/>
  <c r="ER14" i="61"/>
  <c r="EJ14" i="61"/>
  <c r="EO20" i="61"/>
  <c r="EW20" i="61"/>
  <c r="EW13" i="61"/>
  <c r="EO13" i="61"/>
  <c r="EO9" i="61"/>
  <c r="EW9" i="61"/>
  <c r="EP22" i="61"/>
  <c r="EH22" i="61"/>
  <c r="EH12" i="61"/>
  <c r="EP12" i="61"/>
  <c r="EY11" i="61"/>
  <c r="EQ11" i="61"/>
  <c r="EY12" i="61"/>
  <c r="EQ12" i="61"/>
  <c r="EP19" i="61"/>
  <c r="EH19" i="61"/>
  <c r="EP11" i="61"/>
  <c r="EH11" i="61"/>
  <c r="EO17" i="61"/>
  <c r="EW17" i="61"/>
  <c r="EC22" i="61"/>
  <c r="EK22" i="61"/>
  <c r="ER17" i="61"/>
  <c r="EJ17" i="61"/>
  <c r="EK13" i="61"/>
  <c r="EC13" i="61"/>
  <c r="EY10" i="61"/>
  <c r="EQ10" i="61"/>
  <c r="EO16" i="61"/>
  <c r="EW16" i="61"/>
  <c r="ER20" i="61"/>
  <c r="EJ20" i="61"/>
  <c r="EW10" i="61"/>
  <c r="EO10" i="61"/>
  <c r="EV21" i="61"/>
  <c r="FD21" i="61"/>
  <c r="EW18" i="61"/>
  <c r="EO18" i="61"/>
  <c r="EW14" i="61"/>
  <c r="EO14" i="61"/>
  <c r="ER15" i="61"/>
  <c r="EJ15" i="61"/>
  <c r="ER21" i="61"/>
  <c r="EJ21" i="61"/>
  <c r="EC18" i="61"/>
  <c r="EK18" i="61"/>
  <c r="EC27" i="60"/>
  <c r="EK27" i="60"/>
  <c r="EK41" i="60"/>
  <c r="EC41" i="60"/>
  <c r="EK59" i="60"/>
  <c r="EC59" i="60"/>
  <c r="EK16" i="60"/>
  <c r="EC16" i="60"/>
  <c r="EJ30" i="60"/>
  <c r="ER30" i="60"/>
  <c r="EH60" i="60"/>
  <c r="EP60" i="60"/>
  <c r="EC38" i="60"/>
  <c r="EK38" i="60"/>
  <c r="EK35" i="60"/>
  <c r="EC35" i="60"/>
  <c r="EH21" i="60"/>
  <c r="EP21" i="60"/>
  <c r="EP35" i="60"/>
  <c r="EH35" i="60"/>
  <c r="EO27" i="60"/>
  <c r="EW27" i="60"/>
  <c r="FK48" i="60"/>
  <c r="FC48" i="60"/>
  <c r="EO28" i="60"/>
  <c r="EW28" i="60"/>
  <c r="EH44" i="60"/>
  <c r="EP44" i="60"/>
  <c r="EP16" i="60"/>
  <c r="EH16" i="60"/>
  <c r="EC46" i="60"/>
  <c r="EK46" i="60"/>
  <c r="EW10" i="60"/>
  <c r="EO10" i="60"/>
  <c r="EK12" i="60"/>
  <c r="EC12" i="60"/>
  <c r="EP45" i="60"/>
  <c r="EH45" i="60"/>
  <c r="EK60" i="60"/>
  <c r="EC60" i="60"/>
  <c r="EP36" i="60"/>
  <c r="EH36" i="60"/>
  <c r="EK15" i="60"/>
  <c r="EC15" i="60"/>
  <c r="EJ49" i="60"/>
  <c r="ER49" i="60"/>
  <c r="EH46" i="60"/>
  <c r="EP46" i="60"/>
  <c r="ER13" i="60"/>
  <c r="EJ13" i="60"/>
  <c r="EW29" i="60"/>
  <c r="EO29" i="60"/>
  <c r="EP57" i="60"/>
  <c r="EH57" i="60"/>
  <c r="EP30" i="60"/>
  <c r="EH30" i="60"/>
  <c r="EW31" i="60"/>
  <c r="EO31" i="60"/>
  <c r="EO50" i="60"/>
  <c r="EW50" i="60"/>
  <c r="EP43" i="60"/>
  <c r="EH43" i="60"/>
  <c r="EY47" i="60"/>
  <c r="EQ47" i="60"/>
  <c r="EP51" i="60"/>
  <c r="EH51" i="60"/>
  <c r="EC52" i="60"/>
  <c r="EK52" i="60"/>
  <c r="EK40" i="60"/>
  <c r="EC40" i="60"/>
  <c r="EW37" i="60"/>
  <c r="EO37" i="60"/>
  <c r="EP11" i="60"/>
  <c r="EH11" i="60"/>
  <c r="EP59" i="60"/>
  <c r="EH59" i="60"/>
  <c r="EW17" i="60"/>
  <c r="EO17" i="60"/>
  <c r="EK18" i="60"/>
  <c r="EC18" i="60"/>
  <c r="EO23" i="60"/>
  <c r="EW23" i="60"/>
  <c r="EK39" i="60"/>
  <c r="EC39" i="60"/>
  <c r="EK45" i="60"/>
  <c r="EC45" i="60"/>
  <c r="EO41" i="60"/>
  <c r="EW41" i="60"/>
  <c r="EJ26" i="60"/>
  <c r="ER26" i="60"/>
  <c r="EW15" i="60"/>
  <c r="EO15" i="60"/>
  <c r="EP19" i="60"/>
  <c r="EH19" i="60"/>
  <c r="ER19" i="60"/>
  <c r="EJ19" i="60"/>
  <c r="EC10" i="60"/>
  <c r="EK10" i="60"/>
  <c r="ER56" i="60"/>
  <c r="EJ56" i="60"/>
  <c r="EO13" i="60"/>
  <c r="EW13" i="60"/>
  <c r="ER42" i="60"/>
  <c r="EJ42" i="60"/>
  <c r="EO25" i="60"/>
  <c r="EW25" i="60"/>
  <c r="ER57" i="60"/>
  <c r="EJ57" i="60"/>
  <c r="EQ20" i="60"/>
  <c r="EY20" i="60"/>
  <c r="EC28" i="60"/>
  <c r="EK28" i="60"/>
  <c r="ER61" i="60"/>
  <c r="EJ61" i="60"/>
  <c r="EC48" i="60"/>
  <c r="EK48" i="60"/>
  <c r="EJ17" i="60"/>
  <c r="ER17" i="60"/>
  <c r="EW54" i="60"/>
  <c r="EO54" i="60"/>
  <c r="EH52" i="60"/>
  <c r="EP52" i="60"/>
  <c r="EK51" i="60"/>
  <c r="EC51" i="60"/>
  <c r="ER37" i="60"/>
  <c r="EJ37" i="60"/>
  <c r="EV26" i="60"/>
  <c r="FD26" i="60"/>
  <c r="EW55" i="60"/>
  <c r="EO55" i="60"/>
  <c r="ER33" i="60"/>
  <c r="EJ33" i="60"/>
  <c r="EV49" i="60"/>
  <c r="FD49" i="60"/>
  <c r="EH39" i="60"/>
  <c r="EP39" i="60"/>
  <c r="EK31" i="60"/>
  <c r="EC31" i="60"/>
  <c r="EK14" i="60"/>
  <c r="EC14" i="60"/>
  <c r="EC29" i="60"/>
  <c r="EK29" i="60"/>
  <c r="EH24" i="60"/>
  <c r="EP24" i="60"/>
  <c r="ER32" i="60"/>
  <c r="EJ32" i="60"/>
  <c r="EW40" i="60"/>
  <c r="EO40" i="60"/>
  <c r="ER24" i="60"/>
  <c r="EJ24" i="60"/>
  <c r="EJ23" i="60"/>
  <c r="ER23" i="60"/>
  <c r="EW33" i="60"/>
  <c r="EO33" i="60"/>
  <c r="EH47" i="60"/>
  <c r="EP47" i="60"/>
  <c r="EJ36" i="60"/>
  <c r="ER36" i="60"/>
  <c r="EK34" i="60"/>
  <c r="EC34" i="60"/>
  <c r="EK54" i="60"/>
  <c r="EC54" i="60"/>
  <c r="EP53" i="60"/>
  <c r="EH53" i="60"/>
  <c r="EW22" i="60"/>
  <c r="EO22" i="60"/>
  <c r="EP20" i="60"/>
  <c r="EH20" i="60"/>
  <c r="EW34" i="60"/>
  <c r="EO34" i="60"/>
  <c r="EO18" i="60"/>
  <c r="EW18" i="60"/>
  <c r="EP56" i="60"/>
  <c r="EH56" i="60"/>
  <c r="EH61" i="60"/>
  <c r="EP61" i="60"/>
  <c r="ER25" i="60"/>
  <c r="EJ25" i="60"/>
  <c r="EK11" i="60"/>
  <c r="EC11" i="60"/>
  <c r="ER43" i="60"/>
  <c r="EJ43" i="60"/>
  <c r="ER21" i="60"/>
  <c r="EJ21" i="60"/>
  <c r="EH58" i="60"/>
  <c r="EP58" i="60"/>
  <c r="EP14" i="60"/>
  <c r="EH14" i="60"/>
  <c r="ER44" i="60"/>
  <c r="EJ44" i="60"/>
  <c r="EW12" i="60"/>
  <c r="EO12" i="60"/>
  <c r="EH32" i="60"/>
  <c r="EP32" i="60"/>
  <c r="EC58" i="60"/>
  <c r="EK58" i="60"/>
  <c r="ER55" i="60"/>
  <c r="EJ55" i="60"/>
  <c r="EK53" i="60"/>
  <c r="EC53" i="60"/>
  <c r="EC50" i="60"/>
  <c r="EK50" i="60"/>
  <c r="EY22" i="60"/>
  <c r="EQ22" i="60"/>
  <c r="EO42" i="60"/>
  <c r="EW42" i="60"/>
  <c r="EP38" i="60"/>
  <c r="EH38" i="60"/>
  <c r="DV9" i="60"/>
  <c r="ED9" i="60"/>
  <c r="EW9" i="60" l="1"/>
  <c r="EO9" i="60"/>
  <c r="EX16" i="61"/>
  <c r="FF16" i="61"/>
  <c r="EQ19" i="61"/>
  <c r="EY19" i="61"/>
  <c r="EX11" i="61"/>
  <c r="FF11" i="61"/>
  <c r="EO15" i="61"/>
  <c r="EW15" i="61"/>
  <c r="FD17" i="61"/>
  <c r="EV17" i="61"/>
  <c r="EY20" i="61"/>
  <c r="EQ20" i="61"/>
  <c r="EJ13" i="61"/>
  <c r="ER13" i="61"/>
  <c r="EY17" i="61"/>
  <c r="EQ17" i="61"/>
  <c r="ER9" i="61"/>
  <c r="EJ9" i="61"/>
  <c r="EW19" i="61"/>
  <c r="EO19" i="61"/>
  <c r="EJ18" i="61"/>
  <c r="ER18" i="61"/>
  <c r="EQ14" i="61"/>
  <c r="EY14" i="61"/>
  <c r="FD14" i="61"/>
  <c r="EV14" i="61"/>
  <c r="ER22" i="61"/>
  <c r="EJ22" i="61"/>
  <c r="EO12" i="61"/>
  <c r="EW12" i="61"/>
  <c r="FC21" i="61"/>
  <c r="FK21" i="61"/>
  <c r="EV16" i="61"/>
  <c r="FD16" i="61"/>
  <c r="FF10" i="61"/>
  <c r="EX10" i="61"/>
  <c r="EW11" i="61"/>
  <c r="EO11" i="61"/>
  <c r="EW22" i="61"/>
  <c r="EO22" i="61"/>
  <c r="EV9" i="61"/>
  <c r="FD9" i="61"/>
  <c r="FD20" i="61"/>
  <c r="EV20" i="61"/>
  <c r="EY21" i="61"/>
  <c r="EQ21" i="61"/>
  <c r="EQ15" i="61"/>
  <c r="EY15" i="61"/>
  <c r="EV18" i="61"/>
  <c r="FD18" i="61"/>
  <c r="FD10" i="61"/>
  <c r="EV10" i="61"/>
  <c r="EX12" i="61"/>
  <c r="FF12" i="61"/>
  <c r="FD13" i="61"/>
  <c r="EV13" i="61"/>
  <c r="ER27" i="60"/>
  <c r="EJ27" i="60"/>
  <c r="EJ38" i="60"/>
  <c r="ER38" i="60"/>
  <c r="EJ59" i="60"/>
  <c r="ER59" i="60"/>
  <c r="EJ35" i="60"/>
  <c r="ER35" i="60"/>
  <c r="EW60" i="60"/>
  <c r="EO60" i="60"/>
  <c r="EQ30" i="60"/>
  <c r="EY30" i="60"/>
  <c r="EJ16" i="60"/>
  <c r="ER16" i="60"/>
  <c r="EJ41" i="60"/>
  <c r="ER41" i="60"/>
  <c r="FD23" i="60"/>
  <c r="EV23" i="60"/>
  <c r="EV22" i="60"/>
  <c r="FD22" i="60"/>
  <c r="EO43" i="60"/>
  <c r="EW43" i="60"/>
  <c r="EV29" i="60"/>
  <c r="FD29" i="60"/>
  <c r="EO16" i="60"/>
  <c r="EW16" i="60"/>
  <c r="EW58" i="60"/>
  <c r="EO58" i="60"/>
  <c r="FD18" i="60"/>
  <c r="EV18" i="60"/>
  <c r="EW47" i="60"/>
  <c r="EO47" i="60"/>
  <c r="EW44" i="60"/>
  <c r="EO44" i="60"/>
  <c r="EW38" i="60"/>
  <c r="EO38" i="60"/>
  <c r="ER53" i="60"/>
  <c r="EJ53" i="60"/>
  <c r="EQ33" i="60"/>
  <c r="EY33" i="60"/>
  <c r="EV54" i="60"/>
  <c r="FD54" i="60"/>
  <c r="EV15" i="60"/>
  <c r="FD15" i="60"/>
  <c r="EJ18" i="60"/>
  <c r="ER18" i="60"/>
  <c r="EO11" i="60"/>
  <c r="EW11" i="60"/>
  <c r="FR48" i="60"/>
  <c r="FJ48" i="60"/>
  <c r="EK9" i="60"/>
  <c r="EC9" i="60"/>
  <c r="EY24" i="60"/>
  <c r="EQ24" i="60"/>
  <c r="ER40" i="60"/>
  <c r="EJ40" i="60"/>
  <c r="EJ28" i="60"/>
  <c r="ER28" i="60"/>
  <c r="EO53" i="60"/>
  <c r="EW53" i="60"/>
  <c r="EJ12" i="60"/>
  <c r="ER12" i="60"/>
  <c r="EV40" i="60"/>
  <c r="FD40" i="60"/>
  <c r="EW32" i="60"/>
  <c r="EO32" i="60"/>
  <c r="EW61" i="60"/>
  <c r="EO61" i="60"/>
  <c r="FD41" i="60"/>
  <c r="EV41" i="60"/>
  <c r="ER52" i="60"/>
  <c r="EJ52" i="60"/>
  <c r="FD50" i="60"/>
  <c r="EV50" i="60"/>
  <c r="FD28" i="60"/>
  <c r="EV28" i="60"/>
  <c r="FF22" i="60"/>
  <c r="EX22" i="60"/>
  <c r="EY42" i="60"/>
  <c r="EQ42" i="60"/>
  <c r="EV27" i="60"/>
  <c r="FD27" i="60"/>
  <c r="EY56" i="60"/>
  <c r="EQ56" i="60"/>
  <c r="FD42" i="60"/>
  <c r="EV42" i="60"/>
  <c r="EJ54" i="60"/>
  <c r="ER54" i="60"/>
  <c r="EY21" i="60"/>
  <c r="EQ21" i="60"/>
  <c r="EV34" i="60"/>
  <c r="FD34" i="60"/>
  <c r="EY37" i="60"/>
  <c r="EQ37" i="60"/>
  <c r="EQ57" i="60"/>
  <c r="EY57" i="60"/>
  <c r="EQ19" i="60"/>
  <c r="EY19" i="60"/>
  <c r="EW35" i="60"/>
  <c r="EO35" i="60"/>
  <c r="EO57" i="60"/>
  <c r="EW57" i="60"/>
  <c r="EQ36" i="60"/>
  <c r="EY36" i="60"/>
  <c r="EV13" i="60"/>
  <c r="FD13" i="60"/>
  <c r="ER29" i="60"/>
  <c r="EJ29" i="60"/>
  <c r="EV37" i="60"/>
  <c r="FD37" i="60"/>
  <c r="FK26" i="60"/>
  <c r="FC26" i="60"/>
  <c r="EY26" i="60"/>
  <c r="EQ26" i="60"/>
  <c r="FD25" i="60"/>
  <c r="EV25" i="60"/>
  <c r="EO46" i="60"/>
  <c r="EW46" i="60"/>
  <c r="EW52" i="60"/>
  <c r="EO52" i="60"/>
  <c r="EY25" i="60"/>
  <c r="EQ25" i="60"/>
  <c r="EJ15" i="60"/>
  <c r="ER15" i="60"/>
  <c r="EJ58" i="60"/>
  <c r="ER58" i="60"/>
  <c r="EV12" i="60"/>
  <c r="FD12" i="60"/>
  <c r="EQ43" i="60"/>
  <c r="EY43" i="60"/>
  <c r="EJ34" i="60"/>
  <c r="ER34" i="60"/>
  <c r="EV33" i="60"/>
  <c r="FD33" i="60"/>
  <c r="EY32" i="60"/>
  <c r="EQ32" i="60"/>
  <c r="EJ31" i="60"/>
  <c r="ER31" i="60"/>
  <c r="EO19" i="60"/>
  <c r="EW19" i="60"/>
  <c r="ER45" i="60"/>
  <c r="EJ45" i="60"/>
  <c r="FD17" i="60"/>
  <c r="EV17" i="60"/>
  <c r="EO51" i="60"/>
  <c r="EW51" i="60"/>
  <c r="EV31" i="60"/>
  <c r="FD31" i="60"/>
  <c r="EJ60" i="60"/>
  <c r="ER60" i="60"/>
  <c r="EV10" i="60"/>
  <c r="FD10" i="60"/>
  <c r="EQ61" i="60"/>
  <c r="EY61" i="60"/>
  <c r="EO56" i="60"/>
  <c r="EW56" i="60"/>
  <c r="EY17" i="60"/>
  <c r="EQ17" i="60"/>
  <c r="EO36" i="60"/>
  <c r="EW36" i="60"/>
  <c r="EQ23" i="60"/>
  <c r="EY23" i="60"/>
  <c r="EW24" i="60"/>
  <c r="EO24" i="60"/>
  <c r="EW39" i="60"/>
  <c r="EO39" i="60"/>
  <c r="ER48" i="60"/>
  <c r="EJ48" i="60"/>
  <c r="EY49" i="60"/>
  <c r="EQ49" i="60"/>
  <c r="EJ46" i="60"/>
  <c r="ER46" i="60"/>
  <c r="EW21" i="60"/>
  <c r="EO21" i="60"/>
  <c r="FK49" i="60"/>
  <c r="FC49" i="60"/>
  <c r="ER50" i="60"/>
  <c r="EJ50" i="60"/>
  <c r="EO14" i="60"/>
  <c r="EW14" i="60"/>
  <c r="FF20" i="60"/>
  <c r="EX20" i="60"/>
  <c r="EQ55" i="60"/>
  <c r="EY55" i="60"/>
  <c r="EV55" i="60"/>
  <c r="FD55" i="60"/>
  <c r="EQ13" i="60"/>
  <c r="EY13" i="60"/>
  <c r="ER10" i="60"/>
  <c r="EJ10" i="60"/>
  <c r="EJ14" i="60"/>
  <c r="ER14" i="60"/>
  <c r="EY44" i="60"/>
  <c r="EQ44" i="60"/>
  <c r="ER11" i="60"/>
  <c r="EJ11" i="60"/>
  <c r="EO20" i="60"/>
  <c r="EW20" i="60"/>
  <c r="EJ51" i="60"/>
  <c r="ER51" i="60"/>
  <c r="ER39" i="60"/>
  <c r="EJ39" i="60"/>
  <c r="EO59" i="60"/>
  <c r="EW59" i="60"/>
  <c r="EX47" i="60"/>
  <c r="FF47" i="60"/>
  <c r="EO30" i="60"/>
  <c r="EW30" i="60"/>
  <c r="EW45" i="60"/>
  <c r="EO45" i="60"/>
  <c r="EV9" i="60" l="1"/>
  <c r="FD9" i="60"/>
  <c r="EX19" i="61"/>
  <c r="FF19" i="61"/>
  <c r="FE16" i="61"/>
  <c r="FM16" i="61"/>
  <c r="EX14" i="61"/>
  <c r="FF14" i="61"/>
  <c r="EV22" i="61"/>
  <c r="FD22" i="61"/>
  <c r="FC13" i="61"/>
  <c r="FK13" i="61"/>
  <c r="FK10" i="61"/>
  <c r="FC10" i="61"/>
  <c r="FM11" i="61"/>
  <c r="FE11" i="61"/>
  <c r="FK9" i="61"/>
  <c r="FC9" i="61"/>
  <c r="EQ13" i="61"/>
  <c r="EY13" i="61"/>
  <c r="FC18" i="61"/>
  <c r="FK18" i="61"/>
  <c r="FD19" i="61"/>
  <c r="EV19" i="61"/>
  <c r="FE12" i="61"/>
  <c r="FM12" i="61"/>
  <c r="FC16" i="61"/>
  <c r="FK16" i="61"/>
  <c r="FF17" i="61"/>
  <c r="EX17" i="61"/>
  <c r="FF15" i="61"/>
  <c r="EX15" i="61"/>
  <c r="EV15" i="61"/>
  <c r="FD15" i="61"/>
  <c r="EV12" i="61"/>
  <c r="FD12" i="61"/>
  <c r="FK20" i="61"/>
  <c r="FC20" i="61"/>
  <c r="EV11" i="61"/>
  <c r="FD11" i="61"/>
  <c r="EY22" i="61"/>
  <c r="EQ22" i="61"/>
  <c r="FK14" i="61"/>
  <c r="FC14" i="61"/>
  <c r="EQ9" i="61"/>
  <c r="EY9" i="61"/>
  <c r="FC17" i="61"/>
  <c r="FK17" i="61"/>
  <c r="EQ18" i="61"/>
  <c r="EY18" i="61"/>
  <c r="FR21" i="61"/>
  <c r="FJ21" i="61"/>
  <c r="EX21" i="61"/>
  <c r="FF21" i="61"/>
  <c r="FM10" i="61"/>
  <c r="FE10" i="61"/>
  <c r="FF20" i="61"/>
  <c r="EX20" i="61"/>
  <c r="EQ27" i="60"/>
  <c r="EY27" i="60"/>
  <c r="EY35" i="60"/>
  <c r="EQ35" i="60"/>
  <c r="EQ41" i="60"/>
  <c r="EY41" i="60"/>
  <c r="FF30" i="60"/>
  <c r="EX30" i="60"/>
  <c r="EV60" i="60"/>
  <c r="FD60" i="60"/>
  <c r="EQ16" i="60"/>
  <c r="EY16" i="60"/>
  <c r="EQ59" i="60"/>
  <c r="EY59" i="60"/>
  <c r="EY38" i="60"/>
  <c r="EQ38" i="60"/>
  <c r="FD20" i="60"/>
  <c r="EV20" i="60"/>
  <c r="EY12" i="60"/>
  <c r="EQ12" i="60"/>
  <c r="EV58" i="60"/>
  <c r="FD58" i="60"/>
  <c r="EV44" i="60"/>
  <c r="FD44" i="60"/>
  <c r="EY60" i="60"/>
  <c r="EQ60" i="60"/>
  <c r="FC12" i="60"/>
  <c r="FK12" i="60"/>
  <c r="FK13" i="60"/>
  <c r="FC13" i="60"/>
  <c r="FF57" i="60"/>
  <c r="EX57" i="60"/>
  <c r="FK27" i="60"/>
  <c r="FC27" i="60"/>
  <c r="FK54" i="60"/>
  <c r="FC54" i="60"/>
  <c r="EX44" i="60"/>
  <c r="FF44" i="60"/>
  <c r="FJ49" i="60"/>
  <c r="FR49" i="60"/>
  <c r="EV24" i="60"/>
  <c r="FD24" i="60"/>
  <c r="EV52" i="60"/>
  <c r="FD52" i="60"/>
  <c r="FK50" i="60"/>
  <c r="FC50" i="60"/>
  <c r="FQ48" i="60"/>
  <c r="FY48" i="60"/>
  <c r="EQ50" i="60"/>
  <c r="EY50" i="60"/>
  <c r="FD46" i="60"/>
  <c r="EV46" i="60"/>
  <c r="FK10" i="60"/>
  <c r="FC10" i="60"/>
  <c r="EY54" i="60"/>
  <c r="EQ54" i="60"/>
  <c r="FK22" i="60"/>
  <c r="FC22" i="60"/>
  <c r="EV39" i="60"/>
  <c r="FD39" i="60"/>
  <c r="FK25" i="60"/>
  <c r="FC25" i="60"/>
  <c r="FD51" i="60"/>
  <c r="EV51" i="60"/>
  <c r="EQ58" i="60"/>
  <c r="EY58" i="60"/>
  <c r="FD43" i="60"/>
  <c r="EV43" i="60"/>
  <c r="EV35" i="60"/>
  <c r="FD35" i="60"/>
  <c r="EQ53" i="60"/>
  <c r="EY53" i="60"/>
  <c r="FD19" i="60"/>
  <c r="EV19" i="60"/>
  <c r="FK15" i="60"/>
  <c r="FC15" i="60"/>
  <c r="FM47" i="60"/>
  <c r="FE47" i="60"/>
  <c r="EX23" i="60"/>
  <c r="FF23" i="60"/>
  <c r="EY52" i="60"/>
  <c r="EQ52" i="60"/>
  <c r="EY39" i="60"/>
  <c r="EQ39" i="60"/>
  <c r="FM20" i="60"/>
  <c r="FE20" i="60"/>
  <c r="EX32" i="60"/>
  <c r="FF32" i="60"/>
  <c r="EX26" i="60"/>
  <c r="FF26" i="60"/>
  <c r="FF42" i="60"/>
  <c r="EX42" i="60"/>
  <c r="FK34" i="60"/>
  <c r="FC34" i="60"/>
  <c r="EQ18" i="60"/>
  <c r="EY18" i="60"/>
  <c r="FD45" i="60"/>
  <c r="EV45" i="60"/>
  <c r="EQ48" i="60"/>
  <c r="EY48" i="60"/>
  <c r="EV61" i="60"/>
  <c r="FD61" i="60"/>
  <c r="FF19" i="60"/>
  <c r="EX19" i="60"/>
  <c r="FD16" i="60"/>
  <c r="EV16" i="60"/>
  <c r="EV32" i="60"/>
  <c r="FD32" i="60"/>
  <c r="FK55" i="60"/>
  <c r="FC55" i="60"/>
  <c r="FD56" i="60"/>
  <c r="EV56" i="60"/>
  <c r="FF33" i="60"/>
  <c r="EX33" i="60"/>
  <c r="EY14" i="60"/>
  <c r="EQ14" i="60"/>
  <c r="FD14" i="60"/>
  <c r="EV14" i="60"/>
  <c r="EQ46" i="60"/>
  <c r="EY46" i="60"/>
  <c r="FD36" i="60"/>
  <c r="EV36" i="60"/>
  <c r="FK33" i="60"/>
  <c r="FC33" i="60"/>
  <c r="EY15" i="60"/>
  <c r="EQ15" i="60"/>
  <c r="EV57" i="60"/>
  <c r="FD57" i="60"/>
  <c r="EY28" i="60"/>
  <c r="EQ28" i="60"/>
  <c r="FK37" i="60"/>
  <c r="FC37" i="60"/>
  <c r="EY45" i="60"/>
  <c r="EQ45" i="60"/>
  <c r="EX21" i="60"/>
  <c r="FF21" i="60"/>
  <c r="FF43" i="60"/>
  <c r="EX43" i="60"/>
  <c r="EQ11" i="60"/>
  <c r="EY11" i="60"/>
  <c r="FF55" i="60"/>
  <c r="EX55" i="60"/>
  <c r="EY31" i="60"/>
  <c r="EQ31" i="60"/>
  <c r="FF36" i="60"/>
  <c r="EX36" i="60"/>
  <c r="FK40" i="60"/>
  <c r="FC40" i="60"/>
  <c r="FC23" i="60"/>
  <c r="FK23" i="60"/>
  <c r="FJ26" i="60"/>
  <c r="FR26" i="60"/>
  <c r="FM22" i="60"/>
  <c r="FE22" i="60"/>
  <c r="FC41" i="60"/>
  <c r="FK41" i="60"/>
  <c r="EX24" i="60"/>
  <c r="FF24" i="60"/>
  <c r="FD30" i="60"/>
  <c r="EV30" i="60"/>
  <c r="EQ29" i="60"/>
  <c r="EY29" i="60"/>
  <c r="EJ9" i="60"/>
  <c r="ER9" i="60"/>
  <c r="FD59" i="60"/>
  <c r="EV59" i="60"/>
  <c r="FK31" i="60"/>
  <c r="FC31" i="60"/>
  <c r="FK29" i="60"/>
  <c r="FC29" i="60"/>
  <c r="EV21" i="60"/>
  <c r="FD21" i="60"/>
  <c r="EY51" i="60"/>
  <c r="EQ51" i="60"/>
  <c r="EX61" i="60"/>
  <c r="FF61" i="60"/>
  <c r="EY34" i="60"/>
  <c r="EQ34" i="60"/>
  <c r="FD11" i="60"/>
  <c r="EV11" i="60"/>
  <c r="FF25" i="60"/>
  <c r="EX25" i="60"/>
  <c r="FC18" i="60"/>
  <c r="FK18" i="60"/>
  <c r="FD53" i="60"/>
  <c r="EV53" i="60"/>
  <c r="EY10" i="60"/>
  <c r="EQ10" i="60"/>
  <c r="FD38" i="60"/>
  <c r="EV38" i="60"/>
  <c r="FF13" i="60"/>
  <c r="EX13" i="60"/>
  <c r="FF56" i="60"/>
  <c r="EX56" i="60"/>
  <c r="EX37" i="60"/>
  <c r="FF37" i="60"/>
  <c r="EX49" i="60"/>
  <c r="FF49" i="60"/>
  <c r="FF17" i="60"/>
  <c r="EX17" i="60"/>
  <c r="FC17" i="60"/>
  <c r="FK17" i="60"/>
  <c r="FC42" i="60"/>
  <c r="FK42" i="60"/>
  <c r="FC28" i="60"/>
  <c r="FK28" i="60"/>
  <c r="EQ40" i="60"/>
  <c r="EY40" i="60"/>
  <c r="EV47" i="60"/>
  <c r="FD47" i="60"/>
  <c r="FK9" i="60" l="1"/>
  <c r="FC9" i="60"/>
  <c r="FE19" i="61"/>
  <c r="FM19" i="61"/>
  <c r="FL16" i="61"/>
  <c r="FT16" i="61"/>
  <c r="FM15" i="61"/>
  <c r="FE15" i="61"/>
  <c r="EX13" i="61"/>
  <c r="FF13" i="61"/>
  <c r="FM21" i="61"/>
  <c r="FE21" i="61"/>
  <c r="FR20" i="61"/>
  <c r="FJ20" i="61"/>
  <c r="FC12" i="61"/>
  <c r="FK12" i="61"/>
  <c r="FL11" i="61"/>
  <c r="FT11" i="61"/>
  <c r="EX18" i="61"/>
  <c r="FF18" i="61"/>
  <c r="FK15" i="61"/>
  <c r="FC15" i="61"/>
  <c r="FJ14" i="61"/>
  <c r="FR14" i="61"/>
  <c r="FR16" i="61"/>
  <c r="FJ16" i="61"/>
  <c r="FJ18" i="61"/>
  <c r="FR18" i="61"/>
  <c r="FK22" i="61"/>
  <c r="FC22" i="61"/>
  <c r="FE14" i="61"/>
  <c r="FM14" i="61"/>
  <c r="FM17" i="61"/>
  <c r="FE17" i="61"/>
  <c r="FR10" i="61"/>
  <c r="FJ10" i="61"/>
  <c r="FE20" i="61"/>
  <c r="FM20" i="61"/>
  <c r="FL10" i="61"/>
  <c r="FT10" i="61"/>
  <c r="FJ9" i="61"/>
  <c r="FR9" i="61"/>
  <c r="FR17" i="61"/>
  <c r="FJ17" i="61"/>
  <c r="FK19" i="61"/>
  <c r="FC19" i="61"/>
  <c r="EX22" i="61"/>
  <c r="FF22" i="61"/>
  <c r="FQ21" i="61"/>
  <c r="FY21" i="61"/>
  <c r="FL12" i="61"/>
  <c r="FT12" i="61"/>
  <c r="FJ13" i="61"/>
  <c r="FR13" i="61"/>
  <c r="FF9" i="61"/>
  <c r="EX9" i="61"/>
  <c r="FK11" i="61"/>
  <c r="FC11" i="61"/>
  <c r="FF27" i="60"/>
  <c r="EX27" i="60"/>
  <c r="FF16" i="60"/>
  <c r="EX16" i="60"/>
  <c r="FK60" i="60"/>
  <c r="FC60" i="60"/>
  <c r="FM30" i="60"/>
  <c r="FE30" i="60"/>
  <c r="FF35" i="60"/>
  <c r="EX35" i="60"/>
  <c r="FF59" i="60"/>
  <c r="EX59" i="60"/>
  <c r="FF41" i="60"/>
  <c r="EX41" i="60"/>
  <c r="FF38" i="60"/>
  <c r="EX38" i="60"/>
  <c r="FK45" i="60"/>
  <c r="FC45" i="60"/>
  <c r="FE57" i="60"/>
  <c r="FM57" i="60"/>
  <c r="FM49" i="60"/>
  <c r="FE49" i="60"/>
  <c r="FY26" i="60"/>
  <c r="FQ26" i="60"/>
  <c r="FC38" i="60"/>
  <c r="FK38" i="60"/>
  <c r="FJ29" i="60"/>
  <c r="FR29" i="60"/>
  <c r="FE55" i="60"/>
  <c r="FM55" i="60"/>
  <c r="FF14" i="60"/>
  <c r="EX14" i="60"/>
  <c r="FE19" i="60"/>
  <c r="FM19" i="60"/>
  <c r="FE42" i="60"/>
  <c r="FM42" i="60"/>
  <c r="FT20" i="60"/>
  <c r="FL20" i="60"/>
  <c r="FJ15" i="60"/>
  <c r="FR15" i="60"/>
  <c r="FJ13" i="60"/>
  <c r="FR13" i="60"/>
  <c r="EX40" i="60"/>
  <c r="FF40" i="60"/>
  <c r="FC57" i="60"/>
  <c r="FK57" i="60"/>
  <c r="FK24" i="60"/>
  <c r="FC24" i="60"/>
  <c r="FR12" i="60"/>
  <c r="FJ12" i="60"/>
  <c r="EX34" i="60"/>
  <c r="FF34" i="60"/>
  <c r="FR31" i="60"/>
  <c r="FJ31" i="60"/>
  <c r="FF45" i="60"/>
  <c r="EX45" i="60"/>
  <c r="FJ34" i="60"/>
  <c r="FR34" i="60"/>
  <c r="EX39" i="60"/>
  <c r="FF39" i="60"/>
  <c r="FC19" i="60"/>
  <c r="FK19" i="60"/>
  <c r="FR22" i="60"/>
  <c r="FJ22" i="60"/>
  <c r="FK52" i="60"/>
  <c r="FC52" i="60"/>
  <c r="EX15" i="60"/>
  <c r="FF15" i="60"/>
  <c r="FC53" i="60"/>
  <c r="FK53" i="60"/>
  <c r="EX52" i="60"/>
  <c r="FF52" i="60"/>
  <c r="FC51" i="60"/>
  <c r="FK51" i="60"/>
  <c r="EX60" i="60"/>
  <c r="FF60" i="60"/>
  <c r="FJ42" i="60"/>
  <c r="FR42" i="60"/>
  <c r="EX29" i="60"/>
  <c r="FF29" i="60"/>
  <c r="FR41" i="60"/>
  <c r="FJ41" i="60"/>
  <c r="FR23" i="60"/>
  <c r="FJ23" i="60"/>
  <c r="FM32" i="60"/>
  <c r="FE32" i="60"/>
  <c r="FK21" i="60"/>
  <c r="FC21" i="60"/>
  <c r="FE25" i="60"/>
  <c r="FM25" i="60"/>
  <c r="FC16" i="60"/>
  <c r="FK16" i="60"/>
  <c r="FF53" i="60"/>
  <c r="EX53" i="60"/>
  <c r="EX54" i="60"/>
  <c r="FF54" i="60"/>
  <c r="FR28" i="60"/>
  <c r="FJ28" i="60"/>
  <c r="FF48" i="60"/>
  <c r="EX48" i="60"/>
  <c r="FF51" i="60"/>
  <c r="EX51" i="60"/>
  <c r="FM43" i="60"/>
  <c r="FE43" i="60"/>
  <c r="FJ55" i="60"/>
  <c r="FR55" i="60"/>
  <c r="FF28" i="60"/>
  <c r="EX28" i="60"/>
  <c r="FL47" i="60"/>
  <c r="FT47" i="60"/>
  <c r="FM26" i="60"/>
  <c r="FE26" i="60"/>
  <c r="GF48" i="60"/>
  <c r="FX48" i="60"/>
  <c r="FC59" i="60"/>
  <c r="FK59" i="60"/>
  <c r="FC56" i="60"/>
  <c r="FK56" i="60"/>
  <c r="FR18" i="60"/>
  <c r="FJ18" i="60"/>
  <c r="FK32" i="60"/>
  <c r="FC32" i="60"/>
  <c r="FE23" i="60"/>
  <c r="FM23" i="60"/>
  <c r="FK44" i="60"/>
  <c r="FC44" i="60"/>
  <c r="FC30" i="60"/>
  <c r="FK30" i="60"/>
  <c r="FC14" i="60"/>
  <c r="FK14" i="60"/>
  <c r="FK58" i="60"/>
  <c r="FC58" i="60"/>
  <c r="FY49" i="60"/>
  <c r="FQ49" i="60"/>
  <c r="FM37" i="60"/>
  <c r="FE37" i="60"/>
  <c r="FM44" i="60"/>
  <c r="FE44" i="60"/>
  <c r="FC11" i="60"/>
  <c r="FK11" i="60"/>
  <c r="FJ10" i="60"/>
  <c r="FR10" i="60"/>
  <c r="FE56" i="60"/>
  <c r="FM56" i="60"/>
  <c r="FT22" i="60"/>
  <c r="FL22" i="60"/>
  <c r="FJ40" i="60"/>
  <c r="FR40" i="60"/>
  <c r="FC36" i="60"/>
  <c r="FK36" i="60"/>
  <c r="FC46" i="60"/>
  <c r="FK46" i="60"/>
  <c r="FJ50" i="60"/>
  <c r="FR50" i="60"/>
  <c r="FR54" i="60"/>
  <c r="FJ54" i="60"/>
  <c r="EX12" i="60"/>
  <c r="FF12" i="60"/>
  <c r="FM17" i="60"/>
  <c r="FE17" i="60"/>
  <c r="EX31" i="60"/>
  <c r="FF31" i="60"/>
  <c r="FR25" i="60"/>
  <c r="FJ25" i="60"/>
  <c r="FK47" i="60"/>
  <c r="FC47" i="60"/>
  <c r="FE24" i="60"/>
  <c r="FM24" i="60"/>
  <c r="EX18" i="60"/>
  <c r="FF18" i="60"/>
  <c r="FE61" i="60"/>
  <c r="FM61" i="60"/>
  <c r="EX58" i="60"/>
  <c r="FF58" i="60"/>
  <c r="EX10" i="60"/>
  <c r="FF10" i="60"/>
  <c r="FM33" i="60"/>
  <c r="FE33" i="60"/>
  <c r="EY9" i="60"/>
  <c r="EQ9" i="60"/>
  <c r="FF11" i="60"/>
  <c r="EX11" i="60"/>
  <c r="FK35" i="60"/>
  <c r="FC35" i="60"/>
  <c r="FR17" i="60"/>
  <c r="FJ17" i="60"/>
  <c r="FM21" i="60"/>
  <c r="FE21" i="60"/>
  <c r="EX46" i="60"/>
  <c r="FF46" i="60"/>
  <c r="FF50" i="60"/>
  <c r="EX50" i="60"/>
  <c r="FM13" i="60"/>
  <c r="FE13" i="60"/>
  <c r="FC39" i="60"/>
  <c r="FK39" i="60"/>
  <c r="FK61" i="60"/>
  <c r="FC61" i="60"/>
  <c r="FJ37" i="60"/>
  <c r="FR37" i="60"/>
  <c r="FJ33" i="60"/>
  <c r="FR33" i="60"/>
  <c r="FE36" i="60"/>
  <c r="FM36" i="60"/>
  <c r="FC43" i="60"/>
  <c r="FK43" i="60"/>
  <c r="FJ27" i="60"/>
  <c r="FR27" i="60"/>
  <c r="FK20" i="60"/>
  <c r="FC20" i="60"/>
  <c r="FJ9" i="60" l="1"/>
  <c r="FR9" i="60"/>
  <c r="FS16" i="61"/>
  <c r="GA16" i="61"/>
  <c r="FT19" i="61"/>
  <c r="FL19" i="61"/>
  <c r="GA10" i="61"/>
  <c r="FS10" i="61"/>
  <c r="FT20" i="61"/>
  <c r="FL20" i="61"/>
  <c r="FE9" i="61"/>
  <c r="FM9" i="61"/>
  <c r="FQ16" i="61"/>
  <c r="FY16" i="61"/>
  <c r="FR15" i="61"/>
  <c r="FJ15" i="61"/>
  <c r="FT14" i="61"/>
  <c r="FL14" i="61"/>
  <c r="FY10" i="61"/>
  <c r="FQ10" i="61"/>
  <c r="FQ17" i="61"/>
  <c r="FY17" i="61"/>
  <c r="FJ12" i="61"/>
  <c r="FR12" i="61"/>
  <c r="FY9" i="61"/>
  <c r="FQ9" i="61"/>
  <c r="FM13" i="61"/>
  <c r="FE13" i="61"/>
  <c r="FR11" i="61"/>
  <c r="FJ11" i="61"/>
  <c r="FR22" i="61"/>
  <c r="FJ22" i="61"/>
  <c r="FM22" i="61"/>
  <c r="FE22" i="61"/>
  <c r="FY14" i="61"/>
  <c r="FQ14" i="61"/>
  <c r="FQ13" i="61"/>
  <c r="FY13" i="61"/>
  <c r="FS12" i="61"/>
  <c r="GA12" i="61"/>
  <c r="GF21" i="61"/>
  <c r="FX21" i="61"/>
  <c r="FM18" i="61"/>
  <c r="FE18" i="61"/>
  <c r="FT17" i="61"/>
  <c r="FL17" i="61"/>
  <c r="FQ18" i="61"/>
  <c r="FY18" i="61"/>
  <c r="GA11" i="61"/>
  <c r="FS11" i="61"/>
  <c r="FQ20" i="61"/>
  <c r="FY20" i="61"/>
  <c r="FJ19" i="61"/>
  <c r="FR19" i="61"/>
  <c r="FT21" i="61"/>
  <c r="FL21" i="61"/>
  <c r="FL15" i="61"/>
  <c r="FT15" i="61"/>
  <c r="FE27" i="60"/>
  <c r="FM27" i="60"/>
  <c r="FT30" i="60"/>
  <c r="FL30" i="60"/>
  <c r="FM41" i="60"/>
  <c r="FE41" i="60"/>
  <c r="FM59" i="60"/>
  <c r="FE59" i="60"/>
  <c r="FR60" i="60"/>
  <c r="FJ60" i="60"/>
  <c r="FE38" i="60"/>
  <c r="FM38" i="60"/>
  <c r="FM35" i="60"/>
  <c r="FE35" i="60"/>
  <c r="FE16" i="60"/>
  <c r="FM16" i="60"/>
  <c r="FY29" i="60"/>
  <c r="FQ29" i="60"/>
  <c r="FJ30" i="60"/>
  <c r="FR30" i="60"/>
  <c r="FR20" i="60"/>
  <c r="FJ20" i="60"/>
  <c r="FL33" i="60"/>
  <c r="FT33" i="60"/>
  <c r="FS22" i="60"/>
  <c r="GA22" i="60"/>
  <c r="FL37" i="60"/>
  <c r="FT37" i="60"/>
  <c r="FE28" i="60"/>
  <c r="FM28" i="60"/>
  <c r="FY28" i="60"/>
  <c r="FQ28" i="60"/>
  <c r="FQ22" i="60"/>
  <c r="FY22" i="60"/>
  <c r="GA20" i="60"/>
  <c r="FS20" i="60"/>
  <c r="FY27" i="60"/>
  <c r="FQ27" i="60"/>
  <c r="FM10" i="60"/>
  <c r="FE10" i="60"/>
  <c r="FY55" i="60"/>
  <c r="FQ55" i="60"/>
  <c r="FM54" i="60"/>
  <c r="FE54" i="60"/>
  <c r="FY42" i="60"/>
  <c r="FQ42" i="60"/>
  <c r="FT42" i="60"/>
  <c r="FL42" i="60"/>
  <c r="FR38" i="60"/>
  <c r="FJ38" i="60"/>
  <c r="FT17" i="60"/>
  <c r="FL17" i="60"/>
  <c r="FQ31" i="60"/>
  <c r="FY31" i="60"/>
  <c r="FY40" i="60"/>
  <c r="FQ40" i="60"/>
  <c r="FM29" i="60"/>
  <c r="FE29" i="60"/>
  <c r="FR56" i="60"/>
  <c r="FJ56" i="60"/>
  <c r="FM15" i="60"/>
  <c r="FE15" i="60"/>
  <c r="FM58" i="60"/>
  <c r="FE58" i="60"/>
  <c r="FR59" i="60"/>
  <c r="FJ59" i="60"/>
  <c r="FJ19" i="60"/>
  <c r="FR19" i="60"/>
  <c r="FL32" i="60"/>
  <c r="FT32" i="60"/>
  <c r="GF26" i="60"/>
  <c r="FX26" i="60"/>
  <c r="FM39" i="60"/>
  <c r="FE39" i="60"/>
  <c r="FT43" i="60"/>
  <c r="FL43" i="60"/>
  <c r="FJ52" i="60"/>
  <c r="FR52" i="60"/>
  <c r="FL49" i="60"/>
  <c r="FT49" i="60"/>
  <c r="FE46" i="60"/>
  <c r="FM46" i="60"/>
  <c r="FE18" i="60"/>
  <c r="FM18" i="60"/>
  <c r="FJ36" i="60"/>
  <c r="FR36" i="60"/>
  <c r="FY10" i="60"/>
  <c r="FQ10" i="60"/>
  <c r="FM52" i="60"/>
  <c r="FE52" i="60"/>
  <c r="FQ34" i="60"/>
  <c r="FY34" i="60"/>
  <c r="FM40" i="60"/>
  <c r="FE40" i="60"/>
  <c r="FL57" i="60"/>
  <c r="FT57" i="60"/>
  <c r="GA47" i="60"/>
  <c r="FS47" i="60"/>
  <c r="FQ15" i="60"/>
  <c r="FY15" i="60"/>
  <c r="FQ17" i="60"/>
  <c r="FY17" i="60"/>
  <c r="FM31" i="60"/>
  <c r="FE31" i="60"/>
  <c r="FY37" i="60"/>
  <c r="FQ37" i="60"/>
  <c r="FM12" i="60"/>
  <c r="FE12" i="60"/>
  <c r="FJ35" i="60"/>
  <c r="FR35" i="60"/>
  <c r="CM48" i="60"/>
  <c r="GE48" i="60"/>
  <c r="FE14" i="60"/>
  <c r="FM14" i="60"/>
  <c r="FQ54" i="60"/>
  <c r="FY54" i="60"/>
  <c r="FJ58" i="60"/>
  <c r="FR58" i="60"/>
  <c r="FJ32" i="60"/>
  <c r="FR32" i="60"/>
  <c r="FL26" i="60"/>
  <c r="FT26" i="60"/>
  <c r="FM51" i="60"/>
  <c r="FE51" i="60"/>
  <c r="FJ24" i="60"/>
  <c r="FR24" i="60"/>
  <c r="FR14" i="60"/>
  <c r="FJ14" i="60"/>
  <c r="FJ21" i="60"/>
  <c r="FR21" i="60"/>
  <c r="FM34" i="60"/>
  <c r="FE34" i="60"/>
  <c r="GF49" i="60"/>
  <c r="FX49" i="60"/>
  <c r="FT56" i="60"/>
  <c r="FL56" i="60"/>
  <c r="FT36" i="60"/>
  <c r="FL36" i="60"/>
  <c r="FL24" i="60"/>
  <c r="FT24" i="60"/>
  <c r="FY50" i="60"/>
  <c r="FQ50" i="60"/>
  <c r="FR11" i="60"/>
  <c r="FJ11" i="60"/>
  <c r="FJ16" i="60"/>
  <c r="FR16" i="60"/>
  <c r="FY13" i="60"/>
  <c r="FQ13" i="60"/>
  <c r="FR57" i="60"/>
  <c r="FJ57" i="60"/>
  <c r="FE48" i="60"/>
  <c r="FM48" i="60"/>
  <c r="FR43" i="60"/>
  <c r="FJ43" i="60"/>
  <c r="FQ12" i="60"/>
  <c r="FY12" i="60"/>
  <c r="FJ61" i="60"/>
  <c r="FR61" i="60"/>
  <c r="FL21" i="60"/>
  <c r="FT21" i="60"/>
  <c r="FE11" i="60"/>
  <c r="FM11" i="60"/>
  <c r="FQ23" i="60"/>
  <c r="FY23" i="60"/>
  <c r="FR45" i="60"/>
  <c r="FJ45" i="60"/>
  <c r="FQ25" i="60"/>
  <c r="FY25" i="60"/>
  <c r="FT19" i="60"/>
  <c r="FL19" i="60"/>
  <c r="FJ44" i="60"/>
  <c r="FR44" i="60"/>
  <c r="FT23" i="60"/>
  <c r="FL23" i="60"/>
  <c r="FL13" i="60"/>
  <c r="FT13" i="60"/>
  <c r="FE53" i="60"/>
  <c r="FM53" i="60"/>
  <c r="FR46" i="60"/>
  <c r="FJ46" i="60"/>
  <c r="FT25" i="60"/>
  <c r="FL25" i="60"/>
  <c r="FJ53" i="60"/>
  <c r="FR53" i="60"/>
  <c r="FL55" i="60"/>
  <c r="FT55" i="60"/>
  <c r="FR39" i="60"/>
  <c r="FJ39" i="60"/>
  <c r="FY33" i="60"/>
  <c r="FQ33" i="60"/>
  <c r="FM60" i="60"/>
  <c r="FE60" i="60"/>
  <c r="FT61" i="60"/>
  <c r="FL61" i="60"/>
  <c r="FR51" i="60"/>
  <c r="FJ51" i="60"/>
  <c r="FE50" i="60"/>
  <c r="FM50" i="60"/>
  <c r="EX9" i="60"/>
  <c r="FF9" i="60"/>
  <c r="FJ47" i="60"/>
  <c r="FR47" i="60"/>
  <c r="FL44" i="60"/>
  <c r="FT44" i="60"/>
  <c r="FQ18" i="60"/>
  <c r="FY18" i="60"/>
  <c r="FY41" i="60"/>
  <c r="FQ41" i="60"/>
  <c r="FM45" i="60"/>
  <c r="FE45" i="60"/>
  <c r="FQ9" i="60" l="1"/>
  <c r="FY9" i="60"/>
  <c r="GA19" i="61"/>
  <c r="FS19" i="61"/>
  <c r="FZ16" i="61"/>
  <c r="GH16" i="61"/>
  <c r="FX14" i="61"/>
  <c r="GF14" i="61"/>
  <c r="GA15" i="61"/>
  <c r="FS15" i="61"/>
  <c r="FL22" i="61"/>
  <c r="FT22" i="61"/>
  <c r="FS20" i="61"/>
  <c r="GA20" i="61"/>
  <c r="FQ12" i="61"/>
  <c r="FY12" i="61"/>
  <c r="GA14" i="61"/>
  <c r="FS14" i="61"/>
  <c r="FQ15" i="61"/>
  <c r="FY15" i="61"/>
  <c r="FZ11" i="61"/>
  <c r="GH11" i="61"/>
  <c r="FX10" i="61"/>
  <c r="GF10" i="61"/>
  <c r="FL9" i="61"/>
  <c r="FT9" i="61"/>
  <c r="FY22" i="61"/>
  <c r="FQ22" i="61"/>
  <c r="FT13" i="61"/>
  <c r="FL13" i="61"/>
  <c r="FT18" i="61"/>
  <c r="FL18" i="61"/>
  <c r="GF13" i="61"/>
  <c r="FX13" i="61"/>
  <c r="GE21" i="61"/>
  <c r="CM21" i="61"/>
  <c r="GF16" i="61"/>
  <c r="FX16" i="61"/>
  <c r="GA17" i="61"/>
  <c r="FS17" i="61"/>
  <c r="GF18" i="61"/>
  <c r="FX18" i="61"/>
  <c r="FX9" i="61"/>
  <c r="GF9" i="61"/>
  <c r="FY11" i="61"/>
  <c r="FQ11" i="61"/>
  <c r="GF17" i="61"/>
  <c r="FX17" i="61"/>
  <c r="FQ19" i="61"/>
  <c r="FY19" i="61"/>
  <c r="FS21" i="61"/>
  <c r="GA21" i="61"/>
  <c r="GF20" i="61"/>
  <c r="FX20" i="61"/>
  <c r="FZ12" i="61"/>
  <c r="GH12" i="61"/>
  <c r="FZ10" i="61"/>
  <c r="GH10" i="61"/>
  <c r="FL27" i="60"/>
  <c r="FT27" i="60"/>
  <c r="FT16" i="60"/>
  <c r="FL16" i="60"/>
  <c r="FT38" i="60"/>
  <c r="FL38" i="60"/>
  <c r="FQ60" i="60"/>
  <c r="FY60" i="60"/>
  <c r="FT35" i="60"/>
  <c r="FL35" i="60"/>
  <c r="FT41" i="60"/>
  <c r="FL41" i="60"/>
  <c r="FS30" i="60"/>
  <c r="GA30" i="60"/>
  <c r="FL59" i="60"/>
  <c r="FT59" i="60"/>
  <c r="FQ51" i="60"/>
  <c r="FY51" i="60"/>
  <c r="FL52" i="60"/>
  <c r="FT52" i="60"/>
  <c r="GA21" i="60"/>
  <c r="FS21" i="60"/>
  <c r="GA32" i="60"/>
  <c r="FS32" i="60"/>
  <c r="GF37" i="60"/>
  <c r="FX37" i="60"/>
  <c r="GF54" i="60"/>
  <c r="FX54" i="60"/>
  <c r="GA49" i="60"/>
  <c r="FS49" i="60"/>
  <c r="GF31" i="60"/>
  <c r="FX31" i="60"/>
  <c r="GA33" i="60"/>
  <c r="FS33" i="60"/>
  <c r="FT45" i="60"/>
  <c r="FL45" i="60"/>
  <c r="GA19" i="60"/>
  <c r="FS19" i="60"/>
  <c r="FX13" i="60"/>
  <c r="GF13" i="60"/>
  <c r="FX42" i="60"/>
  <c r="GF42" i="60"/>
  <c r="GH20" i="60"/>
  <c r="FZ20" i="60"/>
  <c r="GF25" i="60"/>
  <c r="FX25" i="60"/>
  <c r="FY61" i="60"/>
  <c r="FQ61" i="60"/>
  <c r="FS57" i="60"/>
  <c r="GA57" i="60"/>
  <c r="FY52" i="60"/>
  <c r="FQ52" i="60"/>
  <c r="FY19" i="60"/>
  <c r="FQ19" i="60"/>
  <c r="FX22" i="60"/>
  <c r="GF22" i="60"/>
  <c r="FM9" i="60"/>
  <c r="FE9" i="60"/>
  <c r="FL54" i="60"/>
  <c r="FT54" i="60"/>
  <c r="GF12" i="60"/>
  <c r="FX12" i="60"/>
  <c r="FQ24" i="60"/>
  <c r="FY24" i="60"/>
  <c r="FT60" i="60"/>
  <c r="FL60" i="60"/>
  <c r="FX33" i="60"/>
  <c r="GF33" i="60"/>
  <c r="FX50" i="60"/>
  <c r="GF50" i="60"/>
  <c r="FL34" i="60"/>
  <c r="FT34" i="60"/>
  <c r="FT31" i="60"/>
  <c r="FL31" i="60"/>
  <c r="FL40" i="60"/>
  <c r="FT40" i="60"/>
  <c r="FL58" i="60"/>
  <c r="FT58" i="60"/>
  <c r="GF28" i="60"/>
  <c r="FX28" i="60"/>
  <c r="GE26" i="60"/>
  <c r="CM26" i="60"/>
  <c r="FZ47" i="60"/>
  <c r="GH47" i="60"/>
  <c r="FX41" i="60"/>
  <c r="GF41" i="60"/>
  <c r="GE49" i="60"/>
  <c r="CM49" i="60"/>
  <c r="FX10" i="60"/>
  <c r="GF10" i="60"/>
  <c r="FL50" i="60"/>
  <c r="FT50" i="60"/>
  <c r="FT14" i="60"/>
  <c r="FL14" i="60"/>
  <c r="FX55" i="60"/>
  <c r="GF55" i="60"/>
  <c r="FT53" i="60"/>
  <c r="FL53" i="60"/>
  <c r="FT18" i="60"/>
  <c r="FL18" i="60"/>
  <c r="FQ30" i="60"/>
  <c r="FY30" i="60"/>
  <c r="GF18" i="60"/>
  <c r="FX18" i="60"/>
  <c r="GA13" i="60"/>
  <c r="FS13" i="60"/>
  <c r="GF23" i="60"/>
  <c r="FX23" i="60"/>
  <c r="FY16" i="60"/>
  <c r="FQ16" i="60"/>
  <c r="GA24" i="60"/>
  <c r="FS24" i="60"/>
  <c r="FQ35" i="60"/>
  <c r="FY35" i="60"/>
  <c r="GF34" i="60"/>
  <c r="FX34" i="60"/>
  <c r="FT28" i="60"/>
  <c r="FL28" i="60"/>
  <c r="FS56" i="60"/>
  <c r="GA56" i="60"/>
  <c r="FL29" i="60"/>
  <c r="FT29" i="60"/>
  <c r="FY44" i="60"/>
  <c r="FQ44" i="60"/>
  <c r="FY46" i="60"/>
  <c r="FQ46" i="60"/>
  <c r="FQ11" i="60"/>
  <c r="FY11" i="60"/>
  <c r="FS17" i="60"/>
  <c r="GA17" i="60"/>
  <c r="FY59" i="60"/>
  <c r="FQ59" i="60"/>
  <c r="FT51" i="60"/>
  <c r="FL51" i="60"/>
  <c r="FL15" i="60"/>
  <c r="FT15" i="60"/>
  <c r="FL10" i="60"/>
  <c r="FT10" i="60"/>
  <c r="FS25" i="60"/>
  <c r="GA25" i="60"/>
  <c r="FQ14" i="60"/>
  <c r="FY14" i="60"/>
  <c r="FY20" i="60"/>
  <c r="FQ20" i="60"/>
  <c r="FQ45" i="60"/>
  <c r="FY45" i="60"/>
  <c r="FY53" i="60"/>
  <c r="FQ53" i="60"/>
  <c r="GA26" i="60"/>
  <c r="FS26" i="60"/>
  <c r="GF17" i="60"/>
  <c r="FX17" i="60"/>
  <c r="FT46" i="60"/>
  <c r="FL46" i="60"/>
  <c r="FY38" i="60"/>
  <c r="FQ38" i="60"/>
  <c r="GA37" i="60"/>
  <c r="FS37" i="60"/>
  <c r="FY43" i="60"/>
  <c r="FQ43" i="60"/>
  <c r="FX40" i="60"/>
  <c r="GF40" i="60"/>
  <c r="FY36" i="60"/>
  <c r="FQ36" i="60"/>
  <c r="GA43" i="60"/>
  <c r="FS43" i="60"/>
  <c r="FQ39" i="60"/>
  <c r="FY39" i="60"/>
  <c r="GA23" i="60"/>
  <c r="FS23" i="60"/>
  <c r="FQ57" i="60"/>
  <c r="FY57" i="60"/>
  <c r="GA36" i="60"/>
  <c r="FS36" i="60"/>
  <c r="FT39" i="60"/>
  <c r="FL39" i="60"/>
  <c r="FY56" i="60"/>
  <c r="FQ56" i="60"/>
  <c r="GF29" i="60"/>
  <c r="FX29" i="60"/>
  <c r="FL12" i="60"/>
  <c r="FT12" i="60"/>
  <c r="FQ47" i="60"/>
  <c r="FY47" i="60"/>
  <c r="FY58" i="60"/>
  <c r="FQ58" i="60"/>
  <c r="GA61" i="60"/>
  <c r="FS61" i="60"/>
  <c r="FX27" i="60"/>
  <c r="GF27" i="60"/>
  <c r="GA55" i="60"/>
  <c r="FS55" i="60"/>
  <c r="FT48" i="60"/>
  <c r="FL48" i="60"/>
  <c r="CL48" i="60"/>
  <c r="GA44" i="60"/>
  <c r="FS44" i="60"/>
  <c r="FT11" i="60"/>
  <c r="FL11" i="60"/>
  <c r="FQ21" i="60"/>
  <c r="FY21" i="60"/>
  <c r="FY32" i="60"/>
  <c r="FQ32" i="60"/>
  <c r="GF15" i="60"/>
  <c r="FX15" i="60"/>
  <c r="GA42" i="60"/>
  <c r="FS42" i="60"/>
  <c r="GH22" i="60"/>
  <c r="FZ22" i="60"/>
  <c r="GF9" i="60" l="1"/>
  <c r="FX9" i="60"/>
  <c r="GI16" i="61"/>
  <c r="CO16" i="61" s="1"/>
  <c r="GG16" i="61"/>
  <c r="CN16" i="61" s="1"/>
  <c r="FZ19" i="61"/>
  <c r="GH19" i="61"/>
  <c r="CM9" i="61"/>
  <c r="GE9" i="61"/>
  <c r="FS18" i="61"/>
  <c r="GA18" i="61"/>
  <c r="GH15" i="61"/>
  <c r="FZ15" i="61"/>
  <c r="GE14" i="61"/>
  <c r="CM14" i="61"/>
  <c r="CM20" i="61"/>
  <c r="GE20" i="61"/>
  <c r="GE13" i="61"/>
  <c r="CM13" i="61"/>
  <c r="GI11" i="61"/>
  <c r="CO11" i="61" s="1"/>
  <c r="GG11" i="61"/>
  <c r="CN11" i="61" s="1"/>
  <c r="FZ21" i="61"/>
  <c r="GH21" i="61"/>
  <c r="CM18" i="61"/>
  <c r="GE18" i="61"/>
  <c r="FX22" i="61"/>
  <c r="GF22" i="61"/>
  <c r="GF15" i="61"/>
  <c r="FX15" i="61"/>
  <c r="GE17" i="61"/>
  <c r="CM17" i="61"/>
  <c r="GG10" i="61"/>
  <c r="CN10" i="61" s="1"/>
  <c r="GI10" i="61"/>
  <c r="CO10" i="61" s="1"/>
  <c r="GH20" i="61"/>
  <c r="FZ20" i="61"/>
  <c r="CM16" i="61"/>
  <c r="CQ16" i="61" s="1"/>
  <c r="GE16" i="61"/>
  <c r="FX19" i="61"/>
  <c r="GF19" i="61"/>
  <c r="GF11" i="61"/>
  <c r="FX11" i="61"/>
  <c r="FS13" i="61"/>
  <c r="GA13" i="61"/>
  <c r="GH17" i="61"/>
  <c r="FZ17" i="61"/>
  <c r="GE10" i="61"/>
  <c r="CM10" i="61"/>
  <c r="FZ14" i="61"/>
  <c r="GH14" i="61"/>
  <c r="GI12" i="61"/>
  <c r="CO12" i="61" s="1"/>
  <c r="GG12" i="61"/>
  <c r="CN12" i="61" s="1"/>
  <c r="FS22" i="61"/>
  <c r="GA22" i="61"/>
  <c r="GA9" i="61"/>
  <c r="FS9" i="61"/>
  <c r="CL21" i="61"/>
  <c r="GF12" i="61"/>
  <c r="FX12" i="61"/>
  <c r="GA27" i="60"/>
  <c r="FS27" i="60"/>
  <c r="GA59" i="60"/>
  <c r="FS59" i="60"/>
  <c r="FX60" i="60"/>
  <c r="GF60" i="60"/>
  <c r="GA41" i="60"/>
  <c r="FS41" i="60"/>
  <c r="GA38" i="60"/>
  <c r="FS38" i="60"/>
  <c r="GH30" i="60"/>
  <c r="FZ30" i="60"/>
  <c r="FS35" i="60"/>
  <c r="GA35" i="60"/>
  <c r="GA16" i="60"/>
  <c r="FS16" i="60"/>
  <c r="FX20" i="60"/>
  <c r="GF20" i="60"/>
  <c r="GE12" i="60"/>
  <c r="CM12" i="60"/>
  <c r="GI47" i="60"/>
  <c r="CO47" i="60" s="1"/>
  <c r="GG47" i="60"/>
  <c r="CN47" i="60" s="1"/>
  <c r="GE17" i="60"/>
  <c r="CM17" i="60"/>
  <c r="FZ55" i="60"/>
  <c r="GH55" i="60"/>
  <c r="GF39" i="60"/>
  <c r="FX39" i="60"/>
  <c r="GE40" i="60"/>
  <c r="CM40" i="60"/>
  <c r="FS31" i="60"/>
  <c r="GA31" i="60"/>
  <c r="GE31" i="60"/>
  <c r="CM31" i="60"/>
  <c r="GE37" i="60"/>
  <c r="CM37" i="60"/>
  <c r="FX58" i="60"/>
  <c r="GF58" i="60"/>
  <c r="FZ26" i="60"/>
  <c r="GH26" i="60"/>
  <c r="FS51" i="60"/>
  <c r="GA51" i="60"/>
  <c r="GF46" i="60"/>
  <c r="FX46" i="60"/>
  <c r="GE34" i="60"/>
  <c r="CM34" i="60"/>
  <c r="CM23" i="60"/>
  <c r="GE23" i="60"/>
  <c r="FX19" i="60"/>
  <c r="GF19" i="60"/>
  <c r="FS11" i="60"/>
  <c r="GA11" i="60"/>
  <c r="FX47" i="60"/>
  <c r="GF47" i="60"/>
  <c r="GA34" i="60"/>
  <c r="FS34" i="60"/>
  <c r="GA40" i="60"/>
  <c r="FS40" i="60"/>
  <c r="CM55" i="60"/>
  <c r="GE55" i="60"/>
  <c r="GF21" i="60"/>
  <c r="FX21" i="60"/>
  <c r="CM25" i="60"/>
  <c r="GE25" i="60"/>
  <c r="CL26" i="60"/>
  <c r="FZ19" i="60"/>
  <c r="GH19" i="60"/>
  <c r="FX53" i="60"/>
  <c r="GF53" i="60"/>
  <c r="GH25" i="60"/>
  <c r="FZ25" i="60"/>
  <c r="FZ36" i="60"/>
  <c r="GH36" i="60"/>
  <c r="FX59" i="60"/>
  <c r="GF59" i="60"/>
  <c r="CM18" i="60"/>
  <c r="GE18" i="60"/>
  <c r="FS60" i="60"/>
  <c r="GA60" i="60"/>
  <c r="GA52" i="60"/>
  <c r="FS52" i="60"/>
  <c r="FX56" i="60"/>
  <c r="GF56" i="60"/>
  <c r="GF14" i="60"/>
  <c r="FX14" i="60"/>
  <c r="GI20" i="60"/>
  <c r="CO20" i="60" s="1"/>
  <c r="GG20" i="60"/>
  <c r="CN20" i="60" s="1"/>
  <c r="FZ32" i="60"/>
  <c r="GH32" i="60"/>
  <c r="FZ42" i="60"/>
  <c r="GH42" i="60"/>
  <c r="FZ44" i="60"/>
  <c r="GH44" i="60"/>
  <c r="FX45" i="60"/>
  <c r="GF45" i="60"/>
  <c r="GH56" i="60"/>
  <c r="FZ56" i="60"/>
  <c r="FX30" i="60"/>
  <c r="GF30" i="60"/>
  <c r="CM10" i="60"/>
  <c r="GE10" i="60"/>
  <c r="GA46" i="60"/>
  <c r="FS46" i="60"/>
  <c r="FX61" i="60"/>
  <c r="GF61" i="60"/>
  <c r="FX11" i="60"/>
  <c r="GF11" i="60"/>
  <c r="FS54" i="60"/>
  <c r="GA54" i="60"/>
  <c r="GF36" i="60"/>
  <c r="FX36" i="60"/>
  <c r="GH57" i="60"/>
  <c r="FZ57" i="60"/>
  <c r="GA29" i="60"/>
  <c r="FS29" i="60"/>
  <c r="GE28" i="60"/>
  <c r="CM28" i="60"/>
  <c r="GE54" i="60"/>
  <c r="CM54" i="60"/>
  <c r="GH43" i="60"/>
  <c r="FZ43" i="60"/>
  <c r="FZ24" i="60"/>
  <c r="GH24" i="60"/>
  <c r="FS53" i="60"/>
  <c r="GA53" i="60"/>
  <c r="FS48" i="60"/>
  <c r="GA48" i="60"/>
  <c r="GE22" i="60"/>
  <c r="CM22" i="60"/>
  <c r="GF35" i="60"/>
  <c r="FX35" i="60"/>
  <c r="GE42" i="60"/>
  <c r="CM42" i="60"/>
  <c r="FX43" i="60"/>
  <c r="GF43" i="60"/>
  <c r="FT9" i="60"/>
  <c r="FL9" i="60"/>
  <c r="GI22" i="60"/>
  <c r="CO22" i="60" s="1"/>
  <c r="GG22" i="60"/>
  <c r="CN22" i="60" s="1"/>
  <c r="FZ21" i="60"/>
  <c r="GH21" i="60"/>
  <c r="GE29" i="60"/>
  <c r="CM29" i="60"/>
  <c r="FX38" i="60"/>
  <c r="GF38" i="60"/>
  <c r="CM27" i="60"/>
  <c r="GE27" i="60"/>
  <c r="FX57" i="60"/>
  <c r="GF57" i="60"/>
  <c r="GA10" i="60"/>
  <c r="FS10" i="60"/>
  <c r="CM33" i="60"/>
  <c r="GE33" i="60"/>
  <c r="FX24" i="60"/>
  <c r="GF24" i="60"/>
  <c r="FS45" i="60"/>
  <c r="GA45" i="60"/>
  <c r="FZ61" i="60"/>
  <c r="GH61" i="60"/>
  <c r="FS39" i="60"/>
  <c r="GA39" i="60"/>
  <c r="FS28" i="60"/>
  <c r="GA28" i="60"/>
  <c r="FX16" i="60"/>
  <c r="GF16" i="60"/>
  <c r="FS18" i="60"/>
  <c r="GA18" i="60"/>
  <c r="CL49" i="60"/>
  <c r="GA58" i="60"/>
  <c r="FS58" i="60"/>
  <c r="GF51" i="60"/>
  <c r="FX51" i="60"/>
  <c r="GF32" i="60"/>
  <c r="FX32" i="60"/>
  <c r="GH23" i="60"/>
  <c r="FZ23" i="60"/>
  <c r="GE13" i="60"/>
  <c r="CM13" i="60"/>
  <c r="FZ13" i="60"/>
  <c r="GH13" i="60"/>
  <c r="FX52" i="60"/>
  <c r="GF52" i="60"/>
  <c r="CM50" i="60"/>
  <c r="GE50" i="60"/>
  <c r="FZ49" i="60"/>
  <c r="GH49" i="60"/>
  <c r="GF44" i="60"/>
  <c r="FX44" i="60"/>
  <c r="FS14" i="60"/>
  <c r="GA14" i="60"/>
  <c r="GA12" i="60"/>
  <c r="FS12" i="60"/>
  <c r="GA50" i="60"/>
  <c r="FS50" i="60"/>
  <c r="FZ37" i="60"/>
  <c r="GH37" i="60"/>
  <c r="GE15" i="60"/>
  <c r="CM15" i="60"/>
  <c r="GA15" i="60"/>
  <c r="FS15" i="60"/>
  <c r="GH17" i="60"/>
  <c r="FZ17" i="60"/>
  <c r="CM41" i="60"/>
  <c r="GE41" i="60"/>
  <c r="FZ33" i="60"/>
  <c r="GH33" i="60"/>
  <c r="GE9" i="60" l="1"/>
  <c r="CL9" i="60" s="1"/>
  <c r="CM9" i="60"/>
  <c r="CQ10" i="61"/>
  <c r="GI19" i="61"/>
  <c r="CO19" i="61" s="1"/>
  <c r="GG19" i="61"/>
  <c r="CN19" i="61" s="1"/>
  <c r="FZ9" i="61"/>
  <c r="GH9" i="61"/>
  <c r="GH18" i="61"/>
  <c r="FZ18" i="61"/>
  <c r="CM19" i="61"/>
  <c r="CQ19" i="61" s="1"/>
  <c r="GE19" i="61"/>
  <c r="CL20" i="61"/>
  <c r="CP20" i="61"/>
  <c r="CS20" i="61" s="1"/>
  <c r="CL17" i="61"/>
  <c r="CL18" i="61"/>
  <c r="GG21" i="61"/>
  <c r="GI21" i="61"/>
  <c r="CO21" i="61" s="1"/>
  <c r="CQ21" i="61" s="1"/>
  <c r="GH13" i="61"/>
  <c r="FZ13" i="61"/>
  <c r="GI15" i="61"/>
  <c r="CO15" i="61" s="1"/>
  <c r="GG15" i="61"/>
  <c r="CN15" i="61" s="1"/>
  <c r="CL9" i="61"/>
  <c r="GE15" i="61"/>
  <c r="CM15" i="61"/>
  <c r="CQ15" i="61" s="1"/>
  <c r="CL10" i="61"/>
  <c r="CP10" i="61"/>
  <c r="CS10" i="61" s="1"/>
  <c r="CL14" i="61"/>
  <c r="CL16" i="61"/>
  <c r="CP16" i="61"/>
  <c r="CS16" i="61" s="1"/>
  <c r="GE12" i="61"/>
  <c r="CM12" i="61"/>
  <c r="CQ12" i="61" s="1"/>
  <c r="GE11" i="61"/>
  <c r="CM11" i="61"/>
  <c r="CQ11" i="61" s="1"/>
  <c r="GI20" i="61"/>
  <c r="CO20" i="61" s="1"/>
  <c r="CQ20" i="61" s="1"/>
  <c r="GG20" i="61"/>
  <c r="CN20" i="61" s="1"/>
  <c r="GH22" i="61"/>
  <c r="FZ22" i="61"/>
  <c r="GG14" i="61"/>
  <c r="CN14" i="61" s="1"/>
  <c r="GI14" i="61"/>
  <c r="CO14" i="61" s="1"/>
  <c r="CQ14" i="61" s="1"/>
  <c r="GI17" i="61"/>
  <c r="CO17" i="61" s="1"/>
  <c r="CQ17" i="61" s="1"/>
  <c r="GG17" i="61"/>
  <c r="CN17" i="61" s="1"/>
  <c r="GE22" i="61"/>
  <c r="CM22" i="61"/>
  <c r="CL13" i="61"/>
  <c r="FZ27" i="60"/>
  <c r="GH27" i="60"/>
  <c r="GG30" i="60"/>
  <c r="CN30" i="60" s="1"/>
  <c r="GI30" i="60"/>
  <c r="CO30" i="60" s="1"/>
  <c r="GH41" i="60"/>
  <c r="FZ41" i="60"/>
  <c r="FZ35" i="60"/>
  <c r="GH35" i="60"/>
  <c r="GE60" i="60"/>
  <c r="CL60" i="60" s="1"/>
  <c r="CM60" i="60"/>
  <c r="FZ16" i="60"/>
  <c r="GH16" i="60"/>
  <c r="GH38" i="60"/>
  <c r="FZ38" i="60"/>
  <c r="CQ22" i="60"/>
  <c r="GH59" i="60"/>
  <c r="FZ59" i="60"/>
  <c r="CM36" i="60"/>
  <c r="GE36" i="60"/>
  <c r="CM14" i="60"/>
  <c r="GE14" i="60"/>
  <c r="GI55" i="60"/>
  <c r="CO55" i="60" s="1"/>
  <c r="CQ55" i="60" s="1"/>
  <c r="GG55" i="60"/>
  <c r="CN55" i="60" s="1"/>
  <c r="GI42" i="60"/>
  <c r="CO42" i="60" s="1"/>
  <c r="CQ42" i="60" s="1"/>
  <c r="GG42" i="60"/>
  <c r="CN42" i="60" s="1"/>
  <c r="GG26" i="60"/>
  <c r="GI26" i="60"/>
  <c r="CO26" i="60" s="1"/>
  <c r="CQ26" i="60" s="1"/>
  <c r="CL17" i="60"/>
  <c r="GI17" i="60"/>
  <c r="CO17" i="60" s="1"/>
  <c r="CQ17" i="60" s="1"/>
  <c r="GG17" i="60"/>
  <c r="CN17" i="60" s="1"/>
  <c r="CL13" i="60"/>
  <c r="GH45" i="60"/>
  <c r="FZ45" i="60"/>
  <c r="CM57" i="60"/>
  <c r="GE57" i="60"/>
  <c r="GE61" i="60"/>
  <c r="CM61" i="60"/>
  <c r="CL10" i="60"/>
  <c r="FZ52" i="60"/>
  <c r="GH52" i="60"/>
  <c r="CM19" i="60"/>
  <c r="GE19" i="60"/>
  <c r="GG37" i="60"/>
  <c r="CN37" i="60" s="1"/>
  <c r="GI37" i="60"/>
  <c r="CO37" i="60" s="1"/>
  <c r="CQ37" i="60" s="1"/>
  <c r="CM35" i="60"/>
  <c r="GE35" i="60"/>
  <c r="GH39" i="60"/>
  <c r="FZ39" i="60"/>
  <c r="GG24" i="60"/>
  <c r="CN24" i="60" s="1"/>
  <c r="GI24" i="60"/>
  <c r="CO24" i="60" s="1"/>
  <c r="GG44" i="60"/>
  <c r="CN44" i="60" s="1"/>
  <c r="GI44" i="60"/>
  <c r="CO44" i="60" s="1"/>
  <c r="GH51" i="60"/>
  <c r="FZ51" i="60"/>
  <c r="GI21" i="60"/>
  <c r="CO21" i="60" s="1"/>
  <c r="GG21" i="60"/>
  <c r="CN21" i="60" s="1"/>
  <c r="GI43" i="60"/>
  <c r="CO43" i="60" s="1"/>
  <c r="GG43" i="60"/>
  <c r="CN43" i="60" s="1"/>
  <c r="CM58" i="60"/>
  <c r="GE58" i="60"/>
  <c r="FZ58" i="60"/>
  <c r="GH58" i="60"/>
  <c r="GH46" i="60"/>
  <c r="FZ46" i="60"/>
  <c r="CL18" i="60"/>
  <c r="CL41" i="60"/>
  <c r="GH31" i="60"/>
  <c r="FZ31" i="60"/>
  <c r="FZ34" i="60"/>
  <c r="GH34" i="60"/>
  <c r="FZ15" i="60"/>
  <c r="GH15" i="60"/>
  <c r="GE30" i="60"/>
  <c r="CM30" i="60"/>
  <c r="CQ30" i="60" s="1"/>
  <c r="GI49" i="60"/>
  <c r="CO49" i="60" s="1"/>
  <c r="CQ49" i="60" s="1"/>
  <c r="GG49" i="60"/>
  <c r="FS9" i="60"/>
  <c r="GA9" i="60"/>
  <c r="GG23" i="60"/>
  <c r="CN23" i="60" s="1"/>
  <c r="GI23" i="60"/>
  <c r="CO23" i="60" s="1"/>
  <c r="CQ23" i="60" s="1"/>
  <c r="CM24" i="60"/>
  <c r="GE24" i="60"/>
  <c r="CL27" i="60"/>
  <c r="CM43" i="60"/>
  <c r="GE43" i="60"/>
  <c r="GI25" i="60"/>
  <c r="CO25" i="60" s="1"/>
  <c r="CQ25" i="60" s="1"/>
  <c r="GG25" i="60"/>
  <c r="CN25" i="60" s="1"/>
  <c r="CL28" i="60"/>
  <c r="GE32" i="60"/>
  <c r="CM32" i="60"/>
  <c r="FZ29" i="60"/>
  <c r="GH29" i="60"/>
  <c r="GH11" i="60"/>
  <c r="FZ11" i="60"/>
  <c r="CP22" i="60"/>
  <c r="CS22" i="60" s="1"/>
  <c r="CL22" i="60"/>
  <c r="CM59" i="60"/>
  <c r="GE59" i="60"/>
  <c r="CL25" i="60"/>
  <c r="CL50" i="60"/>
  <c r="CL54" i="60"/>
  <c r="GI57" i="60"/>
  <c r="CO57" i="60" s="1"/>
  <c r="GG57" i="60"/>
  <c r="CN57" i="60" s="1"/>
  <c r="GI56" i="60"/>
  <c r="CO56" i="60" s="1"/>
  <c r="GG56" i="60"/>
  <c r="CN56" i="60" s="1"/>
  <c r="FZ60" i="60"/>
  <c r="GH60" i="60"/>
  <c r="CM53" i="60"/>
  <c r="GE53" i="60"/>
  <c r="GE21" i="60"/>
  <c r="CM21" i="60"/>
  <c r="CL40" i="60"/>
  <c r="GH28" i="60"/>
  <c r="FZ28" i="60"/>
  <c r="GH54" i="60"/>
  <c r="FZ54" i="60"/>
  <c r="CL34" i="60"/>
  <c r="CM56" i="60"/>
  <c r="GE56" i="60"/>
  <c r="GH48" i="60"/>
  <c r="FZ48" i="60"/>
  <c r="GH53" i="60"/>
  <c r="FZ53" i="60"/>
  <c r="CL37" i="60"/>
  <c r="CL12" i="60"/>
  <c r="CM47" i="60"/>
  <c r="CQ47" i="60" s="1"/>
  <c r="GE47" i="60"/>
  <c r="GI13" i="60"/>
  <c r="CO13" i="60" s="1"/>
  <c r="CQ13" i="60" s="1"/>
  <c r="GG13" i="60"/>
  <c r="CN13" i="60" s="1"/>
  <c r="CL29" i="60"/>
  <c r="FZ50" i="60"/>
  <c r="GH50" i="60"/>
  <c r="GE46" i="60"/>
  <c r="CM46" i="60"/>
  <c r="GH12" i="60"/>
  <c r="FZ12" i="60"/>
  <c r="GG61" i="60"/>
  <c r="CN61" i="60" s="1"/>
  <c r="GI61" i="60"/>
  <c r="CO61" i="60" s="1"/>
  <c r="GI36" i="60"/>
  <c r="CO36" i="60" s="1"/>
  <c r="GG36" i="60"/>
  <c r="CN36" i="60" s="1"/>
  <c r="GE44" i="60"/>
  <c r="CM44" i="60"/>
  <c r="GG32" i="60"/>
  <c r="CN32" i="60" s="1"/>
  <c r="GI32" i="60"/>
  <c r="CO32" i="60" s="1"/>
  <c r="GH18" i="60"/>
  <c r="FZ18" i="60"/>
  <c r="GI33" i="60"/>
  <c r="CO33" i="60" s="1"/>
  <c r="CQ33" i="60" s="1"/>
  <c r="GG33" i="60"/>
  <c r="CN33" i="60" s="1"/>
  <c r="CL42" i="60"/>
  <c r="GI19" i="60"/>
  <c r="CO19" i="60" s="1"/>
  <c r="GG19" i="60"/>
  <c r="CN19" i="60" s="1"/>
  <c r="CL23" i="60"/>
  <c r="CM39" i="60"/>
  <c r="GE39" i="60"/>
  <c r="CM20" i="60"/>
  <c r="CQ20" i="60" s="1"/>
  <c r="GE20" i="60"/>
  <c r="CM52" i="60"/>
  <c r="GE52" i="60"/>
  <c r="CM11" i="60"/>
  <c r="GE11" i="60"/>
  <c r="FZ40" i="60"/>
  <c r="GH40" i="60"/>
  <c r="FZ10" i="60"/>
  <c r="GH10" i="60"/>
  <c r="GE51" i="60"/>
  <c r="CM51" i="60"/>
  <c r="GH14" i="60"/>
  <c r="FZ14" i="60"/>
  <c r="CP33" i="60"/>
  <c r="CS33" i="60" s="1"/>
  <c r="CL33" i="60"/>
  <c r="CL15" i="60"/>
  <c r="CM16" i="60"/>
  <c r="GE16" i="60"/>
  <c r="CM38" i="60"/>
  <c r="GE38" i="60"/>
  <c r="GE45" i="60"/>
  <c r="CM45" i="60"/>
  <c r="CL55" i="60"/>
  <c r="CL31" i="60"/>
  <c r="CP19" i="61" l="1"/>
  <c r="CS19" i="61" s="1"/>
  <c r="CL19" i="61"/>
  <c r="CP12" i="61"/>
  <c r="CS12" i="61" s="1"/>
  <c r="CL12" i="61"/>
  <c r="GG13" i="61"/>
  <c r="GI13" i="61"/>
  <c r="CO13" i="61" s="1"/>
  <c r="CQ13" i="61" s="1"/>
  <c r="CN21" i="61"/>
  <c r="CP21" i="61"/>
  <c r="CS21" i="61" s="1"/>
  <c r="GI9" i="61"/>
  <c r="CO9" i="61" s="1"/>
  <c r="CQ9" i="61" s="1"/>
  <c r="GG9" i="61"/>
  <c r="GG18" i="61"/>
  <c r="GI18" i="61"/>
  <c r="CO18" i="61" s="1"/>
  <c r="CQ18" i="61" s="1"/>
  <c r="CP14" i="61"/>
  <c r="CS14" i="61" s="1"/>
  <c r="CP17" i="61"/>
  <c r="CS17" i="61" s="1"/>
  <c r="GG22" i="61"/>
  <c r="CN22" i="61" s="1"/>
  <c r="GI22" i="61"/>
  <c r="CO22" i="61" s="1"/>
  <c r="CQ22" i="61" s="1"/>
  <c r="CP15" i="61"/>
  <c r="CS15" i="61" s="1"/>
  <c r="CL15" i="61"/>
  <c r="CL22" i="61"/>
  <c r="CP11" i="61"/>
  <c r="CS11" i="61" s="1"/>
  <c r="CL11" i="61"/>
  <c r="CP25" i="60"/>
  <c r="CS25" i="60" s="1"/>
  <c r="CQ56" i="60"/>
  <c r="CP23" i="60"/>
  <c r="CS23" i="60" s="1"/>
  <c r="CP55" i="60"/>
  <c r="CS55" i="60" s="1"/>
  <c r="CQ24" i="60"/>
  <c r="GG27" i="60"/>
  <c r="GI27" i="60"/>
  <c r="CO27" i="60" s="1"/>
  <c r="CQ27" i="60" s="1"/>
  <c r="CP13" i="60"/>
  <c r="CS13" i="60" s="1"/>
  <c r="CQ19" i="60"/>
  <c r="CP17" i="60"/>
  <c r="CS17" i="60" s="1"/>
  <c r="GI16" i="60"/>
  <c r="CO16" i="60" s="1"/>
  <c r="CQ16" i="60" s="1"/>
  <c r="GG16" i="60"/>
  <c r="CN16" i="60" s="1"/>
  <c r="GI41" i="60"/>
  <c r="CO41" i="60" s="1"/>
  <c r="CQ41" i="60" s="1"/>
  <c r="GG41" i="60"/>
  <c r="GI35" i="60"/>
  <c r="CO35" i="60" s="1"/>
  <c r="CQ35" i="60" s="1"/>
  <c r="GG35" i="60"/>
  <c r="CN35" i="60" s="1"/>
  <c r="CP42" i="60"/>
  <c r="CS42" i="60" s="1"/>
  <c r="GG38" i="60"/>
  <c r="CN38" i="60" s="1"/>
  <c r="GI38" i="60"/>
  <c r="CO38" i="60" s="1"/>
  <c r="CQ38" i="60" s="1"/>
  <c r="GI59" i="60"/>
  <c r="CO59" i="60" s="1"/>
  <c r="CQ59" i="60" s="1"/>
  <c r="GG59" i="60"/>
  <c r="CN59" i="60" s="1"/>
  <c r="CP19" i="60"/>
  <c r="CS19" i="60" s="1"/>
  <c r="CL19" i="60"/>
  <c r="CQ21" i="60"/>
  <c r="GI51" i="60"/>
  <c r="CO51" i="60" s="1"/>
  <c r="CQ51" i="60" s="1"/>
  <c r="GG51" i="60"/>
  <c r="CN51" i="60" s="1"/>
  <c r="CP21" i="60"/>
  <c r="CS21" i="60" s="1"/>
  <c r="CL21" i="60"/>
  <c r="GG31" i="60"/>
  <c r="GI31" i="60"/>
  <c r="CO31" i="60" s="1"/>
  <c r="CQ31" i="60" s="1"/>
  <c r="GG46" i="60"/>
  <c r="CN46" i="60" s="1"/>
  <c r="GI46" i="60"/>
  <c r="CO46" i="60" s="1"/>
  <c r="CQ46" i="60" s="1"/>
  <c r="CP24" i="60"/>
  <c r="CS24" i="60" s="1"/>
  <c r="CL24" i="60"/>
  <c r="GI10" i="60"/>
  <c r="CO10" i="60" s="1"/>
  <c r="CQ10" i="60" s="1"/>
  <c r="GG10" i="60"/>
  <c r="GI52" i="60"/>
  <c r="CO52" i="60" s="1"/>
  <c r="CQ52" i="60" s="1"/>
  <c r="GG52" i="60"/>
  <c r="CN52" i="60" s="1"/>
  <c r="CL11" i="60"/>
  <c r="GG12" i="60"/>
  <c r="GI12" i="60"/>
  <c r="CO12" i="60" s="1"/>
  <c r="CQ12" i="60" s="1"/>
  <c r="CN49" i="60"/>
  <c r="CP49" i="60"/>
  <c r="CS49" i="60" s="1"/>
  <c r="CQ61" i="60"/>
  <c r="GH9" i="60"/>
  <c r="FZ9" i="60"/>
  <c r="CL14" i="60"/>
  <c r="CL38" i="60"/>
  <c r="GG18" i="60"/>
  <c r="GI18" i="60"/>
  <c r="CO18" i="60" s="1"/>
  <c r="CQ18" i="60" s="1"/>
  <c r="GG54" i="60"/>
  <c r="GI54" i="60"/>
  <c r="CO54" i="60" s="1"/>
  <c r="CQ54" i="60" s="1"/>
  <c r="GG58" i="60"/>
  <c r="CN58" i="60" s="1"/>
  <c r="GI58" i="60"/>
  <c r="CO58" i="60" s="1"/>
  <c r="CQ58" i="60" s="1"/>
  <c r="CP61" i="60"/>
  <c r="CS61" i="60" s="1"/>
  <c r="CL61" i="60"/>
  <c r="GG34" i="60"/>
  <c r="GI34" i="60"/>
  <c r="CO34" i="60" s="1"/>
  <c r="CQ34" i="60" s="1"/>
  <c r="GG40" i="60"/>
  <c r="GI40" i="60"/>
  <c r="CO40" i="60" s="1"/>
  <c r="CQ40" i="60" s="1"/>
  <c r="CP47" i="60"/>
  <c r="CS47" i="60" s="1"/>
  <c r="CL47" i="60"/>
  <c r="GG60" i="60"/>
  <c r="GI60" i="60"/>
  <c r="CO60" i="60" s="1"/>
  <c r="CQ60" i="60" s="1"/>
  <c r="CP37" i="60"/>
  <c r="CS37" i="60" s="1"/>
  <c r="GI53" i="60"/>
  <c r="CO53" i="60" s="1"/>
  <c r="CQ53" i="60" s="1"/>
  <c r="GG53" i="60"/>
  <c r="CN53" i="60" s="1"/>
  <c r="CQ32" i="60"/>
  <c r="CL43" i="60"/>
  <c r="CP43" i="60"/>
  <c r="CS43" i="60" s="1"/>
  <c r="GI39" i="60"/>
  <c r="CO39" i="60" s="1"/>
  <c r="CQ39" i="60" s="1"/>
  <c r="GG39" i="60"/>
  <c r="CN39" i="60" s="1"/>
  <c r="CL57" i="60"/>
  <c r="CP57" i="60"/>
  <c r="CS57" i="60" s="1"/>
  <c r="CL39" i="60"/>
  <c r="CL51" i="60"/>
  <c r="CL53" i="60"/>
  <c r="GI28" i="60"/>
  <c r="CO28" i="60" s="1"/>
  <c r="CQ28" i="60" s="1"/>
  <c r="GG28" i="60"/>
  <c r="CP32" i="60"/>
  <c r="CS32" i="60" s="1"/>
  <c r="CL32" i="60"/>
  <c r="CQ43" i="60"/>
  <c r="CP30" i="60"/>
  <c r="CS30" i="60" s="1"/>
  <c r="CL30" i="60"/>
  <c r="CL58" i="60"/>
  <c r="CQ57" i="60"/>
  <c r="CL56" i="60"/>
  <c r="CP56" i="60"/>
  <c r="CS56" i="60" s="1"/>
  <c r="CL59" i="60"/>
  <c r="GI50" i="60"/>
  <c r="CO50" i="60" s="1"/>
  <c r="CQ50" i="60" s="1"/>
  <c r="GG50" i="60"/>
  <c r="GI11" i="60"/>
  <c r="CO11" i="60" s="1"/>
  <c r="CQ11" i="60" s="1"/>
  <c r="GG11" i="60"/>
  <c r="CN11" i="60" s="1"/>
  <c r="GG29" i="60"/>
  <c r="GI29" i="60"/>
  <c r="CO29" i="60" s="1"/>
  <c r="CQ29" i="60" s="1"/>
  <c r="CN26" i="60"/>
  <c r="CP26" i="60"/>
  <c r="CS26" i="60" s="1"/>
  <c r="CL52" i="60"/>
  <c r="CQ44" i="60"/>
  <c r="CL35" i="60"/>
  <c r="CL36" i="60"/>
  <c r="CP36" i="60"/>
  <c r="CS36" i="60" s="1"/>
  <c r="CL20" i="60"/>
  <c r="CP20" i="60"/>
  <c r="CS20" i="60" s="1"/>
  <c r="CL45" i="60"/>
  <c r="CL16" i="60"/>
  <c r="GI14" i="60"/>
  <c r="CO14" i="60" s="1"/>
  <c r="CQ14" i="60" s="1"/>
  <c r="GG14" i="60"/>
  <c r="CN14" i="60" s="1"/>
  <c r="CL44" i="60"/>
  <c r="CP44" i="60"/>
  <c r="CS44" i="60" s="1"/>
  <c r="CL46" i="60"/>
  <c r="GG48" i="60"/>
  <c r="GI48" i="60"/>
  <c r="CO48" i="60" s="1"/>
  <c r="CQ48" i="60" s="1"/>
  <c r="GI15" i="60"/>
  <c r="CO15" i="60" s="1"/>
  <c r="CQ15" i="60" s="1"/>
  <c r="GG15" i="60"/>
  <c r="GI45" i="60"/>
  <c r="CO45" i="60" s="1"/>
  <c r="CQ45" i="60" s="1"/>
  <c r="GG45" i="60"/>
  <c r="CN45" i="60" s="1"/>
  <c r="CQ36" i="60"/>
  <c r="CP22" i="61" l="1"/>
  <c r="CS22" i="61" s="1"/>
  <c r="CN13" i="61"/>
  <c r="CP13" i="61"/>
  <c r="CS13" i="61" s="1"/>
  <c r="CN18" i="61"/>
  <c r="CP18" i="61"/>
  <c r="CS18" i="61" s="1"/>
  <c r="CN9" i="61"/>
  <c r="CP9" i="61"/>
  <c r="CS9" i="61" s="1"/>
  <c r="CS7" i="61" s="1"/>
  <c r="B9" i="24" s="1"/>
  <c r="CP11" i="60"/>
  <c r="CS11" i="60" s="1"/>
  <c r="CP35" i="60"/>
  <c r="CS35" i="60" s="1"/>
  <c r="CP16" i="60"/>
  <c r="CS16" i="60" s="1"/>
  <c r="CP51" i="60"/>
  <c r="CS51" i="60" s="1"/>
  <c r="CP39" i="60"/>
  <c r="CS39" i="60" s="1"/>
  <c r="CN27" i="60"/>
  <c r="CP27" i="60"/>
  <c r="CS27" i="60" s="1"/>
  <c r="CP59" i="60"/>
  <c r="CS59" i="60" s="1"/>
  <c r="CP53" i="60"/>
  <c r="CS53" i="60" s="1"/>
  <c r="CN41" i="60"/>
  <c r="CP41" i="60"/>
  <c r="CS41" i="60" s="1"/>
  <c r="CP38" i="60"/>
  <c r="CS38" i="60" s="1"/>
  <c r="CP14" i="60"/>
  <c r="CS14" i="60" s="1"/>
  <c r="GI9" i="60"/>
  <c r="CO9" i="60" s="1"/>
  <c r="CQ9" i="60" s="1"/>
  <c r="GG9" i="60"/>
  <c r="CN50" i="60"/>
  <c r="CP50" i="60"/>
  <c r="CS50" i="60" s="1"/>
  <c r="CN12" i="60"/>
  <c r="CP12" i="60"/>
  <c r="CS12" i="60" s="1"/>
  <c r="CP46" i="60"/>
  <c r="CS46" i="60" s="1"/>
  <c r="CN40" i="60"/>
  <c r="CP40" i="60"/>
  <c r="CS40" i="60" s="1"/>
  <c r="CN10" i="60"/>
  <c r="CP10" i="60"/>
  <c r="CS10" i="60" s="1"/>
  <c r="CN29" i="60"/>
  <c r="CP29" i="60"/>
  <c r="CS29" i="60" s="1"/>
  <c r="CN34" i="60"/>
  <c r="CP34" i="60"/>
  <c r="CS34" i="60" s="1"/>
  <c r="CN48" i="60"/>
  <c r="CP48" i="60"/>
  <c r="CS48" i="60" s="1"/>
  <c r="CN31" i="60"/>
  <c r="CP31" i="60"/>
  <c r="CS31" i="60" s="1"/>
  <c r="CN60" i="60"/>
  <c r="CP60" i="60"/>
  <c r="CS60" i="60" s="1"/>
  <c r="CN28" i="60"/>
  <c r="CP28" i="60"/>
  <c r="CS28" i="60" s="1"/>
  <c r="CP52" i="60"/>
  <c r="CS52" i="60" s="1"/>
  <c r="CN54" i="60"/>
  <c r="CP54" i="60"/>
  <c r="CS54" i="60" s="1"/>
  <c r="CN18" i="60"/>
  <c r="CP18" i="60"/>
  <c r="CS18" i="60" s="1"/>
  <c r="CN15" i="60"/>
  <c r="CP15" i="60"/>
  <c r="CS15" i="60" s="1"/>
  <c r="CP45" i="60"/>
  <c r="CS45" i="60" s="1"/>
  <c r="CP58" i="60"/>
  <c r="CS58" i="60" s="1"/>
  <c r="CN9" i="60" l="1"/>
  <c r="CP9" i="60"/>
  <c r="CS9" i="60" s="1"/>
  <c r="CS7" i="60" s="1"/>
  <c r="B2" i="24" s="1"/>
  <c r="GD32" i="59" l="1"/>
  <c r="GC32" i="59"/>
  <c r="GB32" i="59"/>
  <c r="FW32" i="59"/>
  <c r="FV32" i="59"/>
  <c r="FU32" i="59"/>
  <c r="FP32" i="59"/>
  <c r="FO32" i="59"/>
  <c r="FN32" i="59"/>
  <c r="FI32" i="59"/>
  <c r="FH32" i="59"/>
  <c r="FG32" i="59"/>
  <c r="FB32" i="59"/>
  <c r="FA32" i="59"/>
  <c r="EZ32" i="59"/>
  <c r="EU32" i="59"/>
  <c r="ET32" i="59"/>
  <c r="ES32" i="59"/>
  <c r="EN32" i="59"/>
  <c r="EM32" i="59"/>
  <c r="EL32" i="59"/>
  <c r="EG32" i="59"/>
  <c r="EF32" i="59"/>
  <c r="EE32" i="59"/>
  <c r="DZ32" i="59"/>
  <c r="DY32" i="59"/>
  <c r="DX32" i="59"/>
  <c r="DS32" i="59"/>
  <c r="DR32" i="59"/>
  <c r="DQ32" i="59"/>
  <c r="DK32" i="59"/>
  <c r="DL32" i="59" s="1"/>
  <c r="DJ32" i="59"/>
  <c r="DC32" i="59"/>
  <c r="DB32" i="59"/>
  <c r="DD32" i="59" s="1"/>
  <c r="CX32" i="59"/>
  <c r="CZ32" i="59" s="1"/>
  <c r="AD32" i="59"/>
  <c r="AC32" i="59"/>
  <c r="GD31" i="59"/>
  <c r="GC31" i="59"/>
  <c r="GB31" i="59"/>
  <c r="FW31" i="59"/>
  <c r="FV31" i="59"/>
  <c r="FU31" i="59"/>
  <c r="FP31" i="59"/>
  <c r="FO31" i="59"/>
  <c r="FN31" i="59"/>
  <c r="FI31" i="59"/>
  <c r="FH31" i="59"/>
  <c r="FG31" i="59"/>
  <c r="FB31" i="59"/>
  <c r="FA31" i="59"/>
  <c r="EZ31" i="59"/>
  <c r="EU31" i="59"/>
  <c r="ET31" i="59"/>
  <c r="ES31" i="59"/>
  <c r="EN31" i="59"/>
  <c r="EM31" i="59"/>
  <c r="EL31" i="59"/>
  <c r="EG31" i="59"/>
  <c r="EF31" i="59"/>
  <c r="EE31" i="59"/>
  <c r="DZ31" i="59"/>
  <c r="DY31" i="59"/>
  <c r="DX31" i="59"/>
  <c r="DS31" i="59"/>
  <c r="DR31" i="59"/>
  <c r="DQ31" i="59"/>
  <c r="DK31" i="59"/>
  <c r="DJ31" i="59"/>
  <c r="DL31" i="59" s="1"/>
  <c r="DC31" i="59"/>
  <c r="DB31" i="59"/>
  <c r="DD31" i="59" s="1"/>
  <c r="CX31" i="59"/>
  <c r="CZ31" i="59" s="1"/>
  <c r="AD31" i="59"/>
  <c r="AC31" i="59"/>
  <c r="GD30" i="59"/>
  <c r="GC30" i="59"/>
  <c r="GB30" i="59"/>
  <c r="FW30" i="59"/>
  <c r="FV30" i="59"/>
  <c r="FU30" i="59"/>
  <c r="FP30" i="59"/>
  <c r="FO30" i="59"/>
  <c r="FN30" i="59"/>
  <c r="FI30" i="59"/>
  <c r="FH30" i="59"/>
  <c r="FG30" i="59"/>
  <c r="FB30" i="59"/>
  <c r="FA30" i="59"/>
  <c r="EZ30" i="59"/>
  <c r="EU30" i="59"/>
  <c r="ET30" i="59"/>
  <c r="ES30" i="59"/>
  <c r="EN30" i="59"/>
  <c r="EM30" i="59"/>
  <c r="EL30" i="59"/>
  <c r="EG30" i="59"/>
  <c r="EF30" i="59"/>
  <c r="EE30" i="59"/>
  <c r="DY30" i="59"/>
  <c r="DX30" i="59"/>
  <c r="DZ30" i="59" s="1"/>
  <c r="DR30" i="59"/>
  <c r="DQ30" i="59"/>
  <c r="DS30" i="59" s="1"/>
  <c r="DL30" i="59"/>
  <c r="DK30" i="59"/>
  <c r="DJ30" i="59"/>
  <c r="DC30" i="59"/>
  <c r="DB30" i="59"/>
  <c r="DD30" i="59" s="1"/>
  <c r="DF30" i="59" s="1"/>
  <c r="DE30" i="59" s="1"/>
  <c r="CX30" i="59"/>
  <c r="AD30" i="59"/>
  <c r="AC30" i="59"/>
  <c r="GD29" i="59"/>
  <c r="GC29" i="59"/>
  <c r="GB29" i="59"/>
  <c r="FW29" i="59"/>
  <c r="FV29" i="59"/>
  <c r="FU29" i="59"/>
  <c r="FP29" i="59"/>
  <c r="FO29" i="59"/>
  <c r="FN29" i="59"/>
  <c r="FI29" i="59"/>
  <c r="FH29" i="59"/>
  <c r="FG29" i="59"/>
  <c r="FB29" i="59"/>
  <c r="FA29" i="59"/>
  <c r="EZ29" i="59"/>
  <c r="EU29" i="59"/>
  <c r="ET29" i="59"/>
  <c r="ES29" i="59"/>
  <c r="EN29" i="59"/>
  <c r="EM29" i="59"/>
  <c r="EL29" i="59"/>
  <c r="EG29" i="59"/>
  <c r="EF29" i="59"/>
  <c r="EE29" i="59"/>
  <c r="DY29" i="59"/>
  <c r="DX29" i="59"/>
  <c r="DZ29" i="59" s="1"/>
  <c r="DR29" i="59"/>
  <c r="DQ29" i="59"/>
  <c r="DS29" i="59" s="1"/>
  <c r="DK29" i="59"/>
  <c r="DJ29" i="59"/>
  <c r="DL29" i="59" s="1"/>
  <c r="DC29" i="59"/>
  <c r="DD29" i="59" s="1"/>
  <c r="DB29" i="59"/>
  <c r="CX29" i="59"/>
  <c r="CY29" i="59" s="1"/>
  <c r="DA29" i="59" s="1"/>
  <c r="DI29" i="59" s="1"/>
  <c r="AD29" i="59"/>
  <c r="AC29" i="59"/>
  <c r="GD28" i="59"/>
  <c r="GC28" i="59"/>
  <c r="GB28" i="59"/>
  <c r="FW28" i="59"/>
  <c r="FV28" i="59"/>
  <c r="FU28" i="59"/>
  <c r="FP28" i="59"/>
  <c r="FO28" i="59"/>
  <c r="FN28" i="59"/>
  <c r="FI28" i="59"/>
  <c r="FH28" i="59"/>
  <c r="FG28" i="59"/>
  <c r="FB28" i="59"/>
  <c r="FA28" i="59"/>
  <c r="EZ28" i="59"/>
  <c r="EU28" i="59"/>
  <c r="ET28" i="59"/>
  <c r="ES28" i="59"/>
  <c r="EN28" i="59"/>
  <c r="EM28" i="59"/>
  <c r="EL28" i="59"/>
  <c r="EG28" i="59"/>
  <c r="EF28" i="59"/>
  <c r="EE28" i="59"/>
  <c r="DZ28" i="59"/>
  <c r="DY28" i="59"/>
  <c r="DX28" i="59"/>
  <c r="DR28" i="59"/>
  <c r="DQ28" i="59"/>
  <c r="DK28" i="59"/>
  <c r="DJ28" i="59"/>
  <c r="DL28" i="59" s="1"/>
  <c r="DC28" i="59"/>
  <c r="DB28" i="59"/>
  <c r="CX28" i="59"/>
  <c r="CY28" i="59" s="1"/>
  <c r="AD28" i="59"/>
  <c r="AC28" i="59"/>
  <c r="GD27" i="59"/>
  <c r="GC27" i="59"/>
  <c r="GB27" i="59"/>
  <c r="FW27" i="59"/>
  <c r="FV27" i="59"/>
  <c r="FU27" i="59"/>
  <c r="FP27" i="59"/>
  <c r="FO27" i="59"/>
  <c r="FN27" i="59"/>
  <c r="FI27" i="59"/>
  <c r="FH27" i="59"/>
  <c r="FG27" i="59"/>
  <c r="FB27" i="59"/>
  <c r="FA27" i="59"/>
  <c r="EZ27" i="59"/>
  <c r="EU27" i="59"/>
  <c r="ET27" i="59"/>
  <c r="ES27" i="59"/>
  <c r="EN27" i="59"/>
  <c r="EM27" i="59"/>
  <c r="EL27" i="59"/>
  <c r="EG27" i="59"/>
  <c r="EF27" i="59"/>
  <c r="EE27" i="59"/>
  <c r="DZ27" i="59"/>
  <c r="DY27" i="59"/>
  <c r="DX27" i="59"/>
  <c r="DR27" i="59"/>
  <c r="DQ27" i="59"/>
  <c r="DS27" i="59" s="1"/>
  <c r="DK27" i="59"/>
  <c r="DJ27" i="59"/>
  <c r="DL27" i="59" s="1"/>
  <c r="DC27" i="59"/>
  <c r="DB27" i="59"/>
  <c r="DD27" i="59" s="1"/>
  <c r="CX27" i="59"/>
  <c r="CZ27" i="59" s="1"/>
  <c r="AD27" i="59"/>
  <c r="DF27" i="59" s="1"/>
  <c r="DE27" i="59" s="1"/>
  <c r="AC27" i="59"/>
  <c r="GD26" i="59"/>
  <c r="GC26" i="59"/>
  <c r="GB26" i="59"/>
  <c r="FW26" i="59"/>
  <c r="FV26" i="59"/>
  <c r="FU26" i="59"/>
  <c r="FP26" i="59"/>
  <c r="FO26" i="59"/>
  <c r="FN26" i="59"/>
  <c r="FI26" i="59"/>
  <c r="FH26" i="59"/>
  <c r="FG26" i="59"/>
  <c r="FB26" i="59"/>
  <c r="FA26" i="59"/>
  <c r="EZ26" i="59"/>
  <c r="EU26" i="59"/>
  <c r="ET26" i="59"/>
  <c r="ES26" i="59"/>
  <c r="EN26" i="59"/>
  <c r="EM26" i="59"/>
  <c r="EL26" i="59"/>
  <c r="EG26" i="59"/>
  <c r="EF26" i="59"/>
  <c r="EE26" i="59"/>
  <c r="DZ26" i="59"/>
  <c r="DY26" i="59"/>
  <c r="DX26" i="59"/>
  <c r="DR26" i="59"/>
  <c r="DQ26" i="59"/>
  <c r="DK26" i="59"/>
  <c r="DJ26" i="59"/>
  <c r="DL26" i="59" s="1"/>
  <c r="DC26" i="59"/>
  <c r="DB26" i="59"/>
  <c r="DD26" i="59" s="1"/>
  <c r="DF26" i="59" s="1"/>
  <c r="CX26" i="59"/>
  <c r="CZ26" i="59" s="1"/>
  <c r="AD26" i="59"/>
  <c r="AC26" i="59"/>
  <c r="GD25" i="59"/>
  <c r="GC25" i="59"/>
  <c r="GB25" i="59"/>
  <c r="FW25" i="59"/>
  <c r="FV25" i="59"/>
  <c r="FU25" i="59"/>
  <c r="FP25" i="59"/>
  <c r="FO25" i="59"/>
  <c r="FN25" i="59"/>
  <c r="FI25" i="59"/>
  <c r="FH25" i="59"/>
  <c r="FG25" i="59"/>
  <c r="FB25" i="59"/>
  <c r="FA25" i="59"/>
  <c r="EZ25" i="59"/>
  <c r="EU25" i="59"/>
  <c r="ET25" i="59"/>
  <c r="ES25" i="59"/>
  <c r="EN25" i="59"/>
  <c r="EM25" i="59"/>
  <c r="EL25" i="59"/>
  <c r="EG25" i="59"/>
  <c r="EF25" i="59"/>
  <c r="EE25" i="59"/>
  <c r="DZ25" i="59"/>
  <c r="DY25" i="59"/>
  <c r="DX25" i="59"/>
  <c r="DR25" i="59"/>
  <c r="DQ25" i="59"/>
  <c r="DS25" i="59" s="1"/>
  <c r="DK25" i="59"/>
  <c r="DJ25" i="59"/>
  <c r="DL25" i="59" s="1"/>
  <c r="DC25" i="59"/>
  <c r="DD25" i="59" s="1"/>
  <c r="DB25" i="59"/>
  <c r="CX25" i="59"/>
  <c r="CZ25" i="59" s="1"/>
  <c r="AD25" i="59"/>
  <c r="AC25" i="59"/>
  <c r="GD24" i="59"/>
  <c r="GC24" i="59"/>
  <c r="GB24" i="59"/>
  <c r="FW24" i="59"/>
  <c r="FV24" i="59"/>
  <c r="FU24" i="59"/>
  <c r="FP24" i="59"/>
  <c r="FO24" i="59"/>
  <c r="FN24" i="59"/>
  <c r="FI24" i="59"/>
  <c r="FH24" i="59"/>
  <c r="FG24" i="59"/>
  <c r="FB24" i="59"/>
  <c r="FA24" i="59"/>
  <c r="EZ24" i="59"/>
  <c r="EU24" i="59"/>
  <c r="ET24" i="59"/>
  <c r="ES24" i="59"/>
  <c r="EN24" i="59"/>
  <c r="EM24" i="59"/>
  <c r="EL24" i="59"/>
  <c r="EG24" i="59"/>
  <c r="EF24" i="59"/>
  <c r="EE24" i="59"/>
  <c r="DY24" i="59"/>
  <c r="DX24" i="59"/>
  <c r="DZ24" i="59" s="1"/>
  <c r="DR24" i="59"/>
  <c r="DQ24" i="59"/>
  <c r="DS24" i="59" s="1"/>
  <c r="DK24" i="59"/>
  <c r="DJ24" i="59"/>
  <c r="DC24" i="59"/>
  <c r="DB24" i="59"/>
  <c r="CX24" i="59"/>
  <c r="CZ24" i="59" s="1"/>
  <c r="AD24" i="59"/>
  <c r="AC24" i="59"/>
  <c r="GD23" i="59"/>
  <c r="GC23" i="59"/>
  <c r="GB23" i="59"/>
  <c r="FW23" i="59"/>
  <c r="FV23" i="59"/>
  <c r="FU23" i="59"/>
  <c r="FP23" i="59"/>
  <c r="FO23" i="59"/>
  <c r="FN23" i="59"/>
  <c r="FI23" i="59"/>
  <c r="FH23" i="59"/>
  <c r="FG23" i="59"/>
  <c r="FB23" i="59"/>
  <c r="FA23" i="59"/>
  <c r="EZ23" i="59"/>
  <c r="EU23" i="59"/>
  <c r="ET23" i="59"/>
  <c r="ES23" i="59"/>
  <c r="EN23" i="59"/>
  <c r="EM23" i="59"/>
  <c r="EL23" i="59"/>
  <c r="EG23" i="59"/>
  <c r="EF23" i="59"/>
  <c r="EE23" i="59"/>
  <c r="DY23" i="59"/>
  <c r="DX23" i="59"/>
  <c r="DR23" i="59"/>
  <c r="DQ23" i="59"/>
  <c r="DS23" i="59" s="1"/>
  <c r="DK23" i="59"/>
  <c r="DJ23" i="59"/>
  <c r="DL23" i="59" s="1"/>
  <c r="DC23" i="59"/>
  <c r="DB23" i="59"/>
  <c r="DD23" i="59" s="1"/>
  <c r="CY23" i="59"/>
  <c r="CX23" i="59"/>
  <c r="CZ23" i="59" s="1"/>
  <c r="AD23" i="59"/>
  <c r="AC23" i="59"/>
  <c r="GD22" i="59"/>
  <c r="GC22" i="59"/>
  <c r="GB22" i="59"/>
  <c r="FW22" i="59"/>
  <c r="FV22" i="59"/>
  <c r="FU22" i="59"/>
  <c r="FP22" i="59"/>
  <c r="FO22" i="59"/>
  <c r="FN22" i="59"/>
  <c r="FI22" i="59"/>
  <c r="FH22" i="59"/>
  <c r="FG22" i="59"/>
  <c r="FB22" i="59"/>
  <c r="FA22" i="59"/>
  <c r="EZ22" i="59"/>
  <c r="EU22" i="59"/>
  <c r="ET22" i="59"/>
  <c r="ES22" i="59"/>
  <c r="EN22" i="59"/>
  <c r="EM22" i="59"/>
  <c r="EL22" i="59"/>
  <c r="EG22" i="59"/>
  <c r="EF22" i="59"/>
  <c r="EE22" i="59"/>
  <c r="DY22" i="59"/>
  <c r="DX22" i="59"/>
  <c r="DR22" i="59"/>
  <c r="DQ22" i="59"/>
  <c r="DS22" i="59" s="1"/>
  <c r="DK22" i="59"/>
  <c r="DL22" i="59" s="1"/>
  <c r="DJ22" i="59"/>
  <c r="DD22" i="59"/>
  <c r="DF22" i="59" s="1"/>
  <c r="DE22" i="59" s="1"/>
  <c r="DC22" i="59"/>
  <c r="DB22" i="59"/>
  <c r="CX22" i="59"/>
  <c r="CZ22" i="59" s="1"/>
  <c r="AD22" i="59"/>
  <c r="AC22" i="59"/>
  <c r="GD21" i="59"/>
  <c r="GC21" i="59"/>
  <c r="GB21" i="59"/>
  <c r="FW21" i="59"/>
  <c r="FV21" i="59"/>
  <c r="FU21" i="59"/>
  <c r="FP21" i="59"/>
  <c r="FO21" i="59"/>
  <c r="FN21" i="59"/>
  <c r="FI21" i="59"/>
  <c r="FH21" i="59"/>
  <c r="FG21" i="59"/>
  <c r="FB21" i="59"/>
  <c r="FA21" i="59"/>
  <c r="EZ21" i="59"/>
  <c r="EU21" i="59"/>
  <c r="ET21" i="59"/>
  <c r="ES21" i="59"/>
  <c r="EN21" i="59"/>
  <c r="EM21" i="59"/>
  <c r="EL21" i="59"/>
  <c r="EG21" i="59"/>
  <c r="EF21" i="59"/>
  <c r="EE21" i="59"/>
  <c r="DY21" i="59"/>
  <c r="DX21" i="59"/>
  <c r="DZ21" i="59" s="1"/>
  <c r="DR21" i="59"/>
  <c r="DQ21" i="59"/>
  <c r="DK21" i="59"/>
  <c r="DL21" i="59" s="1"/>
  <c r="DJ21" i="59"/>
  <c r="DC21" i="59"/>
  <c r="DB21" i="59"/>
  <c r="DD21" i="59" s="1"/>
  <c r="CX21" i="59"/>
  <c r="CZ21" i="59" s="1"/>
  <c r="AD21" i="59"/>
  <c r="AC21" i="59"/>
  <c r="GD20" i="59"/>
  <c r="GC20" i="59"/>
  <c r="GB20" i="59"/>
  <c r="FW20" i="59"/>
  <c r="FV20" i="59"/>
  <c r="FU20" i="59"/>
  <c r="FP20" i="59"/>
  <c r="FO20" i="59"/>
  <c r="FN20" i="59"/>
  <c r="FI20" i="59"/>
  <c r="FH20" i="59"/>
  <c r="FG20" i="59"/>
  <c r="FB20" i="59"/>
  <c r="FA20" i="59"/>
  <c r="EZ20" i="59"/>
  <c r="EU20" i="59"/>
  <c r="ET20" i="59"/>
  <c r="ES20" i="59"/>
  <c r="EN20" i="59"/>
  <c r="EM20" i="59"/>
  <c r="EL20" i="59"/>
  <c r="EG20" i="59"/>
  <c r="EF20" i="59"/>
  <c r="EE20" i="59"/>
  <c r="DY20" i="59"/>
  <c r="DX20" i="59"/>
  <c r="DR20" i="59"/>
  <c r="DQ20" i="59"/>
  <c r="DS20" i="59" s="1"/>
  <c r="DK20" i="59"/>
  <c r="DJ20" i="59"/>
  <c r="DG20" i="59"/>
  <c r="DF20" i="59"/>
  <c r="DE20" i="59" s="1"/>
  <c r="DC20" i="59"/>
  <c r="DB20" i="59"/>
  <c r="DD20" i="59" s="1"/>
  <c r="CZ20" i="59"/>
  <c r="CX20" i="59"/>
  <c r="CY20" i="59" s="1"/>
  <c r="DA20" i="59" s="1"/>
  <c r="DI20" i="59" s="1"/>
  <c r="DP20" i="59" s="1"/>
  <c r="AD20" i="59"/>
  <c r="AC20" i="59"/>
  <c r="GD19" i="59"/>
  <c r="GC19" i="59"/>
  <c r="GB19" i="59"/>
  <c r="FW19" i="59"/>
  <c r="FV19" i="59"/>
  <c r="FU19" i="59"/>
  <c r="FP19" i="59"/>
  <c r="FO19" i="59"/>
  <c r="FN19" i="59"/>
  <c r="FI19" i="59"/>
  <c r="FH19" i="59"/>
  <c r="FG19" i="59"/>
  <c r="FB19" i="59"/>
  <c r="FA19" i="59"/>
  <c r="EZ19" i="59"/>
  <c r="EU19" i="59"/>
  <c r="ET19" i="59"/>
  <c r="ES19" i="59"/>
  <c r="EN19" i="59"/>
  <c r="EM19" i="59"/>
  <c r="EL19" i="59"/>
  <c r="EG19" i="59"/>
  <c r="EF19" i="59"/>
  <c r="EE19" i="59"/>
  <c r="DY19" i="59"/>
  <c r="DX19" i="59"/>
  <c r="DR19" i="59"/>
  <c r="DQ19" i="59"/>
  <c r="DK19" i="59"/>
  <c r="DJ19" i="59"/>
  <c r="DC19" i="59"/>
  <c r="DB19" i="59"/>
  <c r="DD19" i="59" s="1"/>
  <c r="CX19" i="59"/>
  <c r="CZ19" i="59" s="1"/>
  <c r="AD19" i="59"/>
  <c r="DF19" i="59" s="1"/>
  <c r="DE19" i="59" s="1"/>
  <c r="AC19" i="59"/>
  <c r="GD18" i="59"/>
  <c r="GC18" i="59"/>
  <c r="GB18" i="59"/>
  <c r="FW18" i="59"/>
  <c r="FV18" i="59"/>
  <c r="FU18" i="59"/>
  <c r="FP18" i="59"/>
  <c r="FO18" i="59"/>
  <c r="FN18" i="59"/>
  <c r="FI18" i="59"/>
  <c r="FH18" i="59"/>
  <c r="FG18" i="59"/>
  <c r="FB18" i="59"/>
  <c r="FA18" i="59"/>
  <c r="EZ18" i="59"/>
  <c r="EU18" i="59"/>
  <c r="ET18" i="59"/>
  <c r="ES18" i="59"/>
  <c r="EN18" i="59"/>
  <c r="EM18" i="59"/>
  <c r="EL18" i="59"/>
  <c r="EG18" i="59"/>
  <c r="EF18" i="59"/>
  <c r="EE18" i="59"/>
  <c r="DY18" i="59"/>
  <c r="DX18" i="59"/>
  <c r="DR18" i="59"/>
  <c r="DQ18" i="59"/>
  <c r="DS18" i="59" s="1"/>
  <c r="DK18" i="59"/>
  <c r="DJ18" i="59"/>
  <c r="DL18" i="59" s="1"/>
  <c r="DC18" i="59"/>
  <c r="DB18" i="59"/>
  <c r="CX18" i="59"/>
  <c r="CZ18" i="59" s="1"/>
  <c r="AD18" i="59"/>
  <c r="AC18" i="59"/>
  <c r="GD17" i="59"/>
  <c r="GC17" i="59"/>
  <c r="GB17" i="59"/>
  <c r="FW17" i="59"/>
  <c r="FV17" i="59"/>
  <c r="FU17" i="59"/>
  <c r="FP17" i="59"/>
  <c r="FO17" i="59"/>
  <c r="FN17" i="59"/>
  <c r="FI17" i="59"/>
  <c r="FH17" i="59"/>
  <c r="FG17" i="59"/>
  <c r="FB17" i="59"/>
  <c r="FA17" i="59"/>
  <c r="EZ17" i="59"/>
  <c r="EU17" i="59"/>
  <c r="ET17" i="59"/>
  <c r="ES17" i="59"/>
  <c r="EN17" i="59"/>
  <c r="EM17" i="59"/>
  <c r="EL17" i="59"/>
  <c r="EG17" i="59"/>
  <c r="EF17" i="59"/>
  <c r="EE17" i="59"/>
  <c r="DY17" i="59"/>
  <c r="DX17" i="59"/>
  <c r="DZ17" i="59" s="1"/>
  <c r="DS17" i="59"/>
  <c r="DR17" i="59"/>
  <c r="DQ17" i="59"/>
  <c r="DK17" i="59"/>
  <c r="DL17" i="59" s="1"/>
  <c r="DJ17" i="59"/>
  <c r="DC17" i="59"/>
  <c r="DB17" i="59"/>
  <c r="DD17" i="59" s="1"/>
  <c r="CX17" i="59"/>
  <c r="CZ17" i="59" s="1"/>
  <c r="AD17" i="59"/>
  <c r="AC17" i="59"/>
  <c r="GD16" i="59"/>
  <c r="GC16" i="59"/>
  <c r="GB16" i="59"/>
  <c r="FW16" i="59"/>
  <c r="FV16" i="59"/>
  <c r="FU16" i="59"/>
  <c r="FP16" i="59"/>
  <c r="FO16" i="59"/>
  <c r="FN16" i="59"/>
  <c r="FI16" i="59"/>
  <c r="FH16" i="59"/>
  <c r="FG16" i="59"/>
  <c r="FB16" i="59"/>
  <c r="FA16" i="59"/>
  <c r="EZ16" i="59"/>
  <c r="EU16" i="59"/>
  <c r="ET16" i="59"/>
  <c r="ES16" i="59"/>
  <c r="EN16" i="59"/>
  <c r="EM16" i="59"/>
  <c r="EL16" i="59"/>
  <c r="EG16" i="59"/>
  <c r="EF16" i="59"/>
  <c r="EE16" i="59"/>
  <c r="DZ16" i="59"/>
  <c r="DY16" i="59"/>
  <c r="DX16" i="59"/>
  <c r="DR16" i="59"/>
  <c r="DQ16" i="59"/>
  <c r="DS16" i="59" s="1"/>
  <c r="DK16" i="59"/>
  <c r="DJ16" i="59"/>
  <c r="DC16" i="59"/>
  <c r="DB16" i="59"/>
  <c r="CX16" i="59"/>
  <c r="AD16" i="59"/>
  <c r="AC16" i="59"/>
  <c r="GD15" i="59"/>
  <c r="GC15" i="59"/>
  <c r="GB15" i="59"/>
  <c r="FW15" i="59"/>
  <c r="FV15" i="59"/>
  <c r="FU15" i="59"/>
  <c r="FP15" i="59"/>
  <c r="FO15" i="59"/>
  <c r="FN15" i="59"/>
  <c r="FI15" i="59"/>
  <c r="FH15" i="59"/>
  <c r="FG15" i="59"/>
  <c r="FB15" i="59"/>
  <c r="FA15" i="59"/>
  <c r="EZ15" i="59"/>
  <c r="EU15" i="59"/>
  <c r="ET15" i="59"/>
  <c r="ES15" i="59"/>
  <c r="EN15" i="59"/>
  <c r="EM15" i="59"/>
  <c r="EL15" i="59"/>
  <c r="EG15" i="59"/>
  <c r="EF15" i="59"/>
  <c r="EE15" i="59"/>
  <c r="DZ15" i="59"/>
  <c r="DY15" i="59"/>
  <c r="DX15" i="59"/>
  <c r="DR15" i="59"/>
  <c r="DQ15" i="59"/>
  <c r="DK15" i="59"/>
  <c r="DJ15" i="59"/>
  <c r="DC15" i="59"/>
  <c r="DB15" i="59"/>
  <c r="DD15" i="59" s="1"/>
  <c r="CX15" i="59"/>
  <c r="CZ15" i="59" s="1"/>
  <c r="AD15" i="59"/>
  <c r="AC15" i="59"/>
  <c r="GD14" i="59"/>
  <c r="GC14" i="59"/>
  <c r="GB14" i="59"/>
  <c r="FW14" i="59"/>
  <c r="FV14" i="59"/>
  <c r="FU14" i="59"/>
  <c r="FP14" i="59"/>
  <c r="FO14" i="59"/>
  <c r="FN14" i="59"/>
  <c r="FI14" i="59"/>
  <c r="FH14" i="59"/>
  <c r="FG14" i="59"/>
  <c r="FB14" i="59"/>
  <c r="FA14" i="59"/>
  <c r="EZ14" i="59"/>
  <c r="EU14" i="59"/>
  <c r="ET14" i="59"/>
  <c r="ES14" i="59"/>
  <c r="EN14" i="59"/>
  <c r="EM14" i="59"/>
  <c r="EL14" i="59"/>
  <c r="EG14" i="59"/>
  <c r="EF14" i="59"/>
  <c r="EE14" i="59"/>
  <c r="DY14" i="59"/>
  <c r="DX14" i="59"/>
  <c r="DR14" i="59"/>
  <c r="DQ14" i="59"/>
  <c r="DS14" i="59" s="1"/>
  <c r="DK14" i="59"/>
  <c r="DJ14" i="59"/>
  <c r="DL14" i="59" s="1"/>
  <c r="DC14" i="59"/>
  <c r="DB14" i="59"/>
  <c r="DD14" i="59" s="1"/>
  <c r="DF14" i="59" s="1"/>
  <c r="CZ14" i="59"/>
  <c r="CX14" i="59"/>
  <c r="CY14" i="59" s="1"/>
  <c r="AD14" i="59"/>
  <c r="AC14" i="59"/>
  <c r="GD13" i="59"/>
  <c r="GC13" i="59"/>
  <c r="GB13" i="59"/>
  <c r="FW13" i="59"/>
  <c r="FV13" i="59"/>
  <c r="FU13" i="59"/>
  <c r="FP13" i="59"/>
  <c r="FO13" i="59"/>
  <c r="FN13" i="59"/>
  <c r="FI13" i="59"/>
  <c r="FH13" i="59"/>
  <c r="FG13" i="59"/>
  <c r="FB13" i="59"/>
  <c r="FA13" i="59"/>
  <c r="EZ13" i="59"/>
  <c r="EU13" i="59"/>
  <c r="ET13" i="59"/>
  <c r="ES13" i="59"/>
  <c r="EN13" i="59"/>
  <c r="EM13" i="59"/>
  <c r="EL13" i="59"/>
  <c r="EG13" i="59"/>
  <c r="EF13" i="59"/>
  <c r="EE13" i="59"/>
  <c r="DY13" i="59"/>
  <c r="DX13" i="59"/>
  <c r="DR13" i="59"/>
  <c r="DQ13" i="59"/>
  <c r="DK13" i="59"/>
  <c r="DL13" i="59" s="1"/>
  <c r="DJ13" i="59"/>
  <c r="DC13" i="59"/>
  <c r="DB13" i="59"/>
  <c r="DD13" i="59" s="1"/>
  <c r="DA13" i="59"/>
  <c r="DI13" i="59" s="1"/>
  <c r="CX13" i="59"/>
  <c r="CY13" i="59" s="1"/>
  <c r="AF13" i="59" s="1"/>
  <c r="AD13" i="59"/>
  <c r="DF13" i="59" s="1"/>
  <c r="AC13" i="59"/>
  <c r="GD12" i="59"/>
  <c r="GC12" i="59"/>
  <c r="GB12" i="59"/>
  <c r="FW12" i="59"/>
  <c r="FV12" i="59"/>
  <c r="FU12" i="59"/>
  <c r="FP12" i="59"/>
  <c r="FO12" i="59"/>
  <c r="FN12" i="59"/>
  <c r="FI12" i="59"/>
  <c r="FH12" i="59"/>
  <c r="FG12" i="59"/>
  <c r="FB12" i="59"/>
  <c r="FA12" i="59"/>
  <c r="EZ12" i="59"/>
  <c r="EU12" i="59"/>
  <c r="ET12" i="59"/>
  <c r="ES12" i="59"/>
  <c r="EN12" i="59"/>
  <c r="EM12" i="59"/>
  <c r="EL12" i="59"/>
  <c r="EG12" i="59"/>
  <c r="EF12" i="59"/>
  <c r="EE12" i="59"/>
  <c r="DZ12" i="59"/>
  <c r="DY12" i="59"/>
  <c r="DX12" i="59"/>
  <c r="DR12" i="59"/>
  <c r="DQ12" i="59"/>
  <c r="DS12" i="59" s="1"/>
  <c r="DK12" i="59"/>
  <c r="DJ12" i="59"/>
  <c r="DL12" i="59" s="1"/>
  <c r="DC12" i="59"/>
  <c r="DB12" i="59"/>
  <c r="DD12" i="59" s="1"/>
  <c r="CX12" i="59"/>
  <c r="CZ12" i="59" s="1"/>
  <c r="AD12" i="59"/>
  <c r="AC12" i="59"/>
  <c r="GD11" i="59"/>
  <c r="GC11" i="59"/>
  <c r="GB11" i="59"/>
  <c r="FW11" i="59"/>
  <c r="FV11" i="59"/>
  <c r="FU11" i="59"/>
  <c r="FP11" i="59"/>
  <c r="FO11" i="59"/>
  <c r="FN11" i="59"/>
  <c r="FI11" i="59"/>
  <c r="FH11" i="59"/>
  <c r="FG11" i="59"/>
  <c r="FB11" i="59"/>
  <c r="FA11" i="59"/>
  <c r="EZ11" i="59"/>
  <c r="EU11" i="59"/>
  <c r="ET11" i="59"/>
  <c r="ES11" i="59"/>
  <c r="EN11" i="59"/>
  <c r="EM11" i="59"/>
  <c r="EL11" i="59"/>
  <c r="EG11" i="59"/>
  <c r="EF11" i="59"/>
  <c r="EE11" i="59"/>
  <c r="DZ11" i="59"/>
  <c r="DY11" i="59"/>
  <c r="DX11" i="59"/>
  <c r="DR11" i="59"/>
  <c r="DQ11" i="59"/>
  <c r="DS11" i="59" s="1"/>
  <c r="DK11" i="59"/>
  <c r="DJ11" i="59"/>
  <c r="DL11" i="59" s="1"/>
  <c r="DN11" i="59" s="1"/>
  <c r="DD11" i="59"/>
  <c r="DF11" i="59" s="1"/>
  <c r="DE11" i="59" s="1"/>
  <c r="DC11" i="59"/>
  <c r="DB11" i="59"/>
  <c r="CX11" i="59"/>
  <c r="CZ11" i="59" s="1"/>
  <c r="AD11" i="59"/>
  <c r="AC11" i="59"/>
  <c r="GD10" i="59"/>
  <c r="GC10" i="59"/>
  <c r="GB10" i="59"/>
  <c r="FW10" i="59"/>
  <c r="FV10" i="59"/>
  <c r="FU10" i="59"/>
  <c r="FP10" i="59"/>
  <c r="FO10" i="59"/>
  <c r="FN10" i="59"/>
  <c r="FI10" i="59"/>
  <c r="FH10" i="59"/>
  <c r="FG10" i="59"/>
  <c r="FB10" i="59"/>
  <c r="FA10" i="59"/>
  <c r="EZ10" i="59"/>
  <c r="EU10" i="59"/>
  <c r="ET10" i="59"/>
  <c r="ES10" i="59"/>
  <c r="EN10" i="59"/>
  <c r="EM10" i="59"/>
  <c r="EL10" i="59"/>
  <c r="EG10" i="59"/>
  <c r="EF10" i="59"/>
  <c r="EE10" i="59"/>
  <c r="DY10" i="59"/>
  <c r="DX10" i="59"/>
  <c r="DZ10" i="59" s="1"/>
  <c r="DS10" i="59"/>
  <c r="DR10" i="59"/>
  <c r="DQ10" i="59"/>
  <c r="DK10" i="59"/>
  <c r="DL10" i="59" s="1"/>
  <c r="DJ10" i="59"/>
  <c r="DC10" i="59"/>
  <c r="DB10" i="59"/>
  <c r="CX10" i="59"/>
  <c r="CZ10" i="59" s="1"/>
  <c r="AD10" i="59"/>
  <c r="AC10" i="59"/>
  <c r="GD9" i="59"/>
  <c r="GC9" i="59"/>
  <c r="GB9" i="59"/>
  <c r="FW9" i="59"/>
  <c r="FV9" i="59"/>
  <c r="FU9" i="59"/>
  <c r="FP9" i="59"/>
  <c r="FO9" i="59"/>
  <c r="FN9" i="59"/>
  <c r="FI9" i="59"/>
  <c r="FH9" i="59"/>
  <c r="FG9" i="59"/>
  <c r="FB9" i="59"/>
  <c r="FA9" i="59"/>
  <c r="EZ9" i="59"/>
  <c r="EU9" i="59"/>
  <c r="ET9" i="59"/>
  <c r="ES9" i="59"/>
  <c r="EN9" i="59"/>
  <c r="EM9" i="59"/>
  <c r="EL9" i="59"/>
  <c r="EG9" i="59"/>
  <c r="EF9" i="59"/>
  <c r="EE9" i="59"/>
  <c r="DY9" i="59"/>
  <c r="DX9" i="59"/>
  <c r="DR9" i="59"/>
  <c r="DQ9" i="59"/>
  <c r="DS9" i="59" s="1"/>
  <c r="DK9" i="59"/>
  <c r="DJ9" i="59"/>
  <c r="DL9" i="59" s="1"/>
  <c r="DC9" i="59"/>
  <c r="DB9" i="59"/>
  <c r="CX9" i="59"/>
  <c r="CY9" i="59" s="1"/>
  <c r="AD9" i="59"/>
  <c r="AC9" i="59"/>
  <c r="DN27" i="59" l="1"/>
  <c r="DS13" i="59"/>
  <c r="DZ19" i="59"/>
  <c r="CZ28" i="59"/>
  <c r="DD18" i="59"/>
  <c r="DF18" i="59" s="1"/>
  <c r="DD28" i="59"/>
  <c r="DF28" i="59" s="1"/>
  <c r="DN22" i="59"/>
  <c r="DU22" i="59" s="1"/>
  <c r="DN30" i="59"/>
  <c r="DM30" i="59" s="1"/>
  <c r="CY31" i="59"/>
  <c r="DA31" i="59" s="1"/>
  <c r="DI31" i="59" s="1"/>
  <c r="DP31" i="59" s="1"/>
  <c r="CY12" i="59"/>
  <c r="DA12" i="59" s="1"/>
  <c r="DI12" i="59" s="1"/>
  <c r="CY19" i="59"/>
  <c r="DA19" i="59" s="1"/>
  <c r="DI19" i="59" s="1"/>
  <c r="DG19" i="59" s="1"/>
  <c r="DL20" i="59"/>
  <c r="DN20" i="59" s="1"/>
  <c r="DF21" i="59"/>
  <c r="DE21" i="59" s="1"/>
  <c r="DZ22" i="59"/>
  <c r="CZ29" i="59"/>
  <c r="DS26" i="59"/>
  <c r="CY27" i="59"/>
  <c r="DA27" i="59" s="1"/>
  <c r="DI27" i="59" s="1"/>
  <c r="DS28" i="59"/>
  <c r="DD10" i="59"/>
  <c r="AH13" i="59"/>
  <c r="DS15" i="59"/>
  <c r="DD16" i="59"/>
  <c r="DF16" i="59" s="1"/>
  <c r="DZ18" i="59"/>
  <c r="DD24" i="59"/>
  <c r="DF24" i="59" s="1"/>
  <c r="DF12" i="59"/>
  <c r="DE12" i="59" s="1"/>
  <c r="CZ13" i="59"/>
  <c r="AE13" i="59" s="1"/>
  <c r="AG13" i="59" s="1"/>
  <c r="DL16" i="59"/>
  <c r="DF17" i="59"/>
  <c r="DE17" i="59" s="1"/>
  <c r="DZ20" i="59"/>
  <c r="DL24" i="59"/>
  <c r="DZ9" i="59"/>
  <c r="AE20" i="59"/>
  <c r="AG20" i="59" s="1"/>
  <c r="CY22" i="59"/>
  <c r="DZ23" i="59"/>
  <c r="DL19" i="59"/>
  <c r="DN19" i="59" s="1"/>
  <c r="AF20" i="59"/>
  <c r="AH20" i="59" s="1"/>
  <c r="DF25" i="59"/>
  <c r="DN14" i="59"/>
  <c r="DE14" i="59"/>
  <c r="DU19" i="59"/>
  <c r="DM19" i="59"/>
  <c r="DN25" i="59"/>
  <c r="DE25" i="59"/>
  <c r="DN13" i="59"/>
  <c r="DE13" i="59"/>
  <c r="CZ30" i="59"/>
  <c r="CY30" i="59"/>
  <c r="AF22" i="59"/>
  <c r="AH22" i="59" s="1"/>
  <c r="AE22" i="59"/>
  <c r="AG22" i="59" s="1"/>
  <c r="DA22" i="59"/>
  <c r="DI22" i="59" s="1"/>
  <c r="DF15" i="59"/>
  <c r="AF29" i="59"/>
  <c r="AH29" i="59" s="1"/>
  <c r="AE29" i="59"/>
  <c r="AG29" i="59" s="1"/>
  <c r="DM11" i="59"/>
  <c r="DU11" i="59"/>
  <c r="AF12" i="59"/>
  <c r="AH12" i="59" s="1"/>
  <c r="AE12" i="59"/>
  <c r="AG12" i="59" s="1"/>
  <c r="AF23" i="59"/>
  <c r="AH23" i="59" s="1"/>
  <c r="AE23" i="59"/>
  <c r="AG23" i="59" s="1"/>
  <c r="DA23" i="59"/>
  <c r="DI23" i="59" s="1"/>
  <c r="DP13" i="59"/>
  <c r="DG13" i="59"/>
  <c r="CY11" i="59"/>
  <c r="DD9" i="59"/>
  <c r="DF9" i="59" s="1"/>
  <c r="AE14" i="59"/>
  <c r="AG14" i="59" s="1"/>
  <c r="DA14" i="59"/>
  <c r="DI14" i="59" s="1"/>
  <c r="AF14" i="59"/>
  <c r="AH14" i="59" s="1"/>
  <c r="DG29" i="59"/>
  <c r="DP29" i="59"/>
  <c r="CZ9" i="59"/>
  <c r="AE9" i="59" s="1"/>
  <c r="AG9" i="59" s="1"/>
  <c r="DN26" i="59"/>
  <c r="DE26" i="59"/>
  <c r="DP27" i="59"/>
  <c r="DG27" i="59"/>
  <c r="AF9" i="59"/>
  <c r="AH9" i="59" s="1"/>
  <c r="DN18" i="59"/>
  <c r="DE18" i="59"/>
  <c r="DU27" i="59"/>
  <c r="DM27" i="59"/>
  <c r="AF28" i="59"/>
  <c r="AH28" i="59" s="1"/>
  <c r="AE28" i="59"/>
  <c r="AG28" i="59" s="1"/>
  <c r="DA28" i="59"/>
  <c r="DI28" i="59" s="1"/>
  <c r="CY16" i="59"/>
  <c r="CZ16" i="59"/>
  <c r="DA9" i="59"/>
  <c r="DF10" i="59"/>
  <c r="DZ14" i="59"/>
  <c r="DF31" i="59"/>
  <c r="DO20" i="59"/>
  <c r="DW20" i="59"/>
  <c r="CY21" i="59"/>
  <c r="CY24" i="59"/>
  <c r="DZ13" i="59"/>
  <c r="DL15" i="59"/>
  <c r="DS21" i="59"/>
  <c r="DF32" i="59"/>
  <c r="AF27" i="59"/>
  <c r="AH27" i="59" s="1"/>
  <c r="AE27" i="59"/>
  <c r="AG27" i="59" s="1"/>
  <c r="CY10" i="59"/>
  <c r="CY15" i="59"/>
  <c r="CY18" i="59"/>
  <c r="DS19" i="59"/>
  <c r="DF23" i="59"/>
  <c r="CY26" i="59"/>
  <c r="DF29" i="59"/>
  <c r="CY32" i="59"/>
  <c r="CY17" i="59"/>
  <c r="CY25" i="59"/>
  <c r="DM20" i="59" l="1"/>
  <c r="DU20" i="59"/>
  <c r="DP19" i="59"/>
  <c r="AE19" i="59"/>
  <c r="AG19" i="59" s="1"/>
  <c r="DG31" i="59"/>
  <c r="DU30" i="59"/>
  <c r="DT30" i="59" s="1"/>
  <c r="AF19" i="59"/>
  <c r="AH19" i="59" s="1"/>
  <c r="AE31" i="59"/>
  <c r="AG31" i="59" s="1"/>
  <c r="AF31" i="59"/>
  <c r="AH31" i="59" s="1"/>
  <c r="DN12" i="59"/>
  <c r="DN17" i="59"/>
  <c r="DM22" i="59"/>
  <c r="DN21" i="59"/>
  <c r="DM21" i="59" s="1"/>
  <c r="DO13" i="59"/>
  <c r="DW13" i="59"/>
  <c r="DA25" i="59"/>
  <c r="DI25" i="59" s="1"/>
  <c r="AF25" i="59"/>
  <c r="AH25" i="59" s="1"/>
  <c r="AE25" i="59"/>
  <c r="AG25" i="59" s="1"/>
  <c r="AF30" i="59"/>
  <c r="AH30" i="59" s="1"/>
  <c r="AE30" i="59"/>
  <c r="AG30" i="59" s="1"/>
  <c r="DA30" i="59"/>
  <c r="DI30" i="59" s="1"/>
  <c r="DM26" i="59"/>
  <c r="DU26" i="59"/>
  <c r="DN28" i="59"/>
  <c r="DE28" i="59"/>
  <c r="DT22" i="59"/>
  <c r="EB22" i="59"/>
  <c r="AF32" i="59"/>
  <c r="AH32" i="59" s="1"/>
  <c r="DA32" i="59"/>
  <c r="DI32" i="59" s="1"/>
  <c r="AE32" i="59"/>
  <c r="AG32" i="59" s="1"/>
  <c r="DE29" i="59"/>
  <c r="DN29" i="59"/>
  <c r="EB11" i="59"/>
  <c r="DT11" i="59"/>
  <c r="EB20" i="59"/>
  <c r="DT20" i="59"/>
  <c r="DN10" i="59"/>
  <c r="DE10" i="59"/>
  <c r="AF24" i="59"/>
  <c r="AH24" i="59" s="1"/>
  <c r="DA24" i="59"/>
  <c r="DI24" i="59" s="1"/>
  <c r="AE24" i="59"/>
  <c r="AG24" i="59" s="1"/>
  <c r="DA15" i="59"/>
  <c r="DI15" i="59" s="1"/>
  <c r="AF15" i="59"/>
  <c r="AH15" i="59" s="1"/>
  <c r="AE15" i="59"/>
  <c r="AG15" i="59" s="1"/>
  <c r="DP14" i="59"/>
  <c r="DG14" i="59"/>
  <c r="DT19" i="59"/>
  <c r="EB19" i="59"/>
  <c r="DE16" i="59"/>
  <c r="DN16" i="59"/>
  <c r="DE9" i="59"/>
  <c r="DN9" i="59"/>
  <c r="DA17" i="59"/>
  <c r="DI17" i="59" s="1"/>
  <c r="AF17" i="59"/>
  <c r="AH17" i="59" s="1"/>
  <c r="AE17" i="59"/>
  <c r="AG17" i="59" s="1"/>
  <c r="DG12" i="59"/>
  <c r="DP12" i="59"/>
  <c r="DN15" i="59"/>
  <c r="DE15" i="59"/>
  <c r="DA21" i="59"/>
  <c r="DI21" i="59" s="1"/>
  <c r="AF21" i="59"/>
  <c r="AH21" i="59" s="1"/>
  <c r="AE21" i="59"/>
  <c r="AG21" i="59" s="1"/>
  <c r="ED20" i="59"/>
  <c r="DV20" i="59"/>
  <c r="DU18" i="59"/>
  <c r="DM18" i="59"/>
  <c r="DW29" i="59"/>
  <c r="DO29" i="59"/>
  <c r="DN31" i="59"/>
  <c r="DE31" i="59"/>
  <c r="DM13" i="59"/>
  <c r="DU13" i="59"/>
  <c r="DU17" i="59"/>
  <c r="DM17" i="59"/>
  <c r="DU25" i="59"/>
  <c r="DM25" i="59"/>
  <c r="DI9" i="59"/>
  <c r="DI7" i="59"/>
  <c r="DM14" i="59"/>
  <c r="DU14" i="59"/>
  <c r="DW19" i="59"/>
  <c r="DO19" i="59"/>
  <c r="DN23" i="59"/>
  <c r="DE23" i="59"/>
  <c r="AF18" i="59"/>
  <c r="AH18" i="59" s="1"/>
  <c r="DA18" i="59"/>
  <c r="DI18" i="59" s="1"/>
  <c r="AE18" i="59"/>
  <c r="AG18" i="59" s="1"/>
  <c r="AF16" i="59"/>
  <c r="AH16" i="59" s="1"/>
  <c r="AE16" i="59"/>
  <c r="AG16" i="59" s="1"/>
  <c r="DA16" i="59"/>
  <c r="DI16" i="59" s="1"/>
  <c r="AE11" i="59"/>
  <c r="AG11" i="59" s="1"/>
  <c r="AF11" i="59"/>
  <c r="AH11" i="59" s="1"/>
  <c r="DA11" i="59"/>
  <c r="DI11" i="59" s="1"/>
  <c r="DG22" i="59"/>
  <c r="DP22" i="59"/>
  <c r="DG23" i="59"/>
  <c r="DP23" i="59"/>
  <c r="DA10" i="59"/>
  <c r="DI10" i="59" s="1"/>
  <c r="AF10" i="59"/>
  <c r="AH10" i="59" s="1"/>
  <c r="AE10" i="59"/>
  <c r="AG10" i="59" s="1"/>
  <c r="DT27" i="59"/>
  <c r="EB27" i="59"/>
  <c r="DU12" i="59"/>
  <c r="DM12" i="59"/>
  <c r="DE32" i="59"/>
  <c r="DN32" i="59"/>
  <c r="AF26" i="59"/>
  <c r="AH26" i="59" s="1"/>
  <c r="DA26" i="59"/>
  <c r="DI26" i="59" s="1"/>
  <c r="AE26" i="59"/>
  <c r="AG26" i="59" s="1"/>
  <c r="DE24" i="59"/>
  <c r="DN24" i="59"/>
  <c r="DP28" i="59"/>
  <c r="DG28" i="59"/>
  <c r="DW27" i="59"/>
  <c r="DO27" i="59"/>
  <c r="DO31" i="59"/>
  <c r="DW31" i="59"/>
  <c r="EB30" i="59" l="1"/>
  <c r="DU21" i="59"/>
  <c r="EI22" i="59"/>
  <c r="EA22" i="59"/>
  <c r="DM15" i="59"/>
  <c r="DU15" i="59"/>
  <c r="DT12" i="59"/>
  <c r="EB12" i="59"/>
  <c r="EB26" i="59"/>
  <c r="DT26" i="59"/>
  <c r="DP15" i="59"/>
  <c r="DG15" i="59"/>
  <c r="EB17" i="59"/>
  <c r="DT17" i="59"/>
  <c r="DM28" i="59"/>
  <c r="DU28" i="59"/>
  <c r="DM23" i="59"/>
  <c r="DU23" i="59"/>
  <c r="DM10" i="59"/>
  <c r="DU10" i="59"/>
  <c r="DV27" i="59"/>
  <c r="ED27" i="59"/>
  <c r="DO23" i="59"/>
  <c r="DW23" i="59"/>
  <c r="EA20" i="59"/>
  <c r="EI20" i="59"/>
  <c r="DU16" i="59"/>
  <c r="DM16" i="59"/>
  <c r="DG11" i="59"/>
  <c r="DP11" i="59"/>
  <c r="EC20" i="59"/>
  <c r="EK20" i="59"/>
  <c r="ED13" i="59"/>
  <c r="DV13" i="59"/>
  <c r="DT25" i="59"/>
  <c r="EB25" i="59"/>
  <c r="DW12" i="59"/>
  <c r="DO12" i="59"/>
  <c r="DP18" i="59"/>
  <c r="DG18" i="59"/>
  <c r="DG30" i="59"/>
  <c r="DP30" i="59"/>
  <c r="DU9" i="59"/>
  <c r="DM9" i="59"/>
  <c r="ED29" i="59"/>
  <c r="DV29" i="59"/>
  <c r="DO28" i="59"/>
  <c r="DW28" i="59"/>
  <c r="DO22" i="59"/>
  <c r="DW22" i="59"/>
  <c r="EA11" i="59"/>
  <c r="EI11" i="59"/>
  <c r="EI27" i="59"/>
  <c r="EA27" i="59"/>
  <c r="DG24" i="59"/>
  <c r="DP24" i="59"/>
  <c r="EB18" i="59"/>
  <c r="DT18" i="59"/>
  <c r="EI19" i="59"/>
  <c r="EA19" i="59"/>
  <c r="DG9" i="59"/>
  <c r="DP9" i="59"/>
  <c r="DO14" i="59"/>
  <c r="DW14" i="59"/>
  <c r="DG32" i="59"/>
  <c r="DP32" i="59"/>
  <c r="EB13" i="59"/>
  <c r="DT13" i="59"/>
  <c r="ED31" i="59"/>
  <c r="DV31" i="59"/>
  <c r="DM31" i="59"/>
  <c r="DU31" i="59"/>
  <c r="DP17" i="59"/>
  <c r="DG17" i="59"/>
  <c r="DP10" i="59"/>
  <c r="DG10" i="59"/>
  <c r="DV19" i="59"/>
  <c r="ED19" i="59"/>
  <c r="DT14" i="59"/>
  <c r="EB14" i="59"/>
  <c r="DU24" i="59"/>
  <c r="DM24" i="59"/>
  <c r="EI30" i="59"/>
  <c r="EA30" i="59"/>
  <c r="DM29" i="59"/>
  <c r="DU29" i="59"/>
  <c r="DP25" i="59"/>
  <c r="DG25" i="59"/>
  <c r="DP26" i="59"/>
  <c r="DG26" i="59"/>
  <c r="DU32" i="59"/>
  <c r="DM32" i="59"/>
  <c r="DG16" i="59"/>
  <c r="DP16" i="59"/>
  <c r="DG21" i="59"/>
  <c r="DP21" i="59"/>
  <c r="EB21" i="59" l="1"/>
  <c r="DT21" i="59"/>
  <c r="DT24" i="59"/>
  <c r="EB24" i="59"/>
  <c r="EI14" i="59"/>
  <c r="EA14" i="59"/>
  <c r="EA17" i="59"/>
  <c r="EI17" i="59"/>
  <c r="ER20" i="59"/>
  <c r="EJ20" i="59"/>
  <c r="EC29" i="59"/>
  <c r="EK29" i="59"/>
  <c r="DT32" i="59"/>
  <c r="EB32" i="59"/>
  <c r="ED22" i="59"/>
  <c r="DV22" i="59"/>
  <c r="ED28" i="59"/>
  <c r="DV28" i="59"/>
  <c r="DW16" i="59"/>
  <c r="DO16" i="59"/>
  <c r="DO10" i="59"/>
  <c r="DW10" i="59"/>
  <c r="DO15" i="59"/>
  <c r="DW15" i="59"/>
  <c r="EP20" i="59"/>
  <c r="EH20" i="59"/>
  <c r="DO17" i="59"/>
  <c r="DW17" i="59"/>
  <c r="EB31" i="59"/>
  <c r="DT31" i="59"/>
  <c r="DO25" i="59"/>
  <c r="DW25" i="59"/>
  <c r="EB29" i="59"/>
  <c r="DT29" i="59"/>
  <c r="EB15" i="59"/>
  <c r="DT15" i="59"/>
  <c r="DW21" i="59"/>
  <c r="DO21" i="59"/>
  <c r="DO11" i="59"/>
  <c r="DW11" i="59"/>
  <c r="EP19" i="59"/>
  <c r="EH19" i="59"/>
  <c r="DW26" i="59"/>
  <c r="DO26" i="59"/>
  <c r="EA26" i="59"/>
  <c r="EI26" i="59"/>
  <c r="EI12" i="59"/>
  <c r="EA12" i="59"/>
  <c r="EC31" i="59"/>
  <c r="EK31" i="59"/>
  <c r="DW32" i="59"/>
  <c r="DO32" i="59"/>
  <c r="EC13" i="59"/>
  <c r="EK13" i="59"/>
  <c r="ED14" i="59"/>
  <c r="DV14" i="59"/>
  <c r="DW9" i="59"/>
  <c r="DO9" i="59"/>
  <c r="DT9" i="59"/>
  <c r="EB9" i="59"/>
  <c r="DW30" i="59"/>
  <c r="DO30" i="59"/>
  <c r="EA18" i="59"/>
  <c r="EI18" i="59"/>
  <c r="DW24" i="59"/>
  <c r="DO24" i="59"/>
  <c r="DW18" i="59"/>
  <c r="DO18" i="59"/>
  <c r="EI25" i="59"/>
  <c r="EA25" i="59"/>
  <c r="EB23" i="59"/>
  <c r="DT23" i="59"/>
  <c r="EB28" i="59"/>
  <c r="DT28" i="59"/>
  <c r="EK19" i="59"/>
  <c r="EC19" i="59"/>
  <c r="EB16" i="59"/>
  <c r="DT16" i="59"/>
  <c r="ED23" i="59"/>
  <c r="DV23" i="59"/>
  <c r="EK27" i="59"/>
  <c r="EC27" i="59"/>
  <c r="EP27" i="59"/>
  <c r="EH27" i="59"/>
  <c r="DV12" i="59"/>
  <c r="ED12" i="59"/>
  <c r="EP11" i="59"/>
  <c r="EH11" i="59"/>
  <c r="DT10" i="59"/>
  <c r="EB10" i="59"/>
  <c r="EH30" i="59"/>
  <c r="EP30" i="59"/>
  <c r="EA13" i="59"/>
  <c r="EI13" i="59"/>
  <c r="EH22" i="59"/>
  <c r="EP22" i="59"/>
  <c r="EA21" i="59" l="1"/>
  <c r="EI21" i="59"/>
  <c r="EC28" i="59"/>
  <c r="EK28" i="59"/>
  <c r="EP26" i="59"/>
  <c r="EH26" i="59"/>
  <c r="EI16" i="59"/>
  <c r="EA16" i="59"/>
  <c r="EI9" i="59"/>
  <c r="EA9" i="59"/>
  <c r="EA32" i="59"/>
  <c r="EI32" i="59"/>
  <c r="EJ19" i="59"/>
  <c r="ER19" i="59"/>
  <c r="DV26" i="59"/>
  <c r="ED26" i="59"/>
  <c r="EA31" i="59"/>
  <c r="EI31" i="59"/>
  <c r="EO19" i="59"/>
  <c r="EW19" i="59"/>
  <c r="EH25" i="59"/>
  <c r="EP25" i="59"/>
  <c r="EW22" i="59"/>
  <c r="EO22" i="59"/>
  <c r="EA29" i="59"/>
  <c r="EI29" i="59"/>
  <c r="EK22" i="59"/>
  <c r="EC22" i="59"/>
  <c r="DV17" i="59"/>
  <c r="ED17" i="59"/>
  <c r="EA28" i="59"/>
  <c r="EI28" i="59"/>
  <c r="EQ20" i="59"/>
  <c r="EY20" i="59"/>
  <c r="ED10" i="59"/>
  <c r="DV10" i="59"/>
  <c r="EP18" i="59"/>
  <c r="EH18" i="59"/>
  <c r="EC23" i="59"/>
  <c r="EK23" i="59"/>
  <c r="DV9" i="59"/>
  <c r="ED9" i="59"/>
  <c r="ED11" i="59"/>
  <c r="DV11" i="59"/>
  <c r="EK14" i="59"/>
  <c r="EC14" i="59"/>
  <c r="ED15" i="59"/>
  <c r="DV15" i="59"/>
  <c r="EO27" i="59"/>
  <c r="EW27" i="59"/>
  <c r="DV18" i="59"/>
  <c r="ED18" i="59"/>
  <c r="DV32" i="59"/>
  <c r="ED32" i="59"/>
  <c r="EH14" i="59"/>
  <c r="EP14" i="59"/>
  <c r="ED25" i="59"/>
  <c r="DV25" i="59"/>
  <c r="ED30" i="59"/>
  <c r="DV30" i="59"/>
  <c r="EW30" i="59"/>
  <c r="EO30" i="59"/>
  <c r="EA23" i="59"/>
  <c r="EI23" i="59"/>
  <c r="ER13" i="59"/>
  <c r="EJ13" i="59"/>
  <c r="DV21" i="59"/>
  <c r="ED21" i="59"/>
  <c r="ER31" i="59"/>
  <c r="EJ31" i="59"/>
  <c r="EA24" i="59"/>
  <c r="EI24" i="59"/>
  <c r="EP12" i="59"/>
  <c r="EH12" i="59"/>
  <c r="EP13" i="59"/>
  <c r="EH13" i="59"/>
  <c r="EI10" i="59"/>
  <c r="EA10" i="59"/>
  <c r="ER29" i="59"/>
  <c r="EJ29" i="59"/>
  <c r="EO11" i="59"/>
  <c r="EW11" i="59"/>
  <c r="EW20" i="59"/>
  <c r="EO20" i="59"/>
  <c r="EK12" i="59"/>
  <c r="EC12" i="59"/>
  <c r="EH17" i="59"/>
  <c r="EP17" i="59"/>
  <c r="EJ27" i="59"/>
  <c r="ER27" i="59"/>
  <c r="DV24" i="59"/>
  <c r="ED24" i="59"/>
  <c r="EI15" i="59"/>
  <c r="EA15" i="59"/>
  <c r="DV16" i="59"/>
  <c r="ED16" i="59"/>
  <c r="EP21" i="59" l="1"/>
  <c r="EH21" i="59"/>
  <c r="EH31" i="59"/>
  <c r="EP31" i="59"/>
  <c r="EQ29" i="59"/>
  <c r="EY29" i="59"/>
  <c r="EW13" i="59"/>
  <c r="EO13" i="59"/>
  <c r="EX20" i="59"/>
  <c r="FF20" i="59"/>
  <c r="EV30" i="59"/>
  <c r="FD30" i="59"/>
  <c r="EH23" i="59"/>
  <c r="EP23" i="59"/>
  <c r="EP15" i="59"/>
  <c r="EH15" i="59"/>
  <c r="EK15" i="59"/>
  <c r="EC15" i="59"/>
  <c r="EK30" i="59"/>
  <c r="EC30" i="59"/>
  <c r="EW12" i="59"/>
  <c r="EO12" i="59"/>
  <c r="EJ22" i="59"/>
  <c r="ER22" i="59"/>
  <c r="EP29" i="59"/>
  <c r="EH29" i="59"/>
  <c r="EQ31" i="59"/>
  <c r="EY31" i="59"/>
  <c r="EO26" i="59"/>
  <c r="EW26" i="59"/>
  <c r="EK16" i="59"/>
  <c r="EC16" i="59"/>
  <c r="FD27" i="59"/>
  <c r="EV27" i="59"/>
  <c r="EP28" i="59"/>
  <c r="EH28" i="59"/>
  <c r="EH10" i="59"/>
  <c r="EP10" i="59"/>
  <c r="EY19" i="59"/>
  <c r="EQ19" i="59"/>
  <c r="EK25" i="59"/>
  <c r="EC25" i="59"/>
  <c r="EP24" i="59"/>
  <c r="EH24" i="59"/>
  <c r="EW14" i="59"/>
  <c r="EO14" i="59"/>
  <c r="EH9" i="59"/>
  <c r="EP9" i="59"/>
  <c r="ER23" i="59"/>
  <c r="EJ23" i="59"/>
  <c r="EJ12" i="59"/>
  <c r="ER12" i="59"/>
  <c r="EH16" i="59"/>
  <c r="EP16" i="59"/>
  <c r="EW25" i="59"/>
  <c r="EO25" i="59"/>
  <c r="EV20" i="59"/>
  <c r="FD20" i="59"/>
  <c r="EO18" i="59"/>
  <c r="EW18" i="59"/>
  <c r="EV11" i="59"/>
  <c r="FD11" i="59"/>
  <c r="EK18" i="59"/>
  <c r="EC18" i="59"/>
  <c r="FD19" i="59"/>
  <c r="EV19" i="59"/>
  <c r="ER28" i="59"/>
  <c r="EJ28" i="59"/>
  <c r="EC26" i="59"/>
  <c r="EK26" i="59"/>
  <c r="EK24" i="59"/>
  <c r="EC24" i="59"/>
  <c r="EK17" i="59"/>
  <c r="EC17" i="59"/>
  <c r="EJ14" i="59"/>
  <c r="ER14" i="59"/>
  <c r="EY27" i="59"/>
  <c r="EQ27" i="59"/>
  <c r="EP32" i="59"/>
  <c r="EH32" i="59"/>
  <c r="EC11" i="59"/>
  <c r="EK11" i="59"/>
  <c r="EW17" i="59"/>
  <c r="EO17" i="59"/>
  <c r="EK9" i="59"/>
  <c r="EC9" i="59"/>
  <c r="EV22" i="59"/>
  <c r="FD22" i="59"/>
  <c r="EC21" i="59"/>
  <c r="EK21" i="59"/>
  <c r="EK32" i="59"/>
  <c r="EC32" i="59"/>
  <c r="EY13" i="59"/>
  <c r="EQ13" i="59"/>
  <c r="EC10" i="59"/>
  <c r="EK10" i="59"/>
  <c r="EW21" i="59" l="1"/>
  <c r="EO21" i="59"/>
  <c r="FC19" i="59"/>
  <c r="FK19" i="59"/>
  <c r="EQ23" i="59"/>
  <c r="EY23" i="59"/>
  <c r="EO9" i="59"/>
  <c r="EW9" i="59"/>
  <c r="ER18" i="59"/>
  <c r="EJ18" i="59"/>
  <c r="FK11" i="59"/>
  <c r="FC11" i="59"/>
  <c r="ER32" i="59"/>
  <c r="EJ32" i="59"/>
  <c r="ER21" i="59"/>
  <c r="EJ21" i="59"/>
  <c r="EO32" i="59"/>
  <c r="EW32" i="59"/>
  <c r="EV26" i="59"/>
  <c r="FD26" i="59"/>
  <c r="FD14" i="59"/>
  <c r="EV14" i="59"/>
  <c r="EX31" i="59"/>
  <c r="FF31" i="59"/>
  <c r="EO29" i="59"/>
  <c r="EW29" i="59"/>
  <c r="FF19" i="59"/>
  <c r="EX19" i="59"/>
  <c r="EO23" i="59"/>
  <c r="EW23" i="59"/>
  <c r="FF27" i="59"/>
  <c r="EX27" i="59"/>
  <c r="FK20" i="59"/>
  <c r="FC20" i="59"/>
  <c r="EW16" i="59"/>
  <c r="EO16" i="59"/>
  <c r="ER10" i="59"/>
  <c r="EJ10" i="59"/>
  <c r="FC27" i="59"/>
  <c r="FK27" i="59"/>
  <c r="ER16" i="59"/>
  <c r="EJ16" i="59"/>
  <c r="EV18" i="59"/>
  <c r="FD18" i="59"/>
  <c r="FK22" i="59"/>
  <c r="FC22" i="59"/>
  <c r="EV12" i="59"/>
  <c r="FD12" i="59"/>
  <c r="ER11" i="59"/>
  <c r="EJ11" i="59"/>
  <c r="ER15" i="59"/>
  <c r="EJ15" i="59"/>
  <c r="FC30" i="59"/>
  <c r="FK30" i="59"/>
  <c r="FM20" i="59"/>
  <c r="FE20" i="59"/>
  <c r="ER25" i="59"/>
  <c r="EJ25" i="59"/>
  <c r="EY22" i="59"/>
  <c r="EQ22" i="59"/>
  <c r="EJ24" i="59"/>
  <c r="ER24" i="59"/>
  <c r="FD13" i="59"/>
  <c r="EV13" i="59"/>
  <c r="ER26" i="59"/>
  <c r="EJ26" i="59"/>
  <c r="EY12" i="59"/>
  <c r="EQ12" i="59"/>
  <c r="EW31" i="59"/>
  <c r="EO31" i="59"/>
  <c r="FF13" i="59"/>
  <c r="EX13" i="59"/>
  <c r="EO15" i="59"/>
  <c r="EW15" i="59"/>
  <c r="EY14" i="59"/>
  <c r="EQ14" i="59"/>
  <c r="EO24" i="59"/>
  <c r="EW24" i="59"/>
  <c r="ER17" i="59"/>
  <c r="EJ17" i="59"/>
  <c r="EV25" i="59"/>
  <c r="FD25" i="59"/>
  <c r="EW10" i="59"/>
  <c r="EO10" i="59"/>
  <c r="FF29" i="59"/>
  <c r="EX29" i="59"/>
  <c r="EJ9" i="59"/>
  <c r="ER9" i="59"/>
  <c r="EV17" i="59"/>
  <c r="FD17" i="59"/>
  <c r="EQ28" i="59"/>
  <c r="EY28" i="59"/>
  <c r="EW28" i="59"/>
  <c r="EO28" i="59"/>
  <c r="EJ30" i="59"/>
  <c r="ER30" i="59"/>
  <c r="FD21" i="59" l="1"/>
  <c r="EV21" i="59"/>
  <c r="EQ17" i="59"/>
  <c r="EY17" i="59"/>
  <c r="FD24" i="59"/>
  <c r="EV24" i="59"/>
  <c r="FD23" i="59"/>
  <c r="EV23" i="59"/>
  <c r="EX14" i="59"/>
  <c r="FF14" i="59"/>
  <c r="FK17" i="59"/>
  <c r="FC17" i="59"/>
  <c r="EX22" i="59"/>
  <c r="FF22" i="59"/>
  <c r="FD29" i="59"/>
  <c r="EV29" i="59"/>
  <c r="FJ20" i="59"/>
  <c r="FR20" i="59"/>
  <c r="FM19" i="59"/>
  <c r="FE19" i="59"/>
  <c r="EY25" i="59"/>
  <c r="EQ25" i="59"/>
  <c r="FF23" i="59"/>
  <c r="EX23" i="59"/>
  <c r="EY30" i="59"/>
  <c r="EQ30" i="59"/>
  <c r="EV28" i="59"/>
  <c r="FD28" i="59"/>
  <c r="FF28" i="59"/>
  <c r="EX28" i="59"/>
  <c r="FM13" i="59"/>
  <c r="FE13" i="59"/>
  <c r="FD9" i="59"/>
  <c r="EV9" i="59"/>
  <c r="FD31" i="59"/>
  <c r="EV31" i="59"/>
  <c r="FR30" i="59"/>
  <c r="FJ30" i="59"/>
  <c r="EV10" i="59"/>
  <c r="FD10" i="59"/>
  <c r="EY10" i="59"/>
  <c r="EQ10" i="59"/>
  <c r="FC14" i="59"/>
  <c r="FK14" i="59"/>
  <c r="EQ11" i="59"/>
  <c r="EY11" i="59"/>
  <c r="FK12" i="59"/>
  <c r="FC12" i="59"/>
  <c r="FM27" i="59"/>
  <c r="FE27" i="59"/>
  <c r="EQ32" i="59"/>
  <c r="EY32" i="59"/>
  <c r="FK18" i="59"/>
  <c r="FC18" i="59"/>
  <c r="EY9" i="59"/>
  <c r="EQ9" i="59"/>
  <c r="EY16" i="59"/>
  <c r="EQ16" i="59"/>
  <c r="FE31" i="59"/>
  <c r="FM31" i="59"/>
  <c r="FK25" i="59"/>
  <c r="FC25" i="59"/>
  <c r="FK26" i="59"/>
  <c r="FC26" i="59"/>
  <c r="FR19" i="59"/>
  <c r="FJ19" i="59"/>
  <c r="FD32" i="59"/>
  <c r="EV32" i="59"/>
  <c r="FK13" i="59"/>
  <c r="FC13" i="59"/>
  <c r="EY24" i="59"/>
  <c r="EQ24" i="59"/>
  <c r="EQ21" i="59"/>
  <c r="EY21" i="59"/>
  <c r="FR22" i="59"/>
  <c r="FJ22" i="59"/>
  <c r="FD15" i="59"/>
  <c r="EV15" i="59"/>
  <c r="FR11" i="59"/>
  <c r="FJ11" i="59"/>
  <c r="EQ18" i="59"/>
  <c r="EY18" i="59"/>
  <c r="FR27" i="59"/>
  <c r="FJ27" i="59"/>
  <c r="FE29" i="59"/>
  <c r="FM29" i="59"/>
  <c r="FL20" i="59"/>
  <c r="FT20" i="59"/>
  <c r="EX12" i="59"/>
  <c r="FF12" i="59"/>
  <c r="EQ26" i="59"/>
  <c r="EY26" i="59"/>
  <c r="EY15" i="59"/>
  <c r="EQ15" i="59"/>
  <c r="FD16" i="59"/>
  <c r="EV16" i="59"/>
  <c r="FC21" i="59" l="1"/>
  <c r="FK21" i="59"/>
  <c r="FR12" i="59"/>
  <c r="FJ12" i="59"/>
  <c r="FM28" i="59"/>
  <c r="FE28" i="59"/>
  <c r="FT31" i="59"/>
  <c r="FL31" i="59"/>
  <c r="EX30" i="59"/>
  <c r="FF30" i="59"/>
  <c r="FK10" i="59"/>
  <c r="FC10" i="59"/>
  <c r="FF24" i="59"/>
  <c r="EX24" i="59"/>
  <c r="FY20" i="59"/>
  <c r="FQ20" i="59"/>
  <c r="FQ11" i="59"/>
  <c r="FY11" i="59"/>
  <c r="FC15" i="59"/>
  <c r="FK15" i="59"/>
  <c r="FF16" i="59"/>
  <c r="EX16" i="59"/>
  <c r="EX9" i="59"/>
  <c r="FF9" i="59"/>
  <c r="FF11" i="59"/>
  <c r="EX11" i="59"/>
  <c r="FJ25" i="59"/>
  <c r="FR25" i="59"/>
  <c r="FF26" i="59"/>
  <c r="EX26" i="59"/>
  <c r="FM22" i="59"/>
  <c r="FE22" i="59"/>
  <c r="GA20" i="59"/>
  <c r="FS20" i="59"/>
  <c r="FE14" i="59"/>
  <c r="FM14" i="59"/>
  <c r="FR13" i="59"/>
  <c r="FJ13" i="59"/>
  <c r="FQ30" i="59"/>
  <c r="FY30" i="59"/>
  <c r="FF32" i="59"/>
  <c r="EX32" i="59"/>
  <c r="FC32" i="59"/>
  <c r="FK32" i="59"/>
  <c r="FK31" i="59"/>
  <c r="FC31" i="59"/>
  <c r="FT19" i="59"/>
  <c r="FL19" i="59"/>
  <c r="FC24" i="59"/>
  <c r="FK24" i="59"/>
  <c r="FJ26" i="59"/>
  <c r="FR26" i="59"/>
  <c r="FF15" i="59"/>
  <c r="EX15" i="59"/>
  <c r="FK28" i="59"/>
  <c r="FC28" i="59"/>
  <c r="FQ22" i="59"/>
  <c r="FY22" i="59"/>
  <c r="FM12" i="59"/>
  <c r="FE12" i="59"/>
  <c r="EX10" i="59"/>
  <c r="FF10" i="59"/>
  <c r="FT29" i="59"/>
  <c r="FL29" i="59"/>
  <c r="FK23" i="59"/>
  <c r="FC23" i="59"/>
  <c r="EX17" i="59"/>
  <c r="FF17" i="59"/>
  <c r="FC16" i="59"/>
  <c r="FK16" i="59"/>
  <c r="FT13" i="59"/>
  <c r="FL13" i="59"/>
  <c r="FC29" i="59"/>
  <c r="FK29" i="59"/>
  <c r="FR14" i="59"/>
  <c r="FJ14" i="59"/>
  <c r="FF21" i="59"/>
  <c r="EX21" i="59"/>
  <c r="FJ17" i="59"/>
  <c r="FR17" i="59"/>
  <c r="FM23" i="59"/>
  <c r="FE23" i="59"/>
  <c r="FJ18" i="59"/>
  <c r="FR18" i="59"/>
  <c r="EX25" i="59"/>
  <c r="FF25" i="59"/>
  <c r="FQ27" i="59"/>
  <c r="FY27" i="59"/>
  <c r="FF18" i="59"/>
  <c r="EX18" i="59"/>
  <c r="FQ19" i="59"/>
  <c r="FY19" i="59"/>
  <c r="FL27" i="59"/>
  <c r="FT27" i="59"/>
  <c r="FC9" i="59"/>
  <c r="FK9" i="59"/>
  <c r="FJ21" i="59" l="1"/>
  <c r="FR21" i="59"/>
  <c r="FR24" i="59"/>
  <c r="FJ24" i="59"/>
  <c r="FZ20" i="59"/>
  <c r="GH20" i="59"/>
  <c r="FQ17" i="59"/>
  <c r="FY17" i="59"/>
  <c r="GF20" i="59"/>
  <c r="FX20" i="59"/>
  <c r="FT22" i="59"/>
  <c r="FL22" i="59"/>
  <c r="FL12" i="59"/>
  <c r="FT12" i="59"/>
  <c r="FS29" i="59"/>
  <c r="GA29" i="59"/>
  <c r="FM10" i="59"/>
  <c r="FE10" i="59"/>
  <c r="FE24" i="59"/>
  <c r="FM24" i="59"/>
  <c r="GA31" i="59"/>
  <c r="FS31" i="59"/>
  <c r="FT23" i="59"/>
  <c r="FL23" i="59"/>
  <c r="FR9" i="59"/>
  <c r="FJ9" i="59"/>
  <c r="FS19" i="59"/>
  <c r="GA19" i="59"/>
  <c r="FE21" i="59"/>
  <c r="FM21" i="59"/>
  <c r="FJ31" i="59"/>
  <c r="FR31" i="59"/>
  <c r="GF19" i="59"/>
  <c r="FX19" i="59"/>
  <c r="FY25" i="59"/>
  <c r="FQ25" i="59"/>
  <c r="GF22" i="59"/>
  <c r="FX22" i="59"/>
  <c r="FE32" i="59"/>
  <c r="FM32" i="59"/>
  <c r="FR16" i="59"/>
  <c r="FJ16" i="59"/>
  <c r="FX11" i="59"/>
  <c r="GF11" i="59"/>
  <c r="FJ23" i="59"/>
  <c r="FR23" i="59"/>
  <c r="FS27" i="59"/>
  <c r="GA27" i="59"/>
  <c r="FE26" i="59"/>
  <c r="FM26" i="59"/>
  <c r="FR32" i="59"/>
  <c r="FJ32" i="59"/>
  <c r="FQ14" i="59"/>
  <c r="FY14" i="59"/>
  <c r="FR10" i="59"/>
  <c r="FJ10" i="59"/>
  <c r="FR29" i="59"/>
  <c r="FJ29" i="59"/>
  <c r="FM30" i="59"/>
  <c r="FE30" i="59"/>
  <c r="FE9" i="59"/>
  <c r="FM9" i="59"/>
  <c r="FJ28" i="59"/>
  <c r="FR28" i="59"/>
  <c r="FM25" i="59"/>
  <c r="FE25" i="59"/>
  <c r="FE15" i="59"/>
  <c r="FM15" i="59"/>
  <c r="FY13" i="59"/>
  <c r="FQ13" i="59"/>
  <c r="FM16" i="59"/>
  <c r="FE16" i="59"/>
  <c r="FL28" i="59"/>
  <c r="FT28" i="59"/>
  <c r="FE18" i="59"/>
  <c r="FM18" i="59"/>
  <c r="FE11" i="59"/>
  <c r="FM11" i="59"/>
  <c r="GF27" i="59"/>
  <c r="FX27" i="59"/>
  <c r="GF30" i="59"/>
  <c r="FX30" i="59"/>
  <c r="FS13" i="59"/>
  <c r="GA13" i="59"/>
  <c r="FQ18" i="59"/>
  <c r="FY18" i="59"/>
  <c r="FM17" i="59"/>
  <c r="FE17" i="59"/>
  <c r="FY26" i="59"/>
  <c r="FQ26" i="59"/>
  <c r="FT14" i="59"/>
  <c r="FL14" i="59"/>
  <c r="FJ15" i="59"/>
  <c r="FR15" i="59"/>
  <c r="FQ12" i="59"/>
  <c r="FY12" i="59"/>
  <c r="FQ21" i="59" l="1"/>
  <c r="FY21" i="59"/>
  <c r="FY31" i="59"/>
  <c r="FQ31" i="59"/>
  <c r="FT21" i="59"/>
  <c r="FL21" i="59"/>
  <c r="FL17" i="59"/>
  <c r="FT17" i="59"/>
  <c r="GH27" i="59"/>
  <c r="FZ27" i="59"/>
  <c r="FY23" i="59"/>
  <c r="FQ23" i="59"/>
  <c r="FL18" i="59"/>
  <c r="FT18" i="59"/>
  <c r="FS14" i="59"/>
  <c r="GA14" i="59"/>
  <c r="FX26" i="59"/>
  <c r="GF26" i="59"/>
  <c r="GF12" i="59"/>
  <c r="FX12" i="59"/>
  <c r="FT9" i="59"/>
  <c r="FL9" i="59"/>
  <c r="CM11" i="59"/>
  <c r="GE11" i="59"/>
  <c r="GA28" i="59"/>
  <c r="FS28" i="59"/>
  <c r="FQ29" i="59"/>
  <c r="FY29" i="59"/>
  <c r="GA23" i="59"/>
  <c r="FS23" i="59"/>
  <c r="GE22" i="59"/>
  <c r="CM22" i="59"/>
  <c r="GH29" i="59"/>
  <c r="FZ29" i="59"/>
  <c r="GE27" i="59"/>
  <c r="CM27" i="59"/>
  <c r="FY15" i="59"/>
  <c r="FQ15" i="59"/>
  <c r="GA12" i="59"/>
  <c r="FS12" i="59"/>
  <c r="FT30" i="59"/>
  <c r="FL30" i="59"/>
  <c r="FQ9" i="59"/>
  <c r="FY9" i="59"/>
  <c r="FT32" i="59"/>
  <c r="FL32" i="59"/>
  <c r="FT16" i="59"/>
  <c r="FL16" i="59"/>
  <c r="FX18" i="59"/>
  <c r="GF18" i="59"/>
  <c r="GF17" i="59"/>
  <c r="FX17" i="59"/>
  <c r="GF13" i="59"/>
  <c r="FX13" i="59"/>
  <c r="FZ31" i="59"/>
  <c r="GH31" i="59"/>
  <c r="FT15" i="59"/>
  <c r="FL15" i="59"/>
  <c r="GI20" i="59"/>
  <c r="CO20" i="59" s="1"/>
  <c r="GG20" i="59"/>
  <c r="CN20" i="59" s="1"/>
  <c r="FX25" i="59"/>
  <c r="GF25" i="59"/>
  <c r="FL26" i="59"/>
  <c r="FT26" i="59"/>
  <c r="FY28" i="59"/>
  <c r="FQ28" i="59"/>
  <c r="FL11" i="59"/>
  <c r="FT11" i="59"/>
  <c r="GH19" i="59"/>
  <c r="FZ19" i="59"/>
  <c r="FS22" i="59"/>
  <c r="GA22" i="59"/>
  <c r="FQ16" i="59"/>
  <c r="FY16" i="59"/>
  <c r="FY10" i="59"/>
  <c r="FQ10" i="59"/>
  <c r="CM20" i="59"/>
  <c r="CQ20" i="59" s="1"/>
  <c r="GE20" i="59"/>
  <c r="GF14" i="59"/>
  <c r="FX14" i="59"/>
  <c r="FZ13" i="59"/>
  <c r="GH13" i="59"/>
  <c r="FT24" i="59"/>
  <c r="FL24" i="59"/>
  <c r="FQ32" i="59"/>
  <c r="FY32" i="59"/>
  <c r="GE30" i="59"/>
  <c r="CM30" i="59"/>
  <c r="FL25" i="59"/>
  <c r="FT25" i="59"/>
  <c r="GE19" i="59"/>
  <c r="CM19" i="59"/>
  <c r="FL10" i="59"/>
  <c r="FT10" i="59"/>
  <c r="FQ24" i="59"/>
  <c r="FY24" i="59"/>
  <c r="FX21" i="59" l="1"/>
  <c r="GF21" i="59"/>
  <c r="FZ23" i="59"/>
  <c r="GH23" i="59"/>
  <c r="FX23" i="59"/>
  <c r="GF23" i="59"/>
  <c r="CM26" i="59"/>
  <c r="GE26" i="59"/>
  <c r="FX28" i="59"/>
  <c r="GF28" i="59"/>
  <c r="GA10" i="59"/>
  <c r="FS10" i="59"/>
  <c r="CL22" i="59"/>
  <c r="GA18" i="59"/>
  <c r="FS18" i="59"/>
  <c r="GF10" i="59"/>
  <c r="FX10" i="59"/>
  <c r="GA25" i="59"/>
  <c r="FS25" i="59"/>
  <c r="FX29" i="59"/>
  <c r="GF29" i="59"/>
  <c r="FS15" i="59"/>
  <c r="GA15" i="59"/>
  <c r="FS30" i="59"/>
  <c r="GA30" i="59"/>
  <c r="FZ28" i="59"/>
  <c r="GH28" i="59"/>
  <c r="GI27" i="59"/>
  <c r="CO27" i="59" s="1"/>
  <c r="CQ27" i="59" s="1"/>
  <c r="GG27" i="59"/>
  <c r="CN27" i="59" s="1"/>
  <c r="CP20" i="59"/>
  <c r="CS20" i="59" s="1"/>
  <c r="CL20" i="59"/>
  <c r="FS16" i="59"/>
  <c r="GA16" i="59"/>
  <c r="GE25" i="59"/>
  <c r="CM25" i="59"/>
  <c r="CL19" i="59"/>
  <c r="FS32" i="59"/>
  <c r="GA32" i="59"/>
  <c r="FX9" i="59"/>
  <c r="GF9" i="59"/>
  <c r="GI29" i="59"/>
  <c r="CO29" i="59" s="1"/>
  <c r="GG29" i="59"/>
  <c r="CN29" i="59" s="1"/>
  <c r="GE14" i="59"/>
  <c r="CM14" i="59"/>
  <c r="GH14" i="59"/>
  <c r="FZ14" i="59"/>
  <c r="GF16" i="59"/>
  <c r="FX16" i="59"/>
  <c r="GI31" i="59"/>
  <c r="CO31" i="59" s="1"/>
  <c r="GG31" i="59"/>
  <c r="CN31" i="59" s="1"/>
  <c r="CL11" i="59"/>
  <c r="FS24" i="59"/>
  <c r="GA24" i="59"/>
  <c r="GI19" i="59"/>
  <c r="CO19" i="59" s="1"/>
  <c r="CQ19" i="59" s="1"/>
  <c r="GG19" i="59"/>
  <c r="CN19" i="59" s="1"/>
  <c r="GE13" i="59"/>
  <c r="CM13" i="59"/>
  <c r="FX15" i="59"/>
  <c r="GF15" i="59"/>
  <c r="FS9" i="59"/>
  <c r="GA9" i="59"/>
  <c r="FS21" i="59"/>
  <c r="GA21" i="59"/>
  <c r="FX24" i="59"/>
  <c r="GF24" i="59"/>
  <c r="CL30" i="59"/>
  <c r="GF32" i="59"/>
  <c r="FX32" i="59"/>
  <c r="GH12" i="59"/>
  <c r="FZ12" i="59"/>
  <c r="GG13" i="59"/>
  <c r="CN13" i="59" s="1"/>
  <c r="GI13" i="59"/>
  <c r="CO13" i="59" s="1"/>
  <c r="FS11" i="59"/>
  <c r="GA11" i="59"/>
  <c r="CM18" i="59"/>
  <c r="GE18" i="59"/>
  <c r="FS26" i="59"/>
  <c r="GA26" i="59"/>
  <c r="GH22" i="59"/>
  <c r="FZ22" i="59"/>
  <c r="GA17" i="59"/>
  <c r="FS17" i="59"/>
  <c r="GE17" i="59"/>
  <c r="CM17" i="59"/>
  <c r="CL27" i="59"/>
  <c r="GE12" i="59"/>
  <c r="CM12" i="59"/>
  <c r="FX31" i="59"/>
  <c r="GF31" i="59"/>
  <c r="CP27" i="59" l="1"/>
  <c r="CS27" i="59" s="1"/>
  <c r="CM21" i="59"/>
  <c r="GE21" i="59"/>
  <c r="CL21" i="59" s="1"/>
  <c r="CL17" i="59"/>
  <c r="GI28" i="59"/>
  <c r="CO28" i="59" s="1"/>
  <c r="GG28" i="59"/>
  <c r="CN28" i="59" s="1"/>
  <c r="GH24" i="59"/>
  <c r="FZ24" i="59"/>
  <c r="CM32" i="59"/>
  <c r="GE32" i="59"/>
  <c r="CQ14" i="59"/>
  <c r="FZ30" i="59"/>
  <c r="GH30" i="59"/>
  <c r="GH32" i="59"/>
  <c r="FZ32" i="59"/>
  <c r="CL26" i="59"/>
  <c r="CM29" i="59"/>
  <c r="CQ29" i="59" s="1"/>
  <c r="GE29" i="59"/>
  <c r="GH21" i="59"/>
  <c r="FZ21" i="59"/>
  <c r="CP19" i="59"/>
  <c r="CS19" i="59" s="1"/>
  <c r="GG14" i="59"/>
  <c r="CN14" i="59" s="1"/>
  <c r="GI14" i="59"/>
  <c r="CO14" i="59" s="1"/>
  <c r="CL13" i="59"/>
  <c r="CP13" i="59"/>
  <c r="CS13" i="59" s="1"/>
  <c r="GG12" i="59"/>
  <c r="CN12" i="59" s="1"/>
  <c r="GI12" i="59"/>
  <c r="CO12" i="59" s="1"/>
  <c r="CQ12" i="59" s="1"/>
  <c r="GH17" i="59"/>
  <c r="FZ17" i="59"/>
  <c r="CM9" i="59"/>
  <c r="GE9" i="59"/>
  <c r="GG22" i="59"/>
  <c r="GI22" i="59"/>
  <c r="CO22" i="59" s="1"/>
  <c r="CQ22" i="59" s="1"/>
  <c r="FZ15" i="59"/>
  <c r="GH15" i="59"/>
  <c r="CM24" i="59"/>
  <c r="GE24" i="59"/>
  <c r="CM23" i="59"/>
  <c r="GE23" i="59"/>
  <c r="GH9" i="59"/>
  <c r="FZ9" i="59"/>
  <c r="CL25" i="59"/>
  <c r="FZ25" i="59"/>
  <c r="GH25" i="59"/>
  <c r="CQ13" i="59"/>
  <c r="GH18" i="59"/>
  <c r="FZ18" i="59"/>
  <c r="CL14" i="59"/>
  <c r="FZ10" i="59"/>
  <c r="GH10" i="59"/>
  <c r="GH26" i="59"/>
  <c r="FZ26" i="59"/>
  <c r="GE31" i="59"/>
  <c r="CM31" i="59"/>
  <c r="CQ31" i="59" s="1"/>
  <c r="CM28" i="59"/>
  <c r="CQ28" i="59" s="1"/>
  <c r="GE28" i="59"/>
  <c r="CL18" i="59"/>
  <c r="GI23" i="59"/>
  <c r="CO23" i="59" s="1"/>
  <c r="GG23" i="59"/>
  <c r="CN23" i="59" s="1"/>
  <c r="GE16" i="59"/>
  <c r="CM16" i="59"/>
  <c r="GH16" i="59"/>
  <c r="FZ16" i="59"/>
  <c r="CL12" i="59"/>
  <c r="GH11" i="59"/>
  <c r="FZ11" i="59"/>
  <c r="GE15" i="59"/>
  <c r="CM15" i="59"/>
  <c r="CM10" i="59"/>
  <c r="GE10" i="59"/>
  <c r="CL9" i="59" l="1"/>
  <c r="GI25" i="59"/>
  <c r="CO25" i="59" s="1"/>
  <c r="CQ25" i="59" s="1"/>
  <c r="GG25" i="59"/>
  <c r="CL15" i="59"/>
  <c r="CP12" i="59"/>
  <c r="CS12" i="59" s="1"/>
  <c r="CL32" i="59"/>
  <c r="GG18" i="59"/>
  <c r="GI18" i="59"/>
  <c r="CO18" i="59" s="1"/>
  <c r="CQ18" i="59" s="1"/>
  <c r="CP28" i="59"/>
  <c r="CS28" i="59" s="1"/>
  <c r="CL28" i="59"/>
  <c r="CQ9" i="59"/>
  <c r="GI17" i="59"/>
  <c r="CO17" i="59" s="1"/>
  <c r="CQ17" i="59" s="1"/>
  <c r="GG17" i="59"/>
  <c r="GG30" i="59"/>
  <c r="GI30" i="59"/>
  <c r="CO30" i="59" s="1"/>
  <c r="CQ30" i="59" s="1"/>
  <c r="GI11" i="59"/>
  <c r="CO11" i="59" s="1"/>
  <c r="CQ11" i="59" s="1"/>
  <c r="GG11" i="59"/>
  <c r="CP31" i="59"/>
  <c r="CS31" i="59" s="1"/>
  <c r="CL31" i="59"/>
  <c r="GI9" i="59"/>
  <c r="CO9" i="59" s="1"/>
  <c r="GG9" i="59"/>
  <c r="CN9" i="59" s="1"/>
  <c r="GI16" i="59"/>
  <c r="CO16" i="59" s="1"/>
  <c r="CQ16" i="59" s="1"/>
  <c r="GG16" i="59"/>
  <c r="CN16" i="59" s="1"/>
  <c r="CL24" i="59"/>
  <c r="GI24" i="59"/>
  <c r="CO24" i="59" s="1"/>
  <c r="CQ24" i="59" s="1"/>
  <c r="GG24" i="59"/>
  <c r="CN24" i="59" s="1"/>
  <c r="CL16" i="59"/>
  <c r="GG15" i="59"/>
  <c r="CN15" i="59" s="1"/>
  <c r="GI15" i="59"/>
  <c r="CO15" i="59" s="1"/>
  <c r="CQ15" i="59" s="1"/>
  <c r="CN22" i="59"/>
  <c r="CP22" i="59"/>
  <c r="CS22" i="59" s="1"/>
  <c r="CL10" i="59"/>
  <c r="GI32" i="59"/>
  <c r="CO32" i="59" s="1"/>
  <c r="GG32" i="59"/>
  <c r="CN32" i="59" s="1"/>
  <c r="CP23" i="59"/>
  <c r="CS23" i="59" s="1"/>
  <c r="CL23" i="59"/>
  <c r="CQ32" i="59"/>
  <c r="GG26" i="59"/>
  <c r="GI26" i="59"/>
  <c r="CO26" i="59" s="1"/>
  <c r="CQ26" i="59" s="1"/>
  <c r="CQ23" i="59"/>
  <c r="GI10" i="59"/>
  <c r="CO10" i="59" s="1"/>
  <c r="CQ10" i="59" s="1"/>
  <c r="GG10" i="59"/>
  <c r="CN10" i="59" s="1"/>
  <c r="CP14" i="59"/>
  <c r="CS14" i="59" s="1"/>
  <c r="GI21" i="59"/>
  <c r="CO21" i="59" s="1"/>
  <c r="CQ21" i="59" s="1"/>
  <c r="GG21" i="59"/>
  <c r="CL29" i="59"/>
  <c r="CP29" i="59"/>
  <c r="CS29" i="59" s="1"/>
  <c r="CP10" i="59" l="1"/>
  <c r="CS10" i="59" s="1"/>
  <c r="CP32" i="59"/>
  <c r="CS32" i="59" s="1"/>
  <c r="CN26" i="59"/>
  <c r="CP26" i="59"/>
  <c r="CS26" i="59" s="1"/>
  <c r="CN21" i="59"/>
  <c r="CP21" i="59"/>
  <c r="CS21" i="59" s="1"/>
  <c r="CN18" i="59"/>
  <c r="CP18" i="59"/>
  <c r="CS18" i="59" s="1"/>
  <c r="CN11" i="59"/>
  <c r="CP11" i="59"/>
  <c r="CS11" i="59" s="1"/>
  <c r="CP16" i="59"/>
  <c r="CS16" i="59" s="1"/>
  <c r="CN25" i="59"/>
  <c r="CP25" i="59"/>
  <c r="CS25" i="59" s="1"/>
  <c r="CP15" i="59"/>
  <c r="CS15" i="59" s="1"/>
  <c r="CN17" i="59"/>
  <c r="CP17" i="59"/>
  <c r="CS17" i="59" s="1"/>
  <c r="CP9" i="59"/>
  <c r="CS9" i="59" s="1"/>
  <c r="CP24" i="59"/>
  <c r="CS24" i="59" s="1"/>
  <c r="CN30" i="59"/>
  <c r="CP30" i="59"/>
  <c r="CS30" i="59" s="1"/>
  <c r="CS7" i="59" l="1"/>
  <c r="B6" i="24" s="1"/>
  <c r="CU96" i="59"/>
  <c r="CS96" i="59"/>
  <c r="GD14" i="58" l="1"/>
  <c r="GC14" i="58"/>
  <c r="GB14" i="58"/>
  <c r="FW14" i="58"/>
  <c r="FV14" i="58"/>
  <c r="FU14" i="58"/>
  <c r="FP14" i="58"/>
  <c r="FO14" i="58"/>
  <c r="FN14" i="58"/>
  <c r="FI14" i="58"/>
  <c r="FH14" i="58"/>
  <c r="FG14" i="58"/>
  <c r="FB14" i="58"/>
  <c r="FA14" i="58"/>
  <c r="EZ14" i="58"/>
  <c r="EU14" i="58"/>
  <c r="ET14" i="58"/>
  <c r="ES14" i="58"/>
  <c r="EN14" i="58"/>
  <c r="EM14" i="58"/>
  <c r="EL14" i="58"/>
  <c r="EG14" i="58"/>
  <c r="EF14" i="58"/>
  <c r="EE14" i="58"/>
  <c r="DZ14" i="58"/>
  <c r="DY14" i="58"/>
  <c r="DX14" i="58"/>
  <c r="DS14" i="58"/>
  <c r="DR14" i="58"/>
  <c r="DQ14" i="58"/>
  <c r="DK14" i="58"/>
  <c r="DJ14" i="58"/>
  <c r="DL14" i="58" s="1"/>
  <c r="DC14" i="58"/>
  <c r="DB14" i="58"/>
  <c r="DD14" i="58" s="1"/>
  <c r="CX14" i="58"/>
  <c r="CY14" i="58" s="1"/>
  <c r="AD14" i="58"/>
  <c r="AC14" i="58"/>
  <c r="GD13" i="58"/>
  <c r="GC13" i="58"/>
  <c r="GB13" i="58"/>
  <c r="FW13" i="58"/>
  <c r="FV13" i="58"/>
  <c r="FU13" i="58"/>
  <c r="FP13" i="58"/>
  <c r="FO13" i="58"/>
  <c r="FN13" i="58"/>
  <c r="FI13" i="58"/>
  <c r="FH13" i="58"/>
  <c r="FG13" i="58"/>
  <c r="FB13" i="58"/>
  <c r="FA13" i="58"/>
  <c r="EZ13" i="58"/>
  <c r="EU13" i="58"/>
  <c r="ET13" i="58"/>
  <c r="ES13" i="58"/>
  <c r="EN13" i="58"/>
  <c r="EM13" i="58"/>
  <c r="EL13" i="58"/>
  <c r="EG13" i="58"/>
  <c r="EF13" i="58"/>
  <c r="EE13" i="58"/>
  <c r="DZ13" i="58"/>
  <c r="DY13" i="58"/>
  <c r="DX13" i="58"/>
  <c r="DS13" i="58"/>
  <c r="DR13" i="58"/>
  <c r="DQ13" i="58"/>
  <c r="DK13" i="58"/>
  <c r="DJ13" i="58"/>
  <c r="DL13" i="58" s="1"/>
  <c r="DC13" i="58"/>
  <c r="DB13" i="58"/>
  <c r="DD13" i="58" s="1"/>
  <c r="CX13" i="58"/>
  <c r="CZ13" i="58" s="1"/>
  <c r="AD13" i="58"/>
  <c r="DF13" i="58" s="1"/>
  <c r="DE13" i="58" s="1"/>
  <c r="AC13" i="58"/>
  <c r="GD12" i="58"/>
  <c r="GC12" i="58"/>
  <c r="GB12" i="58"/>
  <c r="FW12" i="58"/>
  <c r="FV12" i="58"/>
  <c r="FU12" i="58"/>
  <c r="FP12" i="58"/>
  <c r="FO12" i="58"/>
  <c r="FN12" i="58"/>
  <c r="FI12" i="58"/>
  <c r="FH12" i="58"/>
  <c r="FG12" i="58"/>
  <c r="FB12" i="58"/>
  <c r="FA12" i="58"/>
  <c r="EZ12" i="58"/>
  <c r="EU12" i="58"/>
  <c r="ET12" i="58"/>
  <c r="ES12" i="58"/>
  <c r="EN12" i="58"/>
  <c r="EM12" i="58"/>
  <c r="EL12" i="58"/>
  <c r="EG12" i="58"/>
  <c r="EF12" i="58"/>
  <c r="EE12" i="58"/>
  <c r="DZ12" i="58"/>
  <c r="DY12" i="58"/>
  <c r="DX12" i="58"/>
  <c r="DS12" i="58"/>
  <c r="DR12" i="58"/>
  <c r="DQ12" i="58"/>
  <c r="DK12" i="58"/>
  <c r="DJ12" i="58"/>
  <c r="DL12" i="58" s="1"/>
  <c r="DC12" i="58"/>
  <c r="DB12" i="58"/>
  <c r="DD12" i="58" s="1"/>
  <c r="CX12" i="58"/>
  <c r="CZ12" i="58" s="1"/>
  <c r="AD12" i="58"/>
  <c r="AC12" i="58"/>
  <c r="GD11" i="58"/>
  <c r="GC11" i="58"/>
  <c r="GB11" i="58"/>
  <c r="FW11" i="58"/>
  <c r="FV11" i="58"/>
  <c r="FU11" i="58"/>
  <c r="FP11" i="58"/>
  <c r="FO11" i="58"/>
  <c r="FN11" i="58"/>
  <c r="FI11" i="58"/>
  <c r="FH11" i="58"/>
  <c r="FG11" i="58"/>
  <c r="FB11" i="58"/>
  <c r="FA11" i="58"/>
  <c r="EZ11" i="58"/>
  <c r="EU11" i="58"/>
  <c r="ET11" i="58"/>
  <c r="ES11" i="58"/>
  <c r="EN11" i="58"/>
  <c r="EM11" i="58"/>
  <c r="EL11" i="58"/>
  <c r="EG11" i="58"/>
  <c r="EF11" i="58"/>
  <c r="EE11" i="58"/>
  <c r="DZ11" i="58"/>
  <c r="DY11" i="58"/>
  <c r="DX11" i="58"/>
  <c r="DS11" i="58"/>
  <c r="DR11" i="58"/>
  <c r="DQ11" i="58"/>
  <c r="DK11" i="58"/>
  <c r="DJ11" i="58"/>
  <c r="DL11" i="58" s="1"/>
  <c r="DC11" i="58"/>
  <c r="DB11" i="58"/>
  <c r="CX11" i="58"/>
  <c r="AD11" i="58"/>
  <c r="AC11" i="58"/>
  <c r="GD10" i="58"/>
  <c r="GC10" i="58"/>
  <c r="GB10" i="58"/>
  <c r="FW10" i="58"/>
  <c r="FV10" i="58"/>
  <c r="FU10" i="58"/>
  <c r="FP10" i="58"/>
  <c r="FO10" i="58"/>
  <c r="FN10" i="58"/>
  <c r="FI10" i="58"/>
  <c r="FH10" i="58"/>
  <c r="FG10" i="58"/>
  <c r="FB10" i="58"/>
  <c r="FA10" i="58"/>
  <c r="EZ10" i="58"/>
  <c r="EU10" i="58"/>
  <c r="ET10" i="58"/>
  <c r="ES10" i="58"/>
  <c r="EN10" i="58"/>
  <c r="EM10" i="58"/>
  <c r="EL10" i="58"/>
  <c r="EG10" i="58"/>
  <c r="EF10" i="58"/>
  <c r="EE10" i="58"/>
  <c r="DZ10" i="58"/>
  <c r="DY10" i="58"/>
  <c r="DX10" i="58"/>
  <c r="DS10" i="58"/>
  <c r="DR10" i="58"/>
  <c r="DQ10" i="58"/>
  <c r="DK10" i="58"/>
  <c r="DJ10" i="58"/>
  <c r="DC10" i="58"/>
  <c r="DB10" i="58"/>
  <c r="DD10" i="58" s="1"/>
  <c r="CX10" i="58"/>
  <c r="CZ10" i="58" s="1"/>
  <c r="AD10" i="58"/>
  <c r="AC10" i="58"/>
  <c r="GD9" i="58"/>
  <c r="GC9" i="58"/>
  <c r="GB9" i="58"/>
  <c r="FW9" i="58"/>
  <c r="FV9" i="58"/>
  <c r="FU9" i="58"/>
  <c r="FP9" i="58"/>
  <c r="FO9" i="58"/>
  <c r="FN9" i="58"/>
  <c r="FI9" i="58"/>
  <c r="FH9" i="58"/>
  <c r="FG9" i="58"/>
  <c r="FB9" i="58"/>
  <c r="FA9" i="58"/>
  <c r="EZ9" i="58"/>
  <c r="EU9" i="58"/>
  <c r="ET9" i="58"/>
  <c r="ES9" i="58"/>
  <c r="EN9" i="58"/>
  <c r="EM9" i="58"/>
  <c r="EL9" i="58"/>
  <c r="EG9" i="58"/>
  <c r="EF9" i="58"/>
  <c r="EE9" i="58"/>
  <c r="DZ9" i="58"/>
  <c r="DY9" i="58"/>
  <c r="DX9" i="58"/>
  <c r="DS9" i="58"/>
  <c r="DR9" i="58"/>
  <c r="DQ9" i="58"/>
  <c r="DK9" i="58"/>
  <c r="DJ9" i="58"/>
  <c r="DC9" i="58"/>
  <c r="DB9" i="58"/>
  <c r="DD9" i="58" s="1"/>
  <c r="CX9" i="58"/>
  <c r="CY9" i="58" s="1"/>
  <c r="DA9" i="58" s="1"/>
  <c r="DI9" i="58" s="1"/>
  <c r="AD9" i="58"/>
  <c r="DF9" i="58" s="1"/>
  <c r="AC9" i="58"/>
  <c r="A7" i="58"/>
  <c r="DF12" i="58" l="1"/>
  <c r="AF9" i="58"/>
  <c r="AH9" i="58" s="1"/>
  <c r="DD11" i="58"/>
  <c r="CY10" i="58"/>
  <c r="DA10" i="58" s="1"/>
  <c r="DI10" i="58" s="1"/>
  <c r="DL10" i="58"/>
  <c r="CZ14" i="58"/>
  <c r="CY12" i="58"/>
  <c r="AE12" i="58" s="1"/>
  <c r="AG12" i="58" s="1"/>
  <c r="CZ9" i="58"/>
  <c r="AE9" i="58" s="1"/>
  <c r="AG9" i="58" s="1"/>
  <c r="AF14" i="58"/>
  <c r="AH14" i="58" s="1"/>
  <c r="DA14" i="58"/>
  <c r="DI14" i="58" s="1"/>
  <c r="AE14" i="58"/>
  <c r="AG14" i="58" s="1"/>
  <c r="DP9" i="58"/>
  <c r="DG9" i="58"/>
  <c r="DN9" i="58"/>
  <c r="DE9" i="58"/>
  <c r="AF12" i="58"/>
  <c r="AH12" i="58" s="1"/>
  <c r="DL9" i="58"/>
  <c r="AF10" i="58"/>
  <c r="AH10" i="58" s="1"/>
  <c r="AE10" i="58"/>
  <c r="AG10" i="58" s="1"/>
  <c r="DE12" i="58"/>
  <c r="DN12" i="58"/>
  <c r="DF14" i="58"/>
  <c r="CY13" i="58"/>
  <c r="DF11" i="58"/>
  <c r="DF10" i="58"/>
  <c r="DI7" i="58"/>
  <c r="CZ11" i="58"/>
  <c r="CY11" i="58"/>
  <c r="DN13" i="58"/>
  <c r="DA12" i="58" l="1"/>
  <c r="DI12" i="58" s="1"/>
  <c r="DM9" i="58"/>
  <c r="DU9" i="58"/>
  <c r="DG12" i="58"/>
  <c r="DP12" i="58"/>
  <c r="DG14" i="58"/>
  <c r="DP14" i="58"/>
  <c r="AF11" i="58"/>
  <c r="AH11" i="58" s="1"/>
  <c r="AE11" i="58"/>
  <c r="AG11" i="58" s="1"/>
  <c r="DA11" i="58"/>
  <c r="DI11" i="58" s="1"/>
  <c r="DE11" i="58"/>
  <c r="DN11" i="58"/>
  <c r="AF13" i="58"/>
  <c r="AH13" i="58" s="1"/>
  <c r="AE13" i="58"/>
  <c r="AG13" i="58" s="1"/>
  <c r="DA13" i="58"/>
  <c r="DI13" i="58" s="1"/>
  <c r="DG10" i="58"/>
  <c r="DP10" i="58"/>
  <c r="DN14" i="58"/>
  <c r="DE14" i="58"/>
  <c r="DU13" i="58"/>
  <c r="DM13" i="58"/>
  <c r="DU12" i="58"/>
  <c r="DM12" i="58"/>
  <c r="DE10" i="58"/>
  <c r="DN10" i="58"/>
  <c r="DO9" i="58"/>
  <c r="DW9" i="58"/>
  <c r="DG11" i="58" l="1"/>
  <c r="DP11" i="58"/>
  <c r="DU11" i="58"/>
  <c r="DM11" i="58"/>
  <c r="DW10" i="58"/>
  <c r="DO10" i="58"/>
  <c r="ED9" i="58"/>
  <c r="DV9" i="58"/>
  <c r="DT13" i="58"/>
  <c r="EB13" i="58"/>
  <c r="DO14" i="58"/>
  <c r="DW14" i="58"/>
  <c r="DT12" i="58"/>
  <c r="EB12" i="58"/>
  <c r="EB9" i="58"/>
  <c r="DT9" i="58"/>
  <c r="DM10" i="58"/>
  <c r="DU10" i="58"/>
  <c r="DO12" i="58"/>
  <c r="DW12" i="58"/>
  <c r="DU14" i="58"/>
  <c r="DM14" i="58"/>
  <c r="DG13" i="58"/>
  <c r="DP13" i="58"/>
  <c r="EC9" i="58" l="1"/>
  <c r="EK9" i="58"/>
  <c r="DW11" i="58"/>
  <c r="DO11" i="58"/>
  <c r="EA9" i="58"/>
  <c r="EI9" i="58"/>
  <c r="DT11" i="58"/>
  <c r="EB11" i="58"/>
  <c r="DW13" i="58"/>
  <c r="DO13" i="58"/>
  <c r="EB10" i="58"/>
  <c r="DT10" i="58"/>
  <c r="EI13" i="58"/>
  <c r="EA13" i="58"/>
  <c r="DV10" i="58"/>
  <c r="ED10" i="58"/>
  <c r="ED14" i="58"/>
  <c r="DV14" i="58"/>
  <c r="EA12" i="58"/>
  <c r="EI12" i="58"/>
  <c r="DV12" i="58"/>
  <c r="ED12" i="58"/>
  <c r="EB14" i="58"/>
  <c r="DT14" i="58"/>
  <c r="DV13" i="58" l="1"/>
  <c r="ED13" i="58"/>
  <c r="EP12" i="58"/>
  <c r="EH12" i="58"/>
  <c r="EC10" i="58"/>
  <c r="EK10" i="58"/>
  <c r="ER9" i="58"/>
  <c r="EJ9" i="58"/>
  <c r="EI11" i="58"/>
  <c r="EA11" i="58"/>
  <c r="EH9" i="58"/>
  <c r="EP9" i="58"/>
  <c r="EA14" i="58"/>
  <c r="EI14" i="58"/>
  <c r="EC14" i="58"/>
  <c r="EK14" i="58"/>
  <c r="EP13" i="58"/>
  <c r="EH13" i="58"/>
  <c r="EK12" i="58"/>
  <c r="EC12" i="58"/>
  <c r="EA10" i="58"/>
  <c r="EI10" i="58"/>
  <c r="DV11" i="58"/>
  <c r="ED11" i="58"/>
  <c r="EW12" i="58" l="1"/>
  <c r="EO12" i="58"/>
  <c r="ER14" i="58"/>
  <c r="EJ14" i="58"/>
  <c r="EH14" i="58"/>
  <c r="EP14" i="58"/>
  <c r="EK11" i="58"/>
  <c r="EC11" i="58"/>
  <c r="EJ10" i="58"/>
  <c r="ER10" i="58"/>
  <c r="EK13" i="58"/>
  <c r="EC13" i="58"/>
  <c r="EO13" i="58"/>
  <c r="EW13" i="58"/>
  <c r="EJ12" i="58"/>
  <c r="ER12" i="58"/>
  <c r="EP10" i="58"/>
  <c r="EH10" i="58"/>
  <c r="EP11" i="58"/>
  <c r="EH11" i="58"/>
  <c r="EY9" i="58"/>
  <c r="EQ9" i="58"/>
  <c r="EW9" i="58"/>
  <c r="EO9" i="58"/>
  <c r="EX9" i="58" l="1"/>
  <c r="FF9" i="58"/>
  <c r="EW11" i="58"/>
  <c r="EO11" i="58"/>
  <c r="EJ13" i="58"/>
  <c r="ER13" i="58"/>
  <c r="EY14" i="58"/>
  <c r="EQ14" i="58"/>
  <c r="FD12" i="58"/>
  <c r="EV12" i="58"/>
  <c r="EV9" i="58"/>
  <c r="FD9" i="58"/>
  <c r="EO10" i="58"/>
  <c r="EW10" i="58"/>
  <c r="EW14" i="58"/>
  <c r="EO14" i="58"/>
  <c r="FD13" i="58"/>
  <c r="EV13" i="58"/>
  <c r="EQ12" i="58"/>
  <c r="EY12" i="58"/>
  <c r="ER11" i="58"/>
  <c r="EJ11" i="58"/>
  <c r="EQ10" i="58"/>
  <c r="EY10" i="58"/>
  <c r="EV14" i="58" l="1"/>
  <c r="FD14" i="58"/>
  <c r="FM9" i="58"/>
  <c r="FE9" i="58"/>
  <c r="EX14" i="58"/>
  <c r="FF14" i="58"/>
  <c r="EQ13" i="58"/>
  <c r="EY13" i="58"/>
  <c r="FC12" i="58"/>
  <c r="FK12" i="58"/>
  <c r="FD11" i="58"/>
  <c r="EV11" i="58"/>
  <c r="FC13" i="58"/>
  <c r="FK13" i="58"/>
  <c r="FF10" i="58"/>
  <c r="EX10" i="58"/>
  <c r="EQ11" i="58"/>
  <c r="EY11" i="58"/>
  <c r="FF12" i="58"/>
  <c r="EX12" i="58"/>
  <c r="FK9" i="58"/>
  <c r="FC9" i="58"/>
  <c r="FD10" i="58"/>
  <c r="EV10" i="58"/>
  <c r="FR12" i="58" l="1"/>
  <c r="FJ12" i="58"/>
  <c r="FF13" i="58"/>
  <c r="EX13" i="58"/>
  <c r="FM14" i="58"/>
  <c r="FE14" i="58"/>
  <c r="FK14" i="58"/>
  <c r="FC14" i="58"/>
  <c r="FE12" i="58"/>
  <c r="FM12" i="58"/>
  <c r="FL9" i="58"/>
  <c r="FT9" i="58"/>
  <c r="FR13" i="58"/>
  <c r="FJ13" i="58"/>
  <c r="FE10" i="58"/>
  <c r="FM10" i="58"/>
  <c r="FC10" i="58"/>
  <c r="FK10" i="58"/>
  <c r="FJ9" i="58"/>
  <c r="FR9" i="58"/>
  <c r="FF11" i="58"/>
  <c r="EX11" i="58"/>
  <c r="FC11" i="58"/>
  <c r="FK11" i="58"/>
  <c r="FT10" i="58" l="1"/>
  <c r="FL10" i="58"/>
  <c r="GA9" i="58"/>
  <c r="FS9" i="58"/>
  <c r="FJ14" i="58"/>
  <c r="FR14" i="58"/>
  <c r="FR11" i="58"/>
  <c r="FJ11" i="58"/>
  <c r="FQ13" i="58"/>
  <c r="FY13" i="58"/>
  <c r="FT12" i="58"/>
  <c r="FL12" i="58"/>
  <c r="FR10" i="58"/>
  <c r="FJ10" i="58"/>
  <c r="FY9" i="58"/>
  <c r="FQ9" i="58"/>
  <c r="FM11" i="58"/>
  <c r="FE11" i="58"/>
  <c r="FL14" i="58"/>
  <c r="FT14" i="58"/>
  <c r="FQ12" i="58"/>
  <c r="FY12" i="58"/>
  <c r="FE13" i="58"/>
  <c r="FM13" i="58"/>
  <c r="FT13" i="58" l="1"/>
  <c r="FL13" i="58"/>
  <c r="FZ9" i="58"/>
  <c r="GH9" i="58"/>
  <c r="FX9" i="58"/>
  <c r="GF9" i="58"/>
  <c r="FY11" i="58"/>
  <c r="FQ11" i="58"/>
  <c r="FY10" i="58"/>
  <c r="FQ10" i="58"/>
  <c r="GA14" i="58"/>
  <c r="FS14" i="58"/>
  <c r="GF13" i="58"/>
  <c r="FX13" i="58"/>
  <c r="GF12" i="58"/>
  <c r="FX12" i="58"/>
  <c r="FS12" i="58"/>
  <c r="GA12" i="58"/>
  <c r="FS10" i="58"/>
  <c r="GA10" i="58"/>
  <c r="FT11" i="58"/>
  <c r="FL11" i="58"/>
  <c r="FY14" i="58"/>
  <c r="FQ14" i="58"/>
  <c r="FZ14" i="58" l="1"/>
  <c r="GH14" i="58"/>
  <c r="FZ10" i="58"/>
  <c r="GH10" i="58"/>
  <c r="CM13" i="58"/>
  <c r="GE13" i="58"/>
  <c r="GA13" i="58"/>
  <c r="FS13" i="58"/>
  <c r="FS11" i="58"/>
  <c r="GA11" i="58"/>
  <c r="FX10" i="58"/>
  <c r="GF10" i="58"/>
  <c r="GF11" i="58"/>
  <c r="FX11" i="58"/>
  <c r="CM12" i="58"/>
  <c r="GE12" i="58"/>
  <c r="GE9" i="58"/>
  <c r="CM9" i="58"/>
  <c r="GI9" i="58"/>
  <c r="CO9" i="58" s="1"/>
  <c r="GG9" i="58"/>
  <c r="CN9" i="58" s="1"/>
  <c r="GF14" i="58"/>
  <c r="FX14" i="58"/>
  <c r="GH12" i="58"/>
  <c r="FZ12" i="58"/>
  <c r="CQ9" i="58" l="1"/>
  <c r="CM10" i="58"/>
  <c r="GE10" i="58"/>
  <c r="CL13" i="58"/>
  <c r="GE11" i="58"/>
  <c r="CM11" i="58"/>
  <c r="GI14" i="58"/>
  <c r="CO14" i="58" s="1"/>
  <c r="GG14" i="58"/>
  <c r="CN14" i="58" s="1"/>
  <c r="CP9" i="58"/>
  <c r="CS9" i="58" s="1"/>
  <c r="CL9" i="58"/>
  <c r="CM14" i="58"/>
  <c r="CQ14" i="58" s="1"/>
  <c r="GE14" i="58"/>
  <c r="GI12" i="58"/>
  <c r="CO12" i="58" s="1"/>
  <c r="CQ12" i="58" s="1"/>
  <c r="GG12" i="58"/>
  <c r="CN12" i="58" s="1"/>
  <c r="CP12" i="58"/>
  <c r="CS12" i="58" s="1"/>
  <c r="CL12" i="58"/>
  <c r="GI10" i="58"/>
  <c r="CO10" i="58" s="1"/>
  <c r="GG10" i="58"/>
  <c r="CN10" i="58" s="1"/>
  <c r="FZ13" i="58"/>
  <c r="GH13" i="58"/>
  <c r="GH11" i="58"/>
  <c r="FZ11" i="58"/>
  <c r="GG13" i="58" l="1"/>
  <c r="GI13" i="58"/>
  <c r="CO13" i="58" s="1"/>
  <c r="CQ13" i="58" s="1"/>
  <c r="CQ10" i="58"/>
  <c r="CL10" i="58"/>
  <c r="CP10" i="58"/>
  <c r="CS10" i="58" s="1"/>
  <c r="GI11" i="58"/>
  <c r="CO11" i="58" s="1"/>
  <c r="GG11" i="58"/>
  <c r="CN11" i="58" s="1"/>
  <c r="CQ11" i="58"/>
  <c r="CL11" i="58"/>
  <c r="CP11" i="58"/>
  <c r="CS11" i="58" s="1"/>
  <c r="CL14" i="58"/>
  <c r="CP14" i="58"/>
  <c r="CS14" i="58" s="1"/>
  <c r="CN13" i="58" l="1"/>
  <c r="CP13" i="58"/>
  <c r="CS13" i="58" s="1"/>
  <c r="CS7" i="58" s="1"/>
  <c r="B14" i="24" s="1"/>
  <c r="GD14" i="57" l="1"/>
  <c r="GC14" i="57"/>
  <c r="GB14" i="57"/>
  <c r="FW14" i="57"/>
  <c r="FV14" i="57"/>
  <c r="FU14" i="57"/>
  <c r="FP14" i="57"/>
  <c r="FO14" i="57"/>
  <c r="FN14" i="57"/>
  <c r="FI14" i="57"/>
  <c r="FH14" i="57"/>
  <c r="FG14" i="57"/>
  <c r="FB14" i="57"/>
  <c r="FA14" i="57"/>
  <c r="EZ14" i="57"/>
  <c r="EU14" i="57"/>
  <c r="ET14" i="57"/>
  <c r="ES14" i="57"/>
  <c r="EN14" i="57"/>
  <c r="EM14" i="57"/>
  <c r="EL14" i="57"/>
  <c r="EG14" i="57"/>
  <c r="EF14" i="57"/>
  <c r="EE14" i="57"/>
  <c r="DZ14" i="57"/>
  <c r="DY14" i="57"/>
  <c r="DX14" i="57"/>
  <c r="DR14" i="57"/>
  <c r="DQ14" i="57"/>
  <c r="DS14" i="57" s="1"/>
  <c r="DK14" i="57"/>
  <c r="DJ14" i="57"/>
  <c r="DL14" i="57" s="1"/>
  <c r="DC14" i="57"/>
  <c r="DB14" i="57"/>
  <c r="CX14" i="57"/>
  <c r="CZ14" i="57" s="1"/>
  <c r="AD14" i="57"/>
  <c r="AC14" i="57"/>
  <c r="GD13" i="57"/>
  <c r="GC13" i="57"/>
  <c r="GB13" i="57"/>
  <c r="FW13" i="57"/>
  <c r="FV13" i="57"/>
  <c r="FU13" i="57"/>
  <c r="FP13" i="57"/>
  <c r="FO13" i="57"/>
  <c r="FN13" i="57"/>
  <c r="FI13" i="57"/>
  <c r="FH13" i="57"/>
  <c r="FG13" i="57"/>
  <c r="FB13" i="57"/>
  <c r="FA13" i="57"/>
  <c r="EZ13" i="57"/>
  <c r="EU13" i="57"/>
  <c r="ET13" i="57"/>
  <c r="ES13" i="57"/>
  <c r="EN13" i="57"/>
  <c r="EM13" i="57"/>
  <c r="EL13" i="57"/>
  <c r="EG13" i="57"/>
  <c r="EF13" i="57"/>
  <c r="EE13" i="57"/>
  <c r="DZ13" i="57"/>
  <c r="DY13" i="57"/>
  <c r="DX13" i="57"/>
  <c r="DR13" i="57"/>
  <c r="DQ13" i="57"/>
  <c r="DS13" i="57" s="1"/>
  <c r="DK13" i="57"/>
  <c r="DJ13" i="57"/>
  <c r="DC13" i="57"/>
  <c r="DB13" i="57"/>
  <c r="DD13" i="57" s="1"/>
  <c r="CX13" i="57"/>
  <c r="CZ13" i="57" s="1"/>
  <c r="AD13" i="57"/>
  <c r="AC13" i="57"/>
  <c r="GD12" i="57"/>
  <c r="GC12" i="57"/>
  <c r="GB12" i="57"/>
  <c r="FW12" i="57"/>
  <c r="FV12" i="57"/>
  <c r="FU12" i="57"/>
  <c r="FP12" i="57"/>
  <c r="FO12" i="57"/>
  <c r="FN12" i="57"/>
  <c r="FI12" i="57"/>
  <c r="FH12" i="57"/>
  <c r="FG12" i="57"/>
  <c r="FB12" i="57"/>
  <c r="FA12" i="57"/>
  <c r="EZ12" i="57"/>
  <c r="EU12" i="57"/>
  <c r="ET12" i="57"/>
  <c r="ES12" i="57"/>
  <c r="EN12" i="57"/>
  <c r="EM12" i="57"/>
  <c r="EL12" i="57"/>
  <c r="EG12" i="57"/>
  <c r="EF12" i="57"/>
  <c r="EE12" i="57"/>
  <c r="DY12" i="57"/>
  <c r="DX12" i="57"/>
  <c r="DZ12" i="57" s="1"/>
  <c r="DR12" i="57"/>
  <c r="DQ12" i="57"/>
  <c r="DS12" i="57" s="1"/>
  <c r="DK12" i="57"/>
  <c r="DJ12" i="57"/>
  <c r="DL12" i="57" s="1"/>
  <c r="DC12" i="57"/>
  <c r="DB12" i="57"/>
  <c r="CX12" i="57"/>
  <c r="CY12" i="57" s="1"/>
  <c r="DA12" i="57" s="1"/>
  <c r="DI12" i="57" s="1"/>
  <c r="DP12" i="57" s="1"/>
  <c r="DO12" i="57" s="1"/>
  <c r="AD12" i="57"/>
  <c r="AC12" i="57"/>
  <c r="GD11" i="57"/>
  <c r="GC11" i="57"/>
  <c r="GB11" i="57"/>
  <c r="FW11" i="57"/>
  <c r="FV11" i="57"/>
  <c r="FU11" i="57"/>
  <c r="FP11" i="57"/>
  <c r="FO11" i="57"/>
  <c r="FN11" i="57"/>
  <c r="FI11" i="57"/>
  <c r="FH11" i="57"/>
  <c r="FG11" i="57"/>
  <c r="FB11" i="57"/>
  <c r="FA11" i="57"/>
  <c r="EZ11" i="57"/>
  <c r="EU11" i="57"/>
  <c r="ET11" i="57"/>
  <c r="ES11" i="57"/>
  <c r="EN11" i="57"/>
  <c r="EM11" i="57"/>
  <c r="EL11" i="57"/>
  <c r="EG11" i="57"/>
  <c r="EF11" i="57"/>
  <c r="EE11" i="57"/>
  <c r="DY11" i="57"/>
  <c r="DX11" i="57"/>
  <c r="DZ11" i="57" s="1"/>
  <c r="DR11" i="57"/>
  <c r="DQ11" i="57"/>
  <c r="DK11" i="57"/>
  <c r="DJ11" i="57"/>
  <c r="DL11" i="57" s="1"/>
  <c r="DC11" i="57"/>
  <c r="DB11" i="57"/>
  <c r="CX11" i="57"/>
  <c r="CZ11" i="57" s="1"/>
  <c r="AD11" i="57"/>
  <c r="AC11" i="57"/>
  <c r="GD10" i="57"/>
  <c r="GC10" i="57"/>
  <c r="GB10" i="57"/>
  <c r="FW10" i="57"/>
  <c r="FV10" i="57"/>
  <c r="FU10" i="57"/>
  <c r="FP10" i="57"/>
  <c r="FO10" i="57"/>
  <c r="FN10" i="57"/>
  <c r="FI10" i="57"/>
  <c r="FH10" i="57"/>
  <c r="FG10" i="57"/>
  <c r="FB10" i="57"/>
  <c r="FA10" i="57"/>
  <c r="EZ10" i="57"/>
  <c r="EU10" i="57"/>
  <c r="ET10" i="57"/>
  <c r="ES10" i="57"/>
  <c r="EN10" i="57"/>
  <c r="EM10" i="57"/>
  <c r="EL10" i="57"/>
  <c r="EG10" i="57"/>
  <c r="EF10" i="57"/>
  <c r="EE10" i="57"/>
  <c r="DZ10" i="57"/>
  <c r="DY10" i="57"/>
  <c r="DX10" i="57"/>
  <c r="DR10" i="57"/>
  <c r="DQ10" i="57"/>
  <c r="DK10" i="57"/>
  <c r="DJ10" i="57"/>
  <c r="DL10" i="57" s="1"/>
  <c r="DC10" i="57"/>
  <c r="DB10" i="57"/>
  <c r="CX10" i="57"/>
  <c r="CY10" i="57" s="1"/>
  <c r="AD10" i="57"/>
  <c r="AC10" i="57"/>
  <c r="GD9" i="57"/>
  <c r="GC9" i="57"/>
  <c r="GB9" i="57"/>
  <c r="FW9" i="57"/>
  <c r="FV9" i="57"/>
  <c r="FU9" i="57"/>
  <c r="FP9" i="57"/>
  <c r="FO9" i="57"/>
  <c r="FN9" i="57"/>
  <c r="FI9" i="57"/>
  <c r="FH9" i="57"/>
  <c r="FG9" i="57"/>
  <c r="FB9" i="57"/>
  <c r="FA9" i="57"/>
  <c r="EZ9" i="57"/>
  <c r="EU9" i="57"/>
  <c r="ET9" i="57"/>
  <c r="ES9" i="57"/>
  <c r="EN9" i="57"/>
  <c r="EM9" i="57"/>
  <c r="EL9" i="57"/>
  <c r="EG9" i="57"/>
  <c r="EF9" i="57"/>
  <c r="EE9" i="57"/>
  <c r="DZ9" i="57"/>
  <c r="DY9" i="57"/>
  <c r="DX9" i="57"/>
  <c r="DR9" i="57"/>
  <c r="DQ9" i="57"/>
  <c r="DS9" i="57" s="1"/>
  <c r="DK9" i="57"/>
  <c r="DJ9" i="57"/>
  <c r="DL9" i="57" s="1"/>
  <c r="DC9" i="57"/>
  <c r="DB9" i="57"/>
  <c r="DD9" i="57" s="1"/>
  <c r="DF9" i="57" s="1"/>
  <c r="CX9" i="57"/>
  <c r="AD9" i="57"/>
  <c r="AC9" i="57"/>
  <c r="A7" i="57"/>
  <c r="AF10" i="57" l="1"/>
  <c r="DD12" i="57"/>
  <c r="DF12" i="57" s="1"/>
  <c r="DF13" i="57"/>
  <c r="DD10" i="57"/>
  <c r="DW12" i="57"/>
  <c r="DS10" i="57"/>
  <c r="DD11" i="57"/>
  <c r="DL13" i="57"/>
  <c r="DS11" i="57"/>
  <c r="CY14" i="57"/>
  <c r="AE14" i="57" s="1"/>
  <c r="AG14" i="57" s="1"/>
  <c r="CZ10" i="57"/>
  <c r="AE10" i="57" s="1"/>
  <c r="AG10" i="57" s="1"/>
  <c r="AF12" i="57"/>
  <c r="AH12" i="57" s="1"/>
  <c r="DD14" i="57"/>
  <c r="DE9" i="57"/>
  <c r="DN9" i="57"/>
  <c r="DN12" i="57"/>
  <c r="DE12" i="57"/>
  <c r="DF10" i="57"/>
  <c r="AH10" i="57"/>
  <c r="CY13" i="57"/>
  <c r="CZ9" i="57"/>
  <c r="CY9" i="57"/>
  <c r="DA14" i="57"/>
  <c r="DI14" i="57" s="1"/>
  <c r="AF14" i="57"/>
  <c r="AH14" i="57" s="1"/>
  <c r="DF11" i="57"/>
  <c r="DF14" i="57"/>
  <c r="DA10" i="57"/>
  <c r="DI10" i="57" s="1"/>
  <c r="DG12" i="57"/>
  <c r="CY11" i="57"/>
  <c r="CZ12" i="57"/>
  <c r="AE12" i="57" s="1"/>
  <c r="AG12" i="57" s="1"/>
  <c r="ED12" i="57" l="1"/>
  <c r="DV12" i="57"/>
  <c r="DN13" i="57"/>
  <c r="DE13" i="57"/>
  <c r="AF9" i="57"/>
  <c r="AH9" i="57" s="1"/>
  <c r="DA9" i="57"/>
  <c r="AE9" i="57"/>
  <c r="AG9" i="57" s="1"/>
  <c r="AF13" i="57"/>
  <c r="AH13" i="57" s="1"/>
  <c r="AE13" i="57"/>
  <c r="AG13" i="57" s="1"/>
  <c r="DA13" i="57"/>
  <c r="DI13" i="57" s="1"/>
  <c r="DE11" i="57"/>
  <c r="DN11" i="57"/>
  <c r="DG14" i="57"/>
  <c r="DP14" i="57"/>
  <c r="DN10" i="57"/>
  <c r="DE10" i="57"/>
  <c r="AF11" i="57"/>
  <c r="AH11" i="57" s="1"/>
  <c r="AE11" i="57"/>
  <c r="AG11" i="57" s="1"/>
  <c r="DA11" i="57"/>
  <c r="DI11" i="57" s="1"/>
  <c r="DE14" i="57"/>
  <c r="DN14" i="57"/>
  <c r="DM12" i="57"/>
  <c r="DU12" i="57"/>
  <c r="DG10" i="57"/>
  <c r="DP10" i="57"/>
  <c r="DU9" i="57"/>
  <c r="DM9" i="57"/>
  <c r="DM13" i="57" l="1"/>
  <c r="DU13" i="57"/>
  <c r="EC12" i="57"/>
  <c r="EK12" i="57"/>
  <c r="DM10" i="57"/>
  <c r="DU10" i="57"/>
  <c r="DU11" i="57"/>
  <c r="DM11" i="57"/>
  <c r="DO10" i="57"/>
  <c r="DW10" i="57"/>
  <c r="DT9" i="57"/>
  <c r="EB9" i="57"/>
  <c r="DU14" i="57"/>
  <c r="DM14" i="57"/>
  <c r="DI7" i="57"/>
  <c r="DI9" i="57"/>
  <c r="DW14" i="57"/>
  <c r="DO14" i="57"/>
  <c r="DG13" i="57"/>
  <c r="DP13" i="57"/>
  <c r="EB12" i="57"/>
  <c r="DT12" i="57"/>
  <c r="DG11" i="57"/>
  <c r="DP11" i="57"/>
  <c r="DT13" i="57" l="1"/>
  <c r="EB13" i="57"/>
  <c r="EJ12" i="57"/>
  <c r="ER12" i="57"/>
  <c r="DP9" i="57"/>
  <c r="DG9" i="57"/>
  <c r="EI9" i="57"/>
  <c r="EA9" i="57"/>
  <c r="DT14" i="57"/>
  <c r="EB14" i="57"/>
  <c r="ED10" i="57"/>
  <c r="DV10" i="57"/>
  <c r="EB10" i="57"/>
  <c r="DT10" i="57"/>
  <c r="DW11" i="57"/>
  <c r="DO11" i="57"/>
  <c r="EI12" i="57"/>
  <c r="EA12" i="57"/>
  <c r="DW13" i="57"/>
  <c r="DO13" i="57"/>
  <c r="DT11" i="57"/>
  <c r="EB11" i="57"/>
  <c r="DV14" i="57"/>
  <c r="ED14" i="57"/>
  <c r="EQ12" i="57" l="1"/>
  <c r="EY12" i="57"/>
  <c r="EI13" i="57"/>
  <c r="EA13" i="57"/>
  <c r="DV11" i="57"/>
  <c r="ED11" i="57"/>
  <c r="EA10" i="57"/>
  <c r="EI10" i="57"/>
  <c r="EC10" i="57"/>
  <c r="EK10" i="57"/>
  <c r="EI14" i="57"/>
  <c r="EA14" i="57"/>
  <c r="DV13" i="57"/>
  <c r="ED13" i="57"/>
  <c r="EH9" i="57"/>
  <c r="EP9" i="57"/>
  <c r="EI11" i="57"/>
  <c r="EA11" i="57"/>
  <c r="EK14" i="57"/>
  <c r="EC14" i="57"/>
  <c r="EH12" i="57"/>
  <c r="EP12" i="57"/>
  <c r="DO9" i="57"/>
  <c r="DW9" i="57"/>
  <c r="EP13" i="57" l="1"/>
  <c r="EH13" i="57"/>
  <c r="FF12" i="57"/>
  <c r="EX12" i="57"/>
  <c r="EC13" i="57"/>
  <c r="EK13" i="57"/>
  <c r="EH14" i="57"/>
  <c r="EP14" i="57"/>
  <c r="EP10" i="57"/>
  <c r="EH10" i="57"/>
  <c r="EH11" i="57"/>
  <c r="EP11" i="57"/>
  <c r="ER10" i="57"/>
  <c r="EJ10" i="57"/>
  <c r="EK11" i="57"/>
  <c r="EC11" i="57"/>
  <c r="EW9" i="57"/>
  <c r="EO9" i="57"/>
  <c r="ED9" i="57"/>
  <c r="DV9" i="57"/>
  <c r="EW12" i="57"/>
  <c r="EO12" i="57"/>
  <c r="EJ14" i="57"/>
  <c r="ER14" i="57"/>
  <c r="FM12" i="57" l="1"/>
  <c r="FE12" i="57"/>
  <c r="EW13" i="57"/>
  <c r="EO13" i="57"/>
  <c r="EV9" i="57"/>
  <c r="FD9" i="57"/>
  <c r="EJ11" i="57"/>
  <c r="ER11" i="57"/>
  <c r="EQ10" i="57"/>
  <c r="EY10" i="57"/>
  <c r="EO11" i="57"/>
  <c r="EW11" i="57"/>
  <c r="EW10" i="57"/>
  <c r="EO10" i="57"/>
  <c r="EK9" i="57"/>
  <c r="EC9" i="57"/>
  <c r="EY14" i="57"/>
  <c r="EQ14" i="57"/>
  <c r="EW14" i="57"/>
  <c r="EO14" i="57"/>
  <c r="ER13" i="57"/>
  <c r="EJ13" i="57"/>
  <c r="EV12" i="57"/>
  <c r="FD12" i="57"/>
  <c r="EV13" i="57" l="1"/>
  <c r="FD13" i="57"/>
  <c r="FT12" i="57"/>
  <c r="FL12" i="57"/>
  <c r="EX14" i="57"/>
  <c r="FF14" i="57"/>
  <c r="EJ9" i="57"/>
  <c r="ER9" i="57"/>
  <c r="FD11" i="57"/>
  <c r="EV11" i="57"/>
  <c r="EY11" i="57"/>
  <c r="EQ11" i="57"/>
  <c r="EV10" i="57"/>
  <c r="FD10" i="57"/>
  <c r="FK12" i="57"/>
  <c r="FC12" i="57"/>
  <c r="FF10" i="57"/>
  <c r="EX10" i="57"/>
  <c r="EQ13" i="57"/>
  <c r="EY13" i="57"/>
  <c r="FD14" i="57"/>
  <c r="EV14" i="57"/>
  <c r="FC9" i="57"/>
  <c r="FK9" i="57"/>
  <c r="FS12" i="57" l="1"/>
  <c r="GA12" i="57"/>
  <c r="FK13" i="57"/>
  <c r="FC13" i="57"/>
  <c r="FJ12" i="57"/>
  <c r="FR12" i="57"/>
  <c r="FR9" i="57"/>
  <c r="FJ9" i="57"/>
  <c r="FF11" i="57"/>
  <c r="EX11" i="57"/>
  <c r="FC11" i="57"/>
  <c r="FK11" i="57"/>
  <c r="FC14" i="57"/>
  <c r="FK14" i="57"/>
  <c r="EY9" i="57"/>
  <c r="EQ9" i="57"/>
  <c r="FM14" i="57"/>
  <c r="FE14" i="57"/>
  <c r="FK10" i="57"/>
  <c r="FC10" i="57"/>
  <c r="FF13" i="57"/>
  <c r="EX13" i="57"/>
  <c r="FM10" i="57"/>
  <c r="FE10" i="57"/>
  <c r="GH12" i="57" l="1"/>
  <c r="FZ12" i="57"/>
  <c r="FJ13" i="57"/>
  <c r="FR13" i="57"/>
  <c r="FL14" i="57"/>
  <c r="FT14" i="57"/>
  <c r="FJ10" i="57"/>
  <c r="FR10" i="57"/>
  <c r="FR14" i="57"/>
  <c r="FJ14" i="57"/>
  <c r="FR11" i="57"/>
  <c r="FJ11" i="57"/>
  <c r="FT10" i="57"/>
  <c r="FL10" i="57"/>
  <c r="FQ9" i="57"/>
  <c r="FY9" i="57"/>
  <c r="EX9" i="57"/>
  <c r="FF9" i="57"/>
  <c r="FE11" i="57"/>
  <c r="FM11" i="57"/>
  <c r="FE13" i="57"/>
  <c r="FM13" i="57"/>
  <c r="FY12" i="57"/>
  <c r="FQ12" i="57"/>
  <c r="FQ13" i="57" l="1"/>
  <c r="FY13" i="57"/>
  <c r="GI12" i="57"/>
  <c r="CO12" i="57" s="1"/>
  <c r="GG12" i="57"/>
  <c r="CN12" i="57" s="1"/>
  <c r="FQ14" i="57"/>
  <c r="FY14" i="57"/>
  <c r="FT11" i="57"/>
  <c r="FL11" i="57"/>
  <c r="GF9" i="57"/>
  <c r="FX9" i="57"/>
  <c r="FS14" i="57"/>
  <c r="GA14" i="57"/>
  <c r="FM9" i="57"/>
  <c r="FE9" i="57"/>
  <c r="GA10" i="57"/>
  <c r="FS10" i="57"/>
  <c r="FQ11" i="57"/>
  <c r="FY11" i="57"/>
  <c r="FY10" i="57"/>
  <c r="FQ10" i="57"/>
  <c r="GF12" i="57"/>
  <c r="FX12" i="57"/>
  <c r="FT13" i="57"/>
  <c r="FL13" i="57"/>
  <c r="GF13" i="57" l="1"/>
  <c r="FX13" i="57"/>
  <c r="GF11" i="57"/>
  <c r="FX11" i="57"/>
  <c r="FZ10" i="57"/>
  <c r="GH10" i="57"/>
  <c r="FL9" i="57"/>
  <c r="FT9" i="57"/>
  <c r="FS13" i="57"/>
  <c r="GA13" i="57"/>
  <c r="GE12" i="57"/>
  <c r="CM12" i="57"/>
  <c r="CQ12" i="57" s="1"/>
  <c r="GF14" i="57"/>
  <c r="FX14" i="57"/>
  <c r="GH14" i="57"/>
  <c r="FZ14" i="57"/>
  <c r="GE9" i="57"/>
  <c r="CM9" i="57"/>
  <c r="FS11" i="57"/>
  <c r="GA11" i="57"/>
  <c r="FX10" i="57"/>
  <c r="GF10" i="57"/>
  <c r="CM13" i="57" l="1"/>
  <c r="GE13" i="57"/>
  <c r="CL13" i="57" s="1"/>
  <c r="CP12" i="57"/>
  <c r="CS12" i="57" s="1"/>
  <c r="CL12" i="57"/>
  <c r="GH11" i="57"/>
  <c r="FZ11" i="57"/>
  <c r="CM11" i="57"/>
  <c r="GE11" i="57"/>
  <c r="GI14" i="57"/>
  <c r="CO14" i="57" s="1"/>
  <c r="GG14" i="57"/>
  <c r="CN14" i="57" s="1"/>
  <c r="GE10" i="57"/>
  <c r="CM10" i="57"/>
  <c r="CL9" i="57"/>
  <c r="GE14" i="57"/>
  <c r="CM14" i="57"/>
  <c r="CQ14" i="57" s="1"/>
  <c r="FZ13" i="57"/>
  <c r="GH13" i="57"/>
  <c r="GA9" i="57"/>
  <c r="FS9" i="57"/>
  <c r="GI10" i="57"/>
  <c r="CO10" i="57" s="1"/>
  <c r="GG10" i="57"/>
  <c r="CN10" i="57" s="1"/>
  <c r="CP14" i="57" l="1"/>
  <c r="CS14" i="57" s="1"/>
  <c r="CL14" i="57"/>
  <c r="CQ10" i="57"/>
  <c r="CP10" i="57"/>
  <c r="CS10" i="57" s="1"/>
  <c r="CL10" i="57"/>
  <c r="CL11" i="57"/>
  <c r="GG11" i="57"/>
  <c r="CN11" i="57" s="1"/>
  <c r="GI11" i="57"/>
  <c r="CO11" i="57" s="1"/>
  <c r="CQ11" i="57" s="1"/>
  <c r="FZ9" i="57"/>
  <c r="GH9" i="57"/>
  <c r="GI13" i="57"/>
  <c r="CO13" i="57" s="1"/>
  <c r="CQ13" i="57" s="1"/>
  <c r="GG13" i="57"/>
  <c r="CN13" i="57" l="1"/>
  <c r="CP13" i="57"/>
  <c r="CS13" i="57" s="1"/>
  <c r="GG9" i="57"/>
  <c r="GI9" i="57"/>
  <c r="CO9" i="57" s="1"/>
  <c r="CQ9" i="57" s="1"/>
  <c r="CP11" i="57"/>
  <c r="CS11" i="57" s="1"/>
  <c r="CN9" i="57" l="1"/>
  <c r="CP9" i="57"/>
  <c r="CS9" i="57" s="1"/>
  <c r="CS7" i="57" s="1"/>
  <c r="B15" i="24" s="1"/>
  <c r="GD100" i="56" l="1"/>
  <c r="GC100" i="56"/>
  <c r="GB100" i="56"/>
  <c r="FW100" i="56"/>
  <c r="FV100" i="56"/>
  <c r="FU100" i="56"/>
  <c r="FP100" i="56"/>
  <c r="FO100" i="56"/>
  <c r="FN100" i="56"/>
  <c r="FI100" i="56"/>
  <c r="FH100" i="56"/>
  <c r="FG100" i="56"/>
  <c r="FB100" i="56"/>
  <c r="FA100" i="56"/>
  <c r="EZ100" i="56"/>
  <c r="EU100" i="56"/>
  <c r="ET100" i="56"/>
  <c r="ES100" i="56"/>
  <c r="EN100" i="56"/>
  <c r="EM100" i="56"/>
  <c r="EL100" i="56"/>
  <c r="EG100" i="56"/>
  <c r="EF100" i="56"/>
  <c r="EE100" i="56"/>
  <c r="DZ100" i="56"/>
  <c r="DY100" i="56"/>
  <c r="DX100" i="56"/>
  <c r="DS100" i="56"/>
  <c r="DR100" i="56"/>
  <c r="DQ100" i="56"/>
  <c r="DN100" i="56"/>
  <c r="DU100" i="56" s="1"/>
  <c r="DM100" i="56"/>
  <c r="DL100" i="56"/>
  <c r="DK100" i="56"/>
  <c r="DJ100" i="56"/>
  <c r="DD100" i="56"/>
  <c r="DC100" i="56"/>
  <c r="DB100" i="56"/>
  <c r="CX100" i="56"/>
  <c r="CZ100" i="56" s="1"/>
  <c r="AD100" i="56"/>
  <c r="DF100" i="56" s="1"/>
  <c r="DE100" i="56" s="1"/>
  <c r="AC100" i="56"/>
  <c r="GD99" i="56"/>
  <c r="GC99" i="56"/>
  <c r="GB99" i="56"/>
  <c r="FW99" i="56"/>
  <c r="FV99" i="56"/>
  <c r="FU99" i="56"/>
  <c r="FP99" i="56"/>
  <c r="FO99" i="56"/>
  <c r="FN99" i="56"/>
  <c r="FI99" i="56"/>
  <c r="FH99" i="56"/>
  <c r="FG99" i="56"/>
  <c r="FB99" i="56"/>
  <c r="FA99" i="56"/>
  <c r="EZ99" i="56"/>
  <c r="EU99" i="56"/>
  <c r="ET99" i="56"/>
  <c r="ES99" i="56"/>
  <c r="EN99" i="56"/>
  <c r="EM99" i="56"/>
  <c r="EL99" i="56"/>
  <c r="EG99" i="56"/>
  <c r="EF99" i="56"/>
  <c r="EE99" i="56"/>
  <c r="DZ99" i="56"/>
  <c r="DY99" i="56"/>
  <c r="DX99" i="56"/>
  <c r="DS99" i="56"/>
  <c r="DR99" i="56"/>
  <c r="DQ99" i="56"/>
  <c r="DL99" i="56"/>
  <c r="DK99" i="56"/>
  <c r="DJ99" i="56"/>
  <c r="DD99" i="56"/>
  <c r="DC99" i="56"/>
  <c r="DB99" i="56"/>
  <c r="CX99" i="56"/>
  <c r="CZ99" i="56" s="1"/>
  <c r="AD99" i="56"/>
  <c r="AC99" i="56"/>
  <c r="GD98" i="56"/>
  <c r="GC98" i="56"/>
  <c r="GB98" i="56"/>
  <c r="FW98" i="56"/>
  <c r="FV98" i="56"/>
  <c r="FU98" i="56"/>
  <c r="FP98" i="56"/>
  <c r="FO98" i="56"/>
  <c r="FN98" i="56"/>
  <c r="FI98" i="56"/>
  <c r="FH98" i="56"/>
  <c r="FG98" i="56"/>
  <c r="FB98" i="56"/>
  <c r="FA98" i="56"/>
  <c r="EZ98" i="56"/>
  <c r="EU98" i="56"/>
  <c r="ET98" i="56"/>
  <c r="ES98" i="56"/>
  <c r="EN98" i="56"/>
  <c r="EM98" i="56"/>
  <c r="EL98" i="56"/>
  <c r="EG98" i="56"/>
  <c r="EF98" i="56"/>
  <c r="EE98" i="56"/>
  <c r="DZ98" i="56"/>
  <c r="DY98" i="56"/>
  <c r="DX98" i="56"/>
  <c r="DS98" i="56"/>
  <c r="DR98" i="56"/>
  <c r="DQ98" i="56"/>
  <c r="DL98" i="56"/>
  <c r="DK98" i="56"/>
  <c r="DJ98" i="56"/>
  <c r="DD98" i="56"/>
  <c r="DC98" i="56"/>
  <c r="DB98" i="56"/>
  <c r="CX98" i="56"/>
  <c r="CZ98" i="56" s="1"/>
  <c r="AD98" i="56"/>
  <c r="DF98" i="56" s="1"/>
  <c r="AC98" i="56"/>
  <c r="GD97" i="56"/>
  <c r="GC97" i="56"/>
  <c r="GB97" i="56"/>
  <c r="FW97" i="56"/>
  <c r="FV97" i="56"/>
  <c r="FU97" i="56"/>
  <c r="FP97" i="56"/>
  <c r="FO97" i="56"/>
  <c r="FN97" i="56"/>
  <c r="FI97" i="56"/>
  <c r="FH97" i="56"/>
  <c r="FG97" i="56"/>
  <c r="FB97" i="56"/>
  <c r="FA97" i="56"/>
  <c r="EZ97" i="56"/>
  <c r="EU97" i="56"/>
  <c r="ET97" i="56"/>
  <c r="ES97" i="56"/>
  <c r="EN97" i="56"/>
  <c r="EM97" i="56"/>
  <c r="EL97" i="56"/>
  <c r="EG97" i="56"/>
  <c r="EF97" i="56"/>
  <c r="EE97" i="56"/>
  <c r="DZ97" i="56"/>
  <c r="DY97" i="56"/>
  <c r="DX97" i="56"/>
  <c r="DS97" i="56"/>
  <c r="DR97" i="56"/>
  <c r="DQ97" i="56"/>
  <c r="DL97" i="56"/>
  <c r="DK97" i="56"/>
  <c r="DJ97" i="56"/>
  <c r="DD97" i="56"/>
  <c r="DC97" i="56"/>
  <c r="DB97" i="56"/>
  <c r="CX97" i="56"/>
  <c r="CZ97" i="56" s="1"/>
  <c r="AD97" i="56"/>
  <c r="AC97" i="56"/>
  <c r="GD96" i="56"/>
  <c r="GC96" i="56"/>
  <c r="GB96" i="56"/>
  <c r="FW96" i="56"/>
  <c r="FV96" i="56"/>
  <c r="FU96" i="56"/>
  <c r="FP96" i="56"/>
  <c r="FO96" i="56"/>
  <c r="FN96" i="56"/>
  <c r="FI96" i="56"/>
  <c r="FH96" i="56"/>
  <c r="FG96" i="56"/>
  <c r="FB96" i="56"/>
  <c r="FA96" i="56"/>
  <c r="EZ96" i="56"/>
  <c r="EU96" i="56"/>
  <c r="ET96" i="56"/>
  <c r="ES96" i="56"/>
  <c r="EN96" i="56"/>
  <c r="EM96" i="56"/>
  <c r="EL96" i="56"/>
  <c r="EG96" i="56"/>
  <c r="EF96" i="56"/>
  <c r="EE96" i="56"/>
  <c r="DZ96" i="56"/>
  <c r="DY96" i="56"/>
  <c r="DX96" i="56"/>
  <c r="DS96" i="56"/>
  <c r="DR96" i="56"/>
  <c r="DQ96" i="56"/>
  <c r="DL96" i="56"/>
  <c r="DK96" i="56"/>
  <c r="DJ96" i="56"/>
  <c r="DD96" i="56"/>
  <c r="DC96" i="56"/>
  <c r="DB96" i="56"/>
  <c r="CX96" i="56"/>
  <c r="CZ96" i="56" s="1"/>
  <c r="AD96" i="56"/>
  <c r="AC96" i="56"/>
  <c r="GD95" i="56"/>
  <c r="GC95" i="56"/>
  <c r="GB95" i="56"/>
  <c r="FW95" i="56"/>
  <c r="FV95" i="56"/>
  <c r="FU95" i="56"/>
  <c r="FP95" i="56"/>
  <c r="FO95" i="56"/>
  <c r="FN95" i="56"/>
  <c r="FI95" i="56"/>
  <c r="FH95" i="56"/>
  <c r="FG95" i="56"/>
  <c r="FB95" i="56"/>
  <c r="FA95" i="56"/>
  <c r="EZ95" i="56"/>
  <c r="EU95" i="56"/>
  <c r="ET95" i="56"/>
  <c r="ES95" i="56"/>
  <c r="EN95" i="56"/>
  <c r="EM95" i="56"/>
  <c r="EL95" i="56"/>
  <c r="EG95" i="56"/>
  <c r="EF95" i="56"/>
  <c r="EE95" i="56"/>
  <c r="DZ95" i="56"/>
  <c r="DY95" i="56"/>
  <c r="DX95" i="56"/>
  <c r="DS95" i="56"/>
  <c r="DR95" i="56"/>
  <c r="DQ95" i="56"/>
  <c r="DL95" i="56"/>
  <c r="DK95" i="56"/>
  <c r="DJ95" i="56"/>
  <c r="DD95" i="56"/>
  <c r="DC95" i="56"/>
  <c r="DB95" i="56"/>
  <c r="CX95" i="56"/>
  <c r="AD95" i="56"/>
  <c r="DF95" i="56" s="1"/>
  <c r="AC95" i="56"/>
  <c r="GD94" i="56"/>
  <c r="GC94" i="56"/>
  <c r="GB94" i="56"/>
  <c r="FW94" i="56"/>
  <c r="FV94" i="56"/>
  <c r="FU94" i="56"/>
  <c r="FP94" i="56"/>
  <c r="FO94" i="56"/>
  <c r="FN94" i="56"/>
  <c r="FI94" i="56"/>
  <c r="FH94" i="56"/>
  <c r="FG94" i="56"/>
  <c r="FB94" i="56"/>
  <c r="FA94" i="56"/>
  <c r="EZ94" i="56"/>
  <c r="EU94" i="56"/>
  <c r="ET94" i="56"/>
  <c r="ES94" i="56"/>
  <c r="EN94" i="56"/>
  <c r="EM94" i="56"/>
  <c r="EL94" i="56"/>
  <c r="EG94" i="56"/>
  <c r="EF94" i="56"/>
  <c r="EE94" i="56"/>
  <c r="DZ94" i="56"/>
  <c r="DY94" i="56"/>
  <c r="DX94" i="56"/>
  <c r="DS94" i="56"/>
  <c r="DR94" i="56"/>
  <c r="DQ94" i="56"/>
  <c r="DL94" i="56"/>
  <c r="DK94" i="56"/>
  <c r="DJ94" i="56"/>
  <c r="DD94" i="56"/>
  <c r="DC94" i="56"/>
  <c r="DB94" i="56"/>
  <c r="CX94" i="56"/>
  <c r="AD94" i="56"/>
  <c r="DF94" i="56" s="1"/>
  <c r="DN94" i="56" s="1"/>
  <c r="DM94" i="56" s="1"/>
  <c r="AC94" i="56"/>
  <c r="GD93" i="56"/>
  <c r="GC93" i="56"/>
  <c r="GB93" i="56"/>
  <c r="FW93" i="56"/>
  <c r="FV93" i="56"/>
  <c r="FU93" i="56"/>
  <c r="FP93" i="56"/>
  <c r="FO93" i="56"/>
  <c r="FN93" i="56"/>
  <c r="FI93" i="56"/>
  <c r="FH93" i="56"/>
  <c r="FG93" i="56"/>
  <c r="FB93" i="56"/>
  <c r="FA93" i="56"/>
  <c r="EZ93" i="56"/>
  <c r="EU93" i="56"/>
  <c r="ET93" i="56"/>
  <c r="ES93" i="56"/>
  <c r="EN93" i="56"/>
  <c r="EM93" i="56"/>
  <c r="EL93" i="56"/>
  <c r="EG93" i="56"/>
  <c r="EF93" i="56"/>
  <c r="EE93" i="56"/>
  <c r="DZ93" i="56"/>
  <c r="DY93" i="56"/>
  <c r="DX93" i="56"/>
  <c r="DS93" i="56"/>
  <c r="DR93" i="56"/>
  <c r="DQ93" i="56"/>
  <c r="DL93" i="56"/>
  <c r="DK93" i="56"/>
  <c r="DJ93" i="56"/>
  <c r="DD93" i="56"/>
  <c r="DC93" i="56"/>
  <c r="DB93" i="56"/>
  <c r="CZ93" i="56"/>
  <c r="CX93" i="56"/>
  <c r="CY93" i="56" s="1"/>
  <c r="AF93" i="56" s="1"/>
  <c r="AD93" i="56"/>
  <c r="DF93" i="56" s="1"/>
  <c r="AC93" i="56"/>
  <c r="GD92" i="56"/>
  <c r="GC92" i="56"/>
  <c r="GB92" i="56"/>
  <c r="FW92" i="56"/>
  <c r="FV92" i="56"/>
  <c r="FU92" i="56"/>
  <c r="FP92" i="56"/>
  <c r="FO92" i="56"/>
  <c r="FN92" i="56"/>
  <c r="FI92" i="56"/>
  <c r="FH92" i="56"/>
  <c r="FG92" i="56"/>
  <c r="FB92" i="56"/>
  <c r="FA92" i="56"/>
  <c r="EZ92" i="56"/>
  <c r="EU92" i="56"/>
  <c r="ET92" i="56"/>
  <c r="ES92" i="56"/>
  <c r="EN92" i="56"/>
  <c r="EM92" i="56"/>
  <c r="EL92" i="56"/>
  <c r="EG92" i="56"/>
  <c r="EF92" i="56"/>
  <c r="EE92" i="56"/>
  <c r="DZ92" i="56"/>
  <c r="DY92" i="56"/>
  <c r="DX92" i="56"/>
  <c r="DS92" i="56"/>
  <c r="DR92" i="56"/>
  <c r="DQ92" i="56"/>
  <c r="DL92" i="56"/>
  <c r="DK92" i="56"/>
  <c r="DJ92" i="56"/>
  <c r="DD92" i="56"/>
  <c r="DC92" i="56"/>
  <c r="DB92" i="56"/>
  <c r="CZ92" i="56"/>
  <c r="CX92" i="56"/>
  <c r="CY92" i="56" s="1"/>
  <c r="AD92" i="56"/>
  <c r="DF92" i="56" s="1"/>
  <c r="AC92" i="56"/>
  <c r="GD91" i="56"/>
  <c r="GC91" i="56"/>
  <c r="GB91" i="56"/>
  <c r="FW91" i="56"/>
  <c r="FV91" i="56"/>
  <c r="FU91" i="56"/>
  <c r="FP91" i="56"/>
  <c r="FO91" i="56"/>
  <c r="FN91" i="56"/>
  <c r="FI91" i="56"/>
  <c r="FH91" i="56"/>
  <c r="FG91" i="56"/>
  <c r="FB91" i="56"/>
  <c r="FA91" i="56"/>
  <c r="EZ91" i="56"/>
  <c r="EU91" i="56"/>
  <c r="ET91" i="56"/>
  <c r="ES91" i="56"/>
  <c r="EN91" i="56"/>
  <c r="EM91" i="56"/>
  <c r="EL91" i="56"/>
  <c r="EG91" i="56"/>
  <c r="EF91" i="56"/>
  <c r="EE91" i="56"/>
  <c r="DZ91" i="56"/>
  <c r="DY91" i="56"/>
  <c r="DX91" i="56"/>
  <c r="DS91" i="56"/>
  <c r="DR91" i="56"/>
  <c r="DQ91" i="56"/>
  <c r="DL91" i="56"/>
  <c r="DK91" i="56"/>
  <c r="DJ91" i="56"/>
  <c r="DD91" i="56"/>
  <c r="DC91" i="56"/>
  <c r="DB91" i="56"/>
  <c r="CX91" i="56"/>
  <c r="CY91" i="56" s="1"/>
  <c r="AF91" i="56" s="1"/>
  <c r="AD91" i="56"/>
  <c r="AC91" i="56"/>
  <c r="GD90" i="56"/>
  <c r="GC90" i="56"/>
  <c r="GB90" i="56"/>
  <c r="FW90" i="56"/>
  <c r="FV90" i="56"/>
  <c r="FU90" i="56"/>
  <c r="FP90" i="56"/>
  <c r="FO90" i="56"/>
  <c r="FN90" i="56"/>
  <c r="FI90" i="56"/>
  <c r="FH90" i="56"/>
  <c r="FG90" i="56"/>
  <c r="FB90" i="56"/>
  <c r="FA90" i="56"/>
  <c r="EZ90" i="56"/>
  <c r="EU90" i="56"/>
  <c r="ET90" i="56"/>
  <c r="ES90" i="56"/>
  <c r="EN90" i="56"/>
  <c r="EM90" i="56"/>
  <c r="EL90" i="56"/>
  <c r="EG90" i="56"/>
  <c r="EF90" i="56"/>
  <c r="EE90" i="56"/>
  <c r="DZ90" i="56"/>
  <c r="DY90" i="56"/>
  <c r="DX90" i="56"/>
  <c r="DS90" i="56"/>
  <c r="DR90" i="56"/>
  <c r="DQ90" i="56"/>
  <c r="DL90" i="56"/>
  <c r="DK90" i="56"/>
  <c r="DJ90" i="56"/>
  <c r="DD90" i="56"/>
  <c r="DC90" i="56"/>
  <c r="DB90" i="56"/>
  <c r="CX90" i="56"/>
  <c r="CZ90" i="56" s="1"/>
  <c r="AD90" i="56"/>
  <c r="DF90" i="56" s="1"/>
  <c r="AC90" i="56"/>
  <c r="GD89" i="56"/>
  <c r="GC89" i="56"/>
  <c r="GB89" i="56"/>
  <c r="FW89" i="56"/>
  <c r="FV89" i="56"/>
  <c r="FU89" i="56"/>
  <c r="FP89" i="56"/>
  <c r="FO89" i="56"/>
  <c r="FN89" i="56"/>
  <c r="FI89" i="56"/>
  <c r="FH89" i="56"/>
  <c r="FG89" i="56"/>
  <c r="FB89" i="56"/>
  <c r="FA89" i="56"/>
  <c r="EZ89" i="56"/>
  <c r="EU89" i="56"/>
  <c r="ET89" i="56"/>
  <c r="ES89" i="56"/>
  <c r="EN89" i="56"/>
  <c r="EM89" i="56"/>
  <c r="EL89" i="56"/>
  <c r="EG89" i="56"/>
  <c r="EF89" i="56"/>
  <c r="EE89" i="56"/>
  <c r="DZ89" i="56"/>
  <c r="DY89" i="56"/>
  <c r="DX89" i="56"/>
  <c r="DS89" i="56"/>
  <c r="DR89" i="56"/>
  <c r="DQ89" i="56"/>
  <c r="DL89" i="56"/>
  <c r="DK89" i="56"/>
  <c r="DJ89" i="56"/>
  <c r="DD89" i="56"/>
  <c r="DC89" i="56"/>
  <c r="DB89" i="56"/>
  <c r="CX89" i="56"/>
  <c r="AD89" i="56"/>
  <c r="AC89" i="56"/>
  <c r="GD88" i="56"/>
  <c r="GC88" i="56"/>
  <c r="GB88" i="56"/>
  <c r="FW88" i="56"/>
  <c r="FV88" i="56"/>
  <c r="FU88" i="56"/>
  <c r="FP88" i="56"/>
  <c r="FO88" i="56"/>
  <c r="FN88" i="56"/>
  <c r="FI88" i="56"/>
  <c r="FH88" i="56"/>
  <c r="FG88" i="56"/>
  <c r="FB88" i="56"/>
  <c r="FA88" i="56"/>
  <c r="EZ88" i="56"/>
  <c r="EU88" i="56"/>
  <c r="ET88" i="56"/>
  <c r="ES88" i="56"/>
  <c r="EN88" i="56"/>
  <c r="EM88" i="56"/>
  <c r="EL88" i="56"/>
  <c r="EG88" i="56"/>
  <c r="EF88" i="56"/>
  <c r="EE88" i="56"/>
  <c r="DZ88" i="56"/>
  <c r="DY88" i="56"/>
  <c r="DX88" i="56"/>
  <c r="DS88" i="56"/>
  <c r="DR88" i="56"/>
  <c r="DQ88" i="56"/>
  <c r="DL88" i="56"/>
  <c r="DK88" i="56"/>
  <c r="DJ88" i="56"/>
  <c r="DD88" i="56"/>
  <c r="DC88" i="56"/>
  <c r="DB88" i="56"/>
  <c r="CX88" i="56"/>
  <c r="CZ88" i="56" s="1"/>
  <c r="AD88" i="56"/>
  <c r="AC88" i="56"/>
  <c r="GD87" i="56"/>
  <c r="GC87" i="56"/>
  <c r="GB87" i="56"/>
  <c r="FW87" i="56"/>
  <c r="FV87" i="56"/>
  <c r="FU87" i="56"/>
  <c r="FP87" i="56"/>
  <c r="FO87" i="56"/>
  <c r="FN87" i="56"/>
  <c r="FI87" i="56"/>
  <c r="FH87" i="56"/>
  <c r="FG87" i="56"/>
  <c r="FB87" i="56"/>
  <c r="FA87" i="56"/>
  <c r="EZ87" i="56"/>
  <c r="EU87" i="56"/>
  <c r="ET87" i="56"/>
  <c r="ES87" i="56"/>
  <c r="EN87" i="56"/>
  <c r="EM87" i="56"/>
  <c r="EL87" i="56"/>
  <c r="EG87" i="56"/>
  <c r="EF87" i="56"/>
  <c r="EE87" i="56"/>
  <c r="DZ87" i="56"/>
  <c r="DY87" i="56"/>
  <c r="DX87" i="56"/>
  <c r="DS87" i="56"/>
  <c r="DR87" i="56"/>
  <c r="DQ87" i="56"/>
  <c r="DL87" i="56"/>
  <c r="DK87" i="56"/>
  <c r="DJ87" i="56"/>
  <c r="DD87" i="56"/>
  <c r="DC87" i="56"/>
  <c r="DB87" i="56"/>
  <c r="CX87" i="56"/>
  <c r="CZ87" i="56" s="1"/>
  <c r="AD87" i="56"/>
  <c r="DF87" i="56" s="1"/>
  <c r="AC87" i="56"/>
  <c r="GD86" i="56"/>
  <c r="GC86" i="56"/>
  <c r="GB86" i="56"/>
  <c r="FW86" i="56"/>
  <c r="FV86" i="56"/>
  <c r="FU86" i="56"/>
  <c r="FP86" i="56"/>
  <c r="FO86" i="56"/>
  <c r="FN86" i="56"/>
  <c r="FI86" i="56"/>
  <c r="FH86" i="56"/>
  <c r="FG86" i="56"/>
  <c r="FB86" i="56"/>
  <c r="FA86" i="56"/>
  <c r="EZ86" i="56"/>
  <c r="EU86" i="56"/>
  <c r="ET86" i="56"/>
  <c r="ES86" i="56"/>
  <c r="EN86" i="56"/>
  <c r="EM86" i="56"/>
  <c r="EL86" i="56"/>
  <c r="EG86" i="56"/>
  <c r="EF86" i="56"/>
  <c r="EE86" i="56"/>
  <c r="DZ86" i="56"/>
  <c r="DY86" i="56"/>
  <c r="DX86" i="56"/>
  <c r="DS86" i="56"/>
  <c r="DR86" i="56"/>
  <c r="DQ86" i="56"/>
  <c r="DL86" i="56"/>
  <c r="DK86" i="56"/>
  <c r="DJ86" i="56"/>
  <c r="DD86" i="56"/>
  <c r="DC86" i="56"/>
  <c r="DB86" i="56"/>
  <c r="CX86" i="56"/>
  <c r="CY86" i="56" s="1"/>
  <c r="AF86" i="56" s="1"/>
  <c r="AD86" i="56"/>
  <c r="AC86" i="56"/>
  <c r="GD85" i="56"/>
  <c r="GC85" i="56"/>
  <c r="GB85" i="56"/>
  <c r="FW85" i="56"/>
  <c r="FV85" i="56"/>
  <c r="FU85" i="56"/>
  <c r="FP85" i="56"/>
  <c r="FO85" i="56"/>
  <c r="FN85" i="56"/>
  <c r="FI85" i="56"/>
  <c r="FH85" i="56"/>
  <c r="FG85" i="56"/>
  <c r="FB85" i="56"/>
  <c r="FA85" i="56"/>
  <c r="EZ85" i="56"/>
  <c r="EU85" i="56"/>
  <c r="ET85" i="56"/>
  <c r="ES85" i="56"/>
  <c r="EN85" i="56"/>
  <c r="EM85" i="56"/>
  <c r="EL85" i="56"/>
  <c r="EG85" i="56"/>
  <c r="EF85" i="56"/>
  <c r="EE85" i="56"/>
  <c r="DZ85" i="56"/>
  <c r="DY85" i="56"/>
  <c r="DX85" i="56"/>
  <c r="DS85" i="56"/>
  <c r="DR85" i="56"/>
  <c r="DQ85" i="56"/>
  <c r="DL85" i="56"/>
  <c r="DK85" i="56"/>
  <c r="DJ85" i="56"/>
  <c r="DD85" i="56"/>
  <c r="DC85" i="56"/>
  <c r="DB85" i="56"/>
  <c r="CX85" i="56"/>
  <c r="CY85" i="56" s="1"/>
  <c r="DA85" i="56" s="1"/>
  <c r="DI85" i="56" s="1"/>
  <c r="AD85" i="56"/>
  <c r="AC85" i="56"/>
  <c r="GD84" i="56"/>
  <c r="GC84" i="56"/>
  <c r="GB84" i="56"/>
  <c r="FW84" i="56"/>
  <c r="FV84" i="56"/>
  <c r="FU84" i="56"/>
  <c r="FP84" i="56"/>
  <c r="FO84" i="56"/>
  <c r="FN84" i="56"/>
  <c r="FI84" i="56"/>
  <c r="FH84" i="56"/>
  <c r="FG84" i="56"/>
  <c r="FB84" i="56"/>
  <c r="FA84" i="56"/>
  <c r="EZ84" i="56"/>
  <c r="EU84" i="56"/>
  <c r="ET84" i="56"/>
  <c r="ES84" i="56"/>
  <c r="EN84" i="56"/>
  <c r="EM84" i="56"/>
  <c r="EL84" i="56"/>
  <c r="EG84" i="56"/>
  <c r="EF84" i="56"/>
  <c r="EE84" i="56"/>
  <c r="DZ84" i="56"/>
  <c r="DY84" i="56"/>
  <c r="DX84" i="56"/>
  <c r="DS84" i="56"/>
  <c r="DR84" i="56"/>
  <c r="DQ84" i="56"/>
  <c r="DL84" i="56"/>
  <c r="DK84" i="56"/>
  <c r="DJ84" i="56"/>
  <c r="DD84" i="56"/>
  <c r="DC84" i="56"/>
  <c r="DB84" i="56"/>
  <c r="CX84" i="56"/>
  <c r="CZ84" i="56" s="1"/>
  <c r="AD84" i="56"/>
  <c r="AC84" i="56"/>
  <c r="GD83" i="56"/>
  <c r="GC83" i="56"/>
  <c r="GB83" i="56"/>
  <c r="FW83" i="56"/>
  <c r="FV83" i="56"/>
  <c r="FU83" i="56"/>
  <c r="FP83" i="56"/>
  <c r="FO83" i="56"/>
  <c r="FN83" i="56"/>
  <c r="FI83" i="56"/>
  <c r="FH83" i="56"/>
  <c r="FG83" i="56"/>
  <c r="FB83" i="56"/>
  <c r="FA83" i="56"/>
  <c r="EZ83" i="56"/>
  <c r="EU83" i="56"/>
  <c r="ET83" i="56"/>
  <c r="ES83" i="56"/>
  <c r="EN83" i="56"/>
  <c r="EM83" i="56"/>
  <c r="EL83" i="56"/>
  <c r="EG83" i="56"/>
  <c r="EF83" i="56"/>
  <c r="EE83" i="56"/>
  <c r="DZ83" i="56"/>
  <c r="DY83" i="56"/>
  <c r="DX83" i="56"/>
  <c r="DS83" i="56"/>
  <c r="DR83" i="56"/>
  <c r="DQ83" i="56"/>
  <c r="DL83" i="56"/>
  <c r="DK83" i="56"/>
  <c r="DJ83" i="56"/>
  <c r="DD83" i="56"/>
  <c r="DC83" i="56"/>
  <c r="DB83" i="56"/>
  <c r="CX83" i="56"/>
  <c r="AD83" i="56"/>
  <c r="AC83" i="56"/>
  <c r="GD82" i="56"/>
  <c r="GC82" i="56"/>
  <c r="GB82" i="56"/>
  <c r="FW82" i="56"/>
  <c r="FV82" i="56"/>
  <c r="FU82" i="56"/>
  <c r="FP82" i="56"/>
  <c r="FO82" i="56"/>
  <c r="FN82" i="56"/>
  <c r="FI82" i="56"/>
  <c r="FH82" i="56"/>
  <c r="FG82" i="56"/>
  <c r="FB82" i="56"/>
  <c r="FA82" i="56"/>
  <c r="EZ82" i="56"/>
  <c r="EU82" i="56"/>
  <c r="ET82" i="56"/>
  <c r="ES82" i="56"/>
  <c r="EN82" i="56"/>
  <c r="EM82" i="56"/>
  <c r="EL82" i="56"/>
  <c r="EG82" i="56"/>
  <c r="EF82" i="56"/>
  <c r="EE82" i="56"/>
  <c r="DZ82" i="56"/>
  <c r="DY82" i="56"/>
  <c r="DX82" i="56"/>
  <c r="DS82" i="56"/>
  <c r="DR82" i="56"/>
  <c r="DQ82" i="56"/>
  <c r="DL82" i="56"/>
  <c r="DK82" i="56"/>
  <c r="DJ82" i="56"/>
  <c r="DF82" i="56"/>
  <c r="DN82" i="56" s="1"/>
  <c r="DM82" i="56" s="1"/>
  <c r="DD82" i="56"/>
  <c r="DC82" i="56"/>
  <c r="DB82" i="56"/>
  <c r="CX82" i="56"/>
  <c r="AD82" i="56"/>
  <c r="AC82" i="56"/>
  <c r="GD81" i="56"/>
  <c r="GC81" i="56"/>
  <c r="GB81" i="56"/>
  <c r="FW81" i="56"/>
  <c r="FV81" i="56"/>
  <c r="FU81" i="56"/>
  <c r="FP81" i="56"/>
  <c r="FO81" i="56"/>
  <c r="FN81" i="56"/>
  <c r="FI81" i="56"/>
  <c r="FH81" i="56"/>
  <c r="FG81" i="56"/>
  <c r="FB81" i="56"/>
  <c r="FA81" i="56"/>
  <c r="EZ81" i="56"/>
  <c r="EU81" i="56"/>
  <c r="ET81" i="56"/>
  <c r="ES81" i="56"/>
  <c r="EN81" i="56"/>
  <c r="EM81" i="56"/>
  <c r="EL81" i="56"/>
  <c r="EG81" i="56"/>
  <c r="EF81" i="56"/>
  <c r="EE81" i="56"/>
  <c r="DZ81" i="56"/>
  <c r="DY81" i="56"/>
  <c r="DX81" i="56"/>
  <c r="DS81" i="56"/>
  <c r="DR81" i="56"/>
  <c r="DQ81" i="56"/>
  <c r="DL81" i="56"/>
  <c r="DK81" i="56"/>
  <c r="DJ81" i="56"/>
  <c r="DD81" i="56"/>
  <c r="DC81" i="56"/>
  <c r="DB81" i="56"/>
  <c r="CX81" i="56"/>
  <c r="CZ81" i="56" s="1"/>
  <c r="AD81" i="56"/>
  <c r="AC81" i="56"/>
  <c r="GD80" i="56"/>
  <c r="GC80" i="56"/>
  <c r="GB80" i="56"/>
  <c r="FW80" i="56"/>
  <c r="FV80" i="56"/>
  <c r="FU80" i="56"/>
  <c r="FP80" i="56"/>
  <c r="FO80" i="56"/>
  <c r="FN80" i="56"/>
  <c r="FI80" i="56"/>
  <c r="FH80" i="56"/>
  <c r="FG80" i="56"/>
  <c r="FB80" i="56"/>
  <c r="FA80" i="56"/>
  <c r="EZ80" i="56"/>
  <c r="EU80" i="56"/>
  <c r="ET80" i="56"/>
  <c r="ES80" i="56"/>
  <c r="EN80" i="56"/>
  <c r="EM80" i="56"/>
  <c r="EL80" i="56"/>
  <c r="EG80" i="56"/>
  <c r="EF80" i="56"/>
  <c r="EE80" i="56"/>
  <c r="DZ80" i="56"/>
  <c r="DY80" i="56"/>
  <c r="DX80" i="56"/>
  <c r="DS80" i="56"/>
  <c r="DR80" i="56"/>
  <c r="DQ80" i="56"/>
  <c r="DL80" i="56"/>
  <c r="DK80" i="56"/>
  <c r="DJ80" i="56"/>
  <c r="DD80" i="56"/>
  <c r="DC80" i="56"/>
  <c r="DB80" i="56"/>
  <c r="CX80" i="56"/>
  <c r="CZ80" i="56" s="1"/>
  <c r="AD80" i="56"/>
  <c r="DF80" i="56" s="1"/>
  <c r="AC80" i="56"/>
  <c r="GD79" i="56"/>
  <c r="GC79" i="56"/>
  <c r="GB79" i="56"/>
  <c r="FW79" i="56"/>
  <c r="FV79" i="56"/>
  <c r="FU79" i="56"/>
  <c r="FP79" i="56"/>
  <c r="FO79" i="56"/>
  <c r="FN79" i="56"/>
  <c r="FI79" i="56"/>
  <c r="FH79" i="56"/>
  <c r="FG79" i="56"/>
  <c r="FB79" i="56"/>
  <c r="FA79" i="56"/>
  <c r="EZ79" i="56"/>
  <c r="EU79" i="56"/>
  <c r="ET79" i="56"/>
  <c r="ES79" i="56"/>
  <c r="EN79" i="56"/>
  <c r="EM79" i="56"/>
  <c r="EL79" i="56"/>
  <c r="EG79" i="56"/>
  <c r="EF79" i="56"/>
  <c r="EE79" i="56"/>
  <c r="DZ79" i="56"/>
  <c r="DY79" i="56"/>
  <c r="DX79" i="56"/>
  <c r="DS79" i="56"/>
  <c r="DR79" i="56"/>
  <c r="DQ79" i="56"/>
  <c r="DL79" i="56"/>
  <c r="DK79" i="56"/>
  <c r="DJ79" i="56"/>
  <c r="DD79" i="56"/>
  <c r="DC79" i="56"/>
  <c r="DB79" i="56"/>
  <c r="CY79" i="56"/>
  <c r="DA79" i="56" s="1"/>
  <c r="DI79" i="56" s="1"/>
  <c r="CX79" i="56"/>
  <c r="CZ79" i="56" s="1"/>
  <c r="AD79" i="56"/>
  <c r="DF79" i="56" s="1"/>
  <c r="AC79" i="56"/>
  <c r="GD78" i="56"/>
  <c r="GC78" i="56"/>
  <c r="GB78" i="56"/>
  <c r="FW78" i="56"/>
  <c r="FV78" i="56"/>
  <c r="FU78" i="56"/>
  <c r="FP78" i="56"/>
  <c r="FO78" i="56"/>
  <c r="FN78" i="56"/>
  <c r="FI78" i="56"/>
  <c r="FH78" i="56"/>
  <c r="FG78" i="56"/>
  <c r="FB78" i="56"/>
  <c r="FA78" i="56"/>
  <c r="EZ78" i="56"/>
  <c r="EU78" i="56"/>
  <c r="ET78" i="56"/>
  <c r="ES78" i="56"/>
  <c r="EN78" i="56"/>
  <c r="EM78" i="56"/>
  <c r="EL78" i="56"/>
  <c r="EG78" i="56"/>
  <c r="EF78" i="56"/>
  <c r="EE78" i="56"/>
  <c r="DZ78" i="56"/>
  <c r="DY78" i="56"/>
  <c r="DX78" i="56"/>
  <c r="DS78" i="56"/>
  <c r="DR78" i="56"/>
  <c r="DQ78" i="56"/>
  <c r="DL78" i="56"/>
  <c r="DK78" i="56"/>
  <c r="DJ78" i="56"/>
  <c r="DD78" i="56"/>
  <c r="DC78" i="56"/>
  <c r="DB78" i="56"/>
  <c r="DA78" i="56"/>
  <c r="DI78" i="56" s="1"/>
  <c r="DG78" i="56" s="1"/>
  <c r="CX78" i="56"/>
  <c r="CY78" i="56" s="1"/>
  <c r="AF78" i="56" s="1"/>
  <c r="AD78" i="56"/>
  <c r="AC78" i="56"/>
  <c r="GD77" i="56"/>
  <c r="GC77" i="56"/>
  <c r="GB77" i="56"/>
  <c r="FW77" i="56"/>
  <c r="FV77" i="56"/>
  <c r="FU77" i="56"/>
  <c r="FP77" i="56"/>
  <c r="FO77" i="56"/>
  <c r="FN77" i="56"/>
  <c r="FI77" i="56"/>
  <c r="FH77" i="56"/>
  <c r="FG77" i="56"/>
  <c r="FB77" i="56"/>
  <c r="FA77" i="56"/>
  <c r="EZ77" i="56"/>
  <c r="EU77" i="56"/>
  <c r="ET77" i="56"/>
  <c r="ES77" i="56"/>
  <c r="EN77" i="56"/>
  <c r="EM77" i="56"/>
  <c r="EL77" i="56"/>
  <c r="EG77" i="56"/>
  <c r="EF77" i="56"/>
  <c r="EE77" i="56"/>
  <c r="DZ77" i="56"/>
  <c r="DY77" i="56"/>
  <c r="DX77" i="56"/>
  <c r="DS77" i="56"/>
  <c r="DR77" i="56"/>
  <c r="DQ77" i="56"/>
  <c r="DL77" i="56"/>
  <c r="DK77" i="56"/>
  <c r="DJ77" i="56"/>
  <c r="DD77" i="56"/>
  <c r="DC77" i="56"/>
  <c r="DB77" i="56"/>
  <c r="CX77" i="56"/>
  <c r="AD77" i="56"/>
  <c r="DF77" i="56" s="1"/>
  <c r="DE77" i="56" s="1"/>
  <c r="AC77" i="56"/>
  <c r="GD76" i="56"/>
  <c r="GC76" i="56"/>
  <c r="GB76" i="56"/>
  <c r="FW76" i="56"/>
  <c r="FV76" i="56"/>
  <c r="FU76" i="56"/>
  <c r="FP76" i="56"/>
  <c r="FO76" i="56"/>
  <c r="FN76" i="56"/>
  <c r="FI76" i="56"/>
  <c r="FH76" i="56"/>
  <c r="FG76" i="56"/>
  <c r="FB76" i="56"/>
  <c r="FA76" i="56"/>
  <c r="EZ76" i="56"/>
  <c r="EU76" i="56"/>
  <c r="ET76" i="56"/>
  <c r="ES76" i="56"/>
  <c r="EN76" i="56"/>
  <c r="EM76" i="56"/>
  <c r="EL76" i="56"/>
  <c r="EG76" i="56"/>
  <c r="EF76" i="56"/>
  <c r="EE76" i="56"/>
  <c r="DZ76" i="56"/>
  <c r="DY76" i="56"/>
  <c r="DX76" i="56"/>
  <c r="DS76" i="56"/>
  <c r="DR76" i="56"/>
  <c r="DQ76" i="56"/>
  <c r="DL76" i="56"/>
  <c r="DK76" i="56"/>
  <c r="DJ76" i="56"/>
  <c r="DD76" i="56"/>
  <c r="DC76" i="56"/>
  <c r="DB76" i="56"/>
  <c r="CX76" i="56"/>
  <c r="CZ76" i="56" s="1"/>
  <c r="AD76" i="56"/>
  <c r="DF76" i="56" s="1"/>
  <c r="AC76" i="56"/>
  <c r="GD75" i="56"/>
  <c r="GC75" i="56"/>
  <c r="GB75" i="56"/>
  <c r="FW75" i="56"/>
  <c r="FV75" i="56"/>
  <c r="FU75" i="56"/>
  <c r="FP75" i="56"/>
  <c r="FO75" i="56"/>
  <c r="FN75" i="56"/>
  <c r="FI75" i="56"/>
  <c r="FH75" i="56"/>
  <c r="FG75" i="56"/>
  <c r="FB75" i="56"/>
  <c r="FA75" i="56"/>
  <c r="EZ75" i="56"/>
  <c r="EU75" i="56"/>
  <c r="ET75" i="56"/>
  <c r="ES75" i="56"/>
  <c r="EN75" i="56"/>
  <c r="EM75" i="56"/>
  <c r="EL75" i="56"/>
  <c r="EG75" i="56"/>
  <c r="EF75" i="56"/>
  <c r="EE75" i="56"/>
  <c r="DZ75" i="56"/>
  <c r="DY75" i="56"/>
  <c r="DX75" i="56"/>
  <c r="DS75" i="56"/>
  <c r="DR75" i="56"/>
  <c r="DQ75" i="56"/>
  <c r="DL75" i="56"/>
  <c r="DK75" i="56"/>
  <c r="DJ75" i="56"/>
  <c r="DD75" i="56"/>
  <c r="DC75" i="56"/>
  <c r="DB75" i="56"/>
  <c r="CX75" i="56"/>
  <c r="CZ75" i="56" s="1"/>
  <c r="AD75" i="56"/>
  <c r="AC75" i="56"/>
  <c r="GD74" i="56"/>
  <c r="GC74" i="56"/>
  <c r="GB74" i="56"/>
  <c r="FW74" i="56"/>
  <c r="FV74" i="56"/>
  <c r="FU74" i="56"/>
  <c r="FP74" i="56"/>
  <c r="FO74" i="56"/>
  <c r="FN74" i="56"/>
  <c r="FI74" i="56"/>
  <c r="FH74" i="56"/>
  <c r="FG74" i="56"/>
  <c r="FB74" i="56"/>
  <c r="FA74" i="56"/>
  <c r="EZ74" i="56"/>
  <c r="EU74" i="56"/>
  <c r="ET74" i="56"/>
  <c r="ES74" i="56"/>
  <c r="EN74" i="56"/>
  <c r="EM74" i="56"/>
  <c r="EL74" i="56"/>
  <c r="EG74" i="56"/>
  <c r="EF74" i="56"/>
  <c r="EE74" i="56"/>
  <c r="DZ74" i="56"/>
  <c r="DY74" i="56"/>
  <c r="DX74" i="56"/>
  <c r="DS74" i="56"/>
  <c r="DR74" i="56"/>
  <c r="DQ74" i="56"/>
  <c r="DL74" i="56"/>
  <c r="DK74" i="56"/>
  <c r="DJ74" i="56"/>
  <c r="DD74" i="56"/>
  <c r="DC74" i="56"/>
  <c r="DB74" i="56"/>
  <c r="CX74" i="56"/>
  <c r="CZ74" i="56" s="1"/>
  <c r="AD74" i="56"/>
  <c r="DF74" i="56" s="1"/>
  <c r="DE74" i="56" s="1"/>
  <c r="AC74" i="56"/>
  <c r="GD73" i="56"/>
  <c r="GC73" i="56"/>
  <c r="GB73" i="56"/>
  <c r="FW73" i="56"/>
  <c r="FV73" i="56"/>
  <c r="FU73" i="56"/>
  <c r="FP73" i="56"/>
  <c r="FO73" i="56"/>
  <c r="FN73" i="56"/>
  <c r="FI73" i="56"/>
  <c r="FH73" i="56"/>
  <c r="FG73" i="56"/>
  <c r="FB73" i="56"/>
  <c r="FA73" i="56"/>
  <c r="EZ73" i="56"/>
  <c r="EU73" i="56"/>
  <c r="ET73" i="56"/>
  <c r="ES73" i="56"/>
  <c r="EN73" i="56"/>
  <c r="EM73" i="56"/>
  <c r="EL73" i="56"/>
  <c r="EG73" i="56"/>
  <c r="EF73" i="56"/>
  <c r="EE73" i="56"/>
  <c r="DZ73" i="56"/>
  <c r="DY73" i="56"/>
  <c r="DX73" i="56"/>
  <c r="DS73" i="56"/>
  <c r="DR73" i="56"/>
  <c r="DQ73" i="56"/>
  <c r="DL73" i="56"/>
  <c r="DK73" i="56"/>
  <c r="DJ73" i="56"/>
  <c r="DF73" i="56"/>
  <c r="DN73" i="56" s="1"/>
  <c r="DD73" i="56"/>
  <c r="DC73" i="56"/>
  <c r="DB73" i="56"/>
  <c r="CX73" i="56"/>
  <c r="CZ73" i="56" s="1"/>
  <c r="AD73" i="56"/>
  <c r="AC73" i="56"/>
  <c r="GD72" i="56"/>
  <c r="GC72" i="56"/>
  <c r="GB72" i="56"/>
  <c r="FW72" i="56"/>
  <c r="FV72" i="56"/>
  <c r="FU72" i="56"/>
  <c r="FP72" i="56"/>
  <c r="FO72" i="56"/>
  <c r="FN72" i="56"/>
  <c r="FI72" i="56"/>
  <c r="FH72" i="56"/>
  <c r="FG72" i="56"/>
  <c r="FB72" i="56"/>
  <c r="FA72" i="56"/>
  <c r="EZ72" i="56"/>
  <c r="EU72" i="56"/>
  <c r="ET72" i="56"/>
  <c r="ES72" i="56"/>
  <c r="EN72" i="56"/>
  <c r="EM72" i="56"/>
  <c r="EL72" i="56"/>
  <c r="EG72" i="56"/>
  <c r="EF72" i="56"/>
  <c r="EE72" i="56"/>
  <c r="DZ72" i="56"/>
  <c r="DY72" i="56"/>
  <c r="DX72" i="56"/>
  <c r="DS72" i="56"/>
  <c r="DR72" i="56"/>
  <c r="DQ72" i="56"/>
  <c r="DL72" i="56"/>
  <c r="DK72" i="56"/>
  <c r="DJ72" i="56"/>
  <c r="DF72" i="56"/>
  <c r="DN72" i="56" s="1"/>
  <c r="DD72" i="56"/>
  <c r="DC72" i="56"/>
  <c r="DB72" i="56"/>
  <c r="CX72" i="56"/>
  <c r="CZ72" i="56" s="1"/>
  <c r="AD72" i="56"/>
  <c r="AC72" i="56"/>
  <c r="GD71" i="56"/>
  <c r="GC71" i="56"/>
  <c r="GB71" i="56"/>
  <c r="FW71" i="56"/>
  <c r="FV71" i="56"/>
  <c r="FU71" i="56"/>
  <c r="FP71" i="56"/>
  <c r="FO71" i="56"/>
  <c r="FN71" i="56"/>
  <c r="FI71" i="56"/>
  <c r="FH71" i="56"/>
  <c r="FG71" i="56"/>
  <c r="FB71" i="56"/>
  <c r="FA71" i="56"/>
  <c r="EZ71" i="56"/>
  <c r="EU71" i="56"/>
  <c r="ET71" i="56"/>
  <c r="ES71" i="56"/>
  <c r="EN71" i="56"/>
  <c r="EM71" i="56"/>
  <c r="EL71" i="56"/>
  <c r="EG71" i="56"/>
  <c r="EF71" i="56"/>
  <c r="EE71" i="56"/>
  <c r="DZ71" i="56"/>
  <c r="DY71" i="56"/>
  <c r="DX71" i="56"/>
  <c r="DS71" i="56"/>
  <c r="DR71" i="56"/>
  <c r="DQ71" i="56"/>
  <c r="DL71" i="56"/>
  <c r="DK71" i="56"/>
  <c r="DJ71" i="56"/>
  <c r="DD71" i="56"/>
  <c r="DC71" i="56"/>
  <c r="DB71" i="56"/>
  <c r="CX71" i="56"/>
  <c r="AD71" i="56"/>
  <c r="AC71" i="56"/>
  <c r="GD70" i="56"/>
  <c r="GC70" i="56"/>
  <c r="GB70" i="56"/>
  <c r="FW70" i="56"/>
  <c r="FV70" i="56"/>
  <c r="FU70" i="56"/>
  <c r="FP70" i="56"/>
  <c r="FO70" i="56"/>
  <c r="FN70" i="56"/>
  <c r="FI70" i="56"/>
  <c r="FH70" i="56"/>
  <c r="FG70" i="56"/>
  <c r="FB70" i="56"/>
  <c r="FA70" i="56"/>
  <c r="EZ70" i="56"/>
  <c r="EU70" i="56"/>
  <c r="ET70" i="56"/>
  <c r="ES70" i="56"/>
  <c r="EN70" i="56"/>
  <c r="EM70" i="56"/>
  <c r="EL70" i="56"/>
  <c r="EG70" i="56"/>
  <c r="EF70" i="56"/>
  <c r="EE70" i="56"/>
  <c r="DZ70" i="56"/>
  <c r="DY70" i="56"/>
  <c r="DX70" i="56"/>
  <c r="DS70" i="56"/>
  <c r="DR70" i="56"/>
  <c r="DQ70" i="56"/>
  <c r="DL70" i="56"/>
  <c r="DK70" i="56"/>
  <c r="DJ70" i="56"/>
  <c r="DF70" i="56"/>
  <c r="DE70" i="56" s="1"/>
  <c r="DD70" i="56"/>
  <c r="DC70" i="56"/>
  <c r="DB70" i="56"/>
  <c r="CX70" i="56"/>
  <c r="CZ70" i="56" s="1"/>
  <c r="AD70" i="56"/>
  <c r="AC70" i="56"/>
  <c r="GD69" i="56"/>
  <c r="GC69" i="56"/>
  <c r="GB69" i="56"/>
  <c r="FW69" i="56"/>
  <c r="FV69" i="56"/>
  <c r="FU69" i="56"/>
  <c r="FP69" i="56"/>
  <c r="FO69" i="56"/>
  <c r="FN69" i="56"/>
  <c r="FI69" i="56"/>
  <c r="FH69" i="56"/>
  <c r="FG69" i="56"/>
  <c r="FB69" i="56"/>
  <c r="FA69" i="56"/>
  <c r="EZ69" i="56"/>
  <c r="EU69" i="56"/>
  <c r="ET69" i="56"/>
  <c r="ES69" i="56"/>
  <c r="EN69" i="56"/>
  <c r="EM69" i="56"/>
  <c r="EL69" i="56"/>
  <c r="EG69" i="56"/>
  <c r="EF69" i="56"/>
  <c r="EE69" i="56"/>
  <c r="DZ69" i="56"/>
  <c r="DY69" i="56"/>
  <c r="DX69" i="56"/>
  <c r="DS69" i="56"/>
  <c r="DR69" i="56"/>
  <c r="DQ69" i="56"/>
  <c r="DL69" i="56"/>
  <c r="DK69" i="56"/>
  <c r="DJ69" i="56"/>
  <c r="DD69" i="56"/>
  <c r="DC69" i="56"/>
  <c r="DB69" i="56"/>
  <c r="CX69" i="56"/>
  <c r="AD69" i="56"/>
  <c r="DF69" i="56" s="1"/>
  <c r="AC69" i="56"/>
  <c r="GD68" i="56"/>
  <c r="GC68" i="56"/>
  <c r="GB68" i="56"/>
  <c r="FW68" i="56"/>
  <c r="FV68" i="56"/>
  <c r="FU68" i="56"/>
  <c r="FP68" i="56"/>
  <c r="FO68" i="56"/>
  <c r="FN68" i="56"/>
  <c r="FI68" i="56"/>
  <c r="FH68" i="56"/>
  <c r="FG68" i="56"/>
  <c r="FB68" i="56"/>
  <c r="FA68" i="56"/>
  <c r="EZ68" i="56"/>
  <c r="EU68" i="56"/>
  <c r="ET68" i="56"/>
  <c r="ES68" i="56"/>
  <c r="EN68" i="56"/>
  <c r="EM68" i="56"/>
  <c r="EL68" i="56"/>
  <c r="EG68" i="56"/>
  <c r="EF68" i="56"/>
  <c r="EE68" i="56"/>
  <c r="DZ68" i="56"/>
  <c r="DY68" i="56"/>
  <c r="DX68" i="56"/>
  <c r="DS68" i="56"/>
  <c r="DR68" i="56"/>
  <c r="DQ68" i="56"/>
  <c r="DL68" i="56"/>
  <c r="DK68" i="56"/>
  <c r="DJ68" i="56"/>
  <c r="DF68" i="56"/>
  <c r="DD68" i="56"/>
  <c r="DC68" i="56"/>
  <c r="DB68" i="56"/>
  <c r="CX68" i="56"/>
  <c r="CZ68" i="56" s="1"/>
  <c r="AD68" i="56"/>
  <c r="AC68" i="56"/>
  <c r="GD67" i="56"/>
  <c r="GC67" i="56"/>
  <c r="GB67" i="56"/>
  <c r="FW67" i="56"/>
  <c r="FV67" i="56"/>
  <c r="FU67" i="56"/>
  <c r="FP67" i="56"/>
  <c r="FO67" i="56"/>
  <c r="FN67" i="56"/>
  <c r="FI67" i="56"/>
  <c r="FH67" i="56"/>
  <c r="FG67" i="56"/>
  <c r="FB67" i="56"/>
  <c r="FA67" i="56"/>
  <c r="EZ67" i="56"/>
  <c r="EU67" i="56"/>
  <c r="ET67" i="56"/>
  <c r="ES67" i="56"/>
  <c r="EN67" i="56"/>
  <c r="EM67" i="56"/>
  <c r="EL67" i="56"/>
  <c r="EG67" i="56"/>
  <c r="EF67" i="56"/>
  <c r="EE67" i="56"/>
  <c r="DZ67" i="56"/>
  <c r="DY67" i="56"/>
  <c r="DX67" i="56"/>
  <c r="DS67" i="56"/>
  <c r="DR67" i="56"/>
  <c r="DQ67" i="56"/>
  <c r="DL67" i="56"/>
  <c r="DK67" i="56"/>
  <c r="DJ67" i="56"/>
  <c r="DD67" i="56"/>
  <c r="DC67" i="56"/>
  <c r="DB67" i="56"/>
  <c r="CX67" i="56"/>
  <c r="CZ67" i="56" s="1"/>
  <c r="AD67" i="56"/>
  <c r="AC67" i="56"/>
  <c r="GD66" i="56"/>
  <c r="GC66" i="56"/>
  <c r="GB66" i="56"/>
  <c r="FW66" i="56"/>
  <c r="FV66" i="56"/>
  <c r="FU66" i="56"/>
  <c r="FP66" i="56"/>
  <c r="FO66" i="56"/>
  <c r="FN66" i="56"/>
  <c r="FI66" i="56"/>
  <c r="FH66" i="56"/>
  <c r="FG66" i="56"/>
  <c r="FB66" i="56"/>
  <c r="FA66" i="56"/>
  <c r="EZ66" i="56"/>
  <c r="EU66" i="56"/>
  <c r="ET66" i="56"/>
  <c r="ES66" i="56"/>
  <c r="EN66" i="56"/>
  <c r="EM66" i="56"/>
  <c r="EL66" i="56"/>
  <c r="EG66" i="56"/>
  <c r="EF66" i="56"/>
  <c r="EE66" i="56"/>
  <c r="DZ66" i="56"/>
  <c r="DY66" i="56"/>
  <c r="DX66" i="56"/>
  <c r="DS66" i="56"/>
  <c r="DR66" i="56"/>
  <c r="DQ66" i="56"/>
  <c r="DL66" i="56"/>
  <c r="DK66" i="56"/>
  <c r="DJ66" i="56"/>
  <c r="DF66" i="56"/>
  <c r="DN66" i="56" s="1"/>
  <c r="DE66" i="56"/>
  <c r="DD66" i="56"/>
  <c r="DC66" i="56"/>
  <c r="DB66" i="56"/>
  <c r="CX66" i="56"/>
  <c r="CZ66" i="56" s="1"/>
  <c r="AD66" i="56"/>
  <c r="AC66" i="56"/>
  <c r="GD65" i="56"/>
  <c r="GC65" i="56"/>
  <c r="GB65" i="56"/>
  <c r="FW65" i="56"/>
  <c r="FV65" i="56"/>
  <c r="FU65" i="56"/>
  <c r="FP65" i="56"/>
  <c r="FO65" i="56"/>
  <c r="FN65" i="56"/>
  <c r="FI65" i="56"/>
  <c r="FH65" i="56"/>
  <c r="FG65" i="56"/>
  <c r="FB65" i="56"/>
  <c r="FA65" i="56"/>
  <c r="EZ65" i="56"/>
  <c r="EU65" i="56"/>
  <c r="ET65" i="56"/>
  <c r="ES65" i="56"/>
  <c r="EN65" i="56"/>
  <c r="EM65" i="56"/>
  <c r="EL65" i="56"/>
  <c r="EG65" i="56"/>
  <c r="EF65" i="56"/>
  <c r="EE65" i="56"/>
  <c r="DZ65" i="56"/>
  <c r="DY65" i="56"/>
  <c r="DX65" i="56"/>
  <c r="DS65" i="56"/>
  <c r="DR65" i="56"/>
  <c r="DQ65" i="56"/>
  <c r="DL65" i="56"/>
  <c r="DK65" i="56"/>
  <c r="DJ65" i="56"/>
  <c r="DD65" i="56"/>
  <c r="DC65" i="56"/>
  <c r="DB65" i="56"/>
  <c r="CX65" i="56"/>
  <c r="AD65" i="56"/>
  <c r="DF65" i="56" s="1"/>
  <c r="AC65" i="56"/>
  <c r="GD64" i="56"/>
  <c r="GC64" i="56"/>
  <c r="GB64" i="56"/>
  <c r="FW64" i="56"/>
  <c r="FV64" i="56"/>
  <c r="FU64" i="56"/>
  <c r="FP64" i="56"/>
  <c r="FO64" i="56"/>
  <c r="FN64" i="56"/>
  <c r="FI64" i="56"/>
  <c r="FH64" i="56"/>
  <c r="FG64" i="56"/>
  <c r="FB64" i="56"/>
  <c r="FA64" i="56"/>
  <c r="EZ64" i="56"/>
  <c r="EU64" i="56"/>
  <c r="ET64" i="56"/>
  <c r="ES64" i="56"/>
  <c r="EN64" i="56"/>
  <c r="EM64" i="56"/>
  <c r="EL64" i="56"/>
  <c r="EG64" i="56"/>
  <c r="EF64" i="56"/>
  <c r="EE64" i="56"/>
  <c r="DZ64" i="56"/>
  <c r="DY64" i="56"/>
  <c r="DX64" i="56"/>
  <c r="DS64" i="56"/>
  <c r="DR64" i="56"/>
  <c r="DQ64" i="56"/>
  <c r="DL64" i="56"/>
  <c r="DK64" i="56"/>
  <c r="DJ64" i="56"/>
  <c r="DD64" i="56"/>
  <c r="DC64" i="56"/>
  <c r="DB64" i="56"/>
  <c r="CX64" i="56"/>
  <c r="CZ64" i="56" s="1"/>
  <c r="AD64" i="56"/>
  <c r="DF64" i="56" s="1"/>
  <c r="AC64" i="56"/>
  <c r="GD63" i="56"/>
  <c r="GC63" i="56"/>
  <c r="GB63" i="56"/>
  <c r="FW63" i="56"/>
  <c r="FV63" i="56"/>
  <c r="FU63" i="56"/>
  <c r="FP63" i="56"/>
  <c r="FO63" i="56"/>
  <c r="FN63" i="56"/>
  <c r="FI63" i="56"/>
  <c r="FH63" i="56"/>
  <c r="FG63" i="56"/>
  <c r="FB63" i="56"/>
  <c r="FA63" i="56"/>
  <c r="EZ63" i="56"/>
  <c r="EU63" i="56"/>
  <c r="ET63" i="56"/>
  <c r="ES63" i="56"/>
  <c r="EN63" i="56"/>
  <c r="EM63" i="56"/>
  <c r="EL63" i="56"/>
  <c r="EG63" i="56"/>
  <c r="EF63" i="56"/>
  <c r="EE63" i="56"/>
  <c r="DZ63" i="56"/>
  <c r="DY63" i="56"/>
  <c r="DX63" i="56"/>
  <c r="DS63" i="56"/>
  <c r="DR63" i="56"/>
  <c r="DQ63" i="56"/>
  <c r="DL63" i="56"/>
  <c r="DK63" i="56"/>
  <c r="DJ63" i="56"/>
  <c r="DF63" i="56"/>
  <c r="DD63" i="56"/>
  <c r="DC63" i="56"/>
  <c r="DB63" i="56"/>
  <c r="CZ63" i="56"/>
  <c r="AE63" i="56" s="1"/>
  <c r="AG63" i="56" s="1"/>
  <c r="CX63" i="56"/>
  <c r="CY63" i="56" s="1"/>
  <c r="DA63" i="56" s="1"/>
  <c r="DI63" i="56" s="1"/>
  <c r="AF63" i="56"/>
  <c r="AD63" i="56"/>
  <c r="AH63" i="56" s="1"/>
  <c r="AC63" i="56"/>
  <c r="GD62" i="56"/>
  <c r="GC62" i="56"/>
  <c r="GB62" i="56"/>
  <c r="FW62" i="56"/>
  <c r="FV62" i="56"/>
  <c r="FU62" i="56"/>
  <c r="FP62" i="56"/>
  <c r="FO62" i="56"/>
  <c r="FN62" i="56"/>
  <c r="FI62" i="56"/>
  <c r="FH62" i="56"/>
  <c r="FG62" i="56"/>
  <c r="FB62" i="56"/>
  <c r="FA62" i="56"/>
  <c r="EZ62" i="56"/>
  <c r="EU62" i="56"/>
  <c r="ET62" i="56"/>
  <c r="ES62" i="56"/>
  <c r="EN62" i="56"/>
  <c r="EM62" i="56"/>
  <c r="EL62" i="56"/>
  <c r="EG62" i="56"/>
  <c r="EF62" i="56"/>
  <c r="EE62" i="56"/>
  <c r="DZ62" i="56"/>
  <c r="DY62" i="56"/>
  <c r="DX62" i="56"/>
  <c r="DS62" i="56"/>
  <c r="DR62" i="56"/>
  <c r="DQ62" i="56"/>
  <c r="DL62" i="56"/>
  <c r="DK62" i="56"/>
  <c r="DJ62" i="56"/>
  <c r="DD62" i="56"/>
  <c r="DC62" i="56"/>
  <c r="DB62" i="56"/>
  <c r="CX62" i="56"/>
  <c r="CZ62" i="56" s="1"/>
  <c r="AD62" i="56"/>
  <c r="DF62" i="56" s="1"/>
  <c r="AC62" i="56"/>
  <c r="GD61" i="56"/>
  <c r="GC61" i="56"/>
  <c r="GB61" i="56"/>
  <c r="FW61" i="56"/>
  <c r="FV61" i="56"/>
  <c r="FU61" i="56"/>
  <c r="FP61" i="56"/>
  <c r="FO61" i="56"/>
  <c r="FN61" i="56"/>
  <c r="FI61" i="56"/>
  <c r="FH61" i="56"/>
  <c r="FG61" i="56"/>
  <c r="FB61" i="56"/>
  <c r="FA61" i="56"/>
  <c r="EZ61" i="56"/>
  <c r="EU61" i="56"/>
  <c r="ET61" i="56"/>
  <c r="ES61" i="56"/>
  <c r="EN61" i="56"/>
  <c r="EM61" i="56"/>
  <c r="EL61" i="56"/>
  <c r="EG61" i="56"/>
  <c r="EF61" i="56"/>
  <c r="EE61" i="56"/>
  <c r="DZ61" i="56"/>
  <c r="DY61" i="56"/>
  <c r="DX61" i="56"/>
  <c r="DS61" i="56"/>
  <c r="DR61" i="56"/>
  <c r="DQ61" i="56"/>
  <c r="DL61" i="56"/>
  <c r="DK61" i="56"/>
  <c r="DJ61" i="56"/>
  <c r="DD61" i="56"/>
  <c r="DC61" i="56"/>
  <c r="DB61" i="56"/>
  <c r="CX61" i="56"/>
  <c r="AD61" i="56"/>
  <c r="DF61" i="56" s="1"/>
  <c r="AC61" i="56"/>
  <c r="GD60" i="56"/>
  <c r="GC60" i="56"/>
  <c r="GB60" i="56"/>
  <c r="FW60" i="56"/>
  <c r="FV60" i="56"/>
  <c r="FU60" i="56"/>
  <c r="FP60" i="56"/>
  <c r="FO60" i="56"/>
  <c r="FN60" i="56"/>
  <c r="FI60" i="56"/>
  <c r="FH60" i="56"/>
  <c r="FG60" i="56"/>
  <c r="FB60" i="56"/>
  <c r="FA60" i="56"/>
  <c r="EZ60" i="56"/>
  <c r="EU60" i="56"/>
  <c r="ET60" i="56"/>
  <c r="ES60" i="56"/>
  <c r="EN60" i="56"/>
  <c r="EM60" i="56"/>
  <c r="EL60" i="56"/>
  <c r="EG60" i="56"/>
  <c r="EF60" i="56"/>
  <c r="EE60" i="56"/>
  <c r="DZ60" i="56"/>
  <c r="DY60" i="56"/>
  <c r="DX60" i="56"/>
  <c r="DS60" i="56"/>
  <c r="DR60" i="56"/>
  <c r="DQ60" i="56"/>
  <c r="DL60" i="56"/>
  <c r="DK60" i="56"/>
  <c r="DJ60" i="56"/>
  <c r="DD60" i="56"/>
  <c r="DC60" i="56"/>
  <c r="DB60" i="56"/>
  <c r="CX60" i="56"/>
  <c r="CY60" i="56" s="1"/>
  <c r="DA60" i="56" s="1"/>
  <c r="DI60" i="56" s="1"/>
  <c r="AF60" i="56"/>
  <c r="AD60" i="56"/>
  <c r="AC60" i="56"/>
  <c r="GD59" i="56"/>
  <c r="GC59" i="56"/>
  <c r="GB59" i="56"/>
  <c r="FW59" i="56"/>
  <c r="FV59" i="56"/>
  <c r="FU59" i="56"/>
  <c r="FP59" i="56"/>
  <c r="FO59" i="56"/>
  <c r="FN59" i="56"/>
  <c r="FI59" i="56"/>
  <c r="FH59" i="56"/>
  <c r="FG59" i="56"/>
  <c r="FB59" i="56"/>
  <c r="FA59" i="56"/>
  <c r="EZ59" i="56"/>
  <c r="EU59" i="56"/>
  <c r="ET59" i="56"/>
  <c r="ES59" i="56"/>
  <c r="EN59" i="56"/>
  <c r="EM59" i="56"/>
  <c r="EL59" i="56"/>
  <c r="EG59" i="56"/>
  <c r="EF59" i="56"/>
  <c r="EE59" i="56"/>
  <c r="DZ59" i="56"/>
  <c r="DY59" i="56"/>
  <c r="DX59" i="56"/>
  <c r="DS59" i="56"/>
  <c r="DR59" i="56"/>
  <c r="DQ59" i="56"/>
  <c r="DL59" i="56"/>
  <c r="DK59" i="56"/>
  <c r="DJ59" i="56"/>
  <c r="DD59" i="56"/>
  <c r="DC59" i="56"/>
  <c r="DB59" i="56"/>
  <c r="CX59" i="56"/>
  <c r="AD59" i="56"/>
  <c r="DF59" i="56" s="1"/>
  <c r="AC59" i="56"/>
  <c r="GD58" i="56"/>
  <c r="GC58" i="56"/>
  <c r="GB58" i="56"/>
  <c r="FW58" i="56"/>
  <c r="FV58" i="56"/>
  <c r="FU58" i="56"/>
  <c r="FP58" i="56"/>
  <c r="FO58" i="56"/>
  <c r="FN58" i="56"/>
  <c r="FI58" i="56"/>
  <c r="FH58" i="56"/>
  <c r="FG58" i="56"/>
  <c r="FB58" i="56"/>
  <c r="FA58" i="56"/>
  <c r="EZ58" i="56"/>
  <c r="EU58" i="56"/>
  <c r="ET58" i="56"/>
  <c r="ES58" i="56"/>
  <c r="EN58" i="56"/>
  <c r="EM58" i="56"/>
  <c r="EL58" i="56"/>
  <c r="EG58" i="56"/>
  <c r="EF58" i="56"/>
  <c r="EE58" i="56"/>
  <c r="DZ58" i="56"/>
  <c r="DY58" i="56"/>
  <c r="DX58" i="56"/>
  <c r="DS58" i="56"/>
  <c r="DR58" i="56"/>
  <c r="DQ58" i="56"/>
  <c r="DL58" i="56"/>
  <c r="DK58" i="56"/>
  <c r="DJ58" i="56"/>
  <c r="DD58" i="56"/>
  <c r="DC58" i="56"/>
  <c r="DB58" i="56"/>
  <c r="CX58" i="56"/>
  <c r="CZ58" i="56" s="1"/>
  <c r="AD58" i="56"/>
  <c r="DF58" i="56" s="1"/>
  <c r="AC58" i="56"/>
  <c r="GD57" i="56"/>
  <c r="GC57" i="56"/>
  <c r="GB57" i="56"/>
  <c r="FW57" i="56"/>
  <c r="FV57" i="56"/>
  <c r="FU57" i="56"/>
  <c r="FP57" i="56"/>
  <c r="FO57" i="56"/>
  <c r="FN57" i="56"/>
  <c r="FI57" i="56"/>
  <c r="FH57" i="56"/>
  <c r="FG57" i="56"/>
  <c r="FB57" i="56"/>
  <c r="FA57" i="56"/>
  <c r="EZ57" i="56"/>
  <c r="EU57" i="56"/>
  <c r="ET57" i="56"/>
  <c r="ES57" i="56"/>
  <c r="EN57" i="56"/>
  <c r="EM57" i="56"/>
  <c r="EL57" i="56"/>
  <c r="EG57" i="56"/>
  <c r="EF57" i="56"/>
  <c r="EE57" i="56"/>
  <c r="DZ57" i="56"/>
  <c r="DY57" i="56"/>
  <c r="DX57" i="56"/>
  <c r="DS57" i="56"/>
  <c r="DR57" i="56"/>
  <c r="DQ57" i="56"/>
  <c r="DL57" i="56"/>
  <c r="DK57" i="56"/>
  <c r="DJ57" i="56"/>
  <c r="DD57" i="56"/>
  <c r="DC57" i="56"/>
  <c r="DB57" i="56"/>
  <c r="CX57" i="56"/>
  <c r="CZ57" i="56" s="1"/>
  <c r="AD57" i="56"/>
  <c r="DF57" i="56" s="1"/>
  <c r="AC57" i="56"/>
  <c r="GD56" i="56"/>
  <c r="GC56" i="56"/>
  <c r="GB56" i="56"/>
  <c r="FW56" i="56"/>
  <c r="FV56" i="56"/>
  <c r="FU56" i="56"/>
  <c r="FP56" i="56"/>
  <c r="FO56" i="56"/>
  <c r="FN56" i="56"/>
  <c r="FI56" i="56"/>
  <c r="FH56" i="56"/>
  <c r="FG56" i="56"/>
  <c r="FB56" i="56"/>
  <c r="FA56" i="56"/>
  <c r="EZ56" i="56"/>
  <c r="EU56" i="56"/>
  <c r="ET56" i="56"/>
  <c r="ES56" i="56"/>
  <c r="EN56" i="56"/>
  <c r="EM56" i="56"/>
  <c r="EL56" i="56"/>
  <c r="EG56" i="56"/>
  <c r="EF56" i="56"/>
  <c r="EE56" i="56"/>
  <c r="DZ56" i="56"/>
  <c r="DY56" i="56"/>
  <c r="DX56" i="56"/>
  <c r="DS56" i="56"/>
  <c r="DR56" i="56"/>
  <c r="DQ56" i="56"/>
  <c r="DL56" i="56"/>
  <c r="DK56" i="56"/>
  <c r="DJ56" i="56"/>
  <c r="DD56" i="56"/>
  <c r="DC56" i="56"/>
  <c r="DB56" i="56"/>
  <c r="CZ56" i="56"/>
  <c r="CX56" i="56"/>
  <c r="CY56" i="56" s="1"/>
  <c r="AD56" i="56"/>
  <c r="AC56" i="56"/>
  <c r="GD55" i="56"/>
  <c r="GC55" i="56"/>
  <c r="GB55" i="56"/>
  <c r="FW55" i="56"/>
  <c r="FV55" i="56"/>
  <c r="FU55" i="56"/>
  <c r="FP55" i="56"/>
  <c r="FO55" i="56"/>
  <c r="FN55" i="56"/>
  <c r="FI55" i="56"/>
  <c r="FH55" i="56"/>
  <c r="FG55" i="56"/>
  <c r="FB55" i="56"/>
  <c r="FA55" i="56"/>
  <c r="EZ55" i="56"/>
  <c r="EU55" i="56"/>
  <c r="ET55" i="56"/>
  <c r="ES55" i="56"/>
  <c r="EN55" i="56"/>
  <c r="EM55" i="56"/>
  <c r="EL55" i="56"/>
  <c r="EG55" i="56"/>
  <c r="EF55" i="56"/>
  <c r="EE55" i="56"/>
  <c r="DZ55" i="56"/>
  <c r="DY55" i="56"/>
  <c r="DX55" i="56"/>
  <c r="DS55" i="56"/>
  <c r="DR55" i="56"/>
  <c r="DQ55" i="56"/>
  <c r="DL55" i="56"/>
  <c r="DK55" i="56"/>
  <c r="DJ55" i="56"/>
  <c r="DF55" i="56"/>
  <c r="DD55" i="56"/>
  <c r="DC55" i="56"/>
  <c r="DB55" i="56"/>
  <c r="CY55" i="56"/>
  <c r="DA55" i="56" s="1"/>
  <c r="DI55" i="56" s="1"/>
  <c r="CX55" i="56"/>
  <c r="CZ55" i="56" s="1"/>
  <c r="AD55" i="56"/>
  <c r="AC55" i="56"/>
  <c r="GD54" i="56"/>
  <c r="GC54" i="56"/>
  <c r="GB54" i="56"/>
  <c r="FW54" i="56"/>
  <c r="FV54" i="56"/>
  <c r="FU54" i="56"/>
  <c r="FP54" i="56"/>
  <c r="FO54" i="56"/>
  <c r="FN54" i="56"/>
  <c r="FI54" i="56"/>
  <c r="FH54" i="56"/>
  <c r="FG54" i="56"/>
  <c r="FB54" i="56"/>
  <c r="FA54" i="56"/>
  <c r="EZ54" i="56"/>
  <c r="EU54" i="56"/>
  <c r="ET54" i="56"/>
  <c r="ES54" i="56"/>
  <c r="EN54" i="56"/>
  <c r="EM54" i="56"/>
  <c r="EL54" i="56"/>
  <c r="EG54" i="56"/>
  <c r="EF54" i="56"/>
  <c r="EE54" i="56"/>
  <c r="DZ54" i="56"/>
  <c r="DY54" i="56"/>
  <c r="DX54" i="56"/>
  <c r="DS54" i="56"/>
  <c r="DR54" i="56"/>
  <c r="DQ54" i="56"/>
  <c r="DL54" i="56"/>
  <c r="DK54" i="56"/>
  <c r="DJ54" i="56"/>
  <c r="DF54" i="56"/>
  <c r="DE54" i="56" s="1"/>
  <c r="DD54" i="56"/>
  <c r="DC54" i="56"/>
  <c r="DB54" i="56"/>
  <c r="CX54" i="56"/>
  <c r="CY54" i="56" s="1"/>
  <c r="AD54" i="56"/>
  <c r="AC54" i="56"/>
  <c r="GD53" i="56"/>
  <c r="GC53" i="56"/>
  <c r="GB53" i="56"/>
  <c r="FW53" i="56"/>
  <c r="FV53" i="56"/>
  <c r="FU53" i="56"/>
  <c r="FP53" i="56"/>
  <c r="FO53" i="56"/>
  <c r="FN53" i="56"/>
  <c r="FI53" i="56"/>
  <c r="FH53" i="56"/>
  <c r="FG53" i="56"/>
  <c r="FB53" i="56"/>
  <c r="FA53" i="56"/>
  <c r="EZ53" i="56"/>
  <c r="EU53" i="56"/>
  <c r="ET53" i="56"/>
  <c r="ES53" i="56"/>
  <c r="EN53" i="56"/>
  <c r="EM53" i="56"/>
  <c r="EL53" i="56"/>
  <c r="EG53" i="56"/>
  <c r="EF53" i="56"/>
  <c r="EE53" i="56"/>
  <c r="DZ53" i="56"/>
  <c r="DY53" i="56"/>
  <c r="DX53" i="56"/>
  <c r="DS53" i="56"/>
  <c r="DR53" i="56"/>
  <c r="DQ53" i="56"/>
  <c r="DL53" i="56"/>
  <c r="DK53" i="56"/>
  <c r="DJ53" i="56"/>
  <c r="DD53" i="56"/>
  <c r="DC53" i="56"/>
  <c r="DB53" i="56"/>
  <c r="CX53" i="56"/>
  <c r="CY53" i="56" s="1"/>
  <c r="DA53" i="56" s="1"/>
  <c r="DI53" i="56" s="1"/>
  <c r="AD53" i="56"/>
  <c r="DF53" i="56" s="1"/>
  <c r="AC53" i="56"/>
  <c r="GD52" i="56"/>
  <c r="GC52" i="56"/>
  <c r="GB52" i="56"/>
  <c r="FW52" i="56"/>
  <c r="FV52" i="56"/>
  <c r="FU52" i="56"/>
  <c r="FP52" i="56"/>
  <c r="FO52" i="56"/>
  <c r="FN52" i="56"/>
  <c r="FI52" i="56"/>
  <c r="FH52" i="56"/>
  <c r="FG52" i="56"/>
  <c r="FB52" i="56"/>
  <c r="FA52" i="56"/>
  <c r="EZ52" i="56"/>
  <c r="EU52" i="56"/>
  <c r="ET52" i="56"/>
  <c r="ES52" i="56"/>
  <c r="EN52" i="56"/>
  <c r="EM52" i="56"/>
  <c r="EL52" i="56"/>
  <c r="EG52" i="56"/>
  <c r="EF52" i="56"/>
  <c r="EE52" i="56"/>
  <c r="DZ52" i="56"/>
  <c r="DY52" i="56"/>
  <c r="DX52" i="56"/>
  <c r="DS52" i="56"/>
  <c r="DR52" i="56"/>
  <c r="DQ52" i="56"/>
  <c r="DL52" i="56"/>
  <c r="DK52" i="56"/>
  <c r="DJ52" i="56"/>
  <c r="DD52" i="56"/>
  <c r="DC52" i="56"/>
  <c r="DB52" i="56"/>
  <c r="CX52" i="56"/>
  <c r="AD52" i="56"/>
  <c r="DF52" i="56" s="1"/>
  <c r="DE52" i="56" s="1"/>
  <c r="AC52" i="56"/>
  <c r="GD51" i="56"/>
  <c r="GC51" i="56"/>
  <c r="GB51" i="56"/>
  <c r="FW51" i="56"/>
  <c r="FV51" i="56"/>
  <c r="FU51" i="56"/>
  <c r="FP51" i="56"/>
  <c r="FO51" i="56"/>
  <c r="FN51" i="56"/>
  <c r="FI51" i="56"/>
  <c r="FH51" i="56"/>
  <c r="FG51" i="56"/>
  <c r="FB51" i="56"/>
  <c r="FA51" i="56"/>
  <c r="EZ51" i="56"/>
  <c r="EU51" i="56"/>
  <c r="ET51" i="56"/>
  <c r="ES51" i="56"/>
  <c r="EN51" i="56"/>
  <c r="EM51" i="56"/>
  <c r="EL51" i="56"/>
  <c r="EG51" i="56"/>
  <c r="EF51" i="56"/>
  <c r="EE51" i="56"/>
  <c r="DZ51" i="56"/>
  <c r="DY51" i="56"/>
  <c r="DX51" i="56"/>
  <c r="DS51" i="56"/>
  <c r="DR51" i="56"/>
  <c r="DQ51" i="56"/>
  <c r="DL51" i="56"/>
  <c r="DK51" i="56"/>
  <c r="DJ51" i="56"/>
  <c r="DD51" i="56"/>
  <c r="DC51" i="56"/>
  <c r="DB51" i="56"/>
  <c r="CX51" i="56"/>
  <c r="CY51" i="56" s="1"/>
  <c r="AD51" i="56"/>
  <c r="AC51" i="56"/>
  <c r="GD50" i="56"/>
  <c r="GC50" i="56"/>
  <c r="GB50" i="56"/>
  <c r="FW50" i="56"/>
  <c r="FV50" i="56"/>
  <c r="FU50" i="56"/>
  <c r="FP50" i="56"/>
  <c r="FO50" i="56"/>
  <c r="FN50" i="56"/>
  <c r="FI50" i="56"/>
  <c r="FH50" i="56"/>
  <c r="FG50" i="56"/>
  <c r="FB50" i="56"/>
  <c r="FA50" i="56"/>
  <c r="EZ50" i="56"/>
  <c r="EU50" i="56"/>
  <c r="ET50" i="56"/>
  <c r="ES50" i="56"/>
  <c r="EN50" i="56"/>
  <c r="EM50" i="56"/>
  <c r="EL50" i="56"/>
  <c r="EG50" i="56"/>
  <c r="EF50" i="56"/>
  <c r="EE50" i="56"/>
  <c r="DZ50" i="56"/>
  <c r="DY50" i="56"/>
  <c r="DX50" i="56"/>
  <c r="DS50" i="56"/>
  <c r="DR50" i="56"/>
  <c r="DQ50" i="56"/>
  <c r="DL50" i="56"/>
  <c r="DK50" i="56"/>
  <c r="DJ50" i="56"/>
  <c r="DD50" i="56"/>
  <c r="DC50" i="56"/>
  <c r="DB50" i="56"/>
  <c r="CX50" i="56"/>
  <c r="CZ50" i="56" s="1"/>
  <c r="AD50" i="56"/>
  <c r="DF50" i="56" s="1"/>
  <c r="AC50" i="56"/>
  <c r="GD49" i="56"/>
  <c r="GC49" i="56"/>
  <c r="GB49" i="56"/>
  <c r="FW49" i="56"/>
  <c r="FV49" i="56"/>
  <c r="FU49" i="56"/>
  <c r="FP49" i="56"/>
  <c r="FO49" i="56"/>
  <c r="FN49" i="56"/>
  <c r="FI49" i="56"/>
  <c r="FH49" i="56"/>
  <c r="FG49" i="56"/>
  <c r="FB49" i="56"/>
  <c r="FA49" i="56"/>
  <c r="EZ49" i="56"/>
  <c r="EU49" i="56"/>
  <c r="ET49" i="56"/>
  <c r="ES49" i="56"/>
  <c r="EN49" i="56"/>
  <c r="EM49" i="56"/>
  <c r="EL49" i="56"/>
  <c r="EG49" i="56"/>
  <c r="EF49" i="56"/>
  <c r="EE49" i="56"/>
  <c r="DZ49" i="56"/>
  <c r="DY49" i="56"/>
  <c r="DX49" i="56"/>
  <c r="DS49" i="56"/>
  <c r="DR49" i="56"/>
  <c r="DQ49" i="56"/>
  <c r="DL49" i="56"/>
  <c r="DK49" i="56"/>
  <c r="DJ49" i="56"/>
  <c r="DD49" i="56"/>
  <c r="DC49" i="56"/>
  <c r="DB49" i="56"/>
  <c r="CX49" i="56"/>
  <c r="CZ49" i="56" s="1"/>
  <c r="AD49" i="56"/>
  <c r="DF49" i="56" s="1"/>
  <c r="DN49" i="56" s="1"/>
  <c r="AC49" i="56"/>
  <c r="GD48" i="56"/>
  <c r="GC48" i="56"/>
  <c r="GB48" i="56"/>
  <c r="FW48" i="56"/>
  <c r="FV48" i="56"/>
  <c r="FU48" i="56"/>
  <c r="FP48" i="56"/>
  <c r="FO48" i="56"/>
  <c r="FN48" i="56"/>
  <c r="FI48" i="56"/>
  <c r="FH48" i="56"/>
  <c r="FG48" i="56"/>
  <c r="FB48" i="56"/>
  <c r="FA48" i="56"/>
  <c r="EZ48" i="56"/>
  <c r="EU48" i="56"/>
  <c r="ET48" i="56"/>
  <c r="ES48" i="56"/>
  <c r="EN48" i="56"/>
  <c r="EM48" i="56"/>
  <c r="EL48" i="56"/>
  <c r="EG48" i="56"/>
  <c r="EF48" i="56"/>
  <c r="EE48" i="56"/>
  <c r="DZ48" i="56"/>
  <c r="DY48" i="56"/>
  <c r="DX48" i="56"/>
  <c r="DS48" i="56"/>
  <c r="DR48" i="56"/>
  <c r="DQ48" i="56"/>
  <c r="DL48" i="56"/>
  <c r="DK48" i="56"/>
  <c r="DJ48" i="56"/>
  <c r="DD48" i="56"/>
  <c r="DC48" i="56"/>
  <c r="DB48" i="56"/>
  <c r="DA48" i="56"/>
  <c r="DI48" i="56" s="1"/>
  <c r="CX48" i="56"/>
  <c r="CY48" i="56" s="1"/>
  <c r="AF48" i="56" s="1"/>
  <c r="AD48" i="56"/>
  <c r="AC48" i="56"/>
  <c r="GD47" i="56"/>
  <c r="GC47" i="56"/>
  <c r="GB47" i="56"/>
  <c r="FW47" i="56"/>
  <c r="FV47" i="56"/>
  <c r="FU47" i="56"/>
  <c r="FP47" i="56"/>
  <c r="FO47" i="56"/>
  <c r="FN47" i="56"/>
  <c r="FI47" i="56"/>
  <c r="FH47" i="56"/>
  <c r="FG47" i="56"/>
  <c r="FB47" i="56"/>
  <c r="FA47" i="56"/>
  <c r="EZ47" i="56"/>
  <c r="EU47" i="56"/>
  <c r="ET47" i="56"/>
  <c r="ES47" i="56"/>
  <c r="EN47" i="56"/>
  <c r="EM47" i="56"/>
  <c r="EL47" i="56"/>
  <c r="EG47" i="56"/>
  <c r="EF47" i="56"/>
  <c r="EE47" i="56"/>
  <c r="DZ47" i="56"/>
  <c r="DY47" i="56"/>
  <c r="DX47" i="56"/>
  <c r="DS47" i="56"/>
  <c r="DR47" i="56"/>
  <c r="DQ47" i="56"/>
  <c r="DL47" i="56"/>
  <c r="DK47" i="56"/>
  <c r="DJ47" i="56"/>
  <c r="DD47" i="56"/>
  <c r="DC47" i="56"/>
  <c r="DB47" i="56"/>
  <c r="CX47" i="56"/>
  <c r="CZ47" i="56" s="1"/>
  <c r="AD47" i="56"/>
  <c r="AC47" i="56"/>
  <c r="GD46" i="56"/>
  <c r="GC46" i="56"/>
  <c r="GB46" i="56"/>
  <c r="FW46" i="56"/>
  <c r="FV46" i="56"/>
  <c r="FU46" i="56"/>
  <c r="FP46" i="56"/>
  <c r="FO46" i="56"/>
  <c r="FN46" i="56"/>
  <c r="FI46" i="56"/>
  <c r="FH46" i="56"/>
  <c r="FG46" i="56"/>
  <c r="FB46" i="56"/>
  <c r="FA46" i="56"/>
  <c r="EZ46" i="56"/>
  <c r="EU46" i="56"/>
  <c r="ET46" i="56"/>
  <c r="ES46" i="56"/>
  <c r="EN46" i="56"/>
  <c r="EM46" i="56"/>
  <c r="EL46" i="56"/>
  <c r="EG46" i="56"/>
  <c r="EF46" i="56"/>
  <c r="EE46" i="56"/>
  <c r="DZ46" i="56"/>
  <c r="DY46" i="56"/>
  <c r="DX46" i="56"/>
  <c r="DS46" i="56"/>
  <c r="DR46" i="56"/>
  <c r="DQ46" i="56"/>
  <c r="DL46" i="56"/>
  <c r="DK46" i="56"/>
  <c r="DJ46" i="56"/>
  <c r="DD46" i="56"/>
  <c r="DC46" i="56"/>
  <c r="DB46" i="56"/>
  <c r="CX46" i="56"/>
  <c r="CZ46" i="56" s="1"/>
  <c r="AD46" i="56"/>
  <c r="AC46" i="56"/>
  <c r="GD45" i="56"/>
  <c r="GC45" i="56"/>
  <c r="GB45" i="56"/>
  <c r="FW45" i="56"/>
  <c r="FV45" i="56"/>
  <c r="FU45" i="56"/>
  <c r="FP45" i="56"/>
  <c r="FO45" i="56"/>
  <c r="FN45" i="56"/>
  <c r="FI45" i="56"/>
  <c r="FH45" i="56"/>
  <c r="FG45" i="56"/>
  <c r="FB45" i="56"/>
  <c r="FA45" i="56"/>
  <c r="EZ45" i="56"/>
  <c r="EU45" i="56"/>
  <c r="ET45" i="56"/>
  <c r="ES45" i="56"/>
  <c r="EN45" i="56"/>
  <c r="EM45" i="56"/>
  <c r="EL45" i="56"/>
  <c r="EG45" i="56"/>
  <c r="EF45" i="56"/>
  <c r="EE45" i="56"/>
  <c r="DZ45" i="56"/>
  <c r="DY45" i="56"/>
  <c r="DX45" i="56"/>
  <c r="DS45" i="56"/>
  <c r="DR45" i="56"/>
  <c r="DQ45" i="56"/>
  <c r="DL45" i="56"/>
  <c r="DK45" i="56"/>
  <c r="DJ45" i="56"/>
  <c r="DD45" i="56"/>
  <c r="DC45" i="56"/>
  <c r="DB45" i="56"/>
  <c r="CX45" i="56"/>
  <c r="CZ45" i="56" s="1"/>
  <c r="AD45" i="56"/>
  <c r="DF45" i="56" s="1"/>
  <c r="DN45" i="56" s="1"/>
  <c r="AC45" i="56"/>
  <c r="GD44" i="56"/>
  <c r="GC44" i="56"/>
  <c r="GB44" i="56"/>
  <c r="FW44" i="56"/>
  <c r="FV44" i="56"/>
  <c r="FU44" i="56"/>
  <c r="FP44" i="56"/>
  <c r="FO44" i="56"/>
  <c r="FN44" i="56"/>
  <c r="FI44" i="56"/>
  <c r="FH44" i="56"/>
  <c r="FG44" i="56"/>
  <c r="FB44" i="56"/>
  <c r="FA44" i="56"/>
  <c r="EZ44" i="56"/>
  <c r="EU44" i="56"/>
  <c r="ET44" i="56"/>
  <c r="ES44" i="56"/>
  <c r="EN44" i="56"/>
  <c r="EM44" i="56"/>
  <c r="EL44" i="56"/>
  <c r="EG44" i="56"/>
  <c r="EF44" i="56"/>
  <c r="EE44" i="56"/>
  <c r="DZ44" i="56"/>
  <c r="DY44" i="56"/>
  <c r="DX44" i="56"/>
  <c r="DS44" i="56"/>
  <c r="DR44" i="56"/>
  <c r="DQ44" i="56"/>
  <c r="DN44" i="56"/>
  <c r="DL44" i="56"/>
  <c r="DK44" i="56"/>
  <c r="DJ44" i="56"/>
  <c r="DD44" i="56"/>
  <c r="DC44" i="56"/>
  <c r="DB44" i="56"/>
  <c r="CX44" i="56"/>
  <c r="AD44" i="56"/>
  <c r="DF44" i="56" s="1"/>
  <c r="DE44" i="56" s="1"/>
  <c r="AC44" i="56"/>
  <c r="GD43" i="56"/>
  <c r="GC43" i="56"/>
  <c r="GB43" i="56"/>
  <c r="FW43" i="56"/>
  <c r="FV43" i="56"/>
  <c r="FU43" i="56"/>
  <c r="FP43" i="56"/>
  <c r="FO43" i="56"/>
  <c r="FN43" i="56"/>
  <c r="FI43" i="56"/>
  <c r="FH43" i="56"/>
  <c r="FG43" i="56"/>
  <c r="FB43" i="56"/>
  <c r="FA43" i="56"/>
  <c r="EZ43" i="56"/>
  <c r="EU43" i="56"/>
  <c r="ET43" i="56"/>
  <c r="ES43" i="56"/>
  <c r="EN43" i="56"/>
  <c r="EM43" i="56"/>
  <c r="EL43" i="56"/>
  <c r="EG43" i="56"/>
  <c r="EF43" i="56"/>
  <c r="EE43" i="56"/>
  <c r="DZ43" i="56"/>
  <c r="DY43" i="56"/>
  <c r="DX43" i="56"/>
  <c r="DS43" i="56"/>
  <c r="DR43" i="56"/>
  <c r="DQ43" i="56"/>
  <c r="DL43" i="56"/>
  <c r="DK43" i="56"/>
  <c r="DJ43" i="56"/>
  <c r="DF43" i="56"/>
  <c r="DE43" i="56" s="1"/>
  <c r="DD43" i="56"/>
  <c r="DC43" i="56"/>
  <c r="DB43" i="56"/>
  <c r="CX43" i="56"/>
  <c r="AD43" i="56"/>
  <c r="AC43" i="56"/>
  <c r="GD42" i="56"/>
  <c r="GC42" i="56"/>
  <c r="GB42" i="56"/>
  <c r="FW42" i="56"/>
  <c r="FV42" i="56"/>
  <c r="FU42" i="56"/>
  <c r="FP42" i="56"/>
  <c r="FO42" i="56"/>
  <c r="FN42" i="56"/>
  <c r="FI42" i="56"/>
  <c r="FH42" i="56"/>
  <c r="FG42" i="56"/>
  <c r="FB42" i="56"/>
  <c r="FA42" i="56"/>
  <c r="EZ42" i="56"/>
  <c r="EU42" i="56"/>
  <c r="ET42" i="56"/>
  <c r="ES42" i="56"/>
  <c r="EN42" i="56"/>
  <c r="EM42" i="56"/>
  <c r="EL42" i="56"/>
  <c r="EG42" i="56"/>
  <c r="EF42" i="56"/>
  <c r="EE42" i="56"/>
  <c r="DZ42" i="56"/>
  <c r="DY42" i="56"/>
  <c r="DX42" i="56"/>
  <c r="DS42" i="56"/>
  <c r="DR42" i="56"/>
  <c r="DQ42" i="56"/>
  <c r="DL42" i="56"/>
  <c r="DK42" i="56"/>
  <c r="DJ42" i="56"/>
  <c r="DD42" i="56"/>
  <c r="DC42" i="56"/>
  <c r="DB42" i="56"/>
  <c r="CX42" i="56"/>
  <c r="CZ42" i="56" s="1"/>
  <c r="AD42" i="56"/>
  <c r="AC42" i="56"/>
  <c r="GD41" i="56"/>
  <c r="GC41" i="56"/>
  <c r="GB41" i="56"/>
  <c r="FW41" i="56"/>
  <c r="FV41" i="56"/>
  <c r="FU41" i="56"/>
  <c r="FP41" i="56"/>
  <c r="FO41" i="56"/>
  <c r="FN41" i="56"/>
  <c r="FI41" i="56"/>
  <c r="FH41" i="56"/>
  <c r="FG41" i="56"/>
  <c r="FB41" i="56"/>
  <c r="FA41" i="56"/>
  <c r="EZ41" i="56"/>
  <c r="EU41" i="56"/>
  <c r="ET41" i="56"/>
  <c r="ES41" i="56"/>
  <c r="EN41" i="56"/>
  <c r="EM41" i="56"/>
  <c r="EL41" i="56"/>
  <c r="EG41" i="56"/>
  <c r="EF41" i="56"/>
  <c r="EE41" i="56"/>
  <c r="DZ41" i="56"/>
  <c r="DY41" i="56"/>
  <c r="DX41" i="56"/>
  <c r="DS41" i="56"/>
  <c r="DR41" i="56"/>
  <c r="DQ41" i="56"/>
  <c r="DL41" i="56"/>
  <c r="DK41" i="56"/>
  <c r="DJ41" i="56"/>
  <c r="DD41" i="56"/>
  <c r="DC41" i="56"/>
  <c r="DB41" i="56"/>
  <c r="CX41" i="56"/>
  <c r="CZ41" i="56" s="1"/>
  <c r="AD41" i="56"/>
  <c r="AC41" i="56"/>
  <c r="GD40" i="56"/>
  <c r="GC40" i="56"/>
  <c r="GB40" i="56"/>
  <c r="FW40" i="56"/>
  <c r="FV40" i="56"/>
  <c r="FU40" i="56"/>
  <c r="FP40" i="56"/>
  <c r="FO40" i="56"/>
  <c r="FN40" i="56"/>
  <c r="FI40" i="56"/>
  <c r="FH40" i="56"/>
  <c r="FG40" i="56"/>
  <c r="FB40" i="56"/>
  <c r="FA40" i="56"/>
  <c r="EZ40" i="56"/>
  <c r="EU40" i="56"/>
  <c r="ET40" i="56"/>
  <c r="ES40" i="56"/>
  <c r="EN40" i="56"/>
  <c r="EM40" i="56"/>
  <c r="EL40" i="56"/>
  <c r="EG40" i="56"/>
  <c r="EF40" i="56"/>
  <c r="EE40" i="56"/>
  <c r="DZ40" i="56"/>
  <c r="DY40" i="56"/>
  <c r="DX40" i="56"/>
  <c r="DS40" i="56"/>
  <c r="DR40" i="56"/>
  <c r="DQ40" i="56"/>
  <c r="DL40" i="56"/>
  <c r="DK40" i="56"/>
  <c r="DJ40" i="56"/>
  <c r="DF40" i="56"/>
  <c r="DE40" i="56" s="1"/>
  <c r="DD40" i="56"/>
  <c r="DC40" i="56"/>
  <c r="DB40" i="56"/>
  <c r="CX40" i="56"/>
  <c r="AD40" i="56"/>
  <c r="AC40" i="56"/>
  <c r="GD39" i="56"/>
  <c r="GC39" i="56"/>
  <c r="GB39" i="56"/>
  <c r="FW39" i="56"/>
  <c r="FV39" i="56"/>
  <c r="FU39" i="56"/>
  <c r="FP39" i="56"/>
  <c r="FO39" i="56"/>
  <c r="FN39" i="56"/>
  <c r="FI39" i="56"/>
  <c r="FH39" i="56"/>
  <c r="FG39" i="56"/>
  <c r="FB39" i="56"/>
  <c r="FA39" i="56"/>
  <c r="EZ39" i="56"/>
  <c r="EU39" i="56"/>
  <c r="ET39" i="56"/>
  <c r="ES39" i="56"/>
  <c r="EN39" i="56"/>
  <c r="EM39" i="56"/>
  <c r="EL39" i="56"/>
  <c r="EG39" i="56"/>
  <c r="EF39" i="56"/>
  <c r="EE39" i="56"/>
  <c r="DZ39" i="56"/>
  <c r="DY39" i="56"/>
  <c r="DX39" i="56"/>
  <c r="DS39" i="56"/>
  <c r="DR39" i="56"/>
  <c r="DQ39" i="56"/>
  <c r="DL39" i="56"/>
  <c r="DK39" i="56"/>
  <c r="DJ39" i="56"/>
  <c r="DD39" i="56"/>
  <c r="DC39" i="56"/>
  <c r="DB39" i="56"/>
  <c r="CX39" i="56"/>
  <c r="CY39" i="56" s="1"/>
  <c r="AD39" i="56"/>
  <c r="DF39" i="56" s="1"/>
  <c r="AC39" i="56"/>
  <c r="GD38" i="56"/>
  <c r="GC38" i="56"/>
  <c r="GB38" i="56"/>
  <c r="FW38" i="56"/>
  <c r="FV38" i="56"/>
  <c r="FU38" i="56"/>
  <c r="FP38" i="56"/>
  <c r="FO38" i="56"/>
  <c r="FN38" i="56"/>
  <c r="FI38" i="56"/>
  <c r="FH38" i="56"/>
  <c r="FG38" i="56"/>
  <c r="FB38" i="56"/>
  <c r="FA38" i="56"/>
  <c r="EZ38" i="56"/>
  <c r="EU38" i="56"/>
  <c r="ET38" i="56"/>
  <c r="ES38" i="56"/>
  <c r="EN38" i="56"/>
  <c r="EM38" i="56"/>
  <c r="EL38" i="56"/>
  <c r="EG38" i="56"/>
  <c r="EF38" i="56"/>
  <c r="EE38" i="56"/>
  <c r="DZ38" i="56"/>
  <c r="DY38" i="56"/>
  <c r="DX38" i="56"/>
  <c r="DS38" i="56"/>
  <c r="DR38" i="56"/>
  <c r="DQ38" i="56"/>
  <c r="DL38" i="56"/>
  <c r="DK38" i="56"/>
  <c r="DJ38" i="56"/>
  <c r="DD38" i="56"/>
  <c r="DC38" i="56"/>
  <c r="DB38" i="56"/>
  <c r="CX38" i="56"/>
  <c r="CZ38" i="56" s="1"/>
  <c r="AD38" i="56"/>
  <c r="AC38" i="56"/>
  <c r="GD37" i="56"/>
  <c r="GC37" i="56"/>
  <c r="GB37" i="56"/>
  <c r="FW37" i="56"/>
  <c r="FV37" i="56"/>
  <c r="FU37" i="56"/>
  <c r="FP37" i="56"/>
  <c r="FO37" i="56"/>
  <c r="FN37" i="56"/>
  <c r="FI37" i="56"/>
  <c r="FH37" i="56"/>
  <c r="FG37" i="56"/>
  <c r="FB37" i="56"/>
  <c r="FA37" i="56"/>
  <c r="EZ37" i="56"/>
  <c r="EU37" i="56"/>
  <c r="ET37" i="56"/>
  <c r="ES37" i="56"/>
  <c r="EN37" i="56"/>
  <c r="EM37" i="56"/>
  <c r="EL37" i="56"/>
  <c r="EG37" i="56"/>
  <c r="EF37" i="56"/>
  <c r="EE37" i="56"/>
  <c r="DZ37" i="56"/>
  <c r="DY37" i="56"/>
  <c r="DX37" i="56"/>
  <c r="DS37" i="56"/>
  <c r="DR37" i="56"/>
  <c r="DQ37" i="56"/>
  <c r="DL37" i="56"/>
  <c r="DK37" i="56"/>
  <c r="DJ37" i="56"/>
  <c r="DE37" i="56"/>
  <c r="DD37" i="56"/>
  <c r="DC37" i="56"/>
  <c r="DB37" i="56"/>
  <c r="CX37" i="56"/>
  <c r="CZ37" i="56" s="1"/>
  <c r="AD37" i="56"/>
  <c r="DF37" i="56" s="1"/>
  <c r="DN37" i="56" s="1"/>
  <c r="AC37" i="56"/>
  <c r="GD36" i="56"/>
  <c r="GC36" i="56"/>
  <c r="GB36" i="56"/>
  <c r="FW36" i="56"/>
  <c r="FV36" i="56"/>
  <c r="FU36" i="56"/>
  <c r="FP36" i="56"/>
  <c r="FO36" i="56"/>
  <c r="FN36" i="56"/>
  <c r="FI36" i="56"/>
  <c r="FH36" i="56"/>
  <c r="FG36" i="56"/>
  <c r="FB36" i="56"/>
  <c r="FA36" i="56"/>
  <c r="EZ36" i="56"/>
  <c r="EU36" i="56"/>
  <c r="ET36" i="56"/>
  <c r="ES36" i="56"/>
  <c r="EN36" i="56"/>
  <c r="EM36" i="56"/>
  <c r="EL36" i="56"/>
  <c r="EG36" i="56"/>
  <c r="EF36" i="56"/>
  <c r="EE36" i="56"/>
  <c r="DZ36" i="56"/>
  <c r="DY36" i="56"/>
  <c r="DX36" i="56"/>
  <c r="DS36" i="56"/>
  <c r="DR36" i="56"/>
  <c r="DQ36" i="56"/>
  <c r="DL36" i="56"/>
  <c r="DK36" i="56"/>
  <c r="DJ36" i="56"/>
  <c r="DD36" i="56"/>
  <c r="DC36" i="56"/>
  <c r="DB36" i="56"/>
  <c r="CX36" i="56"/>
  <c r="CZ36" i="56" s="1"/>
  <c r="AD36" i="56"/>
  <c r="DF36" i="56" s="1"/>
  <c r="AC36" i="56"/>
  <c r="GD35" i="56"/>
  <c r="GC35" i="56"/>
  <c r="GB35" i="56"/>
  <c r="FW35" i="56"/>
  <c r="FV35" i="56"/>
  <c r="FU35" i="56"/>
  <c r="FP35" i="56"/>
  <c r="FO35" i="56"/>
  <c r="FN35" i="56"/>
  <c r="FI35" i="56"/>
  <c r="FH35" i="56"/>
  <c r="FG35" i="56"/>
  <c r="FB35" i="56"/>
  <c r="FA35" i="56"/>
  <c r="EZ35" i="56"/>
  <c r="EU35" i="56"/>
  <c r="ET35" i="56"/>
  <c r="ES35" i="56"/>
  <c r="EN35" i="56"/>
  <c r="EM35" i="56"/>
  <c r="EL35" i="56"/>
  <c r="EG35" i="56"/>
  <c r="EF35" i="56"/>
  <c r="EE35" i="56"/>
  <c r="DZ35" i="56"/>
  <c r="DY35" i="56"/>
  <c r="DX35" i="56"/>
  <c r="DS35" i="56"/>
  <c r="DR35" i="56"/>
  <c r="DQ35" i="56"/>
  <c r="DL35" i="56"/>
  <c r="DK35" i="56"/>
  <c r="DJ35" i="56"/>
  <c r="DF35" i="56"/>
  <c r="DN35" i="56" s="1"/>
  <c r="DM35" i="56" s="1"/>
  <c r="DD35" i="56"/>
  <c r="DC35" i="56"/>
  <c r="DB35" i="56"/>
  <c r="CX35" i="56"/>
  <c r="AD35" i="56"/>
  <c r="AC35" i="56"/>
  <c r="GD34" i="56"/>
  <c r="GC34" i="56"/>
  <c r="GB34" i="56"/>
  <c r="FW34" i="56"/>
  <c r="FV34" i="56"/>
  <c r="FU34" i="56"/>
  <c r="FP34" i="56"/>
  <c r="FO34" i="56"/>
  <c r="FN34" i="56"/>
  <c r="FI34" i="56"/>
  <c r="FH34" i="56"/>
  <c r="FG34" i="56"/>
  <c r="FB34" i="56"/>
  <c r="FA34" i="56"/>
  <c r="EZ34" i="56"/>
  <c r="EU34" i="56"/>
  <c r="ET34" i="56"/>
  <c r="ES34" i="56"/>
  <c r="EN34" i="56"/>
  <c r="EM34" i="56"/>
  <c r="EL34" i="56"/>
  <c r="EG34" i="56"/>
  <c r="EF34" i="56"/>
  <c r="EE34" i="56"/>
  <c r="DZ34" i="56"/>
  <c r="DY34" i="56"/>
  <c r="DX34" i="56"/>
  <c r="DS34" i="56"/>
  <c r="DR34" i="56"/>
  <c r="DQ34" i="56"/>
  <c r="DL34" i="56"/>
  <c r="DK34" i="56"/>
  <c r="DJ34" i="56"/>
  <c r="DD34" i="56"/>
  <c r="DC34" i="56"/>
  <c r="DB34" i="56"/>
  <c r="CX34" i="56"/>
  <c r="CY34" i="56" s="1"/>
  <c r="DA34" i="56" s="1"/>
  <c r="DI34" i="56" s="1"/>
  <c r="AD34" i="56"/>
  <c r="DF34" i="56" s="1"/>
  <c r="AC34" i="56"/>
  <c r="GD33" i="56"/>
  <c r="GC33" i="56"/>
  <c r="GB33" i="56"/>
  <c r="FW33" i="56"/>
  <c r="FV33" i="56"/>
  <c r="FU33" i="56"/>
  <c r="FP33" i="56"/>
  <c r="FO33" i="56"/>
  <c r="FN33" i="56"/>
  <c r="FI33" i="56"/>
  <c r="FH33" i="56"/>
  <c r="FG33" i="56"/>
  <c r="FB33" i="56"/>
  <c r="FA33" i="56"/>
  <c r="EZ33" i="56"/>
  <c r="EU33" i="56"/>
  <c r="ET33" i="56"/>
  <c r="ES33" i="56"/>
  <c r="EN33" i="56"/>
  <c r="EM33" i="56"/>
  <c r="EL33" i="56"/>
  <c r="EG33" i="56"/>
  <c r="EF33" i="56"/>
  <c r="EE33" i="56"/>
  <c r="DZ33" i="56"/>
  <c r="DY33" i="56"/>
  <c r="DX33" i="56"/>
  <c r="DS33" i="56"/>
  <c r="DR33" i="56"/>
  <c r="DQ33" i="56"/>
  <c r="DL33" i="56"/>
  <c r="DK33" i="56"/>
  <c r="DJ33" i="56"/>
  <c r="DD33" i="56"/>
  <c r="DC33" i="56"/>
  <c r="DB33" i="56"/>
  <c r="CX33" i="56"/>
  <c r="AD33" i="56"/>
  <c r="DF33" i="56" s="1"/>
  <c r="AC33" i="56"/>
  <c r="GD32" i="56"/>
  <c r="GC32" i="56"/>
  <c r="GB32" i="56"/>
  <c r="FW32" i="56"/>
  <c r="FV32" i="56"/>
  <c r="FU32" i="56"/>
  <c r="FP32" i="56"/>
  <c r="FO32" i="56"/>
  <c r="FN32" i="56"/>
  <c r="FI32" i="56"/>
  <c r="FH32" i="56"/>
  <c r="FG32" i="56"/>
  <c r="FB32" i="56"/>
  <c r="FA32" i="56"/>
  <c r="EZ32" i="56"/>
  <c r="EU32" i="56"/>
  <c r="ET32" i="56"/>
  <c r="ES32" i="56"/>
  <c r="EN32" i="56"/>
  <c r="EM32" i="56"/>
  <c r="EL32" i="56"/>
  <c r="EG32" i="56"/>
  <c r="EF32" i="56"/>
  <c r="EE32" i="56"/>
  <c r="DZ32" i="56"/>
  <c r="DY32" i="56"/>
  <c r="DX32" i="56"/>
  <c r="DS32" i="56"/>
  <c r="DR32" i="56"/>
  <c r="DQ32" i="56"/>
  <c r="DL32" i="56"/>
  <c r="DK32" i="56"/>
  <c r="DJ32" i="56"/>
  <c r="DD32" i="56"/>
  <c r="DC32" i="56"/>
  <c r="DB32" i="56"/>
  <c r="CX32" i="56"/>
  <c r="CY32" i="56" s="1"/>
  <c r="AD32" i="56"/>
  <c r="DF32" i="56" s="1"/>
  <c r="AC32" i="56"/>
  <c r="GD31" i="56"/>
  <c r="GC31" i="56"/>
  <c r="GB31" i="56"/>
  <c r="FW31" i="56"/>
  <c r="FV31" i="56"/>
  <c r="FU31" i="56"/>
  <c r="FP31" i="56"/>
  <c r="FO31" i="56"/>
  <c r="FN31" i="56"/>
  <c r="FI31" i="56"/>
  <c r="FH31" i="56"/>
  <c r="FG31" i="56"/>
  <c r="FB31" i="56"/>
  <c r="FA31" i="56"/>
  <c r="EZ31" i="56"/>
  <c r="EU31" i="56"/>
  <c r="ET31" i="56"/>
  <c r="ES31" i="56"/>
  <c r="EN31" i="56"/>
  <c r="EM31" i="56"/>
  <c r="EL31" i="56"/>
  <c r="EG31" i="56"/>
  <c r="EF31" i="56"/>
  <c r="EE31" i="56"/>
  <c r="DZ31" i="56"/>
  <c r="DY31" i="56"/>
  <c r="DX31" i="56"/>
  <c r="DS31" i="56"/>
  <c r="DR31" i="56"/>
  <c r="DQ31" i="56"/>
  <c r="DL31" i="56"/>
  <c r="DK31" i="56"/>
  <c r="DJ31" i="56"/>
  <c r="DD31" i="56"/>
  <c r="DC31" i="56"/>
  <c r="DB31" i="56"/>
  <c r="CX31" i="56"/>
  <c r="AD31" i="56"/>
  <c r="DF31" i="56" s="1"/>
  <c r="AC31" i="56"/>
  <c r="GD30" i="56"/>
  <c r="GC30" i="56"/>
  <c r="GB30" i="56"/>
  <c r="FW30" i="56"/>
  <c r="FV30" i="56"/>
  <c r="FU30" i="56"/>
  <c r="FP30" i="56"/>
  <c r="FO30" i="56"/>
  <c r="FN30" i="56"/>
  <c r="FI30" i="56"/>
  <c r="FH30" i="56"/>
  <c r="FG30" i="56"/>
  <c r="FB30" i="56"/>
  <c r="FA30" i="56"/>
  <c r="EZ30" i="56"/>
  <c r="EU30" i="56"/>
  <c r="ET30" i="56"/>
  <c r="ES30" i="56"/>
  <c r="EN30" i="56"/>
  <c r="EM30" i="56"/>
  <c r="EL30" i="56"/>
  <c r="EG30" i="56"/>
  <c r="EF30" i="56"/>
  <c r="EE30" i="56"/>
  <c r="DZ30" i="56"/>
  <c r="DY30" i="56"/>
  <c r="DX30" i="56"/>
  <c r="DS30" i="56"/>
  <c r="DR30" i="56"/>
  <c r="DQ30" i="56"/>
  <c r="DN30" i="56"/>
  <c r="DL30" i="56"/>
  <c r="DK30" i="56"/>
  <c r="DJ30" i="56"/>
  <c r="DD30" i="56"/>
  <c r="DC30" i="56"/>
  <c r="DB30" i="56"/>
  <c r="CX30" i="56"/>
  <c r="AD30" i="56"/>
  <c r="DF30" i="56" s="1"/>
  <c r="DE30" i="56" s="1"/>
  <c r="AC30" i="56"/>
  <c r="GD29" i="56"/>
  <c r="GC29" i="56"/>
  <c r="GB29" i="56"/>
  <c r="FW29" i="56"/>
  <c r="FV29" i="56"/>
  <c r="FU29" i="56"/>
  <c r="FP29" i="56"/>
  <c r="FO29" i="56"/>
  <c r="FN29" i="56"/>
  <c r="FI29" i="56"/>
  <c r="FH29" i="56"/>
  <c r="FG29" i="56"/>
  <c r="FB29" i="56"/>
  <c r="FA29" i="56"/>
  <c r="EZ29" i="56"/>
  <c r="EU29" i="56"/>
  <c r="ET29" i="56"/>
  <c r="ES29" i="56"/>
  <c r="EN29" i="56"/>
  <c r="EM29" i="56"/>
  <c r="EL29" i="56"/>
  <c r="EG29" i="56"/>
  <c r="EF29" i="56"/>
  <c r="EE29" i="56"/>
  <c r="DZ29" i="56"/>
  <c r="DY29" i="56"/>
  <c r="DX29" i="56"/>
  <c r="DS29" i="56"/>
  <c r="DR29" i="56"/>
  <c r="DQ29" i="56"/>
  <c r="DL29" i="56"/>
  <c r="DK29" i="56"/>
  <c r="DJ29" i="56"/>
  <c r="DF29" i="56"/>
  <c r="DN29" i="56" s="1"/>
  <c r="DU29" i="56" s="1"/>
  <c r="DE29" i="56"/>
  <c r="DD29" i="56"/>
  <c r="DC29" i="56"/>
  <c r="DB29" i="56"/>
  <c r="DA29" i="56"/>
  <c r="DI29" i="56" s="1"/>
  <c r="CX29" i="56"/>
  <c r="CY29" i="56" s="1"/>
  <c r="AF29" i="56" s="1"/>
  <c r="AD29" i="56"/>
  <c r="AC29" i="56"/>
  <c r="GD28" i="56"/>
  <c r="GC28" i="56"/>
  <c r="GB28" i="56"/>
  <c r="FW28" i="56"/>
  <c r="FV28" i="56"/>
  <c r="FU28" i="56"/>
  <c r="FP28" i="56"/>
  <c r="FO28" i="56"/>
  <c r="FN28" i="56"/>
  <c r="FI28" i="56"/>
  <c r="FH28" i="56"/>
  <c r="FG28" i="56"/>
  <c r="FB28" i="56"/>
  <c r="FA28" i="56"/>
  <c r="EZ28" i="56"/>
  <c r="EU28" i="56"/>
  <c r="ET28" i="56"/>
  <c r="ES28" i="56"/>
  <c r="EN28" i="56"/>
  <c r="EM28" i="56"/>
  <c r="EL28" i="56"/>
  <c r="EG28" i="56"/>
  <c r="EF28" i="56"/>
  <c r="EE28" i="56"/>
  <c r="DZ28" i="56"/>
  <c r="DY28" i="56"/>
  <c r="DX28" i="56"/>
  <c r="DS28" i="56"/>
  <c r="DR28" i="56"/>
  <c r="DQ28" i="56"/>
  <c r="DL28" i="56"/>
  <c r="DK28" i="56"/>
  <c r="DJ28" i="56"/>
  <c r="DD28" i="56"/>
  <c r="DC28" i="56"/>
  <c r="DB28" i="56"/>
  <c r="CX28" i="56"/>
  <c r="CZ28" i="56" s="1"/>
  <c r="AD28" i="56"/>
  <c r="DF28" i="56" s="1"/>
  <c r="AC28" i="56"/>
  <c r="GD27" i="56"/>
  <c r="GC27" i="56"/>
  <c r="GB27" i="56"/>
  <c r="FW27" i="56"/>
  <c r="FV27" i="56"/>
  <c r="FU27" i="56"/>
  <c r="FP27" i="56"/>
  <c r="FO27" i="56"/>
  <c r="FN27" i="56"/>
  <c r="FI27" i="56"/>
  <c r="FH27" i="56"/>
  <c r="FG27" i="56"/>
  <c r="FB27" i="56"/>
  <c r="FA27" i="56"/>
  <c r="EZ27" i="56"/>
  <c r="EU27" i="56"/>
  <c r="ET27" i="56"/>
  <c r="ES27" i="56"/>
  <c r="EN27" i="56"/>
  <c r="EM27" i="56"/>
  <c r="EL27" i="56"/>
  <c r="EG27" i="56"/>
  <c r="EF27" i="56"/>
  <c r="EE27" i="56"/>
  <c r="DZ27" i="56"/>
  <c r="DY27" i="56"/>
  <c r="DX27" i="56"/>
  <c r="DS27" i="56"/>
  <c r="DR27" i="56"/>
  <c r="DQ27" i="56"/>
  <c r="DL27" i="56"/>
  <c r="DK27" i="56"/>
  <c r="DJ27" i="56"/>
  <c r="DD27" i="56"/>
  <c r="DC27" i="56"/>
  <c r="DB27" i="56"/>
  <c r="CX27" i="56"/>
  <c r="CZ27" i="56" s="1"/>
  <c r="AD27" i="56"/>
  <c r="DF27" i="56" s="1"/>
  <c r="AC27" i="56"/>
  <c r="GD26" i="56"/>
  <c r="GC26" i="56"/>
  <c r="GB26" i="56"/>
  <c r="FW26" i="56"/>
  <c r="FV26" i="56"/>
  <c r="FU26" i="56"/>
  <c r="FP26" i="56"/>
  <c r="FO26" i="56"/>
  <c r="FN26" i="56"/>
  <c r="FI26" i="56"/>
  <c r="FH26" i="56"/>
  <c r="FG26" i="56"/>
  <c r="FB26" i="56"/>
  <c r="FA26" i="56"/>
  <c r="EZ26" i="56"/>
  <c r="EU26" i="56"/>
  <c r="ET26" i="56"/>
  <c r="ES26" i="56"/>
  <c r="EN26" i="56"/>
  <c r="EM26" i="56"/>
  <c r="EL26" i="56"/>
  <c r="EG26" i="56"/>
  <c r="EF26" i="56"/>
  <c r="EE26" i="56"/>
  <c r="DZ26" i="56"/>
  <c r="DY26" i="56"/>
  <c r="DX26" i="56"/>
  <c r="DS26" i="56"/>
  <c r="DR26" i="56"/>
  <c r="DQ26" i="56"/>
  <c r="DL26" i="56"/>
  <c r="DK26" i="56"/>
  <c r="DJ26" i="56"/>
  <c r="DD26" i="56"/>
  <c r="DC26" i="56"/>
  <c r="DB26" i="56"/>
  <c r="CX26" i="56"/>
  <c r="AD26" i="56"/>
  <c r="AC26" i="56"/>
  <c r="GD25" i="56"/>
  <c r="GC25" i="56"/>
  <c r="GB25" i="56"/>
  <c r="FW25" i="56"/>
  <c r="FV25" i="56"/>
  <c r="FU25" i="56"/>
  <c r="FP25" i="56"/>
  <c r="FO25" i="56"/>
  <c r="FN25" i="56"/>
  <c r="FI25" i="56"/>
  <c r="FH25" i="56"/>
  <c r="FG25" i="56"/>
  <c r="FB25" i="56"/>
  <c r="FA25" i="56"/>
  <c r="EZ25" i="56"/>
  <c r="EU25" i="56"/>
  <c r="ET25" i="56"/>
  <c r="ES25" i="56"/>
  <c r="EN25" i="56"/>
  <c r="EM25" i="56"/>
  <c r="EL25" i="56"/>
  <c r="EG25" i="56"/>
  <c r="EF25" i="56"/>
  <c r="EE25" i="56"/>
  <c r="DZ25" i="56"/>
  <c r="DY25" i="56"/>
  <c r="DX25" i="56"/>
  <c r="DS25" i="56"/>
  <c r="DR25" i="56"/>
  <c r="DQ25" i="56"/>
  <c r="DL25" i="56"/>
  <c r="DK25" i="56"/>
  <c r="DJ25" i="56"/>
  <c r="DD25" i="56"/>
  <c r="DC25" i="56"/>
  <c r="DB25" i="56"/>
  <c r="CX25" i="56"/>
  <c r="CZ25" i="56" s="1"/>
  <c r="AD25" i="56"/>
  <c r="AC25" i="56"/>
  <c r="GD24" i="56"/>
  <c r="GC24" i="56"/>
  <c r="GB24" i="56"/>
  <c r="FW24" i="56"/>
  <c r="FV24" i="56"/>
  <c r="FU24" i="56"/>
  <c r="FP24" i="56"/>
  <c r="FO24" i="56"/>
  <c r="FN24" i="56"/>
  <c r="FI24" i="56"/>
  <c r="FH24" i="56"/>
  <c r="FG24" i="56"/>
  <c r="FB24" i="56"/>
  <c r="FA24" i="56"/>
  <c r="EZ24" i="56"/>
  <c r="EU24" i="56"/>
  <c r="ET24" i="56"/>
  <c r="ES24" i="56"/>
  <c r="EN24" i="56"/>
  <c r="EM24" i="56"/>
  <c r="EL24" i="56"/>
  <c r="EG24" i="56"/>
  <c r="EF24" i="56"/>
  <c r="EE24" i="56"/>
  <c r="DZ24" i="56"/>
  <c r="DY24" i="56"/>
  <c r="DX24" i="56"/>
  <c r="DS24" i="56"/>
  <c r="DR24" i="56"/>
  <c r="DQ24" i="56"/>
  <c r="DL24" i="56"/>
  <c r="DK24" i="56"/>
  <c r="DJ24" i="56"/>
  <c r="DD24" i="56"/>
  <c r="DC24" i="56"/>
  <c r="DB24" i="56"/>
  <c r="CX24" i="56"/>
  <c r="CZ24" i="56" s="1"/>
  <c r="AD24" i="56"/>
  <c r="DF24" i="56" s="1"/>
  <c r="DE24" i="56" s="1"/>
  <c r="AC24" i="56"/>
  <c r="GD23" i="56"/>
  <c r="GC23" i="56"/>
  <c r="GB23" i="56"/>
  <c r="FW23" i="56"/>
  <c r="FV23" i="56"/>
  <c r="FU23" i="56"/>
  <c r="FP23" i="56"/>
  <c r="FO23" i="56"/>
  <c r="FN23" i="56"/>
  <c r="FI23" i="56"/>
  <c r="FH23" i="56"/>
  <c r="FG23" i="56"/>
  <c r="FB23" i="56"/>
  <c r="FA23" i="56"/>
  <c r="EZ23" i="56"/>
  <c r="EU23" i="56"/>
  <c r="ET23" i="56"/>
  <c r="ES23" i="56"/>
  <c r="EN23" i="56"/>
  <c r="EM23" i="56"/>
  <c r="EL23" i="56"/>
  <c r="EG23" i="56"/>
  <c r="EF23" i="56"/>
  <c r="EE23" i="56"/>
  <c r="DZ23" i="56"/>
  <c r="DY23" i="56"/>
  <c r="DX23" i="56"/>
  <c r="DS23" i="56"/>
  <c r="DR23" i="56"/>
  <c r="DQ23" i="56"/>
  <c r="DL23" i="56"/>
  <c r="DK23" i="56"/>
  <c r="DJ23" i="56"/>
  <c r="DF23" i="56"/>
  <c r="DN23" i="56" s="1"/>
  <c r="DM23" i="56" s="1"/>
  <c r="DD23" i="56"/>
  <c r="DC23" i="56"/>
  <c r="DB23" i="56"/>
  <c r="CZ23" i="56"/>
  <c r="CX23" i="56"/>
  <c r="CY23" i="56" s="1"/>
  <c r="AF23" i="56" s="1"/>
  <c r="AH23" i="56"/>
  <c r="AE23" i="56"/>
  <c r="AG23" i="56" s="1"/>
  <c r="AD23" i="56"/>
  <c r="AC23" i="56"/>
  <c r="GD22" i="56"/>
  <c r="GC22" i="56"/>
  <c r="GB22" i="56"/>
  <c r="FW22" i="56"/>
  <c r="FV22" i="56"/>
  <c r="FU22" i="56"/>
  <c r="FP22" i="56"/>
  <c r="FO22" i="56"/>
  <c r="FN22" i="56"/>
  <c r="FI22" i="56"/>
  <c r="FH22" i="56"/>
  <c r="FG22" i="56"/>
  <c r="FB22" i="56"/>
  <c r="FA22" i="56"/>
  <c r="EZ22" i="56"/>
  <c r="EU22" i="56"/>
  <c r="ET22" i="56"/>
  <c r="ES22" i="56"/>
  <c r="EN22" i="56"/>
  <c r="EM22" i="56"/>
  <c r="EL22" i="56"/>
  <c r="EG22" i="56"/>
  <c r="EF22" i="56"/>
  <c r="EE22" i="56"/>
  <c r="DZ22" i="56"/>
  <c r="DY22" i="56"/>
  <c r="DX22" i="56"/>
  <c r="DS22" i="56"/>
  <c r="DR22" i="56"/>
  <c r="DQ22" i="56"/>
  <c r="DL22" i="56"/>
  <c r="DK22" i="56"/>
  <c r="DJ22" i="56"/>
  <c r="DD22" i="56"/>
  <c r="DC22" i="56"/>
  <c r="DB22" i="56"/>
  <c r="CX22" i="56"/>
  <c r="CZ22" i="56" s="1"/>
  <c r="AD22" i="56"/>
  <c r="DF22" i="56" s="1"/>
  <c r="AC22" i="56"/>
  <c r="GD21" i="56"/>
  <c r="GC21" i="56"/>
  <c r="GB21" i="56"/>
  <c r="FW21" i="56"/>
  <c r="FV21" i="56"/>
  <c r="FU21" i="56"/>
  <c r="FP21" i="56"/>
  <c r="FO21" i="56"/>
  <c r="FN21" i="56"/>
  <c r="FI21" i="56"/>
  <c r="FH21" i="56"/>
  <c r="FG21" i="56"/>
  <c r="FB21" i="56"/>
  <c r="FA21" i="56"/>
  <c r="EZ21" i="56"/>
  <c r="EU21" i="56"/>
  <c r="ET21" i="56"/>
  <c r="ES21" i="56"/>
  <c r="EN21" i="56"/>
  <c r="EM21" i="56"/>
  <c r="EL21" i="56"/>
  <c r="EG21" i="56"/>
  <c r="EF21" i="56"/>
  <c r="EE21" i="56"/>
  <c r="DZ21" i="56"/>
  <c r="DY21" i="56"/>
  <c r="DX21" i="56"/>
  <c r="DS21" i="56"/>
  <c r="DR21" i="56"/>
  <c r="DQ21" i="56"/>
  <c r="DL21" i="56"/>
  <c r="DK21" i="56"/>
  <c r="DJ21" i="56"/>
  <c r="DD21" i="56"/>
  <c r="DC21" i="56"/>
  <c r="DB21" i="56"/>
  <c r="CZ21" i="56"/>
  <c r="CX21" i="56"/>
  <c r="CY21" i="56" s="1"/>
  <c r="DA21" i="56" s="1"/>
  <c r="DI21" i="56" s="1"/>
  <c r="AD21" i="56"/>
  <c r="AC21" i="56"/>
  <c r="GD20" i="56"/>
  <c r="GC20" i="56"/>
  <c r="GB20" i="56"/>
  <c r="FW20" i="56"/>
  <c r="FV20" i="56"/>
  <c r="FU20" i="56"/>
  <c r="FP20" i="56"/>
  <c r="FO20" i="56"/>
  <c r="FN20" i="56"/>
  <c r="FI20" i="56"/>
  <c r="FH20" i="56"/>
  <c r="FG20" i="56"/>
  <c r="FB20" i="56"/>
  <c r="FA20" i="56"/>
  <c r="EZ20" i="56"/>
  <c r="EU20" i="56"/>
  <c r="ET20" i="56"/>
  <c r="ES20" i="56"/>
  <c r="EN20" i="56"/>
  <c r="EM20" i="56"/>
  <c r="EL20" i="56"/>
  <c r="EG20" i="56"/>
  <c r="EF20" i="56"/>
  <c r="EE20" i="56"/>
  <c r="DZ20" i="56"/>
  <c r="DY20" i="56"/>
  <c r="DX20" i="56"/>
  <c r="DS20" i="56"/>
  <c r="DR20" i="56"/>
  <c r="DQ20" i="56"/>
  <c r="DL20" i="56"/>
  <c r="DK20" i="56"/>
  <c r="DJ20" i="56"/>
  <c r="DD20" i="56"/>
  <c r="DC20" i="56"/>
  <c r="DB20" i="56"/>
  <c r="CY20" i="56"/>
  <c r="DA20" i="56" s="1"/>
  <c r="DI20" i="56" s="1"/>
  <c r="CX20" i="56"/>
  <c r="CZ20" i="56" s="1"/>
  <c r="AD20" i="56"/>
  <c r="DF20" i="56" s="1"/>
  <c r="AC20" i="56"/>
  <c r="GD19" i="56"/>
  <c r="GC19" i="56"/>
  <c r="GB19" i="56"/>
  <c r="FW19" i="56"/>
  <c r="FV19" i="56"/>
  <c r="FU19" i="56"/>
  <c r="FP19" i="56"/>
  <c r="FO19" i="56"/>
  <c r="FN19" i="56"/>
  <c r="FI19" i="56"/>
  <c r="FH19" i="56"/>
  <c r="FG19" i="56"/>
  <c r="FB19" i="56"/>
  <c r="FA19" i="56"/>
  <c r="EZ19" i="56"/>
  <c r="EU19" i="56"/>
  <c r="ET19" i="56"/>
  <c r="ES19" i="56"/>
  <c r="EN19" i="56"/>
  <c r="EM19" i="56"/>
  <c r="EL19" i="56"/>
  <c r="EG19" i="56"/>
  <c r="EF19" i="56"/>
  <c r="EE19" i="56"/>
  <c r="DZ19" i="56"/>
  <c r="DY19" i="56"/>
  <c r="DX19" i="56"/>
  <c r="DS19" i="56"/>
  <c r="DR19" i="56"/>
  <c r="DQ19" i="56"/>
  <c r="DL19" i="56"/>
  <c r="DK19" i="56"/>
  <c r="DJ19" i="56"/>
  <c r="DD19" i="56"/>
  <c r="DC19" i="56"/>
  <c r="DB19" i="56"/>
  <c r="CX19" i="56"/>
  <c r="CZ19" i="56" s="1"/>
  <c r="AD19" i="56"/>
  <c r="DF19" i="56" s="1"/>
  <c r="AC19" i="56"/>
  <c r="GD18" i="56"/>
  <c r="GC18" i="56"/>
  <c r="GB18" i="56"/>
  <c r="FW18" i="56"/>
  <c r="FV18" i="56"/>
  <c r="FU18" i="56"/>
  <c r="FP18" i="56"/>
  <c r="FO18" i="56"/>
  <c r="FN18" i="56"/>
  <c r="FI18" i="56"/>
  <c r="FH18" i="56"/>
  <c r="FG18" i="56"/>
  <c r="FA18" i="56"/>
  <c r="EZ18" i="56"/>
  <c r="FB18" i="56" s="1"/>
  <c r="ET18" i="56"/>
  <c r="ES18" i="56"/>
  <c r="EM18" i="56"/>
  <c r="EL18" i="56"/>
  <c r="EN18" i="56" s="1"/>
  <c r="EF18" i="56"/>
  <c r="EE18" i="56"/>
  <c r="DY18" i="56"/>
  <c r="DZ18" i="56" s="1"/>
  <c r="DX18" i="56"/>
  <c r="DR18" i="56"/>
  <c r="DS18" i="56" s="1"/>
  <c r="DQ18" i="56"/>
  <c r="DK18" i="56"/>
  <c r="DJ18" i="56"/>
  <c r="DL18" i="56" s="1"/>
  <c r="DC18" i="56"/>
  <c r="DB18" i="56"/>
  <c r="DD18" i="56" s="1"/>
  <c r="CX18" i="56"/>
  <c r="CZ18" i="56" s="1"/>
  <c r="AD18" i="56"/>
  <c r="AC18" i="56"/>
  <c r="GD17" i="56"/>
  <c r="GC17" i="56"/>
  <c r="GB17" i="56"/>
  <c r="FW17" i="56"/>
  <c r="FV17" i="56"/>
  <c r="FU17" i="56"/>
  <c r="FP17" i="56"/>
  <c r="FO17" i="56"/>
  <c r="FN17" i="56"/>
  <c r="FI17" i="56"/>
  <c r="FH17" i="56"/>
  <c r="FG17" i="56"/>
  <c r="FA17" i="56"/>
  <c r="EZ17" i="56"/>
  <c r="FB17" i="56" s="1"/>
  <c r="ET17" i="56"/>
  <c r="ES17" i="56"/>
  <c r="EU17" i="56" s="1"/>
  <c r="EM17" i="56"/>
  <c r="EL17" i="56"/>
  <c r="EF17" i="56"/>
  <c r="EE17" i="56"/>
  <c r="EG17" i="56" s="1"/>
  <c r="DY17" i="56"/>
  <c r="DX17" i="56"/>
  <c r="DZ17" i="56" s="1"/>
  <c r="DR17" i="56"/>
  <c r="DS17" i="56" s="1"/>
  <c r="DQ17" i="56"/>
  <c r="DK17" i="56"/>
  <c r="DJ17" i="56"/>
  <c r="DL17" i="56" s="1"/>
  <c r="DC17" i="56"/>
  <c r="DB17" i="56"/>
  <c r="CX17" i="56"/>
  <c r="CZ17" i="56" s="1"/>
  <c r="AD17" i="56"/>
  <c r="AC17" i="56"/>
  <c r="GD16" i="56"/>
  <c r="GC16" i="56"/>
  <c r="GB16" i="56"/>
  <c r="FW16" i="56"/>
  <c r="FV16" i="56"/>
  <c r="FU16" i="56"/>
  <c r="FP16" i="56"/>
  <c r="FO16" i="56"/>
  <c r="FN16" i="56"/>
  <c r="FI16" i="56"/>
  <c r="FH16" i="56"/>
  <c r="FG16" i="56"/>
  <c r="FB16" i="56"/>
  <c r="FA16" i="56"/>
  <c r="EZ16" i="56"/>
  <c r="EU16" i="56"/>
  <c r="ET16" i="56"/>
  <c r="ES16" i="56"/>
  <c r="EN16" i="56"/>
  <c r="EM16" i="56"/>
  <c r="EL16" i="56"/>
  <c r="EG16" i="56"/>
  <c r="EF16" i="56"/>
  <c r="EE16" i="56"/>
  <c r="DZ16" i="56"/>
  <c r="DY16" i="56"/>
  <c r="DX16" i="56"/>
  <c r="DR16" i="56"/>
  <c r="DQ16" i="56"/>
  <c r="DS16" i="56" s="1"/>
  <c r="DL16" i="56"/>
  <c r="DK16" i="56"/>
  <c r="DJ16" i="56"/>
  <c r="DC16" i="56"/>
  <c r="DD16" i="56" s="1"/>
  <c r="DB16" i="56"/>
  <c r="CX16" i="56"/>
  <c r="CZ16" i="56" s="1"/>
  <c r="AD16" i="56"/>
  <c r="AC16" i="56"/>
  <c r="GD15" i="56"/>
  <c r="GC15" i="56"/>
  <c r="GB15" i="56"/>
  <c r="FW15" i="56"/>
  <c r="FV15" i="56"/>
  <c r="FU15" i="56"/>
  <c r="FP15" i="56"/>
  <c r="FO15" i="56"/>
  <c r="FN15" i="56"/>
  <c r="FI15" i="56"/>
  <c r="FH15" i="56"/>
  <c r="FG15" i="56"/>
  <c r="FB15" i="56"/>
  <c r="FA15" i="56"/>
  <c r="EZ15" i="56"/>
  <c r="EU15" i="56"/>
  <c r="ET15" i="56"/>
  <c r="ES15" i="56"/>
  <c r="EN15" i="56"/>
  <c r="EM15" i="56"/>
  <c r="EL15" i="56"/>
  <c r="EG15" i="56"/>
  <c r="EF15" i="56"/>
  <c r="EE15" i="56"/>
  <c r="DZ15" i="56"/>
  <c r="DY15" i="56"/>
  <c r="DX15" i="56"/>
  <c r="DR15" i="56"/>
  <c r="DQ15" i="56"/>
  <c r="DL15" i="56"/>
  <c r="DK15" i="56"/>
  <c r="DJ15" i="56"/>
  <c r="DC15" i="56"/>
  <c r="DD15" i="56" s="1"/>
  <c r="DF15" i="56" s="1"/>
  <c r="DB15" i="56"/>
  <c r="CX15" i="56"/>
  <c r="CZ15" i="56" s="1"/>
  <c r="AD15" i="56"/>
  <c r="AC15" i="56"/>
  <c r="GD14" i="56"/>
  <c r="GC14" i="56"/>
  <c r="GB14" i="56"/>
  <c r="FW14" i="56"/>
  <c r="FV14" i="56"/>
  <c r="FU14" i="56"/>
  <c r="FP14" i="56"/>
  <c r="FO14" i="56"/>
  <c r="FN14" i="56"/>
  <c r="FI14" i="56"/>
  <c r="FH14" i="56"/>
  <c r="FG14" i="56"/>
  <c r="FB14" i="56"/>
  <c r="FA14" i="56"/>
  <c r="EZ14" i="56"/>
  <c r="EU14" i="56"/>
  <c r="ET14" i="56"/>
  <c r="ES14" i="56"/>
  <c r="EN14" i="56"/>
  <c r="EM14" i="56"/>
  <c r="EL14" i="56"/>
  <c r="EG14" i="56"/>
  <c r="EF14" i="56"/>
  <c r="EE14" i="56"/>
  <c r="DY14" i="56"/>
  <c r="DX14" i="56"/>
  <c r="DR14" i="56"/>
  <c r="DQ14" i="56"/>
  <c r="DS14" i="56" s="1"/>
  <c r="DK14" i="56"/>
  <c r="DJ14" i="56"/>
  <c r="DL14" i="56" s="1"/>
  <c r="DC14" i="56"/>
  <c r="DD14" i="56" s="1"/>
  <c r="DB14" i="56"/>
  <c r="CX14" i="56"/>
  <c r="CZ14" i="56" s="1"/>
  <c r="AD14" i="56"/>
  <c r="DF14" i="56" s="1"/>
  <c r="DE14" i="56" s="1"/>
  <c r="AC14" i="56"/>
  <c r="GD13" i="56"/>
  <c r="GC13" i="56"/>
  <c r="GB13" i="56"/>
  <c r="FW13" i="56"/>
  <c r="FV13" i="56"/>
  <c r="FU13" i="56"/>
  <c r="FP13" i="56"/>
  <c r="FO13" i="56"/>
  <c r="FN13" i="56"/>
  <c r="FI13" i="56"/>
  <c r="FH13" i="56"/>
  <c r="FG13" i="56"/>
  <c r="FB13" i="56"/>
  <c r="FA13" i="56"/>
  <c r="EZ13" i="56"/>
  <c r="EU13" i="56"/>
  <c r="ET13" i="56"/>
  <c r="ES13" i="56"/>
  <c r="EN13" i="56"/>
  <c r="EM13" i="56"/>
  <c r="EL13" i="56"/>
  <c r="EG13" i="56"/>
  <c r="EF13" i="56"/>
  <c r="EE13" i="56"/>
  <c r="DZ13" i="56"/>
  <c r="DY13" i="56"/>
  <c r="DX13" i="56"/>
  <c r="DR13" i="56"/>
  <c r="DQ13" i="56"/>
  <c r="DK13" i="56"/>
  <c r="DJ13" i="56"/>
  <c r="DC13" i="56"/>
  <c r="DB13" i="56"/>
  <c r="CX13" i="56"/>
  <c r="CZ13" i="56" s="1"/>
  <c r="AD13" i="56"/>
  <c r="AC13" i="56"/>
  <c r="GD12" i="56"/>
  <c r="GC12" i="56"/>
  <c r="GB12" i="56"/>
  <c r="FW12" i="56"/>
  <c r="FV12" i="56"/>
  <c r="FU12" i="56"/>
  <c r="FP12" i="56"/>
  <c r="FO12" i="56"/>
  <c r="FN12" i="56"/>
  <c r="FI12" i="56"/>
  <c r="FH12" i="56"/>
  <c r="FG12" i="56"/>
  <c r="FB12" i="56"/>
  <c r="FA12" i="56"/>
  <c r="EZ12" i="56"/>
  <c r="EU12" i="56"/>
  <c r="ET12" i="56"/>
  <c r="ES12" i="56"/>
  <c r="EN12" i="56"/>
  <c r="EM12" i="56"/>
  <c r="EL12" i="56"/>
  <c r="EG12" i="56"/>
  <c r="EF12" i="56"/>
  <c r="EE12" i="56"/>
  <c r="DY12" i="56"/>
  <c r="DX12" i="56"/>
  <c r="DZ12" i="56" s="1"/>
  <c r="DR12" i="56"/>
  <c r="DQ12" i="56"/>
  <c r="DS12" i="56" s="1"/>
  <c r="DK12" i="56"/>
  <c r="DJ12" i="56"/>
  <c r="DC12" i="56"/>
  <c r="DB12" i="56"/>
  <c r="CX12" i="56"/>
  <c r="CZ12" i="56" s="1"/>
  <c r="AD12" i="56"/>
  <c r="AC12" i="56"/>
  <c r="GD11" i="56"/>
  <c r="GC11" i="56"/>
  <c r="GB11" i="56"/>
  <c r="FW11" i="56"/>
  <c r="FV11" i="56"/>
  <c r="FU11" i="56"/>
  <c r="FP11" i="56"/>
  <c r="FO11" i="56"/>
  <c r="FN11" i="56"/>
  <c r="FI11" i="56"/>
  <c r="FH11" i="56"/>
  <c r="FG11" i="56"/>
  <c r="FB11" i="56"/>
  <c r="FA11" i="56"/>
  <c r="EZ11" i="56"/>
  <c r="EU11" i="56"/>
  <c r="ET11" i="56"/>
  <c r="ES11" i="56"/>
  <c r="EN11" i="56"/>
  <c r="EM11" i="56"/>
  <c r="EL11" i="56"/>
  <c r="EG11" i="56"/>
  <c r="EF11" i="56"/>
  <c r="EE11" i="56"/>
  <c r="DY11" i="56"/>
  <c r="DX11" i="56"/>
  <c r="DR11" i="56"/>
  <c r="DQ11" i="56"/>
  <c r="DS11" i="56" s="1"/>
  <c r="DK11" i="56"/>
  <c r="DJ11" i="56"/>
  <c r="DC11" i="56"/>
  <c r="DD11" i="56" s="1"/>
  <c r="DF11" i="56" s="1"/>
  <c r="DB11" i="56"/>
  <c r="CX11" i="56"/>
  <c r="CZ11" i="56" s="1"/>
  <c r="AD11" i="56"/>
  <c r="AC11" i="56"/>
  <c r="GD10" i="56"/>
  <c r="GC10" i="56"/>
  <c r="GB10" i="56"/>
  <c r="FW10" i="56"/>
  <c r="FV10" i="56"/>
  <c r="FU10" i="56"/>
  <c r="FP10" i="56"/>
  <c r="FO10" i="56"/>
  <c r="FN10" i="56"/>
  <c r="FI10" i="56"/>
  <c r="FH10" i="56"/>
  <c r="FG10" i="56"/>
  <c r="FB10" i="56"/>
  <c r="FA10" i="56"/>
  <c r="EZ10" i="56"/>
  <c r="EU10" i="56"/>
  <c r="ET10" i="56"/>
  <c r="ES10" i="56"/>
  <c r="EN10" i="56"/>
  <c r="EM10" i="56"/>
  <c r="EL10" i="56"/>
  <c r="EG10" i="56"/>
  <c r="EF10" i="56"/>
  <c r="EE10" i="56"/>
  <c r="DY10" i="56"/>
  <c r="DX10" i="56"/>
  <c r="DZ10" i="56" s="1"/>
  <c r="DR10" i="56"/>
  <c r="DQ10" i="56"/>
  <c r="DS10" i="56" s="1"/>
  <c r="DK10" i="56"/>
  <c r="DJ10" i="56"/>
  <c r="DL10" i="56" s="1"/>
  <c r="DC10" i="56"/>
  <c r="DB10" i="56"/>
  <c r="DD10" i="56" s="1"/>
  <c r="CX10" i="56"/>
  <c r="CZ10" i="56" s="1"/>
  <c r="AD10" i="56"/>
  <c r="AC10" i="56"/>
  <c r="GD9" i="56"/>
  <c r="GC9" i="56"/>
  <c r="GB9" i="56"/>
  <c r="FW9" i="56"/>
  <c r="FV9" i="56"/>
  <c r="FU9" i="56"/>
  <c r="FP9" i="56"/>
  <c r="FO9" i="56"/>
  <c r="FN9" i="56"/>
  <c r="FI9" i="56"/>
  <c r="FH9" i="56"/>
  <c r="FG9" i="56"/>
  <c r="FB9" i="56"/>
  <c r="FA9" i="56"/>
  <c r="EZ9" i="56"/>
  <c r="EU9" i="56"/>
  <c r="ET9" i="56"/>
  <c r="ES9" i="56"/>
  <c r="EN9" i="56"/>
  <c r="EM9" i="56"/>
  <c r="EL9" i="56"/>
  <c r="EG9" i="56"/>
  <c r="EF9" i="56"/>
  <c r="EE9" i="56"/>
  <c r="DY9" i="56"/>
  <c r="DX9" i="56"/>
  <c r="DZ9" i="56" s="1"/>
  <c r="DR9" i="56"/>
  <c r="DS9" i="56" s="1"/>
  <c r="DQ9" i="56"/>
  <c r="DK9" i="56"/>
  <c r="DJ9" i="56"/>
  <c r="DL9" i="56" s="1"/>
  <c r="DC9" i="56"/>
  <c r="DB9" i="56"/>
  <c r="DD9" i="56" s="1"/>
  <c r="CX9" i="56"/>
  <c r="CZ9" i="56" s="1"/>
  <c r="AD9" i="56"/>
  <c r="AC9" i="56"/>
  <c r="A7" i="56"/>
  <c r="DE90" i="56" l="1"/>
  <c r="DN90" i="56"/>
  <c r="DE64" i="56"/>
  <c r="DN64" i="56"/>
  <c r="DU64" i="56" s="1"/>
  <c r="DP34" i="56"/>
  <c r="DG34" i="56"/>
  <c r="DN32" i="56"/>
  <c r="DM32" i="56" s="1"/>
  <c r="DE32" i="56"/>
  <c r="DN58" i="56"/>
  <c r="DE58" i="56"/>
  <c r="DN20" i="56"/>
  <c r="DU20" i="56" s="1"/>
  <c r="DE20" i="56"/>
  <c r="DN22" i="56"/>
  <c r="DM22" i="56" s="1"/>
  <c r="DE22" i="56"/>
  <c r="DA56" i="56"/>
  <c r="DI56" i="56" s="1"/>
  <c r="AF56" i="56"/>
  <c r="DE95" i="56"/>
  <c r="DN95" i="56"/>
  <c r="DU37" i="56"/>
  <c r="DM37" i="56"/>
  <c r="DN61" i="56"/>
  <c r="DE61" i="56"/>
  <c r="DN98" i="56"/>
  <c r="DU98" i="56" s="1"/>
  <c r="DE98" i="56"/>
  <c r="DN76" i="56"/>
  <c r="DE76" i="56"/>
  <c r="DN87" i="56"/>
  <c r="DU87" i="56" s="1"/>
  <c r="DE87" i="56"/>
  <c r="DE27" i="56"/>
  <c r="DN27" i="56"/>
  <c r="DN53" i="56"/>
  <c r="DM53" i="56" s="1"/>
  <c r="DE53" i="56"/>
  <c r="DE19" i="56"/>
  <c r="DN19" i="56"/>
  <c r="CY11" i="56"/>
  <c r="CY36" i="56"/>
  <c r="DA36" i="56" s="1"/>
  <c r="DI36" i="56" s="1"/>
  <c r="CY42" i="56"/>
  <c r="CY45" i="56"/>
  <c r="CZ54" i="56"/>
  <c r="CY72" i="56"/>
  <c r="DL13" i="56"/>
  <c r="EN17" i="56"/>
  <c r="DU35" i="56"/>
  <c r="EB35" i="56" s="1"/>
  <c r="CZ60" i="56"/>
  <c r="DE73" i="56"/>
  <c r="CY75" i="56"/>
  <c r="AF75" i="56" s="1"/>
  <c r="AH75" i="56" s="1"/>
  <c r="CY47" i="56"/>
  <c r="DE82" i="56"/>
  <c r="CY96" i="56"/>
  <c r="DL11" i="56"/>
  <c r="DN11" i="56" s="1"/>
  <c r="DS13" i="56"/>
  <c r="CY17" i="56"/>
  <c r="CY28" i="56"/>
  <c r="AE28" i="56" s="1"/>
  <c r="AG28" i="56" s="1"/>
  <c r="CZ39" i="56"/>
  <c r="AE39" i="56" s="1"/>
  <c r="AG39" i="56" s="1"/>
  <c r="DN40" i="56"/>
  <c r="DN43" i="56"/>
  <c r="CY57" i="56"/>
  <c r="AF57" i="56" s="1"/>
  <c r="AH57" i="56" s="1"/>
  <c r="CZ91" i="56"/>
  <c r="AE91" i="56" s="1"/>
  <c r="AG91" i="56" s="1"/>
  <c r="DE94" i="56"/>
  <c r="EU18" i="56"/>
  <c r="DE45" i="56"/>
  <c r="CZ53" i="56"/>
  <c r="DN70" i="56"/>
  <c r="DA91" i="56"/>
  <c r="DI91" i="56" s="1"/>
  <c r="DD17" i="56"/>
  <c r="CY18" i="56"/>
  <c r="AE18" i="56" s="1"/>
  <c r="AG18" i="56" s="1"/>
  <c r="CY25" i="56"/>
  <c r="CY41" i="56"/>
  <c r="AF41" i="56" s="1"/>
  <c r="AH41" i="56" s="1"/>
  <c r="CZ51" i="56"/>
  <c r="CY64" i="56"/>
  <c r="DP78" i="56"/>
  <c r="DW78" i="56" s="1"/>
  <c r="CY88" i="56"/>
  <c r="AH93" i="56"/>
  <c r="CY100" i="56"/>
  <c r="DA100" i="56" s="1"/>
  <c r="DI100" i="56" s="1"/>
  <c r="DP100" i="56" s="1"/>
  <c r="DW100" i="56" s="1"/>
  <c r="CY12" i="56"/>
  <c r="AE12" i="56" s="1"/>
  <c r="AG12" i="56" s="1"/>
  <c r="CY27" i="56"/>
  <c r="CY74" i="56"/>
  <c r="AF85" i="56"/>
  <c r="AE55" i="56"/>
  <c r="AG55" i="56" s="1"/>
  <c r="DZ11" i="56"/>
  <c r="DD12" i="56"/>
  <c r="DF12" i="56" s="1"/>
  <c r="CZ32" i="56"/>
  <c r="AF34" i="56"/>
  <c r="CY38" i="56"/>
  <c r="AF55" i="56"/>
  <c r="AH55" i="56" s="1"/>
  <c r="CZ85" i="56"/>
  <c r="AE85" i="56" s="1"/>
  <c r="AG85" i="56" s="1"/>
  <c r="DA93" i="56"/>
  <c r="DI93" i="56" s="1"/>
  <c r="DN77" i="56"/>
  <c r="CY9" i="56"/>
  <c r="DL12" i="56"/>
  <c r="CY24" i="56"/>
  <c r="DZ14" i="56"/>
  <c r="AH29" i="56"/>
  <c r="CZ34" i="56"/>
  <c r="AE34" i="56" s="1"/>
  <c r="AG34" i="56" s="1"/>
  <c r="CY37" i="56"/>
  <c r="AE37" i="56" s="1"/>
  <c r="AG37" i="56" s="1"/>
  <c r="CY70" i="56"/>
  <c r="CY73" i="56"/>
  <c r="AF73" i="56" s="1"/>
  <c r="AH73" i="56" s="1"/>
  <c r="AE78" i="56"/>
  <c r="AG78" i="56" s="1"/>
  <c r="CY13" i="56"/>
  <c r="DA13" i="56" s="1"/>
  <c r="DI13" i="56" s="1"/>
  <c r="CY97" i="56"/>
  <c r="AE97" i="56" s="1"/>
  <c r="AG97" i="56" s="1"/>
  <c r="DS15" i="56"/>
  <c r="CZ48" i="56"/>
  <c r="AE48" i="56" s="1"/>
  <c r="AG48" i="56" s="1"/>
  <c r="AE60" i="56"/>
  <c r="AG60" i="56" s="1"/>
  <c r="DN74" i="56"/>
  <c r="DU74" i="56" s="1"/>
  <c r="CZ78" i="56"/>
  <c r="DN15" i="56"/>
  <c r="DE15" i="56"/>
  <c r="DG21" i="56"/>
  <c r="DP21" i="56"/>
  <c r="DP29" i="56"/>
  <c r="DG29" i="56"/>
  <c r="DF41" i="56"/>
  <c r="DN14" i="56"/>
  <c r="CY62" i="56"/>
  <c r="AF11" i="56"/>
  <c r="AH11" i="56" s="1"/>
  <c r="AE11" i="56"/>
  <c r="AG11" i="56" s="1"/>
  <c r="DA11" i="56"/>
  <c r="DI11" i="56" s="1"/>
  <c r="DF25" i="56"/>
  <c r="AE41" i="56"/>
  <c r="AG41" i="56" s="1"/>
  <c r="CY16" i="56"/>
  <c r="DE39" i="56"/>
  <c r="DN39" i="56"/>
  <c r="CZ33" i="56"/>
  <c r="CY33" i="56"/>
  <c r="DF46" i="56"/>
  <c r="DE11" i="56"/>
  <c r="DF26" i="56"/>
  <c r="DM30" i="56"/>
  <c r="DU30" i="56"/>
  <c r="DN55" i="56"/>
  <c r="DE55" i="56"/>
  <c r="DG20" i="56"/>
  <c r="DP20" i="56"/>
  <c r="DU23" i="56"/>
  <c r="CZ35" i="56"/>
  <c r="CY35" i="56"/>
  <c r="CZ71" i="56"/>
  <c r="CY71" i="56"/>
  <c r="AF21" i="56"/>
  <c r="AH21" i="56" s="1"/>
  <c r="AE21" i="56"/>
  <c r="AG21" i="56" s="1"/>
  <c r="DN24" i="56"/>
  <c r="AF27" i="56"/>
  <c r="AH27" i="56" s="1"/>
  <c r="AE27" i="56"/>
  <c r="AG27" i="56" s="1"/>
  <c r="DA27" i="56"/>
  <c r="DI27" i="56" s="1"/>
  <c r="DM44" i="56"/>
  <c r="DU44" i="56"/>
  <c r="DP63" i="56"/>
  <c r="DG63" i="56"/>
  <c r="CY10" i="56"/>
  <c r="DM20" i="56"/>
  <c r="DA23" i="56"/>
  <c r="DI23" i="56" s="1"/>
  <c r="AF24" i="56"/>
  <c r="AH24" i="56" s="1"/>
  <c r="AE24" i="56"/>
  <c r="AG24" i="56" s="1"/>
  <c r="CZ43" i="56"/>
  <c r="CY43" i="56"/>
  <c r="CZ61" i="56"/>
  <c r="CY61" i="56"/>
  <c r="DE92" i="56"/>
  <c r="DN92" i="56"/>
  <c r="AF12" i="56"/>
  <c r="AH12" i="56" s="1"/>
  <c r="DA12" i="56"/>
  <c r="DI12" i="56" s="1"/>
  <c r="DN34" i="56"/>
  <c r="DE34" i="56"/>
  <c r="AF53" i="56"/>
  <c r="AE53" i="56"/>
  <c r="AG53" i="56" s="1"/>
  <c r="CZ77" i="56"/>
  <c r="CY77" i="56"/>
  <c r="DF10" i="56"/>
  <c r="CY19" i="56"/>
  <c r="DE23" i="56"/>
  <c r="DA24" i="56"/>
  <c r="DI24" i="56" s="1"/>
  <c r="CZ26" i="56"/>
  <c r="CY26" i="56"/>
  <c r="DN28" i="56"/>
  <c r="DE28" i="56"/>
  <c r="DE31" i="56"/>
  <c r="DN31" i="56"/>
  <c r="DE35" i="56"/>
  <c r="AF32" i="56"/>
  <c r="AH32" i="56" s="1"/>
  <c r="AE32" i="56"/>
  <c r="AG32" i="56" s="1"/>
  <c r="AH34" i="56"/>
  <c r="DF9" i="56"/>
  <c r="DF21" i="56"/>
  <c r="DA32" i="56"/>
  <c r="DI32" i="56" s="1"/>
  <c r="CY30" i="56"/>
  <c r="CZ30" i="56"/>
  <c r="CY59" i="56"/>
  <c r="CZ59" i="56"/>
  <c r="DF18" i="56"/>
  <c r="CZ40" i="56"/>
  <c r="CY40" i="56"/>
  <c r="CZ69" i="56"/>
  <c r="CY69" i="56"/>
  <c r="CY15" i="56"/>
  <c r="AF20" i="56"/>
  <c r="AH20" i="56" s="1"/>
  <c r="AE20" i="56"/>
  <c r="AG20" i="56" s="1"/>
  <c r="CY58" i="56"/>
  <c r="DF17" i="56"/>
  <c r="DF38" i="56"/>
  <c r="DP53" i="56"/>
  <c r="DG53" i="56"/>
  <c r="DF48" i="56"/>
  <c r="AH48" i="56"/>
  <c r="EB29" i="56"/>
  <c r="DT29" i="56"/>
  <c r="DD13" i="56"/>
  <c r="DF13" i="56" s="1"/>
  <c r="DF16" i="56"/>
  <c r="DA28" i="56"/>
  <c r="DI28" i="56" s="1"/>
  <c r="AF28" i="56"/>
  <c r="AH28" i="56" s="1"/>
  <c r="DT37" i="56"/>
  <c r="EB37" i="56"/>
  <c r="DA39" i="56"/>
  <c r="DI39" i="56" s="1"/>
  <c r="AF39" i="56"/>
  <c r="AH39" i="56" s="1"/>
  <c r="DN57" i="56"/>
  <c r="DE57" i="56"/>
  <c r="AH60" i="56"/>
  <c r="DF60" i="56"/>
  <c r="DM29" i="56"/>
  <c r="AF36" i="56"/>
  <c r="AH36" i="56" s="1"/>
  <c r="AE36" i="56"/>
  <c r="AG36" i="56" s="1"/>
  <c r="AF51" i="56"/>
  <c r="AH51" i="56" s="1"/>
  <c r="DA51" i="56"/>
  <c r="DI51" i="56" s="1"/>
  <c r="AE51" i="56"/>
  <c r="AG51" i="56" s="1"/>
  <c r="DP60" i="56"/>
  <c r="DG60" i="56"/>
  <c r="CZ44" i="56"/>
  <c r="CY44" i="56"/>
  <c r="DE49" i="56"/>
  <c r="CY65" i="56"/>
  <c r="CZ65" i="56"/>
  <c r="DE33" i="56"/>
  <c r="DN33" i="56"/>
  <c r="DU49" i="56"/>
  <c r="DM49" i="56"/>
  <c r="DN54" i="56"/>
  <c r="CZ82" i="56"/>
  <c r="CY82" i="56"/>
  <c r="EG18" i="56"/>
  <c r="AE56" i="56"/>
  <c r="AG56" i="56" s="1"/>
  <c r="DP85" i="56"/>
  <c r="DG85" i="56"/>
  <c r="DE65" i="56"/>
  <c r="DN65" i="56"/>
  <c r="DF42" i="56"/>
  <c r="DU45" i="56"/>
  <c r="DM45" i="56"/>
  <c r="DU61" i="56"/>
  <c r="DM61" i="56"/>
  <c r="DN63" i="56"/>
  <c r="DE63" i="56"/>
  <c r="DM66" i="56"/>
  <c r="DU66" i="56"/>
  <c r="DP79" i="56"/>
  <c r="DG79" i="56"/>
  <c r="DN50" i="56"/>
  <c r="DE50" i="56"/>
  <c r="AF45" i="56"/>
  <c r="AH45" i="56" s="1"/>
  <c r="AE45" i="56"/>
  <c r="AG45" i="56" s="1"/>
  <c r="CY14" i="56"/>
  <c r="CY22" i="56"/>
  <c r="CZ31" i="56"/>
  <c r="CY31" i="56"/>
  <c r="DE36" i="56"/>
  <c r="DN36" i="56"/>
  <c r="AE42" i="56"/>
  <c r="AG42" i="56" s="1"/>
  <c r="DP55" i="56"/>
  <c r="DG55" i="56"/>
  <c r="CZ29" i="56"/>
  <c r="AE29" i="56" s="1"/>
  <c r="AG29" i="56" s="1"/>
  <c r="DA45" i="56"/>
  <c r="DI45" i="56" s="1"/>
  <c r="DN68" i="56"/>
  <c r="DE68" i="56"/>
  <c r="DN52" i="56"/>
  <c r="AF54" i="56"/>
  <c r="AH54" i="56" s="1"/>
  <c r="AE54" i="56"/>
  <c r="AG54" i="56" s="1"/>
  <c r="DA54" i="56"/>
  <c r="DI54" i="56" s="1"/>
  <c r="AF74" i="56"/>
  <c r="AE74" i="56"/>
  <c r="AG74" i="56" s="1"/>
  <c r="DA74" i="56"/>
  <c r="DI74" i="56" s="1"/>
  <c r="AH53" i="56"/>
  <c r="DF97" i="56"/>
  <c r="CZ52" i="56"/>
  <c r="CY52" i="56"/>
  <c r="DE59" i="56"/>
  <c r="DN59" i="56"/>
  <c r="DM64" i="56"/>
  <c r="DE69" i="56"/>
  <c r="DN69" i="56"/>
  <c r="DE72" i="56"/>
  <c r="DG48" i="56"/>
  <c r="DP48" i="56"/>
  <c r="DE62" i="56"/>
  <c r="DN62" i="56"/>
  <c r="AF70" i="56"/>
  <c r="AH70" i="56" s="1"/>
  <c r="AE70" i="56"/>
  <c r="AG70" i="56" s="1"/>
  <c r="DA70" i="56"/>
  <c r="DI70" i="56" s="1"/>
  <c r="DU72" i="56"/>
  <c r="DM72" i="56"/>
  <c r="DF47" i="56"/>
  <c r="CY50" i="56"/>
  <c r="DF51" i="56"/>
  <c r="CY66" i="56"/>
  <c r="AF64" i="56"/>
  <c r="AH64" i="56" s="1"/>
  <c r="AE79" i="56"/>
  <c r="AG79" i="56" s="1"/>
  <c r="AF79" i="56"/>
  <c r="AH79" i="56" s="1"/>
  <c r="DM73" i="56"/>
  <c r="DU73" i="56"/>
  <c r="CY46" i="56"/>
  <c r="CY49" i="56"/>
  <c r="DE79" i="56"/>
  <c r="DN79" i="56"/>
  <c r="DU94" i="56"/>
  <c r="DF56" i="56"/>
  <c r="AH56" i="56"/>
  <c r="CY81" i="56"/>
  <c r="DF83" i="56"/>
  <c r="CZ95" i="56"/>
  <c r="CY95" i="56"/>
  <c r="DF67" i="56"/>
  <c r="DM70" i="56"/>
  <c r="DU70" i="56"/>
  <c r="CZ89" i="56"/>
  <c r="CY89" i="56"/>
  <c r="DN80" i="56"/>
  <c r="DE80" i="56"/>
  <c r="CZ86" i="56"/>
  <c r="AE86" i="56" s="1"/>
  <c r="AG86" i="56" s="1"/>
  <c r="DT100" i="56"/>
  <c r="EB100" i="56"/>
  <c r="CY67" i="56"/>
  <c r="CY68" i="56"/>
  <c r="CY76" i="56"/>
  <c r="DA86" i="56"/>
  <c r="DI86" i="56" s="1"/>
  <c r="DF71" i="56"/>
  <c r="DU82" i="56"/>
  <c r="AH85" i="56"/>
  <c r="DF85" i="56"/>
  <c r="DF99" i="56"/>
  <c r="CZ94" i="56"/>
  <c r="CY94" i="56"/>
  <c r="AF96" i="56"/>
  <c r="AH96" i="56" s="1"/>
  <c r="AE96" i="56"/>
  <c r="AG96" i="56" s="1"/>
  <c r="DA96" i="56"/>
  <c r="DI96" i="56" s="1"/>
  <c r="CY84" i="56"/>
  <c r="DF91" i="56"/>
  <c r="AH91" i="56"/>
  <c r="DM98" i="56"/>
  <c r="DF75" i="56"/>
  <c r="DT98" i="56"/>
  <c r="EB98" i="56"/>
  <c r="DF78" i="56"/>
  <c r="AH78" i="56"/>
  <c r="DU95" i="56"/>
  <c r="DM95" i="56"/>
  <c r="DN93" i="56"/>
  <c r="DE93" i="56"/>
  <c r="DF88" i="56"/>
  <c r="DF89" i="56"/>
  <c r="CZ83" i="56"/>
  <c r="CY83" i="56"/>
  <c r="DP93" i="56"/>
  <c r="DG93" i="56"/>
  <c r="AH74" i="56"/>
  <c r="AF92" i="56"/>
  <c r="AH92" i="56" s="1"/>
  <c r="AE92" i="56"/>
  <c r="AG92" i="56" s="1"/>
  <c r="DA92" i="56"/>
  <c r="DI92" i="56" s="1"/>
  <c r="DF96" i="56"/>
  <c r="DF84" i="56"/>
  <c r="AE93" i="56"/>
  <c r="AG93" i="56" s="1"/>
  <c r="CY99" i="56"/>
  <c r="CY80" i="56"/>
  <c r="DF81" i="56"/>
  <c r="DF86" i="56"/>
  <c r="AH86" i="56"/>
  <c r="CY87" i="56"/>
  <c r="CY90" i="56"/>
  <c r="CY98" i="56"/>
  <c r="DU11" i="56" l="1"/>
  <c r="DM11" i="56"/>
  <c r="DE12" i="56"/>
  <c r="DN12" i="56"/>
  <c r="DM77" i="56"/>
  <c r="DU77" i="56"/>
  <c r="DU27" i="56"/>
  <c r="DM27" i="56"/>
  <c r="DG56" i="56"/>
  <c r="DP56" i="56"/>
  <c r="DA88" i="56"/>
  <c r="DI88" i="56" s="1"/>
  <c r="AF88" i="56"/>
  <c r="AH88" i="56" s="1"/>
  <c r="AE88" i="56"/>
  <c r="AG88" i="56" s="1"/>
  <c r="DU43" i="56"/>
  <c r="DM43" i="56"/>
  <c r="AE100" i="56"/>
  <c r="AG100" i="56" s="1"/>
  <c r="DU40" i="56"/>
  <c r="DM40" i="56"/>
  <c r="DA9" i="56"/>
  <c r="AF9" i="56"/>
  <c r="AH9" i="56" s="1"/>
  <c r="DG13" i="56"/>
  <c r="DP13" i="56"/>
  <c r="DA38" i="56"/>
  <c r="DI38" i="56" s="1"/>
  <c r="AF38" i="56"/>
  <c r="AH38" i="56" s="1"/>
  <c r="AE38" i="56"/>
  <c r="AG38" i="56" s="1"/>
  <c r="AE64" i="56"/>
  <c r="AG64" i="56" s="1"/>
  <c r="DA64" i="56"/>
  <c r="DI64" i="56" s="1"/>
  <c r="DA75" i="56"/>
  <c r="DI75" i="56" s="1"/>
  <c r="DP75" i="56" s="1"/>
  <c r="AF72" i="56"/>
  <c r="AH72" i="56" s="1"/>
  <c r="AE72" i="56"/>
  <c r="AG72" i="56" s="1"/>
  <c r="DA72" i="56"/>
  <c r="DI72" i="56" s="1"/>
  <c r="DU76" i="56"/>
  <c r="DM76" i="56"/>
  <c r="DT35" i="56"/>
  <c r="DU22" i="56"/>
  <c r="AF17" i="56"/>
  <c r="AH17" i="56" s="1"/>
  <c r="DA17" i="56"/>
  <c r="DI17" i="56" s="1"/>
  <c r="DM58" i="56"/>
  <c r="DU58" i="56"/>
  <c r="AE13" i="56"/>
  <c r="AG13" i="56" s="1"/>
  <c r="DA25" i="56"/>
  <c r="DI25" i="56" s="1"/>
  <c r="AF25" i="56"/>
  <c r="AH25" i="56" s="1"/>
  <c r="AE25" i="56"/>
  <c r="AG25" i="56" s="1"/>
  <c r="DA57" i="56"/>
  <c r="DI57" i="56" s="1"/>
  <c r="DP57" i="56" s="1"/>
  <c r="AF13" i="56"/>
  <c r="AH13" i="56" s="1"/>
  <c r="DM87" i="56"/>
  <c r="DA41" i="56"/>
  <c r="DI41" i="56" s="1"/>
  <c r="DG41" i="56" s="1"/>
  <c r="AF42" i="56"/>
  <c r="AH42" i="56" s="1"/>
  <c r="DA42" i="56"/>
  <c r="DI42" i="56" s="1"/>
  <c r="DO100" i="56"/>
  <c r="DM74" i="56"/>
  <c r="DG36" i="56"/>
  <c r="DP36" i="56"/>
  <c r="DA73" i="56"/>
  <c r="DI73" i="56" s="1"/>
  <c r="DG73" i="56" s="1"/>
  <c r="DG91" i="56"/>
  <c r="DP91" i="56"/>
  <c r="DO34" i="56"/>
  <c r="DW34" i="56"/>
  <c r="AF100" i="56"/>
  <c r="AH100" i="56" s="1"/>
  <c r="DG100" i="56"/>
  <c r="DA97" i="56"/>
  <c r="DI97" i="56" s="1"/>
  <c r="DO78" i="56"/>
  <c r="AE73" i="56"/>
  <c r="AG73" i="56" s="1"/>
  <c r="DA18" i="56"/>
  <c r="DI18" i="56" s="1"/>
  <c r="DP18" i="56" s="1"/>
  <c r="DU32" i="56"/>
  <c r="DU19" i="56"/>
  <c r="DM19" i="56"/>
  <c r="DT64" i="56"/>
  <c r="EB64" i="56"/>
  <c r="AF97" i="56"/>
  <c r="AH97" i="56" s="1"/>
  <c r="DA37" i="56"/>
  <c r="DI37" i="56" s="1"/>
  <c r="DG37" i="56" s="1"/>
  <c r="DA47" i="56"/>
  <c r="DI47" i="56" s="1"/>
  <c r="AF47" i="56"/>
  <c r="AH47" i="56" s="1"/>
  <c r="AE47" i="56"/>
  <c r="AG47" i="56" s="1"/>
  <c r="AE57" i="56"/>
  <c r="AG57" i="56" s="1"/>
  <c r="AE75" i="56"/>
  <c r="AG75" i="56" s="1"/>
  <c r="DU53" i="56"/>
  <c r="EB53" i="56" s="1"/>
  <c r="AF37" i="56"/>
  <c r="AH37" i="56" s="1"/>
  <c r="AF18" i="56"/>
  <c r="AH18" i="56" s="1"/>
  <c r="AE17" i="56"/>
  <c r="AG17" i="56" s="1"/>
  <c r="DM90" i="56"/>
  <c r="DU90" i="56"/>
  <c r="AE9" i="56"/>
  <c r="AG9" i="56" s="1"/>
  <c r="DE13" i="56"/>
  <c r="DN13" i="56"/>
  <c r="DE16" i="56"/>
  <c r="DN16" i="56"/>
  <c r="DN47" i="56"/>
  <c r="DE47" i="56"/>
  <c r="AF94" i="56"/>
  <c r="AH94" i="56" s="1"/>
  <c r="AE94" i="56"/>
  <c r="AG94" i="56" s="1"/>
  <c r="DA94" i="56"/>
  <c r="DI94" i="56" s="1"/>
  <c r="AF46" i="56"/>
  <c r="AH46" i="56" s="1"/>
  <c r="AE46" i="56"/>
  <c r="AG46" i="56" s="1"/>
  <c r="DA46" i="56"/>
  <c r="DI46" i="56" s="1"/>
  <c r="DM59" i="56"/>
  <c r="DU59" i="56"/>
  <c r="DT72" i="56"/>
  <c r="EB72" i="56"/>
  <c r="DT45" i="56"/>
  <c r="EB45" i="56"/>
  <c r="EI29" i="56"/>
  <c r="EA29" i="56"/>
  <c r="DP73" i="56"/>
  <c r="AF33" i="56"/>
  <c r="AH33" i="56" s="1"/>
  <c r="AE33" i="56"/>
  <c r="AG33" i="56" s="1"/>
  <c r="DA33" i="56"/>
  <c r="DI33" i="56" s="1"/>
  <c r="DE78" i="56"/>
  <c r="DN78" i="56"/>
  <c r="AE10" i="56"/>
  <c r="AG10" i="56" s="1"/>
  <c r="AF10" i="56"/>
  <c r="AH10" i="56" s="1"/>
  <c r="DA10" i="56"/>
  <c r="DI10" i="56" s="1"/>
  <c r="DP45" i="56"/>
  <c r="DG45" i="56"/>
  <c r="DE42" i="56"/>
  <c r="DN42" i="56"/>
  <c r="DT49" i="56"/>
  <c r="EB49" i="56"/>
  <c r="DN60" i="56"/>
  <c r="DE60" i="56"/>
  <c r="DN10" i="56"/>
  <c r="DE10" i="56"/>
  <c r="DU92" i="56"/>
  <c r="DM92" i="56"/>
  <c r="DU39" i="56"/>
  <c r="DM39" i="56"/>
  <c r="AE62" i="56"/>
  <c r="AG62" i="56" s="1"/>
  <c r="DA62" i="56"/>
  <c r="DI62" i="56" s="1"/>
  <c r="AF62" i="56"/>
  <c r="AH62" i="56" s="1"/>
  <c r="EI98" i="56"/>
  <c r="EA98" i="56"/>
  <c r="DM80" i="56"/>
  <c r="DU80" i="56"/>
  <c r="DU33" i="56"/>
  <c r="DM33" i="56"/>
  <c r="DA77" i="56"/>
  <c r="DI77" i="56" s="1"/>
  <c r="AF77" i="56"/>
  <c r="AH77" i="56" s="1"/>
  <c r="AE77" i="56"/>
  <c r="AG77" i="56" s="1"/>
  <c r="DT11" i="56"/>
  <c r="EB11" i="56"/>
  <c r="DM14" i="56"/>
  <c r="DU14" i="56"/>
  <c r="DG92" i="56"/>
  <c r="DP92" i="56"/>
  <c r="DU52" i="56"/>
  <c r="DM52" i="56"/>
  <c r="DO93" i="56"/>
  <c r="DW93" i="56"/>
  <c r="DP70" i="56"/>
  <c r="DG70" i="56"/>
  <c r="DN85" i="56"/>
  <c r="DE85" i="56"/>
  <c r="DE81" i="56"/>
  <c r="DN81" i="56"/>
  <c r="AF16" i="56"/>
  <c r="AH16" i="56" s="1"/>
  <c r="AE16" i="56"/>
  <c r="AG16" i="56" s="1"/>
  <c r="DA16" i="56"/>
  <c r="DI16" i="56" s="1"/>
  <c r="AF99" i="56"/>
  <c r="AH99" i="56" s="1"/>
  <c r="DA99" i="56"/>
  <c r="DI99" i="56" s="1"/>
  <c r="AE99" i="56"/>
  <c r="AG99" i="56" s="1"/>
  <c r="DN75" i="56"/>
  <c r="DE75" i="56"/>
  <c r="AF89" i="56"/>
  <c r="AH89" i="56" s="1"/>
  <c r="DA89" i="56"/>
  <c r="DI89" i="56" s="1"/>
  <c r="AE89" i="56"/>
  <c r="AG89" i="56" s="1"/>
  <c r="DG74" i="56"/>
  <c r="DP74" i="56"/>
  <c r="AE65" i="56"/>
  <c r="AG65" i="56" s="1"/>
  <c r="DA65" i="56"/>
  <c r="DI65" i="56" s="1"/>
  <c r="AF65" i="56"/>
  <c r="AH65" i="56" s="1"/>
  <c r="DO53" i="56"/>
  <c r="DW53" i="56"/>
  <c r="DE21" i="56"/>
  <c r="DN21" i="56"/>
  <c r="DA61" i="56"/>
  <c r="DI61" i="56" s="1"/>
  <c r="AF61" i="56"/>
  <c r="AH61" i="56" s="1"/>
  <c r="AE61" i="56"/>
  <c r="AG61" i="56" s="1"/>
  <c r="DA35" i="56"/>
  <c r="DI35" i="56" s="1"/>
  <c r="AF35" i="56"/>
  <c r="AH35" i="56" s="1"/>
  <c r="AE35" i="56"/>
  <c r="AG35" i="56" s="1"/>
  <c r="AF50" i="56"/>
  <c r="AH50" i="56" s="1"/>
  <c r="AE50" i="56"/>
  <c r="AG50" i="56" s="1"/>
  <c r="DA50" i="56"/>
  <c r="DI50" i="56" s="1"/>
  <c r="DE46" i="56"/>
  <c r="DN46" i="56"/>
  <c r="AE49" i="56"/>
  <c r="AG49" i="56" s="1"/>
  <c r="DA49" i="56"/>
  <c r="DI49" i="56" s="1"/>
  <c r="AF49" i="56"/>
  <c r="AH49" i="56" s="1"/>
  <c r="AE58" i="56"/>
  <c r="AG58" i="56" s="1"/>
  <c r="AF58" i="56"/>
  <c r="AH58" i="56" s="1"/>
  <c r="DA58" i="56"/>
  <c r="DI58" i="56" s="1"/>
  <c r="DP24" i="56"/>
  <c r="DG24" i="56"/>
  <c r="AF67" i="56"/>
  <c r="AH67" i="56" s="1"/>
  <c r="DA67" i="56"/>
  <c r="DI67" i="56" s="1"/>
  <c r="AE67" i="56"/>
  <c r="AG67" i="56" s="1"/>
  <c r="DA14" i="56"/>
  <c r="DI14" i="56" s="1"/>
  <c r="AE14" i="56"/>
  <c r="AG14" i="56" s="1"/>
  <c r="AF14" i="56"/>
  <c r="AH14" i="56" s="1"/>
  <c r="DT95" i="56"/>
  <c r="EB95" i="56"/>
  <c r="DP11" i="56"/>
  <c r="DG11" i="56"/>
  <c r="DU54" i="56"/>
  <c r="DM54" i="56"/>
  <c r="AE15" i="56"/>
  <c r="AG15" i="56" s="1"/>
  <c r="AF15" i="56"/>
  <c r="AH15" i="56" s="1"/>
  <c r="DA15" i="56"/>
  <c r="DI15" i="56" s="1"/>
  <c r="DE99" i="56"/>
  <c r="DN99" i="56"/>
  <c r="DT74" i="56"/>
  <c r="EB74" i="56"/>
  <c r="DP32" i="56"/>
  <c r="DG32" i="56"/>
  <c r="DE26" i="56"/>
  <c r="DN26" i="56"/>
  <c r="DV100" i="56"/>
  <c r="ED100" i="56"/>
  <c r="DO63" i="56"/>
  <c r="DW63" i="56"/>
  <c r="DE89" i="56"/>
  <c r="DN89" i="56"/>
  <c r="DG39" i="56"/>
  <c r="DP39" i="56"/>
  <c r="DN38" i="56"/>
  <c r="DE38" i="56"/>
  <c r="AF40" i="56"/>
  <c r="AH40" i="56" s="1"/>
  <c r="DA40" i="56"/>
  <c r="DI40" i="56" s="1"/>
  <c r="AE40" i="56"/>
  <c r="AG40" i="56" s="1"/>
  <c r="DU31" i="56"/>
  <c r="DM31" i="56"/>
  <c r="DO29" i="56"/>
  <c r="DW29" i="56"/>
  <c r="DA90" i="56"/>
  <c r="DI90" i="56" s="1"/>
  <c r="AE90" i="56"/>
  <c r="AG90" i="56" s="1"/>
  <c r="AF90" i="56"/>
  <c r="AH90" i="56" s="1"/>
  <c r="DG51" i="56"/>
  <c r="DP51" i="56"/>
  <c r="AF59" i="56"/>
  <c r="AH59" i="56" s="1"/>
  <c r="AE59" i="56"/>
  <c r="AG59" i="56" s="1"/>
  <c r="DA59" i="56"/>
  <c r="DI59" i="56" s="1"/>
  <c r="DA82" i="56"/>
  <c r="DI82" i="56" s="1"/>
  <c r="AF82" i="56"/>
  <c r="AH82" i="56" s="1"/>
  <c r="AE82" i="56"/>
  <c r="AG82" i="56" s="1"/>
  <c r="EI100" i="56"/>
  <c r="EA100" i="56"/>
  <c r="AF19" i="56"/>
  <c r="AH19" i="56" s="1"/>
  <c r="AE19" i="56"/>
  <c r="AG19" i="56" s="1"/>
  <c r="DA19" i="56"/>
  <c r="DI19" i="56" s="1"/>
  <c r="DA52" i="56"/>
  <c r="DI52" i="56" s="1"/>
  <c r="AF52" i="56"/>
  <c r="AH52" i="56" s="1"/>
  <c r="AE52" i="56"/>
  <c r="AG52" i="56" s="1"/>
  <c r="AF30" i="56"/>
  <c r="AH30" i="56" s="1"/>
  <c r="AE30" i="56"/>
  <c r="AG30" i="56" s="1"/>
  <c r="DA30" i="56"/>
  <c r="DI30" i="56" s="1"/>
  <c r="DE97" i="56"/>
  <c r="DN97" i="56"/>
  <c r="AF71" i="56"/>
  <c r="AH71" i="56" s="1"/>
  <c r="AE71" i="56"/>
  <c r="AG71" i="56" s="1"/>
  <c r="DA71" i="56"/>
  <c r="DI71" i="56" s="1"/>
  <c r="DA80" i="56"/>
  <c r="DI80" i="56" s="1"/>
  <c r="AF80" i="56"/>
  <c r="AH80" i="56" s="1"/>
  <c r="AE80" i="56"/>
  <c r="AG80" i="56" s="1"/>
  <c r="DO55" i="56"/>
  <c r="DW55" i="56"/>
  <c r="DM57" i="56"/>
  <c r="DU57" i="56"/>
  <c r="DE84" i="56"/>
  <c r="DN84" i="56"/>
  <c r="DN71" i="56"/>
  <c r="DE71" i="56"/>
  <c r="EB70" i="56"/>
  <c r="DT70" i="56"/>
  <c r="ED78" i="56"/>
  <c r="DV78" i="56"/>
  <c r="AE66" i="56"/>
  <c r="AG66" i="56" s="1"/>
  <c r="DA66" i="56"/>
  <c r="DI66" i="56" s="1"/>
  <c r="AF66" i="56"/>
  <c r="AH66" i="56" s="1"/>
  <c r="DO48" i="56"/>
  <c r="DW48" i="56"/>
  <c r="DO79" i="56"/>
  <c r="DW79" i="56"/>
  <c r="DO85" i="56"/>
  <c r="DW85" i="56"/>
  <c r="AF44" i="56"/>
  <c r="AH44" i="56" s="1"/>
  <c r="DA44" i="56"/>
  <c r="DI44" i="56" s="1"/>
  <c r="AE44" i="56"/>
  <c r="AG44" i="56" s="1"/>
  <c r="EI37" i="56"/>
  <c r="EA37" i="56"/>
  <c r="DN9" i="56"/>
  <c r="DE9" i="56"/>
  <c r="DM34" i="56"/>
  <c r="DU34" i="56"/>
  <c r="AF43" i="56"/>
  <c r="AH43" i="56" s="1"/>
  <c r="AE43" i="56"/>
  <c r="AG43" i="56" s="1"/>
  <c r="DA43" i="56"/>
  <c r="DI43" i="56" s="1"/>
  <c r="DT44" i="56"/>
  <c r="EB44" i="56"/>
  <c r="EB23" i="56"/>
  <c r="DT23" i="56"/>
  <c r="DW21" i="56"/>
  <c r="DO21" i="56"/>
  <c r="DN25" i="56"/>
  <c r="DE25" i="56"/>
  <c r="DA68" i="56"/>
  <c r="DI68" i="56" s="1"/>
  <c r="AF68" i="56"/>
  <c r="AH68" i="56" s="1"/>
  <c r="AE68" i="56"/>
  <c r="AG68" i="56" s="1"/>
  <c r="DA22" i="56"/>
  <c r="DI22" i="56" s="1"/>
  <c r="AF22" i="56"/>
  <c r="AH22" i="56" s="1"/>
  <c r="AE22" i="56"/>
  <c r="AG22" i="56" s="1"/>
  <c r="DA83" i="56"/>
  <c r="DI83" i="56" s="1"/>
  <c r="AE83" i="56"/>
  <c r="AG83" i="56" s="1"/>
  <c r="AF83" i="56"/>
  <c r="AH83" i="56" s="1"/>
  <c r="DT22" i="56"/>
  <c r="EB22" i="56"/>
  <c r="DU65" i="56"/>
  <c r="DM65" i="56"/>
  <c r="AF69" i="56"/>
  <c r="AH69" i="56" s="1"/>
  <c r="DA69" i="56"/>
  <c r="DI69" i="56" s="1"/>
  <c r="AE69" i="56"/>
  <c r="AG69" i="56" s="1"/>
  <c r="DN88" i="56"/>
  <c r="DE88" i="56"/>
  <c r="DE91" i="56"/>
  <c r="DN91" i="56"/>
  <c r="DG86" i="56"/>
  <c r="DP86" i="56"/>
  <c r="DP54" i="56"/>
  <c r="DG54" i="56"/>
  <c r="DU36" i="56"/>
  <c r="DM36" i="56"/>
  <c r="EB66" i="56"/>
  <c r="DT66" i="56"/>
  <c r="DO20" i="56"/>
  <c r="DW20" i="56"/>
  <c r="EB32" i="56"/>
  <c r="DT32" i="56"/>
  <c r="DG97" i="56"/>
  <c r="DP97" i="56"/>
  <c r="AF95" i="56"/>
  <c r="AH95" i="56" s="1"/>
  <c r="AE95" i="56"/>
  <c r="AG95" i="56" s="1"/>
  <c r="DA95" i="56"/>
  <c r="DI95" i="56" s="1"/>
  <c r="DM63" i="56"/>
  <c r="DU63" i="56"/>
  <c r="EB61" i="56"/>
  <c r="DT61" i="56"/>
  <c r="DM12" i="56"/>
  <c r="DU12" i="56"/>
  <c r="EB20" i="56"/>
  <c r="DT20" i="56"/>
  <c r="AF87" i="56"/>
  <c r="AH87" i="56" s="1"/>
  <c r="AE87" i="56"/>
  <c r="AG87" i="56" s="1"/>
  <c r="DA87" i="56"/>
  <c r="DI87" i="56" s="1"/>
  <c r="DE83" i="56"/>
  <c r="DN83" i="56"/>
  <c r="EA35" i="56"/>
  <c r="EI35" i="56"/>
  <c r="EB30" i="56"/>
  <c r="DT30" i="56"/>
  <c r="DE86" i="56"/>
  <c r="DN86" i="56"/>
  <c r="DE56" i="56"/>
  <c r="DN56" i="56"/>
  <c r="DM50" i="56"/>
  <c r="DU50" i="56"/>
  <c r="DN48" i="56"/>
  <c r="DE48" i="56"/>
  <c r="DN96" i="56"/>
  <c r="DE96" i="56"/>
  <c r="AF84" i="56"/>
  <c r="AH84" i="56" s="1"/>
  <c r="AE84" i="56"/>
  <c r="AG84" i="56" s="1"/>
  <c r="DA84" i="56"/>
  <c r="DI84" i="56" s="1"/>
  <c r="EB94" i="56"/>
  <c r="DT94" i="56"/>
  <c r="DN17" i="56"/>
  <c r="DE17" i="56"/>
  <c r="DN18" i="56"/>
  <c r="DE18" i="56"/>
  <c r="DM28" i="56"/>
  <c r="DU28" i="56"/>
  <c r="DG12" i="56"/>
  <c r="DP12" i="56"/>
  <c r="DP27" i="56"/>
  <c r="DG27" i="56"/>
  <c r="DM55" i="56"/>
  <c r="DU55" i="56"/>
  <c r="DU24" i="56"/>
  <c r="DM24" i="56"/>
  <c r="DP23" i="56"/>
  <c r="DG23" i="56"/>
  <c r="EB73" i="56"/>
  <c r="DT73" i="56"/>
  <c r="DT87" i="56"/>
  <c r="EB87" i="56"/>
  <c r="DU68" i="56"/>
  <c r="DM68" i="56"/>
  <c r="AE81" i="56"/>
  <c r="AG81" i="56" s="1"/>
  <c r="DA81" i="56"/>
  <c r="DI81" i="56" s="1"/>
  <c r="AF81" i="56"/>
  <c r="AH81" i="56" s="1"/>
  <c r="DT82" i="56"/>
  <c r="EB82" i="56"/>
  <c r="DM62" i="56"/>
  <c r="DU62" i="56"/>
  <c r="DN41" i="56"/>
  <c r="DE41" i="56"/>
  <c r="DA98" i="56"/>
  <c r="DI98" i="56" s="1"/>
  <c r="AF98" i="56"/>
  <c r="AH98" i="56" s="1"/>
  <c r="AE98" i="56"/>
  <c r="AG98" i="56" s="1"/>
  <c r="DM93" i="56"/>
  <c r="DU93" i="56"/>
  <c r="DP96" i="56"/>
  <c r="DG96" i="56"/>
  <c r="AE76" i="56"/>
  <c r="AG76" i="56" s="1"/>
  <c r="DA76" i="56"/>
  <c r="DI76" i="56" s="1"/>
  <c r="AF76" i="56"/>
  <c r="AH76" i="56" s="1"/>
  <c r="DE67" i="56"/>
  <c r="DN67" i="56"/>
  <c r="DU79" i="56"/>
  <c r="DM79" i="56"/>
  <c r="DE51" i="56"/>
  <c r="DN51" i="56"/>
  <c r="DU69" i="56"/>
  <c r="DM69" i="56"/>
  <c r="AE31" i="56"/>
  <c r="AG31" i="56" s="1"/>
  <c r="DA31" i="56"/>
  <c r="DI31" i="56" s="1"/>
  <c r="AF31" i="56"/>
  <c r="AH31" i="56" s="1"/>
  <c r="DO60" i="56"/>
  <c r="DW60" i="56"/>
  <c r="DP28" i="56"/>
  <c r="DG28" i="56"/>
  <c r="DA26" i="56"/>
  <c r="DI26" i="56" s="1"/>
  <c r="AE26" i="56"/>
  <c r="AG26" i="56" s="1"/>
  <c r="AF26" i="56"/>
  <c r="AH26" i="56" s="1"/>
  <c r="DM15" i="56"/>
  <c r="DU15" i="56"/>
  <c r="DT53" i="56" l="1"/>
  <c r="DG72" i="56"/>
  <c r="DP72" i="56"/>
  <c r="EB43" i="56"/>
  <c r="DT43" i="56"/>
  <c r="DG64" i="56"/>
  <c r="DP64" i="56"/>
  <c r="DG88" i="56"/>
  <c r="DP88" i="56"/>
  <c r="ED34" i="56"/>
  <c r="DV34" i="56"/>
  <c r="DW56" i="56"/>
  <c r="DO56" i="56"/>
  <c r="DP25" i="56"/>
  <c r="DG25" i="56"/>
  <c r="DP47" i="56"/>
  <c r="DG47" i="56"/>
  <c r="DO91" i="56"/>
  <c r="DW91" i="56"/>
  <c r="DG75" i="56"/>
  <c r="EB58" i="56"/>
  <c r="DT58" i="56"/>
  <c r="DG38" i="56"/>
  <c r="DP38" i="56"/>
  <c r="DT27" i="56"/>
  <c r="EB27" i="56"/>
  <c r="DO13" i="56"/>
  <c r="DW13" i="56"/>
  <c r="EB77" i="56"/>
  <c r="DT77" i="56"/>
  <c r="EB76" i="56"/>
  <c r="DT76" i="56"/>
  <c r="DP41" i="56"/>
  <c r="DP37" i="56"/>
  <c r="EI64" i="56"/>
  <c r="EA64" i="56"/>
  <c r="DW36" i="56"/>
  <c r="DO36" i="56"/>
  <c r="DP17" i="56"/>
  <c r="DG17" i="56"/>
  <c r="DG18" i="56"/>
  <c r="DI7" i="56"/>
  <c r="DI9" i="56"/>
  <c r="DG57" i="56"/>
  <c r="DT90" i="56"/>
  <c r="EB90" i="56"/>
  <c r="DT19" i="56"/>
  <c r="EB19" i="56"/>
  <c r="DP42" i="56"/>
  <c r="DG42" i="56"/>
  <c r="DT40" i="56"/>
  <c r="EB40" i="56"/>
  <c r="EA44" i="56"/>
  <c r="EI44" i="56"/>
  <c r="ED79" i="56"/>
  <c r="DV79" i="56"/>
  <c r="DG95" i="56"/>
  <c r="DP95" i="56"/>
  <c r="DO57" i="56"/>
  <c r="DW57" i="56"/>
  <c r="DO73" i="56"/>
  <c r="DW73" i="56"/>
  <c r="DO96" i="56"/>
  <c r="DW96" i="56"/>
  <c r="DW27" i="56"/>
  <c r="DO27" i="56"/>
  <c r="DW18" i="56"/>
  <c r="DO18" i="56"/>
  <c r="DU83" i="56"/>
  <c r="DM83" i="56"/>
  <c r="DW97" i="56"/>
  <c r="DO97" i="56"/>
  <c r="DM91" i="56"/>
  <c r="DU91" i="56"/>
  <c r="ED63" i="56"/>
  <c r="DV63" i="56"/>
  <c r="DT54" i="56"/>
  <c r="EB54" i="56"/>
  <c r="DG89" i="56"/>
  <c r="DP89" i="56"/>
  <c r="EI11" i="56"/>
  <c r="EA11" i="56"/>
  <c r="DP62" i="56"/>
  <c r="DG62" i="56"/>
  <c r="EI49" i="56"/>
  <c r="EA49" i="56"/>
  <c r="EB93" i="56"/>
  <c r="DT93" i="56"/>
  <c r="DO12" i="56"/>
  <c r="DW12" i="56"/>
  <c r="DT34" i="56"/>
  <c r="EB34" i="56"/>
  <c r="DG66" i="56"/>
  <c r="DP66" i="56"/>
  <c r="DP80" i="56"/>
  <c r="DG80" i="56"/>
  <c r="EP100" i="56"/>
  <c r="EH100" i="56"/>
  <c r="DP61" i="56"/>
  <c r="DG61" i="56"/>
  <c r="EA53" i="56"/>
  <c r="EI53" i="56"/>
  <c r="EP29" i="56"/>
  <c r="EH29" i="56"/>
  <c r="DG94" i="56"/>
  <c r="DP94" i="56"/>
  <c r="EB55" i="56"/>
  <c r="DT55" i="56"/>
  <c r="ED48" i="56"/>
  <c r="DV48" i="56"/>
  <c r="DG35" i="56"/>
  <c r="DP35" i="56"/>
  <c r="DM96" i="56"/>
  <c r="DU96" i="56"/>
  <c r="DM60" i="56"/>
  <c r="DU60" i="56"/>
  <c r="DU75" i="56"/>
  <c r="DM75" i="56"/>
  <c r="DM9" i="56"/>
  <c r="DU9" i="56"/>
  <c r="DP82" i="56"/>
  <c r="DG82" i="56"/>
  <c r="DU26" i="56"/>
  <c r="DM26" i="56"/>
  <c r="ED53" i="56"/>
  <c r="DV53" i="56"/>
  <c r="DT69" i="56"/>
  <c r="EB69" i="56"/>
  <c r="DP69" i="56"/>
  <c r="DG69" i="56"/>
  <c r="DU97" i="56"/>
  <c r="DM97" i="56"/>
  <c r="DU46" i="56"/>
  <c r="DM46" i="56"/>
  <c r="DW45" i="56"/>
  <c r="DO45" i="56"/>
  <c r="DG26" i="56"/>
  <c r="DP26" i="56"/>
  <c r="DM51" i="56"/>
  <c r="DU51" i="56"/>
  <c r="DM18" i="56"/>
  <c r="DU18" i="56"/>
  <c r="DU56" i="56"/>
  <c r="DM56" i="56"/>
  <c r="EA20" i="56"/>
  <c r="EI20" i="56"/>
  <c r="EH37" i="56"/>
  <c r="EP37" i="56"/>
  <c r="EA70" i="56"/>
  <c r="EI70" i="56"/>
  <c r="DG10" i="56"/>
  <c r="DP10" i="56"/>
  <c r="DU16" i="56"/>
  <c r="DM16" i="56"/>
  <c r="DP90" i="56"/>
  <c r="DG90" i="56"/>
  <c r="DW92" i="56"/>
  <c r="DO92" i="56"/>
  <c r="DG19" i="56"/>
  <c r="DP19" i="56"/>
  <c r="DW24" i="56"/>
  <c r="DO24" i="56"/>
  <c r="DP46" i="56"/>
  <c r="DG46" i="56"/>
  <c r="DG58" i="56"/>
  <c r="DP58" i="56"/>
  <c r="DT31" i="56"/>
  <c r="EB31" i="56"/>
  <c r="EK100" i="56"/>
  <c r="EC100" i="56"/>
  <c r="DU21" i="56"/>
  <c r="DM21" i="56"/>
  <c r="EI45" i="56"/>
  <c r="EA45" i="56"/>
  <c r="DP49" i="56"/>
  <c r="DG49" i="56"/>
  <c r="ED93" i="56"/>
  <c r="DV93" i="56"/>
  <c r="EI72" i="56"/>
  <c r="EA72" i="56"/>
  <c r="DP98" i="56"/>
  <c r="DG98" i="56"/>
  <c r="EI87" i="56"/>
  <c r="EA87" i="56"/>
  <c r="DG59" i="56"/>
  <c r="DP59" i="56"/>
  <c r="DP99" i="56"/>
  <c r="DG99" i="56"/>
  <c r="DU47" i="56"/>
  <c r="DM47" i="56"/>
  <c r="DM41" i="56"/>
  <c r="DU41" i="56"/>
  <c r="EB12" i="56"/>
  <c r="DT12" i="56"/>
  <c r="EA66" i="56"/>
  <c r="EI66" i="56"/>
  <c r="DM25" i="56"/>
  <c r="DU25" i="56"/>
  <c r="DG30" i="56"/>
  <c r="DP30" i="56"/>
  <c r="DU38" i="56"/>
  <c r="DM38" i="56"/>
  <c r="DW32" i="56"/>
  <c r="DO32" i="56"/>
  <c r="DG50" i="56"/>
  <c r="DP50" i="56"/>
  <c r="DG65" i="56"/>
  <c r="DP65" i="56"/>
  <c r="DP16" i="56"/>
  <c r="DG16" i="56"/>
  <c r="DT92" i="56"/>
  <c r="EB92" i="56"/>
  <c r="EP35" i="56"/>
  <c r="EH35" i="56"/>
  <c r="DP52" i="56"/>
  <c r="DG52" i="56"/>
  <c r="DP76" i="56"/>
  <c r="DG76" i="56"/>
  <c r="DP83" i="56"/>
  <c r="DG83" i="56"/>
  <c r="ED29" i="56"/>
  <c r="DV29" i="56"/>
  <c r="EB14" i="56"/>
  <c r="DT14" i="56"/>
  <c r="DP31" i="56"/>
  <c r="DG31" i="56"/>
  <c r="EB28" i="56"/>
  <c r="DT28" i="56"/>
  <c r="DM88" i="56"/>
  <c r="DU88" i="56"/>
  <c r="DO70" i="56"/>
  <c r="DW70" i="56"/>
  <c r="DG77" i="56"/>
  <c r="DP77" i="56"/>
  <c r="DO28" i="56"/>
  <c r="DW28" i="56"/>
  <c r="DT24" i="56"/>
  <c r="EB24" i="56"/>
  <c r="DU81" i="56"/>
  <c r="DM81" i="56"/>
  <c r="DM85" i="56"/>
  <c r="DU85" i="56"/>
  <c r="EA32" i="56"/>
  <c r="EI32" i="56"/>
  <c r="DT39" i="56"/>
  <c r="EB39" i="56"/>
  <c r="DT68" i="56"/>
  <c r="EB68" i="56"/>
  <c r="ED20" i="56"/>
  <c r="DV20" i="56"/>
  <c r="EC78" i="56"/>
  <c r="EK78" i="56"/>
  <c r="DT79" i="56"/>
  <c r="EB79" i="56"/>
  <c r="DT36" i="56"/>
  <c r="EB36" i="56"/>
  <c r="EI22" i="56"/>
  <c r="EA22" i="56"/>
  <c r="DV21" i="56"/>
  <c r="ED21" i="56"/>
  <c r="DU84" i="56"/>
  <c r="DM84" i="56"/>
  <c r="DP14" i="56"/>
  <c r="DG14" i="56"/>
  <c r="DM10" i="56"/>
  <c r="DU10" i="56"/>
  <c r="DM78" i="56"/>
  <c r="DU78" i="56"/>
  <c r="DO75" i="56"/>
  <c r="DW75" i="56"/>
  <c r="ED60" i="56"/>
  <c r="DV60" i="56"/>
  <c r="ED55" i="56"/>
  <c r="DV55" i="56"/>
  <c r="DP43" i="56"/>
  <c r="DG43" i="56"/>
  <c r="DP87" i="56"/>
  <c r="DG87" i="56"/>
  <c r="DP22" i="56"/>
  <c r="DG22" i="56"/>
  <c r="DP71" i="56"/>
  <c r="DG71" i="56"/>
  <c r="DO11" i="56"/>
  <c r="DW11" i="56"/>
  <c r="DU48" i="56"/>
  <c r="DM48" i="56"/>
  <c r="DM17" i="56"/>
  <c r="DU17" i="56"/>
  <c r="EI74" i="56"/>
  <c r="EA74" i="56"/>
  <c r="DU67" i="56"/>
  <c r="DM67" i="56"/>
  <c r="DT62" i="56"/>
  <c r="EB62" i="56"/>
  <c r="DO23" i="56"/>
  <c r="DW23" i="56"/>
  <c r="EA94" i="56"/>
  <c r="EI94" i="56"/>
  <c r="EA61" i="56"/>
  <c r="EI61" i="56"/>
  <c r="ED85" i="56"/>
  <c r="DV85" i="56"/>
  <c r="DM99" i="56"/>
  <c r="DU99" i="56"/>
  <c r="DO41" i="56"/>
  <c r="DW41" i="56"/>
  <c r="DT33" i="56"/>
  <c r="EB33" i="56"/>
  <c r="DW37" i="56"/>
  <c r="DO37" i="56"/>
  <c r="EB59" i="56"/>
  <c r="DT59" i="56"/>
  <c r="DU13" i="56"/>
  <c r="DM13" i="56"/>
  <c r="EI82" i="56"/>
  <c r="EA82" i="56"/>
  <c r="DP15" i="56"/>
  <c r="DG15" i="56"/>
  <c r="DW86" i="56"/>
  <c r="DO86" i="56"/>
  <c r="DU89" i="56"/>
  <c r="DM89" i="56"/>
  <c r="EH98" i="56"/>
  <c r="EP98" i="56"/>
  <c r="DG81" i="56"/>
  <c r="DP81" i="56"/>
  <c r="EB15" i="56"/>
  <c r="DT15" i="56"/>
  <c r="DU42" i="56"/>
  <c r="DM42" i="56"/>
  <c r="EI95" i="56"/>
  <c r="EA95" i="56"/>
  <c r="EB50" i="56"/>
  <c r="DT50" i="56"/>
  <c r="DG40" i="56"/>
  <c r="DP40" i="56"/>
  <c r="DP68" i="56"/>
  <c r="DG68" i="56"/>
  <c r="EA73" i="56"/>
  <c r="EI73" i="56"/>
  <c r="DM86" i="56"/>
  <c r="DU86" i="56"/>
  <c r="DT65" i="56"/>
  <c r="EB65" i="56"/>
  <c r="DG44" i="56"/>
  <c r="DP44" i="56"/>
  <c r="DU71" i="56"/>
  <c r="DM71" i="56"/>
  <c r="DW51" i="56"/>
  <c r="DO51" i="56"/>
  <c r="DW39" i="56"/>
  <c r="DO39" i="56"/>
  <c r="DG84" i="56"/>
  <c r="DP84" i="56"/>
  <c r="EA30" i="56"/>
  <c r="EI30" i="56"/>
  <c r="EB63" i="56"/>
  <c r="DT63" i="56"/>
  <c r="DO54" i="56"/>
  <c r="DW54" i="56"/>
  <c r="EA23" i="56"/>
  <c r="EI23" i="56"/>
  <c r="DT57" i="56"/>
  <c r="EB57" i="56"/>
  <c r="DG67" i="56"/>
  <c r="DP67" i="56"/>
  <c r="DW74" i="56"/>
  <c r="DO74" i="56"/>
  <c r="DT52" i="56"/>
  <c r="EB52" i="56"/>
  <c r="EB80" i="56"/>
  <c r="DT80" i="56"/>
  <c r="DG33" i="56"/>
  <c r="DP33" i="56"/>
  <c r="EI76" i="56" l="1"/>
  <c r="EA76" i="56"/>
  <c r="EA90" i="56"/>
  <c r="EI90" i="56"/>
  <c r="DW25" i="56"/>
  <c r="DO25" i="56"/>
  <c r="EI77" i="56"/>
  <c r="EA77" i="56"/>
  <c r="DV13" i="56"/>
  <c r="ED13" i="56"/>
  <c r="DV56" i="56"/>
  <c r="ED56" i="56"/>
  <c r="DP9" i="56"/>
  <c r="DG9" i="56"/>
  <c r="EI27" i="56"/>
  <c r="EA27" i="56"/>
  <c r="EK34" i="56"/>
  <c r="EC34" i="56"/>
  <c r="DO88" i="56"/>
  <c r="DW88" i="56"/>
  <c r="EI19" i="56"/>
  <c r="EA19" i="56"/>
  <c r="DO38" i="56"/>
  <c r="DW38" i="56"/>
  <c r="DW17" i="56"/>
  <c r="DO17" i="56"/>
  <c r="DW64" i="56"/>
  <c r="DO64" i="56"/>
  <c r="DO47" i="56"/>
  <c r="DW47" i="56"/>
  <c r="ED36" i="56"/>
  <c r="DV36" i="56"/>
  <c r="EA58" i="56"/>
  <c r="EI58" i="56"/>
  <c r="EI40" i="56"/>
  <c r="EA40" i="56"/>
  <c r="EI43" i="56"/>
  <c r="EA43" i="56"/>
  <c r="EP64" i="56"/>
  <c r="EH64" i="56"/>
  <c r="DV91" i="56"/>
  <c r="ED91" i="56"/>
  <c r="DO72" i="56"/>
  <c r="DW72" i="56"/>
  <c r="DW42" i="56"/>
  <c r="DO42" i="56"/>
  <c r="DO58" i="56"/>
  <c r="DW58" i="56"/>
  <c r="DT42" i="56"/>
  <c r="EB42" i="56"/>
  <c r="EK29" i="56"/>
  <c r="EC29" i="56"/>
  <c r="EB86" i="56"/>
  <c r="DT86" i="56"/>
  <c r="EA68" i="56"/>
  <c r="EI68" i="56"/>
  <c r="EI80" i="56"/>
  <c r="EA80" i="56"/>
  <c r="EA15" i="56"/>
  <c r="EI15" i="56"/>
  <c r="EA59" i="56"/>
  <c r="EI59" i="56"/>
  <c r="DO14" i="56"/>
  <c r="DW14" i="56"/>
  <c r="DO83" i="56"/>
  <c r="DW83" i="56"/>
  <c r="EP72" i="56"/>
  <c r="EH72" i="56"/>
  <c r="DW46" i="56"/>
  <c r="DO46" i="56"/>
  <c r="DO82" i="56"/>
  <c r="DW82" i="56"/>
  <c r="EI52" i="56"/>
  <c r="EA52" i="56"/>
  <c r="DW84" i="56"/>
  <c r="DO84" i="56"/>
  <c r="EP73" i="56"/>
  <c r="EH73" i="56"/>
  <c r="DW81" i="56"/>
  <c r="DO81" i="56"/>
  <c r="EP94" i="56"/>
  <c r="EH94" i="56"/>
  <c r="EA39" i="56"/>
  <c r="EI39" i="56"/>
  <c r="DV70" i="56"/>
  <c r="ED70" i="56"/>
  <c r="EB9" i="56"/>
  <c r="DT9" i="56"/>
  <c r="EI34" i="56"/>
  <c r="EA34" i="56"/>
  <c r="ED73" i="56"/>
  <c r="DV73" i="56"/>
  <c r="DV37" i="56"/>
  <c r="ED37" i="56"/>
  <c r="DW71" i="56"/>
  <c r="DO71" i="56"/>
  <c r="EK60" i="56"/>
  <c r="EC60" i="56"/>
  <c r="DT84" i="56"/>
  <c r="EB84" i="56"/>
  <c r="DW76" i="56"/>
  <c r="DO76" i="56"/>
  <c r="ED32" i="56"/>
  <c r="DV32" i="56"/>
  <c r="EB47" i="56"/>
  <c r="DT47" i="56"/>
  <c r="EC93" i="56"/>
  <c r="EK93" i="56"/>
  <c r="DV24" i="56"/>
  <c r="ED24" i="56"/>
  <c r="DV45" i="56"/>
  <c r="ED45" i="56"/>
  <c r="EI55" i="56"/>
  <c r="EA55" i="56"/>
  <c r="EC63" i="56"/>
  <c r="EK63" i="56"/>
  <c r="DW33" i="56"/>
  <c r="DO33" i="56"/>
  <c r="DW65" i="56"/>
  <c r="DO65" i="56"/>
  <c r="EC55" i="56"/>
  <c r="EK55" i="56"/>
  <c r="DO98" i="56"/>
  <c r="DW98" i="56"/>
  <c r="DW80" i="56"/>
  <c r="DO80" i="56"/>
  <c r="DO77" i="56"/>
  <c r="DW77" i="56"/>
  <c r="ED23" i="56"/>
  <c r="DV23" i="56"/>
  <c r="EP32" i="56"/>
  <c r="EH32" i="56"/>
  <c r="DW19" i="56"/>
  <c r="DO19" i="56"/>
  <c r="ED74" i="56"/>
  <c r="DV74" i="56"/>
  <c r="EB75" i="56"/>
  <c r="DT75" i="56"/>
  <c r="DW67" i="56"/>
  <c r="DO67" i="56"/>
  <c r="EO37" i="56"/>
  <c r="EW37" i="56"/>
  <c r="DV39" i="56"/>
  <c r="ED39" i="56"/>
  <c r="EH22" i="56"/>
  <c r="EP22" i="56"/>
  <c r="EA28" i="56"/>
  <c r="EI28" i="56"/>
  <c r="DW52" i="56"/>
  <c r="DO52" i="56"/>
  <c r="DW99" i="56"/>
  <c r="DO99" i="56"/>
  <c r="EH45" i="56"/>
  <c r="EP45" i="56"/>
  <c r="EO29" i="56"/>
  <c r="EW29" i="56"/>
  <c r="EA93" i="56"/>
  <c r="EI93" i="56"/>
  <c r="EI57" i="56"/>
  <c r="EA57" i="56"/>
  <c r="DW40" i="56"/>
  <c r="DO40" i="56"/>
  <c r="ED41" i="56"/>
  <c r="DV41" i="56"/>
  <c r="EB78" i="56"/>
  <c r="DT78" i="56"/>
  <c r="EA36" i="56"/>
  <c r="EI36" i="56"/>
  <c r="EB25" i="56"/>
  <c r="DT25" i="56"/>
  <c r="EP20" i="56"/>
  <c r="EH20" i="56"/>
  <c r="EB96" i="56"/>
  <c r="DT96" i="56"/>
  <c r="EP53" i="56"/>
  <c r="EH53" i="56"/>
  <c r="DT48" i="56"/>
  <c r="EB48" i="56"/>
  <c r="EP61" i="56"/>
  <c r="EH61" i="56"/>
  <c r="DW50" i="56"/>
  <c r="DO50" i="56"/>
  <c r="DW26" i="56"/>
  <c r="DO26" i="56"/>
  <c r="EK21" i="56"/>
  <c r="EC21" i="56"/>
  <c r="DO49" i="56"/>
  <c r="DW49" i="56"/>
  <c r="DW68" i="56"/>
  <c r="DO68" i="56"/>
  <c r="DO87" i="56"/>
  <c r="DW87" i="56"/>
  <c r="DV97" i="56"/>
  <c r="ED97" i="56"/>
  <c r="DV51" i="56"/>
  <c r="ED51" i="56"/>
  <c r="ED86" i="56"/>
  <c r="DV86" i="56"/>
  <c r="DT67" i="56"/>
  <c r="EB67" i="56"/>
  <c r="EB81" i="56"/>
  <c r="DT81" i="56"/>
  <c r="DW31" i="56"/>
  <c r="DO31" i="56"/>
  <c r="EO35" i="56"/>
  <c r="EW35" i="56"/>
  <c r="DT21" i="56"/>
  <c r="EB21" i="56"/>
  <c r="DO90" i="56"/>
  <c r="DW90" i="56"/>
  <c r="DW69" i="56"/>
  <c r="DO69" i="56"/>
  <c r="EH49" i="56"/>
  <c r="EP49" i="56"/>
  <c r="EB83" i="56"/>
  <c r="DT83" i="56"/>
  <c r="EB51" i="56"/>
  <c r="DT51" i="56"/>
  <c r="EI63" i="56"/>
  <c r="EA63" i="56"/>
  <c r="EW98" i="56"/>
  <c r="EO98" i="56"/>
  <c r="EB88" i="56"/>
  <c r="DT88" i="56"/>
  <c r="EP70" i="56"/>
  <c r="EH70" i="56"/>
  <c r="EB91" i="56"/>
  <c r="DT91" i="56"/>
  <c r="DT85" i="56"/>
  <c r="EB85" i="56"/>
  <c r="EP23" i="56"/>
  <c r="EH23" i="56"/>
  <c r="EB99" i="56"/>
  <c r="DT99" i="56"/>
  <c r="EB10" i="56"/>
  <c r="DT10" i="56"/>
  <c r="EA79" i="56"/>
  <c r="EI79" i="56"/>
  <c r="EI24" i="56"/>
  <c r="EA24" i="56"/>
  <c r="EI92" i="56"/>
  <c r="EA92" i="56"/>
  <c r="EP66" i="56"/>
  <c r="EH66" i="56"/>
  <c r="DW59" i="56"/>
  <c r="DO59" i="56"/>
  <c r="EI69" i="56"/>
  <c r="EA69" i="56"/>
  <c r="DW35" i="56"/>
  <c r="DO35" i="56"/>
  <c r="EI65" i="56"/>
  <c r="EA65" i="56"/>
  <c r="DW10" i="56"/>
  <c r="DO10" i="56"/>
  <c r="EB13" i="56"/>
  <c r="DT13" i="56"/>
  <c r="EP30" i="56"/>
  <c r="EH30" i="56"/>
  <c r="EI54" i="56"/>
  <c r="EA54" i="56"/>
  <c r="ED75" i="56"/>
  <c r="DV75" i="56"/>
  <c r="DW94" i="56"/>
  <c r="DO94" i="56"/>
  <c r="DT46" i="56"/>
  <c r="EB46" i="56"/>
  <c r="DW95" i="56"/>
  <c r="DO95" i="56"/>
  <c r="DW15" i="56"/>
  <c r="DO15" i="56"/>
  <c r="EH74" i="56"/>
  <c r="EP74" i="56"/>
  <c r="EI14" i="56"/>
  <c r="EA14" i="56"/>
  <c r="EJ100" i="56"/>
  <c r="ER100" i="56"/>
  <c r="DT16" i="56"/>
  <c r="EB16" i="56"/>
  <c r="EB56" i="56"/>
  <c r="DT56" i="56"/>
  <c r="DO61" i="56"/>
  <c r="DW61" i="56"/>
  <c r="DO62" i="56"/>
  <c r="DW62" i="56"/>
  <c r="ED18" i="56"/>
  <c r="DV18" i="56"/>
  <c r="EK79" i="56"/>
  <c r="EC79" i="56"/>
  <c r="DW89" i="56"/>
  <c r="DO89" i="56"/>
  <c r="EC20" i="56"/>
  <c r="EK20" i="56"/>
  <c r="EB26" i="56"/>
  <c r="DT26" i="56"/>
  <c r="DW66" i="56"/>
  <c r="DO66" i="56"/>
  <c r="EA33" i="56"/>
  <c r="EI33" i="56"/>
  <c r="ED12" i="56"/>
  <c r="DV12" i="56"/>
  <c r="DO22" i="56"/>
  <c r="DW22" i="56"/>
  <c r="EB38" i="56"/>
  <c r="DT38" i="56"/>
  <c r="DW30" i="56"/>
  <c r="DO30" i="56"/>
  <c r="DT97" i="56"/>
  <c r="EB97" i="56"/>
  <c r="DV54" i="56"/>
  <c r="ED54" i="56"/>
  <c r="DW44" i="56"/>
  <c r="DO44" i="56"/>
  <c r="EB17" i="56"/>
  <c r="DT17" i="56"/>
  <c r="EJ78" i="56"/>
  <c r="ER78" i="56"/>
  <c r="ED28" i="56"/>
  <c r="DV28" i="56"/>
  <c r="EA31" i="56"/>
  <c r="EI31" i="56"/>
  <c r="EB18" i="56"/>
  <c r="DT18" i="56"/>
  <c r="EP44" i="56"/>
  <c r="EH44" i="56"/>
  <c r="EB41" i="56"/>
  <c r="DT41" i="56"/>
  <c r="ED96" i="56"/>
  <c r="DV96" i="56"/>
  <c r="EK85" i="56"/>
  <c r="EC85" i="56"/>
  <c r="DV11" i="56"/>
  <c r="ED11" i="56"/>
  <c r="ED57" i="56"/>
  <c r="DV57" i="56"/>
  <c r="EA62" i="56"/>
  <c r="EI62" i="56"/>
  <c r="EB60" i="56"/>
  <c r="DT60" i="56"/>
  <c r="EB89" i="56"/>
  <c r="DT89" i="56"/>
  <c r="DV92" i="56"/>
  <c r="ED92" i="56"/>
  <c r="EB71" i="56"/>
  <c r="DT71" i="56"/>
  <c r="EA50" i="56"/>
  <c r="EI50" i="56"/>
  <c r="EH95" i="56"/>
  <c r="EP95" i="56"/>
  <c r="EH82" i="56"/>
  <c r="EP82" i="56"/>
  <c r="DW43" i="56"/>
  <c r="DO43" i="56"/>
  <c r="DW16" i="56"/>
  <c r="DO16" i="56"/>
  <c r="EA12" i="56"/>
  <c r="EI12" i="56"/>
  <c r="EH87" i="56"/>
  <c r="EP87" i="56"/>
  <c r="EC53" i="56"/>
  <c r="EK53" i="56"/>
  <c r="EC48" i="56"/>
  <c r="EK48" i="56"/>
  <c r="EO100" i="56"/>
  <c r="EW100" i="56"/>
  <c r="EH11" i="56"/>
  <c r="EP11" i="56"/>
  <c r="DV27" i="56"/>
  <c r="ED27" i="56"/>
  <c r="EK36" i="56" l="1"/>
  <c r="EC36" i="56"/>
  <c r="EP27" i="56"/>
  <c r="EH27" i="56"/>
  <c r="DV42" i="56"/>
  <c r="ED42" i="56"/>
  <c r="DO9" i="56"/>
  <c r="DW9" i="56"/>
  <c r="DV72" i="56"/>
  <c r="ED72" i="56"/>
  <c r="EC56" i="56"/>
  <c r="EK56" i="56"/>
  <c r="DV64" i="56"/>
  <c r="ED64" i="56"/>
  <c r="EC91" i="56"/>
  <c r="EK91" i="56"/>
  <c r="EK13" i="56"/>
  <c r="EC13" i="56"/>
  <c r="ED17" i="56"/>
  <c r="DV17" i="56"/>
  <c r="ED38" i="56"/>
  <c r="DV38" i="56"/>
  <c r="EW64" i="56"/>
  <c r="EO64" i="56"/>
  <c r="EH77" i="56"/>
  <c r="EP77" i="56"/>
  <c r="EP43" i="56"/>
  <c r="EH43" i="56"/>
  <c r="EH19" i="56"/>
  <c r="EP19" i="56"/>
  <c r="ED25" i="56"/>
  <c r="DV25" i="56"/>
  <c r="ED47" i="56"/>
  <c r="DV47" i="56"/>
  <c r="ED88" i="56"/>
  <c r="DV88" i="56"/>
  <c r="EH90" i="56"/>
  <c r="EP90" i="56"/>
  <c r="EP40" i="56"/>
  <c r="EH40" i="56"/>
  <c r="EH58" i="56"/>
  <c r="EP58" i="56"/>
  <c r="EJ34" i="56"/>
  <c r="ER34" i="56"/>
  <c r="EH76" i="56"/>
  <c r="EP76" i="56"/>
  <c r="ED77" i="56"/>
  <c r="DV77" i="56"/>
  <c r="EI17" i="56"/>
  <c r="EA17" i="56"/>
  <c r="EO66" i="56"/>
  <c r="EW66" i="56"/>
  <c r="EW72" i="56"/>
  <c r="EO72" i="56"/>
  <c r="EC18" i="56"/>
  <c r="EK18" i="56"/>
  <c r="EA78" i="56"/>
  <c r="EI78" i="56"/>
  <c r="DV62" i="56"/>
  <c r="ED62" i="56"/>
  <c r="EP79" i="56"/>
  <c r="EH79" i="56"/>
  <c r="EI21" i="56"/>
  <c r="EA21" i="56"/>
  <c r="EK97" i="56"/>
  <c r="EC97" i="56"/>
  <c r="EI48" i="56"/>
  <c r="EA48" i="56"/>
  <c r="ER55" i="56"/>
  <c r="EJ55" i="56"/>
  <c r="ER93" i="56"/>
  <c r="EJ93" i="56"/>
  <c r="DV83" i="56"/>
  <c r="ED83" i="56"/>
  <c r="EA60" i="56"/>
  <c r="EI60" i="56"/>
  <c r="EA18" i="56"/>
  <c r="EI18" i="56"/>
  <c r="ED66" i="56"/>
  <c r="DV66" i="56"/>
  <c r="ED95" i="56"/>
  <c r="DV95" i="56"/>
  <c r="ED10" i="56"/>
  <c r="DV10" i="56"/>
  <c r="EA88" i="56"/>
  <c r="EI88" i="56"/>
  <c r="DV52" i="56"/>
  <c r="ED52" i="56"/>
  <c r="EK74" i="56"/>
  <c r="EC74" i="56"/>
  <c r="EC73" i="56"/>
  <c r="EK73" i="56"/>
  <c r="DV84" i="56"/>
  <c r="ED84" i="56"/>
  <c r="EA67" i="56"/>
  <c r="EI67" i="56"/>
  <c r="EC96" i="56"/>
  <c r="EK96" i="56"/>
  <c r="EW74" i="56"/>
  <c r="EO74" i="56"/>
  <c r="EP36" i="56"/>
  <c r="EH36" i="56"/>
  <c r="EP68" i="56"/>
  <c r="EH68" i="56"/>
  <c r="EC86" i="56"/>
  <c r="EK86" i="56"/>
  <c r="ED80" i="56"/>
  <c r="DV80" i="56"/>
  <c r="EK51" i="56"/>
  <c r="EC51" i="56"/>
  <c r="EK37" i="56"/>
  <c r="EC37" i="56"/>
  <c r="EO44" i="56"/>
  <c r="EW44" i="56"/>
  <c r="EO73" i="56"/>
  <c r="EW73" i="56"/>
  <c r="DV61" i="56"/>
  <c r="ED61" i="56"/>
  <c r="EA10" i="56"/>
  <c r="EI10" i="56"/>
  <c r="ED19" i="56"/>
  <c r="DV19" i="56"/>
  <c r="DV65" i="56"/>
  <c r="ED65" i="56"/>
  <c r="EW95" i="56"/>
  <c r="EO95" i="56"/>
  <c r="FD35" i="56"/>
  <c r="EV35" i="56"/>
  <c r="EW22" i="56"/>
  <c r="EO22" i="56"/>
  <c r="EP59" i="56"/>
  <c r="EH59" i="56"/>
  <c r="EI42" i="56"/>
  <c r="EA42" i="56"/>
  <c r="EW49" i="56"/>
  <c r="EO49" i="56"/>
  <c r="EV29" i="56"/>
  <c r="FD29" i="56"/>
  <c r="EI71" i="56"/>
  <c r="EA71" i="56"/>
  <c r="EH54" i="56"/>
  <c r="EP54" i="56"/>
  <c r="DV44" i="56"/>
  <c r="ED44" i="56"/>
  <c r="DV69" i="56"/>
  <c r="ED69" i="56"/>
  <c r="DV90" i="56"/>
  <c r="ED90" i="56"/>
  <c r="EK24" i="56"/>
  <c r="EC24" i="56"/>
  <c r="EA89" i="56"/>
  <c r="EI89" i="56"/>
  <c r="EO70" i="56"/>
  <c r="EW70" i="56"/>
  <c r="EH62" i="56"/>
  <c r="EP62" i="56"/>
  <c r="EI46" i="56"/>
  <c r="EA46" i="56"/>
  <c r="ER29" i="56"/>
  <c r="EJ29" i="56"/>
  <c r="EK57" i="56"/>
  <c r="EC57" i="56"/>
  <c r="EC28" i="56"/>
  <c r="EK28" i="56"/>
  <c r="EA26" i="56"/>
  <c r="EI26" i="56"/>
  <c r="EA56" i="56"/>
  <c r="EI56" i="56"/>
  <c r="ED94" i="56"/>
  <c r="DV94" i="56"/>
  <c r="ED35" i="56"/>
  <c r="DV35" i="56"/>
  <c r="EA99" i="56"/>
  <c r="EI99" i="56"/>
  <c r="EH63" i="56"/>
  <c r="EP63" i="56"/>
  <c r="DV68" i="56"/>
  <c r="ED68" i="56"/>
  <c r="EW53" i="56"/>
  <c r="EO53" i="56"/>
  <c r="ED40" i="56"/>
  <c r="DV40" i="56"/>
  <c r="EW32" i="56"/>
  <c r="EO32" i="56"/>
  <c r="DV33" i="56"/>
  <c r="ED33" i="56"/>
  <c r="EC32" i="56"/>
  <c r="EK32" i="56"/>
  <c r="EA9" i="56"/>
  <c r="EI9" i="56"/>
  <c r="FD37" i="56"/>
  <c r="EV37" i="56"/>
  <c r="DV16" i="56"/>
  <c r="ED16" i="56"/>
  <c r="DV46" i="56"/>
  <c r="ED46" i="56"/>
  <c r="EW30" i="56"/>
  <c r="EO30" i="56"/>
  <c r="ED71" i="56"/>
  <c r="DV71" i="56"/>
  <c r="EA13" i="56"/>
  <c r="EI13" i="56"/>
  <c r="ED99" i="56"/>
  <c r="DV99" i="56"/>
  <c r="EA86" i="56"/>
  <c r="EI86" i="56"/>
  <c r="ER53" i="56"/>
  <c r="EJ53" i="56"/>
  <c r="EW87" i="56"/>
  <c r="EO87" i="56"/>
  <c r="EK11" i="56"/>
  <c r="EC11" i="56"/>
  <c r="EQ78" i="56"/>
  <c r="EY78" i="56"/>
  <c r="ER20" i="56"/>
  <c r="EJ20" i="56"/>
  <c r="EI16" i="56"/>
  <c r="EA16" i="56"/>
  <c r="ED49" i="56"/>
  <c r="DV49" i="56"/>
  <c r="EJ63" i="56"/>
  <c r="ER63" i="56"/>
  <c r="EC70" i="56"/>
  <c r="EK70" i="56"/>
  <c r="ED82" i="56"/>
  <c r="DV82" i="56"/>
  <c r="EP15" i="56"/>
  <c r="EH15" i="56"/>
  <c r="ED58" i="56"/>
  <c r="DV58" i="56"/>
  <c r="EK27" i="56"/>
  <c r="EC27" i="56"/>
  <c r="EA41" i="56"/>
  <c r="EI41" i="56"/>
  <c r="EA91" i="56"/>
  <c r="EI91" i="56"/>
  <c r="DV67" i="56"/>
  <c r="ED67" i="56"/>
  <c r="FD100" i="56"/>
  <c r="EV100" i="56"/>
  <c r="ED98" i="56"/>
  <c r="DV98" i="56"/>
  <c r="ED15" i="56"/>
  <c r="DV15" i="56"/>
  <c r="EO61" i="56"/>
  <c r="EW61" i="56"/>
  <c r="EI97" i="56"/>
  <c r="EA97" i="56"/>
  <c r="EW82" i="56"/>
  <c r="EO82" i="56"/>
  <c r="EH34" i="56"/>
  <c r="EP34" i="56"/>
  <c r="EA38" i="56"/>
  <c r="EI38" i="56"/>
  <c r="EH69" i="56"/>
  <c r="EP69" i="56"/>
  <c r="EO23" i="56"/>
  <c r="EW23" i="56"/>
  <c r="EI51" i="56"/>
  <c r="EA51" i="56"/>
  <c r="DV31" i="56"/>
  <c r="ED31" i="56"/>
  <c r="EA96" i="56"/>
  <c r="EI96" i="56"/>
  <c r="EH57" i="56"/>
  <c r="EP57" i="56"/>
  <c r="EC23" i="56"/>
  <c r="EK23" i="56"/>
  <c r="ED76" i="56"/>
  <c r="DV76" i="56"/>
  <c r="EH14" i="56"/>
  <c r="EP14" i="56"/>
  <c r="EI25" i="56"/>
  <c r="EA25" i="56"/>
  <c r="ER60" i="56"/>
  <c r="EJ60" i="56"/>
  <c r="EW11" i="56"/>
  <c r="EO11" i="56"/>
  <c r="EP92" i="56"/>
  <c r="EH92" i="56"/>
  <c r="EP33" i="56"/>
  <c r="EH33" i="56"/>
  <c r="ED43" i="56"/>
  <c r="DV43" i="56"/>
  <c r="ER48" i="56"/>
  <c r="EJ48" i="56"/>
  <c r="DV87" i="56"/>
  <c r="ED87" i="56"/>
  <c r="DV14" i="56"/>
  <c r="ED14" i="56"/>
  <c r="DV30" i="56"/>
  <c r="ED30" i="56"/>
  <c r="EH65" i="56"/>
  <c r="EP65" i="56"/>
  <c r="EA47" i="56"/>
  <c r="EI47" i="56"/>
  <c r="EP12" i="56"/>
  <c r="EH12" i="56"/>
  <c r="EP50" i="56"/>
  <c r="EH50" i="56"/>
  <c r="ED22" i="56"/>
  <c r="DV22" i="56"/>
  <c r="EY100" i="56"/>
  <c r="EQ100" i="56"/>
  <c r="EI85" i="56"/>
  <c r="EA85" i="56"/>
  <c r="EP93" i="56"/>
  <c r="EH93" i="56"/>
  <c r="EK39" i="56"/>
  <c r="EC39" i="56"/>
  <c r="EA84" i="56"/>
  <c r="EI84" i="56"/>
  <c r="EH39" i="56"/>
  <c r="EP39" i="56"/>
  <c r="EK45" i="56"/>
  <c r="EC45" i="56"/>
  <c r="EC12" i="56"/>
  <c r="EK12" i="56"/>
  <c r="ED26" i="56"/>
  <c r="DV26" i="56"/>
  <c r="EO94" i="56"/>
  <c r="EW94" i="56"/>
  <c r="EK92" i="56"/>
  <c r="EC92" i="56"/>
  <c r="EO45" i="56"/>
  <c r="EW45" i="56"/>
  <c r="EJ79" i="56"/>
  <c r="ER79" i="56"/>
  <c r="ED50" i="56"/>
  <c r="DV50" i="56"/>
  <c r="DV81" i="56"/>
  <c r="ED81" i="56"/>
  <c r="EK54" i="56"/>
  <c r="EC54" i="56"/>
  <c r="EP24" i="56"/>
  <c r="EH24" i="56"/>
  <c r="EA75" i="56"/>
  <c r="EI75" i="56"/>
  <c r="EH31" i="56"/>
  <c r="EP31" i="56"/>
  <c r="EH28" i="56"/>
  <c r="EP28" i="56"/>
  <c r="EV98" i="56"/>
  <c r="FD98" i="56"/>
  <c r="EC41" i="56"/>
  <c r="EK41" i="56"/>
  <c r="EH52" i="56"/>
  <c r="EP52" i="56"/>
  <c r="EJ85" i="56"/>
  <c r="ER85" i="56"/>
  <c r="DV89" i="56"/>
  <c r="ED89" i="56"/>
  <c r="EC75" i="56"/>
  <c r="EK75" i="56"/>
  <c r="DV59" i="56"/>
  <c r="ED59" i="56"/>
  <c r="EA83" i="56"/>
  <c r="EI83" i="56"/>
  <c r="EA81" i="56"/>
  <c r="EI81" i="56"/>
  <c r="ER21" i="56"/>
  <c r="EJ21" i="56"/>
  <c r="EO20" i="56"/>
  <c r="EW20" i="56"/>
  <c r="EH55" i="56"/>
  <c r="EP55" i="56"/>
  <c r="EP80" i="56"/>
  <c r="EH80" i="56"/>
  <c r="EC25" i="56" l="1"/>
  <c r="EK25" i="56"/>
  <c r="ER91" i="56"/>
  <c r="EJ91" i="56"/>
  <c r="EY34" i="56"/>
  <c r="EQ34" i="56"/>
  <c r="EJ56" i="56"/>
  <c r="ER56" i="56"/>
  <c r="EW43" i="56"/>
  <c r="EO43" i="56"/>
  <c r="EW58" i="56"/>
  <c r="EO58" i="56"/>
  <c r="EW77" i="56"/>
  <c r="EO77" i="56"/>
  <c r="EC72" i="56"/>
  <c r="EK72" i="56"/>
  <c r="DV9" i="56"/>
  <c r="ED9" i="56"/>
  <c r="EK64" i="56"/>
  <c r="EC64" i="56"/>
  <c r="EW40" i="56"/>
  <c r="EO40" i="56"/>
  <c r="FD64" i="56"/>
  <c r="EV64" i="56"/>
  <c r="EO19" i="56"/>
  <c r="EW19" i="56"/>
  <c r="EO90" i="56"/>
  <c r="EW90" i="56"/>
  <c r="EK42" i="56"/>
  <c r="EC42" i="56"/>
  <c r="EW76" i="56"/>
  <c r="EO76" i="56"/>
  <c r="EK38" i="56"/>
  <c r="EC38" i="56"/>
  <c r="EC88" i="56"/>
  <c r="EK88" i="56"/>
  <c r="EC17" i="56"/>
  <c r="EK17" i="56"/>
  <c r="EW27" i="56"/>
  <c r="EO27" i="56"/>
  <c r="EK47" i="56"/>
  <c r="EC47" i="56"/>
  <c r="ER13" i="56"/>
  <c r="EJ13" i="56"/>
  <c r="EJ36" i="56"/>
  <c r="ER36" i="56"/>
  <c r="EW28" i="56"/>
  <c r="EO28" i="56"/>
  <c r="FD44" i="56"/>
  <c r="EV44" i="56"/>
  <c r="EW80" i="56"/>
  <c r="EO80" i="56"/>
  <c r="EY63" i="56"/>
  <c r="EQ63" i="56"/>
  <c r="EJ37" i="56"/>
  <c r="ER37" i="56"/>
  <c r="EK89" i="56"/>
  <c r="EC89" i="56"/>
  <c r="EP88" i="56"/>
  <c r="EH88" i="56"/>
  <c r="FC37" i="56"/>
  <c r="FK37" i="56"/>
  <c r="EK19" i="56"/>
  <c r="EC19" i="56"/>
  <c r="EY85" i="56"/>
  <c r="EQ85" i="56"/>
  <c r="EC30" i="56"/>
  <c r="EK30" i="56"/>
  <c r="EK31" i="56"/>
  <c r="EC31" i="56"/>
  <c r="EP86" i="56"/>
  <c r="EH86" i="56"/>
  <c r="EH9" i="56"/>
  <c r="EP9" i="56"/>
  <c r="EP99" i="56"/>
  <c r="EH99" i="56"/>
  <c r="EK69" i="56"/>
  <c r="EC69" i="56"/>
  <c r="EP67" i="56"/>
  <c r="EH67" i="56"/>
  <c r="EW24" i="56"/>
  <c r="EO24" i="56"/>
  <c r="EC26" i="56"/>
  <c r="EK26" i="56"/>
  <c r="EH85" i="56"/>
  <c r="EP85" i="56"/>
  <c r="FD11" i="56"/>
  <c r="EV11" i="56"/>
  <c r="EP97" i="56"/>
  <c r="EH97" i="56"/>
  <c r="EK49" i="56"/>
  <c r="EC49" i="56"/>
  <c r="EH42" i="56"/>
  <c r="EP42" i="56"/>
  <c r="EC80" i="56"/>
  <c r="EK80" i="56"/>
  <c r="EC10" i="56"/>
  <c r="EK10" i="56"/>
  <c r="EY55" i="56"/>
  <c r="EQ55" i="56"/>
  <c r="EV72" i="56"/>
  <c r="FD72" i="56"/>
  <c r="EJ70" i="56"/>
  <c r="ER70" i="56"/>
  <c r="EW34" i="56"/>
  <c r="EO34" i="56"/>
  <c r="FD94" i="56"/>
  <c r="EV94" i="56"/>
  <c r="FD49" i="56"/>
  <c r="EV49" i="56"/>
  <c r="EC14" i="56"/>
  <c r="EK14" i="56"/>
  <c r="EK87" i="56"/>
  <c r="EC87" i="56"/>
  <c r="EH13" i="56"/>
  <c r="EP13" i="56"/>
  <c r="EK33" i="56"/>
  <c r="EC33" i="56"/>
  <c r="EK84" i="56"/>
  <c r="EC84" i="56"/>
  <c r="FD66" i="56"/>
  <c r="EV66" i="56"/>
  <c r="EC52" i="56"/>
  <c r="EK52" i="56"/>
  <c r="EV74" i="56"/>
  <c r="FD74" i="56"/>
  <c r="EJ28" i="56"/>
  <c r="ER28" i="56"/>
  <c r="EP78" i="56"/>
  <c r="EH78" i="56"/>
  <c r="EO33" i="56"/>
  <c r="EW33" i="56"/>
  <c r="EH75" i="56"/>
  <c r="EP75" i="56"/>
  <c r="ER96" i="56"/>
  <c r="EJ96" i="56"/>
  <c r="EV82" i="56"/>
  <c r="FD82" i="56"/>
  <c r="EJ57" i="56"/>
  <c r="ER57" i="56"/>
  <c r="EY93" i="56"/>
  <c r="EQ93" i="56"/>
  <c r="EW52" i="56"/>
  <c r="EO52" i="56"/>
  <c r="EC44" i="56"/>
  <c r="EK44" i="56"/>
  <c r="FD23" i="56"/>
  <c r="EV23" i="56"/>
  <c r="EQ21" i="56"/>
  <c r="EY21" i="56"/>
  <c r="EJ45" i="56"/>
  <c r="ER45" i="56"/>
  <c r="EK22" i="56"/>
  <c r="EC22" i="56"/>
  <c r="EH25" i="56"/>
  <c r="EP25" i="56"/>
  <c r="EC15" i="56"/>
  <c r="EK15" i="56"/>
  <c r="EC58" i="56"/>
  <c r="EK58" i="56"/>
  <c r="EH16" i="56"/>
  <c r="EP16" i="56"/>
  <c r="EC94" i="56"/>
  <c r="EK94" i="56"/>
  <c r="EP46" i="56"/>
  <c r="EH46" i="56"/>
  <c r="EC66" i="56"/>
  <c r="EK66" i="56"/>
  <c r="EJ97" i="56"/>
  <c r="ER97" i="56"/>
  <c r="EP84" i="56"/>
  <c r="EH84" i="56"/>
  <c r="EP89" i="56"/>
  <c r="EH89" i="56"/>
  <c r="EC62" i="56"/>
  <c r="EK62" i="56"/>
  <c r="EV95" i="56"/>
  <c r="FD95" i="56"/>
  <c r="EW31" i="56"/>
  <c r="EO31" i="56"/>
  <c r="EP91" i="56"/>
  <c r="EH91" i="56"/>
  <c r="EO65" i="56"/>
  <c r="EW65" i="56"/>
  <c r="EO63" i="56"/>
  <c r="EW63" i="56"/>
  <c r="EW93" i="56"/>
  <c r="EO93" i="56"/>
  <c r="EQ53" i="56"/>
  <c r="EY53" i="56"/>
  <c r="EV20" i="56"/>
  <c r="FD20" i="56"/>
  <c r="EP10" i="56"/>
  <c r="EH10" i="56"/>
  <c r="EH51" i="56"/>
  <c r="EP51" i="56"/>
  <c r="EQ29" i="56"/>
  <c r="EY29" i="56"/>
  <c r="EP48" i="56"/>
  <c r="EH48" i="56"/>
  <c r="ER41" i="56"/>
  <c r="EJ41" i="56"/>
  <c r="EC81" i="56"/>
  <c r="EK81" i="56"/>
  <c r="EP81" i="56"/>
  <c r="EH81" i="56"/>
  <c r="FK98" i="56"/>
  <c r="FC98" i="56"/>
  <c r="EW14" i="56"/>
  <c r="EO14" i="56"/>
  <c r="EO69" i="56"/>
  <c r="EW69" i="56"/>
  <c r="EP56" i="56"/>
  <c r="EH56" i="56"/>
  <c r="EW62" i="56"/>
  <c r="EO62" i="56"/>
  <c r="EC61" i="56"/>
  <c r="EK61" i="56"/>
  <c r="EJ73" i="56"/>
  <c r="ER73" i="56"/>
  <c r="EP18" i="56"/>
  <c r="EH18" i="56"/>
  <c r="ER23" i="56"/>
  <c r="EJ23" i="56"/>
  <c r="EW12" i="56"/>
  <c r="EO12" i="56"/>
  <c r="EJ11" i="56"/>
  <c r="ER11" i="56"/>
  <c r="EH71" i="56"/>
  <c r="EP71" i="56"/>
  <c r="EJ75" i="56"/>
  <c r="ER75" i="56"/>
  <c r="EW57" i="56"/>
  <c r="EO57" i="56"/>
  <c r="FC29" i="56"/>
  <c r="FK29" i="56"/>
  <c r="ER39" i="56"/>
  <c r="EJ39" i="56"/>
  <c r="FD87" i="56"/>
  <c r="EV87" i="56"/>
  <c r="EJ24" i="56"/>
  <c r="ER24" i="56"/>
  <c r="EW92" i="56"/>
  <c r="EO92" i="56"/>
  <c r="EC35" i="56"/>
  <c r="EK35" i="56"/>
  <c r="EC50" i="56"/>
  <c r="EK50" i="56"/>
  <c r="EY48" i="56"/>
  <c r="EQ48" i="56"/>
  <c r="EK98" i="56"/>
  <c r="EC98" i="56"/>
  <c r="EO15" i="56"/>
  <c r="EW15" i="56"/>
  <c r="EQ20" i="56"/>
  <c r="EY20" i="56"/>
  <c r="EK71" i="56"/>
  <c r="EC71" i="56"/>
  <c r="EV32" i="56"/>
  <c r="FD32" i="56"/>
  <c r="EV22" i="56"/>
  <c r="FD22" i="56"/>
  <c r="EO68" i="56"/>
  <c r="EW68" i="56"/>
  <c r="EH21" i="56"/>
  <c r="EP21" i="56"/>
  <c r="EP17" i="56"/>
  <c r="EH17" i="56"/>
  <c r="FD45" i="56"/>
  <c r="EV45" i="56"/>
  <c r="EK67" i="56"/>
  <c r="EC67" i="56"/>
  <c r="EP47" i="56"/>
  <c r="EH47" i="56"/>
  <c r="EK16" i="56"/>
  <c r="EC16" i="56"/>
  <c r="EK65" i="56"/>
  <c r="EC65" i="56"/>
  <c r="EJ92" i="56"/>
  <c r="ER92" i="56"/>
  <c r="EW55" i="56"/>
  <c r="EO55" i="56"/>
  <c r="EH41" i="56"/>
  <c r="EP41" i="56"/>
  <c r="EK90" i="56"/>
  <c r="EC90" i="56"/>
  <c r="ER12" i="56"/>
  <c r="EJ12" i="56"/>
  <c r="FD61" i="56"/>
  <c r="EV61" i="56"/>
  <c r="ER86" i="56"/>
  <c r="EJ86" i="56"/>
  <c r="EJ54" i="56"/>
  <c r="ER54" i="56"/>
  <c r="EQ60" i="56"/>
  <c r="EY60" i="56"/>
  <c r="EK95" i="56"/>
  <c r="EC95" i="56"/>
  <c r="EY79" i="56"/>
  <c r="EQ79" i="56"/>
  <c r="EO39" i="56"/>
  <c r="EW39" i="56"/>
  <c r="EP38" i="56"/>
  <c r="EH38" i="56"/>
  <c r="FF78" i="56"/>
  <c r="EX78" i="56"/>
  <c r="EP26" i="56"/>
  <c r="EH26" i="56"/>
  <c r="FD70" i="56"/>
  <c r="EV70" i="56"/>
  <c r="EO54" i="56"/>
  <c r="EW54" i="56"/>
  <c r="FD73" i="56"/>
  <c r="EV73" i="56"/>
  <c r="EH60" i="56"/>
  <c r="EP60" i="56"/>
  <c r="EC59" i="56"/>
  <c r="EK59" i="56"/>
  <c r="EK46" i="56"/>
  <c r="EC46" i="56"/>
  <c r="EV53" i="56"/>
  <c r="FD53" i="56"/>
  <c r="EK68" i="56"/>
  <c r="EC68" i="56"/>
  <c r="EK83" i="56"/>
  <c r="EC83" i="56"/>
  <c r="EH96" i="56"/>
  <c r="EP96" i="56"/>
  <c r="EJ18" i="56"/>
  <c r="ER18" i="56"/>
  <c r="EJ51" i="56"/>
  <c r="ER51" i="56"/>
  <c r="ER32" i="56"/>
  <c r="EJ32" i="56"/>
  <c r="FF100" i="56"/>
  <c r="EX100" i="56"/>
  <c r="EJ27" i="56"/>
  <c r="ER27" i="56"/>
  <c r="EC99" i="56"/>
  <c r="EK99" i="56"/>
  <c r="EO59" i="56"/>
  <c r="EW59" i="56"/>
  <c r="EP83" i="56"/>
  <c r="EH83" i="56"/>
  <c r="EO50" i="56"/>
  <c r="EW50" i="56"/>
  <c r="EK43" i="56"/>
  <c r="EC43" i="56"/>
  <c r="EK76" i="56"/>
  <c r="EC76" i="56"/>
  <c r="FC100" i="56"/>
  <c r="FK100" i="56"/>
  <c r="EC82" i="56"/>
  <c r="EK82" i="56"/>
  <c r="FD30" i="56"/>
  <c r="EV30" i="56"/>
  <c r="EK40" i="56"/>
  <c r="EC40" i="56"/>
  <c r="FK35" i="56"/>
  <c r="FC35" i="56"/>
  <c r="EW36" i="56"/>
  <c r="EO36" i="56"/>
  <c r="EJ74" i="56"/>
  <c r="ER74" i="56"/>
  <c r="EW79" i="56"/>
  <c r="EO79" i="56"/>
  <c r="EC77" i="56"/>
  <c r="EK77" i="56"/>
  <c r="EJ72" i="56" l="1"/>
  <c r="ER72" i="56"/>
  <c r="EV76" i="56"/>
  <c r="FD76" i="56"/>
  <c r="EJ42" i="56"/>
  <c r="ER42" i="56"/>
  <c r="EV77" i="56"/>
  <c r="FD77" i="56"/>
  <c r="EV90" i="56"/>
  <c r="FD90" i="56"/>
  <c r="EY13" i="56"/>
  <c r="EQ13" i="56"/>
  <c r="EV58" i="56"/>
  <c r="FD58" i="56"/>
  <c r="FD19" i="56"/>
  <c r="EV19" i="56"/>
  <c r="EJ47" i="56"/>
  <c r="ER47" i="56"/>
  <c r="EV43" i="56"/>
  <c r="FD43" i="56"/>
  <c r="EQ36" i="56"/>
  <c r="EY36" i="56"/>
  <c r="EY56" i="56"/>
  <c r="EQ56" i="56"/>
  <c r="FD27" i="56"/>
  <c r="EV27" i="56"/>
  <c r="FK64" i="56"/>
  <c r="FC64" i="56"/>
  <c r="ER17" i="56"/>
  <c r="EJ17" i="56"/>
  <c r="FD40" i="56"/>
  <c r="EV40" i="56"/>
  <c r="EX34" i="56"/>
  <c r="FF34" i="56"/>
  <c r="ER88" i="56"/>
  <c r="EJ88" i="56"/>
  <c r="EJ64" i="56"/>
  <c r="ER64" i="56"/>
  <c r="EQ91" i="56"/>
  <c r="EY91" i="56"/>
  <c r="EC9" i="56"/>
  <c r="EK9" i="56"/>
  <c r="ER25" i="56"/>
  <c r="EJ25" i="56"/>
  <c r="EJ38" i="56"/>
  <c r="ER38" i="56"/>
  <c r="FR100" i="56"/>
  <c r="FJ100" i="56"/>
  <c r="EO13" i="56"/>
  <c r="EW13" i="56"/>
  <c r="FC87" i="56"/>
  <c r="FK87" i="56"/>
  <c r="FF48" i="56"/>
  <c r="EX48" i="56"/>
  <c r="EX93" i="56"/>
  <c r="FF93" i="56"/>
  <c r="EY74" i="56"/>
  <c r="EQ74" i="56"/>
  <c r="FK22" i="56"/>
  <c r="FC22" i="56"/>
  <c r="ER26" i="56"/>
  <c r="EJ26" i="56"/>
  <c r="EJ16" i="56"/>
  <c r="ER16" i="56"/>
  <c r="EO10" i="56"/>
  <c r="EW10" i="56"/>
  <c r="EQ18" i="56"/>
  <c r="EY18" i="56"/>
  <c r="ER59" i="56"/>
  <c r="EJ59" i="56"/>
  <c r="FD39" i="56"/>
  <c r="EV39" i="56"/>
  <c r="EQ73" i="56"/>
  <c r="EY73" i="56"/>
  <c r="FK20" i="56"/>
  <c r="FC20" i="56"/>
  <c r="FC95" i="56"/>
  <c r="FK95" i="56"/>
  <c r="EY45" i="56"/>
  <c r="EQ45" i="56"/>
  <c r="FC82" i="56"/>
  <c r="FK82" i="56"/>
  <c r="ER52" i="56"/>
  <c r="EJ52" i="56"/>
  <c r="ER80" i="56"/>
  <c r="EJ80" i="56"/>
  <c r="EQ37" i="56"/>
  <c r="EY37" i="56"/>
  <c r="EV36" i="56"/>
  <c r="FD36" i="56"/>
  <c r="EQ12" i="56"/>
  <c r="EY12" i="56"/>
  <c r="EO47" i="56"/>
  <c r="EW47" i="56"/>
  <c r="FD57" i="56"/>
  <c r="EV57" i="56"/>
  <c r="FR98" i="56"/>
  <c r="FJ98" i="56"/>
  <c r="FC49" i="56"/>
  <c r="FK49" i="56"/>
  <c r="FD24" i="56"/>
  <c r="EV24" i="56"/>
  <c r="EJ31" i="56"/>
  <c r="ER31" i="56"/>
  <c r="EY54" i="56"/>
  <c r="EQ54" i="56"/>
  <c r="FE100" i="56"/>
  <c r="FM100" i="56"/>
  <c r="EJ98" i="56"/>
  <c r="ER98" i="56"/>
  <c r="FK11" i="56"/>
  <c r="FC11" i="56"/>
  <c r="EV79" i="56"/>
  <c r="FD79" i="56"/>
  <c r="FJ29" i="56"/>
  <c r="FR29" i="56"/>
  <c r="FC74" i="56"/>
  <c r="FK74" i="56"/>
  <c r="EO18" i="56"/>
  <c r="EW18" i="56"/>
  <c r="EW96" i="56"/>
  <c r="EO96" i="56"/>
  <c r="ER35" i="56"/>
  <c r="EJ35" i="56"/>
  <c r="FF53" i="56"/>
  <c r="EX53" i="56"/>
  <c r="EQ96" i="56"/>
  <c r="EY96" i="56"/>
  <c r="EO71" i="56"/>
  <c r="EW71" i="56"/>
  <c r="ER81" i="56"/>
  <c r="EJ81" i="56"/>
  <c r="EJ94" i="56"/>
  <c r="ER94" i="56"/>
  <c r="EO75" i="56"/>
  <c r="EW75" i="56"/>
  <c r="FC53" i="56"/>
  <c r="FK53" i="56"/>
  <c r="ER15" i="56"/>
  <c r="EJ15" i="56"/>
  <c r="FR37" i="56"/>
  <c r="FJ37" i="56"/>
  <c r="EV52" i="56"/>
  <c r="FD52" i="56"/>
  <c r="EW25" i="56"/>
  <c r="EO25" i="56"/>
  <c r="EJ65" i="56"/>
  <c r="ER65" i="56"/>
  <c r="EY51" i="56"/>
  <c r="EQ51" i="56"/>
  <c r="ER10" i="56"/>
  <c r="EJ10" i="56"/>
  <c r="FK61" i="56"/>
  <c r="FC61" i="56"/>
  <c r="EV31" i="56"/>
  <c r="FD31" i="56"/>
  <c r="ER30" i="56"/>
  <c r="EJ30" i="56"/>
  <c r="FR35" i="56"/>
  <c r="FJ35" i="56"/>
  <c r="EW81" i="56"/>
  <c r="EO81" i="56"/>
  <c r="FK66" i="56"/>
  <c r="FC66" i="56"/>
  <c r="EJ40" i="56"/>
  <c r="ER40" i="56"/>
  <c r="ER83" i="56"/>
  <c r="EJ83" i="56"/>
  <c r="FC73" i="56"/>
  <c r="FK73" i="56"/>
  <c r="ER90" i="56"/>
  <c r="EJ90" i="56"/>
  <c r="EJ67" i="56"/>
  <c r="ER67" i="56"/>
  <c r="EJ71" i="56"/>
  <c r="ER71" i="56"/>
  <c r="EV62" i="56"/>
  <c r="FD62" i="56"/>
  <c r="EV93" i="56"/>
  <c r="FD93" i="56"/>
  <c r="EO89" i="56"/>
  <c r="EW89" i="56"/>
  <c r="FK23" i="56"/>
  <c r="FC23" i="56"/>
  <c r="EJ84" i="56"/>
  <c r="ER84" i="56"/>
  <c r="EV34" i="56"/>
  <c r="FD34" i="56"/>
  <c r="EX85" i="56"/>
  <c r="FF85" i="56"/>
  <c r="FD80" i="56"/>
  <c r="EV80" i="56"/>
  <c r="ER77" i="56"/>
  <c r="EJ77" i="56"/>
  <c r="EQ86" i="56"/>
  <c r="EY86" i="56"/>
  <c r="EO91" i="56"/>
  <c r="EW91" i="56"/>
  <c r="EO86" i="56"/>
  <c r="EW86" i="56"/>
  <c r="ER50" i="56"/>
  <c r="EJ50" i="56"/>
  <c r="EJ46" i="56"/>
  <c r="ER46" i="56"/>
  <c r="ER61" i="56"/>
  <c r="EJ61" i="56"/>
  <c r="EO42" i="56"/>
  <c r="EW42" i="56"/>
  <c r="EO83" i="56"/>
  <c r="EW83" i="56"/>
  <c r="FD59" i="56"/>
  <c r="EV59" i="56"/>
  <c r="ER99" i="56"/>
  <c r="EJ99" i="56"/>
  <c r="FD54" i="56"/>
  <c r="EV54" i="56"/>
  <c r="EO41" i="56"/>
  <c r="EW41" i="56"/>
  <c r="FF20" i="56"/>
  <c r="EX20" i="56"/>
  <c r="EY11" i="56"/>
  <c r="EQ11" i="56"/>
  <c r="EV63" i="56"/>
  <c r="FD63" i="56"/>
  <c r="EO16" i="56"/>
  <c r="EW16" i="56"/>
  <c r="FK72" i="56"/>
  <c r="FC72" i="56"/>
  <c r="EO26" i="56"/>
  <c r="EW26" i="56"/>
  <c r="EW51" i="56"/>
  <c r="EO51" i="56"/>
  <c r="EQ32" i="56"/>
  <c r="EY32" i="56"/>
  <c r="EQ23" i="56"/>
  <c r="EY23" i="56"/>
  <c r="EX55" i="56"/>
  <c r="FF55" i="56"/>
  <c r="EY57" i="56"/>
  <c r="EQ57" i="56"/>
  <c r="FC94" i="56"/>
  <c r="FK94" i="56"/>
  <c r="FC30" i="56"/>
  <c r="FK30" i="56"/>
  <c r="EJ68" i="56"/>
  <c r="ER68" i="56"/>
  <c r="EJ95" i="56"/>
  <c r="ER95" i="56"/>
  <c r="FC45" i="56"/>
  <c r="FK45" i="56"/>
  <c r="EV92" i="56"/>
  <c r="FD92" i="56"/>
  <c r="EO56" i="56"/>
  <c r="EW56" i="56"/>
  <c r="EQ41" i="56"/>
  <c r="EY41" i="56"/>
  <c r="EW84" i="56"/>
  <c r="EO84" i="56"/>
  <c r="EJ49" i="56"/>
  <c r="ER49" i="56"/>
  <c r="EJ69" i="56"/>
  <c r="ER69" i="56"/>
  <c r="FK44" i="56"/>
  <c r="FC44" i="56"/>
  <c r="EY92" i="56"/>
  <c r="EQ92" i="56"/>
  <c r="EX29" i="56"/>
  <c r="FF29" i="56"/>
  <c r="EY28" i="56"/>
  <c r="EQ28" i="56"/>
  <c r="FE78" i="56"/>
  <c r="FM78" i="56"/>
  <c r="EO88" i="56"/>
  <c r="EW88" i="56"/>
  <c r="ER43" i="56"/>
  <c r="EJ43" i="56"/>
  <c r="EW38" i="56"/>
  <c r="EO38" i="56"/>
  <c r="FD50" i="56"/>
  <c r="EV50" i="56"/>
  <c r="FK32" i="56"/>
  <c r="FC32" i="56"/>
  <c r="EJ62" i="56"/>
  <c r="ER62" i="56"/>
  <c r="EX79" i="56"/>
  <c r="FF79" i="56"/>
  <c r="EO46" i="56"/>
  <c r="EW46" i="56"/>
  <c r="EX63" i="56"/>
  <c r="FF63" i="56"/>
  <c r="EJ82" i="56"/>
  <c r="ER82" i="56"/>
  <c r="EY27" i="56"/>
  <c r="EQ27" i="56"/>
  <c r="EX60" i="56"/>
  <c r="FF60" i="56"/>
  <c r="FD15" i="56"/>
  <c r="EV15" i="56"/>
  <c r="EY24" i="56"/>
  <c r="EQ24" i="56"/>
  <c r="FD69" i="56"/>
  <c r="EV69" i="56"/>
  <c r="EV65" i="56"/>
  <c r="FD65" i="56"/>
  <c r="EY97" i="56"/>
  <c r="EQ97" i="56"/>
  <c r="ER58" i="56"/>
  <c r="EJ58" i="56"/>
  <c r="ER44" i="56"/>
  <c r="EJ44" i="56"/>
  <c r="FD33" i="56"/>
  <c r="EV33" i="56"/>
  <c r="EQ70" i="56"/>
  <c r="EY70" i="56"/>
  <c r="EO21" i="56"/>
  <c r="EW21" i="56"/>
  <c r="ER66" i="56"/>
  <c r="EJ66" i="56"/>
  <c r="EW9" i="56"/>
  <c r="EO9" i="56"/>
  <c r="EV14" i="56"/>
  <c r="FD14" i="56"/>
  <c r="EO78" i="56"/>
  <c r="EW78" i="56"/>
  <c r="FD68" i="56"/>
  <c r="EV68" i="56"/>
  <c r="EW85" i="56"/>
  <c r="EO85" i="56"/>
  <c r="ER76" i="56"/>
  <c r="EJ76" i="56"/>
  <c r="EQ39" i="56"/>
  <c r="EY39" i="56"/>
  <c r="EJ87" i="56"/>
  <c r="ER87" i="56"/>
  <c r="EJ14" i="56"/>
  <c r="ER14" i="56"/>
  <c r="EJ22" i="56"/>
  <c r="ER22" i="56"/>
  <c r="ER89" i="56"/>
  <c r="EJ89" i="56"/>
  <c r="EW60" i="56"/>
  <c r="EO60" i="56"/>
  <c r="EY75" i="56"/>
  <c r="EQ75" i="56"/>
  <c r="FF21" i="56"/>
  <c r="EX21" i="56"/>
  <c r="EO67" i="56"/>
  <c r="EW67" i="56"/>
  <c r="FK70" i="56"/>
  <c r="FC70" i="56"/>
  <c r="EV55" i="56"/>
  <c r="FD55" i="56"/>
  <c r="EW17" i="56"/>
  <c r="EO17" i="56"/>
  <c r="EV12" i="56"/>
  <c r="FD12" i="56"/>
  <c r="EO48" i="56"/>
  <c r="EW48" i="56"/>
  <c r="EJ33" i="56"/>
  <c r="ER33" i="56"/>
  <c r="EO97" i="56"/>
  <c r="EW97" i="56"/>
  <c r="EO99" i="56"/>
  <c r="EW99" i="56"/>
  <c r="EJ19" i="56"/>
  <c r="ER19" i="56"/>
  <c r="EV28" i="56"/>
  <c r="FD28" i="56"/>
  <c r="FK40" i="56" l="1"/>
  <c r="FC40" i="56"/>
  <c r="FC19" i="56"/>
  <c r="FK19" i="56"/>
  <c r="FK58" i="56"/>
  <c r="FC58" i="56"/>
  <c r="EQ17" i="56"/>
  <c r="EY17" i="56"/>
  <c r="EQ25" i="56"/>
  <c r="EY25" i="56"/>
  <c r="FJ64" i="56"/>
  <c r="FR64" i="56"/>
  <c r="EX13" i="56"/>
  <c r="FF13" i="56"/>
  <c r="ER9" i="56"/>
  <c r="EJ9" i="56"/>
  <c r="FK90" i="56"/>
  <c r="FC90" i="56"/>
  <c r="FC27" i="56"/>
  <c r="FK27" i="56"/>
  <c r="FF91" i="56"/>
  <c r="EX91" i="56"/>
  <c r="FC77" i="56"/>
  <c r="FK77" i="56"/>
  <c r="FF56" i="56"/>
  <c r="EX56" i="56"/>
  <c r="EY38" i="56"/>
  <c r="EQ38" i="56"/>
  <c r="EQ64" i="56"/>
  <c r="EY64" i="56"/>
  <c r="FF36" i="56"/>
  <c r="EX36" i="56"/>
  <c r="EY42" i="56"/>
  <c r="EQ42" i="56"/>
  <c r="FK43" i="56"/>
  <c r="FC43" i="56"/>
  <c r="FK76" i="56"/>
  <c r="FC76" i="56"/>
  <c r="EQ88" i="56"/>
  <c r="EY88" i="56"/>
  <c r="FM34" i="56"/>
  <c r="FE34" i="56"/>
  <c r="EY47" i="56"/>
  <c r="EQ47" i="56"/>
  <c r="EY72" i="56"/>
  <c r="EQ72" i="56"/>
  <c r="EY14" i="56"/>
  <c r="EQ14" i="56"/>
  <c r="FJ74" i="56"/>
  <c r="FR74" i="56"/>
  <c r="FF97" i="56"/>
  <c r="EX97" i="56"/>
  <c r="FJ22" i="56"/>
  <c r="FR22" i="56"/>
  <c r="FK65" i="56"/>
  <c r="FC65" i="56"/>
  <c r="FR70" i="56"/>
  <c r="FJ70" i="56"/>
  <c r="EV9" i="56"/>
  <c r="FD9" i="56"/>
  <c r="FC59" i="56"/>
  <c r="FK59" i="56"/>
  <c r="FJ23" i="56"/>
  <c r="FR23" i="56"/>
  <c r="EQ52" i="56"/>
  <c r="EY52" i="56"/>
  <c r="FF74" i="56"/>
  <c r="EX74" i="56"/>
  <c r="FD99" i="56"/>
  <c r="EV99" i="56"/>
  <c r="FD67" i="56"/>
  <c r="EV67" i="56"/>
  <c r="FF39" i="56"/>
  <c r="EX39" i="56"/>
  <c r="FD46" i="56"/>
  <c r="EV46" i="56"/>
  <c r="EY69" i="56"/>
  <c r="EQ69" i="56"/>
  <c r="FC92" i="56"/>
  <c r="FK92" i="56"/>
  <c r="EV16" i="56"/>
  <c r="FD16" i="56"/>
  <c r="FD83" i="56"/>
  <c r="EV83" i="56"/>
  <c r="FF86" i="56"/>
  <c r="EX86" i="56"/>
  <c r="FD89" i="56"/>
  <c r="EV89" i="56"/>
  <c r="FK31" i="56"/>
  <c r="FC31" i="56"/>
  <c r="FK79" i="56"/>
  <c r="FC79" i="56"/>
  <c r="FR82" i="56"/>
  <c r="FJ82" i="56"/>
  <c r="FM93" i="56"/>
  <c r="FE93" i="56"/>
  <c r="EQ66" i="56"/>
  <c r="EY66" i="56"/>
  <c r="FC69" i="56"/>
  <c r="FK69" i="56"/>
  <c r="EX57" i="56"/>
  <c r="FF57" i="56"/>
  <c r="EQ83" i="56"/>
  <c r="EY83" i="56"/>
  <c r="FQ37" i="56"/>
  <c r="FY37" i="56"/>
  <c r="FY98" i="56"/>
  <c r="FQ98" i="56"/>
  <c r="FC39" i="56"/>
  <c r="FK39" i="56"/>
  <c r="FY29" i="56"/>
  <c r="FQ29" i="56"/>
  <c r="FD97" i="56"/>
  <c r="EV97" i="56"/>
  <c r="FK63" i="56"/>
  <c r="FC63" i="56"/>
  <c r="FF24" i="56"/>
  <c r="EX24" i="56"/>
  <c r="EQ15" i="56"/>
  <c r="EY15" i="56"/>
  <c r="FF45" i="56"/>
  <c r="EX45" i="56"/>
  <c r="EQ33" i="56"/>
  <c r="EY33" i="56"/>
  <c r="EQ61" i="56"/>
  <c r="EY61" i="56"/>
  <c r="EQ10" i="56"/>
  <c r="EY10" i="56"/>
  <c r="FD48" i="56"/>
  <c r="EV48" i="56"/>
  <c r="FE60" i="56"/>
  <c r="FM60" i="56"/>
  <c r="EQ68" i="56"/>
  <c r="EY68" i="56"/>
  <c r="FF32" i="56"/>
  <c r="EX32" i="56"/>
  <c r="EQ46" i="56"/>
  <c r="EY46" i="56"/>
  <c r="FE85" i="56"/>
  <c r="FM85" i="56"/>
  <c r="FL100" i="56"/>
  <c r="FT100" i="56"/>
  <c r="EX12" i="56"/>
  <c r="FF12" i="56"/>
  <c r="FR95" i="56"/>
  <c r="FJ95" i="56"/>
  <c r="FD10" i="56"/>
  <c r="EV10" i="56"/>
  <c r="FR87" i="56"/>
  <c r="FJ87" i="56"/>
  <c r="FK28" i="56"/>
  <c r="FC28" i="56"/>
  <c r="EY49" i="56"/>
  <c r="EQ49" i="56"/>
  <c r="EY40" i="56"/>
  <c r="EQ40" i="56"/>
  <c r="FC57" i="56"/>
  <c r="FK57" i="56"/>
  <c r="FF70" i="56"/>
  <c r="EX70" i="56"/>
  <c r="EY95" i="56"/>
  <c r="EQ95" i="56"/>
  <c r="FK62" i="56"/>
  <c r="FC62" i="56"/>
  <c r="EV47" i="56"/>
  <c r="FD47" i="56"/>
  <c r="EX28" i="56"/>
  <c r="FF28" i="56"/>
  <c r="FK80" i="56"/>
  <c r="FC80" i="56"/>
  <c r="EV60" i="56"/>
  <c r="FD60" i="56"/>
  <c r="FC33" i="56"/>
  <c r="FK33" i="56"/>
  <c r="FJ32" i="56"/>
  <c r="FR32" i="56"/>
  <c r="FM20" i="56"/>
  <c r="FE20" i="56"/>
  <c r="FD81" i="56"/>
  <c r="EV81" i="56"/>
  <c r="EX51" i="56"/>
  <c r="FF51" i="56"/>
  <c r="EY35" i="56"/>
  <c r="EQ35" i="56"/>
  <c r="EY82" i="56"/>
  <c r="EQ82" i="56"/>
  <c r="FD86" i="56"/>
  <c r="EV86" i="56"/>
  <c r="EQ99" i="56"/>
  <c r="EY99" i="56"/>
  <c r="EQ81" i="56"/>
  <c r="EY81" i="56"/>
  <c r="EY19" i="56"/>
  <c r="EQ19" i="56"/>
  <c r="FD88" i="56"/>
  <c r="EV88" i="56"/>
  <c r="EV91" i="56"/>
  <c r="FD91" i="56"/>
  <c r="FR49" i="56"/>
  <c r="FJ49" i="56"/>
  <c r="FM79" i="56"/>
  <c r="FE79" i="56"/>
  <c r="FD42" i="56"/>
  <c r="EV42" i="56"/>
  <c r="FE48" i="56"/>
  <c r="FM48" i="56"/>
  <c r="EQ62" i="56"/>
  <c r="EY62" i="56"/>
  <c r="EY98" i="56"/>
  <c r="EQ98" i="56"/>
  <c r="FK12" i="56"/>
  <c r="FC12" i="56"/>
  <c r="FE29" i="56"/>
  <c r="FM29" i="56"/>
  <c r="FR30" i="56"/>
  <c r="FJ30" i="56"/>
  <c r="EV41" i="56"/>
  <c r="FD41" i="56"/>
  <c r="EY71" i="56"/>
  <c r="EQ71" i="56"/>
  <c r="EY65" i="56"/>
  <c r="EQ65" i="56"/>
  <c r="EV75" i="56"/>
  <c r="FD75" i="56"/>
  <c r="FC36" i="56"/>
  <c r="FK36" i="56"/>
  <c r="EY16" i="56"/>
  <c r="EQ16" i="56"/>
  <c r="FD13" i="56"/>
  <c r="EV13" i="56"/>
  <c r="EQ84" i="56"/>
  <c r="EY84" i="56"/>
  <c r="EY43" i="56"/>
  <c r="EQ43" i="56"/>
  <c r="EY90" i="56"/>
  <c r="EQ90" i="56"/>
  <c r="EQ80" i="56"/>
  <c r="EY80" i="56"/>
  <c r="FM63" i="56"/>
  <c r="FE63" i="56"/>
  <c r="EV71" i="56"/>
  <c r="FD71" i="56"/>
  <c r="FM55" i="56"/>
  <c r="FE55" i="56"/>
  <c r="FE53" i="56"/>
  <c r="FM53" i="56"/>
  <c r="FC68" i="56"/>
  <c r="FK68" i="56"/>
  <c r="EQ44" i="56"/>
  <c r="EY44" i="56"/>
  <c r="FK50" i="56"/>
  <c r="FC50" i="56"/>
  <c r="FD51" i="56"/>
  <c r="EV51" i="56"/>
  <c r="FY35" i="56"/>
  <c r="FQ35" i="56"/>
  <c r="FD96" i="56"/>
  <c r="EV96" i="56"/>
  <c r="FF54" i="56"/>
  <c r="EX54" i="56"/>
  <c r="FJ20" i="56"/>
  <c r="FR20" i="56"/>
  <c r="FK14" i="56"/>
  <c r="FC14" i="56"/>
  <c r="FK52" i="56"/>
  <c r="FC52" i="56"/>
  <c r="FJ72" i="56"/>
  <c r="FR72" i="56"/>
  <c r="FC24" i="56"/>
  <c r="FK24" i="56"/>
  <c r="FD56" i="56"/>
  <c r="EV56" i="56"/>
  <c r="FD21" i="56"/>
  <c r="EV21" i="56"/>
  <c r="FR45" i="56"/>
  <c r="FJ45" i="56"/>
  <c r="FK93" i="56"/>
  <c r="FC93" i="56"/>
  <c r="FF96" i="56"/>
  <c r="EX96" i="56"/>
  <c r="EY76" i="56"/>
  <c r="EQ76" i="56"/>
  <c r="FJ61" i="56"/>
  <c r="FR61" i="56"/>
  <c r="EQ59" i="56"/>
  <c r="EY59" i="56"/>
  <c r="FR53" i="56"/>
  <c r="FJ53" i="56"/>
  <c r="FF75" i="56"/>
  <c r="EX75" i="56"/>
  <c r="FC15" i="56"/>
  <c r="FK15" i="56"/>
  <c r="EY22" i="56"/>
  <c r="EQ22" i="56"/>
  <c r="EV78" i="56"/>
  <c r="FD78" i="56"/>
  <c r="FR94" i="56"/>
  <c r="FJ94" i="56"/>
  <c r="FD26" i="56"/>
  <c r="EV26" i="56"/>
  <c r="FK34" i="56"/>
  <c r="FC34" i="56"/>
  <c r="EQ67" i="56"/>
  <c r="EY67" i="56"/>
  <c r="EQ94" i="56"/>
  <c r="EY94" i="56"/>
  <c r="FD18" i="56"/>
  <c r="EV18" i="56"/>
  <c r="EY31" i="56"/>
  <c r="EQ31" i="56"/>
  <c r="FF37" i="56"/>
  <c r="EX37" i="56"/>
  <c r="FF73" i="56"/>
  <c r="EX73" i="56"/>
  <c r="FK55" i="56"/>
  <c r="FC55" i="56"/>
  <c r="FF41" i="56"/>
  <c r="EX41" i="56"/>
  <c r="FJ44" i="56"/>
  <c r="FR44" i="56"/>
  <c r="EY87" i="56"/>
  <c r="EQ87" i="56"/>
  <c r="FR73" i="56"/>
  <c r="FJ73" i="56"/>
  <c r="FT78" i="56"/>
  <c r="FL78" i="56"/>
  <c r="FE21" i="56"/>
  <c r="FM21" i="56"/>
  <c r="EQ77" i="56"/>
  <c r="EY77" i="56"/>
  <c r="FJ11" i="56"/>
  <c r="FR11" i="56"/>
  <c r="FF23" i="56"/>
  <c r="EX23" i="56"/>
  <c r="FF18" i="56"/>
  <c r="EX18" i="56"/>
  <c r="EV85" i="56"/>
  <c r="FD85" i="56"/>
  <c r="EX11" i="56"/>
  <c r="FF11" i="56"/>
  <c r="FJ66" i="56"/>
  <c r="FR66" i="56"/>
  <c r="EQ89" i="56"/>
  <c r="EY89" i="56"/>
  <c r="EV17" i="56"/>
  <c r="FD17" i="56"/>
  <c r="EQ58" i="56"/>
  <c r="EY58" i="56"/>
  <c r="EX27" i="56"/>
  <c r="FF27" i="56"/>
  <c r="FD38" i="56"/>
  <c r="EV38" i="56"/>
  <c r="EX92" i="56"/>
  <c r="FF92" i="56"/>
  <c r="EV84" i="56"/>
  <c r="FD84" i="56"/>
  <c r="FC54" i="56"/>
  <c r="FK54" i="56"/>
  <c r="EQ50" i="56"/>
  <c r="EY50" i="56"/>
  <c r="EQ30" i="56"/>
  <c r="EY30" i="56"/>
  <c r="EV25" i="56"/>
  <c r="FD25" i="56"/>
  <c r="EQ26" i="56"/>
  <c r="EY26" i="56"/>
  <c r="FQ100" i="56"/>
  <c r="FY100" i="56"/>
  <c r="FE36" i="56" l="1"/>
  <c r="FM36" i="56"/>
  <c r="EQ9" i="56"/>
  <c r="EY9" i="56"/>
  <c r="FF64" i="56"/>
  <c r="EX64" i="56"/>
  <c r="FE13" i="56"/>
  <c r="FM13" i="56"/>
  <c r="FF72" i="56"/>
  <c r="EX72" i="56"/>
  <c r="FY64" i="56"/>
  <c r="FQ64" i="56"/>
  <c r="FF47" i="56"/>
  <c r="EX47" i="56"/>
  <c r="FF38" i="56"/>
  <c r="EX38" i="56"/>
  <c r="EX25" i="56"/>
  <c r="FF25" i="56"/>
  <c r="FT34" i="56"/>
  <c r="FL34" i="56"/>
  <c r="FM56" i="56"/>
  <c r="FE56" i="56"/>
  <c r="FF88" i="56"/>
  <c r="EX88" i="56"/>
  <c r="FR77" i="56"/>
  <c r="FJ77" i="56"/>
  <c r="EX17" i="56"/>
  <c r="FF17" i="56"/>
  <c r="FJ76" i="56"/>
  <c r="FR76" i="56"/>
  <c r="FM91" i="56"/>
  <c r="FE91" i="56"/>
  <c r="FR58" i="56"/>
  <c r="FJ58" i="56"/>
  <c r="FR27" i="56"/>
  <c r="FJ27" i="56"/>
  <c r="FR19" i="56"/>
  <c r="FJ19" i="56"/>
  <c r="FR43" i="56"/>
  <c r="FJ43" i="56"/>
  <c r="EX42" i="56"/>
  <c r="FF42" i="56"/>
  <c r="FJ90" i="56"/>
  <c r="FR90" i="56"/>
  <c r="FR40" i="56"/>
  <c r="FJ40" i="56"/>
  <c r="FR57" i="56"/>
  <c r="FJ57" i="56"/>
  <c r="FK9" i="56"/>
  <c r="FC9" i="56"/>
  <c r="FE75" i="56"/>
  <c r="FM75" i="56"/>
  <c r="FF71" i="56"/>
  <c r="EX71" i="56"/>
  <c r="FM27" i="56"/>
  <c r="FE27" i="56"/>
  <c r="FF44" i="56"/>
  <c r="EX44" i="56"/>
  <c r="FM12" i="56"/>
  <c r="FE12" i="56"/>
  <c r="FL79" i="56"/>
  <c r="FT79" i="56"/>
  <c r="EX58" i="56"/>
  <c r="FF58" i="56"/>
  <c r="FR68" i="56"/>
  <c r="FJ68" i="56"/>
  <c r="FS100" i="56"/>
  <c r="GA100" i="56"/>
  <c r="FE45" i="56"/>
  <c r="FM45" i="56"/>
  <c r="FF30" i="56"/>
  <c r="EX30" i="56"/>
  <c r="FK17" i="56"/>
  <c r="FC17" i="56"/>
  <c r="FF77" i="56"/>
  <c r="EX77" i="56"/>
  <c r="FF59" i="56"/>
  <c r="EX59" i="56"/>
  <c r="FR24" i="56"/>
  <c r="FJ24" i="56"/>
  <c r="FL53" i="56"/>
  <c r="FT53" i="56"/>
  <c r="FL29" i="56"/>
  <c r="FT29" i="56"/>
  <c r="FC91" i="56"/>
  <c r="FK91" i="56"/>
  <c r="FE51" i="56"/>
  <c r="FM51" i="56"/>
  <c r="FM28" i="56"/>
  <c r="FE28" i="56"/>
  <c r="FL60" i="56"/>
  <c r="FT60" i="56"/>
  <c r="FF15" i="56"/>
  <c r="EX15" i="56"/>
  <c r="FY23" i="56"/>
  <c r="FQ23" i="56"/>
  <c r="FJ55" i="56"/>
  <c r="FR55" i="56"/>
  <c r="FC26" i="56"/>
  <c r="FK26" i="56"/>
  <c r="FC13" i="56"/>
  <c r="FK13" i="56"/>
  <c r="FX98" i="56"/>
  <c r="GF98" i="56"/>
  <c r="FQ82" i="56"/>
  <c r="FY82" i="56"/>
  <c r="EX69" i="56"/>
  <c r="FF69" i="56"/>
  <c r="FR65" i="56"/>
  <c r="FJ65" i="56"/>
  <c r="FF68" i="56"/>
  <c r="EX68" i="56"/>
  <c r="FE18" i="56"/>
  <c r="FM18" i="56"/>
  <c r="EX90" i="56"/>
  <c r="FF90" i="56"/>
  <c r="FF67" i="56"/>
  <c r="EX67" i="56"/>
  <c r="FC21" i="56"/>
  <c r="FK21" i="56"/>
  <c r="FR39" i="56"/>
  <c r="FJ39" i="56"/>
  <c r="FX35" i="56"/>
  <c r="GF35" i="56"/>
  <c r="FJ80" i="56"/>
  <c r="FR80" i="56"/>
  <c r="FT21" i="56"/>
  <c r="FL21" i="56"/>
  <c r="FY72" i="56"/>
  <c r="FQ72" i="56"/>
  <c r="FE73" i="56"/>
  <c r="FM73" i="56"/>
  <c r="FK88" i="56"/>
  <c r="FC88" i="56"/>
  <c r="FR54" i="56"/>
  <c r="FJ54" i="56"/>
  <c r="FC78" i="56"/>
  <c r="FK78" i="56"/>
  <c r="FC71" i="56"/>
  <c r="FK71" i="56"/>
  <c r="FR36" i="56"/>
  <c r="FJ36" i="56"/>
  <c r="FL85" i="56"/>
  <c r="FT85" i="56"/>
  <c r="FF10" i="56"/>
  <c r="EX10" i="56"/>
  <c r="GF37" i="56"/>
  <c r="FX37" i="56"/>
  <c r="GF100" i="56"/>
  <c r="FX100" i="56"/>
  <c r="FC42" i="56"/>
  <c r="FK42" i="56"/>
  <c r="FF26" i="56"/>
  <c r="EX26" i="56"/>
  <c r="FC16" i="56"/>
  <c r="FK16" i="56"/>
  <c r="FE23" i="56"/>
  <c r="FM23" i="56"/>
  <c r="FF43" i="56"/>
  <c r="EX43" i="56"/>
  <c r="FK25" i="56"/>
  <c r="FC25" i="56"/>
  <c r="FY53" i="56"/>
  <c r="FQ53" i="56"/>
  <c r="EX49" i="56"/>
  <c r="FF49" i="56"/>
  <c r="FC81" i="56"/>
  <c r="FK81" i="56"/>
  <c r="FY66" i="56"/>
  <c r="FQ66" i="56"/>
  <c r="FS78" i="56"/>
  <c r="GA78" i="56"/>
  <c r="FE37" i="56"/>
  <c r="FM37" i="56"/>
  <c r="FF76" i="56"/>
  <c r="EX76" i="56"/>
  <c r="FJ52" i="56"/>
  <c r="FR52" i="56"/>
  <c r="FC51" i="56"/>
  <c r="FK51" i="56"/>
  <c r="EX98" i="56"/>
  <c r="FF98" i="56"/>
  <c r="EX19" i="56"/>
  <c r="FF19" i="56"/>
  <c r="FL20" i="56"/>
  <c r="FT20" i="56"/>
  <c r="FR62" i="56"/>
  <c r="FJ62" i="56"/>
  <c r="FR28" i="56"/>
  <c r="FJ28" i="56"/>
  <c r="FJ63" i="56"/>
  <c r="FR63" i="56"/>
  <c r="FR31" i="56"/>
  <c r="FJ31" i="56"/>
  <c r="FC46" i="56"/>
  <c r="FK46" i="56"/>
  <c r="FE97" i="56"/>
  <c r="FM97" i="56"/>
  <c r="FK38" i="56"/>
  <c r="FC38" i="56"/>
  <c r="FQ95" i="56"/>
  <c r="FY95" i="56"/>
  <c r="FF66" i="56"/>
  <c r="EX66" i="56"/>
  <c r="EX40" i="56"/>
  <c r="FF40" i="56"/>
  <c r="FF84" i="56"/>
  <c r="EX84" i="56"/>
  <c r="FM41" i="56"/>
  <c r="FE41" i="56"/>
  <c r="FY30" i="56"/>
  <c r="FQ30" i="56"/>
  <c r="FF89" i="56"/>
  <c r="EX89" i="56"/>
  <c r="FE24" i="56"/>
  <c r="FM24" i="56"/>
  <c r="FC84" i="56"/>
  <c r="FK84" i="56"/>
  <c r="FM11" i="56"/>
  <c r="FE11" i="56"/>
  <c r="FC75" i="56"/>
  <c r="FK75" i="56"/>
  <c r="FF62" i="56"/>
  <c r="EX62" i="56"/>
  <c r="FF81" i="56"/>
  <c r="EX81" i="56"/>
  <c r="FQ32" i="56"/>
  <c r="FY32" i="56"/>
  <c r="EX46" i="56"/>
  <c r="FF46" i="56"/>
  <c r="FF61" i="56"/>
  <c r="EX61" i="56"/>
  <c r="FF83" i="56"/>
  <c r="EX83" i="56"/>
  <c r="FQ74" i="56"/>
  <c r="FY74" i="56"/>
  <c r="FF94" i="56"/>
  <c r="EX94" i="56"/>
  <c r="FQ45" i="56"/>
  <c r="FY45" i="56"/>
  <c r="FC83" i="56"/>
  <c r="FK83" i="56"/>
  <c r="FY44" i="56"/>
  <c r="FQ44" i="56"/>
  <c r="FK41" i="56"/>
  <c r="FC41" i="56"/>
  <c r="FF33" i="56"/>
  <c r="EX33" i="56"/>
  <c r="FK96" i="56"/>
  <c r="FC96" i="56"/>
  <c r="FY70" i="56"/>
  <c r="FQ70" i="56"/>
  <c r="FJ34" i="56"/>
  <c r="FR34" i="56"/>
  <c r="FF35" i="56"/>
  <c r="EX35" i="56"/>
  <c r="EX50" i="56"/>
  <c r="FF50" i="56"/>
  <c r="FR59" i="56"/>
  <c r="FJ59" i="56"/>
  <c r="FJ12" i="56"/>
  <c r="FR12" i="56"/>
  <c r="FK48" i="56"/>
  <c r="FC48" i="56"/>
  <c r="EX31" i="56"/>
  <c r="FF31" i="56"/>
  <c r="EX22" i="56"/>
  <c r="FF22" i="56"/>
  <c r="FE96" i="56"/>
  <c r="FM96" i="56"/>
  <c r="FR14" i="56"/>
  <c r="FJ14" i="56"/>
  <c r="FL63" i="56"/>
  <c r="FT63" i="56"/>
  <c r="EX95" i="56"/>
  <c r="FF95" i="56"/>
  <c r="FQ87" i="56"/>
  <c r="FY87" i="56"/>
  <c r="FC97" i="56"/>
  <c r="FK97" i="56"/>
  <c r="FC89" i="56"/>
  <c r="FK89" i="56"/>
  <c r="FE39" i="56"/>
  <c r="FM39" i="56"/>
  <c r="FR69" i="56"/>
  <c r="FJ69" i="56"/>
  <c r="EX87" i="56"/>
  <c r="FF87" i="56"/>
  <c r="FC86" i="56"/>
  <c r="FK86" i="56"/>
  <c r="FK99" i="56"/>
  <c r="FC99" i="56"/>
  <c r="FK60" i="56"/>
  <c r="FC60" i="56"/>
  <c r="EX52" i="56"/>
  <c r="FF52" i="56"/>
  <c r="FC56" i="56"/>
  <c r="FK56" i="56"/>
  <c r="FY49" i="56"/>
  <c r="FQ49" i="56"/>
  <c r="FY61" i="56"/>
  <c r="FQ61" i="56"/>
  <c r="FK47" i="56"/>
  <c r="FC47" i="56"/>
  <c r="FY22" i="56"/>
  <c r="FQ22" i="56"/>
  <c r="FQ94" i="56"/>
  <c r="FY94" i="56"/>
  <c r="FF16" i="56"/>
  <c r="EX16" i="56"/>
  <c r="FM92" i="56"/>
  <c r="FE92" i="56"/>
  <c r="FK85" i="56"/>
  <c r="FC85" i="56"/>
  <c r="FR15" i="56"/>
  <c r="FJ15" i="56"/>
  <c r="FY20" i="56"/>
  <c r="FQ20" i="56"/>
  <c r="EX80" i="56"/>
  <c r="FF80" i="56"/>
  <c r="FT48" i="56"/>
  <c r="FL48" i="56"/>
  <c r="FF99" i="56"/>
  <c r="EX99" i="56"/>
  <c r="FR33" i="56"/>
  <c r="FJ33" i="56"/>
  <c r="FM57" i="56"/>
  <c r="FE57" i="56"/>
  <c r="FE54" i="56"/>
  <c r="FM54" i="56"/>
  <c r="EX82" i="56"/>
  <c r="FF82" i="56"/>
  <c r="FM74" i="56"/>
  <c r="FE74" i="56"/>
  <c r="FQ11" i="56"/>
  <c r="FY11" i="56"/>
  <c r="FR92" i="56"/>
  <c r="FJ92" i="56"/>
  <c r="FL93" i="56"/>
  <c r="FT93" i="56"/>
  <c r="FL55" i="56"/>
  <c r="FT55" i="56"/>
  <c r="FJ79" i="56"/>
  <c r="FR79" i="56"/>
  <c r="FY73" i="56"/>
  <c r="FQ73" i="56"/>
  <c r="FC18" i="56"/>
  <c r="FK18" i="56"/>
  <c r="FJ93" i="56"/>
  <c r="FR93" i="56"/>
  <c r="FJ50" i="56"/>
  <c r="FR50" i="56"/>
  <c r="EX65" i="56"/>
  <c r="FF65" i="56"/>
  <c r="FE70" i="56"/>
  <c r="FM70" i="56"/>
  <c r="FC10" i="56"/>
  <c r="FK10" i="56"/>
  <c r="FM32" i="56"/>
  <c r="FE32" i="56"/>
  <c r="FX29" i="56"/>
  <c r="GF29" i="56"/>
  <c r="FE86" i="56"/>
  <c r="FM86" i="56"/>
  <c r="FC67" i="56"/>
  <c r="FK67" i="56"/>
  <c r="EX14" i="56"/>
  <c r="FF14" i="56"/>
  <c r="FY76" i="56" l="1"/>
  <c r="FQ76" i="56"/>
  <c r="FQ40" i="56"/>
  <c r="FY40" i="56"/>
  <c r="FM47" i="56"/>
  <c r="FE47" i="56"/>
  <c r="FQ90" i="56"/>
  <c r="FY90" i="56"/>
  <c r="FM17" i="56"/>
  <c r="FE17" i="56"/>
  <c r="FX64" i="56"/>
  <c r="GF64" i="56"/>
  <c r="FE42" i="56"/>
  <c r="FM42" i="56"/>
  <c r="FY77" i="56"/>
  <c r="FQ77" i="56"/>
  <c r="FM72" i="56"/>
  <c r="FE72" i="56"/>
  <c r="FL13" i="56"/>
  <c r="FT13" i="56"/>
  <c r="FY43" i="56"/>
  <c r="FQ43" i="56"/>
  <c r="FE88" i="56"/>
  <c r="FM88" i="56"/>
  <c r="FM38" i="56"/>
  <c r="FE38" i="56"/>
  <c r="FY19" i="56"/>
  <c r="FQ19" i="56"/>
  <c r="FT56" i="56"/>
  <c r="FL56" i="56"/>
  <c r="FE64" i="56"/>
  <c r="FM64" i="56"/>
  <c r="EX9" i="56"/>
  <c r="FF9" i="56"/>
  <c r="FY27" i="56"/>
  <c r="FQ27" i="56"/>
  <c r="FS34" i="56"/>
  <c r="GA34" i="56"/>
  <c r="FL91" i="56"/>
  <c r="FT91" i="56"/>
  <c r="FM25" i="56"/>
  <c r="FE25" i="56"/>
  <c r="FT36" i="56"/>
  <c r="FL36" i="56"/>
  <c r="FY58" i="56"/>
  <c r="FQ58" i="56"/>
  <c r="FR83" i="56"/>
  <c r="FJ83" i="56"/>
  <c r="FS79" i="56"/>
  <c r="GA79" i="56"/>
  <c r="FX72" i="56"/>
  <c r="GF72" i="56"/>
  <c r="FM52" i="56"/>
  <c r="FE52" i="56"/>
  <c r="FL23" i="56"/>
  <c r="FT23" i="56"/>
  <c r="FS21" i="56"/>
  <c r="GA21" i="56"/>
  <c r="FR81" i="56"/>
  <c r="FJ81" i="56"/>
  <c r="FE99" i="56"/>
  <c r="FM99" i="56"/>
  <c r="GF94" i="56"/>
  <c r="FX94" i="56"/>
  <c r="FR97" i="56"/>
  <c r="FJ97" i="56"/>
  <c r="FT97" i="56"/>
  <c r="FL97" i="56"/>
  <c r="FM98" i="56"/>
  <c r="FE98" i="56"/>
  <c r="FR78" i="56"/>
  <c r="FJ78" i="56"/>
  <c r="CM35" i="56"/>
  <c r="GE35" i="56"/>
  <c r="FR91" i="56"/>
  <c r="FJ91" i="56"/>
  <c r="FT45" i="56"/>
  <c r="FL45" i="56"/>
  <c r="GE29" i="56"/>
  <c r="CM29" i="56"/>
  <c r="FL74" i="56"/>
  <c r="FT74" i="56"/>
  <c r="FS48" i="56"/>
  <c r="GA48" i="56"/>
  <c r="FJ60" i="56"/>
  <c r="FR60" i="56"/>
  <c r="FX70" i="56"/>
  <c r="GF70" i="56"/>
  <c r="FE94" i="56"/>
  <c r="FM94" i="56"/>
  <c r="FM62" i="56"/>
  <c r="FE62" i="56"/>
  <c r="GF30" i="56"/>
  <c r="FX30" i="56"/>
  <c r="FE26" i="56"/>
  <c r="FM26" i="56"/>
  <c r="FE68" i="56"/>
  <c r="FM68" i="56"/>
  <c r="FL27" i="56"/>
  <c r="FT27" i="56"/>
  <c r="GA93" i="56"/>
  <c r="FS93" i="56"/>
  <c r="GF95" i="56"/>
  <c r="FX95" i="56"/>
  <c r="FQ62" i="56"/>
  <c r="FY62" i="56"/>
  <c r="FM22" i="56"/>
  <c r="FE22" i="56"/>
  <c r="GA20" i="56"/>
  <c r="FS20" i="56"/>
  <c r="FR67" i="56"/>
  <c r="FJ67" i="56"/>
  <c r="FJ17" i="56"/>
  <c r="FR17" i="56"/>
  <c r="FY80" i="56"/>
  <c r="FQ80" i="56"/>
  <c r="FJ18" i="56"/>
  <c r="FR18" i="56"/>
  <c r="GF73" i="56"/>
  <c r="FX73" i="56"/>
  <c r="FR46" i="56"/>
  <c r="FJ46" i="56"/>
  <c r="FS29" i="56"/>
  <c r="GA29" i="56"/>
  <c r="FR48" i="56"/>
  <c r="FJ48" i="56"/>
  <c r="FL41" i="56"/>
  <c r="FT41" i="56"/>
  <c r="FQ39" i="56"/>
  <c r="FY39" i="56"/>
  <c r="FE71" i="56"/>
  <c r="FM71" i="56"/>
  <c r="FL32" i="56"/>
  <c r="FT32" i="56"/>
  <c r="FT54" i="56"/>
  <c r="FL54" i="56"/>
  <c r="FJ86" i="56"/>
  <c r="FR86" i="56"/>
  <c r="FM95" i="56"/>
  <c r="FE95" i="56"/>
  <c r="FY52" i="56"/>
  <c r="FQ52" i="56"/>
  <c r="FR21" i="56"/>
  <c r="FJ21" i="56"/>
  <c r="FM69" i="56"/>
  <c r="FE69" i="56"/>
  <c r="FY55" i="56"/>
  <c r="FQ55" i="56"/>
  <c r="GA53" i="56"/>
  <c r="FS53" i="56"/>
  <c r="GH100" i="56"/>
  <c r="FZ100" i="56"/>
  <c r="FL75" i="56"/>
  <c r="FT75" i="56"/>
  <c r="FJ56" i="56"/>
  <c r="FR56" i="56"/>
  <c r="FE46" i="56"/>
  <c r="FM46" i="56"/>
  <c r="FM14" i="56"/>
  <c r="FE14" i="56"/>
  <c r="FM43" i="56"/>
  <c r="FE43" i="56"/>
  <c r="FX32" i="56"/>
  <c r="GF32" i="56"/>
  <c r="FM90" i="56"/>
  <c r="FE90" i="56"/>
  <c r="FY93" i="56"/>
  <c r="FQ93" i="56"/>
  <c r="FQ36" i="56"/>
  <c r="FY36" i="56"/>
  <c r="FL28" i="56"/>
  <c r="FT28" i="56"/>
  <c r="GF11" i="56"/>
  <c r="FX11" i="56"/>
  <c r="FT18" i="56"/>
  <c r="FL18" i="56"/>
  <c r="FM16" i="56"/>
  <c r="FE16" i="56"/>
  <c r="FJ38" i="56"/>
  <c r="FR38" i="56"/>
  <c r="FM82" i="56"/>
  <c r="FE82" i="56"/>
  <c r="FR51" i="56"/>
  <c r="FJ51" i="56"/>
  <c r="FJ47" i="56"/>
  <c r="FR47" i="56"/>
  <c r="FE33" i="56"/>
  <c r="FM33" i="56"/>
  <c r="FE84" i="56"/>
  <c r="FM84" i="56"/>
  <c r="FY31" i="56"/>
  <c r="FQ31" i="56"/>
  <c r="FX53" i="56"/>
  <c r="GF53" i="56"/>
  <c r="GE100" i="56"/>
  <c r="CM100" i="56"/>
  <c r="FJ88" i="56"/>
  <c r="FR88" i="56"/>
  <c r="FT96" i="56"/>
  <c r="FL96" i="56"/>
  <c r="GA85" i="56"/>
  <c r="FS85" i="56"/>
  <c r="FL92" i="56"/>
  <c r="FT92" i="56"/>
  <c r="FE77" i="56"/>
  <c r="FM77" i="56"/>
  <c r="FQ33" i="56"/>
  <c r="FY33" i="56"/>
  <c r="FE89" i="56"/>
  <c r="FM89" i="56"/>
  <c r="FM31" i="56"/>
  <c r="FE31" i="56"/>
  <c r="FT51" i="56"/>
  <c r="FL51" i="56"/>
  <c r="FE44" i="56"/>
  <c r="FM44" i="56"/>
  <c r="GF87" i="56"/>
  <c r="FX87" i="56"/>
  <c r="FJ96" i="56"/>
  <c r="FR96" i="56"/>
  <c r="FR10" i="56"/>
  <c r="FJ10" i="56"/>
  <c r="FX20" i="56"/>
  <c r="GF20" i="56"/>
  <c r="GA55" i="56"/>
  <c r="FS55" i="56"/>
  <c r="FM87" i="56"/>
  <c r="FE87" i="56"/>
  <c r="GA63" i="56"/>
  <c r="FS63" i="56"/>
  <c r="FY12" i="56"/>
  <c r="FQ12" i="56"/>
  <c r="FE40" i="56"/>
  <c r="FM40" i="56"/>
  <c r="FQ63" i="56"/>
  <c r="FY63" i="56"/>
  <c r="GF82" i="56"/>
  <c r="FX82" i="56"/>
  <c r="FT24" i="56"/>
  <c r="FL24" i="56"/>
  <c r="FY50" i="56"/>
  <c r="FQ50" i="56"/>
  <c r="FY34" i="56"/>
  <c r="FQ34" i="56"/>
  <c r="FR16" i="56"/>
  <c r="FJ16" i="56"/>
  <c r="FR13" i="56"/>
  <c r="FJ13" i="56"/>
  <c r="FM30" i="56"/>
  <c r="FE30" i="56"/>
  <c r="FQ65" i="56"/>
  <c r="FY65" i="56"/>
  <c r="FL70" i="56"/>
  <c r="FT70" i="56"/>
  <c r="FY15" i="56"/>
  <c r="FQ15" i="56"/>
  <c r="FX61" i="56"/>
  <c r="GF61" i="56"/>
  <c r="FJ41" i="56"/>
  <c r="FR41" i="56"/>
  <c r="FE83" i="56"/>
  <c r="FM83" i="56"/>
  <c r="FL11" i="56"/>
  <c r="FT11" i="56"/>
  <c r="FM76" i="56"/>
  <c r="FE76" i="56"/>
  <c r="FJ25" i="56"/>
  <c r="FR25" i="56"/>
  <c r="GE37" i="56"/>
  <c r="CM37" i="56"/>
  <c r="FX23" i="56"/>
  <c r="GF23" i="56"/>
  <c r="FQ24" i="56"/>
  <c r="FY24" i="56"/>
  <c r="FQ68" i="56"/>
  <c r="FY68" i="56"/>
  <c r="FJ9" i="56"/>
  <c r="FR9" i="56"/>
  <c r="GF45" i="56"/>
  <c r="FX45" i="56"/>
  <c r="FQ92" i="56"/>
  <c r="FY92" i="56"/>
  <c r="FE35" i="56"/>
  <c r="FM35" i="56"/>
  <c r="FR89" i="56"/>
  <c r="FJ89" i="56"/>
  <c r="FM19" i="56"/>
  <c r="FE19" i="56"/>
  <c r="FM81" i="56"/>
  <c r="FE81" i="56"/>
  <c r="FM80" i="56"/>
  <c r="FE80" i="56"/>
  <c r="GF74" i="56"/>
  <c r="FX74" i="56"/>
  <c r="FR42" i="56"/>
  <c r="FJ42" i="56"/>
  <c r="FQ79" i="56"/>
  <c r="FY79" i="56"/>
  <c r="FX22" i="56"/>
  <c r="GF22" i="56"/>
  <c r="FQ54" i="56"/>
  <c r="FY54" i="56"/>
  <c r="FR84" i="56"/>
  <c r="FJ84" i="56"/>
  <c r="FT37" i="56"/>
  <c r="FL37" i="56"/>
  <c r="FT73" i="56"/>
  <c r="FL73" i="56"/>
  <c r="GE98" i="56"/>
  <c r="CM98" i="56"/>
  <c r="FE58" i="56"/>
  <c r="FM58" i="56"/>
  <c r="FM50" i="56"/>
  <c r="FE50" i="56"/>
  <c r="FZ78" i="56"/>
  <c r="GH78" i="56"/>
  <c r="GA60" i="56"/>
  <c r="FS60" i="56"/>
  <c r="FT39" i="56"/>
  <c r="FL39" i="56"/>
  <c r="FX66" i="56"/>
  <c r="GF66" i="56"/>
  <c r="FT12" i="56"/>
  <c r="FL12" i="56"/>
  <c r="FR71" i="56"/>
  <c r="FJ71" i="56"/>
  <c r="FT86" i="56"/>
  <c r="FL86" i="56"/>
  <c r="FR75" i="56"/>
  <c r="FJ75" i="56"/>
  <c r="FE49" i="56"/>
  <c r="FM49" i="56"/>
  <c r="FJ26" i="56"/>
  <c r="FR26" i="56"/>
  <c r="FJ99" i="56"/>
  <c r="FR99" i="56"/>
  <c r="FM65" i="56"/>
  <c r="FE65" i="56"/>
  <c r="FT57" i="56"/>
  <c r="FL57" i="56"/>
  <c r="FJ85" i="56"/>
  <c r="FR85" i="56"/>
  <c r="GF49" i="56"/>
  <c r="FX49" i="56"/>
  <c r="FQ69" i="56"/>
  <c r="FY69" i="56"/>
  <c r="FY14" i="56"/>
  <c r="FQ14" i="56"/>
  <c r="FY59" i="56"/>
  <c r="FQ59" i="56"/>
  <c r="FX44" i="56"/>
  <c r="GF44" i="56"/>
  <c r="FM61" i="56"/>
  <c r="FE61" i="56"/>
  <c r="FE66" i="56"/>
  <c r="FM66" i="56"/>
  <c r="FQ28" i="56"/>
  <c r="FY28" i="56"/>
  <c r="FE10" i="56"/>
  <c r="FM10" i="56"/>
  <c r="FM67" i="56"/>
  <c r="FE67" i="56"/>
  <c r="FE15" i="56"/>
  <c r="FM15" i="56"/>
  <c r="FE59" i="56"/>
  <c r="FM59" i="56"/>
  <c r="FQ57" i="56"/>
  <c r="FY57" i="56"/>
  <c r="FL64" i="56" l="1"/>
  <c r="FT64" i="56"/>
  <c r="FX77" i="56"/>
  <c r="GF77" i="56"/>
  <c r="FT42" i="56"/>
  <c r="FL42" i="56"/>
  <c r="FX58" i="56"/>
  <c r="GF58" i="56"/>
  <c r="FS56" i="56"/>
  <c r="GA56" i="56"/>
  <c r="GE64" i="56"/>
  <c r="CL64" i="56" s="1"/>
  <c r="CM64" i="56"/>
  <c r="FS36" i="56"/>
  <c r="GA36" i="56"/>
  <c r="GF19" i="56"/>
  <c r="FX19" i="56"/>
  <c r="FL25" i="56"/>
  <c r="FT25" i="56"/>
  <c r="FT38" i="56"/>
  <c r="FL38" i="56"/>
  <c r="FL17" i="56"/>
  <c r="FT17" i="56"/>
  <c r="FS91" i="56"/>
  <c r="GA91" i="56"/>
  <c r="FL88" i="56"/>
  <c r="FT88" i="56"/>
  <c r="FX90" i="56"/>
  <c r="GF90" i="56"/>
  <c r="FZ34" i="56"/>
  <c r="GH34" i="56"/>
  <c r="FX43" i="56"/>
  <c r="GF43" i="56"/>
  <c r="FL47" i="56"/>
  <c r="FT47" i="56"/>
  <c r="FS13" i="56"/>
  <c r="GA13" i="56"/>
  <c r="GF40" i="56"/>
  <c r="FX40" i="56"/>
  <c r="FX27" i="56"/>
  <c r="GF27" i="56"/>
  <c r="FM9" i="56"/>
  <c r="FE9" i="56"/>
  <c r="FL72" i="56"/>
  <c r="FT72" i="56"/>
  <c r="GF76" i="56"/>
  <c r="FX76" i="56"/>
  <c r="GA41" i="56"/>
  <c r="FS41" i="56"/>
  <c r="FS73" i="56"/>
  <c r="GA73" i="56"/>
  <c r="FQ26" i="56"/>
  <c r="FY26" i="56"/>
  <c r="FT95" i="56"/>
  <c r="FL95" i="56"/>
  <c r="FL87" i="56"/>
  <c r="FT87" i="56"/>
  <c r="FL31" i="56"/>
  <c r="FT31" i="56"/>
  <c r="CL100" i="56"/>
  <c r="FY86" i="56"/>
  <c r="FQ86" i="56"/>
  <c r="GF69" i="56"/>
  <c r="FX69" i="56"/>
  <c r="FL76" i="56"/>
  <c r="FT76" i="56"/>
  <c r="FS24" i="56"/>
  <c r="GA24" i="56"/>
  <c r="FT89" i="56"/>
  <c r="FL89" i="56"/>
  <c r="CM53" i="56"/>
  <c r="GE53" i="56"/>
  <c r="FQ46" i="56"/>
  <c r="FY46" i="56"/>
  <c r="FL22" i="56"/>
  <c r="FT22" i="56"/>
  <c r="CM30" i="56"/>
  <c r="GE30" i="56"/>
  <c r="FS45" i="56"/>
  <c r="GA45" i="56"/>
  <c r="FQ97" i="56"/>
  <c r="FY97" i="56"/>
  <c r="FL52" i="56"/>
  <c r="FT52" i="56"/>
  <c r="FZ85" i="56"/>
  <c r="GH85" i="56"/>
  <c r="FT68" i="56"/>
  <c r="FL68" i="56"/>
  <c r="FX12" i="56"/>
  <c r="GF12" i="56"/>
  <c r="FT26" i="56"/>
  <c r="FL26" i="56"/>
  <c r="FY25" i="56"/>
  <c r="FQ25" i="56"/>
  <c r="FZ20" i="56"/>
  <c r="GH20" i="56"/>
  <c r="FS37" i="56"/>
  <c r="GA37" i="56"/>
  <c r="FZ60" i="56"/>
  <c r="GH60" i="56"/>
  <c r="FZ55" i="56"/>
  <c r="GH55" i="56"/>
  <c r="FS86" i="56"/>
  <c r="GA86" i="56"/>
  <c r="FT83" i="56"/>
  <c r="FL83" i="56"/>
  <c r="FL82" i="56"/>
  <c r="FT82" i="56"/>
  <c r="FL90" i="56"/>
  <c r="FT90" i="56"/>
  <c r="FZ53" i="56"/>
  <c r="GH53" i="56"/>
  <c r="GA32" i="56"/>
  <c r="FS32" i="56"/>
  <c r="FY18" i="56"/>
  <c r="FQ18" i="56"/>
  <c r="FT94" i="56"/>
  <c r="FL94" i="56"/>
  <c r="FY99" i="56"/>
  <c r="FQ99" i="56"/>
  <c r="FT44" i="56"/>
  <c r="FL44" i="56"/>
  <c r="FX52" i="56"/>
  <c r="GF52" i="56"/>
  <c r="FQ67" i="56"/>
  <c r="FY67" i="56"/>
  <c r="GE74" i="56"/>
  <c r="CM74" i="56"/>
  <c r="FZ63" i="56"/>
  <c r="GH63" i="56"/>
  <c r="FT15" i="56"/>
  <c r="FL15" i="56"/>
  <c r="FY47" i="56"/>
  <c r="FQ47" i="56"/>
  <c r="GF65" i="56"/>
  <c r="FX65" i="56"/>
  <c r="FY9" i="56"/>
  <c r="FQ9" i="56"/>
  <c r="FQ51" i="56"/>
  <c r="FY51" i="56"/>
  <c r="FT30" i="56"/>
  <c r="FL30" i="56"/>
  <c r="CM94" i="56"/>
  <c r="GE94" i="56"/>
  <c r="GF68" i="56"/>
  <c r="FX68" i="56"/>
  <c r="GF28" i="56"/>
  <c r="FX28" i="56"/>
  <c r="FY85" i="56"/>
  <c r="FQ85" i="56"/>
  <c r="GE22" i="56"/>
  <c r="CM22" i="56"/>
  <c r="FQ13" i="56"/>
  <c r="FY13" i="56"/>
  <c r="FL77" i="56"/>
  <c r="FT77" i="56"/>
  <c r="FT84" i="56"/>
  <c r="FL84" i="56"/>
  <c r="FY38" i="56"/>
  <c r="FQ38" i="56"/>
  <c r="CM32" i="56"/>
  <c r="GE32" i="56"/>
  <c r="GE95" i="56"/>
  <c r="CM95" i="56"/>
  <c r="FQ21" i="56"/>
  <c r="FY21" i="56"/>
  <c r="FT46" i="56"/>
  <c r="FL46" i="56"/>
  <c r="FQ42" i="56"/>
  <c r="FY42" i="56"/>
  <c r="GA96" i="56"/>
  <c r="FS96" i="56"/>
  <c r="FT59" i="56"/>
  <c r="FL59" i="56"/>
  <c r="GA28" i="56"/>
  <c r="FS28" i="56"/>
  <c r="FS39" i="56"/>
  <c r="GA39" i="56"/>
  <c r="GA23" i="56"/>
  <c r="FS23" i="56"/>
  <c r="FT49" i="56"/>
  <c r="FL49" i="56"/>
  <c r="FX14" i="56"/>
  <c r="GF14" i="56"/>
  <c r="FT67" i="56"/>
  <c r="FL67" i="56"/>
  <c r="FT81" i="56"/>
  <c r="FL81" i="56"/>
  <c r="FX93" i="56"/>
  <c r="GF93" i="56"/>
  <c r="FT10" i="56"/>
  <c r="FL10" i="56"/>
  <c r="GE82" i="56"/>
  <c r="CM82" i="56"/>
  <c r="FS54" i="56"/>
  <c r="GA54" i="56"/>
  <c r="FT19" i="56"/>
  <c r="FL19" i="56"/>
  <c r="GF31" i="56"/>
  <c r="FX31" i="56"/>
  <c r="FQ71" i="56"/>
  <c r="FY71" i="56"/>
  <c r="FL50" i="56"/>
  <c r="FT50" i="56"/>
  <c r="FQ89" i="56"/>
  <c r="FY89" i="56"/>
  <c r="GF24" i="56"/>
  <c r="FX24" i="56"/>
  <c r="FY41" i="56"/>
  <c r="FQ41" i="56"/>
  <c r="FY10" i="56"/>
  <c r="FQ10" i="56"/>
  <c r="GF55" i="56"/>
  <c r="FX55" i="56"/>
  <c r="FL71" i="56"/>
  <c r="FT71" i="56"/>
  <c r="CM70" i="56"/>
  <c r="GE70" i="56"/>
  <c r="CL35" i="56"/>
  <c r="FL99" i="56"/>
  <c r="FT99" i="56"/>
  <c r="GH79" i="56"/>
  <c r="FZ79" i="56"/>
  <c r="FL65" i="56"/>
  <c r="FT65" i="56"/>
  <c r="FL14" i="56"/>
  <c r="FT14" i="56"/>
  <c r="GF57" i="56"/>
  <c r="FX57" i="56"/>
  <c r="FT33" i="56"/>
  <c r="FL33" i="56"/>
  <c r="GE11" i="56"/>
  <c r="CM11" i="56"/>
  <c r="FS74" i="56"/>
  <c r="GA74" i="56"/>
  <c r="FY88" i="56"/>
  <c r="FQ88" i="56"/>
  <c r="FS97" i="56"/>
  <c r="GA97" i="56"/>
  <c r="FS51" i="56"/>
  <c r="GA51" i="56"/>
  <c r="FL80" i="56"/>
  <c r="FT80" i="56"/>
  <c r="FQ84" i="56"/>
  <c r="FY84" i="56"/>
  <c r="GF62" i="56"/>
  <c r="FX62" i="56"/>
  <c r="GF54" i="56"/>
  <c r="FX54" i="56"/>
  <c r="GF79" i="56"/>
  <c r="FX79" i="56"/>
  <c r="FL35" i="56"/>
  <c r="FT35" i="56"/>
  <c r="FQ16" i="56"/>
  <c r="FY16" i="56"/>
  <c r="FX63" i="56"/>
  <c r="GF63" i="56"/>
  <c r="FY96" i="56"/>
  <c r="FQ96" i="56"/>
  <c r="FS92" i="56"/>
  <c r="GA92" i="56"/>
  <c r="FX80" i="56"/>
  <c r="GF80" i="56"/>
  <c r="FZ93" i="56"/>
  <c r="GH93" i="56"/>
  <c r="FL61" i="56"/>
  <c r="FT61" i="56"/>
  <c r="GE87" i="56"/>
  <c r="CM87" i="56"/>
  <c r="GH48" i="56"/>
  <c r="FZ48" i="56"/>
  <c r="CM44" i="56"/>
  <c r="GE44" i="56"/>
  <c r="FX15" i="56"/>
  <c r="GF15" i="56"/>
  <c r="FL98" i="56"/>
  <c r="FT98" i="56"/>
  <c r="GH21" i="56"/>
  <c r="FZ21" i="56"/>
  <c r="CL37" i="56"/>
  <c r="FY56" i="56"/>
  <c r="FQ56" i="56"/>
  <c r="FX59" i="56"/>
  <c r="GF59" i="56"/>
  <c r="GA70" i="56"/>
  <c r="FS70" i="56"/>
  <c r="FX36" i="56"/>
  <c r="GF36" i="56"/>
  <c r="CL29" i="56"/>
  <c r="GI100" i="56"/>
  <c r="CO100" i="56" s="1"/>
  <c r="CQ100" i="56" s="1"/>
  <c r="GG100" i="56"/>
  <c r="CN100" i="56" s="1"/>
  <c r="GE72" i="56"/>
  <c r="CM72" i="56"/>
  <c r="GI78" i="56"/>
  <c r="CO78" i="56" s="1"/>
  <c r="GG78" i="56"/>
  <c r="CN78" i="56" s="1"/>
  <c r="GF33" i="56"/>
  <c r="FX33" i="56"/>
  <c r="FL62" i="56"/>
  <c r="FT62" i="56"/>
  <c r="GE49" i="56"/>
  <c r="CM49" i="56"/>
  <c r="FS57" i="56"/>
  <c r="GA57" i="56"/>
  <c r="GA12" i="56"/>
  <c r="FS12" i="56"/>
  <c r="CM23" i="56"/>
  <c r="GE23" i="56"/>
  <c r="CM61" i="56"/>
  <c r="GE61" i="56"/>
  <c r="FL16" i="56"/>
  <c r="FT16" i="56"/>
  <c r="FL43" i="56"/>
  <c r="FT43" i="56"/>
  <c r="FT69" i="56"/>
  <c r="FL69" i="56"/>
  <c r="FX39" i="56"/>
  <c r="GF39" i="56"/>
  <c r="GA27" i="56"/>
  <c r="FS27" i="56"/>
  <c r="FY60" i="56"/>
  <c r="FQ60" i="56"/>
  <c r="CL98" i="56"/>
  <c r="FS18" i="56"/>
  <c r="GA18" i="56"/>
  <c r="FY17" i="56"/>
  <c r="FQ17" i="56"/>
  <c r="GE45" i="56"/>
  <c r="CM45" i="56"/>
  <c r="FX50" i="56"/>
  <c r="GF50" i="56"/>
  <c r="FQ48" i="56"/>
  <c r="FY48" i="56"/>
  <c r="FZ29" i="56"/>
  <c r="GH29" i="56"/>
  <c r="FS75" i="56"/>
  <c r="GA75" i="56"/>
  <c r="FQ75" i="56"/>
  <c r="FY75" i="56"/>
  <c r="GA11" i="56"/>
  <c r="FS11" i="56"/>
  <c r="CM20" i="56"/>
  <c r="GE20" i="56"/>
  <c r="CM73" i="56"/>
  <c r="GE73" i="56"/>
  <c r="FY91" i="56"/>
  <c r="FQ91" i="56"/>
  <c r="FT66" i="56"/>
  <c r="FL66" i="56"/>
  <c r="FL58" i="56"/>
  <c r="FT58" i="56"/>
  <c r="GE66" i="56"/>
  <c r="CM66" i="56"/>
  <c r="GF92" i="56"/>
  <c r="FX92" i="56"/>
  <c r="FX34" i="56"/>
  <c r="GF34" i="56"/>
  <c r="FT40" i="56"/>
  <c r="FL40" i="56"/>
  <c r="FY78" i="56"/>
  <c r="FQ78" i="56"/>
  <c r="FY81" i="56"/>
  <c r="FQ81" i="56"/>
  <c r="FY83" i="56"/>
  <c r="FQ83" i="56"/>
  <c r="GE43" i="56" l="1"/>
  <c r="CL43" i="56" s="1"/>
  <c r="CM43" i="56"/>
  <c r="GE19" i="56"/>
  <c r="CL19" i="56" s="1"/>
  <c r="CM19" i="56"/>
  <c r="GG34" i="56"/>
  <c r="CN34" i="56" s="1"/>
  <c r="GI34" i="56"/>
  <c r="CO34" i="56" s="1"/>
  <c r="GH36" i="56"/>
  <c r="FZ36" i="56"/>
  <c r="CP100" i="56"/>
  <c r="CS100" i="56" s="1"/>
  <c r="CM76" i="56"/>
  <c r="GE76" i="56"/>
  <c r="CL76" i="56" s="1"/>
  <c r="GA72" i="56"/>
  <c r="FS72" i="56"/>
  <c r="GE90" i="56"/>
  <c r="CL90" i="56" s="1"/>
  <c r="CM90" i="56"/>
  <c r="FS88" i="56"/>
  <c r="GA88" i="56"/>
  <c r="FZ56" i="56"/>
  <c r="GH56" i="56"/>
  <c r="FT9" i="56"/>
  <c r="FL9" i="56"/>
  <c r="GE27" i="56"/>
  <c r="CL27" i="56" s="1"/>
  <c r="CM27" i="56"/>
  <c r="FZ91" i="56"/>
  <c r="GH91" i="56"/>
  <c r="CM58" i="56"/>
  <c r="GE58" i="56"/>
  <c r="CL58" i="56" s="1"/>
  <c r="GA17" i="56"/>
  <c r="FS17" i="56"/>
  <c r="CM40" i="56"/>
  <c r="GE40" i="56"/>
  <c r="CL40" i="56" s="1"/>
  <c r="FS42" i="56"/>
  <c r="GA42" i="56"/>
  <c r="GH13" i="56"/>
  <c r="FZ13" i="56"/>
  <c r="CM77" i="56"/>
  <c r="GE77" i="56"/>
  <c r="CL77" i="56" s="1"/>
  <c r="GA38" i="56"/>
  <c r="FS38" i="56"/>
  <c r="GA47" i="56"/>
  <c r="FS47" i="56"/>
  <c r="GA25" i="56"/>
  <c r="FS25" i="56"/>
  <c r="GA64" i="56"/>
  <c r="FS64" i="56"/>
  <c r="GH18" i="56"/>
  <c r="FZ18" i="56"/>
  <c r="GI48" i="56"/>
  <c r="CO48" i="56" s="1"/>
  <c r="GG48" i="56"/>
  <c r="CN48" i="56" s="1"/>
  <c r="GA67" i="56"/>
  <c r="FS67" i="56"/>
  <c r="CL32" i="56"/>
  <c r="GF16" i="56"/>
  <c r="FX16" i="56"/>
  <c r="FS71" i="56"/>
  <c r="GA71" i="56"/>
  <c r="FZ96" i="56"/>
  <c r="GH96" i="56"/>
  <c r="GE28" i="56"/>
  <c r="CM28" i="56"/>
  <c r="FS31" i="56"/>
  <c r="GA31" i="56"/>
  <c r="CL87" i="56"/>
  <c r="GH51" i="56"/>
  <c r="FZ51" i="56"/>
  <c r="GA33" i="56"/>
  <c r="FS33" i="56"/>
  <c r="GE31" i="56"/>
  <c r="CM31" i="56"/>
  <c r="FX42" i="56"/>
  <c r="GF42" i="56"/>
  <c r="GH75" i="56"/>
  <c r="FZ75" i="56"/>
  <c r="FX56" i="56"/>
  <c r="GF56" i="56"/>
  <c r="GA61" i="56"/>
  <c r="FS61" i="56"/>
  <c r="FS35" i="56"/>
  <c r="GA35" i="56"/>
  <c r="GF38" i="56"/>
  <c r="FX38" i="56"/>
  <c r="CM68" i="56"/>
  <c r="GE68" i="56"/>
  <c r="FS15" i="56"/>
  <c r="GA15" i="56"/>
  <c r="GI55" i="56"/>
  <c r="CO55" i="56" s="1"/>
  <c r="GG55" i="56"/>
  <c r="CN55" i="56" s="1"/>
  <c r="CL53" i="56"/>
  <c r="GA87" i="56"/>
  <c r="FS87" i="56"/>
  <c r="FX83" i="56"/>
  <c r="GF83" i="56"/>
  <c r="CL66" i="56"/>
  <c r="CL61" i="56"/>
  <c r="GE57" i="56"/>
  <c r="CM57" i="56"/>
  <c r="CM55" i="56"/>
  <c r="GE55" i="56"/>
  <c r="FS19" i="56"/>
  <c r="GA19" i="56"/>
  <c r="CL94" i="56"/>
  <c r="GI63" i="56"/>
  <c r="CO63" i="56" s="1"/>
  <c r="GG63" i="56"/>
  <c r="CN63" i="56" s="1"/>
  <c r="FS94" i="56"/>
  <c r="GA94" i="56"/>
  <c r="FS68" i="56"/>
  <c r="GA68" i="56"/>
  <c r="CQ53" i="56"/>
  <c r="GF71" i="56"/>
  <c r="FX71" i="56"/>
  <c r="CL95" i="56"/>
  <c r="GH11" i="56"/>
  <c r="FZ11" i="56"/>
  <c r="CM59" i="56"/>
  <c r="GE59" i="56"/>
  <c r="GE92" i="56"/>
  <c r="CM92" i="56"/>
  <c r="GE14" i="56"/>
  <c r="CM14" i="56"/>
  <c r="GI29" i="56"/>
  <c r="CO29" i="56" s="1"/>
  <c r="CQ29" i="56" s="1"/>
  <c r="GG29" i="56"/>
  <c r="GH54" i="56"/>
  <c r="FZ54" i="56"/>
  <c r="GA84" i="56"/>
  <c r="FS84" i="56"/>
  <c r="GF81" i="56"/>
  <c r="FX81" i="56"/>
  <c r="GE79" i="56"/>
  <c r="CM79" i="56"/>
  <c r="FX18" i="56"/>
  <c r="GF18" i="56"/>
  <c r="GF48" i="56"/>
  <c r="FX48" i="56"/>
  <c r="FS49" i="56"/>
  <c r="GA49" i="56"/>
  <c r="FZ37" i="56"/>
  <c r="GH37" i="56"/>
  <c r="GE50" i="56"/>
  <c r="CM50" i="56"/>
  <c r="FZ12" i="56"/>
  <c r="GH12" i="56"/>
  <c r="GA98" i="56"/>
  <c r="FS98" i="56"/>
  <c r="FX88" i="56"/>
  <c r="GF88" i="56"/>
  <c r="GH23" i="56"/>
  <c r="FZ23" i="56"/>
  <c r="GG53" i="56"/>
  <c r="CN53" i="56" s="1"/>
  <c r="GI53" i="56"/>
  <c r="CO53" i="56" s="1"/>
  <c r="GG20" i="56"/>
  <c r="CN20" i="56" s="1"/>
  <c r="GI20" i="56"/>
  <c r="CO20" i="56" s="1"/>
  <c r="CQ20" i="56" s="1"/>
  <c r="GF97" i="56"/>
  <c r="FX97" i="56"/>
  <c r="GA76" i="56"/>
  <c r="FS76" i="56"/>
  <c r="FZ73" i="56"/>
  <c r="GH73" i="56"/>
  <c r="CM63" i="56"/>
  <c r="GE63" i="56"/>
  <c r="FX99" i="56"/>
  <c r="GF99" i="56"/>
  <c r="GF46" i="56"/>
  <c r="FX46" i="56"/>
  <c r="GA58" i="56"/>
  <c r="FS58" i="56"/>
  <c r="GI93" i="56"/>
  <c r="CO93" i="56" s="1"/>
  <c r="GG93" i="56"/>
  <c r="CN93" i="56" s="1"/>
  <c r="GH24" i="56"/>
  <c r="FZ24" i="56"/>
  <c r="FX78" i="56"/>
  <c r="GF78" i="56"/>
  <c r="GE54" i="56"/>
  <c r="CM54" i="56"/>
  <c r="FX41" i="56"/>
  <c r="GF41" i="56"/>
  <c r="FX21" i="56"/>
  <c r="GF21" i="56"/>
  <c r="GF67" i="56"/>
  <c r="FX67" i="56"/>
  <c r="FX91" i="56"/>
  <c r="GF91" i="56"/>
  <c r="CM39" i="56"/>
  <c r="GE39" i="56"/>
  <c r="GH57" i="56"/>
  <c r="FZ57" i="56"/>
  <c r="CM36" i="56"/>
  <c r="GE36" i="56"/>
  <c r="GE62" i="56"/>
  <c r="CM62" i="56"/>
  <c r="GG79" i="56"/>
  <c r="CN79" i="56" s="1"/>
  <c r="GI79" i="56"/>
  <c r="CO79" i="56" s="1"/>
  <c r="GE24" i="56"/>
  <c r="CM24" i="56"/>
  <c r="FS10" i="56"/>
  <c r="GA10" i="56"/>
  <c r="GH39" i="56"/>
  <c r="FZ39" i="56"/>
  <c r="FX13" i="56"/>
  <c r="GF13" i="56"/>
  <c r="CM52" i="56"/>
  <c r="GE52" i="56"/>
  <c r="GA77" i="56"/>
  <c r="FS77" i="56"/>
  <c r="FS30" i="56"/>
  <c r="GA30" i="56"/>
  <c r="CL73" i="56"/>
  <c r="CM15" i="56"/>
  <c r="GE15" i="56"/>
  <c r="GH92" i="56"/>
  <c r="FZ92" i="56"/>
  <c r="GF84" i="56"/>
  <c r="FX84" i="56"/>
  <c r="GH74" i="56"/>
  <c r="FZ74" i="56"/>
  <c r="GA99" i="56"/>
  <c r="FS99" i="56"/>
  <c r="GF89" i="56"/>
  <c r="FX89" i="56"/>
  <c r="CM93" i="56"/>
  <c r="GE93" i="56"/>
  <c r="GF9" i="56"/>
  <c r="FX9" i="56"/>
  <c r="GA90" i="56"/>
  <c r="FS90" i="56"/>
  <c r="GH45" i="56"/>
  <c r="FZ45" i="56"/>
  <c r="GE12" i="56"/>
  <c r="CM12" i="56"/>
  <c r="FS83" i="56"/>
  <c r="GA83" i="56"/>
  <c r="GE33" i="56"/>
  <c r="CM33" i="56"/>
  <c r="CL72" i="56"/>
  <c r="GH97" i="56"/>
  <c r="FZ97" i="56"/>
  <c r="FS89" i="56"/>
  <c r="GA89" i="56"/>
  <c r="GI21" i="56"/>
  <c r="CO21" i="56" s="1"/>
  <c r="GG21" i="56"/>
  <c r="CN21" i="56" s="1"/>
  <c r="GF25" i="56"/>
  <c r="FX25" i="56"/>
  <c r="GE69" i="56"/>
  <c r="CM69" i="56"/>
  <c r="FZ41" i="56"/>
  <c r="GH41" i="56"/>
  <c r="CL70" i="56"/>
  <c r="FS59" i="56"/>
  <c r="GA59" i="56"/>
  <c r="GF85" i="56"/>
  <c r="FX85" i="56"/>
  <c r="GA22" i="56"/>
  <c r="FS22" i="56"/>
  <c r="FS16" i="56"/>
  <c r="GA16" i="56"/>
  <c r="GA14" i="56"/>
  <c r="FS14" i="56"/>
  <c r="GI85" i="56"/>
  <c r="CO85" i="56" s="1"/>
  <c r="GG85" i="56"/>
  <c r="CN85" i="56" s="1"/>
  <c r="CL23" i="56"/>
  <c r="GF10" i="56"/>
  <c r="FX10" i="56"/>
  <c r="FS95" i="56"/>
  <c r="GA95" i="56"/>
  <c r="FS46" i="56"/>
  <c r="GA46" i="56"/>
  <c r="CL74" i="56"/>
  <c r="GF26" i="56"/>
  <c r="FX26" i="56"/>
  <c r="CL82" i="56"/>
  <c r="FX51" i="56"/>
  <c r="GF51" i="56"/>
  <c r="FS40" i="56"/>
  <c r="GA40" i="56"/>
  <c r="CL20" i="56"/>
  <c r="CL45" i="56"/>
  <c r="FS69" i="56"/>
  <c r="GA69" i="56"/>
  <c r="CL49" i="56"/>
  <c r="GH70" i="56"/>
  <c r="FZ70" i="56"/>
  <c r="CL44" i="56"/>
  <c r="FS80" i="56"/>
  <c r="GA80" i="56"/>
  <c r="GA50" i="56"/>
  <c r="FS50" i="56"/>
  <c r="GH28" i="56"/>
  <c r="FZ28" i="56"/>
  <c r="CL22" i="56"/>
  <c r="GE65" i="56"/>
  <c r="CM65" i="56"/>
  <c r="GA44" i="56"/>
  <c r="FS44" i="56"/>
  <c r="FS82" i="56"/>
  <c r="GA82" i="56"/>
  <c r="CL30" i="56"/>
  <c r="GF17" i="56"/>
  <c r="FX17" i="56"/>
  <c r="FX47" i="56"/>
  <c r="GF47" i="56"/>
  <c r="GF75" i="56"/>
  <c r="FX75" i="56"/>
  <c r="FZ86" i="56"/>
  <c r="GH86" i="56"/>
  <c r="FX60" i="56"/>
  <c r="GF60" i="56"/>
  <c r="GI60" i="56"/>
  <c r="CO60" i="56" s="1"/>
  <c r="GG60" i="56"/>
  <c r="CN60" i="56" s="1"/>
  <c r="FZ27" i="56"/>
  <c r="GH27" i="56"/>
  <c r="FS65" i="56"/>
  <c r="GA65" i="56"/>
  <c r="GA52" i="56"/>
  <c r="FS52" i="56"/>
  <c r="GA66" i="56"/>
  <c r="FS66" i="56"/>
  <c r="GE80" i="56"/>
  <c r="CM80" i="56"/>
  <c r="FZ32" i="56"/>
  <c r="GH32" i="56"/>
  <c r="GE34" i="56"/>
  <c r="CM34" i="56"/>
  <c r="CQ34" i="56" s="1"/>
  <c r="GA43" i="56"/>
  <c r="FS43" i="56"/>
  <c r="GA62" i="56"/>
  <c r="FS62" i="56"/>
  <c r="FX96" i="56"/>
  <c r="GF96" i="56"/>
  <c r="CL11" i="56"/>
  <c r="FS81" i="56"/>
  <c r="GA81" i="56"/>
  <c r="FS26" i="56"/>
  <c r="GA26" i="56"/>
  <c r="GF86" i="56"/>
  <c r="FX86" i="56"/>
  <c r="GH64" i="56" l="1"/>
  <c r="FZ64" i="56"/>
  <c r="FZ17" i="56"/>
  <c r="GH17" i="56"/>
  <c r="GH72" i="56"/>
  <c r="FZ72" i="56"/>
  <c r="GH25" i="56"/>
  <c r="FZ25" i="56"/>
  <c r="GG91" i="56"/>
  <c r="CN91" i="56" s="1"/>
  <c r="GI91" i="56"/>
  <c r="CO91" i="56" s="1"/>
  <c r="FZ47" i="56"/>
  <c r="GH47" i="56"/>
  <c r="CP20" i="56"/>
  <c r="CS20" i="56" s="1"/>
  <c r="GI36" i="56"/>
  <c r="CO36" i="56" s="1"/>
  <c r="CQ36" i="56" s="1"/>
  <c r="GG36" i="56"/>
  <c r="CN36" i="56" s="1"/>
  <c r="FZ38" i="56"/>
  <c r="GH38" i="56"/>
  <c r="GA9" i="56"/>
  <c r="FS9" i="56"/>
  <c r="GI56" i="56"/>
  <c r="CO56" i="56" s="1"/>
  <c r="GG56" i="56"/>
  <c r="CN56" i="56" s="1"/>
  <c r="GG13" i="56"/>
  <c r="CN13" i="56" s="1"/>
  <c r="GI13" i="56"/>
  <c r="CO13" i="56" s="1"/>
  <c r="FZ42" i="56"/>
  <c r="GH42" i="56"/>
  <c r="FZ88" i="56"/>
  <c r="GH88" i="56"/>
  <c r="GI75" i="56"/>
  <c r="CO75" i="56" s="1"/>
  <c r="GG75" i="56"/>
  <c r="CN75" i="56" s="1"/>
  <c r="GH46" i="56"/>
  <c r="FZ46" i="56"/>
  <c r="GI39" i="56"/>
  <c r="CO39" i="56" s="1"/>
  <c r="GG39" i="56"/>
  <c r="CN39" i="56" s="1"/>
  <c r="CM85" i="56"/>
  <c r="CQ85" i="56" s="1"/>
  <c r="GE85" i="56"/>
  <c r="FZ10" i="56"/>
  <c r="GH10" i="56"/>
  <c r="CM42" i="56"/>
  <c r="GE42" i="56"/>
  <c r="GE75" i="56"/>
  <c r="CM75" i="56"/>
  <c r="FZ95" i="56"/>
  <c r="GH95" i="56"/>
  <c r="GH59" i="56"/>
  <c r="FZ59" i="56"/>
  <c r="GI45" i="56"/>
  <c r="CO45" i="56" s="1"/>
  <c r="CQ45" i="56" s="1"/>
  <c r="GG45" i="56"/>
  <c r="GI92" i="56"/>
  <c r="CO92" i="56" s="1"/>
  <c r="GG92" i="56"/>
  <c r="CN92" i="56" s="1"/>
  <c r="GE67" i="56"/>
  <c r="CM67" i="56"/>
  <c r="GI37" i="56"/>
  <c r="CO37" i="56" s="1"/>
  <c r="CQ37" i="56" s="1"/>
  <c r="GG37" i="56"/>
  <c r="CN29" i="56"/>
  <c r="CP29" i="56"/>
  <c r="CS29" i="56" s="1"/>
  <c r="CL57" i="56"/>
  <c r="CL68" i="56"/>
  <c r="GH71" i="56"/>
  <c r="FZ71" i="56"/>
  <c r="FZ66" i="56"/>
  <c r="GH66" i="56"/>
  <c r="GE47" i="56"/>
  <c r="CM47" i="56"/>
  <c r="CL15" i="56"/>
  <c r="CM21" i="56"/>
  <c r="CQ21" i="56" s="1"/>
  <c r="GE21" i="56"/>
  <c r="CM71" i="56"/>
  <c r="GE71" i="56"/>
  <c r="GI74" i="56"/>
  <c r="CO74" i="56" s="1"/>
  <c r="CQ74" i="56" s="1"/>
  <c r="GG74" i="56"/>
  <c r="CL28" i="56"/>
  <c r="CL55" i="56"/>
  <c r="CP55" i="56"/>
  <c r="CS55" i="56" s="1"/>
  <c r="GH69" i="56"/>
  <c r="FZ69" i="56"/>
  <c r="GE84" i="56"/>
  <c r="CM84" i="56"/>
  <c r="CL80" i="56"/>
  <c r="CM97" i="56"/>
  <c r="GE97" i="56"/>
  <c r="CM41" i="56"/>
  <c r="GE41" i="56"/>
  <c r="GE38" i="56"/>
  <c r="CM38" i="56"/>
  <c r="GE17" i="56"/>
  <c r="CM17" i="56"/>
  <c r="GH40" i="56"/>
  <c r="FZ40" i="56"/>
  <c r="GH30" i="56"/>
  <c r="FZ30" i="56"/>
  <c r="CM48" i="56"/>
  <c r="CQ48" i="56" s="1"/>
  <c r="GE48" i="56"/>
  <c r="CL54" i="56"/>
  <c r="CQ92" i="56"/>
  <c r="GH82" i="56"/>
  <c r="FZ82" i="56"/>
  <c r="CL36" i="56"/>
  <c r="GE78" i="56"/>
  <c r="CM78" i="56"/>
  <c r="CQ78" i="56" s="1"/>
  <c r="CL92" i="56"/>
  <c r="GH67" i="56"/>
  <c r="FZ67" i="56"/>
  <c r="GI32" i="56"/>
  <c r="CO32" i="56" s="1"/>
  <c r="CQ32" i="56" s="1"/>
  <c r="GG32" i="56"/>
  <c r="GG11" i="56"/>
  <c r="GI11" i="56"/>
  <c r="CO11" i="56" s="1"/>
  <c r="CQ11" i="56" s="1"/>
  <c r="GH81" i="56"/>
  <c r="FZ81" i="56"/>
  <c r="GI41" i="56"/>
  <c r="CO41" i="56" s="1"/>
  <c r="GG41" i="56"/>
  <c r="CN41" i="56" s="1"/>
  <c r="GH43" i="56"/>
  <c r="FZ43" i="56"/>
  <c r="CM89" i="56"/>
  <c r="GE89" i="56"/>
  <c r="GH77" i="56"/>
  <c r="FZ77" i="56"/>
  <c r="CP63" i="56"/>
  <c r="CS63" i="56" s="1"/>
  <c r="CL63" i="56"/>
  <c r="CQ79" i="56"/>
  <c r="GI86" i="56"/>
  <c r="CO86" i="56" s="1"/>
  <c r="GG86" i="56"/>
  <c r="CN86" i="56" s="1"/>
  <c r="GH22" i="56"/>
  <c r="FZ22" i="56"/>
  <c r="CM91" i="56"/>
  <c r="GE91" i="56"/>
  <c r="CL50" i="56"/>
  <c r="CQ55" i="56"/>
  <c r="GG28" i="56"/>
  <c r="CN28" i="56" s="1"/>
  <c r="GI28" i="56"/>
  <c r="CO28" i="56" s="1"/>
  <c r="CQ28" i="56" s="1"/>
  <c r="GH90" i="56"/>
  <c r="FZ90" i="56"/>
  <c r="FZ52" i="56"/>
  <c r="GH52" i="56"/>
  <c r="GH65" i="56"/>
  <c r="FZ65" i="56"/>
  <c r="GE46" i="56"/>
  <c r="CM46" i="56"/>
  <c r="CL14" i="56"/>
  <c r="GG27" i="56"/>
  <c r="GI27" i="56"/>
  <c r="CO27" i="56" s="1"/>
  <c r="CQ27" i="56" s="1"/>
  <c r="GE51" i="56"/>
  <c r="CM51" i="56"/>
  <c r="GE88" i="56"/>
  <c r="CM88" i="56"/>
  <c r="GH35" i="56"/>
  <c r="FZ35" i="56"/>
  <c r="CM86" i="56"/>
  <c r="GE86" i="56"/>
  <c r="GH14" i="56"/>
  <c r="FZ14" i="56"/>
  <c r="CL69" i="56"/>
  <c r="CL33" i="56"/>
  <c r="CL52" i="56"/>
  <c r="CQ63" i="56"/>
  <c r="FZ98" i="56"/>
  <c r="GH98" i="56"/>
  <c r="CP79" i="56"/>
  <c r="CS79" i="56" s="1"/>
  <c r="CL79" i="56"/>
  <c r="FZ87" i="56"/>
  <c r="GH87" i="56"/>
  <c r="FZ61" i="56"/>
  <c r="GH61" i="56"/>
  <c r="FZ31" i="56"/>
  <c r="GH31" i="56"/>
  <c r="CL65" i="56"/>
  <c r="FZ76" i="56"/>
  <c r="GH76" i="56"/>
  <c r="CL12" i="56"/>
  <c r="FZ15" i="56"/>
  <c r="GH15" i="56"/>
  <c r="GG54" i="56"/>
  <c r="CN54" i="56" s="1"/>
  <c r="GI54" i="56"/>
  <c r="CO54" i="56" s="1"/>
  <c r="CQ54" i="56" s="1"/>
  <c r="GH89" i="56"/>
  <c r="FZ89" i="56"/>
  <c r="CL24" i="56"/>
  <c r="FZ58" i="56"/>
  <c r="GH58" i="56"/>
  <c r="FZ49" i="56"/>
  <c r="GH49" i="56"/>
  <c r="CL31" i="56"/>
  <c r="CM10" i="56"/>
  <c r="GE10" i="56"/>
  <c r="GE16" i="56"/>
  <c r="CM16" i="56"/>
  <c r="FZ50" i="56"/>
  <c r="GH50" i="56"/>
  <c r="GE9" i="56"/>
  <c r="CM9" i="56"/>
  <c r="CP93" i="56"/>
  <c r="CS93" i="56" s="1"/>
  <c r="CL93" i="56"/>
  <c r="GG23" i="56"/>
  <c r="GI23" i="56"/>
  <c r="CO23" i="56" s="1"/>
  <c r="CQ23" i="56" s="1"/>
  <c r="GH62" i="56"/>
  <c r="FZ62" i="56"/>
  <c r="FZ80" i="56"/>
  <c r="GH80" i="56"/>
  <c r="CQ93" i="56"/>
  <c r="CM99" i="56"/>
  <c r="GE99" i="56"/>
  <c r="GI51" i="56"/>
  <c r="CO51" i="56" s="1"/>
  <c r="GG51" i="56"/>
  <c r="CN51" i="56" s="1"/>
  <c r="FZ44" i="56"/>
  <c r="GH44" i="56"/>
  <c r="GH16" i="56"/>
  <c r="FZ16" i="56"/>
  <c r="GH83" i="56"/>
  <c r="FZ83" i="56"/>
  <c r="FZ99" i="56"/>
  <c r="GH99" i="56"/>
  <c r="GI57" i="56"/>
  <c r="CO57" i="56" s="1"/>
  <c r="CQ57" i="56" s="1"/>
  <c r="GG57" i="56"/>
  <c r="CN57" i="56" s="1"/>
  <c r="GI24" i="56"/>
  <c r="CO24" i="56" s="1"/>
  <c r="CQ24" i="56" s="1"/>
  <c r="GG24" i="56"/>
  <c r="CN24" i="56" s="1"/>
  <c r="GI73" i="56"/>
  <c r="CO73" i="56" s="1"/>
  <c r="CQ73" i="56" s="1"/>
  <c r="GG73" i="56"/>
  <c r="GG12" i="56"/>
  <c r="CN12" i="56" s="1"/>
  <c r="GI12" i="56"/>
  <c r="CO12" i="56" s="1"/>
  <c r="CQ12" i="56" s="1"/>
  <c r="CL59" i="56"/>
  <c r="CM56" i="56"/>
  <c r="CQ56" i="56" s="1"/>
  <c r="GE56" i="56"/>
  <c r="CQ39" i="56"/>
  <c r="GH84" i="56"/>
  <c r="FZ84" i="56"/>
  <c r="GI96" i="56"/>
  <c r="CO96" i="56" s="1"/>
  <c r="GG96" i="56"/>
  <c r="CN96" i="56" s="1"/>
  <c r="GE96" i="56"/>
  <c r="CM96" i="56"/>
  <c r="GH68" i="56"/>
  <c r="FZ68" i="56"/>
  <c r="GH33" i="56"/>
  <c r="FZ33" i="56"/>
  <c r="GI97" i="56"/>
  <c r="CO97" i="56" s="1"/>
  <c r="GG97" i="56"/>
  <c r="CN97" i="56" s="1"/>
  <c r="FZ94" i="56"/>
  <c r="GH94" i="56"/>
  <c r="CL62" i="56"/>
  <c r="CM18" i="56"/>
  <c r="GE18" i="56"/>
  <c r="GE83" i="56"/>
  <c r="CM83" i="56"/>
  <c r="GH26" i="56"/>
  <c r="FZ26" i="56"/>
  <c r="CP34" i="56"/>
  <c r="CS34" i="56" s="1"/>
  <c r="CL34" i="56"/>
  <c r="CM60" i="56"/>
  <c r="CQ60" i="56" s="1"/>
  <c r="GE60" i="56"/>
  <c r="GI70" i="56"/>
  <c r="CO70" i="56" s="1"/>
  <c r="CQ70" i="56" s="1"/>
  <c r="GG70" i="56"/>
  <c r="CM26" i="56"/>
  <c r="GE26" i="56"/>
  <c r="GE25" i="56"/>
  <c r="CM25" i="56"/>
  <c r="CM13" i="56"/>
  <c r="GE13" i="56"/>
  <c r="CL39" i="56"/>
  <c r="CP39" i="56"/>
  <c r="CS39" i="56" s="1"/>
  <c r="GE81" i="56"/>
  <c r="CM81" i="56"/>
  <c r="GH19" i="56"/>
  <c r="FZ19" i="56"/>
  <c r="CP53" i="56"/>
  <c r="CS53" i="56" s="1"/>
  <c r="GI18" i="56"/>
  <c r="CO18" i="56" s="1"/>
  <c r="GG18" i="56"/>
  <c r="CN18" i="56" s="1"/>
  <c r="GG88" i="56" l="1"/>
  <c r="CN88" i="56" s="1"/>
  <c r="GI88" i="56"/>
  <c r="CO88" i="56" s="1"/>
  <c r="GI47" i="56"/>
  <c r="CO47" i="56" s="1"/>
  <c r="CQ47" i="56" s="1"/>
  <c r="GG47" i="56"/>
  <c r="CN47" i="56" s="1"/>
  <c r="CQ75" i="56"/>
  <c r="GI42" i="56"/>
  <c r="CO42" i="56" s="1"/>
  <c r="GG42" i="56"/>
  <c r="CN42" i="56" s="1"/>
  <c r="CQ86" i="56"/>
  <c r="CQ42" i="56"/>
  <c r="GG25" i="56"/>
  <c r="CN25" i="56" s="1"/>
  <c r="GI25" i="56"/>
  <c r="CO25" i="56" s="1"/>
  <c r="CQ25" i="56" s="1"/>
  <c r="CQ17" i="56"/>
  <c r="CQ38" i="56"/>
  <c r="CQ88" i="56"/>
  <c r="GG72" i="56"/>
  <c r="GI72" i="56"/>
  <c r="CO72" i="56" s="1"/>
  <c r="CQ72" i="56" s="1"/>
  <c r="CQ13" i="56"/>
  <c r="CQ91" i="56"/>
  <c r="CP36" i="56"/>
  <c r="CS36" i="56" s="1"/>
  <c r="GI17" i="56"/>
  <c r="CO17" i="56" s="1"/>
  <c r="GG17" i="56"/>
  <c r="CN17" i="56" s="1"/>
  <c r="CQ41" i="56"/>
  <c r="FZ9" i="56"/>
  <c r="GH9" i="56"/>
  <c r="CQ18" i="56"/>
  <c r="CQ97" i="56"/>
  <c r="GG38" i="56"/>
  <c r="CN38" i="56" s="1"/>
  <c r="GI38" i="56"/>
  <c r="CO38" i="56" s="1"/>
  <c r="GI64" i="56"/>
  <c r="CO64" i="56" s="1"/>
  <c r="CQ64" i="56" s="1"/>
  <c r="GG64" i="56"/>
  <c r="GI35" i="56"/>
  <c r="CO35" i="56" s="1"/>
  <c r="CQ35" i="56" s="1"/>
  <c r="GG35" i="56"/>
  <c r="GI81" i="56"/>
  <c r="CO81" i="56" s="1"/>
  <c r="GG81" i="56"/>
  <c r="CN81" i="56" s="1"/>
  <c r="CL71" i="56"/>
  <c r="CP57" i="56"/>
  <c r="CS57" i="56" s="1"/>
  <c r="CP75" i="56"/>
  <c r="CS75" i="56" s="1"/>
  <c r="CL75" i="56"/>
  <c r="CL81" i="56"/>
  <c r="CP81" i="56"/>
  <c r="CS81" i="56" s="1"/>
  <c r="CL99" i="56"/>
  <c r="CL16" i="56"/>
  <c r="GG98" i="56"/>
  <c r="GI98" i="56"/>
  <c r="CO98" i="56" s="1"/>
  <c r="CQ98" i="56" s="1"/>
  <c r="GI90" i="56"/>
  <c r="CO90" i="56" s="1"/>
  <c r="CQ90" i="56" s="1"/>
  <c r="GG90" i="56"/>
  <c r="CP54" i="56"/>
  <c r="CS54" i="56" s="1"/>
  <c r="CL42" i="56"/>
  <c r="GI26" i="56"/>
  <c r="CO26" i="56" s="1"/>
  <c r="GG26" i="56"/>
  <c r="CN26" i="56" s="1"/>
  <c r="GI68" i="56"/>
  <c r="CO68" i="56" s="1"/>
  <c r="CQ68" i="56" s="1"/>
  <c r="GG68" i="56"/>
  <c r="CQ99" i="56"/>
  <c r="CL10" i="56"/>
  <c r="CP10" i="56"/>
  <c r="CS10" i="56" s="1"/>
  <c r="CP88" i="56"/>
  <c r="CS88" i="56" s="1"/>
  <c r="CL88" i="56"/>
  <c r="CN11" i="56"/>
  <c r="CP11" i="56"/>
  <c r="CS11" i="56" s="1"/>
  <c r="CL21" i="56"/>
  <c r="CP21" i="56"/>
  <c r="CS21" i="56" s="1"/>
  <c r="CQ96" i="56"/>
  <c r="CP12" i="56"/>
  <c r="CS12" i="56" s="1"/>
  <c r="CQ51" i="56"/>
  <c r="CN32" i="56"/>
  <c r="CP32" i="56"/>
  <c r="CS32" i="56" s="1"/>
  <c r="CL48" i="56"/>
  <c r="CP48" i="56"/>
  <c r="CS48" i="56" s="1"/>
  <c r="CQ84" i="56"/>
  <c r="CN37" i="56"/>
  <c r="CP37" i="56"/>
  <c r="CS37" i="56" s="1"/>
  <c r="GI82" i="56"/>
  <c r="CO82" i="56" s="1"/>
  <c r="CQ82" i="56" s="1"/>
  <c r="GG82" i="56"/>
  <c r="CL83" i="56"/>
  <c r="GI76" i="56"/>
  <c r="CO76" i="56" s="1"/>
  <c r="CQ76" i="56" s="1"/>
  <c r="GG76" i="56"/>
  <c r="GI10" i="56"/>
  <c r="CO10" i="56" s="1"/>
  <c r="CQ10" i="56" s="1"/>
  <c r="GG10" i="56"/>
  <c r="CN10" i="56" s="1"/>
  <c r="CP85" i="56"/>
  <c r="CS85" i="56" s="1"/>
  <c r="CL85" i="56"/>
  <c r="CL47" i="56"/>
  <c r="CP47" i="56"/>
  <c r="CS47" i="56" s="1"/>
  <c r="CQ26" i="56"/>
  <c r="GI94" i="56"/>
  <c r="CO94" i="56" s="1"/>
  <c r="CQ94" i="56" s="1"/>
  <c r="GG94" i="56"/>
  <c r="CN23" i="56"/>
  <c r="CP23" i="56"/>
  <c r="CS23" i="56" s="1"/>
  <c r="GG31" i="56"/>
  <c r="GI31" i="56"/>
  <c r="CO31" i="56" s="1"/>
  <c r="CQ31" i="56" s="1"/>
  <c r="GG43" i="56"/>
  <c r="GI43" i="56"/>
  <c r="CO43" i="56" s="1"/>
  <c r="CQ43" i="56" s="1"/>
  <c r="GG66" i="56"/>
  <c r="GI66" i="56"/>
  <c r="CO66" i="56" s="1"/>
  <c r="CQ66" i="56" s="1"/>
  <c r="CN45" i="56"/>
  <c r="CP45" i="56"/>
  <c r="CS45" i="56" s="1"/>
  <c r="GG19" i="56"/>
  <c r="GI19" i="56"/>
  <c r="CO19" i="56" s="1"/>
  <c r="CQ19" i="56" s="1"/>
  <c r="GI50" i="56"/>
  <c r="CO50" i="56" s="1"/>
  <c r="CQ50" i="56" s="1"/>
  <c r="GG50" i="56"/>
  <c r="GI52" i="56"/>
  <c r="CO52" i="56" s="1"/>
  <c r="CQ52" i="56" s="1"/>
  <c r="GG52" i="56"/>
  <c r="CL97" i="56"/>
  <c r="CP97" i="56"/>
  <c r="CS97" i="56" s="1"/>
  <c r="CQ81" i="56"/>
  <c r="GI15" i="56"/>
  <c r="CO15" i="56" s="1"/>
  <c r="CQ15" i="56" s="1"/>
  <c r="GG15" i="56"/>
  <c r="CL13" i="56"/>
  <c r="CP13" i="56"/>
  <c r="CS13" i="56" s="1"/>
  <c r="CP96" i="56"/>
  <c r="CS96" i="56" s="1"/>
  <c r="CL96" i="56"/>
  <c r="CL51" i="56"/>
  <c r="CP51" i="56"/>
  <c r="CS51" i="56" s="1"/>
  <c r="CL18" i="56"/>
  <c r="CP18" i="56"/>
  <c r="CS18" i="56" s="1"/>
  <c r="GI49" i="56"/>
  <c r="CO49" i="56" s="1"/>
  <c r="CQ49" i="56" s="1"/>
  <c r="GG49" i="56"/>
  <c r="CN27" i="56"/>
  <c r="CP27" i="56"/>
  <c r="CS27" i="56" s="1"/>
  <c r="GI67" i="56"/>
  <c r="CO67" i="56" s="1"/>
  <c r="GG67" i="56"/>
  <c r="CN67" i="56" s="1"/>
  <c r="CL26" i="56"/>
  <c r="CP26" i="56"/>
  <c r="CS26" i="56" s="1"/>
  <c r="GG84" i="56"/>
  <c r="CN84" i="56" s="1"/>
  <c r="GI84" i="56"/>
  <c r="CO84" i="56" s="1"/>
  <c r="GG58" i="56"/>
  <c r="GI58" i="56"/>
  <c r="CO58" i="56" s="1"/>
  <c r="CQ58" i="56" s="1"/>
  <c r="CP91" i="56"/>
  <c r="CS91" i="56" s="1"/>
  <c r="CL91" i="56"/>
  <c r="CP92" i="56"/>
  <c r="CS92" i="56" s="1"/>
  <c r="GG40" i="56"/>
  <c r="GI40" i="56"/>
  <c r="CO40" i="56" s="1"/>
  <c r="CQ40" i="56" s="1"/>
  <c r="CN70" i="56"/>
  <c r="CP70" i="56"/>
  <c r="CS70" i="56" s="1"/>
  <c r="CL56" i="56"/>
  <c r="CP56" i="56"/>
  <c r="CS56" i="56" s="1"/>
  <c r="GI83" i="56"/>
  <c r="CO83" i="56" s="1"/>
  <c r="CQ83" i="56" s="1"/>
  <c r="GG83" i="56"/>
  <c r="CN83" i="56" s="1"/>
  <c r="CQ46" i="56"/>
  <c r="CL78" i="56"/>
  <c r="CP78" i="56"/>
  <c r="CS78" i="56" s="1"/>
  <c r="CL17" i="56"/>
  <c r="CP17" i="56"/>
  <c r="CS17" i="56" s="1"/>
  <c r="CP28" i="56"/>
  <c r="CS28" i="56" s="1"/>
  <c r="GG77" i="56"/>
  <c r="GI77" i="56"/>
  <c r="CO77" i="56" s="1"/>
  <c r="CQ77" i="56" s="1"/>
  <c r="CL84" i="56"/>
  <c r="CP84" i="56"/>
  <c r="CS84" i="56" s="1"/>
  <c r="GI14" i="56"/>
  <c r="CO14" i="56" s="1"/>
  <c r="CQ14" i="56" s="1"/>
  <c r="GG14" i="56"/>
  <c r="GG46" i="56"/>
  <c r="CN46" i="56" s="1"/>
  <c r="GI46" i="56"/>
  <c r="CO46" i="56" s="1"/>
  <c r="GG33" i="56"/>
  <c r="GI33" i="56"/>
  <c r="CO33" i="56" s="1"/>
  <c r="CQ33" i="56" s="1"/>
  <c r="CN73" i="56"/>
  <c r="CP73" i="56"/>
  <c r="CS73" i="56" s="1"/>
  <c r="GI30" i="56"/>
  <c r="CO30" i="56" s="1"/>
  <c r="CQ30" i="56" s="1"/>
  <c r="GG30" i="56"/>
  <c r="CL67" i="56"/>
  <c r="CL25" i="56"/>
  <c r="GI62" i="56"/>
  <c r="CO62" i="56" s="1"/>
  <c r="CQ62" i="56" s="1"/>
  <c r="GG62" i="56"/>
  <c r="GI61" i="56"/>
  <c r="CO61" i="56" s="1"/>
  <c r="CQ61" i="56" s="1"/>
  <c r="GG61" i="56"/>
  <c r="CL46" i="56"/>
  <c r="GI16" i="56"/>
  <c r="CO16" i="56" s="1"/>
  <c r="CQ16" i="56" s="1"/>
  <c r="GG16" i="56"/>
  <c r="CN16" i="56" s="1"/>
  <c r="CL86" i="56"/>
  <c r="CP86" i="56"/>
  <c r="CS86" i="56" s="1"/>
  <c r="CL38" i="56"/>
  <c r="CN74" i="56"/>
  <c r="CP74" i="56"/>
  <c r="CS74" i="56" s="1"/>
  <c r="GI71" i="56"/>
  <c r="CO71" i="56" s="1"/>
  <c r="CQ71" i="56" s="1"/>
  <c r="GG71" i="56"/>
  <c r="CN71" i="56" s="1"/>
  <c r="GI59" i="56"/>
  <c r="CO59" i="56" s="1"/>
  <c r="CQ59" i="56" s="1"/>
  <c r="GG59" i="56"/>
  <c r="GI80" i="56"/>
  <c r="CO80" i="56" s="1"/>
  <c r="CQ80" i="56" s="1"/>
  <c r="GG80" i="56"/>
  <c r="CL89" i="56"/>
  <c r="CQ67" i="56"/>
  <c r="GG69" i="56"/>
  <c r="GI69" i="56"/>
  <c r="CO69" i="56" s="1"/>
  <c r="CQ69" i="56" s="1"/>
  <c r="GG99" i="56"/>
  <c r="CN99" i="56" s="1"/>
  <c r="GI99" i="56"/>
  <c r="CO99" i="56" s="1"/>
  <c r="CP24" i="56"/>
  <c r="CS24" i="56" s="1"/>
  <c r="GG22" i="56"/>
  <c r="GI22" i="56"/>
  <c r="CO22" i="56" s="1"/>
  <c r="CQ22" i="56" s="1"/>
  <c r="CL60" i="56"/>
  <c r="CP60" i="56"/>
  <c r="CS60" i="56" s="1"/>
  <c r="GG44" i="56"/>
  <c r="GI44" i="56"/>
  <c r="CO44" i="56" s="1"/>
  <c r="CQ44" i="56" s="1"/>
  <c r="CL9" i="56"/>
  <c r="GI89" i="56"/>
  <c r="CO89" i="56" s="1"/>
  <c r="CQ89" i="56" s="1"/>
  <c r="GG89" i="56"/>
  <c r="CN89" i="56" s="1"/>
  <c r="GG87" i="56"/>
  <c r="GI87" i="56"/>
  <c r="CO87" i="56" s="1"/>
  <c r="CQ87" i="56" s="1"/>
  <c r="GG65" i="56"/>
  <c r="GI65" i="56"/>
  <c r="CO65" i="56" s="1"/>
  <c r="CQ65" i="56" s="1"/>
  <c r="CP41" i="56"/>
  <c r="CS41" i="56" s="1"/>
  <c r="CL41" i="56"/>
  <c r="GG95" i="56"/>
  <c r="GI95" i="56"/>
  <c r="CO95" i="56" s="1"/>
  <c r="CQ95" i="56" s="1"/>
  <c r="CN64" i="56" l="1"/>
  <c r="CP64" i="56"/>
  <c r="CS64" i="56" s="1"/>
  <c r="CN72" i="56"/>
  <c r="CP72" i="56"/>
  <c r="CS72" i="56" s="1"/>
  <c r="CP46" i="56"/>
  <c r="CS46" i="56" s="1"/>
  <c r="GI9" i="56"/>
  <c r="CO9" i="56" s="1"/>
  <c r="CQ9" i="56" s="1"/>
  <c r="GG9" i="56"/>
  <c r="CP16" i="56"/>
  <c r="CS16" i="56" s="1"/>
  <c r="CP25" i="56"/>
  <c r="CS25" i="56" s="1"/>
  <c r="CP67" i="56"/>
  <c r="CS67" i="56" s="1"/>
  <c r="CP38" i="56"/>
  <c r="CS38" i="56" s="1"/>
  <c r="CP42" i="56"/>
  <c r="CS42" i="56" s="1"/>
  <c r="CN44" i="56"/>
  <c r="CP44" i="56"/>
  <c r="CS44" i="56" s="1"/>
  <c r="CN40" i="56"/>
  <c r="CP40" i="56"/>
  <c r="CS40" i="56" s="1"/>
  <c r="CP99" i="56"/>
  <c r="CS99" i="56" s="1"/>
  <c r="CN95" i="56"/>
  <c r="CP95" i="56"/>
  <c r="CS95" i="56" s="1"/>
  <c r="CN22" i="56"/>
  <c r="CP22" i="56"/>
  <c r="CS22" i="56" s="1"/>
  <c r="CN77" i="56"/>
  <c r="CP77" i="56"/>
  <c r="CS77" i="56" s="1"/>
  <c r="CN19" i="56"/>
  <c r="CP19" i="56"/>
  <c r="CS19" i="56" s="1"/>
  <c r="CN68" i="56"/>
  <c r="CP68" i="56"/>
  <c r="CS68" i="56" s="1"/>
  <c r="CN98" i="56"/>
  <c r="CP98" i="56"/>
  <c r="CS98" i="56" s="1"/>
  <c r="CN59" i="56"/>
  <c r="CP59" i="56"/>
  <c r="CS59" i="56" s="1"/>
  <c r="CN49" i="56"/>
  <c r="CP49" i="56"/>
  <c r="CS49" i="56" s="1"/>
  <c r="CN62" i="56"/>
  <c r="CP62" i="56"/>
  <c r="CS62" i="56" s="1"/>
  <c r="CN50" i="56"/>
  <c r="CP50" i="56"/>
  <c r="CS50" i="56" s="1"/>
  <c r="CN30" i="56"/>
  <c r="CP30" i="56"/>
  <c r="CS30" i="56" s="1"/>
  <c r="CN58" i="56"/>
  <c r="CP58" i="56"/>
  <c r="CS58" i="56" s="1"/>
  <c r="CN65" i="56"/>
  <c r="CP65" i="56"/>
  <c r="CS65" i="56" s="1"/>
  <c r="CN76" i="56"/>
  <c r="CP76" i="56"/>
  <c r="CS76" i="56" s="1"/>
  <c r="CN15" i="56"/>
  <c r="CP15" i="56"/>
  <c r="CS15" i="56" s="1"/>
  <c r="CP89" i="56"/>
  <c r="CS89" i="56" s="1"/>
  <c r="CN33" i="56"/>
  <c r="CP33" i="56"/>
  <c r="CS33" i="56" s="1"/>
  <c r="CN31" i="56"/>
  <c r="CP31" i="56"/>
  <c r="CS31" i="56" s="1"/>
  <c r="CP83" i="56"/>
  <c r="CS83" i="56" s="1"/>
  <c r="CN90" i="56"/>
  <c r="CP90" i="56"/>
  <c r="CS90" i="56" s="1"/>
  <c r="CN14" i="56"/>
  <c r="CP14" i="56"/>
  <c r="CS14" i="56" s="1"/>
  <c r="CN94" i="56"/>
  <c r="CP94" i="56"/>
  <c r="CS94" i="56" s="1"/>
  <c r="CN66" i="56"/>
  <c r="CP66" i="56"/>
  <c r="CS66" i="56" s="1"/>
  <c r="CN69" i="56"/>
  <c r="CP69" i="56"/>
  <c r="CS69" i="56" s="1"/>
  <c r="CN87" i="56"/>
  <c r="CP87" i="56"/>
  <c r="CS87" i="56" s="1"/>
  <c r="CN80" i="56"/>
  <c r="CP80" i="56"/>
  <c r="CS80" i="56" s="1"/>
  <c r="CN82" i="56"/>
  <c r="CP82" i="56"/>
  <c r="CS82" i="56" s="1"/>
  <c r="CN35" i="56"/>
  <c r="CP35" i="56"/>
  <c r="CS35" i="56" s="1"/>
  <c r="CN61" i="56"/>
  <c r="CP61" i="56"/>
  <c r="CS61" i="56" s="1"/>
  <c r="CN52" i="56"/>
  <c r="CP52" i="56"/>
  <c r="CS52" i="56" s="1"/>
  <c r="CP71" i="56"/>
  <c r="CS71" i="56" s="1"/>
  <c r="CN43" i="56"/>
  <c r="CP43" i="56"/>
  <c r="CS43" i="56" s="1"/>
  <c r="CN9" i="56" l="1"/>
  <c r="CP9" i="56"/>
  <c r="CS9" i="56" s="1"/>
  <c r="CS7" i="56" s="1"/>
  <c r="B12" i="24" s="1"/>
  <c r="GD31" i="55"/>
  <c r="GC31" i="55"/>
  <c r="GB31" i="55"/>
  <c r="FW31" i="55"/>
  <c r="FV31" i="55"/>
  <c r="FU31" i="55"/>
  <c r="FP31" i="55"/>
  <c r="FO31" i="55"/>
  <c r="FN31" i="55"/>
  <c r="FI31" i="55"/>
  <c r="FH31" i="55"/>
  <c r="FG31" i="55"/>
  <c r="FB31" i="55"/>
  <c r="FA31" i="55"/>
  <c r="EZ31" i="55"/>
  <c r="EU31" i="55"/>
  <c r="ET31" i="55"/>
  <c r="ES31" i="55"/>
  <c r="EN31" i="55"/>
  <c r="EM31" i="55"/>
  <c r="EL31" i="55"/>
  <c r="EG31" i="55"/>
  <c r="EF31" i="55"/>
  <c r="EE31" i="55"/>
  <c r="DZ31" i="55"/>
  <c r="DY31" i="55"/>
  <c r="DX31" i="55"/>
  <c r="DR31" i="55"/>
  <c r="DQ31" i="55"/>
  <c r="DK31" i="55"/>
  <c r="DJ31" i="55"/>
  <c r="DL31" i="55" s="1"/>
  <c r="DC31" i="55"/>
  <c r="DB31" i="55"/>
  <c r="DD31" i="55" s="1"/>
  <c r="CX31" i="55"/>
  <c r="CZ31" i="55" s="1"/>
  <c r="AD31" i="55"/>
  <c r="DF31" i="55" s="1"/>
  <c r="DE31" i="55" s="1"/>
  <c r="AC31" i="55"/>
  <c r="GD30" i="55"/>
  <c r="GC30" i="55"/>
  <c r="GB30" i="55"/>
  <c r="FW30" i="55"/>
  <c r="FV30" i="55"/>
  <c r="FU30" i="55"/>
  <c r="FP30" i="55"/>
  <c r="FO30" i="55"/>
  <c r="FN30" i="55"/>
  <c r="FI30" i="55"/>
  <c r="FH30" i="55"/>
  <c r="FG30" i="55"/>
  <c r="FB30" i="55"/>
  <c r="FA30" i="55"/>
  <c r="EZ30" i="55"/>
  <c r="EU30" i="55"/>
  <c r="ET30" i="55"/>
  <c r="ES30" i="55"/>
  <c r="EN30" i="55"/>
  <c r="EM30" i="55"/>
  <c r="EL30" i="55"/>
  <c r="EG30" i="55"/>
  <c r="EF30" i="55"/>
  <c r="EE30" i="55"/>
  <c r="DZ30" i="55"/>
  <c r="DY30" i="55"/>
  <c r="DX30" i="55"/>
  <c r="DR30" i="55"/>
  <c r="DQ30" i="55"/>
  <c r="DS30" i="55" s="1"/>
  <c r="DK30" i="55"/>
  <c r="DJ30" i="55"/>
  <c r="DL30" i="55" s="1"/>
  <c r="DC30" i="55"/>
  <c r="DB30" i="55"/>
  <c r="DD30" i="55" s="1"/>
  <c r="CX30" i="55"/>
  <c r="CY30" i="55" s="1"/>
  <c r="AF30" i="55" s="1"/>
  <c r="AD30" i="55"/>
  <c r="AC30" i="55"/>
  <c r="GD29" i="55"/>
  <c r="GC29" i="55"/>
  <c r="GB29" i="55"/>
  <c r="FW29" i="55"/>
  <c r="FV29" i="55"/>
  <c r="FU29" i="55"/>
  <c r="FP29" i="55"/>
  <c r="FO29" i="55"/>
  <c r="FN29" i="55"/>
  <c r="FI29" i="55"/>
  <c r="FH29" i="55"/>
  <c r="FG29" i="55"/>
  <c r="FB29" i="55"/>
  <c r="FA29" i="55"/>
  <c r="EZ29" i="55"/>
  <c r="EU29" i="55"/>
  <c r="ET29" i="55"/>
  <c r="ES29" i="55"/>
  <c r="EN29" i="55"/>
  <c r="EM29" i="55"/>
  <c r="EL29" i="55"/>
  <c r="EG29" i="55"/>
  <c r="EF29" i="55"/>
  <c r="EE29" i="55"/>
  <c r="DZ29" i="55"/>
  <c r="DY29" i="55"/>
  <c r="DX29" i="55"/>
  <c r="DS29" i="55"/>
  <c r="DR29" i="55"/>
  <c r="DQ29" i="55"/>
  <c r="DK29" i="55"/>
  <c r="DJ29" i="55"/>
  <c r="DL29" i="55" s="1"/>
  <c r="DC29" i="55"/>
  <c r="DB29" i="55"/>
  <c r="DD29" i="55" s="1"/>
  <c r="DF29" i="55" s="1"/>
  <c r="DN29" i="55" s="1"/>
  <c r="DU29" i="55" s="1"/>
  <c r="DT29" i="55" s="1"/>
  <c r="CX29" i="55"/>
  <c r="CZ29" i="55" s="1"/>
  <c r="AD29" i="55"/>
  <c r="AC29" i="55"/>
  <c r="GD28" i="55"/>
  <c r="GC28" i="55"/>
  <c r="GB28" i="55"/>
  <c r="FW28" i="55"/>
  <c r="FV28" i="55"/>
  <c r="FU28" i="55"/>
  <c r="FP28" i="55"/>
  <c r="FO28" i="55"/>
  <c r="FN28" i="55"/>
  <c r="FI28" i="55"/>
  <c r="FH28" i="55"/>
  <c r="FG28" i="55"/>
  <c r="FB28" i="55"/>
  <c r="FA28" i="55"/>
  <c r="EZ28" i="55"/>
  <c r="EU28" i="55"/>
  <c r="ET28" i="55"/>
  <c r="ES28" i="55"/>
  <c r="EN28" i="55"/>
  <c r="EM28" i="55"/>
  <c r="EL28" i="55"/>
  <c r="EG28" i="55"/>
  <c r="EF28" i="55"/>
  <c r="EE28" i="55"/>
  <c r="DZ28" i="55"/>
  <c r="DY28" i="55"/>
  <c r="DX28" i="55"/>
  <c r="DS28" i="55"/>
  <c r="DR28" i="55"/>
  <c r="DQ28" i="55"/>
  <c r="DK28" i="55"/>
  <c r="DJ28" i="55"/>
  <c r="DL28" i="55" s="1"/>
  <c r="DC28" i="55"/>
  <c r="DB28" i="55"/>
  <c r="DD28" i="55" s="1"/>
  <c r="CX28" i="55"/>
  <c r="AD28" i="55"/>
  <c r="AC28" i="55"/>
  <c r="GD27" i="55"/>
  <c r="GC27" i="55"/>
  <c r="GB27" i="55"/>
  <c r="FW27" i="55"/>
  <c r="FV27" i="55"/>
  <c r="FU27" i="55"/>
  <c r="FP27" i="55"/>
  <c r="FO27" i="55"/>
  <c r="FN27" i="55"/>
  <c r="FI27" i="55"/>
  <c r="FH27" i="55"/>
  <c r="FG27" i="55"/>
  <c r="FB27" i="55"/>
  <c r="FA27" i="55"/>
  <c r="EZ27" i="55"/>
  <c r="EU27" i="55"/>
  <c r="ET27" i="55"/>
  <c r="ES27" i="55"/>
  <c r="EN27" i="55"/>
  <c r="EM27" i="55"/>
  <c r="EL27" i="55"/>
  <c r="EG27" i="55"/>
  <c r="EF27" i="55"/>
  <c r="EE27" i="55"/>
  <c r="DZ27" i="55"/>
  <c r="DY27" i="55"/>
  <c r="DX27" i="55"/>
  <c r="DR27" i="55"/>
  <c r="DQ27" i="55"/>
  <c r="DK27" i="55"/>
  <c r="DJ27" i="55"/>
  <c r="DC27" i="55"/>
  <c r="DB27" i="55"/>
  <c r="DD27" i="55" s="1"/>
  <c r="CX27" i="55"/>
  <c r="CZ27" i="55" s="1"/>
  <c r="AD27" i="55"/>
  <c r="AC27" i="55"/>
  <c r="GD26" i="55"/>
  <c r="GC26" i="55"/>
  <c r="GB26" i="55"/>
  <c r="FW26" i="55"/>
  <c r="FV26" i="55"/>
  <c r="FU26" i="55"/>
  <c r="FP26" i="55"/>
  <c r="FO26" i="55"/>
  <c r="FN26" i="55"/>
  <c r="FI26" i="55"/>
  <c r="FH26" i="55"/>
  <c r="FG26" i="55"/>
  <c r="FB26" i="55"/>
  <c r="FA26" i="55"/>
  <c r="EZ26" i="55"/>
  <c r="EU26" i="55"/>
  <c r="ET26" i="55"/>
  <c r="ES26" i="55"/>
  <c r="EN26" i="55"/>
  <c r="EM26" i="55"/>
  <c r="EL26" i="55"/>
  <c r="EG26" i="55"/>
  <c r="EF26" i="55"/>
  <c r="EE26" i="55"/>
  <c r="DZ26" i="55"/>
  <c r="DY26" i="55"/>
  <c r="DX26" i="55"/>
  <c r="DR26" i="55"/>
  <c r="DQ26" i="55"/>
  <c r="DK26" i="55"/>
  <c r="DJ26" i="55"/>
  <c r="DL26" i="55" s="1"/>
  <c r="DD26" i="55"/>
  <c r="DC26" i="55"/>
  <c r="DB26" i="55"/>
  <c r="CX26" i="55"/>
  <c r="AD26" i="55"/>
  <c r="DF26" i="55" s="1"/>
  <c r="AC26" i="55"/>
  <c r="GD25" i="55"/>
  <c r="GC25" i="55"/>
  <c r="GB25" i="55"/>
  <c r="FW25" i="55"/>
  <c r="FV25" i="55"/>
  <c r="FU25" i="55"/>
  <c r="FP25" i="55"/>
  <c r="FO25" i="55"/>
  <c r="FN25" i="55"/>
  <c r="FI25" i="55"/>
  <c r="FH25" i="55"/>
  <c r="FG25" i="55"/>
  <c r="FB25" i="55"/>
  <c r="FA25" i="55"/>
  <c r="EZ25" i="55"/>
  <c r="EU25" i="55"/>
  <c r="ET25" i="55"/>
  <c r="ES25" i="55"/>
  <c r="EN25" i="55"/>
  <c r="EM25" i="55"/>
  <c r="EL25" i="55"/>
  <c r="EG25" i="55"/>
  <c r="EF25" i="55"/>
  <c r="EE25" i="55"/>
  <c r="DZ25" i="55"/>
  <c r="DY25" i="55"/>
  <c r="DX25" i="55"/>
  <c r="DR25" i="55"/>
  <c r="DQ25" i="55"/>
  <c r="DS25" i="55" s="1"/>
  <c r="DK25" i="55"/>
  <c r="DJ25" i="55"/>
  <c r="DL25" i="55" s="1"/>
  <c r="DC25" i="55"/>
  <c r="DB25" i="55"/>
  <c r="DD25" i="55" s="1"/>
  <c r="CX25" i="55"/>
  <c r="CY25" i="55" s="1"/>
  <c r="DA25" i="55" s="1"/>
  <c r="DI25" i="55" s="1"/>
  <c r="AD25" i="55"/>
  <c r="AC25" i="55"/>
  <c r="GD24" i="55"/>
  <c r="GC24" i="55"/>
  <c r="GB24" i="55"/>
  <c r="FW24" i="55"/>
  <c r="FV24" i="55"/>
  <c r="FU24" i="55"/>
  <c r="FP24" i="55"/>
  <c r="FO24" i="55"/>
  <c r="FN24" i="55"/>
  <c r="FI24" i="55"/>
  <c r="FH24" i="55"/>
  <c r="FG24" i="55"/>
  <c r="FB24" i="55"/>
  <c r="FA24" i="55"/>
  <c r="EZ24" i="55"/>
  <c r="EU24" i="55"/>
  <c r="ET24" i="55"/>
  <c r="ES24" i="55"/>
  <c r="EN24" i="55"/>
  <c r="EM24" i="55"/>
  <c r="EL24" i="55"/>
  <c r="EG24" i="55"/>
  <c r="EF24" i="55"/>
  <c r="EE24" i="55"/>
  <c r="DZ24" i="55"/>
  <c r="DY24" i="55"/>
  <c r="DX24" i="55"/>
  <c r="DS24" i="55"/>
  <c r="DR24" i="55"/>
  <c r="DQ24" i="55"/>
  <c r="DK24" i="55"/>
  <c r="DJ24" i="55"/>
  <c r="DL24" i="55" s="1"/>
  <c r="DC24" i="55"/>
  <c r="DB24" i="55"/>
  <c r="CX24" i="55"/>
  <c r="CZ24" i="55" s="1"/>
  <c r="AD24" i="55"/>
  <c r="AC24" i="55"/>
  <c r="GD23" i="55"/>
  <c r="GC23" i="55"/>
  <c r="GB23" i="55"/>
  <c r="FW23" i="55"/>
  <c r="FV23" i="55"/>
  <c r="FU23" i="55"/>
  <c r="FP23" i="55"/>
  <c r="FO23" i="55"/>
  <c r="FN23" i="55"/>
  <c r="FI23" i="55"/>
  <c r="FH23" i="55"/>
  <c r="FG23" i="55"/>
  <c r="FB23" i="55"/>
  <c r="FA23" i="55"/>
  <c r="EZ23" i="55"/>
  <c r="EU23" i="55"/>
  <c r="ET23" i="55"/>
  <c r="ES23" i="55"/>
  <c r="EN23" i="55"/>
  <c r="EM23" i="55"/>
  <c r="EL23" i="55"/>
  <c r="EG23" i="55"/>
  <c r="EF23" i="55"/>
  <c r="EE23" i="55"/>
  <c r="DZ23" i="55"/>
  <c r="DY23" i="55"/>
  <c r="DX23" i="55"/>
  <c r="DS23" i="55"/>
  <c r="DR23" i="55"/>
  <c r="DQ23" i="55"/>
  <c r="DK23" i="55"/>
  <c r="DJ23" i="55"/>
  <c r="DL23" i="55" s="1"/>
  <c r="DC23" i="55"/>
  <c r="DB23" i="55"/>
  <c r="DD23" i="55" s="1"/>
  <c r="CZ23" i="55"/>
  <c r="CY23" i="55"/>
  <c r="CX23" i="55"/>
  <c r="AD23" i="55"/>
  <c r="AC23" i="55"/>
  <c r="GD22" i="55"/>
  <c r="GC22" i="55"/>
  <c r="GB22" i="55"/>
  <c r="FW22" i="55"/>
  <c r="FV22" i="55"/>
  <c r="FU22" i="55"/>
  <c r="FP22" i="55"/>
  <c r="FO22" i="55"/>
  <c r="FN22" i="55"/>
  <c r="FI22" i="55"/>
  <c r="FH22" i="55"/>
  <c r="FG22" i="55"/>
  <c r="FB22" i="55"/>
  <c r="FA22" i="55"/>
  <c r="EZ22" i="55"/>
  <c r="EU22" i="55"/>
  <c r="ET22" i="55"/>
  <c r="ES22" i="55"/>
  <c r="EN22" i="55"/>
  <c r="EM22" i="55"/>
  <c r="EL22" i="55"/>
  <c r="EG22" i="55"/>
  <c r="EF22" i="55"/>
  <c r="EE22" i="55"/>
  <c r="DZ22" i="55"/>
  <c r="DY22" i="55"/>
  <c r="DX22" i="55"/>
  <c r="DS22" i="55"/>
  <c r="DR22" i="55"/>
  <c r="DQ22" i="55"/>
  <c r="DL22" i="55"/>
  <c r="DK22" i="55"/>
  <c r="DJ22" i="55"/>
  <c r="DC22" i="55"/>
  <c r="DB22" i="55"/>
  <c r="DD22" i="55" s="1"/>
  <c r="CX22" i="55"/>
  <c r="AD22" i="55"/>
  <c r="DF22" i="55" s="1"/>
  <c r="AC22" i="55"/>
  <c r="GD21" i="55"/>
  <c r="GC21" i="55"/>
  <c r="GB21" i="55"/>
  <c r="FW21" i="55"/>
  <c r="FV21" i="55"/>
  <c r="FU21" i="55"/>
  <c r="FP21" i="55"/>
  <c r="FO21" i="55"/>
  <c r="FN21" i="55"/>
  <c r="FI21" i="55"/>
  <c r="FH21" i="55"/>
  <c r="FG21" i="55"/>
  <c r="FB21" i="55"/>
  <c r="FA21" i="55"/>
  <c r="EZ21" i="55"/>
  <c r="EU21" i="55"/>
  <c r="ET21" i="55"/>
  <c r="ES21" i="55"/>
  <c r="EN21" i="55"/>
  <c r="EM21" i="55"/>
  <c r="EL21" i="55"/>
  <c r="EG21" i="55"/>
  <c r="EF21" i="55"/>
  <c r="EE21" i="55"/>
  <c r="DZ21" i="55"/>
  <c r="DY21" i="55"/>
  <c r="DX21" i="55"/>
  <c r="DS21" i="55"/>
  <c r="DR21" i="55"/>
  <c r="DQ21" i="55"/>
  <c r="DL21" i="55"/>
  <c r="DK21" i="55"/>
  <c r="DJ21" i="55"/>
  <c r="DC21" i="55"/>
  <c r="DB21" i="55"/>
  <c r="CX21" i="55"/>
  <c r="CZ21" i="55" s="1"/>
  <c r="AD21" i="55"/>
  <c r="AC21" i="55"/>
  <c r="GD20" i="55"/>
  <c r="GC20" i="55"/>
  <c r="GB20" i="55"/>
  <c r="FW20" i="55"/>
  <c r="FV20" i="55"/>
  <c r="FU20" i="55"/>
  <c r="FP20" i="55"/>
  <c r="FO20" i="55"/>
  <c r="FN20" i="55"/>
  <c r="FI20" i="55"/>
  <c r="FH20" i="55"/>
  <c r="FG20" i="55"/>
  <c r="FB20" i="55"/>
  <c r="FA20" i="55"/>
  <c r="EZ20" i="55"/>
  <c r="EU20" i="55"/>
  <c r="ET20" i="55"/>
  <c r="ES20" i="55"/>
  <c r="EN20" i="55"/>
  <c r="EM20" i="55"/>
  <c r="EL20" i="55"/>
  <c r="EG20" i="55"/>
  <c r="EF20" i="55"/>
  <c r="EE20" i="55"/>
  <c r="DZ20" i="55"/>
  <c r="DY20" i="55"/>
  <c r="DX20" i="55"/>
  <c r="DS20" i="55"/>
  <c r="DR20" i="55"/>
  <c r="DQ20" i="55"/>
  <c r="DK20" i="55"/>
  <c r="DL20" i="55" s="1"/>
  <c r="DJ20" i="55"/>
  <c r="DC20" i="55"/>
  <c r="DB20" i="55"/>
  <c r="CX20" i="55"/>
  <c r="AD20" i="55"/>
  <c r="AC20" i="55"/>
  <c r="GD19" i="55"/>
  <c r="GC19" i="55"/>
  <c r="GB19" i="55"/>
  <c r="FW19" i="55"/>
  <c r="FV19" i="55"/>
  <c r="FU19" i="55"/>
  <c r="FP19" i="55"/>
  <c r="FO19" i="55"/>
  <c r="FN19" i="55"/>
  <c r="FI19" i="55"/>
  <c r="FH19" i="55"/>
  <c r="FG19" i="55"/>
  <c r="FB19" i="55"/>
  <c r="FA19" i="55"/>
  <c r="EZ19" i="55"/>
  <c r="EU19" i="55"/>
  <c r="ET19" i="55"/>
  <c r="ES19" i="55"/>
  <c r="EN19" i="55"/>
  <c r="EM19" i="55"/>
  <c r="EL19" i="55"/>
  <c r="EG19" i="55"/>
  <c r="EF19" i="55"/>
  <c r="EE19" i="55"/>
  <c r="DZ19" i="55"/>
  <c r="DY19" i="55"/>
  <c r="DX19" i="55"/>
  <c r="DS19" i="55"/>
  <c r="DR19" i="55"/>
  <c r="DQ19" i="55"/>
  <c r="DL19" i="55"/>
  <c r="DK19" i="55"/>
  <c r="DJ19" i="55"/>
  <c r="DC19" i="55"/>
  <c r="DB19" i="55"/>
  <c r="DD19" i="55" s="1"/>
  <c r="CX19" i="55"/>
  <c r="CY19" i="55" s="1"/>
  <c r="AD19" i="55"/>
  <c r="AC19" i="55"/>
  <c r="GD18" i="55"/>
  <c r="GC18" i="55"/>
  <c r="GB18" i="55"/>
  <c r="FW18" i="55"/>
  <c r="FV18" i="55"/>
  <c r="FU18" i="55"/>
  <c r="FP18" i="55"/>
  <c r="FO18" i="55"/>
  <c r="FN18" i="55"/>
  <c r="FI18" i="55"/>
  <c r="FH18" i="55"/>
  <c r="FG18" i="55"/>
  <c r="FB18" i="55"/>
  <c r="FA18" i="55"/>
  <c r="EZ18" i="55"/>
  <c r="EU18" i="55"/>
  <c r="ET18" i="55"/>
  <c r="ES18" i="55"/>
  <c r="EN18" i="55"/>
  <c r="EM18" i="55"/>
  <c r="EL18" i="55"/>
  <c r="EG18" i="55"/>
  <c r="EF18" i="55"/>
  <c r="EE18" i="55"/>
  <c r="DZ18" i="55"/>
  <c r="DY18" i="55"/>
  <c r="DX18" i="55"/>
  <c r="DR18" i="55"/>
  <c r="DQ18" i="55"/>
  <c r="DS18" i="55" s="1"/>
  <c r="DL18" i="55"/>
  <c r="DK18" i="55"/>
  <c r="DJ18" i="55"/>
  <c r="DD18" i="55"/>
  <c r="DC18" i="55"/>
  <c r="DB18" i="55"/>
  <c r="CX18" i="55"/>
  <c r="AD18" i="55"/>
  <c r="DF18" i="55" s="1"/>
  <c r="DN18" i="55" s="1"/>
  <c r="AC18" i="55"/>
  <c r="GD17" i="55"/>
  <c r="GC17" i="55"/>
  <c r="GB17" i="55"/>
  <c r="FW17" i="55"/>
  <c r="FV17" i="55"/>
  <c r="FU17" i="55"/>
  <c r="FP17" i="55"/>
  <c r="FO17" i="55"/>
  <c r="FN17" i="55"/>
  <c r="FI17" i="55"/>
  <c r="FH17" i="55"/>
  <c r="FG17" i="55"/>
  <c r="FB17" i="55"/>
  <c r="FA17" i="55"/>
  <c r="EZ17" i="55"/>
  <c r="EU17" i="55"/>
  <c r="ET17" i="55"/>
  <c r="ES17" i="55"/>
  <c r="EN17" i="55"/>
  <c r="EM17" i="55"/>
  <c r="EL17" i="55"/>
  <c r="EG17" i="55"/>
  <c r="EF17" i="55"/>
  <c r="EE17" i="55"/>
  <c r="DZ17" i="55"/>
  <c r="DY17" i="55"/>
  <c r="DX17" i="55"/>
  <c r="DR17" i="55"/>
  <c r="DQ17" i="55"/>
  <c r="DL17" i="55"/>
  <c r="DK17" i="55"/>
  <c r="DJ17" i="55"/>
  <c r="DC17" i="55"/>
  <c r="DB17" i="55"/>
  <c r="CX17" i="55"/>
  <c r="CZ17" i="55" s="1"/>
  <c r="AD17" i="55"/>
  <c r="AC17" i="55"/>
  <c r="GD16" i="55"/>
  <c r="GC16" i="55"/>
  <c r="GB16" i="55"/>
  <c r="FW16" i="55"/>
  <c r="FV16" i="55"/>
  <c r="FU16" i="55"/>
  <c r="FP16" i="55"/>
  <c r="FO16" i="55"/>
  <c r="FN16" i="55"/>
  <c r="FI16" i="55"/>
  <c r="FH16" i="55"/>
  <c r="FG16" i="55"/>
  <c r="FB16" i="55"/>
  <c r="FA16" i="55"/>
  <c r="EZ16" i="55"/>
  <c r="EU16" i="55"/>
  <c r="ET16" i="55"/>
  <c r="ES16" i="55"/>
  <c r="EN16" i="55"/>
  <c r="EM16" i="55"/>
  <c r="EL16" i="55"/>
  <c r="EF16" i="55"/>
  <c r="EE16" i="55"/>
  <c r="EG16" i="55" s="1"/>
  <c r="DY16" i="55"/>
  <c r="DZ16" i="55" s="1"/>
  <c r="DX16" i="55"/>
  <c r="DR16" i="55"/>
  <c r="DQ16" i="55"/>
  <c r="DK16" i="55"/>
  <c r="DJ16" i="55"/>
  <c r="DL16" i="55" s="1"/>
  <c r="DC16" i="55"/>
  <c r="DD16" i="55" s="1"/>
  <c r="DF16" i="55" s="1"/>
  <c r="DB16" i="55"/>
  <c r="CX16" i="55"/>
  <c r="CY16" i="55" s="1"/>
  <c r="DA16" i="55" s="1"/>
  <c r="DI16" i="55" s="1"/>
  <c r="AD16" i="55"/>
  <c r="AC16" i="55"/>
  <c r="GD15" i="55"/>
  <c r="GC15" i="55"/>
  <c r="GB15" i="55"/>
  <c r="FW15" i="55"/>
  <c r="FV15" i="55"/>
  <c r="FU15" i="55"/>
  <c r="FP15" i="55"/>
  <c r="FO15" i="55"/>
  <c r="FN15" i="55"/>
  <c r="FI15" i="55"/>
  <c r="FH15" i="55"/>
  <c r="FG15" i="55"/>
  <c r="FB15" i="55"/>
  <c r="FA15" i="55"/>
  <c r="EZ15" i="55"/>
  <c r="EU15" i="55"/>
  <c r="ET15" i="55"/>
  <c r="ES15" i="55"/>
  <c r="EN15" i="55"/>
  <c r="EM15" i="55"/>
  <c r="EL15" i="55"/>
  <c r="EF15" i="55"/>
  <c r="EE15" i="55"/>
  <c r="EG15" i="55" s="1"/>
  <c r="DZ15" i="55"/>
  <c r="DY15" i="55"/>
  <c r="DX15" i="55"/>
  <c r="DR15" i="55"/>
  <c r="DQ15" i="55"/>
  <c r="DS15" i="55" s="1"/>
  <c r="DK15" i="55"/>
  <c r="DJ15" i="55"/>
  <c r="DL15" i="55" s="1"/>
  <c r="DC15" i="55"/>
  <c r="DB15" i="55"/>
  <c r="CX15" i="55"/>
  <c r="CY15" i="55" s="1"/>
  <c r="AD15" i="55"/>
  <c r="AC15" i="55"/>
  <c r="GD14" i="55"/>
  <c r="GC14" i="55"/>
  <c r="GB14" i="55"/>
  <c r="FW14" i="55"/>
  <c r="FV14" i="55"/>
  <c r="FU14" i="55"/>
  <c r="FP14" i="55"/>
  <c r="FO14" i="55"/>
  <c r="FN14" i="55"/>
  <c r="FI14" i="55"/>
  <c r="FH14" i="55"/>
  <c r="FG14" i="55"/>
  <c r="FB14" i="55"/>
  <c r="FA14" i="55"/>
  <c r="EZ14" i="55"/>
  <c r="EU14" i="55"/>
  <c r="ET14" i="55"/>
  <c r="ES14" i="55"/>
  <c r="EN14" i="55"/>
  <c r="EM14" i="55"/>
  <c r="EL14" i="55"/>
  <c r="EG14" i="55"/>
  <c r="EF14" i="55"/>
  <c r="EE14" i="55"/>
  <c r="DY14" i="55"/>
  <c r="DX14" i="55"/>
  <c r="DZ14" i="55" s="1"/>
  <c r="DR14" i="55"/>
  <c r="DS14" i="55" s="1"/>
  <c r="DQ14" i="55"/>
  <c r="DK14" i="55"/>
  <c r="DJ14" i="55"/>
  <c r="DC14" i="55"/>
  <c r="DB14" i="55"/>
  <c r="DD14" i="55" s="1"/>
  <c r="CX14" i="55"/>
  <c r="CZ14" i="55" s="1"/>
  <c r="AD14" i="55"/>
  <c r="AC14" i="55"/>
  <c r="GD13" i="55"/>
  <c r="GC13" i="55"/>
  <c r="GB13" i="55"/>
  <c r="FW13" i="55"/>
  <c r="FV13" i="55"/>
  <c r="FU13" i="55"/>
  <c r="FP13" i="55"/>
  <c r="FO13" i="55"/>
  <c r="FN13" i="55"/>
  <c r="FI13" i="55"/>
  <c r="FH13" i="55"/>
  <c r="FG13" i="55"/>
  <c r="FB13" i="55"/>
  <c r="FA13" i="55"/>
  <c r="EZ13" i="55"/>
  <c r="EU13" i="55"/>
  <c r="ET13" i="55"/>
  <c r="ES13" i="55"/>
  <c r="EN13" i="55"/>
  <c r="EM13" i="55"/>
  <c r="EL13" i="55"/>
  <c r="EG13" i="55"/>
  <c r="EF13" i="55"/>
  <c r="EE13" i="55"/>
  <c r="DY13" i="55"/>
  <c r="DX13" i="55"/>
  <c r="DZ13" i="55" s="1"/>
  <c r="DR13" i="55"/>
  <c r="DQ13" i="55"/>
  <c r="DS13" i="55" s="1"/>
  <c r="DK13" i="55"/>
  <c r="DJ13" i="55"/>
  <c r="DL13" i="55" s="1"/>
  <c r="DC13" i="55"/>
  <c r="DB13" i="55"/>
  <c r="CX13" i="55"/>
  <c r="AD13" i="55"/>
  <c r="AC13" i="55"/>
  <c r="GD12" i="55"/>
  <c r="GC12" i="55"/>
  <c r="GB12" i="55"/>
  <c r="FW12" i="55"/>
  <c r="FV12" i="55"/>
  <c r="FU12" i="55"/>
  <c r="FP12" i="55"/>
  <c r="FO12" i="55"/>
  <c r="FN12" i="55"/>
  <c r="FI12" i="55"/>
  <c r="FH12" i="55"/>
  <c r="FG12" i="55"/>
  <c r="FB12" i="55"/>
  <c r="FA12" i="55"/>
  <c r="EZ12" i="55"/>
  <c r="EU12" i="55"/>
  <c r="ET12" i="55"/>
  <c r="ES12" i="55"/>
  <c r="EN12" i="55"/>
  <c r="EM12" i="55"/>
  <c r="EL12" i="55"/>
  <c r="EF12" i="55"/>
  <c r="EE12" i="55"/>
  <c r="EG12" i="55" s="1"/>
  <c r="DY12" i="55"/>
  <c r="DX12" i="55"/>
  <c r="DZ12" i="55" s="1"/>
  <c r="DR12" i="55"/>
  <c r="DQ12" i="55"/>
  <c r="DS12" i="55" s="1"/>
  <c r="DK12" i="55"/>
  <c r="DJ12" i="55"/>
  <c r="DC12" i="55"/>
  <c r="DD12" i="55" s="1"/>
  <c r="DB12" i="55"/>
  <c r="CX12" i="55"/>
  <c r="CZ12" i="55" s="1"/>
  <c r="AD12" i="55"/>
  <c r="DF12" i="55" s="1"/>
  <c r="DE12" i="55" s="1"/>
  <c r="AC12" i="55"/>
  <c r="GD11" i="55"/>
  <c r="GC11" i="55"/>
  <c r="GB11" i="55"/>
  <c r="FW11" i="55"/>
  <c r="FV11" i="55"/>
  <c r="FU11" i="55"/>
  <c r="FP11" i="55"/>
  <c r="FO11" i="55"/>
  <c r="FN11" i="55"/>
  <c r="FI11" i="55"/>
  <c r="FH11" i="55"/>
  <c r="FG11" i="55"/>
  <c r="FB11" i="55"/>
  <c r="FA11" i="55"/>
  <c r="EZ11" i="55"/>
  <c r="EU11" i="55"/>
  <c r="ET11" i="55"/>
  <c r="ES11" i="55"/>
  <c r="EN11" i="55"/>
  <c r="EM11" i="55"/>
  <c r="EL11" i="55"/>
  <c r="EF11" i="55"/>
  <c r="EE11" i="55"/>
  <c r="EG11" i="55" s="1"/>
  <c r="DY11" i="55"/>
  <c r="DX11" i="55"/>
  <c r="DR11" i="55"/>
  <c r="DQ11" i="55"/>
  <c r="DS11" i="55" s="1"/>
  <c r="DK11" i="55"/>
  <c r="DJ11" i="55"/>
  <c r="DC11" i="55"/>
  <c r="DB11" i="55"/>
  <c r="DD11" i="55" s="1"/>
  <c r="CX11" i="55"/>
  <c r="CZ11" i="55" s="1"/>
  <c r="AD11" i="55"/>
  <c r="AC11" i="55"/>
  <c r="GD10" i="55"/>
  <c r="GC10" i="55"/>
  <c r="GB10" i="55"/>
  <c r="FW10" i="55"/>
  <c r="FV10" i="55"/>
  <c r="FU10" i="55"/>
  <c r="FP10" i="55"/>
  <c r="FO10" i="55"/>
  <c r="FN10" i="55"/>
  <c r="FI10" i="55"/>
  <c r="FH10" i="55"/>
  <c r="FG10" i="55"/>
  <c r="FA10" i="55"/>
  <c r="FB10" i="55" s="1"/>
  <c r="EZ10" i="55"/>
  <c r="ET10" i="55"/>
  <c r="ES10" i="55"/>
  <c r="EM10" i="55"/>
  <c r="EL10" i="55"/>
  <c r="EN10" i="55" s="1"/>
  <c r="EF10" i="55"/>
  <c r="EE10" i="55"/>
  <c r="EG10" i="55" s="1"/>
  <c r="DY10" i="55"/>
  <c r="DZ10" i="55" s="1"/>
  <c r="DX10" i="55"/>
  <c r="DR10" i="55"/>
  <c r="DQ10" i="55"/>
  <c r="DS10" i="55" s="1"/>
  <c r="DK10" i="55"/>
  <c r="DJ10" i="55"/>
  <c r="DL10" i="55" s="1"/>
  <c r="DC10" i="55"/>
  <c r="DB10" i="55"/>
  <c r="DD10" i="55" s="1"/>
  <c r="CX10" i="55"/>
  <c r="CY10" i="55" s="1"/>
  <c r="AD10" i="55"/>
  <c r="AC10" i="55"/>
  <c r="GD9" i="55"/>
  <c r="GC9" i="55"/>
  <c r="GB9" i="55"/>
  <c r="FW9" i="55"/>
  <c r="FV9" i="55"/>
  <c r="FU9" i="55"/>
  <c r="FP9" i="55"/>
  <c r="FO9" i="55"/>
  <c r="FN9" i="55"/>
  <c r="FI9" i="55"/>
  <c r="FH9" i="55"/>
  <c r="FG9" i="55"/>
  <c r="FA9" i="55"/>
  <c r="EZ9" i="55"/>
  <c r="FB9" i="55" s="1"/>
  <c r="ET9" i="55"/>
  <c r="ES9" i="55"/>
  <c r="EU9" i="55" s="1"/>
  <c r="EM9" i="55"/>
  <c r="EL9" i="55"/>
  <c r="EN9" i="55" s="1"/>
  <c r="EF9" i="55"/>
  <c r="EE9" i="55"/>
  <c r="DY9" i="55"/>
  <c r="DX9" i="55"/>
  <c r="DZ9" i="55" s="1"/>
  <c r="DR9" i="55"/>
  <c r="DQ9" i="55"/>
  <c r="DK9" i="55"/>
  <c r="DJ9" i="55"/>
  <c r="DC9" i="55"/>
  <c r="DB9" i="55"/>
  <c r="DD9" i="55" s="1"/>
  <c r="DF9" i="55" s="1"/>
  <c r="CX9" i="55"/>
  <c r="CZ9" i="55" s="1"/>
  <c r="AD9" i="55"/>
  <c r="AC9" i="55"/>
  <c r="DP16" i="55" l="1"/>
  <c r="DO16" i="55" s="1"/>
  <c r="DG16" i="55"/>
  <c r="DN26" i="55"/>
  <c r="DE26" i="55"/>
  <c r="DA19" i="55"/>
  <c r="DI19" i="55" s="1"/>
  <c r="AF19" i="55"/>
  <c r="AH19" i="55" s="1"/>
  <c r="DD13" i="55"/>
  <c r="DS31" i="55"/>
  <c r="AE30" i="55"/>
  <c r="AG30" i="55" s="1"/>
  <c r="EU10" i="55"/>
  <c r="DL14" i="55"/>
  <c r="DN14" i="55" s="1"/>
  <c r="DD17" i="55"/>
  <c r="DF17" i="55" s="1"/>
  <c r="CZ19" i="55"/>
  <c r="AE19" i="55" s="1"/>
  <c r="AG19" i="55" s="1"/>
  <c r="DD21" i="55"/>
  <c r="DF21" i="55" s="1"/>
  <c r="DN21" i="55" s="1"/>
  <c r="CZ30" i="55"/>
  <c r="DF14" i="55"/>
  <c r="DL27" i="55"/>
  <c r="DD15" i="55"/>
  <c r="DD24" i="55"/>
  <c r="DS27" i="55"/>
  <c r="AE16" i="55"/>
  <c r="AG16" i="55" s="1"/>
  <c r="DS17" i="55"/>
  <c r="DF25" i="55"/>
  <c r="CY31" i="55"/>
  <c r="AF31" i="55" s="1"/>
  <c r="AH31" i="55" s="1"/>
  <c r="DF11" i="55"/>
  <c r="DN11" i="55" s="1"/>
  <c r="DS9" i="55"/>
  <c r="DL11" i="55"/>
  <c r="AF16" i="55"/>
  <c r="AH16" i="55" s="1"/>
  <c r="AF25" i="55"/>
  <c r="AH25" i="55" s="1"/>
  <c r="DS26" i="55"/>
  <c r="DL9" i="55"/>
  <c r="CZ16" i="55"/>
  <c r="DD20" i="55"/>
  <c r="CY27" i="55"/>
  <c r="EG9" i="55"/>
  <c r="DZ11" i="55"/>
  <c r="DL12" i="55"/>
  <c r="DN12" i="55" s="1"/>
  <c r="DN16" i="55"/>
  <c r="DE16" i="55"/>
  <c r="DN9" i="55"/>
  <c r="DE9" i="55"/>
  <c r="DE22" i="55"/>
  <c r="DN22" i="55"/>
  <c r="DE14" i="55"/>
  <c r="DG25" i="55"/>
  <c r="DP25" i="55"/>
  <c r="CZ26" i="55"/>
  <c r="CY26" i="55"/>
  <c r="DM29" i="55"/>
  <c r="DE18" i="55"/>
  <c r="CZ22" i="55"/>
  <c r="CY22" i="55"/>
  <c r="DA15" i="55"/>
  <c r="DI15" i="55" s="1"/>
  <c r="AF15" i="55"/>
  <c r="AH15" i="55" s="1"/>
  <c r="DU18" i="55"/>
  <c r="DM18" i="55"/>
  <c r="DU26" i="55"/>
  <c r="DM26" i="55"/>
  <c r="DS16" i="55"/>
  <c r="CZ18" i="55"/>
  <c r="CY18" i="55"/>
  <c r="CY9" i="55"/>
  <c r="CZ28" i="55"/>
  <c r="CY28" i="55"/>
  <c r="DF19" i="55"/>
  <c r="EB29" i="55"/>
  <c r="CY12" i="55"/>
  <c r="CZ20" i="55"/>
  <c r="CY20" i="55"/>
  <c r="DF27" i="55"/>
  <c r="CZ10" i="55"/>
  <c r="AE10" i="55" s="1"/>
  <c r="AG10" i="55" s="1"/>
  <c r="DF15" i="55"/>
  <c r="DA30" i="55"/>
  <c r="DI30" i="55" s="1"/>
  <c r="DF10" i="55"/>
  <c r="DF24" i="55"/>
  <c r="CZ25" i="55"/>
  <c r="AE25" i="55" s="1"/>
  <c r="AG25" i="55" s="1"/>
  <c r="CY13" i="55"/>
  <c r="CZ13" i="55"/>
  <c r="AF10" i="55"/>
  <c r="AH10" i="55" s="1"/>
  <c r="DA10" i="55"/>
  <c r="DI10" i="55" s="1"/>
  <c r="CZ15" i="55"/>
  <c r="AE15" i="55" s="1"/>
  <c r="AG15" i="55" s="1"/>
  <c r="DF20" i="55"/>
  <c r="CY17" i="55"/>
  <c r="DF13" i="55"/>
  <c r="DE29" i="55"/>
  <c r="DF30" i="55"/>
  <c r="AH30" i="55"/>
  <c r="AF23" i="55"/>
  <c r="AH23" i="55" s="1"/>
  <c r="AE23" i="55"/>
  <c r="AG23" i="55" s="1"/>
  <c r="DA23" i="55"/>
  <c r="DI23" i="55" s="1"/>
  <c r="CY11" i="55"/>
  <c r="CY14" i="55"/>
  <c r="DF28" i="55"/>
  <c r="DN31" i="55"/>
  <c r="DW16" i="55"/>
  <c r="DF23" i="55"/>
  <c r="CY21" i="55"/>
  <c r="CY29" i="55"/>
  <c r="CY24" i="55"/>
  <c r="DE17" i="55" l="1"/>
  <c r="DN17" i="55"/>
  <c r="DE21" i="55"/>
  <c r="AF27" i="55"/>
  <c r="AH27" i="55" s="1"/>
  <c r="AE27" i="55"/>
  <c r="AG27" i="55" s="1"/>
  <c r="DA27" i="55"/>
  <c r="DI27" i="55" s="1"/>
  <c r="DP19" i="55"/>
  <c r="DG19" i="55"/>
  <c r="DE25" i="55"/>
  <c r="DN25" i="55"/>
  <c r="DE11" i="55"/>
  <c r="AE31" i="55"/>
  <c r="AG31" i="55" s="1"/>
  <c r="DA31" i="55"/>
  <c r="DI31" i="55" s="1"/>
  <c r="DP31" i="55" s="1"/>
  <c r="DA13" i="55"/>
  <c r="DI13" i="55" s="1"/>
  <c r="AE13" i="55"/>
  <c r="AG13" i="55" s="1"/>
  <c r="AF13" i="55"/>
  <c r="AH13" i="55" s="1"/>
  <c r="AF22" i="55"/>
  <c r="AH22" i="55" s="1"/>
  <c r="DA22" i="55"/>
  <c r="DI22" i="55" s="1"/>
  <c r="AE22" i="55"/>
  <c r="AG22" i="55" s="1"/>
  <c r="DA24" i="55"/>
  <c r="DI24" i="55" s="1"/>
  <c r="AE24" i="55"/>
  <c r="AG24" i="55" s="1"/>
  <c r="AF24" i="55"/>
  <c r="AH24" i="55" s="1"/>
  <c r="DN13" i="55"/>
  <c r="DE13" i="55"/>
  <c r="DA17" i="55"/>
  <c r="DI17" i="55" s="1"/>
  <c r="AE17" i="55"/>
  <c r="AG17" i="55" s="1"/>
  <c r="AF17" i="55"/>
  <c r="AH17" i="55" s="1"/>
  <c r="DE23" i="55"/>
  <c r="DN23" i="55"/>
  <c r="DE10" i="55"/>
  <c r="DN10" i="55"/>
  <c r="DM22" i="55"/>
  <c r="DU22" i="55"/>
  <c r="AF26" i="55"/>
  <c r="AH26" i="55" s="1"/>
  <c r="AE26" i="55"/>
  <c r="AG26" i="55" s="1"/>
  <c r="DA26" i="55"/>
  <c r="DI26" i="55" s="1"/>
  <c r="DM9" i="55"/>
  <c r="DU9" i="55"/>
  <c r="AE12" i="55"/>
  <c r="AG12" i="55" s="1"/>
  <c r="DA12" i="55"/>
  <c r="DI12" i="55" s="1"/>
  <c r="AF12" i="55"/>
  <c r="AH12" i="55" s="1"/>
  <c r="DN19" i="55"/>
  <c r="DE19" i="55"/>
  <c r="AF28" i="55"/>
  <c r="AH28" i="55" s="1"/>
  <c r="AE28" i="55"/>
  <c r="AG28" i="55" s="1"/>
  <c r="DA28" i="55"/>
  <c r="DI28" i="55" s="1"/>
  <c r="DU31" i="55"/>
  <c r="DM31" i="55"/>
  <c r="DA14" i="55"/>
  <c r="DI14" i="55" s="1"/>
  <c r="AF14" i="55"/>
  <c r="AH14" i="55" s="1"/>
  <c r="AE14" i="55"/>
  <c r="AG14" i="55" s="1"/>
  <c r="DT26" i="55"/>
  <c r="EB26" i="55"/>
  <c r="DA29" i="55"/>
  <c r="DI29" i="55" s="1"/>
  <c r="AF29" i="55"/>
  <c r="AH29" i="55" s="1"/>
  <c r="AE29" i="55"/>
  <c r="AG29" i="55" s="1"/>
  <c r="DA21" i="55"/>
  <c r="DI21" i="55" s="1"/>
  <c r="AE21" i="55"/>
  <c r="AG21" i="55" s="1"/>
  <c r="AF21" i="55"/>
  <c r="AH21" i="55" s="1"/>
  <c r="DN24" i="55"/>
  <c r="DE24" i="55"/>
  <c r="DE20" i="55"/>
  <c r="DN20" i="55"/>
  <c r="DN27" i="55"/>
  <c r="DE27" i="55"/>
  <c r="DM16" i="55"/>
  <c r="DU16" i="55"/>
  <c r="DE30" i="55"/>
  <c r="DN30" i="55"/>
  <c r="DU11" i="55"/>
  <c r="DM11" i="55"/>
  <c r="AE9" i="55"/>
  <c r="AG9" i="55" s="1"/>
  <c r="AF9" i="55"/>
  <c r="AH9" i="55" s="1"/>
  <c r="DA9" i="55"/>
  <c r="DA11" i="55"/>
  <c r="DI11" i="55" s="1"/>
  <c r="AF11" i="55"/>
  <c r="AH11" i="55" s="1"/>
  <c r="AE11" i="55"/>
  <c r="AG11" i="55" s="1"/>
  <c r="DG10" i="55"/>
  <c r="DP10" i="55"/>
  <c r="DT18" i="55"/>
  <c r="EB18" i="55"/>
  <c r="DW25" i="55"/>
  <c r="DO25" i="55"/>
  <c r="DG15" i="55"/>
  <c r="DP15" i="55"/>
  <c r="EI29" i="55"/>
  <c r="EA29" i="55"/>
  <c r="DU14" i="55"/>
  <c r="DM14" i="55"/>
  <c r="ED16" i="55"/>
  <c r="DV16" i="55"/>
  <c r="AF18" i="55"/>
  <c r="AH18" i="55" s="1"/>
  <c r="AE18" i="55"/>
  <c r="AG18" i="55" s="1"/>
  <c r="DA18" i="55"/>
  <c r="DI18" i="55" s="1"/>
  <c r="DG30" i="55"/>
  <c r="DP30" i="55"/>
  <c r="DE15" i="55"/>
  <c r="DN15" i="55"/>
  <c r="DE28" i="55"/>
  <c r="DN28" i="55"/>
  <c r="DU12" i="55"/>
  <c r="DM12" i="55"/>
  <c r="DG23" i="55"/>
  <c r="DP23" i="55"/>
  <c r="AF20" i="55"/>
  <c r="AH20" i="55" s="1"/>
  <c r="AE20" i="55"/>
  <c r="AG20" i="55" s="1"/>
  <c r="DA20" i="55"/>
  <c r="DI20" i="55" s="1"/>
  <c r="DM21" i="55"/>
  <c r="DU21" i="55"/>
  <c r="DW19" i="55" l="1"/>
  <c r="DO19" i="55"/>
  <c r="DU25" i="55"/>
  <c r="DM25" i="55"/>
  <c r="DG31" i="55"/>
  <c r="DP27" i="55"/>
  <c r="DG27" i="55"/>
  <c r="DM17" i="55"/>
  <c r="DU17" i="55"/>
  <c r="DU23" i="55"/>
  <c r="DM23" i="55"/>
  <c r="EB16" i="55"/>
  <c r="DT16" i="55"/>
  <c r="DP29" i="55"/>
  <c r="DG29" i="55"/>
  <c r="DG17" i="55"/>
  <c r="DP17" i="55"/>
  <c r="DP18" i="55"/>
  <c r="DG18" i="55"/>
  <c r="DM27" i="55"/>
  <c r="DU27" i="55"/>
  <c r="DW31" i="55"/>
  <c r="DO31" i="55"/>
  <c r="DG12" i="55"/>
  <c r="DP12" i="55"/>
  <c r="DM30" i="55"/>
  <c r="DU30" i="55"/>
  <c r="DV25" i="55"/>
  <c r="ED25" i="55"/>
  <c r="EC16" i="55"/>
  <c r="EK16" i="55"/>
  <c r="DG22" i="55"/>
  <c r="DP22" i="55"/>
  <c r="DP21" i="55"/>
  <c r="DG21" i="55"/>
  <c r="DW10" i="55"/>
  <c r="DO10" i="55"/>
  <c r="DP11" i="55"/>
  <c r="DG11" i="55"/>
  <c r="EI26" i="55"/>
  <c r="EA26" i="55"/>
  <c r="EB14" i="55"/>
  <c r="DT14" i="55"/>
  <c r="DG14" i="55"/>
  <c r="DP14" i="55"/>
  <c r="EB22" i="55"/>
  <c r="DT22" i="55"/>
  <c r="DG20" i="55"/>
  <c r="DP20" i="55"/>
  <c r="DW23" i="55"/>
  <c r="DO23" i="55"/>
  <c r="EH29" i="55"/>
  <c r="EP29" i="55"/>
  <c r="DM24" i="55"/>
  <c r="DU24" i="55"/>
  <c r="EI18" i="55"/>
  <c r="EA18" i="55"/>
  <c r="DW30" i="55"/>
  <c r="DO30" i="55"/>
  <c r="DU20" i="55"/>
  <c r="DM20" i="55"/>
  <c r="DP26" i="55"/>
  <c r="DG26" i="55"/>
  <c r="DT12" i="55"/>
  <c r="EB12" i="55"/>
  <c r="DU10" i="55"/>
  <c r="DM10" i="55"/>
  <c r="DU15" i="55"/>
  <c r="DM15" i="55"/>
  <c r="DM19" i="55"/>
  <c r="DU19" i="55"/>
  <c r="DT21" i="55"/>
  <c r="EB21" i="55"/>
  <c r="DU13" i="55"/>
  <c r="DM13" i="55"/>
  <c r="EB9" i="55"/>
  <c r="DT9" i="55"/>
  <c r="DI9" i="55"/>
  <c r="DI7" i="55"/>
  <c r="DP24" i="55"/>
  <c r="DG24" i="55"/>
  <c r="DW15" i="55"/>
  <c r="DO15" i="55"/>
  <c r="DT31" i="55"/>
  <c r="EB31" i="55"/>
  <c r="DU28" i="55"/>
  <c r="DM28" i="55"/>
  <c r="EB11" i="55"/>
  <c r="DT11" i="55"/>
  <c r="DG28" i="55"/>
  <c r="DP28" i="55"/>
  <c r="DP13" i="55"/>
  <c r="DG13" i="55"/>
  <c r="EB25" i="55" l="1"/>
  <c r="DT25" i="55"/>
  <c r="DT17" i="55"/>
  <c r="EB17" i="55"/>
  <c r="DO27" i="55"/>
  <c r="DW27" i="55"/>
  <c r="ED19" i="55"/>
  <c r="DV19" i="55"/>
  <c r="DW12" i="55"/>
  <c r="DO12" i="55"/>
  <c r="DV23" i="55"/>
  <c r="ED23" i="55"/>
  <c r="EB27" i="55"/>
  <c r="DT27" i="55"/>
  <c r="EB13" i="55"/>
  <c r="DT13" i="55"/>
  <c r="EI12" i="55"/>
  <c r="EA12" i="55"/>
  <c r="DV10" i="55"/>
  <c r="ED10" i="55"/>
  <c r="DV31" i="55"/>
  <c r="ED31" i="55"/>
  <c r="EA9" i="55"/>
  <c r="EI9" i="55"/>
  <c r="EI14" i="55"/>
  <c r="EA14" i="55"/>
  <c r="ER16" i="55"/>
  <c r="EJ16" i="55"/>
  <c r="EH26" i="55"/>
  <c r="EP26" i="55"/>
  <c r="EI31" i="55"/>
  <c r="EA31" i="55"/>
  <c r="EC25" i="55"/>
  <c r="EK25" i="55"/>
  <c r="DO24" i="55"/>
  <c r="DW24" i="55"/>
  <c r="DW20" i="55"/>
  <c r="DO20" i="55"/>
  <c r="DO26" i="55"/>
  <c r="DW26" i="55"/>
  <c r="DW22" i="55"/>
  <c r="DO22" i="55"/>
  <c r="DT20" i="55"/>
  <c r="EB20" i="55"/>
  <c r="DW28" i="55"/>
  <c r="DO28" i="55"/>
  <c r="ED30" i="55"/>
  <c r="DV30" i="55"/>
  <c r="EI21" i="55"/>
  <c r="EA21" i="55"/>
  <c r="DT28" i="55"/>
  <c r="EB28" i="55"/>
  <c r="EI16" i="55"/>
  <c r="EA16" i="55"/>
  <c r="DP9" i="55"/>
  <c r="DG9" i="55"/>
  <c r="EA22" i="55"/>
  <c r="EI22" i="55"/>
  <c r="DO14" i="55"/>
  <c r="DW14" i="55"/>
  <c r="DO18" i="55"/>
  <c r="DW18" i="55"/>
  <c r="EI11" i="55"/>
  <c r="EA11" i="55"/>
  <c r="EB19" i="55"/>
  <c r="DT19" i="55"/>
  <c r="DO29" i="55"/>
  <c r="DW29" i="55"/>
  <c r="EB30" i="55"/>
  <c r="DT30" i="55"/>
  <c r="DO21" i="55"/>
  <c r="DW21" i="55"/>
  <c r="DO13" i="55"/>
  <c r="DW13" i="55"/>
  <c r="DW17" i="55"/>
  <c r="DO17" i="55"/>
  <c r="EH18" i="55"/>
  <c r="EP18" i="55"/>
  <c r="EB24" i="55"/>
  <c r="DT24" i="55"/>
  <c r="DT15" i="55"/>
  <c r="EB15" i="55"/>
  <c r="DO11" i="55"/>
  <c r="DW11" i="55"/>
  <c r="EW29" i="55"/>
  <c r="EO29" i="55"/>
  <c r="DV15" i="55"/>
  <c r="ED15" i="55"/>
  <c r="DT10" i="55"/>
  <c r="EB10" i="55"/>
  <c r="DT23" i="55"/>
  <c r="EB23" i="55"/>
  <c r="EA17" i="55" l="1"/>
  <c r="EI17" i="55"/>
  <c r="DV27" i="55"/>
  <c r="ED27" i="55"/>
  <c r="EK19" i="55"/>
  <c r="EC19" i="55"/>
  <c r="EA25" i="55"/>
  <c r="EI25" i="55"/>
  <c r="ED29" i="55"/>
  <c r="DV29" i="55"/>
  <c r="ED24" i="55"/>
  <c r="DV24" i="55"/>
  <c r="EW18" i="55"/>
  <c r="EO18" i="55"/>
  <c r="ER25" i="55"/>
  <c r="EJ25" i="55"/>
  <c r="EP12" i="55"/>
  <c r="EH12" i="55"/>
  <c r="EP9" i="55"/>
  <c r="EH9" i="55"/>
  <c r="EA10" i="55"/>
  <c r="EI10" i="55"/>
  <c r="EI15" i="55"/>
  <c r="EA15" i="55"/>
  <c r="EA19" i="55"/>
  <c r="EI19" i="55"/>
  <c r="EI23" i="55"/>
  <c r="EA23" i="55"/>
  <c r="EK10" i="55"/>
  <c r="EC10" i="55"/>
  <c r="EH21" i="55"/>
  <c r="EP21" i="55"/>
  <c r="ED18" i="55"/>
  <c r="DV18" i="55"/>
  <c r="DV17" i="55"/>
  <c r="ED17" i="55"/>
  <c r="EC30" i="55"/>
  <c r="EK30" i="55"/>
  <c r="ED14" i="55"/>
  <c r="DV14" i="55"/>
  <c r="EA13" i="55"/>
  <c r="EI13" i="55"/>
  <c r="EP22" i="55"/>
  <c r="EH22" i="55"/>
  <c r="EV29" i="55"/>
  <c r="FD29" i="55"/>
  <c r="DO9" i="55"/>
  <c r="DW9" i="55"/>
  <c r="DV22" i="55"/>
  <c r="ED22" i="55"/>
  <c r="EQ16" i="55"/>
  <c r="EY16" i="55"/>
  <c r="EI28" i="55"/>
  <c r="EA28" i="55"/>
  <c r="DV20" i="55"/>
  <c r="ED20" i="55"/>
  <c r="EK31" i="55"/>
  <c r="EC31" i="55"/>
  <c r="EK15" i="55"/>
  <c r="EC15" i="55"/>
  <c r="DV28" i="55"/>
  <c r="ED28" i="55"/>
  <c r="EI20" i="55"/>
  <c r="EA20" i="55"/>
  <c r="DV26" i="55"/>
  <c r="ED26" i="55"/>
  <c r="EI24" i="55"/>
  <c r="EA24" i="55"/>
  <c r="EH11" i="55"/>
  <c r="EP11" i="55"/>
  <c r="EH31" i="55"/>
  <c r="EP31" i="55"/>
  <c r="ED13" i="55"/>
  <c r="DV13" i="55"/>
  <c r="EW26" i="55"/>
  <c r="EO26" i="55"/>
  <c r="EA27" i="55"/>
  <c r="EI27" i="55"/>
  <c r="ED21" i="55"/>
  <c r="DV21" i="55"/>
  <c r="EK23" i="55"/>
  <c r="EC23" i="55"/>
  <c r="ED11" i="55"/>
  <c r="DV11" i="55"/>
  <c r="EA30" i="55"/>
  <c r="EI30" i="55"/>
  <c r="EP16" i="55"/>
  <c r="EH16" i="55"/>
  <c r="EP14" i="55"/>
  <c r="EH14" i="55"/>
  <c r="DV12" i="55"/>
  <c r="ED12" i="55"/>
  <c r="EC27" i="55" l="1"/>
  <c r="EK27" i="55"/>
  <c r="EP25" i="55"/>
  <c r="EH25" i="55"/>
  <c r="EH17" i="55"/>
  <c r="EP17" i="55"/>
  <c r="ER19" i="55"/>
  <c r="EJ19" i="55"/>
  <c r="ER30" i="55"/>
  <c r="EJ30" i="55"/>
  <c r="EP27" i="55"/>
  <c r="EH27" i="55"/>
  <c r="EH10" i="55"/>
  <c r="EP10" i="55"/>
  <c r="EH28" i="55"/>
  <c r="EP28" i="55"/>
  <c r="FF16" i="55"/>
  <c r="EX16" i="55"/>
  <c r="EP24" i="55"/>
  <c r="EH24" i="55"/>
  <c r="EC22" i="55"/>
  <c r="EK22" i="55"/>
  <c r="EJ10" i="55"/>
  <c r="ER10" i="55"/>
  <c r="EO9" i="55"/>
  <c r="EW9" i="55"/>
  <c r="EK26" i="55"/>
  <c r="EC26" i="55"/>
  <c r="EK18" i="55"/>
  <c r="EC18" i="55"/>
  <c r="EW21" i="55"/>
  <c r="EO21" i="55"/>
  <c r="EH20" i="55"/>
  <c r="EP20" i="55"/>
  <c r="EQ25" i="55"/>
  <c r="EY25" i="55"/>
  <c r="EW16" i="55"/>
  <c r="EO16" i="55"/>
  <c r="EO31" i="55"/>
  <c r="EW31" i="55"/>
  <c r="EH23" i="55"/>
  <c r="EP23" i="55"/>
  <c r="EH13" i="55"/>
  <c r="EP13" i="55"/>
  <c r="EC24" i="55"/>
  <c r="EK24" i="55"/>
  <c r="EW11" i="55"/>
  <c r="EO11" i="55"/>
  <c r="EC17" i="55"/>
  <c r="EK17" i="55"/>
  <c r="EK12" i="55"/>
  <c r="EC12" i="55"/>
  <c r="ED9" i="55"/>
  <c r="DV9" i="55"/>
  <c r="EV26" i="55"/>
  <c r="FD26" i="55"/>
  <c r="EK28" i="55"/>
  <c r="EC28" i="55"/>
  <c r="EV18" i="55"/>
  <c r="FD18" i="55"/>
  <c r="EJ15" i="55"/>
  <c r="ER15" i="55"/>
  <c r="EK21" i="55"/>
  <c r="EC21" i="55"/>
  <c r="EO12" i="55"/>
  <c r="EW12" i="55"/>
  <c r="EO14" i="55"/>
  <c r="EW14" i="55"/>
  <c r="FK29" i="55"/>
  <c r="FC29" i="55"/>
  <c r="EC13" i="55"/>
  <c r="EK13" i="55"/>
  <c r="EP30" i="55"/>
  <c r="EH30" i="55"/>
  <c r="EO22" i="55"/>
  <c r="EW22" i="55"/>
  <c r="EP19" i="55"/>
  <c r="EH19" i="55"/>
  <c r="EK11" i="55"/>
  <c r="EC11" i="55"/>
  <c r="EJ31" i="55"/>
  <c r="ER31" i="55"/>
  <c r="EK20" i="55"/>
  <c r="EC20" i="55"/>
  <c r="EJ23" i="55"/>
  <c r="ER23" i="55"/>
  <c r="EK14" i="55"/>
  <c r="EC14" i="55"/>
  <c r="EH15" i="55"/>
  <c r="EP15" i="55"/>
  <c r="EC29" i="55"/>
  <c r="EK29" i="55"/>
  <c r="EO17" i="55" l="1"/>
  <c r="EW17" i="55"/>
  <c r="EW25" i="55"/>
  <c r="EO25" i="55"/>
  <c r="EY19" i="55"/>
  <c r="EQ19" i="55"/>
  <c r="ER27" i="55"/>
  <c r="EJ27" i="55"/>
  <c r="EC9" i="55"/>
  <c r="EK9" i="55"/>
  <c r="ER22" i="55"/>
  <c r="EJ22" i="55"/>
  <c r="ER29" i="55"/>
  <c r="EJ29" i="55"/>
  <c r="EY10" i="55"/>
  <c r="EQ10" i="55"/>
  <c r="EJ12" i="55"/>
  <c r="ER12" i="55"/>
  <c r="FF25" i="55"/>
  <c r="EX25" i="55"/>
  <c r="EJ21" i="55"/>
  <c r="ER21" i="55"/>
  <c r="FD11" i="55"/>
  <c r="EV11" i="55"/>
  <c r="FJ29" i="55"/>
  <c r="FR29" i="55"/>
  <c r="EJ28" i="55"/>
  <c r="ER28" i="55"/>
  <c r="EJ26" i="55"/>
  <c r="ER26" i="55"/>
  <c r="EW27" i="55"/>
  <c r="EO27" i="55"/>
  <c r="EY31" i="55"/>
  <c r="EQ31" i="55"/>
  <c r="FD31" i="55"/>
  <c r="EV31" i="55"/>
  <c r="EO19" i="55"/>
  <c r="EW19" i="55"/>
  <c r="EW24" i="55"/>
  <c r="EO24" i="55"/>
  <c r="FD22" i="55"/>
  <c r="EV22" i="55"/>
  <c r="EO20" i="55"/>
  <c r="EW20" i="55"/>
  <c r="ER14" i="55"/>
  <c r="EJ14" i="55"/>
  <c r="EV21" i="55"/>
  <c r="FD21" i="55"/>
  <c r="EW10" i="55"/>
  <c r="EO10" i="55"/>
  <c r="FD9" i="55"/>
  <c r="EV9" i="55"/>
  <c r="FD12" i="55"/>
  <c r="EV12" i="55"/>
  <c r="ER11" i="55"/>
  <c r="EJ11" i="55"/>
  <c r="EV16" i="55"/>
  <c r="FD16" i="55"/>
  <c r="EJ17" i="55"/>
  <c r="ER17" i="55"/>
  <c r="EO15" i="55"/>
  <c r="EW15" i="55"/>
  <c r="FM16" i="55"/>
  <c r="FE16" i="55"/>
  <c r="EY15" i="55"/>
  <c r="EQ15" i="55"/>
  <c r="ER24" i="55"/>
  <c r="EJ24" i="55"/>
  <c r="EO28" i="55"/>
  <c r="EW28" i="55"/>
  <c r="EO30" i="55"/>
  <c r="EW30" i="55"/>
  <c r="EY23" i="55"/>
  <c r="EQ23" i="55"/>
  <c r="ER13" i="55"/>
  <c r="EJ13" i="55"/>
  <c r="FC18" i="55"/>
  <c r="FK18" i="55"/>
  <c r="EW13" i="55"/>
  <c r="EO13" i="55"/>
  <c r="EJ18" i="55"/>
  <c r="ER18" i="55"/>
  <c r="EW23" i="55"/>
  <c r="EO23" i="55"/>
  <c r="EJ20" i="55"/>
  <c r="ER20" i="55"/>
  <c r="FD14" i="55"/>
  <c r="EV14" i="55"/>
  <c r="FK26" i="55"/>
  <c r="FC26" i="55"/>
  <c r="EQ30" i="55"/>
  <c r="EY30" i="55"/>
  <c r="EQ27" i="55" l="1"/>
  <c r="EY27" i="55"/>
  <c r="EV25" i="55"/>
  <c r="FD25" i="55"/>
  <c r="FD17" i="55"/>
  <c r="EV17" i="55"/>
  <c r="FF19" i="55"/>
  <c r="EX19" i="55"/>
  <c r="FD23" i="55"/>
  <c r="EV23" i="55"/>
  <c r="FC12" i="55"/>
  <c r="FK12" i="55"/>
  <c r="EY21" i="55"/>
  <c r="EQ21" i="55"/>
  <c r="FD10" i="55"/>
  <c r="EV10" i="55"/>
  <c r="EQ12" i="55"/>
  <c r="EY12" i="55"/>
  <c r="EQ13" i="55"/>
  <c r="EY13" i="55"/>
  <c r="EY14" i="55"/>
  <c r="EQ14" i="55"/>
  <c r="EY26" i="55"/>
  <c r="EQ26" i="55"/>
  <c r="FR26" i="55"/>
  <c r="FJ26" i="55"/>
  <c r="EX23" i="55"/>
  <c r="FF23" i="55"/>
  <c r="EY29" i="55"/>
  <c r="EQ29" i="55"/>
  <c r="FD19" i="55"/>
  <c r="EV19" i="55"/>
  <c r="FC9" i="55"/>
  <c r="FK9" i="55"/>
  <c r="FE25" i="55"/>
  <c r="FM25" i="55"/>
  <c r="EV27" i="55"/>
  <c r="FD27" i="55"/>
  <c r="FD30" i="55"/>
  <c r="EV30" i="55"/>
  <c r="FK16" i="55"/>
  <c r="FC16" i="55"/>
  <c r="EQ28" i="55"/>
  <c r="EY28" i="55"/>
  <c r="EQ24" i="55"/>
  <c r="EY24" i="55"/>
  <c r="EY18" i="55"/>
  <c r="EQ18" i="55"/>
  <c r="EV13" i="55"/>
  <c r="FD13" i="55"/>
  <c r="FK21" i="55"/>
  <c r="FC21" i="55"/>
  <c r="FK11" i="55"/>
  <c r="FC11" i="55"/>
  <c r="FC31" i="55"/>
  <c r="FK31" i="55"/>
  <c r="FR18" i="55"/>
  <c r="FJ18" i="55"/>
  <c r="EX31" i="55"/>
  <c r="FF31" i="55"/>
  <c r="EV15" i="55"/>
  <c r="FD15" i="55"/>
  <c r="FC14" i="55"/>
  <c r="FK14" i="55"/>
  <c r="FD28" i="55"/>
  <c r="EV28" i="55"/>
  <c r="FQ29" i="55"/>
  <c r="FY29" i="55"/>
  <c r="ER9" i="55"/>
  <c r="EJ9" i="55"/>
  <c r="EX15" i="55"/>
  <c r="FF15" i="55"/>
  <c r="FF30" i="55"/>
  <c r="EX30" i="55"/>
  <c r="FL16" i="55"/>
  <c r="FT16" i="55"/>
  <c r="EX10" i="55"/>
  <c r="FF10" i="55"/>
  <c r="EQ17" i="55"/>
  <c r="EY17" i="55"/>
  <c r="FD20" i="55"/>
  <c r="EV20" i="55"/>
  <c r="FK22" i="55"/>
  <c r="FC22" i="55"/>
  <c r="EQ22" i="55"/>
  <c r="EY22" i="55"/>
  <c r="EY20" i="55"/>
  <c r="EQ20" i="55"/>
  <c r="EY11" i="55"/>
  <c r="EQ11" i="55"/>
  <c r="EV24" i="55"/>
  <c r="FD24" i="55"/>
  <c r="FC25" i="55" l="1"/>
  <c r="FK25" i="55"/>
  <c r="FF27" i="55"/>
  <c r="EX27" i="55"/>
  <c r="FM19" i="55"/>
  <c r="FE19" i="55"/>
  <c r="FK17" i="55"/>
  <c r="FC17" i="55"/>
  <c r="FM10" i="55"/>
  <c r="FE10" i="55"/>
  <c r="EX18" i="55"/>
  <c r="FF18" i="55"/>
  <c r="EX24" i="55"/>
  <c r="FF24" i="55"/>
  <c r="EX11" i="55"/>
  <c r="FF11" i="55"/>
  <c r="FF28" i="55"/>
  <c r="EX28" i="55"/>
  <c r="FC10" i="55"/>
  <c r="FK10" i="55"/>
  <c r="FR31" i="55"/>
  <c r="FJ31" i="55"/>
  <c r="EX21" i="55"/>
  <c r="FF21" i="55"/>
  <c r="EQ9" i="55"/>
  <c r="EY9" i="55"/>
  <c r="FJ11" i="55"/>
  <c r="FR11" i="55"/>
  <c r="FK30" i="55"/>
  <c r="FC30" i="55"/>
  <c r="FK13" i="55"/>
  <c r="FC13" i="55"/>
  <c r="FC28" i="55"/>
  <c r="FK28" i="55"/>
  <c r="EX26" i="55"/>
  <c r="FF26" i="55"/>
  <c r="FR14" i="55"/>
  <c r="FJ14" i="55"/>
  <c r="FF14" i="55"/>
  <c r="EX14" i="55"/>
  <c r="FK15" i="55"/>
  <c r="FC15" i="55"/>
  <c r="EX13" i="55"/>
  <c r="FF13" i="55"/>
  <c r="GA16" i="55"/>
  <c r="FS16" i="55"/>
  <c r="FJ9" i="55"/>
  <c r="FR9" i="55"/>
  <c r="FE30" i="55"/>
  <c r="FM30" i="55"/>
  <c r="FK19" i="55"/>
  <c r="FC19" i="55"/>
  <c r="FM15" i="55"/>
  <c r="FE15" i="55"/>
  <c r="EX29" i="55"/>
  <c r="FF29" i="55"/>
  <c r="FK27" i="55"/>
  <c r="FC27" i="55"/>
  <c r="FF17" i="55"/>
  <c r="EX17" i="55"/>
  <c r="FK24" i="55"/>
  <c r="FC24" i="55"/>
  <c r="FT25" i="55"/>
  <c r="FL25" i="55"/>
  <c r="FE31" i="55"/>
  <c r="FM31" i="55"/>
  <c r="FF12" i="55"/>
  <c r="EX12" i="55"/>
  <c r="EX20" i="55"/>
  <c r="FF20" i="55"/>
  <c r="FQ18" i="55"/>
  <c r="FY18" i="55"/>
  <c r="FF22" i="55"/>
  <c r="EX22" i="55"/>
  <c r="FJ16" i="55"/>
  <c r="FR16" i="55"/>
  <c r="FM23" i="55"/>
  <c r="FE23" i="55"/>
  <c r="FR12" i="55"/>
  <c r="FJ12" i="55"/>
  <c r="FR22" i="55"/>
  <c r="FJ22" i="55"/>
  <c r="GF29" i="55"/>
  <c r="FX29" i="55"/>
  <c r="FC20" i="55"/>
  <c r="FK20" i="55"/>
  <c r="FJ21" i="55"/>
  <c r="FR21" i="55"/>
  <c r="FQ26" i="55"/>
  <c r="FY26" i="55"/>
  <c r="FC23" i="55"/>
  <c r="FK23" i="55"/>
  <c r="FR17" i="55" l="1"/>
  <c r="FJ17" i="55"/>
  <c r="FT19" i="55"/>
  <c r="FL19" i="55"/>
  <c r="FE27" i="55"/>
  <c r="FM27" i="55"/>
  <c r="FR25" i="55"/>
  <c r="FJ25" i="55"/>
  <c r="FR10" i="55"/>
  <c r="FJ10" i="55"/>
  <c r="FY12" i="55"/>
  <c r="FQ12" i="55"/>
  <c r="FR28" i="55"/>
  <c r="FJ28" i="55"/>
  <c r="FJ24" i="55"/>
  <c r="FR24" i="55"/>
  <c r="FR23" i="55"/>
  <c r="FJ23" i="55"/>
  <c r="FZ16" i="55"/>
  <c r="GH16" i="55"/>
  <c r="FM13" i="55"/>
  <c r="FE13" i="55"/>
  <c r="FM26" i="55"/>
  <c r="FE26" i="55"/>
  <c r="FS25" i="55"/>
  <c r="GA25" i="55"/>
  <c r="FT30" i="55"/>
  <c r="FL30" i="55"/>
  <c r="FT23" i="55"/>
  <c r="FL23" i="55"/>
  <c r="FY16" i="55"/>
  <c r="FQ16" i="55"/>
  <c r="FM11" i="55"/>
  <c r="FE11" i="55"/>
  <c r="FJ13" i="55"/>
  <c r="FR13" i="55"/>
  <c r="FM24" i="55"/>
  <c r="FE24" i="55"/>
  <c r="GF18" i="55"/>
  <c r="FX18" i="55"/>
  <c r="FM18" i="55"/>
  <c r="FE18" i="55"/>
  <c r="FR20" i="55"/>
  <c r="FJ20" i="55"/>
  <c r="FJ19" i="55"/>
  <c r="FR19" i="55"/>
  <c r="FE28" i="55"/>
  <c r="FM28" i="55"/>
  <c r="FY9" i="55"/>
  <c r="FQ9" i="55"/>
  <c r="GF26" i="55"/>
  <c r="FX26" i="55"/>
  <c r="FE22" i="55"/>
  <c r="FM22" i="55"/>
  <c r="FR30" i="55"/>
  <c r="FJ30" i="55"/>
  <c r="FY21" i="55"/>
  <c r="FQ21" i="55"/>
  <c r="FQ11" i="55"/>
  <c r="FY11" i="55"/>
  <c r="FE17" i="55"/>
  <c r="FM17" i="55"/>
  <c r="FE20" i="55"/>
  <c r="FM20" i="55"/>
  <c r="FF9" i="55"/>
  <c r="EX9" i="55"/>
  <c r="FE12" i="55"/>
  <c r="FM12" i="55"/>
  <c r="FT31" i="55"/>
  <c r="FL31" i="55"/>
  <c r="FJ27" i="55"/>
  <c r="FR27" i="55"/>
  <c r="FR15" i="55"/>
  <c r="FJ15" i="55"/>
  <c r="FM29" i="55"/>
  <c r="FE29" i="55"/>
  <c r="FM21" i="55"/>
  <c r="FE21" i="55"/>
  <c r="GE29" i="55"/>
  <c r="CM29" i="55"/>
  <c r="FE14" i="55"/>
  <c r="FM14" i="55"/>
  <c r="FY22" i="55"/>
  <c r="FQ22" i="55"/>
  <c r="FL15" i="55"/>
  <c r="FT15" i="55"/>
  <c r="FQ14" i="55"/>
  <c r="FY14" i="55"/>
  <c r="FQ31" i="55"/>
  <c r="FY31" i="55"/>
  <c r="FT10" i="55"/>
  <c r="FL10" i="55"/>
  <c r="FL27" i="55" l="1"/>
  <c r="FT27" i="55"/>
  <c r="GA19" i="55"/>
  <c r="FS19" i="55"/>
  <c r="FQ25" i="55"/>
  <c r="FY25" i="55"/>
  <c r="FQ17" i="55"/>
  <c r="FY17" i="55"/>
  <c r="FE9" i="55"/>
  <c r="FM9" i="55"/>
  <c r="CL29" i="55"/>
  <c r="FT17" i="55"/>
  <c r="FL17" i="55"/>
  <c r="FY24" i="55"/>
  <c r="FQ24" i="55"/>
  <c r="FL13" i="55"/>
  <c r="FT13" i="55"/>
  <c r="FT20" i="55"/>
  <c r="FL20" i="55"/>
  <c r="FL21" i="55"/>
  <c r="FT21" i="55"/>
  <c r="GF31" i="55"/>
  <c r="FX31" i="55"/>
  <c r="FL11" i="55"/>
  <c r="FT11" i="55"/>
  <c r="FX11" i="55"/>
  <c r="GF11" i="55"/>
  <c r="GA15" i="55"/>
  <c r="FS15" i="55"/>
  <c r="FQ20" i="55"/>
  <c r="FY20" i="55"/>
  <c r="FX22" i="55"/>
  <c r="GF22" i="55"/>
  <c r="FS31" i="55"/>
  <c r="GA31" i="55"/>
  <c r="FT22" i="55"/>
  <c r="FL22" i="55"/>
  <c r="GH25" i="55"/>
  <c r="FZ25" i="55"/>
  <c r="FX9" i="55"/>
  <c r="GF9" i="55"/>
  <c r="FQ13" i="55"/>
  <c r="FY13" i="55"/>
  <c r="FS10" i="55"/>
  <c r="GA10" i="55"/>
  <c r="FQ23" i="55"/>
  <c r="FY23" i="55"/>
  <c r="FL29" i="55"/>
  <c r="FT29" i="55"/>
  <c r="FX16" i="55"/>
  <c r="GF16" i="55"/>
  <c r="FL24" i="55"/>
  <c r="FT24" i="55"/>
  <c r="FT28" i="55"/>
  <c r="FL28" i="55"/>
  <c r="FY19" i="55"/>
  <c r="FQ19" i="55"/>
  <c r="FX14" i="55"/>
  <c r="GF14" i="55"/>
  <c r="FY27" i="55"/>
  <c r="FQ27" i="55"/>
  <c r="FS23" i="55"/>
  <c r="GA23" i="55"/>
  <c r="FS30" i="55"/>
  <c r="GA30" i="55"/>
  <c r="GE18" i="55"/>
  <c r="CM18" i="55"/>
  <c r="GG16" i="55"/>
  <c r="CN16" i="55" s="1"/>
  <c r="GI16" i="55"/>
  <c r="CO16" i="55" s="1"/>
  <c r="FY15" i="55"/>
  <c r="FQ15" i="55"/>
  <c r="GF21" i="55"/>
  <c r="FX21" i="55"/>
  <c r="FQ28" i="55"/>
  <c r="FY28" i="55"/>
  <c r="FY30" i="55"/>
  <c r="FQ30" i="55"/>
  <c r="FL18" i="55"/>
  <c r="FT18" i="55"/>
  <c r="GF12" i="55"/>
  <c r="FX12" i="55"/>
  <c r="FT12" i="55"/>
  <c r="FL12" i="55"/>
  <c r="FT14" i="55"/>
  <c r="FL14" i="55"/>
  <c r="GE26" i="55"/>
  <c r="CM26" i="55"/>
  <c r="FL26" i="55"/>
  <c r="FT26" i="55"/>
  <c r="FQ10" i="55"/>
  <c r="FY10" i="55"/>
  <c r="FX17" i="55" l="1"/>
  <c r="GF17" i="55"/>
  <c r="FZ19" i="55"/>
  <c r="GH19" i="55"/>
  <c r="GA27" i="55"/>
  <c r="FS27" i="55"/>
  <c r="FX25" i="55"/>
  <c r="GF25" i="55"/>
  <c r="FS12" i="55"/>
  <c r="GA12" i="55"/>
  <c r="FS28" i="55"/>
  <c r="GA28" i="55"/>
  <c r="GI25" i="55"/>
  <c r="CO25" i="55" s="1"/>
  <c r="GG25" i="55"/>
  <c r="GE12" i="55"/>
  <c r="CM12" i="55"/>
  <c r="GA24" i="55"/>
  <c r="FS24" i="55"/>
  <c r="GA21" i="55"/>
  <c r="FS21" i="55"/>
  <c r="GA18" i="55"/>
  <c r="FS18" i="55"/>
  <c r="CL18" i="55"/>
  <c r="GA22" i="55"/>
  <c r="FS22" i="55"/>
  <c r="GE16" i="55"/>
  <c r="CM16" i="55"/>
  <c r="CQ16" i="55" s="1"/>
  <c r="FS20" i="55"/>
  <c r="GA20" i="55"/>
  <c r="FX30" i="55"/>
  <c r="GF30" i="55"/>
  <c r="CM22" i="55"/>
  <c r="GE22" i="55"/>
  <c r="GA26" i="55"/>
  <c r="FS26" i="55"/>
  <c r="GH23" i="55"/>
  <c r="FZ23" i="55"/>
  <c r="GE21" i="55"/>
  <c r="CM21" i="55"/>
  <c r="GH15" i="55"/>
  <c r="FZ15" i="55"/>
  <c r="GA29" i="55"/>
  <c r="FS29" i="55"/>
  <c r="GF28" i="55"/>
  <c r="FX28" i="55"/>
  <c r="GF20" i="55"/>
  <c r="FX20" i="55"/>
  <c r="CL26" i="55"/>
  <c r="GH10" i="55"/>
  <c r="FZ10" i="55"/>
  <c r="FX27" i="55"/>
  <c r="GF27" i="55"/>
  <c r="FS17" i="55"/>
  <c r="GA17" i="55"/>
  <c r="FS14" i="55"/>
  <c r="GA14" i="55"/>
  <c r="GF15" i="55"/>
  <c r="FX15" i="55"/>
  <c r="GE14" i="55"/>
  <c r="CM14" i="55"/>
  <c r="GF13" i="55"/>
  <c r="FX13" i="55"/>
  <c r="CM11" i="55"/>
  <c r="GE11" i="55"/>
  <c r="CM9" i="55"/>
  <c r="GE9" i="55"/>
  <c r="FS11" i="55"/>
  <c r="GA11" i="55"/>
  <c r="FL9" i="55"/>
  <c r="FT9" i="55"/>
  <c r="GE31" i="55"/>
  <c r="CM31" i="55"/>
  <c r="GH31" i="55"/>
  <c r="FZ31" i="55"/>
  <c r="GF10" i="55"/>
  <c r="FX10" i="55"/>
  <c r="GH30" i="55"/>
  <c r="FZ30" i="55"/>
  <c r="FS13" i="55"/>
  <c r="GA13" i="55"/>
  <c r="GF23" i="55"/>
  <c r="FX23" i="55"/>
  <c r="FX24" i="55"/>
  <c r="GF24" i="55"/>
  <c r="FX19" i="55"/>
  <c r="GF19" i="55"/>
  <c r="GE25" i="55" l="1"/>
  <c r="CL25" i="55" s="1"/>
  <c r="CM25" i="55"/>
  <c r="CQ25" i="55" s="1"/>
  <c r="FZ27" i="55"/>
  <c r="GH27" i="55"/>
  <c r="GI19" i="55"/>
  <c r="CO19" i="55" s="1"/>
  <c r="GG19" i="55"/>
  <c r="CN19" i="55" s="1"/>
  <c r="CM17" i="55"/>
  <c r="GE17" i="55"/>
  <c r="CL17" i="55" s="1"/>
  <c r="FZ13" i="55"/>
  <c r="GH13" i="55"/>
  <c r="GE23" i="55"/>
  <c r="CM23" i="55"/>
  <c r="FZ26" i="55"/>
  <c r="GH26" i="55"/>
  <c r="CQ31" i="55"/>
  <c r="FZ29" i="55"/>
  <c r="GH29" i="55"/>
  <c r="GG10" i="55"/>
  <c r="CN10" i="55" s="1"/>
  <c r="GI10" i="55"/>
  <c r="CO10" i="55" s="1"/>
  <c r="FZ18" i="55"/>
  <c r="GH18" i="55"/>
  <c r="FZ21" i="55"/>
  <c r="GH21" i="55"/>
  <c r="CM13" i="55"/>
  <c r="GE13" i="55"/>
  <c r="FZ24" i="55"/>
  <c r="GH24" i="55"/>
  <c r="CN25" i="55"/>
  <c r="CP25" i="55"/>
  <c r="CS25" i="55" s="1"/>
  <c r="GE19" i="55"/>
  <c r="CM19" i="55"/>
  <c r="CQ19" i="55" s="1"/>
  <c r="GH14" i="55"/>
  <c r="FZ14" i="55"/>
  <c r="GA9" i="55"/>
  <c r="FS9" i="55"/>
  <c r="GH28" i="55"/>
  <c r="FZ28" i="55"/>
  <c r="CL22" i="55"/>
  <c r="CM20" i="55"/>
  <c r="GE20" i="55"/>
  <c r="CL14" i="55"/>
  <c r="GH20" i="55"/>
  <c r="FZ20" i="55"/>
  <c r="GH17" i="55"/>
  <c r="FZ17" i="55"/>
  <c r="CL9" i="55"/>
  <c r="CL11" i="55"/>
  <c r="GG30" i="55"/>
  <c r="CN30" i="55" s="1"/>
  <c r="GI30" i="55"/>
  <c r="CO30" i="55" s="1"/>
  <c r="CM28" i="55"/>
  <c r="GE28" i="55"/>
  <c r="GE15" i="55"/>
  <c r="CM15" i="55"/>
  <c r="CM24" i="55"/>
  <c r="GE24" i="55"/>
  <c r="GH12" i="55"/>
  <c r="FZ12" i="55"/>
  <c r="CL21" i="55"/>
  <c r="GI23" i="55"/>
  <c r="CO23" i="55" s="1"/>
  <c r="GG23" i="55"/>
  <c r="CN23" i="55" s="1"/>
  <c r="GE10" i="55"/>
  <c r="CM10" i="55"/>
  <c r="CQ10" i="55" s="1"/>
  <c r="GI31" i="55"/>
  <c r="CO31" i="55" s="1"/>
  <c r="GG31" i="55"/>
  <c r="CN31" i="55" s="1"/>
  <c r="CM30" i="55"/>
  <c r="GE30" i="55"/>
  <c r="CL12" i="55"/>
  <c r="CL31" i="55"/>
  <c r="CP16" i="55"/>
  <c r="CS16" i="55" s="1"/>
  <c r="CL16" i="55"/>
  <c r="FZ11" i="55"/>
  <c r="GH11" i="55"/>
  <c r="GE27" i="55"/>
  <c r="CM27" i="55"/>
  <c r="GI15" i="55"/>
  <c r="CO15" i="55" s="1"/>
  <c r="GG15" i="55"/>
  <c r="CN15" i="55" s="1"/>
  <c r="GH22" i="55"/>
  <c r="FZ22" i="55"/>
  <c r="GI27" i="55" l="1"/>
  <c r="CO27" i="55" s="1"/>
  <c r="CQ27" i="55" s="1"/>
  <c r="GG27" i="55"/>
  <c r="CN27" i="55" s="1"/>
  <c r="CP31" i="55"/>
  <c r="CS31" i="55" s="1"/>
  <c r="GI11" i="55"/>
  <c r="CO11" i="55" s="1"/>
  <c r="CQ11" i="55" s="1"/>
  <c r="GG11" i="55"/>
  <c r="GI28" i="55"/>
  <c r="CO28" i="55" s="1"/>
  <c r="CQ28" i="55" s="1"/>
  <c r="GG28" i="55"/>
  <c r="CN28" i="55" s="1"/>
  <c r="GI12" i="55"/>
  <c r="CO12" i="55" s="1"/>
  <c r="CQ12" i="55" s="1"/>
  <c r="GG12" i="55"/>
  <c r="GI14" i="55"/>
  <c r="CO14" i="55" s="1"/>
  <c r="CQ14" i="55" s="1"/>
  <c r="GG14" i="55"/>
  <c r="GI29" i="55"/>
  <c r="CO29" i="55" s="1"/>
  <c r="CQ29" i="55" s="1"/>
  <c r="GG29" i="55"/>
  <c r="GG26" i="55"/>
  <c r="GI26" i="55"/>
  <c r="CO26" i="55" s="1"/>
  <c r="CQ26" i="55" s="1"/>
  <c r="CL10" i="55"/>
  <c r="CP10" i="55"/>
  <c r="CS10" i="55" s="1"/>
  <c r="CL27" i="55"/>
  <c r="GI17" i="55"/>
  <c r="CO17" i="55" s="1"/>
  <c r="CQ17" i="55" s="1"/>
  <c r="GG17" i="55"/>
  <c r="CP19" i="55"/>
  <c r="CS19" i="55" s="1"/>
  <c r="CL19" i="55"/>
  <c r="CQ15" i="55"/>
  <c r="CL15" i="55"/>
  <c r="CP15" i="55"/>
  <c r="CS15" i="55" s="1"/>
  <c r="CQ30" i="55"/>
  <c r="GI24" i="55"/>
  <c r="CO24" i="55" s="1"/>
  <c r="GG24" i="55"/>
  <c r="CN24" i="55" s="1"/>
  <c r="CQ23" i="55"/>
  <c r="CQ24" i="55"/>
  <c r="CL28" i="55"/>
  <c r="CL20" i="55"/>
  <c r="CL23" i="55"/>
  <c r="CP23" i="55"/>
  <c r="CS23" i="55" s="1"/>
  <c r="CP30" i="55"/>
  <c r="CS30" i="55" s="1"/>
  <c r="CL30" i="55"/>
  <c r="GG22" i="55"/>
  <c r="GI22" i="55"/>
  <c r="CO22" i="55" s="1"/>
  <c r="CQ22" i="55" s="1"/>
  <c r="CQ20" i="55"/>
  <c r="CL13" i="55"/>
  <c r="GG13" i="55"/>
  <c r="CN13" i="55" s="1"/>
  <c r="GI13" i="55"/>
  <c r="CO13" i="55" s="1"/>
  <c r="CQ13" i="55" s="1"/>
  <c r="GG21" i="55"/>
  <c r="GI21" i="55"/>
  <c r="CO21" i="55" s="1"/>
  <c r="CQ21" i="55" s="1"/>
  <c r="GG18" i="55"/>
  <c r="GI18" i="55"/>
  <c r="CO18" i="55" s="1"/>
  <c r="CQ18" i="55" s="1"/>
  <c r="FZ9" i="55"/>
  <c r="GH9" i="55"/>
  <c r="CL24" i="55"/>
  <c r="GI20" i="55"/>
  <c r="CO20" i="55" s="1"/>
  <c r="GG20" i="55"/>
  <c r="CN20" i="55" s="1"/>
  <c r="CP27" i="55" l="1"/>
  <c r="CS27" i="55" s="1"/>
  <c r="CP28" i="55"/>
  <c r="CS28" i="55" s="1"/>
  <c r="CN29" i="55"/>
  <c r="CP29" i="55"/>
  <c r="CS29" i="55" s="1"/>
  <c r="CN22" i="55"/>
  <c r="CP22" i="55"/>
  <c r="CS22" i="55" s="1"/>
  <c r="CN18" i="55"/>
  <c r="CP18" i="55"/>
  <c r="CS18" i="55" s="1"/>
  <c r="CN21" i="55"/>
  <c r="CP21" i="55"/>
  <c r="CS21" i="55" s="1"/>
  <c r="CN12" i="55"/>
  <c r="CP12" i="55"/>
  <c r="CS12" i="55" s="1"/>
  <c r="CN26" i="55"/>
  <c r="CP26" i="55"/>
  <c r="CS26" i="55" s="1"/>
  <c r="CP13" i="55"/>
  <c r="CS13" i="55" s="1"/>
  <c r="CN14" i="55"/>
  <c r="CP14" i="55"/>
  <c r="CS14" i="55" s="1"/>
  <c r="CP24" i="55"/>
  <c r="CS24" i="55" s="1"/>
  <c r="CN17" i="55"/>
  <c r="CP17" i="55"/>
  <c r="CS17" i="55" s="1"/>
  <c r="CN11" i="55"/>
  <c r="CP11" i="55"/>
  <c r="CS11" i="55" s="1"/>
  <c r="GG9" i="55"/>
  <c r="GI9" i="55"/>
  <c r="CO9" i="55" s="1"/>
  <c r="CQ9" i="55" s="1"/>
  <c r="CP20" i="55"/>
  <c r="CS20" i="55" s="1"/>
  <c r="CN9" i="55" l="1"/>
  <c r="CP9" i="55"/>
  <c r="CS9" i="55" s="1"/>
  <c r="CS7" i="55" s="1"/>
  <c r="B7" i="24" s="1"/>
  <c r="GD10" i="54" l="1"/>
  <c r="GC10" i="54"/>
  <c r="GB10" i="54"/>
  <c r="FW10" i="54"/>
  <c r="FV10" i="54"/>
  <c r="FU10" i="54"/>
  <c r="FP10" i="54"/>
  <c r="FO10" i="54"/>
  <c r="FN10" i="54"/>
  <c r="FI10" i="54"/>
  <c r="FH10" i="54"/>
  <c r="FG10" i="54"/>
  <c r="FB10" i="54"/>
  <c r="FA10" i="54"/>
  <c r="EZ10" i="54"/>
  <c r="EU10" i="54"/>
  <c r="ET10" i="54"/>
  <c r="ES10" i="54"/>
  <c r="EN10" i="54"/>
  <c r="EM10" i="54"/>
  <c r="EL10" i="54"/>
  <c r="EG10" i="54"/>
  <c r="EF10" i="54"/>
  <c r="EE10" i="54"/>
  <c r="DZ10" i="54"/>
  <c r="DY10" i="54"/>
  <c r="DX10" i="54"/>
  <c r="DR10" i="54"/>
  <c r="DQ10" i="54"/>
  <c r="DS10" i="54" s="1"/>
  <c r="DK10" i="54"/>
  <c r="DJ10" i="54"/>
  <c r="DL10" i="54" s="1"/>
  <c r="DC10" i="54"/>
  <c r="DB10" i="54"/>
  <c r="CX10" i="54"/>
  <c r="AD10" i="54"/>
  <c r="AC10" i="54"/>
  <c r="GD9" i="54"/>
  <c r="GC9" i="54"/>
  <c r="GB9" i="54"/>
  <c r="FW9" i="54"/>
  <c r="FV9" i="54"/>
  <c r="FU9" i="54"/>
  <c r="FP9" i="54"/>
  <c r="FO9" i="54"/>
  <c r="FN9" i="54"/>
  <c r="FI9" i="54"/>
  <c r="FH9" i="54"/>
  <c r="FG9" i="54"/>
  <c r="FB9" i="54"/>
  <c r="FA9" i="54"/>
  <c r="EZ9" i="54"/>
  <c r="EU9" i="54"/>
  <c r="ET9" i="54"/>
  <c r="ES9" i="54"/>
  <c r="EN9" i="54"/>
  <c r="EM9" i="54"/>
  <c r="EL9" i="54"/>
  <c r="EG9" i="54"/>
  <c r="EF9" i="54"/>
  <c r="EE9" i="54"/>
  <c r="DZ9" i="54"/>
  <c r="DY9" i="54"/>
  <c r="DX9" i="54"/>
  <c r="DR9" i="54"/>
  <c r="DQ9" i="54"/>
  <c r="DK9" i="54"/>
  <c r="DJ9" i="54"/>
  <c r="DL9" i="54" s="1"/>
  <c r="DC9" i="54"/>
  <c r="DB9" i="54"/>
  <c r="CX9" i="54"/>
  <c r="CZ9" i="54" s="1"/>
  <c r="AD9" i="54"/>
  <c r="AC9" i="54"/>
  <c r="A7" i="54"/>
  <c r="DD9" i="54" l="1"/>
  <c r="DD10" i="54"/>
  <c r="CY9" i="54"/>
  <c r="DS9" i="54"/>
  <c r="DF9" i="54"/>
  <c r="AF9" i="54"/>
  <c r="AH9" i="54" s="1"/>
  <c r="CZ10" i="54"/>
  <c r="CY10" i="54"/>
  <c r="DF10" i="54"/>
  <c r="DA9" i="54" l="1"/>
  <c r="AE9" i="54"/>
  <c r="AG9" i="54" s="1"/>
  <c r="DN9" i="54"/>
  <c r="DE9" i="54"/>
  <c r="DE10" i="54"/>
  <c r="DN10" i="54"/>
  <c r="AF10" i="54"/>
  <c r="AH10" i="54" s="1"/>
  <c r="AE10" i="54"/>
  <c r="AG10" i="54" s="1"/>
  <c r="DA10" i="54"/>
  <c r="DI10" i="54" s="1"/>
  <c r="DI7" i="54" l="1"/>
  <c r="DI9" i="54"/>
  <c r="DG10" i="54"/>
  <c r="DP10" i="54"/>
  <c r="DU10" i="54"/>
  <c r="DM10" i="54"/>
  <c r="DM9" i="54"/>
  <c r="DU9" i="54"/>
  <c r="DP9" i="54" l="1"/>
  <c r="DG9" i="54"/>
  <c r="EB9" i="54"/>
  <c r="DT9" i="54"/>
  <c r="DW10" i="54"/>
  <c r="DO10" i="54"/>
  <c r="DT10" i="54"/>
  <c r="EB10" i="54"/>
  <c r="DW9" i="54" l="1"/>
  <c r="DO9" i="54"/>
  <c r="EA9" i="54"/>
  <c r="EI9" i="54"/>
  <c r="DV10" i="54"/>
  <c r="ED10" i="54"/>
  <c r="EI10" i="54"/>
  <c r="EA10" i="54"/>
  <c r="DV9" i="54" l="1"/>
  <c r="ED9" i="54"/>
  <c r="EH10" i="54"/>
  <c r="EP10" i="54"/>
  <c r="EK10" i="54"/>
  <c r="EC10" i="54"/>
  <c r="EH9" i="54"/>
  <c r="EP9" i="54"/>
  <c r="EC9" i="54" l="1"/>
  <c r="EK9" i="54"/>
  <c r="EO10" i="54"/>
  <c r="EW10" i="54"/>
  <c r="EW9" i="54"/>
  <c r="EO9" i="54"/>
  <c r="ER10" i="54"/>
  <c r="EJ10" i="54"/>
  <c r="EJ9" i="54" l="1"/>
  <c r="ER9" i="54"/>
  <c r="FD10" i="54"/>
  <c r="EV10" i="54"/>
  <c r="EV9" i="54"/>
  <c r="FD9" i="54"/>
  <c r="EY10" i="54"/>
  <c r="EQ10" i="54"/>
  <c r="EQ9" i="54" l="1"/>
  <c r="EY9" i="54"/>
  <c r="EX10" i="54"/>
  <c r="FF10" i="54"/>
  <c r="FK9" i="54"/>
  <c r="FC9" i="54"/>
  <c r="FC10" i="54"/>
  <c r="FK10" i="54"/>
  <c r="EX9" i="54" l="1"/>
  <c r="FF9" i="54"/>
  <c r="FE10" i="54"/>
  <c r="FM10" i="54"/>
  <c r="FR10" i="54"/>
  <c r="FJ10" i="54"/>
  <c r="FJ9" i="54"/>
  <c r="FR9" i="54"/>
  <c r="FM9" i="54" l="1"/>
  <c r="FE9" i="54"/>
  <c r="FQ10" i="54"/>
  <c r="FY10" i="54"/>
  <c r="FY9" i="54"/>
  <c r="FQ9" i="54"/>
  <c r="FT10" i="54"/>
  <c r="FL10" i="54"/>
  <c r="FL9" i="54" l="1"/>
  <c r="FT9" i="54"/>
  <c r="FX9" i="54"/>
  <c r="GF9" i="54"/>
  <c r="FX10" i="54"/>
  <c r="GF10" i="54"/>
  <c r="FS10" i="54"/>
  <c r="GA10" i="54"/>
  <c r="GA9" i="54" l="1"/>
  <c r="FS9" i="54"/>
  <c r="GE9" i="54"/>
  <c r="CM9" i="54"/>
  <c r="GH10" i="54"/>
  <c r="FZ10" i="54"/>
  <c r="CM10" i="54"/>
  <c r="GE10" i="54"/>
  <c r="FZ9" i="54" l="1"/>
  <c r="GH9" i="54"/>
  <c r="CL9" i="54"/>
  <c r="CL10" i="54"/>
  <c r="GI10" i="54"/>
  <c r="CO10" i="54" s="1"/>
  <c r="CQ10" i="54" s="1"/>
  <c r="GG10" i="54"/>
  <c r="CN10" i="54" s="1"/>
  <c r="GI9" i="54" l="1"/>
  <c r="CO9" i="54" s="1"/>
  <c r="CQ9" i="54" s="1"/>
  <c r="GG9" i="54"/>
  <c r="CP10" i="54"/>
  <c r="CS10" i="54" s="1"/>
  <c r="CN9" i="54" l="1"/>
  <c r="CP9" i="54"/>
  <c r="CS9" i="54" s="1"/>
  <c r="CS7" i="54" s="1"/>
  <c r="B21" i="24" s="1"/>
  <c r="CP16" i="53"/>
  <c r="CS16" i="53" s="1"/>
  <c r="CO16" i="53"/>
  <c r="CN16" i="53"/>
  <c r="CM16" i="53"/>
  <c r="CQ16" i="53" s="1"/>
  <c r="CL16" i="53"/>
  <c r="AF16" i="53"/>
  <c r="AE16" i="53"/>
  <c r="AG16" i="53" s="1"/>
  <c r="AD16" i="53"/>
  <c r="AH16" i="53" s="1"/>
  <c r="AC16" i="53"/>
  <c r="CP15" i="53"/>
  <c r="CS15" i="53" s="1"/>
  <c r="CO15" i="53"/>
  <c r="CN15" i="53"/>
  <c r="CM15" i="53"/>
  <c r="CQ15" i="53" s="1"/>
  <c r="CL15" i="53"/>
  <c r="AF15" i="53"/>
  <c r="AE15" i="53"/>
  <c r="AG15" i="53" s="1"/>
  <c r="AD15" i="53"/>
  <c r="AH15" i="53" s="1"/>
  <c r="AC15" i="53"/>
  <c r="CP14" i="53"/>
  <c r="CS14" i="53" s="1"/>
  <c r="CO14" i="53"/>
  <c r="CN14" i="53"/>
  <c r="CM14" i="53"/>
  <c r="CL14" i="53"/>
  <c r="AF14" i="53"/>
  <c r="AE14" i="53"/>
  <c r="AG14" i="53" s="1"/>
  <c r="AD14" i="53"/>
  <c r="AH14" i="53" s="1"/>
  <c r="AC14" i="53"/>
  <c r="CP13" i="53"/>
  <c r="CS13" i="53" s="1"/>
  <c r="CO13" i="53"/>
  <c r="CN13" i="53"/>
  <c r="CM13" i="53"/>
  <c r="CL13" i="53"/>
  <c r="AF13" i="53"/>
  <c r="AE13" i="53"/>
  <c r="AG13" i="53" s="1"/>
  <c r="AD13" i="53"/>
  <c r="AH13" i="53" s="1"/>
  <c r="AC13" i="53"/>
  <c r="CP12" i="53"/>
  <c r="CS12" i="53" s="1"/>
  <c r="CO12" i="53"/>
  <c r="CN12" i="53"/>
  <c r="CM12" i="53"/>
  <c r="CQ12" i="53" s="1"/>
  <c r="CL12" i="53"/>
  <c r="AF12" i="53"/>
  <c r="AE12" i="53"/>
  <c r="AG12" i="53" s="1"/>
  <c r="AD12" i="53"/>
  <c r="AC12" i="53"/>
  <c r="CP11" i="53"/>
  <c r="CS11" i="53" s="1"/>
  <c r="CO11" i="53"/>
  <c r="CN11" i="53"/>
  <c r="CM11" i="53"/>
  <c r="CQ11" i="53" s="1"/>
  <c r="CL11" i="53"/>
  <c r="AF11" i="53"/>
  <c r="AE11" i="53"/>
  <c r="AG11" i="53" s="1"/>
  <c r="AD11" i="53"/>
  <c r="AH11" i="53" s="1"/>
  <c r="AC11" i="53"/>
  <c r="CP10" i="53"/>
  <c r="CS10" i="53" s="1"/>
  <c r="CO10" i="53"/>
  <c r="CN10" i="53"/>
  <c r="CM10" i="53"/>
  <c r="CQ10" i="53" s="1"/>
  <c r="CL10" i="53"/>
  <c r="AF10" i="53"/>
  <c r="AE10" i="53"/>
  <c r="AG10" i="53" s="1"/>
  <c r="AD10" i="53"/>
  <c r="AH10" i="53" s="1"/>
  <c r="AC10" i="53"/>
  <c r="CP9" i="53"/>
  <c r="CS9" i="53" s="1"/>
  <c r="CO9" i="53"/>
  <c r="CN9" i="53"/>
  <c r="CM9" i="53"/>
  <c r="CQ9" i="53" s="1"/>
  <c r="CL9" i="53"/>
  <c r="AF9" i="53"/>
  <c r="AE9" i="53"/>
  <c r="AG9" i="53" s="1"/>
  <c r="AD9" i="53"/>
  <c r="AH9" i="53" s="1"/>
  <c r="AC9" i="53"/>
  <c r="AH12" i="53" l="1"/>
  <c r="CQ14" i="53"/>
  <c r="CS7" i="53"/>
  <c r="B13" i="24" s="1"/>
  <c r="CQ13" i="53"/>
  <c r="CU99" i="53"/>
  <c r="CS99" i="53"/>
  <c r="GD38" i="52" l="1"/>
  <c r="GC38" i="52"/>
  <c r="GB38" i="52"/>
  <c r="FW38" i="52"/>
  <c r="FV38" i="52"/>
  <c r="FU38" i="52"/>
  <c r="FP38" i="52"/>
  <c r="FO38" i="52"/>
  <c r="FN38" i="52"/>
  <c r="FI38" i="52"/>
  <c r="FH38" i="52"/>
  <c r="FG38" i="52"/>
  <c r="FB38" i="52"/>
  <c r="FA38" i="52"/>
  <c r="EZ38" i="52"/>
  <c r="EU38" i="52"/>
  <c r="ET38" i="52"/>
  <c r="ES38" i="52"/>
  <c r="EN38" i="52"/>
  <c r="EM38" i="52"/>
  <c r="EL38" i="52"/>
  <c r="EF38" i="52"/>
  <c r="EE38" i="52"/>
  <c r="EG38" i="52" s="1"/>
  <c r="DY38" i="52"/>
  <c r="DX38" i="52"/>
  <c r="DZ38" i="52" s="1"/>
  <c r="DR38" i="52"/>
  <c r="DQ38" i="52"/>
  <c r="DS38" i="52" s="1"/>
  <c r="DK38" i="52"/>
  <c r="DJ38" i="52"/>
  <c r="DC38" i="52"/>
  <c r="DB38" i="52"/>
  <c r="CX38" i="52"/>
  <c r="CZ38" i="52" s="1"/>
  <c r="AD38" i="52"/>
  <c r="AC38" i="52"/>
  <c r="GD37" i="52"/>
  <c r="GC37" i="52"/>
  <c r="GB37" i="52"/>
  <c r="FW37" i="52"/>
  <c r="FV37" i="52"/>
  <c r="FU37" i="52"/>
  <c r="FP37" i="52"/>
  <c r="FO37" i="52"/>
  <c r="FN37" i="52"/>
  <c r="FI37" i="52"/>
  <c r="FH37" i="52"/>
  <c r="FG37" i="52"/>
  <c r="FB37" i="52"/>
  <c r="FA37" i="52"/>
  <c r="EZ37" i="52"/>
  <c r="EU37" i="52"/>
  <c r="ET37" i="52"/>
  <c r="ES37" i="52"/>
  <c r="EN37" i="52"/>
  <c r="EM37" i="52"/>
  <c r="EL37" i="52"/>
  <c r="EF37" i="52"/>
  <c r="EE37" i="52"/>
  <c r="EG37" i="52" s="1"/>
  <c r="DY37" i="52"/>
  <c r="DX37" i="52"/>
  <c r="DZ37" i="52" s="1"/>
  <c r="DR37" i="52"/>
  <c r="DQ37" i="52"/>
  <c r="DK37" i="52"/>
  <c r="DJ37" i="52"/>
  <c r="DC37" i="52"/>
  <c r="DB37" i="52"/>
  <c r="CX37" i="52"/>
  <c r="CZ37" i="52" s="1"/>
  <c r="AD37" i="52"/>
  <c r="AC37" i="52"/>
  <c r="GD36" i="52"/>
  <c r="GC36" i="52"/>
  <c r="GB36" i="52"/>
  <c r="FW36" i="52"/>
  <c r="FV36" i="52"/>
  <c r="FU36" i="52"/>
  <c r="FP36" i="52"/>
  <c r="FO36" i="52"/>
  <c r="FN36" i="52"/>
  <c r="FI36" i="52"/>
  <c r="FH36" i="52"/>
  <c r="FG36" i="52"/>
  <c r="FB36" i="52"/>
  <c r="FA36" i="52"/>
  <c r="EZ36" i="52"/>
  <c r="EU36" i="52"/>
  <c r="ET36" i="52"/>
  <c r="ES36" i="52"/>
  <c r="EN36" i="52"/>
  <c r="EM36" i="52"/>
  <c r="EL36" i="52"/>
  <c r="EG36" i="52"/>
  <c r="EF36" i="52"/>
  <c r="EE36" i="52"/>
  <c r="DY36" i="52"/>
  <c r="DX36" i="52"/>
  <c r="DZ36" i="52" s="1"/>
  <c r="DR36" i="52"/>
  <c r="DQ36" i="52"/>
  <c r="DS36" i="52" s="1"/>
  <c r="DK36" i="52"/>
  <c r="DJ36" i="52"/>
  <c r="DL36" i="52" s="1"/>
  <c r="DC36" i="52"/>
  <c r="DB36" i="52"/>
  <c r="CX36" i="52"/>
  <c r="AD36" i="52"/>
  <c r="AC36" i="52"/>
  <c r="GD35" i="52"/>
  <c r="GC35" i="52"/>
  <c r="GB35" i="52"/>
  <c r="FW35" i="52"/>
  <c r="FV35" i="52"/>
  <c r="FU35" i="52"/>
  <c r="FP35" i="52"/>
  <c r="FO35" i="52"/>
  <c r="FN35" i="52"/>
  <c r="FI35" i="52"/>
  <c r="FH35" i="52"/>
  <c r="FG35" i="52"/>
  <c r="FB35" i="52"/>
  <c r="FA35" i="52"/>
  <c r="EZ35" i="52"/>
  <c r="EU35" i="52"/>
  <c r="ET35" i="52"/>
  <c r="ES35" i="52"/>
  <c r="EN35" i="52"/>
  <c r="EM35" i="52"/>
  <c r="EL35" i="52"/>
  <c r="EF35" i="52"/>
  <c r="EE35" i="52"/>
  <c r="EG35" i="52" s="1"/>
  <c r="DY35" i="52"/>
  <c r="DX35" i="52"/>
  <c r="DZ35" i="52" s="1"/>
  <c r="DR35" i="52"/>
  <c r="DQ35" i="52"/>
  <c r="DS35" i="52" s="1"/>
  <c r="DK35" i="52"/>
  <c r="DJ35" i="52"/>
  <c r="DC35" i="52"/>
  <c r="DB35" i="52"/>
  <c r="CX35" i="52"/>
  <c r="CZ35" i="52" s="1"/>
  <c r="AD35" i="52"/>
  <c r="AC35" i="52"/>
  <c r="GD34" i="52"/>
  <c r="GC34" i="52"/>
  <c r="GB34" i="52"/>
  <c r="FW34" i="52"/>
  <c r="FV34" i="52"/>
  <c r="FU34" i="52"/>
  <c r="FO34" i="52"/>
  <c r="FN34" i="52"/>
  <c r="FH34" i="52"/>
  <c r="FG34" i="52"/>
  <c r="FA34" i="52"/>
  <c r="EZ34" i="52"/>
  <c r="FB34" i="52" s="1"/>
  <c r="ET34" i="52"/>
  <c r="ES34" i="52"/>
  <c r="EU34" i="52" s="1"/>
  <c r="EM34" i="52"/>
  <c r="EL34" i="52"/>
  <c r="EN34" i="52" s="1"/>
  <c r="EF34" i="52"/>
  <c r="EE34" i="52"/>
  <c r="EG34" i="52" s="1"/>
  <c r="DY34" i="52"/>
  <c r="DX34" i="52"/>
  <c r="DR34" i="52"/>
  <c r="DQ34" i="52"/>
  <c r="DK34" i="52"/>
  <c r="DJ34" i="52"/>
  <c r="DC34" i="52"/>
  <c r="DB34" i="52"/>
  <c r="CX34" i="52"/>
  <c r="CZ34" i="52" s="1"/>
  <c r="AD34" i="52"/>
  <c r="AC34" i="52"/>
  <c r="GD33" i="52"/>
  <c r="GC33" i="52"/>
  <c r="GB33" i="52"/>
  <c r="FV33" i="52"/>
  <c r="FU33" i="52"/>
  <c r="FO33" i="52"/>
  <c r="FN33" i="52"/>
  <c r="FH33" i="52"/>
  <c r="FG33" i="52"/>
  <c r="FA33" i="52"/>
  <c r="EZ33" i="52"/>
  <c r="ET33" i="52"/>
  <c r="ES33" i="52"/>
  <c r="EM33" i="52"/>
  <c r="EL33" i="52"/>
  <c r="EF33" i="52"/>
  <c r="EE33" i="52"/>
  <c r="EG33" i="52" s="1"/>
  <c r="DY33" i="52"/>
  <c r="DX33" i="52"/>
  <c r="DZ33" i="52" s="1"/>
  <c r="DR33" i="52"/>
  <c r="DQ33" i="52"/>
  <c r="DS33" i="52" s="1"/>
  <c r="DK33" i="52"/>
  <c r="DJ33" i="52"/>
  <c r="DL33" i="52" s="1"/>
  <c r="DC33" i="52"/>
  <c r="DB33" i="52"/>
  <c r="CX33" i="52"/>
  <c r="CZ33" i="52" s="1"/>
  <c r="AD33" i="52"/>
  <c r="AC33" i="52"/>
  <c r="GD32" i="52"/>
  <c r="GC32" i="52"/>
  <c r="GB32" i="52"/>
  <c r="FW32" i="52"/>
  <c r="FV32" i="52"/>
  <c r="FU32" i="52"/>
  <c r="FP32" i="52"/>
  <c r="FO32" i="52"/>
  <c r="FN32" i="52"/>
  <c r="FH32" i="52"/>
  <c r="FG32" i="52"/>
  <c r="FA32" i="52"/>
  <c r="EZ32" i="52"/>
  <c r="ET32" i="52"/>
  <c r="ES32" i="52"/>
  <c r="EM32" i="52"/>
  <c r="EL32" i="52"/>
  <c r="EF32" i="52"/>
  <c r="EE32" i="52"/>
  <c r="DY32" i="52"/>
  <c r="DX32" i="52"/>
  <c r="DZ32" i="52" s="1"/>
  <c r="DR32" i="52"/>
  <c r="DQ32" i="52"/>
  <c r="DS32" i="52" s="1"/>
  <c r="DK32" i="52"/>
  <c r="DJ32" i="52"/>
  <c r="DL32" i="52" s="1"/>
  <c r="DC32" i="52"/>
  <c r="DB32" i="52"/>
  <c r="CX32" i="52"/>
  <c r="CZ32" i="52" s="1"/>
  <c r="AD32" i="52"/>
  <c r="AC32" i="52"/>
  <c r="GD31" i="52"/>
  <c r="GC31" i="52"/>
  <c r="GB31" i="52"/>
  <c r="FW31" i="52"/>
  <c r="FV31" i="52"/>
  <c r="FU31" i="52"/>
  <c r="FP31" i="52"/>
  <c r="FO31" i="52"/>
  <c r="FN31" i="52"/>
  <c r="FH31" i="52"/>
  <c r="FG31" i="52"/>
  <c r="FI31" i="52" s="1"/>
  <c r="FA31" i="52"/>
  <c r="EZ31" i="52"/>
  <c r="ET31" i="52"/>
  <c r="ES31" i="52"/>
  <c r="EM31" i="52"/>
  <c r="EL31" i="52"/>
  <c r="EF31" i="52"/>
  <c r="EG31" i="52" s="1"/>
  <c r="EE31" i="52"/>
  <c r="DY31" i="52"/>
  <c r="DX31" i="52"/>
  <c r="DR31" i="52"/>
  <c r="DQ31" i="52"/>
  <c r="DK31" i="52"/>
  <c r="DJ31" i="52"/>
  <c r="DL31" i="52" s="1"/>
  <c r="DC31" i="52"/>
  <c r="DB31" i="52"/>
  <c r="CX31" i="52"/>
  <c r="CY31" i="52" s="1"/>
  <c r="DA31" i="52" s="1"/>
  <c r="DI31" i="52" s="1"/>
  <c r="AD31" i="52"/>
  <c r="AC31" i="52"/>
  <c r="GD30" i="52"/>
  <c r="GC30" i="52"/>
  <c r="GB30" i="52"/>
  <c r="FW30" i="52"/>
  <c r="FV30" i="52"/>
  <c r="FU30" i="52"/>
  <c r="FP30" i="52"/>
  <c r="FO30" i="52"/>
  <c r="FN30" i="52"/>
  <c r="FH30" i="52"/>
  <c r="FG30" i="52"/>
  <c r="FI30" i="52" s="1"/>
  <c r="FA30" i="52"/>
  <c r="EZ30" i="52"/>
  <c r="FB30" i="52" s="1"/>
  <c r="ET30" i="52"/>
  <c r="ES30" i="52"/>
  <c r="EU30" i="52" s="1"/>
  <c r="EM30" i="52"/>
  <c r="EL30" i="52"/>
  <c r="EN30" i="52" s="1"/>
  <c r="EF30" i="52"/>
  <c r="EE30" i="52"/>
  <c r="DY30" i="52"/>
  <c r="DX30" i="52"/>
  <c r="DZ30" i="52" s="1"/>
  <c r="DR30" i="52"/>
  <c r="DQ30" i="52"/>
  <c r="DK30" i="52"/>
  <c r="DJ30" i="52"/>
  <c r="DC30" i="52"/>
  <c r="DB30" i="52"/>
  <c r="CX30" i="52"/>
  <c r="AD30" i="52"/>
  <c r="AC30" i="52"/>
  <c r="GD29" i="52"/>
  <c r="GC29" i="52"/>
  <c r="GB29" i="52"/>
  <c r="FW29" i="52"/>
  <c r="FV29" i="52"/>
  <c r="FU29" i="52"/>
  <c r="FP29" i="52"/>
  <c r="FO29" i="52"/>
  <c r="FN29" i="52"/>
  <c r="FH29" i="52"/>
  <c r="FG29" i="52"/>
  <c r="FA29" i="52"/>
  <c r="EZ29" i="52"/>
  <c r="ET29" i="52"/>
  <c r="ES29" i="52"/>
  <c r="EM29" i="52"/>
  <c r="EL29" i="52"/>
  <c r="EN29" i="52" s="1"/>
  <c r="EF29" i="52"/>
  <c r="EE29" i="52"/>
  <c r="DY29" i="52"/>
  <c r="DX29" i="52"/>
  <c r="DZ29" i="52" s="1"/>
  <c r="DR29" i="52"/>
  <c r="DQ29" i="52"/>
  <c r="DS29" i="52" s="1"/>
  <c r="DK29" i="52"/>
  <c r="DJ29" i="52"/>
  <c r="DC29" i="52"/>
  <c r="DD29" i="52" s="1"/>
  <c r="DB29" i="52"/>
  <c r="CX29" i="52"/>
  <c r="CZ29" i="52" s="1"/>
  <c r="AD29" i="52"/>
  <c r="AC29" i="52"/>
  <c r="GD28" i="52"/>
  <c r="GC28" i="52"/>
  <c r="GB28" i="52"/>
  <c r="FW28" i="52"/>
  <c r="FV28" i="52"/>
  <c r="FU28" i="52"/>
  <c r="FP28" i="52"/>
  <c r="FO28" i="52"/>
  <c r="FN28" i="52"/>
  <c r="FI28" i="52"/>
  <c r="FH28" i="52"/>
  <c r="FG28" i="52"/>
  <c r="FB28" i="52"/>
  <c r="FA28" i="52"/>
  <c r="EZ28" i="52"/>
  <c r="EU28" i="52"/>
  <c r="ET28" i="52"/>
  <c r="ES28" i="52"/>
  <c r="EN28" i="52"/>
  <c r="EM28" i="52"/>
  <c r="EL28" i="52"/>
  <c r="EG28" i="52"/>
  <c r="EF28" i="52"/>
  <c r="EE28" i="52"/>
  <c r="DZ28" i="52"/>
  <c r="DY28" i="52"/>
  <c r="DX28" i="52"/>
  <c r="DS28" i="52"/>
  <c r="DR28" i="52"/>
  <c r="DQ28" i="52"/>
  <c r="DK28" i="52"/>
  <c r="DJ28" i="52"/>
  <c r="DL28" i="52" s="1"/>
  <c r="DC28" i="52"/>
  <c r="DB28" i="52"/>
  <c r="DD28" i="52" s="1"/>
  <c r="CX28" i="52"/>
  <c r="AD28" i="52"/>
  <c r="AC28" i="52"/>
  <c r="GD27" i="52"/>
  <c r="GC27" i="52"/>
  <c r="GB27" i="52"/>
  <c r="FW27" i="52"/>
  <c r="FV27" i="52"/>
  <c r="FU27" i="52"/>
  <c r="FP27" i="52"/>
  <c r="FO27" i="52"/>
  <c r="FN27" i="52"/>
  <c r="FI27" i="52"/>
  <c r="FH27" i="52"/>
  <c r="FG27" i="52"/>
  <c r="FB27" i="52"/>
  <c r="FA27" i="52"/>
  <c r="EZ27" i="52"/>
  <c r="EU27" i="52"/>
  <c r="ET27" i="52"/>
  <c r="ES27" i="52"/>
  <c r="EN27" i="52"/>
  <c r="EM27" i="52"/>
  <c r="EL27" i="52"/>
  <c r="EG27" i="52"/>
  <c r="EF27" i="52"/>
  <c r="EE27" i="52"/>
  <c r="DZ27" i="52"/>
  <c r="DY27" i="52"/>
  <c r="DX27" i="52"/>
  <c r="DS27" i="52"/>
  <c r="DR27" i="52"/>
  <c r="DQ27" i="52"/>
  <c r="DK27" i="52"/>
  <c r="DJ27" i="52"/>
  <c r="DC27" i="52"/>
  <c r="DB27" i="52"/>
  <c r="CX27" i="52"/>
  <c r="CZ27" i="52" s="1"/>
  <c r="AD27" i="52"/>
  <c r="AC27" i="52"/>
  <c r="GD26" i="52"/>
  <c r="GC26" i="52"/>
  <c r="GB26" i="52"/>
  <c r="FW26" i="52"/>
  <c r="FV26" i="52"/>
  <c r="FU26" i="52"/>
  <c r="FP26" i="52"/>
  <c r="FO26" i="52"/>
  <c r="FN26" i="52"/>
  <c r="FI26" i="52"/>
  <c r="FH26" i="52"/>
  <c r="FG26" i="52"/>
  <c r="FB26" i="52"/>
  <c r="FA26" i="52"/>
  <c r="EZ26" i="52"/>
  <c r="EU26" i="52"/>
  <c r="ET26" i="52"/>
  <c r="ES26" i="52"/>
  <c r="EN26" i="52"/>
  <c r="EM26" i="52"/>
  <c r="EL26" i="52"/>
  <c r="EG26" i="52"/>
  <c r="EF26" i="52"/>
  <c r="EE26" i="52"/>
  <c r="DZ26" i="52"/>
  <c r="DY26" i="52"/>
  <c r="DX26" i="52"/>
  <c r="DR26" i="52"/>
  <c r="DQ26" i="52"/>
  <c r="DK26" i="52"/>
  <c r="DJ26" i="52"/>
  <c r="DC26" i="52"/>
  <c r="DB26" i="52"/>
  <c r="CX26" i="52"/>
  <c r="CZ26" i="52" s="1"/>
  <c r="AD26" i="52"/>
  <c r="AC26" i="52"/>
  <c r="GD25" i="52"/>
  <c r="GC25" i="52"/>
  <c r="GB25" i="52"/>
  <c r="FW25" i="52"/>
  <c r="FV25" i="52"/>
  <c r="FU25" i="52"/>
  <c r="FP25" i="52"/>
  <c r="FO25" i="52"/>
  <c r="FN25" i="52"/>
  <c r="FI25" i="52"/>
  <c r="FH25" i="52"/>
  <c r="FG25" i="52"/>
  <c r="FB25" i="52"/>
  <c r="FA25" i="52"/>
  <c r="EZ25" i="52"/>
  <c r="EU25" i="52"/>
  <c r="ET25" i="52"/>
  <c r="ES25" i="52"/>
  <c r="EN25" i="52"/>
  <c r="EM25" i="52"/>
  <c r="EL25" i="52"/>
  <c r="EG25" i="52"/>
  <c r="EF25" i="52"/>
  <c r="EE25" i="52"/>
  <c r="DZ25" i="52"/>
  <c r="DY25" i="52"/>
  <c r="DX25" i="52"/>
  <c r="DR25" i="52"/>
  <c r="DQ25" i="52"/>
  <c r="DS25" i="52" s="1"/>
  <c r="DK25" i="52"/>
  <c r="DJ25" i="52"/>
  <c r="DC25" i="52"/>
  <c r="DB25" i="52"/>
  <c r="CX25" i="52"/>
  <c r="CZ25" i="52" s="1"/>
  <c r="AD25" i="52"/>
  <c r="AC25" i="52"/>
  <c r="GD24" i="52"/>
  <c r="GC24" i="52"/>
  <c r="GB24" i="52"/>
  <c r="FW24" i="52"/>
  <c r="FV24" i="52"/>
  <c r="FU24" i="52"/>
  <c r="FP24" i="52"/>
  <c r="FO24" i="52"/>
  <c r="FN24" i="52"/>
  <c r="FI24" i="52"/>
  <c r="FH24" i="52"/>
  <c r="FG24" i="52"/>
  <c r="FB24" i="52"/>
  <c r="FA24" i="52"/>
  <c r="EZ24" i="52"/>
  <c r="EU24" i="52"/>
  <c r="ET24" i="52"/>
  <c r="ES24" i="52"/>
  <c r="EM24" i="52"/>
  <c r="EL24" i="52"/>
  <c r="EF24" i="52"/>
  <c r="EE24" i="52"/>
  <c r="EG24" i="52" s="1"/>
  <c r="DY24" i="52"/>
  <c r="DX24" i="52"/>
  <c r="DR24" i="52"/>
  <c r="DQ24" i="52"/>
  <c r="DK24" i="52"/>
  <c r="DJ24" i="52"/>
  <c r="DC24" i="52"/>
  <c r="DB24" i="52"/>
  <c r="CX24" i="52"/>
  <c r="CZ24" i="52" s="1"/>
  <c r="AD24" i="52"/>
  <c r="AC24" i="52"/>
  <c r="GD23" i="52"/>
  <c r="GC23" i="52"/>
  <c r="GB23" i="52"/>
  <c r="FW23" i="52"/>
  <c r="FV23" i="52"/>
  <c r="FU23" i="52"/>
  <c r="FP23" i="52"/>
  <c r="FO23" i="52"/>
  <c r="FN23" i="52"/>
  <c r="FI23" i="52"/>
  <c r="FH23" i="52"/>
  <c r="FG23" i="52"/>
  <c r="FB23" i="52"/>
  <c r="FA23" i="52"/>
  <c r="EZ23" i="52"/>
  <c r="EU23" i="52"/>
  <c r="ET23" i="52"/>
  <c r="ES23" i="52"/>
  <c r="EM23" i="52"/>
  <c r="EL23" i="52"/>
  <c r="EF23" i="52"/>
  <c r="EE23" i="52"/>
  <c r="DY23" i="52"/>
  <c r="DX23" i="52"/>
  <c r="DZ23" i="52" s="1"/>
  <c r="DR23" i="52"/>
  <c r="DQ23" i="52"/>
  <c r="DK23" i="52"/>
  <c r="DJ23" i="52"/>
  <c r="DL23" i="52" s="1"/>
  <c r="DC23" i="52"/>
  <c r="DB23" i="52"/>
  <c r="DD23" i="52" s="1"/>
  <c r="CX23" i="52"/>
  <c r="CY23" i="52" s="1"/>
  <c r="AF23" i="52" s="1"/>
  <c r="AD23" i="52"/>
  <c r="AC23" i="52"/>
  <c r="GD22" i="52"/>
  <c r="GC22" i="52"/>
  <c r="GB22" i="52"/>
  <c r="FW22" i="52"/>
  <c r="FV22" i="52"/>
  <c r="FU22" i="52"/>
  <c r="FP22" i="52"/>
  <c r="FO22" i="52"/>
  <c r="FN22" i="52"/>
  <c r="FI22" i="52"/>
  <c r="FH22" i="52"/>
  <c r="FG22" i="52"/>
  <c r="FB22" i="52"/>
  <c r="FA22" i="52"/>
  <c r="EZ22" i="52"/>
  <c r="EU22" i="52"/>
  <c r="ET22" i="52"/>
  <c r="ES22" i="52"/>
  <c r="EN22" i="52"/>
  <c r="EM22" i="52"/>
  <c r="EL22" i="52"/>
  <c r="EG22" i="52"/>
  <c r="EF22" i="52"/>
  <c r="EE22" i="52"/>
  <c r="DY22" i="52"/>
  <c r="DX22" i="52"/>
  <c r="DR22" i="52"/>
  <c r="DS22" i="52" s="1"/>
  <c r="DQ22" i="52"/>
  <c r="DK22" i="52"/>
  <c r="DJ22" i="52"/>
  <c r="DC22" i="52"/>
  <c r="DB22" i="52"/>
  <c r="CX22" i="52"/>
  <c r="CY22" i="52" s="1"/>
  <c r="AD22" i="52"/>
  <c r="AC22" i="52"/>
  <c r="GD21" i="52"/>
  <c r="GC21" i="52"/>
  <c r="GB21" i="52"/>
  <c r="FW21" i="52"/>
  <c r="FV21" i="52"/>
  <c r="FU21" i="52"/>
  <c r="FP21" i="52"/>
  <c r="FO21" i="52"/>
  <c r="FN21" i="52"/>
  <c r="FI21" i="52"/>
  <c r="FH21" i="52"/>
  <c r="FG21" i="52"/>
  <c r="FB21" i="52"/>
  <c r="FA21" i="52"/>
  <c r="EZ21" i="52"/>
  <c r="EU21" i="52"/>
  <c r="ET21" i="52"/>
  <c r="ES21" i="52"/>
  <c r="EN21" i="52"/>
  <c r="EM21" i="52"/>
  <c r="EL21" i="52"/>
  <c r="EG21" i="52"/>
  <c r="EF21" i="52"/>
  <c r="EE21" i="52"/>
  <c r="DY21" i="52"/>
  <c r="DX21" i="52"/>
  <c r="DR21" i="52"/>
  <c r="DQ21" i="52"/>
  <c r="DS21" i="52" s="1"/>
  <c r="DK21" i="52"/>
  <c r="DJ21" i="52"/>
  <c r="DL21" i="52" s="1"/>
  <c r="DC21" i="52"/>
  <c r="DB21" i="52"/>
  <c r="CX21" i="52"/>
  <c r="CZ21" i="52" s="1"/>
  <c r="AD21" i="52"/>
  <c r="AC21" i="52"/>
  <c r="GD20" i="52"/>
  <c r="GC20" i="52"/>
  <c r="GB20" i="52"/>
  <c r="FW20" i="52"/>
  <c r="FV20" i="52"/>
  <c r="FU20" i="52"/>
  <c r="FP20" i="52"/>
  <c r="FO20" i="52"/>
  <c r="FN20" i="52"/>
  <c r="FI20" i="52"/>
  <c r="FH20" i="52"/>
  <c r="FG20" i="52"/>
  <c r="FB20" i="52"/>
  <c r="FA20" i="52"/>
  <c r="EZ20" i="52"/>
  <c r="EU20" i="52"/>
  <c r="ET20" i="52"/>
  <c r="ES20" i="52"/>
  <c r="EN20" i="52"/>
  <c r="EM20" i="52"/>
  <c r="EL20" i="52"/>
  <c r="EG20" i="52"/>
  <c r="EF20" i="52"/>
  <c r="EE20" i="52"/>
  <c r="DY20" i="52"/>
  <c r="DX20" i="52"/>
  <c r="DR20" i="52"/>
  <c r="DQ20" i="52"/>
  <c r="DK20" i="52"/>
  <c r="DJ20" i="52"/>
  <c r="DL20" i="52" s="1"/>
  <c r="DI20" i="52"/>
  <c r="DC20" i="52"/>
  <c r="DB20" i="52"/>
  <c r="CX20" i="52"/>
  <c r="CY20" i="52" s="1"/>
  <c r="DA20" i="52" s="1"/>
  <c r="AD20" i="52"/>
  <c r="AC20" i="52"/>
  <c r="GD19" i="52"/>
  <c r="GC19" i="52"/>
  <c r="GB19" i="52"/>
  <c r="FW19" i="52"/>
  <c r="FV19" i="52"/>
  <c r="FU19" i="52"/>
  <c r="FP19" i="52"/>
  <c r="FO19" i="52"/>
  <c r="FN19" i="52"/>
  <c r="FI19" i="52"/>
  <c r="FH19" i="52"/>
  <c r="FG19" i="52"/>
  <c r="FB19" i="52"/>
  <c r="FA19" i="52"/>
  <c r="EZ19" i="52"/>
  <c r="EU19" i="52"/>
  <c r="ET19" i="52"/>
  <c r="ES19" i="52"/>
  <c r="EN19" i="52"/>
  <c r="EM19" i="52"/>
  <c r="EL19" i="52"/>
  <c r="EG19" i="52"/>
  <c r="EF19" i="52"/>
  <c r="EE19" i="52"/>
  <c r="DY19" i="52"/>
  <c r="DX19" i="52"/>
  <c r="DZ19" i="52" s="1"/>
  <c r="DR19" i="52"/>
  <c r="DQ19" i="52"/>
  <c r="DK19" i="52"/>
  <c r="DJ19" i="52"/>
  <c r="DC19" i="52"/>
  <c r="DB19" i="52"/>
  <c r="CX19" i="52"/>
  <c r="CZ19" i="52" s="1"/>
  <c r="AD19" i="52"/>
  <c r="AC19" i="52"/>
  <c r="GD18" i="52"/>
  <c r="GC18" i="52"/>
  <c r="GB18" i="52"/>
  <c r="FW18" i="52"/>
  <c r="FV18" i="52"/>
  <c r="FU18" i="52"/>
  <c r="FP18" i="52"/>
  <c r="FO18" i="52"/>
  <c r="FN18" i="52"/>
  <c r="FI18" i="52"/>
  <c r="FH18" i="52"/>
  <c r="FG18" i="52"/>
  <c r="FB18" i="52"/>
  <c r="FA18" i="52"/>
  <c r="EZ18" i="52"/>
  <c r="EU18" i="52"/>
  <c r="ET18" i="52"/>
  <c r="ES18" i="52"/>
  <c r="EN18" i="52"/>
  <c r="EM18" i="52"/>
  <c r="EL18" i="52"/>
  <c r="EG18" i="52"/>
  <c r="EF18" i="52"/>
  <c r="EE18" i="52"/>
  <c r="DY18" i="52"/>
  <c r="DX18" i="52"/>
  <c r="DR18" i="52"/>
  <c r="DQ18" i="52"/>
  <c r="DS18" i="52" s="1"/>
  <c r="DK18" i="52"/>
  <c r="DJ18" i="52"/>
  <c r="DC18" i="52"/>
  <c r="DB18" i="52"/>
  <c r="CX18" i="52"/>
  <c r="CZ18" i="52" s="1"/>
  <c r="AD18" i="52"/>
  <c r="AC18" i="52"/>
  <c r="GD17" i="52"/>
  <c r="GC17" i="52"/>
  <c r="GB17" i="52"/>
  <c r="FW17" i="52"/>
  <c r="FV17" i="52"/>
  <c r="FU17" i="52"/>
  <c r="FP17" i="52"/>
  <c r="FO17" i="52"/>
  <c r="FN17" i="52"/>
  <c r="FI17" i="52"/>
  <c r="FH17" i="52"/>
  <c r="FG17" i="52"/>
  <c r="FB17" i="52"/>
  <c r="FA17" i="52"/>
  <c r="EZ17" i="52"/>
  <c r="EU17" i="52"/>
  <c r="ET17" i="52"/>
  <c r="ES17" i="52"/>
  <c r="EN17" i="52"/>
  <c r="EM17" i="52"/>
  <c r="EL17" i="52"/>
  <c r="EG17" i="52"/>
  <c r="EF17" i="52"/>
  <c r="EE17" i="52"/>
  <c r="DY17" i="52"/>
  <c r="DX17" i="52"/>
  <c r="DR17" i="52"/>
  <c r="DQ17" i="52"/>
  <c r="DK17" i="52"/>
  <c r="DJ17" i="52"/>
  <c r="DC17" i="52"/>
  <c r="DB17" i="52"/>
  <c r="CX17" i="52"/>
  <c r="CY17" i="52" s="1"/>
  <c r="AD17" i="52"/>
  <c r="AC17" i="52"/>
  <c r="GD16" i="52"/>
  <c r="GC16" i="52"/>
  <c r="GB16" i="52"/>
  <c r="FW16" i="52"/>
  <c r="FV16" i="52"/>
  <c r="FU16" i="52"/>
  <c r="FP16" i="52"/>
  <c r="FO16" i="52"/>
  <c r="FN16" i="52"/>
  <c r="FI16" i="52"/>
  <c r="FH16" i="52"/>
  <c r="FG16" i="52"/>
  <c r="FB16" i="52"/>
  <c r="FA16" i="52"/>
  <c r="EZ16" i="52"/>
  <c r="EU16" i="52"/>
  <c r="ET16" i="52"/>
  <c r="ES16" i="52"/>
  <c r="EN16" i="52"/>
  <c r="EM16" i="52"/>
  <c r="EL16" i="52"/>
  <c r="EG16" i="52"/>
  <c r="EF16" i="52"/>
  <c r="EE16" i="52"/>
  <c r="DZ16" i="52"/>
  <c r="DY16" i="52"/>
  <c r="DX16" i="52"/>
  <c r="DR16" i="52"/>
  <c r="DQ16" i="52"/>
  <c r="DK16" i="52"/>
  <c r="DJ16" i="52"/>
  <c r="DC16" i="52"/>
  <c r="DB16" i="52"/>
  <c r="CX16" i="52"/>
  <c r="CZ16" i="52" s="1"/>
  <c r="AD16" i="52"/>
  <c r="AC16" i="52"/>
  <c r="GD15" i="52"/>
  <c r="GC15" i="52"/>
  <c r="GB15" i="52"/>
  <c r="FW15" i="52"/>
  <c r="FV15" i="52"/>
  <c r="FU15" i="52"/>
  <c r="FP15" i="52"/>
  <c r="FO15" i="52"/>
  <c r="FN15" i="52"/>
  <c r="FI15" i="52"/>
  <c r="FH15" i="52"/>
  <c r="FG15" i="52"/>
  <c r="FB15" i="52"/>
  <c r="FA15" i="52"/>
  <c r="EZ15" i="52"/>
  <c r="EU15" i="52"/>
  <c r="ET15" i="52"/>
  <c r="ES15" i="52"/>
  <c r="EN15" i="52"/>
  <c r="EM15" i="52"/>
  <c r="EL15" i="52"/>
  <c r="EG15" i="52"/>
  <c r="EF15" i="52"/>
  <c r="EE15" i="52"/>
  <c r="DZ15" i="52"/>
  <c r="DY15" i="52"/>
  <c r="DX15" i="52"/>
  <c r="DR15" i="52"/>
  <c r="DQ15" i="52"/>
  <c r="DK15" i="52"/>
  <c r="DJ15" i="52"/>
  <c r="DC15" i="52"/>
  <c r="DB15" i="52"/>
  <c r="CX15" i="52"/>
  <c r="CZ15" i="52" s="1"/>
  <c r="AD15" i="52"/>
  <c r="AC15" i="52"/>
  <c r="GD14" i="52"/>
  <c r="GC14" i="52"/>
  <c r="GB14" i="52"/>
  <c r="FW14" i="52"/>
  <c r="FV14" i="52"/>
  <c r="FU14" i="52"/>
  <c r="FP14" i="52"/>
  <c r="FO14" i="52"/>
  <c r="FN14" i="52"/>
  <c r="FI14" i="52"/>
  <c r="FH14" i="52"/>
  <c r="FG14" i="52"/>
  <c r="FB14" i="52"/>
  <c r="FA14" i="52"/>
  <c r="EZ14" i="52"/>
  <c r="EU14" i="52"/>
  <c r="ET14" i="52"/>
  <c r="ES14" i="52"/>
  <c r="EN14" i="52"/>
  <c r="EM14" i="52"/>
  <c r="EL14" i="52"/>
  <c r="EG14" i="52"/>
  <c r="EF14" i="52"/>
  <c r="EE14" i="52"/>
  <c r="DZ14" i="52"/>
  <c r="DY14" i="52"/>
  <c r="DX14" i="52"/>
  <c r="DR14" i="52"/>
  <c r="DQ14" i="52"/>
  <c r="DK14" i="52"/>
  <c r="DL14" i="52" s="1"/>
  <c r="DJ14" i="52"/>
  <c r="DC14" i="52"/>
  <c r="DB14" i="52"/>
  <c r="CX14" i="52"/>
  <c r="AD14" i="52"/>
  <c r="AC14" i="52"/>
  <c r="GD13" i="52"/>
  <c r="GC13" i="52"/>
  <c r="GB13" i="52"/>
  <c r="FW13" i="52"/>
  <c r="FV13" i="52"/>
  <c r="FU13" i="52"/>
  <c r="FP13" i="52"/>
  <c r="FO13" i="52"/>
  <c r="FN13" i="52"/>
  <c r="FI13" i="52"/>
  <c r="FH13" i="52"/>
  <c r="FG13" i="52"/>
  <c r="FB13" i="52"/>
  <c r="FA13" i="52"/>
  <c r="EZ13" i="52"/>
  <c r="EU13" i="52"/>
  <c r="ET13" i="52"/>
  <c r="ES13" i="52"/>
  <c r="EN13" i="52"/>
  <c r="EM13" i="52"/>
  <c r="EL13" i="52"/>
  <c r="EG13" i="52"/>
  <c r="EF13" i="52"/>
  <c r="EE13" i="52"/>
  <c r="DZ13" i="52"/>
  <c r="DY13" i="52"/>
  <c r="DX13" i="52"/>
  <c r="DR13" i="52"/>
  <c r="DQ13" i="52"/>
  <c r="DK13" i="52"/>
  <c r="DJ13" i="52"/>
  <c r="DC13" i="52"/>
  <c r="DB13" i="52"/>
  <c r="CX13" i="52"/>
  <c r="CY13" i="52" s="1"/>
  <c r="AD13" i="52"/>
  <c r="AC13" i="52"/>
  <c r="GD12" i="52"/>
  <c r="GC12" i="52"/>
  <c r="GB12" i="52"/>
  <c r="FW12" i="52"/>
  <c r="FV12" i="52"/>
  <c r="FU12" i="52"/>
  <c r="FP12" i="52"/>
  <c r="FO12" i="52"/>
  <c r="FN12" i="52"/>
  <c r="FI12" i="52"/>
  <c r="FH12" i="52"/>
  <c r="FG12" i="52"/>
  <c r="FB12" i="52"/>
  <c r="FA12" i="52"/>
  <c r="EZ12" i="52"/>
  <c r="EU12" i="52"/>
  <c r="ET12" i="52"/>
  <c r="ES12" i="52"/>
  <c r="EN12" i="52"/>
  <c r="EM12" i="52"/>
  <c r="EL12" i="52"/>
  <c r="EG12" i="52"/>
  <c r="EF12" i="52"/>
  <c r="EE12" i="52"/>
  <c r="DY12" i="52"/>
  <c r="DX12" i="52"/>
  <c r="DR12" i="52"/>
  <c r="DQ12" i="52"/>
  <c r="DS12" i="52" s="1"/>
  <c r="DK12" i="52"/>
  <c r="DJ12" i="52"/>
  <c r="DL12" i="52" s="1"/>
  <c r="DC12" i="52"/>
  <c r="DB12" i="52"/>
  <c r="DD12" i="52" s="1"/>
  <c r="CX12" i="52"/>
  <c r="CZ12" i="52" s="1"/>
  <c r="AD12" i="52"/>
  <c r="AC12" i="52"/>
  <c r="GD11" i="52"/>
  <c r="GC11" i="52"/>
  <c r="GB11" i="52"/>
  <c r="FW11" i="52"/>
  <c r="FV11" i="52"/>
  <c r="FU11" i="52"/>
  <c r="FP11" i="52"/>
  <c r="FO11" i="52"/>
  <c r="FN11" i="52"/>
  <c r="FI11" i="52"/>
  <c r="FH11" i="52"/>
  <c r="FG11" i="52"/>
  <c r="FB11" i="52"/>
  <c r="FA11" i="52"/>
  <c r="EZ11" i="52"/>
  <c r="EU11" i="52"/>
  <c r="ET11" i="52"/>
  <c r="ES11" i="52"/>
  <c r="EN11" i="52"/>
  <c r="EM11" i="52"/>
  <c r="EL11" i="52"/>
  <c r="EG11" i="52"/>
  <c r="EF11" i="52"/>
  <c r="EE11" i="52"/>
  <c r="DY11" i="52"/>
  <c r="DX11" i="52"/>
  <c r="DR11" i="52"/>
  <c r="DQ11" i="52"/>
  <c r="DS11" i="52" s="1"/>
  <c r="DK11" i="52"/>
  <c r="DJ11" i="52"/>
  <c r="DC11" i="52"/>
  <c r="DB11" i="52"/>
  <c r="CX11" i="52"/>
  <c r="CZ11" i="52" s="1"/>
  <c r="AD11" i="52"/>
  <c r="AC11" i="52"/>
  <c r="GD10" i="52"/>
  <c r="GC10" i="52"/>
  <c r="GB10" i="52"/>
  <c r="FW10" i="52"/>
  <c r="FV10" i="52"/>
  <c r="FU10" i="52"/>
  <c r="FP10" i="52"/>
  <c r="FO10" i="52"/>
  <c r="FN10" i="52"/>
  <c r="FI10" i="52"/>
  <c r="FH10" i="52"/>
  <c r="FG10" i="52"/>
  <c r="FB10" i="52"/>
  <c r="FA10" i="52"/>
  <c r="EZ10" i="52"/>
  <c r="EU10" i="52"/>
  <c r="ET10" i="52"/>
  <c r="ES10" i="52"/>
  <c r="EN10" i="52"/>
  <c r="EM10" i="52"/>
  <c r="EL10" i="52"/>
  <c r="EG10" i="52"/>
  <c r="EF10" i="52"/>
  <c r="EE10" i="52"/>
  <c r="DY10" i="52"/>
  <c r="DX10" i="52"/>
  <c r="DZ10" i="52" s="1"/>
  <c r="DR10" i="52"/>
  <c r="DQ10" i="52"/>
  <c r="DK10" i="52"/>
  <c r="DJ10" i="52"/>
  <c r="DL10" i="52" s="1"/>
  <c r="DC10" i="52"/>
  <c r="DB10" i="52"/>
  <c r="DD10" i="52" s="1"/>
  <c r="CX10" i="52"/>
  <c r="CZ10" i="52" s="1"/>
  <c r="AD10" i="52"/>
  <c r="AC10" i="52"/>
  <c r="GD9" i="52"/>
  <c r="GC9" i="52"/>
  <c r="GB9" i="52"/>
  <c r="FW9" i="52"/>
  <c r="FV9" i="52"/>
  <c r="FU9" i="52"/>
  <c r="FP9" i="52"/>
  <c r="FO9" i="52"/>
  <c r="FN9" i="52"/>
  <c r="FI9" i="52"/>
  <c r="FH9" i="52"/>
  <c r="FG9" i="52"/>
  <c r="FB9" i="52"/>
  <c r="FA9" i="52"/>
  <c r="EZ9" i="52"/>
  <c r="EU9" i="52"/>
  <c r="ET9" i="52"/>
  <c r="ES9" i="52"/>
  <c r="EN9" i="52"/>
  <c r="EM9" i="52"/>
  <c r="EL9" i="52"/>
  <c r="EG9" i="52"/>
  <c r="EF9" i="52"/>
  <c r="EE9" i="52"/>
  <c r="DY9" i="52"/>
  <c r="DX9" i="52"/>
  <c r="DZ9" i="52" s="1"/>
  <c r="DR9" i="52"/>
  <c r="DQ9" i="52"/>
  <c r="DS9" i="52" s="1"/>
  <c r="DK9" i="52"/>
  <c r="DJ9" i="52"/>
  <c r="DC9" i="52"/>
  <c r="DB9" i="52"/>
  <c r="CX9" i="52"/>
  <c r="CZ9" i="52" s="1"/>
  <c r="AD9" i="52"/>
  <c r="AC9" i="52"/>
  <c r="DD18" i="52" l="1"/>
  <c r="DF18" i="52" s="1"/>
  <c r="CZ23" i="52"/>
  <c r="FB32" i="52"/>
  <c r="DD33" i="52"/>
  <c r="DS34" i="52"/>
  <c r="DF28" i="52"/>
  <c r="DZ17" i="52"/>
  <c r="DL18" i="52"/>
  <c r="DD19" i="52"/>
  <c r="DF19" i="52" s="1"/>
  <c r="FB31" i="52"/>
  <c r="DD32" i="52"/>
  <c r="DF32" i="52" s="1"/>
  <c r="DZ34" i="52"/>
  <c r="DS37" i="52"/>
  <c r="DL38" i="52"/>
  <c r="FI32" i="52"/>
  <c r="DS14" i="52"/>
  <c r="EU29" i="52"/>
  <c r="DS10" i="52"/>
  <c r="DL15" i="52"/>
  <c r="DZ18" i="52"/>
  <c r="DD20" i="52"/>
  <c r="DF20" i="52" s="1"/>
  <c r="DE20" i="52" s="1"/>
  <c r="DD25" i="52"/>
  <c r="DF25" i="52" s="1"/>
  <c r="DE25" i="52" s="1"/>
  <c r="DD30" i="52"/>
  <c r="FW33" i="52"/>
  <c r="DS19" i="52"/>
  <c r="DS23" i="52"/>
  <c r="FI29" i="52"/>
  <c r="DL30" i="52"/>
  <c r="DS15" i="52"/>
  <c r="DL16" i="52"/>
  <c r="DD21" i="52"/>
  <c r="DF21" i="52" s="1"/>
  <c r="DS30" i="52"/>
  <c r="DS31" i="52"/>
  <c r="DF10" i="52"/>
  <c r="DS20" i="52"/>
  <c r="EG23" i="52"/>
  <c r="CZ17" i="52"/>
  <c r="DL35" i="52"/>
  <c r="DL13" i="52"/>
  <c r="DD22" i="52"/>
  <c r="DF22" i="52" s="1"/>
  <c r="EN23" i="52"/>
  <c r="DD27" i="52"/>
  <c r="DF27" i="52" s="1"/>
  <c r="EN32" i="52"/>
  <c r="DD34" i="52"/>
  <c r="DF34" i="52" s="1"/>
  <c r="DE34" i="52" s="1"/>
  <c r="FI34" i="52"/>
  <c r="DD9" i="52"/>
  <c r="DF9" i="52" s="1"/>
  <c r="DS13" i="52"/>
  <c r="DD14" i="52"/>
  <c r="DF14" i="52" s="1"/>
  <c r="DE14" i="52" s="1"/>
  <c r="DL22" i="52"/>
  <c r="DL27" i="52"/>
  <c r="EN31" i="52"/>
  <c r="EU32" i="52"/>
  <c r="FB33" i="52"/>
  <c r="FP34" i="52"/>
  <c r="DA17" i="52"/>
  <c r="DI17" i="52" s="1"/>
  <c r="DP17" i="52" s="1"/>
  <c r="DO17" i="52" s="1"/>
  <c r="AF17" i="52"/>
  <c r="AH17" i="52" s="1"/>
  <c r="AE17" i="52"/>
  <c r="AG17" i="52" s="1"/>
  <c r="DF33" i="52"/>
  <c r="DL17" i="52"/>
  <c r="DD26" i="52"/>
  <c r="DF26" i="52" s="1"/>
  <c r="DD35" i="52"/>
  <c r="DF35" i="52" s="1"/>
  <c r="FB29" i="52"/>
  <c r="AF31" i="52"/>
  <c r="EG32" i="52"/>
  <c r="DS17" i="52"/>
  <c r="DZ22" i="52"/>
  <c r="DL26" i="52"/>
  <c r="DN20" i="52"/>
  <c r="DU20" i="52" s="1"/>
  <c r="DF29" i="52"/>
  <c r="DN29" i="52" s="1"/>
  <c r="DD13" i="52"/>
  <c r="DD16" i="52"/>
  <c r="DF16" i="52" s="1"/>
  <c r="CY21" i="52"/>
  <c r="AE21" i="52" s="1"/>
  <c r="AG21" i="52" s="1"/>
  <c r="DS26" i="52"/>
  <c r="CY27" i="52"/>
  <c r="DA27" i="52" s="1"/>
  <c r="DI27" i="52" s="1"/>
  <c r="DL29" i="52"/>
  <c r="CZ31" i="52"/>
  <c r="AE31" i="52" s="1"/>
  <c r="AG31" i="52" s="1"/>
  <c r="EU31" i="52"/>
  <c r="EN33" i="52"/>
  <c r="DD24" i="52"/>
  <c r="EU33" i="52"/>
  <c r="DD36" i="52"/>
  <c r="DF36" i="52" s="1"/>
  <c r="CY11" i="52"/>
  <c r="DZ12" i="52"/>
  <c r="DZ20" i="52"/>
  <c r="CY25" i="52"/>
  <c r="AF25" i="52" s="1"/>
  <c r="AH25" i="52" s="1"/>
  <c r="DD31" i="52"/>
  <c r="DF31" i="52" s="1"/>
  <c r="DL24" i="52"/>
  <c r="CY34" i="52"/>
  <c r="AF34" i="52" s="1"/>
  <c r="AH34" i="52" s="1"/>
  <c r="DS16" i="52"/>
  <c r="AF20" i="52"/>
  <c r="AH20" i="52" s="1"/>
  <c r="CZ22" i="52"/>
  <c r="AE22" i="52" s="1"/>
  <c r="AG22" i="52" s="1"/>
  <c r="DS24" i="52"/>
  <c r="EG30" i="52"/>
  <c r="DD11" i="52"/>
  <c r="DF11" i="52" s="1"/>
  <c r="DE11" i="52" s="1"/>
  <c r="DZ24" i="52"/>
  <c r="CY37" i="52"/>
  <c r="CY9" i="52"/>
  <c r="AE9" i="52" s="1"/>
  <c r="AG9" i="52" s="1"/>
  <c r="CZ20" i="52"/>
  <c r="AE20" i="52" s="1"/>
  <c r="AG20" i="52" s="1"/>
  <c r="DZ21" i="52"/>
  <c r="DL25" i="52"/>
  <c r="DN25" i="52" s="1"/>
  <c r="DU25" i="52" s="1"/>
  <c r="DF23" i="52"/>
  <c r="DE23" i="52" s="1"/>
  <c r="DZ31" i="52"/>
  <c r="FP33" i="52"/>
  <c r="CY35" i="52"/>
  <c r="DD37" i="52"/>
  <c r="DF37" i="52" s="1"/>
  <c r="DN37" i="52" s="1"/>
  <c r="CY12" i="52"/>
  <c r="CY15" i="52"/>
  <c r="DA15" i="52" s="1"/>
  <c r="DI15" i="52" s="1"/>
  <c r="DD17" i="52"/>
  <c r="DF17" i="52" s="1"/>
  <c r="CY26" i="52"/>
  <c r="DA26" i="52" s="1"/>
  <c r="DI26" i="52" s="1"/>
  <c r="DL9" i="52"/>
  <c r="DZ11" i="52"/>
  <c r="DD15" i="52"/>
  <c r="DF15" i="52" s="1"/>
  <c r="DL37" i="52"/>
  <c r="DD38" i="52"/>
  <c r="DN10" i="52"/>
  <c r="DE10" i="52"/>
  <c r="DN28" i="52"/>
  <c r="DE28" i="52"/>
  <c r="DN18" i="52"/>
  <c r="DE18" i="52"/>
  <c r="CY32" i="52"/>
  <c r="DN26" i="52"/>
  <c r="DE26" i="52"/>
  <c r="AF22" i="52"/>
  <c r="AH22" i="52" s="1"/>
  <c r="DA22" i="52"/>
  <c r="DI22" i="52" s="1"/>
  <c r="CY16" i="52"/>
  <c r="DM20" i="52"/>
  <c r="DF38" i="52"/>
  <c r="CZ13" i="52"/>
  <c r="DN19" i="52"/>
  <c r="DE19" i="52"/>
  <c r="CY24" i="52"/>
  <c r="AE13" i="52"/>
  <c r="AG13" i="52" s="1"/>
  <c r="AF13" i="52"/>
  <c r="AH13" i="52" s="1"/>
  <c r="DA13" i="52"/>
  <c r="DI13" i="52" s="1"/>
  <c r="DP31" i="52"/>
  <c r="DG31" i="52"/>
  <c r="DF12" i="52"/>
  <c r="AE27" i="52"/>
  <c r="AG27" i="52" s="1"/>
  <c r="AF27" i="52"/>
  <c r="AH27" i="52" s="1"/>
  <c r="DL19" i="52"/>
  <c r="AH23" i="52"/>
  <c r="FI33" i="52"/>
  <c r="AE34" i="52"/>
  <c r="AG34" i="52" s="1"/>
  <c r="DA23" i="52"/>
  <c r="DI23" i="52" s="1"/>
  <c r="AE23" i="52"/>
  <c r="AG23" i="52" s="1"/>
  <c r="CY33" i="52"/>
  <c r="CY10" i="52"/>
  <c r="CZ30" i="52"/>
  <c r="CY30" i="52"/>
  <c r="DF13" i="52"/>
  <c r="DF24" i="52"/>
  <c r="CZ28" i="52"/>
  <c r="CY28" i="52"/>
  <c r="AE11" i="52"/>
  <c r="AG11" i="52" s="1"/>
  <c r="DL11" i="52"/>
  <c r="DN14" i="52"/>
  <c r="CZ14" i="52"/>
  <c r="CY14" i="52"/>
  <c r="CY38" i="52"/>
  <c r="CY19" i="52"/>
  <c r="CY18" i="52"/>
  <c r="CY29" i="52"/>
  <c r="AH31" i="52"/>
  <c r="DP20" i="52"/>
  <c r="DG20" i="52"/>
  <c r="EG29" i="52"/>
  <c r="DF30" i="52"/>
  <c r="EN24" i="52"/>
  <c r="CZ36" i="52"/>
  <c r="CY36" i="52"/>
  <c r="AE25" i="52"/>
  <c r="AG25" i="52" s="1"/>
  <c r="DA25" i="52"/>
  <c r="DI25" i="52" s="1"/>
  <c r="DL34" i="52"/>
  <c r="DE32" i="52" l="1"/>
  <c r="DN32" i="52"/>
  <c r="DE21" i="52"/>
  <c r="DN21" i="52"/>
  <c r="DE22" i="52"/>
  <c r="DN22" i="52"/>
  <c r="AE15" i="52"/>
  <c r="AG15" i="52" s="1"/>
  <c r="DA34" i="52"/>
  <c r="DI34" i="52" s="1"/>
  <c r="DA21" i="52"/>
  <c r="DI21" i="52" s="1"/>
  <c r="DG21" i="52" s="1"/>
  <c r="AF21" i="52"/>
  <c r="AH21" i="52" s="1"/>
  <c r="DM25" i="52"/>
  <c r="AF15" i="52"/>
  <c r="AH15" i="52" s="1"/>
  <c r="DW17" i="52"/>
  <c r="DV17" i="52" s="1"/>
  <c r="DN23" i="52"/>
  <c r="DM23" i="52" s="1"/>
  <c r="DE37" i="52"/>
  <c r="DA9" i="52"/>
  <c r="DI9" i="52" s="1"/>
  <c r="DE29" i="52"/>
  <c r="AF9" i="52"/>
  <c r="AH9" i="52" s="1"/>
  <c r="DG17" i="52"/>
  <c r="DN36" i="52"/>
  <c r="DE36" i="52"/>
  <c r="DA37" i="52"/>
  <c r="DI37" i="52" s="1"/>
  <c r="AF37" i="52"/>
  <c r="AH37" i="52" s="1"/>
  <c r="AE37" i="52"/>
  <c r="AG37" i="52" s="1"/>
  <c r="DN11" i="52"/>
  <c r="DM11" i="52" s="1"/>
  <c r="AF26" i="52"/>
  <c r="AH26" i="52" s="1"/>
  <c r="DA35" i="52"/>
  <c r="DI35" i="52" s="1"/>
  <c r="AF35" i="52"/>
  <c r="AH35" i="52" s="1"/>
  <c r="AE35" i="52"/>
  <c r="AG35" i="52" s="1"/>
  <c r="AE26" i="52"/>
  <c r="AG26" i="52" s="1"/>
  <c r="DN33" i="52"/>
  <c r="DE33" i="52"/>
  <c r="DN34" i="52"/>
  <c r="DU34" i="52" s="1"/>
  <c r="AF12" i="52"/>
  <c r="AH12" i="52" s="1"/>
  <c r="DA12" i="52"/>
  <c r="DI12" i="52" s="1"/>
  <c r="AE12" i="52"/>
  <c r="AG12" i="52" s="1"/>
  <c r="DA11" i="52"/>
  <c r="DI11" i="52" s="1"/>
  <c r="AF11" i="52"/>
  <c r="AH11" i="52" s="1"/>
  <c r="DG15" i="52"/>
  <c r="DP15" i="52"/>
  <c r="DG34" i="52"/>
  <c r="DP34" i="52"/>
  <c r="DM26" i="52"/>
  <c r="DU26" i="52"/>
  <c r="DE30" i="52"/>
  <c r="DN30" i="52"/>
  <c r="AF38" i="52"/>
  <c r="AH38" i="52" s="1"/>
  <c r="AE38" i="52"/>
  <c r="AG38" i="52" s="1"/>
  <c r="DA38" i="52"/>
  <c r="DI38" i="52" s="1"/>
  <c r="DN17" i="52"/>
  <c r="DE17" i="52"/>
  <c r="AF32" i="52"/>
  <c r="AH32" i="52" s="1"/>
  <c r="AE32" i="52"/>
  <c r="AG32" i="52" s="1"/>
  <c r="DA32" i="52"/>
  <c r="DI32" i="52" s="1"/>
  <c r="DG27" i="52"/>
  <c r="DP27" i="52"/>
  <c r="DU22" i="52"/>
  <c r="DM22" i="52"/>
  <c r="DM29" i="52"/>
  <c r="DU29" i="52"/>
  <c r="DE27" i="52"/>
  <c r="DN27" i="52"/>
  <c r="AF30" i="52"/>
  <c r="AH30" i="52" s="1"/>
  <c r="AE30" i="52"/>
  <c r="AG30" i="52" s="1"/>
  <c r="DA30" i="52"/>
  <c r="DI30" i="52" s="1"/>
  <c r="DE12" i="52"/>
  <c r="DN12" i="52"/>
  <c r="DU18" i="52"/>
  <c r="DM18" i="52"/>
  <c r="DP23" i="52"/>
  <c r="DG23" i="52"/>
  <c r="DE16" i="52"/>
  <c r="DN16" i="52"/>
  <c r="DM28" i="52"/>
  <c r="DU28" i="52"/>
  <c r="DW20" i="52"/>
  <c r="DO20" i="52"/>
  <c r="DM10" i="52"/>
  <c r="DU10" i="52"/>
  <c r="DN31" i="52"/>
  <c r="DE31" i="52"/>
  <c r="AF33" i="52"/>
  <c r="AH33" i="52" s="1"/>
  <c r="AE33" i="52"/>
  <c r="AG33" i="52" s="1"/>
  <c r="DA33" i="52"/>
  <c r="DI33" i="52" s="1"/>
  <c r="AF18" i="52"/>
  <c r="AH18" i="52" s="1"/>
  <c r="DA18" i="52"/>
  <c r="DI18" i="52" s="1"/>
  <c r="AE18" i="52"/>
  <c r="AG18" i="52" s="1"/>
  <c r="DP22" i="52"/>
  <c r="DG22" i="52"/>
  <c r="DN9" i="52"/>
  <c r="DE9" i="52"/>
  <c r="DE15" i="52"/>
  <c r="DN15" i="52"/>
  <c r="AF16" i="52"/>
  <c r="AH16" i="52" s="1"/>
  <c r="AE16" i="52"/>
  <c r="AG16" i="52" s="1"/>
  <c r="DA16" i="52"/>
  <c r="DI16" i="52" s="1"/>
  <c r="AE19" i="52"/>
  <c r="AG19" i="52" s="1"/>
  <c r="DA19" i="52"/>
  <c r="DI19" i="52" s="1"/>
  <c r="AF19" i="52"/>
  <c r="AH19" i="52" s="1"/>
  <c r="DU11" i="52"/>
  <c r="DP26" i="52"/>
  <c r="DG26" i="52"/>
  <c r="DU14" i="52"/>
  <c r="DM14" i="52"/>
  <c r="DM19" i="52"/>
  <c r="DU19" i="52"/>
  <c r="DA10" i="52"/>
  <c r="DI10" i="52" s="1"/>
  <c r="AF10" i="52"/>
  <c r="AH10" i="52" s="1"/>
  <c r="AE10" i="52"/>
  <c r="AG10" i="52" s="1"/>
  <c r="DE35" i="52"/>
  <c r="DN35" i="52"/>
  <c r="DU21" i="52"/>
  <c r="DM21" i="52"/>
  <c r="DE38" i="52"/>
  <c r="DN38" i="52"/>
  <c r="DE24" i="52"/>
  <c r="DN24" i="52"/>
  <c r="DA36" i="52"/>
  <c r="DI36" i="52" s="1"/>
  <c r="AE36" i="52"/>
  <c r="AG36" i="52" s="1"/>
  <c r="AF36" i="52"/>
  <c r="AH36" i="52" s="1"/>
  <c r="DT20" i="52"/>
  <c r="EB20" i="52"/>
  <c r="DE13" i="52"/>
  <c r="DN13" i="52"/>
  <c r="DA24" i="52"/>
  <c r="DI24" i="52" s="1"/>
  <c r="AE24" i="52"/>
  <c r="AG24" i="52" s="1"/>
  <c r="AF24" i="52"/>
  <c r="AH24" i="52" s="1"/>
  <c r="DA29" i="52"/>
  <c r="DI29" i="52" s="1"/>
  <c r="AF29" i="52"/>
  <c r="AH29" i="52" s="1"/>
  <c r="AE29" i="52"/>
  <c r="AG29" i="52" s="1"/>
  <c r="DA28" i="52"/>
  <c r="DI28" i="52" s="1"/>
  <c r="AE28" i="52"/>
  <c r="AG28" i="52" s="1"/>
  <c r="AF28" i="52"/>
  <c r="AH28" i="52" s="1"/>
  <c r="DP13" i="52"/>
  <c r="DG13" i="52"/>
  <c r="DM32" i="52"/>
  <c r="DU32" i="52"/>
  <c r="DM37" i="52"/>
  <c r="DU37" i="52"/>
  <c r="AE14" i="52"/>
  <c r="AG14" i="52" s="1"/>
  <c r="AF14" i="52"/>
  <c r="AH14" i="52" s="1"/>
  <c r="DA14" i="52"/>
  <c r="DI14" i="52" s="1"/>
  <c r="DU36" i="52"/>
  <c r="DM36" i="52"/>
  <c r="DP25" i="52"/>
  <c r="DG25" i="52"/>
  <c r="DO31" i="52"/>
  <c r="DW31" i="52"/>
  <c r="DT25" i="52"/>
  <c r="EB25" i="52"/>
  <c r="ED17" i="52" l="1"/>
  <c r="DI7" i="52"/>
  <c r="DU23" i="52"/>
  <c r="DP21" i="52"/>
  <c r="DU33" i="52"/>
  <c r="DM33" i="52"/>
  <c r="DP35" i="52"/>
  <c r="DG35" i="52"/>
  <c r="DM34" i="52"/>
  <c r="DG12" i="52"/>
  <c r="DP12" i="52"/>
  <c r="DP37" i="52"/>
  <c r="DG37" i="52"/>
  <c r="DP11" i="52"/>
  <c r="DG11" i="52"/>
  <c r="DP30" i="52"/>
  <c r="DG30" i="52"/>
  <c r="DM31" i="52"/>
  <c r="DU31" i="52"/>
  <c r="EB14" i="52"/>
  <c r="DT14" i="52"/>
  <c r="DP9" i="52"/>
  <c r="DG9" i="52"/>
  <c r="DM27" i="52"/>
  <c r="DU27" i="52"/>
  <c r="DP14" i="52"/>
  <c r="DG14" i="52"/>
  <c r="EB23" i="52"/>
  <c r="DT23" i="52"/>
  <c r="DG33" i="52"/>
  <c r="DP33" i="52"/>
  <c r="ED31" i="52"/>
  <c r="DV31" i="52"/>
  <c r="DM12" i="52"/>
  <c r="DU12" i="52"/>
  <c r="EB10" i="52"/>
  <c r="DT10" i="52"/>
  <c r="DT36" i="52"/>
  <c r="EB36" i="52"/>
  <c r="DU38" i="52"/>
  <c r="DM38" i="52"/>
  <c r="DO26" i="52"/>
  <c r="DW26" i="52"/>
  <c r="DV20" i="52"/>
  <c r="ED20" i="52"/>
  <c r="DU30" i="52"/>
  <c r="DM30" i="52"/>
  <c r="EB34" i="52"/>
  <c r="DT34" i="52"/>
  <c r="DO22" i="52"/>
  <c r="DW22" i="52"/>
  <c r="EB11" i="52"/>
  <c r="DT11" i="52"/>
  <c r="DT32" i="52"/>
  <c r="EB32" i="52"/>
  <c r="DW21" i="52"/>
  <c r="DO21" i="52"/>
  <c r="DG18" i="52"/>
  <c r="DP18" i="52"/>
  <c r="DW27" i="52"/>
  <c r="DO27" i="52"/>
  <c r="DO34" i="52"/>
  <c r="DW34" i="52"/>
  <c r="DP16" i="52"/>
  <c r="DG16" i="52"/>
  <c r="EB18" i="52"/>
  <c r="DT18" i="52"/>
  <c r="DU17" i="52"/>
  <c r="DM17" i="52"/>
  <c r="DT19" i="52"/>
  <c r="EB19" i="52"/>
  <c r="DP29" i="52"/>
  <c r="DG29" i="52"/>
  <c r="DU9" i="52"/>
  <c r="DM9" i="52"/>
  <c r="EB29" i="52"/>
  <c r="DT29" i="52"/>
  <c r="DU16" i="52"/>
  <c r="DM16" i="52"/>
  <c r="DM13" i="52"/>
  <c r="DU13" i="52"/>
  <c r="EB21" i="52"/>
  <c r="DT21" i="52"/>
  <c r="DG10" i="52"/>
  <c r="DP10" i="52"/>
  <c r="DP36" i="52"/>
  <c r="DG36" i="52"/>
  <c r="DO25" i="52"/>
  <c r="DW25" i="52"/>
  <c r="DG38" i="52"/>
  <c r="DP38" i="52"/>
  <c r="EB28" i="52"/>
  <c r="DT28" i="52"/>
  <c r="EB37" i="52"/>
  <c r="DT37" i="52"/>
  <c r="EK17" i="52"/>
  <c r="EC17" i="52"/>
  <c r="DT22" i="52"/>
  <c r="EB22" i="52"/>
  <c r="DU35" i="52"/>
  <c r="DM35" i="52"/>
  <c r="DP19" i="52"/>
  <c r="DG19" i="52"/>
  <c r="DO23" i="52"/>
  <c r="DW23" i="52"/>
  <c r="DG32" i="52"/>
  <c r="DP32" i="52"/>
  <c r="DW15" i="52"/>
  <c r="DO15" i="52"/>
  <c r="DP28" i="52"/>
  <c r="DG28" i="52"/>
  <c r="DM15" i="52"/>
  <c r="DU15" i="52"/>
  <c r="DM24" i="52"/>
  <c r="DU24" i="52"/>
  <c r="DG24" i="52"/>
  <c r="DP24" i="52"/>
  <c r="EB26" i="52"/>
  <c r="DT26" i="52"/>
  <c r="EI25" i="52"/>
  <c r="EA25" i="52"/>
  <c r="DW13" i="52"/>
  <c r="DO13" i="52"/>
  <c r="EA20" i="52"/>
  <c r="EI20" i="52"/>
  <c r="DW12" i="52" l="1"/>
  <c r="DO12" i="52"/>
  <c r="DO11" i="52"/>
  <c r="DW11" i="52"/>
  <c r="DO35" i="52"/>
  <c r="DW35" i="52"/>
  <c r="DW37" i="52"/>
  <c r="DO37" i="52"/>
  <c r="EB33" i="52"/>
  <c r="DT33" i="52"/>
  <c r="ED34" i="52"/>
  <c r="DV34" i="52"/>
  <c r="EB9" i="52"/>
  <c r="DT9" i="52"/>
  <c r="EB24" i="52"/>
  <c r="DT24" i="52"/>
  <c r="EB27" i="52"/>
  <c r="DT27" i="52"/>
  <c r="DO36" i="52"/>
  <c r="DW36" i="52"/>
  <c r="DW29" i="52"/>
  <c r="DO29" i="52"/>
  <c r="DV21" i="52"/>
  <c r="ED21" i="52"/>
  <c r="DT38" i="52"/>
  <c r="EB38" i="52"/>
  <c r="DO33" i="52"/>
  <c r="DW33" i="52"/>
  <c r="EI23" i="52"/>
  <c r="EA23" i="52"/>
  <c r="DW18" i="52"/>
  <c r="DO18" i="52"/>
  <c r="EI19" i="52"/>
  <c r="EA19" i="52"/>
  <c r="DO9" i="52"/>
  <c r="DW9" i="52"/>
  <c r="EI11" i="52"/>
  <c r="EA11" i="52"/>
  <c r="EB13" i="52"/>
  <c r="DT13" i="52"/>
  <c r="DV22" i="52"/>
  <c r="ED22" i="52"/>
  <c r="EB12" i="52"/>
  <c r="DT12" i="52"/>
  <c r="EB31" i="52"/>
  <c r="DT31" i="52"/>
  <c r="ED23" i="52"/>
  <c r="DV23" i="52"/>
  <c r="EH25" i="52"/>
  <c r="EP25" i="52"/>
  <c r="EK20" i="52"/>
  <c r="EC20" i="52"/>
  <c r="DW19" i="52"/>
  <c r="DO19" i="52"/>
  <c r="DW24" i="52"/>
  <c r="DO24" i="52"/>
  <c r="DW14" i="52"/>
  <c r="DO14" i="52"/>
  <c r="DW10" i="52"/>
  <c r="DO10" i="52"/>
  <c r="EH20" i="52"/>
  <c r="EP20" i="52"/>
  <c r="EA21" i="52"/>
  <c r="EI21" i="52"/>
  <c r="DV15" i="52"/>
  <c r="ED15" i="52"/>
  <c r="EA37" i="52"/>
  <c r="EI37" i="52"/>
  <c r="EA18" i="52"/>
  <c r="EI18" i="52"/>
  <c r="EA29" i="52"/>
  <c r="EI29" i="52"/>
  <c r="DV25" i="52"/>
  <c r="ED25" i="52"/>
  <c r="EB35" i="52"/>
  <c r="DT35" i="52"/>
  <c r="EB15" i="52"/>
  <c r="DT15" i="52"/>
  <c r="EA32" i="52"/>
  <c r="EI32" i="52"/>
  <c r="DW28" i="52"/>
  <c r="DO28" i="52"/>
  <c r="EA10" i="52"/>
  <c r="EI10" i="52"/>
  <c r="DW32" i="52"/>
  <c r="DO32" i="52"/>
  <c r="DW38" i="52"/>
  <c r="DO38" i="52"/>
  <c r="DT30" i="52"/>
  <c r="EB30" i="52"/>
  <c r="EI26" i="52"/>
  <c r="EA26" i="52"/>
  <c r="DV27" i="52"/>
  <c r="ED27" i="52"/>
  <c r="ED26" i="52"/>
  <c r="DV26" i="52"/>
  <c r="EA22" i="52"/>
  <c r="EI22" i="52"/>
  <c r="EI36" i="52"/>
  <c r="EA36" i="52"/>
  <c r="EJ17" i="52"/>
  <c r="ER17" i="52"/>
  <c r="DT17" i="52"/>
  <c r="EB17" i="52"/>
  <c r="EA14" i="52"/>
  <c r="EI14" i="52"/>
  <c r="DV13" i="52"/>
  <c r="ED13" i="52"/>
  <c r="EI28" i="52"/>
  <c r="EA28" i="52"/>
  <c r="DT16" i="52"/>
  <c r="EB16" i="52"/>
  <c r="DO16" i="52"/>
  <c r="DW16" i="52"/>
  <c r="EI34" i="52"/>
  <c r="EA34" i="52"/>
  <c r="EC31" i="52"/>
  <c r="EK31" i="52"/>
  <c r="DW30" i="52"/>
  <c r="DO30" i="52"/>
  <c r="EA33" i="52" l="1"/>
  <c r="EI33" i="52"/>
  <c r="DV35" i="52"/>
  <c r="ED35" i="52"/>
  <c r="ED11" i="52"/>
  <c r="DV11" i="52"/>
  <c r="DV37" i="52"/>
  <c r="ED37" i="52"/>
  <c r="DV12" i="52"/>
  <c r="ED12" i="52"/>
  <c r="EI16" i="52"/>
  <c r="EA16" i="52"/>
  <c r="EH22" i="52"/>
  <c r="EP22" i="52"/>
  <c r="EC21" i="52"/>
  <c r="EK21" i="52"/>
  <c r="EH28" i="52"/>
  <c r="EP28" i="52"/>
  <c r="ED28" i="52"/>
  <c r="DV28" i="52"/>
  <c r="EP19" i="52"/>
  <c r="EH19" i="52"/>
  <c r="ED29" i="52"/>
  <c r="DV29" i="52"/>
  <c r="EP32" i="52"/>
  <c r="EH32" i="52"/>
  <c r="EP21" i="52"/>
  <c r="EH21" i="52"/>
  <c r="ED36" i="52"/>
  <c r="DV36" i="52"/>
  <c r="EC26" i="52"/>
  <c r="EK26" i="52"/>
  <c r="EK23" i="52"/>
  <c r="EC23" i="52"/>
  <c r="EK13" i="52"/>
  <c r="EC13" i="52"/>
  <c r="EK27" i="52"/>
  <c r="EC27" i="52"/>
  <c r="EW20" i="52"/>
  <c r="EO20" i="52"/>
  <c r="EA15" i="52"/>
  <c r="EI15" i="52"/>
  <c r="EA31" i="52"/>
  <c r="EI31" i="52"/>
  <c r="DV18" i="52"/>
  <c r="ED18" i="52"/>
  <c r="EI27" i="52"/>
  <c r="EA27" i="52"/>
  <c r="EH10" i="52"/>
  <c r="EP10" i="52"/>
  <c r="ED10" i="52"/>
  <c r="DV10" i="52"/>
  <c r="EI24" i="52"/>
  <c r="EA24" i="52"/>
  <c r="EQ17" i="52"/>
  <c r="EY17" i="52"/>
  <c r="EP29" i="52"/>
  <c r="EH29" i="52"/>
  <c r="ED33" i="52"/>
  <c r="DV33" i="52"/>
  <c r="ER20" i="52"/>
  <c r="EJ20" i="52"/>
  <c r="DV30" i="52"/>
  <c r="ED30" i="52"/>
  <c r="EH26" i="52"/>
  <c r="EP26" i="52"/>
  <c r="EH23" i="52"/>
  <c r="EP23" i="52"/>
  <c r="EI17" i="52"/>
  <c r="EA17" i="52"/>
  <c r="EK25" i="52"/>
  <c r="EC25" i="52"/>
  <c r="EP34" i="52"/>
  <c r="EH34" i="52"/>
  <c r="DV38" i="52"/>
  <c r="ED38" i="52"/>
  <c r="ED24" i="52"/>
  <c r="DV24" i="52"/>
  <c r="EI13" i="52"/>
  <c r="EA13" i="52"/>
  <c r="EI9" i="52"/>
  <c r="EA9" i="52"/>
  <c r="EP37" i="52"/>
  <c r="EH37" i="52"/>
  <c r="EC15" i="52"/>
  <c r="EK15" i="52"/>
  <c r="EH14" i="52"/>
  <c r="EP14" i="52"/>
  <c r="EA35" i="52"/>
  <c r="EI35" i="52"/>
  <c r="EI30" i="52"/>
  <c r="EA30" i="52"/>
  <c r="DV14" i="52"/>
  <c r="ED14" i="52"/>
  <c r="DV16" i="52"/>
  <c r="ED16" i="52"/>
  <c r="EP18" i="52"/>
  <c r="EH18" i="52"/>
  <c r="EA38" i="52"/>
  <c r="EI38" i="52"/>
  <c r="ED9" i="52"/>
  <c r="DV9" i="52"/>
  <c r="EW25" i="52"/>
  <c r="EO25" i="52"/>
  <c r="EA12" i="52"/>
  <c r="EI12" i="52"/>
  <c r="EJ31" i="52"/>
  <c r="ER31" i="52"/>
  <c r="EK22" i="52"/>
  <c r="EC22" i="52"/>
  <c r="EH36" i="52"/>
  <c r="EP36" i="52"/>
  <c r="DV32" i="52"/>
  <c r="ED32" i="52"/>
  <c r="DV19" i="52"/>
  <c r="ED19" i="52"/>
  <c r="EH11" i="52"/>
  <c r="EP11" i="52"/>
  <c r="EC34" i="52"/>
  <c r="EK34" i="52"/>
  <c r="EC37" i="52" l="1"/>
  <c r="EK37" i="52"/>
  <c r="EK11" i="52"/>
  <c r="EC11" i="52"/>
  <c r="EC35" i="52"/>
  <c r="EK35" i="52"/>
  <c r="EH33" i="52"/>
  <c r="EP33" i="52"/>
  <c r="EC12" i="52"/>
  <c r="EK12" i="52"/>
  <c r="EJ13" i="52"/>
  <c r="ER13" i="52"/>
  <c r="EJ22" i="52"/>
  <c r="ER22" i="52"/>
  <c r="EW19" i="52"/>
  <c r="EO19" i="52"/>
  <c r="ER26" i="52"/>
  <c r="EJ26" i="52"/>
  <c r="EH13" i="52"/>
  <c r="EP13" i="52"/>
  <c r="EH27" i="52"/>
  <c r="EP27" i="52"/>
  <c r="EC28" i="52"/>
  <c r="EK28" i="52"/>
  <c r="EP12" i="52"/>
  <c r="EH12" i="52"/>
  <c r="EK18" i="52"/>
  <c r="EC18" i="52"/>
  <c r="EC24" i="52"/>
  <c r="EK24" i="52"/>
  <c r="EY20" i="52"/>
  <c r="EQ20" i="52"/>
  <c r="EK36" i="52"/>
  <c r="EC36" i="52"/>
  <c r="EW23" i="52"/>
  <c r="EO23" i="52"/>
  <c r="EO26" i="52"/>
  <c r="EW26" i="52"/>
  <c r="EC14" i="52"/>
  <c r="EK14" i="52"/>
  <c r="EP31" i="52"/>
  <c r="EH31" i="52"/>
  <c r="EW11" i="52"/>
  <c r="EO11" i="52"/>
  <c r="EK19" i="52"/>
  <c r="EC19" i="52"/>
  <c r="EW14" i="52"/>
  <c r="EO14" i="52"/>
  <c r="FF17" i="52"/>
  <c r="EX17" i="52"/>
  <c r="EW22" i="52"/>
  <c r="EO22" i="52"/>
  <c r="EW37" i="52"/>
  <c r="EO37" i="52"/>
  <c r="EP9" i="52"/>
  <c r="EH9" i="52"/>
  <c r="EY31" i="52"/>
  <c r="EQ31" i="52"/>
  <c r="EH30" i="52"/>
  <c r="EP30" i="52"/>
  <c r="EW34" i="52"/>
  <c r="EO34" i="52"/>
  <c r="EO21" i="52"/>
  <c r="EW21" i="52"/>
  <c r="EK9" i="52"/>
  <c r="EC9" i="52"/>
  <c r="EJ25" i="52"/>
  <c r="ER25" i="52"/>
  <c r="EV20" i="52"/>
  <c r="FD20" i="52"/>
  <c r="EO32" i="52"/>
  <c r="EW32" i="52"/>
  <c r="EW36" i="52"/>
  <c r="EO36" i="52"/>
  <c r="EO18" i="52"/>
  <c r="EW18" i="52"/>
  <c r="EC29" i="52"/>
  <c r="EK29" i="52"/>
  <c r="EK16" i="52"/>
  <c r="EC16" i="52"/>
  <c r="EJ23" i="52"/>
  <c r="ER23" i="52"/>
  <c r="EK30" i="52"/>
  <c r="EC30" i="52"/>
  <c r="ER34" i="52"/>
  <c r="EJ34" i="52"/>
  <c r="EK38" i="52"/>
  <c r="EC38" i="52"/>
  <c r="EW28" i="52"/>
  <c r="EO28" i="52"/>
  <c r="EP35" i="52"/>
  <c r="EH35" i="52"/>
  <c r="EP15" i="52"/>
  <c r="EH15" i="52"/>
  <c r="EO29" i="52"/>
  <c r="EW29" i="52"/>
  <c r="EK32" i="52"/>
  <c r="EC32" i="52"/>
  <c r="EH38" i="52"/>
  <c r="EP38" i="52"/>
  <c r="ER15" i="52"/>
  <c r="EJ15" i="52"/>
  <c r="EC10" i="52"/>
  <c r="EK10" i="52"/>
  <c r="EO10" i="52"/>
  <c r="EW10" i="52"/>
  <c r="EK33" i="52"/>
  <c r="EC33" i="52"/>
  <c r="ER21" i="52"/>
  <c r="EJ21" i="52"/>
  <c r="FD25" i="52"/>
  <c r="EV25" i="52"/>
  <c r="EP17" i="52"/>
  <c r="EH17" i="52"/>
  <c r="EP24" i="52"/>
  <c r="EH24" i="52"/>
  <c r="EJ27" i="52"/>
  <c r="ER27" i="52"/>
  <c r="EH16" i="52"/>
  <c r="EP16" i="52"/>
  <c r="ER12" i="52" l="1"/>
  <c r="EJ12" i="52"/>
  <c r="ER11" i="52"/>
  <c r="EJ11" i="52"/>
  <c r="EW33" i="52"/>
  <c r="EO33" i="52"/>
  <c r="ER37" i="52"/>
  <c r="EJ37" i="52"/>
  <c r="EJ35" i="52"/>
  <c r="ER35" i="52"/>
  <c r="EQ34" i="52"/>
  <c r="EY34" i="52"/>
  <c r="ER28" i="52"/>
  <c r="EJ28" i="52"/>
  <c r="EQ21" i="52"/>
  <c r="EY21" i="52"/>
  <c r="EO15" i="52"/>
  <c r="EW15" i="52"/>
  <c r="EJ9" i="52"/>
  <c r="ER9" i="52"/>
  <c r="FE17" i="52"/>
  <c r="FM17" i="52"/>
  <c r="EV21" i="52"/>
  <c r="FD21" i="52"/>
  <c r="EW13" i="52"/>
  <c r="EO13" i="52"/>
  <c r="EJ33" i="52"/>
  <c r="ER33" i="52"/>
  <c r="EO35" i="52"/>
  <c r="EW35" i="52"/>
  <c r="EJ16" i="52"/>
  <c r="ER16" i="52"/>
  <c r="EV14" i="52"/>
  <c r="FD14" i="52"/>
  <c r="EJ36" i="52"/>
  <c r="ER36" i="52"/>
  <c r="FD29" i="52"/>
  <c r="EV29" i="52"/>
  <c r="EV34" i="52"/>
  <c r="FD34" i="52"/>
  <c r="EW30" i="52"/>
  <c r="EO30" i="52"/>
  <c r="EQ27" i="52"/>
  <c r="EY27" i="52"/>
  <c r="EY22" i="52"/>
  <c r="EQ22" i="52"/>
  <c r="FD26" i="52"/>
  <c r="EV26" i="52"/>
  <c r="EV37" i="52"/>
  <c r="FD37" i="52"/>
  <c r="EY25" i="52"/>
  <c r="EQ25" i="52"/>
  <c r="FC25" i="52"/>
  <c r="FK25" i="52"/>
  <c r="EV23" i="52"/>
  <c r="FD23" i="52"/>
  <c r="EW16" i="52"/>
  <c r="EO16" i="52"/>
  <c r="EQ26" i="52"/>
  <c r="EY26" i="52"/>
  <c r="FD18" i="52"/>
  <c r="EV18" i="52"/>
  <c r="FD11" i="52"/>
  <c r="EV11" i="52"/>
  <c r="FD19" i="52"/>
  <c r="EV19" i="52"/>
  <c r="EQ15" i="52"/>
  <c r="EY15" i="52"/>
  <c r="EV28" i="52"/>
  <c r="FD28" i="52"/>
  <c r="EV36" i="52"/>
  <c r="FD36" i="52"/>
  <c r="EX31" i="52"/>
  <c r="FF31" i="52"/>
  <c r="EW31" i="52"/>
  <c r="EO31" i="52"/>
  <c r="ER32" i="52"/>
  <c r="EJ32" i="52"/>
  <c r="EO12" i="52"/>
  <c r="EW12" i="52"/>
  <c r="FD22" i="52"/>
  <c r="EV22" i="52"/>
  <c r="EY23" i="52"/>
  <c r="EQ23" i="52"/>
  <c r="FD10" i="52"/>
  <c r="EV10" i="52"/>
  <c r="EJ19" i="52"/>
  <c r="ER19" i="52"/>
  <c r="ER24" i="52"/>
  <c r="EJ24" i="52"/>
  <c r="EO38" i="52"/>
  <c r="EW38" i="52"/>
  <c r="FD32" i="52"/>
  <c r="EV32" i="52"/>
  <c r="ER14" i="52"/>
  <c r="EJ14" i="52"/>
  <c r="EY13" i="52"/>
  <c r="EQ13" i="52"/>
  <c r="FC20" i="52"/>
  <c r="FK20" i="52"/>
  <c r="EW17" i="52"/>
  <c r="EO17" i="52"/>
  <c r="EJ30" i="52"/>
  <c r="ER30" i="52"/>
  <c r="EO27" i="52"/>
  <c r="EW27" i="52"/>
  <c r="ER29" i="52"/>
  <c r="EJ29" i="52"/>
  <c r="EX20" i="52"/>
  <c r="FF20" i="52"/>
  <c r="ER10" i="52"/>
  <c r="EJ10" i="52"/>
  <c r="EO24" i="52"/>
  <c r="EW24" i="52"/>
  <c r="EJ38" i="52"/>
  <c r="ER38" i="52"/>
  <c r="EO9" i="52"/>
  <c r="EW9" i="52"/>
  <c r="ER18" i="52"/>
  <c r="EJ18" i="52"/>
  <c r="EY35" i="52" l="1"/>
  <c r="EQ35" i="52"/>
  <c r="EQ37" i="52"/>
  <c r="EY37" i="52"/>
  <c r="FD33" i="52"/>
  <c r="EV33" i="52"/>
  <c r="EY11" i="52"/>
  <c r="EQ11" i="52"/>
  <c r="EQ12" i="52"/>
  <c r="EY12" i="52"/>
  <c r="FK21" i="52"/>
  <c r="FC21" i="52"/>
  <c r="FK19" i="52"/>
  <c r="FC19" i="52"/>
  <c r="FL17" i="52"/>
  <c r="FT17" i="52"/>
  <c r="EQ32" i="52"/>
  <c r="EY32" i="52"/>
  <c r="FC11" i="52"/>
  <c r="FK11" i="52"/>
  <c r="FD38" i="52"/>
  <c r="EV38" i="52"/>
  <c r="FC14" i="52"/>
  <c r="FK14" i="52"/>
  <c r="EY9" i="52"/>
  <c r="EQ9" i="52"/>
  <c r="EQ29" i="52"/>
  <c r="EY29" i="52"/>
  <c r="FK18" i="52"/>
  <c r="FC18" i="52"/>
  <c r="FK26" i="52"/>
  <c r="FC26" i="52"/>
  <c r="FR25" i="52"/>
  <c r="FJ25" i="52"/>
  <c r="FE20" i="52"/>
  <c r="FM20" i="52"/>
  <c r="EY36" i="52"/>
  <c r="EQ36" i="52"/>
  <c r="EV15" i="52"/>
  <c r="FD15" i="52"/>
  <c r="EQ18" i="52"/>
  <c r="EY18" i="52"/>
  <c r="FM31" i="52"/>
  <c r="FE31" i="52"/>
  <c r="FF21" i="52"/>
  <c r="EX21" i="52"/>
  <c r="FC36" i="52"/>
  <c r="FK36" i="52"/>
  <c r="EY33" i="52"/>
  <c r="EQ33" i="52"/>
  <c r="EX13" i="52"/>
  <c r="FF13" i="52"/>
  <c r="EQ10" i="52"/>
  <c r="EY10" i="52"/>
  <c r="EX25" i="52"/>
  <c r="FF25" i="52"/>
  <c r="FK32" i="52"/>
  <c r="FC32" i="52"/>
  <c r="EY16" i="52"/>
  <c r="EQ16" i="52"/>
  <c r="EV31" i="52"/>
  <c r="FD31" i="52"/>
  <c r="EQ30" i="52"/>
  <c r="EY30" i="52"/>
  <c r="EX26" i="52"/>
  <c r="FF26" i="52"/>
  <c r="EV17" i="52"/>
  <c r="FD17" i="52"/>
  <c r="FK10" i="52"/>
  <c r="FC10" i="52"/>
  <c r="FD16" i="52"/>
  <c r="EV16" i="52"/>
  <c r="FD30" i="52"/>
  <c r="EV30" i="52"/>
  <c r="EY28" i="52"/>
  <c r="EQ28" i="52"/>
  <c r="FF15" i="52"/>
  <c r="EX15" i="52"/>
  <c r="EQ14" i="52"/>
  <c r="EY14" i="52"/>
  <c r="EY24" i="52"/>
  <c r="EQ24" i="52"/>
  <c r="EX22" i="52"/>
  <c r="FF22" i="52"/>
  <c r="FD9" i="52"/>
  <c r="EV9" i="52"/>
  <c r="FD35" i="52"/>
  <c r="EV35" i="52"/>
  <c r="FR20" i="52"/>
  <c r="FJ20" i="52"/>
  <c r="FC28" i="52"/>
  <c r="FK28" i="52"/>
  <c r="FK23" i="52"/>
  <c r="FC23" i="52"/>
  <c r="FK34" i="52"/>
  <c r="FC34" i="52"/>
  <c r="EX34" i="52"/>
  <c r="FF34" i="52"/>
  <c r="FC22" i="52"/>
  <c r="FK22" i="52"/>
  <c r="EV12" i="52"/>
  <c r="FD12" i="52"/>
  <c r="FC29" i="52"/>
  <c r="FK29" i="52"/>
  <c r="FK37" i="52"/>
  <c r="FC37" i="52"/>
  <c r="FD27" i="52"/>
  <c r="EV27" i="52"/>
  <c r="EY19" i="52"/>
  <c r="EQ19" i="52"/>
  <c r="FF27" i="52"/>
  <c r="EX27" i="52"/>
  <c r="EY38" i="52"/>
  <c r="EQ38" i="52"/>
  <c r="FD24" i="52"/>
  <c r="EV24" i="52"/>
  <c r="FF23" i="52"/>
  <c r="EX23" i="52"/>
  <c r="FD13" i="52"/>
  <c r="EV13" i="52"/>
  <c r="EX11" i="52" l="1"/>
  <c r="FF11" i="52"/>
  <c r="FK33" i="52"/>
  <c r="FC33" i="52"/>
  <c r="FF37" i="52"/>
  <c r="EX37" i="52"/>
  <c r="FF12" i="52"/>
  <c r="EX12" i="52"/>
  <c r="EX35" i="52"/>
  <c r="FF35" i="52"/>
  <c r="FE27" i="52"/>
  <c r="FM27" i="52"/>
  <c r="FJ36" i="52"/>
  <c r="FR36" i="52"/>
  <c r="EX19" i="52"/>
  <c r="FF19" i="52"/>
  <c r="FC27" i="52"/>
  <c r="FK27" i="52"/>
  <c r="FF32" i="52"/>
  <c r="EX32" i="52"/>
  <c r="FR37" i="52"/>
  <c r="FJ37" i="52"/>
  <c r="FQ20" i="52"/>
  <c r="FY20" i="52"/>
  <c r="EX28" i="52"/>
  <c r="FF28" i="52"/>
  <c r="EX16" i="52"/>
  <c r="FF16" i="52"/>
  <c r="FL31" i="52"/>
  <c r="FT31" i="52"/>
  <c r="FJ26" i="52"/>
  <c r="FR26" i="52"/>
  <c r="EX14" i="52"/>
  <c r="FF14" i="52"/>
  <c r="FJ34" i="52"/>
  <c r="FR34" i="52"/>
  <c r="FJ23" i="52"/>
  <c r="FR23" i="52"/>
  <c r="FC38" i="52"/>
  <c r="FK38" i="52"/>
  <c r="FJ28" i="52"/>
  <c r="FR28" i="52"/>
  <c r="FM15" i="52"/>
  <c r="FE15" i="52"/>
  <c r="FR29" i="52"/>
  <c r="FJ29" i="52"/>
  <c r="FC30" i="52"/>
  <c r="FK30" i="52"/>
  <c r="FJ18" i="52"/>
  <c r="FR18" i="52"/>
  <c r="FM25" i="52"/>
  <c r="FE25" i="52"/>
  <c r="FR22" i="52"/>
  <c r="FJ22" i="52"/>
  <c r="FM22" i="52"/>
  <c r="FE22" i="52"/>
  <c r="EX10" i="52"/>
  <c r="FF10" i="52"/>
  <c r="FK15" i="52"/>
  <c r="FC15" i="52"/>
  <c r="FM26" i="52"/>
  <c r="FE26" i="52"/>
  <c r="EX33" i="52"/>
  <c r="FF33" i="52"/>
  <c r="FF30" i="52"/>
  <c r="EX30" i="52"/>
  <c r="FJ32" i="52"/>
  <c r="FR32" i="52"/>
  <c r="FF29" i="52"/>
  <c r="EX29" i="52"/>
  <c r="FE23" i="52"/>
  <c r="FM23" i="52"/>
  <c r="FC16" i="52"/>
  <c r="FK16" i="52"/>
  <c r="FR19" i="52"/>
  <c r="FJ19" i="52"/>
  <c r="FC24" i="52"/>
  <c r="FK24" i="52"/>
  <c r="FR10" i="52"/>
  <c r="FJ10" i="52"/>
  <c r="FF9" i="52"/>
  <c r="EX9" i="52"/>
  <c r="FK31" i="52"/>
  <c r="FC31" i="52"/>
  <c r="FM21" i="52"/>
  <c r="FE21" i="52"/>
  <c r="GA17" i="52"/>
  <c r="FS17" i="52"/>
  <c r="FF18" i="52"/>
  <c r="EX18" i="52"/>
  <c r="FM34" i="52"/>
  <c r="FE34" i="52"/>
  <c r="FK17" i="52"/>
  <c r="FC17" i="52"/>
  <c r="FM13" i="52"/>
  <c r="FE13" i="52"/>
  <c r="FR14" i="52"/>
  <c r="FJ14" i="52"/>
  <c r="FL20" i="52"/>
  <c r="FT20" i="52"/>
  <c r="FQ25" i="52"/>
  <c r="FY25" i="52"/>
  <c r="FR11" i="52"/>
  <c r="FJ11" i="52"/>
  <c r="FC13" i="52"/>
  <c r="FK13" i="52"/>
  <c r="FC35" i="52"/>
  <c r="FK35" i="52"/>
  <c r="FK12" i="52"/>
  <c r="FC12" i="52"/>
  <c r="FK9" i="52"/>
  <c r="FC9" i="52"/>
  <c r="FF38" i="52"/>
  <c r="EX38" i="52"/>
  <c r="FF24" i="52"/>
  <c r="EX24" i="52"/>
  <c r="EX36" i="52"/>
  <c r="FF36" i="52"/>
  <c r="FJ21" i="52"/>
  <c r="FR21" i="52"/>
  <c r="FE35" i="52" l="1"/>
  <c r="FM35" i="52"/>
  <c r="FM37" i="52"/>
  <c r="FE37" i="52"/>
  <c r="FM12" i="52"/>
  <c r="FE12" i="52"/>
  <c r="FJ33" i="52"/>
  <c r="FR33" i="52"/>
  <c r="FE11" i="52"/>
  <c r="FM11" i="52"/>
  <c r="FE10" i="52"/>
  <c r="FM10" i="52"/>
  <c r="FY32" i="52"/>
  <c r="FQ32" i="52"/>
  <c r="FY37" i="52"/>
  <c r="FQ37" i="52"/>
  <c r="FR13" i="52"/>
  <c r="FJ13" i="52"/>
  <c r="FY34" i="52"/>
  <c r="FQ34" i="52"/>
  <c r="FE18" i="52"/>
  <c r="FM18" i="52"/>
  <c r="FQ10" i="52"/>
  <c r="FY10" i="52"/>
  <c r="FM30" i="52"/>
  <c r="FE30" i="52"/>
  <c r="FT25" i="52"/>
  <c r="FL25" i="52"/>
  <c r="FE32" i="52"/>
  <c r="FM32" i="52"/>
  <c r="FY28" i="52"/>
  <c r="FQ28" i="52"/>
  <c r="FM29" i="52"/>
  <c r="FE29" i="52"/>
  <c r="GF20" i="52"/>
  <c r="FX20" i="52"/>
  <c r="FJ17" i="52"/>
  <c r="FR17" i="52"/>
  <c r="FL34" i="52"/>
  <c r="FT34" i="52"/>
  <c r="FQ22" i="52"/>
  <c r="FY22" i="52"/>
  <c r="FY21" i="52"/>
  <c r="FQ21" i="52"/>
  <c r="FR24" i="52"/>
  <c r="FJ24" i="52"/>
  <c r="FM14" i="52"/>
  <c r="FE14" i="52"/>
  <c r="FR30" i="52"/>
  <c r="FJ30" i="52"/>
  <c r="FS20" i="52"/>
  <c r="GA20" i="52"/>
  <c r="FR16" i="52"/>
  <c r="FJ16" i="52"/>
  <c r="GA31" i="52"/>
  <c r="FS31" i="52"/>
  <c r="FY36" i="52"/>
  <c r="FQ36" i="52"/>
  <c r="FM28" i="52"/>
  <c r="FE28" i="52"/>
  <c r="FR35" i="52"/>
  <c r="FJ35" i="52"/>
  <c r="FY23" i="52"/>
  <c r="FQ23" i="52"/>
  <c r="FE9" i="52"/>
  <c r="FM9" i="52"/>
  <c r="FQ18" i="52"/>
  <c r="FY18" i="52"/>
  <c r="GF25" i="52"/>
  <c r="FX25" i="52"/>
  <c r="FY26" i="52"/>
  <c r="FQ26" i="52"/>
  <c r="FE24" i="52"/>
  <c r="FM24" i="52"/>
  <c r="FT21" i="52"/>
  <c r="FL21" i="52"/>
  <c r="FY29" i="52"/>
  <c r="FQ29" i="52"/>
  <c r="FJ9" i="52"/>
  <c r="FR9" i="52"/>
  <c r="FR12" i="52"/>
  <c r="FJ12" i="52"/>
  <c r="FR27" i="52"/>
  <c r="FJ27" i="52"/>
  <c r="FM36" i="52"/>
  <c r="FE36" i="52"/>
  <c r="FM19" i="52"/>
  <c r="FE19" i="52"/>
  <c r="FQ19" i="52"/>
  <c r="FY19" i="52"/>
  <c r="FT26" i="52"/>
  <c r="FL26" i="52"/>
  <c r="FL23" i="52"/>
  <c r="FT23" i="52"/>
  <c r="FM16" i="52"/>
  <c r="FE16" i="52"/>
  <c r="FT27" i="52"/>
  <c r="FL27" i="52"/>
  <c r="FT13" i="52"/>
  <c r="FL13" i="52"/>
  <c r="FR38" i="52"/>
  <c r="FJ38" i="52"/>
  <c r="FL22" i="52"/>
  <c r="FT22" i="52"/>
  <c r="FM33" i="52"/>
  <c r="FE33" i="52"/>
  <c r="FQ11" i="52"/>
  <c r="FY11" i="52"/>
  <c r="FZ17" i="52"/>
  <c r="GH17" i="52"/>
  <c r="FE38" i="52"/>
  <c r="FM38" i="52"/>
  <c r="FQ14" i="52"/>
  <c r="FY14" i="52"/>
  <c r="FJ31" i="52"/>
  <c r="FR31" i="52"/>
  <c r="FJ15" i="52"/>
  <c r="FR15" i="52"/>
  <c r="FL15" i="52"/>
  <c r="FT15" i="52"/>
  <c r="FT12" i="52" l="1"/>
  <c r="FL12" i="52"/>
  <c r="FT11" i="52"/>
  <c r="FL11" i="52"/>
  <c r="FQ33" i="52"/>
  <c r="FY33" i="52"/>
  <c r="FT37" i="52"/>
  <c r="FL37" i="52"/>
  <c r="FT35" i="52"/>
  <c r="FL35" i="52"/>
  <c r="FL16" i="52"/>
  <c r="FT16" i="52"/>
  <c r="GF18" i="52"/>
  <c r="FX18" i="52"/>
  <c r="FX11" i="52"/>
  <c r="GF11" i="52"/>
  <c r="FQ13" i="52"/>
  <c r="FY13" i="52"/>
  <c r="GF19" i="52"/>
  <c r="FX19" i="52"/>
  <c r="FT33" i="52"/>
  <c r="FL33" i="52"/>
  <c r="FX29" i="52"/>
  <c r="GF29" i="52"/>
  <c r="FX23" i="52"/>
  <c r="GF23" i="52"/>
  <c r="FL14" i="52"/>
  <c r="FT14" i="52"/>
  <c r="GF28" i="52"/>
  <c r="FX28" i="52"/>
  <c r="FX37" i="52"/>
  <c r="GF37" i="52"/>
  <c r="FQ16" i="52"/>
  <c r="FY16" i="52"/>
  <c r="GA23" i="52"/>
  <c r="FS23" i="52"/>
  <c r="FX34" i="52"/>
  <c r="GF34" i="52"/>
  <c r="FT29" i="52"/>
  <c r="FL29" i="52"/>
  <c r="FT19" i="52"/>
  <c r="FL19" i="52"/>
  <c r="FY24" i="52"/>
  <c r="FQ24" i="52"/>
  <c r="FQ31" i="52"/>
  <c r="FY31" i="52"/>
  <c r="FT24" i="52"/>
  <c r="FL24" i="52"/>
  <c r="GF22" i="52"/>
  <c r="FX22" i="52"/>
  <c r="FQ30" i="52"/>
  <c r="FY30" i="52"/>
  <c r="GA22" i="52"/>
  <c r="FS22" i="52"/>
  <c r="FQ38" i="52"/>
  <c r="FY38" i="52"/>
  <c r="FL28" i="52"/>
  <c r="FT28" i="52"/>
  <c r="FX21" i="52"/>
  <c r="GF21" i="52"/>
  <c r="FS13" i="52"/>
  <c r="GA13" i="52"/>
  <c r="FX36" i="52"/>
  <c r="GF36" i="52"/>
  <c r="FL30" i="52"/>
  <c r="FT30" i="52"/>
  <c r="GF32" i="52"/>
  <c r="FX32" i="52"/>
  <c r="FT18" i="52"/>
  <c r="FL18" i="52"/>
  <c r="GE25" i="52"/>
  <c r="CM25" i="52"/>
  <c r="FZ20" i="52"/>
  <c r="GH20" i="52"/>
  <c r="GE20" i="52"/>
  <c r="CM20" i="52"/>
  <c r="FY35" i="52"/>
  <c r="FQ35" i="52"/>
  <c r="FY15" i="52"/>
  <c r="FQ15" i="52"/>
  <c r="FL36" i="52"/>
  <c r="FT36" i="52"/>
  <c r="GF14" i="52"/>
  <c r="FX14" i="52"/>
  <c r="GA34" i="52"/>
  <c r="FS34" i="52"/>
  <c r="GF10" i="52"/>
  <c r="FX10" i="52"/>
  <c r="FT10" i="52"/>
  <c r="FL10" i="52"/>
  <c r="FL38" i="52"/>
  <c r="FT38" i="52"/>
  <c r="FY17" i="52"/>
  <c r="FQ17" i="52"/>
  <c r="FY12" i="52"/>
  <c r="FQ12" i="52"/>
  <c r="GI17" i="52"/>
  <c r="CO17" i="52" s="1"/>
  <c r="GG17" i="52"/>
  <c r="CN17" i="52" s="1"/>
  <c r="FY9" i="52"/>
  <c r="FQ9" i="52"/>
  <c r="FT9" i="52"/>
  <c r="FL9" i="52"/>
  <c r="FS26" i="52"/>
  <c r="GA26" i="52"/>
  <c r="GA15" i="52"/>
  <c r="FS15" i="52"/>
  <c r="FT32" i="52"/>
  <c r="FL32" i="52"/>
  <c r="GA21" i="52"/>
  <c r="FS21" i="52"/>
  <c r="FS25" i="52"/>
  <c r="GA25" i="52"/>
  <c r="FS27" i="52"/>
  <c r="GA27" i="52"/>
  <c r="FY27" i="52"/>
  <c r="FQ27" i="52"/>
  <c r="FX26" i="52"/>
  <c r="GF26" i="52"/>
  <c r="FZ31" i="52"/>
  <c r="GH31" i="52"/>
  <c r="GA35" i="52" l="1"/>
  <c r="FS35" i="52"/>
  <c r="FS37" i="52"/>
  <c r="GA37" i="52"/>
  <c r="FS11" i="52"/>
  <c r="GA11" i="52"/>
  <c r="GF33" i="52"/>
  <c r="FX33" i="52"/>
  <c r="FS12" i="52"/>
  <c r="GA12" i="52"/>
  <c r="GH22" i="52"/>
  <c r="FZ22" i="52"/>
  <c r="GF30" i="52"/>
  <c r="FX30" i="52"/>
  <c r="FZ21" i="52"/>
  <c r="GH21" i="52"/>
  <c r="CL20" i="52"/>
  <c r="GE22" i="52"/>
  <c r="CM22" i="52"/>
  <c r="FZ23" i="52"/>
  <c r="GH23" i="52"/>
  <c r="GE19" i="52"/>
  <c r="CM19" i="52"/>
  <c r="GG20" i="52"/>
  <c r="CN20" i="52" s="1"/>
  <c r="GI20" i="52"/>
  <c r="CO20" i="52" s="1"/>
  <c r="CQ20" i="52" s="1"/>
  <c r="CM21" i="52"/>
  <c r="GE21" i="52"/>
  <c r="GF16" i="52"/>
  <c r="FX16" i="52"/>
  <c r="GF13" i="52"/>
  <c r="FX13" i="52"/>
  <c r="FZ15" i="52"/>
  <c r="GH15" i="52"/>
  <c r="FS10" i="52"/>
  <c r="GA10" i="52"/>
  <c r="GA24" i="52"/>
  <c r="FS24" i="52"/>
  <c r="GH25" i="52"/>
  <c r="FZ25" i="52"/>
  <c r="GI31" i="52"/>
  <c r="CO31" i="52" s="1"/>
  <c r="GG31" i="52"/>
  <c r="CN31" i="52" s="1"/>
  <c r="GF31" i="52"/>
  <c r="FX31" i="52"/>
  <c r="GF38" i="52"/>
  <c r="FX38" i="52"/>
  <c r="GE28" i="52"/>
  <c r="CM28" i="52"/>
  <c r="FS14" i="52"/>
  <c r="GA14" i="52"/>
  <c r="GE36" i="52"/>
  <c r="CM36" i="52"/>
  <c r="FX15" i="52"/>
  <c r="GF15" i="52"/>
  <c r="FS33" i="52"/>
  <c r="GA33" i="52"/>
  <c r="GA28" i="52"/>
  <c r="FS28" i="52"/>
  <c r="FX27" i="52"/>
  <c r="GF27" i="52"/>
  <c r="FX9" i="52"/>
  <c r="GF9" i="52"/>
  <c r="GE14" i="52"/>
  <c r="CM14" i="52"/>
  <c r="CM32" i="52"/>
  <c r="GE32" i="52"/>
  <c r="FS19" i="52"/>
  <c r="GA19" i="52"/>
  <c r="CM18" i="52"/>
  <c r="GE18" i="52"/>
  <c r="GE29" i="52"/>
  <c r="CM29" i="52"/>
  <c r="FX12" i="52"/>
  <c r="GF12" i="52"/>
  <c r="GA29" i="52"/>
  <c r="FS29" i="52"/>
  <c r="CM34" i="52"/>
  <c r="GE34" i="52"/>
  <c r="FX17" i="52"/>
  <c r="GF17" i="52"/>
  <c r="FS38" i="52"/>
  <c r="GA38" i="52"/>
  <c r="FZ26" i="52"/>
  <c r="GH26" i="52"/>
  <c r="GE37" i="52"/>
  <c r="CM37" i="52"/>
  <c r="CM10" i="52"/>
  <c r="GE10" i="52"/>
  <c r="CM26" i="52"/>
  <c r="GE26" i="52"/>
  <c r="GE11" i="52"/>
  <c r="CM11" i="52"/>
  <c r="FS36" i="52"/>
  <c r="GA36" i="52"/>
  <c r="FS30" i="52"/>
  <c r="GA30" i="52"/>
  <c r="CM23" i="52"/>
  <c r="GE23" i="52"/>
  <c r="FS16" i="52"/>
  <c r="GA16" i="52"/>
  <c r="GH13" i="52"/>
  <c r="FZ13" i="52"/>
  <c r="GF35" i="52"/>
  <c r="FX35" i="52"/>
  <c r="FS32" i="52"/>
  <c r="GA32" i="52"/>
  <c r="CL25" i="52"/>
  <c r="GA9" i="52"/>
  <c r="FS9" i="52"/>
  <c r="FZ34" i="52"/>
  <c r="GH34" i="52"/>
  <c r="FS18" i="52"/>
  <c r="GA18" i="52"/>
  <c r="GF24" i="52"/>
  <c r="FX24" i="52"/>
  <c r="GH27" i="52"/>
  <c r="FZ27" i="52"/>
  <c r="GH12" i="52" l="1"/>
  <c r="FZ12" i="52"/>
  <c r="GH37" i="52"/>
  <c r="FZ37" i="52"/>
  <c r="GE33" i="52"/>
  <c r="CL33" i="52" s="1"/>
  <c r="CM33" i="52"/>
  <c r="FZ11" i="52"/>
  <c r="GH11" i="52"/>
  <c r="CP20" i="52"/>
  <c r="FZ35" i="52"/>
  <c r="GH35" i="52"/>
  <c r="CL36" i="52"/>
  <c r="CM17" i="52"/>
  <c r="CQ17" i="52" s="1"/>
  <c r="GE17" i="52"/>
  <c r="CL34" i="52"/>
  <c r="GI15" i="52"/>
  <c r="CO15" i="52" s="1"/>
  <c r="GG15" i="52"/>
  <c r="CN15" i="52" s="1"/>
  <c r="GH32" i="52"/>
  <c r="FZ32" i="52"/>
  <c r="CL14" i="52"/>
  <c r="CL28" i="52"/>
  <c r="CL23" i="52"/>
  <c r="GI25" i="52"/>
  <c r="CO25" i="52" s="1"/>
  <c r="CQ25" i="52" s="1"/>
  <c r="GG25" i="52"/>
  <c r="GI23" i="52"/>
  <c r="CO23" i="52" s="1"/>
  <c r="CQ23" i="52" s="1"/>
  <c r="GG23" i="52"/>
  <c r="CN23" i="52" s="1"/>
  <c r="GH30" i="52"/>
  <c r="FZ30" i="52"/>
  <c r="GH14" i="52"/>
  <c r="FZ14" i="52"/>
  <c r="GH36" i="52"/>
  <c r="FZ36" i="52"/>
  <c r="CL22" i="52"/>
  <c r="GI27" i="52"/>
  <c r="CO27" i="52" s="1"/>
  <c r="GG27" i="52"/>
  <c r="CN27" i="52" s="1"/>
  <c r="CL21" i="52"/>
  <c r="GI26" i="52"/>
  <c r="CO26" i="52" s="1"/>
  <c r="CQ26" i="52" s="1"/>
  <c r="GG26" i="52"/>
  <c r="CN26" i="52" s="1"/>
  <c r="CL19" i="52"/>
  <c r="GH38" i="52"/>
  <c r="FZ38" i="52"/>
  <c r="CQ22" i="52"/>
  <c r="FZ29" i="52"/>
  <c r="GH29" i="52"/>
  <c r="GE13" i="52"/>
  <c r="CM13" i="52"/>
  <c r="CL10" i="52"/>
  <c r="GI13" i="52"/>
  <c r="CO13" i="52" s="1"/>
  <c r="GG13" i="52"/>
  <c r="CN13" i="52" s="1"/>
  <c r="CL29" i="52"/>
  <c r="FZ28" i="52"/>
  <c r="GH28" i="52"/>
  <c r="CM31" i="52"/>
  <c r="CQ31" i="52" s="1"/>
  <c r="GE31" i="52"/>
  <c r="GE30" i="52"/>
  <c r="CM30" i="52"/>
  <c r="GH19" i="52"/>
  <c r="FZ19" i="52"/>
  <c r="FZ9" i="52"/>
  <c r="GH9" i="52"/>
  <c r="FZ10" i="52"/>
  <c r="GH10" i="52"/>
  <c r="CL11" i="52"/>
  <c r="CM9" i="52"/>
  <c r="GE9" i="52"/>
  <c r="CL26" i="52"/>
  <c r="GE38" i="52"/>
  <c r="CM38" i="52"/>
  <c r="CM12" i="52"/>
  <c r="GE12" i="52"/>
  <c r="CM24" i="52"/>
  <c r="GE24" i="52"/>
  <c r="GH16" i="52"/>
  <c r="FZ16" i="52"/>
  <c r="CL18" i="52"/>
  <c r="GH33" i="52"/>
  <c r="FZ33" i="52"/>
  <c r="GE15" i="52"/>
  <c r="CM15" i="52"/>
  <c r="GI34" i="52"/>
  <c r="CO34" i="52" s="1"/>
  <c r="CQ34" i="52" s="1"/>
  <c r="GG34" i="52"/>
  <c r="CN34" i="52" s="1"/>
  <c r="FZ24" i="52"/>
  <c r="GH24" i="52"/>
  <c r="CL32" i="52"/>
  <c r="CM27" i="52"/>
  <c r="CQ27" i="52" s="1"/>
  <c r="GE27" i="52"/>
  <c r="GI21" i="52"/>
  <c r="CO21" i="52" s="1"/>
  <c r="CQ21" i="52" s="1"/>
  <c r="GG21" i="52"/>
  <c r="CN21" i="52" s="1"/>
  <c r="CM35" i="52"/>
  <c r="GE35" i="52"/>
  <c r="GE16" i="52"/>
  <c r="CM16" i="52"/>
  <c r="CL37" i="52"/>
  <c r="GH18" i="52"/>
  <c r="FZ18" i="52"/>
  <c r="GG22" i="52"/>
  <c r="CN22" i="52" s="1"/>
  <c r="GI22" i="52"/>
  <c r="CO22" i="52" s="1"/>
  <c r="GG37" i="52" l="1"/>
  <c r="GI37" i="52"/>
  <c r="CO37" i="52" s="1"/>
  <c r="CQ37" i="52" s="1"/>
  <c r="GG35" i="52"/>
  <c r="CN35" i="52" s="1"/>
  <c r="GI35" i="52"/>
  <c r="CO35" i="52" s="1"/>
  <c r="CQ35" i="52" s="1"/>
  <c r="CP26" i="52"/>
  <c r="CQ15" i="52"/>
  <c r="GI11" i="52"/>
  <c r="CO11" i="52" s="1"/>
  <c r="CQ11" i="52" s="1"/>
  <c r="GG11" i="52"/>
  <c r="GI12" i="52"/>
  <c r="CO12" i="52" s="1"/>
  <c r="CQ12" i="52" s="1"/>
  <c r="GG12" i="52"/>
  <c r="CN12" i="52" s="1"/>
  <c r="GI38" i="52"/>
  <c r="CO38" i="52" s="1"/>
  <c r="CQ38" i="52" s="1"/>
  <c r="GG38" i="52"/>
  <c r="CN38" i="52" s="1"/>
  <c r="GG33" i="52"/>
  <c r="GI33" i="52"/>
  <c r="CO33" i="52" s="1"/>
  <c r="CQ33" i="52" s="1"/>
  <c r="GI30" i="52"/>
  <c r="CO30" i="52" s="1"/>
  <c r="CQ30" i="52" s="1"/>
  <c r="GG30" i="52"/>
  <c r="CN30" i="52" s="1"/>
  <c r="GI18" i="52"/>
  <c r="CO18" i="52" s="1"/>
  <c r="CQ18" i="52" s="1"/>
  <c r="GG18" i="52"/>
  <c r="GI36" i="52"/>
  <c r="CO36" i="52" s="1"/>
  <c r="CQ36" i="52" s="1"/>
  <c r="GG36" i="52"/>
  <c r="CL9" i="52"/>
  <c r="CP15" i="52"/>
  <c r="CL15" i="52"/>
  <c r="GI9" i="52"/>
  <c r="CO9" i="52" s="1"/>
  <c r="CQ9" i="52" s="1"/>
  <c r="GG9" i="52"/>
  <c r="CN9" i="52" s="1"/>
  <c r="CP12" i="52"/>
  <c r="CL12" i="52"/>
  <c r="CP23" i="52"/>
  <c r="GG28" i="52"/>
  <c r="GI28" i="52"/>
  <c r="CO28" i="52" s="1"/>
  <c r="CQ28" i="52" s="1"/>
  <c r="GI32" i="52"/>
  <c r="CO32" i="52" s="1"/>
  <c r="CQ32" i="52" s="1"/>
  <c r="GG32" i="52"/>
  <c r="GG16" i="52"/>
  <c r="CN16" i="52" s="1"/>
  <c r="GI16" i="52"/>
  <c r="CO16" i="52" s="1"/>
  <c r="CQ16" i="52" s="1"/>
  <c r="CL24" i="52"/>
  <c r="CP21" i="52"/>
  <c r="CQ24" i="52"/>
  <c r="CQ13" i="52"/>
  <c r="CL30" i="52"/>
  <c r="CP13" i="52"/>
  <c r="CL13" i="52"/>
  <c r="CL16" i="52"/>
  <c r="GI10" i="52"/>
  <c r="CO10" i="52" s="1"/>
  <c r="CQ10" i="52" s="1"/>
  <c r="GG10" i="52"/>
  <c r="CL27" i="52"/>
  <c r="CP27" i="52"/>
  <c r="CP34" i="52"/>
  <c r="GG24" i="52"/>
  <c r="CN24" i="52" s="1"/>
  <c r="GI24" i="52"/>
  <c r="CO24" i="52" s="1"/>
  <c r="GI29" i="52"/>
  <c r="CO29" i="52" s="1"/>
  <c r="CQ29" i="52" s="1"/>
  <c r="GG29" i="52"/>
  <c r="GI14" i="52"/>
  <c r="CO14" i="52" s="1"/>
  <c r="CQ14" i="52" s="1"/>
  <c r="GG14" i="52"/>
  <c r="CL35" i="52"/>
  <c r="CP35" i="52"/>
  <c r="CN25" i="52"/>
  <c r="CP25" i="52"/>
  <c r="GI19" i="52"/>
  <c r="CO19" i="52" s="1"/>
  <c r="CQ19" i="52" s="1"/>
  <c r="GG19" i="52"/>
  <c r="CP17" i="52"/>
  <c r="CL17" i="52"/>
  <c r="CL38" i="52"/>
  <c r="CL31" i="52"/>
  <c r="CP31" i="52"/>
  <c r="CP22" i="52"/>
  <c r="CP30" i="52" l="1"/>
  <c r="CN11" i="52"/>
  <c r="CP11" i="52"/>
  <c r="CP38" i="52"/>
  <c r="CN37" i="52"/>
  <c r="CP37" i="52"/>
  <c r="CN36" i="52"/>
  <c r="CP36" i="52"/>
  <c r="CN18" i="52"/>
  <c r="CP18" i="52"/>
  <c r="CN28" i="52"/>
  <c r="CP28" i="52"/>
  <c r="CN19" i="52"/>
  <c r="CP19" i="52"/>
  <c r="CN33" i="52"/>
  <c r="CP33" i="52"/>
  <c r="CN29" i="52"/>
  <c r="CP29" i="52"/>
  <c r="CP9" i="52"/>
  <c r="CN10" i="52"/>
  <c r="CP10" i="52"/>
  <c r="CN14" i="52"/>
  <c r="CP14" i="52"/>
  <c r="CP24" i="52"/>
  <c r="CN32" i="52"/>
  <c r="CP32" i="52"/>
  <c r="CP16" i="52"/>
  <c r="GD32" i="51" l="1"/>
  <c r="GC32" i="51"/>
  <c r="GB32" i="51"/>
  <c r="FW32" i="51"/>
  <c r="FV32" i="51"/>
  <c r="FU32" i="51"/>
  <c r="FP32" i="51"/>
  <c r="FO32" i="51"/>
  <c r="FN32" i="51"/>
  <c r="FI32" i="51"/>
  <c r="FH32" i="51"/>
  <c r="FG32" i="51"/>
  <c r="FB32" i="51"/>
  <c r="FA32" i="51"/>
  <c r="EZ32" i="51"/>
  <c r="EU32" i="51"/>
  <c r="ET32" i="51"/>
  <c r="ES32" i="51"/>
  <c r="EN32" i="51"/>
  <c r="EM32" i="51"/>
  <c r="EL32" i="51"/>
  <c r="EF32" i="51"/>
  <c r="EE32" i="51"/>
  <c r="EG32" i="51" s="1"/>
  <c r="DY32" i="51"/>
  <c r="DX32" i="51"/>
  <c r="DZ32" i="51" s="1"/>
  <c r="DR32" i="51"/>
  <c r="DQ32" i="51"/>
  <c r="DS32" i="51" s="1"/>
  <c r="DK32" i="51"/>
  <c r="DJ32" i="51"/>
  <c r="DL32" i="51" s="1"/>
  <c r="DC32" i="51"/>
  <c r="DB32" i="51"/>
  <c r="CX32" i="51"/>
  <c r="CZ32" i="51" s="1"/>
  <c r="AD32" i="51"/>
  <c r="AC32" i="51"/>
  <c r="GD31" i="51"/>
  <c r="GC31" i="51"/>
  <c r="GB31" i="51"/>
  <c r="FW31" i="51"/>
  <c r="FV31" i="51"/>
  <c r="FU31" i="51"/>
  <c r="FP31" i="51"/>
  <c r="FO31" i="51"/>
  <c r="FN31" i="51"/>
  <c r="FI31" i="51"/>
  <c r="FH31" i="51"/>
  <c r="FG31" i="51"/>
  <c r="FB31" i="51"/>
  <c r="FA31" i="51"/>
  <c r="EZ31" i="51"/>
  <c r="EU31" i="51"/>
  <c r="ET31" i="51"/>
  <c r="ES31" i="51"/>
  <c r="EN31" i="51"/>
  <c r="EM31" i="51"/>
  <c r="EL31" i="51"/>
  <c r="EF31" i="51"/>
  <c r="EE31" i="51"/>
  <c r="DY31" i="51"/>
  <c r="DZ31" i="51" s="1"/>
  <c r="DX31" i="51"/>
  <c r="DR31" i="51"/>
  <c r="DQ31" i="51"/>
  <c r="DS31" i="51" s="1"/>
  <c r="DK31" i="51"/>
  <c r="DJ31" i="51"/>
  <c r="DC31" i="51"/>
  <c r="DB31" i="51"/>
  <c r="CX31" i="51"/>
  <c r="CZ31" i="51" s="1"/>
  <c r="AD31" i="51"/>
  <c r="AC31" i="51"/>
  <c r="GD30" i="51"/>
  <c r="GC30" i="51"/>
  <c r="GB30" i="51"/>
  <c r="FW30" i="51"/>
  <c r="FV30" i="51"/>
  <c r="FU30" i="51"/>
  <c r="FP30" i="51"/>
  <c r="FO30" i="51"/>
  <c r="FN30" i="51"/>
  <c r="FI30" i="51"/>
  <c r="FH30" i="51"/>
  <c r="FG30" i="51"/>
  <c r="FB30" i="51"/>
  <c r="FA30" i="51"/>
  <c r="EZ30" i="51"/>
  <c r="EU30" i="51"/>
  <c r="ET30" i="51"/>
  <c r="ES30" i="51"/>
  <c r="EN30" i="51"/>
  <c r="EM30" i="51"/>
  <c r="EL30" i="51"/>
  <c r="EF30" i="51"/>
  <c r="EE30" i="51"/>
  <c r="EG30" i="51" s="1"/>
  <c r="DY30" i="51"/>
  <c r="DX30" i="51"/>
  <c r="DR30" i="51"/>
  <c r="DQ30" i="51"/>
  <c r="DS30" i="51" s="1"/>
  <c r="DK30" i="51"/>
  <c r="DL30" i="51" s="1"/>
  <c r="DJ30" i="51"/>
  <c r="DF30" i="51"/>
  <c r="DN30" i="51" s="1"/>
  <c r="DE30" i="51"/>
  <c r="DC30" i="51"/>
  <c r="DB30" i="51"/>
  <c r="DD30" i="51" s="1"/>
  <c r="CX30" i="51"/>
  <c r="CZ30" i="51" s="1"/>
  <c r="AD30" i="51"/>
  <c r="AC30" i="51"/>
  <c r="GD29" i="51"/>
  <c r="GC29" i="51"/>
  <c r="GB29" i="51"/>
  <c r="FW29" i="51"/>
  <c r="FV29" i="51"/>
  <c r="FU29" i="51"/>
  <c r="FP29" i="51"/>
  <c r="FO29" i="51"/>
  <c r="FN29" i="51"/>
  <c r="FI29" i="51"/>
  <c r="FH29" i="51"/>
  <c r="FG29" i="51"/>
  <c r="FB29" i="51"/>
  <c r="FA29" i="51"/>
  <c r="EZ29" i="51"/>
  <c r="EU29" i="51"/>
  <c r="ET29" i="51"/>
  <c r="ES29" i="51"/>
  <c r="EN29" i="51"/>
  <c r="EM29" i="51"/>
  <c r="EL29" i="51"/>
  <c r="EG29" i="51"/>
  <c r="EF29" i="51"/>
  <c r="EE29" i="51"/>
  <c r="DY29" i="51"/>
  <c r="DX29" i="51"/>
  <c r="DZ29" i="51" s="1"/>
  <c r="DR29" i="51"/>
  <c r="DQ29" i="51"/>
  <c r="DS29" i="51" s="1"/>
  <c r="DK29" i="51"/>
  <c r="DJ29" i="51"/>
  <c r="DL29" i="51" s="1"/>
  <c r="DC29" i="51"/>
  <c r="DB29" i="51"/>
  <c r="DD29" i="51" s="1"/>
  <c r="CX29" i="51"/>
  <c r="CZ29" i="51" s="1"/>
  <c r="AD29" i="51"/>
  <c r="DF29" i="51" s="1"/>
  <c r="DE29" i="51" s="1"/>
  <c r="AC29" i="51"/>
  <c r="GD28" i="51"/>
  <c r="GC28" i="51"/>
  <c r="GB28" i="51"/>
  <c r="FW28" i="51"/>
  <c r="FV28" i="51"/>
  <c r="FU28" i="51"/>
  <c r="FP28" i="51"/>
  <c r="FO28" i="51"/>
  <c r="FN28" i="51"/>
  <c r="FI28" i="51"/>
  <c r="FH28" i="51"/>
  <c r="FG28" i="51"/>
  <c r="FB28" i="51"/>
  <c r="FA28" i="51"/>
  <c r="EZ28" i="51"/>
  <c r="EU28" i="51"/>
  <c r="ET28" i="51"/>
  <c r="ES28" i="51"/>
  <c r="EN28" i="51"/>
  <c r="EM28" i="51"/>
  <c r="EL28" i="51"/>
  <c r="EF28" i="51"/>
  <c r="EE28" i="51"/>
  <c r="EG28" i="51" s="1"/>
  <c r="DY28" i="51"/>
  <c r="DX28" i="51"/>
  <c r="DZ28" i="51" s="1"/>
  <c r="DR28" i="51"/>
  <c r="DS28" i="51" s="1"/>
  <c r="DQ28" i="51"/>
  <c r="DK28" i="51"/>
  <c r="DJ28" i="51"/>
  <c r="DL28" i="51" s="1"/>
  <c r="DF28" i="51"/>
  <c r="DC28" i="51"/>
  <c r="DB28" i="51"/>
  <c r="DD28" i="51" s="1"/>
  <c r="CX28" i="51"/>
  <c r="CY28" i="51" s="1"/>
  <c r="DA28" i="51" s="1"/>
  <c r="AD28" i="51"/>
  <c r="AC28" i="51"/>
  <c r="GD27" i="51"/>
  <c r="GC27" i="51"/>
  <c r="GB27" i="51"/>
  <c r="FW27" i="51"/>
  <c r="FV27" i="51"/>
  <c r="FU27" i="51"/>
  <c r="FP27" i="51"/>
  <c r="FO27" i="51"/>
  <c r="FN27" i="51"/>
  <c r="FI27" i="51"/>
  <c r="FH27" i="51"/>
  <c r="FG27" i="51"/>
  <c r="FB27" i="51"/>
  <c r="FA27" i="51"/>
  <c r="EZ27" i="51"/>
  <c r="EU27" i="51"/>
  <c r="ET27" i="51"/>
  <c r="ES27" i="51"/>
  <c r="EN27" i="51"/>
  <c r="EM27" i="51"/>
  <c r="EL27" i="51"/>
  <c r="EF27" i="51"/>
  <c r="EE27" i="51"/>
  <c r="DY27" i="51"/>
  <c r="DX27" i="51"/>
  <c r="DZ27" i="51" s="1"/>
  <c r="DR27" i="51"/>
  <c r="DQ27" i="51"/>
  <c r="DK27" i="51"/>
  <c r="DJ27" i="51"/>
  <c r="DL27" i="51" s="1"/>
  <c r="DC27" i="51"/>
  <c r="DB27" i="51"/>
  <c r="DD27" i="51" s="1"/>
  <c r="CX27" i="51"/>
  <c r="CZ27" i="51" s="1"/>
  <c r="AD27" i="51"/>
  <c r="DF27" i="51" s="1"/>
  <c r="AC27" i="51"/>
  <c r="GD26" i="51"/>
  <c r="GC26" i="51"/>
  <c r="GB26" i="51"/>
  <c r="FW26" i="51"/>
  <c r="FV26" i="51"/>
  <c r="FU26" i="51"/>
  <c r="FP26" i="51"/>
  <c r="FO26" i="51"/>
  <c r="FN26" i="51"/>
  <c r="FI26" i="51"/>
  <c r="FH26" i="51"/>
  <c r="FG26" i="51"/>
  <c r="FB26" i="51"/>
  <c r="FA26" i="51"/>
  <c r="EZ26" i="51"/>
  <c r="EU26" i="51"/>
  <c r="ET26" i="51"/>
  <c r="ES26" i="51"/>
  <c r="EM26" i="51"/>
  <c r="EL26" i="51"/>
  <c r="EF26" i="51"/>
  <c r="EE26" i="51"/>
  <c r="DY26" i="51"/>
  <c r="DX26" i="51"/>
  <c r="DZ26" i="51" s="1"/>
  <c r="DR26" i="51"/>
  <c r="DQ26" i="51"/>
  <c r="DS26" i="51" s="1"/>
  <c r="DK26" i="51"/>
  <c r="DJ26" i="51"/>
  <c r="DL26" i="51" s="1"/>
  <c r="DC26" i="51"/>
  <c r="DB26" i="51"/>
  <c r="CX26" i="51"/>
  <c r="CY26" i="51" s="1"/>
  <c r="AF26" i="51" s="1"/>
  <c r="AD26" i="51"/>
  <c r="AC26" i="51"/>
  <c r="GD25" i="51"/>
  <c r="GC25" i="51"/>
  <c r="GB25" i="51"/>
  <c r="FW25" i="51"/>
  <c r="FV25" i="51"/>
  <c r="FU25" i="51"/>
  <c r="FP25" i="51"/>
  <c r="FO25" i="51"/>
  <c r="FN25" i="51"/>
  <c r="FI25" i="51"/>
  <c r="FH25" i="51"/>
  <c r="FG25" i="51"/>
  <c r="FB25" i="51"/>
  <c r="FA25" i="51"/>
  <c r="EZ25" i="51"/>
  <c r="EU25" i="51"/>
  <c r="ET25" i="51"/>
  <c r="ES25" i="51"/>
  <c r="EM25" i="51"/>
  <c r="EL25" i="51"/>
  <c r="EN25" i="51" s="1"/>
  <c r="EF25" i="51"/>
  <c r="EE25" i="51"/>
  <c r="EG25" i="51" s="1"/>
  <c r="DY25" i="51"/>
  <c r="DX25" i="51"/>
  <c r="DZ25" i="51" s="1"/>
  <c r="DR25" i="51"/>
  <c r="DQ25" i="51"/>
  <c r="DS25" i="51" s="1"/>
  <c r="DK25" i="51"/>
  <c r="DJ25" i="51"/>
  <c r="DC25" i="51"/>
  <c r="DD25" i="51" s="1"/>
  <c r="DB25" i="51"/>
  <c r="CX25" i="51"/>
  <c r="CZ25" i="51" s="1"/>
  <c r="AD25" i="51"/>
  <c r="DF25" i="51" s="1"/>
  <c r="DN25" i="51" s="1"/>
  <c r="AC25" i="51"/>
  <c r="GD24" i="51"/>
  <c r="GC24" i="51"/>
  <c r="GB24" i="51"/>
  <c r="FW24" i="51"/>
  <c r="FV24" i="51"/>
  <c r="FU24" i="51"/>
  <c r="FP24" i="51"/>
  <c r="FO24" i="51"/>
  <c r="FN24" i="51"/>
  <c r="FI24" i="51"/>
  <c r="FH24" i="51"/>
  <c r="FG24" i="51"/>
  <c r="FB24" i="51"/>
  <c r="FA24" i="51"/>
  <c r="EZ24" i="51"/>
  <c r="EU24" i="51"/>
  <c r="ET24" i="51"/>
  <c r="ES24" i="51"/>
  <c r="EN24" i="51"/>
  <c r="EM24" i="51"/>
  <c r="EL24" i="51"/>
  <c r="EF24" i="51"/>
  <c r="EE24" i="51"/>
  <c r="EG24" i="51" s="1"/>
  <c r="DZ24" i="51"/>
  <c r="DY24" i="51"/>
  <c r="DX24" i="51"/>
  <c r="DR24" i="51"/>
  <c r="DQ24" i="51"/>
  <c r="DS24" i="51" s="1"/>
  <c r="DK24" i="51"/>
  <c r="DJ24" i="51"/>
  <c r="DC24" i="51"/>
  <c r="DB24" i="51"/>
  <c r="CX24" i="51"/>
  <c r="CZ24" i="51" s="1"/>
  <c r="AD24" i="51"/>
  <c r="AC24" i="51"/>
  <c r="GD23" i="51"/>
  <c r="GC23" i="51"/>
  <c r="GB23" i="51"/>
  <c r="FW23" i="51"/>
  <c r="FV23" i="51"/>
  <c r="FU23" i="51"/>
  <c r="FP23" i="51"/>
  <c r="FO23" i="51"/>
  <c r="FN23" i="51"/>
  <c r="FI23" i="51"/>
  <c r="FH23" i="51"/>
  <c r="FG23" i="51"/>
  <c r="FB23" i="51"/>
  <c r="FA23" i="51"/>
  <c r="EZ23" i="51"/>
  <c r="EU23" i="51"/>
  <c r="ET23" i="51"/>
  <c r="ES23" i="51"/>
  <c r="EN23" i="51"/>
  <c r="EM23" i="51"/>
  <c r="EL23" i="51"/>
  <c r="EF23" i="51"/>
  <c r="EE23" i="51"/>
  <c r="DY23" i="51"/>
  <c r="DX23" i="51"/>
  <c r="DZ23" i="51" s="1"/>
  <c r="DR23" i="51"/>
  <c r="DQ23" i="51"/>
  <c r="DS23" i="51" s="1"/>
  <c r="DK23" i="51"/>
  <c r="DJ23" i="51"/>
  <c r="DL23" i="51" s="1"/>
  <c r="DC23" i="51"/>
  <c r="DB23" i="51"/>
  <c r="CX23" i="51"/>
  <c r="CZ23" i="51" s="1"/>
  <c r="AD23" i="51"/>
  <c r="AC23" i="51"/>
  <c r="GD22" i="51"/>
  <c r="GC22" i="51"/>
  <c r="GB22" i="51"/>
  <c r="FW22" i="51"/>
  <c r="FV22" i="51"/>
  <c r="FU22" i="51"/>
  <c r="FP22" i="51"/>
  <c r="FO22" i="51"/>
  <c r="FN22" i="51"/>
  <c r="FI22" i="51"/>
  <c r="FH22" i="51"/>
  <c r="FG22" i="51"/>
  <c r="FB22" i="51"/>
  <c r="FA22" i="51"/>
  <c r="EZ22" i="51"/>
  <c r="EU22" i="51"/>
  <c r="ET22" i="51"/>
  <c r="ES22" i="51"/>
  <c r="EN22" i="51"/>
  <c r="EM22" i="51"/>
  <c r="EL22" i="51"/>
  <c r="EG22" i="51"/>
  <c r="EF22" i="51"/>
  <c r="EE22" i="51"/>
  <c r="DY22" i="51"/>
  <c r="DX22" i="51"/>
  <c r="DZ22" i="51" s="1"/>
  <c r="DR22" i="51"/>
  <c r="DQ22" i="51"/>
  <c r="DS22" i="51" s="1"/>
  <c r="DK22" i="51"/>
  <c r="DJ22" i="51"/>
  <c r="DL22" i="51" s="1"/>
  <c r="DF22" i="51"/>
  <c r="DE22" i="51" s="1"/>
  <c r="DD22" i="51"/>
  <c r="DC22" i="51"/>
  <c r="DB22" i="51"/>
  <c r="CX22" i="51"/>
  <c r="CZ22" i="51" s="1"/>
  <c r="AD22" i="51"/>
  <c r="AC22" i="51"/>
  <c r="GD21" i="51"/>
  <c r="GC21" i="51"/>
  <c r="GB21" i="51"/>
  <c r="FW21" i="51"/>
  <c r="FV21" i="51"/>
  <c r="FU21" i="51"/>
  <c r="FP21" i="51"/>
  <c r="FO21" i="51"/>
  <c r="FN21" i="51"/>
  <c r="FI21" i="51"/>
  <c r="FH21" i="51"/>
  <c r="FG21" i="51"/>
  <c r="FB21" i="51"/>
  <c r="FA21" i="51"/>
  <c r="EZ21" i="51"/>
  <c r="EU21" i="51"/>
  <c r="ET21" i="51"/>
  <c r="ES21" i="51"/>
  <c r="EN21" i="51"/>
  <c r="EM21" i="51"/>
  <c r="EL21" i="51"/>
  <c r="EG21" i="51"/>
  <c r="EF21" i="51"/>
  <c r="EE21" i="51"/>
  <c r="DZ21" i="51"/>
  <c r="DY21" i="51"/>
  <c r="DX21" i="51"/>
  <c r="DR21" i="51"/>
  <c r="DQ21" i="51"/>
  <c r="DS21" i="51" s="1"/>
  <c r="DL21" i="51"/>
  <c r="DK21" i="51"/>
  <c r="DJ21" i="51"/>
  <c r="DC21" i="51"/>
  <c r="DB21" i="51"/>
  <c r="DD21" i="51" s="1"/>
  <c r="CX21" i="51"/>
  <c r="CZ21" i="51" s="1"/>
  <c r="AD21" i="51"/>
  <c r="DF21" i="51" s="1"/>
  <c r="DN21" i="51" s="1"/>
  <c r="DU21" i="51" s="1"/>
  <c r="AC21" i="51"/>
  <c r="GD20" i="51"/>
  <c r="GC20" i="51"/>
  <c r="GB20" i="51"/>
  <c r="FW20" i="51"/>
  <c r="FV20" i="51"/>
  <c r="FU20" i="51"/>
  <c r="FP20" i="51"/>
  <c r="FO20" i="51"/>
  <c r="FN20" i="51"/>
  <c r="FI20" i="51"/>
  <c r="FH20" i="51"/>
  <c r="FG20" i="51"/>
  <c r="FB20" i="51"/>
  <c r="FA20" i="51"/>
  <c r="EZ20" i="51"/>
  <c r="EU20" i="51"/>
  <c r="ET20" i="51"/>
  <c r="ES20" i="51"/>
  <c r="EM20" i="51"/>
  <c r="EL20" i="51"/>
  <c r="EN20" i="51" s="1"/>
  <c r="EF20" i="51"/>
  <c r="EE20" i="51"/>
  <c r="EG20" i="51" s="1"/>
  <c r="DY20" i="51"/>
  <c r="DZ20" i="51" s="1"/>
  <c r="DX20" i="51"/>
  <c r="DR20" i="51"/>
  <c r="DQ20" i="51"/>
  <c r="DK20" i="51"/>
  <c r="DJ20" i="51"/>
  <c r="DL20" i="51" s="1"/>
  <c r="DF20" i="51"/>
  <c r="DN20" i="51" s="1"/>
  <c r="DE20" i="51"/>
  <c r="DC20" i="51"/>
  <c r="DD20" i="51" s="1"/>
  <c r="DB20" i="51"/>
  <c r="CX20" i="51"/>
  <c r="CZ20" i="51" s="1"/>
  <c r="AD20" i="51"/>
  <c r="AC20" i="51"/>
  <c r="GD19" i="51"/>
  <c r="GC19" i="51"/>
  <c r="GB19" i="51"/>
  <c r="FW19" i="51"/>
  <c r="FV19" i="51"/>
  <c r="FU19" i="51"/>
  <c r="FP19" i="51"/>
  <c r="FO19" i="51"/>
  <c r="FN19" i="51"/>
  <c r="FI19" i="51"/>
  <c r="FH19" i="51"/>
  <c r="FG19" i="51"/>
  <c r="FB19" i="51"/>
  <c r="FA19" i="51"/>
  <c r="EZ19" i="51"/>
  <c r="EU19" i="51"/>
  <c r="ET19" i="51"/>
  <c r="ES19" i="51"/>
  <c r="EN19" i="51"/>
  <c r="EM19" i="51"/>
  <c r="EL19" i="51"/>
  <c r="EG19" i="51"/>
  <c r="EF19" i="51"/>
  <c r="EE19" i="51"/>
  <c r="DY19" i="51"/>
  <c r="DX19" i="51"/>
  <c r="DR19" i="51"/>
  <c r="DQ19" i="51"/>
  <c r="DK19" i="51"/>
  <c r="DJ19" i="51"/>
  <c r="DF19" i="51"/>
  <c r="DE19" i="51" s="1"/>
  <c r="DC19" i="51"/>
  <c r="DD19" i="51" s="1"/>
  <c r="DB19" i="51"/>
  <c r="CX19" i="51"/>
  <c r="CZ19" i="51" s="1"/>
  <c r="AD19" i="51"/>
  <c r="AC19" i="51"/>
  <c r="GD18" i="51"/>
  <c r="GC18" i="51"/>
  <c r="GB18" i="51"/>
  <c r="FW18" i="51"/>
  <c r="FV18" i="51"/>
  <c r="FU18" i="51"/>
  <c r="FP18" i="51"/>
  <c r="FO18" i="51"/>
  <c r="FN18" i="51"/>
  <c r="FI18" i="51"/>
  <c r="FH18" i="51"/>
  <c r="FG18" i="51"/>
  <c r="FB18" i="51"/>
  <c r="FA18" i="51"/>
  <c r="EZ18" i="51"/>
  <c r="EU18" i="51"/>
  <c r="ET18" i="51"/>
  <c r="ES18" i="51"/>
  <c r="EN18" i="51"/>
  <c r="EM18" i="51"/>
  <c r="EL18" i="51"/>
  <c r="EG18" i="51"/>
  <c r="EF18" i="51"/>
  <c r="EE18" i="51"/>
  <c r="DY18" i="51"/>
  <c r="DX18" i="51"/>
  <c r="DR18" i="51"/>
  <c r="DQ18" i="51"/>
  <c r="DS18" i="51" s="1"/>
  <c r="DL18" i="51"/>
  <c r="DK18" i="51"/>
  <c r="DJ18" i="51"/>
  <c r="DC18" i="51"/>
  <c r="DB18" i="51"/>
  <c r="DD18" i="51" s="1"/>
  <c r="CX18" i="51"/>
  <c r="CZ18" i="51" s="1"/>
  <c r="AD18" i="51"/>
  <c r="DF18" i="51" s="1"/>
  <c r="AC18" i="51"/>
  <c r="GD17" i="51"/>
  <c r="GC17" i="51"/>
  <c r="GB17" i="51"/>
  <c r="FW17" i="51"/>
  <c r="FV17" i="51"/>
  <c r="FU17" i="51"/>
  <c r="FP17" i="51"/>
  <c r="FO17" i="51"/>
  <c r="FN17" i="51"/>
  <c r="FI17" i="51"/>
  <c r="FH17" i="51"/>
  <c r="FG17" i="51"/>
  <c r="FB17" i="51"/>
  <c r="FA17" i="51"/>
  <c r="EZ17" i="51"/>
  <c r="EU17" i="51"/>
  <c r="ET17" i="51"/>
  <c r="ES17" i="51"/>
  <c r="EN17" i="51"/>
  <c r="EM17" i="51"/>
  <c r="EL17" i="51"/>
  <c r="EG17" i="51"/>
  <c r="EF17" i="51"/>
  <c r="EE17" i="51"/>
  <c r="DZ17" i="51"/>
  <c r="DY17" i="51"/>
  <c r="DX17" i="51"/>
  <c r="DU17" i="51"/>
  <c r="EB17" i="51" s="1"/>
  <c r="DS17" i="51"/>
  <c r="DR17" i="51"/>
  <c r="DQ17" i="51"/>
  <c r="DK17" i="51"/>
  <c r="DJ17" i="51"/>
  <c r="DL17" i="51" s="1"/>
  <c r="DF17" i="51"/>
  <c r="DN17" i="51" s="1"/>
  <c r="DM17" i="51" s="1"/>
  <c r="DE17" i="51"/>
  <c r="DC17" i="51"/>
  <c r="DD17" i="51" s="1"/>
  <c r="DB17" i="51"/>
  <c r="CX17" i="51"/>
  <c r="CZ17" i="51" s="1"/>
  <c r="AD17" i="51"/>
  <c r="AC17" i="51"/>
  <c r="GD16" i="51"/>
  <c r="GC16" i="51"/>
  <c r="GB16" i="51"/>
  <c r="FW16" i="51"/>
  <c r="FV16" i="51"/>
  <c r="FU16" i="51"/>
  <c r="FP16" i="51"/>
  <c r="FO16" i="51"/>
  <c r="FN16" i="51"/>
  <c r="FI16" i="51"/>
  <c r="FH16" i="51"/>
  <c r="FG16" i="51"/>
  <c r="FB16" i="51"/>
  <c r="FA16" i="51"/>
  <c r="EZ16" i="51"/>
  <c r="EU16" i="51"/>
  <c r="ET16" i="51"/>
  <c r="ES16" i="51"/>
  <c r="EN16" i="51"/>
  <c r="EM16" i="51"/>
  <c r="EL16" i="51"/>
  <c r="EF16" i="51"/>
  <c r="EE16" i="51"/>
  <c r="DY16" i="51"/>
  <c r="DX16" i="51"/>
  <c r="DZ16" i="51" s="1"/>
  <c r="DS16" i="51"/>
  <c r="DR16" i="51"/>
  <c r="DQ16" i="51"/>
  <c r="DK16" i="51"/>
  <c r="DJ16" i="51"/>
  <c r="DC16" i="51"/>
  <c r="DB16" i="51"/>
  <c r="CX16" i="51"/>
  <c r="CZ16" i="51" s="1"/>
  <c r="AD16" i="51"/>
  <c r="AC16" i="51"/>
  <c r="GD15" i="51"/>
  <c r="GC15" i="51"/>
  <c r="GB15" i="51"/>
  <c r="FW15" i="51"/>
  <c r="FV15" i="51"/>
  <c r="FU15" i="51"/>
  <c r="FP15" i="51"/>
  <c r="FO15" i="51"/>
  <c r="FN15" i="51"/>
  <c r="FI15" i="51"/>
  <c r="FH15" i="51"/>
  <c r="FG15" i="51"/>
  <c r="FB15" i="51"/>
  <c r="FA15" i="51"/>
  <c r="EZ15" i="51"/>
  <c r="EU15" i="51"/>
  <c r="ET15" i="51"/>
  <c r="ES15" i="51"/>
  <c r="EN15" i="51"/>
  <c r="EM15" i="51"/>
  <c r="EL15" i="51"/>
  <c r="EG15" i="51"/>
  <c r="EF15" i="51"/>
  <c r="EE15" i="51"/>
  <c r="DY15" i="51"/>
  <c r="DX15" i="51"/>
  <c r="DR15" i="51"/>
  <c r="DQ15" i="51"/>
  <c r="DS15" i="51" s="1"/>
  <c r="DK15" i="51"/>
  <c r="DJ15" i="51"/>
  <c r="DL15" i="51" s="1"/>
  <c r="DC15" i="51"/>
  <c r="DB15" i="51"/>
  <c r="DD15" i="51" s="1"/>
  <c r="CZ15" i="51"/>
  <c r="CX15" i="51"/>
  <c r="CY15" i="51" s="1"/>
  <c r="AD15" i="51"/>
  <c r="AC15" i="51"/>
  <c r="GD14" i="51"/>
  <c r="GC14" i="51"/>
  <c r="GB14" i="51"/>
  <c r="FW14" i="51"/>
  <c r="FV14" i="51"/>
  <c r="FU14" i="51"/>
  <c r="FP14" i="51"/>
  <c r="FO14" i="51"/>
  <c r="FN14" i="51"/>
  <c r="FI14" i="51"/>
  <c r="FH14" i="51"/>
  <c r="FG14" i="51"/>
  <c r="FB14" i="51"/>
  <c r="FA14" i="51"/>
  <c r="EZ14" i="51"/>
  <c r="EU14" i="51"/>
  <c r="ET14" i="51"/>
  <c r="ES14" i="51"/>
  <c r="EN14" i="51"/>
  <c r="EM14" i="51"/>
  <c r="EL14" i="51"/>
  <c r="EF14" i="51"/>
  <c r="EE14" i="51"/>
  <c r="EG14" i="51" s="1"/>
  <c r="DY14" i="51"/>
  <c r="DX14" i="51"/>
  <c r="DZ14" i="51" s="1"/>
  <c r="DR14" i="51"/>
  <c r="DQ14" i="51"/>
  <c r="DS14" i="51" s="1"/>
  <c r="DK14" i="51"/>
  <c r="DJ14" i="51"/>
  <c r="DD14" i="51"/>
  <c r="DC14" i="51"/>
  <c r="DB14" i="51"/>
  <c r="CX14" i="51"/>
  <c r="CZ14" i="51" s="1"/>
  <c r="AD14" i="51"/>
  <c r="AC14" i="51"/>
  <c r="GD13" i="51"/>
  <c r="GC13" i="51"/>
  <c r="GB13" i="51"/>
  <c r="FW13" i="51"/>
  <c r="FV13" i="51"/>
  <c r="FU13" i="51"/>
  <c r="FP13" i="51"/>
  <c r="FO13" i="51"/>
  <c r="FN13" i="51"/>
  <c r="FI13" i="51"/>
  <c r="FH13" i="51"/>
  <c r="FG13" i="51"/>
  <c r="FB13" i="51"/>
  <c r="FA13" i="51"/>
  <c r="EZ13" i="51"/>
  <c r="EU13" i="51"/>
  <c r="ET13" i="51"/>
  <c r="ES13" i="51"/>
  <c r="EN13" i="51"/>
  <c r="EM13" i="51"/>
  <c r="EL13" i="51"/>
  <c r="EF13" i="51"/>
  <c r="EE13" i="51"/>
  <c r="DZ13" i="51"/>
  <c r="DY13" i="51"/>
  <c r="DX13" i="51"/>
  <c r="DS13" i="51"/>
  <c r="DR13" i="51"/>
  <c r="DQ13" i="51"/>
  <c r="DK13" i="51"/>
  <c r="DL13" i="51" s="1"/>
  <c r="DJ13" i="51"/>
  <c r="DC13" i="51"/>
  <c r="DB13" i="51"/>
  <c r="DD13" i="51" s="1"/>
  <c r="CX13" i="51"/>
  <c r="CZ13" i="51" s="1"/>
  <c r="AD13" i="51"/>
  <c r="AC13" i="51"/>
  <c r="GD12" i="51"/>
  <c r="GC12" i="51"/>
  <c r="GB12" i="51"/>
  <c r="FW12" i="51"/>
  <c r="FV12" i="51"/>
  <c r="FU12" i="51"/>
  <c r="FP12" i="51"/>
  <c r="FO12" i="51"/>
  <c r="FN12" i="51"/>
  <c r="FI12" i="51"/>
  <c r="FH12" i="51"/>
  <c r="FG12" i="51"/>
  <c r="FB12" i="51"/>
  <c r="FA12" i="51"/>
  <c r="EZ12" i="51"/>
  <c r="EU12" i="51"/>
  <c r="ET12" i="51"/>
  <c r="ES12" i="51"/>
  <c r="EN12" i="51"/>
  <c r="EM12" i="51"/>
  <c r="EL12" i="51"/>
  <c r="EG12" i="51"/>
  <c r="EF12" i="51"/>
  <c r="EE12" i="51"/>
  <c r="DZ12" i="51"/>
  <c r="DY12" i="51"/>
  <c r="DX12" i="51"/>
  <c r="DS12" i="51"/>
  <c r="DR12" i="51"/>
  <c r="DQ12" i="51"/>
  <c r="DK12" i="51"/>
  <c r="DJ12" i="51"/>
  <c r="DC12" i="51"/>
  <c r="DB12" i="51"/>
  <c r="DD12" i="51" s="1"/>
  <c r="CX12" i="51"/>
  <c r="CZ12" i="51" s="1"/>
  <c r="CS12" i="51"/>
  <c r="AD12" i="51"/>
  <c r="AC12" i="51"/>
  <c r="GD11" i="51"/>
  <c r="GC11" i="51"/>
  <c r="GB11" i="51"/>
  <c r="FW11" i="51"/>
  <c r="FV11" i="51"/>
  <c r="FU11" i="51"/>
  <c r="FP11" i="51"/>
  <c r="FO11" i="51"/>
  <c r="FN11" i="51"/>
  <c r="FI11" i="51"/>
  <c r="FH11" i="51"/>
  <c r="FG11" i="51"/>
  <c r="FB11" i="51"/>
  <c r="FA11" i="51"/>
  <c r="EZ11" i="51"/>
  <c r="EU11" i="51"/>
  <c r="ET11" i="51"/>
  <c r="ES11" i="51"/>
  <c r="EN11" i="51"/>
  <c r="EM11" i="51"/>
  <c r="EL11" i="51"/>
  <c r="EG11" i="51"/>
  <c r="EF11" i="51"/>
  <c r="EE11" i="51"/>
  <c r="DZ11" i="51"/>
  <c r="DY11" i="51"/>
  <c r="DX11" i="51"/>
  <c r="DS11" i="51"/>
  <c r="DR11" i="51"/>
  <c r="DQ11" i="51"/>
  <c r="DK11" i="51"/>
  <c r="DJ11" i="51"/>
  <c r="DC11" i="51"/>
  <c r="DB11" i="51"/>
  <c r="DD11" i="51" s="1"/>
  <c r="CX11" i="51"/>
  <c r="CZ11" i="51" s="1"/>
  <c r="AD11" i="51"/>
  <c r="AC11" i="51"/>
  <c r="GD10" i="51"/>
  <c r="GC10" i="51"/>
  <c r="GB10" i="51"/>
  <c r="FW10" i="51"/>
  <c r="FV10" i="51"/>
  <c r="FU10" i="51"/>
  <c r="FP10" i="51"/>
  <c r="FO10" i="51"/>
  <c r="FN10" i="51"/>
  <c r="FI10" i="51"/>
  <c r="FH10" i="51"/>
  <c r="FG10" i="51"/>
  <c r="FB10" i="51"/>
  <c r="FA10" i="51"/>
  <c r="EZ10" i="51"/>
  <c r="EU10" i="51"/>
  <c r="ET10" i="51"/>
  <c r="ES10" i="51"/>
  <c r="EN10" i="51"/>
  <c r="EM10" i="51"/>
  <c r="EL10" i="51"/>
  <c r="EF10" i="51"/>
  <c r="EE10" i="51"/>
  <c r="DY10" i="51"/>
  <c r="DX10" i="51"/>
  <c r="DR10" i="51"/>
  <c r="DQ10" i="51"/>
  <c r="DS10" i="51" s="1"/>
  <c r="DK10" i="51"/>
  <c r="DJ10" i="51"/>
  <c r="DC10" i="51"/>
  <c r="DB10" i="51"/>
  <c r="CX10" i="51"/>
  <c r="CY10" i="51" s="1"/>
  <c r="AF10" i="51" s="1"/>
  <c r="AD10" i="51"/>
  <c r="AC10" i="51"/>
  <c r="GD9" i="51"/>
  <c r="GC9" i="51"/>
  <c r="GB9" i="51"/>
  <c r="FW9" i="51"/>
  <c r="FV9" i="51"/>
  <c r="FU9" i="51"/>
  <c r="FP9" i="51"/>
  <c r="FO9" i="51"/>
  <c r="FN9" i="51"/>
  <c r="FI9" i="51"/>
  <c r="FH9" i="51"/>
  <c r="FG9" i="51"/>
  <c r="FB9" i="51"/>
  <c r="FA9" i="51"/>
  <c r="EZ9" i="51"/>
  <c r="EU9" i="51"/>
  <c r="ET9" i="51"/>
  <c r="ES9" i="51"/>
  <c r="EN9" i="51"/>
  <c r="EM9" i="51"/>
  <c r="EL9" i="51"/>
  <c r="EF9" i="51"/>
  <c r="EE9" i="51"/>
  <c r="EG9" i="51" s="1"/>
  <c r="DY9" i="51"/>
  <c r="DX9" i="51"/>
  <c r="DS9" i="51"/>
  <c r="DR9" i="51"/>
  <c r="DQ9" i="51"/>
  <c r="DK9" i="51"/>
  <c r="DJ9" i="51"/>
  <c r="DC9" i="51"/>
  <c r="DB9" i="51"/>
  <c r="CY9" i="51"/>
  <c r="DA9" i="51" s="1"/>
  <c r="DI7" i="51" s="1"/>
  <c r="CX9" i="51"/>
  <c r="CZ9" i="51" s="1"/>
  <c r="AD9" i="51"/>
  <c r="AC9" i="51"/>
  <c r="GD32" i="50"/>
  <c r="GC32" i="50"/>
  <c r="GB32" i="50"/>
  <c r="FW32" i="50"/>
  <c r="FV32" i="50"/>
  <c r="FU32" i="50"/>
  <c r="FP32" i="50"/>
  <c r="FO32" i="50"/>
  <c r="FN32" i="50"/>
  <c r="FI32" i="50"/>
  <c r="FH32" i="50"/>
  <c r="FG32" i="50"/>
  <c r="FB32" i="50"/>
  <c r="FA32" i="50"/>
  <c r="EZ32" i="50"/>
  <c r="EU32" i="50"/>
  <c r="ET32" i="50"/>
  <c r="ES32" i="50"/>
  <c r="EN32" i="50"/>
  <c r="EM32" i="50"/>
  <c r="EL32" i="50"/>
  <c r="EG32" i="50"/>
  <c r="EF32" i="50"/>
  <c r="EE32" i="50"/>
  <c r="DZ32" i="50"/>
  <c r="DY32" i="50"/>
  <c r="DX32" i="50"/>
  <c r="DS32" i="50"/>
  <c r="DR32" i="50"/>
  <c r="DQ32" i="50"/>
  <c r="DK32" i="50"/>
  <c r="DJ32" i="50"/>
  <c r="DL32" i="50" s="1"/>
  <c r="DC32" i="50"/>
  <c r="DB32" i="50"/>
  <c r="CZ32" i="50"/>
  <c r="CX32" i="50"/>
  <c r="CY32" i="50" s="1"/>
  <c r="AD32" i="50"/>
  <c r="AC32" i="50"/>
  <c r="GD31" i="50"/>
  <c r="GC31" i="50"/>
  <c r="GB31" i="50"/>
  <c r="FW31" i="50"/>
  <c r="FV31" i="50"/>
  <c r="FU31" i="50"/>
  <c r="FP31" i="50"/>
  <c r="FO31" i="50"/>
  <c r="FN31" i="50"/>
  <c r="FI31" i="50"/>
  <c r="FH31" i="50"/>
  <c r="FG31" i="50"/>
  <c r="FB31" i="50"/>
  <c r="FA31" i="50"/>
  <c r="EZ31" i="50"/>
  <c r="EU31" i="50"/>
  <c r="ET31" i="50"/>
  <c r="ES31" i="50"/>
  <c r="EN31" i="50"/>
  <c r="EM31" i="50"/>
  <c r="EL31" i="50"/>
  <c r="EG31" i="50"/>
  <c r="EF31" i="50"/>
  <c r="EE31" i="50"/>
  <c r="DY31" i="50"/>
  <c r="DZ31" i="50" s="1"/>
  <c r="DX31" i="50"/>
  <c r="DR31" i="50"/>
  <c r="DQ31" i="50"/>
  <c r="DS31" i="50" s="1"/>
  <c r="DK31" i="50"/>
  <c r="DJ31" i="50"/>
  <c r="DL31" i="50" s="1"/>
  <c r="DC31" i="50"/>
  <c r="DB31" i="50"/>
  <c r="CX31" i="50"/>
  <c r="CZ31" i="50" s="1"/>
  <c r="AD31" i="50"/>
  <c r="AC31" i="50"/>
  <c r="GD30" i="50"/>
  <c r="GC30" i="50"/>
  <c r="GB30" i="50"/>
  <c r="FW30" i="50"/>
  <c r="FV30" i="50"/>
  <c r="FU30" i="50"/>
  <c r="FP30" i="50"/>
  <c r="FO30" i="50"/>
  <c r="FN30" i="50"/>
  <c r="FI30" i="50"/>
  <c r="FH30" i="50"/>
  <c r="FG30" i="50"/>
  <c r="FB30" i="50"/>
  <c r="FA30" i="50"/>
  <c r="EZ30" i="50"/>
  <c r="EU30" i="50"/>
  <c r="ET30" i="50"/>
  <c r="ES30" i="50"/>
  <c r="EN30" i="50"/>
  <c r="EM30" i="50"/>
  <c r="EL30" i="50"/>
  <c r="EG30" i="50"/>
  <c r="EF30" i="50"/>
  <c r="EE30" i="50"/>
  <c r="DY30" i="50"/>
  <c r="DZ30" i="50" s="1"/>
  <c r="DX30" i="50"/>
  <c r="DR30" i="50"/>
  <c r="DQ30" i="50"/>
  <c r="DK30" i="50"/>
  <c r="DJ30" i="50"/>
  <c r="DC30" i="50"/>
  <c r="DB30" i="50"/>
  <c r="DD30" i="50" s="1"/>
  <c r="CY30" i="50"/>
  <c r="DA30" i="50" s="1"/>
  <c r="DI30" i="50" s="1"/>
  <c r="CX30" i="50"/>
  <c r="CZ30" i="50" s="1"/>
  <c r="AD30" i="50"/>
  <c r="DF30" i="50" s="1"/>
  <c r="DE30" i="50" s="1"/>
  <c r="AC30" i="50"/>
  <c r="GD29" i="50"/>
  <c r="GC29" i="50"/>
  <c r="GB29" i="50"/>
  <c r="FW29" i="50"/>
  <c r="FV29" i="50"/>
  <c r="FU29" i="50"/>
  <c r="FP29" i="50"/>
  <c r="FO29" i="50"/>
  <c r="FN29" i="50"/>
  <c r="FI29" i="50"/>
  <c r="FH29" i="50"/>
  <c r="FG29" i="50"/>
  <c r="FB29" i="50"/>
  <c r="FA29" i="50"/>
  <c r="EZ29" i="50"/>
  <c r="EU29" i="50"/>
  <c r="ET29" i="50"/>
  <c r="ES29" i="50"/>
  <c r="EN29" i="50"/>
  <c r="EM29" i="50"/>
  <c r="EL29" i="50"/>
  <c r="EG29" i="50"/>
  <c r="EF29" i="50"/>
  <c r="EE29" i="50"/>
  <c r="DY29" i="50"/>
  <c r="DX29" i="50"/>
  <c r="DR29" i="50"/>
  <c r="DQ29" i="50"/>
  <c r="DK29" i="50"/>
  <c r="DJ29" i="50"/>
  <c r="DC29" i="50"/>
  <c r="DB29" i="50"/>
  <c r="DA29" i="50"/>
  <c r="DI29" i="50" s="1"/>
  <c r="CZ29" i="50"/>
  <c r="CX29" i="50"/>
  <c r="CY29" i="50" s="1"/>
  <c r="AD29" i="50"/>
  <c r="AC29" i="50"/>
  <c r="GD28" i="50"/>
  <c r="GC28" i="50"/>
  <c r="GB28" i="50"/>
  <c r="FW28" i="50"/>
  <c r="FV28" i="50"/>
  <c r="FU28" i="50"/>
  <c r="FP28" i="50"/>
  <c r="FO28" i="50"/>
  <c r="FN28" i="50"/>
  <c r="FI28" i="50"/>
  <c r="FH28" i="50"/>
  <c r="FG28" i="50"/>
  <c r="FB28" i="50"/>
  <c r="FA28" i="50"/>
  <c r="EZ28" i="50"/>
  <c r="EU28" i="50"/>
  <c r="ET28" i="50"/>
  <c r="ES28" i="50"/>
  <c r="EN28" i="50"/>
  <c r="EM28" i="50"/>
  <c r="EL28" i="50"/>
  <c r="EG28" i="50"/>
  <c r="EF28" i="50"/>
  <c r="EE28" i="50"/>
  <c r="DY28" i="50"/>
  <c r="DX28" i="50"/>
  <c r="DR28" i="50"/>
  <c r="DQ28" i="50"/>
  <c r="DS28" i="50" s="1"/>
  <c r="DK28" i="50"/>
  <c r="DJ28" i="50"/>
  <c r="DD28" i="50"/>
  <c r="DC28" i="50"/>
  <c r="DB28" i="50"/>
  <c r="CX28" i="50"/>
  <c r="CZ28" i="50" s="1"/>
  <c r="AD28" i="50"/>
  <c r="DF28" i="50" s="1"/>
  <c r="AC28" i="50"/>
  <c r="A28" i="50"/>
  <c r="A29" i="50" s="1"/>
  <c r="A30" i="50" s="1"/>
  <c r="A31" i="50" s="1"/>
  <c r="A32" i="50" s="1"/>
  <c r="GD27" i="50"/>
  <c r="GC27" i="50"/>
  <c r="GB27" i="50"/>
  <c r="FW27" i="50"/>
  <c r="FV27" i="50"/>
  <c r="FU27" i="50"/>
  <c r="FP27" i="50"/>
  <c r="FO27" i="50"/>
  <c r="FN27" i="50"/>
  <c r="FI27" i="50"/>
  <c r="FH27" i="50"/>
  <c r="FG27" i="50"/>
  <c r="FB27" i="50"/>
  <c r="FA27" i="50"/>
  <c r="EZ27" i="50"/>
  <c r="EU27" i="50"/>
  <c r="ET27" i="50"/>
  <c r="ES27" i="50"/>
  <c r="EN27" i="50"/>
  <c r="EM27" i="50"/>
  <c r="EL27" i="50"/>
  <c r="EG27" i="50"/>
  <c r="EF27" i="50"/>
  <c r="EE27" i="50"/>
  <c r="DY27" i="50"/>
  <c r="DX27" i="50"/>
  <c r="DZ27" i="50" s="1"/>
  <c r="DR27" i="50"/>
  <c r="DQ27" i="50"/>
  <c r="DS27" i="50" s="1"/>
  <c r="DK27" i="50"/>
  <c r="DJ27" i="50"/>
  <c r="DL27" i="50" s="1"/>
  <c r="DC27" i="50"/>
  <c r="DB27" i="50"/>
  <c r="DD27" i="50" s="1"/>
  <c r="CX27" i="50"/>
  <c r="CZ27" i="50" s="1"/>
  <c r="AD27" i="50"/>
  <c r="AC27" i="50"/>
  <c r="GD26" i="50"/>
  <c r="GC26" i="50"/>
  <c r="GB26" i="50"/>
  <c r="FW26" i="50"/>
  <c r="FV26" i="50"/>
  <c r="FU26" i="50"/>
  <c r="FP26" i="50"/>
  <c r="FO26" i="50"/>
  <c r="FN26" i="50"/>
  <c r="FI26" i="50"/>
  <c r="FH26" i="50"/>
  <c r="FG26" i="50"/>
  <c r="FB26" i="50"/>
  <c r="FA26" i="50"/>
  <c r="EZ26" i="50"/>
  <c r="EU26" i="50"/>
  <c r="ET26" i="50"/>
  <c r="ES26" i="50"/>
  <c r="EN26" i="50"/>
  <c r="EM26" i="50"/>
  <c r="EL26" i="50"/>
  <c r="EG26" i="50"/>
  <c r="EF26" i="50"/>
  <c r="EE26" i="50"/>
  <c r="DY26" i="50"/>
  <c r="DZ26" i="50" s="1"/>
  <c r="DX26" i="50"/>
  <c r="DR26" i="50"/>
  <c r="DS26" i="50" s="1"/>
  <c r="DQ26" i="50"/>
  <c r="DK26" i="50"/>
  <c r="DJ26" i="50"/>
  <c r="DL26" i="50" s="1"/>
  <c r="DD26" i="50"/>
  <c r="DC26" i="50"/>
  <c r="DB26" i="50"/>
  <c r="CZ26" i="50"/>
  <c r="CX26" i="50"/>
  <c r="CY26" i="50" s="1"/>
  <c r="DA26" i="50" s="1"/>
  <c r="DI26" i="50" s="1"/>
  <c r="AE26" i="50"/>
  <c r="AG26" i="50" s="1"/>
  <c r="AD26" i="50"/>
  <c r="AC26" i="50"/>
  <c r="GD25" i="50"/>
  <c r="GC25" i="50"/>
  <c r="GB25" i="50"/>
  <c r="FW25" i="50"/>
  <c r="FV25" i="50"/>
  <c r="FU25" i="50"/>
  <c r="FP25" i="50"/>
  <c r="FO25" i="50"/>
  <c r="FN25" i="50"/>
  <c r="FI25" i="50"/>
  <c r="FH25" i="50"/>
  <c r="FG25" i="50"/>
  <c r="FB25" i="50"/>
  <c r="FA25" i="50"/>
  <c r="EZ25" i="50"/>
  <c r="EU25" i="50"/>
  <c r="ET25" i="50"/>
  <c r="ES25" i="50"/>
  <c r="EN25" i="50"/>
  <c r="EM25" i="50"/>
  <c r="EL25" i="50"/>
  <c r="EF25" i="50"/>
  <c r="EG25" i="50" s="1"/>
  <c r="EE25" i="50"/>
  <c r="DZ25" i="50"/>
  <c r="DY25" i="50"/>
  <c r="DX25" i="50"/>
  <c r="DR25" i="50"/>
  <c r="DQ25" i="50"/>
  <c r="DL25" i="50"/>
  <c r="DK25" i="50"/>
  <c r="DJ25" i="50"/>
  <c r="DC25" i="50"/>
  <c r="DB25" i="50"/>
  <c r="CX25" i="50"/>
  <c r="CZ25" i="50" s="1"/>
  <c r="AD25" i="50"/>
  <c r="AC25" i="50"/>
  <c r="GD24" i="50"/>
  <c r="GC24" i="50"/>
  <c r="GB24" i="50"/>
  <c r="FW24" i="50"/>
  <c r="FV24" i="50"/>
  <c r="FU24" i="50"/>
  <c r="FP24" i="50"/>
  <c r="FO24" i="50"/>
  <c r="FN24" i="50"/>
  <c r="FI24" i="50"/>
  <c r="FH24" i="50"/>
  <c r="FG24" i="50"/>
  <c r="FB24" i="50"/>
  <c r="FA24" i="50"/>
  <c r="EZ24" i="50"/>
  <c r="EU24" i="50"/>
  <c r="ET24" i="50"/>
  <c r="ES24" i="50"/>
  <c r="EN24" i="50"/>
  <c r="EM24" i="50"/>
  <c r="EL24" i="50"/>
  <c r="EG24" i="50"/>
  <c r="EF24" i="50"/>
  <c r="EE24" i="50"/>
  <c r="DZ24" i="50"/>
  <c r="DY24" i="50"/>
  <c r="DX24" i="50"/>
  <c r="DR24" i="50"/>
  <c r="DQ24" i="50"/>
  <c r="DK24" i="50"/>
  <c r="DJ24" i="50"/>
  <c r="DL24" i="50" s="1"/>
  <c r="DC24" i="50"/>
  <c r="DB24" i="50"/>
  <c r="CZ24" i="50"/>
  <c r="CX24" i="50"/>
  <c r="CY24" i="50" s="1"/>
  <c r="AD24" i="50"/>
  <c r="AC24" i="50"/>
  <c r="GD23" i="50"/>
  <c r="GC23" i="50"/>
  <c r="GB23" i="50"/>
  <c r="FW23" i="50"/>
  <c r="FV23" i="50"/>
  <c r="FU23" i="50"/>
  <c r="FP23" i="50"/>
  <c r="FO23" i="50"/>
  <c r="FN23" i="50"/>
  <c r="FI23" i="50"/>
  <c r="FH23" i="50"/>
  <c r="FG23" i="50"/>
  <c r="FB23" i="50"/>
  <c r="FA23" i="50"/>
  <c r="EZ23" i="50"/>
  <c r="EU23" i="50"/>
  <c r="ET23" i="50"/>
  <c r="ES23" i="50"/>
  <c r="EN23" i="50"/>
  <c r="EM23" i="50"/>
  <c r="EL23" i="50"/>
  <c r="EG23" i="50"/>
  <c r="EF23" i="50"/>
  <c r="EE23" i="50"/>
  <c r="DY23" i="50"/>
  <c r="DX23" i="50"/>
  <c r="DZ23" i="50" s="1"/>
  <c r="DR23" i="50"/>
  <c r="DQ23" i="50"/>
  <c r="DS23" i="50" s="1"/>
  <c r="DK23" i="50"/>
  <c r="DJ23" i="50"/>
  <c r="DC23" i="50"/>
  <c r="DD23" i="50" s="1"/>
  <c r="DF23" i="50" s="1"/>
  <c r="DE23" i="50" s="1"/>
  <c r="DB23" i="50"/>
  <c r="CX23" i="50"/>
  <c r="CZ23" i="50" s="1"/>
  <c r="AD23" i="50"/>
  <c r="AC23" i="50"/>
  <c r="GD22" i="50"/>
  <c r="GC22" i="50"/>
  <c r="GB22" i="50"/>
  <c r="FW22" i="50"/>
  <c r="FV22" i="50"/>
  <c r="FU22" i="50"/>
  <c r="FP22" i="50"/>
  <c r="FO22" i="50"/>
  <c r="FN22" i="50"/>
  <c r="FI22" i="50"/>
  <c r="FH22" i="50"/>
  <c r="FG22" i="50"/>
  <c r="FB22" i="50"/>
  <c r="FA22" i="50"/>
  <c r="EZ22" i="50"/>
  <c r="EU22" i="50"/>
  <c r="ET22" i="50"/>
  <c r="ES22" i="50"/>
  <c r="EN22" i="50"/>
  <c r="EM22" i="50"/>
  <c r="EL22" i="50"/>
  <c r="EG22" i="50"/>
  <c r="EF22" i="50"/>
  <c r="EE22" i="50"/>
  <c r="DZ22" i="50"/>
  <c r="DY22" i="50"/>
  <c r="DX22" i="50"/>
  <c r="DR22" i="50"/>
  <c r="DS22" i="50" s="1"/>
  <c r="DQ22" i="50"/>
  <c r="DK22" i="50"/>
  <c r="DJ22" i="50"/>
  <c r="DL22" i="50" s="1"/>
  <c r="DC22" i="50"/>
  <c r="DB22" i="50"/>
  <c r="CX22" i="50"/>
  <c r="CZ22" i="50" s="1"/>
  <c r="AD22" i="50"/>
  <c r="AC22" i="50"/>
  <c r="GD21" i="50"/>
  <c r="GC21" i="50"/>
  <c r="GB21" i="50"/>
  <c r="FW21" i="50"/>
  <c r="FV21" i="50"/>
  <c r="FU21" i="50"/>
  <c r="FP21" i="50"/>
  <c r="FO21" i="50"/>
  <c r="FN21" i="50"/>
  <c r="FI21" i="50"/>
  <c r="FH21" i="50"/>
  <c r="FG21" i="50"/>
  <c r="FB21" i="50"/>
  <c r="FA21" i="50"/>
  <c r="EZ21" i="50"/>
  <c r="EU21" i="50"/>
  <c r="ET21" i="50"/>
  <c r="ES21" i="50"/>
  <c r="EN21" i="50"/>
  <c r="EM21" i="50"/>
  <c r="EL21" i="50"/>
  <c r="EG21" i="50"/>
  <c r="EF21" i="50"/>
  <c r="EE21" i="50"/>
  <c r="DY21" i="50"/>
  <c r="DX21" i="50"/>
  <c r="DZ21" i="50" s="1"/>
  <c r="DR21" i="50"/>
  <c r="DQ21" i="50"/>
  <c r="DK21" i="50"/>
  <c r="DJ21" i="50"/>
  <c r="DL21" i="50" s="1"/>
  <c r="DC21" i="50"/>
  <c r="DB21" i="50"/>
  <c r="DD21" i="50" s="1"/>
  <c r="CX21" i="50"/>
  <c r="CZ21" i="50" s="1"/>
  <c r="AD21" i="50"/>
  <c r="DF21" i="50" s="1"/>
  <c r="AC21" i="50"/>
  <c r="GD20" i="50"/>
  <c r="GC20" i="50"/>
  <c r="GB20" i="50"/>
  <c r="FW20" i="50"/>
  <c r="FV20" i="50"/>
  <c r="FU20" i="50"/>
  <c r="FP20" i="50"/>
  <c r="FO20" i="50"/>
  <c r="FN20" i="50"/>
  <c r="FI20" i="50"/>
  <c r="FH20" i="50"/>
  <c r="FG20" i="50"/>
  <c r="FB20" i="50"/>
  <c r="FA20" i="50"/>
  <c r="EZ20" i="50"/>
  <c r="EU20" i="50"/>
  <c r="ET20" i="50"/>
  <c r="ES20" i="50"/>
  <c r="EN20" i="50"/>
  <c r="EM20" i="50"/>
  <c r="EL20" i="50"/>
  <c r="EF20" i="50"/>
  <c r="EE20" i="50"/>
  <c r="EG20" i="50" s="1"/>
  <c r="DY20" i="50"/>
  <c r="DX20" i="50"/>
  <c r="DZ20" i="50" s="1"/>
  <c r="DR20" i="50"/>
  <c r="DQ20" i="50"/>
  <c r="DS20" i="50" s="1"/>
  <c r="DK20" i="50"/>
  <c r="DJ20" i="50"/>
  <c r="DL20" i="50" s="1"/>
  <c r="DC20" i="50"/>
  <c r="DB20" i="50"/>
  <c r="DD20" i="50" s="1"/>
  <c r="CX20" i="50"/>
  <c r="CY20" i="50" s="1"/>
  <c r="AF20" i="50"/>
  <c r="AD20" i="50"/>
  <c r="AC20" i="50"/>
  <c r="A20" i="50"/>
  <c r="A21" i="50" s="1"/>
  <c r="A22" i="50" s="1"/>
  <c r="A23" i="50" s="1"/>
  <c r="A24" i="50" s="1"/>
  <c r="A25" i="50" s="1"/>
  <c r="A26" i="50" s="1"/>
  <c r="GD19" i="50"/>
  <c r="GC19" i="50"/>
  <c r="GB19" i="50"/>
  <c r="FW19" i="50"/>
  <c r="FV19" i="50"/>
  <c r="FU19" i="50"/>
  <c r="FP19" i="50"/>
  <c r="FO19" i="50"/>
  <c r="FN19" i="50"/>
  <c r="FI19" i="50"/>
  <c r="FH19" i="50"/>
  <c r="FG19" i="50"/>
  <c r="FB19" i="50"/>
  <c r="FA19" i="50"/>
  <c r="EZ19" i="50"/>
  <c r="EU19" i="50"/>
  <c r="ET19" i="50"/>
  <c r="ES19" i="50"/>
  <c r="EM19" i="50"/>
  <c r="EL19" i="50"/>
  <c r="EN19" i="50" s="1"/>
  <c r="EG19" i="50"/>
  <c r="EF19" i="50"/>
  <c r="EE19" i="50"/>
  <c r="DY19" i="50"/>
  <c r="DX19" i="50"/>
  <c r="DZ19" i="50" s="1"/>
  <c r="DR19" i="50"/>
  <c r="DQ19" i="50"/>
  <c r="DS19" i="50" s="1"/>
  <c r="DK19" i="50"/>
  <c r="DJ19" i="50"/>
  <c r="DL19" i="50" s="1"/>
  <c r="DC19" i="50"/>
  <c r="DB19" i="50"/>
  <c r="DD19" i="50" s="1"/>
  <c r="CX19" i="50"/>
  <c r="CZ19" i="50" s="1"/>
  <c r="AD19" i="50"/>
  <c r="DF19" i="50" s="1"/>
  <c r="DE19" i="50" s="1"/>
  <c r="AC19" i="50"/>
  <c r="GD18" i="50"/>
  <c r="GC18" i="50"/>
  <c r="GB18" i="50"/>
  <c r="FW18" i="50"/>
  <c r="FV18" i="50"/>
  <c r="FU18" i="50"/>
  <c r="FP18" i="50"/>
  <c r="FO18" i="50"/>
  <c r="FN18" i="50"/>
  <c r="FI18" i="50"/>
  <c r="FH18" i="50"/>
  <c r="FG18" i="50"/>
  <c r="FB18" i="50"/>
  <c r="FA18" i="50"/>
  <c r="EZ18" i="50"/>
  <c r="EU18" i="50"/>
  <c r="ET18" i="50"/>
  <c r="ES18" i="50"/>
  <c r="EN18" i="50"/>
  <c r="EM18" i="50"/>
  <c r="EL18" i="50"/>
  <c r="EG18" i="50"/>
  <c r="EF18" i="50"/>
  <c r="EE18" i="50"/>
  <c r="DY18" i="50"/>
  <c r="DX18" i="50"/>
  <c r="DZ18" i="50" s="1"/>
  <c r="DR18" i="50"/>
  <c r="DQ18" i="50"/>
  <c r="DS18" i="50" s="1"/>
  <c r="DK18" i="50"/>
  <c r="DJ18" i="50"/>
  <c r="DC18" i="50"/>
  <c r="DB18" i="50"/>
  <c r="CX18" i="50"/>
  <c r="CY18" i="50" s="1"/>
  <c r="DA18" i="50" s="1"/>
  <c r="DI18" i="50" s="1"/>
  <c r="AD18" i="50"/>
  <c r="AC18" i="50"/>
  <c r="A18" i="50"/>
  <c r="A19" i="50" s="1"/>
  <c r="GD17" i="50"/>
  <c r="GC17" i="50"/>
  <c r="GB17" i="50"/>
  <c r="FW17" i="50"/>
  <c r="FV17" i="50"/>
  <c r="FU17" i="50"/>
  <c r="FP17" i="50"/>
  <c r="FO17" i="50"/>
  <c r="FN17" i="50"/>
  <c r="FI17" i="50"/>
  <c r="FH17" i="50"/>
  <c r="FG17" i="50"/>
  <c r="FB17" i="50"/>
  <c r="FA17" i="50"/>
  <c r="EZ17" i="50"/>
  <c r="EU17" i="50"/>
  <c r="ET17" i="50"/>
  <c r="ES17" i="50"/>
  <c r="EN17" i="50"/>
  <c r="EM17" i="50"/>
  <c r="EL17" i="50"/>
  <c r="EG17" i="50"/>
  <c r="EF17" i="50"/>
  <c r="EE17" i="50"/>
  <c r="DY17" i="50"/>
  <c r="DX17" i="50"/>
  <c r="DR17" i="50"/>
  <c r="DQ17" i="50"/>
  <c r="DS17" i="50" s="1"/>
  <c r="DK17" i="50"/>
  <c r="DJ17" i="50"/>
  <c r="DL17" i="50" s="1"/>
  <c r="DC17" i="50"/>
  <c r="DB17" i="50"/>
  <c r="DD17" i="50" s="1"/>
  <c r="CZ17" i="50"/>
  <c r="CX17" i="50"/>
  <c r="CY17" i="50" s="1"/>
  <c r="DA17" i="50" s="1"/>
  <c r="DI17" i="50" s="1"/>
  <c r="AD17" i="50"/>
  <c r="AC17" i="50"/>
  <c r="GD16" i="50"/>
  <c r="GC16" i="50"/>
  <c r="GB16" i="50"/>
  <c r="FW16" i="50"/>
  <c r="FV16" i="50"/>
  <c r="FU16" i="50"/>
  <c r="FP16" i="50"/>
  <c r="FO16" i="50"/>
  <c r="FN16" i="50"/>
  <c r="FI16" i="50"/>
  <c r="FH16" i="50"/>
  <c r="FG16" i="50"/>
  <c r="FB16" i="50"/>
  <c r="FA16" i="50"/>
  <c r="EZ16" i="50"/>
  <c r="EU16" i="50"/>
  <c r="ET16" i="50"/>
  <c r="ES16" i="50"/>
  <c r="EN16" i="50"/>
  <c r="EM16" i="50"/>
  <c r="EL16" i="50"/>
  <c r="EF16" i="50"/>
  <c r="EE16" i="50"/>
  <c r="EG16" i="50" s="1"/>
  <c r="DY16" i="50"/>
  <c r="DX16" i="50"/>
  <c r="DZ16" i="50" s="1"/>
  <c r="DR16" i="50"/>
  <c r="DQ16" i="50"/>
  <c r="DK16" i="50"/>
  <c r="DL16" i="50" s="1"/>
  <c r="DJ16" i="50"/>
  <c r="DC16" i="50"/>
  <c r="DD16" i="50" s="1"/>
  <c r="DF16" i="50" s="1"/>
  <c r="DE16" i="50" s="1"/>
  <c r="DB16" i="50"/>
  <c r="CX16" i="50"/>
  <c r="CZ16" i="50" s="1"/>
  <c r="AD16" i="50"/>
  <c r="AC16" i="50"/>
  <c r="GD15" i="50"/>
  <c r="GC15" i="50"/>
  <c r="GB15" i="50"/>
  <c r="FW15" i="50"/>
  <c r="FV15" i="50"/>
  <c r="FU15" i="50"/>
  <c r="FP15" i="50"/>
  <c r="FO15" i="50"/>
  <c r="FN15" i="50"/>
  <c r="FI15" i="50"/>
  <c r="FH15" i="50"/>
  <c r="FG15" i="50"/>
  <c r="FB15" i="50"/>
  <c r="FA15" i="50"/>
  <c r="EZ15" i="50"/>
  <c r="EU15" i="50"/>
  <c r="ET15" i="50"/>
  <c r="ES15" i="50"/>
  <c r="EN15" i="50"/>
  <c r="EM15" i="50"/>
  <c r="EL15" i="50"/>
  <c r="EF15" i="50"/>
  <c r="EE15" i="50"/>
  <c r="EG15" i="50" s="1"/>
  <c r="DY15" i="50"/>
  <c r="DX15" i="50"/>
  <c r="DR15" i="50"/>
  <c r="DQ15" i="50"/>
  <c r="DK15" i="50"/>
  <c r="DL15" i="50" s="1"/>
  <c r="DJ15" i="50"/>
  <c r="DC15" i="50"/>
  <c r="DD15" i="50" s="1"/>
  <c r="DF15" i="50" s="1"/>
  <c r="DB15" i="50"/>
  <c r="CX15" i="50"/>
  <c r="CZ15" i="50" s="1"/>
  <c r="AD15" i="50"/>
  <c r="AC15" i="50"/>
  <c r="GD14" i="50"/>
  <c r="GC14" i="50"/>
  <c r="GB14" i="50"/>
  <c r="FW14" i="50"/>
  <c r="FV14" i="50"/>
  <c r="FU14" i="50"/>
  <c r="FP14" i="50"/>
  <c r="FO14" i="50"/>
  <c r="FN14" i="50"/>
  <c r="FI14" i="50"/>
  <c r="FH14" i="50"/>
  <c r="FG14" i="50"/>
  <c r="FB14" i="50"/>
  <c r="FA14" i="50"/>
  <c r="EZ14" i="50"/>
  <c r="EU14" i="50"/>
  <c r="ET14" i="50"/>
  <c r="ES14" i="50"/>
  <c r="EN14" i="50"/>
  <c r="EM14" i="50"/>
  <c r="EL14" i="50"/>
  <c r="EG14" i="50"/>
  <c r="EF14" i="50"/>
  <c r="EE14" i="50"/>
  <c r="DY14" i="50"/>
  <c r="DX14" i="50"/>
  <c r="DR14" i="50"/>
  <c r="DQ14" i="50"/>
  <c r="DK14" i="50"/>
  <c r="DJ14" i="50"/>
  <c r="DC14" i="50"/>
  <c r="DB14" i="50"/>
  <c r="DD14" i="50" s="1"/>
  <c r="CX14" i="50"/>
  <c r="CZ14" i="50" s="1"/>
  <c r="AD14" i="50"/>
  <c r="AC14" i="50"/>
  <c r="GD13" i="50"/>
  <c r="GC13" i="50"/>
  <c r="GB13" i="50"/>
  <c r="FW13" i="50"/>
  <c r="FV13" i="50"/>
  <c r="FU13" i="50"/>
  <c r="FP13" i="50"/>
  <c r="FO13" i="50"/>
  <c r="FN13" i="50"/>
  <c r="FI13" i="50"/>
  <c r="FH13" i="50"/>
  <c r="FG13" i="50"/>
  <c r="FB13" i="50"/>
  <c r="FA13" i="50"/>
  <c r="EZ13" i="50"/>
  <c r="EU13" i="50"/>
  <c r="ET13" i="50"/>
  <c r="ES13" i="50"/>
  <c r="EN13" i="50"/>
  <c r="EM13" i="50"/>
  <c r="EL13" i="50"/>
  <c r="EF13" i="50"/>
  <c r="EE13" i="50"/>
  <c r="EG13" i="50" s="1"/>
  <c r="DY13" i="50"/>
  <c r="DX13" i="50"/>
  <c r="DR13" i="50"/>
  <c r="DS13" i="50" s="1"/>
  <c r="DQ13" i="50"/>
  <c r="DK13" i="50"/>
  <c r="DJ13" i="50"/>
  <c r="DC13" i="50"/>
  <c r="DB13" i="50"/>
  <c r="DD13" i="50" s="1"/>
  <c r="DF13" i="50" s="1"/>
  <c r="CX13" i="50"/>
  <c r="CZ13" i="50" s="1"/>
  <c r="AD13" i="50"/>
  <c r="AC13" i="50"/>
  <c r="GD12" i="50"/>
  <c r="GC12" i="50"/>
  <c r="GB12" i="50"/>
  <c r="FW12" i="50"/>
  <c r="FV12" i="50"/>
  <c r="FU12" i="50"/>
  <c r="FP12" i="50"/>
  <c r="FO12" i="50"/>
  <c r="FN12" i="50"/>
  <c r="FI12" i="50"/>
  <c r="FH12" i="50"/>
  <c r="FG12" i="50"/>
  <c r="FB12" i="50"/>
  <c r="FA12" i="50"/>
  <c r="EZ12" i="50"/>
  <c r="EU12" i="50"/>
  <c r="ET12" i="50"/>
  <c r="ES12" i="50"/>
  <c r="EN12" i="50"/>
  <c r="EM12" i="50"/>
  <c r="EL12" i="50"/>
  <c r="EG12" i="50"/>
  <c r="EF12" i="50"/>
  <c r="EE12" i="50"/>
  <c r="DY12" i="50"/>
  <c r="DX12" i="50"/>
  <c r="DR12" i="50"/>
  <c r="DQ12" i="50"/>
  <c r="DS12" i="50" s="1"/>
  <c r="DK12" i="50"/>
  <c r="DJ12" i="50"/>
  <c r="DC12" i="50"/>
  <c r="DB12" i="50"/>
  <c r="CY12" i="50"/>
  <c r="CX12" i="50"/>
  <c r="CZ12" i="50" s="1"/>
  <c r="AD12" i="50"/>
  <c r="AC12" i="50"/>
  <c r="GD11" i="50"/>
  <c r="GC11" i="50"/>
  <c r="GB11" i="50"/>
  <c r="FW11" i="50"/>
  <c r="FV11" i="50"/>
  <c r="FU11" i="50"/>
  <c r="FP11" i="50"/>
  <c r="FO11" i="50"/>
  <c r="FN11" i="50"/>
  <c r="FI11" i="50"/>
  <c r="FH11" i="50"/>
  <c r="FG11" i="50"/>
  <c r="FB11" i="50"/>
  <c r="FA11" i="50"/>
  <c r="EZ11" i="50"/>
  <c r="EU11" i="50"/>
  <c r="ET11" i="50"/>
  <c r="ES11" i="50"/>
  <c r="EN11" i="50"/>
  <c r="EM11" i="50"/>
  <c r="EL11" i="50"/>
  <c r="EG11" i="50"/>
  <c r="EF11" i="50"/>
  <c r="EE11" i="50"/>
  <c r="DY11" i="50"/>
  <c r="DX11" i="50"/>
  <c r="DZ11" i="50" s="1"/>
  <c r="DR11" i="50"/>
  <c r="DQ11" i="50"/>
  <c r="DS11" i="50" s="1"/>
  <c r="DK11" i="50"/>
  <c r="DJ11" i="50"/>
  <c r="DL11" i="50" s="1"/>
  <c r="DC11" i="50"/>
  <c r="DB11" i="50"/>
  <c r="CX11" i="50"/>
  <c r="CZ11" i="50" s="1"/>
  <c r="AD11" i="50"/>
  <c r="AC11" i="50"/>
  <c r="GD10" i="50"/>
  <c r="GC10" i="50"/>
  <c r="GB10" i="50"/>
  <c r="FW10" i="50"/>
  <c r="FV10" i="50"/>
  <c r="FU10" i="50"/>
  <c r="FP10" i="50"/>
  <c r="FO10" i="50"/>
  <c r="FN10" i="50"/>
  <c r="FI10" i="50"/>
  <c r="FH10" i="50"/>
  <c r="FG10" i="50"/>
  <c r="FB10" i="50"/>
  <c r="FA10" i="50"/>
  <c r="EZ10" i="50"/>
  <c r="EU10" i="50"/>
  <c r="ET10" i="50"/>
  <c r="ES10" i="50"/>
  <c r="EN10" i="50"/>
  <c r="EM10" i="50"/>
  <c r="EL10" i="50"/>
  <c r="EG10" i="50"/>
  <c r="EF10" i="50"/>
  <c r="EE10" i="50"/>
  <c r="DY10" i="50"/>
  <c r="DX10" i="50"/>
  <c r="DZ10" i="50" s="1"/>
  <c r="DR10" i="50"/>
  <c r="DQ10" i="50"/>
  <c r="DS10" i="50" s="1"/>
  <c r="DL10" i="50"/>
  <c r="DK10" i="50"/>
  <c r="DJ10" i="50"/>
  <c r="DC10" i="50"/>
  <c r="DB10" i="50"/>
  <c r="CX10" i="50"/>
  <c r="CZ10" i="50" s="1"/>
  <c r="AD10" i="50"/>
  <c r="AC10" i="50"/>
  <c r="A10" i="50"/>
  <c r="A11" i="50" s="1"/>
  <c r="A12" i="50" s="1"/>
  <c r="A13" i="50" s="1"/>
  <c r="A14" i="50" s="1"/>
  <c r="A15" i="50" s="1"/>
  <c r="GD9" i="50"/>
  <c r="GC9" i="50"/>
  <c r="GB9" i="50"/>
  <c r="FW9" i="50"/>
  <c r="FV9" i="50"/>
  <c r="FU9" i="50"/>
  <c r="FP9" i="50"/>
  <c r="FO9" i="50"/>
  <c r="FN9" i="50"/>
  <c r="FI9" i="50"/>
  <c r="FH9" i="50"/>
  <c r="FG9" i="50"/>
  <c r="FB9" i="50"/>
  <c r="FA9" i="50"/>
  <c r="EZ9" i="50"/>
  <c r="EU9" i="50"/>
  <c r="ET9" i="50"/>
  <c r="ES9" i="50"/>
  <c r="EN9" i="50"/>
  <c r="EM9" i="50"/>
  <c r="EL9" i="50"/>
  <c r="EG9" i="50"/>
  <c r="EF9" i="50"/>
  <c r="EE9" i="50"/>
  <c r="DY9" i="50"/>
  <c r="DX9" i="50"/>
  <c r="DR9" i="50"/>
  <c r="DQ9" i="50"/>
  <c r="DK9" i="50"/>
  <c r="DJ9" i="50"/>
  <c r="DL9" i="50" s="1"/>
  <c r="DC9" i="50"/>
  <c r="DD9" i="50" s="1"/>
  <c r="DF9" i="50" s="1"/>
  <c r="DN9" i="50" s="1"/>
  <c r="DM9" i="50" s="1"/>
  <c r="DB9" i="50"/>
  <c r="CX9" i="50"/>
  <c r="CZ9" i="50" s="1"/>
  <c r="AD9" i="50"/>
  <c r="AC9" i="50"/>
  <c r="DI7" i="50"/>
  <c r="DT21" i="51" l="1"/>
  <c r="EB21" i="51"/>
  <c r="EA21" i="51" s="1"/>
  <c r="DE27" i="51"/>
  <c r="DN27" i="51"/>
  <c r="DP30" i="50"/>
  <c r="DG30" i="50"/>
  <c r="DN18" i="51"/>
  <c r="DE18" i="51"/>
  <c r="DA24" i="50"/>
  <c r="DI24" i="50" s="1"/>
  <c r="AF24" i="50"/>
  <c r="DN28" i="50"/>
  <c r="DM28" i="50" s="1"/>
  <c r="DE28" i="50"/>
  <c r="DN21" i="50"/>
  <c r="DU21" i="50" s="1"/>
  <c r="DE21" i="50"/>
  <c r="CY25" i="50"/>
  <c r="CY27" i="50"/>
  <c r="DA27" i="50" s="1"/>
  <c r="DI27" i="50" s="1"/>
  <c r="CY31" i="50"/>
  <c r="CZ28" i="51"/>
  <c r="CY16" i="50"/>
  <c r="AF16" i="50" s="1"/>
  <c r="AH16" i="50" s="1"/>
  <c r="DL18" i="50"/>
  <c r="DZ28" i="50"/>
  <c r="DD29" i="50"/>
  <c r="DF29" i="50" s="1"/>
  <c r="DD9" i="51"/>
  <c r="DF9" i="51" s="1"/>
  <c r="DN9" i="51" s="1"/>
  <c r="EG13" i="51"/>
  <c r="DT17" i="51"/>
  <c r="CY18" i="51"/>
  <c r="DA18" i="51" s="1"/>
  <c r="CY23" i="51"/>
  <c r="DA23" i="51" s="1"/>
  <c r="DI23" i="51" s="1"/>
  <c r="CZ26" i="51"/>
  <c r="AE26" i="51" s="1"/>
  <c r="AG26" i="51" s="1"/>
  <c r="DS14" i="50"/>
  <c r="DI9" i="51"/>
  <c r="DP9" i="51" s="1"/>
  <c r="AH10" i="51"/>
  <c r="EG31" i="51"/>
  <c r="AE12" i="50"/>
  <c r="AG12" i="50" s="1"/>
  <c r="DS9" i="50"/>
  <c r="DD10" i="50"/>
  <c r="DF10" i="50" s="1"/>
  <c r="DL23" i="50"/>
  <c r="DN23" i="50" s="1"/>
  <c r="DL29" i="50"/>
  <c r="DD31" i="50"/>
  <c r="DL9" i="51"/>
  <c r="AE10" i="51"/>
  <c r="AG10" i="51" s="1"/>
  <c r="DL12" i="51"/>
  <c r="CY16" i="51"/>
  <c r="DD23" i="51"/>
  <c r="CY27" i="51"/>
  <c r="AF27" i="51" s="1"/>
  <c r="AH27" i="51" s="1"/>
  <c r="DZ9" i="50"/>
  <c r="DD12" i="50"/>
  <c r="DZ15" i="50"/>
  <c r="CZ10" i="51"/>
  <c r="CY13" i="51"/>
  <c r="DA13" i="51" s="1"/>
  <c r="DI13" i="51" s="1"/>
  <c r="DN19" i="51"/>
  <c r="DU19" i="51" s="1"/>
  <c r="DS20" i="51"/>
  <c r="CY24" i="51"/>
  <c r="CY29" i="51"/>
  <c r="AH20" i="50"/>
  <c r="DF22" i="50"/>
  <c r="DE22" i="50" s="1"/>
  <c r="AH26" i="50"/>
  <c r="DS29" i="50"/>
  <c r="DZ15" i="51"/>
  <c r="DL16" i="51"/>
  <c r="DS19" i="51"/>
  <c r="DE21" i="51"/>
  <c r="DD24" i="51"/>
  <c r="EG27" i="51"/>
  <c r="CY31" i="51"/>
  <c r="AE24" i="50"/>
  <c r="AG24" i="50" s="1"/>
  <c r="CY11" i="50"/>
  <c r="AF11" i="50" s="1"/>
  <c r="DD22" i="50"/>
  <c r="AF26" i="50"/>
  <c r="DD32" i="50"/>
  <c r="DL10" i="51"/>
  <c r="CY11" i="51"/>
  <c r="DA11" i="51" s="1"/>
  <c r="DI11" i="51" s="1"/>
  <c r="DZ19" i="51"/>
  <c r="DL13" i="50"/>
  <c r="CY14" i="50"/>
  <c r="AE14" i="50" s="1"/>
  <c r="AG14" i="50" s="1"/>
  <c r="CZ20" i="50"/>
  <c r="DS21" i="50"/>
  <c r="DD24" i="50"/>
  <c r="DS25" i="50"/>
  <c r="DD31" i="51"/>
  <c r="EG26" i="51"/>
  <c r="DZ30" i="51"/>
  <c r="DL31" i="51"/>
  <c r="DD11" i="50"/>
  <c r="DZ12" i="50"/>
  <c r="AF18" i="50"/>
  <c r="CY19" i="51"/>
  <c r="DA19" i="51" s="1"/>
  <c r="DI19" i="51" s="1"/>
  <c r="DG19" i="51" s="1"/>
  <c r="CY20" i="51"/>
  <c r="AF9" i="51"/>
  <c r="AH9" i="51" s="1"/>
  <c r="DZ10" i="51"/>
  <c r="DL11" i="51"/>
  <c r="EG23" i="51"/>
  <c r="EN26" i="51"/>
  <c r="CY32" i="51"/>
  <c r="DF12" i="50"/>
  <c r="DE12" i="50" s="1"/>
  <c r="DL28" i="50"/>
  <c r="DF12" i="51"/>
  <c r="DF14" i="51"/>
  <c r="DE14" i="51" s="1"/>
  <c r="DL25" i="51"/>
  <c r="AF12" i="50"/>
  <c r="AH12" i="50" s="1"/>
  <c r="DZ13" i="50"/>
  <c r="DL14" i="50"/>
  <c r="DZ17" i="50"/>
  <c r="DD18" i="50"/>
  <c r="DF20" i="50"/>
  <c r="DS24" i="50"/>
  <c r="AE9" i="51"/>
  <c r="AG9" i="51" s="1"/>
  <c r="EG10" i="51"/>
  <c r="DL14" i="51"/>
  <c r="DN14" i="51" s="1"/>
  <c r="DZ18" i="51"/>
  <c r="DS27" i="51"/>
  <c r="AF28" i="51"/>
  <c r="AH28" i="51" s="1"/>
  <c r="DN29" i="51"/>
  <c r="DD32" i="51"/>
  <c r="DG13" i="51"/>
  <c r="DP13" i="51"/>
  <c r="DE9" i="51"/>
  <c r="DM25" i="51"/>
  <c r="DU25" i="51"/>
  <c r="DA10" i="51"/>
  <c r="DI10" i="51" s="1"/>
  <c r="AF16" i="51"/>
  <c r="AH16" i="51" s="1"/>
  <c r="AE16" i="51"/>
  <c r="AG16" i="51" s="1"/>
  <c r="DD10" i="51"/>
  <c r="CY14" i="51"/>
  <c r="DA16" i="51"/>
  <c r="DI16" i="51" s="1"/>
  <c r="DI18" i="51"/>
  <c r="DZ9" i="51"/>
  <c r="AF24" i="51"/>
  <c r="AE24" i="51"/>
  <c r="AG24" i="51" s="1"/>
  <c r="DA24" i="51"/>
  <c r="DF11" i="51"/>
  <c r="DM18" i="51"/>
  <c r="DU18" i="51"/>
  <c r="EI17" i="51"/>
  <c r="EA17" i="51"/>
  <c r="EI21" i="51"/>
  <c r="DA29" i="51"/>
  <c r="DI29" i="51" s="1"/>
  <c r="AF29" i="51"/>
  <c r="AE29" i="51"/>
  <c r="AG29" i="51" s="1"/>
  <c r="AF13" i="51"/>
  <c r="AH13" i="51" s="1"/>
  <c r="AE13" i="51"/>
  <c r="AG13" i="51" s="1"/>
  <c r="DN12" i="51"/>
  <c r="DE12" i="51"/>
  <c r="DA15" i="51"/>
  <c r="DI15" i="51" s="1"/>
  <c r="AF15" i="51"/>
  <c r="AH15" i="51" s="1"/>
  <c r="AE15" i="51"/>
  <c r="AG15" i="51" s="1"/>
  <c r="DF10" i="51"/>
  <c r="DL19" i="51"/>
  <c r="DF23" i="51"/>
  <c r="DE25" i="51"/>
  <c r="DI28" i="51"/>
  <c r="AH26" i="51"/>
  <c r="DU30" i="51"/>
  <c r="DM30" i="51"/>
  <c r="DA26" i="51"/>
  <c r="DM21" i="51"/>
  <c r="DN22" i="51"/>
  <c r="DL24" i="51"/>
  <c r="DD26" i="51"/>
  <c r="DF32" i="51"/>
  <c r="DN28" i="51"/>
  <c r="DE28" i="51"/>
  <c r="DF15" i="51"/>
  <c r="DF13" i="51"/>
  <c r="AF18" i="51"/>
  <c r="AH18" i="51" s="1"/>
  <c r="AE18" i="51"/>
  <c r="AG18" i="51" s="1"/>
  <c r="DM20" i="51"/>
  <c r="DU20" i="51"/>
  <c r="AF31" i="51"/>
  <c r="AE31" i="51"/>
  <c r="AG31" i="51" s="1"/>
  <c r="DA31" i="51"/>
  <c r="DI31" i="51" s="1"/>
  <c r="AF11" i="51"/>
  <c r="AH11" i="51" s="1"/>
  <c r="AE11" i="51"/>
  <c r="AG11" i="51" s="1"/>
  <c r="DF26" i="51"/>
  <c r="AE28" i="51"/>
  <c r="AG28" i="51" s="1"/>
  <c r="DD16" i="51"/>
  <c r="DF16" i="51" s="1"/>
  <c r="CY30" i="51"/>
  <c r="EG16" i="51"/>
  <c r="DM19" i="51"/>
  <c r="CY21" i="51"/>
  <c r="CY22" i="51"/>
  <c r="DF24" i="51"/>
  <c r="AH24" i="51"/>
  <c r="DF31" i="51"/>
  <c r="AH31" i="51"/>
  <c r="CY12" i="51"/>
  <c r="AH29" i="51"/>
  <c r="CY17" i="51"/>
  <c r="CY25" i="51"/>
  <c r="DP17" i="50"/>
  <c r="DG17" i="50"/>
  <c r="DU23" i="50"/>
  <c r="DM23" i="50"/>
  <c r="DN10" i="50"/>
  <c r="DE10" i="50"/>
  <c r="DP29" i="50"/>
  <c r="DG29" i="50"/>
  <c r="DE9" i="50"/>
  <c r="DM21" i="50"/>
  <c r="AE17" i="50"/>
  <c r="AG17" i="50" s="1"/>
  <c r="AF17" i="50"/>
  <c r="AH17" i="50" s="1"/>
  <c r="DE13" i="50"/>
  <c r="DN13" i="50"/>
  <c r="DU9" i="50"/>
  <c r="AE16" i="50"/>
  <c r="AG16" i="50" s="1"/>
  <c r="DA16" i="50"/>
  <c r="DI16" i="50" s="1"/>
  <c r="DF26" i="50"/>
  <c r="DN19" i="50"/>
  <c r="DN15" i="50"/>
  <c r="DE15" i="50"/>
  <c r="DN29" i="50"/>
  <c r="DE29" i="50"/>
  <c r="DF24" i="50"/>
  <c r="AH24" i="50"/>
  <c r="CY15" i="50"/>
  <c r="DG18" i="50"/>
  <c r="DP18" i="50"/>
  <c r="AE29" i="50"/>
  <c r="AG29" i="50" s="1"/>
  <c r="AF29" i="50"/>
  <c r="AH29" i="50" s="1"/>
  <c r="AE27" i="50"/>
  <c r="AG27" i="50" s="1"/>
  <c r="DW30" i="50"/>
  <c r="DO30" i="50"/>
  <c r="AF27" i="50"/>
  <c r="AH27" i="50" s="1"/>
  <c r="CY28" i="50"/>
  <c r="DL30" i="50"/>
  <c r="DN30" i="50" s="1"/>
  <c r="CY10" i="50"/>
  <c r="CY22" i="50"/>
  <c r="DU28" i="50"/>
  <c r="DF32" i="50"/>
  <c r="DG27" i="50"/>
  <c r="DP27" i="50"/>
  <c r="DN16" i="50"/>
  <c r="DD25" i="50"/>
  <c r="DF25" i="50" s="1"/>
  <c r="DP26" i="50"/>
  <c r="DG26" i="50"/>
  <c r="DA20" i="50"/>
  <c r="DI20" i="50" s="1"/>
  <c r="AE20" i="50"/>
  <c r="AG20" i="50" s="1"/>
  <c r="CY21" i="50"/>
  <c r="DF27" i="50"/>
  <c r="AF32" i="50"/>
  <c r="AH32" i="50" s="1"/>
  <c r="AE32" i="50"/>
  <c r="AG32" i="50" s="1"/>
  <c r="CY9" i="50"/>
  <c r="DF11" i="50"/>
  <c r="AH11" i="50"/>
  <c r="DS15" i="50"/>
  <c r="AE11" i="50"/>
  <c r="AG11" i="50" s="1"/>
  <c r="DA32" i="50"/>
  <c r="DI32" i="50" s="1"/>
  <c r="DA11" i="50"/>
  <c r="DI11" i="50" s="1"/>
  <c r="DL12" i="50"/>
  <c r="DN12" i="50" s="1"/>
  <c r="CY13" i="50"/>
  <c r="CZ18" i="50"/>
  <c r="AE18" i="50" s="1"/>
  <c r="AG18" i="50" s="1"/>
  <c r="DF31" i="50"/>
  <c r="DS16" i="50"/>
  <c r="DZ29" i="50"/>
  <c r="DA12" i="50"/>
  <c r="DI12" i="50" s="1"/>
  <c r="CY23" i="50"/>
  <c r="DF14" i="50"/>
  <c r="DZ14" i="50"/>
  <c r="DS30" i="50"/>
  <c r="DF17" i="50"/>
  <c r="DF18" i="50"/>
  <c r="AH18" i="50"/>
  <c r="AF30" i="50"/>
  <c r="AH30" i="50" s="1"/>
  <c r="AE30" i="50"/>
  <c r="AG30" i="50" s="1"/>
  <c r="CY19" i="50"/>
  <c r="AF25" i="50" l="1"/>
  <c r="AH25" i="50" s="1"/>
  <c r="AE25" i="50"/>
  <c r="AG25" i="50" s="1"/>
  <c r="DA25" i="50"/>
  <c r="DI25" i="50" s="1"/>
  <c r="AF32" i="51"/>
  <c r="AH32" i="51" s="1"/>
  <c r="DA32" i="51"/>
  <c r="DI32" i="51" s="1"/>
  <c r="AE32" i="51"/>
  <c r="AG32" i="51" s="1"/>
  <c r="DN20" i="50"/>
  <c r="DE20" i="50"/>
  <c r="DA20" i="51"/>
  <c r="DI20" i="51" s="1"/>
  <c r="DP20" i="51" s="1"/>
  <c r="AF20" i="51"/>
  <c r="AH20" i="51" s="1"/>
  <c r="AE20" i="51"/>
  <c r="AG20" i="51" s="1"/>
  <c r="DG24" i="50"/>
  <c r="DP24" i="50"/>
  <c r="AE19" i="51"/>
  <c r="AG19" i="51" s="1"/>
  <c r="DG9" i="51"/>
  <c r="DA14" i="50"/>
  <c r="DI14" i="50" s="1"/>
  <c r="DG14" i="50" s="1"/>
  <c r="AF19" i="51"/>
  <c r="AH19" i="51" s="1"/>
  <c r="AF23" i="51"/>
  <c r="AH23" i="51" s="1"/>
  <c r="AE23" i="51"/>
  <c r="AG23" i="51" s="1"/>
  <c r="DA27" i="51"/>
  <c r="DI27" i="51" s="1"/>
  <c r="AF14" i="50"/>
  <c r="AH14" i="50" s="1"/>
  <c r="AE27" i="51"/>
  <c r="AG27" i="51" s="1"/>
  <c r="DU27" i="51"/>
  <c r="DM27" i="51"/>
  <c r="DT19" i="51"/>
  <c r="EB19" i="51"/>
  <c r="DM29" i="51"/>
  <c r="DU29" i="51"/>
  <c r="AF31" i="50"/>
  <c r="AH31" i="50" s="1"/>
  <c r="AE31" i="50"/>
  <c r="AG31" i="50" s="1"/>
  <c r="DA31" i="50"/>
  <c r="DI31" i="50" s="1"/>
  <c r="DI24" i="51"/>
  <c r="DG24" i="51" s="1"/>
  <c r="DP19" i="51"/>
  <c r="DN22" i="50"/>
  <c r="DW19" i="51"/>
  <c r="DO19" i="51"/>
  <c r="DA12" i="51"/>
  <c r="DI12" i="51" s="1"/>
  <c r="AF12" i="51"/>
  <c r="AH12" i="51" s="1"/>
  <c r="AE12" i="51"/>
  <c r="AG12" i="51" s="1"/>
  <c r="DP18" i="51"/>
  <c r="DG18" i="51"/>
  <c r="DN31" i="51"/>
  <c r="DE31" i="51"/>
  <c r="EH17" i="51"/>
  <c r="EP17" i="51"/>
  <c r="DU22" i="51"/>
  <c r="DM22" i="51"/>
  <c r="DA21" i="51"/>
  <c r="DI21" i="51" s="1"/>
  <c r="AE21" i="51"/>
  <c r="AG21" i="51" s="1"/>
  <c r="AF21" i="51"/>
  <c r="AH21" i="51" s="1"/>
  <c r="DP27" i="51"/>
  <c r="DG27" i="51"/>
  <c r="DM12" i="51"/>
  <c r="DU12" i="51"/>
  <c r="DI26" i="51"/>
  <c r="EB25" i="51"/>
  <c r="DT25" i="51"/>
  <c r="DE32" i="51"/>
  <c r="DN32" i="51"/>
  <c r="DT20" i="51"/>
  <c r="EB20" i="51"/>
  <c r="AF30" i="51"/>
  <c r="AH30" i="51" s="1"/>
  <c r="AE30" i="51"/>
  <c r="AG30" i="51" s="1"/>
  <c r="DA30" i="51"/>
  <c r="DI30" i="51" s="1"/>
  <c r="DM14" i="51"/>
  <c r="DU14" i="51"/>
  <c r="DP10" i="51"/>
  <c r="DG10" i="51"/>
  <c r="DN13" i="51"/>
  <c r="DE13" i="51"/>
  <c r="DT30" i="51"/>
  <c r="EB30" i="51"/>
  <c r="DG29" i="51"/>
  <c r="DP29" i="51"/>
  <c r="DE16" i="51"/>
  <c r="DN16" i="51"/>
  <c r="EP21" i="51"/>
  <c r="EH21" i="51"/>
  <c r="DP31" i="51"/>
  <c r="DG31" i="51"/>
  <c r="DG16" i="51"/>
  <c r="DP16" i="51"/>
  <c r="DA25" i="51"/>
  <c r="DI25" i="51" s="1"/>
  <c r="AF25" i="51"/>
  <c r="AH25" i="51" s="1"/>
  <c r="AE25" i="51"/>
  <c r="AG25" i="51" s="1"/>
  <c r="DA14" i="51"/>
  <c r="DI14" i="51" s="1"/>
  <c r="AF14" i="51"/>
  <c r="AH14" i="51" s="1"/>
  <c r="AE14" i="51"/>
  <c r="AG14" i="51" s="1"/>
  <c r="DA17" i="51"/>
  <c r="DI17" i="51" s="1"/>
  <c r="AE17" i="51"/>
  <c r="AG17" i="51" s="1"/>
  <c r="AF17" i="51"/>
  <c r="AH17" i="51" s="1"/>
  <c r="DP15" i="51"/>
  <c r="DG15" i="51"/>
  <c r="DE11" i="51"/>
  <c r="DN11" i="51"/>
  <c r="DG20" i="51"/>
  <c r="DO9" i="51"/>
  <c r="DW9" i="51"/>
  <c r="DM9" i="51"/>
  <c r="DU9" i="51"/>
  <c r="DM28" i="51"/>
  <c r="DU28" i="51"/>
  <c r="DN23" i="51"/>
  <c r="DE23" i="51"/>
  <c r="DN10" i="51"/>
  <c r="DE10" i="51"/>
  <c r="EB18" i="51"/>
  <c r="DT18" i="51"/>
  <c r="DN15" i="51"/>
  <c r="DE15" i="51"/>
  <c r="DW13" i="51"/>
  <c r="DO13" i="51"/>
  <c r="DP11" i="51"/>
  <c r="DG11" i="51"/>
  <c r="DE24" i="51"/>
  <c r="DN24" i="51"/>
  <c r="AF22" i="51"/>
  <c r="AH22" i="51" s="1"/>
  <c r="AE22" i="51"/>
  <c r="AG22" i="51" s="1"/>
  <c r="DA22" i="51"/>
  <c r="DI22" i="51" s="1"/>
  <c r="DE26" i="51"/>
  <c r="DN26" i="51"/>
  <c r="DP28" i="51"/>
  <c r="DG28" i="51"/>
  <c r="DG23" i="51"/>
  <c r="DP23" i="51"/>
  <c r="DE25" i="50"/>
  <c r="DN25" i="50"/>
  <c r="DT21" i="50"/>
  <c r="EB21" i="50"/>
  <c r="DN17" i="50"/>
  <c r="DE17" i="50"/>
  <c r="DO26" i="50"/>
  <c r="DW26" i="50"/>
  <c r="DG32" i="50"/>
  <c r="DP32" i="50"/>
  <c r="DM15" i="50"/>
  <c r="DU15" i="50"/>
  <c r="DM16" i="50"/>
  <c r="DU16" i="50"/>
  <c r="DU19" i="50"/>
  <c r="DM19" i="50"/>
  <c r="DE14" i="50"/>
  <c r="DN14" i="50"/>
  <c r="DO27" i="50"/>
  <c r="DW27" i="50"/>
  <c r="DE18" i="50"/>
  <c r="DN18" i="50"/>
  <c r="DE11" i="50"/>
  <c r="DN11" i="50"/>
  <c r="DG11" i="50"/>
  <c r="DP11" i="50"/>
  <c r="DV30" i="50"/>
  <c r="ED30" i="50"/>
  <c r="DM10" i="50"/>
  <c r="DU10" i="50"/>
  <c r="AE22" i="50"/>
  <c r="AG22" i="50" s="1"/>
  <c r="DA22" i="50"/>
  <c r="DI22" i="50" s="1"/>
  <c r="AF22" i="50"/>
  <c r="AH22" i="50" s="1"/>
  <c r="DW18" i="50"/>
  <c r="DO18" i="50"/>
  <c r="DM29" i="50"/>
  <c r="DU29" i="50"/>
  <c r="AF23" i="50"/>
  <c r="AH23" i="50" s="1"/>
  <c r="AE23" i="50"/>
  <c r="AG23" i="50" s="1"/>
  <c r="DA23" i="50"/>
  <c r="DI23" i="50" s="1"/>
  <c r="DN26" i="50"/>
  <c r="DE26" i="50"/>
  <c r="DG16" i="50"/>
  <c r="DP16" i="50"/>
  <c r="DA19" i="50"/>
  <c r="DI19" i="50" s="1"/>
  <c r="AE19" i="50"/>
  <c r="AG19" i="50" s="1"/>
  <c r="AF19" i="50"/>
  <c r="AH19" i="50" s="1"/>
  <c r="DN31" i="50"/>
  <c r="DE31" i="50"/>
  <c r="DN27" i="50"/>
  <c r="DE27" i="50"/>
  <c r="DA10" i="50"/>
  <c r="DI10" i="50" s="1"/>
  <c r="AF10" i="50"/>
  <c r="AH10" i="50" s="1"/>
  <c r="AE10" i="50"/>
  <c r="AG10" i="50" s="1"/>
  <c r="DT9" i="50"/>
  <c r="EB9" i="50"/>
  <c r="DE32" i="50"/>
  <c r="DN32" i="50"/>
  <c r="DT28" i="50"/>
  <c r="EB28" i="50"/>
  <c r="AE21" i="50"/>
  <c r="AG21" i="50" s="1"/>
  <c r="DA21" i="50"/>
  <c r="DI21" i="50" s="1"/>
  <c r="AF21" i="50"/>
  <c r="AH21" i="50" s="1"/>
  <c r="DU30" i="50"/>
  <c r="DM30" i="50"/>
  <c r="AE15" i="50"/>
  <c r="AG15" i="50" s="1"/>
  <c r="DA15" i="50"/>
  <c r="DI15" i="50" s="1"/>
  <c r="AF15" i="50"/>
  <c r="AH15" i="50" s="1"/>
  <c r="DU13" i="50"/>
  <c r="DM13" i="50"/>
  <c r="DT23" i="50"/>
  <c r="EB23" i="50"/>
  <c r="DG12" i="50"/>
  <c r="DP12" i="50"/>
  <c r="AE9" i="50"/>
  <c r="AG9" i="50" s="1"/>
  <c r="DA9" i="50"/>
  <c r="DI9" i="50" s="1"/>
  <c r="AF9" i="50"/>
  <c r="AH9" i="50" s="1"/>
  <c r="AF13" i="50"/>
  <c r="AH13" i="50" s="1"/>
  <c r="AE13" i="50"/>
  <c r="AG13" i="50" s="1"/>
  <c r="DA13" i="50"/>
  <c r="DI13" i="50" s="1"/>
  <c r="AF28" i="50"/>
  <c r="AH28" i="50" s="1"/>
  <c r="AE28" i="50"/>
  <c r="AG28" i="50" s="1"/>
  <c r="DA28" i="50"/>
  <c r="DI28" i="50" s="1"/>
  <c r="DO29" i="50"/>
  <c r="DW29" i="50"/>
  <c r="DU12" i="50"/>
  <c r="DM12" i="50"/>
  <c r="DG20" i="50"/>
  <c r="DP20" i="50"/>
  <c r="DN24" i="50"/>
  <c r="DE24" i="50"/>
  <c r="DO17" i="50"/>
  <c r="DW17" i="50"/>
  <c r="DW24" i="50" l="1"/>
  <c r="DO24" i="50"/>
  <c r="DG31" i="50"/>
  <c r="DP31" i="50"/>
  <c r="DT29" i="51"/>
  <c r="EB29" i="51"/>
  <c r="DP24" i="51"/>
  <c r="EI19" i="51"/>
  <c r="EA19" i="51"/>
  <c r="DT27" i="51"/>
  <c r="EB27" i="51"/>
  <c r="DU20" i="50"/>
  <c r="DM20" i="50"/>
  <c r="DG32" i="51"/>
  <c r="DP32" i="51"/>
  <c r="DG25" i="50"/>
  <c r="DP25" i="50"/>
  <c r="DP14" i="50"/>
  <c r="DU22" i="50"/>
  <c r="DM22" i="50"/>
  <c r="DU32" i="51"/>
  <c r="DM32" i="51"/>
  <c r="ED9" i="51"/>
  <c r="DV9" i="51"/>
  <c r="DM13" i="51"/>
  <c r="DU13" i="51"/>
  <c r="DW24" i="51"/>
  <c r="DO24" i="51"/>
  <c r="DG21" i="51"/>
  <c r="DP21" i="51"/>
  <c r="DT22" i="51"/>
  <c r="EB22" i="51"/>
  <c r="EW17" i="51"/>
  <c r="EO17" i="51"/>
  <c r="DM31" i="51"/>
  <c r="DU31" i="51"/>
  <c r="DT14" i="51"/>
  <c r="EB14" i="51"/>
  <c r="EB12" i="51"/>
  <c r="DT12" i="51"/>
  <c r="DP22" i="51"/>
  <c r="DG22" i="51"/>
  <c r="DT28" i="51"/>
  <c r="EB28" i="51"/>
  <c r="DO10" i="51"/>
  <c r="DW10" i="51"/>
  <c r="DP12" i="51"/>
  <c r="DG12" i="51"/>
  <c r="DU16" i="51"/>
  <c r="DM16" i="51"/>
  <c r="EB9" i="51"/>
  <c r="DT9" i="51"/>
  <c r="EI25" i="51"/>
  <c r="EA25" i="51"/>
  <c r="ED13" i="51"/>
  <c r="DV13" i="51"/>
  <c r="DW16" i="51"/>
  <c r="DO16" i="51"/>
  <c r="DM15" i="51"/>
  <c r="DU15" i="51"/>
  <c r="DO20" i="51"/>
  <c r="DW20" i="51"/>
  <c r="DG30" i="51"/>
  <c r="DP30" i="51"/>
  <c r="EI20" i="51"/>
  <c r="EA20" i="51"/>
  <c r="DO28" i="51"/>
  <c r="DW28" i="51"/>
  <c r="DU11" i="51"/>
  <c r="DM11" i="51"/>
  <c r="DO31" i="51"/>
  <c r="DW31" i="51"/>
  <c r="DW27" i="51"/>
  <c r="DO27" i="51"/>
  <c r="DO15" i="51"/>
  <c r="DW15" i="51"/>
  <c r="DM23" i="51"/>
  <c r="DU23" i="51"/>
  <c r="DP17" i="51"/>
  <c r="DG17" i="51"/>
  <c r="EI30" i="51"/>
  <c r="EA30" i="51"/>
  <c r="DW11" i="51"/>
  <c r="DO11" i="51"/>
  <c r="DO18" i="51"/>
  <c r="DW18" i="51"/>
  <c r="DP26" i="51"/>
  <c r="DG26" i="51"/>
  <c r="DO23" i="51"/>
  <c r="DW23" i="51"/>
  <c r="DM26" i="51"/>
  <c r="DU26" i="51"/>
  <c r="EA18" i="51"/>
  <c r="EI18" i="51"/>
  <c r="DM10" i="51"/>
  <c r="DU10" i="51"/>
  <c r="DW29" i="51"/>
  <c r="DO29" i="51"/>
  <c r="DU24" i="51"/>
  <c r="DM24" i="51"/>
  <c r="DG14" i="51"/>
  <c r="DP14" i="51"/>
  <c r="DP25" i="51"/>
  <c r="DG25" i="51"/>
  <c r="EO21" i="51"/>
  <c r="EW21" i="51"/>
  <c r="DV19" i="51"/>
  <c r="ED19" i="51"/>
  <c r="DP10" i="50"/>
  <c r="DG10" i="50"/>
  <c r="DU18" i="50"/>
  <c r="DM18" i="50"/>
  <c r="DW32" i="50"/>
  <c r="DO32" i="50"/>
  <c r="EB29" i="50"/>
  <c r="DT29" i="50"/>
  <c r="DV18" i="50"/>
  <c r="ED18" i="50"/>
  <c r="DG21" i="50"/>
  <c r="DP21" i="50"/>
  <c r="DT10" i="50"/>
  <c r="EB10" i="50"/>
  <c r="DU14" i="50"/>
  <c r="DM14" i="50"/>
  <c r="ED26" i="50"/>
  <c r="DV26" i="50"/>
  <c r="DM31" i="50"/>
  <c r="DU31" i="50"/>
  <c r="DM17" i="50"/>
  <c r="DU17" i="50"/>
  <c r="ED29" i="50"/>
  <c r="DV29" i="50"/>
  <c r="DP28" i="50"/>
  <c r="DG28" i="50"/>
  <c r="DG22" i="50"/>
  <c r="DP22" i="50"/>
  <c r="EI28" i="50"/>
  <c r="EA28" i="50"/>
  <c r="EK30" i="50"/>
  <c r="EC30" i="50"/>
  <c r="EI21" i="50"/>
  <c r="EA21" i="50"/>
  <c r="EI9" i="50"/>
  <c r="EA9" i="50"/>
  <c r="DT13" i="50"/>
  <c r="EB13" i="50"/>
  <c r="EB15" i="50"/>
  <c r="DT15" i="50"/>
  <c r="DM27" i="50"/>
  <c r="DU27" i="50"/>
  <c r="ED17" i="50"/>
  <c r="DV17" i="50"/>
  <c r="DP9" i="50"/>
  <c r="DG9" i="50"/>
  <c r="DP19" i="50"/>
  <c r="DG19" i="50"/>
  <c r="DU32" i="50"/>
  <c r="DM32" i="50"/>
  <c r="EB19" i="50"/>
  <c r="DT19" i="50"/>
  <c r="DP23" i="50"/>
  <c r="DG23" i="50"/>
  <c r="DU11" i="50"/>
  <c r="DM11" i="50"/>
  <c r="DG13" i="50"/>
  <c r="DP13" i="50"/>
  <c r="DW14" i="50"/>
  <c r="DO14" i="50"/>
  <c r="ED27" i="50"/>
  <c r="DV27" i="50"/>
  <c r="DO12" i="50"/>
  <c r="DW12" i="50"/>
  <c r="DT12" i="50"/>
  <c r="EB12" i="50"/>
  <c r="DW11" i="50"/>
  <c r="DO11" i="50"/>
  <c r="DT16" i="50"/>
  <c r="EB16" i="50"/>
  <c r="DU25" i="50"/>
  <c r="DM25" i="50"/>
  <c r="DP15" i="50"/>
  <c r="DG15" i="50"/>
  <c r="DT30" i="50"/>
  <c r="EB30" i="50"/>
  <c r="DM24" i="50"/>
  <c r="DU24" i="50"/>
  <c r="DW20" i="50"/>
  <c r="DO20" i="50"/>
  <c r="DO16" i="50"/>
  <c r="DW16" i="50"/>
  <c r="EI23" i="50"/>
  <c r="EA23" i="50"/>
  <c r="DU26" i="50"/>
  <c r="DM26" i="50"/>
  <c r="DW32" i="51" l="1"/>
  <c r="DO32" i="51"/>
  <c r="DT20" i="50"/>
  <c r="EB20" i="50"/>
  <c r="EI27" i="51"/>
  <c r="EA27" i="51"/>
  <c r="EH19" i="51"/>
  <c r="EP19" i="51"/>
  <c r="EA29" i="51"/>
  <c r="EI29" i="51"/>
  <c r="DW31" i="50"/>
  <c r="DO31" i="50"/>
  <c r="DT22" i="50"/>
  <c r="EB22" i="50"/>
  <c r="DW25" i="50"/>
  <c r="DO25" i="50"/>
  <c r="ED24" i="50"/>
  <c r="DV24" i="50"/>
  <c r="EP18" i="51"/>
  <c r="EH18" i="51"/>
  <c r="DO17" i="51"/>
  <c r="DW17" i="51"/>
  <c r="EB23" i="51"/>
  <c r="DT23" i="51"/>
  <c r="DW21" i="51"/>
  <c r="DO21" i="51"/>
  <c r="DW14" i="51"/>
  <c r="DO14" i="51"/>
  <c r="DW30" i="51"/>
  <c r="DO30" i="51"/>
  <c r="ED15" i="51"/>
  <c r="DV15" i="51"/>
  <c r="EB15" i="51"/>
  <c r="DT15" i="51"/>
  <c r="EB13" i="51"/>
  <c r="DT13" i="51"/>
  <c r="DV18" i="51"/>
  <c r="ED18" i="51"/>
  <c r="ED31" i="51"/>
  <c r="DV31" i="51"/>
  <c r="EK19" i="51"/>
  <c r="EC19" i="51"/>
  <c r="EP20" i="51"/>
  <c r="EH20" i="51"/>
  <c r="EA28" i="51"/>
  <c r="EI28" i="51"/>
  <c r="DV27" i="51"/>
  <c r="ED27" i="51"/>
  <c r="EB24" i="51"/>
  <c r="DT24" i="51"/>
  <c r="EK13" i="51"/>
  <c r="EC13" i="51"/>
  <c r="EA12" i="51"/>
  <c r="EI12" i="51"/>
  <c r="EK9" i="51"/>
  <c r="EC9" i="51"/>
  <c r="EB26" i="51"/>
  <c r="DT26" i="51"/>
  <c r="DV10" i="51"/>
  <c r="ED10" i="51"/>
  <c r="EI14" i="51"/>
  <c r="EA14" i="51"/>
  <c r="EI22" i="51"/>
  <c r="EA22" i="51"/>
  <c r="ED23" i="51"/>
  <c r="DV23" i="51"/>
  <c r="DV24" i="51"/>
  <c r="ED24" i="51"/>
  <c r="DW22" i="51"/>
  <c r="DO22" i="51"/>
  <c r="ED29" i="51"/>
  <c r="DV29" i="51"/>
  <c r="DV11" i="51"/>
  <c r="ED11" i="51"/>
  <c r="DT11" i="51"/>
  <c r="EB11" i="51"/>
  <c r="EH25" i="51"/>
  <c r="EP25" i="51"/>
  <c r="DT32" i="51"/>
  <c r="EB32" i="51"/>
  <c r="EB16" i="51"/>
  <c r="DT16" i="51"/>
  <c r="DO12" i="51"/>
  <c r="DW12" i="51"/>
  <c r="FD21" i="51"/>
  <c r="EV21" i="51"/>
  <c r="DO26" i="51"/>
  <c r="DW26" i="51"/>
  <c r="EB10" i="51"/>
  <c r="DT10" i="51"/>
  <c r="ED28" i="51"/>
  <c r="DV28" i="51"/>
  <c r="EB31" i="51"/>
  <c r="DT31" i="51"/>
  <c r="EV17" i="51"/>
  <c r="FD17" i="51"/>
  <c r="ED20" i="51"/>
  <c r="DV20" i="51"/>
  <c r="DO25" i="51"/>
  <c r="DW25" i="51"/>
  <c r="DV16" i="51"/>
  <c r="ED16" i="51"/>
  <c r="EH30" i="51"/>
  <c r="EP30" i="51"/>
  <c r="EI9" i="51"/>
  <c r="EA9" i="51"/>
  <c r="DW22" i="50"/>
  <c r="DO22" i="50"/>
  <c r="EC17" i="50"/>
  <c r="EK17" i="50"/>
  <c r="DW28" i="50"/>
  <c r="DO28" i="50"/>
  <c r="EI15" i="50"/>
  <c r="EA15" i="50"/>
  <c r="EA13" i="50"/>
  <c r="EI13" i="50"/>
  <c r="DV14" i="50"/>
  <c r="ED14" i="50"/>
  <c r="DW13" i="50"/>
  <c r="DO13" i="50"/>
  <c r="EP23" i="50"/>
  <c r="EH23" i="50"/>
  <c r="DV11" i="50"/>
  <c r="ED11" i="50"/>
  <c r="EH9" i="50"/>
  <c r="EP9" i="50"/>
  <c r="EI10" i="50"/>
  <c r="EA10" i="50"/>
  <c r="EI16" i="50"/>
  <c r="EA16" i="50"/>
  <c r="EB11" i="50"/>
  <c r="DT11" i="50"/>
  <c r="EC18" i="50"/>
  <c r="EK18" i="50"/>
  <c r="EB17" i="50"/>
  <c r="DT17" i="50"/>
  <c r="EA19" i="50"/>
  <c r="EI19" i="50"/>
  <c r="EI12" i="50"/>
  <c r="EA12" i="50"/>
  <c r="EB31" i="50"/>
  <c r="DT31" i="50"/>
  <c r="DT32" i="50"/>
  <c r="EB32" i="50"/>
  <c r="EH21" i="50"/>
  <c r="EP21" i="50"/>
  <c r="DV32" i="50"/>
  <c r="ED32" i="50"/>
  <c r="EI30" i="50"/>
  <c r="EA30" i="50"/>
  <c r="DV12" i="50"/>
  <c r="ED12" i="50"/>
  <c r="DT26" i="50"/>
  <c r="EB26" i="50"/>
  <c r="EB27" i="50"/>
  <c r="DT27" i="50"/>
  <c r="DW23" i="50"/>
  <c r="DO23" i="50"/>
  <c r="DV20" i="50"/>
  <c r="ED20" i="50"/>
  <c r="EA29" i="50"/>
  <c r="EI29" i="50"/>
  <c r="DO19" i="50"/>
  <c r="DW19" i="50"/>
  <c r="EJ30" i="50"/>
  <c r="ER30" i="50"/>
  <c r="EK26" i="50"/>
  <c r="EC26" i="50"/>
  <c r="EB18" i="50"/>
  <c r="DT18" i="50"/>
  <c r="DT25" i="50"/>
  <c r="EB25" i="50"/>
  <c r="DO21" i="50"/>
  <c r="DW21" i="50"/>
  <c r="DV16" i="50"/>
  <c r="ED16" i="50"/>
  <c r="EC29" i="50"/>
  <c r="EK29" i="50"/>
  <c r="EB24" i="50"/>
  <c r="DT24" i="50"/>
  <c r="DO15" i="50"/>
  <c r="DW15" i="50"/>
  <c r="EK27" i="50"/>
  <c r="EC27" i="50"/>
  <c r="DO9" i="50"/>
  <c r="DW9" i="50"/>
  <c r="EH28" i="50"/>
  <c r="EP28" i="50"/>
  <c r="EB14" i="50"/>
  <c r="DT14" i="50"/>
  <c r="DW10" i="50"/>
  <c r="DO10" i="50"/>
  <c r="ED25" i="50" l="1"/>
  <c r="DV25" i="50"/>
  <c r="EI22" i="50"/>
  <c r="EA22" i="50"/>
  <c r="EP29" i="51"/>
  <c r="EH29" i="51"/>
  <c r="EO19" i="51"/>
  <c r="EW19" i="51"/>
  <c r="EP27" i="51"/>
  <c r="EH27" i="51"/>
  <c r="EI20" i="50"/>
  <c r="EA20" i="50"/>
  <c r="ED31" i="50"/>
  <c r="DV31" i="50"/>
  <c r="EC24" i="50"/>
  <c r="EK24" i="50"/>
  <c r="DV32" i="51"/>
  <c r="ED32" i="51"/>
  <c r="EA15" i="51"/>
  <c r="EI15" i="51"/>
  <c r="EC15" i="51"/>
  <c r="EK15" i="51"/>
  <c r="ED30" i="51"/>
  <c r="DV30" i="51"/>
  <c r="EK16" i="51"/>
  <c r="EC16" i="51"/>
  <c r="EC29" i="51"/>
  <c r="EK29" i="51"/>
  <c r="EA26" i="51"/>
  <c r="EI26" i="51"/>
  <c r="EW20" i="51"/>
  <c r="EO20" i="51"/>
  <c r="DV14" i="51"/>
  <c r="ED14" i="51"/>
  <c r="EP28" i="51"/>
  <c r="EH28" i="51"/>
  <c r="EK11" i="51"/>
  <c r="EC11" i="51"/>
  <c r="EJ19" i="51"/>
  <c r="ER19" i="51"/>
  <c r="ED12" i="51"/>
  <c r="DV12" i="51"/>
  <c r="EK24" i="51"/>
  <c r="EC24" i="51"/>
  <c r="EH12" i="51"/>
  <c r="EP12" i="51"/>
  <c r="EK27" i="51"/>
  <c r="EC27" i="51"/>
  <c r="ED26" i="51"/>
  <c r="DV26" i="51"/>
  <c r="EJ9" i="51"/>
  <c r="ER9" i="51"/>
  <c r="EC20" i="51"/>
  <c r="EK20" i="51"/>
  <c r="EC31" i="51"/>
  <c r="EK31" i="51"/>
  <c r="EA23" i="51"/>
  <c r="EI23" i="51"/>
  <c r="EC10" i="51"/>
  <c r="EK10" i="51"/>
  <c r="DV25" i="51"/>
  <c r="ED25" i="51"/>
  <c r="DV21" i="51"/>
  <c r="ED21" i="51"/>
  <c r="FK17" i="51"/>
  <c r="FC17" i="51"/>
  <c r="EC18" i="51"/>
  <c r="EK18" i="51"/>
  <c r="ED17" i="51"/>
  <c r="DV17" i="51"/>
  <c r="EC28" i="51"/>
  <c r="EK28" i="51"/>
  <c r="EH9" i="51"/>
  <c r="EP9" i="51"/>
  <c r="EW30" i="51"/>
  <c r="EO30" i="51"/>
  <c r="FC21" i="51"/>
  <c r="FK21" i="51"/>
  <c r="EI16" i="51"/>
  <c r="EA16" i="51"/>
  <c r="EC23" i="51"/>
  <c r="EK23" i="51"/>
  <c r="ER13" i="51"/>
  <c r="EJ13" i="51"/>
  <c r="EI11" i="51"/>
  <c r="EA11" i="51"/>
  <c r="DV22" i="51"/>
  <c r="ED22" i="51"/>
  <c r="EA32" i="51"/>
  <c r="EI32" i="51"/>
  <c r="EW25" i="51"/>
  <c r="EO25" i="51"/>
  <c r="EH14" i="51"/>
  <c r="EP14" i="51"/>
  <c r="EA10" i="51"/>
  <c r="EI10" i="51"/>
  <c r="EA31" i="51"/>
  <c r="EI31" i="51"/>
  <c r="EH22" i="51"/>
  <c r="EP22" i="51"/>
  <c r="EI24" i="51"/>
  <c r="EA24" i="51"/>
  <c r="EI13" i="51"/>
  <c r="EA13" i="51"/>
  <c r="EO18" i="51"/>
  <c r="EW18" i="51"/>
  <c r="EK32" i="50"/>
  <c r="EC32" i="50"/>
  <c r="EW21" i="50"/>
  <c r="EO21" i="50"/>
  <c r="EI32" i="50"/>
  <c r="EA32" i="50"/>
  <c r="EH10" i="50"/>
  <c r="EP10" i="50"/>
  <c r="EA27" i="50"/>
  <c r="EI27" i="50"/>
  <c r="EI26" i="50"/>
  <c r="EA26" i="50"/>
  <c r="EP15" i="50"/>
  <c r="EH15" i="50"/>
  <c r="ED15" i="50"/>
  <c r="DV15" i="50"/>
  <c r="EY30" i="50"/>
  <c r="EQ30" i="50"/>
  <c r="EH19" i="50"/>
  <c r="EP19" i="50"/>
  <c r="EA31" i="50"/>
  <c r="EI31" i="50"/>
  <c r="EC11" i="50"/>
  <c r="EK11" i="50"/>
  <c r="EO23" i="50"/>
  <c r="EW23" i="50"/>
  <c r="ED28" i="50"/>
  <c r="DV28" i="50"/>
  <c r="EA11" i="50"/>
  <c r="EI11" i="50"/>
  <c r="ED21" i="50"/>
  <c r="DV21" i="50"/>
  <c r="EK14" i="50"/>
  <c r="EC14" i="50"/>
  <c r="EP16" i="50"/>
  <c r="EH16" i="50"/>
  <c r="EA25" i="50"/>
  <c r="EI25" i="50"/>
  <c r="EP13" i="50"/>
  <c r="EH13" i="50"/>
  <c r="DV19" i="50"/>
  <c r="ED19" i="50"/>
  <c r="EK12" i="50"/>
  <c r="EC12" i="50"/>
  <c r="ER17" i="50"/>
  <c r="EJ17" i="50"/>
  <c r="EK20" i="50"/>
  <c r="EC20" i="50"/>
  <c r="DV23" i="50"/>
  <c r="ED23" i="50"/>
  <c r="EH12" i="50"/>
  <c r="EP12" i="50"/>
  <c r="EA24" i="50"/>
  <c r="EI24" i="50"/>
  <c r="EA17" i="50"/>
  <c r="EI17" i="50"/>
  <c r="EK16" i="50"/>
  <c r="EC16" i="50"/>
  <c r="EA18" i="50"/>
  <c r="EI18" i="50"/>
  <c r="ER27" i="50"/>
  <c r="EJ27" i="50"/>
  <c r="ER29" i="50"/>
  <c r="EJ29" i="50"/>
  <c r="EP29" i="50"/>
  <c r="EH29" i="50"/>
  <c r="ER18" i="50"/>
  <c r="EJ18" i="50"/>
  <c r="ED10" i="50"/>
  <c r="DV10" i="50"/>
  <c r="DV13" i="50"/>
  <c r="ED13" i="50"/>
  <c r="EI14" i="50"/>
  <c r="EA14" i="50"/>
  <c r="EW28" i="50"/>
  <c r="EO28" i="50"/>
  <c r="ED9" i="50"/>
  <c r="DV9" i="50"/>
  <c r="EW9" i="50"/>
  <c r="EO9" i="50"/>
  <c r="EJ26" i="50"/>
  <c r="ER26" i="50"/>
  <c r="EP30" i="50"/>
  <c r="EH30" i="50"/>
  <c r="ED22" i="50"/>
  <c r="DV22" i="50"/>
  <c r="EC31" i="50" l="1"/>
  <c r="EK31" i="50"/>
  <c r="EH20" i="50"/>
  <c r="EP20" i="50"/>
  <c r="EO27" i="51"/>
  <c r="EW27" i="51"/>
  <c r="FD19" i="51"/>
  <c r="EV19" i="51"/>
  <c r="EW29" i="51"/>
  <c r="EO29" i="51"/>
  <c r="ER24" i="50"/>
  <c r="EJ24" i="50"/>
  <c r="EH22" i="50"/>
  <c r="EP22" i="50"/>
  <c r="EK32" i="51"/>
  <c r="EC32" i="51"/>
  <c r="EK25" i="50"/>
  <c r="EC25" i="50"/>
  <c r="ER10" i="51"/>
  <c r="EJ10" i="51"/>
  <c r="EH13" i="51"/>
  <c r="EP13" i="51"/>
  <c r="ER28" i="51"/>
  <c r="EJ28" i="51"/>
  <c r="EW22" i="51"/>
  <c r="EO22" i="51"/>
  <c r="EJ20" i="51"/>
  <c r="ER20" i="51"/>
  <c r="EP11" i="51"/>
  <c r="EH11" i="51"/>
  <c r="EK17" i="51"/>
  <c r="EC17" i="51"/>
  <c r="EJ11" i="51"/>
  <c r="ER11" i="51"/>
  <c r="EK30" i="51"/>
  <c r="EC30" i="51"/>
  <c r="EK22" i="51"/>
  <c r="EC22" i="51"/>
  <c r="EY13" i="51"/>
  <c r="EQ13" i="51"/>
  <c r="EP10" i="51"/>
  <c r="EH10" i="51"/>
  <c r="ER23" i="51"/>
  <c r="EJ23" i="51"/>
  <c r="EC14" i="51"/>
  <c r="EK14" i="51"/>
  <c r="ER15" i="51"/>
  <c r="EJ15" i="51"/>
  <c r="FD18" i="51"/>
  <c r="EV18" i="51"/>
  <c r="EH23" i="51"/>
  <c r="EP23" i="51"/>
  <c r="EH24" i="51"/>
  <c r="EP24" i="51"/>
  <c r="ER18" i="51"/>
  <c r="EJ18" i="51"/>
  <c r="FR17" i="51"/>
  <c r="FJ17" i="51"/>
  <c r="EC26" i="51"/>
  <c r="EK26" i="51"/>
  <c r="ER29" i="51"/>
  <c r="EJ29" i="51"/>
  <c r="EW14" i="51"/>
  <c r="EO14" i="51"/>
  <c r="EK21" i="51"/>
  <c r="EC21" i="51"/>
  <c r="EP15" i="51"/>
  <c r="EH15" i="51"/>
  <c r="ER31" i="51"/>
  <c r="EJ31" i="51"/>
  <c r="EH16" i="51"/>
  <c r="EP16" i="51"/>
  <c r="EJ27" i="51"/>
  <c r="ER27" i="51"/>
  <c r="EV20" i="51"/>
  <c r="FD20" i="51"/>
  <c r="EJ24" i="51"/>
  <c r="ER24" i="51"/>
  <c r="EK12" i="51"/>
  <c r="EC12" i="51"/>
  <c r="EY19" i="51"/>
  <c r="EQ19" i="51"/>
  <c r="EH31" i="51"/>
  <c r="EP31" i="51"/>
  <c r="EW28" i="51"/>
  <c r="EO28" i="51"/>
  <c r="FJ21" i="51"/>
  <c r="FR21" i="51"/>
  <c r="EK25" i="51"/>
  <c r="EC25" i="51"/>
  <c r="EW12" i="51"/>
  <c r="EO12" i="51"/>
  <c r="EP26" i="51"/>
  <c r="EH26" i="51"/>
  <c r="EP32" i="51"/>
  <c r="EH32" i="51"/>
  <c r="EV30" i="51"/>
  <c r="FD30" i="51"/>
  <c r="EW9" i="51"/>
  <c r="EO9" i="51"/>
  <c r="EJ16" i="51"/>
  <c r="ER16" i="51"/>
  <c r="EY9" i="51"/>
  <c r="EQ9" i="51"/>
  <c r="EV25" i="51"/>
  <c r="FD25" i="51"/>
  <c r="EK28" i="50"/>
  <c r="EC28" i="50"/>
  <c r="FD23" i="50"/>
  <c r="EV23" i="50"/>
  <c r="EH26" i="50"/>
  <c r="EP26" i="50"/>
  <c r="ER11" i="50"/>
  <c r="EJ11" i="50"/>
  <c r="EV9" i="50"/>
  <c r="FD9" i="50"/>
  <c r="EH31" i="50"/>
  <c r="EP31" i="50"/>
  <c r="EK23" i="50"/>
  <c r="EC23" i="50"/>
  <c r="EW19" i="50"/>
  <c r="EO19" i="50"/>
  <c r="EC10" i="50"/>
  <c r="EK10" i="50"/>
  <c r="EK15" i="50"/>
  <c r="EC15" i="50"/>
  <c r="EO15" i="50"/>
  <c r="EW15" i="50"/>
  <c r="EY26" i="50"/>
  <c r="EQ26" i="50"/>
  <c r="EQ18" i="50"/>
  <c r="EY18" i="50"/>
  <c r="EP27" i="50"/>
  <c r="EH27" i="50"/>
  <c r="EW29" i="50"/>
  <c r="EO29" i="50"/>
  <c r="EO10" i="50"/>
  <c r="EW10" i="50"/>
  <c r="EQ29" i="50"/>
  <c r="EY29" i="50"/>
  <c r="EQ27" i="50"/>
  <c r="EY27" i="50"/>
  <c r="EH32" i="50"/>
  <c r="EP32" i="50"/>
  <c r="EP14" i="50"/>
  <c r="EH14" i="50"/>
  <c r="EJ20" i="50"/>
  <c r="ER20" i="50"/>
  <c r="EC21" i="50"/>
  <c r="EK21" i="50"/>
  <c r="EV21" i="50"/>
  <c r="FD21" i="50"/>
  <c r="EC22" i="50"/>
  <c r="EK22" i="50"/>
  <c r="EC19" i="50"/>
  <c r="EK19" i="50"/>
  <c r="EO30" i="50"/>
  <c r="EW30" i="50"/>
  <c r="EP25" i="50"/>
  <c r="EH25" i="50"/>
  <c r="EK9" i="50"/>
  <c r="EC9" i="50"/>
  <c r="ER14" i="50"/>
  <c r="EJ14" i="50"/>
  <c r="EP18" i="50"/>
  <c r="EH18" i="50"/>
  <c r="EK13" i="50"/>
  <c r="EC13" i="50"/>
  <c r="EP11" i="50"/>
  <c r="EH11" i="50"/>
  <c r="EJ12" i="50"/>
  <c r="ER12" i="50"/>
  <c r="EP17" i="50"/>
  <c r="EH17" i="50"/>
  <c r="EP24" i="50"/>
  <c r="EH24" i="50"/>
  <c r="EW13" i="50"/>
  <c r="EO13" i="50"/>
  <c r="EW12" i="50"/>
  <c r="EO12" i="50"/>
  <c r="EW16" i="50"/>
  <c r="EO16" i="50"/>
  <c r="FD28" i="50"/>
  <c r="EV28" i="50"/>
  <c r="EJ16" i="50"/>
  <c r="ER16" i="50"/>
  <c r="EQ17" i="50"/>
  <c r="EY17" i="50"/>
  <c r="FF30" i="50"/>
  <c r="EX30" i="50"/>
  <c r="EJ32" i="50"/>
  <c r="ER32" i="50"/>
  <c r="EQ24" i="50" l="1"/>
  <c r="EY24" i="50"/>
  <c r="EV29" i="51"/>
  <c r="FD29" i="51"/>
  <c r="EJ32" i="51"/>
  <c r="ER32" i="51"/>
  <c r="EW22" i="50"/>
  <c r="EO22" i="50"/>
  <c r="FC19" i="51"/>
  <c r="FK19" i="51"/>
  <c r="EV27" i="51"/>
  <c r="FD27" i="51"/>
  <c r="EO20" i="50"/>
  <c r="EW20" i="50"/>
  <c r="ER31" i="50"/>
  <c r="EJ31" i="50"/>
  <c r="EJ25" i="50"/>
  <c r="ER25" i="50"/>
  <c r="EV12" i="51"/>
  <c r="FD12" i="51"/>
  <c r="EJ17" i="51"/>
  <c r="ER17" i="51"/>
  <c r="EO11" i="51"/>
  <c r="EW11" i="51"/>
  <c r="EY16" i="51"/>
  <c r="EQ16" i="51"/>
  <c r="ER26" i="51"/>
  <c r="EJ26" i="51"/>
  <c r="EQ20" i="51"/>
  <c r="EY20" i="51"/>
  <c r="EV28" i="51"/>
  <c r="FD28" i="51"/>
  <c r="EQ23" i="51"/>
  <c r="EY23" i="51"/>
  <c r="FK20" i="51"/>
  <c r="FC20" i="51"/>
  <c r="EY27" i="51"/>
  <c r="EQ27" i="51"/>
  <c r="EO16" i="51"/>
  <c r="EW16" i="51"/>
  <c r="FC30" i="51"/>
  <c r="FK30" i="51"/>
  <c r="EJ25" i="51"/>
  <c r="ER25" i="51"/>
  <c r="EO31" i="51"/>
  <c r="EW31" i="51"/>
  <c r="EO10" i="51"/>
  <c r="EW10" i="51"/>
  <c r="FF19" i="51"/>
  <c r="EX19" i="51"/>
  <c r="EW15" i="51"/>
  <c r="EO15" i="51"/>
  <c r="EQ18" i="51"/>
  <c r="EY18" i="51"/>
  <c r="EX13" i="51"/>
  <c r="FF13" i="51"/>
  <c r="EQ28" i="51"/>
  <c r="EY28" i="51"/>
  <c r="FC18" i="51"/>
  <c r="FK18" i="51"/>
  <c r="EV9" i="51"/>
  <c r="FD9" i="51"/>
  <c r="EV22" i="51"/>
  <c r="FD22" i="51"/>
  <c r="EO24" i="51"/>
  <c r="EW24" i="51"/>
  <c r="EO13" i="51"/>
  <c r="EW13" i="51"/>
  <c r="EX9" i="51"/>
  <c r="FF9" i="51"/>
  <c r="EO32" i="51"/>
  <c r="EW32" i="51"/>
  <c r="ER12" i="51"/>
  <c r="EJ12" i="51"/>
  <c r="ER21" i="51"/>
  <c r="EJ21" i="51"/>
  <c r="EJ22" i="51"/>
  <c r="ER22" i="51"/>
  <c r="EQ15" i="51"/>
  <c r="EY15" i="51"/>
  <c r="FY21" i="51"/>
  <c r="FQ21" i="51"/>
  <c r="EQ29" i="51"/>
  <c r="EY29" i="51"/>
  <c r="EQ31" i="51"/>
  <c r="EY31" i="51"/>
  <c r="EY24" i="51"/>
  <c r="EQ24" i="51"/>
  <c r="EW23" i="51"/>
  <c r="EO23" i="51"/>
  <c r="EY11" i="51"/>
  <c r="EQ11" i="51"/>
  <c r="FK25" i="51"/>
  <c r="FC25" i="51"/>
  <c r="EJ14" i="51"/>
  <c r="ER14" i="51"/>
  <c r="FY17" i="51"/>
  <c r="FQ17" i="51"/>
  <c r="EO26" i="51"/>
  <c r="EW26" i="51"/>
  <c r="EV14" i="51"/>
  <c r="FD14" i="51"/>
  <c r="EJ30" i="51"/>
  <c r="ER30" i="51"/>
  <c r="EQ10" i="51"/>
  <c r="EY10" i="51"/>
  <c r="EO32" i="50"/>
  <c r="EW32" i="50"/>
  <c r="FC9" i="50"/>
  <c r="FK9" i="50"/>
  <c r="FE30" i="50"/>
  <c r="FM30" i="50"/>
  <c r="EW17" i="50"/>
  <c r="EO17" i="50"/>
  <c r="EO25" i="50"/>
  <c r="EW25" i="50"/>
  <c r="FF26" i="50"/>
  <c r="EX26" i="50"/>
  <c r="EX17" i="50"/>
  <c r="FF17" i="50"/>
  <c r="EY12" i="50"/>
  <c r="EQ12" i="50"/>
  <c r="FD30" i="50"/>
  <c r="EV30" i="50"/>
  <c r="FF27" i="50"/>
  <c r="EX27" i="50"/>
  <c r="FD15" i="50"/>
  <c r="EV15" i="50"/>
  <c r="EQ11" i="50"/>
  <c r="EY11" i="50"/>
  <c r="FF29" i="50"/>
  <c r="EX29" i="50"/>
  <c r="FD10" i="50"/>
  <c r="EV10" i="50"/>
  <c r="EJ21" i="50"/>
  <c r="ER21" i="50"/>
  <c r="EO24" i="50"/>
  <c r="EW24" i="50"/>
  <c r="ER19" i="50"/>
  <c r="EJ19" i="50"/>
  <c r="ER15" i="50"/>
  <c r="EJ15" i="50"/>
  <c r="EJ10" i="50"/>
  <c r="ER10" i="50"/>
  <c r="FC28" i="50"/>
  <c r="FK28" i="50"/>
  <c r="FD29" i="50"/>
  <c r="EV29" i="50"/>
  <c r="FD12" i="50"/>
  <c r="EV12" i="50"/>
  <c r="EY14" i="50"/>
  <c r="EQ14" i="50"/>
  <c r="EO27" i="50"/>
  <c r="EW27" i="50"/>
  <c r="EJ23" i="50"/>
  <c r="ER23" i="50"/>
  <c r="EJ28" i="50"/>
  <c r="ER28" i="50"/>
  <c r="FF18" i="50"/>
  <c r="EX18" i="50"/>
  <c r="EW14" i="50"/>
  <c r="EO14" i="50"/>
  <c r="FC21" i="50"/>
  <c r="FK21" i="50"/>
  <c r="EV16" i="50"/>
  <c r="FD16" i="50"/>
  <c r="EV19" i="50"/>
  <c r="FD19" i="50"/>
  <c r="EQ20" i="50"/>
  <c r="EY20" i="50"/>
  <c r="EY32" i="50"/>
  <c r="EQ32" i="50"/>
  <c r="EW31" i="50"/>
  <c r="EO31" i="50"/>
  <c r="EJ9" i="50"/>
  <c r="ER9" i="50"/>
  <c r="EY16" i="50"/>
  <c r="EQ16" i="50"/>
  <c r="EW26" i="50"/>
  <c r="EO26" i="50"/>
  <c r="EO11" i="50"/>
  <c r="EW11" i="50"/>
  <c r="ER22" i="50"/>
  <c r="EJ22" i="50"/>
  <c r="EJ13" i="50"/>
  <c r="ER13" i="50"/>
  <c r="EO18" i="50"/>
  <c r="EW18" i="50"/>
  <c r="FC23" i="50"/>
  <c r="FK23" i="50"/>
  <c r="FD13" i="50"/>
  <c r="EV13" i="50"/>
  <c r="EY31" i="50" l="1"/>
  <c r="EQ31" i="50"/>
  <c r="FK27" i="51"/>
  <c r="FC27" i="51"/>
  <c r="FD20" i="50"/>
  <c r="EV20" i="50"/>
  <c r="FR19" i="51"/>
  <c r="FJ19" i="51"/>
  <c r="EV22" i="50"/>
  <c r="FD22" i="50"/>
  <c r="EY32" i="51"/>
  <c r="EQ32" i="51"/>
  <c r="FC29" i="51"/>
  <c r="FK29" i="51"/>
  <c r="EQ25" i="50"/>
  <c r="EY25" i="50"/>
  <c r="FF24" i="50"/>
  <c r="EX24" i="50"/>
  <c r="FF10" i="51"/>
  <c r="EX10" i="51"/>
  <c r="EQ21" i="51"/>
  <c r="EY21" i="51"/>
  <c r="EY30" i="51"/>
  <c r="EQ30" i="51"/>
  <c r="EQ12" i="51"/>
  <c r="EY12" i="51"/>
  <c r="EX31" i="51"/>
  <c r="FF31" i="51"/>
  <c r="FD26" i="51"/>
  <c r="EV26" i="51"/>
  <c r="FF29" i="51"/>
  <c r="EX29" i="51"/>
  <c r="FM9" i="51"/>
  <c r="FE9" i="51"/>
  <c r="FE13" i="51"/>
  <c r="FM13" i="51"/>
  <c r="FR30" i="51"/>
  <c r="FJ30" i="51"/>
  <c r="EV23" i="51"/>
  <c r="FD23" i="51"/>
  <c r="FD16" i="51"/>
  <c r="EV16" i="51"/>
  <c r="FX17" i="51"/>
  <c r="GF17" i="51"/>
  <c r="GF21" i="51"/>
  <c r="FX21" i="51"/>
  <c r="FF16" i="51"/>
  <c r="EX16" i="51"/>
  <c r="EY14" i="51"/>
  <c r="EQ14" i="51"/>
  <c r="EX15" i="51"/>
  <c r="FF15" i="51"/>
  <c r="FD24" i="51"/>
  <c r="EV24" i="51"/>
  <c r="FD11" i="51"/>
  <c r="EV11" i="51"/>
  <c r="EY25" i="51"/>
  <c r="EQ25" i="51"/>
  <c r="FF18" i="51"/>
  <c r="EX18" i="51"/>
  <c r="EV15" i="51"/>
  <c r="FD15" i="51"/>
  <c r="FF27" i="51"/>
  <c r="EX27" i="51"/>
  <c r="FD31" i="51"/>
  <c r="EV31" i="51"/>
  <c r="FF20" i="51"/>
  <c r="EX20" i="51"/>
  <c r="EQ26" i="51"/>
  <c r="EY26" i="51"/>
  <c r="FK22" i="51"/>
  <c r="FC22" i="51"/>
  <c r="EY17" i="51"/>
  <c r="EQ17" i="51"/>
  <c r="FJ18" i="51"/>
  <c r="FR18" i="51"/>
  <c r="FK14" i="51"/>
  <c r="FC14" i="51"/>
  <c r="FD13" i="51"/>
  <c r="EV13" i="51"/>
  <c r="FR25" i="51"/>
  <c r="FJ25" i="51"/>
  <c r="FE19" i="51"/>
  <c r="FM19" i="51"/>
  <c r="FJ20" i="51"/>
  <c r="FR20" i="51"/>
  <c r="FK28" i="51"/>
  <c r="FC28" i="51"/>
  <c r="FF24" i="51"/>
  <c r="EX24" i="51"/>
  <c r="FF28" i="51"/>
  <c r="EX28" i="51"/>
  <c r="EY22" i="51"/>
  <c r="EQ22" i="51"/>
  <c r="FK9" i="51"/>
  <c r="FC9" i="51"/>
  <c r="FD10" i="51"/>
  <c r="EV10" i="51"/>
  <c r="EX23" i="51"/>
  <c r="FF23" i="51"/>
  <c r="FK12" i="51"/>
  <c r="FC12" i="51"/>
  <c r="FD32" i="51"/>
  <c r="EV32" i="51"/>
  <c r="FF11" i="51"/>
  <c r="EX11" i="51"/>
  <c r="FD11" i="50"/>
  <c r="EV11" i="50"/>
  <c r="EX12" i="50"/>
  <c r="FF12" i="50"/>
  <c r="FK16" i="50"/>
  <c r="FC16" i="50"/>
  <c r="EY21" i="50"/>
  <c r="EQ21" i="50"/>
  <c r="FM17" i="50"/>
  <c r="FE17" i="50"/>
  <c r="EV26" i="50"/>
  <c r="FD26" i="50"/>
  <c r="FF14" i="50"/>
  <c r="EX14" i="50"/>
  <c r="FR21" i="50"/>
  <c r="FJ21" i="50"/>
  <c r="EX16" i="50"/>
  <c r="FF16" i="50"/>
  <c r="FK12" i="50"/>
  <c r="FC12" i="50"/>
  <c r="FC10" i="50"/>
  <c r="FK10" i="50"/>
  <c r="FM26" i="50"/>
  <c r="FE26" i="50"/>
  <c r="FD24" i="50"/>
  <c r="EV24" i="50"/>
  <c r="EQ13" i="50"/>
  <c r="EY13" i="50"/>
  <c r="EY28" i="50"/>
  <c r="EQ28" i="50"/>
  <c r="FJ9" i="50"/>
  <c r="FR9" i="50"/>
  <c r="FD27" i="50"/>
  <c r="EV27" i="50"/>
  <c r="EY9" i="50"/>
  <c r="EQ9" i="50"/>
  <c r="FC13" i="50"/>
  <c r="FK13" i="50"/>
  <c r="FE29" i="50"/>
  <c r="FM29" i="50"/>
  <c r="FD18" i="50"/>
  <c r="EV18" i="50"/>
  <c r="EY10" i="50"/>
  <c r="EQ10" i="50"/>
  <c r="EY15" i="50"/>
  <c r="EQ15" i="50"/>
  <c r="FE27" i="50"/>
  <c r="FM27" i="50"/>
  <c r="FC29" i="50"/>
  <c r="FK29" i="50"/>
  <c r="FR23" i="50"/>
  <c r="FJ23" i="50"/>
  <c r="FR28" i="50"/>
  <c r="FJ28" i="50"/>
  <c r="FC15" i="50"/>
  <c r="FK15" i="50"/>
  <c r="FF20" i="50"/>
  <c r="EX20" i="50"/>
  <c r="EY23" i="50"/>
  <c r="EQ23" i="50"/>
  <c r="FD32" i="50"/>
  <c r="EV32" i="50"/>
  <c r="FK19" i="50"/>
  <c r="FC19" i="50"/>
  <c r="FD25" i="50"/>
  <c r="EV25" i="50"/>
  <c r="FF11" i="50"/>
  <c r="EX11" i="50"/>
  <c r="EV31" i="50"/>
  <c r="FD31" i="50"/>
  <c r="FD14" i="50"/>
  <c r="EV14" i="50"/>
  <c r="EV17" i="50"/>
  <c r="FD17" i="50"/>
  <c r="FT30" i="50"/>
  <c r="FL30" i="50"/>
  <c r="FF32" i="50"/>
  <c r="EX32" i="50"/>
  <c r="FE18" i="50"/>
  <c r="FM18" i="50"/>
  <c r="EQ22" i="50"/>
  <c r="EY22" i="50"/>
  <c r="EQ19" i="50"/>
  <c r="EY19" i="50"/>
  <c r="FC30" i="50"/>
  <c r="FK30" i="50"/>
  <c r="EX32" i="51" l="1"/>
  <c r="FF32" i="51"/>
  <c r="FJ29" i="51"/>
  <c r="FR29" i="51"/>
  <c r="FC22" i="50"/>
  <c r="FK22" i="50"/>
  <c r="FF25" i="50"/>
  <c r="EX25" i="50"/>
  <c r="FQ19" i="51"/>
  <c r="FY19" i="51"/>
  <c r="FC20" i="50"/>
  <c r="FK20" i="50"/>
  <c r="FJ27" i="51"/>
  <c r="FR27" i="51"/>
  <c r="FE24" i="50"/>
  <c r="FM24" i="50"/>
  <c r="EX31" i="50"/>
  <c r="FF31" i="50"/>
  <c r="FM28" i="51"/>
  <c r="FE28" i="51"/>
  <c r="FY18" i="51"/>
  <c r="FQ18" i="51"/>
  <c r="GE17" i="51"/>
  <c r="CM17" i="51"/>
  <c r="FJ28" i="51"/>
  <c r="FR28" i="51"/>
  <c r="EX17" i="51"/>
  <c r="FF17" i="51"/>
  <c r="FM31" i="51"/>
  <c r="FE31" i="51"/>
  <c r="FY20" i="51"/>
  <c r="FQ20" i="51"/>
  <c r="EX25" i="51"/>
  <c r="FF25" i="51"/>
  <c r="FC16" i="51"/>
  <c r="FK16" i="51"/>
  <c r="EX12" i="51"/>
  <c r="FF12" i="51"/>
  <c r="FC11" i="51"/>
  <c r="FK11" i="51"/>
  <c r="FE27" i="51"/>
  <c r="FM27" i="51"/>
  <c r="FK15" i="51"/>
  <c r="FC15" i="51"/>
  <c r="FE18" i="51"/>
  <c r="FM18" i="51"/>
  <c r="FK23" i="51"/>
  <c r="FC23" i="51"/>
  <c r="FC24" i="51"/>
  <c r="FK24" i="51"/>
  <c r="EX30" i="51"/>
  <c r="FF30" i="51"/>
  <c r="EX22" i="51"/>
  <c r="FF22" i="51"/>
  <c r="FL9" i="51"/>
  <c r="FT9" i="51"/>
  <c r="CM21" i="51"/>
  <c r="GE21" i="51"/>
  <c r="FC32" i="51"/>
  <c r="FK32" i="51"/>
  <c r="FK26" i="51"/>
  <c r="FC26" i="51"/>
  <c r="FK10" i="51"/>
  <c r="FC10" i="51"/>
  <c r="FM20" i="51"/>
  <c r="FE20" i="51"/>
  <c r="FM15" i="51"/>
  <c r="FE15" i="51"/>
  <c r="FF21" i="51"/>
  <c r="EX21" i="51"/>
  <c r="FE16" i="51"/>
  <c r="FM16" i="51"/>
  <c r="FE29" i="51"/>
  <c r="FM29" i="51"/>
  <c r="FJ12" i="51"/>
  <c r="FR12" i="51"/>
  <c r="FF26" i="51"/>
  <c r="EX26" i="51"/>
  <c r="FQ30" i="51"/>
  <c r="FY30" i="51"/>
  <c r="FE11" i="51"/>
  <c r="FM11" i="51"/>
  <c r="FM23" i="51"/>
  <c r="FE23" i="51"/>
  <c r="FR9" i="51"/>
  <c r="FJ9" i="51"/>
  <c r="FY25" i="51"/>
  <c r="FQ25" i="51"/>
  <c r="FK31" i="51"/>
  <c r="FC31" i="51"/>
  <c r="FT13" i="51"/>
  <c r="FL13" i="51"/>
  <c r="FC13" i="51"/>
  <c r="FK13" i="51"/>
  <c r="FJ14" i="51"/>
  <c r="FR14" i="51"/>
  <c r="FE24" i="51"/>
  <c r="FM24" i="51"/>
  <c r="FJ22" i="51"/>
  <c r="FR22" i="51"/>
  <c r="FT19" i="51"/>
  <c r="FL19" i="51"/>
  <c r="EX14" i="51"/>
  <c r="FF14" i="51"/>
  <c r="FE10" i="51"/>
  <c r="FM10" i="51"/>
  <c r="FK31" i="50"/>
  <c r="FC31" i="50"/>
  <c r="FK24" i="50"/>
  <c r="FC24" i="50"/>
  <c r="FQ28" i="50"/>
  <c r="FY28" i="50"/>
  <c r="FR30" i="50"/>
  <c r="FJ30" i="50"/>
  <c r="FR15" i="50"/>
  <c r="FJ15" i="50"/>
  <c r="FK26" i="50"/>
  <c r="FC26" i="50"/>
  <c r="FC18" i="50"/>
  <c r="FK18" i="50"/>
  <c r="EX19" i="50"/>
  <c r="FF19" i="50"/>
  <c r="FT29" i="50"/>
  <c r="FL29" i="50"/>
  <c r="FE11" i="50"/>
  <c r="FM11" i="50"/>
  <c r="FL26" i="50"/>
  <c r="FT26" i="50"/>
  <c r="FL17" i="50"/>
  <c r="FT17" i="50"/>
  <c r="FF22" i="50"/>
  <c r="EX22" i="50"/>
  <c r="FR13" i="50"/>
  <c r="FJ13" i="50"/>
  <c r="FJ10" i="50"/>
  <c r="FR10" i="50"/>
  <c r="FC25" i="50"/>
  <c r="FK25" i="50"/>
  <c r="FQ23" i="50"/>
  <c r="FY23" i="50"/>
  <c r="EX21" i="50"/>
  <c r="FF21" i="50"/>
  <c r="FT18" i="50"/>
  <c r="FL18" i="50"/>
  <c r="FJ29" i="50"/>
  <c r="FR29" i="50"/>
  <c r="EX9" i="50"/>
  <c r="FF9" i="50"/>
  <c r="FR12" i="50"/>
  <c r="FJ12" i="50"/>
  <c r="FR16" i="50"/>
  <c r="FJ16" i="50"/>
  <c r="FT27" i="50"/>
  <c r="FL27" i="50"/>
  <c r="FM16" i="50"/>
  <c r="FE16" i="50"/>
  <c r="FE32" i="50"/>
  <c r="FM32" i="50"/>
  <c r="FJ19" i="50"/>
  <c r="FR19" i="50"/>
  <c r="FC27" i="50"/>
  <c r="FK27" i="50"/>
  <c r="FQ9" i="50"/>
  <c r="FY9" i="50"/>
  <c r="FE12" i="50"/>
  <c r="FM12" i="50"/>
  <c r="FS30" i="50"/>
  <c r="GA30" i="50"/>
  <c r="FC32" i="50"/>
  <c r="FK32" i="50"/>
  <c r="FF15" i="50"/>
  <c r="EX15" i="50"/>
  <c r="FQ21" i="50"/>
  <c r="FY21" i="50"/>
  <c r="FK17" i="50"/>
  <c r="FC17" i="50"/>
  <c r="FF23" i="50"/>
  <c r="EX23" i="50"/>
  <c r="EX28" i="50"/>
  <c r="FF28" i="50"/>
  <c r="FK11" i="50"/>
  <c r="FC11" i="50"/>
  <c r="FF13" i="50"/>
  <c r="EX13" i="50"/>
  <c r="FK14" i="50"/>
  <c r="FC14" i="50"/>
  <c r="FE20" i="50"/>
  <c r="FM20" i="50"/>
  <c r="EX10" i="50"/>
  <c r="FF10" i="50"/>
  <c r="FM14" i="50"/>
  <c r="FE14" i="50"/>
  <c r="FY27" i="51" l="1"/>
  <c r="FQ27" i="51"/>
  <c r="FX19" i="51"/>
  <c r="GF19" i="51"/>
  <c r="FE25" i="50"/>
  <c r="FM25" i="50"/>
  <c r="FJ22" i="50"/>
  <c r="FR22" i="50"/>
  <c r="FQ29" i="51"/>
  <c r="FY29" i="51"/>
  <c r="FL24" i="50"/>
  <c r="FT24" i="50"/>
  <c r="FJ20" i="50"/>
  <c r="FR20" i="50"/>
  <c r="FE31" i="50"/>
  <c r="FM31" i="50"/>
  <c r="FE32" i="51"/>
  <c r="FM32" i="51"/>
  <c r="FJ26" i="51"/>
  <c r="FR26" i="51"/>
  <c r="FR32" i="51"/>
  <c r="FJ32" i="51"/>
  <c r="CL21" i="51"/>
  <c r="FJ15" i="51"/>
  <c r="FR15" i="51"/>
  <c r="FY9" i="51"/>
  <c r="FQ9" i="51"/>
  <c r="GA9" i="51"/>
  <c r="FS9" i="51"/>
  <c r="FL27" i="51"/>
  <c r="FT27" i="51"/>
  <c r="FM17" i="51"/>
  <c r="FE17" i="51"/>
  <c r="FQ22" i="51"/>
  <c r="FY22" i="51"/>
  <c r="FM25" i="51"/>
  <c r="FE25" i="51"/>
  <c r="FJ31" i="51"/>
  <c r="FR31" i="51"/>
  <c r="FM30" i="51"/>
  <c r="FE30" i="51"/>
  <c r="FR11" i="51"/>
  <c r="FJ11" i="51"/>
  <c r="FL10" i="51"/>
  <c r="FT10" i="51"/>
  <c r="FT16" i="51"/>
  <c r="FL16" i="51"/>
  <c r="FL11" i="51"/>
  <c r="FT11" i="51"/>
  <c r="FE21" i="51"/>
  <c r="FM21" i="51"/>
  <c r="FY14" i="51"/>
  <c r="FQ14" i="51"/>
  <c r="GF30" i="51"/>
  <c r="FX30" i="51"/>
  <c r="FL15" i="51"/>
  <c r="FT15" i="51"/>
  <c r="CL17" i="51"/>
  <c r="FX25" i="51"/>
  <c r="GF25" i="51"/>
  <c r="FT31" i="51"/>
  <c r="FL31" i="51"/>
  <c r="FY28" i="51"/>
  <c r="FQ28" i="51"/>
  <c r="FR24" i="51"/>
  <c r="FJ24" i="51"/>
  <c r="FM12" i="51"/>
  <c r="FE12" i="51"/>
  <c r="FS13" i="51"/>
  <c r="GA13" i="51"/>
  <c r="FT18" i="51"/>
  <c r="FL18" i="51"/>
  <c r="GF20" i="51"/>
  <c r="FX20" i="51"/>
  <c r="FT23" i="51"/>
  <c r="FL23" i="51"/>
  <c r="FT24" i="51"/>
  <c r="FL24" i="51"/>
  <c r="FR13" i="51"/>
  <c r="FJ13" i="51"/>
  <c r="FL20" i="51"/>
  <c r="FT20" i="51"/>
  <c r="FX18" i="51"/>
  <c r="GF18" i="51"/>
  <c r="FJ23" i="51"/>
  <c r="FR23" i="51"/>
  <c r="FT29" i="51"/>
  <c r="FL29" i="51"/>
  <c r="FE26" i="51"/>
  <c r="FM26" i="51"/>
  <c r="FR16" i="51"/>
  <c r="FJ16" i="51"/>
  <c r="FM14" i="51"/>
  <c r="FE14" i="51"/>
  <c r="FS19" i="51"/>
  <c r="GA19" i="51"/>
  <c r="FM22" i="51"/>
  <c r="FE22" i="51"/>
  <c r="FQ12" i="51"/>
  <c r="FY12" i="51"/>
  <c r="FJ10" i="51"/>
  <c r="FR10" i="51"/>
  <c r="FL28" i="51"/>
  <c r="FT28" i="51"/>
  <c r="FE23" i="50"/>
  <c r="FM23" i="50"/>
  <c r="FE10" i="50"/>
  <c r="FM10" i="50"/>
  <c r="FY13" i="50"/>
  <c r="FQ13" i="50"/>
  <c r="FJ26" i="50"/>
  <c r="FR26" i="50"/>
  <c r="FJ27" i="50"/>
  <c r="FR27" i="50"/>
  <c r="FJ14" i="50"/>
  <c r="FR14" i="50"/>
  <c r="FJ17" i="50"/>
  <c r="FR17" i="50"/>
  <c r="FM22" i="50"/>
  <c r="FE22" i="50"/>
  <c r="FQ15" i="50"/>
  <c r="FY15" i="50"/>
  <c r="FM9" i="50"/>
  <c r="FE9" i="50"/>
  <c r="FM19" i="50"/>
  <c r="FE19" i="50"/>
  <c r="FR18" i="50"/>
  <c r="FJ18" i="50"/>
  <c r="GA17" i="50"/>
  <c r="FS17" i="50"/>
  <c r="GA26" i="50"/>
  <c r="FS26" i="50"/>
  <c r="FR32" i="50"/>
  <c r="FJ32" i="50"/>
  <c r="FM21" i="50"/>
  <c r="FE21" i="50"/>
  <c r="FT11" i="50"/>
  <c r="FL11" i="50"/>
  <c r="FT20" i="50"/>
  <c r="FL20" i="50"/>
  <c r="FY29" i="50"/>
  <c r="FQ29" i="50"/>
  <c r="FR11" i="50"/>
  <c r="FJ11" i="50"/>
  <c r="FL16" i="50"/>
  <c r="FT16" i="50"/>
  <c r="FJ24" i="50"/>
  <c r="FR24" i="50"/>
  <c r="FT12" i="50"/>
  <c r="FL12" i="50"/>
  <c r="FQ16" i="50"/>
  <c r="FY16" i="50"/>
  <c r="GF9" i="50"/>
  <c r="FX9" i="50"/>
  <c r="FQ12" i="50"/>
  <c r="FY12" i="50"/>
  <c r="FY19" i="50"/>
  <c r="FQ19" i="50"/>
  <c r="FT32" i="50"/>
  <c r="FL32" i="50"/>
  <c r="FS18" i="50"/>
  <c r="GA18" i="50"/>
  <c r="FM28" i="50"/>
  <c r="FE28" i="50"/>
  <c r="GH30" i="50"/>
  <c r="FZ30" i="50"/>
  <c r="GF23" i="50"/>
  <c r="FX23" i="50"/>
  <c r="FR25" i="50"/>
  <c r="FJ25" i="50"/>
  <c r="FL14" i="50"/>
  <c r="FT14" i="50"/>
  <c r="FY10" i="50"/>
  <c r="FQ10" i="50"/>
  <c r="GF21" i="50"/>
  <c r="FX21" i="50"/>
  <c r="FQ30" i="50"/>
  <c r="FY30" i="50"/>
  <c r="GF28" i="50"/>
  <c r="FX28" i="50"/>
  <c r="FM13" i="50"/>
  <c r="FE13" i="50"/>
  <c r="FE15" i="50"/>
  <c r="FM15" i="50"/>
  <c r="GA27" i="50"/>
  <c r="FS27" i="50"/>
  <c r="GA29" i="50"/>
  <c r="FS29" i="50"/>
  <c r="FJ31" i="50"/>
  <c r="FR31" i="50"/>
  <c r="FY20" i="50" l="1"/>
  <c r="FQ20" i="50"/>
  <c r="FS24" i="50"/>
  <c r="GA24" i="50"/>
  <c r="FX29" i="51"/>
  <c r="GF29" i="51"/>
  <c r="FY22" i="50"/>
  <c r="FQ22" i="50"/>
  <c r="FL25" i="50"/>
  <c r="FT25" i="50"/>
  <c r="FT31" i="50"/>
  <c r="FL31" i="50"/>
  <c r="CM19" i="51"/>
  <c r="GE19" i="51"/>
  <c r="CL19" i="51" s="1"/>
  <c r="FT32" i="51"/>
  <c r="FL32" i="51"/>
  <c r="GF27" i="51"/>
  <c r="FX27" i="51"/>
  <c r="GA31" i="51"/>
  <c r="FS31" i="51"/>
  <c r="FL17" i="51"/>
  <c r="FT17" i="51"/>
  <c r="FL26" i="51"/>
  <c r="FT26" i="51"/>
  <c r="FS29" i="51"/>
  <c r="GA29" i="51"/>
  <c r="FY10" i="51"/>
  <c r="FQ10" i="51"/>
  <c r="FY23" i="51"/>
  <c r="FQ23" i="51"/>
  <c r="GA18" i="51"/>
  <c r="FS18" i="51"/>
  <c r="GH13" i="51"/>
  <c r="FZ13" i="51"/>
  <c r="FQ11" i="51"/>
  <c r="FY11" i="51"/>
  <c r="FX9" i="51"/>
  <c r="GF9" i="51"/>
  <c r="FS16" i="51"/>
  <c r="GA16" i="51"/>
  <c r="GA10" i="51"/>
  <c r="FS10" i="51"/>
  <c r="FY15" i="51"/>
  <c r="FQ15" i="51"/>
  <c r="GA20" i="51"/>
  <c r="FS20" i="51"/>
  <c r="FL12" i="51"/>
  <c r="FT12" i="51"/>
  <c r="GF14" i="51"/>
  <c r="FX14" i="51"/>
  <c r="FY31" i="51"/>
  <c r="FQ31" i="51"/>
  <c r="GE25" i="51"/>
  <c r="CM25" i="51"/>
  <c r="FL22" i="51"/>
  <c r="FT22" i="51"/>
  <c r="FT21" i="51"/>
  <c r="FL21" i="51"/>
  <c r="FS27" i="51"/>
  <c r="GA27" i="51"/>
  <c r="GH19" i="51"/>
  <c r="FZ19" i="51"/>
  <c r="FQ24" i="51"/>
  <c r="FY24" i="51"/>
  <c r="GA23" i="51"/>
  <c r="FS23" i="51"/>
  <c r="GE30" i="51"/>
  <c r="CM30" i="51"/>
  <c r="FQ13" i="51"/>
  <c r="FY13" i="51"/>
  <c r="FS11" i="51"/>
  <c r="GA11" i="51"/>
  <c r="FL25" i="51"/>
  <c r="FT25" i="51"/>
  <c r="FQ32" i="51"/>
  <c r="FY32" i="51"/>
  <c r="GA28" i="51"/>
  <c r="FS28" i="51"/>
  <c r="FZ9" i="51"/>
  <c r="GH9" i="51"/>
  <c r="GF12" i="51"/>
  <c r="FX12" i="51"/>
  <c r="GF28" i="51"/>
  <c r="FX28" i="51"/>
  <c r="GF22" i="51"/>
  <c r="FX22" i="51"/>
  <c r="FY26" i="51"/>
  <c r="FQ26" i="51"/>
  <c r="FQ16" i="51"/>
  <c r="FY16" i="51"/>
  <c r="CM20" i="51"/>
  <c r="GE20" i="51"/>
  <c r="GA15" i="51"/>
  <c r="FS15" i="51"/>
  <c r="CM18" i="51"/>
  <c r="GE18" i="51"/>
  <c r="FT30" i="51"/>
  <c r="FL30" i="51"/>
  <c r="FL14" i="51"/>
  <c r="FT14" i="51"/>
  <c r="FS24" i="51"/>
  <c r="GA24" i="51"/>
  <c r="GF10" i="50"/>
  <c r="FX10" i="50"/>
  <c r="FX12" i="50"/>
  <c r="GF12" i="50"/>
  <c r="FZ27" i="50"/>
  <c r="GH27" i="50"/>
  <c r="FQ25" i="50"/>
  <c r="FY25" i="50"/>
  <c r="GE9" i="50"/>
  <c r="CM9" i="50"/>
  <c r="GA20" i="50"/>
  <c r="FS20" i="50"/>
  <c r="FQ18" i="50"/>
  <c r="FY18" i="50"/>
  <c r="FT15" i="50"/>
  <c r="FL15" i="50"/>
  <c r="GF16" i="50"/>
  <c r="FX16" i="50"/>
  <c r="FY26" i="50"/>
  <c r="FQ26" i="50"/>
  <c r="GE23" i="50"/>
  <c r="CM23" i="50"/>
  <c r="FL19" i="50"/>
  <c r="FT19" i="50"/>
  <c r="GF19" i="50"/>
  <c r="FX19" i="50"/>
  <c r="GA14" i="50"/>
  <c r="FS14" i="50"/>
  <c r="GA12" i="50"/>
  <c r="FS12" i="50"/>
  <c r="GH18" i="50"/>
  <c r="FZ18" i="50"/>
  <c r="FT10" i="50"/>
  <c r="FL10" i="50"/>
  <c r="FX29" i="50"/>
  <c r="GF29" i="50"/>
  <c r="FT13" i="50"/>
  <c r="FL13" i="50"/>
  <c r="GA11" i="50"/>
  <c r="FS11" i="50"/>
  <c r="FT28" i="50"/>
  <c r="FL28" i="50"/>
  <c r="FT21" i="50"/>
  <c r="FL21" i="50"/>
  <c r="FQ32" i="50"/>
  <c r="FY32" i="50"/>
  <c r="FL22" i="50"/>
  <c r="FT22" i="50"/>
  <c r="FY31" i="50"/>
  <c r="FQ31" i="50"/>
  <c r="FY14" i="50"/>
  <c r="FQ14" i="50"/>
  <c r="FZ29" i="50"/>
  <c r="GH29" i="50"/>
  <c r="FX13" i="50"/>
  <c r="GF13" i="50"/>
  <c r="FY17" i="50"/>
  <c r="FQ17" i="50"/>
  <c r="FT23" i="50"/>
  <c r="FL23" i="50"/>
  <c r="FZ17" i="50"/>
  <c r="GH17" i="50"/>
  <c r="FY27" i="50"/>
  <c r="FQ27" i="50"/>
  <c r="GI30" i="50"/>
  <c r="CO30" i="50" s="1"/>
  <c r="GG30" i="50"/>
  <c r="CN30" i="50" s="1"/>
  <c r="FL9" i="50"/>
  <c r="FT9" i="50"/>
  <c r="FY24" i="50"/>
  <c r="FQ24" i="50"/>
  <c r="FX15" i="50"/>
  <c r="GF15" i="50"/>
  <c r="GE28" i="50"/>
  <c r="CM28" i="50"/>
  <c r="GF30" i="50"/>
  <c r="FX30" i="50"/>
  <c r="FS16" i="50"/>
  <c r="GA16" i="50"/>
  <c r="GE21" i="50"/>
  <c r="CM21" i="50"/>
  <c r="FS32" i="50"/>
  <c r="GA32" i="50"/>
  <c r="FQ11" i="50"/>
  <c r="FY11" i="50"/>
  <c r="FZ26" i="50"/>
  <c r="GH26" i="50"/>
  <c r="GA32" i="51" l="1"/>
  <c r="FS32" i="51"/>
  <c r="GA31" i="50"/>
  <c r="FS31" i="50"/>
  <c r="FS25" i="50"/>
  <c r="GA25" i="50"/>
  <c r="FX22" i="50"/>
  <c r="GF22" i="50"/>
  <c r="GE29" i="51"/>
  <c r="CL29" i="51" s="1"/>
  <c r="CM29" i="51"/>
  <c r="GH24" i="50"/>
  <c r="FZ24" i="50"/>
  <c r="GE27" i="51"/>
  <c r="CL27" i="51" s="1"/>
  <c r="CM27" i="51"/>
  <c r="GF20" i="50"/>
  <c r="FX20" i="50"/>
  <c r="GE14" i="51"/>
  <c r="CM14" i="51"/>
  <c r="FX16" i="51"/>
  <c r="GF16" i="51"/>
  <c r="GA25" i="51"/>
  <c r="FS25" i="51"/>
  <c r="GH27" i="51"/>
  <c r="FZ27" i="51"/>
  <c r="FZ20" i="51"/>
  <c r="GH20" i="51"/>
  <c r="FX23" i="51"/>
  <c r="GF23" i="51"/>
  <c r="GH11" i="51"/>
  <c r="FZ11" i="51"/>
  <c r="FX15" i="51"/>
  <c r="GF15" i="51"/>
  <c r="FX10" i="51"/>
  <c r="GF10" i="51"/>
  <c r="GA12" i="51"/>
  <c r="FS12" i="51"/>
  <c r="FX26" i="51"/>
  <c r="GF26" i="51"/>
  <c r="FS21" i="51"/>
  <c r="GA21" i="51"/>
  <c r="GH29" i="51"/>
  <c r="FZ29" i="51"/>
  <c r="GH24" i="51"/>
  <c r="FZ24" i="51"/>
  <c r="GF13" i="51"/>
  <c r="FX13" i="51"/>
  <c r="FS22" i="51"/>
  <c r="GA22" i="51"/>
  <c r="FZ10" i="51"/>
  <c r="GH10" i="51"/>
  <c r="CL20" i="51"/>
  <c r="GI19" i="51"/>
  <c r="CO19" i="51" s="1"/>
  <c r="CQ19" i="51" s="1"/>
  <c r="GG19" i="51"/>
  <c r="GE22" i="51"/>
  <c r="CM22" i="51"/>
  <c r="GH16" i="51"/>
  <c r="FZ16" i="51"/>
  <c r="GA26" i="51"/>
  <c r="FS26" i="51"/>
  <c r="GA14" i="51"/>
  <c r="FS14" i="51"/>
  <c r="FZ23" i="51"/>
  <c r="GH23" i="51"/>
  <c r="FZ28" i="51"/>
  <c r="GH28" i="51"/>
  <c r="FX24" i="51"/>
  <c r="GF24" i="51"/>
  <c r="GF32" i="51"/>
  <c r="FX32" i="51"/>
  <c r="CL30" i="51"/>
  <c r="CL25" i="51"/>
  <c r="GE9" i="51"/>
  <c r="CM9" i="51"/>
  <c r="GA17" i="51"/>
  <c r="FS17" i="51"/>
  <c r="FS30" i="51"/>
  <c r="GA30" i="51"/>
  <c r="GE12" i="51"/>
  <c r="CL12" i="51" s="1"/>
  <c r="CM12" i="51"/>
  <c r="GF11" i="51"/>
  <c r="FX11" i="51"/>
  <c r="GI13" i="51"/>
  <c r="CO13" i="51" s="1"/>
  <c r="GG13" i="51"/>
  <c r="CN13" i="51" s="1"/>
  <c r="FZ15" i="51"/>
  <c r="GH15" i="51"/>
  <c r="FZ18" i="51"/>
  <c r="GH18" i="51"/>
  <c r="CM28" i="51"/>
  <c r="GE28" i="51"/>
  <c r="CL18" i="51"/>
  <c r="GG9" i="51"/>
  <c r="CN9" i="51" s="1"/>
  <c r="GI9" i="51"/>
  <c r="CO9" i="51" s="1"/>
  <c r="FX31" i="51"/>
  <c r="GF31" i="51"/>
  <c r="FZ31" i="51"/>
  <c r="GH31" i="51"/>
  <c r="FX24" i="50"/>
  <c r="GF24" i="50"/>
  <c r="GH11" i="50"/>
  <c r="FZ11" i="50"/>
  <c r="FX14" i="50"/>
  <c r="GF14" i="50"/>
  <c r="FX27" i="50"/>
  <c r="GF27" i="50"/>
  <c r="GH16" i="50"/>
  <c r="FZ16" i="50"/>
  <c r="GF32" i="50"/>
  <c r="FX32" i="50"/>
  <c r="GF11" i="50"/>
  <c r="FX11" i="50"/>
  <c r="FS9" i="50"/>
  <c r="GA9" i="50"/>
  <c r="CM19" i="50"/>
  <c r="GE19" i="50"/>
  <c r="GA19" i="50"/>
  <c r="FS19" i="50"/>
  <c r="FX31" i="50"/>
  <c r="GF31" i="50"/>
  <c r="CL23" i="50"/>
  <c r="GE30" i="50"/>
  <c r="CM30" i="50"/>
  <c r="CQ30" i="50" s="1"/>
  <c r="GA23" i="50"/>
  <c r="FS23" i="50"/>
  <c r="FS10" i="50"/>
  <c r="GA10" i="50"/>
  <c r="FX26" i="50"/>
  <c r="GF26" i="50"/>
  <c r="GI29" i="50"/>
  <c r="CO29" i="50" s="1"/>
  <c r="GG29" i="50"/>
  <c r="CN29" i="50" s="1"/>
  <c r="FZ14" i="50"/>
  <c r="GH14" i="50"/>
  <c r="CL9" i="50"/>
  <c r="GI17" i="50"/>
  <c r="CO17" i="50" s="1"/>
  <c r="GG17" i="50"/>
  <c r="CN17" i="50" s="1"/>
  <c r="GE12" i="50"/>
  <c r="CM12" i="50"/>
  <c r="GI26" i="50"/>
  <c r="CO26" i="50" s="1"/>
  <c r="GG26" i="50"/>
  <c r="CN26" i="50" s="1"/>
  <c r="FS15" i="50"/>
  <c r="GA15" i="50"/>
  <c r="FZ20" i="50"/>
  <c r="GH20" i="50"/>
  <c r="CM29" i="50"/>
  <c r="CQ29" i="50" s="1"/>
  <c r="GE29" i="50"/>
  <c r="GA22" i="50"/>
  <c r="FS22" i="50"/>
  <c r="GF17" i="50"/>
  <c r="FX17" i="50"/>
  <c r="FS21" i="50"/>
  <c r="GA21" i="50"/>
  <c r="GI18" i="50"/>
  <c r="CO18" i="50" s="1"/>
  <c r="GG18" i="50"/>
  <c r="CN18" i="50" s="1"/>
  <c r="GF18" i="50"/>
  <c r="FX18" i="50"/>
  <c r="CL21" i="50"/>
  <c r="FX25" i="50"/>
  <c r="GF25" i="50"/>
  <c r="CL28" i="50"/>
  <c r="CM15" i="50"/>
  <c r="GE15" i="50"/>
  <c r="GE13" i="50"/>
  <c r="CM13" i="50"/>
  <c r="GH32" i="50"/>
  <c r="FZ32" i="50"/>
  <c r="FS13" i="50"/>
  <c r="GA13" i="50"/>
  <c r="GI27" i="50"/>
  <c r="CO27" i="50" s="1"/>
  <c r="GG27" i="50"/>
  <c r="CN27" i="50" s="1"/>
  <c r="FS28" i="50"/>
  <c r="GA28" i="50"/>
  <c r="GH12" i="50"/>
  <c r="FZ12" i="50"/>
  <c r="GE16" i="50"/>
  <c r="CM16" i="50"/>
  <c r="GE10" i="50"/>
  <c r="CM10" i="50"/>
  <c r="CQ10" i="50" s="1"/>
  <c r="CM20" i="50" l="1"/>
  <c r="GE20" i="50"/>
  <c r="CL20" i="50" s="1"/>
  <c r="GG24" i="50"/>
  <c r="CN24" i="50" s="1"/>
  <c r="GI24" i="50"/>
  <c r="CO24" i="50" s="1"/>
  <c r="GE22" i="50"/>
  <c r="CL22" i="50" s="1"/>
  <c r="CM22" i="50"/>
  <c r="FZ25" i="50"/>
  <c r="GH25" i="50"/>
  <c r="CQ9" i="51"/>
  <c r="FZ31" i="50"/>
  <c r="GH31" i="50"/>
  <c r="GH32" i="51"/>
  <c r="FZ32" i="51"/>
  <c r="GG18" i="51"/>
  <c r="GI18" i="51"/>
  <c r="CO18" i="51" s="1"/>
  <c r="CQ18" i="51" s="1"/>
  <c r="GI11" i="51"/>
  <c r="CO11" i="51" s="1"/>
  <c r="GG11" i="51"/>
  <c r="CN11" i="51" s="1"/>
  <c r="GI31" i="51"/>
  <c r="CO31" i="51" s="1"/>
  <c r="GG31" i="51"/>
  <c r="CN31" i="51" s="1"/>
  <c r="GI16" i="51"/>
  <c r="CO16" i="51" s="1"/>
  <c r="GG16" i="51"/>
  <c r="CN16" i="51" s="1"/>
  <c r="GG20" i="51"/>
  <c r="GI20" i="51"/>
  <c r="CO20" i="51" s="1"/>
  <c r="CQ20" i="51" s="1"/>
  <c r="GE15" i="51"/>
  <c r="CM15" i="51"/>
  <c r="GI15" i="51"/>
  <c r="CO15" i="51" s="1"/>
  <c r="GG15" i="51"/>
  <c r="CN15" i="51" s="1"/>
  <c r="GI24" i="51"/>
  <c r="CO24" i="51" s="1"/>
  <c r="GG24" i="51"/>
  <c r="CN24" i="51" s="1"/>
  <c r="GE11" i="51"/>
  <c r="CM11" i="51"/>
  <c r="GI29" i="51"/>
  <c r="CO29" i="51" s="1"/>
  <c r="CQ29" i="51" s="1"/>
  <c r="GG29" i="51"/>
  <c r="GH21" i="51"/>
  <c r="FZ21" i="51"/>
  <c r="CM24" i="51"/>
  <c r="GE24" i="51"/>
  <c r="CN19" i="51"/>
  <c r="CP19" i="51"/>
  <c r="CS19" i="51" s="1"/>
  <c r="GI27" i="51"/>
  <c r="CO27" i="51" s="1"/>
  <c r="CQ27" i="51" s="1"/>
  <c r="GG27" i="51"/>
  <c r="GI28" i="51"/>
  <c r="CO28" i="51" s="1"/>
  <c r="CQ28" i="51" s="1"/>
  <c r="GG28" i="51"/>
  <c r="CN28" i="51" s="1"/>
  <c r="FZ25" i="51"/>
  <c r="GH25" i="51"/>
  <c r="GH22" i="51"/>
  <c r="FZ22" i="51"/>
  <c r="GH14" i="51"/>
  <c r="FZ14" i="51"/>
  <c r="GE23" i="51"/>
  <c r="CM23" i="51"/>
  <c r="CM32" i="51"/>
  <c r="GE32" i="51"/>
  <c r="CM26" i="51"/>
  <c r="GE26" i="51"/>
  <c r="GI23" i="51"/>
  <c r="CO23" i="51" s="1"/>
  <c r="GG23" i="51"/>
  <c r="CN23" i="51" s="1"/>
  <c r="FZ12" i="51"/>
  <c r="GH12" i="51"/>
  <c r="CP9" i="51"/>
  <c r="CS9" i="51" s="1"/>
  <c r="CL9" i="51"/>
  <c r="CL22" i="51"/>
  <c r="CL28" i="51"/>
  <c r="GG10" i="51"/>
  <c r="CN10" i="51" s="1"/>
  <c r="GI10" i="51"/>
  <c r="CO10" i="51" s="1"/>
  <c r="CM10" i="51"/>
  <c r="GE10" i="51"/>
  <c r="CM13" i="51"/>
  <c r="CQ13" i="51" s="1"/>
  <c r="GE13" i="51"/>
  <c r="FZ26" i="51"/>
  <c r="GH26" i="51"/>
  <c r="CM31" i="51"/>
  <c r="CQ31" i="51" s="1"/>
  <c r="GE31" i="51"/>
  <c r="FZ30" i="51"/>
  <c r="GH30" i="51"/>
  <c r="CM16" i="51"/>
  <c r="GE16" i="51"/>
  <c r="GH17" i="51"/>
  <c r="FZ17" i="51"/>
  <c r="CL14" i="51"/>
  <c r="CL13" i="50"/>
  <c r="GH21" i="50"/>
  <c r="FZ21" i="50"/>
  <c r="CM11" i="50"/>
  <c r="GE11" i="50"/>
  <c r="GI12" i="50"/>
  <c r="CO12" i="50" s="1"/>
  <c r="GG12" i="50"/>
  <c r="CN12" i="50" s="1"/>
  <c r="CM17" i="50"/>
  <c r="CQ17" i="50" s="1"/>
  <c r="GE17" i="50"/>
  <c r="CP30" i="50"/>
  <c r="CS30" i="50" s="1"/>
  <c r="CL30" i="50"/>
  <c r="CM32" i="50"/>
  <c r="GE32" i="50"/>
  <c r="GH28" i="50"/>
  <c r="FZ28" i="50"/>
  <c r="GH13" i="50"/>
  <c r="FZ13" i="50"/>
  <c r="GE14" i="50"/>
  <c r="CM14" i="50"/>
  <c r="GH22" i="50"/>
  <c r="FZ22" i="50"/>
  <c r="CP29" i="50"/>
  <c r="CS29" i="50" s="1"/>
  <c r="CL29" i="50"/>
  <c r="CQ12" i="50"/>
  <c r="CL12" i="50"/>
  <c r="CP12" i="50"/>
  <c r="CS12" i="50" s="1"/>
  <c r="GE25" i="50"/>
  <c r="CM25" i="50"/>
  <c r="GE31" i="50"/>
  <c r="CM31" i="50"/>
  <c r="CM18" i="50"/>
  <c r="CQ18" i="50" s="1"/>
  <c r="GE18" i="50"/>
  <c r="GH15" i="50"/>
  <c r="FZ15" i="50"/>
  <c r="FZ19" i="50"/>
  <c r="GH19" i="50"/>
  <c r="FZ9" i="50"/>
  <c r="GH9" i="50"/>
  <c r="GH23" i="50"/>
  <c r="FZ23" i="50"/>
  <c r="GG16" i="50"/>
  <c r="CN16" i="50" s="1"/>
  <c r="GI16" i="50"/>
  <c r="CO16" i="50" s="1"/>
  <c r="CQ16" i="50" s="1"/>
  <c r="GI11" i="50"/>
  <c r="CO11" i="50" s="1"/>
  <c r="GG11" i="50"/>
  <c r="CN11" i="50" s="1"/>
  <c r="CL10" i="50"/>
  <c r="CL15" i="50"/>
  <c r="CL16" i="50"/>
  <c r="GG20" i="50"/>
  <c r="GI20" i="50"/>
  <c r="CO20" i="50" s="1"/>
  <c r="CQ20" i="50" s="1"/>
  <c r="CM26" i="50"/>
  <c r="CQ26" i="50" s="1"/>
  <c r="GE26" i="50"/>
  <c r="CL19" i="50"/>
  <c r="GE24" i="50"/>
  <c r="CM24" i="50"/>
  <c r="CQ24" i="50" s="1"/>
  <c r="FZ10" i="50"/>
  <c r="GH10" i="50"/>
  <c r="CM27" i="50"/>
  <c r="CQ27" i="50" s="1"/>
  <c r="GE27" i="50"/>
  <c r="GI14" i="50"/>
  <c r="CO14" i="50" s="1"/>
  <c r="GG14" i="50"/>
  <c r="CN14" i="50" s="1"/>
  <c r="GI32" i="50"/>
  <c r="CO32" i="50" s="1"/>
  <c r="GG32" i="50"/>
  <c r="CN32" i="50" s="1"/>
  <c r="CQ32" i="50" l="1"/>
  <c r="GG31" i="50"/>
  <c r="CN31" i="50" s="1"/>
  <c r="GI31" i="50"/>
  <c r="CO31" i="50" s="1"/>
  <c r="GG32" i="51"/>
  <c r="CN32" i="51" s="1"/>
  <c r="GI32" i="51"/>
  <c r="CO32" i="51" s="1"/>
  <c r="GI25" i="50"/>
  <c r="CO25" i="50" s="1"/>
  <c r="CQ25" i="50" s="1"/>
  <c r="GG25" i="50"/>
  <c r="CN25" i="50" s="1"/>
  <c r="CQ31" i="50"/>
  <c r="CQ32" i="51"/>
  <c r="CQ14" i="50"/>
  <c r="CP10" i="51"/>
  <c r="CS10" i="51" s="1"/>
  <c r="CL10" i="51"/>
  <c r="CQ10" i="51"/>
  <c r="CL32" i="51"/>
  <c r="CL24" i="51"/>
  <c r="CP24" i="51"/>
  <c r="CS24" i="51" s="1"/>
  <c r="CN20" i="51"/>
  <c r="CP20" i="51"/>
  <c r="CS20" i="51" s="1"/>
  <c r="GI12" i="51"/>
  <c r="CO12" i="51" s="1"/>
  <c r="CQ12" i="51" s="1"/>
  <c r="GG12" i="51"/>
  <c r="CN12" i="51" s="1"/>
  <c r="CL13" i="51"/>
  <c r="CP13" i="51"/>
  <c r="CS13" i="51" s="1"/>
  <c r="CQ15" i="51"/>
  <c r="GI17" i="51"/>
  <c r="CO17" i="51" s="1"/>
  <c r="CQ17" i="51" s="1"/>
  <c r="GG17" i="51"/>
  <c r="CP23" i="51"/>
  <c r="CS23" i="51" s="1"/>
  <c r="CL23" i="51"/>
  <c r="GI21" i="51"/>
  <c r="CO21" i="51" s="1"/>
  <c r="CQ21" i="51" s="1"/>
  <c r="GG21" i="51"/>
  <c r="CL16" i="51"/>
  <c r="CP16" i="51"/>
  <c r="CS16" i="51" s="1"/>
  <c r="CP28" i="51"/>
  <c r="CS28" i="51" s="1"/>
  <c r="CN29" i="51"/>
  <c r="CP29" i="51"/>
  <c r="CS29" i="51" s="1"/>
  <c r="CP15" i="51"/>
  <c r="CS15" i="51" s="1"/>
  <c r="CL15" i="51"/>
  <c r="CQ16" i="51"/>
  <c r="GI14" i="51"/>
  <c r="CO14" i="51" s="1"/>
  <c r="CQ14" i="51" s="1"/>
  <c r="GG14" i="51"/>
  <c r="CN27" i="51"/>
  <c r="CP27" i="51"/>
  <c r="CS27" i="51" s="1"/>
  <c r="CL26" i="51"/>
  <c r="CQ23" i="51"/>
  <c r="GG30" i="51"/>
  <c r="GI30" i="51"/>
  <c r="CO30" i="51" s="1"/>
  <c r="CQ30" i="51" s="1"/>
  <c r="GG26" i="51"/>
  <c r="CN26" i="51" s="1"/>
  <c r="GI26" i="51"/>
  <c r="CO26" i="51" s="1"/>
  <c r="CQ26" i="51" s="1"/>
  <c r="GG22" i="51"/>
  <c r="GI22" i="51"/>
  <c r="CO22" i="51" s="1"/>
  <c r="CQ22" i="51" s="1"/>
  <c r="CQ11" i="51"/>
  <c r="CQ24" i="51"/>
  <c r="CP31" i="51"/>
  <c r="CS31" i="51" s="1"/>
  <c r="CL31" i="51"/>
  <c r="GI25" i="51"/>
  <c r="CO25" i="51" s="1"/>
  <c r="CQ25" i="51" s="1"/>
  <c r="GG25" i="51"/>
  <c r="CP11" i="51"/>
  <c r="CS11" i="51" s="1"/>
  <c r="CL11" i="51"/>
  <c r="CN18" i="51"/>
  <c r="CP18" i="51"/>
  <c r="CS18" i="51" s="1"/>
  <c r="GG28" i="50"/>
  <c r="GI28" i="50"/>
  <c r="CO28" i="50" s="1"/>
  <c r="CQ28" i="50" s="1"/>
  <c r="CL25" i="50"/>
  <c r="CP24" i="50"/>
  <c r="CS24" i="50" s="1"/>
  <c r="CL24" i="50"/>
  <c r="CL26" i="50"/>
  <c r="CP26" i="50"/>
  <c r="CS26" i="50" s="1"/>
  <c r="CL32" i="50"/>
  <c r="CP32" i="50"/>
  <c r="CS32" i="50" s="1"/>
  <c r="GG9" i="50"/>
  <c r="GI9" i="50"/>
  <c r="CO9" i="50" s="1"/>
  <c r="CQ9" i="50" s="1"/>
  <c r="CP16" i="50"/>
  <c r="CS16" i="50" s="1"/>
  <c r="CL11" i="50"/>
  <c r="CP11" i="50"/>
  <c r="CS11" i="50" s="1"/>
  <c r="GI15" i="50"/>
  <c r="CO15" i="50" s="1"/>
  <c r="CQ15" i="50" s="1"/>
  <c r="GG15" i="50"/>
  <c r="CQ11" i="50"/>
  <c r="GG10" i="50"/>
  <c r="GI10" i="50"/>
  <c r="GG23" i="50"/>
  <c r="GI23" i="50"/>
  <c r="CO23" i="50" s="1"/>
  <c r="CQ23" i="50" s="1"/>
  <c r="CL17" i="50"/>
  <c r="CP17" i="50"/>
  <c r="CS17" i="50" s="1"/>
  <c r="GG19" i="50"/>
  <c r="GI19" i="50"/>
  <c r="CO19" i="50" s="1"/>
  <c r="CQ19" i="50" s="1"/>
  <c r="CL18" i="50"/>
  <c r="CP18" i="50"/>
  <c r="CS18" i="50" s="1"/>
  <c r="CL14" i="50"/>
  <c r="CP14" i="50"/>
  <c r="CS14" i="50" s="1"/>
  <c r="GG22" i="50"/>
  <c r="GI22" i="50"/>
  <c r="CO22" i="50" s="1"/>
  <c r="CQ22" i="50" s="1"/>
  <c r="CN20" i="50"/>
  <c r="CP20" i="50"/>
  <c r="CS20" i="50" s="1"/>
  <c r="GI21" i="50"/>
  <c r="CO21" i="50" s="1"/>
  <c r="CQ21" i="50" s="1"/>
  <c r="GG21" i="50"/>
  <c r="CL27" i="50"/>
  <c r="CP27" i="50"/>
  <c r="CS27" i="50" s="1"/>
  <c r="GG13" i="50"/>
  <c r="GI13" i="50"/>
  <c r="CO13" i="50" s="1"/>
  <c r="CQ13" i="50" s="1"/>
  <c r="CP31" i="50"/>
  <c r="CS31" i="50" s="1"/>
  <c r="CL31" i="50"/>
  <c r="CP25" i="50" l="1"/>
  <c r="CS25" i="50" s="1"/>
  <c r="CP32" i="51"/>
  <c r="CS32" i="51" s="1"/>
  <c r="CN17" i="51"/>
  <c r="CP17" i="51"/>
  <c r="CS17" i="51" s="1"/>
  <c r="CN22" i="51"/>
  <c r="CP22" i="51"/>
  <c r="CS22" i="51" s="1"/>
  <c r="CN30" i="51"/>
  <c r="CP30" i="51"/>
  <c r="CS30" i="51" s="1"/>
  <c r="CN21" i="51"/>
  <c r="CP21" i="51"/>
  <c r="CS21" i="51" s="1"/>
  <c r="CN25" i="51"/>
  <c r="CP25" i="51"/>
  <c r="CS25" i="51" s="1"/>
  <c r="CP26" i="51"/>
  <c r="CS26" i="51" s="1"/>
  <c r="CN14" i="51"/>
  <c r="CP14" i="51"/>
  <c r="CS14" i="51" s="1"/>
  <c r="CS7" i="51" s="1"/>
  <c r="B3" i="24" s="1"/>
  <c r="CN19" i="50"/>
  <c r="CP19" i="50"/>
  <c r="CS19" i="50" s="1"/>
  <c r="CN22" i="50"/>
  <c r="CP22" i="50"/>
  <c r="CS22" i="50" s="1"/>
  <c r="CN9" i="50"/>
  <c r="CP9" i="50"/>
  <c r="CS9" i="50" s="1"/>
  <c r="CN21" i="50"/>
  <c r="CP21" i="50"/>
  <c r="CS21" i="50" s="1"/>
  <c r="CN10" i="50"/>
  <c r="CP10" i="50"/>
  <c r="CS10" i="50" s="1"/>
  <c r="CN13" i="50"/>
  <c r="CP13" i="50"/>
  <c r="CS13" i="50" s="1"/>
  <c r="CN23" i="50"/>
  <c r="CP23" i="50"/>
  <c r="CS23" i="50" s="1"/>
  <c r="CN15" i="50"/>
  <c r="CP15" i="50"/>
  <c r="CS15" i="50" s="1"/>
  <c r="CN28" i="50"/>
  <c r="CP28" i="50"/>
  <c r="CS28" i="50" s="1"/>
  <c r="CS7" i="50" l="1"/>
  <c r="B5" i="24" s="1"/>
  <c r="CU89" i="51"/>
  <c r="CS89" i="51"/>
  <c r="CU33" i="50"/>
  <c r="CS33" i="50"/>
  <c r="GD12" i="49" l="1"/>
  <c r="GC12" i="49"/>
  <c r="GB12" i="49"/>
  <c r="FW12" i="49"/>
  <c r="FV12" i="49"/>
  <c r="FU12" i="49"/>
  <c r="FP12" i="49"/>
  <c r="FO12" i="49"/>
  <c r="FN12" i="49"/>
  <c r="FI12" i="49"/>
  <c r="FH12" i="49"/>
  <c r="FG12" i="49"/>
  <c r="FB12" i="49"/>
  <c r="FA12" i="49"/>
  <c r="EZ12" i="49"/>
  <c r="EU12" i="49"/>
  <c r="ET12" i="49"/>
  <c r="ES12" i="49"/>
  <c r="EN12" i="49"/>
  <c r="EM12" i="49"/>
  <c r="EL12" i="49"/>
  <c r="EG12" i="49"/>
  <c r="EF12" i="49"/>
  <c r="EE12" i="49"/>
  <c r="DY12" i="49"/>
  <c r="DX12" i="49"/>
  <c r="DZ12" i="49" s="1"/>
  <c r="DR12" i="49"/>
  <c r="DQ12" i="49"/>
  <c r="DS12" i="49" s="1"/>
  <c r="DK12" i="49"/>
  <c r="DJ12" i="49"/>
  <c r="DC12" i="49"/>
  <c r="DB12" i="49"/>
  <c r="CX12" i="49"/>
  <c r="AD12" i="49"/>
  <c r="AC12" i="49"/>
  <c r="GD11" i="49"/>
  <c r="GC11" i="49"/>
  <c r="GB11" i="49"/>
  <c r="FW11" i="49"/>
  <c r="FV11" i="49"/>
  <c r="FU11" i="49"/>
  <c r="FP11" i="49"/>
  <c r="FO11" i="49"/>
  <c r="FN11" i="49"/>
  <c r="FI11" i="49"/>
  <c r="FH11" i="49"/>
  <c r="FG11" i="49"/>
  <c r="FB11" i="49"/>
  <c r="FA11" i="49"/>
  <c r="EZ11" i="49"/>
  <c r="EU11" i="49"/>
  <c r="ET11" i="49"/>
  <c r="ES11" i="49"/>
  <c r="EN11" i="49"/>
  <c r="EM11" i="49"/>
  <c r="EL11" i="49"/>
  <c r="EG11" i="49"/>
  <c r="EF11" i="49"/>
  <c r="EE11" i="49"/>
  <c r="DY11" i="49"/>
  <c r="DX11" i="49"/>
  <c r="DZ11" i="49" s="1"/>
  <c r="DR11" i="49"/>
  <c r="DQ11" i="49"/>
  <c r="DS11" i="49" s="1"/>
  <c r="DK11" i="49"/>
  <c r="DJ11" i="49"/>
  <c r="DL11" i="49" s="1"/>
  <c r="DC11" i="49"/>
  <c r="DB11" i="49"/>
  <c r="CX11" i="49"/>
  <c r="CZ11" i="49" s="1"/>
  <c r="AD11" i="49"/>
  <c r="AC11" i="49"/>
  <c r="GD10" i="49"/>
  <c r="GC10" i="49"/>
  <c r="GB10" i="49"/>
  <c r="FW10" i="49"/>
  <c r="FV10" i="49"/>
  <c r="FU10" i="49"/>
  <c r="FP10" i="49"/>
  <c r="FO10" i="49"/>
  <c r="FN10" i="49"/>
  <c r="FI10" i="49"/>
  <c r="FH10" i="49"/>
  <c r="FG10" i="49"/>
  <c r="FB10" i="49"/>
  <c r="FA10" i="49"/>
  <c r="EZ10" i="49"/>
  <c r="EU10" i="49"/>
  <c r="ET10" i="49"/>
  <c r="ES10" i="49"/>
  <c r="EN10" i="49"/>
  <c r="EM10" i="49"/>
  <c r="EL10" i="49"/>
  <c r="EG10" i="49"/>
  <c r="EF10" i="49"/>
  <c r="EE10" i="49"/>
  <c r="DY10" i="49"/>
  <c r="DZ10" i="49" s="1"/>
  <c r="DX10" i="49"/>
  <c r="DR10" i="49"/>
  <c r="DQ10" i="49"/>
  <c r="DS10" i="49" s="1"/>
  <c r="DK10" i="49"/>
  <c r="DJ10" i="49"/>
  <c r="DL10" i="49" s="1"/>
  <c r="DC10" i="49"/>
  <c r="DB10" i="49"/>
  <c r="DD10" i="49" s="1"/>
  <c r="CX10" i="49"/>
  <c r="CZ10" i="49" s="1"/>
  <c r="AD10" i="49"/>
  <c r="AC10" i="49"/>
  <c r="GD9" i="49"/>
  <c r="GC9" i="49"/>
  <c r="GB9" i="49"/>
  <c r="FW9" i="49"/>
  <c r="FV9" i="49"/>
  <c r="FU9" i="49"/>
  <c r="FP9" i="49"/>
  <c r="FO9" i="49"/>
  <c r="FN9" i="49"/>
  <c r="FI9" i="49"/>
  <c r="FH9" i="49"/>
  <c r="FG9" i="49"/>
  <c r="FB9" i="49"/>
  <c r="FA9" i="49"/>
  <c r="EZ9" i="49"/>
  <c r="EU9" i="49"/>
  <c r="ET9" i="49"/>
  <c r="ES9" i="49"/>
  <c r="EN9" i="49"/>
  <c r="EM9" i="49"/>
  <c r="EL9" i="49"/>
  <c r="EG9" i="49"/>
  <c r="EF9" i="49"/>
  <c r="EE9" i="49"/>
  <c r="DY9" i="49"/>
  <c r="DX9" i="49"/>
  <c r="DZ9" i="49" s="1"/>
  <c r="DR9" i="49"/>
  <c r="DQ9" i="49"/>
  <c r="DS9" i="49" s="1"/>
  <c r="DK9" i="49"/>
  <c r="DJ9" i="49"/>
  <c r="DL9" i="49" s="1"/>
  <c r="DC9" i="49"/>
  <c r="DB9" i="49"/>
  <c r="DD9" i="49" s="1"/>
  <c r="CZ9" i="49"/>
  <c r="CX9" i="49"/>
  <c r="CY9" i="49" s="1"/>
  <c r="DA9" i="49" s="1"/>
  <c r="AD9" i="49"/>
  <c r="AC9" i="49"/>
  <c r="A7" i="49"/>
  <c r="DL12" i="49" l="1"/>
  <c r="CY11" i="49"/>
  <c r="DF10" i="49"/>
  <c r="DD11" i="49"/>
  <c r="DF11" i="49" s="1"/>
  <c r="DD12" i="49"/>
  <c r="DF12" i="49" s="1"/>
  <c r="DE12" i="49" s="1"/>
  <c r="DN10" i="49"/>
  <c r="DE10" i="49"/>
  <c r="DI9" i="49"/>
  <c r="DI7" i="49"/>
  <c r="AF9" i="49"/>
  <c r="AH9" i="49" s="1"/>
  <c r="AE9" i="49"/>
  <c r="AG9" i="49" s="1"/>
  <c r="CZ12" i="49"/>
  <c r="CY12" i="49"/>
  <c r="DF9" i="49"/>
  <c r="CY10" i="49"/>
  <c r="DN12" i="49" l="1"/>
  <c r="AF11" i="49"/>
  <c r="AH11" i="49" s="1"/>
  <c r="DA11" i="49"/>
  <c r="DI11" i="49" s="1"/>
  <c r="AE11" i="49"/>
  <c r="AG11" i="49" s="1"/>
  <c r="DE11" i="49"/>
  <c r="DN11" i="49"/>
  <c r="DE9" i="49"/>
  <c r="DN9" i="49"/>
  <c r="DA12" i="49"/>
  <c r="DI12" i="49" s="1"/>
  <c r="AF12" i="49"/>
  <c r="AH12" i="49" s="1"/>
  <c r="AE12" i="49"/>
  <c r="AG12" i="49" s="1"/>
  <c r="DG9" i="49"/>
  <c r="DP9" i="49"/>
  <c r="AF10" i="49"/>
  <c r="AH10" i="49" s="1"/>
  <c r="AE10" i="49"/>
  <c r="AG10" i="49" s="1"/>
  <c r="DA10" i="49"/>
  <c r="DI10" i="49" s="1"/>
  <c r="DU10" i="49"/>
  <c r="DM10" i="49"/>
  <c r="DG11" i="49" l="1"/>
  <c r="DP11" i="49"/>
  <c r="DU12" i="49"/>
  <c r="DM12" i="49"/>
  <c r="DW9" i="49"/>
  <c r="DO9" i="49"/>
  <c r="DP12" i="49"/>
  <c r="DG12" i="49"/>
  <c r="DP10" i="49"/>
  <c r="DG10" i="49"/>
  <c r="DU9" i="49"/>
  <c r="DM9" i="49"/>
  <c r="DM11" i="49"/>
  <c r="DU11" i="49"/>
  <c r="DT10" i="49"/>
  <c r="EB10" i="49"/>
  <c r="EB12" i="49" l="1"/>
  <c r="DT12" i="49"/>
  <c r="DO11" i="49"/>
  <c r="DW11" i="49"/>
  <c r="DT9" i="49"/>
  <c r="EB9" i="49"/>
  <c r="EI10" i="49"/>
  <c r="EA10" i="49"/>
  <c r="EB11" i="49"/>
  <c r="DT11" i="49"/>
  <c r="DW12" i="49"/>
  <c r="DO12" i="49"/>
  <c r="DO10" i="49"/>
  <c r="DW10" i="49"/>
  <c r="DV9" i="49"/>
  <c r="ED9" i="49"/>
  <c r="DV11" i="49" l="1"/>
  <c r="ED11" i="49"/>
  <c r="EI12" i="49"/>
  <c r="EA12" i="49"/>
  <c r="EA11" i="49"/>
  <c r="EI11" i="49"/>
  <c r="EA9" i="49"/>
  <c r="EI9" i="49"/>
  <c r="EH10" i="49"/>
  <c r="EP10" i="49"/>
  <c r="EK9" i="49"/>
  <c r="EC9" i="49"/>
  <c r="ED10" i="49"/>
  <c r="DV10" i="49"/>
  <c r="DV12" i="49"/>
  <c r="ED12" i="49"/>
  <c r="EP12" i="49" l="1"/>
  <c r="EH12" i="49"/>
  <c r="EC11" i="49"/>
  <c r="EK11" i="49"/>
  <c r="EK12" i="49"/>
  <c r="EC12" i="49"/>
  <c r="EK10" i="49"/>
  <c r="EC10" i="49"/>
  <c r="EP9" i="49"/>
  <c r="EH9" i="49"/>
  <c r="EJ9" i="49"/>
  <c r="ER9" i="49"/>
  <c r="EP11" i="49"/>
  <c r="EH11" i="49"/>
  <c r="EW10" i="49"/>
  <c r="EO10" i="49"/>
  <c r="EJ11" i="49" l="1"/>
  <c r="ER11" i="49"/>
  <c r="EO12" i="49"/>
  <c r="EW12" i="49"/>
  <c r="EQ9" i="49"/>
  <c r="EY9" i="49"/>
  <c r="EV10" i="49"/>
  <c r="FD10" i="49"/>
  <c r="EJ10" i="49"/>
  <c r="ER10" i="49"/>
  <c r="EO11" i="49"/>
  <c r="EW11" i="49"/>
  <c r="EO9" i="49"/>
  <c r="EW9" i="49"/>
  <c r="EJ12" i="49"/>
  <c r="ER12" i="49"/>
  <c r="EV12" i="49" l="1"/>
  <c r="FD12" i="49"/>
  <c r="EQ11" i="49"/>
  <c r="EY11" i="49"/>
  <c r="FD9" i="49"/>
  <c r="EV9" i="49"/>
  <c r="FK10" i="49"/>
  <c r="FC10" i="49"/>
  <c r="EY10" i="49"/>
  <c r="EQ10" i="49"/>
  <c r="FF9" i="49"/>
  <c r="EX9" i="49"/>
  <c r="EY12" i="49"/>
  <c r="EQ12" i="49"/>
  <c r="FD11" i="49"/>
  <c r="EV11" i="49"/>
  <c r="FF11" i="49" l="1"/>
  <c r="EX11" i="49"/>
  <c r="FK12" i="49"/>
  <c r="FC12" i="49"/>
  <c r="FE9" i="49"/>
  <c r="FM9" i="49"/>
  <c r="FK11" i="49"/>
  <c r="FC11" i="49"/>
  <c r="EX12" i="49"/>
  <c r="FF12" i="49"/>
  <c r="EX10" i="49"/>
  <c r="FF10" i="49"/>
  <c r="FJ10" i="49"/>
  <c r="FR10" i="49"/>
  <c r="FC9" i="49"/>
  <c r="FK9" i="49"/>
  <c r="FJ12" i="49" l="1"/>
  <c r="FR12" i="49"/>
  <c r="FE11" i="49"/>
  <c r="FM11" i="49"/>
  <c r="FM10" i="49"/>
  <c r="FE10" i="49"/>
  <c r="FJ11" i="49"/>
  <c r="FR11" i="49"/>
  <c r="FE12" i="49"/>
  <c r="FM12" i="49"/>
  <c r="FT9" i="49"/>
  <c r="FL9" i="49"/>
  <c r="FR9" i="49"/>
  <c r="FJ9" i="49"/>
  <c r="FQ10" i="49"/>
  <c r="FY10" i="49"/>
  <c r="FT11" i="49" l="1"/>
  <c r="FL11" i="49"/>
  <c r="FQ12" i="49"/>
  <c r="FY12" i="49"/>
  <c r="FS9" i="49"/>
  <c r="GA9" i="49"/>
  <c r="FQ9" i="49"/>
  <c r="FY9" i="49"/>
  <c r="FY11" i="49"/>
  <c r="FQ11" i="49"/>
  <c r="GF10" i="49"/>
  <c r="FX10" i="49"/>
  <c r="FL12" i="49"/>
  <c r="FT12" i="49"/>
  <c r="FL10" i="49"/>
  <c r="FT10" i="49"/>
  <c r="FX12" i="49" l="1"/>
  <c r="GF12" i="49"/>
  <c r="GA11" i="49"/>
  <c r="FS11" i="49"/>
  <c r="GE10" i="49"/>
  <c r="CM10" i="49"/>
  <c r="FS12" i="49"/>
  <c r="GA12" i="49"/>
  <c r="GF9" i="49"/>
  <c r="FX9" i="49"/>
  <c r="FX11" i="49"/>
  <c r="GF11" i="49"/>
  <c r="GH9" i="49"/>
  <c r="FZ9" i="49"/>
  <c r="GA10" i="49"/>
  <c r="FS10" i="49"/>
  <c r="FZ11" i="49" l="1"/>
  <c r="GH11" i="49"/>
  <c r="GE12" i="49"/>
  <c r="CL12" i="49" s="1"/>
  <c r="CM12" i="49"/>
  <c r="GH12" i="49"/>
  <c r="FZ12" i="49"/>
  <c r="CM11" i="49"/>
  <c r="GE11" i="49"/>
  <c r="FZ10" i="49"/>
  <c r="GH10" i="49"/>
  <c r="GI9" i="49"/>
  <c r="CO9" i="49" s="1"/>
  <c r="GG9" i="49"/>
  <c r="CN9" i="49" s="1"/>
  <c r="GE9" i="49"/>
  <c r="CM9" i="49"/>
  <c r="CQ9" i="49" s="1"/>
  <c r="CL10" i="49"/>
  <c r="GI11" i="49" l="1"/>
  <c r="CO11" i="49" s="1"/>
  <c r="CQ11" i="49" s="1"/>
  <c r="GG11" i="49"/>
  <c r="CN11" i="49" s="1"/>
  <c r="CP11" i="49"/>
  <c r="CS11" i="49" s="1"/>
  <c r="CL11" i="49"/>
  <c r="CL9" i="49"/>
  <c r="CP9" i="49"/>
  <c r="CS9" i="49" s="1"/>
  <c r="GG10" i="49"/>
  <c r="GI10" i="49"/>
  <c r="CO10" i="49" s="1"/>
  <c r="CQ10" i="49" s="1"/>
  <c r="GI12" i="49"/>
  <c r="CO12" i="49" s="1"/>
  <c r="CQ12" i="49" s="1"/>
  <c r="GG12" i="49"/>
  <c r="CN12" i="49" l="1"/>
  <c r="CP12" i="49"/>
  <c r="CS12" i="49" s="1"/>
  <c r="CN10" i="49"/>
  <c r="CP10" i="49"/>
  <c r="CS10" i="49" s="1"/>
  <c r="CS7" i="49" s="1"/>
  <c r="B17" i="24" s="1"/>
  <c r="CS101" i="49" l="1"/>
  <c r="CU101" i="49"/>
  <c r="GD19" i="48" l="1"/>
  <c r="GC19" i="48"/>
  <c r="GB19" i="48"/>
  <c r="FW19" i="48"/>
  <c r="FV19" i="48"/>
  <c r="FU19" i="48"/>
  <c r="FP19" i="48"/>
  <c r="FO19" i="48"/>
  <c r="FN19" i="48"/>
  <c r="FI19" i="48"/>
  <c r="FH19" i="48"/>
  <c r="FG19" i="48"/>
  <c r="FB19" i="48"/>
  <c r="FA19" i="48"/>
  <c r="EZ19" i="48"/>
  <c r="EU19" i="48"/>
  <c r="ET19" i="48"/>
  <c r="ES19" i="48"/>
  <c r="EN19" i="48"/>
  <c r="EM19" i="48"/>
  <c r="EL19" i="48"/>
  <c r="EF19" i="48"/>
  <c r="EE19" i="48"/>
  <c r="EG19" i="48" s="1"/>
  <c r="DY19" i="48"/>
  <c r="DX19" i="48"/>
  <c r="DZ19" i="48" s="1"/>
  <c r="DR19" i="48"/>
  <c r="DQ19" i="48"/>
  <c r="DK19" i="48"/>
  <c r="DJ19" i="48"/>
  <c r="DL19" i="48" s="1"/>
  <c r="DC19" i="48"/>
  <c r="DB19" i="48"/>
  <c r="CX19" i="48"/>
  <c r="AD19" i="48"/>
  <c r="AC19" i="48"/>
  <c r="GD18" i="48"/>
  <c r="GC18" i="48"/>
  <c r="GB18" i="48"/>
  <c r="FW18" i="48"/>
  <c r="FV18" i="48"/>
  <c r="FU18" i="48"/>
  <c r="FP18" i="48"/>
  <c r="FO18" i="48"/>
  <c r="FN18" i="48"/>
  <c r="FI18" i="48"/>
  <c r="FH18" i="48"/>
  <c r="FG18" i="48"/>
  <c r="FB18" i="48"/>
  <c r="FA18" i="48"/>
  <c r="EZ18" i="48"/>
  <c r="EU18" i="48"/>
  <c r="ET18" i="48"/>
  <c r="ES18" i="48"/>
  <c r="EN18" i="48"/>
  <c r="EM18" i="48"/>
  <c r="EL18" i="48"/>
  <c r="EG18" i="48"/>
  <c r="EF18" i="48"/>
  <c r="EE18" i="48"/>
  <c r="DZ18" i="48"/>
  <c r="DY18" i="48"/>
  <c r="DX18" i="48"/>
  <c r="DR18" i="48"/>
  <c r="DQ18" i="48"/>
  <c r="DK18" i="48"/>
  <c r="DJ18" i="48"/>
  <c r="DC18" i="48"/>
  <c r="DB18" i="48"/>
  <c r="DD18" i="48" s="1"/>
  <c r="CX18" i="48"/>
  <c r="CZ18" i="48" s="1"/>
  <c r="AD18" i="48"/>
  <c r="AC18" i="48"/>
  <c r="GD17" i="48"/>
  <c r="GC17" i="48"/>
  <c r="GB17" i="48"/>
  <c r="FW17" i="48"/>
  <c r="FV17" i="48"/>
  <c r="FU17" i="48"/>
  <c r="FP17" i="48"/>
  <c r="FO17" i="48"/>
  <c r="FN17" i="48"/>
  <c r="FI17" i="48"/>
  <c r="FH17" i="48"/>
  <c r="FG17" i="48"/>
  <c r="FB17" i="48"/>
  <c r="FA17" i="48"/>
  <c r="EZ17" i="48"/>
  <c r="EU17" i="48"/>
  <c r="ET17" i="48"/>
  <c r="ES17" i="48"/>
  <c r="EN17" i="48"/>
  <c r="EM17" i="48"/>
  <c r="EL17" i="48"/>
  <c r="EG17" i="48"/>
  <c r="EF17" i="48"/>
  <c r="EE17" i="48"/>
  <c r="DY17" i="48"/>
  <c r="DX17" i="48"/>
  <c r="DZ17" i="48" s="1"/>
  <c r="DR17" i="48"/>
  <c r="DQ17" i="48"/>
  <c r="DS17" i="48" s="1"/>
  <c r="DK17" i="48"/>
  <c r="DJ17" i="48"/>
  <c r="DC17" i="48"/>
  <c r="DB17" i="48"/>
  <c r="DD17" i="48" s="1"/>
  <c r="CX17" i="48"/>
  <c r="CY17" i="48" s="1"/>
  <c r="AD17" i="48"/>
  <c r="DF17" i="48" s="1"/>
  <c r="DE17" i="48" s="1"/>
  <c r="AC17" i="48"/>
  <c r="GD16" i="48"/>
  <c r="GC16" i="48"/>
  <c r="GB16" i="48"/>
  <c r="FW16" i="48"/>
  <c r="FV16" i="48"/>
  <c r="FU16" i="48"/>
  <c r="FP16" i="48"/>
  <c r="FO16" i="48"/>
  <c r="FN16" i="48"/>
  <c r="FI16" i="48"/>
  <c r="FH16" i="48"/>
  <c r="FG16" i="48"/>
  <c r="FB16" i="48"/>
  <c r="FA16" i="48"/>
  <c r="EZ16" i="48"/>
  <c r="EU16" i="48"/>
  <c r="ET16" i="48"/>
  <c r="ES16" i="48"/>
  <c r="EN16" i="48"/>
  <c r="EM16" i="48"/>
  <c r="EL16" i="48"/>
  <c r="EG16" i="48"/>
  <c r="EF16" i="48"/>
  <c r="EE16" i="48"/>
  <c r="DY16" i="48"/>
  <c r="DX16" i="48"/>
  <c r="DZ16" i="48" s="1"/>
  <c r="DR16" i="48"/>
  <c r="DQ16" i="48"/>
  <c r="DS16" i="48" s="1"/>
  <c r="DK16" i="48"/>
  <c r="DJ16" i="48"/>
  <c r="DL16" i="48" s="1"/>
  <c r="DC16" i="48"/>
  <c r="DD16" i="48" s="1"/>
  <c r="DB16" i="48"/>
  <c r="CX16" i="48"/>
  <c r="CZ16" i="48" s="1"/>
  <c r="AD16" i="48"/>
  <c r="AC16" i="48"/>
  <c r="GD15" i="48"/>
  <c r="GC15" i="48"/>
  <c r="GB15" i="48"/>
  <c r="FW15" i="48"/>
  <c r="FV15" i="48"/>
  <c r="FU15" i="48"/>
  <c r="FP15" i="48"/>
  <c r="FO15" i="48"/>
  <c r="FN15" i="48"/>
  <c r="FI15" i="48"/>
  <c r="FH15" i="48"/>
  <c r="FG15" i="48"/>
  <c r="FB15" i="48"/>
  <c r="FA15" i="48"/>
  <c r="EZ15" i="48"/>
  <c r="EU15" i="48"/>
  <c r="ET15" i="48"/>
  <c r="ES15" i="48"/>
  <c r="EN15" i="48"/>
  <c r="EM15" i="48"/>
  <c r="EL15" i="48"/>
  <c r="EG15" i="48"/>
  <c r="EF15" i="48"/>
  <c r="EE15" i="48"/>
  <c r="DZ15" i="48"/>
  <c r="DY15" i="48"/>
  <c r="DX15" i="48"/>
  <c r="DR15" i="48"/>
  <c r="DQ15" i="48"/>
  <c r="DK15" i="48"/>
  <c r="DJ15" i="48"/>
  <c r="DC15" i="48"/>
  <c r="DB15" i="48"/>
  <c r="CX15" i="48"/>
  <c r="CZ15" i="48" s="1"/>
  <c r="AD15" i="48"/>
  <c r="AC15" i="48"/>
  <c r="GD14" i="48"/>
  <c r="GC14" i="48"/>
  <c r="GB14" i="48"/>
  <c r="FW14" i="48"/>
  <c r="FV14" i="48"/>
  <c r="FU14" i="48"/>
  <c r="FP14" i="48"/>
  <c r="FO14" i="48"/>
  <c r="FN14" i="48"/>
  <c r="FI14" i="48"/>
  <c r="FH14" i="48"/>
  <c r="FG14" i="48"/>
  <c r="FB14" i="48"/>
  <c r="FA14" i="48"/>
  <c r="EZ14" i="48"/>
  <c r="EU14" i="48"/>
  <c r="ET14" i="48"/>
  <c r="ES14" i="48"/>
  <c r="EN14" i="48"/>
  <c r="EM14" i="48"/>
  <c r="EL14" i="48"/>
  <c r="EG14" i="48"/>
  <c r="EF14" i="48"/>
  <c r="EE14" i="48"/>
  <c r="DZ14" i="48"/>
  <c r="DY14" i="48"/>
  <c r="DX14" i="48"/>
  <c r="DS14" i="48"/>
  <c r="DR14" i="48"/>
  <c r="DQ14" i="48"/>
  <c r="DK14" i="48"/>
  <c r="DJ14" i="48"/>
  <c r="DC14" i="48"/>
  <c r="DD14" i="48" s="1"/>
  <c r="DB14" i="48"/>
  <c r="CX14" i="48"/>
  <c r="CY14" i="48" s="1"/>
  <c r="AD14" i="48"/>
  <c r="AC14" i="48"/>
  <c r="GD13" i="48"/>
  <c r="GC13" i="48"/>
  <c r="GB13" i="48"/>
  <c r="FW13" i="48"/>
  <c r="FV13" i="48"/>
  <c r="FU13" i="48"/>
  <c r="FP13" i="48"/>
  <c r="FO13" i="48"/>
  <c r="FN13" i="48"/>
  <c r="FI13" i="48"/>
  <c r="FH13" i="48"/>
  <c r="FG13" i="48"/>
  <c r="FB13" i="48"/>
  <c r="FA13" i="48"/>
  <c r="EZ13" i="48"/>
  <c r="EU13" i="48"/>
  <c r="ET13" i="48"/>
  <c r="ES13" i="48"/>
  <c r="EN13" i="48"/>
  <c r="EM13" i="48"/>
  <c r="EL13" i="48"/>
  <c r="EG13" i="48"/>
  <c r="EF13" i="48"/>
  <c r="EE13" i="48"/>
  <c r="DZ13" i="48"/>
  <c r="DY13" i="48"/>
  <c r="DX13" i="48"/>
  <c r="DS13" i="48"/>
  <c r="DR13" i="48"/>
  <c r="DQ13" i="48"/>
  <c r="DK13" i="48"/>
  <c r="DJ13" i="48"/>
  <c r="DL13" i="48" s="1"/>
  <c r="DC13" i="48"/>
  <c r="DB13" i="48"/>
  <c r="CX13" i="48"/>
  <c r="CY13" i="48" s="1"/>
  <c r="AD13" i="48"/>
  <c r="AC13" i="48"/>
  <c r="GD12" i="48"/>
  <c r="GC12" i="48"/>
  <c r="GB12" i="48"/>
  <c r="FW12" i="48"/>
  <c r="FV12" i="48"/>
  <c r="FU12" i="48"/>
  <c r="FP12" i="48"/>
  <c r="FO12" i="48"/>
  <c r="FN12" i="48"/>
  <c r="FI12" i="48"/>
  <c r="FH12" i="48"/>
  <c r="FG12" i="48"/>
  <c r="FB12" i="48"/>
  <c r="FA12" i="48"/>
  <c r="EZ12" i="48"/>
  <c r="EU12" i="48"/>
  <c r="ET12" i="48"/>
  <c r="ES12" i="48"/>
  <c r="EN12" i="48"/>
  <c r="EM12" i="48"/>
  <c r="EL12" i="48"/>
  <c r="EG12" i="48"/>
  <c r="EF12" i="48"/>
  <c r="EE12" i="48"/>
  <c r="DZ12" i="48"/>
  <c r="DY12" i="48"/>
  <c r="DX12" i="48"/>
  <c r="DS12" i="48"/>
  <c r="DR12" i="48"/>
  <c r="DQ12" i="48"/>
  <c r="DK12" i="48"/>
  <c r="DJ12" i="48"/>
  <c r="DC12" i="48"/>
  <c r="DB12" i="48"/>
  <c r="CX12" i="48"/>
  <c r="CZ12" i="48" s="1"/>
  <c r="AD12" i="48"/>
  <c r="AC12" i="48"/>
  <c r="GD11" i="48"/>
  <c r="GC11" i="48"/>
  <c r="GB11" i="48"/>
  <c r="FW11" i="48"/>
  <c r="FV11" i="48"/>
  <c r="FU11" i="48"/>
  <c r="FP11" i="48"/>
  <c r="FO11" i="48"/>
  <c r="FN11" i="48"/>
  <c r="FI11" i="48"/>
  <c r="FH11" i="48"/>
  <c r="FG11" i="48"/>
  <c r="FB11" i="48"/>
  <c r="FA11" i="48"/>
  <c r="EZ11" i="48"/>
  <c r="EU11" i="48"/>
  <c r="ET11" i="48"/>
  <c r="ES11" i="48"/>
  <c r="EN11" i="48"/>
  <c r="EM11" i="48"/>
  <c r="EL11" i="48"/>
  <c r="EG11" i="48"/>
  <c r="EF11" i="48"/>
  <c r="EE11" i="48"/>
  <c r="DZ11" i="48"/>
  <c r="DY11" i="48"/>
  <c r="DX11" i="48"/>
  <c r="DS11" i="48"/>
  <c r="DR11" i="48"/>
  <c r="DQ11" i="48"/>
  <c r="DK11" i="48"/>
  <c r="DJ11" i="48"/>
  <c r="DL11" i="48" s="1"/>
  <c r="DC11" i="48"/>
  <c r="DB11" i="48"/>
  <c r="DD11" i="48" s="1"/>
  <c r="CX11" i="48"/>
  <c r="CZ11" i="48" s="1"/>
  <c r="AD11" i="48"/>
  <c r="AC11" i="48"/>
  <c r="GD10" i="48"/>
  <c r="GC10" i="48"/>
  <c r="GB10" i="48"/>
  <c r="FW10" i="48"/>
  <c r="FV10" i="48"/>
  <c r="FU10" i="48"/>
  <c r="FP10" i="48"/>
  <c r="FO10" i="48"/>
  <c r="FN10" i="48"/>
  <c r="FI10" i="48"/>
  <c r="FH10" i="48"/>
  <c r="FG10" i="48"/>
  <c r="FB10" i="48"/>
  <c r="FA10" i="48"/>
  <c r="EZ10" i="48"/>
  <c r="EU10" i="48"/>
  <c r="ET10" i="48"/>
  <c r="ES10" i="48"/>
  <c r="EN10" i="48"/>
  <c r="EM10" i="48"/>
  <c r="EL10" i="48"/>
  <c r="EG10" i="48"/>
  <c r="EF10" i="48"/>
  <c r="EE10" i="48"/>
  <c r="DZ10" i="48"/>
  <c r="DY10" i="48"/>
  <c r="DX10" i="48"/>
  <c r="DR10" i="48"/>
  <c r="DQ10" i="48"/>
  <c r="DS10" i="48" s="1"/>
  <c r="DK10" i="48"/>
  <c r="DJ10" i="48"/>
  <c r="DL10" i="48" s="1"/>
  <c r="DC10" i="48"/>
  <c r="DB10" i="48"/>
  <c r="DD10" i="48" s="1"/>
  <c r="CX10" i="48"/>
  <c r="CY10" i="48" s="1"/>
  <c r="AD10" i="48"/>
  <c r="AC10" i="48"/>
  <c r="GD9" i="48"/>
  <c r="GC9" i="48"/>
  <c r="GB9" i="48"/>
  <c r="FW9" i="48"/>
  <c r="FV9" i="48"/>
  <c r="FU9" i="48"/>
  <c r="FP9" i="48"/>
  <c r="FO9" i="48"/>
  <c r="FN9" i="48"/>
  <c r="FI9" i="48"/>
  <c r="FH9" i="48"/>
  <c r="FG9" i="48"/>
  <c r="FB9" i="48"/>
  <c r="FA9" i="48"/>
  <c r="EZ9" i="48"/>
  <c r="EU9" i="48"/>
  <c r="ET9" i="48"/>
  <c r="ES9" i="48"/>
  <c r="EN9" i="48"/>
  <c r="EM9" i="48"/>
  <c r="EL9" i="48"/>
  <c r="EG9" i="48"/>
  <c r="EF9" i="48"/>
  <c r="EE9" i="48"/>
  <c r="DZ9" i="48"/>
  <c r="DY9" i="48"/>
  <c r="DX9" i="48"/>
  <c r="DR9" i="48"/>
  <c r="DQ9" i="48"/>
  <c r="DS9" i="48" s="1"/>
  <c r="DK9" i="48"/>
  <c r="DJ9" i="48"/>
  <c r="DL9" i="48" s="1"/>
  <c r="DC9" i="48"/>
  <c r="DB9" i="48"/>
  <c r="DD9" i="48" s="1"/>
  <c r="DF9" i="48" s="1"/>
  <c r="CX9" i="48"/>
  <c r="AD9" i="48"/>
  <c r="AC9" i="48"/>
  <c r="DA10" i="48" l="1"/>
  <c r="DI10" i="48" s="1"/>
  <c r="AF10" i="48"/>
  <c r="DN9" i="48"/>
  <c r="DE9" i="48"/>
  <c r="DD15" i="48"/>
  <c r="DS19" i="48"/>
  <c r="DL17" i="48"/>
  <c r="DN17" i="48" s="1"/>
  <c r="DM17" i="48" s="1"/>
  <c r="CY15" i="48"/>
  <c r="CZ10" i="48"/>
  <c r="AE10" i="48" s="1"/>
  <c r="AG10" i="48" s="1"/>
  <c r="CZ14" i="48"/>
  <c r="AE14" i="48" s="1"/>
  <c r="AG14" i="48" s="1"/>
  <c r="CY18" i="48"/>
  <c r="AE18" i="48" s="1"/>
  <c r="AG18" i="48" s="1"/>
  <c r="CY12" i="48"/>
  <c r="DS15" i="48"/>
  <c r="DF14" i="48"/>
  <c r="DE14" i="48" s="1"/>
  <c r="DD12" i="48"/>
  <c r="DF12" i="48" s="1"/>
  <c r="DL14" i="48"/>
  <c r="DL18" i="48"/>
  <c r="DL12" i="48"/>
  <c r="DN12" i="48" s="1"/>
  <c r="DS18" i="48"/>
  <c r="DD19" i="48"/>
  <c r="DF19" i="48" s="1"/>
  <c r="AF13" i="48"/>
  <c r="DA13" i="48"/>
  <c r="DI13" i="48" s="1"/>
  <c r="DU9" i="48"/>
  <c r="DM9" i="48"/>
  <c r="DU17" i="48"/>
  <c r="DE12" i="48"/>
  <c r="DF15" i="48"/>
  <c r="DF18" i="48"/>
  <c r="AH13" i="48"/>
  <c r="DL15" i="48"/>
  <c r="CY16" i="48"/>
  <c r="CY9" i="48"/>
  <c r="CZ9" i="48"/>
  <c r="CY11" i="48"/>
  <c r="DA14" i="48"/>
  <c r="DI14" i="48" s="1"/>
  <c r="AF14" i="48"/>
  <c r="AH14" i="48" s="1"/>
  <c r="CZ19" i="48"/>
  <c r="CY19" i="48"/>
  <c r="CZ13" i="48"/>
  <c r="AE13" i="48" s="1"/>
  <c r="AG13" i="48" s="1"/>
  <c r="DD13" i="48"/>
  <c r="DF13" i="48" s="1"/>
  <c r="DF10" i="48"/>
  <c r="AH10" i="48"/>
  <c r="AF17" i="48"/>
  <c r="AH17" i="48" s="1"/>
  <c r="DA17" i="48"/>
  <c r="DI17" i="48" s="1"/>
  <c r="DF11" i="48"/>
  <c r="DN14" i="48"/>
  <c r="DF16" i="48"/>
  <c r="CZ17" i="48"/>
  <c r="AE17" i="48" s="1"/>
  <c r="AG17" i="48" s="1"/>
  <c r="DE19" i="48" l="1"/>
  <c r="DN19" i="48"/>
  <c r="DA12" i="48"/>
  <c r="DI12" i="48" s="1"/>
  <c r="AF12" i="48"/>
  <c r="AH12" i="48" s="1"/>
  <c r="AE12" i="48"/>
  <c r="AG12" i="48" s="1"/>
  <c r="DP10" i="48"/>
  <c r="DG10" i="48"/>
  <c r="AF15" i="48"/>
  <c r="AH15" i="48" s="1"/>
  <c r="AE15" i="48"/>
  <c r="AG15" i="48" s="1"/>
  <c r="DA15" i="48"/>
  <c r="DI15" i="48" s="1"/>
  <c r="DA18" i="48"/>
  <c r="DI18" i="48" s="1"/>
  <c r="AF18" i="48"/>
  <c r="AH18" i="48" s="1"/>
  <c r="DE13" i="48"/>
  <c r="DN13" i="48"/>
  <c r="AF9" i="48"/>
  <c r="AH9" i="48" s="1"/>
  <c r="AE9" i="48"/>
  <c r="AG9" i="48" s="1"/>
  <c r="DA9" i="48"/>
  <c r="AF16" i="48"/>
  <c r="AH16" i="48" s="1"/>
  <c r="DA16" i="48"/>
  <c r="DI16" i="48" s="1"/>
  <c r="AE16" i="48"/>
  <c r="AG16" i="48" s="1"/>
  <c r="DU14" i="48"/>
  <c r="DM14" i="48"/>
  <c r="DE11" i="48"/>
  <c r="DN11" i="48"/>
  <c r="DN18" i="48"/>
  <c r="DE18" i="48"/>
  <c r="AF19" i="48"/>
  <c r="AH19" i="48" s="1"/>
  <c r="AE19" i="48"/>
  <c r="AG19" i="48" s="1"/>
  <c r="DA19" i="48"/>
  <c r="DI19" i="48" s="1"/>
  <c r="DP17" i="48"/>
  <c r="DG17" i="48"/>
  <c r="DT9" i="48"/>
  <c r="EB9" i="48"/>
  <c r="DG13" i="48"/>
  <c r="DP13" i="48"/>
  <c r="DT17" i="48"/>
  <c r="EB17" i="48"/>
  <c r="DN15" i="48"/>
  <c r="DE15" i="48"/>
  <c r="DP14" i="48"/>
  <c r="DG14" i="48"/>
  <c r="AF11" i="48"/>
  <c r="AH11" i="48" s="1"/>
  <c r="AE11" i="48"/>
  <c r="AG11" i="48" s="1"/>
  <c r="DA11" i="48"/>
  <c r="DI11" i="48" s="1"/>
  <c r="DU12" i="48"/>
  <c r="DM12" i="48"/>
  <c r="DN10" i="48"/>
  <c r="DE10" i="48"/>
  <c r="DE16" i="48"/>
  <c r="DN16" i="48"/>
  <c r="DP18" i="48" l="1"/>
  <c r="DG18" i="48"/>
  <c r="DP15" i="48"/>
  <c r="DG15" i="48"/>
  <c r="DW10" i="48"/>
  <c r="DO10" i="48"/>
  <c r="DP12" i="48"/>
  <c r="DG12" i="48"/>
  <c r="DU19" i="48"/>
  <c r="DM19" i="48"/>
  <c r="DM15" i="48"/>
  <c r="DU15" i="48"/>
  <c r="EI17" i="48"/>
  <c r="EA17" i="48"/>
  <c r="DW14" i="48"/>
  <c r="DO14" i="48"/>
  <c r="DO17" i="48"/>
  <c r="DW17" i="48"/>
  <c r="DI7" i="48"/>
  <c r="DI9" i="48"/>
  <c r="DG11" i="48"/>
  <c r="DP11" i="48"/>
  <c r="DG19" i="48"/>
  <c r="DP19" i="48"/>
  <c r="DU16" i="48"/>
  <c r="DM16" i="48"/>
  <c r="DM18" i="48"/>
  <c r="DU18" i="48"/>
  <c r="DM10" i="48"/>
  <c r="DU10" i="48"/>
  <c r="DT14" i="48"/>
  <c r="EB14" i="48"/>
  <c r="DG16" i="48"/>
  <c r="DP16" i="48"/>
  <c r="DM13" i="48"/>
  <c r="DU13" i="48"/>
  <c r="DU11" i="48"/>
  <c r="DM11" i="48"/>
  <c r="DO13" i="48"/>
  <c r="DW13" i="48"/>
  <c r="EI9" i="48"/>
  <c r="EA9" i="48"/>
  <c r="DT12" i="48"/>
  <c r="EB12" i="48"/>
  <c r="DT19" i="48" l="1"/>
  <c r="EB19" i="48"/>
  <c r="DO15" i="48"/>
  <c r="DW15" i="48"/>
  <c r="DO12" i="48"/>
  <c r="DW12" i="48"/>
  <c r="DV10" i="48"/>
  <c r="ED10" i="48"/>
  <c r="DW18" i="48"/>
  <c r="DO18" i="48"/>
  <c r="EI14" i="48"/>
  <c r="EA14" i="48"/>
  <c r="DW16" i="48"/>
  <c r="DO16" i="48"/>
  <c r="EI12" i="48"/>
  <c r="EA12" i="48"/>
  <c r="DV14" i="48"/>
  <c r="ED14" i="48"/>
  <c r="DT11" i="48"/>
  <c r="EB11" i="48"/>
  <c r="DW11" i="48"/>
  <c r="DO11" i="48"/>
  <c r="DP9" i="48"/>
  <c r="DG9" i="48"/>
  <c r="ED17" i="48"/>
  <c r="DV17" i="48"/>
  <c r="EB18" i="48"/>
  <c r="DT18" i="48"/>
  <c r="EH9" i="48"/>
  <c r="EP9" i="48"/>
  <c r="ED13" i="48"/>
  <c r="DV13" i="48"/>
  <c r="EB10" i="48"/>
  <c r="DT10" i="48"/>
  <c r="DT16" i="48"/>
  <c r="EB16" i="48"/>
  <c r="DW19" i="48"/>
  <c r="DO19" i="48"/>
  <c r="EH17" i="48"/>
  <c r="EP17" i="48"/>
  <c r="EB13" i="48"/>
  <c r="DT13" i="48"/>
  <c r="EB15" i="48"/>
  <c r="DT15" i="48"/>
  <c r="ED18" i="48" l="1"/>
  <c r="DV18" i="48"/>
  <c r="ED12" i="48"/>
  <c r="DV12" i="48"/>
  <c r="ED15" i="48"/>
  <c r="DV15" i="48"/>
  <c r="EI19" i="48"/>
  <c r="EA19" i="48"/>
  <c r="EC10" i="48"/>
  <c r="EK10" i="48"/>
  <c r="EI11" i="48"/>
  <c r="EA11" i="48"/>
  <c r="EK14" i="48"/>
  <c r="EC14" i="48"/>
  <c r="DO9" i="48"/>
  <c r="DW9" i="48"/>
  <c r="EW9" i="48"/>
  <c r="EO9" i="48"/>
  <c r="EC13" i="48"/>
  <c r="EK13" i="48"/>
  <c r="EA10" i="48"/>
  <c r="EI10" i="48"/>
  <c r="DV11" i="48"/>
  <c r="ED11" i="48"/>
  <c r="EA15" i="48"/>
  <c r="EI15" i="48"/>
  <c r="EA13" i="48"/>
  <c r="EI13" i="48"/>
  <c r="EW17" i="48"/>
  <c r="EO17" i="48"/>
  <c r="DV19" i="48"/>
  <c r="ED19" i="48"/>
  <c r="EH12" i="48"/>
  <c r="EP12" i="48"/>
  <c r="EA18" i="48"/>
  <c r="EI18" i="48"/>
  <c r="DV16" i="48"/>
  <c r="ED16" i="48"/>
  <c r="EA16" i="48"/>
  <c r="EI16" i="48"/>
  <c r="EK17" i="48"/>
  <c r="EC17" i="48"/>
  <c r="EH14" i="48"/>
  <c r="EP14" i="48"/>
  <c r="EC15" i="48" l="1"/>
  <c r="EK15" i="48"/>
  <c r="ER10" i="48"/>
  <c r="EJ10" i="48"/>
  <c r="EH19" i="48"/>
  <c r="EP19" i="48"/>
  <c r="EK12" i="48"/>
  <c r="EC12" i="48"/>
  <c r="EC18" i="48"/>
  <c r="EK18" i="48"/>
  <c r="EV9" i="48"/>
  <c r="FD9" i="48"/>
  <c r="EV17" i="48"/>
  <c r="FD17" i="48"/>
  <c r="EW14" i="48"/>
  <c r="EO14" i="48"/>
  <c r="EP16" i="48"/>
  <c r="EH16" i="48"/>
  <c r="EK16" i="48"/>
  <c r="EC16" i="48"/>
  <c r="EP10" i="48"/>
  <c r="EH10" i="48"/>
  <c r="EP18" i="48"/>
  <c r="EH18" i="48"/>
  <c r="EP13" i="48"/>
  <c r="EH13" i="48"/>
  <c r="EP15" i="48"/>
  <c r="EH15" i="48"/>
  <c r="EJ17" i="48"/>
  <c r="ER17" i="48"/>
  <c r="EK11" i="48"/>
  <c r="EC11" i="48"/>
  <c r="ED9" i="48"/>
  <c r="DV9" i="48"/>
  <c r="EW12" i="48"/>
  <c r="EO12" i="48"/>
  <c r="EK19" i="48"/>
  <c r="EC19" i="48"/>
  <c r="EJ14" i="48"/>
  <c r="ER14" i="48"/>
  <c r="ER13" i="48"/>
  <c r="EJ13" i="48"/>
  <c r="EH11" i="48"/>
  <c r="EP11" i="48"/>
  <c r="ER18" i="48" l="1"/>
  <c r="EJ18" i="48"/>
  <c r="ER12" i="48"/>
  <c r="EJ12" i="48"/>
  <c r="EO19" i="48"/>
  <c r="EW19" i="48"/>
  <c r="ER15" i="48"/>
  <c r="EJ15" i="48"/>
  <c r="EQ10" i="48"/>
  <c r="EY10" i="48"/>
  <c r="EO18" i="48"/>
  <c r="EW18" i="48"/>
  <c r="EJ16" i="48"/>
  <c r="ER16" i="48"/>
  <c r="EW10" i="48"/>
  <c r="EO10" i="48"/>
  <c r="EV12" i="48"/>
  <c r="FD12" i="48"/>
  <c r="EO11" i="48"/>
  <c r="EW11" i="48"/>
  <c r="EO16" i="48"/>
  <c r="EW16" i="48"/>
  <c r="EJ11" i="48"/>
  <c r="ER11" i="48"/>
  <c r="EJ19" i="48"/>
  <c r="ER19" i="48"/>
  <c r="EK9" i="48"/>
  <c r="EC9" i="48"/>
  <c r="FD14" i="48"/>
  <c r="EV14" i="48"/>
  <c r="EQ13" i="48"/>
  <c r="EY13" i="48"/>
  <c r="EY14" i="48"/>
  <c r="EQ14" i="48"/>
  <c r="EY17" i="48"/>
  <c r="EQ17" i="48"/>
  <c r="FK17" i="48"/>
  <c r="FC17" i="48"/>
  <c r="EW15" i="48"/>
  <c r="EO15" i="48"/>
  <c r="FC9" i="48"/>
  <c r="FK9" i="48"/>
  <c r="EO13" i="48"/>
  <c r="EW13" i="48"/>
  <c r="FF10" i="48" l="1"/>
  <c r="EX10" i="48"/>
  <c r="EQ15" i="48"/>
  <c r="EY15" i="48"/>
  <c r="FD19" i="48"/>
  <c r="EV19" i="48"/>
  <c r="EQ12" i="48"/>
  <c r="EY12" i="48"/>
  <c r="EQ18" i="48"/>
  <c r="EY18" i="48"/>
  <c r="FR17" i="48"/>
  <c r="FJ17" i="48"/>
  <c r="FD16" i="48"/>
  <c r="EV16" i="48"/>
  <c r="EX17" i="48"/>
  <c r="FF17" i="48"/>
  <c r="EQ11" i="48"/>
  <c r="EY11" i="48"/>
  <c r="FD13" i="48"/>
  <c r="EV13" i="48"/>
  <c r="FK12" i="48"/>
  <c r="FC12" i="48"/>
  <c r="EY19" i="48"/>
  <c r="EQ19" i="48"/>
  <c r="EX14" i="48"/>
  <c r="FF14" i="48"/>
  <c r="EV10" i="48"/>
  <c r="FD10" i="48"/>
  <c r="EQ16" i="48"/>
  <c r="EY16" i="48"/>
  <c r="FD11" i="48"/>
  <c r="EV11" i="48"/>
  <c r="EV15" i="48"/>
  <c r="FD15" i="48"/>
  <c r="FC14" i="48"/>
  <c r="FK14" i="48"/>
  <c r="FD18" i="48"/>
  <c r="EV18" i="48"/>
  <c r="FF13" i="48"/>
  <c r="EX13" i="48"/>
  <c r="FJ9" i="48"/>
  <c r="FR9" i="48"/>
  <c r="EJ9" i="48"/>
  <c r="ER9" i="48"/>
  <c r="EX12" i="48" l="1"/>
  <c r="FF12" i="48"/>
  <c r="FF15" i="48"/>
  <c r="EX15" i="48"/>
  <c r="FF18" i="48"/>
  <c r="EX18" i="48"/>
  <c r="FC19" i="48"/>
  <c r="FK19" i="48"/>
  <c r="FM10" i="48"/>
  <c r="FE10" i="48"/>
  <c r="FR14" i="48"/>
  <c r="FJ14" i="48"/>
  <c r="FK13" i="48"/>
  <c r="FC13" i="48"/>
  <c r="EY9" i="48"/>
  <c r="EQ9" i="48"/>
  <c r="FF16" i="48"/>
  <c r="EX16" i="48"/>
  <c r="FE13" i="48"/>
  <c r="FM13" i="48"/>
  <c r="FF19" i="48"/>
  <c r="EX19" i="48"/>
  <c r="FM17" i="48"/>
  <c r="FE17" i="48"/>
  <c r="FQ9" i="48"/>
  <c r="FY9" i="48"/>
  <c r="FK15" i="48"/>
  <c r="FC15" i="48"/>
  <c r="FJ12" i="48"/>
  <c r="FR12" i="48"/>
  <c r="FF11" i="48"/>
  <c r="EX11" i="48"/>
  <c r="FC11" i="48"/>
  <c r="FK11" i="48"/>
  <c r="FC16" i="48"/>
  <c r="FK16" i="48"/>
  <c r="FK10" i="48"/>
  <c r="FC10" i="48"/>
  <c r="FQ17" i="48"/>
  <c r="FY17" i="48"/>
  <c r="FE14" i="48"/>
  <c r="FM14" i="48"/>
  <c r="FK18" i="48"/>
  <c r="FC18" i="48"/>
  <c r="FR19" i="48" l="1"/>
  <c r="FJ19" i="48"/>
  <c r="FL10" i="48"/>
  <c r="FT10" i="48"/>
  <c r="FE12" i="48"/>
  <c r="FM12" i="48"/>
  <c r="FE18" i="48"/>
  <c r="FM18" i="48"/>
  <c r="FE15" i="48"/>
  <c r="FM15" i="48"/>
  <c r="FE11" i="48"/>
  <c r="FM11" i="48"/>
  <c r="FR16" i="48"/>
  <c r="FJ16" i="48"/>
  <c r="FE19" i="48"/>
  <c r="FM19" i="48"/>
  <c r="FY12" i="48"/>
  <c r="FQ12" i="48"/>
  <c r="FL17" i="48"/>
  <c r="FT17" i="48"/>
  <c r="FT13" i="48"/>
  <c r="FL13" i="48"/>
  <c r="FJ18" i="48"/>
  <c r="FR18" i="48"/>
  <c r="EX9" i="48"/>
  <c r="FF9" i="48"/>
  <c r="FR11" i="48"/>
  <c r="FJ11" i="48"/>
  <c r="GF17" i="48"/>
  <c r="FX17" i="48"/>
  <c r="FE16" i="48"/>
  <c r="FM16" i="48"/>
  <c r="FT14" i="48"/>
  <c r="FL14" i="48"/>
  <c r="FJ15" i="48"/>
  <c r="FR15" i="48"/>
  <c r="FR13" i="48"/>
  <c r="FJ13" i="48"/>
  <c r="GF9" i="48"/>
  <c r="FX9" i="48"/>
  <c r="FJ10" i="48"/>
  <c r="FR10" i="48"/>
  <c r="FQ14" i="48"/>
  <c r="FY14" i="48"/>
  <c r="FL15" i="48" l="1"/>
  <c r="FT15" i="48"/>
  <c r="FL18" i="48"/>
  <c r="FT18" i="48"/>
  <c r="GA10" i="48"/>
  <c r="FS10" i="48"/>
  <c r="FL12" i="48"/>
  <c r="FT12" i="48"/>
  <c r="FQ19" i="48"/>
  <c r="FY19" i="48"/>
  <c r="GA13" i="48"/>
  <c r="FS13" i="48"/>
  <c r="GF14" i="48"/>
  <c r="FX14" i="48"/>
  <c r="FY18" i="48"/>
  <c r="FQ18" i="48"/>
  <c r="FY15" i="48"/>
  <c r="FQ15" i="48"/>
  <c r="FS14" i="48"/>
  <c r="GA14" i="48"/>
  <c r="GA17" i="48"/>
  <c r="FS17" i="48"/>
  <c r="GE17" i="48"/>
  <c r="CM17" i="48"/>
  <c r="FY10" i="48"/>
  <c r="FQ10" i="48"/>
  <c r="GE9" i="48"/>
  <c r="CM9" i="48"/>
  <c r="FT16" i="48"/>
  <c r="FL16" i="48"/>
  <c r="FX12" i="48"/>
  <c r="GF12" i="48"/>
  <c r="FT19" i="48"/>
  <c r="FL19" i="48"/>
  <c r="FT11" i="48"/>
  <c r="FL11" i="48"/>
  <c r="FQ11" i="48"/>
  <c r="FY11" i="48"/>
  <c r="FQ16" i="48"/>
  <c r="FY16" i="48"/>
  <c r="FM9" i="48"/>
  <c r="FE9" i="48"/>
  <c r="FY13" i="48"/>
  <c r="FQ13" i="48"/>
  <c r="FS12" i="48" l="1"/>
  <c r="GA12" i="48"/>
  <c r="FX19" i="48"/>
  <c r="GF19" i="48"/>
  <c r="GA18" i="48"/>
  <c r="FS18" i="48"/>
  <c r="FS15" i="48"/>
  <c r="GA15" i="48"/>
  <c r="FZ10" i="48"/>
  <c r="GH10" i="48"/>
  <c r="FS19" i="48"/>
  <c r="GA19" i="48"/>
  <c r="FS11" i="48"/>
  <c r="GA11" i="48"/>
  <c r="FX13" i="48"/>
  <c r="GF13" i="48"/>
  <c r="FX15" i="48"/>
  <c r="GF15" i="48"/>
  <c r="GH14" i="48"/>
  <c r="FZ14" i="48"/>
  <c r="GE12" i="48"/>
  <c r="CM12" i="48"/>
  <c r="FS16" i="48"/>
  <c r="GA16" i="48"/>
  <c r="CL9" i="48"/>
  <c r="GH17" i="48"/>
  <c r="FZ17" i="48"/>
  <c r="FX18" i="48"/>
  <c r="GF18" i="48"/>
  <c r="FL9" i="48"/>
  <c r="FT9" i="48"/>
  <c r="GF16" i="48"/>
  <c r="FX16" i="48"/>
  <c r="FX10" i="48"/>
  <c r="GF10" i="48"/>
  <c r="GE14" i="48"/>
  <c r="CM14" i="48"/>
  <c r="GF11" i="48"/>
  <c r="FX11" i="48"/>
  <c r="CL17" i="48"/>
  <c r="GH13" i="48"/>
  <c r="FZ13" i="48"/>
  <c r="GH15" i="48" l="1"/>
  <c r="FZ15" i="48"/>
  <c r="GG10" i="48"/>
  <c r="CN10" i="48" s="1"/>
  <c r="GI10" i="48"/>
  <c r="CO10" i="48" s="1"/>
  <c r="FZ18" i="48"/>
  <c r="GH18" i="48"/>
  <c r="FZ12" i="48"/>
  <c r="GH12" i="48"/>
  <c r="CM19" i="48"/>
  <c r="GE19" i="48"/>
  <c r="CL19" i="48" s="1"/>
  <c r="GH16" i="48"/>
  <c r="FZ16" i="48"/>
  <c r="CM18" i="48"/>
  <c r="GE18" i="48"/>
  <c r="CM13" i="48"/>
  <c r="GE13" i="48"/>
  <c r="GA9" i="48"/>
  <c r="FS9" i="48"/>
  <c r="GI14" i="48"/>
  <c r="CO14" i="48" s="1"/>
  <c r="GG14" i="48"/>
  <c r="CN14" i="48" s="1"/>
  <c r="GG13" i="48"/>
  <c r="CN13" i="48" s="1"/>
  <c r="GI13" i="48"/>
  <c r="CO13" i="48" s="1"/>
  <c r="GG17" i="48"/>
  <c r="GI17" i="48"/>
  <c r="CO17" i="48" s="1"/>
  <c r="CQ17" i="48" s="1"/>
  <c r="CM16" i="48"/>
  <c r="GE16" i="48"/>
  <c r="CM15" i="48"/>
  <c r="GE15" i="48"/>
  <c r="GH19" i="48"/>
  <c r="FZ19" i="48"/>
  <c r="CL12" i="48"/>
  <c r="CM11" i="48"/>
  <c r="GE11" i="48"/>
  <c r="GH11" i="48"/>
  <c r="FZ11" i="48"/>
  <c r="CQ14" i="48"/>
  <c r="CL14" i="48"/>
  <c r="CP14" i="48"/>
  <c r="CS14" i="48" s="1"/>
  <c r="CM10" i="48"/>
  <c r="CQ10" i="48" s="1"/>
  <c r="GE10" i="48"/>
  <c r="GG18" i="48" l="1"/>
  <c r="CN18" i="48" s="1"/>
  <c r="GI18" i="48"/>
  <c r="CO18" i="48" s="1"/>
  <c r="CQ18" i="48" s="1"/>
  <c r="GG12" i="48"/>
  <c r="GI12" i="48"/>
  <c r="CO12" i="48" s="1"/>
  <c r="CQ12" i="48" s="1"/>
  <c r="GG15" i="48"/>
  <c r="CN15" i="48" s="1"/>
  <c r="GI15" i="48"/>
  <c r="CO15" i="48" s="1"/>
  <c r="CQ15" i="48" s="1"/>
  <c r="CL16" i="48"/>
  <c r="CN17" i="48"/>
  <c r="CP17" i="48"/>
  <c r="CS17" i="48" s="1"/>
  <c r="CP10" i="48"/>
  <c r="CS10" i="48" s="1"/>
  <c r="CL10" i="48"/>
  <c r="GI11" i="48"/>
  <c r="CO11" i="48" s="1"/>
  <c r="CQ11" i="48" s="1"/>
  <c r="GG11" i="48"/>
  <c r="CN11" i="48" s="1"/>
  <c r="FZ9" i="48"/>
  <c r="GH9" i="48"/>
  <c r="CL11" i="48"/>
  <c r="CP13" i="48"/>
  <c r="CS13" i="48" s="1"/>
  <c r="CL13" i="48"/>
  <c r="CQ13" i="48"/>
  <c r="CP18" i="48"/>
  <c r="CS18" i="48" s="1"/>
  <c r="CL18" i="48"/>
  <c r="GI19" i="48"/>
  <c r="CO19" i="48" s="1"/>
  <c r="CQ19" i="48" s="1"/>
  <c r="GG19" i="48"/>
  <c r="CP15" i="48"/>
  <c r="CS15" i="48" s="1"/>
  <c r="CL15" i="48"/>
  <c r="GI16" i="48"/>
  <c r="CO16" i="48" s="1"/>
  <c r="CQ16" i="48" s="1"/>
  <c r="GG16" i="48"/>
  <c r="CN16" i="48" s="1"/>
  <c r="CN12" i="48" l="1"/>
  <c r="CP12" i="48"/>
  <c r="CS12" i="48" s="1"/>
  <c r="CP11" i="48"/>
  <c r="CS11" i="48" s="1"/>
  <c r="GG9" i="48"/>
  <c r="GI9" i="48"/>
  <c r="CO9" i="48" s="1"/>
  <c r="CQ9" i="48" s="1"/>
  <c r="CN19" i="48"/>
  <c r="CP19" i="48"/>
  <c r="CS19" i="48" s="1"/>
  <c r="CP16" i="48"/>
  <c r="CS16" i="48" s="1"/>
  <c r="CN9" i="48" l="1"/>
  <c r="CP9" i="48"/>
  <c r="CS9" i="48" s="1"/>
  <c r="CS7" i="48" s="1"/>
  <c r="B10" i="24" s="1"/>
  <c r="CU97" i="48" l="1"/>
  <c r="CS97" i="48"/>
  <c r="GD18" i="46" l="1"/>
  <c r="GC18" i="46"/>
  <c r="GB18" i="46"/>
  <c r="FW18" i="46"/>
  <c r="FV18" i="46"/>
  <c r="FU18" i="46"/>
  <c r="FP18" i="46"/>
  <c r="FO18" i="46"/>
  <c r="FN18" i="46"/>
  <c r="FI18" i="46"/>
  <c r="FH18" i="46"/>
  <c r="FG18" i="46"/>
  <c r="FB18" i="46"/>
  <c r="FA18" i="46"/>
  <c r="EZ18" i="46"/>
  <c r="EU18" i="46"/>
  <c r="ET18" i="46"/>
  <c r="ES18" i="46"/>
  <c r="EN18" i="46"/>
  <c r="EM18" i="46"/>
  <c r="EL18" i="46"/>
  <c r="EG18" i="46"/>
  <c r="EF18" i="46"/>
  <c r="EE18" i="46"/>
  <c r="DY18" i="46"/>
  <c r="DX18" i="46"/>
  <c r="DZ18" i="46" s="1"/>
  <c r="DR18" i="46"/>
  <c r="DQ18" i="46"/>
  <c r="DS18" i="46" s="1"/>
  <c r="DK18" i="46"/>
  <c r="DJ18" i="46"/>
  <c r="DL18" i="46" s="1"/>
  <c r="DC18" i="46"/>
  <c r="DB18" i="46"/>
  <c r="CX18" i="46"/>
  <c r="CZ18" i="46" s="1"/>
  <c r="AD18" i="46"/>
  <c r="AC18" i="46"/>
  <c r="GD17" i="46"/>
  <c r="GC17" i="46"/>
  <c r="GB17" i="46"/>
  <c r="FW17" i="46"/>
  <c r="FV17" i="46"/>
  <c r="FU17" i="46"/>
  <c r="FP17" i="46"/>
  <c r="FO17" i="46"/>
  <c r="FN17" i="46"/>
  <c r="FI17" i="46"/>
  <c r="FH17" i="46"/>
  <c r="FG17" i="46"/>
  <c r="FB17" i="46"/>
  <c r="FA17" i="46"/>
  <c r="EZ17" i="46"/>
  <c r="EU17" i="46"/>
  <c r="ET17" i="46"/>
  <c r="ES17" i="46"/>
  <c r="EN17" i="46"/>
  <c r="EM17" i="46"/>
  <c r="EL17" i="46"/>
  <c r="EF17" i="46"/>
  <c r="EE17" i="46"/>
  <c r="DY17" i="46"/>
  <c r="DX17" i="46"/>
  <c r="DZ17" i="46" s="1"/>
  <c r="DR17" i="46"/>
  <c r="DQ17" i="46"/>
  <c r="DK17" i="46"/>
  <c r="DJ17" i="46"/>
  <c r="DC17" i="46"/>
  <c r="DB17" i="46"/>
  <c r="CX17" i="46"/>
  <c r="CZ17" i="46" s="1"/>
  <c r="AD17" i="46"/>
  <c r="AC17" i="46"/>
  <c r="GD16" i="46"/>
  <c r="GC16" i="46"/>
  <c r="GB16" i="46"/>
  <c r="FW16" i="46"/>
  <c r="FV16" i="46"/>
  <c r="FU16" i="46"/>
  <c r="FP16" i="46"/>
  <c r="FO16" i="46"/>
  <c r="FN16" i="46"/>
  <c r="FI16" i="46"/>
  <c r="FH16" i="46"/>
  <c r="FG16" i="46"/>
  <c r="FB16" i="46"/>
  <c r="FA16" i="46"/>
  <c r="EZ16" i="46"/>
  <c r="EU16" i="46"/>
  <c r="ET16" i="46"/>
  <c r="ES16" i="46"/>
  <c r="EN16" i="46"/>
  <c r="EM16" i="46"/>
  <c r="EL16" i="46"/>
  <c r="EF16" i="46"/>
  <c r="EE16" i="46"/>
  <c r="EG16" i="46" s="1"/>
  <c r="DY16" i="46"/>
  <c r="DX16" i="46"/>
  <c r="DZ16" i="46" s="1"/>
  <c r="DR16" i="46"/>
  <c r="DQ16" i="46"/>
  <c r="DK16" i="46"/>
  <c r="DJ16" i="46"/>
  <c r="DC16" i="46"/>
  <c r="DD16" i="46" s="1"/>
  <c r="DF16" i="46" s="1"/>
  <c r="DB16" i="46"/>
  <c r="CX16" i="46"/>
  <c r="CZ16" i="46" s="1"/>
  <c r="AD16" i="46"/>
  <c r="AC16" i="46"/>
  <c r="GD15" i="46"/>
  <c r="GC15" i="46"/>
  <c r="GB15" i="46"/>
  <c r="FW15" i="46"/>
  <c r="FV15" i="46"/>
  <c r="FU15" i="46"/>
  <c r="FP15" i="46"/>
  <c r="FO15" i="46"/>
  <c r="FN15" i="46"/>
  <c r="FI15" i="46"/>
  <c r="FH15" i="46"/>
  <c r="FG15" i="46"/>
  <c r="FB15" i="46"/>
  <c r="FA15" i="46"/>
  <c r="EZ15" i="46"/>
  <c r="EU15" i="46"/>
  <c r="ET15" i="46"/>
  <c r="ES15" i="46"/>
  <c r="EM15" i="46"/>
  <c r="EL15" i="46"/>
  <c r="EN15" i="46" s="1"/>
  <c r="EF15" i="46"/>
  <c r="EE15" i="46"/>
  <c r="EG15" i="46" s="1"/>
  <c r="DY15" i="46"/>
  <c r="DX15" i="46"/>
  <c r="DR15" i="46"/>
  <c r="DQ15" i="46"/>
  <c r="DK15" i="46"/>
  <c r="DJ15" i="46"/>
  <c r="DC15" i="46"/>
  <c r="DB15" i="46"/>
  <c r="CX15" i="46"/>
  <c r="CZ15" i="46" s="1"/>
  <c r="AD15" i="46"/>
  <c r="AC15" i="46"/>
  <c r="GD14" i="46"/>
  <c r="GC14" i="46"/>
  <c r="GB14" i="46"/>
  <c r="FW14" i="46"/>
  <c r="FV14" i="46"/>
  <c r="FU14" i="46"/>
  <c r="FP14" i="46"/>
  <c r="FO14" i="46"/>
  <c r="FN14" i="46"/>
  <c r="FI14" i="46"/>
  <c r="FH14" i="46"/>
  <c r="FG14" i="46"/>
  <c r="FB14" i="46"/>
  <c r="FA14" i="46"/>
  <c r="EZ14" i="46"/>
  <c r="EU14" i="46"/>
  <c r="ET14" i="46"/>
  <c r="ES14" i="46"/>
  <c r="EN14" i="46"/>
  <c r="EM14" i="46"/>
  <c r="EL14" i="46"/>
  <c r="EG14" i="46"/>
  <c r="EF14" i="46"/>
  <c r="EE14" i="46"/>
  <c r="DY14" i="46"/>
  <c r="DX14" i="46"/>
  <c r="DZ14" i="46" s="1"/>
  <c r="DR14" i="46"/>
  <c r="DQ14" i="46"/>
  <c r="DK14" i="46"/>
  <c r="DJ14" i="46"/>
  <c r="DL14" i="46" s="1"/>
  <c r="DC14" i="46"/>
  <c r="DB14" i="46"/>
  <c r="CX14" i="46"/>
  <c r="CZ14" i="46" s="1"/>
  <c r="AD14" i="46"/>
  <c r="AC14" i="46"/>
  <c r="GD13" i="46"/>
  <c r="GC13" i="46"/>
  <c r="GB13" i="46"/>
  <c r="FW13" i="46"/>
  <c r="FV13" i="46"/>
  <c r="FU13" i="46"/>
  <c r="FP13" i="46"/>
  <c r="FO13" i="46"/>
  <c r="FN13" i="46"/>
  <c r="FI13" i="46"/>
  <c r="FH13" i="46"/>
  <c r="FG13" i="46"/>
  <c r="FB13" i="46"/>
  <c r="FA13" i="46"/>
  <c r="EZ13" i="46"/>
  <c r="EU13" i="46"/>
  <c r="ET13" i="46"/>
  <c r="ES13" i="46"/>
  <c r="EN13" i="46"/>
  <c r="EM13" i="46"/>
  <c r="EL13" i="46"/>
  <c r="EF13" i="46"/>
  <c r="EG13" i="46" s="1"/>
  <c r="EE13" i="46"/>
  <c r="DY13" i="46"/>
  <c r="DX13" i="46"/>
  <c r="DZ13" i="46" s="1"/>
  <c r="DR13" i="46"/>
  <c r="DQ13" i="46"/>
  <c r="DK13" i="46"/>
  <c r="DJ13" i="46"/>
  <c r="DL13" i="46" s="1"/>
  <c r="DC13" i="46"/>
  <c r="DD13" i="46" s="1"/>
  <c r="DB13" i="46"/>
  <c r="CX13" i="46"/>
  <c r="CZ13" i="46" s="1"/>
  <c r="AD13" i="46"/>
  <c r="DF13" i="46" s="1"/>
  <c r="AC13" i="46"/>
  <c r="GD12" i="46"/>
  <c r="GC12" i="46"/>
  <c r="GB12" i="46"/>
  <c r="FW12" i="46"/>
  <c r="FV12" i="46"/>
  <c r="FU12" i="46"/>
  <c r="FP12" i="46"/>
  <c r="FO12" i="46"/>
  <c r="FN12" i="46"/>
  <c r="FI12" i="46"/>
  <c r="FH12" i="46"/>
  <c r="FG12" i="46"/>
  <c r="FB12" i="46"/>
  <c r="FA12" i="46"/>
  <c r="EZ12" i="46"/>
  <c r="EU12" i="46"/>
  <c r="ET12" i="46"/>
  <c r="ES12" i="46"/>
  <c r="EN12" i="46"/>
  <c r="EM12" i="46"/>
  <c r="EL12" i="46"/>
  <c r="EG12" i="46"/>
  <c r="EF12" i="46"/>
  <c r="EE12" i="46"/>
  <c r="DY12" i="46"/>
  <c r="DX12" i="46"/>
  <c r="DZ12" i="46" s="1"/>
  <c r="DR12" i="46"/>
  <c r="DQ12" i="46"/>
  <c r="DK12" i="46"/>
  <c r="DJ12" i="46"/>
  <c r="DL12" i="46" s="1"/>
  <c r="DC12" i="46"/>
  <c r="DB12" i="46"/>
  <c r="CX12" i="46"/>
  <c r="CY12" i="46" s="1"/>
  <c r="AF12" i="46" s="1"/>
  <c r="AD12" i="46"/>
  <c r="AC12" i="46"/>
  <c r="GD11" i="46"/>
  <c r="GC11" i="46"/>
  <c r="GB11" i="46"/>
  <c r="FW11" i="46"/>
  <c r="FV11" i="46"/>
  <c r="FU11" i="46"/>
  <c r="FP11" i="46"/>
  <c r="FO11" i="46"/>
  <c r="FN11" i="46"/>
  <c r="FI11" i="46"/>
  <c r="FH11" i="46"/>
  <c r="FG11" i="46"/>
  <c r="FB11" i="46"/>
  <c r="FA11" i="46"/>
  <c r="EZ11" i="46"/>
  <c r="EU11" i="46"/>
  <c r="ET11" i="46"/>
  <c r="ES11" i="46"/>
  <c r="EN11" i="46"/>
  <c r="EM11" i="46"/>
  <c r="EL11" i="46"/>
  <c r="EF11" i="46"/>
  <c r="EE11" i="46"/>
  <c r="EG11" i="46" s="1"/>
  <c r="DY11" i="46"/>
  <c r="DX11" i="46"/>
  <c r="DR11" i="46"/>
  <c r="DQ11" i="46"/>
  <c r="DL11" i="46"/>
  <c r="DK11" i="46"/>
  <c r="DJ11" i="46"/>
  <c r="DC11" i="46"/>
  <c r="DB11" i="46"/>
  <c r="CX11" i="46"/>
  <c r="CZ11" i="46" s="1"/>
  <c r="AD11" i="46"/>
  <c r="AC11" i="46"/>
  <c r="GD10" i="46"/>
  <c r="GC10" i="46"/>
  <c r="GB10" i="46"/>
  <c r="FW10" i="46"/>
  <c r="FV10" i="46"/>
  <c r="FU10" i="46"/>
  <c r="FP10" i="46"/>
  <c r="FO10" i="46"/>
  <c r="FN10" i="46"/>
  <c r="FI10" i="46"/>
  <c r="FH10" i="46"/>
  <c r="FG10" i="46"/>
  <c r="FB10" i="46"/>
  <c r="FA10" i="46"/>
  <c r="EZ10" i="46"/>
  <c r="EU10" i="46"/>
  <c r="ET10" i="46"/>
  <c r="ES10" i="46"/>
  <c r="EN10" i="46"/>
  <c r="EM10" i="46"/>
  <c r="EL10" i="46"/>
  <c r="EG10" i="46"/>
  <c r="EF10" i="46"/>
  <c r="EE10" i="46"/>
  <c r="DY10" i="46"/>
  <c r="DX10" i="46"/>
  <c r="DR10" i="46"/>
  <c r="DQ10" i="46"/>
  <c r="DS10" i="46" s="1"/>
  <c r="DK10" i="46"/>
  <c r="DJ10" i="46"/>
  <c r="DC10" i="46"/>
  <c r="DB10" i="46"/>
  <c r="CX10" i="46"/>
  <c r="CZ10" i="46" s="1"/>
  <c r="AD10" i="46"/>
  <c r="AC10" i="46"/>
  <c r="GD9" i="46"/>
  <c r="GC9" i="46"/>
  <c r="GB9" i="46"/>
  <c r="FW9" i="46"/>
  <c r="FV9" i="46"/>
  <c r="FU9" i="46"/>
  <c r="FP9" i="46"/>
  <c r="FO9" i="46"/>
  <c r="FN9" i="46"/>
  <c r="FI9" i="46"/>
  <c r="FH9" i="46"/>
  <c r="FG9" i="46"/>
  <c r="FB9" i="46"/>
  <c r="FA9" i="46"/>
  <c r="EZ9" i="46"/>
  <c r="EU9" i="46"/>
  <c r="ET9" i="46"/>
  <c r="ES9" i="46"/>
  <c r="EN9" i="46"/>
  <c r="EM9" i="46"/>
  <c r="EL9" i="46"/>
  <c r="EF9" i="46"/>
  <c r="EE9" i="46"/>
  <c r="DY9" i="46"/>
  <c r="DX9" i="46"/>
  <c r="DR9" i="46"/>
  <c r="DQ9" i="46"/>
  <c r="DS9" i="46" s="1"/>
  <c r="DK9" i="46"/>
  <c r="DJ9" i="46"/>
  <c r="DC9" i="46"/>
  <c r="DB9" i="46"/>
  <c r="CX9" i="46"/>
  <c r="CZ9" i="46" s="1"/>
  <c r="AD9" i="46"/>
  <c r="AC9" i="46"/>
  <c r="A7" i="46"/>
  <c r="GD26" i="44"/>
  <c r="GC26" i="44"/>
  <c r="GB26" i="44"/>
  <c r="FW26" i="44"/>
  <c r="FV26" i="44"/>
  <c r="FU26" i="44"/>
  <c r="FP26" i="44"/>
  <c r="FO26" i="44"/>
  <c r="FN26" i="44"/>
  <c r="FI26" i="44"/>
  <c r="FH26" i="44"/>
  <c r="FG26" i="44"/>
  <c r="FB26" i="44"/>
  <c r="FA26" i="44"/>
  <c r="EZ26" i="44"/>
  <c r="EU26" i="44"/>
  <c r="ET26" i="44"/>
  <c r="ES26" i="44"/>
  <c r="EN26" i="44"/>
  <c r="EM26" i="44"/>
  <c r="EL26" i="44"/>
  <c r="EG26" i="44"/>
  <c r="EF26" i="44"/>
  <c r="EE26" i="44"/>
  <c r="DY26" i="44"/>
  <c r="DX26" i="44"/>
  <c r="DR26" i="44"/>
  <c r="DQ26" i="44"/>
  <c r="DK26" i="44"/>
  <c r="DJ26" i="44"/>
  <c r="DC26" i="44"/>
  <c r="DB26" i="44"/>
  <c r="CX26" i="44"/>
  <c r="CZ26" i="44" s="1"/>
  <c r="AD26" i="44"/>
  <c r="AC26" i="44"/>
  <c r="GD25" i="44"/>
  <c r="GC25" i="44"/>
  <c r="GB25" i="44"/>
  <c r="FW25" i="44"/>
  <c r="FV25" i="44"/>
  <c r="FU25" i="44"/>
  <c r="FP25" i="44"/>
  <c r="FO25" i="44"/>
  <c r="FN25" i="44"/>
  <c r="FI25" i="44"/>
  <c r="FH25" i="44"/>
  <c r="FG25" i="44"/>
  <c r="FB25" i="44"/>
  <c r="FA25" i="44"/>
  <c r="EZ25" i="44"/>
  <c r="EU25" i="44"/>
  <c r="ET25" i="44"/>
  <c r="ES25" i="44"/>
  <c r="EN25" i="44"/>
  <c r="EM25" i="44"/>
  <c r="EL25" i="44"/>
  <c r="EF25" i="44"/>
  <c r="EE25" i="44"/>
  <c r="EG25" i="44" s="1"/>
  <c r="DY25" i="44"/>
  <c r="DX25" i="44"/>
  <c r="DZ25" i="44" s="1"/>
  <c r="DR25" i="44"/>
  <c r="DQ25" i="44"/>
  <c r="DS25" i="44" s="1"/>
  <c r="DK25" i="44"/>
  <c r="DJ25" i="44"/>
  <c r="DL25" i="44" s="1"/>
  <c r="DD25" i="44"/>
  <c r="DC25" i="44"/>
  <c r="DB25" i="44"/>
  <c r="CX25" i="44"/>
  <c r="AD25" i="44"/>
  <c r="AC25" i="44"/>
  <c r="GD24" i="44"/>
  <c r="GC24" i="44"/>
  <c r="GB24" i="44"/>
  <c r="FW24" i="44"/>
  <c r="FV24" i="44"/>
  <c r="FU24" i="44"/>
  <c r="FP24" i="44"/>
  <c r="FO24" i="44"/>
  <c r="FN24" i="44"/>
  <c r="FI24" i="44"/>
  <c r="FH24" i="44"/>
  <c r="FG24" i="44"/>
  <c r="FB24" i="44"/>
  <c r="FA24" i="44"/>
  <c r="EZ24" i="44"/>
  <c r="EU24" i="44"/>
  <c r="ET24" i="44"/>
  <c r="ES24" i="44"/>
  <c r="EN24" i="44"/>
  <c r="EM24" i="44"/>
  <c r="EL24" i="44"/>
  <c r="EF24" i="44"/>
  <c r="EE24" i="44"/>
  <c r="DY24" i="44"/>
  <c r="DX24" i="44"/>
  <c r="DR24" i="44"/>
  <c r="DQ24" i="44"/>
  <c r="DK24" i="44"/>
  <c r="DJ24" i="44"/>
  <c r="DD24" i="44"/>
  <c r="DC24" i="44"/>
  <c r="DB24" i="44"/>
  <c r="CX24" i="44"/>
  <c r="CZ24" i="44" s="1"/>
  <c r="AD24" i="44"/>
  <c r="AC24" i="44"/>
  <c r="GD23" i="44"/>
  <c r="GC23" i="44"/>
  <c r="GB23" i="44"/>
  <c r="FW23" i="44"/>
  <c r="FV23" i="44"/>
  <c r="FU23" i="44"/>
  <c r="FP23" i="44"/>
  <c r="FO23" i="44"/>
  <c r="FN23" i="44"/>
  <c r="FI23" i="44"/>
  <c r="FH23" i="44"/>
  <c r="FG23" i="44"/>
  <c r="FB23" i="44"/>
  <c r="FA23" i="44"/>
  <c r="EZ23" i="44"/>
  <c r="EU23" i="44"/>
  <c r="ET23" i="44"/>
  <c r="ES23" i="44"/>
  <c r="EM23" i="44"/>
  <c r="EL23" i="44"/>
  <c r="EN23" i="44" s="1"/>
  <c r="EG23" i="44"/>
  <c r="EF23" i="44"/>
  <c r="EE23" i="44"/>
  <c r="DY23" i="44"/>
  <c r="DX23" i="44"/>
  <c r="DZ23" i="44" s="1"/>
  <c r="DR23" i="44"/>
  <c r="DQ23" i="44"/>
  <c r="DK23" i="44"/>
  <c r="DJ23" i="44"/>
  <c r="DC23" i="44"/>
  <c r="DB23" i="44"/>
  <c r="CX23" i="44"/>
  <c r="CZ23" i="44" s="1"/>
  <c r="AD23" i="44"/>
  <c r="AC23" i="44"/>
  <c r="GD22" i="44"/>
  <c r="GC22" i="44"/>
  <c r="GB22" i="44"/>
  <c r="FW22" i="44"/>
  <c r="FV22" i="44"/>
  <c r="FU22" i="44"/>
  <c r="FP22" i="44"/>
  <c r="FO22" i="44"/>
  <c r="FN22" i="44"/>
  <c r="FI22" i="44"/>
  <c r="FH22" i="44"/>
  <c r="FG22" i="44"/>
  <c r="FB22" i="44"/>
  <c r="FA22" i="44"/>
  <c r="EZ22" i="44"/>
  <c r="EU22" i="44"/>
  <c r="ET22" i="44"/>
  <c r="ES22" i="44"/>
  <c r="EN22" i="44"/>
  <c r="EM22" i="44"/>
  <c r="EL22" i="44"/>
  <c r="EG22" i="44"/>
  <c r="EF22" i="44"/>
  <c r="EE22" i="44"/>
  <c r="DY22" i="44"/>
  <c r="DX22" i="44"/>
  <c r="DZ22" i="44" s="1"/>
  <c r="DR22" i="44"/>
  <c r="DQ22" i="44"/>
  <c r="DK22" i="44"/>
  <c r="DJ22" i="44"/>
  <c r="DL22" i="44" s="1"/>
  <c r="DC22" i="44"/>
  <c r="DB22" i="44"/>
  <c r="CX22" i="44"/>
  <c r="CY22" i="44" s="1"/>
  <c r="AD22" i="44"/>
  <c r="AC22" i="44"/>
  <c r="GD21" i="44"/>
  <c r="GC21" i="44"/>
  <c r="GB21" i="44"/>
  <c r="FW21" i="44"/>
  <c r="FV21" i="44"/>
  <c r="FU21" i="44"/>
  <c r="FP21" i="44"/>
  <c r="FO21" i="44"/>
  <c r="FN21" i="44"/>
  <c r="FI21" i="44"/>
  <c r="FH21" i="44"/>
  <c r="FG21" i="44"/>
  <c r="FB21" i="44"/>
  <c r="FA21" i="44"/>
  <c r="EZ21" i="44"/>
  <c r="EU21" i="44"/>
  <c r="ET21" i="44"/>
  <c r="ES21" i="44"/>
  <c r="EN21" i="44"/>
  <c r="EM21" i="44"/>
  <c r="EL21" i="44"/>
  <c r="EF21" i="44"/>
  <c r="EE21" i="44"/>
  <c r="DY21" i="44"/>
  <c r="DX21" i="44"/>
  <c r="DR21" i="44"/>
  <c r="DQ21" i="44"/>
  <c r="DK21" i="44"/>
  <c r="DJ21" i="44"/>
  <c r="DC21" i="44"/>
  <c r="DB21" i="44"/>
  <c r="CX21" i="44"/>
  <c r="CZ21" i="44" s="1"/>
  <c r="AD21" i="44"/>
  <c r="AC21" i="44"/>
  <c r="GD20" i="44"/>
  <c r="GC20" i="44"/>
  <c r="GB20" i="44"/>
  <c r="FW20" i="44"/>
  <c r="FV20" i="44"/>
  <c r="FU20" i="44"/>
  <c r="FP20" i="44"/>
  <c r="FO20" i="44"/>
  <c r="FN20" i="44"/>
  <c r="FI20" i="44"/>
  <c r="FH20" i="44"/>
  <c r="FG20" i="44"/>
  <c r="FB20" i="44"/>
  <c r="FA20" i="44"/>
  <c r="EZ20" i="44"/>
  <c r="EU20" i="44"/>
  <c r="ET20" i="44"/>
  <c r="ES20" i="44"/>
  <c r="EN20" i="44"/>
  <c r="EM20" i="44"/>
  <c r="EL20" i="44"/>
  <c r="EG20" i="44"/>
  <c r="EF20" i="44"/>
  <c r="EE20" i="44"/>
  <c r="DY20" i="44"/>
  <c r="DX20" i="44"/>
  <c r="DZ20" i="44" s="1"/>
  <c r="DR20" i="44"/>
  <c r="DQ20" i="44"/>
  <c r="DS20" i="44" s="1"/>
  <c r="DK20" i="44"/>
  <c r="DJ20" i="44"/>
  <c r="DC20" i="44"/>
  <c r="DB20" i="44"/>
  <c r="CX20" i="44"/>
  <c r="CZ20" i="44" s="1"/>
  <c r="AD20" i="44"/>
  <c r="AC20" i="44"/>
  <c r="GD19" i="44"/>
  <c r="GC19" i="44"/>
  <c r="GB19" i="44"/>
  <c r="FW19" i="44"/>
  <c r="FV19" i="44"/>
  <c r="FU19" i="44"/>
  <c r="FP19" i="44"/>
  <c r="FO19" i="44"/>
  <c r="FN19" i="44"/>
  <c r="FI19" i="44"/>
  <c r="FH19" i="44"/>
  <c r="FG19" i="44"/>
  <c r="FB19" i="44"/>
  <c r="FA19" i="44"/>
  <c r="EZ19" i="44"/>
  <c r="EU19" i="44"/>
  <c r="ET19" i="44"/>
  <c r="ES19" i="44"/>
  <c r="EN19" i="44"/>
  <c r="EM19" i="44"/>
  <c r="EL19" i="44"/>
  <c r="EF19" i="44"/>
  <c r="EE19" i="44"/>
  <c r="EG19" i="44" s="1"/>
  <c r="DY19" i="44"/>
  <c r="DX19" i="44"/>
  <c r="DR19" i="44"/>
  <c r="DQ19" i="44"/>
  <c r="DK19" i="44"/>
  <c r="DJ19" i="44"/>
  <c r="DC19" i="44"/>
  <c r="DB19" i="44"/>
  <c r="CX19" i="44"/>
  <c r="CZ19" i="44" s="1"/>
  <c r="AD19" i="44"/>
  <c r="AC19" i="44"/>
  <c r="GD18" i="44"/>
  <c r="GC18" i="44"/>
  <c r="GB18" i="44"/>
  <c r="FW18" i="44"/>
  <c r="FV18" i="44"/>
  <c r="FU18" i="44"/>
  <c r="FP18" i="44"/>
  <c r="FO18" i="44"/>
  <c r="FN18" i="44"/>
  <c r="FI18" i="44"/>
  <c r="FH18" i="44"/>
  <c r="FG18" i="44"/>
  <c r="FB18" i="44"/>
  <c r="FA18" i="44"/>
  <c r="EZ18" i="44"/>
  <c r="EU18" i="44"/>
  <c r="ET18" i="44"/>
  <c r="ES18" i="44"/>
  <c r="EN18" i="44"/>
  <c r="EM18" i="44"/>
  <c r="EL18" i="44"/>
  <c r="EG18" i="44"/>
  <c r="EF18" i="44"/>
  <c r="EE18" i="44"/>
  <c r="DY18" i="44"/>
  <c r="DX18" i="44"/>
  <c r="DR18" i="44"/>
  <c r="DQ18" i="44"/>
  <c r="DK18" i="44"/>
  <c r="DJ18" i="44"/>
  <c r="DL18" i="44" s="1"/>
  <c r="DC18" i="44"/>
  <c r="DD18" i="44" s="1"/>
  <c r="DB18" i="44"/>
  <c r="CX18" i="44"/>
  <c r="CZ18" i="44" s="1"/>
  <c r="AD18" i="44"/>
  <c r="AC18" i="44"/>
  <c r="GD17" i="44"/>
  <c r="GC17" i="44"/>
  <c r="GB17" i="44"/>
  <c r="FW17" i="44"/>
  <c r="FV17" i="44"/>
  <c r="FU17" i="44"/>
  <c r="FP17" i="44"/>
  <c r="FO17" i="44"/>
  <c r="FN17" i="44"/>
  <c r="FI17" i="44"/>
  <c r="FH17" i="44"/>
  <c r="FG17" i="44"/>
  <c r="FB17" i="44"/>
  <c r="FA17" i="44"/>
  <c r="EZ17" i="44"/>
  <c r="EU17" i="44"/>
  <c r="ET17" i="44"/>
  <c r="ES17" i="44"/>
  <c r="EN17" i="44"/>
  <c r="EM17" i="44"/>
  <c r="EL17" i="44"/>
  <c r="EF17" i="44"/>
  <c r="EE17" i="44"/>
  <c r="EG17" i="44" s="1"/>
  <c r="DY17" i="44"/>
  <c r="DX17" i="44"/>
  <c r="DZ17" i="44" s="1"/>
  <c r="DR17" i="44"/>
  <c r="DQ17" i="44"/>
  <c r="DS17" i="44" s="1"/>
  <c r="DK17" i="44"/>
  <c r="DJ17" i="44"/>
  <c r="DC17" i="44"/>
  <c r="DD17" i="44" s="1"/>
  <c r="DB17" i="44"/>
  <c r="CX17" i="44"/>
  <c r="CZ17" i="44" s="1"/>
  <c r="AD17" i="44"/>
  <c r="AC17" i="44"/>
  <c r="GD16" i="44"/>
  <c r="GC16" i="44"/>
  <c r="GB16" i="44"/>
  <c r="FW16" i="44"/>
  <c r="FV16" i="44"/>
  <c r="FU16" i="44"/>
  <c r="FP16" i="44"/>
  <c r="FO16" i="44"/>
  <c r="FN16" i="44"/>
  <c r="FI16" i="44"/>
  <c r="FH16" i="44"/>
  <c r="FG16" i="44"/>
  <c r="FB16" i="44"/>
  <c r="FA16" i="44"/>
  <c r="EZ16" i="44"/>
  <c r="EU16" i="44"/>
  <c r="ET16" i="44"/>
  <c r="ES16" i="44"/>
  <c r="EN16" i="44"/>
  <c r="EM16" i="44"/>
  <c r="EL16" i="44"/>
  <c r="EG16" i="44"/>
  <c r="EF16" i="44"/>
  <c r="EE16" i="44"/>
  <c r="DZ16" i="44"/>
  <c r="DY16" i="44"/>
  <c r="DX16" i="44"/>
  <c r="DS16" i="44"/>
  <c r="DR16" i="44"/>
  <c r="DQ16" i="44"/>
  <c r="DK16" i="44"/>
  <c r="DJ16" i="44"/>
  <c r="DD16" i="44"/>
  <c r="DF16" i="44" s="1"/>
  <c r="DE16" i="44" s="1"/>
  <c r="DC16" i="44"/>
  <c r="DB16" i="44"/>
  <c r="CX16" i="44"/>
  <c r="CZ16" i="44" s="1"/>
  <c r="AD16" i="44"/>
  <c r="AC16" i="44"/>
  <c r="GD15" i="44"/>
  <c r="GC15" i="44"/>
  <c r="GB15" i="44"/>
  <c r="FW15" i="44"/>
  <c r="FV15" i="44"/>
  <c r="FU15" i="44"/>
  <c r="FP15" i="44"/>
  <c r="FO15" i="44"/>
  <c r="FN15" i="44"/>
  <c r="FI15" i="44"/>
  <c r="FH15" i="44"/>
  <c r="FG15" i="44"/>
  <c r="FB15" i="44"/>
  <c r="FA15" i="44"/>
  <c r="EZ15" i="44"/>
  <c r="EU15" i="44"/>
  <c r="ET15" i="44"/>
  <c r="ES15" i="44"/>
  <c r="EN15" i="44"/>
  <c r="EM15" i="44"/>
  <c r="EL15" i="44"/>
  <c r="EG15" i="44"/>
  <c r="EF15" i="44"/>
  <c r="EE15" i="44"/>
  <c r="DZ15" i="44"/>
  <c r="DY15" i="44"/>
  <c r="DX15" i="44"/>
  <c r="DS15" i="44"/>
  <c r="DR15" i="44"/>
  <c r="DQ15" i="44"/>
  <c r="DK15" i="44"/>
  <c r="DJ15" i="44"/>
  <c r="DC15" i="44"/>
  <c r="DB15" i="44"/>
  <c r="CX15" i="44"/>
  <c r="CZ15" i="44" s="1"/>
  <c r="AD15" i="44"/>
  <c r="AC15" i="44"/>
  <c r="GD14" i="44"/>
  <c r="GC14" i="44"/>
  <c r="GB14" i="44"/>
  <c r="FW14" i="44"/>
  <c r="FV14" i="44"/>
  <c r="FU14" i="44"/>
  <c r="FP14" i="44"/>
  <c r="FO14" i="44"/>
  <c r="FN14" i="44"/>
  <c r="FI14" i="44"/>
  <c r="FH14" i="44"/>
  <c r="FG14" i="44"/>
  <c r="FB14" i="44"/>
  <c r="FA14" i="44"/>
  <c r="EZ14" i="44"/>
  <c r="EU14" i="44"/>
  <c r="ET14" i="44"/>
  <c r="ES14" i="44"/>
  <c r="EN14" i="44"/>
  <c r="EM14" i="44"/>
  <c r="EL14" i="44"/>
  <c r="EG14" i="44"/>
  <c r="EF14" i="44"/>
  <c r="EE14" i="44"/>
  <c r="DZ14" i="44"/>
  <c r="DY14" i="44"/>
  <c r="DX14" i="44"/>
  <c r="DS14" i="44"/>
  <c r="DR14" i="44"/>
  <c r="DQ14" i="44"/>
  <c r="DK14" i="44"/>
  <c r="DJ14" i="44"/>
  <c r="DL14" i="44" s="1"/>
  <c r="DC14" i="44"/>
  <c r="DB14" i="44"/>
  <c r="CY14" i="44"/>
  <c r="DA14" i="44" s="1"/>
  <c r="DI14" i="44" s="1"/>
  <c r="CX14" i="44"/>
  <c r="CZ14" i="44" s="1"/>
  <c r="AD14" i="44"/>
  <c r="AC14" i="44"/>
  <c r="GD13" i="44"/>
  <c r="GC13" i="44"/>
  <c r="GB13" i="44"/>
  <c r="FW13" i="44"/>
  <c r="FV13" i="44"/>
  <c r="FU13" i="44"/>
  <c r="FP13" i="44"/>
  <c r="FO13" i="44"/>
  <c r="FN13" i="44"/>
  <c r="FI13" i="44"/>
  <c r="FH13" i="44"/>
  <c r="FG13" i="44"/>
  <c r="FB13" i="44"/>
  <c r="FA13" i="44"/>
  <c r="EZ13" i="44"/>
  <c r="EU13" i="44"/>
  <c r="ET13" i="44"/>
  <c r="ES13" i="44"/>
  <c r="EN13" i="44"/>
  <c r="EM13" i="44"/>
  <c r="EL13" i="44"/>
  <c r="EG13" i="44"/>
  <c r="EF13" i="44"/>
  <c r="EE13" i="44"/>
  <c r="DZ13" i="44"/>
  <c r="DY13" i="44"/>
  <c r="DX13" i="44"/>
  <c r="DS13" i="44"/>
  <c r="DR13" i="44"/>
  <c r="DQ13" i="44"/>
  <c r="DK13" i="44"/>
  <c r="DJ13" i="44"/>
  <c r="DC13" i="44"/>
  <c r="DB13" i="44"/>
  <c r="CX13" i="44"/>
  <c r="CZ13" i="44" s="1"/>
  <c r="AD13" i="44"/>
  <c r="AC13" i="44"/>
  <c r="GD12" i="44"/>
  <c r="GC12" i="44"/>
  <c r="GB12" i="44"/>
  <c r="FW12" i="44"/>
  <c r="FV12" i="44"/>
  <c r="FU12" i="44"/>
  <c r="FP12" i="44"/>
  <c r="FO12" i="44"/>
  <c r="FN12" i="44"/>
  <c r="FI12" i="44"/>
  <c r="FH12" i="44"/>
  <c r="FG12" i="44"/>
  <c r="FB12" i="44"/>
  <c r="FA12" i="44"/>
  <c r="EZ12" i="44"/>
  <c r="EU12" i="44"/>
  <c r="ET12" i="44"/>
  <c r="ES12" i="44"/>
  <c r="EN12" i="44"/>
  <c r="EM12" i="44"/>
  <c r="EL12" i="44"/>
  <c r="EG12" i="44"/>
  <c r="EF12" i="44"/>
  <c r="EE12" i="44"/>
  <c r="DY12" i="44"/>
  <c r="DX12" i="44"/>
  <c r="DZ12" i="44" s="1"/>
  <c r="DR12" i="44"/>
  <c r="DQ12" i="44"/>
  <c r="DS12" i="44" s="1"/>
  <c r="DK12" i="44"/>
  <c r="DJ12" i="44"/>
  <c r="DL12" i="44" s="1"/>
  <c r="DC12" i="44"/>
  <c r="DB12" i="44"/>
  <c r="CX12" i="44"/>
  <c r="CZ12" i="44" s="1"/>
  <c r="AD12" i="44"/>
  <c r="AC12" i="44"/>
  <c r="GD11" i="44"/>
  <c r="GC11" i="44"/>
  <c r="GB11" i="44"/>
  <c r="FW11" i="44"/>
  <c r="FV11" i="44"/>
  <c r="FU11" i="44"/>
  <c r="FP11" i="44"/>
  <c r="FO11" i="44"/>
  <c r="FN11" i="44"/>
  <c r="FI11" i="44"/>
  <c r="FH11" i="44"/>
  <c r="FG11" i="44"/>
  <c r="FB11" i="44"/>
  <c r="FA11" i="44"/>
  <c r="EZ11" i="44"/>
  <c r="EU11" i="44"/>
  <c r="ET11" i="44"/>
  <c r="ES11" i="44"/>
  <c r="EN11" i="44"/>
  <c r="EM11" i="44"/>
  <c r="EL11" i="44"/>
  <c r="EG11" i="44"/>
  <c r="EF11" i="44"/>
  <c r="EE11" i="44"/>
  <c r="DY11" i="44"/>
  <c r="DX11" i="44"/>
  <c r="DZ11" i="44" s="1"/>
  <c r="DR11" i="44"/>
  <c r="DS11" i="44" s="1"/>
  <c r="DQ11" i="44"/>
  <c r="DK11" i="44"/>
  <c r="DJ11" i="44"/>
  <c r="DL11" i="44" s="1"/>
  <c r="DC11" i="44"/>
  <c r="DB11" i="44"/>
  <c r="DD11" i="44" s="1"/>
  <c r="CX11" i="44"/>
  <c r="CZ11" i="44" s="1"/>
  <c r="AD11" i="44"/>
  <c r="AC11" i="44"/>
  <c r="GD10" i="44"/>
  <c r="GC10" i="44"/>
  <c r="GB10" i="44"/>
  <c r="FW10" i="44"/>
  <c r="FV10" i="44"/>
  <c r="FU10" i="44"/>
  <c r="FP10" i="44"/>
  <c r="FO10" i="44"/>
  <c r="FN10" i="44"/>
  <c r="FI10" i="44"/>
  <c r="FH10" i="44"/>
  <c r="FG10" i="44"/>
  <c r="FB10" i="44"/>
  <c r="FA10" i="44"/>
  <c r="EZ10" i="44"/>
  <c r="EU10" i="44"/>
  <c r="ET10" i="44"/>
  <c r="ES10" i="44"/>
  <c r="EN10" i="44"/>
  <c r="EM10" i="44"/>
  <c r="EL10" i="44"/>
  <c r="EG10" i="44"/>
  <c r="EF10" i="44"/>
  <c r="EE10" i="44"/>
  <c r="DY10" i="44"/>
  <c r="DX10" i="44"/>
  <c r="DZ10" i="44" s="1"/>
  <c r="DR10" i="44"/>
  <c r="DQ10" i="44"/>
  <c r="DK10" i="44"/>
  <c r="DJ10" i="44"/>
  <c r="DL10" i="44" s="1"/>
  <c r="DC10" i="44"/>
  <c r="DD10" i="44" s="1"/>
  <c r="DB10" i="44"/>
  <c r="CX10" i="44"/>
  <c r="CZ10" i="44" s="1"/>
  <c r="AD10" i="44"/>
  <c r="AC10" i="44"/>
  <c r="GD9" i="44"/>
  <c r="GC9" i="44"/>
  <c r="GB9" i="44"/>
  <c r="FW9" i="44"/>
  <c r="FV9" i="44"/>
  <c r="FU9" i="44"/>
  <c r="FP9" i="44"/>
  <c r="FO9" i="44"/>
  <c r="FN9" i="44"/>
  <c r="FI9" i="44"/>
  <c r="FH9" i="44"/>
  <c r="FG9" i="44"/>
  <c r="FB9" i="44"/>
  <c r="FA9" i="44"/>
  <c r="EZ9" i="44"/>
  <c r="EU9" i="44"/>
  <c r="ET9" i="44"/>
  <c r="ES9" i="44"/>
  <c r="EN9" i="44"/>
  <c r="EM9" i="44"/>
  <c r="EL9" i="44"/>
  <c r="EG9" i="44"/>
  <c r="EF9" i="44"/>
  <c r="EE9" i="44"/>
  <c r="DY9" i="44"/>
  <c r="DX9" i="44"/>
  <c r="DZ9" i="44" s="1"/>
  <c r="DR9" i="44"/>
  <c r="DQ9" i="44"/>
  <c r="DK9" i="44"/>
  <c r="DJ9" i="44"/>
  <c r="DL9" i="44" s="1"/>
  <c r="DC9" i="44"/>
  <c r="DB9" i="44"/>
  <c r="CX9" i="44"/>
  <c r="CZ9" i="44" s="1"/>
  <c r="AD9" i="44"/>
  <c r="AC9" i="44"/>
  <c r="A7" i="44"/>
  <c r="DZ19" i="44" l="1"/>
  <c r="DD12" i="46"/>
  <c r="DF12" i="46" s="1"/>
  <c r="DS16" i="46"/>
  <c r="DL17" i="46"/>
  <c r="DZ15" i="46"/>
  <c r="DD26" i="44"/>
  <c r="CY13" i="46"/>
  <c r="AF13" i="46" s="1"/>
  <c r="AH13" i="46" s="1"/>
  <c r="CY11" i="44"/>
  <c r="AF11" i="44" s="1"/>
  <c r="AH11" i="44" s="1"/>
  <c r="DD14" i="44"/>
  <c r="DF14" i="44" s="1"/>
  <c r="DS21" i="44"/>
  <c r="CY23" i="44"/>
  <c r="AF23" i="44" s="1"/>
  <c r="CY9" i="46"/>
  <c r="AF9" i="46" s="1"/>
  <c r="AH9" i="46" s="1"/>
  <c r="DD9" i="46"/>
  <c r="DD14" i="46"/>
  <c r="DF14" i="46" s="1"/>
  <c r="EG17" i="46"/>
  <c r="DL16" i="44"/>
  <c r="DN16" i="44" s="1"/>
  <c r="EG21" i="44"/>
  <c r="DD10" i="46"/>
  <c r="CY13" i="44"/>
  <c r="AF13" i="44" s="1"/>
  <c r="AH13" i="44" s="1"/>
  <c r="DL23" i="44"/>
  <c r="CY24" i="44"/>
  <c r="AF24" i="44" s="1"/>
  <c r="DD9" i="44"/>
  <c r="DF9" i="44" s="1"/>
  <c r="DS18" i="44"/>
  <c r="DL19" i="44"/>
  <c r="CY20" i="44"/>
  <c r="AF20" i="44" s="1"/>
  <c r="DD11" i="46"/>
  <c r="DF11" i="46" s="1"/>
  <c r="DN11" i="46" s="1"/>
  <c r="DD15" i="46"/>
  <c r="DF11" i="44"/>
  <c r="DN11" i="44" s="1"/>
  <c r="AH14" i="44"/>
  <c r="DS19" i="44"/>
  <c r="DZ9" i="46"/>
  <c r="AH12" i="46"/>
  <c r="DL16" i="46"/>
  <c r="DD17" i="46"/>
  <c r="AF14" i="44"/>
  <c r="DL20" i="44"/>
  <c r="CZ12" i="46"/>
  <c r="DN13" i="46"/>
  <c r="DE13" i="46"/>
  <c r="DS11" i="46"/>
  <c r="DL9" i="46"/>
  <c r="DF10" i="46"/>
  <c r="DE10" i="46" s="1"/>
  <c r="DZ11" i="46"/>
  <c r="DF15" i="46"/>
  <c r="DN15" i="46" s="1"/>
  <c r="DS14" i="46"/>
  <c r="CY10" i="46"/>
  <c r="DS12" i="46"/>
  <c r="DL15" i="46"/>
  <c r="CY16" i="46"/>
  <c r="DA16" i="46" s="1"/>
  <c r="DI16" i="46" s="1"/>
  <c r="DP16" i="46" s="1"/>
  <c r="DF17" i="46"/>
  <c r="DE17" i="46" s="1"/>
  <c r="DS15" i="46"/>
  <c r="EG9" i="46"/>
  <c r="DL10" i="46"/>
  <c r="CY14" i="46"/>
  <c r="AF14" i="46" s="1"/>
  <c r="AH14" i="46" s="1"/>
  <c r="CY18" i="46"/>
  <c r="DZ10" i="46"/>
  <c r="DS13" i="46"/>
  <c r="DS17" i="46"/>
  <c r="DD18" i="46"/>
  <c r="DF18" i="46" s="1"/>
  <c r="DG14" i="44"/>
  <c r="DP14" i="44"/>
  <c r="DO14" i="44" s="1"/>
  <c r="DS22" i="44"/>
  <c r="DS26" i="44"/>
  <c r="DS10" i="44"/>
  <c r="DL13" i="44"/>
  <c r="DD23" i="44"/>
  <c r="AH24" i="44"/>
  <c r="AE14" i="44"/>
  <c r="AG14" i="44" s="1"/>
  <c r="DD15" i="44"/>
  <c r="DF15" i="44" s="1"/>
  <c r="DE15" i="44" s="1"/>
  <c r="DL17" i="44"/>
  <c r="DZ26" i="44"/>
  <c r="DL15" i="44"/>
  <c r="DN15" i="44" s="1"/>
  <c r="CY18" i="44"/>
  <c r="AF18" i="44" s="1"/>
  <c r="AH18" i="44" s="1"/>
  <c r="CY21" i="44"/>
  <c r="DS23" i="44"/>
  <c r="DF25" i="44"/>
  <c r="DF24" i="44"/>
  <c r="CY16" i="44"/>
  <c r="AF16" i="44" s="1"/>
  <c r="AH16" i="44" s="1"/>
  <c r="DD21" i="44"/>
  <c r="DF21" i="44" s="1"/>
  <c r="DL24" i="44"/>
  <c r="CY19" i="44"/>
  <c r="DA19" i="44" s="1"/>
  <c r="DI19" i="44" s="1"/>
  <c r="DG19" i="44" s="1"/>
  <c r="DL21" i="44"/>
  <c r="CZ22" i="44"/>
  <c r="AE22" i="44" s="1"/>
  <c r="AG22" i="44" s="1"/>
  <c r="DS24" i="44"/>
  <c r="DF26" i="44"/>
  <c r="DE26" i="44" s="1"/>
  <c r="CY10" i="44"/>
  <c r="AF10" i="44" s="1"/>
  <c r="DD22" i="44"/>
  <c r="DF22" i="44" s="1"/>
  <c r="DN22" i="44" s="1"/>
  <c r="DZ24" i="44"/>
  <c r="DS9" i="44"/>
  <c r="DA13" i="44"/>
  <c r="DI13" i="44" s="1"/>
  <c r="DP13" i="44" s="1"/>
  <c r="DO13" i="44" s="1"/>
  <c r="DZ18" i="44"/>
  <c r="DZ21" i="44"/>
  <c r="EG24" i="44"/>
  <c r="DL26" i="44"/>
  <c r="DE12" i="46"/>
  <c r="DN12" i="46"/>
  <c r="DN16" i="46"/>
  <c r="DE16" i="46"/>
  <c r="DE11" i="46"/>
  <c r="DU13" i="46"/>
  <c r="DM13" i="46"/>
  <c r="DF9" i="46"/>
  <c r="DA14" i="46"/>
  <c r="DI14" i="46" s="1"/>
  <c r="CY17" i="46"/>
  <c r="DA12" i="46"/>
  <c r="DI12" i="46" s="1"/>
  <c r="CY15" i="46"/>
  <c r="AE12" i="46"/>
  <c r="AG12" i="46" s="1"/>
  <c r="CY11" i="46"/>
  <c r="AE13" i="46"/>
  <c r="AG13" i="46" s="1"/>
  <c r="DE21" i="44"/>
  <c r="DN21" i="44"/>
  <c r="DU15" i="44"/>
  <c r="DM15" i="44"/>
  <c r="DF17" i="44"/>
  <c r="AF22" i="44"/>
  <c r="AH22" i="44" s="1"/>
  <c r="DA22" i="44"/>
  <c r="DI22" i="44" s="1"/>
  <c r="CY17" i="44"/>
  <c r="DF18" i="44"/>
  <c r="AE24" i="44"/>
  <c r="AG24" i="44" s="1"/>
  <c r="AE11" i="44"/>
  <c r="AG11" i="44" s="1"/>
  <c r="DP19" i="44"/>
  <c r="DN24" i="44"/>
  <c r="DE24" i="44"/>
  <c r="DA10" i="44"/>
  <c r="DI10" i="44" s="1"/>
  <c r="CY12" i="44"/>
  <c r="DD19" i="44"/>
  <c r="DF19" i="44" s="1"/>
  <c r="DD20" i="44"/>
  <c r="DF20" i="44" s="1"/>
  <c r="CY15" i="44"/>
  <c r="AE16" i="44"/>
  <c r="AG16" i="44" s="1"/>
  <c r="DA16" i="44"/>
  <c r="DI16" i="44" s="1"/>
  <c r="CY9" i="44"/>
  <c r="DF23" i="44"/>
  <c r="DN25" i="44"/>
  <c r="DE25" i="44"/>
  <c r="DF10" i="44"/>
  <c r="DD12" i="44"/>
  <c r="DF12" i="44" s="1"/>
  <c r="CZ25" i="44"/>
  <c r="CY25" i="44"/>
  <c r="DD13" i="44"/>
  <c r="DF13" i="44" s="1"/>
  <c r="DW14" i="44"/>
  <c r="CY26" i="44"/>
  <c r="AE23" i="44"/>
  <c r="AG23" i="44" s="1"/>
  <c r="AH20" i="44"/>
  <c r="AH23" i="44"/>
  <c r="DA24" i="44"/>
  <c r="DI24" i="44" s="1"/>
  <c r="AH10" i="44"/>
  <c r="DE14" i="46" l="1"/>
  <c r="DN14" i="46"/>
  <c r="DE11" i="44"/>
  <c r="AF19" i="44"/>
  <c r="AH19" i="44" s="1"/>
  <c r="DE15" i="46"/>
  <c r="AE9" i="46"/>
  <c r="AG9" i="46" s="1"/>
  <c r="AE14" i="46"/>
  <c r="AG14" i="46" s="1"/>
  <c r="DA13" i="46"/>
  <c r="DI13" i="46" s="1"/>
  <c r="DP13" i="46" s="1"/>
  <c r="DA23" i="44"/>
  <c r="DI23" i="44" s="1"/>
  <c r="DG23" i="44" s="1"/>
  <c r="DA9" i="46"/>
  <c r="DI9" i="46" s="1"/>
  <c r="AE13" i="44"/>
  <c r="AG13" i="44" s="1"/>
  <c r="DA20" i="44"/>
  <c r="DI20" i="44" s="1"/>
  <c r="DG20" i="44" s="1"/>
  <c r="DA18" i="44"/>
  <c r="DI18" i="44" s="1"/>
  <c r="AE18" i="44"/>
  <c r="AG18" i="44" s="1"/>
  <c r="DA11" i="44"/>
  <c r="DI11" i="44" s="1"/>
  <c r="DG11" i="44" s="1"/>
  <c r="AE10" i="44"/>
  <c r="AG10" i="44" s="1"/>
  <c r="AE20" i="44"/>
  <c r="AG20" i="44" s="1"/>
  <c r="DN17" i="46"/>
  <c r="AE16" i="46"/>
  <c r="AG16" i="46" s="1"/>
  <c r="AF16" i="46"/>
  <c r="AH16" i="46" s="1"/>
  <c r="DG16" i="46"/>
  <c r="AF10" i="46"/>
  <c r="AH10" i="46" s="1"/>
  <c r="DA10" i="46"/>
  <c r="DI10" i="46" s="1"/>
  <c r="AE10" i="46"/>
  <c r="AG10" i="46" s="1"/>
  <c r="DG13" i="46"/>
  <c r="AF18" i="46"/>
  <c r="AH18" i="46" s="1"/>
  <c r="DA18" i="46"/>
  <c r="DI18" i="46" s="1"/>
  <c r="AE18" i="46"/>
  <c r="AG18" i="46" s="1"/>
  <c r="DN10" i="46"/>
  <c r="DU10" i="46" s="1"/>
  <c r="AF21" i="44"/>
  <c r="AH21" i="44" s="1"/>
  <c r="DA21" i="44"/>
  <c r="DI21" i="44" s="1"/>
  <c r="AE21" i="44"/>
  <c r="AG21" i="44" s="1"/>
  <c r="DW13" i="44"/>
  <c r="DG13" i="44"/>
  <c r="DN26" i="44"/>
  <c r="DU26" i="44" s="1"/>
  <c r="AE19" i="44"/>
  <c r="AG19" i="44" s="1"/>
  <c r="DE22" i="44"/>
  <c r="DM11" i="46"/>
  <c r="DU11" i="46"/>
  <c r="DO16" i="46"/>
  <c r="DW16" i="46"/>
  <c r="DO13" i="46"/>
  <c r="DW13" i="46"/>
  <c r="DU12" i="46"/>
  <c r="DM12" i="46"/>
  <c r="DE18" i="46"/>
  <c r="DN18" i="46"/>
  <c r="AF11" i="46"/>
  <c r="AH11" i="46" s="1"/>
  <c r="AE11" i="46"/>
  <c r="AG11" i="46" s="1"/>
  <c r="DA11" i="46"/>
  <c r="DI11" i="46" s="1"/>
  <c r="AF17" i="46"/>
  <c r="AH17" i="46" s="1"/>
  <c r="AE17" i="46"/>
  <c r="AG17" i="46" s="1"/>
  <c r="DA17" i="46"/>
  <c r="DI17" i="46" s="1"/>
  <c r="DG14" i="46"/>
  <c r="DP14" i="46"/>
  <c r="DM14" i="46"/>
  <c r="DU14" i="46"/>
  <c r="AF15" i="46"/>
  <c r="AH15" i="46" s="1"/>
  <c r="AE15" i="46"/>
  <c r="AG15" i="46" s="1"/>
  <c r="DA15" i="46"/>
  <c r="DI15" i="46" s="1"/>
  <c r="DM16" i="46"/>
  <c r="DU16" i="46"/>
  <c r="DU15" i="46"/>
  <c r="DM15" i="46"/>
  <c r="DG12" i="46"/>
  <c r="DP12" i="46"/>
  <c r="DM17" i="46"/>
  <c r="DU17" i="46"/>
  <c r="DE9" i="46"/>
  <c r="DN9" i="46"/>
  <c r="DT13" i="46"/>
  <c r="EB13" i="46"/>
  <c r="DE23" i="44"/>
  <c r="DN23" i="44"/>
  <c r="DG10" i="44"/>
  <c r="DP10" i="44"/>
  <c r="AE17" i="44"/>
  <c r="AG17" i="44" s="1"/>
  <c r="DA17" i="44"/>
  <c r="DI17" i="44" s="1"/>
  <c r="AF17" i="44"/>
  <c r="AH17" i="44" s="1"/>
  <c r="DN17" i="44"/>
  <c r="DE17" i="44"/>
  <c r="DA9" i="44"/>
  <c r="AF9" i="44"/>
  <c r="AH9" i="44" s="1"/>
  <c r="AE9" i="44"/>
  <c r="AG9" i="44" s="1"/>
  <c r="DP24" i="44"/>
  <c r="DG24" i="44"/>
  <c r="DP20" i="44"/>
  <c r="ED14" i="44"/>
  <c r="DV14" i="44"/>
  <c r="DG16" i="44"/>
  <c r="DP16" i="44"/>
  <c r="DM24" i="44"/>
  <c r="DU24" i="44"/>
  <c r="DV13" i="44"/>
  <c r="ED13" i="44"/>
  <c r="DP22" i="44"/>
  <c r="DG22" i="44"/>
  <c r="DN13" i="44"/>
  <c r="DE13" i="44"/>
  <c r="AF15" i="44"/>
  <c r="AH15" i="44" s="1"/>
  <c r="AE15" i="44"/>
  <c r="AG15" i="44" s="1"/>
  <c r="DA15" i="44"/>
  <c r="DI15" i="44" s="1"/>
  <c r="DM16" i="44"/>
  <c r="DU16" i="44"/>
  <c r="DE12" i="44"/>
  <c r="DN12" i="44"/>
  <c r="DM25" i="44"/>
  <c r="DU25" i="44"/>
  <c r="DO19" i="44"/>
  <c r="DW19" i="44"/>
  <c r="DN19" i="44"/>
  <c r="DE19" i="44"/>
  <c r="DN9" i="44"/>
  <c r="DE9" i="44"/>
  <c r="AF25" i="44"/>
  <c r="AH25" i="44" s="1"/>
  <c r="AE25" i="44"/>
  <c r="AG25" i="44" s="1"/>
  <c r="DA25" i="44"/>
  <c r="DI25" i="44" s="1"/>
  <c r="DE20" i="44"/>
  <c r="DN20" i="44"/>
  <c r="DE18" i="44"/>
  <c r="DN18" i="44"/>
  <c r="DN14" i="44"/>
  <c r="DE14" i="44"/>
  <c r="DT15" i="44"/>
  <c r="EB15" i="44"/>
  <c r="DU21" i="44"/>
  <c r="DM21" i="44"/>
  <c r="AF12" i="44"/>
  <c r="AH12" i="44" s="1"/>
  <c r="DA12" i="44"/>
  <c r="DI12" i="44" s="1"/>
  <c r="AE12" i="44"/>
  <c r="AG12" i="44" s="1"/>
  <c r="DE10" i="44"/>
  <c r="DN10" i="44"/>
  <c r="AF26" i="44"/>
  <c r="AH26" i="44" s="1"/>
  <c r="AE26" i="44"/>
  <c r="AG26" i="44" s="1"/>
  <c r="DA26" i="44"/>
  <c r="DI26" i="44" s="1"/>
  <c r="DG18" i="44"/>
  <c r="DP18" i="44"/>
  <c r="DM22" i="44"/>
  <c r="DU22" i="44"/>
  <c r="DM26" i="44"/>
  <c r="DM11" i="44"/>
  <c r="DU11" i="44"/>
  <c r="DI7" i="46" l="1"/>
  <c r="DP11" i="44"/>
  <c r="DP23" i="44"/>
  <c r="DP18" i="46"/>
  <c r="DG18" i="46"/>
  <c r="DM10" i="46"/>
  <c r="DP10" i="46"/>
  <c r="DG10" i="46"/>
  <c r="DP21" i="44"/>
  <c r="DG21" i="44"/>
  <c r="DT15" i="46"/>
  <c r="EB15" i="46"/>
  <c r="DU18" i="46"/>
  <c r="DM18" i="46"/>
  <c r="EB16" i="46"/>
  <c r="DT16" i="46"/>
  <c r="DP11" i="46"/>
  <c r="DG11" i="46"/>
  <c r="EI13" i="46"/>
  <c r="EA13" i="46"/>
  <c r="EB17" i="46"/>
  <c r="DT17" i="46"/>
  <c r="DT12" i="46"/>
  <c r="EB12" i="46"/>
  <c r="DG15" i="46"/>
  <c r="DP15" i="46"/>
  <c r="DG9" i="46"/>
  <c r="DP9" i="46"/>
  <c r="DW12" i="46"/>
  <c r="DO12" i="46"/>
  <c r="DG17" i="46"/>
  <c r="DP17" i="46"/>
  <c r="ED16" i="46"/>
  <c r="DV16" i="46"/>
  <c r="EB14" i="46"/>
  <c r="DT14" i="46"/>
  <c r="ED13" i="46"/>
  <c r="DV13" i="46"/>
  <c r="EB11" i="46"/>
  <c r="DT11" i="46"/>
  <c r="DO14" i="46"/>
  <c r="DW14" i="46"/>
  <c r="DM9" i="46"/>
  <c r="DU9" i="46"/>
  <c r="DT10" i="46"/>
  <c r="EB10" i="46"/>
  <c r="EB11" i="44"/>
  <c r="DT11" i="44"/>
  <c r="DU20" i="44"/>
  <c r="DM20" i="44"/>
  <c r="DM14" i="44"/>
  <c r="DU14" i="44"/>
  <c r="DU12" i="44"/>
  <c r="DM12" i="44"/>
  <c r="DM17" i="44"/>
  <c r="DU17" i="44"/>
  <c r="DT26" i="44"/>
  <c r="EB26" i="44"/>
  <c r="DT16" i="44"/>
  <c r="EB16" i="44"/>
  <c r="DG17" i="44"/>
  <c r="DP17" i="44"/>
  <c r="DG25" i="44"/>
  <c r="DP25" i="44"/>
  <c r="DG15" i="44"/>
  <c r="DP15" i="44"/>
  <c r="DT24" i="44"/>
  <c r="EB24" i="44"/>
  <c r="DW10" i="44"/>
  <c r="DO10" i="44"/>
  <c r="DU10" i="44"/>
  <c r="DM10" i="44"/>
  <c r="EB25" i="44"/>
  <c r="DT25" i="44"/>
  <c r="DO16" i="44"/>
  <c r="DW16" i="44"/>
  <c r="DU23" i="44"/>
  <c r="DM23" i="44"/>
  <c r="EB22" i="44"/>
  <c r="DT22" i="44"/>
  <c r="DW23" i="44"/>
  <c r="DO23" i="44"/>
  <c r="ED19" i="44"/>
  <c r="DV19" i="44"/>
  <c r="DO22" i="44"/>
  <c r="DW22" i="44"/>
  <c r="DO11" i="44"/>
  <c r="DW11" i="44"/>
  <c r="DU13" i="44"/>
  <c r="DM13" i="44"/>
  <c r="EK13" i="44"/>
  <c r="EC13" i="44"/>
  <c r="EC14" i="44"/>
  <c r="EK14" i="44"/>
  <c r="DG12" i="44"/>
  <c r="DP12" i="44"/>
  <c r="DG26" i="44"/>
  <c r="DP26" i="44"/>
  <c r="DW20" i="44"/>
  <c r="DO20" i="44"/>
  <c r="DI7" i="44"/>
  <c r="DI9" i="44"/>
  <c r="DT21" i="44"/>
  <c r="EB21" i="44"/>
  <c r="DM9" i="44"/>
  <c r="DU9" i="44"/>
  <c r="EI15" i="44"/>
  <c r="EA15" i="44"/>
  <c r="DU18" i="44"/>
  <c r="DM18" i="44"/>
  <c r="DO24" i="44"/>
  <c r="DW24" i="44"/>
  <c r="DW18" i="44"/>
  <c r="DO18" i="44"/>
  <c r="DM19" i="44"/>
  <c r="DU19" i="44"/>
  <c r="DW10" i="46" l="1"/>
  <c r="DO10" i="46"/>
  <c r="DW18" i="46"/>
  <c r="DO18" i="46"/>
  <c r="DO21" i="44"/>
  <c r="DW21" i="44"/>
  <c r="EI15" i="46"/>
  <c r="EA15" i="46"/>
  <c r="EH13" i="46"/>
  <c r="EP13" i="46"/>
  <c r="DW9" i="46"/>
  <c r="DO9" i="46"/>
  <c r="EC16" i="46"/>
  <c r="EK16" i="46"/>
  <c r="DV12" i="46"/>
  <c r="ED12" i="46"/>
  <c r="EI16" i="46"/>
  <c r="EA16" i="46"/>
  <c r="EA11" i="46"/>
  <c r="EI11" i="46"/>
  <c r="EA14" i="46"/>
  <c r="EI14" i="46"/>
  <c r="EA17" i="46"/>
  <c r="EI17" i="46"/>
  <c r="DW17" i="46"/>
  <c r="DO17" i="46"/>
  <c r="EK13" i="46"/>
  <c r="EC13" i="46"/>
  <c r="ED14" i="46"/>
  <c r="DV14" i="46"/>
  <c r="EI10" i="46"/>
  <c r="EA10" i="46"/>
  <c r="DW15" i="46"/>
  <c r="DO15" i="46"/>
  <c r="EA12" i="46"/>
  <c r="EI12" i="46"/>
  <c r="EB9" i="46"/>
  <c r="DT9" i="46"/>
  <c r="DT18" i="46"/>
  <c r="EB18" i="46"/>
  <c r="DO11" i="46"/>
  <c r="DW11" i="46"/>
  <c r="DW26" i="44"/>
  <c r="DO26" i="44"/>
  <c r="EI16" i="44"/>
  <c r="EA16" i="44"/>
  <c r="DT14" i="44"/>
  <c r="EB14" i="44"/>
  <c r="DV20" i="44"/>
  <c r="ED20" i="44"/>
  <c r="DT13" i="44"/>
  <c r="EB13" i="44"/>
  <c r="EB20" i="44"/>
  <c r="DT20" i="44"/>
  <c r="DW12" i="44"/>
  <c r="DO12" i="44"/>
  <c r="DT18" i="44"/>
  <c r="EB18" i="44"/>
  <c r="ED22" i="44"/>
  <c r="DV22" i="44"/>
  <c r="EA22" i="44"/>
  <c r="EI22" i="44"/>
  <c r="DV10" i="44"/>
  <c r="ED10" i="44"/>
  <c r="EB12" i="44"/>
  <c r="DT12" i="44"/>
  <c r="DW17" i="44"/>
  <c r="DO17" i="44"/>
  <c r="DT23" i="44"/>
  <c r="EB23" i="44"/>
  <c r="DT9" i="44"/>
  <c r="EB9" i="44"/>
  <c r="ER14" i="44"/>
  <c r="EJ14" i="44"/>
  <c r="EI24" i="44"/>
  <c r="EA24" i="44"/>
  <c r="EB17" i="44"/>
  <c r="DT17" i="44"/>
  <c r="EA25" i="44"/>
  <c r="EI25" i="44"/>
  <c r="DV18" i="44"/>
  <c r="ED18" i="44"/>
  <c r="EP15" i="44"/>
  <c r="EH15" i="44"/>
  <c r="EB19" i="44"/>
  <c r="DT19" i="44"/>
  <c r="ED24" i="44"/>
  <c r="DV24" i="44"/>
  <c r="DT10" i="44"/>
  <c r="EB10" i="44"/>
  <c r="EC19" i="44"/>
  <c r="EK19" i="44"/>
  <c r="ED11" i="44"/>
  <c r="DV11" i="44"/>
  <c r="DV23" i="44"/>
  <c r="ED23" i="44"/>
  <c r="EI21" i="44"/>
  <c r="EA21" i="44"/>
  <c r="DP9" i="44"/>
  <c r="DG9" i="44"/>
  <c r="ED16" i="44"/>
  <c r="DV16" i="44"/>
  <c r="DW15" i="44"/>
  <c r="DO15" i="44"/>
  <c r="DW25" i="44"/>
  <c r="DO25" i="44"/>
  <c r="EI26" i="44"/>
  <c r="EA26" i="44"/>
  <c r="EJ13" i="44"/>
  <c r="ER13" i="44"/>
  <c r="EA11" i="44"/>
  <c r="EI11" i="44"/>
  <c r="DV18" i="46" l="1"/>
  <c r="ED18" i="46"/>
  <c r="DV10" i="46"/>
  <c r="ED10" i="46"/>
  <c r="DV21" i="44"/>
  <c r="ED21" i="44"/>
  <c r="EC14" i="46"/>
  <c r="EK14" i="46"/>
  <c r="EJ13" i="46"/>
  <c r="ER13" i="46"/>
  <c r="EP14" i="46"/>
  <c r="EH14" i="46"/>
  <c r="EK12" i="46"/>
  <c r="EC12" i="46"/>
  <c r="ED11" i="46"/>
  <c r="DV11" i="46"/>
  <c r="EI18" i="46"/>
  <c r="EA18" i="46"/>
  <c r="EP11" i="46"/>
  <c r="EH11" i="46"/>
  <c r="ER16" i="46"/>
  <c r="EJ16" i="46"/>
  <c r="DV17" i="46"/>
  <c r="ED17" i="46"/>
  <c r="EP17" i="46"/>
  <c r="EH17" i="46"/>
  <c r="EH16" i="46"/>
  <c r="EP16" i="46"/>
  <c r="EP12" i="46"/>
  <c r="EH12" i="46"/>
  <c r="EH10" i="46"/>
  <c r="EP10" i="46"/>
  <c r="DV9" i="46"/>
  <c r="ED9" i="46"/>
  <c r="EW13" i="46"/>
  <c r="EO13" i="46"/>
  <c r="EA9" i="46"/>
  <c r="EI9" i="46"/>
  <c r="DV15" i="46"/>
  <c r="ED15" i="46"/>
  <c r="EH15" i="46"/>
  <c r="EP15" i="46"/>
  <c r="EI9" i="44"/>
  <c r="EA9" i="44"/>
  <c r="EK18" i="44"/>
  <c r="EC18" i="44"/>
  <c r="EI13" i="44"/>
  <c r="EA13" i="44"/>
  <c r="EH11" i="44"/>
  <c r="EP11" i="44"/>
  <c r="ED25" i="44"/>
  <c r="DV25" i="44"/>
  <c r="EA12" i="44"/>
  <c r="EI12" i="44"/>
  <c r="EC22" i="44"/>
  <c r="EK22" i="44"/>
  <c r="DV12" i="44"/>
  <c r="ED12" i="44"/>
  <c r="ED15" i="44"/>
  <c r="DV15" i="44"/>
  <c r="EH24" i="44"/>
  <c r="EP24" i="44"/>
  <c r="EK23" i="44"/>
  <c r="EC23" i="44"/>
  <c r="EI10" i="44"/>
  <c r="EA10" i="44"/>
  <c r="EK10" i="44"/>
  <c r="EC10" i="44"/>
  <c r="EK20" i="44"/>
  <c r="EC20" i="44"/>
  <c r="ED17" i="44"/>
  <c r="DV17" i="44"/>
  <c r="EC16" i="44"/>
  <c r="EK16" i="44"/>
  <c r="DV26" i="44"/>
  <c r="ED26" i="44"/>
  <c r="ER19" i="44"/>
  <c r="EJ19" i="44"/>
  <c r="EP25" i="44"/>
  <c r="EH25" i="44"/>
  <c r="EC11" i="44"/>
  <c r="EK11" i="44"/>
  <c r="EC24" i="44"/>
  <c r="EK24" i="44"/>
  <c r="EA20" i="44"/>
  <c r="EI20" i="44"/>
  <c r="EI23" i="44"/>
  <c r="EA23" i="44"/>
  <c r="EP22" i="44"/>
  <c r="EH22" i="44"/>
  <c r="EA14" i="44"/>
  <c r="EI14" i="44"/>
  <c r="DW9" i="44"/>
  <c r="DO9" i="44"/>
  <c r="EA19" i="44"/>
  <c r="EI19" i="44"/>
  <c r="EY13" i="44"/>
  <c r="EQ13" i="44"/>
  <c r="EI18" i="44"/>
  <c r="EA18" i="44"/>
  <c r="EH26" i="44"/>
  <c r="EP26" i="44"/>
  <c r="EH21" i="44"/>
  <c r="EP21" i="44"/>
  <c r="EO15" i="44"/>
  <c r="EW15" i="44"/>
  <c r="EA17" i="44"/>
  <c r="EI17" i="44"/>
  <c r="EQ14" i="44"/>
  <c r="EY14" i="44"/>
  <c r="EH16" i="44"/>
  <c r="EP16" i="44"/>
  <c r="EK10" i="46" l="1"/>
  <c r="EC10" i="46"/>
  <c r="EK18" i="46"/>
  <c r="EC18" i="46"/>
  <c r="EK21" i="44"/>
  <c r="EC21" i="44"/>
  <c r="EK15" i="46"/>
  <c r="EC15" i="46"/>
  <c r="EC9" i="46"/>
  <c r="EK9" i="46"/>
  <c r="ER14" i="46"/>
  <c r="EJ14" i="46"/>
  <c r="EO17" i="46"/>
  <c r="EW17" i="46"/>
  <c r="EP9" i="46"/>
  <c r="EH9" i="46"/>
  <c r="EY13" i="46"/>
  <c r="EQ13" i="46"/>
  <c r="EO12" i="46"/>
  <c r="EW12" i="46"/>
  <c r="EW16" i="46"/>
  <c r="EO16" i="46"/>
  <c r="EY16" i="46"/>
  <c r="EQ16" i="46"/>
  <c r="EC17" i="46"/>
  <c r="EK17" i="46"/>
  <c r="EJ12" i="46"/>
  <c r="ER12" i="46"/>
  <c r="EW11" i="46"/>
  <c r="EO11" i="46"/>
  <c r="EC11" i="46"/>
  <c r="EK11" i="46"/>
  <c r="EW10" i="46"/>
  <c r="EO10" i="46"/>
  <c r="EO15" i="46"/>
  <c r="EW15" i="46"/>
  <c r="EV13" i="46"/>
  <c r="FD13" i="46"/>
  <c r="EH18" i="46"/>
  <c r="EP18" i="46"/>
  <c r="EO14" i="46"/>
  <c r="EW14" i="46"/>
  <c r="FD15" i="44"/>
  <c r="EV15" i="44"/>
  <c r="EW24" i="44"/>
  <c r="EO24" i="44"/>
  <c r="EP12" i="44"/>
  <c r="EH12" i="44"/>
  <c r="EJ23" i="44"/>
  <c r="ER23" i="44"/>
  <c r="DV9" i="44"/>
  <c r="ED9" i="44"/>
  <c r="EC17" i="44"/>
  <c r="EK17" i="44"/>
  <c r="EW21" i="44"/>
  <c r="EO21" i="44"/>
  <c r="EJ24" i="44"/>
  <c r="ER24" i="44"/>
  <c r="EW11" i="44"/>
  <c r="EO11" i="44"/>
  <c r="EO22" i="44"/>
  <c r="EW22" i="44"/>
  <c r="EP20" i="44"/>
  <c r="EH20" i="44"/>
  <c r="ER10" i="44"/>
  <c r="EJ10" i="44"/>
  <c r="EK15" i="44"/>
  <c r="EC15" i="44"/>
  <c r="EJ18" i="44"/>
  <c r="ER18" i="44"/>
  <c r="ER11" i="44"/>
  <c r="EJ11" i="44"/>
  <c r="EK26" i="44"/>
  <c r="EC26" i="44"/>
  <c r="EW16" i="44"/>
  <c r="EO16" i="44"/>
  <c r="EP23" i="44"/>
  <c r="EH23" i="44"/>
  <c r="EP14" i="44"/>
  <c r="EH14" i="44"/>
  <c r="EJ16" i="44"/>
  <c r="ER16" i="44"/>
  <c r="EO25" i="44"/>
  <c r="EW25" i="44"/>
  <c r="EH13" i="44"/>
  <c r="EP13" i="44"/>
  <c r="FF14" i="44"/>
  <c r="EX14" i="44"/>
  <c r="EH19" i="44"/>
  <c r="EP19" i="44"/>
  <c r="EK12" i="44"/>
  <c r="EC12" i="44"/>
  <c r="FF13" i="44"/>
  <c r="EX13" i="44"/>
  <c r="EP10" i="44"/>
  <c r="EH10" i="44"/>
  <c r="EW26" i="44"/>
  <c r="EO26" i="44"/>
  <c r="EP17" i="44"/>
  <c r="EH17" i="44"/>
  <c r="ER22" i="44"/>
  <c r="EJ22" i="44"/>
  <c r="EH18" i="44"/>
  <c r="EP18" i="44"/>
  <c r="EQ19" i="44"/>
  <c r="EY19" i="44"/>
  <c r="ER20" i="44"/>
  <c r="EJ20" i="44"/>
  <c r="EC25" i="44"/>
  <c r="EK25" i="44"/>
  <c r="EH9" i="44"/>
  <c r="EP9" i="44"/>
  <c r="EJ18" i="46" l="1"/>
  <c r="ER18" i="46"/>
  <c r="EJ10" i="46"/>
  <c r="ER10" i="46"/>
  <c r="EJ21" i="44"/>
  <c r="ER21" i="44"/>
  <c r="EO9" i="46"/>
  <c r="EW9" i="46"/>
  <c r="FD12" i="46"/>
  <c r="EV12" i="46"/>
  <c r="EV11" i="46"/>
  <c r="FD11" i="46"/>
  <c r="EX16" i="46"/>
  <c r="FF16" i="46"/>
  <c r="FD14" i="46"/>
  <c r="EV14" i="46"/>
  <c r="FK13" i="46"/>
  <c r="FC13" i="46"/>
  <c r="EQ12" i="46"/>
  <c r="EY12" i="46"/>
  <c r="EW18" i="46"/>
  <c r="EO18" i="46"/>
  <c r="FD15" i="46"/>
  <c r="EV15" i="46"/>
  <c r="ER17" i="46"/>
  <c r="EJ17" i="46"/>
  <c r="EX13" i="46"/>
  <c r="FF13" i="46"/>
  <c r="EQ14" i="46"/>
  <c r="EY14" i="46"/>
  <c r="ER11" i="46"/>
  <c r="EJ11" i="46"/>
  <c r="ER9" i="46"/>
  <c r="EJ9" i="46"/>
  <c r="EV10" i="46"/>
  <c r="FD10" i="46"/>
  <c r="FD17" i="46"/>
  <c r="EV17" i="46"/>
  <c r="EV16" i="46"/>
  <c r="FD16" i="46"/>
  <c r="EJ15" i="46"/>
  <c r="ER15" i="46"/>
  <c r="EW9" i="44"/>
  <c r="EO9" i="44"/>
  <c r="ER17" i="44"/>
  <c r="EJ17" i="44"/>
  <c r="FD26" i="44"/>
  <c r="EV26" i="44"/>
  <c r="ER12" i="44"/>
  <c r="EJ12" i="44"/>
  <c r="EO23" i="44"/>
  <c r="EW23" i="44"/>
  <c r="EV16" i="44"/>
  <c r="FD16" i="44"/>
  <c r="EQ11" i="44"/>
  <c r="EY11" i="44"/>
  <c r="EJ15" i="44"/>
  <c r="ER15" i="44"/>
  <c r="EV11" i="44"/>
  <c r="FD11" i="44"/>
  <c r="EQ22" i="44"/>
  <c r="EY22" i="44"/>
  <c r="FM13" i="44"/>
  <c r="FE13" i="44"/>
  <c r="FE14" i="44"/>
  <c r="FM14" i="44"/>
  <c r="EY10" i="44"/>
  <c r="EQ10" i="44"/>
  <c r="EV21" i="44"/>
  <c r="FD21" i="44"/>
  <c r="EO12" i="44"/>
  <c r="EW12" i="44"/>
  <c r="ER25" i="44"/>
  <c r="EJ25" i="44"/>
  <c r="EY16" i="44"/>
  <c r="EQ16" i="44"/>
  <c r="EV24" i="44"/>
  <c r="FD24" i="44"/>
  <c r="EW13" i="44"/>
  <c r="EO13" i="44"/>
  <c r="EW10" i="44"/>
  <c r="EO10" i="44"/>
  <c r="EV22" i="44"/>
  <c r="FD22" i="44"/>
  <c r="EY23" i="44"/>
  <c r="EQ23" i="44"/>
  <c r="EY24" i="44"/>
  <c r="EQ24" i="44"/>
  <c r="EQ20" i="44"/>
  <c r="EY20" i="44"/>
  <c r="EO14" i="44"/>
  <c r="EW14" i="44"/>
  <c r="EW18" i="44"/>
  <c r="EO18" i="44"/>
  <c r="EC9" i="44"/>
  <c r="EK9" i="44"/>
  <c r="FC15" i="44"/>
  <c r="FK15" i="44"/>
  <c r="EX19" i="44"/>
  <c r="FF19" i="44"/>
  <c r="EW19" i="44"/>
  <c r="EO19" i="44"/>
  <c r="FD25" i="44"/>
  <c r="EV25" i="44"/>
  <c r="EY18" i="44"/>
  <c r="EQ18" i="44"/>
  <c r="EO17" i="44"/>
  <c r="EW17" i="44"/>
  <c r="EJ26" i="44"/>
  <c r="ER26" i="44"/>
  <c r="EO20" i="44"/>
  <c r="EW20" i="44"/>
  <c r="EY10" i="46" l="1"/>
  <c r="EQ10" i="46"/>
  <c r="EY18" i="46"/>
  <c r="EQ18" i="46"/>
  <c r="EQ21" i="44"/>
  <c r="EY21" i="44"/>
  <c r="FK16" i="46"/>
  <c r="FC16" i="46"/>
  <c r="EY15" i="46"/>
  <c r="EQ15" i="46"/>
  <c r="FF14" i="46"/>
  <c r="EX14" i="46"/>
  <c r="FF12" i="46"/>
  <c r="EX12" i="46"/>
  <c r="FC12" i="46"/>
  <c r="FK12" i="46"/>
  <c r="EQ17" i="46"/>
  <c r="EY17" i="46"/>
  <c r="FC10" i="46"/>
  <c r="FK10" i="46"/>
  <c r="FM13" i="46"/>
  <c r="FE13" i="46"/>
  <c r="FM16" i="46"/>
  <c r="FE16" i="46"/>
  <c r="FD9" i="46"/>
  <c r="EV9" i="46"/>
  <c r="EQ11" i="46"/>
  <c r="EY11" i="46"/>
  <c r="FJ13" i="46"/>
  <c r="FR13" i="46"/>
  <c r="FK11" i="46"/>
  <c r="FC11" i="46"/>
  <c r="FC17" i="46"/>
  <c r="FK17" i="46"/>
  <c r="FC15" i="46"/>
  <c r="FK15" i="46"/>
  <c r="FK14" i="46"/>
  <c r="FC14" i="46"/>
  <c r="EQ9" i="46"/>
  <c r="EY9" i="46"/>
  <c r="EV18" i="46"/>
  <c r="FD18" i="46"/>
  <c r="FD14" i="44"/>
  <c r="EV14" i="44"/>
  <c r="FD17" i="44"/>
  <c r="EV17" i="44"/>
  <c r="FM19" i="44"/>
  <c r="FE19" i="44"/>
  <c r="EQ25" i="44"/>
  <c r="EY25" i="44"/>
  <c r="FD20" i="44"/>
  <c r="EV20" i="44"/>
  <c r="FJ15" i="44"/>
  <c r="FR15" i="44"/>
  <c r="FK24" i="44"/>
  <c r="FC24" i="44"/>
  <c r="EV12" i="44"/>
  <c r="FD12" i="44"/>
  <c r="FL14" i="44"/>
  <c r="FT14" i="44"/>
  <c r="FK11" i="44"/>
  <c r="FC11" i="44"/>
  <c r="EY26" i="44"/>
  <c r="EQ26" i="44"/>
  <c r="EJ9" i="44"/>
  <c r="ER9" i="44"/>
  <c r="EX24" i="44"/>
  <c r="FF24" i="44"/>
  <c r="FF23" i="44"/>
  <c r="EX23" i="44"/>
  <c r="FD10" i="44"/>
  <c r="EV10" i="44"/>
  <c r="EQ12" i="44"/>
  <c r="EY12" i="44"/>
  <c r="FK21" i="44"/>
  <c r="FC21" i="44"/>
  <c r="EY15" i="44"/>
  <c r="EQ15" i="44"/>
  <c r="EX18" i="44"/>
  <c r="FF18" i="44"/>
  <c r="EV13" i="44"/>
  <c r="FD13" i="44"/>
  <c r="EX16" i="44"/>
  <c r="FF16" i="44"/>
  <c r="FL13" i="44"/>
  <c r="FT13" i="44"/>
  <c r="FC26" i="44"/>
  <c r="FK26" i="44"/>
  <c r="FC25" i="44"/>
  <c r="FK25" i="44"/>
  <c r="FK22" i="44"/>
  <c r="FC22" i="44"/>
  <c r="FF22" i="44"/>
  <c r="EX22" i="44"/>
  <c r="EX11" i="44"/>
  <c r="FF11" i="44"/>
  <c r="EV19" i="44"/>
  <c r="FD19" i="44"/>
  <c r="FF20" i="44"/>
  <c r="EX20" i="44"/>
  <c r="FK16" i="44"/>
  <c r="FC16" i="44"/>
  <c r="FD23" i="44"/>
  <c r="EV23" i="44"/>
  <c r="FD18" i="44"/>
  <c r="EV18" i="44"/>
  <c r="FF10" i="44"/>
  <c r="EX10" i="44"/>
  <c r="EQ17" i="44"/>
  <c r="EY17" i="44"/>
  <c r="FD9" i="44"/>
  <c r="EV9" i="44"/>
  <c r="EX18" i="46" l="1"/>
  <c r="FF18" i="46"/>
  <c r="EX10" i="46"/>
  <c r="FF10" i="46"/>
  <c r="EX21" i="44"/>
  <c r="FF21" i="44"/>
  <c r="FK18" i="46"/>
  <c r="FC18" i="46"/>
  <c r="FE12" i="46"/>
  <c r="FM12" i="46"/>
  <c r="FF11" i="46"/>
  <c r="EX11" i="46"/>
  <c r="FJ14" i="46"/>
  <c r="FR14" i="46"/>
  <c r="FL13" i="46"/>
  <c r="FT13" i="46"/>
  <c r="FQ13" i="46"/>
  <c r="FY13" i="46"/>
  <c r="FF17" i="46"/>
  <c r="EX17" i="46"/>
  <c r="FJ11" i="46"/>
  <c r="FR11" i="46"/>
  <c r="EX15" i="46"/>
  <c r="FF15" i="46"/>
  <c r="FE14" i="46"/>
  <c r="FM14" i="46"/>
  <c r="FR12" i="46"/>
  <c r="FJ12" i="46"/>
  <c r="FF9" i="46"/>
  <c r="EX9" i="46"/>
  <c r="FC9" i="46"/>
  <c r="FK9" i="46"/>
  <c r="FR17" i="46"/>
  <c r="FJ17" i="46"/>
  <c r="FR10" i="46"/>
  <c r="FJ10" i="46"/>
  <c r="FL16" i="46"/>
  <c r="FT16" i="46"/>
  <c r="FR15" i="46"/>
  <c r="FJ15" i="46"/>
  <c r="FJ16" i="46"/>
  <c r="FR16" i="46"/>
  <c r="EY9" i="44"/>
  <c r="EQ9" i="44"/>
  <c r="FC12" i="44"/>
  <c r="FK12" i="44"/>
  <c r="FF17" i="44"/>
  <c r="EX17" i="44"/>
  <c r="FK19" i="44"/>
  <c r="FC19" i="44"/>
  <c r="FM11" i="44"/>
  <c r="FE11" i="44"/>
  <c r="FJ24" i="44"/>
  <c r="FR24" i="44"/>
  <c r="FC23" i="44"/>
  <c r="FK23" i="44"/>
  <c r="FR26" i="44"/>
  <c r="FJ26" i="44"/>
  <c r="FE22" i="44"/>
  <c r="FM22" i="44"/>
  <c r="FC10" i="44"/>
  <c r="FK10" i="44"/>
  <c r="GA13" i="44"/>
  <c r="FS13" i="44"/>
  <c r="FQ15" i="44"/>
  <c r="FY15" i="44"/>
  <c r="FM16" i="44"/>
  <c r="FE16" i="44"/>
  <c r="FM18" i="44"/>
  <c r="FE18" i="44"/>
  <c r="FL19" i="44"/>
  <c r="FT19" i="44"/>
  <c r="FJ16" i="44"/>
  <c r="FR16" i="44"/>
  <c r="EX26" i="44"/>
  <c r="FF26" i="44"/>
  <c r="FJ25" i="44"/>
  <c r="FR25" i="44"/>
  <c r="FC17" i="44"/>
  <c r="FK17" i="44"/>
  <c r="FF25" i="44"/>
  <c r="EX25" i="44"/>
  <c r="FF15" i="44"/>
  <c r="EX15" i="44"/>
  <c r="FE23" i="44"/>
  <c r="FM23" i="44"/>
  <c r="FC20" i="44"/>
  <c r="FK20" i="44"/>
  <c r="FC18" i="44"/>
  <c r="FK18" i="44"/>
  <c r="FK13" i="44"/>
  <c r="FC13" i="44"/>
  <c r="FM24" i="44"/>
  <c r="FE24" i="44"/>
  <c r="FC9" i="44"/>
  <c r="FK9" i="44"/>
  <c r="FM10" i="44"/>
  <c r="FE10" i="44"/>
  <c r="FE20" i="44"/>
  <c r="FM20" i="44"/>
  <c r="FJ22" i="44"/>
  <c r="FR22" i="44"/>
  <c r="FR21" i="44"/>
  <c r="FJ21" i="44"/>
  <c r="FR11" i="44"/>
  <c r="FJ11" i="44"/>
  <c r="FF12" i="44"/>
  <c r="EX12" i="44"/>
  <c r="GA14" i="44"/>
  <c r="FS14" i="44"/>
  <c r="FK14" i="44"/>
  <c r="FC14" i="44"/>
  <c r="FE10" i="46" l="1"/>
  <c r="FM10" i="46"/>
  <c r="FM18" i="46"/>
  <c r="FE18" i="46"/>
  <c r="FM21" i="44"/>
  <c r="FE21" i="44"/>
  <c r="GA16" i="46"/>
  <c r="FS16" i="46"/>
  <c r="FQ15" i="46"/>
  <c r="FY15" i="46"/>
  <c r="FY17" i="46"/>
  <c r="FQ17" i="46"/>
  <c r="FE9" i="46"/>
  <c r="FM9" i="46"/>
  <c r="FY16" i="46"/>
  <c r="FQ16" i="46"/>
  <c r="GA13" i="46"/>
  <c r="FS13" i="46"/>
  <c r="FT12" i="46"/>
  <c r="FL12" i="46"/>
  <c r="FR9" i="46"/>
  <c r="FJ9" i="46"/>
  <c r="FE17" i="46"/>
  <c r="FM17" i="46"/>
  <c r="FY14" i="46"/>
  <c r="FQ14" i="46"/>
  <c r="GF13" i="46"/>
  <c r="FX13" i="46"/>
  <c r="FT14" i="46"/>
  <c r="FL14" i="46"/>
  <c r="FE15" i="46"/>
  <c r="FM15" i="46"/>
  <c r="FQ10" i="46"/>
  <c r="FY10" i="46"/>
  <c r="FQ12" i="46"/>
  <c r="FY12" i="46"/>
  <c r="FR18" i="46"/>
  <c r="FJ18" i="46"/>
  <c r="FY11" i="46"/>
  <c r="FQ11" i="46"/>
  <c r="FM11" i="46"/>
  <c r="FE11" i="46"/>
  <c r="GA19" i="44"/>
  <c r="FS19" i="44"/>
  <c r="FT10" i="44"/>
  <c r="FL10" i="44"/>
  <c r="FL24" i="44"/>
  <c r="FT24" i="44"/>
  <c r="FR18" i="44"/>
  <c r="FJ18" i="44"/>
  <c r="FY11" i="44"/>
  <c r="FQ11" i="44"/>
  <c r="FE15" i="44"/>
  <c r="FM15" i="44"/>
  <c r="FE25" i="44"/>
  <c r="FM25" i="44"/>
  <c r="GF15" i="44"/>
  <c r="FX15" i="44"/>
  <c r="FR9" i="44"/>
  <c r="FJ9" i="44"/>
  <c r="FJ17" i="44"/>
  <c r="FR17" i="44"/>
  <c r="FQ26" i="44"/>
  <c r="FY26" i="44"/>
  <c r="FR23" i="44"/>
  <c r="FJ23" i="44"/>
  <c r="FR12" i="44"/>
  <c r="FJ12" i="44"/>
  <c r="FR13" i="44"/>
  <c r="FJ13" i="44"/>
  <c r="FR20" i="44"/>
  <c r="FJ20" i="44"/>
  <c r="FZ14" i="44"/>
  <c r="GH14" i="44"/>
  <c r="FQ21" i="44"/>
  <c r="FY21" i="44"/>
  <c r="FE17" i="44"/>
  <c r="FM17" i="44"/>
  <c r="FY24" i="44"/>
  <c r="FQ24" i="44"/>
  <c r="FJ10" i="44"/>
  <c r="FR10" i="44"/>
  <c r="FL11" i="44"/>
  <c r="FT11" i="44"/>
  <c r="EX9" i="44"/>
  <c r="FF9" i="44"/>
  <c r="FY22" i="44"/>
  <c r="FQ22" i="44"/>
  <c r="FM26" i="44"/>
  <c r="FE26" i="44"/>
  <c r="FZ13" i="44"/>
  <c r="GH13" i="44"/>
  <c r="FE12" i="44"/>
  <c r="FM12" i="44"/>
  <c r="FT20" i="44"/>
  <c r="FL20" i="44"/>
  <c r="FY16" i="44"/>
  <c r="FQ16" i="44"/>
  <c r="FJ14" i="44"/>
  <c r="FR14" i="44"/>
  <c r="FT18" i="44"/>
  <c r="FL18" i="44"/>
  <c r="FJ19" i="44"/>
  <c r="FR19" i="44"/>
  <c r="FT23" i="44"/>
  <c r="FL23" i="44"/>
  <c r="FY25" i="44"/>
  <c r="FQ25" i="44"/>
  <c r="FL16" i="44"/>
  <c r="FT16" i="44"/>
  <c r="FL22" i="44"/>
  <c r="FT22" i="44"/>
  <c r="FT18" i="46" l="1"/>
  <c r="FL18" i="46"/>
  <c r="FL10" i="46"/>
  <c r="FT10" i="46"/>
  <c r="FL21" i="44"/>
  <c r="FT21" i="44"/>
  <c r="FT15" i="46"/>
  <c r="FL15" i="46"/>
  <c r="FQ18" i="46"/>
  <c r="FY18" i="46"/>
  <c r="FL11" i="46"/>
  <c r="FT11" i="46"/>
  <c r="FZ13" i="46"/>
  <c r="GH13" i="46"/>
  <c r="FX14" i="46"/>
  <c r="GF14" i="46"/>
  <c r="GF12" i="46"/>
  <c r="FX12" i="46"/>
  <c r="FX16" i="46"/>
  <c r="GF16" i="46"/>
  <c r="GA14" i="46"/>
  <c r="FS14" i="46"/>
  <c r="GF10" i="46"/>
  <c r="FX10" i="46"/>
  <c r="FT17" i="46"/>
  <c r="FL17" i="46"/>
  <c r="FT9" i="46"/>
  <c r="FL9" i="46"/>
  <c r="FX17" i="46"/>
  <c r="GF17" i="46"/>
  <c r="FX11" i="46"/>
  <c r="GF11" i="46"/>
  <c r="GE13" i="46"/>
  <c r="CM13" i="46"/>
  <c r="FY9" i="46"/>
  <c r="FQ9" i="46"/>
  <c r="GF15" i="46"/>
  <c r="FX15" i="46"/>
  <c r="FS12" i="46"/>
  <c r="GA12" i="46"/>
  <c r="FZ16" i="46"/>
  <c r="GH16" i="46"/>
  <c r="GF16" i="44"/>
  <c r="FX16" i="44"/>
  <c r="FX22" i="44"/>
  <c r="GF22" i="44"/>
  <c r="GF24" i="44"/>
  <c r="FX24" i="44"/>
  <c r="FS20" i="44"/>
  <c r="GA20" i="44"/>
  <c r="GG13" i="44"/>
  <c r="CN13" i="44" s="1"/>
  <c r="GI13" i="44"/>
  <c r="CO13" i="44" s="1"/>
  <c r="FE9" i="44"/>
  <c r="FM9" i="44"/>
  <c r="FQ23" i="44"/>
  <c r="FY23" i="44"/>
  <c r="FY14" i="44"/>
  <c r="FQ14" i="44"/>
  <c r="GF26" i="44"/>
  <c r="FX26" i="44"/>
  <c r="FL12" i="44"/>
  <c r="FT12" i="44"/>
  <c r="GA11" i="44"/>
  <c r="FS11" i="44"/>
  <c r="GA24" i="44"/>
  <c r="FS24" i="44"/>
  <c r="FY19" i="44"/>
  <c r="FQ19" i="44"/>
  <c r="CM15" i="44"/>
  <c r="GE15" i="44"/>
  <c r="FQ18" i="44"/>
  <c r="FY18" i="44"/>
  <c r="FT26" i="44"/>
  <c r="FL26" i="44"/>
  <c r="FQ13" i="44"/>
  <c r="FY13" i="44"/>
  <c r="FT25" i="44"/>
  <c r="FL25" i="44"/>
  <c r="FS10" i="44"/>
  <c r="GA10" i="44"/>
  <c r="FZ19" i="44"/>
  <c r="GH19" i="44"/>
  <c r="FY10" i="44"/>
  <c r="FQ10" i="44"/>
  <c r="FT17" i="44"/>
  <c r="FL17" i="44"/>
  <c r="GF21" i="44"/>
  <c r="FX21" i="44"/>
  <c r="GA22" i="44"/>
  <c r="FS22" i="44"/>
  <c r="FY17" i="44"/>
  <c r="FQ17" i="44"/>
  <c r="FT15" i="44"/>
  <c r="FL15" i="44"/>
  <c r="FS23" i="44"/>
  <c r="GA23" i="44"/>
  <c r="GG14" i="44"/>
  <c r="CN14" i="44" s="1"/>
  <c r="GI14" i="44"/>
  <c r="CO14" i="44" s="1"/>
  <c r="FS18" i="44"/>
  <c r="GA18" i="44"/>
  <c r="FX25" i="44"/>
  <c r="GF25" i="44"/>
  <c r="FY9" i="44"/>
  <c r="FQ9" i="44"/>
  <c r="GA16" i="44"/>
  <c r="FS16" i="44"/>
  <c r="FQ20" i="44"/>
  <c r="FY20" i="44"/>
  <c r="FQ12" i="44"/>
  <c r="FY12" i="44"/>
  <c r="FX11" i="44"/>
  <c r="GF11" i="44"/>
  <c r="GA10" i="46" l="1"/>
  <c r="FS10" i="46"/>
  <c r="GA18" i="46"/>
  <c r="FS18" i="46"/>
  <c r="GA21" i="44"/>
  <c r="FS21" i="44"/>
  <c r="CM14" i="46"/>
  <c r="GE14" i="46"/>
  <c r="FX9" i="46"/>
  <c r="GF9" i="46"/>
  <c r="GE10" i="46"/>
  <c r="CM10" i="46"/>
  <c r="FS9" i="46"/>
  <c r="GA9" i="46"/>
  <c r="GA11" i="46"/>
  <c r="FS11" i="46"/>
  <c r="GI16" i="46"/>
  <c r="CO16" i="46" s="1"/>
  <c r="GG16" i="46"/>
  <c r="CN16" i="46" s="1"/>
  <c r="FS15" i="46"/>
  <c r="GA15" i="46"/>
  <c r="CM17" i="46"/>
  <c r="GE17" i="46"/>
  <c r="FZ14" i="46"/>
  <c r="GH14" i="46"/>
  <c r="GG13" i="46"/>
  <c r="CN13" i="46" s="1"/>
  <c r="GI13" i="46"/>
  <c r="CO13" i="46" s="1"/>
  <c r="CQ13" i="46" s="1"/>
  <c r="GH12" i="46"/>
  <c r="FZ12" i="46"/>
  <c r="CM15" i="46"/>
  <c r="GE15" i="46"/>
  <c r="CL13" i="46"/>
  <c r="CM11" i="46"/>
  <c r="GE11" i="46"/>
  <c r="FS17" i="46"/>
  <c r="GA17" i="46"/>
  <c r="CM12" i="46"/>
  <c r="GE12" i="46"/>
  <c r="GF18" i="46"/>
  <c r="FX18" i="46"/>
  <c r="GE16" i="46"/>
  <c r="CM16" i="46"/>
  <c r="CQ16" i="46" s="1"/>
  <c r="GF12" i="44"/>
  <c r="FX12" i="44"/>
  <c r="GF14" i="44"/>
  <c r="FX14" i="44"/>
  <c r="GE24" i="44"/>
  <c r="CM24" i="44"/>
  <c r="FT9" i="44"/>
  <c r="FL9" i="44"/>
  <c r="CM22" i="44"/>
  <c r="GE22" i="44"/>
  <c r="FX17" i="44"/>
  <c r="GF17" i="44"/>
  <c r="FZ16" i="44"/>
  <c r="GH16" i="44"/>
  <c r="GE21" i="44"/>
  <c r="CM21" i="44"/>
  <c r="GE26" i="44"/>
  <c r="CM26" i="44"/>
  <c r="GF18" i="44"/>
  <c r="FX18" i="44"/>
  <c r="FZ24" i="44"/>
  <c r="GH24" i="44"/>
  <c r="FX20" i="44"/>
  <c r="GF20" i="44"/>
  <c r="FS17" i="44"/>
  <c r="GA17" i="44"/>
  <c r="GH23" i="44"/>
  <c r="FZ23" i="44"/>
  <c r="FZ22" i="44"/>
  <c r="GH22" i="44"/>
  <c r="GH20" i="44"/>
  <c r="FZ20" i="44"/>
  <c r="GF9" i="44"/>
  <c r="FX9" i="44"/>
  <c r="FX10" i="44"/>
  <c r="GF10" i="44"/>
  <c r="GI19" i="44"/>
  <c r="CO19" i="44" s="1"/>
  <c r="GG19" i="44"/>
  <c r="CN19" i="44" s="1"/>
  <c r="GE16" i="44"/>
  <c r="CM16" i="44"/>
  <c r="CL15" i="44"/>
  <c r="FZ10" i="44"/>
  <c r="GH10" i="44"/>
  <c r="GF23" i="44"/>
  <c r="FX23" i="44"/>
  <c r="FS26" i="44"/>
  <c r="GA26" i="44"/>
  <c r="CM25" i="44"/>
  <c r="GE25" i="44"/>
  <c r="FS25" i="44"/>
  <c r="GA25" i="44"/>
  <c r="FX19" i="44"/>
  <c r="GF19" i="44"/>
  <c r="GH18" i="44"/>
  <c r="FZ18" i="44"/>
  <c r="FS15" i="44"/>
  <c r="GA15" i="44"/>
  <c r="GH11" i="44"/>
  <c r="FZ11" i="44"/>
  <c r="CM11" i="44"/>
  <c r="GE11" i="44"/>
  <c r="GF13" i="44"/>
  <c r="FX13" i="44"/>
  <c r="FS12" i="44"/>
  <c r="GA12" i="44"/>
  <c r="GH18" i="46" l="1"/>
  <c r="FZ18" i="46"/>
  <c r="GH10" i="46"/>
  <c r="FZ10" i="46"/>
  <c r="FZ21" i="44"/>
  <c r="GH21" i="44"/>
  <c r="GI12" i="46"/>
  <c r="CO12" i="46" s="1"/>
  <c r="CQ12" i="46" s="1"/>
  <c r="GG12" i="46"/>
  <c r="CN12" i="46" s="1"/>
  <c r="CP16" i="46"/>
  <c r="CS16" i="46" s="1"/>
  <c r="CL16" i="46"/>
  <c r="GE18" i="46"/>
  <c r="CM18" i="46"/>
  <c r="CL11" i="46"/>
  <c r="CP14" i="46"/>
  <c r="CS14" i="46" s="1"/>
  <c r="CL14" i="46"/>
  <c r="CL12" i="46"/>
  <c r="GH15" i="46"/>
  <c r="FZ15" i="46"/>
  <c r="GI14" i="46"/>
  <c r="CO14" i="46" s="1"/>
  <c r="CQ14" i="46" s="1"/>
  <c r="GG14" i="46"/>
  <c r="CN14" i="46" s="1"/>
  <c r="GH9" i="46"/>
  <c r="FZ9" i="46"/>
  <c r="FZ11" i="46"/>
  <c r="GH11" i="46"/>
  <c r="CM9" i="46"/>
  <c r="GE9" i="46"/>
  <c r="GH17" i="46"/>
  <c r="FZ17" i="46"/>
  <c r="CL10" i="46"/>
  <c r="CP13" i="46"/>
  <c r="CS13" i="46" s="1"/>
  <c r="CL15" i="46"/>
  <c r="CL17" i="46"/>
  <c r="GH26" i="44"/>
  <c r="FZ26" i="44"/>
  <c r="GI16" i="44"/>
  <c r="CO16" i="44" s="1"/>
  <c r="CQ16" i="44" s="1"/>
  <c r="GG16" i="44"/>
  <c r="CN16" i="44" s="1"/>
  <c r="GH12" i="44"/>
  <c r="FZ12" i="44"/>
  <c r="FZ15" i="44"/>
  <c r="GH15" i="44"/>
  <c r="CL11" i="44"/>
  <c r="GE10" i="44"/>
  <c r="CM10" i="44"/>
  <c r="GE18" i="44"/>
  <c r="CM18" i="44"/>
  <c r="GI10" i="44"/>
  <c r="CO10" i="44" s="1"/>
  <c r="GG10" i="44"/>
  <c r="CN10" i="44" s="1"/>
  <c r="CM17" i="44"/>
  <c r="GE17" i="44"/>
  <c r="CL25" i="44"/>
  <c r="CM20" i="44"/>
  <c r="GE20" i="44"/>
  <c r="CP22" i="44"/>
  <c r="CS22" i="44" s="1"/>
  <c r="CL22" i="44"/>
  <c r="CL26" i="44"/>
  <c r="CL24" i="44"/>
  <c r="CL16" i="44"/>
  <c r="GE13" i="44"/>
  <c r="CM13" i="44"/>
  <c r="CQ13" i="44" s="1"/>
  <c r="CM19" i="44"/>
  <c r="CQ19" i="44" s="1"/>
  <c r="GE19" i="44"/>
  <c r="GE9" i="44"/>
  <c r="CM9" i="44"/>
  <c r="FS9" i="44"/>
  <c r="GA9" i="44"/>
  <c r="GI22" i="44"/>
  <c r="CO22" i="44" s="1"/>
  <c r="CQ22" i="44" s="1"/>
  <c r="GG22" i="44"/>
  <c r="CN22" i="44" s="1"/>
  <c r="GI20" i="44"/>
  <c r="CO20" i="44" s="1"/>
  <c r="GG20" i="44"/>
  <c r="CN20" i="44" s="1"/>
  <c r="GI11" i="44"/>
  <c r="CO11" i="44" s="1"/>
  <c r="CQ11" i="44" s="1"/>
  <c r="GG11" i="44"/>
  <c r="CN11" i="44" s="1"/>
  <c r="FZ17" i="44"/>
  <c r="GH17" i="44"/>
  <c r="CM14" i="44"/>
  <c r="CQ14" i="44" s="1"/>
  <c r="GE14" i="44"/>
  <c r="GI18" i="44"/>
  <c r="CO18" i="44" s="1"/>
  <c r="GG18" i="44"/>
  <c r="CN18" i="44" s="1"/>
  <c r="FZ25" i="44"/>
  <c r="GH25" i="44"/>
  <c r="GI23" i="44"/>
  <c r="CO23" i="44" s="1"/>
  <c r="GG23" i="44"/>
  <c r="CN23" i="44" s="1"/>
  <c r="CL21" i="44"/>
  <c r="CM23" i="44"/>
  <c r="GE23" i="44"/>
  <c r="GI24" i="44"/>
  <c r="CO24" i="44" s="1"/>
  <c r="CQ24" i="44" s="1"/>
  <c r="GG24" i="44"/>
  <c r="CN24" i="44" s="1"/>
  <c r="GE12" i="44"/>
  <c r="CM12" i="44"/>
  <c r="GI10" i="46" l="1"/>
  <c r="CO10" i="46" s="1"/>
  <c r="CQ10" i="46" s="1"/>
  <c r="GG10" i="46"/>
  <c r="GI18" i="46"/>
  <c r="CO18" i="46" s="1"/>
  <c r="CQ18" i="46" s="1"/>
  <c r="GG18" i="46"/>
  <c r="CN18" i="46" s="1"/>
  <c r="CQ10" i="44"/>
  <c r="CP11" i="44"/>
  <c r="CS11" i="44" s="1"/>
  <c r="GI21" i="44"/>
  <c r="CO21" i="44" s="1"/>
  <c r="CQ21" i="44" s="1"/>
  <c r="GG21" i="44"/>
  <c r="GI17" i="46"/>
  <c r="CO17" i="46" s="1"/>
  <c r="CQ17" i="46" s="1"/>
  <c r="GG17" i="46"/>
  <c r="GI15" i="46"/>
  <c r="CO15" i="46" s="1"/>
  <c r="CQ15" i="46" s="1"/>
  <c r="GG15" i="46"/>
  <c r="CP12" i="46"/>
  <c r="CS12" i="46" s="1"/>
  <c r="GI11" i="46"/>
  <c r="CO11" i="46" s="1"/>
  <c r="CQ11" i="46" s="1"/>
  <c r="GG11" i="46"/>
  <c r="GI9" i="46"/>
  <c r="CO9" i="46" s="1"/>
  <c r="CQ9" i="46" s="1"/>
  <c r="GG9" i="46"/>
  <c r="CN9" i="46" s="1"/>
  <c r="CL9" i="46"/>
  <c r="CL18" i="46"/>
  <c r="CP19" i="44"/>
  <c r="CS19" i="44" s="1"/>
  <c r="CL19" i="44"/>
  <c r="GI26" i="44"/>
  <c r="CO26" i="44" s="1"/>
  <c r="CQ26" i="44" s="1"/>
  <c r="GG26" i="44"/>
  <c r="CL12" i="44"/>
  <c r="GH9" i="44"/>
  <c r="FZ9" i="44"/>
  <c r="CP17" i="44"/>
  <c r="CS17" i="44" s="1"/>
  <c r="CL17" i="44"/>
  <c r="GI12" i="44"/>
  <c r="CO12" i="44" s="1"/>
  <c r="CQ12" i="44" s="1"/>
  <c r="GG12" i="44"/>
  <c r="CN12" i="44" s="1"/>
  <c r="CP20" i="44"/>
  <c r="CS20" i="44" s="1"/>
  <c r="CL20" i="44"/>
  <c r="CQ20" i="44"/>
  <c r="GI25" i="44"/>
  <c r="CO25" i="44" s="1"/>
  <c r="CQ25" i="44" s="1"/>
  <c r="GG25" i="44"/>
  <c r="GI17" i="44"/>
  <c r="CO17" i="44" s="1"/>
  <c r="CQ17" i="44" s="1"/>
  <c r="GG17" i="44"/>
  <c r="CN17" i="44" s="1"/>
  <c r="CL23" i="44"/>
  <c r="CP23" i="44"/>
  <c r="CS23" i="44" s="1"/>
  <c r="CP13" i="44"/>
  <c r="CS13" i="44" s="1"/>
  <c r="CL13" i="44"/>
  <c r="CQ18" i="44"/>
  <c r="CQ23" i="44"/>
  <c r="CL18" i="44"/>
  <c r="CP18" i="44"/>
  <c r="CS18" i="44" s="1"/>
  <c r="CP24" i="44"/>
  <c r="CS24" i="44" s="1"/>
  <c r="CP10" i="44"/>
  <c r="CS10" i="44" s="1"/>
  <c r="CL10" i="44"/>
  <c r="CP14" i="44"/>
  <c r="CS14" i="44" s="1"/>
  <c r="CL14" i="44"/>
  <c r="CL9" i="44"/>
  <c r="CP16" i="44"/>
  <c r="CS16" i="44" s="1"/>
  <c r="GI15" i="44"/>
  <c r="CO15" i="44" s="1"/>
  <c r="CQ15" i="44" s="1"/>
  <c r="GG15" i="44"/>
  <c r="CP18" i="46" l="1"/>
  <c r="CS18" i="46" s="1"/>
  <c r="CN10" i="46"/>
  <c r="CP10" i="46"/>
  <c r="CS10" i="46" s="1"/>
  <c r="CP12" i="44"/>
  <c r="CS12" i="44" s="1"/>
  <c r="CN21" i="44"/>
  <c r="CP21" i="44"/>
  <c r="CS21" i="44" s="1"/>
  <c r="CN17" i="46"/>
  <c r="CP17" i="46"/>
  <c r="CS17" i="46" s="1"/>
  <c r="CN15" i="46"/>
  <c r="CP15" i="46"/>
  <c r="CS15" i="46" s="1"/>
  <c r="CP9" i="46"/>
  <c r="CS9" i="46" s="1"/>
  <c r="CN11" i="46"/>
  <c r="CP11" i="46"/>
  <c r="CS11" i="46" s="1"/>
  <c r="CN26" i="44"/>
  <c r="CP26" i="44"/>
  <c r="CS26" i="44" s="1"/>
  <c r="CN15" i="44"/>
  <c r="CP15" i="44"/>
  <c r="CS15" i="44" s="1"/>
  <c r="GI9" i="44"/>
  <c r="CO9" i="44" s="1"/>
  <c r="CQ9" i="44" s="1"/>
  <c r="GG9" i="44"/>
  <c r="CN25" i="44"/>
  <c r="CP25" i="44"/>
  <c r="CS25" i="44" s="1"/>
  <c r="CS7" i="46" l="1"/>
  <c r="B11" i="24" s="1"/>
  <c r="CN9" i="44"/>
  <c r="CP9" i="44"/>
  <c r="CS9" i="44" s="1"/>
  <c r="CS7" i="44" s="1"/>
  <c r="B20" i="24" l="1"/>
  <c r="B8" i="24"/>
  <c r="A7" i="10"/>
  <c r="D23" i="25" l="1"/>
  <c r="D22" i="25"/>
  <c r="D21" i="25"/>
  <c r="D20" i="25"/>
  <c r="D19" i="25"/>
  <c r="D18" i="25"/>
  <c r="D17" i="25"/>
  <c r="D16" i="25"/>
  <c r="D15" i="25"/>
  <c r="D14" i="25"/>
  <c r="D13" i="25"/>
  <c r="D12" i="25"/>
  <c r="D11" i="25"/>
  <c r="D10" i="25"/>
  <c r="D9" i="25"/>
  <c r="D8" i="25"/>
  <c r="D7" i="25"/>
  <c r="D6" i="25"/>
  <c r="D5" i="25"/>
  <c r="D4" i="25"/>
  <c r="D3" i="25"/>
  <c r="D2" i="25"/>
  <c r="D24" i="25" l="1"/>
  <c r="C25" i="25" s="1"/>
  <c r="AC9" i="10" l="1"/>
  <c r="AD9" i="10"/>
  <c r="CX9" i="10"/>
  <c r="CZ9" i="10" s="1"/>
  <c r="DB9" i="10"/>
  <c r="DC9" i="10"/>
  <c r="DD9" i="10" s="1"/>
  <c r="DF9" i="10" s="1"/>
  <c r="DJ9" i="10"/>
  <c r="DK9" i="10"/>
  <c r="DL9" i="10"/>
  <c r="DQ9" i="10"/>
  <c r="DR9" i="10"/>
  <c r="DX9" i="10"/>
  <c r="DY9" i="10"/>
  <c r="EE9" i="10"/>
  <c r="EF9" i="10"/>
  <c r="EL9" i="10"/>
  <c r="EM9" i="10"/>
  <c r="ES9" i="10"/>
  <c r="ET9" i="10"/>
  <c r="EZ9" i="10"/>
  <c r="FB9" i="10" s="1"/>
  <c r="FA9" i="10"/>
  <c r="FG9" i="10"/>
  <c r="FH9" i="10"/>
  <c r="FI9" i="10"/>
  <c r="FN9" i="10"/>
  <c r="FO9" i="10"/>
  <c r="FP9" i="10"/>
  <c r="FU9" i="10"/>
  <c r="FV9" i="10"/>
  <c r="FW9" i="10"/>
  <c r="GB9" i="10"/>
  <c r="GC9" i="10"/>
  <c r="GD9" i="10"/>
  <c r="AC10" i="10"/>
  <c r="AD10" i="10"/>
  <c r="CX10" i="10"/>
  <c r="CY10" i="10" s="1"/>
  <c r="DB10" i="10"/>
  <c r="DC10" i="10"/>
  <c r="DJ10" i="10"/>
  <c r="DK10" i="10"/>
  <c r="DQ10" i="10"/>
  <c r="DR10" i="10"/>
  <c r="DX10" i="10"/>
  <c r="DY10" i="10"/>
  <c r="EE10" i="10"/>
  <c r="EF10" i="10"/>
  <c r="EL10" i="10"/>
  <c r="EM10" i="10"/>
  <c r="EN10" i="10" s="1"/>
  <c r="ES10" i="10"/>
  <c r="ET10" i="10"/>
  <c r="EZ10" i="10"/>
  <c r="FA10" i="10"/>
  <c r="FB10" i="10" s="1"/>
  <c r="FG10" i="10"/>
  <c r="FH10" i="10"/>
  <c r="FI10" i="10"/>
  <c r="FN10" i="10"/>
  <c r="FO10" i="10"/>
  <c r="FP10" i="10"/>
  <c r="FU10" i="10"/>
  <c r="FV10" i="10"/>
  <c r="FW10" i="10"/>
  <c r="GB10" i="10"/>
  <c r="GC10" i="10"/>
  <c r="GD10" i="10"/>
  <c r="AC11" i="10"/>
  <c r="AD11" i="10"/>
  <c r="CX11" i="10"/>
  <c r="CY11" i="10" s="1"/>
  <c r="DB11" i="10"/>
  <c r="DC11" i="10"/>
  <c r="DJ11" i="10"/>
  <c r="DK11" i="10"/>
  <c r="DL11" i="10" s="1"/>
  <c r="DQ11" i="10"/>
  <c r="DR11" i="10"/>
  <c r="DX11" i="10"/>
  <c r="DY11" i="10"/>
  <c r="DZ11" i="10" s="1"/>
  <c r="EE11" i="10"/>
  <c r="EF11" i="10"/>
  <c r="EG11" i="10" s="1"/>
  <c r="EL11" i="10"/>
  <c r="EM11" i="10"/>
  <c r="EN11" i="10"/>
  <c r="ES11" i="10"/>
  <c r="ET11" i="10"/>
  <c r="EU11" i="10"/>
  <c r="EZ11" i="10"/>
  <c r="FA11" i="10"/>
  <c r="FB11" i="10"/>
  <c r="FG11" i="10"/>
  <c r="FH11" i="10"/>
  <c r="FI11" i="10"/>
  <c r="FN11" i="10"/>
  <c r="FO11" i="10"/>
  <c r="FP11" i="10"/>
  <c r="FU11" i="10"/>
  <c r="FV11" i="10"/>
  <c r="FW11" i="10"/>
  <c r="GB11" i="10"/>
  <c r="GC11" i="10"/>
  <c r="GD11" i="10"/>
  <c r="AC12" i="10"/>
  <c r="AD12" i="10"/>
  <c r="CX12" i="10"/>
  <c r="CY12" i="10" s="1"/>
  <c r="DB12" i="10"/>
  <c r="DC12" i="10"/>
  <c r="DJ12" i="10"/>
  <c r="DK12" i="10"/>
  <c r="DL12" i="10" s="1"/>
  <c r="DQ12" i="10"/>
  <c r="DR12" i="10"/>
  <c r="DX12" i="10"/>
  <c r="DY12" i="10"/>
  <c r="EE12" i="10"/>
  <c r="EF12" i="10"/>
  <c r="EL12" i="10"/>
  <c r="EM12" i="10"/>
  <c r="EN12" i="10"/>
  <c r="ES12" i="10"/>
  <c r="ET12" i="10"/>
  <c r="EU12" i="10"/>
  <c r="EZ12" i="10"/>
  <c r="FA12" i="10"/>
  <c r="FB12" i="10"/>
  <c r="FG12" i="10"/>
  <c r="FH12" i="10"/>
  <c r="FI12" i="10"/>
  <c r="FN12" i="10"/>
  <c r="FO12" i="10"/>
  <c r="FP12" i="10"/>
  <c r="FU12" i="10"/>
  <c r="FV12" i="10"/>
  <c r="FW12" i="10"/>
  <c r="GB12" i="10"/>
  <c r="GC12" i="10"/>
  <c r="GD12" i="10"/>
  <c r="AC13" i="10"/>
  <c r="AD13" i="10"/>
  <c r="CX13" i="10"/>
  <c r="CY13" i="10" s="1"/>
  <c r="DB13" i="10"/>
  <c r="DC13" i="10"/>
  <c r="DJ13" i="10"/>
  <c r="DK13" i="10"/>
  <c r="DQ13" i="10"/>
  <c r="DR13" i="10"/>
  <c r="DX13" i="10"/>
  <c r="DY13" i="10"/>
  <c r="EE13" i="10"/>
  <c r="EG13" i="10" s="1"/>
  <c r="EF13" i="10"/>
  <c r="EL13" i="10"/>
  <c r="EM13" i="10"/>
  <c r="EN13" i="10"/>
  <c r="ES13" i="10"/>
  <c r="ET13" i="10"/>
  <c r="EU13" i="10"/>
  <c r="EZ13" i="10"/>
  <c r="FA13" i="10"/>
  <c r="FB13" i="10"/>
  <c r="FG13" i="10"/>
  <c r="FH13" i="10"/>
  <c r="FI13" i="10"/>
  <c r="FN13" i="10"/>
  <c r="FO13" i="10"/>
  <c r="FP13" i="10"/>
  <c r="FU13" i="10"/>
  <c r="FV13" i="10"/>
  <c r="FW13" i="10"/>
  <c r="GB13" i="10"/>
  <c r="GC13" i="10"/>
  <c r="GD13" i="10"/>
  <c r="AC14" i="10"/>
  <c r="AD14" i="10"/>
  <c r="CX14" i="10"/>
  <c r="CY14" i="10" s="1"/>
  <c r="DB14" i="10"/>
  <c r="DC14" i="10"/>
  <c r="DJ14" i="10"/>
  <c r="DK14" i="10"/>
  <c r="DL14" i="10"/>
  <c r="DQ14" i="10"/>
  <c r="DR14" i="10"/>
  <c r="DX14" i="10"/>
  <c r="DY14" i="10"/>
  <c r="EE14" i="10"/>
  <c r="EG14" i="10" s="1"/>
  <c r="EF14" i="10"/>
  <c r="EL14" i="10"/>
  <c r="EM14" i="10"/>
  <c r="EN14" i="10"/>
  <c r="ES14" i="10"/>
  <c r="ET14" i="10"/>
  <c r="EU14" i="10"/>
  <c r="EZ14" i="10"/>
  <c r="FA14" i="10"/>
  <c r="FB14" i="10"/>
  <c r="FG14" i="10"/>
  <c r="FH14" i="10"/>
  <c r="FI14" i="10"/>
  <c r="FN14" i="10"/>
  <c r="FO14" i="10"/>
  <c r="FP14" i="10"/>
  <c r="FU14" i="10"/>
  <c r="FV14" i="10"/>
  <c r="FW14" i="10"/>
  <c r="GB14" i="10"/>
  <c r="GC14" i="10"/>
  <c r="GD14" i="10"/>
  <c r="DZ9" i="10" l="1"/>
  <c r="DS13" i="10"/>
  <c r="DS9" i="10"/>
  <c r="DD14" i="10"/>
  <c r="DS11" i="10"/>
  <c r="DD13" i="10"/>
  <c r="DF13" i="10" s="1"/>
  <c r="DD12" i="10"/>
  <c r="EN9" i="10"/>
  <c r="EG10" i="10"/>
  <c r="EU9" i="10"/>
  <c r="DF14" i="10"/>
  <c r="DE14" i="10" s="1"/>
  <c r="EG12" i="10"/>
  <c r="DZ10" i="10"/>
  <c r="DZ12" i="10"/>
  <c r="DS12" i="10"/>
  <c r="EU10" i="10"/>
  <c r="DD10" i="10"/>
  <c r="DF10" i="10" s="1"/>
  <c r="DE10" i="10" s="1"/>
  <c r="DL13" i="10"/>
  <c r="CZ10" i="10"/>
  <c r="DA10" i="10"/>
  <c r="DI10" i="10" s="1"/>
  <c r="DP10" i="10" s="1"/>
  <c r="DO10" i="10" s="1"/>
  <c r="AE10" i="10"/>
  <c r="AG10" i="10" s="1"/>
  <c r="AF10" i="10"/>
  <c r="AH10" i="10" s="1"/>
  <c r="DE9" i="10"/>
  <c r="DN9" i="10"/>
  <c r="DU9" i="10" s="1"/>
  <c r="AF11" i="10"/>
  <c r="AH11" i="10" s="1"/>
  <c r="DA11" i="10"/>
  <c r="DI11" i="10" s="1"/>
  <c r="DG11" i="10" s="1"/>
  <c r="DA13" i="10"/>
  <c r="DI13" i="10" s="1"/>
  <c r="AE13" i="10"/>
  <c r="AG13" i="10" s="1"/>
  <c r="AF13" i="10"/>
  <c r="AH13" i="10" s="1"/>
  <c r="DF12" i="10"/>
  <c r="DN12" i="10" s="1"/>
  <c r="DM12" i="10" s="1"/>
  <c r="CZ14" i="10"/>
  <c r="CZ12" i="10"/>
  <c r="AE12" i="10" s="1"/>
  <c r="AG12" i="10" s="1"/>
  <c r="CZ11" i="10"/>
  <c r="AE11" i="10" s="1"/>
  <c r="AG11" i="10" s="1"/>
  <c r="DS10" i="10"/>
  <c r="CY9" i="10"/>
  <c r="AE9" i="10" s="1"/>
  <c r="AG9" i="10" s="1"/>
  <c r="CZ13" i="10"/>
  <c r="DL10" i="10"/>
  <c r="DN10" i="10" s="1"/>
  <c r="DZ14" i="10"/>
  <c r="DZ13" i="10"/>
  <c r="DD11" i="10"/>
  <c r="DF11" i="10" s="1"/>
  <c r="AE14" i="10"/>
  <c r="AG14" i="10" s="1"/>
  <c r="AF14" i="10"/>
  <c r="AH14" i="10" s="1"/>
  <c r="AF9" i="10"/>
  <c r="AH9" i="10" s="1"/>
  <c r="DA9" i="10"/>
  <c r="DA12" i="10"/>
  <c r="DI12" i="10" s="1"/>
  <c r="AF12" i="10"/>
  <c r="AH12" i="10" s="1"/>
  <c r="EG9" i="10"/>
  <c r="DS14" i="10"/>
  <c r="DA14" i="10"/>
  <c r="DI14" i="10" s="1"/>
  <c r="DN14" i="10" l="1"/>
  <c r="DM14" i="10" s="1"/>
  <c r="DU14" i="10"/>
  <c r="DM9" i="10"/>
  <c r="DG10" i="10"/>
  <c r="DE12" i="10"/>
  <c r="DU12" i="10"/>
  <c r="DW10" i="10"/>
  <c r="DV10" i="10" s="1"/>
  <c r="DP11" i="10"/>
  <c r="DW11" i="10" s="1"/>
  <c r="DT9" i="10"/>
  <c r="EB9" i="10"/>
  <c r="DG13" i="10"/>
  <c r="DP13" i="10"/>
  <c r="DE11" i="10"/>
  <c r="DN11" i="10"/>
  <c r="DN13" i="10"/>
  <c r="DE13" i="10"/>
  <c r="DG14" i="10"/>
  <c r="DP14" i="10"/>
  <c r="DI7" i="10"/>
  <c r="DI9" i="10"/>
  <c r="DM10" i="10"/>
  <c r="DU10" i="10"/>
  <c r="DT14" i="10"/>
  <c r="EB14" i="10"/>
  <c r="DT12" i="10"/>
  <c r="EB12" i="10"/>
  <c r="DP12" i="10"/>
  <c r="DG12" i="10"/>
  <c r="ED10" i="10" l="1"/>
  <c r="EC10" i="10" s="1"/>
  <c r="DO11" i="10"/>
  <c r="DO13" i="10"/>
  <c r="DW13" i="10"/>
  <c r="EA9" i="10"/>
  <c r="EI9" i="10"/>
  <c r="EB10" i="10"/>
  <c r="DT10" i="10"/>
  <c r="DV11" i="10"/>
  <c r="ED11" i="10"/>
  <c r="DM13" i="10"/>
  <c r="DU13" i="10"/>
  <c r="DP9" i="10"/>
  <c r="DG9" i="10"/>
  <c r="EI12" i="10"/>
  <c r="EA12" i="10"/>
  <c r="EI14" i="10"/>
  <c r="EA14" i="10"/>
  <c r="DW14" i="10"/>
  <c r="DO14" i="10"/>
  <c r="DO12" i="10"/>
  <c r="DW12" i="10"/>
  <c r="DU11" i="10"/>
  <c r="DM11" i="10"/>
  <c r="EP9" i="10" l="1"/>
  <c r="EH9" i="10"/>
  <c r="EK10" i="10"/>
  <c r="DV13" i="10"/>
  <c r="ED13" i="10"/>
  <c r="ER10" i="10"/>
  <c r="EJ10" i="10"/>
  <c r="EB11" i="10"/>
  <c r="DT11" i="10"/>
  <c r="EH14" i="10"/>
  <c r="EP14" i="10"/>
  <c r="EH12" i="10"/>
  <c r="EP12" i="10"/>
  <c r="DW9" i="10"/>
  <c r="DO9" i="10"/>
  <c r="EB13" i="10"/>
  <c r="DT13" i="10"/>
  <c r="EK11" i="10"/>
  <c r="EC11" i="10"/>
  <c r="ED12" i="10"/>
  <c r="DV12" i="10"/>
  <c r="DV14" i="10"/>
  <c r="ED14" i="10"/>
  <c r="EA10" i="10"/>
  <c r="EI10" i="10"/>
  <c r="EC13" i="10" l="1"/>
  <c r="EK13" i="10"/>
  <c r="EW9" i="10"/>
  <c r="EO9" i="10"/>
  <c r="EW12" i="10"/>
  <c r="EO12" i="10"/>
  <c r="EK12" i="10"/>
  <c r="EC12" i="10"/>
  <c r="EQ10" i="10"/>
  <c r="EY10" i="10"/>
  <c r="DV9" i="10"/>
  <c r="ED9" i="10"/>
  <c r="EO14" i="10"/>
  <c r="EW14" i="10"/>
  <c r="EP10" i="10"/>
  <c r="EH10" i="10"/>
  <c r="EK14" i="10"/>
  <c r="EC14" i="10"/>
  <c r="EA11" i="10"/>
  <c r="EI11" i="10"/>
  <c r="EA13" i="10"/>
  <c r="EI13" i="10"/>
  <c r="ER11" i="10"/>
  <c r="EJ11" i="10"/>
  <c r="FD9" i="10" l="1"/>
  <c r="EV9" i="10"/>
  <c r="ER13" i="10"/>
  <c r="EJ13" i="10"/>
  <c r="EJ14" i="10"/>
  <c r="ER14" i="10"/>
  <c r="FD14" i="10"/>
  <c r="EV14" i="10"/>
  <c r="EK9" i="10"/>
  <c r="EC9" i="10"/>
  <c r="EP11" i="10"/>
  <c r="EH11" i="10"/>
  <c r="FF10" i="10"/>
  <c r="EX10" i="10"/>
  <c r="EP13" i="10"/>
  <c r="EH13" i="10"/>
  <c r="EW10" i="10"/>
  <c r="EO10" i="10"/>
  <c r="EQ11" i="10"/>
  <c r="EY11" i="10"/>
  <c r="EJ12" i="10"/>
  <c r="ER12" i="10"/>
  <c r="EV12" i="10"/>
  <c r="FD12" i="10"/>
  <c r="EY13" i="10" l="1"/>
  <c r="EQ13" i="10"/>
  <c r="FC9" i="10"/>
  <c r="FK9" i="10"/>
  <c r="EV10" i="10"/>
  <c r="FD10" i="10"/>
  <c r="FM10" i="10"/>
  <c r="FE10" i="10"/>
  <c r="FK12" i="10"/>
  <c r="FC12" i="10"/>
  <c r="EY12" i="10"/>
  <c r="EQ12" i="10"/>
  <c r="EO13" i="10"/>
  <c r="EW13" i="10"/>
  <c r="FF11" i="10"/>
  <c r="EX11" i="10"/>
  <c r="EY14" i="10"/>
  <c r="EQ14" i="10"/>
  <c r="EO11" i="10"/>
  <c r="EW11" i="10"/>
  <c r="EJ9" i="10"/>
  <c r="ER9" i="10"/>
  <c r="FC14" i="10"/>
  <c r="FK14" i="10"/>
  <c r="FR9" i="10" l="1"/>
  <c r="FJ9" i="10"/>
  <c r="FF13" i="10"/>
  <c r="EX13" i="10"/>
  <c r="EV13" i="10"/>
  <c r="FD13" i="10"/>
  <c r="FR14" i="10"/>
  <c r="FJ14" i="10"/>
  <c r="FF14" i="10"/>
  <c r="EX14" i="10"/>
  <c r="FE11" i="10"/>
  <c r="FM11" i="10"/>
  <c r="EX12" i="10"/>
  <c r="FF12" i="10"/>
  <c r="FJ12" i="10"/>
  <c r="FR12" i="10"/>
  <c r="EY9" i="10"/>
  <c r="EQ9" i="10"/>
  <c r="FL10" i="10"/>
  <c r="FT10" i="10"/>
  <c r="FD11" i="10"/>
  <c r="EV11" i="10"/>
  <c r="FK10" i="10"/>
  <c r="FC10" i="10"/>
  <c r="FE13" i="10" l="1"/>
  <c r="FM13" i="10"/>
  <c r="FY9" i="10"/>
  <c r="FQ9" i="10"/>
  <c r="FT11" i="10"/>
  <c r="FL11" i="10"/>
  <c r="FJ10" i="10"/>
  <c r="FR10" i="10"/>
  <c r="GA10" i="10"/>
  <c r="FS10" i="10"/>
  <c r="FQ14" i="10"/>
  <c r="FY14" i="10"/>
  <c r="FC11" i="10"/>
  <c r="FK11" i="10"/>
  <c r="FQ12" i="10"/>
  <c r="FY12" i="10"/>
  <c r="FM12" i="10"/>
  <c r="FE12" i="10"/>
  <c r="FM14" i="10"/>
  <c r="FE14" i="10"/>
  <c r="FK13" i="10"/>
  <c r="FC13" i="10"/>
  <c r="EX9" i="10"/>
  <c r="FF9" i="10"/>
  <c r="GF9" i="10" l="1"/>
  <c r="FX9" i="10"/>
  <c r="FL13" i="10"/>
  <c r="FT13" i="10"/>
  <c r="FT14" i="10"/>
  <c r="FL14" i="10"/>
  <c r="GF12" i="10"/>
  <c r="FX12" i="10"/>
  <c r="FM9" i="10"/>
  <c r="FE9" i="10"/>
  <c r="GF14" i="10"/>
  <c r="FX14" i="10"/>
  <c r="FZ10" i="10"/>
  <c r="GH10" i="10"/>
  <c r="FY10" i="10"/>
  <c r="FQ10" i="10"/>
  <c r="FL12" i="10"/>
  <c r="FT12" i="10"/>
  <c r="FR11" i="10"/>
  <c r="FJ11" i="10"/>
  <c r="FJ13" i="10"/>
  <c r="FR13" i="10"/>
  <c r="FS11" i="10"/>
  <c r="GA11" i="10"/>
  <c r="GA13" i="10" l="1"/>
  <c r="FS13" i="10"/>
  <c r="CM9" i="10"/>
  <c r="GE9" i="10"/>
  <c r="CL9" i="10" s="1"/>
  <c r="GI10" i="10"/>
  <c r="CO10" i="10" s="1"/>
  <c r="GG10" i="10"/>
  <c r="CN10" i="10" s="1"/>
  <c r="GH11" i="10"/>
  <c r="FZ11" i="10"/>
  <c r="FY13" i="10"/>
  <c r="FQ13" i="10"/>
  <c r="FX10" i="10"/>
  <c r="GF10" i="10"/>
  <c r="GE14" i="10"/>
  <c r="CM14" i="10"/>
  <c r="FL9" i="10"/>
  <c r="FT9" i="10"/>
  <c r="GE12" i="10"/>
  <c r="CM12" i="10"/>
  <c r="FQ11" i="10"/>
  <c r="FY11" i="10"/>
  <c r="GA12" i="10"/>
  <c r="FS12" i="10"/>
  <c r="FS14" i="10"/>
  <c r="GA14" i="10"/>
  <c r="FZ13" i="10" l="1"/>
  <c r="GH13" i="10"/>
  <c r="FS9" i="10"/>
  <c r="GA9" i="10"/>
  <c r="CM10" i="10"/>
  <c r="CQ10" i="10" s="1"/>
  <c r="GE10" i="10"/>
  <c r="GF11" i="10"/>
  <c r="FX11" i="10"/>
  <c r="CL14" i="10"/>
  <c r="GH14" i="10"/>
  <c r="FZ14" i="10"/>
  <c r="FX13" i="10"/>
  <c r="GF13" i="10"/>
  <c r="FZ12" i="10"/>
  <c r="GH12" i="10"/>
  <c r="CL12" i="10"/>
  <c r="GG11" i="10"/>
  <c r="CN11" i="10" s="1"/>
  <c r="GI11" i="10"/>
  <c r="CO11" i="10" s="1"/>
  <c r="GI13" i="10" l="1"/>
  <c r="CO13" i="10" s="1"/>
  <c r="GG13" i="10"/>
  <c r="CN13" i="10" s="1"/>
  <c r="CM13" i="10"/>
  <c r="GE13" i="10"/>
  <c r="GG14" i="10"/>
  <c r="GI14" i="10"/>
  <c r="CO14" i="10" s="1"/>
  <c r="CQ14" i="10" s="1"/>
  <c r="GG12" i="10"/>
  <c r="GI12" i="10"/>
  <c r="CO12" i="10" s="1"/>
  <c r="CQ12" i="10" s="1"/>
  <c r="CM11" i="10"/>
  <c r="CQ11" i="10" s="1"/>
  <c r="GE11" i="10"/>
  <c r="CP10" i="10"/>
  <c r="CS10" i="10" s="1"/>
  <c r="CL10" i="10"/>
  <c r="GH9" i="10"/>
  <c r="FZ9" i="10"/>
  <c r="CQ13" i="10" l="1"/>
  <c r="GG9" i="10"/>
  <c r="GI9" i="10"/>
  <c r="CO9" i="10" s="1"/>
  <c r="CQ9" i="10" s="1"/>
  <c r="CL11" i="10"/>
  <c r="CP11" i="10"/>
  <c r="CS11" i="10" s="1"/>
  <c r="CN12" i="10"/>
  <c r="CP12" i="10"/>
  <c r="CS12" i="10" s="1"/>
  <c r="CN14" i="10"/>
  <c r="CP14" i="10"/>
  <c r="CS14" i="10" s="1"/>
  <c r="CP13" i="10"/>
  <c r="CS13" i="10" s="1"/>
  <c r="CL13" i="10"/>
  <c r="CN9" i="10" l="1"/>
  <c r="CP9" i="10"/>
  <c r="CS9" i="10" s="1"/>
  <c r="CS7" i="10" s="1"/>
  <c r="B16" i="24" s="1"/>
  <c r="CS101" i="10" l="1"/>
  <c r="CU101" i="10"/>
  <c r="B24" i="24" l="1"/>
  <c r="B25" i="24"/>
  <c r="C5" i="24" s="1"/>
  <c r="C3" i="24" l="1"/>
  <c r="C12" i="24"/>
  <c r="C4" i="24"/>
  <c r="C6" i="24"/>
  <c r="C18" i="24"/>
  <c r="C11" i="24"/>
  <c r="C20" i="24"/>
  <c r="C9" i="24"/>
  <c r="C22" i="24"/>
  <c r="C23" i="24"/>
  <c r="C14" i="24"/>
  <c r="C21" i="24"/>
  <c r="C10" i="24"/>
  <c r="C8" i="24"/>
  <c r="C17" i="24"/>
  <c r="C2" i="24"/>
  <c r="C16" i="24"/>
  <c r="C19" i="24"/>
  <c r="C13" i="24"/>
  <c r="C15" i="24"/>
  <c r="C7" i="24"/>
  <c r="D19" i="24" l="1"/>
  <c r="D3" i="24"/>
  <c r="D12" i="24"/>
  <c r="D2" i="24"/>
  <c r="D22" i="24"/>
  <c r="D17" i="24"/>
  <c r="D9" i="24"/>
  <c r="D4" i="24"/>
  <c r="D8" i="24"/>
  <c r="D10" i="24"/>
  <c r="D11" i="24"/>
  <c r="D23" i="24"/>
  <c r="D16" i="24"/>
  <c r="D5" i="24"/>
  <c r="D20" i="24"/>
  <c r="D7" i="24"/>
  <c r="D15" i="24"/>
  <c r="D21" i="24"/>
  <c r="D18" i="24"/>
  <c r="D13" i="24"/>
  <c r="D14" i="24"/>
  <c r="D6"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613" authorId="0" shapeId="0" xr:uid="{00000000-0006-0000-0200-000001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15" authorId="0" shapeId="0" xr:uid="{00000000-0006-0000-0200-000002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16" authorId="0" shapeId="0" xr:uid="{00000000-0006-0000-0200-000003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17" authorId="0" shapeId="0" xr:uid="{00000000-0006-0000-0200-000004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18" authorId="0" shapeId="0" xr:uid="{00000000-0006-0000-0200-000005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19" authorId="0" shapeId="0" xr:uid="{00000000-0006-0000-0200-000006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0" authorId="0" shapeId="0" xr:uid="{00000000-0006-0000-0200-000007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1" authorId="0" shapeId="0" xr:uid="{00000000-0006-0000-0200-000008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2" authorId="0" shapeId="0" xr:uid="{00000000-0006-0000-0200-000009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3" authorId="0" shapeId="0" xr:uid="{00000000-0006-0000-0200-00000A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4" authorId="0" shapeId="0" xr:uid="{00000000-0006-0000-0200-00000B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690" authorId="0" shapeId="0" xr:uid="{00000000-0006-0000-0900-000001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91" authorId="0" shapeId="0" xr:uid="{00000000-0006-0000-0900-000002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92" authorId="0" shapeId="0" xr:uid="{00000000-0006-0000-0900-000003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93" authorId="0" shapeId="0" xr:uid="{00000000-0006-0000-0900-000004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94" authorId="0" shapeId="0" xr:uid="{00000000-0006-0000-0900-000005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95" authorId="0" shapeId="0" xr:uid="{00000000-0006-0000-0900-000006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96" authorId="0" shapeId="0" xr:uid="{00000000-0006-0000-0900-000007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97" authorId="0" shapeId="0" xr:uid="{00000000-0006-0000-0900-000008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98" authorId="0" shapeId="0" xr:uid="{00000000-0006-0000-0900-000009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99" authorId="0" shapeId="0" xr:uid="{00000000-0006-0000-0900-00000A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1" authorId="0" shapeId="0" xr:uid="{00000000-0006-0000-0900-00000B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664" authorId="0" shapeId="0" xr:uid="{00000000-0006-0000-0800-000001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66" authorId="0" shapeId="0" xr:uid="{00000000-0006-0000-0800-000002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67" authorId="0" shapeId="0" xr:uid="{00000000-0006-0000-0800-000003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68" authorId="0" shapeId="0" xr:uid="{00000000-0006-0000-0800-000004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69" authorId="0" shapeId="0" xr:uid="{00000000-0006-0000-0800-000005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70" authorId="0" shapeId="0" xr:uid="{00000000-0006-0000-0800-000006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71" authorId="0" shapeId="0" xr:uid="{00000000-0006-0000-0800-000007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72" authorId="0" shapeId="0" xr:uid="{00000000-0006-0000-0800-000008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73" authorId="0" shapeId="0" xr:uid="{00000000-0006-0000-0800-000009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74" authorId="0" shapeId="0" xr:uid="{00000000-0006-0000-0800-00000A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75" authorId="0" shapeId="0" xr:uid="{00000000-0006-0000-0800-00000B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656" authorId="0" shapeId="0" xr:uid="{00000000-0006-0000-0E00-000001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57" authorId="0" shapeId="0" xr:uid="{00000000-0006-0000-0E00-000002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58" authorId="0" shapeId="0" xr:uid="{00000000-0006-0000-0E00-000003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59" authorId="0" shapeId="0" xr:uid="{00000000-0006-0000-0E00-000004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60" authorId="0" shapeId="0" xr:uid="{00000000-0006-0000-0E00-000005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61" authorId="0" shapeId="0" xr:uid="{00000000-0006-0000-0E00-000006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62" authorId="0" shapeId="0" xr:uid="{00000000-0006-0000-0E00-000007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63" authorId="0" shapeId="0" xr:uid="{00000000-0006-0000-0E00-000008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64" authorId="0" shapeId="0" xr:uid="{00000000-0006-0000-0E00-000009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65" authorId="0" shapeId="0" xr:uid="{00000000-0006-0000-0E00-00000A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67" authorId="0" shapeId="0" xr:uid="{00000000-0006-0000-0E00-00000B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703" authorId="0" shapeId="0" xr:uid="{00000000-0006-0000-0600-000001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5" authorId="0" shapeId="0" xr:uid="{00000000-0006-0000-0600-000002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6" authorId="0" shapeId="0" xr:uid="{00000000-0006-0000-0600-000003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7" authorId="0" shapeId="0" xr:uid="{00000000-0006-0000-0600-000004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8" authorId="0" shapeId="0" xr:uid="{00000000-0006-0000-0600-000005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9" authorId="0" shapeId="0" xr:uid="{00000000-0006-0000-0600-000006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0" authorId="0" shapeId="0" xr:uid="{00000000-0006-0000-0600-000007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1" authorId="0" shapeId="0" xr:uid="{00000000-0006-0000-0600-000008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2" authorId="0" shapeId="0" xr:uid="{00000000-0006-0000-0600-000009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3" authorId="0" shapeId="0" xr:uid="{00000000-0006-0000-0600-00000A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4" authorId="0" shapeId="0" xr:uid="{00000000-0006-0000-0600-00000B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635" authorId="0" shapeId="0" xr:uid="{00000000-0006-0000-1000-000001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6" authorId="0" shapeId="0" xr:uid="{00000000-0006-0000-1000-000002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7" authorId="0" shapeId="0" xr:uid="{00000000-0006-0000-1000-000003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8" authorId="0" shapeId="0" xr:uid="{00000000-0006-0000-1000-000004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9" authorId="0" shapeId="0" xr:uid="{00000000-0006-0000-1000-000005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40" authorId="0" shapeId="0" xr:uid="{00000000-0006-0000-1000-000006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41" authorId="0" shapeId="0" xr:uid="{00000000-0006-0000-1000-000007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42" authorId="0" shapeId="0" xr:uid="{00000000-0006-0000-1000-000008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43" authorId="0" shapeId="0" xr:uid="{00000000-0006-0000-1000-000009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44" authorId="0" shapeId="0" xr:uid="{00000000-0006-0000-1000-00000A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46" authorId="0" shapeId="0" xr:uid="{00000000-0006-0000-1000-00000B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703" authorId="0" shapeId="0" xr:uid="{00000000-0006-0000-1100-000001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4" authorId="0" shapeId="0" xr:uid="{00000000-0006-0000-1100-000002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5" authorId="0" shapeId="0" xr:uid="{00000000-0006-0000-1100-000003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6" authorId="0" shapeId="0" xr:uid="{00000000-0006-0000-1100-000004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7" authorId="0" shapeId="0" xr:uid="{00000000-0006-0000-1100-000005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8" authorId="0" shapeId="0" xr:uid="{00000000-0006-0000-1100-000006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9" authorId="0" shapeId="0" xr:uid="{00000000-0006-0000-1100-000007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0" authorId="0" shapeId="0" xr:uid="{00000000-0006-0000-1100-000008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1" authorId="0" shapeId="0" xr:uid="{00000000-0006-0000-1100-000009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2" authorId="0" shapeId="0" xr:uid="{00000000-0006-0000-1100-00000A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4" authorId="0" shapeId="0" xr:uid="{00000000-0006-0000-1100-00000B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617" authorId="0" shapeId="0" xr:uid="{00000000-0006-0000-1200-000001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19" authorId="0" shapeId="0" xr:uid="{00000000-0006-0000-1200-000002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0" authorId="0" shapeId="0" xr:uid="{00000000-0006-0000-1200-000003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1" authorId="0" shapeId="0" xr:uid="{00000000-0006-0000-1200-000004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2" authorId="0" shapeId="0" xr:uid="{00000000-0006-0000-1200-000005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3" authorId="0" shapeId="0" xr:uid="{00000000-0006-0000-1200-000006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4" authorId="0" shapeId="0" xr:uid="{00000000-0006-0000-1200-000007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5" authorId="0" shapeId="0" xr:uid="{00000000-0006-0000-1200-000008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6" authorId="0" shapeId="0" xr:uid="{00000000-0006-0000-1200-000009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7" authorId="0" shapeId="0" xr:uid="{00000000-0006-0000-1200-00000A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8" authorId="0" shapeId="0" xr:uid="{00000000-0006-0000-1200-00000B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625" authorId="0" shapeId="0" xr:uid="{00000000-0006-0000-1300-000001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7" authorId="0" shapeId="0" xr:uid="{00000000-0006-0000-1300-000002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8" authorId="0" shapeId="0" xr:uid="{00000000-0006-0000-1300-000003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9" authorId="0" shapeId="0" xr:uid="{00000000-0006-0000-1300-000004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0" authorId="0" shapeId="0" xr:uid="{00000000-0006-0000-1300-000005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1" authorId="0" shapeId="0" xr:uid="{00000000-0006-0000-1300-000006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2" authorId="0" shapeId="0" xr:uid="{00000000-0006-0000-1300-000007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3" authorId="0" shapeId="0" xr:uid="{00000000-0006-0000-1300-000008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4" authorId="0" shapeId="0" xr:uid="{00000000-0006-0000-1300-000009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5" authorId="0" shapeId="0" xr:uid="{00000000-0006-0000-1300-00000A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6" authorId="0" shapeId="0" xr:uid="{00000000-0006-0000-1300-00000B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698" authorId="0" shapeId="0" xr:uid="{00000000-0006-0000-1400-000001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99" authorId="0" shapeId="0" xr:uid="{00000000-0006-0000-1400-000002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0" authorId="0" shapeId="0" xr:uid="{00000000-0006-0000-1400-000003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1" authorId="0" shapeId="0" xr:uid="{00000000-0006-0000-1400-000004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2" authorId="0" shapeId="0" xr:uid="{00000000-0006-0000-1400-000005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3" authorId="0" shapeId="0" xr:uid="{00000000-0006-0000-1400-000006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4" authorId="0" shapeId="0" xr:uid="{00000000-0006-0000-1400-000007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5" authorId="0" shapeId="0" xr:uid="{00000000-0006-0000-1400-000008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6" authorId="0" shapeId="0" xr:uid="{00000000-0006-0000-1400-000009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7" authorId="0" shapeId="0" xr:uid="{00000000-0006-0000-1400-00000A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9" authorId="0" shapeId="0" xr:uid="{00000000-0006-0000-1400-00000B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703" authorId="0" shapeId="0" xr:uid="{00000000-0006-0000-1500-000001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4" authorId="0" shapeId="0" xr:uid="{00000000-0006-0000-1500-000002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5" authorId="0" shapeId="0" xr:uid="{00000000-0006-0000-1500-000003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6" authorId="0" shapeId="0" xr:uid="{00000000-0006-0000-1500-000004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7" authorId="0" shapeId="0" xr:uid="{00000000-0006-0000-1500-000005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8" authorId="0" shapeId="0" xr:uid="{00000000-0006-0000-1500-000006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9" authorId="0" shapeId="0" xr:uid="{00000000-0006-0000-1500-000007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0" authorId="0" shapeId="0" xr:uid="{00000000-0006-0000-1500-000008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1" authorId="0" shapeId="0" xr:uid="{00000000-0006-0000-1500-000009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2" authorId="0" shapeId="0" xr:uid="{00000000-0006-0000-1500-00000A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4" authorId="0" shapeId="0" xr:uid="{00000000-0006-0000-1500-00000B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701" authorId="0" shapeId="0" xr:uid="{00000000-0006-0000-0300-000001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2" authorId="0" shapeId="0" xr:uid="{00000000-0006-0000-0300-000002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3" authorId="0" shapeId="0" xr:uid="{00000000-0006-0000-0300-000003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4" authorId="0" shapeId="0" xr:uid="{00000000-0006-0000-0300-000004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5" authorId="0" shapeId="0" xr:uid="{00000000-0006-0000-0300-000005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6" authorId="0" shapeId="0" xr:uid="{00000000-0006-0000-0300-000006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7" authorId="0" shapeId="0" xr:uid="{00000000-0006-0000-0300-000007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8" authorId="0" shapeId="0" xr:uid="{00000000-0006-0000-0300-000008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9" authorId="0" shapeId="0" xr:uid="{00000000-0006-0000-0300-000009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0" authorId="0" shapeId="0" xr:uid="{00000000-0006-0000-0300-00000A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2" authorId="0" shapeId="0" xr:uid="{00000000-0006-0000-0300-00000B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617" authorId="0" shapeId="0" xr:uid="{00000000-0006-0000-1600-000001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19" authorId="0" shapeId="0" xr:uid="{00000000-0006-0000-1600-000002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0" authorId="0" shapeId="0" xr:uid="{00000000-0006-0000-1600-000003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1" authorId="0" shapeId="0" xr:uid="{00000000-0006-0000-1600-000004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2" authorId="0" shapeId="0" xr:uid="{00000000-0006-0000-1600-000005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3" authorId="0" shapeId="0" xr:uid="{00000000-0006-0000-1600-000006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4" authorId="0" shapeId="0" xr:uid="{00000000-0006-0000-1600-000007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5" authorId="0" shapeId="0" xr:uid="{00000000-0006-0000-1600-000008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6" authorId="0" shapeId="0" xr:uid="{00000000-0006-0000-1600-000009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7" authorId="0" shapeId="0" xr:uid="{00000000-0006-0000-1600-00000A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8" authorId="0" shapeId="0" xr:uid="{00000000-0006-0000-1600-00000B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632" authorId="0" shapeId="0" xr:uid="{00000000-0006-0000-1700-000001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3" authorId="0" shapeId="0" xr:uid="{00000000-0006-0000-1700-000002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4" authorId="0" shapeId="0" xr:uid="{00000000-0006-0000-1700-000003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5" authorId="0" shapeId="0" xr:uid="{00000000-0006-0000-1700-000004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6" authorId="0" shapeId="0" xr:uid="{00000000-0006-0000-1700-000005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7" authorId="0" shapeId="0" xr:uid="{00000000-0006-0000-1700-000006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8" authorId="0" shapeId="0" xr:uid="{00000000-0006-0000-1700-000007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9" authorId="0" shapeId="0" xr:uid="{00000000-0006-0000-1700-000008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40" authorId="0" shapeId="0" xr:uid="{00000000-0006-0000-1700-000009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41" authorId="0" shapeId="0" xr:uid="{00000000-0006-0000-1700-00000A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43" authorId="0" shapeId="0" xr:uid="{00000000-0006-0000-1700-00000B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593" authorId="0" shapeId="0" xr:uid="{00000000-0006-0000-1800-000001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594" authorId="0" shapeId="0" xr:uid="{00000000-0006-0000-1800-000002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595" authorId="0" shapeId="0" xr:uid="{00000000-0006-0000-1800-000003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596" authorId="0" shapeId="0" xr:uid="{00000000-0006-0000-1800-000004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597" authorId="0" shapeId="0" xr:uid="{00000000-0006-0000-1800-000005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598" authorId="0" shapeId="0" xr:uid="{00000000-0006-0000-1800-000006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599" authorId="0" shapeId="0" xr:uid="{00000000-0006-0000-1800-000007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00" authorId="0" shapeId="0" xr:uid="{00000000-0006-0000-1800-000008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01" authorId="0" shapeId="0" xr:uid="{00000000-0006-0000-1800-000009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02" authorId="0" shapeId="0" xr:uid="{00000000-0006-0000-1800-00000A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04" authorId="0" shapeId="0" xr:uid="{00000000-0006-0000-1800-00000B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703" authorId="0" shapeId="0" xr:uid="{00000000-0006-0000-0400-000001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5" authorId="0" shapeId="0" xr:uid="{00000000-0006-0000-0400-000002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6" authorId="0" shapeId="0" xr:uid="{00000000-0006-0000-0400-000003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7" authorId="0" shapeId="0" xr:uid="{00000000-0006-0000-0400-000004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8" authorId="0" shapeId="0" xr:uid="{00000000-0006-0000-0400-000005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9" authorId="0" shapeId="0" xr:uid="{00000000-0006-0000-0400-000006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0" authorId="0" shapeId="0" xr:uid="{00000000-0006-0000-0400-000007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1" authorId="0" shapeId="0" xr:uid="{00000000-0006-0000-0400-000008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2" authorId="0" shapeId="0" xr:uid="{00000000-0006-0000-0400-000009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3" authorId="0" shapeId="0" xr:uid="{00000000-0006-0000-0400-00000A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4" authorId="0" shapeId="0" xr:uid="{00000000-0006-0000-0400-00000B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613" authorId="0" shapeId="0" xr:uid="{00000000-0006-0000-0500-000001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15" authorId="0" shapeId="0" xr:uid="{00000000-0006-0000-0500-000002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16" authorId="0" shapeId="0" xr:uid="{00000000-0006-0000-0500-000003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17" authorId="0" shapeId="0" xr:uid="{00000000-0006-0000-0500-000004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18" authorId="0" shapeId="0" xr:uid="{00000000-0006-0000-0500-000005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19" authorId="0" shapeId="0" xr:uid="{00000000-0006-0000-0500-000006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0" authorId="0" shapeId="0" xr:uid="{00000000-0006-0000-0500-000007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1" authorId="0" shapeId="0" xr:uid="{00000000-0006-0000-0500-000008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2" authorId="0" shapeId="0" xr:uid="{00000000-0006-0000-0500-000009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3" authorId="0" shapeId="0" xr:uid="{00000000-0006-0000-0500-00000A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4" authorId="0" shapeId="0" xr:uid="{00000000-0006-0000-0500-00000B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703" authorId="0" shapeId="0" xr:uid="{00000000-0006-0000-0700-000001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5" authorId="0" shapeId="0" xr:uid="{00000000-0006-0000-0700-000002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6" authorId="0" shapeId="0" xr:uid="{00000000-0006-0000-0700-000003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7" authorId="0" shapeId="0" xr:uid="{00000000-0006-0000-0700-000004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8" authorId="0" shapeId="0" xr:uid="{00000000-0006-0000-0700-000005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9" authorId="0" shapeId="0" xr:uid="{00000000-0006-0000-0700-000006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0" authorId="0" shapeId="0" xr:uid="{00000000-0006-0000-0700-000007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1" authorId="0" shapeId="0" xr:uid="{00000000-0006-0000-0700-000008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2" authorId="0" shapeId="0" xr:uid="{00000000-0006-0000-0700-000009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3" authorId="0" shapeId="0" xr:uid="{00000000-0006-0000-0700-00000A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4" authorId="0" shapeId="0" xr:uid="{00000000-0006-0000-0700-00000B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703" authorId="0" shapeId="0" xr:uid="{00000000-0006-0000-0A00-000001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4" authorId="0" shapeId="0" xr:uid="{00000000-0006-0000-0A00-000002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5" authorId="0" shapeId="0" xr:uid="{00000000-0006-0000-0A00-000003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6" authorId="0" shapeId="0" xr:uid="{00000000-0006-0000-0A00-000004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7" authorId="0" shapeId="0" xr:uid="{00000000-0006-0000-0A00-000005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8" authorId="0" shapeId="0" xr:uid="{00000000-0006-0000-0A00-000006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9" authorId="0" shapeId="0" xr:uid="{00000000-0006-0000-0A00-000007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0" authorId="0" shapeId="0" xr:uid="{00000000-0006-0000-0A00-000008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1" authorId="0" shapeId="0" xr:uid="{00000000-0006-0000-0A00-000009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2" authorId="0" shapeId="0" xr:uid="{00000000-0006-0000-0A00-00000A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4" authorId="0" shapeId="0" xr:uid="{00000000-0006-0000-0A00-00000B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629" authorId="0" shapeId="0" xr:uid="{00000000-0006-0000-0B00-000001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1" authorId="0" shapeId="0" xr:uid="{00000000-0006-0000-0B00-000002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2" authorId="0" shapeId="0" xr:uid="{00000000-0006-0000-0B00-000003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3" authorId="0" shapeId="0" xr:uid="{00000000-0006-0000-0B00-000004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4" authorId="0" shapeId="0" xr:uid="{00000000-0006-0000-0B00-000005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5" authorId="0" shapeId="0" xr:uid="{00000000-0006-0000-0B00-000006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6" authorId="0" shapeId="0" xr:uid="{00000000-0006-0000-0B00-000007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7" authorId="0" shapeId="0" xr:uid="{00000000-0006-0000-0B00-000008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8" authorId="0" shapeId="0" xr:uid="{00000000-0006-0000-0B00-000009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9" authorId="0" shapeId="0" xr:uid="{00000000-0006-0000-0B00-00000A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40" authorId="0" shapeId="0" xr:uid="{00000000-0006-0000-0B00-00000B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Patricia</author>
    <author>AIr</author>
  </authors>
  <commentList>
    <comment ref="C14" authorId="0" shapeId="0" xr:uid="{00000000-0006-0000-0F00-000001000000}">
      <text>
        <r>
          <rPr>
            <b/>
            <sz val="9"/>
            <color indexed="81"/>
            <rFont val="Tahoma"/>
            <family val="2"/>
          </rPr>
          <t>Patricia:</t>
        </r>
        <r>
          <rPr>
            <sz val="9"/>
            <color indexed="81"/>
            <rFont val="Tahoma"/>
            <family val="2"/>
          </rPr>
          <t xml:space="preserve">
Ajustar a directivo
</t>
        </r>
      </text>
    </comment>
    <comment ref="BMC699" authorId="1" shapeId="0" xr:uid="{00000000-0006-0000-0F00-000002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0" authorId="1" shapeId="0" xr:uid="{00000000-0006-0000-0F00-000003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1" authorId="1" shapeId="0" xr:uid="{00000000-0006-0000-0F00-000004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2" authorId="1" shapeId="0" xr:uid="{00000000-0006-0000-0F00-000005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3" authorId="1" shapeId="0" xr:uid="{00000000-0006-0000-0F00-000006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4" authorId="1" shapeId="0" xr:uid="{00000000-0006-0000-0F00-000007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5" authorId="1" shapeId="0" xr:uid="{00000000-0006-0000-0F00-000008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6" authorId="1" shapeId="0" xr:uid="{00000000-0006-0000-0F00-000009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7" authorId="1" shapeId="0" xr:uid="{00000000-0006-0000-0F00-00000A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8" authorId="1" shapeId="0" xr:uid="{00000000-0006-0000-0F00-00000B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0" authorId="1" shapeId="0" xr:uid="{00000000-0006-0000-0F00-00000C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621" authorId="0" shapeId="0" xr:uid="{00000000-0006-0000-0C00-000001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3" authorId="0" shapeId="0" xr:uid="{00000000-0006-0000-0C00-000002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4" authorId="0" shapeId="0" xr:uid="{00000000-0006-0000-0C00-000003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5" authorId="0" shapeId="0" xr:uid="{00000000-0006-0000-0C00-000004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6" authorId="0" shapeId="0" xr:uid="{00000000-0006-0000-0C00-000005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7" authorId="0" shapeId="0" xr:uid="{00000000-0006-0000-0C00-000006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8" authorId="0" shapeId="0" xr:uid="{00000000-0006-0000-0C00-000007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9" authorId="0" shapeId="0" xr:uid="{00000000-0006-0000-0C00-000008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0" authorId="0" shapeId="0" xr:uid="{00000000-0006-0000-0C00-000009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1" authorId="0" shapeId="0" xr:uid="{00000000-0006-0000-0C00-00000A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2" authorId="0" shapeId="0" xr:uid="{00000000-0006-0000-0C00-00000B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sharedStrings.xml><?xml version="1.0" encoding="utf-8"?>
<sst xmlns="http://schemas.openxmlformats.org/spreadsheetml/2006/main" count="28291" uniqueCount="1456">
  <si>
    <t>Otro</t>
  </si>
  <si>
    <t>Carencia de una conciencia social</t>
  </si>
  <si>
    <t>Riesgo de contagio</t>
  </si>
  <si>
    <t>Abuso del poder público</t>
  </si>
  <si>
    <t>Desconocimiento de los procedimientos</t>
  </si>
  <si>
    <t>Conducta Humana (Moral y ética)</t>
  </si>
  <si>
    <t>CAUSAS</t>
  </si>
  <si>
    <t>.</t>
  </si>
  <si>
    <t>Otra:</t>
  </si>
  <si>
    <t>Legal:</t>
  </si>
  <si>
    <t>Operativa:</t>
  </si>
  <si>
    <t>Reputacional:</t>
  </si>
  <si>
    <t>Económica:</t>
  </si>
  <si>
    <t>EXTREMO</t>
  </si>
  <si>
    <t>ALTO</t>
  </si>
  <si>
    <t>MODERADO</t>
  </si>
  <si>
    <t>BAJO</t>
  </si>
  <si>
    <t>0,1     20</t>
  </si>
  <si>
    <t>1 - Muy Baja</t>
  </si>
  <si>
    <t>21     40</t>
  </si>
  <si>
    <t>2 - Baja</t>
  </si>
  <si>
    <t>41     60</t>
  </si>
  <si>
    <t>3 - Media</t>
  </si>
  <si>
    <t>61    80</t>
  </si>
  <si>
    <t>4 - Alta</t>
  </si>
  <si>
    <t>81    100</t>
  </si>
  <si>
    <t>5 - Muy Alta</t>
  </si>
  <si>
    <t>PROBABILIDAD</t>
  </si>
  <si>
    <t>5 - Catastrófico</t>
  </si>
  <si>
    <t>4 - Mayor</t>
  </si>
  <si>
    <t>3 - Moderado</t>
  </si>
  <si>
    <t>2 - Menor</t>
  </si>
  <si>
    <t>1 - Leve</t>
  </si>
  <si>
    <t>IMPACTO</t>
  </si>
  <si>
    <t>Aleatoria</t>
  </si>
  <si>
    <t>Continua</t>
  </si>
  <si>
    <t>Nunca</t>
  </si>
  <si>
    <t>A veces</t>
  </si>
  <si>
    <t>Siempre</t>
  </si>
  <si>
    <t>Débil</t>
  </si>
  <si>
    <t>Moderado</t>
  </si>
  <si>
    <t>Fuerte</t>
  </si>
  <si>
    <t>No existe</t>
  </si>
  <si>
    <t>Incompleta</t>
  </si>
  <si>
    <t>Completa</t>
  </si>
  <si>
    <t>Manual</t>
  </si>
  <si>
    <t>Automático</t>
  </si>
  <si>
    <t>Control_Implement</t>
  </si>
  <si>
    <t>Correctivo</t>
  </si>
  <si>
    <t>Detectivo</t>
  </si>
  <si>
    <t>Preventivo</t>
  </si>
  <si>
    <t>Impacto</t>
  </si>
  <si>
    <t>Probabilidad</t>
  </si>
  <si>
    <t>NO</t>
  </si>
  <si>
    <t>SI</t>
  </si>
  <si>
    <t>7. Daños a activos - eventos externos</t>
  </si>
  <si>
    <t>6. Usuarios, productos y prácticas organizacionales</t>
  </si>
  <si>
    <t>5. Relaciones laborales</t>
  </si>
  <si>
    <t xml:space="preserve">4. Fallas tecnológicas </t>
  </si>
  <si>
    <t>3. Fraude interno</t>
  </si>
  <si>
    <t xml:space="preserve">2. Fraude externo </t>
  </si>
  <si>
    <t>1. Ejecución y administración de procesos</t>
  </si>
  <si>
    <t>CLASIFICACIÓN</t>
  </si>
  <si>
    <t>EVITAR</t>
  </si>
  <si>
    <t>COMPARTIR</t>
  </si>
  <si>
    <t>REDUCIR</t>
  </si>
  <si>
    <t>ACEPTAR</t>
  </si>
  <si>
    <t>Politica_Tto</t>
  </si>
  <si>
    <t>Jurisdicciones</t>
  </si>
  <si>
    <t>Canales de distribución</t>
  </si>
  <si>
    <t>Productos y/o servicios</t>
  </si>
  <si>
    <t>Clientes y usuarios</t>
  </si>
  <si>
    <t>Contraparte</t>
  </si>
  <si>
    <t>Evento Externo</t>
  </si>
  <si>
    <t>Infraestructura</t>
  </si>
  <si>
    <t>Tecnológico</t>
  </si>
  <si>
    <t>Humano</t>
  </si>
  <si>
    <t>Operativo</t>
  </si>
  <si>
    <t>Factores Causas</t>
  </si>
  <si>
    <t>JURISDICCIÓN</t>
  </si>
  <si>
    <t>CANAL</t>
  </si>
  <si>
    <t>PRODUCTO</t>
  </si>
  <si>
    <t>CLIENTE</t>
  </si>
  <si>
    <t>LAFT</t>
  </si>
  <si>
    <t>SEG. INFORMACIÓN</t>
  </si>
  <si>
    <t>REPUTACIONAL</t>
  </si>
  <si>
    <t>OPERATIVO</t>
  </si>
  <si>
    <t>LEGAL</t>
  </si>
  <si>
    <t>FINANCIERO</t>
  </si>
  <si>
    <t>ESTRATÉGICO</t>
  </si>
  <si>
    <t>CONTINUIDAD</t>
  </si>
  <si>
    <t>CONOCIMIENTO</t>
  </si>
  <si>
    <t>AMBIENTAL</t>
  </si>
  <si>
    <t>tipo Riesgo</t>
  </si>
  <si>
    <t>Pérdida de Disponibilidad</t>
  </si>
  <si>
    <t>Pérdida de Confidencialidad</t>
  </si>
  <si>
    <t>Pérdida de Integridad</t>
  </si>
  <si>
    <t>STJEF</t>
  </si>
  <si>
    <t>STOP</t>
  </si>
  <si>
    <t>DTAV</t>
  </si>
  <si>
    <t>STRT</t>
  </si>
  <si>
    <t>STRF</t>
  </si>
  <si>
    <t>STRH</t>
  </si>
  <si>
    <t>STPC</t>
  </si>
  <si>
    <t>STTR</t>
  </si>
  <si>
    <t>DTAF</t>
  </si>
  <si>
    <t>SGGC</t>
  </si>
  <si>
    <t>DTGJ</t>
  </si>
  <si>
    <t>DTGC</t>
  </si>
  <si>
    <t>DTPS</t>
  </si>
  <si>
    <t>SGJ</t>
  </si>
  <si>
    <t>DTAI</t>
  </si>
  <si>
    <t>STMST</t>
  </si>
  <si>
    <t>STMSV</t>
  </si>
  <si>
    <t>DTCI</t>
  </si>
  <si>
    <t>STEST</t>
  </si>
  <si>
    <t>OCIT</t>
  </si>
  <si>
    <t>OGA</t>
  </si>
  <si>
    <t>STESV</t>
  </si>
  <si>
    <t>DTC</t>
  </si>
  <si>
    <t>DTD</t>
  </si>
  <si>
    <t>DTDP</t>
  </si>
  <si>
    <t>SGI</t>
  </si>
  <si>
    <t>Externo</t>
  </si>
  <si>
    <t>DTP</t>
  </si>
  <si>
    <t>Naturales</t>
  </si>
  <si>
    <t>DTE</t>
  </si>
  <si>
    <t>Proveedor</t>
  </si>
  <si>
    <t>SGDU</t>
  </si>
  <si>
    <t>Ambiente de trabajo</t>
  </si>
  <si>
    <t>OCD</t>
  </si>
  <si>
    <t>OCI</t>
  </si>
  <si>
    <t>Extremo</t>
  </si>
  <si>
    <t>OAC</t>
  </si>
  <si>
    <t>Alto</t>
  </si>
  <si>
    <t>Pre. y Post.</t>
  </si>
  <si>
    <t>Financiero</t>
  </si>
  <si>
    <t>OTC</t>
  </si>
  <si>
    <t>Medio</t>
  </si>
  <si>
    <t>Posterior</t>
  </si>
  <si>
    <t>R. Humano</t>
  </si>
  <si>
    <t>OAP</t>
  </si>
  <si>
    <t>Inferior</t>
  </si>
  <si>
    <t>Limitado</t>
  </si>
  <si>
    <t>Previo</t>
  </si>
  <si>
    <t>Método</t>
  </si>
  <si>
    <t>DG</t>
  </si>
  <si>
    <t>Nivel</t>
  </si>
  <si>
    <t>Efecto</t>
  </si>
  <si>
    <t>Calificación</t>
  </si>
  <si>
    <t>Oportunidad</t>
  </si>
  <si>
    <t>Factor</t>
  </si>
  <si>
    <t>ÁREA</t>
  </si>
  <si>
    <t>RESIDUAL</t>
  </si>
  <si>
    <t>CONTROL</t>
  </si>
  <si>
    <t>CAUSA</t>
  </si>
  <si>
    <t>Efectivos, formalizados, frecuencia adecuada,</t>
  </si>
  <si>
    <t>Igual ó mayor a 82</t>
  </si>
  <si>
    <t>Son todos efectivos y estan formalizados (responsables y docuemntados)</t>
  </si>
  <si>
    <t>De 34 a 81</t>
  </si>
  <si>
    <t>No hay efectividad, no hay formalidad en el control,</t>
  </si>
  <si>
    <t>De 0 a 33</t>
  </si>
  <si>
    <t>Calificación de los controles Puntaje a disminuir</t>
  </si>
  <si>
    <t>Continuidad</t>
  </si>
  <si>
    <t>Laboral</t>
  </si>
  <si>
    <t>Ambiental</t>
  </si>
  <si>
    <t>Seg. Información</t>
  </si>
  <si>
    <t>Corrupción</t>
  </si>
  <si>
    <t>Gestión</t>
  </si>
  <si>
    <t>Ninguno</t>
  </si>
  <si>
    <t>Todos</t>
  </si>
  <si>
    <t>Solo Trámites de Espacio Público y antejardines</t>
  </si>
  <si>
    <t>Solo Trámites de Valorización</t>
  </si>
  <si>
    <t>15. OPA - Otros Procedimientos Administrativos:</t>
  </si>
  <si>
    <t>14. Pago compensatorio de estacionamientos</t>
  </si>
  <si>
    <t>13. Enajenación voluntaria de inmuebles - Adquisición predial</t>
  </si>
  <si>
    <t>12. Consulta bibliográfica en el Centro de Documentación</t>
  </si>
  <si>
    <t>11. Solicitud de uso de espacio público administrado por el Instituto de Desarrollo Urbano - IDU para aprovechamiento económico</t>
  </si>
  <si>
    <t>10. Permiso de uso temporal de espacio público administrado por el IDU en Bogotá D.C.</t>
  </si>
  <si>
    <t>9. Permiso de uso temporal de antejardines en Bogotá D.C.</t>
  </si>
  <si>
    <t>8. Licencia de intervención y ocupación del espacio público</t>
  </si>
  <si>
    <t>7. Intervención de urbanizadores y/o terceros</t>
  </si>
  <si>
    <t>6. Facilidades de pago para los deudores de obligaciones tributarias</t>
  </si>
  <si>
    <t>5. Duplicado de cuenta de cobro</t>
  </si>
  <si>
    <t>4. Devolución y/o compensación de pagos en exceso y pagos de lo no debido</t>
  </si>
  <si>
    <t>3. Contribución por valorización</t>
  </si>
  <si>
    <t>2. Consulta estado de cuenta de valorización</t>
  </si>
  <si>
    <t>1. Certificado de estado de cuenta para trámite notarial</t>
  </si>
  <si>
    <t>Tramites</t>
  </si>
  <si>
    <t>SG-R.Social</t>
  </si>
  <si>
    <t>SG-S.Información</t>
  </si>
  <si>
    <t>SG-Ambiental</t>
  </si>
  <si>
    <t>SG-SST</t>
  </si>
  <si>
    <t>SG-Continuidad</t>
  </si>
  <si>
    <t>Técnico-Proyectos</t>
  </si>
  <si>
    <t>Estratégico</t>
  </si>
  <si>
    <t>CIUDADANO</t>
  </si>
  <si>
    <t>MEDIOS COMUNICACION</t>
  </si>
  <si>
    <t>CONSEJO DIRECTIVO</t>
  </si>
  <si>
    <t>EMPRESAS SERVICIOS PUBLICOS</t>
  </si>
  <si>
    <t>ENTIDADES NACIONALES</t>
  </si>
  <si>
    <t>ENTIDADES DISTRITALES</t>
  </si>
  <si>
    <t>ENTE CERTIFICADOR</t>
  </si>
  <si>
    <t>ENTIDADES DE CONTROL</t>
  </si>
  <si>
    <t>CONTRATISTAS SOCIOS DE VALOR</t>
  </si>
  <si>
    <t>COLABORADOR IDU</t>
  </si>
  <si>
    <t>DIRECTIVO</t>
  </si>
  <si>
    <t>Interno</t>
  </si>
  <si>
    <t>Afectaciones legales por daño antijuridico (Perdidas de competencias, demandas, etc)</t>
  </si>
  <si>
    <t>Deterioro de la Gobernanza de la entidad</t>
  </si>
  <si>
    <t>Pérdidas financieras y/o detrimento económico</t>
  </si>
  <si>
    <t>Pérdida de legitimidad en los procesos de participación ciudadanía</t>
  </si>
  <si>
    <t>Menor disponibilidada de recursos</t>
  </si>
  <si>
    <t>Reducción de la capacidad de innovación</t>
  </si>
  <si>
    <t>Reducción de la capacidad institucional para responder a los requeriientos de la ciudadanía</t>
  </si>
  <si>
    <t>Falta de apropiación o empoderamiento institucional</t>
  </si>
  <si>
    <t>No logran los objetivos o lograrlos parcialmente</t>
  </si>
  <si>
    <t>Pérdia de la confianza en la capacidad institucional</t>
  </si>
  <si>
    <t>Deterioro reputacional o de la imagen del IDU</t>
  </si>
  <si>
    <t>CONSECUENCIAS</t>
  </si>
  <si>
    <t>Abuso de poder público para beneficio particular</t>
  </si>
  <si>
    <t>Carencia de una conciencia social.</t>
  </si>
  <si>
    <t xml:space="preserve"> Una acción de una persona natural o jurídica que posee vínculos con IDU  y puede ejercer influencia en beneficio particular</t>
  </si>
  <si>
    <t>Conducta Humana (Moral y ética) en beneficio particular</t>
  </si>
  <si>
    <t>CausasTipo</t>
  </si>
  <si>
    <t>listas</t>
  </si>
  <si>
    <t>1. Programa de Fortalecimiento de la Cultura Ética para Directivos en el IDU
2. Programa de seguimiento poligráfico y/o pruebas de conducta a Colaboradores del IDU con alta exposición al soborno 
3. Programa de fortalecimiento de la denuncia y reporte de posibles hechos de soborno en el IDU.
4. Fortalecimiento de la metodología de gestión  de riesgos del SGAS
5. publicación de agendas de directivos</t>
  </si>
  <si>
    <t>1. Contratos de consultoría
2. Caracterización del proceso
3. Agendas publicadas en la web
4. Listas de chequeo y oficios
5. Lista de asistencia</t>
  </si>
  <si>
    <t xml:space="preserve">1, 2, 3, 4 y 5 documentados
 </t>
  </si>
  <si>
    <t xml:space="preserve">Dirección Técnica de Proyectos - Subdirección Técnica de Seguimiento a Estudios y Diseños - Dirección Técnica de Gestión Contractual Subdirección Técnica de Recursos Tecnológicos
 </t>
  </si>
  <si>
    <t xml:space="preserve">1. Obligación contractual de la Implementación del Manual para Interventoría y/o supervisión de Contratos: MG-GC-01
2. Segregación de funciones en el ciclo de vida para el diseño del proyecto, cuando aplique.
3. Implementación de los controles establecidos en el procedimiento  de diseños PR-DP-017- Supervisión a estudios y diseños de proyectos y sus interventorías
4. Desarrollar como mínimo UNA Socialización del SGAS  en la Dirección Técnica de Proyectos y la Subdirección Técnica de Seguimiento a Estudios y Diseños
</t>
  </si>
  <si>
    <t>Un Tercero  promete, ofrece o entrega dádivas o comisiones, a un colaborador del IDU quien la solicita o recibe para que tramite las modificaciones contractuales, sin estar justificadas o sin que éstas sean verídicas.</t>
  </si>
  <si>
    <t xml:space="preserve"> SEGUIMIENTO, INTERVENTORIA Y SUPERVISIÓN DE DISEÑO DE PROYECTOS</t>
  </si>
  <si>
    <t>1. Programa de Fortalecimiento de la Cultura Ética para Directivos en el IDU
2. Programa de seguimiento poligráfico y/o pruebas de conducta a Colaboradores del IDU con alta exposición al soborno 
3. Programa de fortalecimiento de la denuncia y reporte de posibles hechos de soborno en el IDU.
4. Fortalecimiento de la metodología de gestión  de riesgos del SGAS
5. Publicación de agendas de directivos
6.  Formato FO-GC-34  Pacto de Excelencia</t>
  </si>
  <si>
    <t>1. Contratos de consultoría
2. Caracterización del proceso
3. Agendas publicadas en la web
4. Listas de chequeo y oficios
5. Acta de seguimiento</t>
  </si>
  <si>
    <t>1. Obligación contractual de la Implementación del Manual para Interventoría y/o supervisión de Contratos: MG-GC-01
2. Segregación de funciones en el ciclo de vida para el diseño del proyecto, cuando aplique.
3. Publicación agendas nivel directivo. Decreto Distrital 189 2020 directiva 05 de 2020.
4.  Implementación de los controles establecidos en el procedimiento  de diseños PR-DP-017- Supervisión a estudios y diseños de proyectos y sus interventorías
5. Acta de seguimiento en el Comité donde se socializa el SGAS</t>
  </si>
  <si>
    <t>Un Colaborador del IDU  recibe o solicita dádivas de un Tercero para tramitar las modificaciones contractuales, sin estar justificadas o sin que éstas sean verídicas.</t>
  </si>
  <si>
    <t>1. Obligación contractual de la Implementación del Manual para Interventoría y/o supervisión de Contratos: MG-GC-01 y la forma de pago
2. Segregación de funciones en el ciclo de vida para el diseño del proyecto, cuando aplique.
3. Implementación de los controles establecidos en el procedimiento  de diseños PR-DP-017- Supervisión a estudios y diseños de proyectos y sus interventorías
4. Desarrollar como mínimo UNA Socialización del SGAS  en la Dirección Técnica de Proyectos y la Subdirección Técnica de Seguimiento a Estudios y Diseños
5. Trámite del pago a través del Sistema SIGPAGOS y de acuerdo con la Guia de pago a terceros.</t>
  </si>
  <si>
    <t>Un Tercero  promete,  ofrece o entrega dádivas a un Colaborador del IDU quien la solicita o recibe, para que se le aprueben avances en el pago de productos por encima de la ejecución o entrega de los mismos.</t>
  </si>
  <si>
    <t xml:space="preserve">1. Obligación contractual de la Implementación del Manual para Interventoría y/o supervisión de Contratos: MG-GC-01 y la forma de pago
2. Segregación de funciones en el ciclo de vida para el diseño del proyecto, cuando aplique.
3. Publicación agendas nivel directivo. Decreto Distrital 189 2020 directiva 05 de 2020.
4.  Implementación de los controles establecidos en el procedimiento  de diseños PR-DP-017- Supervisión a estudios y diseños de proyectos y sus interventorías
5. Acta de seguimiento en el Comité donde se socializa el SGAS
6. Trámite del pago a través del Sistema SIGPAGOS y de acuerdo con la Guia de pago a terceros.
</t>
  </si>
  <si>
    <t>Deficiencias en la calidad de los estudios, diseños y las obras de construcción, conservación y mantenimeinto o en las actividades  del IDU</t>
  </si>
  <si>
    <t xml:space="preserve">Que un Tercero  promete , entregue u ofrezca dádivas a un Colaborador del IDU quien la solicita o recibe, encargado de recibir, revisar y verificar los estudios y diseños,  para que sean aprobados los estudios sin cumplir con las exigencias requeridas.  </t>
  </si>
  <si>
    <t>Un Directivo del IDU, utiliza su poder para que el encargado de recibir, revisar y verificar los estudios y diseño,  recibe o solicita dádivas o comisión de un Tercero, para que sean aprobados los estudios sin cumplir con las exigencias requeridas.</t>
  </si>
  <si>
    <t>Que Tercero  promete, entregue u ofrezca dádivas  a un Colaborador del IDU quien la solicita o recibe, para  tramitar sin el cumplimiento de los requisitos y/o retrasar la liquidación del contrato.</t>
  </si>
  <si>
    <t>Que un Directivo del IDU reciba o solicite dádivas de un tercero  para tramitar sin el cumplimiento de los requisitos y/o retrasar la liquidación del contrato.</t>
  </si>
  <si>
    <t>Que un Colaborador IDU reciba o solicite dádivas a un Tercero, para que se ajusten los diseños de los proyectos por motivos diferentes a la viabilidad técnica, ambiental o social, en beneficio propio o de un tercero.</t>
  </si>
  <si>
    <t>Que un Tercero  prometa, ofrezca o entregue dádivas o beneficios a directivos del IDU y a otros colaboradores del IDU para que se ajusten los diseños de los proyectos por motivos diferentes a la viabilidad técnica, ambiental o social, en beneficio propio o de un tercero.</t>
  </si>
  <si>
    <t>%IMP FINAL</t>
  </si>
  <si>
    <t>IMP %
12</t>
  </si>
  <si>
    <t>IMP Nivel
12</t>
  </si>
  <si>
    <t>PRO %
12</t>
  </si>
  <si>
    <t>PRO Nivel
12</t>
  </si>
  <si>
    <t>I+T
12</t>
  </si>
  <si>
    <t>tipo
12</t>
  </si>
  <si>
    <t>impl
12</t>
  </si>
  <si>
    <t>IMP %
11</t>
  </si>
  <si>
    <t>IMP Nivel
11</t>
  </si>
  <si>
    <t>PRO %
11</t>
  </si>
  <si>
    <t>PRO Nivel
11</t>
  </si>
  <si>
    <t>I+T
11</t>
  </si>
  <si>
    <t>tipo
11</t>
  </si>
  <si>
    <t>impl
11</t>
  </si>
  <si>
    <t>IMP %
10</t>
  </si>
  <si>
    <t>IMP Nivel
10</t>
  </si>
  <si>
    <t>PRO %
10</t>
  </si>
  <si>
    <t>PRO Nivel
10</t>
  </si>
  <si>
    <t>I+T
10</t>
  </si>
  <si>
    <t>tipo
10</t>
  </si>
  <si>
    <t>impl
10</t>
  </si>
  <si>
    <t>IMP %
9</t>
  </si>
  <si>
    <t>IMP Nivel
9</t>
  </si>
  <si>
    <t>PRO %
9</t>
  </si>
  <si>
    <t>PRO Nivel
9</t>
  </si>
  <si>
    <t>I+T
9</t>
  </si>
  <si>
    <t>tipo
9</t>
  </si>
  <si>
    <t>impl
9</t>
  </si>
  <si>
    <t>IMP %
8</t>
  </si>
  <si>
    <t>IMP Nivel
8</t>
  </si>
  <si>
    <t>PRO %
8</t>
  </si>
  <si>
    <t>PRO Nivel
8</t>
  </si>
  <si>
    <t>I+T
8</t>
  </si>
  <si>
    <t>tipo
8</t>
  </si>
  <si>
    <t>impl
8</t>
  </si>
  <si>
    <t>IMP %
7</t>
  </si>
  <si>
    <t>IMP Nivel
7</t>
  </si>
  <si>
    <t>PRO %
7</t>
  </si>
  <si>
    <t>PRO Nivel
7</t>
  </si>
  <si>
    <t>I+T
7</t>
  </si>
  <si>
    <t>tipo
7</t>
  </si>
  <si>
    <t>impl
7</t>
  </si>
  <si>
    <t>IMP %
6</t>
  </si>
  <si>
    <t>IMP Nivel
6</t>
  </si>
  <si>
    <t>PRO %
6</t>
  </si>
  <si>
    <t>PRO Nivel
6</t>
  </si>
  <si>
    <t>I+T
6</t>
  </si>
  <si>
    <t>tipo
6</t>
  </si>
  <si>
    <t>impl
6</t>
  </si>
  <si>
    <t>IMP %
5</t>
  </si>
  <si>
    <t>IMP Nivel
5</t>
  </si>
  <si>
    <t>PRO %
5</t>
  </si>
  <si>
    <t>PRO Nivel
5</t>
  </si>
  <si>
    <t>I+T
5</t>
  </si>
  <si>
    <t>tipo
5</t>
  </si>
  <si>
    <t>impl
5</t>
  </si>
  <si>
    <t>IMP %
4</t>
  </si>
  <si>
    <t>IMP Nivel
4</t>
  </si>
  <si>
    <t>PRO %
4</t>
  </si>
  <si>
    <t>PRO Nivel
4</t>
  </si>
  <si>
    <t>I+T
4</t>
  </si>
  <si>
    <t>tipo
4</t>
  </si>
  <si>
    <t>impl
4</t>
  </si>
  <si>
    <t>IMP %
3</t>
  </si>
  <si>
    <t>IMP Nivel
3</t>
  </si>
  <si>
    <t>PRO %
3</t>
  </si>
  <si>
    <t>PRO Nivel
3</t>
  </si>
  <si>
    <t>I+T
3</t>
  </si>
  <si>
    <t>tipo
3</t>
  </si>
  <si>
    <t>impl
3</t>
  </si>
  <si>
    <t>IMP %
2</t>
  </si>
  <si>
    <t>IMP Nivel
2</t>
  </si>
  <si>
    <t>PRO %
2</t>
  </si>
  <si>
    <t>PRO Nivel
2</t>
  </si>
  <si>
    <t>I+T
2</t>
  </si>
  <si>
    <t>tipo
2</t>
  </si>
  <si>
    <t>impl
2</t>
  </si>
  <si>
    <t>IMP %
1</t>
  </si>
  <si>
    <t>IMP Nivel
1</t>
  </si>
  <si>
    <t>PRO %
1</t>
  </si>
  <si>
    <t>PRO Nivel
1</t>
  </si>
  <si>
    <t>I+T
1</t>
  </si>
  <si>
    <t>tipo
1</t>
  </si>
  <si>
    <t>impl
1</t>
  </si>
  <si>
    <t>%IMPinh</t>
  </si>
  <si>
    <t>nivIMPinh</t>
  </si>
  <si>
    <t>#IMPinh</t>
  </si>
  <si>
    <t>PREGUNTAS "SI"</t>
  </si>
  <si>
    <t>OBSERVACIONES 2A. LINEA
(Área Oficial Antisoborno)</t>
  </si>
  <si>
    <t>MONITOREO 1A. LINEA
Descripción de los cambios propuestos a la información del riesgo y/o de los controles</t>
  </si>
  <si>
    <t>ÍNDICE</t>
  </si>
  <si>
    <t>TRATAMIENTO ADICIONAL REQUERIDO</t>
  </si>
  <si>
    <t>%Rres</t>
  </si>
  <si>
    <t>NIVEL RIESGO RESIDUAL</t>
  </si>
  <si>
    <t>%Im.rxcont</t>
  </si>
  <si>
    <t>IMPACTO
residual</t>
  </si>
  <si>
    <t>%P.rxcont</t>
  </si>
  <si>
    <t>PROBABILIDAD
residual</t>
  </si>
  <si>
    <t>EFECTO
DEL CONTROL
12</t>
  </si>
  <si>
    <t>TIPO DE CONTROL
12</t>
  </si>
  <si>
    <t>IMPLEMENTACIÓN CONTROL
12</t>
  </si>
  <si>
    <t>FRECUENCIA
CONTROL
12</t>
  </si>
  <si>
    <t>EFECTO
DEL CONTROL
11</t>
  </si>
  <si>
    <t>TIPO DE CONTROL
11</t>
  </si>
  <si>
    <t>IMPLEMENTACIÓN CONTROL
11</t>
  </si>
  <si>
    <t>FRECUENCIA
CONTROL
11</t>
  </si>
  <si>
    <t>EFECTO
DEL CONTROL
10</t>
  </si>
  <si>
    <t>TIPO DE CONTROL
10</t>
  </si>
  <si>
    <t>IMPLEMENTACIÓN CONTROL
10</t>
  </si>
  <si>
    <t>FRECUENCIA
CONTROL
10</t>
  </si>
  <si>
    <t>EFECTO
DEL CONTROL
9</t>
  </si>
  <si>
    <t>TIPO DE CONTROL
9</t>
  </si>
  <si>
    <t>IMPLEMENTACIÓN CONTROL
9</t>
  </si>
  <si>
    <t>FRECUENCIA
CONTROL
9</t>
  </si>
  <si>
    <t>EFECTO
DEL CONTROL
8</t>
  </si>
  <si>
    <t>TIPO DE CONTROL
8</t>
  </si>
  <si>
    <t>IMPLEMENTACIÓN CONTROL
8</t>
  </si>
  <si>
    <t>EFECTO
DEL CONTROL
7</t>
  </si>
  <si>
    <t>TIPO DE CONTROL
7</t>
  </si>
  <si>
    <t>IMPLEMENTACIÓN CONTROL
7</t>
  </si>
  <si>
    <t>FRECUENCIA
CONTROL
7</t>
  </si>
  <si>
    <t>EFECTO
DEL CONTROL
6</t>
  </si>
  <si>
    <t>TIPO DE CONTROL
6</t>
  </si>
  <si>
    <t>IMPLEMENTACIÓN CONTROL
6</t>
  </si>
  <si>
    <t>FRECUENCIA
CONTROL
6</t>
  </si>
  <si>
    <t>EFECTO
DEL CONTROL
5</t>
  </si>
  <si>
    <t>TIPO DE CONTROL
5</t>
  </si>
  <si>
    <t>IMPLEMENTACIÓN CONTROL
5</t>
  </si>
  <si>
    <t>FRECUENCIA
CONTROL
5</t>
  </si>
  <si>
    <t>EFECTO
DEL CONTROL
4</t>
  </si>
  <si>
    <t>TIPO DE CONTROL
4</t>
  </si>
  <si>
    <t>IMPLEMENTACIÓN CONTROL
4</t>
  </si>
  <si>
    <t>FRECUENCIA
CONTROL
4</t>
  </si>
  <si>
    <t>EFECTO
DEL CONTROL
3</t>
  </si>
  <si>
    <t>TIPO DE CONTROL
3</t>
  </si>
  <si>
    <t>IMPLEMENTACIÓN CONTROL
3</t>
  </si>
  <si>
    <t>FRECUENCIA
CONTROL
3</t>
  </si>
  <si>
    <t>EFECTO
DEL CONTROL
2</t>
  </si>
  <si>
    <t>TIPO DE CONTROL
2</t>
  </si>
  <si>
    <t>IMPLEMENTACIÓN CONTROL
2</t>
  </si>
  <si>
    <t>FRECUENCIA
CONTROL
2</t>
  </si>
  <si>
    <t>EFECTO
DEL CONTROL
1</t>
  </si>
  <si>
    <t>TIPO DE CONTROL
1</t>
  </si>
  <si>
    <t>IMPLEMENTACIÓN CONTROL
1</t>
  </si>
  <si>
    <t>FRECUENCIA
CONTROL
1</t>
  </si>
  <si>
    <t>EVIDENCIA
de aplicación del control o tratamiento</t>
  </si>
  <si>
    <t>DOCUMENTACIÓN
(formalidad)</t>
  </si>
  <si>
    <t>RESPONSABLE DEL CONTROL</t>
  </si>
  <si>
    <t>CONTROLES
TRATAMIENTOS VIGENTES</t>
  </si>
  <si>
    <t>%Rinh</t>
  </si>
  <si>
    <t>NIVEL RIESGO INHERENTE</t>
  </si>
  <si>
    <t>%Imp</t>
  </si>
  <si>
    <t>%Prob</t>
  </si>
  <si>
    <t>19. ¿Generar daño ambiental?</t>
  </si>
  <si>
    <t>18. ¿Afectar la imagen nacional?</t>
  </si>
  <si>
    <t>17. ¿Afectar la imagen regional?</t>
  </si>
  <si>
    <t>16. ¿Ocasionar lesiones  o pérdida de vidas humanas?</t>
  </si>
  <si>
    <t>15. ¿Generar pérdida de credibilidad del sector?</t>
  </si>
  <si>
    <t>14. ¿Dar lugar a procesos penales</t>
  </si>
  <si>
    <t>13. ¿Dar lugar a procesos fiscales?</t>
  </si>
  <si>
    <t>12. ¿Dar lugar a procesos disciplinarios?</t>
  </si>
  <si>
    <t>11. ¿Dar lugar a procesos sancionatorios?</t>
  </si>
  <si>
    <t>10. ¿Generar intervención de los órganos de control?</t>
  </si>
  <si>
    <t>9. ¿Generar pérdida de información de la Entidad?</t>
  </si>
  <si>
    <t>8. ¿Dar lugar al detrimento de calidad de vida de la comunidad ?</t>
  </si>
  <si>
    <t>7. ¿Afectar la generación de los productos o  servicios?</t>
  </si>
  <si>
    <t>6. ¿Generar pérdida de recursos económicos?</t>
  </si>
  <si>
    <t>5. ¿Generar pérdida de confianza de la Entidad?</t>
  </si>
  <si>
    <t>4. ¿Afectar el cumplimiento de la misión del sector?</t>
  </si>
  <si>
    <t>3. ¿Afectar el cumplimiento de misión de la Entidad?</t>
  </si>
  <si>
    <t>2. ¿Afectar el cumplimiento de metas y objetivos de la dependencia?</t>
  </si>
  <si>
    <t>1. ¿Afectar al grupo de funcionarios del proceso?</t>
  </si>
  <si>
    <r>
      <t xml:space="preserve">PROBABILIDAD
Inherente
</t>
    </r>
    <r>
      <rPr>
        <sz val="8"/>
        <rFont val="Arial"/>
        <family val="2"/>
      </rPr>
      <t>(sin controles)</t>
    </r>
  </si>
  <si>
    <t>TRÁMITES Y SERVICIOS AFECTADOS</t>
  </si>
  <si>
    <t>CONSECUENCIA PRINCIPAL</t>
  </si>
  <si>
    <t>CAUSA PRINCIPAL</t>
  </si>
  <si>
    <t>TERCEROS EXTERNOS EXPUESTOS AL HECHO DE SOBORNO</t>
  </si>
  <si>
    <t>FUNCIONES O CARGOS INTERNOS EXPUESTOS AL HECHO DE SOBORNO</t>
  </si>
  <si>
    <r>
      <t xml:space="preserve">POSIBLES HECHOS DE SOBORNO
</t>
    </r>
    <r>
      <rPr>
        <sz val="8"/>
        <rFont val="Arial"/>
        <family val="2"/>
      </rPr>
      <t>(DESCRIPCIÓN DEL RIESGO)</t>
    </r>
  </si>
  <si>
    <t>PROCEDIMIENTO O ACTIVIDAD ASOCIADA</t>
  </si>
  <si>
    <t>#</t>
  </si>
  <si>
    <t>VALORACIÓN DE CONTROLES 1…12</t>
  </si>
  <si>
    <t>DESCRIPCIÓN DE LOS CONTROLES PARA TRATAR EL RIESGO</t>
  </si>
  <si>
    <t>NIVEL DE RIESGO INHERENTE</t>
  </si>
  <si>
    <r>
      <t xml:space="preserve">Preguntas para calcular el Impacto: </t>
    </r>
    <r>
      <rPr>
        <b/>
        <sz val="10"/>
        <color rgb="FFFF0000"/>
        <rFont val="Arial"/>
        <family val="2"/>
      </rPr>
      <t>¿Si el riesgo se materializa podría…?</t>
    </r>
  </si>
  <si>
    <t>IDENTIFICACIÓN DEL RIESGO DE SOBORNO</t>
  </si>
  <si>
    <t>FECHA DE MONITOREO</t>
  </si>
  <si>
    <t>Realizar seguimiento a los proyectos de infraestructura vial y espacio público con su correspondiente interventoría cuando aplique, verificando que incluyan los componentes técnicos, arquitectónicos, urbanísticos, paisajísticos, prediales, de tráfico, ambiental y social, SST, de ingeniería urbana y de detalle, dando cumplimiento a las normas técnicas urbanísticas vigentes.</t>
  </si>
  <si>
    <t>OBJETIVO DEL PROCESO:</t>
  </si>
  <si>
    <t>DISEÑO DE PROYECTOS</t>
  </si>
  <si>
    <t>PROCESO:</t>
  </si>
  <si>
    <t>INSTITUTO DE DESARROLLO URBANO</t>
  </si>
  <si>
    <t>ENTIDAD:</t>
  </si>
  <si>
    <t>4.0</t>
  </si>
  <si>
    <t>Planeación Estratégica</t>
  </si>
  <si>
    <t>FO-PE-26</t>
  </si>
  <si>
    <t>VERSIÓN</t>
  </si>
  <si>
    <t>PROCESO</t>
  </si>
  <si>
    <t>CÓDIGO</t>
  </si>
  <si>
    <t>MATRIZ DE RIESGOS DE SOBORNO</t>
  </si>
  <si>
    <t>ocultas</t>
  </si>
  <si>
    <t>FORMATO</t>
  </si>
  <si>
    <t>Posibles oferentes</t>
  </si>
  <si>
    <t>incumplimientos de las metas de la Entidad</t>
  </si>
  <si>
    <t>Deficiencias en la calidad de las consrucciones, y la conservación de obras o en las actividades  del IDU</t>
  </si>
  <si>
    <t>Sobrecostos en los proyectos de factibilidad, diseño de proyectos, conservación, manteniento y otras actividades de la Entidad</t>
  </si>
  <si>
    <t>DATA INDICE CRITICIDAD</t>
  </si>
  <si>
    <t xml:space="preserve"> </t>
  </si>
  <si>
    <t>1. Programa de fortalecimiento de la denuncia y reporte de posibles hechos de soborno en el IDU.
2. Programa de seguimiento poligráfico y/o pruebas de conducta a Colaboradores del IDU con alta exposición al soborno 
3. Fortalecimiento de la metodología de gestión  de riesgos del SGAS
4. Formato FO-PE-020 Compromiso de Integridad, Transparencia y Confidencialidad, para PSP 
5. Formato FO-PE-033 Consentimiento Informado PSP 
6. Formato FO-GC-34  Pacto de Excelencia</t>
  </si>
  <si>
    <t xml:space="preserve">1. Obligación contractual de la Implementación del Manual para Interventoría y/o supervisión de Contratos: MG-GC-01
2. Segregación de funciones en el ciclo de vida para el diseño del proyecto, cuando aplique.
3.  Implementación de los controles establecidos en los procedimientos PR-FP-01 Elaboración de la prefactibilidad de proyectos  y PR-FP-02 Elaboración de la factibilidad de proyectos y la GU-FP-04 Guia de maduración de Proyectos IDU
4. Desarrollar como mínimo una Socialización del SGAS  en la Dirección Técnica de Proyectos y la Subdirección Técnica de Seguimiento a Estudios y Diseños
</t>
  </si>
  <si>
    <t xml:space="preserve"> SEGUIMIENTO, INTERVENTORIA Y SUPERVISIÓN DE PREFACTIBILIDAD Y/O FACTIBILIDAD
CONTRATADA</t>
  </si>
  <si>
    <t>1. Obligación contractual de la Implementación del Manual para Interventoría y/o supervisión de Contratos: MG-GC-01
2. Segregación de funciones en el ciclo de vida para el diseño del proyecto, cuando aplique.
3. Publicación agendas nivel directivo. Decreto Distrital 189 2020 directiva 05 de 2020.
4.  Implementación de los controles establecidos en los procedimientos PR-FP-01 Elaboración de la prefactibilidad de proyectos  y PR-FP-02 Elaboración de la factibilidad de proyectos y la GU-FP-04 Guia de maduración de Proyectos IDU
5. Acta de seguimiento en el Comité donde se socializa el SGAS</t>
  </si>
  <si>
    <t>1. Contratos de consultoría
2. Caracterización del proceso
3. Agendas publicadas en la web
4. Listas de chequeo, Actas y oficios
5. Lista de asistencia</t>
  </si>
  <si>
    <t>1. Contratos de consultoría
2. Caracterización del proceso
3. Agendas publicadas en la web
4. Listas de chequeo, Actas y oficios
5. Acta de seguimiento</t>
  </si>
  <si>
    <t xml:space="preserve">1. Obligación contractual de la Implementación del Manual para Interventoría y/o supervisión de Contratos: MG-GC-01 y la forma de pago
2. Segregación de funciones en el ciclo de vida para el diseño del proyecto, cuando aplique.
3. Publicación agendas nivel directivo. Decreto Distrital 189 2020 directiva 05 de 2020.
4.   Implementación de los controles establecidos en los procedimientos PR-FP-01 Elaboración de la prefactibilidad de proyectos  y PR-FP-02 Elaboración de la factibilidad de proyectos y la GU-FP-04 Guia de maduración de Proyectos IDU
5. Acta de seguimiento en el Comité donde se socializa el SGAS
6. Trámite del pago a través del Sistema SIGPAGOS y de acuerdo con la Guia de pago a terceros.
</t>
  </si>
  <si>
    <t>Que un Tercero  promete , entregue u ofrezca dádivas a un Colaborador del IDU quien la solicita o recibe, encargado de recibir, revisar y verificar los productos y entregables de los estudios de factbilidad,  para que sean aprobados sin cumplir con las exigencias requeridas.</t>
  </si>
  <si>
    <t>Un Directivo del IDU, utiliza su poder para que el encargado de recibir, revisar y verificar los productos y entregables de los estudios de factibilidad  recibe o solicita dádivas o comisión de un Tercero, para que sean aprobados  sin cumplir con las exigencias requeridas.</t>
  </si>
  <si>
    <t xml:space="preserve">Que un Tercero  promete , entregue u ofrezca dádivas a un Colaborador del IDU quien la solicita o recibe, encargado de recibir, revisar y verificar los estudios de factibilidad,  para que sean aprobados sin cumplir con las exigencias requeridas.  </t>
  </si>
  <si>
    <t>Un Directivo del IDU, utiliza su poder para que el encargado de recibir, revisar y verificar los estudios y diseño,  recibe o solicita dádivas o comisión de un Tercero, para que sean aprobados los estudios de factibilidad sin cumplir con las exigencias requeridas.</t>
  </si>
  <si>
    <t xml:space="preserve">1. Obligación contractual de la Implementación del Manual para Interventoría y/o supervisión de Contratos: MG-GC-01
2. Segregación de funciones en el ciclo de vida para el diseño del proyecto, cuando aplique.
3. Implementación de los controles establecidos en los procedimientos PR-FP-01 Elaboración de la prefactibilidad de proyectos  y PR-FP-02 Elaboración de la factibilidad de proyectos y la GU-FP-04 Guia de maduración de Proyectos IDU
4. Desarrollar como mínimo una Socialización del SGAS  en la Dirección Técnica de Proyectos y la Subdirección Técnica de Seguimiento a Estudios y Diseños
</t>
  </si>
  <si>
    <t>1. Contratos de consultoría
2. Caracterización del proceso
3. Agendas publicadas en la web
4. Listas de chequeo, actas y oficios
5. Acta de seguimiento</t>
  </si>
  <si>
    <t>1. Acta de reunión
2. Memorando de radiación a DTPS</t>
  </si>
  <si>
    <t>Manual MG-GC-01 MANUAL DE INTERVENTORIA Y/O SUPERVISIÓN DE CONTRATOS
Manual de MG-GC-06 GESTIÓN CONTRACTUAL
Procedimiento PR-PE-06 ESTRUCTURACIÓN DE PROCESOS
SELECTIVOS</t>
  </si>
  <si>
    <t>1. Profesional Facilitador de calidad
2. Directivo y Estructrurador</t>
  </si>
  <si>
    <t>1. Desarrollar como mínimo una Socialización del SGAS  en la Subdirección Técnica de Estructuración de Proyectos
2. Memorando de Radicación con los documentos del proceso firmados y revisados por el ordenador del gasto y áreas ejecutoras.</t>
  </si>
  <si>
    <t>Un posible oferente ofrece o promete dádivas o comisiones  al Directivo IDU que esta encargado de recopilar y/o desarrollar la información del proceso, quien la solicita o la recibe, para que alterar  los documentos que integran el proceso para beneficio propio o de un tercero.</t>
  </si>
  <si>
    <t>ELABORACIÓN DE ESTRUCTURACIÓN DEL PROCESO PARA LA ETAPA DE DISEÑOS CONTRADOS Y/U OBRA</t>
  </si>
  <si>
    <t xml:space="preserve">1. Profesional Facilitador de calidad
2. Directivo y Estructrurador
</t>
  </si>
  <si>
    <t>Un posible oferente ofrece o promete dádivas o comisiones al Colaborador del IDU que esta encargado de recopilar y/o desarrollar la información del proceso, quien la solicita o la recibe, para que alterar  los documentos que integran el proceso para beneficio propio o de un tercero.</t>
  </si>
  <si>
    <t>1. Acta de reunión
2. Acta de reunión</t>
  </si>
  <si>
    <t>1. Desarrollar como mínimo UNA Socialización del SGAS  en la Subdirección Técnica de Estructuración de Proyectos
2. Desarrollar como mínimo UNA reunión de seguimiento de los procesos de estructuración para alertar solicitudes de información fuera de los procedimientos y canales institucionales.</t>
  </si>
  <si>
    <t>Un posible oferente ofrece o promete dádivas a un Directivo IDU quien la solicita o la recibe  para conseguir información del proceso que favorezca al posible oferente.</t>
  </si>
  <si>
    <t>Un posible oferente ofrece o promete dádivas a un Colaborador del IDU quien la solicita o la recibe  para conseguir información del proceso que favorezca al posible oferente.</t>
  </si>
  <si>
    <t>1, 2,3 y 4 con evidencia dtal</t>
  </si>
  <si>
    <t xml:space="preserve">1, 2, 3 y 4 documentados
 </t>
  </si>
  <si>
    <t xml:space="preserve">Subdirección General de Desarrollo Urbano -Dirección Técnica de Proyectos - Subdirección Técnica de Estructuración de Proyectos </t>
  </si>
  <si>
    <t xml:space="preserve">Un tercero ofrece, promete dadivas o beneficios al Directivo del IDU quien la solicita o la recibe  para que se  desarrolle y/o priorice el proyecto en la etapa de prefactibilidad, beneficiando a terceros. </t>
  </si>
  <si>
    <t xml:space="preserve">ELABORACIÓN DE LA PREFACTIBILIDAD O FACTIBILIDAD DE PROYECTOS INTERNA </t>
  </si>
  <si>
    <t xml:space="preserve">Dirección Técnica de Proyectos - Subdirección Técnica de Estructuración de Proyectos </t>
  </si>
  <si>
    <t>Un tercero ofrece, promete o promete dádivas o comisiones  al Directivo del IDU quien la solicita o la recibe  encargado de recopilar y/o desarrollar la información del proyecto, para que altere el resultado de los estudios.</t>
  </si>
  <si>
    <t>Un tercero ofrece, promete o promete dádivas o comisiones  al Colaborador del IDU quien la solicita o la recibe  encargado de recopilar y/o desarrollar la información del proyecto, para que altere el resultado de los estudios.</t>
  </si>
  <si>
    <t>Adelantar y elaborar en la Entidad los estudios en etapa de preinversión para los proyectos de infraestructura vial y espacio público, cuyo propósito sea  dar paso a la fase de diseño y construcción de nueva infraestructura, mediante mecanismos de evaluación objetiva e interdisciplinaria de componentes técnicos, sociales, prediales, ambientales y presupuestales que  permitan identificar los riesgos de las siguientes fases y tomar las decisiones de continuar o no con el ciclo de vida para las etapas de inversión. Así como también enlazar y coordinar la elaboración de los documentos técnicos con el fin de surtir el trámite de estructuración de un proceso de selección, a partir de la información preliminar de un proyecto en estado de maduración y desde la necesidad llevarlo al siguiente nivel del ciclo de vida, cuando este requiera ser contratado teniendo en cuenta las necesidades de la Entidad</t>
  </si>
  <si>
    <t>PREINVERSIÓN DE PROYECTOS</t>
  </si>
  <si>
    <t>Sobrecostos en los proyectos de conservación, manteniento y otras activiades de la Entidad</t>
  </si>
  <si>
    <t xml:space="preserve">Durante el periodo evaluado, fueron implementados los controles previstos. 
No se tiene conocimiento de materialización del riesgo durante el  periodo evaluado
Los controles han sido eficaces.
No presentan observaciones. 
Se mantiene el riesgo y sus controles.
</t>
  </si>
  <si>
    <t>Todo los controles tienen evidencias</t>
  </si>
  <si>
    <t>Todo los controles están documentados</t>
  </si>
  <si>
    <t xml:space="preserve">1.  Diligenciamineto del Formato FO-CI-50  "Acta de recibo parcial de obra" con segregación de funciones
2. Diligenciamineto del Formato FO-CI-64 " Acta de recibo final de obra" con segregación de funciones
3. Diligenciamineto del Formato FO-GC-32 "Acta de liquidación convenio o contrato" con segregación de funciones
4. Trámite de pagos a gtravés del Sistema SIGPAGOS con segregación de funciones
5. Formato FO-CI-51 "Acta de pago de ienterventoría"
</t>
  </si>
  <si>
    <t>- Sobrecostos y deficiencias en el alcance y calidad de los proyectos</t>
  </si>
  <si>
    <t>Un Tercero ofrece, promete o entrega dádivas  a un Directivo del IDU quien lo solicita o recibe para agilizar el trámite de pago ante la Entidad.</t>
  </si>
  <si>
    <t>COORDINACIÓN Y CONTROL DE LA EJECUCIÓN DE LOS PROYECTOS DE CONSERVACIÓN</t>
  </si>
  <si>
    <t xml:space="preserve">1. Diligenciamineto del Formato FO-CI-50  "Acta de recibo parcial de obra" con segregación de funciones
2. Diligenciamineto del Formato FO-CI-64 " Acta de recibo final de obra" con segregación de funciones
3.  Diligenciamineto del Formato FO-GC-32 "Acta de liquidación convenio o contrato" con segregación de funciones
4. Trámite de pagos a gtravés del Sistema SIGPAGOS con segregación de funciones
5. Formato FO-CI-51 "Acta de pago de interventoría"
</t>
  </si>
  <si>
    <t>CONTRATISTA</t>
  </si>
  <si>
    <t>Un Tercero ofrece, promete o entrega dádivas  a un Colaborador del IDU quien lo solicita o recibe para agilizar el trámite de pago ante la Entidad.</t>
  </si>
  <si>
    <t xml:space="preserve">Durante el periodo evaluado, fueron implementados los controles previstos. 
No no se tiene conocimiento de materialización del riesgo durante el  periodo evaluado
Los controles han sido eficaces.
No presentan observaciones. 
Se mantiene el riesgo y sus controles.
</t>
  </si>
  <si>
    <t xml:space="preserve">1.  Contrato  con todos sus documentos anexos
2.  Diligenciamineto del  Formato FO -CI -10  "Plan de inversión del anticipo" con segregación de funciones
3. Diligenciamineto del  Formato FO-CI-36 "Acta de liquidación del anticipo" con segregación de funciones
</t>
  </si>
  <si>
    <t>Un Tercero ofrece, promete o entrega dádivas a un Directivo del IDU quien lo solicita o recibe para que acepte un acta de liquidación de anticipo y/o el acta de liquidación sin soporte claro de su utilización.</t>
  </si>
  <si>
    <t>1.  Contrato  con todos sus documentos anexos
2. Aplicación del Manual de Interventoría y/o supervisión de contratos (MG-GC-01)
3. Diligenciamineto del Formato FO -CI -10  "Plan de inversión del anticipo"
4. Diligenciamineto del Formato FO-CI-36 "Acta de liquidación del anticipo"
5. Diligenciamineto del Formato FO-GC-034 Pacto de Excelencia 
Nota: Los formato se aplican según la versión vigente11. Formato FO- CI-53  "Ajustes de obra"</t>
  </si>
  <si>
    <t>Un Tercero ofrece, promete o entrega dádivas a un Colaborador del IDU quien lo solicita o recibe para que acepte un acta de liquidación de anticipo y/o el acta de liquidación sin soporte claro de su utilización.</t>
  </si>
  <si>
    <t xml:space="preserve">1. Contrato  con todos sus documentos anexos
2.  Aplicación del Manual de Interventoría y/o supervisión de contratos (MG-GC-01)
3. Informes mensuales de interventoría con verificación a través de lista de chequeo
4. Informe mensual de interventoría
5. Oficio de validación y/u observaciones del informe mensual de interventoría 
6. Formato FO-CI-50  "Acta recibos parciales de obra"
7. Formato  FO-CI-69 "Acta de  recibo final de productos de consultoría"
8. Formato FO-CI-64 " Acta de recibo final de obra"
9. Formato FO-GC-32 "Acta de liquidación convenio o contrato"
10. Formato FO-CI-51  "Pago mensual de interventoría"
Nota: Los formato se aplican según la versión vigente11. Formato FO- CI-53  "Ajustes de obra"
</t>
  </si>
  <si>
    <t xml:space="preserve">Un Tercero ofrece, promete o  entrega dádivas a un Directivo del IDU quien lo solicita o recibe para que acepte Acta de recibo parcial de obra, Acta de pago de interventoría y actas de ajustes, con valores mayores a los realmente ejecutadas o incumpliendo los requisitos especificados para su recibo a satisfacción </t>
  </si>
  <si>
    <t xml:space="preserve">1. Contrato  con todos sus documentos anexos
2. Aplicación del Manual de Interventoría y/o supervisión de contratos (MG-GC-01)
3. Informes mensuales de interventoría con verificación a través de lista de chequeo
4. Informe mensual de interventoría
5. Oficio de validación y/u observaciones del informe mensual de interventoría 
6. Formato FO-CI-50  "Acta recibos parciales de obra" o el vigente
7. Formato  FO-CI-69 "Acta de  recibo final de productos de consultoría"  o el vigente
8. Formato FO-CI-64 " Acta de recibo final de obra"  o el vigente
9. Formato FO-GC-32 "Acta de liquidación convenio o contrato"
10. Formato FO-CI-51  "Pago mensual de interventoría"
11. Formato FO- CI-53  "Ajustes de obra"
</t>
  </si>
  <si>
    <t xml:space="preserve">Un Tercero ofrece, promete o  entrega dádivas a un Colaborador del IDU quien lo solicita o recibe para que acepte Acta de recibo parcial de obra, Acta de pago de interventoría y actas de ajustes, con valores mayores a los realmente ejecutadas o incumpliendo los requisitos especificados para su recibo a satisfacción </t>
  </si>
  <si>
    <t>Un tercero  ofrece, promete o  entrega dádivas a un Directivo del IDU quien lo solicita o recibe para que acepte  precios no previstos (NPs) sin la debida justificación  u omitiendo los requisitos y condiciones exigidos para los mismos.</t>
  </si>
  <si>
    <t xml:space="preserve">1. Contrato  con todos sus documentos anexos
2.  Aplicación del Manual de Interventoría y/o supervisión de contratos (MG-GC-01)
3. Oficio suscrito por el interventor con aprobación de precios no previstos
4. Base de datos de precios de referencia del IDU
5. Oficio de no objeción y/u observaciones al oficio de eprecios no previstos suscrito por el interventor.
6. Formato FO.GI-12 "Cuadro de reversión de precios no previstos
7. Formato  FO - GI- 11 "Acta de fijación de precios no previstos"
8. Formato FO - GI - 08 Lista de chequeo objeción APU No previstos en contrato"        
9. Formato FO-GC-33  "Modificación contractual por inclusión de precios no previstos"
</t>
  </si>
  <si>
    <t>Un tercero  ofrece, promete o  entrega dádivas a un Colaborador del IDU quien lo solicita o recibe para que acepte  precios no previstos (NPs) sin la debida justificación  u omitiendo los requisitos y condiciones exigidos para los mismos.</t>
  </si>
  <si>
    <t xml:space="preserve">1. Contrato  con todos sus documentos anexos
2.  Aplicación del Manual de Interventoría y/o supervisión de contratos (MG-GC-01)
3. Informes mensuales de interventoría con verificación a través de lista de chequeo
4. Informes semanales de einterventoría
5. Oficio de validación y/u observaciones del informe mensual de interventoría 
6. Formato FO-CI-50  "Acta de recibo parcial de obra"
7. Formato  FO-CI-69 "Acta de  recibo final de productos de consultoría"
8. Formato FO-CI-64 " Acta de recibo final de obra"
9. Formato FO-GC-32 "ACta de liquidación convenio o contrato"
</t>
  </si>
  <si>
    <t>Un Tercero ofrece, promete o entrega dádivas a un Directivo  del IDU quien lo solicita o recibe para que acepte productos del contrato en su  ejecución o liquidación  sin el cumplimiento de los requisitos y/o especificaciones establecidas para ello.</t>
  </si>
  <si>
    <t xml:space="preserve">1. Contrato  con todos sus documentos anexos
2. Aplicación del Manual de Interventoría y/o supervisión de contratos (MG-GC-01)
3. Informes mensuales de interventoría con verificación a través de lista de chequeo
4. Informes semanales de interventoría
5. Oficio de validación y/u observaciones del informe mensual de interventoría 
6. Formato FO-CI-50  "Recibos parciales"
7. Formato  FO-CI-69 "Acta de  recibo final de productos de consultoría"
8. Formato FO-CI-64 " Acta de recibo final de obra"
9. Formato FO-GC-32 "Acta de liquidación convenio o contrato"
</t>
  </si>
  <si>
    <t>Un Tercero ofrece, promete o entrega dádivas a un Colaborador del IDU quien lo solicita o recibe para que acepte productos del contrato en su  ejecución o liquidación  sin el cumplimiento de los requisitos y/o especificaciones establecidas para ello.</t>
  </si>
  <si>
    <t xml:space="preserve">1. Contrato que establece los requisitos para suiscribir el acta de inicio
2. Aplicación del Manual de Interventoría y/o supervisión de contratos (MG-GC-01)
</t>
  </si>
  <si>
    <t>- Pérdia de la confianza en la capacidad institucional</t>
  </si>
  <si>
    <t>Un Tercero (contratista  de obra o interventoría) ofrece, promete o entrega dádivas a un Directivo del IDU quien lo solicita o recibe para que suscriba el Acta de inicio del contrato sin el lleno de los requisitos necesarios.</t>
  </si>
  <si>
    <t>Un Tercero (contratista  de obra o interventoría) ofrece, promete o entrega dádivas a un Colaborador del IDU quien lo solicita o recibe para que suscriba el Acta de inicio del contrato sin el lleno de los requisitos necesarios.</t>
  </si>
  <si>
    <t xml:space="preserve">1. Anexo de requerimientos de personal mínimo
2. Anexo técnico
3. Oficio de validación y/u observaciones a  las hojas de vida del personal del interventor con segregación de funciones
</t>
  </si>
  <si>
    <t>Un Tercero  ofrece, promete o entrega dádivas a un Directivo del IDU quien lo solicita o recibe para que permita que el personal para la ejecución del contrato no cumpla con el lleno de los requistos establecidos.</t>
  </si>
  <si>
    <t xml:space="preserve">1. Anexo de requerimientos de personal mínimo
2. Anexo técnico
3. Oficio de validación y/u observaciones a  las hojas de vida del personal del interventor con segregación de funciones
</t>
  </si>
  <si>
    <t>Un Tercero  ofrece, promete o entrega dádivas a un Colaborador del IDU quien lo solicita o recibe para que permita que el personal para la ejecución del contrato no cumpla con el lleno de los requistos establecidos.</t>
  </si>
  <si>
    <t>1, 2, 3, 4, 5 y 6 con evidencia documentada</t>
  </si>
  <si>
    <t>1, 2, 3, 4, 5 y 6 documentados</t>
  </si>
  <si>
    <t>• Grupo de pólizas
• Director Técnico</t>
  </si>
  <si>
    <t>1- Documento técnico de diagnóstico de fallas.
2- Oficio de citación a contratista / aseguradora para audiencia.
3- Acto administrativo con decisión de aplicación.
4- Notificación del acto administrativo.
5- Oficio de requerimiento a la aseguradora para el pago.
6- Memorando a DTGJ solicitando cobro ejecutivo, cuando se requiera.</t>
  </si>
  <si>
    <t>Un Tercero ofrece, promete o entrega dádivas a un Colaborador del IDU quien lo solicita o recibe para que no genere y/o modifique el acto administrativo que declara el siniestro que ordena la aplicación de la garantía.</t>
  </si>
  <si>
    <t>APLICACIÓN DE LA GARANTÍA ÚNICA EN SU AMPARO DE ESTABILIDAD Y CALIDAD DE CONTRATOS DE OBRA</t>
  </si>
  <si>
    <t>• Grupo de pólizas
• Líder de grupo
• Director Técnico</t>
  </si>
  <si>
    <t>1, 2, 3 y 4 con evidencia documentada</t>
  </si>
  <si>
    <t>1, 2, 3 y 4 documentados</t>
  </si>
  <si>
    <t>1- Oficio de requerimiento por daños de su presunta imputabilidad.
2- Informe de visita conjunta de validación de daños.  
3- Acta de compromiso de reparación de daños y aclaración de imputabilidades.
4- Registro en el módulo de gestión y seguimiento en Bochica.</t>
  </si>
  <si>
    <t>Un Tercero ofrece, promete o entrega dádivas a un Directivo del IDU quien lo solicita o recibe para que acepte argumentos técnicos que lo exoneren de la responsabilidad de daños, sin ser técnicamente válidos y/o suficientes.</t>
  </si>
  <si>
    <t>SEGUIMIENTO A LA ESTABILIDAD Y CALIDAD DE LAS OBRAS CON PÓLIZA DE ESTABILIDAD VIGENTE</t>
  </si>
  <si>
    <t>Un Tercero ofrece, promete o entrega dádivas a un Colaborador del IDU quien lo solicita o recibe para que acepte argumentos técnicos que lo exoneren de la responsabilidad de daños, sin ser técnicamente válidos y/o suficientes.</t>
  </si>
  <si>
    <t>1- Informe de visitas de inspección para el seguimiento.
2- Actas de compromiso según identificación de daños.
3- Registro en el módulo de gestión y seguimiento en Bochica.
4- Oficio de requerimiento por daños de su presunta imputabilidad.</t>
  </si>
  <si>
    <t>Un Tercero ofrece, promete o entrega dádivas a un Directivo del IDU quien lo solicita o recibe para que no reporte daños y/o no requiera al responsable de los daños en las obras ejecutadas y con póliza de estabilidad vigente.</t>
  </si>
  <si>
    <t xml:space="preserve">1- Informe de visitas de inspección para el seguimiento.
2- Actas de compromiso según identificación de daños.
3- Registro en el módulo de gestión y seguimiento en Bochica.
4- Oficio de requerimiento de recuperación de daños, según imputabilidad. </t>
  </si>
  <si>
    <t>Un Tercero ofrece, promete o entrega dádivas a un Colaborador del IDU quien lo solicita o recibe para que no reporte daños y/o no requiera al responsable de los daños en las obras ejecutadas y con póliza de estabilidad vigente.</t>
  </si>
  <si>
    <t>• Grupo de LIOEP
• Líder de grupo
• Director Técnico</t>
  </si>
  <si>
    <t>1- Solicitud de recibo del espacio público intervenido.
2- Informe de visita de inspección para el recibo de recuperaciones del espacio público.
3- Registro en el módulo de gestión y seguimiento en Bochica.
4- Certificado de recibo de obra.</t>
  </si>
  <si>
    <t>Un Tercero ofrece, promete o entrega una dádiva a un Directivo del IDU quien lo solicita o recibe para que emita el certificado de verificación y recibo de obra por recuperación no conforme del espacio público según la licencia de intervención y ocupación del espacio público.</t>
  </si>
  <si>
    <t>EXPEDICIÓN, SEGUIMIENTO Y RECIBO DE LICENCIAS DE INTERVENCIÓN Y OCUPACIÓN DEL ESPACIO PÚBLICO</t>
  </si>
  <si>
    <t>Un Tercero ofrece, promete o entrega una dádiva a un Colaborador del IDU quien lo solicita o recibe para que emita el certificado de verificación y recibo de obra por recuperación no conforme del espacio público según la licencia de intervención y ocupación del espacio público.</t>
  </si>
  <si>
    <t>1, 2 y 3 con evidencia documentada</t>
  </si>
  <si>
    <t>1, 2 y 3 documentados</t>
  </si>
  <si>
    <t>1- Informe de visita de inspección al espacio público intervenido.
2- Registro en el módulo de gestión y seguimiento en Bochica.
3- Oficio de reporte a la Alcaldía Local como autoridad urbanística.</t>
  </si>
  <si>
    <t>Un Tercero ofrece, promete o entrega una dádiva a un Directivo del IDU quien lo solicita o recibe para que no informe a la Alcaldía Local el incumplimiento de una Licencia de intervención y ocupación del espacio público y/o la interviene del espacio público previo expedición de la licencia.</t>
  </si>
  <si>
    <t>Deterioro reputacional o a la imagen institucional</t>
  </si>
  <si>
    <t>Un Tercero ofrece, promete o entrega una dádiva a un Colaborador del IDU quien lo solicita o recibe para que no informe a la Alcaldía Local el incumplimiento de una Licencia de intervención y ocupación del espacio público y/o la interviene del espacio público previo expedición de la licencia.</t>
  </si>
  <si>
    <t>1- Radicado de solicitud a través del Formulario único nacional - FUN y formato IDU de localización de intervención (incluye lista de chequeo).
2- Oficio con acta de observaciones y/o correcciones.
3- Registro en el módulo de gestión y seguimiento en Bochica.</t>
  </si>
  <si>
    <t>Un Tercero ofrece, promete o entrega dádivas a un Directivo del IDU quien lo solicita o recibe para que agilice y/o apruebe el trámite de expedición de la resolución que otorga la licencia de intervención y ocupación del espacio público, sin el lleno de los requisitos.</t>
  </si>
  <si>
    <t>Un Tercero ofrece, promete o entrega dádivas a un Colaborador del IDU quien lo solicita o recibe para que agilice y/o apruebe el trámite de expedición de la resolución que otorga la licencia de intervención y ocupación del espacio público, sin el lleno de los requisitos.</t>
  </si>
  <si>
    <t>• Grupo de espacio público
• Líder de grupo
• Director Técnico</t>
  </si>
  <si>
    <t>1- Acto administrativo de autorización de uso del espacio público.
2- Garantía de cumplimiento establecida por el solicitante.
3- Acta de aprobación de garantías.
4- Acta de entrega y recibo del espacio público.</t>
  </si>
  <si>
    <t>Un Tercero ofrece, promete o entrega dádivas a un Directivo del IDU quien lo solicita o recibe para que no solicite la garantía de cumplimiento y/o no aplique la garantía en caso de incumplimiento, y/o no entrega de espacio público acorde con las condiciones previstas y establecidas.</t>
  </si>
  <si>
    <t>APROVECHAMIENTO ECONÓMICO DEL ESPACIO PÚBLICO POR CAMPAMENTOS DE OBRA; OCUPACIONES TEMPORALES DE OBRA Y/O CORTO PLAZO</t>
  </si>
  <si>
    <t>Un Tercero ofrece, promete o entrega dádivas a un Colaborador del IDU quien lo solicita o recibe para que no solicite la garantía de cumplimiento y/o no aplique la garantía en caso de incumplimiento, y/o no entrega de espacio público acorde con las condiciones previstas y establecidas.</t>
  </si>
  <si>
    <t>1- Oficio al solicitante, indicando el valor de la retribución económica.
2- Oficio de aceptación o no los valores de retribución económica suscrito por el solicitante.
3- Acto administrativo con los valores aceptados y establecidos acorde con la fórmula de retribución vigente. 
4- Acta de entrega y recibo del espacio público.</t>
  </si>
  <si>
    <t>Un tercero ofrece, promete o entrega una dádiva a un Directivo del IDU, quien lo solicita o recibe para que se altere el concepto o cantidad del área de aprovechamiento económico de una instalación provisional y/o haga entrega del espacio público sin haberse legalizado el acto administrativo y/o contrato sin el lleno de los requisitos, y/o para que altere el acta de recibo, sin la entrega efectiva del espacio aprovechado.</t>
  </si>
  <si>
    <t>Un tercero ofrece, promete o entrega una dádiva a un Colaborador del IDU, quien lo solicita o recibe para que se altere el concepto o cantidad del área de aprovechamiento económico y/o haga entrega del espacio público sin haberse legalizado el acto administrativo y/o sin el lleno de los requisitos, y/o para que altere el acta de recibo del espacio solicitado sin verificar, o informando datos incorrectos.</t>
  </si>
  <si>
    <t>CONSERVACIÓN DE INFRAESTRUCTURA</t>
  </si>
  <si>
    <t>GESTIÓN DE LA VALORIZACIÓN Y FINANCIACIÓN</t>
  </si>
  <si>
    <t>Estructurar e implementar los acuerdos de valorización conforme a la planeación y formulación de proyectos de infraestructura para la ciudad, de tal forma que se garantice su financiación y el recaudo efectivo de la contribución de valorización, así como desarrollar proyectos de iniciativa comunitaria bajo el esquema de valorización.</t>
  </si>
  <si>
    <t>POSIBLES HECHOS DE SOBORNO
(DESCRIPCIÓN DEL RIESGO)</t>
  </si>
  <si>
    <t>TRÁMITE DE RECLAMACIONES
INTERPUESTAS CON OCASIÓN DE LA ASIGNACIÓN DE LA
CONTRIBUCIÓN DE VALORIZACIÓN</t>
  </si>
  <si>
    <t>Un contribuyente ofrece, promete o entrega  una dádiva o comisión a un colaborador del IDU quien la solicita o la recibe , para que proyecte un acto administrativo que reduzca o elimine una contribución por valorización.</t>
  </si>
  <si>
    <t xml:space="preserve">1. Verificación de la Información del componente técnico del predio objeto de reclamación registrada en el Sistema Valoricemos que tenga incidencia jurídica.
2. Memorando de solicitud de concepto técnico a la Subdirección Técnica de Operaciones STOP, cuando aplique. 
3. Acto administrativo con segregación de funciones  (validación, revisión, aprobación y firma por competencia)  
</t>
  </si>
  <si>
    <t>1, 2 y 3 STJEF
3. SGJ</t>
  </si>
  <si>
    <t>Todos los controles están documentados (Procedimiento)</t>
  </si>
  <si>
    <t>Todo los controles tienen evidencia</t>
  </si>
  <si>
    <t>Un contribuyente ofrece, promete o entrega  una dádiva o comisión a un Directivo del IDU quien la solicita o la recibe , para que proyecte un acto administrativo que reduzca o elimine una contribución por valorización.</t>
  </si>
  <si>
    <t>STJEF
SGJ</t>
  </si>
  <si>
    <t>Un contribuyente ofrece, promete o entrega una dádiva o comisión a un colaborador del IDU quien la solicita o la recibe para abstenerse de notificación en favor propio o de un tercero</t>
  </si>
  <si>
    <t xml:space="preserve">STJEF
</t>
  </si>
  <si>
    <t>Todos los controles están documentados (Procedimiento trámite de reclamaciones)</t>
  </si>
  <si>
    <t>Un contribuyente ofrece, promete o entrega una dádiva o comisión a un Directivo del IDU quien la solicita o la recibe para abstenerse de notificación en favor propio o de un tercero</t>
  </si>
  <si>
    <t>GESTIÓN DEL COBRO COACTIVO</t>
  </si>
  <si>
    <t>Un Tercero ofrece, promete o entrega una dádiva o comisión a un colaborador del IDU, quien la solicita o la recibe para   que las actuaciones del proceso coactivo sean adelantadas en beneficio propio o de un tercero</t>
  </si>
  <si>
    <t xml:space="preserve">1. Proyección, Revisión y  Suscripción de las  actuaciones  con segregación de funciones. 
2. Registro y trazabilidad de las comunicaciones a través del Sistema de Gestión Documental.
</t>
  </si>
  <si>
    <t>Todos los controles están documentados (Procedimiento Cobro Coactivo)</t>
  </si>
  <si>
    <t>CERTIFICADO DE ESTADO DE CUENTA PARA TRAMITE NOTARIAL-PAZ Y SALVOS</t>
  </si>
  <si>
    <t xml:space="preserve">Un tercero ofrece, promete o entrega una dádiva o comisión a un colaborador del IDU quien la solicita o la recibe, para que generen el paz y salvo sin hacer las respectivas validaciones </t>
  </si>
  <si>
    <t xml:space="preserve">1.  Parametrización del aplicativo Valoricemos para que quede el registro de los usuarios que adelantan las verificaciones, la homologación y la generación del  CECTN (paz y salvo).
2. Seguimiento cuatrimestral a la matriz de corrupción con  muestra representativa de los paz y salvos emitidos, para verificar el cumplimiento del procedimiento.
3. Divulgación de la política antisoborno de la entidad en el CECTN (Paz y salvo)
</t>
  </si>
  <si>
    <t>Todos los controles están documentados (Sistema Valoricemos, reporte del seguimiento,CETN (Paz y salvos)</t>
  </si>
  <si>
    <t>CONCEPTOS TÉCNICOS</t>
  </si>
  <si>
    <t xml:space="preserve">Un tercero ofrece, promete o entrega una dádiva o comisión a un colaborador del IDU quien la solicita o la recibe, para que se hagan ajustes o modifiquen los conceptos técnicos en beneficio propio o de un tercero </t>
  </si>
  <si>
    <t xml:space="preserve">1. Proyección y registro del concepto técnico con segregación de funciones (profesional técnico-revisor técnico y supervisor técnico)
2. Parametrización  en el sistema Valoricemos para que el valor de la contribución no se pueda eliminar o modificar sin mediar un acto administrativo debidamente ejecutoriado.
3. Seguimiento cuatrimestral a la matriz de corrupción con  muestra representativa de los conceptos técnicos generados, para verificar la correcta elaboración.
4. Divulgación permanente en las comunicaciones enviadas con las políticas de Antisoborno establecidas por la entidad
</t>
  </si>
  <si>
    <t>Todos los controles están documentados (Sistema Valoricemos, Instructivo IN-VF-17 Conceptos técnicos de valorización, Informe del seguimiento, comunicaciones enviadas)</t>
  </si>
  <si>
    <t xml:space="preserve">Un tercero ofrece, promete o entrega una dádiva o comisión a un Directivo del IDU quien la solicita o la recibe, para que se hagan ajustes o modifiquen los conceptos técnicos en beneficio propio o de un tercero </t>
  </si>
  <si>
    <t>COBRO ORDINARIO Y PERSUASIVO</t>
  </si>
  <si>
    <t xml:space="preserve">1. Parametrización del sistema Valoricemos para que se evidencien las actuaciones de cobro ordinario y persuasivo y las actualizaciones muensuales de la deuda.
2. Control de calidad mensual, realizado a los predios con deuda de valorización vigente, con segregación de funciones. 
3. Parametrización  en el sistema Valoricemos para que el valor de la contribución no se pueda eliminar o modificar sin mediar un acto administrativo debidamente ejecutoriado.
</t>
  </si>
  <si>
    <t xml:space="preserve">Todos los controles están documentados (Sistema Valoricemos, Procedimiento PR-VF-14 COBRO ORDINARIO Y PERSUASIVO) </t>
  </si>
  <si>
    <t xml:space="preserve">Se ajusta la informacion del complemento adicional requerido con la prueva de integralidad, se informa que no tenemos evidencia de la materialización del riesgo y  que todos  los  controles estan vigentes y son eficaces  para prevenir el riesgo. </t>
  </si>
  <si>
    <t>1. Programa de Fortalecimiento de la Cultura Ética para Directivos en el IDU
2.Programa de seguimiento poligráfico y/o pruebas integralidad a Colaboradores del IDU con alta exposición al soborno  
3. Programa de fortalecimiento de la denuncia y reporte de posibles hechos de soborno en el IDU.
4. Fortalecimiento de la metodología de gestión  de riesgos del SGAS
5. publicación de agendas de directivos</t>
  </si>
  <si>
    <t>2, 3 y 4 con evidencia</t>
  </si>
  <si>
    <t>2, 3 y 4   documentado</t>
  </si>
  <si>
    <t xml:space="preserve">DTC
STEST
STESV
</t>
  </si>
  <si>
    <t>1. Aplicación del  Manual de Gestión Contractual (5.7 Inhabilidades, Incompatibilidades y conflicto de interéses)      
2. Aplicación del  Manual de Interventoría y supervisión de contratos.  (5.7 Designación de la supervisión)
3. Aplicación del  Procedimiento PREO005 -EJECUCION DE PROYECTOS DE CONSTRUCCION DE INFRAESTRUCTURA VIAL Y ESPACIO PUBLICO (2.1.3.9. Asignar mediante oficio o memorando el acompañamiento técnico)
4. Contrato</t>
  </si>
  <si>
    <t xml:space="preserve">Un Directivo del IDU solicita una dádiva o una comisión para permitir cambios o modificaciones en los diseños aprobados, sin llenar los requisitos, o que puede afectar los intereses del IDU. </t>
  </si>
  <si>
    <t>Construcción de proyectos</t>
  </si>
  <si>
    <t xml:space="preserve">Se revisan y actualizan los controles, se cambia el PR-DP-80 por el PR-DP-02 relacionado con los diseños en etapa de obra, se ajusta la informacion del complemento adicional requerido con la prueva de integralidad, se informa que no tenemos evidencia de la materialización del riesgo y  que todos  los  controles estan vigentes y son eficaces  para prevenir el riesgo. </t>
  </si>
  <si>
    <t>1. Programa de fortalecimiento de la denuncia y reporte de posibles hechos de soborno en el IDU.
2. Programa de seguimiento poligráfico y/o pruebas integralidad a Colaboradores del IDU con alta exposición al soborno 
3. Fortalecimiento de la metodología de gestión  de riesgos del SGAS
4. Formato FO-PE-020 Compromiso de Integridad, Transparencia y Confidencialidad, para PSP 
5. Formato FO-PE-033 Consentimiento Informado PSP 
6. Formato FO-GC-34  Pacto de Excelencia</t>
  </si>
  <si>
    <t>2, 3, 4, y 5 con evidencia</t>
  </si>
  <si>
    <t>2, 3, 4 y 5  documentado</t>
  </si>
  <si>
    <t>1. Aplicación del Manual de Interventoría y supervisión de contratos.(5.7 Designación de la supervisión)
2. Aplicación del Procedimiento PR-DP-080 - Cambio de estudios y diseños aprobados en etapa de construcción y/o conservación.
3. Recorridos de obra
4. Segregación de funciones y/o obligaciones en la revisión o cambio de diseños
5. Contrato</t>
  </si>
  <si>
    <t xml:space="preserve">Un contratista ofrece, promete y/o entrega una comisión o dádiva a un Colaborador del IDU  quien solicita o la recibe  para que permita cambiar o modificar los diseños aprobados, sin llenar los requisitos, o que puede afectar los intereses del IDU. </t>
  </si>
  <si>
    <t>Se realizó revisión y validación de los controles y se informa que no tenemos evidencia de la materialización del riesgo y  que todos  los  controles estan vigentes y son eficaces  para prevenir el riesgo.</t>
  </si>
  <si>
    <t>1. Aplicación del  Manual de Interventoría y supervisión de contratos.(8.3 Acta de recibo final)
2. Seguimiento al contrato ZIPA
3. Plan Detallado de Trabajo - PDT
4. Segregación de funciones</t>
  </si>
  <si>
    <t>Un Directivo del IDU solicita una dádiva o una comisión para reprogramar la ejecución de la obra, sin llenar los requisitos, o que puede afectar los intereses del IDU.</t>
  </si>
  <si>
    <t>1. Aplicación del  Manual de Interventoría y supervisión de contratos.(13.3. RECIBO DE LAS OBRAS, BIENES O PRODUCTOS Y ACTA DE RECIBO FINAL)
2. Seguimiento al contrato ZIPA
3. PDT
4. Segregación de funciones
5  FO-EO-12  LISTA DE CHEQUEO VERIFICACIÓN DE REQUISITOS PARA INICIO DE LA FASE DE EJECUCIÓN DE OBRA</t>
  </si>
  <si>
    <t>Un contratista ofrece, promete y/o entrega  una comisión o dádiva a un Colaborador del IDU quien lo solicita o recibe  para poder reprogramar la ejecución de la obra, sin llenar los requisitos, o que puede afectar los intereses del IDU.</t>
  </si>
  <si>
    <t xml:space="preserve">1. Aplicación del  Manual de Interventoría y supervisión de contratos.(13.3. RECIBO DE LAS OBRAS, BIENES O PRODUCTOS Y ACTA DE RECIBO FINAL)
2. Formato FO-EO-17 - Acta cambio de etapa
3.FO-EO-12  LISTA DE CHEQUEO VERIFICACIÓN DE REQUISITOS PARA INICIO DE LA FASE DE EJECUCIÓN DE OBRA
4. Segregación de funciones
5. contrato </t>
  </si>
  <si>
    <t xml:space="preserve">Un Directivo del IDU solicita una dádiva o una comisión para suscribir el acta de cambio de etapa, sin llenar los requisitos, o que puede afectar los intereses del IDU. </t>
  </si>
  <si>
    <t xml:space="preserve">1. Aplicación del Manual de Interventoría y supervisión de contratos. (13.3. RECIBO DE LAS OBRAS, BIENES O PRODUCTOS Y ACTA DE RECIBO FINAL)
2. Formato FO-EO-17 - Acta cambio de etapa
3. FO-EO-12  LISTA DE CHEQUEO VERIFICACIÓN DE REQUISITOS PARA INICIO DE LA FASE DE EJECUCIÓN DE OBRA  
4. Segregación de funciones
5. contrato 
</t>
  </si>
  <si>
    <t xml:space="preserve">Un contratista ofrece, promete y/o entrega una comisión o dádiva  a un Colaborador del IDU quien lo solicita o recibe  para suscribir el acta de cambio de etapa, sin llenar los requisitos, o que puede afectar los intereses del IDU. </t>
  </si>
  <si>
    <t>2 y 3  con evidencia</t>
  </si>
  <si>
    <t>2 y 3  documentado</t>
  </si>
  <si>
    <t xml:space="preserve">1. Aplicación del Manual de Interventoría y supervisión de contratos. (13. TERMINACIÓN, RECIBO DE OBRAS, LIQUIDACIÓN, SEGUIMIENTO POS CONTRACTUAL Y
CIERRE DE LOS CONTRATOS)  con segregación de funciones
2. Aplicación del  Manual de gestión Contractual(14.1 LIQUIDACIÓN DEL CONTRATO) con segregación de funciones
3.FOEO184 ACTA DE RECIBO FINAL DE OBRA V3.0.xls con segregación de funciones
</t>
  </si>
  <si>
    <t xml:space="preserve"> Un Directivo del IDU solicita una dádiva o una comisión para suscribir el Acta  de Recibo Final y Liquidación del Contrato de Interventoría, sin llenar los requisitos, o que puede afectar los intereses del IDU. </t>
  </si>
  <si>
    <t xml:space="preserve">1. Aplicación del  Manual de Interventoría y supervisión de contratos.(13. TERMINACIÓN, RECIBO DE OBRAS, LIQUIDACIÓN, SEGUIMIENTO POS CONTRACTUAL Y
CIERRE DE LOS CONTRATOS)
2. Aplicación del   Manual de gestión Contractual (14.1 LIQUIDACIÓN DEL CONTRATO)
3. Acta de liquidación de contratos con segregación de funciones
</t>
  </si>
  <si>
    <t xml:space="preserve">Un interventor ofrece, promete y entrega una comisión o dádiva a un Colaborador del IDU quien lo solicita o recibe  para suscribir el Acta  de Recibo Final y Liquidación del Contrato de Interventoría, sin llenar los requisitos, o que puede afectar los intereses del IDU. </t>
  </si>
  <si>
    <t>1. Aplicación del   Manual de Interventoría y supervisión de contratos. (13. TERMINACIÓN, RECIBO DE OBRAS, LIQUIDACIÓN, SEGUIMIENTO POS CONTRACTUAL Y
CIERRE DE LOS CONTRATOS)
2. Aplicación del Manual de gestión Contractual, con segregación de funciones.
3. Acta de liquidación de contratos, con segregación de funciones.
4.  Claúsulas del contrato.</t>
  </si>
  <si>
    <t xml:space="preserve"> Un Directivo del IDU solicita una dádiva o una comisión para que  den por cumplidas las obligaciones asociadas a la liquidación del contrato que puede afectar los intereses del IDU. </t>
  </si>
  <si>
    <t xml:space="preserve">1.  Aplicación del  Manual de Interventoría y supervisión de contratos. (13. TERMINACIÓN, RECIBO DE OBRAS, LIQUIDACIÓN, SEGUIMIENTO POS CONTRACTUAL Y
CIERRE DE LOS CONTRATOS)
2.  Aplicación del  Manual de gestión Contractual (14.1 LIQUIDACIÓN DEL CONTRATO)
3. Acta de liquidación de contratos con segregación de funciones.
4. contrato.
</t>
  </si>
  <si>
    <t xml:space="preserve"> Un contratista ofrece, promete y/o entrega una comisión o dádiva a un Colaborador del IDU quien lo solicita o recibe  para que se den por cumplidas las obligaciones asociadas a la liquidación del contrato que puede afectar los intereses del IDU. </t>
  </si>
  <si>
    <t>1. Aplicación del Manual de Interventoría y supervisión de contratos.(12. GESTIÓN DEL CUMPLIMIENTO DEL CONTRATO) con Segregación de funciones
2. Informe de seguimiento a la garantía Única Segregación de funciones
3. Aplicación del Procedimiento PRC044 -EJECUCION DE PROYECTOS DE CONSTRUCCION DE INFRAESTRUCTURA VIAL Y ESPACIO PUBLICO con Segregación de funciones</t>
  </si>
  <si>
    <t xml:space="preserve"> Un Directivo del IDU solicita una dádiva o una comisión para dar por recibido el informe final de Interventoría para seguimiento a la Garantía Única, sin llenar los requisitos, o que puede afectar los intereses del IDU. </t>
  </si>
  <si>
    <t>1. Aplicación del Manual de Interventoría y supervisión de contratos. (12. GESTIÓN DEL CUMPLIMIENTO DEL CONTRATO)
2. Informe de seguimiento a la garantía Única
3. Aplicación del Procedimiento PRC044 -EJECUCION DE PROYECTOS DE CONSTRUCCION DE INFRAESTRUCTURA VIAL Y ESPACIO PUBLICO
4. Segregación de funciones</t>
  </si>
  <si>
    <t xml:space="preserve"> Un contratista ofrece, promete y entrega  una comisión o dádiva a un Colaborador del IDU quien lo solicita o recibe   para dar por recibido el informe final de Interventoría para seguimiento a la Garantía Única, sin llenar los requisitos, o que puede afectar los intereses del IDU. </t>
  </si>
  <si>
    <t xml:space="preserve"> Un Directivo del IDU solicita una dádiva o una comisión para  recibir de la Interventoría el Acta de Recibo de Obra por parte de la SDM, sin llenar los requisitos, o que puede afectar los intereses del IDU. </t>
  </si>
  <si>
    <t xml:space="preserve">1. Aplicación del MGGCO1_MANUAL_INTERVENTORIA_Y_O_ SUPERVISION_DE_CONTRATOS_V 10
2. Estudios y Diseños de señalización y semaforización
3. Recorridos de obras con Segregación de funciones
</t>
  </si>
  <si>
    <t xml:space="preserve"> Un contratista ofrece, promete y/o entrega una comisión o dádiva a un Colaborador del IDU quien lo solicita o recibe para recibir de la Interventoría el Acta de Recibo de Obra por parte de la SDM, sin llenar los requisitos, o que puede afectar los intereses del IDU. </t>
  </si>
  <si>
    <t xml:space="preserve">1. Aplicación del MGGCO1_MANUAL_INTERVENTORIA_Y_O_ SUPERVISION_DE_CONTRATOS_V 10
2. Convenios vigentes con las ESP
3. Recorridos de obra
4. Segregación de funciones
5. Guia de coordinación institucional
</t>
  </si>
  <si>
    <t>- Reducción de la capacidad institucional para responder a los requeriientos de la ciudadanía</t>
  </si>
  <si>
    <t xml:space="preserve">Un Directivo del IDU solicita una dádiva o una comisión para   recibir de la Interventoría el Acta de Recibo por parte de la ESP, sin llenar los requisitos, o que puede afectar los intereses del IDU. </t>
  </si>
  <si>
    <t>1. Aplicación del MGGCO1_MANUAL_INTERVENTORIA_Y_O_ SUPERVISION_DE_CONTRATOS_V 10- Obligaciones Contrato de Obra Esquema 2. Obligaciones de Ejecución de la Construcción.
COMPONENTE COORDINACIÓN INTERINSTITUCIONAL
2. Convenios vigentes con las ESP
3. Recorridos de obra- ACTA 
4. Segregación de funciones
5. Guia de coordinación institucional</t>
  </si>
  <si>
    <t xml:space="preserve">Un contratista ofrece, promete y/o entrega una comisión o dádiva  a un Colaborador del IDU quien lo solicita o recibe para  recibir de la Interventoría el Acta de Recibo por parte de la ESP, sin llenar los requisitos, o que puede afectar los intereses del IDU. </t>
  </si>
  <si>
    <t>1. Aplicación del Manual Único de Control y seguimiento ambiental y de SST del IDU (7 MANEJO AMBIENTAL Y DE SST DE LA OBRA  ̈MAO-SST ̈)
2. Aplicación del  Manual de Interventoría y supervisión de contratos (14.3.1.2. Obligaciones en materia ambiental (forestal, fauna silvestre, Sostenibilidad, infraestructura verde y SUDS) y seguridad y salud en el trabajo (SST). Anexo 3 y anexo 4)
3. Recorridos de obra con la Autoridad Ambiental</t>
  </si>
  <si>
    <t xml:space="preserve">Un Directivo del IDU solicita una dádiva o una comisión para permitir que queden pasivos ambientales en los frentes intervenidos. </t>
  </si>
  <si>
    <t xml:space="preserve">1. Manual Único de Control y seguimiento ambiental y de SST del IDU (7 MANEJO AMBIENTAL Y DE SST DE LA OBRA  ̈MAO-SST ̈)
2. Manual de Interventoría y supervisión de contratos. (14.3.1.2. Obligaciones en materia ambiental (forestal, fauna silvestre, Sostenibilidad, infraestructura verde y SUDS) y seguridad y salud en el trabajo (SST). Anexo 3 y anexo 4)
3. Recorridos de obra con la Autoridad Ambiental
4. Suscripción del formato FOGC34 Pacto de excelencia </t>
  </si>
  <si>
    <t>Un contratista ofrece, promete y/o entrega una comisión o dádiva a un Colaborador del IDU quien lo solicita o recibe  para permitir que queden pasivos ambientales en los frentes intervenidos.</t>
  </si>
  <si>
    <t>1. Aplicación del Manual de Interventoría y supervisión de contratos. (ANEXO 3. OBLIGACIONES APLICABLES A LOS CONTRATOS DE OBRA)
2. Convenios vigentes con las ESP
3. Segregación de funciones
4. Aplicación de la Guía de Coordinación interinstitucional (6 ACTIVIDADES GENERALES DEL IDU A REALIZAR CON LAS ESP Y PRST)</t>
  </si>
  <si>
    <t>Un Directivo del IDU solicita una dádiva o una comisión para  que permita al interventor y al contratista, la presentación de en medio físico los planos récord de las ESP, sin llenar los requisitos afectando los intereses del IDU.</t>
  </si>
  <si>
    <t xml:space="preserve">1. Aplicación del Manual de Interventoría y supervisión de contratos (ANEXO 3. OBLIGACIONES APLICABLES A LOS CONTRATOS DE OBRA)
2. Convenios vigentes con las ESP
3. Segregación de funciones
4. Aplicación de la Guía de Coordinación interinstitucional (6 ACTIVIDADES GENERALES DEL IDU A REALIZAR CON LAS ESP Y PRST)
</t>
  </si>
  <si>
    <t>Un contratista ofrece, promete y entrega una comisión o dádiva  a un Colaborador del IDU quien lo solicita o recibe  para que le permitan presentar  los planos récord de las ESP, sin llenar los requisitos afectando los intereses del IDU.</t>
  </si>
  <si>
    <t>1. Manual de Interventoría y supervisión de contratos.(13. TERMINACIÓN, RECIBO DE OBRAS, LIQUIDACIÓN, SEGUIMIENTO POS CONTRACTUAL Y
CIERRE DE LOS CONTRATOS)
2. Especificaciones Técnicas del IDU
3. Acta de recibo de obra
4. Segregación de funciones
5. Diligenciamiento del formato FO-EO-04 "Memoraria de cálculo de cantidades de obra"</t>
  </si>
  <si>
    <t xml:space="preserve"> Un Directivo del IDU solicita una dádiva o una comisión para  Recibir y suscribir el acta de recibo final de obra, sin llenar los requisitos afectando los intereses del IDU.</t>
  </si>
  <si>
    <t xml:space="preserve">1. Aplicación del  Manual de Interventoría y supervisión de contratos.(13. TERMINACIÓN, RECIBO DE OBRAS, LIQUIDACIÓN, SEGUIMIENTO POS CONTRACTUAL Y
CIERRE DE LOS CONTRATOS)
2. Especificaciones Técnicas del IDU
3. Acta de recibo de obra
4. Segregación de funciones
5. Diligenciamiento del formato FO-EO-04 "Memoraria de cálculo de cantidades de obra"
</t>
  </si>
  <si>
    <t xml:space="preserve"> Un contratista ofrece, promete y entregauna comisión o dádiva una comisión o dádiva un Colaborador del IDU quien lo solicita o recibe  para  Recibir y suscribir el acta de recibo final de obra, sin llenar los requisitos afectando  los intereses del IDU.</t>
  </si>
  <si>
    <t>1. Manual de Interventoría y supervisión de contratos.(6. GESTIÓN ADMINISTRATIVA DEL CONTRATO) (12. GESTIÓN DEL CUMPLIMIENTO DEL CONTRATO)(ANEXO 3. OBLIGACIONES APLICABLES A LOS CONTRATOS DE OBRA)
2. Especificaciones Técnicas del IDU
3. Informes mensuales
4. Segregación de funciones
5. Plan de calidad</t>
  </si>
  <si>
    <t>Un Directivo del IDU solicita una dádiva o una comisión para  incidir en la Interventoría en la aprobación del Informe de las no conformidades u obras pendientes, ajustes y correcciones, solicitados al Contratista, sin llenar los requisitos afectando los intereses del IDU.</t>
  </si>
  <si>
    <t xml:space="preserve">1. Aplicación del Manual de Interventoría y supervisión de contratos.(6. GESTIÓN ADMINISTRATIVA DEL CONTRATO) (12. GESTIÓN DEL CUMPLIMIENTO DEL CONTRATO)(ANEXO 3. OBLIGACIONES APLICABLES A LOS CONTRATOS DE OBRA)
2. Especificaciones Técnicas del IDU
3. Informes mensuales
4. Segregación de funciones
5. Aplicación del Plan de calidad
</t>
  </si>
  <si>
    <t xml:space="preserve"> Un contratista ofrece, promete o entrega  una comisión o dádiva  a un Colaborador del IDU quien lo solicita o recibe para incidir en la Interventoría en la aprobación del Informe de las no conformidades u obras pendientes, ajustes y correcciones, solicitados al Contratista, sin llenar los requisitos afectando los intereses del IDU.</t>
  </si>
  <si>
    <t>Todos con evidencia</t>
  </si>
  <si>
    <t>Todos documentados</t>
  </si>
  <si>
    <t>1. Aplicación del  Manual de Interventoría y supervisión de contratos. .(ANEXO 3. OBLIGACIONES APLICABLES A LOS CONTRATOS DE OBRA) (15.6. ACTIVIDADES TÉCNICAS DE LA SUPERVISIÓN Y/O INTERVENTORIA CONTRACTUAL)
2. Especificaciones Técnicas del IDU 
3. Segregación de funciones</t>
  </si>
  <si>
    <t xml:space="preserve"> Un Directivo del IDU solicita una dádiva o una comisión para incidir en la interventoría para el recibo de las obras productos de un recorrido de verificación del estado de las obras, sin llenar los requisitos afectando los intereses del IDU.</t>
  </si>
  <si>
    <t xml:space="preserve">1. Aplicación del Manual de Interventoría y supervisión de contratos.(ANEXO 3. OBLIGACIONES APLICABLES A LOS CONTRATOS DE OBRA) (15.6. ACTIVIDADES TÉCNICAS DE LA SUPERVISIÓN Y/O INTERVENTORIA CONTRACTUAL)
2. Especificaciones Técnicas del IDU
3. Segregación de funciones
</t>
  </si>
  <si>
    <t>Un contratista ofrece, promete y entrega una comisión o dádiva a un Colaborador del IDU quien lo solicita o recibe   para que incida sobre la interventoría para el recibo de las obras productos de un recorrido de verificación del estado de las obras, sin llenar los requisitos afectando los intereses del IDU.</t>
  </si>
  <si>
    <t>1, 3, 4, 5 y 6 con evidencia</t>
  </si>
  <si>
    <t>1, 3, 4, 5 y 6  documentado</t>
  </si>
  <si>
    <t>1. Manual de Interventoría y supervisión de contratos (12.3.2. Trámite de adiciones, prórrogas, modificaciones, aclaraciones y cesiones contractuales) (12.3.3. Condiciones especiales para el trámite de adiciones, prórrogas, modificaciones, aclaraciones y cesiones) (ANEXO 3. OBLIGACIONES APLICABLES A LOS CONTRATOS DE OBRA).
2. Aplicación del Manual de gestión Contractual (11. seguimiento del contrato).
3. Aplicación del Procedimiento PR-EO-005 -EJECUCION DE PROYECTOS DE CONSTRUCCION DE INFRAESTRUCTURA VIAL Y ESPACIO PUBLICO.
4. Formato FO-GC-27 SOLICITUD DE ADICIÓN Y/O PRORROGA.
5. Procedimiento PRGC14 - MODIFICACIÓN Y CESIÓN A CONTRATOS ESTATALES.
6. Segregación de funciones y/o obligaciones en la revisión de soportes para modificación de contratos.</t>
  </si>
  <si>
    <t>Un Directivo del IDU solicita una dádiva o una comisión para  realizar las acciones necesarias para solucionar los inconvenientes presentados durante el desarrollo de la obra, gestionando adición y/o prórroga del contrato, sin que se requiera o que puede afectar los intereses del IDU.</t>
  </si>
  <si>
    <t xml:space="preserve">1. Manual de Interventoría y supervisión de contratos (12.3.2. Trámite de adiciones, prórrogas, modificaciones, aclaraciones y cesiones contractuales) (12.3.3. Condiciones especiales para el trámite de adiciones, prórrogas, modificaciones, aclaraciones y cesiones) (ANEXO 3. OBLIGACIONES APLICABLES A LOS CONTRATOS DE OBRA)
2. Manual de gestión Contractual (11. seguimiento del contrato)
3. Procedimiento PR-EO-005 -EJECUCION DE PROYECTOS DE CONSTRUCCION DE INFRAESTRUCTURA VIAL Y ESPACIO PUBLICO.
4. Formato FO-GC-27 SOLICITUD DE ADICIÓN Y/O PRORROGA.
5. Procedimiento PRGC14 - MODIFICACIÓN Y CESIÓN A CONTRATOS ESTATALES.
6. Segregación de funciones y/o obligaciones en la revisión de soportes para modificación de contratos.
</t>
  </si>
  <si>
    <t>Un contratista ofrece, promete y entrega una comisión o dádiva a un Colaborador del IDU quien lo solicita o recibe  para realizar las acciones necesarias para solucionar inconvenientes presentados durante el desarrollo de la obra solicitando adición y/o prórroga del contrato, sin que se requiera o que puede afectar los intereses del IDU.</t>
  </si>
  <si>
    <t>1. Manual de Interventoría y supervisión de contratos.(15.4. ACTIVIDADES FINANCIERAS EN LA SUPERVISIÓN Y/O INTERVENTORÍA
CONTRACTUAL )
2. Guía de pago a terceros
3. Procedimiento PR-EO-005 -EJECUCION DE PROYECTOS DE CONSTRUCCION DE INFRAESTRUCTURA VIAL Y ESPACIO PUBLICO.
4. Actas de recibo parcial de obra y de pago de interventoría.
5. Segregación de funciones y/o obligaciones en la revisión de los documentos para pago  a traves del sistema stone
6. Acta de pago de anticipo cuando aplique</t>
  </si>
  <si>
    <t>Un Directivo del IDU solicita una dádiva o una comisión para Realizar el trámite para los pagos correspondientes, sin llenar los requisitos afectando los intereses del IDU.</t>
  </si>
  <si>
    <t xml:space="preserve">1. Manual de Interventoría y supervisión de contratos.
2. Guía de pago a terceros
3. Procedimiento PREO005 -EJECUCION DE PROYECTOS DE CONSTRUCCION DE INFRAESTRUCTURA VIAL Y ESPACIO PUBLICO.
4. Actas de recibo parcial de obra y de pago de interventoría.
5. Segregación de funciones y/o obligaciones en la revisión de los documentos para pago  a traves del sistema stone
6. Acta de pago de anticipo cuando aplique
</t>
  </si>
  <si>
    <t>Un contratista ofrece, promete y entrega una comisión o dádiva  a un Colaborador del IDU quien lo solicita o recibe  para Realizar y gestionar el trámite para los pagos correspondientes, sin llenar los requisitos establecidos afectando los intereses del IDU.</t>
  </si>
  <si>
    <t>1, 3, 4, y 5 con evidencia</t>
  </si>
  <si>
    <t>2, 4 y 5  documentado</t>
  </si>
  <si>
    <t>1. Manual de Interventoría y supervisión de contratos (10. GESTIÓN DE LA CALIDAD) (ANEXO 3. OBLIGACIONES APLICABLES A LOS CONTRATOS DE OBRA)
2. Informes mensuales en el componente técnico - calidad
3. Procedimiento PREO005 -EJECUCION DE PROYECTOS DE CONSTRUCCION DE INFRAESTRUCTURA VIAL Y ESPACIO PUBLICO.
4. Bitácora de obra
5. Segregación de funciones y/o obligaciones en la revisión de los informes.</t>
  </si>
  <si>
    <t>Un Directivo del IDU solicita una dádiva o una comisión para recibir y aceptar los resultados de los ensayos de laboratorio, sin llenar los requisitos afectando los intereses del IDU.</t>
  </si>
  <si>
    <t>1. Manual de Interventoría y supervisión de contratos (10. GESTIÓN DE LA CALIDAD)
2. Informes mensuales en el componente técnico - calidad
3. Procedimiento PREO005 -EJECUCION DE PROYECTOS DE CONSTRUCCION DE INFRAESTRUCTURA VIAL Y ESPACIO PUBLICO.
4. Bitácora de obra
5. Segregación de funciones y/o obligaciones en la revisión de los informes.</t>
  </si>
  <si>
    <t>Un contratista ofrece, promete o entrega una comisión o dádiva  a un Colaborador del IDU quien lo solicita o recibe para recibir y aceptar de la Interventoría los resultados de los ensayos de laboratorio, sin llenar los requisitos afectando los intereses del IDU.</t>
  </si>
  <si>
    <t>1, 3, 4, 5, 6 y 7 con evidencia</t>
  </si>
  <si>
    <t>1, 3, 4, 5, 6 y 7  documentado</t>
  </si>
  <si>
    <t>1. Manual de Interventoría y supervisión de contratos. (9. ÍTEMS NO PREVISTOS PARA CONTRATOS A PRECIOS UNITARIOS) (ANEXO 3. OBLIGACIONES APLICABLES A LOS CONTRATOS DE OBRA)
2. Contrato
3. Listado de precios oficial del IDU
4. Lista de chequeo para la objeción o no de los APU no previstos en contratos de obra.
5. Segregación de funciones y/o obligaciones en la revisión de los APUS
6. Manual de gestión contractual (11.seguimiento del contrato)
7. Diligenciamiento formato FO-GC-38 "Modificación contractual inclusión de item no previstos"</t>
  </si>
  <si>
    <t>Un Directivo del IDU solicita una dádiva o una comisión para recibir de la Interventoría debidamente suscritos y aprobados los formatos de Análisis de  precios unitarios no previstos o el Acta de fijación de precios no previstos, para tramitarlos al interior del IDU  sin llenar los requisitos afectando los intereses del IDU.</t>
  </si>
  <si>
    <t xml:space="preserve">1. Manual de Interventoría y supervisión de contratos (9. ÍTEMS NO PREVISTOS PARA CONTRATOS A PRECIOS UNITARIOS) (ANEXO 3. OBLIGACIONES APLICABLES A LOS CONTRATOS DE OBRA)
2. Contrato
3. Listado de precios oficial del IDU
4. Lista de chequeo para la objeción o no de los APU no previstos en contratos de obra.
5. Segregación de funciones y/o obligaciones en la revisión de los APUS
6. Manual de gestión contractual (11.seguimiento del contrato).
7. Diligenciamiento formato FO-GC-38 "Modificación contractual inclusión de item no previstos"
</t>
  </si>
  <si>
    <t>Un contratista ofrece, promete y entrega una comisión o dádiva  a un Colaborador del IDU quien lo solicita o recibe para recibir de la Interventoría los formatos  de Análisis de  precios unitarios no previstos, o el Acta de fijación de precios no previstos, para tramitarlos al interior del IDU sin llenar los requisitos afectando los intereses del IDU.</t>
  </si>
  <si>
    <t>1. Manual de Interventoría y supervisión de contratos (6. GESTIÓN ADMINISTRATIVA DEL CONTRATO)(ANEXO 1. CONTENIDO DE INFORMES DE SEGUIMIENTO A CONTRATOS MISIONALES DE
CONSULTORÍA)
2. Informes mensuales y semanales de interventoría y su cargue en el ZIPA
3. Actas de seguimiento en el IDU y Comités de obra.
4. Segregación de funciones en la revisión de los informes.
5. Oficios de aprobación de los informes mensuales de interventoría</t>
  </si>
  <si>
    <t>Un Directivo del IDU solicita una dádiva o una comisión para recibir de la interventoría los informes presentados sin llenar los requisitos  afectando los intereses del IDU.</t>
  </si>
  <si>
    <t xml:space="preserve">1. Manual de Interventoría y supervisión de contratos (6. GESTIÓN ADMINISTRATIVA DEL CONTRATO) (ANEXO 1. CONTENIDO DE INFORMES DE SEGUIMIENTO A CONTRATOS MISIONALES DE
CONSULTORÍA) .
2. Informes mensuales y semanales de interventoría y su cargue en el ZIPA
3. Actas de seguimiento en el IDU y Comités de obra.
4. Segregación de funciones en la revisión de los informes.
5. Oficios de aprobación de los informes mensuales de interventoría
</t>
  </si>
  <si>
    <t>Un contratista ofrece, promete y entrega una comisión o dádiva a un Colaborador del IDU quien lo solicita o recibe  para recibir de la interventoría los informes presentados sin llenar los requisitos afectando los intereses del IDU.</t>
  </si>
  <si>
    <t>1. Convenios vigentes con las ESP
2. Manual de Interventoría y supervisión de contratos (ANEXO 3. OBLIGACIONES APLICABLES A LOS CONTRATOS DE OBRA)
3. Reuniones de seguimiento en el Idu y Comités de obra.
4. Actas de Seguimiento e inspección de campo.
5. Registros en la bitácora.
6. Segregación de funciones en los requerimientos de las ESP
7. Guia de cordinacion Institucional</t>
  </si>
  <si>
    <t>Un Directivo del IDU solicita una dádiva o una comisión para recibir revisar y suscribir de la Interventoría documento de avance de Obra de  redes de Servicios Públicos, sin llenar los requisitos,  afectando los intereses del IDU.</t>
  </si>
  <si>
    <t xml:space="preserve">1. Convenios vigentes con las ESP
2. Manual de Interventoría y supervisión de contratos.(ANEXO 3. OBLIGACIONES APLICABLES A LOS CONTRATOS DE OBRA)
3. Reuniones de seguimiento en el Idu y Comités de obra.
4. Actas de Seguimiento e inspección de campo.
5. Registros en la bitácora.
6. Segregación de funciones en los requerimientos de las ESP
7. Guia de cordinacion Institucional
</t>
  </si>
  <si>
    <t>Un contratista ofrece, promete y entrega  una comisión o dádiva a un Colaborador del IDU quien lo solicita o recibe  para recibir y suscribir documento de avance de Obra de redes de Servicios Públicos, sin llenar los requisitos afectando los intereses del IDU.</t>
  </si>
  <si>
    <t>1. Convenios vigentes con las ESP
2. Manual de Interventoría y supervisión de contratos.
3. Actas  de seguimiento en el IDU y Comités de obra (14 INTERVENTORÍA Y/O SUPERVISIÓN DE CONTRATOS MISIONALES).
4. Actas de Seguimiento e inspección de campo.
5. Segregación de funciones en los requerimientos de las ESP.
6. Actas de competencia de pago
7. Guia de cordinacion Institucional (6 ACTIVIDADES GENERALES DEL IDU A REALIZAR CON LAS ESP Y PRST).</t>
  </si>
  <si>
    <t>Un Directivo IDU solicita o recibe de un  tercero  una comisión o dádiva para que la ejecución de maniobras a cargo de la ESP queden a cargo IDU</t>
  </si>
  <si>
    <t>1, 3, 4, 5, y 6 con evidencia</t>
  </si>
  <si>
    <t>1, 3, 4, 5, y 6 documentado</t>
  </si>
  <si>
    <t xml:space="preserve">1. Convenios vigentes con las ESP
2. Manual de Interventoría y supervisión de contratos (14 INTERVENTORÍA Y/O SUPERVISIÓN DE CONTRATOS MISIONALES)
3. Actas  de seguimiento en el IDU y Comités de obra.
4. Actas de Seguimiento e inspección de campo.
5. Segregación de funciones en los requerimientos de las ESP.
6. Actas de competencia de pago
7. Guia de cordinacion Institucional (6 ACTIVIDADES GENERALES DEL IDU A REALIZAR CON LAS ESP Y PRST)
</t>
  </si>
  <si>
    <t>Un tercero ofrece, promete o entrega una comisión o dádiva  a un servidor IDU quien lo solicita o recibe  para que la ejecución de maniobras a cargo de la ESP queden a cargo IDU</t>
  </si>
  <si>
    <t>1, 3, 4, 5 y 6 documentado</t>
  </si>
  <si>
    <t>1. Convenios vigentes con las ESP
2. Manual de Interventoría y supervisión de contratos. (14 INTERVENTORÍA Y/O SUPERVISIÓN DE CONTRATOS MISIONALES)
3. Actas  de seguimiento en el IDU y Comités de obra.
4. Actas de Seguimiento e inspección de campo.
5. Registros en la bitácora.
6. Segregación de funciones en los requerimientos de las ESP</t>
  </si>
  <si>
    <t>Un Directivo del IDU solicita una dádiva o una comisión para manipular información de las reuniones dé seguimiento e inspecciones de campo programadas conjuntamente con la Interventoría, el Constructor y los delegados de las diferentes ESP sin llenar los requisitos, afectando los intereses del IDU.</t>
  </si>
  <si>
    <t xml:space="preserve">1. Convenios vigentes con las ESP
2. Aplicación del  Manual de Interventoría y supervisión de contratos (14 INTERVENTORÍA Y/O SUPERVISIÓN DE CONTRATOS MISIONALES)
3. Actas  de seguimiento en el IDU y Comités de obra.
4. Actas de Seguimiento e inspección de campo.
5. Registros en la bitácora.
6. Segregación de funciones en los requerimientos de las ESP
</t>
  </si>
  <si>
    <t>Un contratista ofrece, promete y entrega a un Colaborador del IDU quien lo solicita o recibe  una comisión o dádiva para manipular información de las reuniones de seguimiento e inspecciones de campo programadas conjuntamente con la Interventoría, el Constructor y los delegados de las diferentes ESP sin llenar los requisitos afectando los intereses del IDU.</t>
  </si>
  <si>
    <t>2 y 3 con evidencia</t>
  </si>
  <si>
    <t>2 y 3 documentado</t>
  </si>
  <si>
    <t xml:space="preserve">1. Aplicación del Manual de Interventoría y supervisión de contratos. (5. CONTROL Y SEGUIMIENTO DE LOS CONTRATOS.)
2. Informes mensuales y semanales de interventoría.
3. Actas de seguimiento en el Idu y Comités de obra.
</t>
  </si>
  <si>
    <t>Un contratista ofrece, promete y/o entrega una comisión o dádiva  a un Colaborador del IDU quien lo solicita o recibe  para que no asista a las reuniones de seguimiento y/o visitas conjuntas con la interventoría y el constructor,afectando los  intereses del IDU.</t>
  </si>
  <si>
    <t>1, 3, 4  y 5  con evidencias</t>
  </si>
  <si>
    <t xml:space="preserve">1, 3, 4  y 5  documentados </t>
  </si>
  <si>
    <t xml:space="preserve">1. Diseños entregados por el IDU, aprobados por terceros.
2. Aplicación del Manual de Interventoría y supervisión de contratos. (14 INTERVENTORÍA Y/O SUPERVISIÓN DE CONTRATOS MISIONALES)
3. Contrato y demás documentos.
4. Formato FO-EO-12 - LISTA DE CHEQUEO VERIFICACIÓN DE REQUISITOS PARA INICIO DE LA FASE DE EJECUCIÓN DE OBRA o el formato FO-EO-17 ACTA DE CAMBIO DE ETAPA,  con Segregación de funciones 
5. Informe a la Dirección General sobre el ejercicio de funciones delegadas, con Segregación de funciones </t>
  </si>
  <si>
    <t>- Deterioro reputacional</t>
  </si>
  <si>
    <t>Un Directivo del IDU acepta o recibe una dádiva o una comisión  para iniciar la etapa de construcción sin el cumplimiento de los requisitos establecidos.</t>
  </si>
  <si>
    <t>1, 3, 5 y 6 con evidencias</t>
  </si>
  <si>
    <t xml:space="preserve">1, 3, 5 y 6 documentados </t>
  </si>
  <si>
    <t xml:space="preserve">1. Diseños entregados por el IDU, aprobados por terceros.
2. Aplicación del  Manual de Interventoría y supervisión de contratos.(15.2. EJECUCIÓN DEL CONTRATO) (ANEXO 3. OBLIGACIONES APLICABLES A LOS CONTRATOS DE OBRA)
3. Contrato y demás documentos.
4. Formato FO-EO-12 - LISTA DE CHEQUEO VERIFICACIÓN DE REQUISITOS PARA INICIO DE LA FASE DE EJECUCIÓN DE OBRA o el formato FO-EO-17 ACTA DE CAMBIO DE ETAPA
5. Segregación de funciones 
6. Informe a la Dirección General sobre el ejercicio de funciones delegadas.
</t>
  </si>
  <si>
    <t>Un Contratista ofrece o promete una dádiva o una comisión  para iniciar la etapa de construcción sin el cumplimiento de los requisitos establecidos.</t>
  </si>
  <si>
    <t>1, 2, 4 y  5 con evidencias</t>
  </si>
  <si>
    <t>1, 2, 4 y  5 documentados</t>
  </si>
  <si>
    <t xml:space="preserve">1. Diseños entregados por el IDU, aprobados por terceros.
2. Contrato y demás documentos.
3. Aplicación del Manual de Interventoría y supervisión de contratos. (14.3.2 Obligaciones especiales por tipologías y esquemas contractuales)
4. Actas de seguimiento de contrato
5. Formato FO-EO-12 - LISTA DE CHEQUEO VERIFICACIÓN DE REQUISITOS PARA INICIO DE LA FASE DE EJECUCIÓN DE OBRA o formato FO-EO-17 ACTA DE CAMBIO DE ETAPA con Segregación de funciones.
6. Aplicación del Manual Único de Control y seguimiento ambiental y de SST del IDU (7.1 ETAPA PRELIMINAR Y/O PRECONSTRUCCIÓN)
</t>
  </si>
  <si>
    <t xml:space="preserve"> Un Tercero contratista o interventor ofrece o promete  una dádiva o una comisión  a  un servidor del IDU quien la solicita o recibe para obtener beneficios al momento de realizar seguimiento a  su gestión adelantada  en la fase de preliminares o en la etapa de preconstrucción o en la etapa de obras iniciales y gestiones preliminares</t>
  </si>
  <si>
    <t>1, 3, 4 ,5 y 6 con evidencias</t>
  </si>
  <si>
    <t xml:space="preserve">1, 3, 4 ,5 y 6 documentados </t>
  </si>
  <si>
    <t>1. Diseños entregados por el IDU, aprobados por terceros.
2. Contrato y demás documentos.
3. Aplicación del Manual de Interventoría y supervisión de contratos. (15.1. INICIO DE LA EJECUCIÓN CONTRACTUAL)
4. Actas de seguimiento de contrato
5. Formato FO-EO-12 - LISTA DE CHEQUEO VERIFICACIÓN DE REQUISITOS PARA INICIO DE LA FASE DE EJECUCIÓN DE OBRA o formato FO-EO-17 ACTA DE CAMBIO DE ETAPA 
6. Segregación de funciones.
7. Aplicación del Manual Único de Control y seguimiento ambiental y de SST del IDU (7.1 ETAPA PRELIMINAR Y/O PRECONSTRUCCIÓN)</t>
  </si>
  <si>
    <t xml:space="preserve"> Un Directivo del IDU solicita una dádiva o una comisión  para favorecer al constructor al momento de realizar seguimiento a la gestión adelantada por el contratista, en la fase de preliminares o en la etapa de preconstruccion o en la etapa de obras iniciales y gestiones preliminares</t>
  </si>
  <si>
    <t>2, 3 y 4 conevidencias</t>
  </si>
  <si>
    <t>2, 3 y 4 documentados</t>
  </si>
  <si>
    <t>1. Aplicación del Manual de Interventoría y supervisión de contratos (2.1.9. Hacer seguimiento al cumplimiento de los requisitos de suscripción del acta de inicio
del contrato) (1.1.2. Obligaciones generales para el Acta de Inicio)
2. Aplicación del Procedimiento PREO005 -EJECUCION DE PROYECTOS DE CONSTRUCCION DE INFRAESTRUCTURA VIAL Y ESPACIO PUBLICO.
3. Claúsulas Contrato.
4. Segregación de funciones en la revisión del acta de inicio.</t>
  </si>
  <si>
    <t>- Otro</t>
  </si>
  <si>
    <t>Un Directivo del IDU solicita una dádiva o una comisión  para suscribir el Acta de Inicio del Contrato de interventoría, SIN EL CUMPLIMIENTO DE LOS REQUISITOS establecidos contractualmente</t>
  </si>
  <si>
    <t>1, 3, 4 t 5 con evidencias</t>
  </si>
  <si>
    <t>1, 3, 4 t 5 documentados</t>
  </si>
  <si>
    <t xml:space="preserve">1. Anexo técnico del contrato descriptivo del personal requerido.
2. Manual de Interventoría y supervisión de contratos. (15.2.4. Control de equipos y/o personal del contratista)
3. Verificación en el SIAC de las dedicaciones del personal
4. Oficios de aprobación del personal requerido
5. Actas de inicio con Segregación de funciones.
</t>
  </si>
  <si>
    <t>Un Contratista o Interventor, ofrece o promete una dádiva o una comisión un servidor del IDU quien la solicita o recibe para  que se les reciba las hojas de vida para la ejecución  del contrato, sin el perfil requerido en los términos de referencia.</t>
  </si>
  <si>
    <t>1. Anexo técnico del contrato descriptivo del personal requerido.
2. Aplicación del Manual de Interventoría y supervisión de contratos.
3. Verificación en el SIAC de las dedicaciones del  personal (15.2.4. Control de equipos y/o personal del contratista)
4. Oficios de aprobación del personal requerido
5. Actas de inicio con Segregación de funciones.</t>
  </si>
  <si>
    <t>Un Directivo del IDU solicita una dádiva o una comisión para  recibir y/o aprobar de la Interventoría las hojas de vida para la ejecución  del contrato, sin el perfil requerido en el anexo técnico de persona con los términos de referencia.</t>
  </si>
  <si>
    <t>1, 2 y 4 con evidencias</t>
  </si>
  <si>
    <t>1, 2 y 4 documentado</t>
  </si>
  <si>
    <t>1. Modelo pliego tipo  tipo según Colombia Compra Eficiente.
2. Comité de Gestión Precontractual.
3. Aplicación del Manual de Gestión Contractual (9 MODALIDADES Y PROCESOS DE SELECCIÓN)
4. Segregación de funciones en la revisión de los estudios previos y demás documentos</t>
  </si>
  <si>
    <t>CONTRATISTAS PSP</t>
  </si>
  <si>
    <t>Un Directivo del IDU solicita una dádiva o una comisión  para favorecer a un contratista con la revisión de los Estudios previos y demás documentos de un proceso de selección.</t>
  </si>
  <si>
    <t xml:space="preserve">control 4 con evidensia  </t>
  </si>
  <si>
    <t>4 documentado</t>
  </si>
  <si>
    <t>1. Aplicación del Manual de Gestión Contractual (5.7 Inhabilidades, Incompatibilidades y conflicto de interéses) 
2. Aplicación de Manual de Interventoría y supervisión de contratos.  (5.7 Designación de la supervisión)
3. Aplicación de Procedimiento PREO005 -EJECUCION DE PROYECTOS DE CONSTRUCCION DE INFRAESTRUCTURA VIAL Y ESPACIO PUBLICO (2.1.3.9. Asignar mediante oficio o memorando el acompañamiento técnico)
4. Aplicación de claúsulas del Contrato 
5. Aplicación de Resolución de delegación de funciones.</t>
  </si>
  <si>
    <t>Un tercero  del IDU  ofrece o promete una dádiva a un Directivo  del IDU quien solicita o recibe para designar al profesional de apoyo a la supervisión o al supervisor del contrato de Interventoría, que favorezca al contratista para su ejecución</t>
  </si>
  <si>
    <t>3-4-5-6- con evidencias 
1-2 sin evidencias verificable</t>
  </si>
  <si>
    <t>3-4-5-6 documentados
1-2 sin documentar</t>
  </si>
  <si>
    <t xml:space="preserve">1. Manual de Gestión Contractual (5.7 Inhabilidades, Incompatibilidades y conflicto de interéses) 
2. Manual de Interventoría y supervisión de contratos.  (5.7 Designación de la supervisión)
3. Procedimiento PREO005 -EJECUCION DE PROYECTOS DE CONSTRUCCION DE INFRAESTRUCTURA VIAL Y ESPACIO PUBLICO (2.1.3.9. Asignar mediante oficio o memorando el acompañamiento técnico)
4. Declaración de conflicto de intereses a la suscripción del contrato y la publicación de la declaración de bienes y rentas de conformidad con la ley 2013 de 2016 y al decreto Distrital 189 de 2020.
</t>
  </si>
  <si>
    <t>Un tercero  del IDU  ofrece o promete una dádiva a un colaborador del IDU quien solicita o recibe para designar al profesional de apoyo a la supervisión o al supervisor del contrato de Interventoría, que favorezca al contratista para su ejecución</t>
  </si>
  <si>
    <t>CONSTRUCCIÓN DE PROYECTOS</t>
  </si>
  <si>
    <t xml:space="preserve">todos con evidencias </t>
  </si>
  <si>
    <t xml:space="preserve">Todos documentados </t>
  </si>
  <si>
    <t>DTGJ
DIRECCIÓN JUDICIAL</t>
  </si>
  <si>
    <t>1. Documento aprobado por el Comité de defensa que determina los Criterios para la contratación de apoderados externos.
2. Aplicación de la Política de prevención del daño antijurídico "Control de procesos judiciales", que se ejecutada a través de un informe  periódico suscrito por el jefe del área.
3. Control de proceso a través del aplicativo SIPROJ
4. Informe periódico de la gestión judicial del IDU a la Dirección General, Oficina de Control Interno y Alcaldía Mayor de Bogotá.</t>
  </si>
  <si>
    <t xml:space="preserve"> Pérdidas financieras y/o detrimento económico</t>
  </si>
  <si>
    <t>Un tercero ofrece, promete o entrega una dádiva a un Directivo del IDU quien la solicita o recibe para no cumplir o impedir con una defensa técnica adecuada a favor del IDU, en desarrollo del proceso judicial en cualquiera de sus etapas</t>
  </si>
  <si>
    <t xml:space="preserve">PRGL05_ATENCION_DE_ PROCESOS_ JUDICIALES_V 4.0 </t>
  </si>
  <si>
    <t>Un tercero ofrece, promete o entrega una dádiva a un colaborador del IDU quien la solicita o recibe para no cumplir o impedir con una defensa técnica adecuada a favor del IDU, en desarrollo del proceso judicial en cualquiera de sus etapas</t>
  </si>
  <si>
    <t>2 y 3  Con evidiencias</t>
  </si>
  <si>
    <t>2 y 3 documentados 
1 y 4 No documenatdos</t>
  </si>
  <si>
    <t>1. Aplicacion del Reglamento del Comité, con segregación de funciones en sus actuacicones y decisiones
2. Actas de Comité  de Conciliación, con segregación de funciones.
3. Fichas de análisis de los casos presentados en el comité generadas a través del SIPROJ 
4. Políticas de prevención del daño antijurídico aprobadas por el Comité de Conciliación y adoptadas por la Dirección General</t>
  </si>
  <si>
    <t>Un Tercero ofrece, promete  y/o entrega una dádiva o comisión  a un Directivo del IDU quien la solicita o recibe  para lograr que en comité de conciliacion se decida en beneficio de un tercero en sede prejudicial, sin tener ese derecho</t>
  </si>
  <si>
    <t>PRGL03_CONCILIACION_PREJUDICIAL_Y_JUDICIAL_V_3.0</t>
  </si>
  <si>
    <t>Un Tercero ofrece, promete  y/o entrega una dádiva o comisión  a un colaborador del IDU quien la solicita o recibe  para lograr que en comité de conciliacion se decida en beneficio de un tercero en sede prejudicial, sin tener ese derecho</t>
  </si>
  <si>
    <t>GESTIÓN LEGAL</t>
  </si>
  <si>
    <t>Para el periodo de seguimiento se mantuvieron los controles establecidos con el propósito de evitar que terceros interpongan sus intereses en las solicitudes de modificaciones contractuales radicadas en la DTGC. Así mismo, es pertinente indicar que no se tuvo conocimiento sobre materialización de posibles hechos de soborno, evidenciándose la eficacia de los controles.</t>
  </si>
  <si>
    <t xml:space="preserve">1-2-3-4 con evidenicias: </t>
  </si>
  <si>
    <t>1-2-3-4 documentados</t>
  </si>
  <si>
    <t xml:space="preserve">1. FO-GC-10 - Lista de Chequeo para la verificación documental de contratación. 
2. Comunicación donde se evidencia la revisión por parte de un abogado designado, de la modificación contractual y de los documentos soporte de la misma. 
3. Publicación de documentos modificatorios en la plataforma transaccional SECOP II
</t>
  </si>
  <si>
    <t>Un Tercero ofrece, promete o entrega dádivas a un Directivo del IDU, para   gestionar la solicitud de modificación del contrato (adición, prórroga, cesión, etc.) en beneficio del contratista, sin el lleno de los requisitos legales.</t>
  </si>
  <si>
    <t>PRGC14_MODIFICACION_Y_CESION_A_CONTRATOS_ESTATALES_V_5.0</t>
  </si>
  <si>
    <t xml:space="preserve">1. FO-GC-10 - Lista de Chequeo para la verificación documental de contratación. 
2. Comunicación dirigida al área que requiere el trámite de  modificación contractual donde se evidencia la revisión por parte de un abogado designado, de la solicitud de modificación contractual y de los documentos soporte de la misma. 
3. Publicación de las modificaciones contractuales en la plataforma transaccional SECOP II. 
4. Elaboración de la modificación contractual por el abogado designado con aprobación de abogado revisor y Director Tecnico de Gestión Contractual
</t>
  </si>
  <si>
    <t>Un Tercero ofrece, promete o entrega dádivas a un Colaborador del IDU, para   gestionar la solicitud de modificación del contrato (adición, prórroga, cesión, etc.) en beneficio del contratista, sin el lleno de los requisitos legales.</t>
  </si>
  <si>
    <t xml:space="preserve">1-2-3 con evidenicias: </t>
  </si>
  <si>
    <t>1-2-3 documentados</t>
  </si>
  <si>
    <t>1. Implementación de la política de prevención del daño antijurídico No A 05-2019 "Estratégia para la liquidación de contratos".
2. Proyección del acto administrativo que liquida unilateralmente el contrato, con aprobaciones a cargo de DTGC.
3. FO-GC-31 - Acta de liquidación de obra o recibo y liquidación de interventoría.</t>
  </si>
  <si>
    <t>Un Tercero ofrece, promete o entrega dádivas a un Directivo del IDU para  ajustar el acta de liquidación en favor de un tercero.</t>
  </si>
  <si>
    <t>PRGC13_LIQUIDACION_CONTRATOS_CONVENIOS_V 3 0</t>
  </si>
  <si>
    <t xml:space="preserve">1. Implementación de la política de prevención del daño antijurídico No A 05-2019 "Estratégia para la liquidación de contratos".
2. Proyección del acto administrativo que liquida unilateralmente el contrato, con aprobaciones a cargo de DTGC.
3. FO-GC-31 - Acta de liquidación de obra o recibo y liquidación de interventoría.
</t>
  </si>
  <si>
    <t>Un Tercero ofrece, promete o entrega dádivas a un Colaborador del IDU para  ajustar el acta de liquidación en favor de un tercero.</t>
  </si>
  <si>
    <t xml:space="preserve">Para el periodo de seguimiento se mantuvieron los controles establecidos con el fin de realizar la verificación de la autenticidad de las pólizas. Así mismo, es pertinente indicar que no se tuvo conocimiento sobre materialización de posibles hechos de soborno, evidenciándose la eficacia de los controles.
</t>
  </si>
  <si>
    <t>1. Comunicación remitida al contratista y al supevisor del contrato donde se evidencia la revisión del acta de aprobación de pólizas, realizada por parte del abogado designado  conforme al contenido de la garantía, teniendo en cuenta la cobertura y los amparos de acuerdo con los documentos y soportes contractuales.
2. Aprobaciones en la plataforma transaccional SECOP II
3. Formato FO-GC-21 Validación  de garantías a través de los medios dispuestos por la aseguradora</t>
  </si>
  <si>
    <t>Un tercero ofrece, promete o entrega dádivas a un Directivo del IDU  para que se aprueben las polizas de legalización del contrato sin el lleno de requisitos</t>
  </si>
  <si>
    <t>PR-GC-05 -  PRGC09 - SUSCRIPCIÓN DE CONTRATOS
PRGC14_MODIFICACION_Y_CESION_A_CONTRATOS_ESTATALES_V_5.0</t>
  </si>
  <si>
    <t>Para el periodo de seguimiento se mantuvieron los controles establecidos con el fin de realizar la verificación de la autenticidad de las pólizas. Así mismo, es pertinente indicar que no se tuvo conocimiento sobre materialización de posibles hechos de soborno, evidenciándose la eficacia de los controles</t>
  </si>
  <si>
    <t>1.  Comunicación remitida al contratista y al supevisor del contrato donde se evidencia la elaboración del acta de aprobación de pólizas, realizada por parte del abogado designado  conforme a las condiciones de la garantía, teniendo en cuenta la cobertura y los amparos de acuerdo con los documentos y soportes contractuales.
2. Revisión de las garantías del contrato en la plataforma transaccional SECOP II
3. Revisión de las condiciones establecidas en los contratos para la aprobación de las garantías contractuales
4. Formato FO-GC-21 Validación  de garantías a través de los medios dispuestos por la aseguradora.</t>
  </si>
  <si>
    <t>Un tercero ofrece, promete o entrega dádivas a un Colaborador del IDU para que se aprueben las polizas de legalización del contrato sin el lleno de requisitos</t>
  </si>
  <si>
    <t>Para el período de seguimiento se mantuvieron los controles establecidos con el propósito de evitar que terceros intervengan en la adjudicación para favorecerlos. Así mismo, es pertinente indicar que no se tuvo conocimiento sobre materialización de posibles hechos de soborno dentro de los procesos de selección, evidenciándose la eficacia de los controles.</t>
  </si>
  <si>
    <t xml:space="preserve">Todos los contrales estáncon evidenicias: </t>
  </si>
  <si>
    <t>Todos los contrales están documentados</t>
  </si>
  <si>
    <t xml:space="preserve">Ordenador del Gasto, DTPS </t>
  </si>
  <si>
    <t xml:space="preserve">1. Revisiones internas con base en las actividades y puntos de control establecidos en los Procedimientos. 
2. Acta de reunión con el Ordenador del Gasto en la cual se presenta la evaluación y todos aquellos aspectos del proceso, para analisis correspondiente, en los casos que aplique.
3. Plataforma transaccional SECOP II, en la cual se publican las propuestas, informes y demás documentos de los proponentes
4. Carta de presentacion con aceptacion de los anexos y condiciones, en los que se encuentran el pacto de excelencia y el pacto de transparencia. </t>
  </si>
  <si>
    <t>Un tercero ofrece, promete o entrega dádivas a un Directivo del IDU quien solicita o recibe   para favorecer la Adjudicación en beneficio de un tercero o para favorecerlo  en la Precalificación de su propuesta o para declarar desierto un proceso de selección.</t>
  </si>
  <si>
    <t>PR-GC-01
MINIMA CUANTÍA CONTRATACIÓN HASTA EL
10% DE LA MENOR CUANTÍA
PR-GC-02
LICITACION PUBLICA
PR-GC-03
SELECCIÓN ABREVIADA MENOR CUANTIA
PRGC04_CONCURSO_DE_MERITOS_ABIERTO_O_CON_PRECALIFICACION_V_9
PRGC07_SELECCION_ABREVIADA_SUBASTA_INVERSA_V_6.0</t>
  </si>
  <si>
    <t xml:space="preserve">1. Comunicaciones de las Revisiones internas de los grupos de trabajo de la DTPS . 
2. Acta de reunión con el Ordenador del Gasto en la cual se presenta la evaluación y todos aquellos aspectos del proceso, para analisis correspondiente, en los casos que aplique.
3. Plataforma transaccional SECOP II, en la cual se publican las propuestas, informes y demás documentos de los proponentes
4. Identificación del colaborador IDU de la DTPS, a través de códigos para asegurar la confidencialidad de la información.
5. Carta de presentacion con aceptacion de los anexos y condiciones, en los que se encuentran el pacto de excelencia y el pacto de transparencia. </t>
  </si>
  <si>
    <t>Un tercero ofrece, promete o entrega dádivas a un Colaborador del IDU quien solicita o recibe,  para favorecer la Adjudicación en beneficio de un tercero o para favorecerlo  en la Precalificación de su propuesta o para declarar desierto un proceso de selección.</t>
  </si>
  <si>
    <t xml:space="preserve">Para el período de seguimiento se mantuvieron los controles establecidos con el propósito de evitar que terceros intervengan en la aprobación de las modificaciones a través de adendas y/o en las respuesta a observaciones, para favorecerlos. Así mismo, es pertinente indicar que no se tuvo conocimiento sobre materialización de posibles hechos de soborno dentro de los procesos de selección, evidenciándose la eficacia de los controles.
</t>
  </si>
  <si>
    <t>1. Comunicaciones de las Revisiones internas de los grupos de trabajo de la DTPS .
2. Los Pliegos tipo emitidos por CCE establecen reglas generales para la Licitación; y la Entidad en el marco de la transparencia hizo transversal dichas políticas para las modalidades de selección que apliqueel resto de modalidades de selección. 
3. Plataforma transaccional SECOP II, en la cual se publican las propuestas, informes y demás documentos de los proponentes
4. Carta de presentacion con aceptacion de los anexos y condiciones, en los que se encuentran el pacto de excelencia y el pacto de transparencia. (Para mínima cuantía únicamente aplica Pacto de transparencia)</t>
  </si>
  <si>
    <t>Un tercero ofrece, promete o entrega dádivas a un Directivo del IDU quien solicita o recibe   para aprobar y suscribir una  adenda   y/o respuesta a observaciones en favor de un tercero.</t>
  </si>
  <si>
    <t>PR-GC-01
MINIMA CUANTÍA CONTRATACIÓN HASTA EL
10% DE LA MENOR CUANTÍA -PR-GC-02
LICITACION PUBLICA
PR-GC-03
SELECCIÓN ABREVIADA MENOR CUANTIA
PRGC04_CONCURSO_DE_MERITOS_ABIERTO_O_CON_PRECALIFICACION_V_9
PRGC07_SELECCION_ABREVIADA_SUBASTA_INVERSA_V_6.0</t>
  </si>
  <si>
    <t xml:space="preserve">Para el período de seguimiento se mantuvieron los controles establecidos con el propósito de evitar que terceros intervengan en modificaciones a través de adendas y/o en las respuesta a observaciones, para favorecerlos. Así mismo, es pertinente indicar que no se tuvo conocimiento sobre materialización de posibles hechos de soborno dentro de los procesos de selección, evidenciándose la eficacia de los controles.
</t>
  </si>
  <si>
    <t>1. Comunicaciones de las Revisiones internas de los grupos de trabajo de la DTPS.
2. Los Pliegos tipo emitidos por CCE establecen reglas generales para la Licitación; y la Entidad en el marco de la transparencia hizo transversal dichas políticas para las modalidades de selección que apliqueel resto de modalidades de selección. 
3. Plataforma transaccional SECOP II, en la cual se publican las propuestas, informes y demás documentos de los proponentes
4. Identificación del colaborador IDU de la DTPS, a través de códigos para asegurar la confidencialidad de la información.
5. Carta de presentacion con aceptacion de los anexos y condiciones, en los que se encuentran el pacto de excelencia y el pacto de transparencia. (Para mínima cuantía únicamente aplica Pacto de transparencia)</t>
  </si>
  <si>
    <t>Un tercero ofrece, promete o entrega dádivas a un Colaborador del IDU quien solicita o recibe   para generar Adenda dentro del proceso de selección  y/o dar respuesta a observaciones en favor de un tercero.</t>
  </si>
  <si>
    <t xml:space="preserve">Para el período de seguimiento se mantuvieron los controles establecidos con el propósito de evitar que terceros intervengan con el fin de que el directivo se aparte de la recomendación del grupo evaluador. Así mismo, es pertinente indicar que no se tuvo conocimiento sobre materialización de posibles hechos de soborno dentro de los procesos de selección, evidenciándose la eficacia de los controles. </t>
  </si>
  <si>
    <t>1. Comunicaciones de las Revisiones internas de los grupos de trabajo de la DTPS . 
2. Plataforma transaccional SECOP II, en la cual se publican las propuestas, informes y demás documentos de los proponentes.
3. Acta de reunión con el Ordenador del Gasto en la cual se presenta la evaluación y todos aquellos aspectos del proceso, para analisis correspondiente.</t>
  </si>
  <si>
    <t>Un tercero ofrece, promete o entrega dádivas a un Directivo del IDU quien solicita o recibe  para apartarse de la recomendación del grupo evaluador y asignar el proceso de selección en beneficio de un tercero</t>
  </si>
  <si>
    <t>PR-GC-02
LICITACION PUBLICA
PR-GC-03
SELECCIÓN ABREVIADA MENOR CUANTIA
PRGC04_CONCURSO_DE_MERITOS_ABIERTO_O_CON_PRECALIFICACION_V_9
PRGC07_SELECCION_ABREVIADA_SUBASTA_INVERSA_V_6.0</t>
  </si>
  <si>
    <t xml:space="preserve">Para el período de seguimiento se mantuvieron los controles establecidos con el propósito de evitar que terceros intervengan en la verificación y cumplimiento de los requisitos de evaluación establecidos en el pliego de condiciones. Así mismo, es pertinente indicar que no se tuvo conocimiento sobre materialización de posibles hechos de soborno dentro de los procesos de selección, evidenciándose la eficacia de los controles. </t>
  </si>
  <si>
    <t xml:space="preserve">1. Comunicaciones de las Revisiones internas de los grupos de trabajo de la DTPS . 
2. Plataforma transaccional SECOP II, en la cual se publican las propuestas, subsanaciones, informes y demás documentos de los proponentes
3. Identificación del colaborador IDU de la DTPS, a través de códigos para asegurar la confidencialidad de la información.
4. Carta de presentacion con aceptacion de los anexos y condiciones, en los que se encuentran el pacto de excelencia y el pacto de transparencia. </t>
  </si>
  <si>
    <t>Un tercero ofrece, promete o entrega dádivas a un Colaborador del IDU quien solicita o recibe  para evaluar las propuestas presentadas en el proceso de selección en beneficio de un tercero</t>
  </si>
  <si>
    <t xml:space="preserve">Para el período de seguimiento se mantuvieron los controles establecidos con el propósito de evitar que terceros intervengan en modificaciones a los documentos y/o pliegos de condiciones para favorecerlos. Así mismo, es pertinente indicar que no se tuvo conocimiento sobre materialización de posibles hechos de soborno dentro de los procesos de selección, evidenciándose la eficacia de los controles.
</t>
  </si>
  <si>
    <t xml:space="preserve">Ordenador del Gasto, DTPS,
Subcomité de Gestión precontractual en el que participan diversas áreas. 
 </t>
  </si>
  <si>
    <t>1. Comunicaciones de las Revisiones internas de los grupos de trabajo de la DTPS .                                                 
2. Segregación de funciones con Aprobaciones por el Ordenador del Gasto y Director Técnico de Procesos selectivos en los documentos oficiales del proceso de selección.
3. Evidencia de Flujo de aprobación en el SECOP II 
4. Actas de Subcomité de Gestión Precontractual donde se consignan las directrices en materia de contratación.
5. Los Pliegos tipo emitidos por CCE establecen reglas generales para los procesos de selección y la Entidad en el marco de transparencia hizo transversal dichas políticas para las demas modalidades de selección en las cuales no hay pliego tipo.</t>
  </si>
  <si>
    <t>Un tercero ofrece, promete o entrega dádivas a un Directivo del IDU quien solicita o recibe para ajustar el Proyecto de Pliego o pliego definitivo  y/o  aviso de convocatoria o apertura de proceso de selección en beneficio de un tercero</t>
  </si>
  <si>
    <t xml:space="preserve">1. Comunicaciones de las Revisiones internas de los grupos de trabajo de la DTPS .                                                 
2. Segregación de funciones con Aprobaciones por el Ordenador del Gasto y Director Técnico de Procesos Selectivos en los documentos oficiales del proceso de selección.
3. Evidencia de Flujo de aprobación en el SECOP II 
4. Actas de Subcomité de Gestión Precontractual donde se consignan las directrices en materia de contratación.
5. Los Pliegos tipo emitidos por CCE establecen reglas generales para los procesos de selección y la Entidad en el marco de transparencia hizo transversal dichas políticas para las demas modalidades de selección en las cuales no hay pliego tipo.
6. Carta de presentacion con aceptacion de los anexos y condiciones, en los que se encuentran el pacto de excelencia y el pacto de transparencia. </t>
  </si>
  <si>
    <t>Un tercero ofrece, promete o entrega dádivas a un Colaborador del IDU quien solicita o recibe para ajustar el Proyecto de Pliego o pliego definitivo  y/o  aviso de convocatoria o apertura de proceso de selección en beneficio de un tercero</t>
  </si>
  <si>
    <t>Para el período de seguimiento se mantuvieron los controles establecidos con el propósito de evitar la intervención de terceros en la aprobación de la revisión de los documentos iniciales que hacen parte de la  estructuración de los procesos de selección. Así mismo, es pertinente indicar que no se tuvo conocimiento sobre materialización de posibles hechos de soborno dentro de los procesos de selección, evidenciándose la eficacia de los controles.</t>
  </si>
  <si>
    <t>1. Comunicaciones de las Revisiones internas de los grupos de trabajo de la DTPS .                                                 
2. Segregación de funciones con Aprobaciones por el Ordenador del Gasto y Director Técnico de Procesos selectivos en los documentos oficiales del proceso de selección
3. Base de Datos de seguimiento y control de procesos con roles definidos para cada una de las etapas
4. Actas de Subcomité de Gestión Precontractual donde se consignan las directrices en materia de contratación.</t>
  </si>
  <si>
    <t>Un tercero ofrece,  o entrega dádivas a un Directivo del IDU quien solicita o recibe, para no aprobar la revisión de los documentos iniciales de los procesos de selección, en beneficio de un tercero</t>
  </si>
  <si>
    <t>Para el período de seguimiento se mantuvieron los controles establecidos con el propósito de evitar la intervención de terceros en la revisión de los documentos iniciales que hacen parte de la  estructuración de los procesos de selección. Así mismo, es pertinente indicar que no se tuvo conocimiento sobre materialización de posibles hechos de soborno dentro de los procesos de selección, evidenciándose la eficacia de los controles.</t>
  </si>
  <si>
    <t>1. Comunicaciones de las Revisiones internas de los grupos de trabajo de la DTPS .                                                 
2. Segregación de funciones con Aprobaciones por el Ordenador del Gasto y Director Técnico de Procesos Selectivos en los documentos oficiales del proceso de selección
3. Base de Datos de seguimiento y control de procesos con roles definidos para cada una de las etapas
4.  Evidencias de revisiones de los procesos con las áreas ordenadoras y/o área técnicas</t>
  </si>
  <si>
    <t>Un tercero ofrece,  o entrega dádivas a un Colaborador del IDU quien solicita o recibe,  para no revisar los documentos iniciales de los procesos de selección, en beneficio de un tercero</t>
  </si>
  <si>
    <t xml:space="preserve">Para el período de seguimiento se mantuvieron los controles establecidos con el propósito de evitar la intervención de terceros en la estructuración de los procesos. Así mismo, es pertinente indicar que no se tuvo conocimiento sobre materialización de posibles hechos de soborno dentro de los procesos de selección, evidenciándose la eficacia de los controles.
</t>
  </si>
  <si>
    <t xml:space="preserve">DTPS, Ordenador del Gasto, Subcomité de Gestión precontractual en el que participan diversas áreas. 
</t>
  </si>
  <si>
    <t>1.Comunicaciones de las Revisiones internas de los grupos de trabajo de la DTPS  
2. Actas de Subcomité de Gestión Precontractual donde se consignan las políticas y/o aprobaciones en materia de contratación.  
3. Los Pliegos tipo emitidos por CCE establecen reglas generales para los procesos de selección y la Entidad en el marco de transparencia hizo transversal dichas políticas para las demas modalidades de selección en las cuales no hay pliego tipo.
4. Carta de presentacion con aceptacion de los anexos y condiciones, en los que se encuentran el pacto de excelencia y el pacto de transparencia. (Para mínima cuantía únicamente aplica Pacto de transparencia)
5.   Evidencias de revisiones de los procesos con las áreas ordenadoras y/o área técnicas, antes y/o durante la estructuración de los procesos contractuales.</t>
  </si>
  <si>
    <t xml:space="preserve">Un tercero ofrece, promete o entrega dádivas a un Directivo del IDU quien solicita o recibe  para aprobar la estructuración del proceso y/o incluir en el componente técnico de los estudios o documentos previos un requisito,que pueda favorecer a un tercero en un proceso de selección afectando los intereses del IDU. </t>
  </si>
  <si>
    <t xml:space="preserve">DTPS. </t>
  </si>
  <si>
    <t>1.Comunicaciones de las Revisiones internas de los grupos de trabajo de la DTPS  
2. Actas de Subcomité de Gestión Precontractual donde se consignan las políticas y/o aprobaciones en materia de contratación. 
3. Los Pliegos tipo emitidos por CCE establecen reglas generales para los procesos de selección y la Entidad en el marco de transparencia hizo transversal dichas políticas para las demas modalidades de selección en las cuales no hay pliego tipo.
4. Carta de presentacion con aceptacion de los anexos y condiciones, en los que se encuentran el pacto de excelencia y el pacto de transparencia. (Para mínima cuantía únicamente aplica Pacto de transparencia)
5.   Evidencias de revisiones de los procesos con las áreas ordenadoras y/o área técnicas, antes y/o durante la estructuración de los procesos contractuales.</t>
  </si>
  <si>
    <t xml:space="preserve">Un tercero ofrece, promete o entrega dádivas a un Colaborador del IDU quien solicita o recibe  para realizar la estructuración del proceso y/o incluir en el componente técnico de los estudios o documentos previos un requisito,que pueda favorecer a un tercero en un proceso de selección afectando los intereses del IDU. </t>
  </si>
  <si>
    <t>Para el período de seguimiento se mantuvieron los controles establecidos con el propósito de evitar que terceros intervengan en la verificación de los requisitos de evaluación o en la respuesta a observaciones. Así mismo, es pertinente indicar que no se tuvo conocimiento sobre materialización de posibles hechos de soborno dentro de los procesos de selección, evidenciándose la eficacia de los controles.</t>
  </si>
  <si>
    <t xml:space="preserve">'1. Comunicaciones de las Revisiones internas de los grupos de trabajo de la DTPS  
2.  Segregación de funciones con Aprobaciones por el Ordenador del Gasto y Director Técnico de Procesos selectivos en los documentos oficiales del proceso de selección
3. Plataforma transaccional SECOP II donde se encuentran publicadas las propuestas y demás documentos del proceso
4. Acta de reunión para presentar la evaluación y todos aquellos aspectos del proceso.
</t>
  </si>
  <si>
    <t>Un tercero ofrece, promete o entrega dádivas a un Directivo  del IDU quien solicita o recibe  para suscribir respuesta a las observaciones y/ o modificar la evaluación en beneficio de un tercero</t>
  </si>
  <si>
    <t>PR-GC-01
MINIMA CUANTÍA CONTRATACIÓN HASTA EL
10% DE LA MENOR CUANTÍA</t>
  </si>
  <si>
    <t>'1. Comunicaciones de las Revisiones internas de los grupos de trabajo de la DTPS  
2.  Segregación de funciones con Aprobaciones por el Ordenador del Gasto y Director Técnico de Procesos selectivos en los documentos oficiales del proceso de selección
3. Plataforma transaccional SECOP II donde se encuentran publicadas las propuestas y demás documentos del proceso
4. Acta de reunión para presentar la evaluación y todos aquellos aspectos del proceso.
5. Identificación del colaborador IDU de la DTPS, a través de códigos para asegurar la confidencialidad de la información.</t>
  </si>
  <si>
    <t>Un tercero ofrece, promete o entrega dádivas a un Colaborador del IDU quien solicita o recibe  para Proyectar y  Publicar respuesta a las observaciones y/ o modificar la evaluación en beneficio de un tercero</t>
  </si>
  <si>
    <t xml:space="preserve">Para el período de seguimiento se mantuvieron los controles establecidos con el propósito de evitar que terceros intervengan en la correcta verificación los subsanes y/o aclaraciones, necesarios para emitir  el informe de evaluación. Así mismo, es pertinente indicar que no se tuvo conocimiento sobre materialización de posibles hechos de soborno dentro de los procesos de selección, evidenciándose la eficacia de los controles.  </t>
  </si>
  <si>
    <t xml:space="preserve">DTPS </t>
  </si>
  <si>
    <t xml:space="preserve">1. Revisiones internas con base en las actividades y puntos de control establecidos en los Procedimientos.
2.Segregación de funciones con Aprobaciones por el Ordenador del Gasto y Director Técnico de Procesos Selectivos en los documentos oficiales del proceso de selección
3. Plataforma transaccional SECOP II donde se encuentran publicadas las propuestas y demás documentos del proceso
4. Acta de reunión para presentar la evaluación y todos aquellos aspectos del proceso.
</t>
  </si>
  <si>
    <t>Un tercero ofrece, promete o entrega dádivas a un Directivo  del IDU quien solicita o recibe  para omitir la verificación de los requisitos habilitantes, solicitar aclaraciones o subsanaciones y/o no Verificar el contenido de los mismos  en beneficio de un tercero</t>
  </si>
  <si>
    <t>'1. Comunicaciones de las Revisiones internas de los grupos de trabajo de la DTPS  
2.  Segregación de funciones con Aprobaciones por el Ordenador del Gasto y Director Técnico de Procesos Selectivos en los documentos oficiales del proceso de selección
3. Plataforma transaccional SECOP II donde se encuentran publicadas las propuestas y demás documentos del proceso
4. Identificación del colaborador IDU de la DTPS, a través de códigos para asegurar la confidencialidad de la información.</t>
  </si>
  <si>
    <t>Un tercero ofrece, promete o entrega dádivas a un Colaborador del IDU quien solicita o recibe  para omitir la verificación de los requisitos habilitantes, solicitar aclaraciones o subsanaciones y/o no Verificar el contenido de los mismos  en beneficio de un tercero</t>
  </si>
  <si>
    <t xml:space="preserve">Para el período de seguimiento se mantuvieron los controles establecidos con el propósito de identificar precios artificialmente bajos en cada uno de los procesos y solicitar las aclaraciones pertinentes. Así mismo, es pertinente indicar que no se tuvo conocimiento sobre materialización de posibles hechos de soborno dentro de los procesos de selección, evidenciándose la eficacia de los controles. </t>
  </si>
  <si>
    <t>Ordenador del Gasto, DTPS</t>
  </si>
  <si>
    <t xml:space="preserve">1. Comunicaciones de las Revisiones internas de los grupos de trabajo de la DTPS  
2.  Segregación de funciones con Aprobaciones por el Ordenador del Gasto y Director Técnico de Procesos selectivos en los documentos oficiales del proceso de selección
3. Carta de presentacion con aceptacion de los anexos y condiciones de la invitación 
4. Plataforma transaccional SECOP II donde se encuentran publicadas las propuestas y demás documentos del proceso
</t>
  </si>
  <si>
    <t xml:space="preserve">Para el período de seguimiento se mantuvieron los controles establecidos con el propósito de identificar precios artificialmente bajos en cada uno de los procesos y solicitar las aclaraciones pertinentes. Así mismo, es pertinente indicar que no se tuvo conocimiento sobre materialización de posibles hechos de soborno dentro de los procesos de selección, evidenciándose la eficacia de los controles.  </t>
  </si>
  <si>
    <t>Todos los contrales están</t>
  </si>
  <si>
    <t xml:space="preserve">1. Comunicaciones de las Revisiones internas de los grupos de trabajo de la DTPS  
2.  Segregación de funciones con Aprobaciones por el Ordenador del Gasto y Director Técnico de Procesos selectivos en los documentos oficiales del proceso de selección
3. Carta de presentacion con aceptacion de los anexos y condiciones de la invitación 
4. Plataforma transaccional SECOP II donde se encuentran publicadas las propuestas y demás documentos del proceso
 </t>
  </si>
  <si>
    <t>GESTIÓN CONTRACTUAL</t>
  </si>
  <si>
    <t>Se mantiene el riesgo, los controles y la valoración en los términos de la revisión efectuada con el acompañamiento de la SGGC</t>
  </si>
  <si>
    <t>Controles 1, 2, 4 y 5 con evidencias</t>
  </si>
  <si>
    <t>Controles 1, 2, 4 y 5 documentados</t>
  </si>
  <si>
    <t xml:space="preserve">DTINI
SGDU
</t>
  </si>
  <si>
    <t xml:space="preserve">1. Solicitud de inscripción o renovación en el directorio de proveedores, con radicación en el Sistema de Gestión Documental
2. Creación de expediente único por solicitante en el sistema de gestión documental.
3. Aplicación del procedimiento PR-IC-03 Actualización Directorio Ambiental de Proveedores, en el marco de la verificación y análisis de los requisitos establecidos para la inscripción o renovación en cada categoría
4. Oficio de Respuesta a la solicitud de inscripción o renovación en el directorio de proveedores, con segregación de funciones.
5. Actualización del Visor del directorio publicado en la página Web.
</t>
  </si>
  <si>
    <t>Que un tercero entregue, promete u ofrezca dádivas a un Colaborador del IDU quien la solicita o recibe para que se le realice la inscripción o renovación en el Directorio de Proveedores (Resolución 1330 de 2019 o la que haga sus veces) al , sin el cumplimiento de los requisitos exigidos.</t>
  </si>
  <si>
    <t>ACTUALIZACIÓN DIRECTORIO DE PROVEEDORES</t>
  </si>
  <si>
    <t>DTINI
SGDU</t>
  </si>
  <si>
    <t>Que un tercero entregue, promete u ofrezca dádivas a un Directivo del IDU quien la solicita o recibe para que se le realice la inscripción o renovación en el Directorio de Proveedores (Resolución 1330 de 2019 o la que haga sus veces) al , sin el cumplimiento de los requisitos exigidos.</t>
  </si>
  <si>
    <t>Controles 1, 3, 4 y 5 con evidencias</t>
  </si>
  <si>
    <t>Controles 1, 3, 4 y 5 documentados</t>
  </si>
  <si>
    <t>DTINI
SDGU
ÁREAS EJECUTORAS</t>
  </si>
  <si>
    <r>
      <t>1. Memorando del área ejecutora solicitando la revisión de estándar geográfico en formato digital, o</t>
    </r>
    <r>
      <rPr>
        <sz val="8"/>
        <rFont val="Arial"/>
        <family val="2"/>
      </rPr>
      <t xml:space="preserve"> informe del Entorno Común de Datos (CDE por sus siglas en inglés) según aplique</t>
    </r>
    <r>
      <rPr>
        <sz val="8"/>
        <color rgb="FFFF0000"/>
        <rFont val="Arial"/>
        <family val="2"/>
      </rPr>
      <t>.</t>
    </r>
    <r>
      <rPr>
        <sz val="8"/>
        <color theme="1"/>
        <rFont val="Arial"/>
        <family val="2"/>
      </rPr>
      <t xml:space="preserve">
2. Aplicación del procedimiento PR-IC-02 Actualizacion del sistema de informacion geografico.
3. Memorando de respuesta a la solicitud de revisión de información de estandarización geográfica con segregación de funciones, o</t>
    </r>
    <r>
      <rPr>
        <sz val="8"/>
        <rFont val="Arial"/>
        <family val="2"/>
      </rPr>
      <t xml:space="preserve"> informe del Entorno Común de Datos (CDE por sus siglas en inglés) según aplique</t>
    </r>
    <r>
      <rPr>
        <sz val="8"/>
        <color theme="1"/>
        <rFont val="Arial"/>
        <family val="2"/>
      </rPr>
      <t xml:space="preserve">
4. Aplicación de la Guía GU-IC-06 Entrega de productos en formato digital de proyectos realizados en la infraestructura de los sistemas de movilidad y espacio público o el documento que haga sus veces.
5. Soporte  de realización de mesas de trabajo para</t>
    </r>
    <r>
      <rPr>
        <sz val="8"/>
        <color rgb="FFFF0000"/>
        <rFont val="Arial"/>
        <family val="2"/>
      </rPr>
      <t xml:space="preserve"> </t>
    </r>
    <r>
      <rPr>
        <sz val="8"/>
        <rFont val="Arial"/>
        <family val="2"/>
      </rPr>
      <t>aclaración de dudas</t>
    </r>
    <r>
      <rPr>
        <sz val="8"/>
        <color theme="1"/>
        <rFont val="Arial"/>
        <family val="2"/>
      </rPr>
      <t xml:space="preserve"> , con la asistencia de todos los actores de proceso (Contratista, interventor, apoyo a la supervisión y </t>
    </r>
    <r>
      <rPr>
        <sz val="8"/>
        <rFont val="Arial"/>
        <family val="2"/>
      </rPr>
      <t xml:space="preserve">encargado </t>
    </r>
    <r>
      <rPr>
        <sz val="8"/>
        <color theme="1"/>
        <rFont val="Arial"/>
        <family val="2"/>
      </rPr>
      <t xml:space="preserve">que revisa el estándar).
</t>
    </r>
  </si>
  <si>
    <t>Que un tercero  ofrezca, promete o entregue una dádiva a un Colaborador del IDU quien la solicita o recibe para que se apruebe o agilice el proceso de revisión de la estandarización de la información sin el cumplimiento de los requisitos establecidos por el IDU.</t>
  </si>
  <si>
    <t>ACTUALIZACIÓN DEL SISTEMA DE INFORMACIÓN GEOGRÁFICA</t>
  </si>
  <si>
    <t xml:space="preserve">1. Memorando del área ejecutora solicitando la revisión de estándar geográfico de planos archivos en formato digital.
2. Aplicación del procedimiento PR-IC-02 Actualizacion del sistema de informacion geografico.
3. Memorando de respuesta a la solicitud de revisión de información de estandarización geográfica con segregación de funciones.
4. Aplicación de la Guía GU-IC-06 Entrega de productos en formato digital de proyectos realizados en la infraestructura de los sistemas de movilidad y espacio público o el documento que haga sus veces.
5. Soporte  de realización de mesas de trabajo de seguimiento de revisión, con la asistencia de todos los actores de proceso (Contratista, interventor, apoyo a la supervisión y profesional que revisa el estándar).
</t>
  </si>
  <si>
    <t>Que un tercero  ofrezca, promete o entregue una dádiva a un Directivo del IDU quien la solicita o recibe para que se apruebe o agilice el proceso de revisión de la estandarización de la información sin el cumplimiento de los requisitos establecidos por el IDU.</t>
  </si>
  <si>
    <t>1, 2, 4, 5, 6, 7  con evidendia implemnetada</t>
  </si>
  <si>
    <t>1, 2, 4, 5, 6, 7 Documentados</t>
  </si>
  <si>
    <r>
      <t>DTINI
SDGU
AREAS ESTRUCTURADORAS Y EJECUTORAS DE PROYECTOS</t>
    </r>
    <r>
      <rPr>
        <sz val="8"/>
        <color rgb="FFFF0000"/>
        <rFont val="Arial"/>
        <family val="2"/>
      </rPr>
      <t xml:space="preserve">
</t>
    </r>
  </si>
  <si>
    <r>
      <t xml:space="preserve">1. Memorando de solicitud de Ajustes o Inclusión de nuevos precios, con segregación de funciones.
2. Memorando de Respuesta de inclusión de precios.
3. Aplicación del procedimiento PR-IC-01 Actualización de la base de datos de precios de referencia.
4. Análisis de Mercado, (Estudio técnico y estadístico)
5. Aplicativo CIVILDATA
6. Visor de precios con registros y publiación de Históricos
7. Memorando dirigido a la SGDU remitiendo memoria técnica </t>
    </r>
    <r>
      <rPr>
        <sz val="8"/>
        <rFont val="Arial"/>
        <family val="2"/>
      </rPr>
      <t>del proceso de actualización de la base de precios.</t>
    </r>
    <r>
      <rPr>
        <sz val="8"/>
        <color theme="1"/>
        <rFont val="Arial"/>
        <family val="2"/>
      </rPr>
      <t xml:space="preserve">
8. Publicación en la página Web de la base de datos de los precios de referencia.</t>
    </r>
  </si>
  <si>
    <t xml:space="preserve">
Que un tercero con interés particular ofrezca, promete o entregue una dádiva, a un Directivo del IDU quien la solicita o recibe, para modificar el valor  del estudio o análisis de precios de referencia.</t>
  </si>
  <si>
    <t>ACTUALIZACIÓN DE LA BASE DE DATOS DE PRECIOS DE REFERENCIA</t>
  </si>
  <si>
    <t>DTINI
SDGU
AREAS ESTRUCTURADORAS Y EJECUTORAS DE PROYECTOS</t>
  </si>
  <si>
    <r>
      <t>1. Memorando de solicitud de Ajustes o Inclusión de nuevos precios, con segregación de funciones.
2. Memorando de Respuesta de inclusión de precios.
3. Aplicación del procedimiento PR-IC-01 Actualización de la base de datos de precios de referencia.
4. Análisis de Mercado, (Estudio técnico y estadístico)
5. Aplicativo CIVILDATA
6. Visor de precios con registros y publicación de Históricos
7. Memorando dirigido a la SGDU remitiendo memoria técnica</t>
    </r>
    <r>
      <rPr>
        <sz val="8"/>
        <rFont val="Arial"/>
        <family val="2"/>
      </rPr>
      <t xml:space="preserve"> del proceso de actualización de la base de precios. </t>
    </r>
    <r>
      <rPr>
        <sz val="8"/>
        <color theme="1"/>
        <rFont val="Arial"/>
        <family val="2"/>
      </rPr>
      <t xml:space="preserve">
8. Publicación en la página Web de la base de datos de los precios de referencia.</t>
    </r>
  </si>
  <si>
    <t xml:space="preserve">
Que un tercero con interés particular ofrezca, promete o entregue una dádiva, a un Colaborador del IDU quien la solicita o recibe, para modificar el valor  del estudio o análisis de precios de referencia.</t>
  </si>
  <si>
    <t>FRECUENCIA
CONTROL
8</t>
  </si>
  <si>
    <t>INNOVACIÓN Y GESTIÓN DEL CONOCIMIENTO</t>
  </si>
  <si>
    <t>Todos los controles tienen evidencias</t>
  </si>
  <si>
    <t>Todos los controles  están  documentados</t>
  </si>
  <si>
    <t xml:space="preserve">DTDP
UAECD
</t>
  </si>
  <si>
    <t xml:space="preserve">1. Radicación en el Sistema de Gestión Documental del recurso de reposición interpuesto
2. Asignación del recurso de reposición en el Sistema de Gestión Documental al Gestor jurídico
3. De ser necesario se emite auto de practica de pruebas
4. En el evento de recaer el recurso sobre el valor del avalúo se remite a la Unidad Administrativa de Catastro Distrital para lo pertinente
5. Acto administrativo que resuleve el recurso de reposición con los vb de segregación de funciones
</t>
  </si>
  <si>
    <t>Conducta Humana</t>
  </si>
  <si>
    <t>Un Directivo del IDU solicita o recibe dádivas  de un tercero para resolver favorablemente el recurso de reposición  interpuesto contra el acto administrativo que ordena la expropiación.</t>
  </si>
  <si>
    <t>ADQUISICIÓN PREDIAL</t>
  </si>
  <si>
    <t xml:space="preserve">1. Radicación en el Sistema de Gestión Documental del recurso de reposición interpuesto
2. Asignación del recurso de reposición en el Sistema de Gestión Documental al Gestor jurídico
3. De ser necesario se emite auto de práctica de pruebas
4. En el evento de recaer el recurso sobre el valor del avalúo se remite a la Unidad Administrativa de Catastro Distrital para lo pertinente
5. Acto administrativo que resuleve el recurso de reposición con los vb de segregación de funciones
</t>
  </si>
  <si>
    <t>Un  tercero ofrece, promete o entrega dádivas a un Colaborador del IDU quien solicita o recibe  para resolver favorablemente el recurso de reposición  interpuesto contra el acto administrativo que ordena la expropiación.</t>
  </si>
  <si>
    <t>DTDP
UAECD
IGAC
REGISTRO SNR</t>
  </si>
  <si>
    <t xml:space="preserve">
1. Tablero de control del equipo de seguimiento del proyecto
2. Reuniones de seguimiento por parte del Director Técnico de Predios - Subdirección General de Gestión Corporativa
3. Seguimiento Comité POAI
</t>
  </si>
  <si>
    <t>Un Tercero promete, ofrece o entrega una dádiva a un Colaborador del IDU quien solicita o la recibe  para que agilice el proceso de compraventa del predio.</t>
  </si>
  <si>
    <t xml:space="preserve">1. Tablero de control del equipo de seguimiento del proyecto
2. Reuniones de seguimiento por parte del Director Técnico de Predios
3.Publicación de agendas directivos
4. Terminos de adquisición establecidos en el procedimiento PR- GP-03  Adquisición predial 
</t>
  </si>
  <si>
    <t>Un Colaborador del IDU solicita o recibe dadivas o beneficios de un tercero para agilizar el proceso de compraventa de su predio.</t>
  </si>
  <si>
    <t xml:space="preserve">
1.   Contrato y/o convenio para la práctica de avalúos (Con entidades públicas - Catastro IGAC)
2.  Formato FO-DTGC-034 Pacto excelencia suscrito por el contratista
3. Lista de chequeo de revisión de avalúo 
4. Informe Técnico del avalúo
5. Comunicaciones oficiales a contratista valuador
</t>
  </si>
  <si>
    <t>Un Colaborador del IDU solicita o recibe dádivas o beneficios para alterar los avalúos comerciales de los predios y/o las correcciones de los mismos.</t>
  </si>
  <si>
    <t>DTDP
UAECD
REGISTRO SNR</t>
  </si>
  <si>
    <t xml:space="preserve">
1.   Contrato y/o convenio para la práctica de avalúos (Con entidades públicas - Catastro IGAC)
2.  Formato FO-DTGC-034 Pacto excelencia suscrito por el contratista
3. Lista de chequeo de revisión de avalúo 
4. Informe Técnico del avalúo
5. Comunicaciones oficiales a contratista valuador
</t>
  </si>
  <si>
    <t>Un Tercero promete, ofrece o entrega dádivas  a un Colaborador  IDU quien solicita o la recibe  para alterar los avalúos comerciales de los predios  y/o las correcciones de los mismos.</t>
  </si>
  <si>
    <t xml:space="preserve">1. Base de datos del Sistema de información geografico de Catastro Distrital
2. Reuniones con Catastro Distrital para identificar rutas de gestión de los procesos valuatorios y responsables
3. Generar alertas a la comunidad sobre estas situaciones, mediante volantes.
4. Escrituras que hacen parte del estudio de títulos del predio
5. Informe técnico de visita a terreno
6. Acto administrativo de oferta de compra del predio con la debida segregación de funciones
</t>
  </si>
  <si>
    <t>Que un Colaborador del IDU solicita o recibe una dádiva de un tercero  para alterar la información del registro fotográfico y/o la oferta de compra mejorando su valor en beneficio propio o de un tercero</t>
  </si>
  <si>
    <t xml:space="preserve">1. Base de datos del Sistema de información geografico de Catastro Distrital
2. Reuniones con Catastro Distrital para identificar rutas de gestión de los procesos valuatorios y responsables
3. Generar alertas a la comunidad sobre estas situaciones, mediante volantes.
4. Escrituras que hacen parte del estudio de títulos del predio
5. Informe técnico de visita a terreno
6. Acto administrativo de oferta de compra del predio con la debida segregación de funciones
</t>
  </si>
  <si>
    <t>Que un tercero promete, ofrece o entrega una dádiva a un servidir del IDU quien solicita o la recibe para que altere los registros topográficos y/o la oferta de compra mejorando su valor en beneficio propio o de un tercero</t>
  </si>
  <si>
    <t>DTDP
DTGC
STTR
REGISTRO SNR</t>
  </si>
  <si>
    <t xml:space="preserve">Un tercero ofrece o entrega una dádiva  a un Colaborador del IDU quien solicita o la recibe  para registrar  un pago o registrarlo parcialmente en beneficio propio o de un tercero  
</t>
  </si>
  <si>
    <t xml:space="preserve"> ADQUISICIÓN PREDIAL </t>
  </si>
  <si>
    <t xml:space="preserve">Un Colaborador del IDU solicita o recibe una dádiva de un tercero con el fin de no registrar un pago o registrarlo parcialmente en beneficio propio o de un tercero  
</t>
  </si>
  <si>
    <t xml:space="preserve">ADQUISICIÓN PREDIAL </t>
  </si>
  <si>
    <t xml:space="preserve">DTDP
DTGC
Subcomité de Gestión Predial y reasentamiento  </t>
  </si>
  <si>
    <t xml:space="preserve">
1. Informe de venta de predios que se presenta al Subcomité de Gestión Predial y reasentamiento 
2. Acta del Comité de Gestión y Desempeño donde se aprueba la venta de predios
3. Elaboración de los Estudios previos para la venta de predios autorizados con segregación de funciones
4. Minuta de venta de predio
</t>
  </si>
  <si>
    <t>Un tercero promete, ofrece o entrega una dádiva  a un Colaborador del IDU quien solicita o la recibe para recibir información privilegiada en la oferta pública de predios.</t>
  </si>
  <si>
    <t>ADMINISTRACIÓN Y VENTA DE PREDIOS</t>
  </si>
  <si>
    <t>Un Colaborador del IDU recibe o solicita una dádiva para proporcionar información privilegiada a terceros cuando hay oferta pública de predios.</t>
  </si>
  <si>
    <t>DTDP
DTGC</t>
  </si>
  <si>
    <t xml:space="preserve">1. Solicitud de suscripción de comodato o el instrumento contractual determinado por la Ley,  radicada en el  sistema de Gestión Documental
2. Solicitud de DTDP  y respuesta por parte a la DT Proyectos respecto de requerimiento del predio para nuevos proyectos 
3. Comite de predios en el cual se autoriza el comodato 
4. Concepto favorable del comite precontractual 
5. Elaboración de los estudios previos requeridos con segregación de funciones
6. Contrato de comodato o el instrumento contractual determinado por la Ley suscrito con segregación de funciones
</t>
  </si>
  <si>
    <t>Un tercero promete, ofrece o entrega dadivas a un Colaborador del IDU quien solicita o recibe para que autorice la entrega de un predio en comodato o el instrumento contractual determinado por la Ley,  sin el lleno de los requisitos.</t>
  </si>
  <si>
    <t xml:space="preserve">
1. Solicitud de suscripción de comodato o el instrumento contractual determinado por la Ley,  radicada en el  sistema de Gestión Documental
2. Elaboración de los estudios previos requeridos con segregación de funciones
3. Contrato de comodato o el instrumento contractual determinado por la Ley suscrito con segregación de funciones
4. Publicación de agendas directivos</t>
  </si>
  <si>
    <t>DTDP
STRF - Dtal</t>
  </si>
  <si>
    <t>1. Radicación de la reclamación de un tercero en el sistema de Gestión Documental
2. Revisión de la trazabilidad de la documentación por parte del Gestor asignado
3. Oficio de respuesta a través del ORFEO con segregación de funciones
4. Publicación de agendas directivos</t>
  </si>
  <si>
    <t xml:space="preserve">Un tercero promete, ofrece o entrega a un Directivo del IDU quien solicita o recibe  dádivas para que altere información respecto del inventario de  predios de propiedad el IDU
 </t>
  </si>
  <si>
    <t xml:space="preserve">1. Inventario de predios sobrantes.
2.- Reporte trimestral a la STPC de los predios recibidos en dación de pago
</t>
  </si>
  <si>
    <t xml:space="preserve">Un tercero promete, ofrece o entrega a un Colaborador del IDU quien solicita o recibe  dádivas para que altere información respecto del inventario de  predios de propiedad el IDU
 </t>
  </si>
  <si>
    <t>DTDP
comité Pre Contractual
DTPS</t>
  </si>
  <si>
    <t>1. Elaboración del estudio de mercado para establecer el presupuesto del proceso a contratar.
2. Elaboración de los estudios previos del proceso de contratación con segregación de funciones 
3. Presentación ficha técnica an te el Comité precongtractual
4. Utilización de la plataforma secop II
5. Publicación de agendas directivos</t>
  </si>
  <si>
    <t xml:space="preserve">Un Directivo del IDU solicita o recibe  dádivas  de un tercero  para favorecer a un posible oferente en el proceso de selección de servicios de demolición, mantenimiento, interventoría o vigilancia de predios
</t>
  </si>
  <si>
    <t>1 a 4 con evidencias</t>
  </si>
  <si>
    <t>1 A 4 docomentados</t>
  </si>
  <si>
    <t>1. Elaboración del estudio de mercado para establecer el presupuesto del proceso a contratar.
2. Elaboración de los estudios previos del proceso de contratación con segregación de funciones 
3. Presentación ficha técnica ante el Comité pre-contractual
4. Utilización de la plataforma secop II</t>
  </si>
  <si>
    <t>Un tercero ofrece. Promete  o entrega dádivas a un  Colaborador IDU quien solicita o recibe  para favorecer a un posible oferente en el proceso de selección de servicios de demolición, mantenimiento, interventoría o vigilancia de predios</t>
  </si>
  <si>
    <t>1 al 5 evidencias</t>
  </si>
  <si>
    <t>1 al 5 documentados</t>
  </si>
  <si>
    <t xml:space="preserve">DTDP
</t>
  </si>
  <si>
    <t xml:space="preserve">1. Base de control de validaciones llevada por el articulador  de restablecimiento de condiciones de cada proyecto (Backup semanal) con perfiles para acceso.
2. Tablero de control de cada proyecto.
3. Informe jurídico suscrito por el gestor socioeconómico y sociojurídico.
4. Validación con visto bueno de cada uno de los articuladores de los proyectos, en el acto administrativo de reconocimientos económicos.
5. Revisión y firma del acto administrativo de reconocimiento económico por parte de la DT de Predios.
</t>
  </si>
  <si>
    <t xml:space="preserve">Un tercero  entrega, promete u ofrece  dádivas a un Colaborador del IDU quien solicita o recibe  para reconocer derechos fuera de las condiciones y requisitos existentes ( vivienda de reposición - declaración de predio vulnerable o crítico - ajustes en la evaluación expost.) 
</t>
  </si>
  <si>
    <t>RESTABLECIMIENTO DE CONDICIONES</t>
  </si>
  <si>
    <t xml:space="preserve">Un tercero  entrega, promete u ofrece  dádivas a un Directivo del IDU quien solicita o recibe  para reconocer derechos fuera de las condiciones y requisitos existentes ( vivienda de reposición - declaración de predio vulnerable o crítico - ajustes en la evaluación expost.) 
</t>
  </si>
  <si>
    <t>1 y 2 con evidencias</t>
  </si>
  <si>
    <t>1 y 2 Documentados</t>
  </si>
  <si>
    <t>1. Validación con Vb de cada uno de los articuladores de los proyectos en el acto administrativo de reconocimientos económicos.
2. Revisión y firma del acto administrativo de reconocimiento económico por parte de la DT de Predios.</t>
  </si>
  <si>
    <t xml:space="preserve">Un tercero  ofrece, promete o entrega una dádiva a un Directivo del IDU quien solicita o recibe para agilizar o mejorar el reconocimiento de indemnizaciones y compensaciones, o de los beneficios derivados del Plan de Reasentamiento y/o Gestión Social sin el cumplimiento total de los requisitos 
</t>
  </si>
  <si>
    <t>RESTABLECIMIENTO DE CONDICIONES
ADQUISICIÓN PREDIAL</t>
  </si>
  <si>
    <t xml:space="preserve">1. Validación con Visto bueno de cada uno de los articuladores de los proyectos en el acto administrativo de reconocimientos económicos.
2. Revisión y firma del acto administrativo de reconocimiento económico por parte de la DT de Predios.
</t>
  </si>
  <si>
    <t xml:space="preserve">Un tercero  ofrece, promete o entrega una dádiva a un colaborador del IDU quien solicita o recibe para agilizar o mejorar el reconocimiento de indemnizaciones y compensaciones, o de los beneficios derivados del Plan de Reasentamiento y/o Gestión Social sin el cumplimiento total de los requisitos. </t>
  </si>
  <si>
    <t>1 a 5 con evideicnias</t>
  </si>
  <si>
    <t>1 a 5 documnetados</t>
  </si>
  <si>
    <t>Un tercero  ofrece, promete o entrega una dádiva a un Directivo del IDU quien solicita o recibe para que registre en el formato de censo información diferente a la real encontrada en terreno, o que altere la información con  posterioridad al cierre censal.</t>
  </si>
  <si>
    <t>1 a 5 con evidencias</t>
  </si>
  <si>
    <t>1 a 5 documentados</t>
  </si>
  <si>
    <t>Un tercero  ofrece, promete o entrega una dádiva a un Colaborador del IDU quien solicita o recibe para que registre en el formato de censo información diferente a la real encontrada en terreno, o que altere la información con  posterioridad al cierre censal.</t>
  </si>
  <si>
    <t>GESTIÓN PREDIAL</t>
  </si>
  <si>
    <t xml:space="preserve">
No hay cambios en la probabilidad e impacto del riesgo. Su nivel de riesgo es moderado. 
No se he materializado el riesgo y los controles permiten mitigar el mismo.</t>
  </si>
  <si>
    <t>ORSC
AREAS TÉCNICAS</t>
  </si>
  <si>
    <t xml:space="preserve">1. Verificación del Gestor Social de la aprobación por parte de la  interventoría  a cada uno de los informes y documentos del Plan social.
2. Aplicar elManual de supervisión e interventoría
</t>
  </si>
  <si>
    <t>Deterioro reputacional</t>
  </si>
  <si>
    <t xml:space="preserve">Un Tercero ofrece, promete o en trega dádivas a un Directivo del IDU quien la solicita o la recibe  para que se dé por cumplido el Plan de Gestión Social  (Plan de Acción, cronograma, Plan de Gestión Social, Actas de vecindad, entre otros) sin las respectivas revisiones y aprobaciones y los informes del contrato.
</t>
  </si>
  <si>
    <t xml:space="preserve">1. GESTIÓN SOCIAL EN ETAPA DE FACTIBILIDAD Y/O ESTUDIOS Y DISEÑOS
2. GESTIÓN SOCIAL EN LAS ETAPAS DE CONSTRUCCIÓN Y CONSERVACIÓN
</t>
  </si>
  <si>
    <t xml:space="preserve">1. Verificación del Gestor Social de la aprobación por parte de la  interventoría  a cada uno de los informes y documentos del Plan social.
2. Aplicar el Manual Manual de supervisión e interventoría
</t>
  </si>
  <si>
    <t xml:space="preserve">Un Tercero ofrece, promete o en trega dádivas a un Colaborador del IDU quien la solicita o la recibe  para que se dé por cumplido el Plan de Gestión Social  (Plan de Acción, cronograma, Plan de Gestión Social, Actas de vecindad, entre otros) sin las respectivas revisiones y aprobaciones y los informes del contrato.
</t>
  </si>
  <si>
    <t>1, 2 3 y 5  con evidencia</t>
  </si>
  <si>
    <t>1, 2 3 y 5  documentado</t>
  </si>
  <si>
    <t xml:space="preserve">ORSC
DTGC </t>
  </si>
  <si>
    <t>1.  Aprobación mediante memorando de las hojas de vida por parte del gestor social con segregación de funciones
2. Lista de chequeo y verificación de los requerimientos de personal mínimo
3. La minuta del contrato
4. Manual de supervisión e interventoría</t>
  </si>
  <si>
    <t>Un tercero ofrece, promete o entrega dadivas a un Directivo del IDU para que acepte profesionales sociales del proyecto sin que éstos cumplan los requisitos mínimos o que acepte la suplantación de un profesional.</t>
  </si>
  <si>
    <t>1.  Aprobación mediante memorando de las hojas de vida por parte del gestor social, con segregación de funciones
2. Lista de chequeo y verificación de los requerimientos de personal mínimo.
3. La minuta del contrato.
4. Aplicar el Manual de supervisión e interventoría
5. Formato FO-GC-34 Pacto de Excelencia</t>
  </si>
  <si>
    <t>Un tercero ofrece, promete o entrega dadivas a un Colaborador del IDU para que acepte profesionales sociales del proyecto sin que éstos cumplan los requisitos mínimos o que acepte la suplantación de un profesional.</t>
  </si>
  <si>
    <t>No hay cambios en la probabilidad e impacto del riesgo. Su nivel de riesgo es moderado. 
No se he materializado el riesgo y los controles permiten mitigar el mismo.</t>
  </si>
  <si>
    <t>2 con evidiencia</t>
  </si>
  <si>
    <t>2 con documentación</t>
  </si>
  <si>
    <t xml:space="preserve">ORSC
 </t>
  </si>
  <si>
    <t xml:space="preserve">1. Aplicar el Procedimiento PR-SC-08 GESTION SOCIAL EN ETAPA DE FACTIBILIDAD Y/O ESTUDIOS Y DISEÑOS
2. Registro de reuniones en el sistema Bachue (Modulo Gestión Participación Ciudadana)
</t>
  </si>
  <si>
    <t xml:space="preserve">Un Tercero entrega, promete u ofrece dádivas a un Directivo del IDU quien la solicita o recibe  para obtener cierto reconocimiento o beneficio y  oponerse o no en el proyecto a ejecutar.  </t>
  </si>
  <si>
    <t xml:space="preserve">Un Tercero entrega, promete u ofrece dádivas a un Colaborador del IDU quien la solicita o recibe  para obtener cierto reconocimiento o beneficio y  oponerse o no en el proyecto a ejecutar.  </t>
  </si>
  <si>
    <t>Todos tienen evidencia</t>
  </si>
  <si>
    <t>2, 3 y 4  estan documentados</t>
  </si>
  <si>
    <t>ORSC
STRF
STRT</t>
  </si>
  <si>
    <t xml:space="preserve">1. Ubicación de cámaras en lugares de atención presencial con carácter persuasivo
2. Información de gratuidad de los trámites y servicios en el SUIT 
3. Guía de trámites y servicios.
4. Radicación de los PQR en el sistema Bachue y/o Sistema de Gestión Documental
</t>
  </si>
  <si>
    <t>Un Tercero entrega, promete u ofrece dádivas a un Colaborador del IDU,  y esté la recibe o no; o, el colaborador solicita la dádiva al tercero, para agiizar la respuesta de su requerimiento o para que éste salga a favor del solicitante.</t>
  </si>
  <si>
    <t>ADMINISTRACIÓN DE CANALES DE SERVICIO A LA CIUDADANÍA</t>
  </si>
  <si>
    <t>GESTIÓN SOCIAL Y PARTICIPACIÓN CIUDADANA</t>
  </si>
  <si>
    <t>Jefe OAP - Profesional OAP</t>
  </si>
  <si>
    <t>PRPE01 Modificaciones Presupuestales</t>
  </si>
  <si>
    <t>PLANEACIÓN ESTRATÉGICA</t>
  </si>
  <si>
    <t>GESTIÓN INTEGRAL DE PROYECTOS</t>
  </si>
  <si>
    <t>PRÁCTICAS INTEGRALES DE GESTIÓN</t>
  </si>
  <si>
    <t>Se pudo verificar la eficacia de los controles  implementados.
Se estableció que no se ha evidenciado la materialización del riesgo.</t>
  </si>
  <si>
    <t xml:space="preserve">Todos los controles cuentan con evidencias </t>
  </si>
  <si>
    <t xml:space="preserve">Todos los controles están documentados </t>
  </si>
  <si>
    <t>1. Tablero de control para verificar el vencimiento de términos, segregación de funciones.
2. Resolución como resultado de cursar la segunda instancia con segregación de funciones.</t>
  </si>
  <si>
    <t>TERCERO INVESTIGADO- APODERADO</t>
  </si>
  <si>
    <t xml:space="preserve">DIRECTIVO </t>
  </si>
  <si>
    <t>Un tercero ofrece y/o entrega una dádiva o comisión a un Directivo del IDU quien la solicita o recibe con el fin de proferir fallo contrario a derecho, por ejemplo, absolutorio y/o declarar la preescripción, ya sea en proceso verbal u ordinario.</t>
  </si>
  <si>
    <t xml:space="preserve"> Procedimiento Segunda  Instancia Ley 734 2002
LEY 2094 DE 2021-DG </t>
  </si>
  <si>
    <t>Un tercero ofrece y/o entrega una dádiva o comisión a un Colaborador del IDU quien la solicita o recibe con el fin de proferir fallo contrario a derecho, por ejemplo, absolutorio y/o declarar la preescripción, ya sea en proceso verbal u ordinario.</t>
  </si>
  <si>
    <t>1. Tablero de control para verificar el vencimiento de términos, segregación de funciones.
2. Oficio mediante el cual se comunica la sanción a las autoridades competentes con segregación de funciones</t>
  </si>
  <si>
    <t>Un tercero ofrece o entrega una dádiva o comisión a un Directivo del IDU quien la solicita o recibe para  no comunicar la sanción disciplinaria a la Procuraduría General de la Nación y a la Personería de Bogotá y/u organismo correspondiente.</t>
  </si>
  <si>
    <t xml:space="preserve"> Procedimiento Primea Instancia en Etapa de Juzgamiento - Ley 734 2002
LEY 2094 DE 2021 - SGJ </t>
  </si>
  <si>
    <t>Un tercero ofrece o entrega una dádiva o comisión a un Colaborador del IDU quien la solicita o recibe para  no comunicar la sanción disciplinaria a la Procuraduría General de la Nación y a la Personería de Bogotá y/u organismo correspondiente.</t>
  </si>
  <si>
    <t>1. Acto administrativo condenatorio con segregación de funciones, debidamente notificado
2. Auto que concede el recurso de apelación (Cuando aplique)
3. Memorando remisorio a la Dirección General para la ejecución de la sanción o conocimiento de la segunda instancia</t>
  </si>
  <si>
    <t xml:space="preserve">Un Tercero ofrece y entrega una dádiva o comisión a un Directivo del IDU con el fin de no remitir la documentación a la Dirección General para que se tramite la ejecución de la sanción o la decisión del recurso de apelación (Cundo aplique) </t>
  </si>
  <si>
    <t xml:space="preserve">Un Tercero ofrece y entrega una dádiva o comisión a un Colaborador del IDU con el fin de no remitir la documentación a la Dirección General para que se tramite la ejecución de la sanción o la decisión del recurso de apelación (Cundo aplique) </t>
  </si>
  <si>
    <t>1. Formato FO-EC-123 Fijación del Procedimiento Disciplinario, con segregación de funciones
2. Proyección acto administrativo con segregación de funciones</t>
  </si>
  <si>
    <t>Un Tercero ofrece y entrega una dádiva o comisión a un Directivo del IDU quien la solicita o recibe con el fin de proferir fallo absolutorio, modificar los cargos y/o declarar la prescripción ya sea en el proceso verbal u ordinario.</t>
  </si>
  <si>
    <t>Un Tercero ofrece y entrega una dádiva o comisión a un Colaborador del IDU quien la solicita o recibe con el fin de proferir fallo absolutorio, modificar los cargos y/o declarar la prescripción ya sea en el proceso verbal u ordinario.</t>
  </si>
  <si>
    <t xml:space="preserve">1. Formato FO-EC-123 Fijación del Procedimiento Disciplinario, con segregación de funciones </t>
  </si>
  <si>
    <t>Un tercero ofrece  entrega una dádiva o comisión a un Directivo del IDU quien la solicita o recibe con el fin de modificar los cargos en la etapa de juzgamiento, ya sea en el proceso verbal u ordinario, en beneficio propio o de un tercero.</t>
  </si>
  <si>
    <t>Un tercero ofrece  entrega una dádiva o comisión a un Colaborador del IDU quien la solicita o recibe con el fin de modificar los cargos en la etapa de juzgamiento, ya sea en el proceso verbal u ordinario, en beneficio propio o de un tercero.</t>
  </si>
  <si>
    <t>1. Declaración de Conflicto de interés que se realiza a través del SIDEAP y el SIGEP</t>
  </si>
  <si>
    <t>Un Tercero ofrece o entrega una dádiva o comisión a un Directivo del IDU quien la solicita o recibe  con el fin  de omitir la declaración de un conflicto de  intereses, ya sea en el proceso verbal u ordinario.</t>
  </si>
  <si>
    <t>Un Tercero ofrece o entrega una dádiva o comisión a un Colaborador del IDU quien la solicita o recibe  con el fin  de omitir la declaración de un conflicto de  intereses, ya sea en el proceso verbal u ordinario.</t>
  </si>
  <si>
    <t xml:space="preserve">1. Formato FO-EC-123 Fijación del Procedimiento Disciplinario, con segregación de funciones. 
2. Tablero de control para verificar el vencimiento de términos, segregación de funciones.
3. Revisión mensual del estado de los procesos para la etapa de juzgamiento en la SGJ (revisión SID). 
</t>
  </si>
  <si>
    <t>Un Tercero ofrece y entrega una dádiva o comisión a un Directivo del IDU quien la solicita o recibe con el fin de dilatar la sustanciación en la etapa de juzgamiento, ya sea verbal u ordinario.</t>
  </si>
  <si>
    <t xml:space="preserve">1. Formato FO-EC-123 Fijación del Procedimiento Disciplinario, con segregación de funciones. 
 2. Tablero de control para verificar el vencimiento de términos, segregación de funciones.
3. Revisión mensual del estado de los procesos para la etapa de juzgamiento en la SGJ (revisión SID). 
</t>
  </si>
  <si>
    <t>Un Tercero ofrece y entrega una dádiva o comisión a un Colaborador del IDU quien la solicita o recibe con el fin de dilatar la sustanciación en la etapa de juzgamiento, ya sea verbal u ordinario.</t>
  </si>
  <si>
    <t>OCDI</t>
  </si>
  <si>
    <t>1. Revisión inicial por parte del abogado de queja y/o expediente al recibirlo por reparto (correo).
2. Decisiones proyectadas con segregación de funciones
3. Acceso controlado a la Oficina mediante el diligenciamiento de la planilla FO-RF-06 Formato de control a personas que ingresan a áreas restringidas del IDU.
4. Control de acceso biométrico y/o tarjeta de aproximación  para el personal de la OCDI a sus instalaciones.
5.  Revisión plataforma SID de la Alcaldía Mayor de Bogotá.</t>
  </si>
  <si>
    <t xml:space="preserve"> Conducta Humana (Moral y ética) en beneficio particular</t>
  </si>
  <si>
    <t>TERCERO - INVESTIGADO - APODERADO</t>
  </si>
  <si>
    <t>Un tercero ofrece, promete o entrega una dádiva o comisión a un Directivo del IDU quien la solicita o recibe para incidir en la etapa de instrucción y/o dilatar la sustanciación en favor de un tercero.</t>
  </si>
  <si>
    <t>Procedimiento Primera Instancia en etapa de Instrucción (aprobado por la Resolución 171 de 2022 expedida por la Alcaldía Mayor de Bogotá) - OCDI</t>
  </si>
  <si>
    <t>Un tercero ofrece, promete o entrega una dádiva o comisión a un Colaborador del IDU quien la solicita o recibe para incidir en la etapa de instrucción y/o dilatar la sustanciación en favor de un tercero.</t>
  </si>
  <si>
    <t xml:space="preserve">1. Seguimiento de la jefatura de la OCDI a los términos legales de los procesos en la etapa de instrucción.
2. Directriz y/o recomendaciones a los abogados de apoyo de la OCDI para identificar oportunamente los términos de prescripción.
</t>
  </si>
  <si>
    <t>El Tercero ofrece, promete o entrega  una dádiva o comisión a un Directivo del IDU quien la solicita o recibe,  para que de lugar a la prescripción del proceso en la etapa de instrucción.</t>
  </si>
  <si>
    <t>El Tercero ofrece, promete o entrega  una dádiva o comisión a un Colaborador del IDU quien la solicita o recibe,  para que de lugar a la prescripción del proceso en la etapa de instrucción.</t>
  </si>
  <si>
    <t>Todos los controles tiene registros</t>
  </si>
  <si>
    <t>Controles documentados. EL 3 control lo certifica STRF periódicamente</t>
  </si>
  <si>
    <t xml:space="preserve">1. Revisión trimestral de todos los expedientes a cargo de la OCDI y los expedientes enviados a la SGJ. (Cuadro control mensual )
2. Acceso controlado a la Oficina mediante el diligenciamiento de la planilla FO-RF-06 Formato de control a personas que ingresan a áreas restringidas del IDU.
3. Control de acceso biométrico y/o tarjeta de aproximación  para el personal de la OCDI a sus instalaciones.
4. Constancia de revisión Carpeta Virtual y expediente físico
5. Constancia de actualización plataforma SID de la Alcaldía Mayor de Bogotá
</t>
  </si>
  <si>
    <t>El Tercero ofrece, promete o entrega una dádiva o comisión a un Directivo del IDU quien la solicita o recibe  para que realice acciones encaminadas a extraviar el expediente disciplinario en su totalidad o desaparecer un documento del mismo.</t>
  </si>
  <si>
    <t>El Tercero ofrece, promete o entrega una dádiva o comisión a un Colaborador del IDU quien la solicita o recibe  para que realice acciones encaminadas a extraviar el expediente disciplinario en su totalidad o desaparecer un documento del mismo.</t>
  </si>
  <si>
    <t>Jefe y equipo OCI
comité ccordinación Control interno
Alcandía Mayor
equipos  interdisciplinarios para la auditoría.
auditados y auditor líder</t>
  </si>
  <si>
    <t xml:space="preserve">1. Conformación de equipos  interdisciplinarios para la auditoría, con selección rigurosa de auditores
2. Elección independiente del Jefe de OCI por parte de la Alcaldía Mayor 
3. Planificación de las auditorias basadas en riesgos.
4. Suscripción de acuerdo de confidencialidad y declaración de no conflicto de interés.
5. Evaluación de los auditores por parte de auditados y auditor líder.
6. Revisión y Aprobación y aprobado por el Comité Institucional de Coordinación de Control Interno del Plan de Auditoría.
7. Memorando dirigido al líder del proceso informando el proceso auditor. 
8. Revisión del informe final de auditoría por el Comité Institucional de Coordinación de Control Interno, en caso de que el auditado lo solicite. 
</t>
  </si>
  <si>
    <t xml:space="preserve">Un Tercero ofrece o entrega a un Directivo del IDU quien la solicita o recibe una dádiva o comisión para influir en la determinación del objetivo, alcance, muestra y resultado de una auditoría, afectando los intereses del IDU y/o favoreciendo los intereses particulares.  </t>
  </si>
  <si>
    <t>PR-EC-01_EVALUACIÓN INDEPENDIENTE Y AUDITORIAS INTERNAS</t>
  </si>
  <si>
    <t xml:space="preserve">Un Tercero ofrece o entrega a un colaborador del IDU quien la solicita o recibe una dádiva o comisión para influir en la determinación del objetivo, alcance, muestra y resultado de una auditoría, afectando los intereses del IDU y/o favoreciendo los intereses particulares.  </t>
  </si>
  <si>
    <t>Evaluar el desempeño de los procesos de la Entidad en relación con metas, planes, cumplimiento normativo y controles, así como las actuaciones de los servidores públicos, para asegurar el cumplimiento de los fines institucionales a través de la aplicación de los instrumentos pertinentes.</t>
  </si>
  <si>
    <t>EVALUACIÓN Y CONTROL</t>
  </si>
  <si>
    <t>* Se mantiene el riesgo y su valoración
* Se validan los controles en términos de efectividad y se encuentran acorde
* Se revisaron las observaciones de la 2da. Línea de defensa encontrando que el riesgo y sus controles son adecuados</t>
  </si>
  <si>
    <t>todos tienen evidiencias</t>
  </si>
  <si>
    <t xml:space="preserve">Todos estan documentados </t>
  </si>
  <si>
    <t>SGDU 
OCIT
SGI</t>
  </si>
  <si>
    <t>1.Propuesta del sector privado o intención para ejecutar un proyecto de infraestructura vial a través del mecanismo de permisos Voluntarios
2, Socialización y presentación del proyecto por el solicitante con las áreas relacionadas y pertinentes del IDU de la intención del permiso
3. Memorandos de validación del proyecto con las diferentes áreas del IDU (DTAI-DTINI-DTDP-DTP-DTC.DTCI)
4. Memorando de solicitud de publicación a la OAC de la intención del permiso voluntario en un diario de alta circulación
5. Oficio de respuesta al solicitante determinando  la viabilidad o no del permiso
6. Solicitud formal del interesado del permiso Voluntario  una vez se le comunicó que es viable
7. Memorando de recomendación a la Dirección General de suscripción del acto administrativo por medio del cual se otorga el permiso  
8. Notificación al interesado del Acto Administrativo suscrito y legalización del mismo</t>
  </si>
  <si>
    <t>Un interesado en intervenir infraestructura vial a través de un permiso voluntario acepta, solicita, promete, ofrece o entrega dádivas a un Directivo del IDU, para dar un concepto favorable sin que se cumplan las validaciones establecidas, o de alguna otra manera no sea conveniente el proyecto propuesto por el interesado.</t>
  </si>
  <si>
    <t>PERMISOS PARA LA INTERVENCIÓN DE INFRAESTRUCTURA DE TRANSPORTE POR TERCEROS</t>
  </si>
  <si>
    <t>1.Propuesta del sector privado o intención para ejecutar un proyecto de infraestructura vial a través del mecanismo de permisos Voluntarios
2, Socialización y presentación del proyecto por el solicitante con las áreas relacionadas y pertinentes del IDU de la intención del permiso
3. Memorandos de validación del proyecto con las diferentes áreas del IDU (DTAI-DTINI-DTDP-DTP-DTC.DTCI)
4. Memorando de solicitud de publicación a la OAC de la intención del permiso voluntario en un diario de alta circulación
5. Oficio de respuesta al solicitante determinando  la viabilidad o no del permiso
6. Solicitud formal del interesado del permiso Voluntario  una vez se le comunico que es viable
7. Memorando de recomendación a la Dirección General de suscripción del acto administrativo por medio del cual se otorga el permiso  
8. Notificación al interesado del Acto Administrativo suscrito y legalización del mismo</t>
  </si>
  <si>
    <t>Un interesado en intervenir infraestructura vial a través de un permiso voluntario acepta, solicita, promete, ofrece o entrega dádivas a un Colaborador del IDU, para dar un concepto favorable sin que se cumplan las validaciones establecidas, o de alguna otra manera no sea conveniente el proyecto propuesto por el interesado.</t>
  </si>
  <si>
    <t>1. Convenios Suscritos con Transmilenio con obligaciones definidas y responsables 
2. Oficios de solicitud de CDP, CRP y SAP (solicitud de autorización de pago) del IDU a Transmilenio
3. Seguimiento periódico al presupuesto aprobado para la ejecución de los convenios de Transmilenio a través del Comité IDU- Transmilenio.</t>
  </si>
  <si>
    <t xml:space="preserve">Un tercero acepta, solicita, promete, ofrece o entrega dádivas a un Directivo del IDU quien la solicita o recibe, para aprobar la solicitud del CDP, CRP y SAP (solicitud de autorización de pago) y asignar la fuente de financiación, sin contar con los parámetros requeridos o de cumplimiento.  </t>
  </si>
  <si>
    <t>INSTRUCTIVO SOLICITUD DE CDP, CRP, Y SAP A TRANSMILENIO</t>
  </si>
  <si>
    <t xml:space="preserve">Un tercero acepta, solicita, promete, ofrece o entrega dádivas a un Colaborador del IDU quien la solicita o recibe, para aprobar la solicitud del CDP, CRP y SAP (solicitud de autorización de pago) y asignar la fuente de financiación, sin contar con los parámetros requeridos o de cumplimiento.  </t>
  </si>
  <si>
    <t xml:space="preserve">1, 2, 3 y 4 con evidencia permanente </t>
  </si>
  <si>
    <t xml:space="preserve">1. Propuesta de APP presentada al IDU por el Originador
2, Registro en el RUAPP
3. Comité Distrital de APP
4. Acto Administrativo de viabilidad o rechazo de la propuesta de APP </t>
  </si>
  <si>
    <t>Un tercero acepta, solicita, promete, ofrece o entrega dádivas a un Directivo del IDU quien la solicita o recibe, para emitir un concepto de viabilidad sobre una propuesta de APP Privada presentada ante el IDU generando un favorecimiento en el proyecto de APP.</t>
  </si>
  <si>
    <t>CARACTERIZACIÓN
APPs</t>
  </si>
  <si>
    <t>Un tercero acepta, solicita, promete, ofrece o entrega dádivas a un Colaborador del IDU quien la solicita o recibe, para emitir un concepto de viabilidad sobre una propuesta de APP Privada presentada ante el IDU generando un favorecimiento en el proyecto de APP.</t>
  </si>
  <si>
    <t>1. Oficios de solicitud del tercero con la propuesta de cumplimiento de las obligaciones en el marco de los instrumentos de planeación
2. Mesas de reunión o de trabajo (convocatorias, grabaciones, listas de asistencia, etc)
2. Memorando de recomendación de suscripción de los convenios, acuerdos y/o actos administrativos con anexos requeridos. 
3. Supervisión y/o acompañamiento de los convenios, acuerdos y/o actos administrativos a suscribir.
4. Acto administrativo por medio del cual se adopta el instrumento de movilidad o se aprueba el acta de compromiso</t>
  </si>
  <si>
    <t>Un tercero público o privado acepta, solicita, promete, ofrece o entrega dádivas a un Directivo del IDU quien la solicita o recibe, para modificar o alterar los estudios previos y las propuestas de convenios, acuerdos y/o actos administrativos derivados de los instrumentos de planeación y/o movilidad adoptados por la respectiva autoridad .</t>
  </si>
  <si>
    <t>CARACTERIZACIÓN
Instrumentos de Planeación y/o Cargas urbanísticas</t>
  </si>
  <si>
    <t>Un tercero público o privado acepta, solicita, promete, ofrece o entrega dádivas a un colaborador del IDU quien la solicita o recibe, para modificar o alterar los estudios previos y las propuestas de convenios, acuerdos y/o actos administrativos derivados de los instrumentos de planeación y/o movilidad adoptados por la respectiva autoridad .</t>
  </si>
  <si>
    <t xml:space="preserve">SGDU 
OCIT
SGI
</t>
  </si>
  <si>
    <t xml:space="preserve">1, Mesas de concertación (convocatorias, grabaciones o avances de las minutas, etc)
2. Memorando de solicitud de elaboración del convenio, acuerdo y/o acto administrativo con las ESP, PRST o Empresas TIC con sus respectivos anexos, relacionados con las redes y activos de servicios públicos
3. Delegación del apoyo a la supervisión del convenio según la etapa del ciclo de vida del objeto del mismo cuando aplique.
4. Convenio, acuerdo y/o acto administrativo suscrito
</t>
  </si>
  <si>
    <t>Un Tercero acepta, solicita, promete, ofrece o entrega dádivas o beneficios a un Directivo del IDU quien la solicita o recibe para que se incorporen cláusulas o condiciones en los estudios previos para la suscripción de los  convenios, acuerdos y/o actos administrativos asociados a beneficios para un tercero o para una ESP.</t>
  </si>
  <si>
    <t>CARACTERIZACIÓN
ESP</t>
  </si>
  <si>
    <t>Un Tercero acepta, solicita, promete, ofrece o entrega dádivas o beneficios a un Colaborador del IDU quien la solicita o recibe para que se incorporen cláusulas o condiciones en los estudios previos para la suscripción de los  convenios, acuerdos y/o actos administrativos asociados a beneficios para un tercero o para una ESP.</t>
  </si>
  <si>
    <t>Liderar, orientar y realizar gestiones de coordinación interinstitucional con las Entidades del Orden Internacional, Nacional, Regional y Distrital, Empresas de Servicios Públicos, Sector Privado y/o Terceros para adelantar la planeación, ejecución, seguimiento y control de los proyectos de infraestructura vial, transporte y espacio público,
a cargo de la Entidad y/o Terceros, así como el análisis, planeación, evaluación y viabilización de los proyectos bajo el esquema de Asociación Público Privadas.</t>
  </si>
  <si>
    <t>GESTIÓN INTERINSTITUCIONAL</t>
  </si>
  <si>
    <t>Todos los controles cuentan con evidencias</t>
  </si>
  <si>
    <t>Todos los controles están documentados</t>
  </si>
  <si>
    <t xml:space="preserve">1. Radicación y respuesta de las solicitudes de cerficación a través del Sistema de Gestión Documental
2. Documentos que reposan en la historia laboral del funcionario y/o exfuncionario.
3. Certificación con segregación de funciones.
4. Instructivo IN-TH-01 "Instructivo de Expedición de Certificaciones".
</t>
  </si>
  <si>
    <t>EXPEDICIÓN DE CERTIFICACIONES</t>
  </si>
  <si>
    <t xml:space="preserve">1. Radicación y respuesta de las solicitudes de cerficación a través del Sistema de Gestión Documental.
2. Documentos que reposan en la historia laboral del funcionario y/o exfuncionario.
3. Certificación con segregación de funciones.
4. Instructivo IN-TH-01 "Instructivo de Expedición de Certificaciones".
</t>
  </si>
  <si>
    <t xml:space="preserve">1. Minuta de contrato suscrito con la Caja de Compensación que presta servicios al IDU (contrato del plan de bienestar) y con la Universidad Nacional de Colombia (contrato de capacitación). Lo anterior, amparado en la normatividad vigente.
2. Utilización plataforma transacción SECOP II
3. Seguimientos mensuales por parte del supervisor del contrato, con segregación de funciones.
4. Trámite de pagos a través del sistema SIGPAGOS 
5. Cuadro de seguimiento financiero.
6.Certificado de cumplimiento suscrito por el supervisor del contrato.
</t>
  </si>
  <si>
    <t xml:space="preserve">Un tercero ofrece, promete o entrega una dádiva a un directivo del IDU, y esté la recibe o no; o, el directivo solicita la dádiva al tercero  para beneficiarlo durante la ejecución del contrato de estímulos o de capacitación.
</t>
  </si>
  <si>
    <t>PROGRAMA DEL SISTEMA DE ESTÍMULOS Y PLAN INSTITUCIONAL DE CAPACITACIÓN</t>
  </si>
  <si>
    <t xml:space="preserve">Un tercero ofrece, promete o entrega una dádiva a un colaborador del IDU, y esté la recibe o no; o, el colaborador solicita la dádiva al tercero,  para beneficiarlo durante la ejecución del contrato de estímulos o de Capacitación
</t>
  </si>
  <si>
    <t xml:space="preserve">
1. Diligenciamiento formato FO-TH-31 "INFORMACIÓN BASE  AL INGRESO DE PERSONAL"
2. Revisión de la Solicitud de afiliación del interesado con los respectivos soportes
3. Divulgación masiva a través de canales institucionales de comunicación de la oferta y asesoría por parte de las entidades prestadoras de servicios de seguridad social.
</t>
  </si>
  <si>
    <t>Un tercero ofrece, promete o entrega una dádiva a un Directivo del IDU, y esté la recibe o no; o, el directivo solicita la dádiva al tercero, con el fin de influenciar durante el proceso de afiliación y traslado al régimen de seguridad social.</t>
  </si>
  <si>
    <t>ADMINISTRACIÓN DE SEGURIDAD SOCIAL</t>
  </si>
  <si>
    <t xml:space="preserve">1. Diligenciamiento formato FO-TH-31 "INFORMACIÓN BASE  AL INGRESO DE PERSONAL"
2. Revisión de la Solicitud de afiliación del interesado con los respectivos soportes, con segregación de funciones. 
3. Divulgación masiva a través de canales institucionales de comunicación de la oferta y asesoría por parte de las entidades prestadoras de servicios de seguridad social.
</t>
  </si>
  <si>
    <t>Un tercero ofrece, promete o entrega una dádiva a un colaborador del IDU, y esté la recibe o no; o, el colaborador solicita la dádiva al tercero, con el fin de influenciar durante el proceso de afiliación y traslado al régimen de seguridad social.</t>
  </si>
  <si>
    <t>GESTIÓN DEL TALENTO HUMANO</t>
  </si>
  <si>
    <t>GESTIÓN DE TALENTO HUMANO</t>
  </si>
  <si>
    <t>No existen errores que requieran correcciones urgentes. Sin embargo, vale la pena revisar los criterios que se están teniendo en cuenta para determinar la probabilidad de los riesgos señalados, ya que todos tienen un porcentaje idéntico a pesar de describir situaciones diferentes. Los controles están dados en actividades pasivas, sería más efectivo que los tratamientos vigentes implementen actividades para recolectar información, implementar medidas y gestionar el riesgo de forma activa. Por otro lado, las evidencias deberían hacer parte de un proceso independiente, no depender de los procesos misionales.</t>
  </si>
  <si>
    <t>Una vez realizado el análisiis con el equipo técnico no se observa materialización del riesgo, de igual manera se evaluaron los controles, evidenciando que están vigentes y son eficacez</t>
  </si>
  <si>
    <t>Todos los controles cuentan con las evicencias</t>
  </si>
  <si>
    <t>1. Seguiento técnico de la STRT, con segregación de funciones .
2. Mesa de control de cambios tecnológicos Formato (FO-TI-29 - FO-TI-33)
3. Actas de recibo a satisfacción de los bienes y servicios recibidos, con segregación de funciones .
4. Anexo ténico y contrato, con segregación de funciones .</t>
  </si>
  <si>
    <t>Tecnologias de Información y Comunicación</t>
  </si>
  <si>
    <t>1. Seguiento técnico de la STRT, con segregación de funciones .
2. Mesa de control de cambios tecnológicos semanal FO-TI-29 / FO-TI-33) con segregación de funciones.
3. Indicadores de gestión interna que mide y controla la disponibilidad  de la plataforma de TIC</t>
  </si>
  <si>
    <t>Una vez realizado el análisiis con el equipo técnico no se observa materialización del riesgo, así mismo se evaluaron los controles,  los cules están vigentes y son eficacez</t>
  </si>
  <si>
    <t>1 y 2 con evideincia</t>
  </si>
  <si>
    <t>1 y 2 documentados</t>
  </si>
  <si>
    <t xml:space="preserve">1. Cintas etiquetadas con código del software generado por el sistema de copias, que no permite identificarla fisicamente.
2 .Diligenciamiento del Formato FO-DO-17 "Inventario único documental" con segregación de funciones
</t>
  </si>
  <si>
    <t xml:space="preserve">Un Directivo del IDU ofrece a un tercero  (empresa externa que custodia las cintas en bóveda de seguridad)  dadivas para que le proporcione una o varias cintas con información importante y confidencial de la entidad con el fin de obtener provecho propio o de un tercero </t>
  </si>
  <si>
    <t xml:space="preserve">Un Colaborador del IDU ofrece a un tercero  (empresa externa que custodia las cintas en bóveda de seguridad)  dadivas para que le proporcione una o varias cintas con información importante y confidencial de la entidad con el fin de obtener provecho propio o de un tercero </t>
  </si>
  <si>
    <t>1, 2 y 3 con evideincia</t>
  </si>
  <si>
    <t xml:space="preserve">1. Aplicación del Instructivo IN-TI-40 "Segregación de funciones en la STRT
2. Aplicación del Instructivo IN-TI-16 "Segregación de los derechos de acceso a los recursos de TI"
3. Formato FO-TI-04 "Acuerdos de confidencialaidad con terceros"
</t>
  </si>
  <si>
    <t>Un tercero entrega, promete u ofrece dádivas a un Colaborador del IDU quien las solicita o recibe, para que pueda acceder a algún sistema(s) de información de la entidad (aplicativos, plataformas, correos, sistemas de información geograficos, etc.), para vulnerar la plataforma</t>
  </si>
  <si>
    <t>Un tercero entrega, promete u ofrece dádivas a un Directivo del IDU quien las solicita o recibe, para que pueda acceder algún sistema(s) de información de la entidad (aplicativos, plataformas, correos, sistemas de información geograficos, etc.), para vulnerar la plataforma</t>
  </si>
  <si>
    <t xml:space="preserve">1. Estudio previo y anexo ténico para el Contrato en el que define las condiciones y supervisores
2. Mesa de control de cambios tecnológicos formato FO-TI-29 - FO-TI-33)
3. Informes de ejecución del contrato
</t>
  </si>
  <si>
    <t>Un tercero ofrezce, promete o entrega dádivas a un Directivo del IDU quien la solcita o recibe, para que se adopte e implemente en la entidad un tema de investigación de su preferencia o un cambio tecnológico en beneficio personal.</t>
  </si>
  <si>
    <t xml:space="preserve">1. Estudio previo y anexo ténico para el Contrato en el que define las condiciones y supervisores
2. Mesa de control de cambios tecnológicos  Formato FO-TI-29  -  FO-TI-33
3. Informes de ejecución del contrato, con secregación de funciones
</t>
  </si>
  <si>
    <t>Un tercero ofrezce, promete o entrega dádivas a un Colaborador del IDU quien la solcita o recibe, para que se adopte e implemente en la entidad un tema de investigación de su preferencia o un cambio tecnológico en beneficio personal.</t>
  </si>
  <si>
    <t xml:space="preserve">1. Aplocación del Instructivo IN-TI-40 "Segregación de funciones en la STRT.
2. Registro de solicitud en el sistema ARANDA con la definición o descripción del requerimiento de acceso a la bases de datos y repositorios de información, con autorización previa de los Jefes de depedencias.
</t>
  </si>
  <si>
    <t>Un tercero entrega, promete u ofrezce dádivas a un Colaborador del IDU quien la solcita o recibe,, para poder tener acceso a información y datos sensibles de la entidad y manipularla según su conveniencia.</t>
  </si>
  <si>
    <t>Un tercero entrega, promete u ofrezce dádivas a un Directivo del IDU quien la solcita o recibe,, para poder tener acceso a información y datos sensibles de la entidad y manipularla según su conveniencia.</t>
  </si>
  <si>
    <t>1,2,3,4 y 5 con evideincia</t>
  </si>
  <si>
    <t>1, 2,3 4 y 5 documentados</t>
  </si>
  <si>
    <t>1. Aprobación y  aceptación del proyecto de software por parte del área usuaria. (FO-TI- 06 / FO-TI -13 / FO-TI-16)
2. Mesa de control de cambios tecnológicos  fromato FO-TI-29 / FO-TI-33)
3. Presentación de fichas técnicas al Comité Precontractual , para revisar condiciones proyectadas en los procesos de contratación
4. Instructivo IN-TI-09 "Estimación de esfuerzo para desarrollo de software"
5. Publicación Plan estratégico de TIC - PETI</t>
  </si>
  <si>
    <t>Que un tercero que tenga interés en un proyecto de tecnologias de la información, entregue, promete o ofrezca dádivas a un Colaborador del IDU quien la solcita o recibe, para que lo favorezca en el proceso de contratación y/o para que no aplique las sanciones legales contractuales, por el no cumplimiento del objeto contractual y/o aplicación de la garantía.</t>
  </si>
  <si>
    <t>1,2,3,4 y 5 con evidencia</t>
  </si>
  <si>
    <t>Que un tercero que tenga interés en un proyecto de tecnologias de la información, entregue, promete o ofrezca dádivas a un Directivo del IDU quien la solcita o recibe, para que lo favorezca en el proceso de contratación y/o para que no aplique las sanciones legales contractuales, por el no cumplimiento del objeto contractual y/o aplicación de la garantía.</t>
  </si>
  <si>
    <t>GESTIÓN DE TECNOLOGÍAS DE LA INFORMACIÓN</t>
  </si>
  <si>
    <t>GESTIÓN DOCUMENTAL</t>
  </si>
  <si>
    <t>ORGANIZACIÓN DE ARCHIVOS DE GESTION</t>
  </si>
  <si>
    <t>Un Tercero Ofrece, promete o entrega  una dádiva o comisión a un colaborador del IDU quien la solicita o la recibe para divulgar información de aquellos expedientes con nivel de confidencialidad Información Pública Clasificada o Infomación Pública Reservada, en beneficio propio o de un tercero afectando los intereses del IDU</t>
  </si>
  <si>
    <t>1. Cláusula de confidencialidad en la minuta del contrato para el proveedor del servicio de archivo y los contratistas de PSP
2. Directrices en materia de clasificación de la información.
3. Clasificación de la información a través del Sistema de Gestión Documental</t>
  </si>
  <si>
    <t>STRF
DTAF
SGGC
DTGC</t>
  </si>
  <si>
    <t>todo los controles documentados</t>
  </si>
  <si>
    <t>todo los controles con evidencias</t>
  </si>
  <si>
    <t>Un Tercero Ofrece, promete o entrega  una dádiva o comisión a un Directivo del IDU quien la solicita o la recibe para divulgar información de aquellos expedientes con nivel de confidencialidad Información Pública Clasificada o Infomación Pública Reservada, en beneficio propio o de un tercero afectando los intereses del IDU</t>
  </si>
  <si>
    <t>CONSULTA Y PRESTAMO DE DOCUMENTOS
PROCEDIMIENTO RECONSTRUCCIÓN DE ARCHIVOS</t>
  </si>
  <si>
    <t>Un tercero ofrece, promete o entrega una dádiva o comisión a un colaborador del IDU quien la solicita o la recibe  para que se adultere, sustraiga, hurte o manipule los archivos y documentos del IDU.</t>
  </si>
  <si>
    <t>1. Manual de Gestión Documental.
2. Procedimiento PR-DO-05 Consulta y préstamo de documentos
3. Registros de préstamo, en físico y en los software de gestión documental.
4. Sistema de Gestión Documental y sistema PMB: de catalogo de acceso al publico y sistema NASA.</t>
  </si>
  <si>
    <t>CONSULTA Y PRESTAMO DE DOCUMENTOS
PROCEDIMIENTO RECONSTRUCCIÓN DE ARCHIVOS</t>
  </si>
  <si>
    <t>Un tercero ofrece, promete o entrega una dádiva o comisión a un Directivo del IDU quien la solicita o la recibe  para que se adultere, sustraiga, hurte o manipule los archivos y documentos del IDU.</t>
  </si>
  <si>
    <t>GESTIÓN Y TRÁMITE DE RESOLUCIONES
GESTIÓN Y TRÁMITE DE COMUNICACIONES OFICIALES RECIBIDAS
GESTIÓN Y TRÁMITE DE COMUNICACIONES OFICIALES ENVIADAS EXTERNAS</t>
  </si>
  <si>
    <t>Un Tercero  ofrece, promete o entrega una dádiva o comisión a un colaborador del IDU quien la solicita o la recibe  para divulgar información contenida en resoluciones, documentos internos o externos con nivel de confidencialidad Información Pública Clasificada o Infomación Pública Reservada, en pro de un beneficio propio o que afecte los intereses del IDU</t>
  </si>
  <si>
    <t>Un Tercero  ofrece, promete o entrega una dádiva o comisión a un Directivo del IDU quien la solicita o la recibe  para divulgar información contenida en resoluciones, documentos internos o externos con nivel de confidencialidad Información Pública Clasificada o Infomación Pública Reservada, en pro de un beneficio propio o que afecte los intereses del IDU</t>
  </si>
  <si>
    <t>GESTIÓN DE RECURSOS FÍSICOS</t>
  </si>
  <si>
    <t>No se realiza ninguna modificación o actualización para este posible hecho de soborno en este periodo de monitoreo.
Los controles existentes son aplicados eficientemente, contribuyendo a prevenir los posibles riesgos de soborno.</t>
  </si>
  <si>
    <t>control con evidecnias</t>
  </si>
  <si>
    <t>Control 2 documentado</t>
  </si>
  <si>
    <t>1. Procedimiento PR-GF.01, Ejecución presupuestal de ingresos y gastos.
2. Formatos FO-GF-02 y FO-GF03, los formatos de solicitud de registro y disponibilidad presupuestal.</t>
  </si>
  <si>
    <t>Un tercero (contratista) ofrece o entrega una dádiva a un Directivo del IDU quien la solicita o recibe  para que se adelante el Certificado de Registro Presupuestal, sin el lleno de los requisitos legales para beneficiar a un tercero</t>
  </si>
  <si>
    <t>EXPEDICION CERTIFICADOS DE REGISTRO PRESUPUESTAL</t>
  </si>
  <si>
    <t>Un tercero (contratista) ofrece o entrega una dádiva a un Colaborador del IDU quien la solicita o recibe  para que se adelante el Certificado de Registro Presupuestal, sin el lleno de los requisitos legales para beneficiar a un tercero</t>
  </si>
  <si>
    <t xml:space="preserve">control 2 con evidencias </t>
  </si>
  <si>
    <t>Cobtrol 2 documentado</t>
  </si>
  <si>
    <t>1. Guía GU-GF-01 Guía de Pago a terceros
2.  Utilización del aplicativo STONE como evidencia de la apliación del Procedimiento PR-GF- 11 "Pago a Terceros" con segregación de funciones.
3. Procedimiento PR-GF-02, declaraciones tributarias.
4. Caracterización del proceso de Gestión Financiera.</t>
  </si>
  <si>
    <t>Efecto sancionatorio de las entidades recaudadoras de impuestos</t>
  </si>
  <si>
    <t>Un tercero (proveedor) ofrece o entrega una dádiva a un Colaborador del IDU quien la solicita o recibe  para que le aplique una menor tasa impositiba al momento de la liquidacion de los impuestos respectivos, con la intencion de que los descuentos tributarios sean menore a los que corresponden.</t>
  </si>
  <si>
    <t>ORDENES DE PAGO</t>
  </si>
  <si>
    <t>Efecto sancionatorio de las entidades recaudodoras de impuestos</t>
  </si>
  <si>
    <t>Un tercero (proveedor) ofrece o entrega una dádiva a un Colaborador del IDU quien la solicita o recibe  para que le aplique una menor tasa impositiva al momento de la liquidacion de los impuestos respectivos, con la intencion de que los descuentos tributarios sean menore a los que corresponden.</t>
  </si>
  <si>
    <t>Todos los controles cuentan cojn evidencias</t>
  </si>
  <si>
    <t>Todos los controles estàn documentados</t>
  </si>
  <si>
    <t xml:space="preserve">1.  Acto administrativo de liquidación de la compensación a través del sistema "Fondo de cesiones públicas", con segregación de funciones.
2. en el aplicativo DONDO COMPENSATORIO DE ESTACIONAMIENTOS se aplica el Procedimiento PR-GF-07" Administración del fondo para el pago de parqueaderos" 
3. aplicativo FONDO COMPENSATORIO DE ESTACIONAMIENTOS SE APLICA EL Procedimiento PR - GF- 08 "Administración del fondo para el pago compensatorio de obligaciones urbanísticas" 
</t>
  </si>
  <si>
    <t>Un tercero (constructor) ofrece o entrega una dádiva a un Colaborador del IDU quien la solicita o recibe  para que evite el proceso de cobro persuasivo o retrase el proceso de cobro coactivo por el área competente,  por concepto de compensación de cupos de estacionamiento u obligaciones urbanisticas.</t>
  </si>
  <si>
    <t>FONDO DE CESIONES PÚBLICAS</t>
  </si>
  <si>
    <t>STPC - DTAF</t>
  </si>
  <si>
    <t>Un Directivo del IDU solicita o recibe dadivas de un tercero (constructor) para cambiar el valor de la liquidación en la resolución para la compensación de cupos de estacionamiento u obligaciones urbanisticas.</t>
  </si>
  <si>
    <t>Un Directivo del IDU ofrece o entrega a un tercero (empleado bancario)  una comisión o dádiva para que altere el valor real del saldo disponible en bancos con el fin de hacer maniobras ilegales temporales con los recursos públicos en un periodo de tiempo corto.</t>
  </si>
  <si>
    <t>Un tercero (constructor) ofrece o entrega dadivas al Colaborador del IDU quien la solicita o recibe para cambiar el valor de la liquidación en la resolución para la compensación de cupos de estacionamiento u obligaciones urbanisticas.</t>
  </si>
  <si>
    <t>1. Sistema SIGPAGOS.
2. Guía GU-GF-01 Guía de Pago a terceros
3.  Procedimiento PR-GF- 11 "Pago a Terceros" con segregación de funciones con segregación de funciones  con segregación de funciones 
4. Cronograma de radicaciones y pagos a través del sistema SIGPAGOS
5. Utilización de usuarios y claves
6. Aplicación de firma digital del ordenador del gasto del DTAF, STPC y STTR</t>
  </si>
  <si>
    <t>Un Directivo del IDU solicita o acepta de un Contratista o tercero una dádiva para agilizar el pago o para que se realice el pago, sin el lleno de los requistos.</t>
  </si>
  <si>
    <t>PAGO A TERCEROS</t>
  </si>
  <si>
    <t>1. Sistema SIGPAGOS.
2. Guía GU-GF-01 Guía de Pago a terceros
3.  Procedimiento PR-GF- 11 "Pago a Terceros" con segregación de funciones con segregación de funciones  con segregación de funciones
4. Cronograma de radicaciones y pagos a través del sistema SIGPAGOS
5. Utilización de usuarios y claves
6. Aplicación de firma digital del ordenador del gasto del DTAF, STPC y STTR</t>
  </si>
  <si>
    <t>Un Tercero (Contratista o contribuyente) ofrece o entrega una dádiva o comisión a un Colaborador  del IDU quien la solicita o recibe  para  agilizar el pago.</t>
  </si>
  <si>
    <t>STTR - STJEF - DTDP</t>
  </si>
  <si>
    <t>1. Registro trazabilidad de pagos Sistema SIGPAGOS.
2. Guía GU-GF-01 Guía de Pago a terceros
3. Procedimiento PR-GF- 10  Trámite y Gestión de Depósitos Judiciales"
4. Radicación de solicitudes de pago a través del sistema de correspondencia</t>
  </si>
  <si>
    <t>Un Directivo IDU solicita o recibe de un tercero (Beneficiario de depósito judicial o su representante), una dadiva para que se realice el pago de un depósito judicial, sin el lleno de los requisitos o con información inconsistente.</t>
  </si>
  <si>
    <t>Un tercero (Beneficiario de depósito judicial o su representante), ofrece, promete o entrega una dádiva o comisión a un Colaborador del IDU quien la solicita o recibe  para que se realice el pago de un depósito judicial, sin el lleno de los requisitos o con información inconsistente.</t>
  </si>
  <si>
    <t>STTR - ORDENADORES DEL PAGO</t>
  </si>
  <si>
    <t>1. Registro trazabilidad de pagos Sistema SIGPAGOS.
2. Guía GU-GF-01 Guía de Pago a terceros
3.  Procedimiento PR-GF- 11 "Pago a Terceros" con segregación de funciones 
4. Programación de pagos - PAC</t>
  </si>
  <si>
    <t>Un Directivo del IDU solicita o recibe de un tercero, una dadiva para que se realice el pago, sin el lleno de los requisitos.</t>
  </si>
  <si>
    <t>Un tercero (contratista - contribuyente) ofrece o entrega una dádiva o comision a un Colaborador  del IDU quien la solicita o recibe   para que se realice el pago, sin el lleno de los requisitos.</t>
  </si>
  <si>
    <t>Un tercero ofrece, promete o entrega una dádiva a un Directivo del IDU quien la solicita o recibe  por realizar traslado (Giro) de recursos de cuentas del IDU a una cuenta del tercero, con la intención de hacer un fraude.</t>
  </si>
  <si>
    <t>TRASLADOS</t>
  </si>
  <si>
    <t>Un tercero ofrece, promete o entrega una dádiva a un Colaborador del IDU quien la solicita o recibe  por realizar traslado (Giro) de recursos de cuentas del IDU a una cuenta del tercero, con la intención de hacer un fraude.</t>
  </si>
  <si>
    <t>1.Conciliaciones bancarias diarias
2. Memorando de autorizacion de reversión en el sistema Valoriocemos por parte  del Tesorero.
3.  Trazabilidad trámite reversión de recaudos en el sistema Valoricemos (log de auditoría)</t>
  </si>
  <si>
    <t>Un colaborador del IDU solicita o recibe una dádiva a un tercero (empleado bancario o contribuyente) para que aplique manualmente recaudos sin que el recurso ingrese a las cuentas del IDU y posteriormente reversarlo en el sistema Valoricemos.</t>
  </si>
  <si>
    <t>RECAUDO</t>
  </si>
  <si>
    <t>Un Directivo del IDU solicita o recibe una dádiva a un tercero (empleado bancario o contribuyente) para que aplique manualmente recaudos sin que el recurso ingrese a las cuentas del IDU y posteriormente reversarlo en el sistema Valoricemos.</t>
  </si>
  <si>
    <t xml:space="preserve">1. Solicitud de cesión radicada en el sistema de correspondencia
2. Revisión de solicitudes de  embargos y medidas cautelares en el módulo de embargos del  Sistema Stone). 
3. Oficio de aprobación de la cesión de derechos económicos por parte de STTR y DTAF.
4. Procedimiento PR-GF-12 EMBARGOS Y CESIONES </t>
  </si>
  <si>
    <t>Un tercero (contratista) ofrece o entrega una dádiva o comisión a un Directivo del IDU quien la solicita o recibe  para que ingrese una cesión de derechos económicos antes de una orden de embargo.</t>
  </si>
  <si>
    <t>EMBARGOS Y CESIONES</t>
  </si>
  <si>
    <t>Un tercero (contratista) ofrece o entrega una dádiva o comisión a un Colaborador del IDU quien la solicita o recibe  para que ingrese una cesión de derechos económicos antes de una orden de embargo.</t>
  </si>
  <si>
    <t>1.Revisión de embargos y medidas cautelares (Aplicativo Embargos-  Sistema Stone)  
2.Revision y firma de actas de liquidacion de aplicación de embargos efectuada por el  abogado que aplico y Tesorero 
3. Aplicación del Procedimiento PR-GF-12 EMBARGOS Y CESIONES, segregación de funciones</t>
  </si>
  <si>
    <t>Un tercero (contratista con orden de embargo) ofrece y entrega una comisión o dádiva a un Directivo del IDU quien solicito o recibe para que no se apliquen los embargos que tenga el contratista.</t>
  </si>
  <si>
    <t>Un tercero (contratista con orden de embargo) ofrece y entrega una comisión o dádiva a un Colaborador del IDU quien solicto o recibe para que no se apliquen los embargos que tenga el contratista.</t>
  </si>
  <si>
    <t>1, 2 y 4 con evidencia</t>
  </si>
  <si>
    <t>1,2, 4 Documentados 
3 no documentadp</t>
  </si>
  <si>
    <t>1.Conciliación diaria, 
2.Conciliacion Mensual - Revisión y firma del Jefe.
3. Aplicación del Procedimiento PR-GAF-054   Conciliación Bancaria con evidencia de segregación de funciones
4. Documento de verificación diaria de saldos bancarios.</t>
  </si>
  <si>
    <t>Un tercero (Empleado bancario) a cargo de la conciliación bancaria ofrece o entrega una comisión a un Directivo del IDU   quien la solicita o la recibe  para que altere el valor real del saldo disponible en bancos con el fin de hacer maniobras ilegales temporales con los recursos públicos en un periodo de tiempo corto.</t>
  </si>
  <si>
    <t>CONCILIACIÓN BANCARIA</t>
  </si>
  <si>
    <t>Un tercero (Empleado bancario) a cargo de la conciliación bancaria ofrece o entrega una comisión a un colaborador del IDU, quien la solicita o la recibe,   para que altere el valor real del saldo disponible en bancos con el fin de hacer maniobras ilegales temporales con los recursos públicos en un periodo de tiempo corto.</t>
  </si>
  <si>
    <t>GESTIÓN FINANCIERA</t>
  </si>
  <si>
    <t>INDICE RIESGO</t>
  </si>
  <si>
    <t>VALOR RELATIVO</t>
  </si>
  <si>
    <t>CRITICIDAD POR RIESGO DE SOBORNO</t>
  </si>
  <si>
    <t>TECNOLOGÍAS DE INFORMACIÓN Y COMUNICACIÓN</t>
  </si>
  <si>
    <t>PREINVERSION DE PROYECTOS</t>
  </si>
  <si>
    <t>VALORIZACIÓN Y FINANCIACIÓN</t>
  </si>
  <si>
    <t>GESTIÓN SOCIAL Y SERVICIO A LA CIUDADANÍA</t>
  </si>
  <si>
    <t>INNOVACIÓN Y GESTIÓN</t>
  </si>
  <si>
    <t>MEJORAMIENTO CONTINUO</t>
  </si>
  <si>
    <t>COMUNICACIÓN</t>
  </si>
  <si>
    <t>MÍNIMO VALOR</t>
  </si>
  <si>
    <t>MÁXIMO VALOR</t>
  </si>
  <si>
    <t>Para todos los procesos, se tiene como "control adicional requerido" el Programa de fortalecimiento de la denuncia y reporte de posibles hechos de soborno en el IDU.</t>
  </si>
  <si>
    <t>Directivo</t>
  </si>
  <si>
    <t>Colaborador</t>
  </si>
  <si>
    <t>Total</t>
  </si>
  <si>
    <t>Gestión Contractual</t>
  </si>
  <si>
    <t>MAPA DE RIESGOS POR PROCESOS Y ROLES</t>
  </si>
  <si>
    <t>Gestión Predial</t>
  </si>
  <si>
    <t>Construcción de Proyectos</t>
  </si>
  <si>
    <t>Conservación de Infraestructura</t>
  </si>
  <si>
    <t>Diseño de proyectos</t>
  </si>
  <si>
    <t>Tecnologías de la Información y la Comunicación</t>
  </si>
  <si>
    <t>Gestión Financiera</t>
  </si>
  <si>
    <t>Preinversión (Factibilidad)</t>
  </si>
  <si>
    <t>Gestión de Recursos Físicos</t>
  </si>
  <si>
    <t>Gestión de Valorización</t>
  </si>
  <si>
    <t>Gestión Documental</t>
  </si>
  <si>
    <t>MEDIO</t>
  </si>
  <si>
    <t>Gestión de Talento Humano</t>
  </si>
  <si>
    <t>Gestión Social y Servicios a la Ciudadanía</t>
  </si>
  <si>
    <t>Gestión Integral de Proyectos</t>
  </si>
  <si>
    <t>Evaluación y Control</t>
  </si>
  <si>
    <t>Innovación</t>
  </si>
  <si>
    <t>Gestión Interinstitucional</t>
  </si>
  <si>
    <t>Gestión Legal</t>
  </si>
  <si>
    <t>Prácticas</t>
  </si>
  <si>
    <t>Mejora Continua</t>
  </si>
  <si>
    <t>Comunicaciones</t>
  </si>
  <si>
    <t>Acción de una persona natural o jurídica que posee vínculos con IDU  y puede ejercer influencia en beneficio particular</t>
  </si>
  <si>
    <t>SERVIDOR IDU</t>
  </si>
  <si>
    <t xml:space="preserve">1. Desarrollar como mínimo UNA Socialización del SGAS  en la  Direccción Técnica de Proyectos y la Subdirección Técnica de Estructuración de Proyectos 
2. Implementación de los controles establecidos en los procedimientos PR-FP-01 Elaboración de la prefactibilidad de proyectos  y PR-FP-02 Elaboración de la factibilidad de proyectos y la GU-FP-04 Guia de maduración de Proyectos IDU.  
3. Matriz Multicriterio del proyecto en etapa de Prefactibilidad o Factibilidad según corresponda.
4. Documento Técnico de Soporte - DTS evidencia segregación de funciones
</t>
  </si>
  <si>
    <t>Un Directivo del IDU recibe o solicita dádivas del Tercero  para  aprobar avances en el pago de productos por encima de la ejecución de los mismos</t>
  </si>
  <si>
    <t>Un tercero ofrece, promete o entrega una dádiva a un colaborador del IDU, y esté la recibe o no; o, el colaborador solicita la dádiva al tercero,  para que altere las funciones, períodos laborados o factores salariales.</t>
  </si>
  <si>
    <t>Un tercero ofrece, promete o entrega una dádiva a un directivo del IDU, y esté la recibe o no; o, el directivo solicita la dádiva al tercero  para que altere las funciones, períodos laborados o factores salariales.</t>
  </si>
  <si>
    <t>1.Aplicación del MGGCO1_MANUAL_INTERVENTORIA_Y_O_ SUPERVISION_DE_CONTRATOS_V 10
2. Estudios y Diseños de señalización y semaforización
3. Recorridos de obra con Segregación de funciones</t>
  </si>
  <si>
    <t>GRÁFICA INDICE Y VALOR DEL RIESGO</t>
  </si>
  <si>
    <t>Que un tercero (proveedor de servicio o mantenimiento) ofrezca, promete  o entregue dádivas a un Colaborador del IDU quien la solicita o recibe, para no reportar  fallas presentadas o identificadas en el producto y/o servicio.</t>
  </si>
  <si>
    <t>Que un tercero (proveedor de servicio o mantenimiento) ofrezca, promete  o entregue dádivas a un Directivo del IDU quien la solicita o recibe, para no reportar  fallas presentadas o identificadas en el producto y/o servicio.</t>
  </si>
  <si>
    <t xml:space="preserve">Que un tercero (proveedor) promete, efrece o entrega dádivas o comisiones a un Colaborador IDU, quien la solicita o recibe, para aprobar bienes y servicios sin haberl sido recibido por parte del IDU </t>
  </si>
  <si>
    <t xml:space="preserve">Que un tercero (proveedor) promete, efrece o entrega dádivas o comisiones a un Directivo IDU, quien la solicita o recibe, para aprobar bienes y servicios sin haberl sido recibido por parte del IDU </t>
  </si>
  <si>
    <t xml:space="preserve">1. Aprobación y  aceptación del proyecto de software por parte del área funcional. (FO-TI- 06 / FO-TI -13 / FO-TI-16)
2. Mesa de control de cambios tecnológicos formato ( FO-TI-29 / FO-TI-33)
3. Presentación de fichas técnicas al Comité Precontractual , para revisar condiciones proyectadas en los procesos de contratación
4. Instructivo IN-TI-09 "Estimación de esfuerzo para desarrollo de software" 
5. Publicación del Plan estratégico de TIC - PETI 
</t>
  </si>
  <si>
    <t>DISEÑO</t>
  </si>
  <si>
    <t>El informe presenta un análisis adecuado de los riesgos identificados, sin que se evidencie la necesidad de realizar correcciones urgentes. No obstante, es importante que la identificación y asignación de controles se haga de manera diferenciada, considerando la naturaleza específica de cada riesgo. La aplicación de controles genéricos para todos los riesgos puede restablecer la efectividad en la gestión de estos. Se recomienda evaluar y ajustar los controles según la criticidad, el impacto y la probabilidad de ocurrencia de cada riesgo, con el fin de garantizar una mitigación más efectiva y acorde a cada situación.</t>
  </si>
  <si>
    <t xml:space="preserve">Gestión del conocimiento para el diseño, construcción y conservación de proyectos de infraestructura de los sistemas de movilidad y de espacio público del Distrito Capital, así como la distribución, asignación y cobro de la contribución de valorización. </t>
  </si>
  <si>
    <t>No se ha materializado el riesgo. Los controles y acciones han sido efectivos y se describen a continuación:
1. Desarrollar como mínimo UNA Socialización del SGAS  en la  Dirección Técnica de Proyectos y la Subdirección Técnica de Estructuración de Proyectos
Al interior de la DTP, STED y STEP, se realizaron en septiembre y octubre socializaciones especificas de todo el SGAS y se repitió en diciembre para algunos nuevos integrantes, adicionalmente en las reuniones semanales de seguimiento de los grupos de estructuración y preinversión se socializa un valor o elemento del código de integridad.
2. Implementación de los controles establecidos en los procedimientos PR-FP-01 Elaboración de la pre factibilidad de proyectos  y PR-FP-02 Elaboración de la factibilidad de proyectos y la GU-FP-04 Guía de maduración de Proyectos IDU.
Durante la vigencia 2024, se radica 1 factibilidad, 11 pre factibilidades de las cuales en el ultimo cuatrimestre se radicaron 3 pre factibilidades In House, las cuales cuentan con su correspondiente Matriz de alternativas o concepto de alternativa única y lista de chequeo, con los que se identifica la implementación de los controles establecidos los procedimientos PR-FP-01, así como en la guía de maduración de proyectos GU-FP-04
3. Matriz Multicriterio del proyecto en etapa de Pre factibilidad o Factibilidad según corresponda.
Durante la vigencia 2024 se radica 1 factibilidad, 11 pre factibilidades de las cuales en el ultimo cuatrimestre se radicaron 3 pre factibilidades In House, las cuales cuentan con su correspondiente Matriz de alternativas o concepto de alternativa única: Noviembre:Prefactibilidad de la Av. de los Muiscas (Calle 38 Sur) entre Av. Tintal y ALO Sur Diciembre:Prefactibilidad Paso Vehicular sobre la Quebrada La Sureña en la Calle 102 por Cra 7 Este, Zona Rural de la Localidad de Chapinero y factibilidad Par vial Avenida Mariscal Sucre en el tramo comprendido entre la Avenida Colón (ac 13) y la Carrera 22; todas ellas remitidas al centro de documentación para publicación en el repositorio
4. Documento Técnico de Soporte - DTS evidencia segregación de funciones
Durante la vigencia 2024 se radica 1 factibilidad, 11 pre factibilidades de las cuales en el ultimo cuatrimestre se radicaron 3 pre factibilidades In House, Noviembre:Prefactibilidad de la Av. de los Muiscas (Calle 38 Sur) entre Av. Tintal y ALO Sur Diciembre:Prefactibilidad Paso Vehicular sobre la Quebrada La Sureña en la Calle 102 por Cra 7 Este, Zona Rural de la Localidad de Chapinero y factibilidad Par vial Avenida Mariscal Sucre en el tramo comprendido entre la Avenida Colón (ac 13) y la Carrera 22; todas ellas remitidas al centro de documentación para publicación en el repositorio y se evidencia su DTS con la aprticipacipación de las diferentes áreas de la entidad de acuerdo a sus funciones y roles.
Frente a las observaciones de la 1a línea de defensa, se solicita reunión para conocer los lineamientos para la vigencia 2025 y aclarar las dudas frente al riesgo y sus criterios e implementar los ajustes necesarios ya que se atendieron las directrices dadas por la SGGC para la vigencia 2024</t>
  </si>
  <si>
    <t>Deficiencias en la calidad de los estudios, diseños y las obras de construcción, conservación y mantenimiento o en las actividades  del IDU</t>
  </si>
  <si>
    <t xml:space="preserve">Un tercero ofrece, promete dadivas o beneficios al colaborador del IDU quien la solicita o la recibe  para que se  priorice y/o desarrolle el proyecto en la etapa de pre factibilidad, beneficiando a terceros.  </t>
  </si>
  <si>
    <t>No se ha materializado el riesgo. Los controles y acciones han sido efectivos y se describen a continuación:
1. Desarrollar como mínimo UNA Socialización del SGAS  en la  Direccción Técnica de Proyectos y la Subdirección Técnica de Estructuración de Proyectos
Al interior de la DTP, STED y STEP, se realizaron en septiembre y octubre socializaciones especificas de todo el SGAS y se repitio en diciembre para algunos nuevos integrantes, adicionalmente en las reuniones semanales de seguimiento de los grupos de estructuracion y preinversion se socializa un valor o elemento del codigo de integridad.
2. Implementación de los controles establecidos en los procedimientos PR-FP-01 Elaboración de la prefactibilidad de proyectos  y PR-FP-02 Elaboración de la factibilidad de proyectos y la GU-FP-04 Guia de maduración de Proyectos IDU.
Durante la vigencia 2024, se radica 1 factibilidad, 11 prefactibilidades de las cuales en el ultimo cuatrimestre se radicaron 3 prefactibilidades In House, las cuales cuentan con su correspondiente Matriz de alternativas o concepto de alternativa única y lista de chequeo, con los que se identifica la implementación de los controles establecidos los procedimientos PR-FP-01, así como en la guía de maduración de proyectos GU-FP-04
3. Matriz Multicriterio del proyecto en etapa de Prefactibilidad o Factibilidad según corresponda.
Durante la vigencia 2024 se radica 1 factibilidad, 11 prefactibilidades de las cuales en el ultimo cuatrimestre se radicaron 3 prefactibilidades In House, las cuales cuentan con su correspondiente Matriz de alternativas o concepto de alternativa única: Noviembre:Prefactibilidad de la Av. de los Muiscas (Calle 38 Sur) entre Av. Tintal y ALO Sur Diciembre:Prefactibilidad Paso Vehicular sobre la Quebrada La Sureña en la Calle 102 por Cra 7 Este, Zona Rural de la Localidad de Chapinero y factibilidad Par vial Avenida Mariscal Sucre en el tramo comprendido entre la Avenida Colón (ac 13) y la Carrera 22; todas ellas remitidas al centro de documentacion para publicacion en el repositorio
4. Documento Técnico de Soporte - DTS evidencia segregación de funciones
Durante la vigencia 2024 se radica 1 factibilidad, 11 prefactibilidades de las cuales en el ultimo cuatrimestre se radicaron 3 prefactibilidades In House, Noviembre:Prefactibilidad de la Av. de los Muiscas (Calle 38 Sur) entre Av. Tintal y ALO Sur Diciembre:Prefactibilidad Paso Vehicular sobre la Quebrada La Sureña en la Calle 102 por Cra 7 Este, Zona Rural de la Localidad de Chapinero y factibilidad Par vial Avenida Mariscal Sucre en el tramo comprendido entre la Avenida Colón (ac 13) y la Carrera 22; todas ellas remitidas al centro de documentacion para publicacion en el repositorio y se evidencia su DTS con la aprticipacipación de las diferentes áreas de la entidad de acuerdo a sus funciones y roles.
Frente a las observaciones de la 1a linea de defensa, se solicita reunion para concocer los lineamientos para la vigencia 2025 y aclarar las dudas frente al riesgo y sus criterios e implementar los ajustes necesarios ya que se atendieron las directrices dadas por la SGGC para la vigencia 2024</t>
  </si>
  <si>
    <t>No se ha materializado el riesgo. Los controles y acciones han sido efectivos y se describen a continuación:
1. Desarrollar como mínimo UNA Socialización del SGAS  en la  Direccción Técnica de Proyectos y la Subdirección Técnica de Estructuración de Proyectos
Al interior de la DTP, STED y STEP, se realizaron en septiembre y octubre socializaciones especificas de todo el SGAS y se repitio en diciembre para algunos nuevos integrantes, adicionalmente en las reuniones semanales de seguimiento de los grupos de estructuracion y preinversion se socializa un valor o elemento del codigo de integridad.
2. Desarrollar como mínimo UNA reunión de seguimiento de los procesos de estructuración para alertar solicitudes de información fuera de los procedimientos y canales institucionales.
En el desarrollo de todas las actividades de estructuración se tiene conocimiento, se revisan y aplican la totalidad de los procedimientos establecidos en la entidad y se realizan reuniones de seguimiento semanales a los procesos de estructuración donde además de las socilizaciones del codigo de etica y el SGAS se revisan solicitudes o necesidades de ajustes sin evidenciarse ninguna fuera de los canales institucionales, adicionalmente las preguntas durante los procesos de seleccion se tramitan con apoyo juridico y se gestionan a través de la Dirección Técnica de Porcesos Selectivos de la entidad y son publicadas  como parte del proceso manteniendo la trasparencia.
Frente a las observaciones de la 1a linea de defensa, se solicita reunion para concocer los lineamientos para la vigencia 2025 y aclarar las dudas frente al riesgo y sus criterios e implementar los ajustes necesarios ya que se atendieron las directrices dadas por la SGGC para la vigencia 2024.</t>
  </si>
  <si>
    <t>No se ha materializado el riesgo. Los controles y acciones han sido efectivos y se describen a continuación:
1. Desarrollar como mínimo UNA Socialización del SGAS  en la  Dirección Técnica de Proyectos y la Subdirección Técnica de Estructuración de Proyectos
Al interior de la DTP, STED y STEP, se realizaron en septiembre y octubre socializaciones especificas de todo el SGAS y se repitió en diciembre para algunos nuevos integrantes, adicionalmente en las reuniones semanales de seguimiento de los grupos de estructuración y preinversión se socializa un valor o elemento del código de integridad.
2. Desarrollar como mínimo UNA reunión de seguimiento de los procesos de estructuración para alertar solicitudes de información fuera de los procedimientos y canales institucionales.
En el desarrollo de todas las actividades de estructuración se tiene conocimiento, se revisan y aplican la totalidad de los procedimientos establecidos en la entidad y se realizan reuniones de seguimiento semanales a los procesos de estructuración donde además de las socializaciones del código de ética y el SGAS se revisan solicitudes o necesidades de ajustes sin evidenciarse ninguna fuera de los canales institucionales, adicionalmente las preguntas durante los procesos de selección se tramitan con apoyo jurídico y se gestionan a través de la Dirección Técnica de Procesos Selectivos de la entidad y son publicadas  como parte del proceso manteniendo la trasparencia.
Frente a las observaciones de la 1a línea de defensa, se solicita reunión para conocer los lineamientos para la vigencia 2025 y aclarar las dudas frente al riesgo y sus criterios e implementar los ajustes necesarios ya que se atendieron las directrices dadas por la SGGC para la vigencia 2024.</t>
  </si>
  <si>
    <t xml:space="preserve">1. Profesional Facilitador de calidad
2. Directivo y Estructurador
</t>
  </si>
  <si>
    <t xml:space="preserve">No se ha materializado el riesgo. Los controles y acciones han sido efectivos y se describen a continuación:
1. Desarrollar como mínimo UNA Socialización del SGAS  en la  Dirección Técnica de Proyectos y la Subdirección Técnica de Estructuración de Proyectos
Al interior de la DTP, STED y STEP, se realizaron en septiembre y octubre socializaciones especificas de todo el SGAS y se repitió en diciembre para algunos nuevos integrantes, adicionalmente en las reuniones semanales de seguimiento de los grupos de estructuración y preinversión se socializa un valor o elemento del código de integridad.
2. Memorando de Radicación con los documentos del proceso firmados y revisados por el ordenador del gasto y áreas ejecutoras.
Durante la vigencia 2024 se estructuraron 15 procesos de los cuales se logró licitar 12 y adjudicar 10, todos fueron  radicados a la DTPS con memorando con todas las firmas de los ordenadores del gasto y las áreas ejecutoras con todos sus anexos debidamente aprobados y revisados además en mesas de trabajo.
Frente a las observaciones de la 1a línea de defensa, se solicita reunión para conocer los lineamientos para la vigencia 2025 y aclarar las dudas frente al riesgo y sus criterios e implementar los ajustes necesarios ya que se atendieron las directrices dadas por la SGGC para la vigencia 2024.
</t>
  </si>
  <si>
    <t xml:space="preserve">No se ha materializado el riesgo. Los controles y acciones han sido efectivos y se describen a continuación:
1. Desarrollar como mínimo UNA Socialización del SGAS  en la  Direccción Técnica de Proyectos y la Subdirección Técnica de Estructuración de Proyectos
Al interior de la DTP, STED y STEP, se realizaron en septiembre y octubre socializaciones especificas de todo el SGAS y se repitio en diciembre para algunos nuevos integrantes, adicionalmente en las reuniones semanales de seguimiento de los grupos de estructuracion y preinversion se socializa un valor o elemento del codigo de integridad.
2. Memorando de Radicación con los documentos del proceso firmados y revisados por el ordenador del gasto y áreas ejecutoras.
Durante la vigencia 2024 se estructuraron 15 procesos de los cuales se logró licitar 12 y adjudicar 10, todos fueron fueron radicados a la DTPS con memorando con todas las firmas de los ordenadores del gasto y las areas ejecutoras con todos sus anexos debidamente aprobados y revisados ademas en mesas de trabajo.
Frente a las observaciones de la 1a linea de defensa, se solicita reunion para concocer los lineamientos para la vigencia 2025 y aclarar las dudas frente al riesgo y sus criterios e implementar los ajustes necesarios ya que se atendieron las directrices dadas por la SGGC para la vigencia 2024.
</t>
  </si>
  <si>
    <t xml:space="preserve">No se ha materializado el riesgo. Los controles y acciones han sido efectivos y se describen a continuación:
1. Obligación contractual de la Implementación del Manual para Interventoría y/o supervisión de Contratos: MG-GC-01
Durante el segundo periodo de 2024, se identifica en ejecución 1 contrato terminado de factibilidad, el cual se encuentra en proceso de liquidación, y se terminó y liquidó 1 contrato de insumos en ambos casos se aplican los requisitos, verificando uno a uno los entregables, el cumplimiento cabal del contrato y actuando dentro de los tiempos para liquidar los contratos sin retrasos.
2. Segregación de funciones en el ciclo de vida para el diseño del proyecto, cuando aplique.
Si de acuerdo con la Resolución Número 5643 de 2023 hay segregación evidenciada además en los roles dentro del ciclo de maduración desarrollados de manera independiente por la STEP para las pre inversiones in house y la STED para el seguimiento  de los proyectos contratados en etapa de factibilidad y los estudios y diseños.
3. Publicación agendas nivel directivo. Decreto Distrital 189 2020 directiva 05 de 2020.
Se encuentra publicado en el enlace:
https://www.idu.gov.co/page/agenda-jefe-sted
https://www.idu.gov.co/page/agenda-jefe-step
https://www.idu.gov.co/page/calendario-directivos-idu
4.  Implementación de los controles establecidos en los procedimientos PR-FP-01 Elaboración de la pre factibilidad de proyectos  y PR-FP-02 Elaboración de la factibilidad de proyectos y la GU-FP-04 Guía de maduración de Proyectos IDU
Durante la vigencia 2024, se radica 1 factibilidad, 11 pre factibilidades de las cuales en el ultimo cuatrimestre se radicaron 3 pre factibilidades In House, las cuales cuentan con su correspondiente Matriz de alternativas o concepto de alternativa única y lista de chequeo, con los que se identifica la implementación de los controles establecidos los procedimientos PR-FP-01, así como en la guía de maduración de proyectos GU-FP-04
5. Acta de seguimiento en el Comité donde se socializa el SGAS.
No se cuenta con evidencia si por parte de la SGGC se retomaron las socializaciones a nivel directivo en el ultimo periodo de la vigencia.
Frente a las observaciones de la 1a línea de defensa, se solicita reunión para conocer los lineamientos para la vigencia 2025 y aclarar las dudas frente al riesgo y sus criterios e implementar los ajustes necesarios ya que se atendieron las directrices dadas por la SGGC para la vigencia 2024.
</t>
  </si>
  <si>
    <t xml:space="preserve">No se ha materializado el riesgo. Los controles y acciones han sido efectivos y se describen a continuación:
1. Obligación contractual de la Implementación del Manual para Interventoría y/o supervisión de Contratos: MG-GC-01
Durante el segundo periodo de 2024, se identifica en ejecución 1 contrato terminado de factibilidad, el cual se encuentra en proceso de liquidación, y se terminó y liquidó 1 contrato de insumos en ambos casos se aplican los requisitos, verificando uno a uno los entregables, el cumplimiento cabal del contrato y actuando dentro de los tiempos para liquidar los contratos sin retrasos.
2. Segregación de funciones en el ciclo de vida para el diseño del proyecto, cuando aplique.
Si de acuerdo con la Resolución Número 5643 de 2023 hay segregación evidenciada además en los roles dentro del ciclo de maduración desarrollados de manera independiente por la STEP para las pre inversiones in house y la STED para el seguimiento  de los proyectos contratados en etapa de factibilidad y los estudios y diseños.
3.  Implementación de los controles establecidos en los procedimientos PR-FP-01 Elaboración de la pre factibilidad de proyectos  y PR-FP-02 Elaboración de la factibilidad de proyectos y la GU-FP-04 Guía de maduración de Proyectos IDU
Durante la vigencia 2024, se radica 1 factibilidad, 11 pre factibilidades de las cuales en el ultimo cuatrimestre se radicaron 3 pre factibilidades In House, las cuales cuentan con su correspondiente Matriz de alternativas o concepto de alternativa única y lista de chequeo, con los que se identifica la implementación de los controles establecidos los procedimientos PR-FP-01, así como en la guía de maduración de proyectos GU-FP-04
4. Acta de seguimiento en el Comité donde se socializa el SGAS.
No se cuenta con evidencia si por parte de la SGGC se retomaron las socializaciones a nivel directivo en el ultimo periodo de la vigencia.
Frente a las observaciones de la 1a línea de defensa, se solicita reunión para conocer los lineamientos para la vigencia 2025 y aclarar las dudas frente al riesgo y sus criterios e implementar los ajustes necesarios ya que se atendieron las directrices dadas por la SGGC para la vigencia 2024.
</t>
  </si>
  <si>
    <t>1. Obligación contractual de la Implementación del Manual para Interventoría y/o supervisión de Contratos: MG-GC-01
2. Segregación de funciones en el ciclo de vida para el diseño del proyecto, cuando aplique.
3. Publicación agendas nivel directivo. Decreto Distrital 189 2020 directiva 05 de 2020.
4. Implementación de los controles establecidos en los procedimientos PR-FP-01 Elaboración de la pre factibilidad de proyectos  y PR-FP-02 Elaboración de la factibilidad de proyectos y la GU-FP-04 Guía de maduración de Proyectos IDU
5. Acta de seguimiento en el Comité donde se socializa el SGAS</t>
  </si>
  <si>
    <t xml:space="preserve">No se ha materializado el riesgo. Los controles y acciones han sido efectivos y se describen a continuación:
1. Obligación contractual de la Implementación del Manual para Interventoría y/o supervisión de Contratos: MG-GC-01
Durante el segundo periodo de 2024, se identifica en ejecución 1 contrato terminado de factibilidad, el cual se encuentra en proceso de liquidación, y se terminó y liquidó 1 contrato de insumos en ambos casos se aplican los requisitos, verificando uno a uno los entregables, el cumplimiento cabal del contrato y actuando dentro de los tiempos para liquidar los contratos sin retrasos.
2. Segregación de funciones en el ciclo de vida para el diseño del proyecto, cuando aplique.
Si de acuerdo con la Resolución Número 5643 de 2023 hay segregación evidenciada ademas en los roles dentro del ciclo de maduración desarrollados de manera independiente por la STEP para las preinversiones in house y la STED para el seguimiento  de los proyectos contratados en etapa de factibilidad y los estudios y diseños.
3. Publicación agendas nivel directivo. Decreto Distrital 189 2020 directiva 05 de 2020.
Se encuentra publicado en el enlace:
https://www.idu.gov.co/page/agenda-jefe-sted
https://www.idu.gov.co/page/agenda-jefe-step
https://www.idu.gov.co/page/calendario-directivos-idu
4.  Implementación de los controles establecidos en los procedimientos PR-FP-01 Elaboración de la prefactibilidad de proyectos  y PR-FP-02 Elaboración de la factibilidad de proyectos y la GU-FP-04 Guia de maduración de Proyectos IDU
Durante la vigencia 2024, se radica 1 factibilidad, 11 prefactibilidades de las cuales en el ultimo cuatrimestre se radicaron 3 prefactibilidades In House, las cuales cuentan con su correspondiente Matriz de alternativas o concepto de alternativa única y lista de chequeo, con los que se identifica la implementación de los controles establecidos los procedimientos PR-FP-01, así como en la guía de maduración de proyectos GU-FP-04
5. Acta de seguimiento en el Comité donde se socializa el SGAS.
No se cuenta con evidencia si por parte de la SGGC se retomaron las socializaciones a nivel directivo en el ultimo periodo de la vigencia.
Frente a las observaciones de la 1a linea de defensa, se solicita reunion para concocer los lineamientos para la vigencia 2025 y aclarar las dudas frente al riesgo y sus criterios e implementar los ajustes necesarios ya que se atendieron las directrices dadas por la SGGC para la vigencia 2024.
</t>
  </si>
  <si>
    <t xml:space="preserve">No se ha materializado el riesgo. Los controles y acciones han sido efectivos y se describen a continuación:
1. Obligación contractual de la Implementación del Manual para Interventoría y/o supervisión de Contratos: MG-GC-01
Durante el segundo periodo de 2024, se identifica en ejecución 1 contrato terminado de factibilidad, el cual se encuentra en proceso de liquidación, y se terminó y liquidó 1 contrato de insumos en ambos casos se aplican los requisitos, verificando uno a uno los entregables, el cumplimiento cabal del contrato y actuando dentro de los tiempos para liquidar los contratos sin retrasos.
2. Segregación de funciones en el ciclo de vida para el diseño del proyecto, cuando aplique.
Si de acuerdo con la Resolución Número 5643 de 2023 hay segregación evidenciada además en los roles dentro del ciclo de maduración desarrollados de manera independiente por la STEP para las pre inversiones in house y la STED para el seguimiento  de los proyectos contratados en etapa de factibilidad y los estudios y diseños.
3. Publicación agendas nivel directivo. Decreto Distrital 189 2020 directiva 05 de 2020.
Se encuentra publicado en el enlace:
https://www.idu.gov.co/page/agenda-jefe-sted
https://www.idu.gov.co/page/agenda-jefe-step
https://www.idu.gov.co/page/calendario-directivos-idu
4.  Implementación de los controles establecidos en los procedimientos PR-FP-01 Elaboración de la pre factibilidad de proyectos  y PR-FP-02 Elaboración de la factibilidad de proyectos y la GU-FP-04 Guía de maduración de Proyectos IDU
Durante la vigencia 2024, se radica 1 factibilidad, 11 pre factibilidades de las cuales en el ultimo cuatrimestre se radicaron 3 pre factibilidades In House, las cuales cuentan con su correspondiente Matriz de alternativas o concepto de alternativa única y lista de chequeo, con los que se identifica la implementación de los controles establecidos los procedimientos PR-FP-01, así como en la guía de maduración de proyectos GU-FP-04
5. Acta de seguimiento en el Comité donde se socializa el SGAS.
No se cuenta con evidencia si por parte de la SGGC se retomaron las socializaciones a nivel directivo en el ultimo periodo de la vigencia.
6. Trámite del pago a través del Sistema SIGPAGOS y de acuerdo con la Guía de pago a terceros.
Durante el tercer periodo de 2024, se identifica el cumplimiento conforme lo establecido en la guía de pago a terceros a través del sistema SIGPAGOS, se establecen niveles y roles evidenciables en el sistema SIGPAGOS, donde el supervisor o apoyo a la supervisión revisan y dan aprobación a partir de la aprobación de la interventoría, se revisa financieramente, pasa a revisión de soportes y se aprueba para culminar la fase de alistamiento y pasar a la siguiente fase de firmas, radicación y aprobaciones.
Frente a las observaciones de la 1a línea de defensa, se solicita reunión para conocer los lineamientos para la vigencia 2025 y aclarar las dudas frente al riesgo y sus criterios e implementar los ajustes necesarios ya que se atendieron las directrices dadas por la SGGC para la vigencia 2024.
</t>
  </si>
  <si>
    <t>1. Obligación contractual de la Implementación del Manual para Interventoría y/o supervisión de Contratos: MG-GC-01 y la forma de pago
2. Segregación de funciones en el ciclo de vida para el diseño del proyecto, cuando aplique.
3.  Implementación de los controles establecidos en los procedimientos PR-FP-01 Elaboración de la pre factibilidad de proyectos  y PR-FP-02 Elaboración de la factibilidad de proyectos y la GU-FP-04 Guía de maduración de Proyectos IDU
4. Desarrollar como mínimo UNA Socialización del SGAS  en la Dirección Técnica de Proyectos y la Subdirección Técnica de Seguimiento a Estudios y Diseños
5. Trámite del pago a través del Sistema SIGPAGOS y de acuerdo con la Guía de pago a terceros.</t>
  </si>
  <si>
    <t xml:space="preserve">No se ha materializado el riesgo. Los controles y acciones han sido efectivos y se describen a continuación:
1. Obligación contractual de la Implementación del Manual para Interventoría y/o supervisión de Contratos: MG-GC-01
Durante el segundo periodo de 2024, se identifica en ejecución 1 contrato terminado de factibilidad, el cual se encuentra en proceso de liquidación, y se terminó y liquidó 1 contrato de insumos en ambos casos se aplican los requisitos, verificando uno a uno los entregables, el cumplimiento cabal del contrato y actuando dentro de los tiempos para liquidar los contratos sin retrasos.
2. Segregación de funciones en el ciclo de vida para el diseño del proyecto, cuando aplique.
Si de acuerdo con la Resolución Número 5643 de 2023 hay segregación evidenciada además en los roles dentro del ciclo de maduración desarrollados de manera independiente por la STEP para las pre inversiones in house y la STED para el seguimiento  de los proyectos contratados en etapa de factibilidad y los estudios y diseños.
3.  Implementación de los controles establecidos en los procedimientos PR-FP-01 Elaboración de la pre factibilidad de proyectos  y PR-FP-02 Elaboración de la factibilidad de proyectos y la GU-FP-04 Guía de maduración de Proyectos IDU
Durante la vigencia 2024, se radica 1 factibilidad, 11 pre factibilidades de las cuales en el ultimo cuatrimestre se radicaron 3 pre factibilidades In House, las cuales cuentan con su correspondiente Matriz de alternativas o concepto de alternativa única y lista de chequeo, con los que se identifica la implementación de los controles establecidos los procedimientos PR-FP-01, así como en la guía de maduración de proyectos GU-FP-04
4. Acta de seguimiento en el Comité donde se socializa el SGAS.
No se cuenta con evidencia si por parte de la SGGC se retomaron las socializaciones a nivel directivo en el ultimo periodo de la vigencia.
5. Trámite del pago a través del Sistema SIGPAGOS y de acuerdo con la Guía de pago a terceros.
Durante el tercer periodo de 2024, se identifica el cumplimiento conforme lo establecido en la guía de pago a terceros a través del sistema SIGPAGOS, se establecen niveles y roles evidenciables en el sistema SIGPAGOS, donde el supervisor o apoyo a la supervisión revisan y dan aprobación a partir de la aprobación de la interventoría, se revisa financieramente, pasa a revisión de soportes y se aprueba para culminar la fase de alistamiento y pasar a la siguiente fase de firmas, radicación y aprobaciones.
Frente a las observaciones de la 1a línea de defensa, se solicita reunión para conocer los lineamientos para la vigencia 2025 y aclarar las dudas frente al riesgo y sus criterios e implementar los ajustes necesarios ya que se atendieron las directrices dadas por la SGGC para la vigencia 2024.
</t>
  </si>
  <si>
    <t>24/01/205</t>
  </si>
  <si>
    <t xml:space="preserve">No se ha materializado el riesgo. Los controles y acciones han sido efectivos y se describen a continuación:
1. Obligación contractual de la Implementación del Manual para Interventoría y/o supervisión de Contratos: MG-GC-01
La cadena de revisiones y controles establecidos en los procedimientos se implementa en la STED y la DTP para la totalidad de los proyectos (18  de estudios y diseños y 1 de insumos en ejecución al cierre de la vigencia y dos terminados en el mes de octubre) teniendo en cuenta que se asegura el cumplimiento de las actividades descritas de acuerdo en el rol en el que el consultor desarrolla los diseños, la interventoría en quien revisa y aprueba cada componente y en la entidad se realizan seguimientos a las obligaciones contractuales semanalmente, y la totalidad de los productos son revisados por los especialistas de la DTP quienes emiten observaciones o conceptos de recibo y adelantan las gestiones para lo propio por parte de las ESP y entidades relacionadas, prueba de ellos esta en las comunicaciones tramitadas a través de CONECTA IDU en cada expediente contractual, incluyendo los informes mensuales, semanales y las publicaciones en ZIPA y en el repositorio de la entidad.
2. Segregación de funciones en el ciclo de vida para el diseño del proyecto, cuando aplique.
De acuerdo con la Resolución Número 5643 de 2023 hay segregación evidenciada además en los roles dentro del ciclo de maduración desarrollados de manera independiente por la STEP para las pre inversiones in house y la STED para el seguimiento  de los proyectos contratados en etapa de factibilidad y los estudios y diseños.
3. Publicación agendas nivel directivo. Decreto Distrital 189 2020 directiva 05 de 2020.
Se encuentra publicado en el enlace:
https://www.idu.gov.co/page/agenda-jefe-sted
https://www.idu.gov.co/page/agenda-jefe-step
https://www.idu.gov.co/page/calendario-directivos-idu.
4.  Implementación de los controles establecidos en el procedimiento  de diseños PR-DP-017- Supervisión a estudios y diseños de proyectos y sus interventorías.
La cadena de revisiones y controles establecidos en los procedimientos se implementa en la STED y la DTP para la totalidad de los proyectos (18  de estudios y diseños y 1 de insumos en ejecución al cierre de la vigencia y dos terminados en el mes de octubre) teniendo en cuenta que se asegura el cumplimiento de las actividades descritas de acuerdo en el rol en el que el consultor desarrolla los diseños, la interventoría en quien revisa y aprueba cada componente y en la entidad se realizan seguimientos a las obligaciones contractuales semanalmente, y la totalidad de los productos son revisados por los especialistas de la DTP quienes emiten observaciones o conceptos de recibo y adelantan las gestiones para lo propio por parte de las ESP y entidades relacionadas, prueba de ellos esta en las comunicaciones tramitadas a través de CONECTA IDU en cada expediente contractual, incluyendo los informes mensuales, semanales y las publicaciones en ZIPA y en el repositorio de la entidad.
5. Acta de seguimiento en el Comité donde se socializa el SGAS.
No se cuenta con evidencia si por parte de la SGGC se retomaron las socializaciones a nivel directivo en el ultimo periodo de la vigencia.
Frente a las observaciones de la 1a línea de defensa, se solicita reunión para conocer los lineamientos para la vigencia 2025 y aclarar las dudas frente al riesgo y sus criterios e implementar los ajustes necesarios ya que se atendieron las directrices dadas por la SGGC para la vigencia 2024.
</t>
  </si>
  <si>
    <t xml:space="preserve">No se ha materializado el riesgo. Los controles y acciones han sido efectivos y se describen a continuación:
1. Obligación contractual de la Implementación del Manual para Interventoría y/o supervisión de Contratos: MG-GC-01
La cadena de revisiones y controles establecidos en los procedimientos se implementa en la STED y la DTP para la totalidad de los proyectos (18  de estudios y diseños y 1 de insumos en ejecución al cierre de la vigencia y dos terminados en el mes de octubre) teniendo en cuenta que se asegura el cumplimiento de las actividades descritas de acuerdo en el rol en el que el consultor desarrolla los diseños, la interventoría en quien revisa y aprueba cada componente y en la entidad se realizan seguimientos a las obligaciones contractuales semanalmente, y la totalidad de los productos son revisados por los especialistas de la DTP quienes emiten observaciones o conceptos de recibo y adelantan las gestiones para lo propio por parte de las ESP y entidades relacionadas, prueba de ellos esta en las comunicaciones tramitadas a través de CONECTA IDU en cada expediente contractual, incluyendo los informes mensuales, semanales y las publicaciones en ZIPA y en el repositorio de la entidad.
2. Segregación de funciones en el ciclo de vida para el diseño del proyecto, cuando aplique.
De acuerdo con la Resolución Número 5643 de 2023 hay segregación evidenciada además en los roles dentro del ciclo de maduración desarrollados de manera independiente por la STEP para las pre inversiones in house y la STED para el seguimiento  de los proyectos contratados en etapa de factibilidad y los estudios y diseños.
3.  Implementación de los controles establecidos en el procedimiento  de diseños PR-DP-017- Supervisión a estudios y diseños de proyectos y sus interventorías.
4, La cadena de revisiones y controles establecidos en los procedimientos se implementa en la STED y la DTP para la totalidad de los proyectos (18  de estudios y diseños y 1 de insumos en ejecución al cierre de la vigencia y dos terminados en el mes de octubre) teniendo en cuenta que se asegura el cumplimiento de las actividades descritas de acuerdo en el rol en el que el consultor desarrolla los diseños, la interventoría en quien revisa y aprueba cada componente y en la entidad se realizan seguimientos a las obligaciones contractuales semanalmente, y la totalidad de los productos son revisados por los especialistas de la DTP quienes emiten observaciones o conceptos de recibo y adelantan las gestiones para lo propio por parte de las ESP y entidades relacionadas, prueba de ellos esta en las comunicaciones tramitadas a través de CONECTA IDU en cada expediente contractual, incluyendo los informes mensuales, semanales y las publicaciones en ZIPA y en el repositorio de la entidad.
5. Al interior de la DTP y STED, se realizaron en septiembre y octubre socializaciones especificas de todo el SGAS y se repitieron en diciembre.
Frente a las observaciones de la 1a línea de defensa, se solicita reunión para conocer los lineamientos para la vigencia 2025 y aclarar las dudas frente al riesgo y sus criterios e implementar los ajustes necesarios ya que se atendieron las directrices dadas por la SGGC para la vigencia 2024.
</t>
  </si>
  <si>
    <t>No se ha materializado el riesgo. Los controles y acciones han sido efectivos y se describen a continuación:
1. Obligación contractual de la Implementación del Manual para Interventoría y/o supervisión de Contratos: MG-GC-01
Durante el tercer cuatrimestre se identificó la liquidación de 13 contratos (IDU-1477-2021, IDU-1683-2022, IDU-1565-2027, IDU1599-2019, IDU1860-2021, IDU1866-2021, IDU-1344-2027, IDU1607-2019,IDU-1623-2019,IDU-1618-2019,IDU-1341-2027, IDU-1310-2021 e IDU-1311-20211),  de los cuales, 2 de estos contratos (IDU-1310-2021 e IDU-1311-20211) tienen acta de verificación y ampliación y cierre de glosas. Evidenciando que se determina el cumplimiento de la obligación contractual de implementación del manual de interventoría y/o supervisión de contratos V10, Resolución Número 5643 de 2023.
2. Segregación de funciones en el ciclo de vida para el diseño del proyecto, cuando aplique.
De acuerdo con la Resolución Número 5643 de 2023 hay segregación evidenciada además en los roles dentro del ciclo de maduración desarrollados de manera independiente por la STEP para las pre inversiones in house y la STED para el seguimiento  de los proyectos contratados en etapa de factibilidad y los estudios y diseños.
3. Publicación agendas nivel directivo. Decreto Distrital 189 2020 directiva 05 de 2020.
Se encuentra publicado en el enlace:
https://www.idu.gov.co/page/agenda-jefe-sted
https://www.idu.gov.co/page/agenda-jefe-step
https://www.idu.gov.co/page/calendario-directivos-idu
4.  Implementación de los controles establecidos en el procedimiento  de diseños PR-DP-017- Supervisión a estudios y diseños de proyectos y sus interventorías.
Durante el segundo periodo 2024, se identifica la implementación de los controles establecidos en el procedimiento de diseños PR-DP-017
5.Acta de seguimiento en el Comité donde se socializa el SGAS
No se cuenta con evidencia si por parte de la SGGC se retomaron las socializaciones a nivel directivo en el ultimo periodo de la vigencia. Se realiza control y seguimiento de las liquidaciones de los contratos y se solicita el  FO-DP-11- Lista de Chequeo de Productos de la Etapa de Estudios y Diseños.
Frente a las observaciones de la 1a línea de defensa, se solicita reunión para conocer los lineamientos para la vigencia 2025 y aclarar las dudas frente al riesgo y sus criterios e implementar los ajustes necesarios ya que se atendieron las directrices dadas por la SGGC para la vigencia 2024.</t>
  </si>
  <si>
    <t>No se ha materializado el riesgo. Los controles y acciones han sido efectivos y se describen a continuación:
1. Obligación contractual de la Implementación del Manual para Interventoría y/o supervisión de Contratos: MG-GC-01
Durante el tercer cuatrimestre se identificó la liquidación de 13 contratos (IDU-1477-2021, IDU-1683-2022, IDU-1565-2027, IDU1599-2019, IDU1860-2021, IDU1866-2021, IDU-1344-2027, IDU1607-2019,IDU-1623-2019,IDU-1618-2019,IDU-1341-2027, IDU-1310-2021 e IDU-1311-20211),  de los cuales, 2 de estos contratos (IDU-1310-2021 e IDU-1311-20211) tienen acta de verificación y ampliación y cierre de glosas. Evidenciando que se determina el cumplimiento de la obligación contractual de implementación del manual de interventoría y/o supervisión de contratos V10, Resolución Número 5643 de 2023.
2. Segregación de funciones en el ciclo de vida para el diseño del proyecto, cuando aplique.
De acuerdo con la Resolución Número 5643 de 2023 hay segregación evidenciada además en los roles dentro del ciclo de maduración desarrollados de manera independiente por la STEP para las pre inversiones in house y la STED para el seguimiento  de los proyectos contratados en etapa de factibilidad y los estudios y diseños.
3. Publicación agendas nivel directivo. Decreto Distrital 189 2020 directiva 05 de 2020.
Se encuentra publicado en el enlace:
https://www.idu.gov.co/page/agenda-jefe-sted
https://www.idu.gov.co/page/agenda-jefe-step
https://www.idu.gov.co/page/calendario-directivos-idu
4. La cadena de revisiones y controles establecidos en los procedimientos se implementa en la STED y la DTP para la totalidad de los proyectos (18  de estudios y diseños y 1 de insumos en ejecución al cierre de la vigencia y dos terminados en el mes de octubre) teniendo en cuenta que se asegura el cumplimiento de las actividades descritas de acuerdo en el rol en el que el consultor desarrolla los diseños, la interventoría en quien revisa y aprueba cada componente y en la entidad se realizan seguimientos a las obligaciones contractuales semanalmente, y la totalidad de los productos son revisados por los especialistas de la DTP quienes emiten observaciones o conceptos de recibo y adelantan las gestiones para lo propio por parte de las ESP y entidades relacionadas, prueba de ellos esta en las comunicaciones tramitadas a través de CONECTA IDU en cada expediente contractual, incluyendo los informes mensuales, semanales y las publicaciones en ZIPA y en el repositorio de la entidad.
5. Al interior de la DTP y STED, se realizaron en septiembre y octubre socializaciones especificas de todo el SGAS y se repitieron en diciembre.
Frente a las observaciones de la 1a línea de defensa, se solicita reunión para conocer los lineamientos para la vigencia 2025 y aclarar las dudas frente al riesgo y sus criterios e implementar los ajustes necesarios ya que se atendieron las directrices dadas por la SGGC para la vigencia 2024.</t>
  </si>
  <si>
    <t>No se ha materializado el riesgo. Los controles y acciones han sido efectivos y se describen a continuación:
1. Obligación contractual de la Implementación del Manual para Interventoría y/o supervisión de Contratos: MG-GC-01
Durante el tercer cuatrimestre se identificó la liquidación de 13 contratos (IDU-1477-2021, IDU-1683-2022, IDU-1565-2027, IDU1599-2019, IDU1860-2021, IDU1866-2021, IDU-1344-2027, IDU1607-2019,IDU-1623-2019,IDU-1618-2019,IDU-1341-2027, IDU-1310-2021 e IDU-1311-20211),  de los cuales, 2 de estos contratos (IDU-1310-2021 e IDU-1311-20211) tienen acta de verificación y ampliación y cierre de glosas. Evidenciando que se determina el cumplimiento de la obligación contractual de implementación del manual de interventoría y/o supervisión de contratos V10, Resolución Número 5643 de 2023.
2. Segregación de funciones en el ciclo de vida para el diseño del proyecto, cuando aplique.
De acuerdo con la Resolución Número 5643 de 2023 hay segregación evidenciada además en los roles dentro del ciclo de maduración desarrollados de manera independiente por la STEP para las pre inversiones in house y la STED para el seguimiento  de los proyectos contratados en etapa de factibilidad y los estudios y diseños.
3. Publicación agendas nivel directivo. Decreto Distrital 189 2020 directiva 05 de 2020.
Se encuentra publicado en el enlace:
https://www.idu.gov.co/page/agenda-jefe-sted
https://www.idu.gov.co/page/agenda-jefe-step
https://www.idu.gov.co/page/calendario-directivos-idu
4. La cadena de revisiones y controles establecidos en los procedimientos se implementa en la STED y la DTP para la totalidad de los proyectos (18  de estudios y diseños y 1 de insumos en ejecución al cierre de la vigencia y dos terminados en el mes de octubre) teniendo en cuenta que se asegura el cumplimiento de las actividades descritas de acuerdo en el rol en el que el consultor desarrolla los diseños, la interventoría en quien revisa y aprueba cada componente y en la entidad se realizan seguimientos a las obligaciones contractuales semanalmente, y la totalidad de los productos son revisados por los especialistas de la DTP quienes emiten observaciones o conceptos de recibo y adelantan las gestiones para lo propio por parte de las ESP y entidades relacionadas, prueba de ellos esta en las comunicaciones tramitadas a través de CONECTA IDU en cada expediente contractual, incluyendo los informes mensuales, semanales y las publicaciones en ZIPA y en el repositorio de la entidad.
5. Acta de seguimiento en el Comité donde se socializa el SGAS
Al interior de la DTP y STED, se realizaron en septiembre y octubre socializaciones especificas de todo el SGAS y se repitieron en diciembre. No se cuenta con evidencia si por parte de la SGGC se retomaron las socializaciones a nivel directivo en el ultimo periodo de la vigencia. 
Frente a las observaciones de la 1a línea de defensa, se solicita reunión para conocer los lineamientos para la vigencia 2025 y aclarar las dudas frente al riesgo y sus criterios e implementar los ajustes necesarios ya que se atendieron las directrices dadas por la SGGC para la vigencia 2024.</t>
  </si>
  <si>
    <t>No se ha materializado el riesgo. Los controles y acciones han sido efectivos y se describen a continuación:
1. Obligación contractual de la Implementación del Manual para Interventoría y/o supervisión de Contratos: MG-GC-01
Durante el tercer cuatrimestre se identificó la liquidación de 13 contratos (IDU-1477-2021, IDU-1683-2022, IDU-1565-2027, IDU1599-2019, IDU1860-2021, IDU1866-2021, IDU-1344-2027, IDU1607-2019,IDU-1623-2019,IDU-1618-2019,IDU-1341-2027, IDU-1310-2021 e IDU-1311-20211),  de los cuales, 2 de estos contratos (IDU-1310-2021 e IDU-1311-20211) tienen acta de verificación y ampliación y cierre de glosas. Evidenciando que se determina el cumplimiento de la obligación contractual de implementación del manual de interventoría y/o supervisión de contratos V10, Resolución Número 5643 de 2023.
2. Segregación de funciones en el ciclo de vida para el diseño del proyecto, cuando aplique.
De acuerdo con la Resolución Número 5643 de 2023 hay segregación evidenciada además en los roles dentro del ciclo de maduración desarrollados de manera independiente por la STEP para las pre inversiones in house y la STED para el seguimiento  de los proyectos contratados en etapa de factibilidad y los estudios y diseños.
3. Implementación de los controles establecidos en el procedimiento  de diseños PR-DP-017- Supervisión a estudios y diseños de proyectos y sus interventorías
La cadena de revisiones y controles establecidos en los procedimientos se implementa en la STED y la DTP para la totalidad de los proyectos (18  de estudios y diseños y 1 de insumos en ejecución al cierre de la vigencia y dos terminados en el mes de octubre) teniendo en cuenta que se asegura el cumplimiento de las actividades descritas de acuerdo en el rol en el que el consultor desarrolla los diseños, la interventoría en quien revisa y aprueba cada componente y en la entidad se realizan seguimientos a las obligaciones contractuales semanalmente, y la totalidad de los productos son revisados por los especialistas de la DTP quienes emiten observaciones o conceptos de recibo y adelantan las gestiones para lo propio por parte de las ESP y entidades relacionadas, prueba de ellos esta en las comunicaciones tramitadas a través de CONECTA IDU en cada expediente contractual, incluyendo los informes mensuales, semanales y las publicaciones en ZIPA y en el repositorio de la entidad.
4. Desarrollar como mínimo UNA Socialización del SGAS  en la Dirección Técnica de Proyectos y la Subdirección Técnica de Seguimiento a Estudios y Diseños
Al interior de la DTP y STED, se realizaron en septiembre y octubre socializaciones especificas de todo el SGAS y se repitieron en diciembre.
Frente a las observaciones de la 1a línea de defensa, se solicita reunión para conocer los lineamientos para la vigencia 2025 y aclarar las dudas frente al riesgo y sus criterios e implementar los ajustes necesarios ya que se atendieron las directrices dadas por la SGGC para la vigencia 2024.</t>
  </si>
  <si>
    <t>No se ha materializado el riesgo. Los controles y acciones han sido efectivos y se describen a continuación:
1. Obligación contractual de la Implementación del Manual para Interventoría y/o supervisión de Contratos: MG-GC-01 y la forma de pago
Durante el segundo periodo de 2024, se identificaron en ejecución 19 contratos, de los cuales durante el segundo cuatrimestre de la vigencia se iniciaron 7 proyectos (688-2024, 636-2024, 1746-2023, 1773-2023, 1772-2023, 1774-2023 y 1775-2023) evidenciando que se determina el cumplimiento de la obligación contractual de implementación del manual de interventoría y/o supervisión de contratos V10, Resolución Número 5643 de 2023.
2. Segregación de funciones en el ciclo de vida para el diseño del proyecto, cuando aplique.
De acuerdo con la Resolución Número 5643 de 2023 hay segregación evidenciada ademas en los roles dentro del ciclo de maduración desarrollados de manera independiente por la STEP para las preinversiones in house y la STED para el seguimiento  de los proyectos contratados en etapa de factibilidad y los estudios y diseños.
3. Publicación agendas nivel directivo. Decreto Distrital 189 2020 directiva 05 de 2020.
Se encuentra publicado en el enlace:
https://www.idu.gov.co/page/agenda-jefe-sted
https://www.idu.gov.co/page/agenda-jefe-step
https://www.idu.gov.co/page/calendario-directivos-idu
4.  Implementación de los controles establecidos en el procedimiento  de diseños PR-DP-017- Supervisión a estudios y diseños de proyectos y sus interventorías.
Durante el primer periodo 2024, se identifica la implementación de los controles establecidos en el procedimiento de diseños PR-DP-017, donde la cadena de revisiones y controles establecidos en los procedimientos se implementa en la STED y la DTP para la totalidad de los proyectos (18  de estudios y diseños y 1 de insumos en ejecución al cierre de la vigencia y dos terminados en el mes de octubre) teniendo en cuenta que se asegura el cumplimiento de las actividades descritas de acuerdo en el rol en el que el consultor desarrolla los diseños, la interventoria en quien revisa y aprueba cada componente y en la entidad se realizan seguimientos a las obligaciones contractuales semanalmente, y la totalidad de los productos son revisados por los especilistas de la DTP quienes emiten observaciones o conceptos de recibo y adelantan las gestiones pra lo propio por parte de las ESP y entidades relacionadas, prueba de ellos esta en las comunicaciones tamitadas a traves de CONECTA IDU en cada expediente contractual, incluyendo los informes mensuales, semanales y las publicaciones en ZIPA y en el repositorio de la entidad.
5. Acta de seguimiento en el Comité donde se socializa el SGAS
No se cuenta con evidencia si por parte de la SGGC se retomaron las socializaciones a nivel directivo en el ultimo periodo de la vigencia.
6. Trámite del pago a través del Sistema SIGPAGOS y de acuerdo con la Guia de pago a terceros.
Durante el tercer periodo de 2024, se identifica el cumplimiento conforme lo establecido en la guia de pago a terceros a través del sistema SIGPAGOS, se establecen niveles y roles evidenciables en el sistema SIGPAGOS, donde el supervisor o apoyo a la supervisión revisan y dan aprobación a partir de la aprobacion de la interventoria, se revisa financieramente, pasa a revision de soportes y se apreba pra culminar la fase de alistamiento y pasar a la siguinte fase de firmas, radicacion y aprobaciones.
Frente a las observaciones de la 1a linea de defensa, se solicita reunion para concocer los lineamientos para la vigencia 2025 y aclarar las dudas frente al riesgo y sus criterios e implementar los ajustes necesarios ya que se atendieron las directrices dadas por la SGGC para la vigencia 2024.</t>
  </si>
  <si>
    <t>No se ha materializado el riesgo. Los controles y acciones han sido efectivos y se describen a continuación:
1. Obligación contractual de la Implementación del Manual para Interventoría y/o supervisión de Contratos: MG-GC-01 y la forma de pago
Durante el segundo periodo de 2024, se identificaron en ejecución 19 contratos, de los cuales durante el segundo cuatrimestre de la vigencia se iniciaron 7 proyectos (688-2024, 636-2024, 1746-2023, 1773-2023, 1772-2023, 1774-2023 y 1775-2023) evidenciando que se determina el cumplimiento de la obligación contractual de implementación del manual de interventoría y/o supervisión de contratos V10, Resolución Número 5643 de 2023.
2. Segregación de funciones en el ciclo de vida para el diseño del proyecto, cuando aplique.
De acuerdo con la Resolución Número 5643 de 2023 hay segregación evidenciada además en los roles dentro del ciclo de maduración desarrollados de manera independiente por la STEP para las pre inversiones in house y la STED para el seguimiento  de los proyectos contratados en etapa de factibilidad y los estudios y diseños.
3. Implementación de los controles establecidos en el procedimiento  de diseños PR-DP-017- Supervisión a estudios y diseños de proyectos y sus interventorías.
Durante el primer periodo 2024, se identifica la implementación de los controles establecidos en el procedimiento de diseños PR-DP-017, donde la cadena de revisiones y controles establecidos en los procedimientos se implementa en la STED y la DTP para la totalidad de los proyectos (18  de estudios y diseños y 1 de insumos en ejecución al cierre de la vigencia y dos terminados en el mes de octubre) teniendo en cuenta que se asegura el cumplimiento de las actividades descritas de acuerdo en el rol en el que el consultor desarrolla los diseños, la interventoría en quien revisa y aprueba cada componente y en la entidad se realizan seguimientos a las obligaciones contractuales semanalmente, y la totalidad de los productos son revisados por los especialistas de la DTP quienes emiten observaciones o conceptos de recibo y adelantan las gestiones para lo propio por parte de las ESP y entidades relacionadas, prueba de ellos esta en las comunicaciones tramitadas a través de CONECTA IDU en cada expediente contractual, incluyendo los informes mensuales, semanales y las publicaciones en ZIPA y en el repositorio de la entidad.
4. Desarrollar como mínimo UNA Socialización del SGAS  en la Dirección Técnica de Proyectos y la Subdirección Técnica de Seguimiento a Estudios y Diseños
Al interior de la DTP y STED, se realizaron en septiembre y octubre socializaciones especificas de todo el SGAS y se repitieron en diciembre.
5. Trámite del pago a través del Sistema SIGPAGOS y de acuerdo con la Guía de pago a terceros.
Durante el tercer periodo de 2024, se identifica el cumplimiento conforme lo establecido en la guía de pago a terceros a través del sistema SIGPAGOS, se establecen niveles y roles evidenciables en el sistema SIGPAGOS, donde el supervisor o apoyo a la supervisión revisan y dan aprobación a partir de la aprobación de la interventoría, se revisa financieramente, pasa a revisión de soportes y se aprueba para culminar la fase de alistamiento y pasar a la siguiente fase de firmas, radicación y aprobaciones.
Frente a las observaciones de la 1a línea de defensa, se solicita reunión para conocer los lineamientos para la vigencia 2025 y aclarar las dudas frente al riesgo y sus criterios e implementar los ajustes necesarios ya que se atendieron las directrices dadas por la SGGC para la vigencia 2024.</t>
  </si>
  <si>
    <t xml:space="preserve">No se ha materializado el riesgo. Los controles y acciones han sido efectivos y se describen a continuación:
1. Obligación contractual de la Implementación del Manual para Interventoría y/o supervisión de Contratos: MG-GC-01
La cadena de revisiones y controles establecidos en los procedimientos se implementa en la STED y la DTP para la totalidad de los proyectos (18  de estudios y diseños y 1 de insumos en ejecución al cierre de la vigencia y dos terminados en el mes de octubre) teniendo en cuenta que se asegura el cumplimiento de las catividades descritas de acuerdo en el rol en el que el consultor desarrolla los diseños, la interventoria en quien revisa y aprueba cada componente y en la entidad se realizan seguimientos a las obligaciones contractuales semanalmente, y la totalidad de los productos son revisados por los especilistas de la DTP quienes emiten observaciones o conceptos de recibo y adelantan las gestiones pra lo propio por parte de las ESP y entidades relacionadas, prueba de ellos esta en las comunicaciones tamitadas a traves de CONECTA IDU en cada expediente contractual, incluyendo los informes mensuales, semanales y las publicaciones en ZIPA y en el repositorio de la entidad.
2. Segregación de funciones en el ciclo de vida para el diseño del proyecto, cuando aplique.
De acuerdo con la Resolución Número 5643 de 2023 hay segregación evidenciada ademas en los roles dentro del ciclo de maduración desarrollados de manera independiente por la STEP para las preinversiones in house y la STED para el seguimiento  de los proyectos contratados en etapa de factibilidad y los estudios y diseños.
3. Publicación agendas nivel directivo. Decreto Distrital 189 2020 directiva 05 de 2020.
Se encuentra publicado en el enlace:
https://www.idu.gov.co/page/agenda-jefe-sted
https://www.idu.gov.co/page/agenda-jefe-step
https://www.idu.gov.co/page/calendario-directivos-idu.
4.  Implementación de los controles establecidos en el procedimiento  de diseños PR-DP-017- Supervisión a estudios y diseños de proyectos y sus interventorías.
La cadena de revisiones y controles establecidos en los procedimientos se implementa en la STED y la DTP para la totalidad de los proyectos (18  de estudios y diseños y 1 de insumos en ejecución al cierre de la vigencia y dos terminados en el mes de octubre) teniendo en cuenta que se asegura el cumplimiento de las actividades descritas de acuerdo en el rol en el que el consultor desarrolla los diseños, la interventoria en quien revisa y aprueba cada componente y en la entidad se realizan seguimientos a las obligaciones contractuales semanalmente, y la totalidad de los productos son revisados por los especilistas de la DTP quienes emiten observaciones o conceptos de recibo y adelantan las gestiones pra lo propio por parte de las ESP y entidades relacionadas, prueba de ellos esta en las comunicaciones tamitadas a traves de CONECTA IDU en cada expediente contractual, incluyendo los informes mensuales, semanales y las publicaciones en ZIPA y en el repositorio de la entidad.
5. Acta de seguimiento en el Comité donde se socializa el SGAS.
No se cuenta con evidencia si por parte de la SGGC se retomaron las socializaciones a nivel directivo en el ultimo periodo de la vigencia.
Frente a las observaciones de la 1a linea de defensa, se solicita reunion para concocer los lineamientos para la vigencia 2025 y aclarar las dudas frente al riesgo y sus criterios e implementar los ajustes necesarios ya que se atendieron las directrices dadas por la SGGC para la vigencia 2024.
</t>
  </si>
  <si>
    <t xml:space="preserve">No se ha materializado el riesgo. Los controles y acciones han sido efectivos y se describen a continuación:
1. Obligación contractual de la Implementación del Manual para Interventoría y/o supervisión de Contratos: MG-GC-01
La cadena de revisiones y controles establecidos en los procedimientos se implementa en la STED y la DTP para la totalidad de los proyectos (18  de estudios y diseños y 1 de insumos en ejecución al cierre de la vigencia y dos terminados en el mes de octubre) teniendo en cuenta que se asegura el cumplimiento de las actividades descritas de acuerdo en el rol en el que el consultor desarrolla los diseños, la interventoría en quien revisa y aprueba cada componente y en la entidad se realizan seguimientos a las obligaciones contractuales semanalmente, y la totalidad de los productos son revisados por los especialistas de la DTP quienes emiten observaciones o conceptos de recibo y adelantan las gestiones para lo propio por parte de las ESP y entidades relacionadas, prueba de ellos esta en las comunicaciones tramitadas a través de CONECTA IDU en cada expediente contractual, incluyendo los informes mensuales, semanales y las publicaciones en ZIPA y en el repositorio de la entidad.
2. Segregación de funciones en el ciclo de vida para el diseño del proyecto, cuando aplique.
De acuerdo con la Resolución Número 5643 de 2023 hay segregación evidenciada además en los roles dentro del ciclo de maduración desarrollados de manera independiente por la STEP para las pre inversiones in house y la STED para el seguimiento  de los proyectos contratados en etapa de factibilidad y los estudios y diseños.
3.  Implementación de los controles establecidos en el procedimiento  de diseños PR-DP-017- Supervisión a estudios y diseños de proyectos y sus interventorías.
La cadena de revisiones y controles establecidos en los procedimientos se implementa en la STED y la DTP para la totalidad de los proyectos (18  de estudios y diseños y 1 de insumos en ejecución al cierre de la vigencia y dos terminados en el mes de octubre) teniendo en cuenta que se asegura el cumplimiento de las actividades descritas de acuerdo en el rol en el que el consultor desarrolla los diseños, la interventoría en quien revisa y aprueba cada componente y en la entidad se realizan seguimientos a las obligaciones contractuales semanalmente, y la totalidad de los productos son revisados por los especialistas de la DTP quienes emiten observaciones o conceptos de recibo y adelantan las gestiones para lo propio por parte de las ESP y entidades relacionadas, prueba de ellos esta en las comunicaciones tramitadas a través de CONECTA IDU en cada expediente contractual, incluyendo los informes mensuales, semanales y las publicaciones en ZIPA y en el repositorio de la entidad.
4. Al interior de la DTP y STED, se realizaron en septiembre y octubre socializaciones especificas de todo el SGAS y se repitieron en diciembre.
Frente a las observaciones de la 1a línea de defensa, se solicita reunión para conocer los lineamientos para la vigencia 2025 y aclarar las dudas frente al riesgo y sus criterios e implementar los ajustes necesarios ya que se atendieron las directrices dadas por la SGGC para la vigencia 2024.
</t>
  </si>
  <si>
    <t>• Se validaron los 4 controles los cuales están funcionando adecuadamente y acorde con lo establecido.
• Para el periodo de septiembre a diciembre de 2024 no se tiene conocimiento de la materialización del riesgo.
• Se mantiene el riesgo y sus controles.</t>
  </si>
  <si>
    <t>• Se validaron los 3 controles los cuales están funcionando adecuadamente y acorde con lo establecido.
• Para el periodo de septiembre a diciembre de 2024 no se tiene conocimiento de la materialización del riesgo.
• Se mantiene el riesgo y sus controles.</t>
  </si>
  <si>
    <t>• Se validaron los 6 controles los cuales están funcionando adecuadamente y acorde con lo establecido.
• Para el periodo de septiembre a diciembre de 2024 no se tiene conocimiento de la materialización del riesgo.
• Se mantiene el riesgo y sus controles.</t>
  </si>
  <si>
    <t>Para el tercer cuatrimestre en la Subdirección Técnica Jurídica y de Ejecuciones Fiscales STJEF cuando se asigna la reclamación, el abogado sustanciador realiza la verificación de la información del predio en el Sistema de Información Valoricemos  y en caso de requerirse,  proyecta la solicitud de  concepto técnico a la STOP, la cual es firmada por el SubdirectorTécnico Jurídico y de Ejecuciones Fiscales, a través del Sistema de Gestión Documental.  Una vez recibido el concepto técnico,  revisa y procede a proyectar  el acto administrativo correspondiente a través del Sistema de Gestión Documental para Visto Bueno del  Subdirector de la STJEF y posterior firma de la Subdirección General Jurídica. 
Por parte del líder del grupo de reclamaciones se realiza seguimiento permanente a la gestión de las reclamaciones asignadas a los abogados y de igual manera a las resoluciones que son enviadas para firma en la SGJ. La trazabilidad de la gestión adelantada queda registrada en el Sistema de Información Valoricemos. Adicionalmente se diligencian los siguientes documentos:  Formato  FO-PE-020 Compromiso de Integridad, Transparencia y Confidencialidad, Formato FO-PE-33 - Formato Consentimiento Informado SGAS firmado por los contratistas de la STJEF.
Con la aplicación de todos los controles,  se evitó la materialización de los posibles hechos de soborno.</t>
  </si>
  <si>
    <t>Para el tercer cuatrimestre en la Subdirección Técnica Jurídica y de Ejecuciones Fiscales STJEF cuando se asigna la reclamación, el abogado sustanciador realiza la verificación de la información del predio en el Sistema de Información Valoricemos  y en caso de requerirse,  proyecta la solicitud de  concepto técnico a la STOP, la cual es firmada por el SubdirectorTécnico Jurídico y de Ejecuciones Fiscales, a través del Sistema de Gestión Documental.  Una vez recibido el concepto técnico,  revisa y procede a proyectar  el acto administrativo correspondiente a través del Sistema de Gestión Documental para Visto Bueno del  Subdirector de la STJEF y posterior firma de la Subdirección General Jurídica. 
Por parte del líder del grupo de reclamaciones se realiza seguimiento permanente a la gestión de las reclamaciones asignadas a los abogados y de igual manera a las resoluciones que son enviadas para firma en la SGJ. La trazabilidad de la gestión adelantada queda registrada en el Sistema de Información Valoricemos. 
Con la aplicación de todos los controles,  se evitó la materialización de los posibles hechos de soborno.</t>
  </si>
  <si>
    <r>
      <t xml:space="preserve">1. Reporte mediante correo electrónico al líder grupo de reclamaciones, al líder grupo de notificaciones,  subdirector  técnico jurídico y de ejecuciones fiscales, respecto de las resoluciones que han sido firmadas por la SGJ para tramite de notificación. 
2. Registro en el Sistema Valoricemos de los actos administrativos firmados, seguimiento a la entrega efectiva de citación de notificación.
</t>
    </r>
    <r>
      <rPr>
        <sz val="8"/>
        <color rgb="FFFF0000"/>
        <rFont val="Arial"/>
        <family val="2"/>
      </rPr>
      <t/>
    </r>
  </si>
  <si>
    <t>Para el tercer cuatrimestre en la Subdirección Técnica Jurídica y de Ejecuciones Fiscales STJEF una vez el acto administrativo es firmado por la SGJ,  un colaborador de la STJEF procede a recibirlos y entregarlos al área de notificación para su digitalización y notificación correspondiente. 
Se realizan seguimientos mensuales a través de los reportes generados del sistema de información Valoricemos y del  Sistema de Gestión Documental de la entidad, en cuanto a fechas de citación y pruebas de entrega efectivas. 
Dentro del proceso de contratación,  se diligencia el Formato  FO-PE-020 Compromiso de Integridad, Transparencia y Cofidencialidad, para PSP y el Formato FO-PE-33 - Formato Consentimiento Informado SGAS.
Con la aplicación de todos los controles,  se evitó la materialización de los posibles hechos de soborno en el periodo evaluado.</t>
  </si>
  <si>
    <t>Para el tercer cuatrimestre en  la Subdirección Técnica Jurídica y de Ejecuciones Fiscales STJEF una vez el acto administrativo es firmado por la SGJ,  un colaborador de la STJEF procede a recibirlos y entregarlos al área de notificación para su digitalización y notificación correspondiente. 
Se realizan seguimientos mensuales a través de los reportes generados del sistema de información Valoricemos y del  Sistema de Gestión Documental de la entidad, en cuanto a fechas de citación y pruebas de entrega efectivas.
Se realizan seguimientos mensuales a través de los reportes generados del sistema de información Valoricemos y del  Sistema de Gestión Documental de la entidad, en cuanto a fechas de citación y pruebas de entrega efectivas. 
Para el fortalecimiento del conocimiento y aplicación del código de integridad al interior de la STJEF, se realizon las siguientes actividades:  
 1. Aplicación de encuesta a todos los colaboradores sobre el conocimiento que se tiene del código de integridad que fué socializado el 28 de junio.
 2. Socialización de los resultados de la encuesta a todos los colaboradores de la STJEF.
 3. Como resultado de la encuesta se evidenció la necesidad de fortalecer el conocimiento sobre la historia de la creación del código de integridad y algunos lineamientos distritales para el actuar en cada uno de los valores asociados, para lo cual se socializaron mediante correo electróncio los documentos "Código de integridad antecedentes y propuestas para su implementación" 
Con la aplicación de todos los controles,  se evitó la materialización de los posibles hechos de soborno en el periodo evaluado.</t>
  </si>
  <si>
    <t xml:space="preserve">En la Subdirección Técnica Jurídica y de Ejecuciones Fiscales STJEF, todas las actuaciones procesales que se adelantan y proyectan frente a los diferentes expedientes que son asignados a los abogados sustanciadores,  tienen un seguimiento por parte de los abogados revisores, ejecutores y subdirector quien firma,  cuya trazabilidad queda registrada en el Sistema de Gestión Documental.
Adicionalmente dentro del proceso de contratación se diligencia el Formato  FO-PE-020 Compromiso de Integridad, Transparencia y Cofidencialidad,  y el Formato FO-PE-33 - Formato Consentimiento Informado SGAS.
Se realiza seguimiento semanal al avance de gestión frente a cada expediente asignado a los abogados,  por parte del abogado ejecutor,  tecnólogo que apoya la validación en el Sistema de Gestión Documental y en el Sistema de Información Valoricemos,  equipo seguimiento de metas y se presenta informe al Subdirector de la STJEF. 
Con la aplicación de los controles, no se presentó materialización del riesgo en el periodo evaluado
</t>
  </si>
  <si>
    <r>
      <t xml:space="preserve">Un Tercero ofrece, promete o entrega una dádiva o comisión a un </t>
    </r>
    <r>
      <rPr>
        <sz val="8"/>
        <color rgb="FFFF0000"/>
        <rFont val="Arial"/>
        <family val="2"/>
      </rPr>
      <t>colaborador</t>
    </r>
    <r>
      <rPr>
        <sz val="8"/>
        <color theme="1"/>
        <rFont val="Arial"/>
        <family val="2"/>
      </rPr>
      <t xml:space="preserve"> del IDU, quien la solicita o la recibe para   que las actuaciones del proceso coactivo sean adelantadas en beneficio propio o de un tercero</t>
    </r>
  </si>
  <si>
    <t xml:space="preserve">
En la Subdirección Técnica Jurídica y de Ejecuciones Fiscales STJEF, todas las actuaciones procesales que se adelantan y proyectan frente a los diferentes expedientes que son asignados a los abogados sustanciadores,  tienen un seguimiento por parte de los abogados revisores, ejecutores y subdirector quien firma,  cuya trazabilidad queda registrada en el Sistema de Gestión Documental.
Adicionalmente dentro del proceso de contratación se diligencia el Formato  FO-PE-020 Compromiso de Integridad, Transparencia y Cofidencialidad,  y el Formato FO-PE-33 - Formato Consentimiento Informado SGAS.
Se realiza seguimiento semanal al avance de gestión frente a cada expediente asignado a los abogados,  por parte del abogado ejecutor,  tecnólogo que apoya la validación en el Sistema de Gestión Documental y en el Sistema de Información Valoricemos,  equipo seguimiento de metas y se presenta informe al Subdirector de la STJEF. 
Para el fortalecimiento del conocimiento y aplicación del código de integridad al interior de la STJEF, se realizon las siguientes actividades:  
 1. Aplicación de encuesta a todos los colaboradores sobre el conocimiento que se tiene del código de integridad que fué socializado el 28 de junio.
 2. Socialización de los resultados de la encuesta a todos los colaboradores de la STJEF.
 3. Como resultado de la encuesta se evidenció la necesidad de fortalecer el conocimiento sobre la historia de la creación del código de integridad y algunos lineamientos distritales para el actuar en cada uno de los valores asociados, para lo cual se socializaron mediante correo electróncio los documentos "Código de integridad antecedentes y propuestas para su implementación" 
Con la aplicación de los controles, no se presentó materialización del riesgo en el periodo evaluado
</t>
  </si>
  <si>
    <t>Con el fin que los paz y salvos se generen según los parámetros y lineamientos definidos, el Sistema Valoricemos se parametriza dejando el registro de los usuarios que adelantan las verificaciones, la homologación y la generación del  CECTN (paz y salvo). Además, se hicieron las revisiones  aleatorias al reporte de paz y salvos  entregados por la STRT, por parte de otros profesionales diferentes a los que los generan, evidenciando que éstos se realizaron, según los parámetros de transparencia y confidencialidad, cumpliendo con los controles requeridos. Adicional, se realizaron las siguientes actividades de apropiación:
*Socialización al interior del equipo, sobre las políticas  y lineamientos de antisoborno definidos en  la entidad.
*Se desarrolló una campaña denominada "Toma Nota",  en la cual se socializaba la información relacionada con el Subsistema de Gestión Antisoborno y se envío un cuestionario de retroalimentación a toda la dependencia. 
*Se socializó en toda la dependencia, un video junto con el formulario de retroalimentación, sobre el Código de Integridad,  con el fin de apropiar los conceptos y lineamientos.
Con la aplicación de todos los controles,  se evitó la materialización de los posibles hechos de soborno.</t>
  </si>
  <si>
    <t>Con el fin de que los conceptos técnicos se realicen bajo los procedimientos y normas establecidas, el sistema Valoricemos se encuentra parametrizado, según el rol realizado dentro de la proyección del concepto técnico y la segregación de funciones establecidas, para garantizar una validación más completa. Al igual, se realizan por parte de personas de otros grupos,  revisiones aleatorias a los conceptos técnicos emitidos,  para verificar que  hayan sido generados según las políticas de transparencia y rectitud. Adicional, se realizaron las siguientes actividades de apropiación:
*Socialización al interior del equipo, sobre las políticas  y lineamientos de antisoborno definidos en  la entidad.
*Se desarrolló una campaña denominada "Toma Nota",  en la cual se socializaba la información relacionada con el Subsistema de Gestión Antisoborno y se envío un cuestionario de retroalimentación a toda la dependencia. 
*Se socializó en toda la dependencia, un video junto con el formulario de retroalimentación, sobre el Código de Integridad,  con el fin de apropiar los conceptos y lineamientos.
Con la aplicación de todos los controles,  se evitó la materialización de los posibles hechos de soborno.</t>
  </si>
  <si>
    <r>
      <t xml:space="preserve">Un tercero ofrece, promete o entrega una dádiva o comisión a un colaborador del IDU quien la solicita o la recibe para alterar el valor de la liquidación de la contribución del predio </t>
    </r>
    <r>
      <rPr>
        <strike/>
        <sz val="8"/>
        <color theme="1"/>
        <rFont val="Arial"/>
        <family val="2"/>
      </rPr>
      <t xml:space="preserve"> </t>
    </r>
    <r>
      <rPr>
        <sz val="8"/>
        <color theme="1"/>
        <rFont val="Arial"/>
        <family val="2"/>
      </rPr>
      <t xml:space="preserve"> en las etapas de cobro ordinario y persuacivo</t>
    </r>
  </si>
  <si>
    <t>Para evitar que el riesgo se materalice, se parametriza el istema Valoricemos, con todas las actuaciones relacionadas con el cobro ordinario y persuasivo, como las actualizaciones mensuales de la deuda y la parametrización para que el valor de la contribución no se pueda eliminar o modificar sin mediar un acto administrativo debidamente ejecutoriado. Además, se realizan controles de calidad para validar que todo el proceso se haya realizado correctamente, según los parámetros establecidos y cumpliendo con los requerimientos de transparencia. Adicional, se realizaron las siguientes actividades de apropiación:
*Socialización al interior del equipo, sobre las políticas  y lineamientos de antisoborno definidos en  la entidad.
*Se desarrolló una campaña denominada "Toma Nota",  en la cual se socializaba la información relacionada con el Subsistema de Gestión Antisoborno y se envío un cuestionario de retroalimentación a toda la dependencia. 
*Se socializó en toda la dependencia, un video junto con el formulario de retroalimentación, sobre el Código de Integridad,  con el fin de apropiar los conceptos y lineamientos.
Con la aplicación de todos los controles,  se evitó la materialización de los posibles hechos de soborno.</t>
  </si>
  <si>
    <r>
      <t xml:space="preserve">Un tercero ofrece, promete o entrega una dádiva o comisión a un Directivo del IDU quien la solicita o la recibe para alterar el valor de la liquidación de la contribución del predio </t>
    </r>
    <r>
      <rPr>
        <strike/>
        <sz val="8"/>
        <color theme="1"/>
        <rFont val="Arial"/>
        <family val="2"/>
      </rPr>
      <t xml:space="preserve"> </t>
    </r>
    <r>
      <rPr>
        <sz val="8"/>
        <color theme="1"/>
        <rFont val="Arial"/>
        <family val="2"/>
      </rPr>
      <t xml:space="preserve"> en las etapas de cobro ordinario y persuacivo</t>
    </r>
  </si>
  <si>
    <t>En cuanto a la validación del primer riesgo, se concluye que los controles fueron ejecutados de manera adecuada durante el tercer cuatrimestre de 2024, con el objetivo de mitigar y prevenir acciones que pudieran favorecer a intereses particulares. Además, es relevante destacar que no se tuvo conocimiento de la materialización de posibles actos de soborno en el proceso de Gestión Legal, lo que evidencia la efectivad en la implementación de los controles.                                                                                                                                                                                  Las evidencias de los controles del presente riesgo reposan en el siguiente link: https://drive.google.com/drive/folders/1vRItM67ZhEeOakroZGgDUWCFyJynQf6n</t>
  </si>
  <si>
    <t>En cuanto a la validación del segundo riesgo, se evidencia la implementación de controles, los cuales se ejecutaron adecuadamente durante el tercer cuatrimestre de 2024, con el propósito de evitar acciones relacionadas al abuso de poder público para beneficio particular. Así mismo, es pertinente indicar que no se tuvo conocimiento sobre materialización de posibles hecho de soborno dentro del proceso de Gestión Legal, evidenciándose la eficacia de los controles. Las evidencias de los controles se encuentran en el siguiente link: https://drive.google.com/drive/folders/1vRItM67ZhEeOakroZGgDUWCFyJynQf6n</t>
  </si>
  <si>
    <t xml:space="preserve">En el proceso de validación del tercer riesgo, se refleja la ejecución de los controles en debida forma para el periodo analizado a corte del 31 de diciembre de 2024 con el propósito de evitar acciones relacionas a ejercer influencias en beneficios de particulares. Así mismo, es pertinente indicar que no se tuvo conocimiento sobre materialización de posibles hecho de soborno dentro del proceso de Gestión Legal, evidenciándose la eficacia de los controles ejecutados.                                                                            Las evidencias de los controles del presente riesgo se encuentran en el siguiente link: https://drive.google.com/drive/folders/1Nc1Tst9PQaBL-hMNOAtlW7yeSJEkXOnP
</t>
  </si>
  <si>
    <t xml:space="preserve">Respecto a la validación del cuarto riesgo, se concluye que los controles se ejecutaron en debida forma para el periodo analizado a corte del 31 de diciembre de 2024, con el propósito de evitar acciones relacionadas al abuso de poder público para beneficio particular. Así mismo, es pertinente indicar que no se tuvo conocimiento sobre materialización de posibles hecho de soborno dentro del proceso de Gestión Legal, evidenciándose la eficacia de los controles. 
Las evidencias de los controles del presente riesgo se encuentran en el siguiente link: https://drive.google.com/drive/folders/1Nc1Tst9PQaBL-hMNOAtlW7yeSJEkXOnP
</t>
  </si>
  <si>
    <t>Estructurar estrategias, planes y programas para el fortalecimiento de la gestión jurídica, a través de líneas de acción como prevención del daño antijurídico y defensa judicial, orientadas a salvaguardar los intereses de la Entidad, de acuerdo con los principios de la Gerencia Jurídica Pública y la normatividad legal vigente.</t>
  </si>
  <si>
    <r>
      <t xml:space="preserve">Un tercero ofrece, promete o entrega dádivas a un Colaborador del IDU quien solicita o recibe, para que se omita solicitar al proponente y/o envíar al área la justificación de precios artificialmente bajos
</t>
    </r>
    <r>
      <rPr>
        <strike/>
        <sz val="8"/>
        <color theme="1"/>
        <rFont val="Arial"/>
        <family val="2"/>
      </rPr>
      <t xml:space="preserve"> </t>
    </r>
  </si>
  <si>
    <r>
      <t xml:space="preserve">Un tercero ofrece, promete o entrega dádivas a un Directivo del IDU quien solicita o recibe para que se omita solicitar al proponente y/o envíar al área la justificación de precios artificialmente bajos
</t>
    </r>
    <r>
      <rPr>
        <strike/>
        <sz val="8"/>
        <color theme="1"/>
        <rFont val="Arial"/>
        <family val="2"/>
      </rPr>
      <t xml:space="preserve"> </t>
    </r>
  </si>
  <si>
    <t>Para el periodo de seguimiento se mantuvieron los controles establecidos, de igual forma, es importante señalar que se suscribió un (01) acto administrativo de liquidación unilateral en el periodo indicado.  Así mismo, es pertinente indicar que no se tuvo conocimiento sobre materialización de posibles hechos de soborno, evidenciándose la eficacia de los controles.</t>
  </si>
  <si>
    <t>Pérdida de la confianza en la capacidad institucional</t>
  </si>
  <si>
    <t>Sobrecostos en los proyectos de conservación, mantenimiento y otras actividades de la Entidad</t>
  </si>
  <si>
    <t xml:space="preserve">Estructurar, adelantar, orientar y acompañar la gestión precontractual y contractual, de conformidad con las disposiciones legales vigentes, para el logro de la contratación oportuna de los procesos institucionales.
</t>
  </si>
  <si>
    <r>
      <t xml:space="preserve">1. Base de control de validaciones llevada por el articulador  de restablecimiento de condiciones de cada proyecto (Backup semanal) con perfiles para acceso.
2. Tablero de control de cada proyecto. 
3. Carta suscrita por el Director General donde motiva a los propietarios de las unidades sociales a denunciar posibles hechos de soborno. 
4. Diligenciamiento del Formato de censo  con segregación de funciones. 
</t>
    </r>
    <r>
      <rPr>
        <sz val="8"/>
        <color theme="1"/>
        <rFont val="Arial"/>
        <family val="2"/>
      </rPr>
      <t>5. Revisión de los casos de reasentamiento que promuevan estas prácticas ante subcomité de Gestión Predial y de reasentamientos (acta)</t>
    </r>
  </si>
  <si>
    <r>
      <t xml:space="preserve">1. Contrato de promesa de compraventa
2. Revisión de la documentación en los archivos drive del equipo financiero
 3. Aprobaciones en el sistema SIGPAGOS de acuerdo con los roles asignados
4. Validaciones de los poderes otorgados a terceros (Cuando aplique) a través del sistema en línea de Notariado y registro
5. Consulta en el VUR para verificar posibles limitaciones de dominio
</t>
    </r>
    <r>
      <rPr>
        <sz val="11"/>
        <color theme="1"/>
        <rFont val="Aptos Narrow"/>
        <family val="2"/>
        <scheme val="minor"/>
      </rPr>
      <t/>
    </r>
  </si>
  <si>
    <t>Realizar la adquisición predial, reasentamiento integral de población y expedir viabilidades prediales basados en Decreto de Urgencia, oferta de compra, evaluación técnica, jurídica y social para desarrollar proyectos de infraestructura vial y espacio público adelantados por el IDU, en el marco del Plan de Ordenamiento Territorial, el Plan Maestro de Movilidad y los Planes de Desarrollo Distrital, de acuerdo con las normas legales vigentes y garantizando los Derechos Constitucionales de la ciudadanía.</t>
  </si>
  <si>
    <t>• Se validaron los 4 controles los cuales están funcionando adecuadamente y acorde con lo establecido.
• Para el periodo de enero a abril de 2024 no se tiene conocimiento de la materialización del riesgo.
• Se mantiene el riesgo y sus controles.</t>
  </si>
  <si>
    <t>Por parte de la segunda Linea de Defensa se validan los 4 controles de los cuales se infiere su efectividad para controlar el riesgos y se solicita tenerlos disponibles para los procesos de las Auditorias interno y externa. 
De la misma manera se sugiere tener claro el objetivo de los controles  de  evitar  que se altere el concepto o cantidad del área de aprovechamiento económico y/o haga entrega del espacio público sin haberse legalizado el acto administrativo y/o sin el lleno de los requisitos, y/o para que altere el acta de recibo del espacio solicitado sin verificar, o informando datos incorrectos.</t>
  </si>
  <si>
    <t>Por parte de la segunda Linea de Defensa se validan los 4 controles de los cuales se infiere su efectividad para controlar el riesgos y se solicita tenerlos disponibles para los procesos de las Auditorias interno y externa. 
De la misma manera se sugiere tener claro el objetivo de los controles  de  evitar  que no solicite la garantía de cumplimiento y/o no aplique la garantía en caso de incumplimiento, y/o no entrega de espacio público acorde con las condiciones previstas y establecidas.</t>
  </si>
  <si>
    <t>• Se validaron los 3 controles los cuales están funcionando adecuadamente y acorde con lo establecido.
• Para el periodo de enero a abril de 2024 no se tiene conocimiento de la materialización del riesgo.
• Se mantiene el riesgo y sus controles.</t>
  </si>
  <si>
    <t>Por parte de la segunda Linea de Defensa se validan los 3 controles de los cuales se infiere su efectividad para controlar el riesgos y se solicita tenerlos disponibles para los procesos de las Auditorias interno y externa. 
De la misma manera se sugiere tener claro el objetivo de los controles  de  evitar  que agilice y/o apruebe el trámite de expedición de la resolución que otorga la licencia de intervención y ocupación del espacio público, sin el lleno de los requisitos.</t>
  </si>
  <si>
    <t>Por parte de la segunda Linea de Defensa se validan los 3 controles de los cuales se infiere su efectividad para controlar el riesgos y se solicita tenerlos disponibles para los procesos de las Auditorias interno y externa. 
De la misma manera se sugiere tener claro el objetivo de los controles  de  evitar que agilice y/o apruebe el trámite de expedición de la resolución que otorga la licencia de intervención y ocupación del espacio público, sin el lleno de los requisitos.</t>
  </si>
  <si>
    <t>Por parte de la segunda Linea de Defensa se validan los 3 controles de los cuales se infiere su efectividad para controlar el riesgos y se solicita tenerlos disponibles para los procesos de las Auditorias interno y externa. 
De la misma manera se sugiere tener claro el objetivo de los controles  de  evitar  que no informe a la Alcaldía Local el incumplimiento de una Licencia de intervención y ocupación del espacio público y/o la interviene del espacio público previo expedición de la licencia.</t>
  </si>
  <si>
    <t>Por parte de la segunda Linea de Defensa se validan los 3 controles de los cuales se infiere su efectividad para controlar el riesgos y se solicita tenerlos disponibles para los procesos de las Auditorias interno y externa. 
De la misma manera se sugiere tener claro el objetivo de los controles  de  evitar que no informe a la Alcaldía Local el incumplimiento de una Licencia de intervención y ocupación del espacio público y/o la interviene del espacio público previo expedición de la licencia.</t>
  </si>
  <si>
    <t>Por parte de la segunda Linea de Defensa se validan los 4 controles de los cuales se infiere su efectividad para controlar el riesgos y se solicita tenerlos disponibles para los procesos de las Auditorias interno y externa. 
De la misma manera se sugiere tener claro el objetivo de los controles  de  evitar  que emita el certificado de verificación y recibo de obra por recuperación no conforme del espacio público según la licencia de intervención y ocupación del espacio público.</t>
  </si>
  <si>
    <t>Por parte de la segunda Linea de Defensa se validan los 4 controles de los cuales se infiere su efectividad para controlar el riesgos y se solicita tenerlos disponibles para los procesos de las Auditorias interno y externa. 
De la misma manera se sugiere tener claro el objetivo de los controles  de  evitar que emita el certificado de verificación y recibo de obra por recuperación no conforme del espacio público según la licencia de intervención y ocupación del espacio público.</t>
  </si>
  <si>
    <t>Por parte de la segunda Linea de Defensa se validan los 4 controles de los cuales se infiere su efectividad para controlar el riesgos y se solicita tenerlos disponibles para los procesos de las Auditorias interno y externa. 
De la misma manera se sugiere tener claro el objetivo de los controles  de  evitar  que no reporte daños y/o no requiera al responsable de los daños en las obras ejecutadas y con póliza de estabilidad vigente.</t>
  </si>
  <si>
    <t>Por parte de la segunda Linea de Defensa se validan los 4 controles de los cuales se infiere su efectividad para controlar el riesgos y se solicita tenerlos disponibles para los procesos de las Auditorias interno y externa. 
De la misma manera se sugiere tener claro el objetivo de los controles  de  evitar  que acepte argumentos técnicos que lo exoneren de la responsabilidad de daños, sin ser técnicamente válidos y/o suficientes.</t>
  </si>
  <si>
    <t>Por parte de la segunda Linea de Defensa se validan los 4 controles de los cuales se infiere su efectividad para controlar el riesgos y se solicita tenerlos disponibles para los procesos de las Auditorias interno y externa. 
De la misma manera se sugiere tener claro el objetivo de los controles  de  evitar que acepte argumentos técnicos que lo exoneren de la responsabilidad de daños, sin ser técnicamente válidos y/o suficientes.</t>
  </si>
  <si>
    <t>• Se validaron los 6 controles los cuales están funcionando adecuadamente y acorde con lo establecido.
• Para el periodo de enero a abril de 2024 no se tiene conocimiento de la materialización del riesgo.
• Se mantiene el riesgo y sus controles.</t>
  </si>
  <si>
    <t>Por parte de la segunda Linea de Defensa se validan los 6 controles de los cuales se infiere su efectividad para controlar el riesgos y se solicita tenerlos disponibles para los procesos de las Auditorias interno y externa. 
De la misma manera se sugiere tener claro el objetivo de los controles  de  evitar  que no genere y/o modifique el acto administrativo que declara el siniestro que ordena la aplicación de la garantía.</t>
  </si>
  <si>
    <t>Por parte de la segunda Linea de Defensa se validan los 6 controles de los cuales se infiere su efectividad para controlar el riesgos y se solicita tenerlos disponibles para los procesos de las Auditorias interno y externa. 
De la misma manera se sugiere tener claro el objetivo de los controles  de  evitar que no genere y/o modifique el acto administrativo que declara el siniestro que ordena la aplicación de la garantía.</t>
  </si>
  <si>
    <t xml:space="preserve">Contratos de Interventoría en Ejecución: 
IDU-1726-2021, IDU-1728-2021, IDU-1695-2022, IDU-1813-2021, IDU-1805-2021, IDU-1806-2021, IDU-1823-2021, IDU-1804-2021, IDU-1783-2021, IDU-1774-2021, IDU-1772-2021, IDU-1758-2021, IDU-1781-2021, IDU-1687-2022.
Contratos de Interventoría terminados  y en proceso de liquidación.
IDU-1730-2021, IDU-1740-2021, IDU-1690-2022, IDU-1691-2022, IDU-1767-2021
Total contratos liquidados en el periodo:
IDU-1374-2021, IDU-1300-2020, IDU-1407-2020, IDU-1694-2020, IDU-1716-2020, IDU-1696-2020, IDU-1714-2020, IDU-1710-2020, IDU- 1708-2020, IDU-1626-2020, IDU-1642-2020, IDU-1688-2020, IDU-1705-2020, IDU-1689-2020, IDU-1715-2020, IDU-1272-2020, IDU-1408-2020, IDU-1691-2020, IDU-1700-2020
Desde la DTCI se hace el seguimeinto a los contratos de Interventoría de las obras. La vigilancia del contrato de obra, es competencia de la Interventoría.
Fueron implementados los controles previstos. 
No no se tiene conocimiento de materialización del riesgo durante el  periodo evaluado
Los controles han sido eficaces.
</t>
  </si>
  <si>
    <t xml:space="preserve">Contratos de Interventoría en Ejecución: 
IDU-1726-2021, IDU-1728-2021, IDU-1695-2022, IDU-1813-2021, IDU-1805-2021, IDU-1806-2021, IDU-1823-2021, IDU-1804-2021, IDU-1783-2021, IDU-1774-2021, IDU-1772-2021, IDU-1758-2021, IDU-1781-2021, IDU-1687-2022.
Desde la DTCI se hace el seguimeinto a los contratos de Interventoría de las obras. La vigilancia del contrato de obra, es competencia de la Interventoría.
Fueron implementados los controles previstos. 
No no se tiene conocimiento de materialización del riesgo durante el  periodo evaluado
Los controles han sido eficaces.
Se mantiene el riesgo y sus controles
</t>
  </si>
  <si>
    <t>Contratos de Interventoría en Ejecución: 
IDU-1726-2021, IDU-1728-2021, IDU-1695-2022, IDU-1813-2021, IDU-1805-2021, IDU-1806-2021, IDU-1823-2021, IDU-1804-2021, IDU-1783-2021, IDU-1774-2021, IDU-1772-2021, IDU-1758-2021, IDU-1781-2021, IDU-1687-2022.
Contratos de Interventoría terminados  y en proceso de liquidación.
IDU-1730-2021, IDU-1740-2021, IDU-1690-2022, IDU-1691-2022, IDU-1767-2021
Desde la DTCI se hace el seguimeinto a los contratos de Interventoría de las obras. La vigilancia del contrato de obra, es competencia de la Interventoría.
Fueron implementados los controles previstos. 
No no se tiene conocimiento de materialización del riesgo durante el  periodo evaluado
Los controles han sido eficaces.
Se mantiene el riesgo y sus controles.</t>
  </si>
  <si>
    <t>Contratos de Interventoría en Ejecución: 
IDU-1726-2021, IDU-1728-2021, IDU-1695-2022, IDU-1813-2021, IDU-1805-2021, IDU-1806-2021, IDU-1823-2021, IDU-1804-2021, IDU-1783-2021, IDU-1774-2021, IDU-1772-2021, IDU-1758-2021, IDU-1781-2021, IDU-1687-2022.
Contratos de Interventoría terminados  y en proceso de liquidación.
IDU-1730-2021, IDU-1740-2021, IDU-1690-2022, IDU-1691-2022, IDU-1767-2021
Contratosde obra con reivisión y/o aprobación de NPs en el periodo evaludado:
IDU-1776-2021, IDU-1782-2021, IDU-1712-2021, IDU-1777-2021, IDU-1775-2021, IDU-1689-2022, IDU-1646-2020, IDU-1662-2024, IDU-1686-2022, IDU-1767-2023, IDU-1751-2021, IDU-1781-2021.
Desde la DTCI se hace el seguimiento a los contratos de Interventoría de las obras. La vigilancia del contrato de obra, es competencia de la Interventoría.
Fueron implementados los controles previstos. 
No no se tiene conocimiento de materialización del riesgo durante el  periodo evaluado
Los controles han sido eficaces.
Se mantiene el riesgo y sus controles.</t>
  </si>
  <si>
    <t xml:space="preserve">1. Contrato  con todos sus documentos anexos
2.  Aplicación del Manual de Interventoría y/o supervisión de contratos (MG-GC-01)
3. Oficio suscrito por el interventor con aprobación de precios no previstos
4. Base de datos de precios de referencia del IDU
5. Oficio de no objeción y/u observaciones al oficio de precios no previstos suscrito por el interventor.
6. Formato FO.GI-12 "Cuadro de reversión de precios no previstos
7. Formato  FO - GI- 11 "Acta de fijación de precios no previstos"
8. Formato FO - GI - 08 Lista de chequeo objeción APU No previstos en contrato"        
9. Formato FO-GC-33  "Modificación contractual por inclusión de precios no previstos"
</t>
  </si>
  <si>
    <t xml:space="preserve">Contratos de Interventoría terminados  y en proceso de liquidación.
IDU-1730-2021, IDU-1740-2021, IDU-1690-2022, IDU-1691-2022, IDU-1767-2021
Total contratos liquidados en el periodo:
IDU-1374-2021, IDU-1300-2020, IDU-1407-2020, IDU-1694-2020, IDU-1716-2020, IDU-1696-2020, IDU-1714-2020, IDU-1710-2020, IDU- 1708-2020, IDU-1626-2020, IDU-1642-2020, IDU-1688-2020, IDU-1705-2020, IDU-1689-2020, IDU-1715-2020, IDU-1272-2020, IDU-1408-2020, IDU-1691-2020, IDU-1700-2020
Desde la DTCI se liquidan contratos de obra e interventoría
Fueron implementados los controles previstos. 
No no se tiene conocimiento de materialización del riesgo durante el  periodo evaluado
Los controles han sido eficaces.
</t>
  </si>
  <si>
    <t xml:space="preserve">Contratos de obra en ejecución III-2024:
IDU-1712-2021, IDU-1689-2022, IDU-1782-2021, IDU-1786-2021, IDU-1787-2021, IDU-1791-2021, IDU-1660-2024, IDU-1661-2024, IDU- 1662-2024, IDU-1776-2021, IDU-1751-2021, IDU-1775-2021, IDU-1686-2022, IDU-1405-2023 
Contratos de Interventoría en Ejecución:
IDU-1726-2021, IDU-1695-2022, IDU-1813-2021, IDU-1805-2021, IDU-1806-2021, IDU-1804-2021, IDU-1592-2024, IDU-1623-2024, IDU- 1625-2024, IDU-1783-2021, IDU-1758-2021, IDU-1781-2021, IDU-1687-2022. 
Desde la DTCI se hace el seguimeinto a los contratos de Interventoría de las obras. La vigilancia del contrato de obra, es competencia de la Interventoría.
Los pagos se realizan a través de la Plataforma SIGPAGOS
Fueron implementados los controles previstos. 
No no se tiene conocimiento de materialización del riesgo durante el  periodo evaluado
Los controles han sido eficaces.
Se mantiene el riesgo y sus controles
Con relación a la observación de la  segunda línea de defensa, se aclara que desde la DTCI se hace el seguimeinto a los contratos de Interventoría de las obras. La vigilancia del contrato de obra, es competencia de la Interventoría.
</t>
  </si>
  <si>
    <r>
      <t xml:space="preserve">1. Ubicación de cámaras en lugares de atención presencial con carácter persuasivo
2. Información de gratuidad de los trámites y servicios en el SUIT 
</t>
    </r>
    <r>
      <rPr>
        <sz val="8"/>
        <color theme="1"/>
        <rFont val="Arial"/>
        <family val="2"/>
      </rPr>
      <t>3. Divulgación periodica de trámites y servicios.</t>
    </r>
    <r>
      <rPr>
        <sz val="8"/>
        <rFont val="Arial"/>
        <family val="2"/>
      </rPr>
      <t xml:space="preserve">
4. Radicación de los PQR en el sistema Bachue y/o Sistema de Gestión Documental 
</t>
    </r>
  </si>
  <si>
    <t xml:space="preserve">Definir las acciones necesarias para garantizar la participación ciudadana en sus
diferentes niveles en la implementación de los proyectos de desarrollo urbano del IDU,
a través de ejercicios de relacionamiento, diálogo, formación, participación ciudadana
y cocreación, que fortalezcan la cultura ciudadana en Bogotá. </t>
  </si>
  <si>
    <t>Proveer al IDU de una estructura de gestión estratégica, táctica y operativa, capaz de aportar a la entidad un enfoque sistémico. e integral, proyectado en el tiempo y en el territorio de conformidad con los estatutos institucionales y el Plan Distrital de Desarrollo, para garantizar la sostenibilidad y reconocimiento institucional de la Entidad por la generación de valores públicos</t>
  </si>
  <si>
    <t>Posibilidad que un ordenador de gasto del IDU solicite o reciba una dadiva de un tercero para viabilizar una modificación del presupuesto de inversión</t>
  </si>
  <si>
    <t>1. Verificar la pertinencia de la modificación presupuestal de acuerdo a lo establecido en los proyectos de inversión (FICHAS EBI) en el marco del PDD.
2. Para modificaciones presupuetales externas, se debe contar el concepto favorable de SDP y/o SDH.
3. Validar que el formato de Modificación Presupuestal sea solicitada por el Ordenador del Gasto de acuerdo a la Resolución de delegación.</t>
  </si>
  <si>
    <t>Procedimiento de Modificaciones presupuestales.</t>
  </si>
  <si>
    <t>1-2 Formato de Modiicación Presupustal FOPE44
3 Concepto favorable SDP y/o SDH en caso de que se requiera.</t>
  </si>
  <si>
    <t>Se acotó el alcance del riesgo de acuerdo a las competencias de la OAP y del proceso de Planeación Estratégica.
Monitoreo a controles:
En el último cuatrimestres se desarrollaron los siguientes controles:
1. Justificación de la modificación presupuestal menciona el impacto sobre las metas de los proyectos de inversión de acuedo a la ficha EBI.
2. Para modifcaciones presupuestales externas se gestionó y se obtuvieron los conceptos favorables de SDP y SDH respectoa a Traslado entre proyectos y reducción presupuestal.
3. Los formatos de modificación presupuestal FOPE44 cuentan con las firmas de aprobación de acuerdo a la resolución 6165 de 2023.
No se conoce materialización del riesgo.</t>
  </si>
  <si>
    <t>Posibilidad que un tercero ofrezca, prometa o entregue una dadiva a un colaborador del IDU para tramitar una modificación del presupuesto de inversión</t>
  </si>
  <si>
    <t>1. Verificar la pertinencia de la modificación presupuestal de acuerdo a lo establecido en los proyectos de inversión (FICHAS EBI) en el marco del PDD.
2. Para modificaciones presupuetales externas, se debe contar el concepto favorable de SDP y/o SDH.
3. Validar que el formato de Modificación Presupuestal sea solicitada por el Ordenador del Gasto de acuerdo a la Resolución de delegacion.</t>
  </si>
  <si>
    <t>No se evidencia materialización el riesgo.
Se mantiene el riesgo junto a sus controles, los cuales estaban implementados en el segundo cuatrimestre del 2024.</t>
  </si>
  <si>
    <t>1. Revisión inicial por parte del abogado de la queja y/o expediente al recibirlo por reparto (correo )
2. Acta de reuniones de seguimiento a los términos de prescripción. 
3. Seguimiento de la jefatura de la OCDI a los términos legales de los procesos en la etapa de instrucción  (correo ).
4. Revisión plataforma SID de la Alcaldía Mayor de Bogotá.</t>
  </si>
  <si>
    <t>No se evidencia materialización el riesgo.
Se mantiene el riesgo junto a sus controles, los cuales estaban implementados en el segundo cuatrimestre del 2024.
Evidencias controles OCDI: https://drive.google.com/drive/folders/1gmomyY5mlszL4wjgS0Qz15_o2xkDaTY1?usp=drive_link</t>
  </si>
  <si>
    <t xml:space="preserve">No se evidencia materialización el riesgo.
Se mantiene el riesgo junto a sus controles, los cuales estaban implementados en el segundo cuatrimestre del 2024, sin embargo, en este momento se está tramitando una actualización desde la SJD de la alcaldía para la asignación de los procesos en etapa de juzgamiento. </t>
  </si>
  <si>
    <t>No se evidencia materialización el riesgo.
Se mantiene el riesgo junto a sus controles, los cuales estaban implementados en el segundo cuatrimestre del 2024,</t>
  </si>
  <si>
    <t>No se ha identificado la materialización del riesgo, así mismo, no se requiere incluir nuevos riesgos ni modificar los controles existentes, dado que, no se han modificado las actividades críticas ejecutadas por Dirección General para el proceso de Evaluación y Control</t>
  </si>
  <si>
    <r>
      <t xml:space="preserve">POSIBLES HECHOS DE SOBORNO
</t>
    </r>
    <r>
      <rPr>
        <sz val="7"/>
        <rFont val="Arial"/>
        <family val="2"/>
      </rPr>
      <t>(DESCRIPCIÓN DEL RIESGO)</t>
    </r>
  </si>
  <si>
    <r>
      <t xml:space="preserve">PROBABILIDAD
Inherente
</t>
    </r>
    <r>
      <rPr>
        <sz val="7"/>
        <rFont val="Arial"/>
        <family val="2"/>
      </rPr>
      <t>(sin controles)</t>
    </r>
  </si>
  <si>
    <t>* Se mantiene el riesgo y su valoración
* Se validan los controles en términos de efectividad y se encuentran acorde
* Se revisaron las observaciones de la 2da. Línea de defensa  y se considera que los controles "pasivos", como la recopilación de datos y la supervisión de actividades, son herramientas efectivas para detectar anomalías y prevenir riesgos.</t>
  </si>
  <si>
    <t>SGDU 
SGI</t>
  </si>
  <si>
    <t>* Se mantiene el riesgo y su valoración
* Se validan los controles en términos de efectividad y se encuentran acorde
* Responsable del Control: De acuerdo con la descripción del riesgo la OCIT no es ejecutor directo de los controles identificados.
* Se revisaron las observaciones de la 2da. Línea de defensa encontrando que el riesgo y sus controles son adecuados</t>
  </si>
  <si>
    <t>* Se mantiene el riesgo y su valoración
* Se validan los controles en términos de efectividad y se encuentran acorde
* Responsable del Control: De acuerdo con la descripción del riesgo la OCIT no es ejecutor directo de los controles identificados.
* Se revisaron las observaciones de la 2da. Línea de defensa  y se considera que los controles "pasivos", como la recopilación de datos y la supervisión de actividades, son herramientas efectivas para detectar anomalías y prevenir riesgos.</t>
  </si>
  <si>
    <t>* Se mantiene el riesgo y su valoración
* Se validan los controles en términos de efectividad y se encuentran acorde
* Responsable del Control: De acuerdo con la descripción del riesgo la SGI  y la OCIT no son ejecutores directos de los controles identificados.
* Se revisaron las observaciones de la 2da. Línea de defensa  y se considera que los controles "pasivos", como la recopilación de datos y la supervisión de actividades, son herramientas efectivas para detectar anomalías y prevenir riesgos.</t>
  </si>
  <si>
    <t xml:space="preserve">Gestionar lo relacionado con la administración y el desarrollo del talento humano del Instituto, teniendo en cuenta los requerimientos institucionales en la materia, la normatividad vigente, en alineación con la misión, la visión y los objetivos estratégicos del IDU, formulando y ejecutando para ello acciones
orientadas al mejoramiento de la calidad de vida de los servidores, la apropiación de los valores de integridad y la generación de valor. </t>
  </si>
  <si>
    <t>No se ha materializado el riesgo. Han sido efectivos los controles existentes. 
Se mantiene el riesgo y sus componentes.</t>
  </si>
  <si>
    <t xml:space="preserve">No se ha materializado el riesgo. Han sido efectivos los controles existentes. 
Se mantiene el riesgo y sus componentes.
</t>
  </si>
  <si>
    <t xml:space="preserve">No se ha materializado el riesgo. Han sido efectivos los controles existentes. 
Se mantiene el riesgo y sus componentes
</t>
  </si>
  <si>
    <t xml:space="preserve">No se ha materializado el riesgo. Han sido efectivos los controles existentes. 
Se mantiene el riesgo y sus componentes.
</t>
  </si>
  <si>
    <t>Durante el periodo comprendido entre septiembre y diciembre de  2024, no se presentó ningún hecho de soborno para este riesgo.</t>
  </si>
  <si>
    <t>Dic 31 de 2024</t>
  </si>
  <si>
    <r>
      <t xml:space="preserve">1 . Memorando de solicitud de traslado radicado en el sistema de correspondencia y/o cumplimiento reciprocidad 
2.Conciliaciones bancarias diarias Vs  Sistema Stone
3. Procedimiento PR-GF- 11 "Pago a Terceros" con segregación de funciones. </t>
    </r>
    <r>
      <rPr>
        <strike/>
        <sz val="8"/>
        <rFont val="Arial"/>
        <family val="2"/>
      </rPr>
      <t xml:space="preserve">
</t>
    </r>
    <r>
      <rPr>
        <sz val="8"/>
        <rFont val="Arial"/>
        <family val="2"/>
      </rPr>
      <t>4. Uso de claves y token para realizar la autorización de los giros de recursos propios y los demás recursos se hacen a través del Sistema BOGDATA de la SHD.</t>
    </r>
  </si>
  <si>
    <t>Auditoria de certificación</t>
  </si>
  <si>
    <t xml:space="preserve">Un tercero solicita. promete o recibe dádivas de un Colaborador del IDU quien la solicta o recibe, para alterar los informes de auditoria y no redactar los hallazgos encontrados en el proceso de auditoria conforme a lo evidenciado.  </t>
  </si>
  <si>
    <t>1. Participación de un equipo interdisciplinario y acompañamiento de facilitadores en las auditorias a cada proceso. (Soportes de registros de auditoría). (Actas y grabaciones de reunión de apertura y cierre de auditoría)
2. Informe final de auditoría revisado por las partes.
3. Equipo de supervisión que verifica cumplimiento de requisitos y productos.
4.  comité evaluador por parte del ente certificador (En caso de cualquier observación o queja )</t>
  </si>
  <si>
    <t>2 3 y 4 docunentado</t>
  </si>
  <si>
    <t>2, 3 y 4 con evidencias</t>
  </si>
  <si>
    <t>Consideramos los controles efectivos.
No se evidencia materialización del riesgo.
Los soportes de informes y supervisión se realizan conforme al programa de auditoria.
Auditorias de certificación programadas en el último trimestre 2024</t>
  </si>
  <si>
    <t xml:space="preserve">Un tercero solicita. promete o recibe dádivas de un Directivo del IDU quien la solicta o recibe, para alterar los informes de auditoria y no redactar los hallazgos encontrados en el proceso de auditoria conforme a lo evidenciado.  </t>
  </si>
  <si>
    <t>CARACTERIZACION</t>
  </si>
  <si>
    <t>Un Tercero solicita, promete o recibe de un Colaborador del IDU una dadiva  para que la evaluación del PIGA del IDU sea calificada satisfactoriamente.</t>
  </si>
  <si>
    <t>1. Verificación de los informes contra soportes de STRF 
2. Recorrido con un equipo interdisciplinario durante la auditoría de la autoridad ambiental.
3. Visitas periódicas de verificación de cumplimiento de requistos PIGA a las sedes, (simulando autoridad ambiental.)</t>
  </si>
  <si>
    <t>1, 2 y 3  Documentados</t>
  </si>
  <si>
    <t>1, 2 Y 3  con evidencias en actas o registros de visitas PIGA</t>
  </si>
  <si>
    <t>Se retira la responsabilidad de la OAP en los controles por cuanto las actividades quedan a cargo de la OGA.
Con respecto a los controles los mismos se ejecutaron con forme a la planificación.
Se recibió 1 auditoía de la SDA durante el primer semestre.
Se realizó 1 vista en el mes de julio para verificación de requisitos del PIGA.
No se evidencia materialización del riesgo. Se consideran controles eficiaces.</t>
  </si>
  <si>
    <t>Un Tercero solicita, promete o recibe de un Directivo del IDU una dadiva  para que la evaluación del PIGA del IDU sea calificada satisfactoriamente.</t>
  </si>
  <si>
    <t>1. Verificación de los informes contra soportes de STRF.
2. Recorrido con un equipo interdisciplinario durante la auditoría de la autoridad ambiental.
3. Visitas periódicas de verificación de cumplimiento de requistos PIGA a las sedes, (simulando autoridad ambiental.)</t>
  </si>
  <si>
    <t>MEJORAMIENTO CONTÍNUO</t>
  </si>
  <si>
    <t xml:space="preserve">Identificar e implementar acciones de mejora, a través de la aplicación de metodologías de mejoramiento continuo y acciones de prevención en materia disciplinaria, con el propósito de mejorar el desempeño de los procesos y fortalecer el Sistema de Gestión MIPG – SIG. </t>
  </si>
  <si>
    <t>RESPUESTA AL INFORME DE AUDITORIA Y GESTION DEL PLAN DE MEJORAMIENTO
CON ORGANISMOS DE CONTROL</t>
  </si>
  <si>
    <t xml:space="preserve">Un auditor del organismo de control solicite o reciba dádivas de un Colaborador del IDU quien le promete, ofrece o entrega, para alterar los informes de auditoria y no redactar los hallazgos encontrados en el proceso de auditoria conforme a lo evidenciado  </t>
  </si>
  <si>
    <t xml:space="preserve">1. Verificación de radicación del Informe preliminar mediante el canal oficial.
2. Mesas de trabajo internas para asignación de responsabilidades en la respuesta al informe. citación en calendarios IDU
3. Respuestas a observaciones administrativas únicamente por parte de jefes de dependencia, consolidado para suscripción del Director General.
</t>
  </si>
  <si>
    <t>DG
OCI
EQUIPO DIRECTIVO</t>
  </si>
  <si>
    <t>1 y 3 documentado</t>
  </si>
  <si>
    <t>1 y 3 con evidendia permanente</t>
  </si>
  <si>
    <t>Se ajusta el texto del control 1 y los responsables de los controles 1y2.
Se pudo verificar la eficacia de los controles  implementados.
Se estableció que no se ha evidenciado la materialización del riesgo.</t>
  </si>
  <si>
    <t>No se encuentra la necesidad de implementar correcciones urgentes. Sin embargo, se encuentran oportunidades de mejora en el correcto diligenciamiento de las preguntas, ya que si bien se establece que consecuencia principal de los riesgos es la afectación de la imagen institucional, en la pregunta de la columna M se responde que “no”.</t>
  </si>
  <si>
    <t xml:space="preserve">Un auditor del organismo de control solicite o reciba dádivas de un Directivo del IDU quien le promete, ofrece o entrega, para alterar los informes de auditoria y no redactar los hallazgos encontrados en el proceso de auditoria conforme a lo evidenciado  </t>
  </si>
  <si>
    <t>Un colaborador del organismo de control solicite o reciba dadivas de un directivo del IDU, para el cierre de una acción incumplida o inefectiva.</t>
  </si>
  <si>
    <t>1. Informes de seguimiento trimestral a planes de mejoramiento.
2. Trazabilidad de la información relacionada con el plan de mejoramiento, a través de un sistema de información.
3. La respuesta al cumplimiento de las acciones se recibe mediante  comunicación formal del organismo de control,  a través del medio oficial.</t>
  </si>
  <si>
    <t xml:space="preserve">OCI
ENTES CONTROL
</t>
  </si>
  <si>
    <t>1, 2  y 3 docomentado</t>
  </si>
  <si>
    <t>1, 2 y 3 con evidendia permanente</t>
  </si>
  <si>
    <t>Un colaborador del organismo de control solicite o reciba dadivas de un Colaborador del IDU, para el cierre de una acción incumplida o inefectiva.</t>
  </si>
  <si>
    <t>SUMAS</t>
  </si>
  <si>
    <t>COMUNICACIONES</t>
  </si>
  <si>
    <t>DIVULGACIÓN CONTRACTUAL EN PROYECTOS IDU - PR-CO-02 Versión 3.0</t>
  </si>
  <si>
    <t>Un tercero promete,  ofrece o entrega una dadiva a un colaborador del IDU quien la solicita o la recibe para modificar el Componente de Comunicaciones y Dialogo al Ciudadano , en provecho suyo o de un tercero durante la ejecución contractual</t>
  </si>
  <si>
    <t xml:space="preserve"> 
1. Diligenciamiento del Formato FO-CO-02 Solicitud de material de divulgación contractual para proyectos IDU, avalado por el apoyo ambiental y técnico de la supervisión del contrato
2. Correo electrónico de envío del Formato FO-CO-02 Solicitud de material de divulgación contractual para proyectos IDU, avalado por el apoyo social y técnico de la supervisión del contrato
3. Cuadro de seguimiento y control de las solicitudes de elaboración de material de divulgación contractual para los proyectos IDU
4.Correo electrónico remitiendo pieza de comunicación para aprobación de la supervisión del contrato y el Jefe de la Oficina Asesora de Comunicaciones
5. Correo electrónico remitiendo el material de divulgación contractual para proyectos IDU, para aprobación del contratista e interventoría
6. Correo electrónico de respuesta de la interventoría y el contratista aceptando el material de divulgación contractual para proyectos IDU.
7. Seguimiento y control por parte del Comité de Comunicaciones OAC</t>
  </si>
  <si>
    <t xml:space="preserve">Jefe y Profesional de la Oficina Asesora de Comunicaciones   </t>
  </si>
  <si>
    <t>Todos los controles Documentados</t>
  </si>
  <si>
    <t>Todos los  controles tiene evidencia</t>
  </si>
  <si>
    <t xml:space="preserve">Durante el periodo analizado se han ejercido los controles dispuestos, evitando que se pueda configurar un riesgo de soborno, razón por la cual para el periodo analizado no se presentó su materialización, reflejándose la efectividad de los mismos.
Las evidencias se encuentran en los siguientes enlaces:
- Consolidado proceso material de divulgación contractual – 2024-1:
 https://drive.google.com/drive/folders/19wsbA0NQBAYKd4W-GdPBRH_MkhPx0nYj?usp=drive_link
 https://drive.google.com/drive/folders/104yaV45cRYwTTqqZIqOK44CXpXhmxcHS?usp=drive_link
- Cuadro con los materiales diseñados por contrato y los volantes de mes, discriminados por día y tipo de información:
https://docs.google.com/spreadsheets/d/13flrNnuRRQyrz0RE3aTfzP5PstU-kpKfMIoh9StDzo4/edit?usp=sharing
- Cuadro con material enviado por contratistas de proyectos:
https://docs.google.com/spreadsheets/d/1im3RPYNYwcetG6FfJuhizBSIb3kBOUyXXBud1U7r6MU/edit#gid=1438952781
- Consolidado comité de comunicaciones OAC:
https://drive.google.com/drive/folders/1v2wlRojNYpS2hmt86gL8LxPknaMDAU5P
- Evidencias Plan de Comunicaciones de divulgación de:
• El sistema de gestión antisoborno del IDU recibió reconocimiento internacional
https://docs.google.com/spreadsheets/d/1wiEKTU-1AGznZkxtj63tcm8M3AnDnMDvxiPB05uIOTQ/edit#gid=1488034947
</t>
  </si>
  <si>
    <t>Por parte de la segunda Linea de Defensa se validan los 7 controles de los cuales se infiere su efectividad para controlar el riesgos y se solicita tenerlos disponibles para los procesos de las Auditorias interno y externa. 
De la misma manera se sugiere tener claro el objetivo de que evite modificar el Componente de Comunicaciones y Dialogo al Ciudadano , en provecho suyo o de un tercero durante la ejecución contractual</t>
  </si>
  <si>
    <t>Un tercero promete,  ofrece o entrega una dadiva a un Directivo del IDU quien la solicita o la recibe para modificar el Componente de Comunicaciones y Dialogo al Ciudadano , en provecho suyo o de un tercero, , durante la ejecución contractual</t>
  </si>
  <si>
    <t>EJECUCIÓN DE COMPRAS</t>
  </si>
  <si>
    <t>Un tercero o proveedor ofrece, promete o entrega dádivas a un Directivo del IDU quien la solicita o la recibe, para estructurar los documentos de la etapa precontractual que lo favorezcan en relación con la adquisición de bienes y servicios, asociados al proceso</t>
  </si>
  <si>
    <t>1. Diferentes revisiones legales y técnicas a los estudios y documentos previos, con segregación de funciones
2. Publicación de la trazabilidad de los procesos en el portal de contratación SECOP.
3. Comité precontractual, con segregación de funciones.
4. Publicación de agendas Directivos IDU
5. Resolución de Delegación de funciones</t>
  </si>
  <si>
    <t>1, 2, 3, 4 Documentados</t>
  </si>
  <si>
    <t>1, 2, 3, y 4 con evidencia</t>
  </si>
  <si>
    <t>Durante el periodo comprendido entre mayo y agosto de  2024, no se presentó ningún hecho de soborno para este riesgo.</t>
  </si>
  <si>
    <t>Un tercero o proveedor ofrece, promete o entrega dádivas a un colaborador del IDU quien la solicita o la recibe, para estructurar los documentos de la etapa precontractual que lo favorezcan en relación con la adquisición de bienes y servicios, asociados al proceso</t>
  </si>
  <si>
    <t>1. Diferentes revisiones legales y técnicas a los estudios y documentos previos, con segregación de funciones
2. Publicación de la trazabilidad de los procesos en el portal de contratación SECOP.
3. Comité precontractual.
4. Resolución de Delegación de funciones</t>
  </si>
  <si>
    <t>1, 2, 3, 4 y 5 Documentados</t>
  </si>
  <si>
    <t>1, 2, 3, 4 y 5 con evidencia</t>
  </si>
  <si>
    <t>Un tercero (proveedor) ofrece, promete o entrega una dádiva a un Directivo del IDU quien la solicita o la recibe para que certifique mayores cantidades de B&amp;S a los efectivamente recibidos y/o alterar la facturación en beneficio o satisfacción personal</t>
  </si>
  <si>
    <t>1.Arqueos y revisión por parte del Ordenador del gasto y la Subdirección Técnica de Presupuesto y Contabilidad.
2. Entrada de los bienes al almacén general del IDU.
3. Para las compras por caja menor, solicitud firmada por el jefe del área que la solicita; se verifica que el bien no está en el almacén ni tenga contrato; se hacen arqueos.
4. Publicación de agendas Directivos IDU</t>
  </si>
  <si>
    <t>Un tercero (proveedor) ofrece, promete o entrega una dádiva a un Colaborador del IDU quien la solicita o la recibe para que certifique mayores cantidades de B&amp;S a los efectivamente recibidos y/o alterar la facturación en beneficio o satisfacción personal</t>
  </si>
  <si>
    <t>Un posible proveedor entregua u ofrece, promete dádivas a un Directivo del IDU quien la solicita o la recibe encargado de realizar el estudio de mercado telefónico o de solicitar cotizaciones, para incrementar el valor del presuouesto oficial en beneficio suyo o de un tercero.</t>
  </si>
  <si>
    <t>1. Diferentes revisiones legales y técnicas a los estudios y documentos previos, con segregación de funciones
2. Fichas técnicas para la solicitud de cotizaciones.
3. Comité precontractual, con segregación de funciones
4. Pulicación de agendas Directivos 
5. Resolución de delegación de funciones</t>
  </si>
  <si>
    <t>2, 3, 4 Documentados</t>
  </si>
  <si>
    <t>2, 3, y 4 con evidencia</t>
  </si>
  <si>
    <t>Un posible proveedor entregua u ofrece, promete dádivas a un Colaborador del IDU quien la solicita o la recibe encargado de realizar el estudio de mercado telefónico o de solicitar cotizaciones, para incrementar el valor del presuouesto oficial en beneficio suyo o de un tercero.</t>
  </si>
  <si>
    <t>MANTENIMIENTO PREVENTIVO Y CORRECTIVO</t>
  </si>
  <si>
    <t>Un tercero entrega, promete u ofrece dádivas a un Directivo del IDU quien la solicita o la recibe para que acepte productos y servicios que no cumplan con las especificaciones técnicas contractuales</t>
  </si>
  <si>
    <t>1. Contrato o el anexo técnico, establece condiciones y calidad
2. Plan de mantenimiento, lleva un control de actividades.
3. Informe de apoyo a la supervisión del contrato y recibo a satisfacción</t>
  </si>
  <si>
    <t>1, 2, 3. Documentados</t>
  </si>
  <si>
    <t>1, 2, 3, con evidencia</t>
  </si>
  <si>
    <t>Un tercero entrega, promete u ofrece dádivas a un Colaborador del IDU quien la solicita o la recibe para que acepte productos y servicios que no cumplan con las especificaciones técnicas contractuales</t>
  </si>
  <si>
    <t>Sobrecostos y deficiencias en el alcance y calidad de los proyectos</t>
  </si>
  <si>
    <t>1. Contrato
2. Plan de mantenimiento 
3. Informe de apoyo a la superv isión del contrato y recibo a satisfacción</t>
  </si>
  <si>
    <t>Un tercero (contratista de mantenimiento) ofrece, promete o entrega dádivas a un Directivo del IDU quien la solicita o la recibe  para  beneficiarse de  la adición o prórroga del contrato.</t>
  </si>
  <si>
    <t xml:space="preserve">1. Acta de solicitud de adición y/o prórroga
2. Resolución de delegación del gasto
3. Revisiones del acto administrativo, con segregación de funciones
4. Memorando de solicitud de adición y/o prórroga suscrito por el ordenador del gasto
</t>
  </si>
  <si>
    <t>Un tercero (contratista de mantenimiento) ofrece, promete o entrega dádivas a un Colaborador del IDU quien la solicita o la recibe  para  beneficiarse de  la adición o prórroga del contrato.</t>
  </si>
  <si>
    <t>1. Acta de solicitud de adición y/o prórroga
2. Procedimiento "PR-GC-14 Modificación y cesión de contratos estatales"
3. Resolución de delegación
4. Revisiones con segregación de funciones
5. Memorando de solicitud de adición y/o prórroga suscrito por el ordenador del gasto</t>
  </si>
  <si>
    <r>
      <t>Que un Tercero ofrece, promete o entrega una dádiva a un Directivo del IDU quien la solicita o la recibe para modificar  los comprobantes de suministro de combustible</t>
    </r>
    <r>
      <rPr>
        <strike/>
        <sz val="8"/>
        <color theme="1"/>
        <rFont val="Arial"/>
        <family val="2"/>
      </rPr>
      <t xml:space="preserve"> </t>
    </r>
  </si>
  <si>
    <t>1. Reportes de consumo enviados por el contratista y verificación del mismo por parte del apoyo a la supervisión y la supervisión del contrato.
2. Reportes en línea en tiempo real al IDU (monitoreo satelital)
3. Chip maestro para control de combustible.</t>
  </si>
  <si>
    <t xml:space="preserve">1, 2, 3 Documentados </t>
  </si>
  <si>
    <t>1, 2, 3 con evidencia</t>
  </si>
  <si>
    <r>
      <t>Que un Tercero ofrece, promete o entrega una dádiva a un Colaborador del IDU quien la solicita o la recibe para modificar  los comprobantes de suministro de combustible</t>
    </r>
    <r>
      <rPr>
        <strike/>
        <sz val="8"/>
        <color theme="1"/>
        <rFont val="Arial"/>
        <family val="2"/>
      </rPr>
      <t xml:space="preserve"> </t>
    </r>
  </si>
  <si>
    <t>ADMINISTRACIÓN INVENTARIO DE BIENES MUEBLES</t>
  </si>
  <si>
    <t xml:space="preserve">Un tercero ofrece, promete o entrega dádivas a un colaborador del IDU quien la solicita o la recibe encargado de revisar y recibir los documentos y elementos entregados por el proveedor y/o contratista para que  modifique o altere el soporte de recibo e ingreso al almacén </t>
  </si>
  <si>
    <t>1. Arqueos de los elementos de almacén
2. Reportes del sistema de información de inventarios.
3. Verificación de las especificaciones técnicas, por parte del área responsable de la compra y de almacén.</t>
  </si>
  <si>
    <t>1 y 2 con evidencia</t>
  </si>
  <si>
    <t xml:space="preserve">Un tercero ofrece, promete o entrega dádivas a un Directivo del IDU quien la solicita o la recibe encargado de revisar y recibir los documentos y elementos entregados por el proveedor y/o contratista para que  modifique o altere el soporte de recibo e ingreso al almacén </t>
  </si>
  <si>
    <t>1. Arqueos los elementos de almacén
2. Reportes del sistema de información de inventarios.
3. Verificación de las especificaciones técnicas por parte del área responsable de la compra y de almacén.</t>
  </si>
  <si>
    <t>Un tercero, posible comprador de los bienes dados de baja, ofrece, promete o entrega dadivas a un Colaborador del IDU quien la solicita o la recibe para que le entreguen los bienes dados de baja sin el cumplimiento de los requisitos.</t>
  </si>
  <si>
    <t xml:space="preserve">1. Comité de seguimiento y control financiero y de inventarios
2. Fichas técnicas de identificación de lementos obsoletos
3.  Acta de Comité seguimiento y control financiero y de inventarios
4. Acto administrativo que da de baja los elementos obsoletos o inservibles con segregación de funciones
</t>
  </si>
  <si>
    <t>1, 2, 3 y 4 Documentados</t>
  </si>
  <si>
    <t>1, 2, 3 y 4 con evidencia</t>
  </si>
  <si>
    <t>Un tercero, posible comprador de los bienes dados de baja, ofrece, promete o entrega dadivas a un Directivo del IDU quien la solicita o la recibe para que le entreguen los bienes dados de baja sin el cumplimiento de los requisitos.</t>
  </si>
  <si>
    <t>1. Comité de seguimiento y control financiero y de inventarios (Acta de Comité seguimiento y control financiero y de inventarios)
2. Fichas técnicas de identificación de elementos obsoletos
3. Acto administrativo que da de baja los elementos obsoletos o inservibles, con segregación de funciones</t>
  </si>
  <si>
    <t>Un Tercero entrega, promete u ofrece dádivas a un Colaborador del IDU quien la solicita o la recibe para que no exija los  certificados y permisos ambientales</t>
  </si>
  <si>
    <t>1. Auditoria periódica al Sistema de Gestión Ambiental
2. Cláusulas ambientales en cada uno de los contratos, si aplica.</t>
  </si>
  <si>
    <t>1 y 2  con evidencia</t>
  </si>
  <si>
    <t>Un Tercero entrega, promete u ofrece dádivas a un Directivo del IDU quien la solicita o la recibe para que no exija los  certificados y permisos ambientales</t>
  </si>
  <si>
    <t>1. Auditoria periódica al Sistema de Gestión Ambiental
 2. Cláusulas ambientales en cada uno de los contratos, si aplica.</t>
  </si>
  <si>
    <t>Implementar buenas prácticas de gestión de proyectos basadas en lineamientos de estándares nacionales e internacionales que contribuyan al cumplimiento de los objetivos institucionales, al mejoramiento integral de la organización y al mejoramiento del desempeño de los proyectos y/o etapas del ciclo de vida de los proyectos misionales que desarrolla la entidad.</t>
  </si>
  <si>
    <t>REPORTE DESEMPEÑO ETAPA CICLO VIDA PROYECTOS MISIONALES</t>
  </si>
  <si>
    <t>Que un Directivo del IDU intervenga para que los responsables de revisar y cargar la información al sistema ZIPA relacionada con el avance del contrato, soliciten o reciban una dádiva al contratista o interventor, a cambio de omitir o modificar dicha revisión o cargue.</t>
  </si>
  <si>
    <t xml:space="preserve">1. Trazabilidad de los ajustes efectuados en ZIPA para monitorear los cambios en la información (La información cargada en ZIPA cuenta con LOG de auditoria)
2. Reuniones de seguimiento referente al registro y calidad de los datos de los proyectos de infraestructura en ZIPA
3. Información de avance de los proyectos de infraestructura para la movilidad disponble en el Visor de Proyectos para el Control Ciudadano y de Terceros.
4. Restricción para cambios en los informes de avance con una periodicidad mayor a tres meses por parte del área técnica.
5. Cuando se requiera un cambio superior a tres meses, el área debe remitir a la OAP (Administrador ZIPA) por medio de correo electrónico la solicitud junto con el Informe de Interventoría o documento que soporta el cambio.
</t>
  </si>
  <si>
    <t xml:space="preserve">
OAP
 </t>
  </si>
  <si>
    <t>3 Descrito en el instructivo ZIPA.
1 y 4 controles automáticos.</t>
  </si>
  <si>
    <t>1 - 5 Con evidencias</t>
  </si>
  <si>
    <t xml:space="preserve">
Se ajustó el alcance del control 3 enfocándose en la calidad del dato.
Se incluyen los controles 4 y 5.
EJECUCIÓN DE CONTROLES:
Los controles se han ejecutado en el periodo y se cuenta con evidencias
Materialización:
No se evidencia materialización del riesgo.
Respecto de la observación de 2a línea se aclara que la pregunta relacionada con la imagen institucional es la No. 5. la cual está marcada con "SI".</t>
  </si>
  <si>
    <t>Un contratista o interventor promete u ofrece  una dádiva a los responsables de revisar y cargar la información al sistema ZIPA, relacionada con el avance del contrato, a cambio de que se omita o modifique dicha revisión o cargue.</t>
  </si>
  <si>
    <t xml:space="preserve">1. Trazabilidad de los ajustes efectuados en ZIPA para monitorear los cambios en la información (La información cargada en ZIPA cuenta con LOG de auditoria)
2. Reuniones de seguimiento referente al registro y calidad de los datos de los proyectos de infraestructura en ZIPA
3. Información de avance de los proyectos de infraestructura para la movilidad disponble en el Visor de Proyectos para el Control Ciudadano y de Terceros.
4. Restricción para cambios en los informes de avance con una periodicidad mayor a tres meses por parte del área técnica. Cuando se requiera un cambio superior a tres meses, el área debe remitir a la OAP (Administrador ZIPA) por medio de correo electrónico la solicitud junto con el Informe de Interventoría o documento que soporta el cambio.
</t>
  </si>
  <si>
    <t>3 Descrito en el instructivo ZIPA.
1y 4 controles automáticos.</t>
  </si>
  <si>
    <t>CONSERVACIÓN DE INFRESTRUCTURA</t>
  </si>
  <si>
    <t xml:space="preserve">Ejecutar programas para el mantenimiento, rehabilitación y reconstrucción, de la malla vial y el espacio público a través de la supervisión y control de contratos y convenios y realizar la coordinación y seguimiento a las intervenciones ejecutadas por terceros, para mejorar la movilidad y seguridad vial en la ciudad.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</si>
</sst>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0.0"/>
    <numFmt numFmtId="166" formatCode="_(* #,##0.00_);_(* \(#,##0.00\);_(* &quot;-&quot;??_);_(@_)"/>
    <numFmt numFmtId="167" formatCode="[$-240A]d&quot; de &quot;mmmm&quot; de &quot;yyyy;@"/>
  </numFmts>
  <fonts count="48" x14ac:knownFonts="1">
    <font>
      <sz val="11"/>
      <color theme="1"/>
      <name val="Aptos Narrow"/>
      <family val="2"/>
      <scheme val="minor"/>
    </font>
    <font>
      <sz val="11"/>
      <color theme="1"/>
      <name val="Aptos Narrow"/>
      <family val="2"/>
      <scheme val="minor"/>
    </font>
    <font>
      <b/>
      <sz val="11"/>
      <color theme="1"/>
      <name val="Aptos Narrow"/>
      <family val="2"/>
      <scheme val="minor"/>
    </font>
    <font>
      <sz val="8"/>
      <name val="Arial"/>
      <family val="2"/>
    </font>
    <font>
      <b/>
      <sz val="8"/>
      <name val="Arial"/>
      <family val="2"/>
    </font>
    <font>
      <sz val="10"/>
      <name val="Arial"/>
      <family val="2"/>
    </font>
    <font>
      <sz val="8"/>
      <color theme="4" tint="-0.499984740745262"/>
      <name val="Arial"/>
      <family val="2"/>
    </font>
    <font>
      <sz val="10"/>
      <name val="Arial"/>
      <family val="2"/>
      <charset val="1"/>
    </font>
    <font>
      <sz val="10"/>
      <color theme="4" tint="-0.499984740745262"/>
      <name val="Arial"/>
      <family val="2"/>
    </font>
    <font>
      <b/>
      <sz val="10"/>
      <color theme="4" tint="-0.499984740745262"/>
      <name val="Arial"/>
      <family val="2"/>
    </font>
    <font>
      <sz val="10"/>
      <color theme="1"/>
      <name val="Arial"/>
      <family val="2"/>
    </font>
    <font>
      <b/>
      <sz val="10"/>
      <name val="Arial"/>
      <family val="2"/>
    </font>
    <font>
      <sz val="8"/>
      <color theme="0"/>
      <name val="Arial"/>
      <family val="2"/>
    </font>
    <font>
      <sz val="8"/>
      <color rgb="FFFF0000"/>
      <name val="Arial"/>
      <family val="2"/>
    </font>
    <font>
      <u/>
      <sz val="8"/>
      <name val="Arial"/>
      <family val="2"/>
    </font>
    <font>
      <sz val="8"/>
      <color theme="1"/>
      <name val="Arial"/>
      <family val="2"/>
    </font>
    <font>
      <sz val="11"/>
      <name val="Arial"/>
      <family val="2"/>
    </font>
    <font>
      <b/>
      <sz val="8"/>
      <color theme="1"/>
      <name val="Arial"/>
      <family val="2"/>
    </font>
    <font>
      <b/>
      <sz val="7"/>
      <name val="Arial"/>
      <family val="2"/>
    </font>
    <font>
      <b/>
      <sz val="10"/>
      <color rgb="FFFF0000"/>
      <name val="Arial"/>
      <family val="2"/>
    </font>
    <font>
      <sz val="12"/>
      <name val="Arial"/>
      <family val="2"/>
    </font>
    <font>
      <b/>
      <sz val="11"/>
      <name val="Arial"/>
      <family val="2"/>
    </font>
    <font>
      <sz val="8"/>
      <color theme="5" tint="0.59999389629810485"/>
      <name val="Arial"/>
      <family val="2"/>
    </font>
    <font>
      <b/>
      <sz val="10"/>
      <color rgb="FF000000"/>
      <name val="Tahoma"/>
      <family val="2"/>
    </font>
    <font>
      <sz val="10"/>
      <color rgb="FF000000"/>
      <name val="Tahoma"/>
      <family val="2"/>
    </font>
    <font>
      <sz val="11"/>
      <color theme="1"/>
      <name val="Arial"/>
      <family val="2"/>
    </font>
    <font>
      <strike/>
      <sz val="8"/>
      <color theme="1"/>
      <name val="Arial"/>
      <family val="2"/>
    </font>
    <font>
      <sz val="9"/>
      <name val="Aptos Display"/>
      <family val="2"/>
      <scheme val="major"/>
    </font>
    <font>
      <sz val="9"/>
      <color theme="1"/>
      <name val="Aptos Display"/>
      <family val="2"/>
      <scheme val="major"/>
    </font>
    <font>
      <sz val="9"/>
      <color rgb="FF000099"/>
      <name val="Aptos Display"/>
      <family val="2"/>
      <scheme val="major"/>
    </font>
    <font>
      <sz val="7"/>
      <name val="Arial"/>
      <family val="2"/>
    </font>
    <font>
      <sz val="11"/>
      <name val="Arial"/>
      <family val="2"/>
      <charset val="1"/>
    </font>
    <font>
      <sz val="14"/>
      <color theme="1"/>
      <name val="Aptos Narrow"/>
      <family val="2"/>
      <scheme val="minor"/>
    </font>
    <font>
      <b/>
      <sz val="14"/>
      <name val="Arial"/>
      <family val="2"/>
    </font>
    <font>
      <sz val="9"/>
      <name val="Arial"/>
      <family val="2"/>
    </font>
    <font>
      <b/>
      <sz val="9"/>
      <name val="Arial"/>
      <family val="2"/>
    </font>
    <font>
      <b/>
      <sz val="14"/>
      <color theme="1"/>
      <name val="Aptos Narrow"/>
      <family val="2"/>
      <scheme val="minor"/>
    </font>
    <font>
      <b/>
      <i/>
      <sz val="14"/>
      <color theme="1"/>
      <name val="Aptos Narrow"/>
      <family val="2"/>
      <scheme val="minor"/>
    </font>
    <font>
      <sz val="8"/>
      <name val="Calibri"/>
      <family val="2"/>
    </font>
    <font>
      <sz val="8"/>
      <color indexed="9"/>
      <name val="Arial"/>
      <family val="2"/>
    </font>
    <font>
      <sz val="9"/>
      <color indexed="81"/>
      <name val="Tahoma"/>
      <family val="2"/>
    </font>
    <font>
      <u/>
      <sz val="9"/>
      <name val="Aptos Display"/>
      <family val="2"/>
      <scheme val="major"/>
    </font>
    <font>
      <u/>
      <sz val="8"/>
      <color theme="1"/>
      <name val="Arial"/>
      <family val="2"/>
    </font>
    <font>
      <b/>
      <sz val="10"/>
      <color theme="1"/>
      <name val="Arial"/>
      <family val="2"/>
    </font>
    <font>
      <b/>
      <sz val="9"/>
      <color indexed="81"/>
      <name val="Tahoma"/>
      <family val="2"/>
    </font>
    <font>
      <sz val="7"/>
      <color rgb="FFFF0000"/>
      <name val="Arial"/>
      <family val="2"/>
    </font>
    <font>
      <strike/>
      <sz val="8"/>
      <name val="Arial"/>
      <family val="2"/>
    </font>
    <font>
      <sz val="11"/>
      <name val="Aptos"/>
      <family val="2"/>
    </font>
  </fonts>
  <fills count="2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00FF00"/>
        <bgColor indexed="64"/>
      </patternFill>
    </fill>
    <fill>
      <patternFill patternType="solid">
        <fgColor rgb="FFFFC000"/>
        <bgColor indexed="64"/>
      </patternFill>
    </fill>
    <fill>
      <patternFill patternType="solid">
        <fgColor rgb="FFFF0000"/>
        <bgColor indexed="64"/>
      </patternFill>
    </fill>
    <fill>
      <patternFill patternType="solid">
        <fgColor rgb="FF00B0F0"/>
        <bgColor indexed="64"/>
      </patternFill>
    </fill>
    <fill>
      <patternFill patternType="solid">
        <fgColor theme="1" tint="0.499984740745262"/>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2"/>
        <bgColor indexed="64"/>
      </patternFill>
    </fill>
    <fill>
      <patternFill patternType="solid">
        <fgColor theme="9" tint="0.79998168889431442"/>
        <bgColor indexed="64"/>
      </patternFill>
    </fill>
    <fill>
      <patternFill patternType="solid">
        <fgColor rgb="FFD9D9D9"/>
        <bgColor rgb="FFDCE6F2"/>
      </patternFill>
    </fill>
    <fill>
      <patternFill patternType="solid">
        <fgColor theme="6" tint="0.59999389629810485"/>
        <bgColor indexed="64"/>
      </patternFill>
    </fill>
    <fill>
      <patternFill patternType="solid">
        <fgColor rgb="FFFFFFFF"/>
        <bgColor rgb="FFFFFFFF"/>
      </patternFill>
    </fill>
    <fill>
      <patternFill patternType="solid">
        <fgColor theme="3" tint="0.59999389629810485"/>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00B0F0"/>
        <bgColor rgb="FF000000"/>
      </patternFill>
    </fill>
  </fills>
  <borders count="37">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bottom style="thin">
        <color indexed="64"/>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style="hair">
        <color auto="1"/>
      </left>
      <right style="hair">
        <color auto="1"/>
      </right>
      <top style="hair">
        <color auto="1"/>
      </top>
      <bottom/>
      <diagonal/>
    </border>
    <border>
      <left/>
      <right style="hair">
        <color auto="1"/>
      </right>
      <top style="hair">
        <color auto="1"/>
      </top>
      <bottom style="thin">
        <color auto="1"/>
      </bottom>
      <diagonal/>
    </border>
    <border>
      <left/>
      <right/>
      <top style="hair">
        <color auto="1"/>
      </top>
      <bottom style="thin">
        <color auto="1"/>
      </bottom>
      <diagonal/>
    </border>
    <border>
      <left style="hair">
        <color indexed="64"/>
      </left>
      <right/>
      <top style="hair">
        <color indexed="64"/>
      </top>
      <bottom style="thin">
        <color indexed="64"/>
      </bottom>
      <diagonal/>
    </border>
    <border>
      <left style="thin">
        <color auto="1"/>
      </left>
      <right style="hair">
        <color auto="1"/>
      </right>
      <top style="hair">
        <color auto="1"/>
      </top>
      <bottom style="thin">
        <color auto="1"/>
      </bottom>
      <diagonal/>
    </border>
    <border>
      <left/>
      <right style="hair">
        <color auto="1"/>
      </right>
      <top style="hair">
        <color auto="1"/>
      </top>
      <bottom style="hair">
        <color auto="1"/>
      </bottom>
      <diagonal/>
    </border>
    <border>
      <left/>
      <right/>
      <top style="hair">
        <color auto="1"/>
      </top>
      <bottom style="hair">
        <color auto="1"/>
      </bottom>
      <diagonal/>
    </border>
    <border>
      <left style="hair">
        <color auto="1"/>
      </left>
      <right/>
      <top style="hair">
        <color auto="1"/>
      </top>
      <bottom style="hair">
        <color auto="1"/>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style="hair">
        <color auto="1"/>
      </bottom>
      <diagonal/>
    </border>
    <border>
      <left/>
      <right style="thin">
        <color indexed="64"/>
      </right>
      <top style="thin">
        <color indexed="64"/>
      </top>
      <bottom/>
      <diagonal/>
    </border>
    <border>
      <left/>
      <right style="hair">
        <color auto="1"/>
      </right>
      <top style="thin">
        <color auto="1"/>
      </top>
      <bottom style="hair">
        <color auto="1"/>
      </bottom>
      <diagonal/>
    </border>
    <border>
      <left/>
      <right/>
      <top style="thin">
        <color auto="1"/>
      </top>
      <bottom style="hair">
        <color auto="1"/>
      </bottom>
      <diagonal/>
    </border>
    <border>
      <left style="thin">
        <color auto="1"/>
      </left>
      <right/>
      <top style="thin">
        <color auto="1"/>
      </top>
      <bottom style="hair">
        <color auto="1"/>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rgb="FF33CC33"/>
      </left>
      <right style="thin">
        <color rgb="FF33CC33"/>
      </right>
      <top style="thin">
        <color rgb="FF33CC33"/>
      </top>
      <bottom/>
      <diagonal/>
    </border>
    <border>
      <left style="thin">
        <color rgb="FF33CC33"/>
      </left>
      <right style="thin">
        <color rgb="FF33CC33"/>
      </right>
      <top/>
      <bottom/>
      <diagonal/>
    </border>
    <border>
      <left style="thin">
        <color rgb="FF33CC33"/>
      </left>
      <right style="thin">
        <color rgb="FF33CC33"/>
      </right>
      <top/>
      <bottom style="thin">
        <color rgb="FF33CC33"/>
      </bottom>
      <diagonal/>
    </border>
    <border>
      <left/>
      <right/>
      <top/>
      <bottom style="thin">
        <color rgb="FF33CC33"/>
      </bottom>
      <diagonal/>
    </border>
    <border>
      <left style="thin">
        <color rgb="FF33CC33"/>
      </left>
      <right style="thin">
        <color auto="1"/>
      </right>
      <top style="thin">
        <color rgb="FF33CC33"/>
      </top>
      <bottom style="thin">
        <color rgb="FF33CC33"/>
      </bottom>
      <diagonal/>
    </border>
    <border>
      <left style="thin">
        <color auto="1"/>
      </left>
      <right style="thin">
        <color auto="1"/>
      </right>
      <top style="thin">
        <color rgb="FF33CC33"/>
      </top>
      <bottom style="thin">
        <color rgb="FF33CC33"/>
      </bottom>
      <diagonal/>
    </border>
    <border>
      <left style="thin">
        <color auto="1"/>
      </left>
      <right style="thin">
        <color rgb="FF33CC33"/>
      </right>
      <top style="thin">
        <color rgb="FF33CC33"/>
      </top>
      <bottom style="thin">
        <color rgb="FF33CC33"/>
      </bottom>
      <diagonal/>
    </border>
    <border>
      <left style="hair">
        <color indexed="64"/>
      </left>
      <right style="thin">
        <color indexed="64"/>
      </right>
      <top style="hair">
        <color indexed="64"/>
      </top>
      <bottom style="hair">
        <color indexed="64"/>
      </bottom>
      <diagonal/>
    </border>
    <border>
      <left style="hair">
        <color auto="1"/>
      </left>
      <right style="thin">
        <color auto="1"/>
      </right>
      <top style="hair">
        <color auto="1"/>
      </top>
      <bottom style="thin">
        <color auto="1"/>
      </bottom>
      <diagonal/>
    </border>
  </borders>
  <cellStyleXfs count="11">
    <xf numFmtId="0" fontId="0" fillId="0" borderId="0"/>
    <xf numFmtId="43" fontId="1" fillId="0" borderId="0" applyFont="0" applyFill="0" applyBorder="0" applyAlignment="0" applyProtection="0"/>
    <xf numFmtId="0" fontId="5" fillId="0" borderId="0"/>
    <xf numFmtId="0" fontId="7" fillId="0" borderId="0"/>
    <xf numFmtId="0" fontId="7" fillId="0" borderId="0"/>
    <xf numFmtId="0" fontId="5"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1" fillId="0" borderId="0"/>
    <xf numFmtId="166" fontId="7" fillId="0" borderId="0" applyFont="0" applyFill="0" applyBorder="0" applyAlignment="0" applyProtection="0"/>
  </cellStyleXfs>
  <cellXfs count="558">
    <xf numFmtId="0" fontId="0" fillId="0" borderId="0" xfId="0"/>
    <xf numFmtId="0" fontId="3"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center"/>
    </xf>
    <xf numFmtId="0" fontId="3" fillId="2" borderId="0" xfId="0" applyFont="1" applyFill="1"/>
    <xf numFmtId="0" fontId="3" fillId="0" borderId="1" xfId="0" applyFont="1" applyBorder="1" applyAlignment="1">
      <alignment horizontal="left" vertical="top" wrapText="1"/>
    </xf>
    <xf numFmtId="0" fontId="4" fillId="3" borderId="1" xfId="0" applyFont="1" applyFill="1" applyBorder="1" applyAlignment="1">
      <alignment horizontal="center" vertical="center" wrapText="1"/>
    </xf>
    <xf numFmtId="0" fontId="6" fillId="2" borderId="0" xfId="2" applyFont="1" applyFill="1"/>
    <xf numFmtId="0" fontId="6" fillId="2" borderId="1" xfId="2" applyFont="1" applyFill="1" applyBorder="1" applyAlignment="1">
      <alignment horizontal="center" vertical="center" wrapText="1"/>
    </xf>
    <xf numFmtId="0" fontId="8" fillId="2" borderId="0" xfId="2" applyFont="1" applyFill="1"/>
    <xf numFmtId="0" fontId="8" fillId="2" borderId="0" xfId="2" applyFont="1" applyFill="1" applyAlignment="1">
      <alignment horizontal="left" vertical="center"/>
    </xf>
    <xf numFmtId="0" fontId="8" fillId="2" borderId="0" xfId="2" applyFont="1" applyFill="1" applyAlignment="1">
      <alignment horizontal="center" vertical="center"/>
    </xf>
    <xf numFmtId="0" fontId="8" fillId="2" borderId="1" xfId="2" applyFont="1" applyFill="1" applyBorder="1" applyAlignment="1">
      <alignment horizontal="center" vertical="center"/>
    </xf>
    <xf numFmtId="0" fontId="6" fillId="2" borderId="0" xfId="2" applyFont="1" applyFill="1" applyAlignment="1">
      <alignment horizontal="center" vertical="center"/>
    </xf>
    <xf numFmtId="0" fontId="8" fillId="2" borderId="0" xfId="0" applyFont="1" applyFill="1" applyAlignment="1">
      <alignment horizontal="left" vertical="center"/>
    </xf>
    <xf numFmtId="0" fontId="8" fillId="2" borderId="0" xfId="0" applyFont="1" applyFill="1" applyAlignment="1">
      <alignment horizontal="left" vertical="center" wrapText="1"/>
    </xf>
    <xf numFmtId="0" fontId="9" fillId="2" borderId="0" xfId="2" applyFont="1" applyFill="1"/>
    <xf numFmtId="0" fontId="5" fillId="0" borderId="0" xfId="2"/>
    <xf numFmtId="0" fontId="5" fillId="0" borderId="0" xfId="2" applyAlignment="1">
      <alignment horizontal="center" vertical="center"/>
    </xf>
    <xf numFmtId="0" fontId="3" fillId="0" borderId="0" xfId="2" applyFont="1" applyAlignment="1">
      <alignment horizontal="center" vertical="center" wrapText="1"/>
    </xf>
    <xf numFmtId="0" fontId="5" fillId="0" borderId="0" xfId="2" applyAlignment="1">
      <alignment vertical="center"/>
    </xf>
    <xf numFmtId="0" fontId="5" fillId="0" borderId="0" xfId="2" applyAlignment="1">
      <alignment horizontal="left" vertical="center"/>
    </xf>
    <xf numFmtId="0" fontId="3" fillId="0" borderId="0" xfId="2" applyFont="1" applyAlignment="1">
      <alignment horizontal="center" vertical="center"/>
    </xf>
    <xf numFmtId="0" fontId="3" fillId="0" borderId="0" xfId="2" applyFont="1" applyAlignment="1">
      <alignment vertical="center"/>
    </xf>
    <xf numFmtId="0" fontId="5" fillId="2" borderId="1" xfId="2" applyFill="1" applyBorder="1" applyAlignment="1">
      <alignment horizontal="center" vertical="center" wrapText="1"/>
    </xf>
    <xf numFmtId="0" fontId="5" fillId="2" borderId="2" xfId="2" applyFill="1" applyBorder="1" applyAlignment="1">
      <alignment horizontal="center" vertical="center" wrapText="1"/>
    </xf>
    <xf numFmtId="0" fontId="3" fillId="0" borderId="0" xfId="2" applyFont="1"/>
    <xf numFmtId="0" fontId="10" fillId="2" borderId="1" xfId="2" applyFont="1" applyFill="1" applyBorder="1" applyAlignment="1">
      <alignment horizontal="center" vertical="center" wrapText="1"/>
    </xf>
    <xf numFmtId="0" fontId="4" fillId="0" borderId="0" xfId="2" applyFont="1" applyAlignment="1">
      <alignment horizontal="center"/>
    </xf>
    <xf numFmtId="0" fontId="11" fillId="0" borderId="0" xfId="2" applyFont="1" applyAlignment="1">
      <alignment horizontal="center"/>
    </xf>
    <xf numFmtId="0" fontId="2" fillId="0" borderId="0" xfId="2" applyFont="1" applyAlignment="1">
      <alignment horizontal="center" vertical="center"/>
    </xf>
    <xf numFmtId="0" fontId="3" fillId="2" borderId="4" xfId="0" applyFont="1" applyFill="1" applyBorder="1" applyAlignment="1">
      <alignment vertical="center" wrapText="1"/>
    </xf>
    <xf numFmtId="0" fontId="3" fillId="2" borderId="5" xfId="0" applyFont="1" applyFill="1" applyBorder="1" applyAlignment="1">
      <alignment vertical="center" wrapText="1"/>
    </xf>
    <xf numFmtId="2" fontId="3" fillId="0" borderId="1" xfId="0" applyNumberFormat="1" applyFont="1" applyBorder="1" applyAlignment="1">
      <alignment horizontal="left" vertical="top" wrapText="1"/>
    </xf>
    <xf numFmtId="49" fontId="3" fillId="0" borderId="1" xfId="0" applyNumberFormat="1" applyFont="1" applyBorder="1" applyAlignment="1">
      <alignment horizontal="left" vertical="top" wrapText="1"/>
    </xf>
    <xf numFmtId="0" fontId="3" fillId="0" borderId="0" xfId="2" applyFont="1" applyAlignment="1">
      <alignment horizontal="left" vertical="center" wrapText="1"/>
    </xf>
    <xf numFmtId="0" fontId="12" fillId="0" borderId="0" xfId="2" applyFont="1" applyAlignment="1">
      <alignment horizontal="center" vertical="center" wrapText="1"/>
    </xf>
    <xf numFmtId="0" fontId="3" fillId="3" borderId="1" xfId="2" applyFont="1" applyFill="1" applyBorder="1" applyAlignment="1">
      <alignment horizontal="center" vertical="center" wrapText="1"/>
    </xf>
    <xf numFmtId="0" fontId="3" fillId="4" borderId="1" xfId="2" applyFont="1" applyFill="1" applyBorder="1" applyAlignment="1">
      <alignment horizontal="center" vertical="center" wrapText="1"/>
    </xf>
    <xf numFmtId="0" fontId="3" fillId="5" borderId="1" xfId="2" applyFont="1" applyFill="1" applyBorder="1" applyAlignment="1">
      <alignment horizontal="center" vertical="center" wrapText="1"/>
    </xf>
    <xf numFmtId="0" fontId="12" fillId="6" borderId="1" xfId="2" applyFont="1" applyFill="1" applyBorder="1" applyAlignment="1">
      <alignment horizontal="center" vertical="center" wrapText="1"/>
    </xf>
    <xf numFmtId="0" fontId="5" fillId="2" borderId="1" xfId="2" applyFill="1" applyBorder="1" applyAlignment="1">
      <alignment horizontal="center" vertical="center"/>
    </xf>
    <xf numFmtId="0" fontId="3" fillId="2" borderId="1" xfId="2" applyFont="1" applyFill="1" applyBorder="1" applyAlignment="1">
      <alignment horizontal="center" vertical="center" wrapText="1"/>
    </xf>
    <xf numFmtId="0" fontId="13" fillId="0" borderId="0" xfId="0" applyFont="1"/>
    <xf numFmtId="0" fontId="3" fillId="8" borderId="0" xfId="0" applyFont="1" applyFill="1"/>
    <xf numFmtId="0" fontId="11" fillId="0" borderId="1" xfId="1" applyNumberFormat="1" applyFont="1" applyFill="1" applyBorder="1" applyAlignment="1" applyProtection="1">
      <alignment horizontal="center" vertical="center" wrapText="1"/>
    </xf>
    <xf numFmtId="2" fontId="4" fillId="8" borderId="1" xfId="0" applyNumberFormat="1" applyFont="1" applyFill="1" applyBorder="1" applyAlignment="1">
      <alignment horizontal="center" vertical="center" wrapText="1"/>
    </xf>
    <xf numFmtId="0" fontId="4" fillId="8" borderId="1" xfId="0" applyFont="1" applyFill="1" applyBorder="1" applyAlignment="1">
      <alignment horizontal="center" vertical="center" wrapText="1"/>
    </xf>
    <xf numFmtId="1" fontId="4" fillId="8" borderId="1" xfId="0" applyNumberFormat="1" applyFont="1" applyFill="1" applyBorder="1" applyAlignment="1">
      <alignment horizontal="center" vertical="center" wrapText="1"/>
    </xf>
    <xf numFmtId="0" fontId="3" fillId="2" borderId="1" xfId="0" applyFont="1" applyFill="1" applyBorder="1" applyAlignment="1" applyProtection="1">
      <alignment horizontal="left" vertical="top" wrapText="1"/>
      <protection locked="0"/>
    </xf>
    <xf numFmtId="0" fontId="3" fillId="2" borderId="1" xfId="0" applyFont="1" applyFill="1" applyBorder="1" applyAlignment="1" applyProtection="1">
      <alignment horizontal="center" vertical="center" wrapText="1"/>
      <protection locked="0"/>
    </xf>
    <xf numFmtId="0" fontId="3" fillId="9" borderId="1" xfId="0" applyFont="1" applyFill="1" applyBorder="1" applyAlignment="1">
      <alignment horizontal="center" vertical="center" wrapText="1"/>
    </xf>
    <xf numFmtId="0" fontId="15" fillId="9" borderId="1" xfId="0" applyFont="1" applyFill="1" applyBorder="1" applyAlignment="1">
      <alignment horizontal="center" vertical="center" wrapText="1"/>
    </xf>
    <xf numFmtId="0" fontId="3" fillId="0" borderId="1" xfId="0" applyFont="1" applyBorder="1" applyAlignment="1" applyProtection="1">
      <alignment horizontal="center" vertical="center" wrapText="1"/>
      <protection locked="0"/>
    </xf>
    <xf numFmtId="0" fontId="3" fillId="0" borderId="1" xfId="0" applyFont="1" applyBorder="1" applyAlignment="1" applyProtection="1">
      <alignment horizontal="left" vertical="top" wrapText="1"/>
      <protection locked="0"/>
    </xf>
    <xf numFmtId="0" fontId="3" fillId="0" borderId="1" xfId="0" applyFont="1" applyBorder="1" applyAlignment="1">
      <alignment horizontal="center" vertical="center" wrapText="1"/>
    </xf>
    <xf numFmtId="2" fontId="3" fillId="9" borderId="1" xfId="0" applyNumberFormat="1" applyFont="1" applyFill="1" applyBorder="1" applyAlignment="1">
      <alignment horizontal="center" vertical="center" wrapText="1"/>
    </xf>
    <xf numFmtId="2" fontId="3" fillId="0" borderId="1" xfId="0" applyNumberFormat="1" applyFont="1" applyBorder="1" applyAlignment="1" applyProtection="1">
      <alignment horizontal="center" vertical="center" wrapText="1"/>
      <protection locked="0"/>
    </xf>
    <xf numFmtId="0" fontId="3" fillId="0" borderId="1" xfId="0" applyFont="1" applyBorder="1" applyAlignment="1" applyProtection="1">
      <alignment horizontal="left" vertical="center" wrapText="1"/>
      <protection locked="0"/>
    </xf>
    <xf numFmtId="0" fontId="3" fillId="2" borderId="1" xfId="0" applyFont="1" applyFill="1" applyBorder="1" applyAlignment="1" applyProtection="1">
      <alignment horizontal="center" vertical="center"/>
      <protection locked="0"/>
    </xf>
    <xf numFmtId="2" fontId="3" fillId="0" borderId="1" xfId="0" applyNumberFormat="1" applyFont="1" applyBorder="1" applyAlignment="1" applyProtection="1">
      <alignment horizontal="left" vertical="center" wrapText="1"/>
      <protection locked="0"/>
    </xf>
    <xf numFmtId="0" fontId="16" fillId="0" borderId="1" xfId="0" applyFont="1" applyBorder="1" applyAlignment="1">
      <alignment horizontal="center" vertical="center" wrapText="1"/>
    </xf>
    <xf numFmtId="0" fontId="15" fillId="0" borderId="1" xfId="0" applyFont="1" applyBorder="1" applyAlignment="1">
      <alignment horizontal="justify" vertical="center" wrapText="1"/>
    </xf>
    <xf numFmtId="0" fontId="15" fillId="0" borderId="1" xfId="0" applyFont="1" applyBorder="1" applyAlignment="1" applyProtection="1">
      <alignment horizontal="left" vertical="center" wrapText="1"/>
      <protection locked="0"/>
    </xf>
    <xf numFmtId="0" fontId="3" fillId="0" borderId="1" xfId="0" applyFont="1" applyBorder="1" applyAlignment="1">
      <alignment horizontal="justify" vertical="center" wrapText="1"/>
    </xf>
    <xf numFmtId="0" fontId="3" fillId="0" borderId="0" xfId="0" applyFont="1" applyAlignment="1">
      <alignment horizontal="center" vertical="center" wrapText="1"/>
    </xf>
    <xf numFmtId="0" fontId="3" fillId="2" borderId="0" xfId="0" applyFont="1" applyFill="1" applyAlignment="1">
      <alignment horizontal="center" vertical="center" wrapText="1"/>
    </xf>
    <xf numFmtId="0" fontId="13" fillId="2" borderId="0" xfId="0" applyFont="1" applyFill="1" applyAlignment="1">
      <alignment horizontal="center" vertical="center" wrapText="1"/>
    </xf>
    <xf numFmtId="0" fontId="3" fillId="8" borderId="0" xfId="0" applyFont="1" applyFill="1" applyAlignment="1">
      <alignment horizontal="center" vertical="center" wrapText="1"/>
    </xf>
    <xf numFmtId="0" fontId="4" fillId="8" borderId="0" xfId="0" applyFont="1" applyFill="1" applyAlignment="1">
      <alignment horizontal="center" vertical="center" wrapText="1"/>
    </xf>
    <xf numFmtId="0" fontId="4" fillId="8" borderId="2" xfId="0" applyFont="1" applyFill="1" applyBorder="1" applyAlignment="1">
      <alignment horizontal="center" vertical="center" wrapText="1"/>
    </xf>
    <xf numFmtId="0" fontId="4" fillId="11" borderId="2" xfId="0" applyFont="1" applyFill="1" applyBorder="1" applyAlignment="1">
      <alignment horizontal="center" vertical="center" wrapText="1"/>
    </xf>
    <xf numFmtId="49" fontId="4" fillId="11" borderId="2" xfId="0" applyNumberFormat="1" applyFont="1" applyFill="1" applyBorder="1" applyAlignment="1">
      <alignment horizontal="center" vertical="center" wrapText="1"/>
    </xf>
    <xf numFmtId="0" fontId="4" fillId="12" borderId="2" xfId="0" applyFont="1" applyFill="1" applyBorder="1" applyAlignment="1">
      <alignment horizontal="center" vertical="center" wrapText="1"/>
    </xf>
    <xf numFmtId="0" fontId="18" fillId="12" borderId="2" xfId="0" applyFont="1" applyFill="1" applyBorder="1" applyAlignment="1">
      <alignment horizontal="center" vertical="center" wrapText="1"/>
    </xf>
    <xf numFmtId="0" fontId="4" fillId="13" borderId="2" xfId="0" applyFont="1" applyFill="1" applyBorder="1" applyAlignment="1">
      <alignment horizontal="center" vertical="center" wrapText="1"/>
    </xf>
    <xf numFmtId="0" fontId="18" fillId="13" borderId="2" xfId="0" applyFont="1" applyFill="1" applyBorder="1" applyAlignment="1">
      <alignment horizontal="center" vertical="center" wrapText="1"/>
    </xf>
    <xf numFmtId="0" fontId="4" fillId="14" borderId="2" xfId="0" applyFont="1" applyFill="1" applyBorder="1" applyAlignment="1">
      <alignment horizontal="center" vertical="center" wrapText="1"/>
    </xf>
    <xf numFmtId="0" fontId="18" fillId="14" borderId="2" xfId="0" applyFont="1" applyFill="1" applyBorder="1" applyAlignment="1">
      <alignment horizontal="center" vertical="center" wrapText="1"/>
    </xf>
    <xf numFmtId="0" fontId="4" fillId="15" borderId="2" xfId="0" applyFont="1" applyFill="1" applyBorder="1" applyAlignment="1">
      <alignment horizontal="center" vertical="center" wrapText="1"/>
    </xf>
    <xf numFmtId="0" fontId="18" fillId="15" borderId="2" xfId="0" applyFont="1" applyFill="1" applyBorder="1" applyAlignment="1">
      <alignment horizontal="center" vertical="center" wrapText="1"/>
    </xf>
    <xf numFmtId="0" fontId="4" fillId="16" borderId="2" xfId="0" applyFont="1" applyFill="1" applyBorder="1" applyAlignment="1">
      <alignment horizontal="center" vertical="center" wrapText="1"/>
    </xf>
    <xf numFmtId="0" fontId="18" fillId="16" borderId="2" xfId="0" applyFont="1" applyFill="1" applyBorder="1" applyAlignment="1">
      <alignment horizontal="center" vertical="center" wrapText="1"/>
    </xf>
    <xf numFmtId="0" fontId="18" fillId="11" borderId="2" xfId="0" applyFont="1" applyFill="1" applyBorder="1" applyAlignment="1">
      <alignment horizontal="center" vertical="center" wrapText="1"/>
    </xf>
    <xf numFmtId="0" fontId="4" fillId="17" borderId="2" xfId="0" applyFont="1" applyFill="1" applyBorder="1" applyAlignment="1">
      <alignment horizontal="center" vertical="center" wrapText="1"/>
    </xf>
    <xf numFmtId="0" fontId="18" fillId="17" borderId="2" xfId="0" applyFont="1" applyFill="1" applyBorder="1" applyAlignment="1">
      <alignment horizontal="center" vertical="center" wrapText="1"/>
    </xf>
    <xf numFmtId="0" fontId="3" fillId="18" borderId="2" xfId="2"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0" xfId="0" applyFont="1" applyFill="1" applyAlignment="1">
      <alignment horizontal="center" vertical="center"/>
    </xf>
    <xf numFmtId="0" fontId="3" fillId="2" borderId="0" xfId="0" applyFont="1" applyFill="1" applyAlignment="1">
      <alignment vertical="center"/>
    </xf>
    <xf numFmtId="49" fontId="3" fillId="2" borderId="0" xfId="0" applyNumberFormat="1" applyFont="1" applyFill="1" applyAlignment="1">
      <alignment horizontal="center" vertical="center" wrapText="1"/>
    </xf>
    <xf numFmtId="49" fontId="3" fillId="2" borderId="6" xfId="0" applyNumberFormat="1" applyFont="1" applyFill="1" applyBorder="1" applyAlignment="1">
      <alignment horizontal="center" vertical="center" wrapText="1"/>
    </xf>
    <xf numFmtId="9" fontId="3" fillId="2" borderId="0" xfId="0" applyNumberFormat="1" applyFont="1" applyFill="1" applyAlignment="1">
      <alignment vertical="center"/>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9" xfId="0" applyFont="1" applyFill="1" applyBorder="1" applyAlignment="1">
      <alignment horizontal="center" vertical="center"/>
    </xf>
    <xf numFmtId="0" fontId="4" fillId="2" borderId="8" xfId="0" applyFont="1" applyFill="1" applyBorder="1" applyAlignment="1">
      <alignment vertical="center" wrapText="1"/>
    </xf>
    <xf numFmtId="0" fontId="4" fillId="2" borderId="9" xfId="0" applyFont="1" applyFill="1" applyBorder="1" applyAlignment="1">
      <alignment horizontal="left" vertical="center" indent="4"/>
    </xf>
    <xf numFmtId="49" fontId="4" fillId="2" borderId="2" xfId="0" applyNumberFormat="1" applyFont="1" applyFill="1" applyBorder="1" applyAlignment="1">
      <alignment horizontal="center" vertical="center" wrapText="1"/>
    </xf>
    <xf numFmtId="0" fontId="4" fillId="2" borderId="0" xfId="0" applyFont="1" applyFill="1" applyAlignment="1">
      <alignment horizontal="center" vertical="center" wrapText="1"/>
    </xf>
    <xf numFmtId="0" fontId="4" fillId="2" borderId="0" xfId="0" applyFont="1" applyFill="1" applyAlignment="1">
      <alignment horizontal="left" vertical="center" wrapText="1"/>
    </xf>
    <xf numFmtId="0" fontId="3" fillId="2" borderId="0" xfId="0" applyFont="1" applyFill="1" applyAlignment="1" applyProtection="1">
      <alignment vertical="center" wrapText="1"/>
      <protection locked="0"/>
    </xf>
    <xf numFmtId="0" fontId="16" fillId="2" borderId="6" xfId="0" applyFont="1" applyFill="1" applyBorder="1" applyAlignment="1" applyProtection="1">
      <alignment horizontal="center" vertical="center" wrapText="1"/>
      <protection locked="0"/>
    </xf>
    <xf numFmtId="0" fontId="21" fillId="18" borderId="6" xfId="0" applyFont="1" applyFill="1" applyBorder="1" applyAlignment="1">
      <alignment horizontal="center" vertical="center" wrapText="1"/>
    </xf>
    <xf numFmtId="0" fontId="21" fillId="18" borderId="1" xfId="0" applyFont="1" applyFill="1" applyBorder="1" applyAlignment="1">
      <alignment horizontal="center" vertical="center" wrapText="1"/>
    </xf>
    <xf numFmtId="0" fontId="3" fillId="0" borderId="0" xfId="0" applyFont="1" applyAlignment="1">
      <alignment wrapText="1"/>
    </xf>
    <xf numFmtId="0" fontId="4" fillId="0" borderId="0" xfId="0" applyFont="1" applyAlignment="1">
      <alignment horizontal="center" vertical="center" wrapText="1"/>
    </xf>
    <xf numFmtId="0" fontId="3" fillId="0" borderId="12" xfId="0" applyFont="1" applyBorder="1" applyAlignment="1">
      <alignment horizontal="center" vertical="center" wrapText="1"/>
    </xf>
    <xf numFmtId="0" fontId="3" fillId="0" borderId="16" xfId="0" applyFont="1" applyBorder="1" applyAlignment="1">
      <alignment horizontal="center" vertical="center" wrapText="1"/>
    </xf>
    <xf numFmtId="0" fontId="4" fillId="20" borderId="4" xfId="0" applyFont="1" applyFill="1" applyBorder="1" applyAlignment="1">
      <alignment horizontal="center" vertical="center" wrapText="1"/>
    </xf>
    <xf numFmtId="0" fontId="4" fillId="20" borderId="20" xfId="0" applyFont="1" applyFill="1" applyBorder="1" applyAlignment="1">
      <alignment horizontal="center" vertical="center" wrapText="1"/>
    </xf>
    <xf numFmtId="0" fontId="13" fillId="0" borderId="0" xfId="0" applyFont="1" applyAlignment="1">
      <alignment wrapText="1"/>
    </xf>
    <xf numFmtId="0" fontId="22" fillId="2" borderId="0" xfId="0" applyFont="1" applyFill="1" applyAlignment="1">
      <alignment horizontal="center" vertical="center"/>
    </xf>
    <xf numFmtId="0" fontId="4" fillId="0" borderId="8" xfId="0" applyFont="1" applyBorder="1" applyAlignment="1">
      <alignment horizontal="center" vertical="center" wrapText="1"/>
    </xf>
    <xf numFmtId="0" fontId="15" fillId="0" borderId="0" xfId="0" applyFont="1"/>
    <xf numFmtId="0" fontId="15" fillId="0" borderId="1" xfId="0" applyFont="1" applyBorder="1" applyAlignment="1" applyProtection="1">
      <alignment horizontal="left" vertical="top" wrapText="1"/>
      <protection locked="0"/>
    </xf>
    <xf numFmtId="2" fontId="3" fillId="0" borderId="1" xfId="0" applyNumberFormat="1" applyFont="1" applyBorder="1" applyAlignment="1" applyProtection="1">
      <alignment horizontal="left" vertical="top" wrapText="1"/>
      <protection locked="0"/>
    </xf>
    <xf numFmtId="0" fontId="15" fillId="0" borderId="1" xfId="0" applyFont="1" applyBorder="1" applyAlignment="1" applyProtection="1">
      <alignment horizontal="center" vertical="center" wrapText="1"/>
      <protection locked="0"/>
    </xf>
    <xf numFmtId="0" fontId="15" fillId="0" borderId="1" xfId="0" applyFont="1" applyBorder="1" applyAlignment="1">
      <alignment horizontal="center" vertical="center" wrapText="1"/>
    </xf>
    <xf numFmtId="0" fontId="25" fillId="0" borderId="1" xfId="0" applyFont="1" applyBorder="1" applyAlignment="1">
      <alignment horizontal="center" vertical="center" wrapText="1"/>
    </xf>
    <xf numFmtId="0" fontId="3" fillId="2" borderId="1" xfId="0" applyFont="1" applyFill="1" applyBorder="1" applyAlignment="1" applyProtection="1">
      <alignment horizontal="left" vertical="center" wrapText="1"/>
      <protection locked="0"/>
    </xf>
    <xf numFmtId="0" fontId="17" fillId="11" borderId="2" xfId="0" applyFont="1" applyFill="1" applyBorder="1" applyAlignment="1">
      <alignment horizontal="center" vertical="center" wrapText="1"/>
    </xf>
    <xf numFmtId="0" fontId="17" fillId="2" borderId="0" xfId="0" applyFont="1" applyFill="1" applyAlignment="1">
      <alignment horizontal="left" vertical="center" wrapText="1"/>
    </xf>
    <xf numFmtId="0" fontId="15" fillId="2" borderId="0" xfId="0" applyFont="1" applyFill="1" applyAlignment="1">
      <alignment vertical="center"/>
    </xf>
    <xf numFmtId="0" fontId="3" fillId="2" borderId="0" xfId="6" applyFont="1" applyFill="1" applyAlignment="1">
      <alignment horizontal="center" vertical="center" wrapText="1"/>
    </xf>
    <xf numFmtId="0" fontId="4" fillId="2" borderId="0" xfId="6" applyFont="1" applyFill="1" applyAlignment="1">
      <alignment horizontal="center" vertical="center" wrapText="1"/>
    </xf>
    <xf numFmtId="0" fontId="4" fillId="2" borderId="0" xfId="6" applyFont="1" applyFill="1" applyAlignment="1">
      <alignment horizontal="left" vertical="center" wrapText="1"/>
    </xf>
    <xf numFmtId="0" fontId="3" fillId="0" borderId="0" xfId="6" applyFont="1"/>
    <xf numFmtId="0" fontId="3" fillId="2" borderId="0" xfId="6" applyFont="1" applyFill="1"/>
    <xf numFmtId="0" fontId="3" fillId="0" borderId="0" xfId="6" applyFont="1" applyAlignment="1">
      <alignment wrapText="1"/>
    </xf>
    <xf numFmtId="0" fontId="13" fillId="0" borderId="0" xfId="6" applyFont="1"/>
    <xf numFmtId="2" fontId="3" fillId="0" borderId="1" xfId="6" applyNumberFormat="1" applyFont="1" applyBorder="1" applyAlignment="1" applyProtection="1">
      <alignment horizontal="center" vertical="center" wrapText="1"/>
      <protection locked="0"/>
    </xf>
    <xf numFmtId="0" fontId="3" fillId="0" borderId="1" xfId="6" applyFont="1" applyBorder="1" applyAlignment="1" applyProtection="1">
      <alignment horizontal="left" vertical="top" wrapText="1"/>
      <protection locked="0"/>
    </xf>
    <xf numFmtId="0" fontId="3" fillId="2" borderId="1" xfId="6" applyFont="1" applyFill="1" applyBorder="1" applyAlignment="1" applyProtection="1">
      <alignment horizontal="center" vertical="center" wrapText="1"/>
      <protection locked="0"/>
    </xf>
    <xf numFmtId="0" fontId="3" fillId="0" borderId="0" xfId="6" applyFont="1" applyAlignment="1">
      <alignment horizontal="center"/>
    </xf>
    <xf numFmtId="0" fontId="3" fillId="0" borderId="0" xfId="6" applyFont="1" applyAlignment="1">
      <alignment vertical="center"/>
    </xf>
    <xf numFmtId="0" fontId="4" fillId="20" borderId="20" xfId="6" applyFont="1" applyFill="1" applyBorder="1" applyAlignment="1">
      <alignment horizontal="center" vertical="center" wrapText="1"/>
    </xf>
    <xf numFmtId="0" fontId="4" fillId="20" borderId="4" xfId="6" applyFont="1" applyFill="1" applyBorder="1" applyAlignment="1">
      <alignment horizontal="center" vertical="center" wrapText="1"/>
    </xf>
    <xf numFmtId="0" fontId="3" fillId="0" borderId="16" xfId="6" applyFont="1" applyBorder="1" applyAlignment="1">
      <alignment horizontal="center" vertical="center" wrapText="1"/>
    </xf>
    <xf numFmtId="0" fontId="3" fillId="2" borderId="0" xfId="6" applyFont="1" applyFill="1" applyAlignment="1">
      <alignment horizontal="center" vertical="center"/>
    </xf>
    <xf numFmtId="0" fontId="3" fillId="2" borderId="0" xfId="6" applyFont="1" applyFill="1" applyAlignment="1">
      <alignment vertical="center"/>
    </xf>
    <xf numFmtId="0" fontId="3" fillId="2" borderId="0" xfId="2" applyFont="1" applyFill="1" applyAlignment="1">
      <alignment horizontal="center" vertical="center"/>
    </xf>
    <xf numFmtId="0" fontId="3" fillId="2" borderId="0" xfId="2" applyFont="1" applyFill="1"/>
    <xf numFmtId="49" fontId="3" fillId="2" borderId="6" xfId="6" applyNumberFormat="1" applyFont="1" applyFill="1" applyBorder="1" applyAlignment="1">
      <alignment horizontal="center" vertical="center" wrapText="1"/>
    </xf>
    <xf numFmtId="0" fontId="3" fillId="9" borderId="1" xfId="6" applyFont="1" applyFill="1" applyBorder="1" applyAlignment="1">
      <alignment horizontal="center" vertical="center" wrapText="1"/>
    </xf>
    <xf numFmtId="0" fontId="21" fillId="18" borderId="1" xfId="6" applyFont="1" applyFill="1" applyBorder="1" applyAlignment="1">
      <alignment horizontal="center" vertical="center" wrapText="1"/>
    </xf>
    <xf numFmtId="0" fontId="4" fillId="11" borderId="2" xfId="6" applyFont="1" applyFill="1" applyBorder="1" applyAlignment="1">
      <alignment horizontal="center" vertical="center" wrapText="1"/>
    </xf>
    <xf numFmtId="0" fontId="16" fillId="0" borderId="1" xfId="6" applyFont="1" applyBorder="1" applyAlignment="1">
      <alignment horizontal="center" vertical="center" wrapText="1"/>
    </xf>
    <xf numFmtId="9" fontId="3" fillId="9" borderId="1" xfId="7" applyFont="1" applyFill="1" applyBorder="1" applyAlignment="1" applyProtection="1">
      <alignment horizontal="center" vertical="center" wrapText="1"/>
    </xf>
    <xf numFmtId="0" fontId="4" fillId="2" borderId="7" xfId="6" applyFont="1" applyFill="1" applyBorder="1" applyAlignment="1">
      <alignment horizontal="center" vertical="center" wrapText="1"/>
    </xf>
    <xf numFmtId="0" fontId="13" fillId="0" borderId="0" xfId="6" applyFont="1" applyAlignment="1">
      <alignment wrapText="1"/>
    </xf>
    <xf numFmtId="0" fontId="4" fillId="8" borderId="2" xfId="6" applyFont="1" applyFill="1" applyBorder="1" applyAlignment="1">
      <alignment horizontal="center" vertical="center" wrapText="1"/>
    </xf>
    <xf numFmtId="9" fontId="4" fillId="8" borderId="1" xfId="7" applyFont="1" applyFill="1" applyBorder="1" applyAlignment="1" applyProtection="1">
      <alignment horizontal="center" vertical="center" wrapText="1"/>
    </xf>
    <xf numFmtId="0" fontId="4" fillId="8" borderId="1" xfId="6" applyFont="1" applyFill="1" applyBorder="1" applyAlignment="1">
      <alignment horizontal="center" vertical="center" wrapText="1"/>
    </xf>
    <xf numFmtId="2" fontId="3" fillId="9" borderId="1" xfId="6" applyNumberFormat="1" applyFont="1" applyFill="1" applyBorder="1" applyAlignment="1">
      <alignment horizontal="center" vertical="center" wrapText="1"/>
    </xf>
    <xf numFmtId="0" fontId="3" fillId="0" borderId="1" xfId="6" applyFont="1" applyBorder="1" applyAlignment="1">
      <alignment horizontal="center" vertical="center" wrapText="1"/>
    </xf>
    <xf numFmtId="0" fontId="3" fillId="8" borderId="0" xfId="6" applyFont="1" applyFill="1"/>
    <xf numFmtId="9" fontId="3" fillId="8" borderId="1" xfId="7" applyFont="1" applyFill="1" applyBorder="1" applyAlignment="1" applyProtection="1">
      <alignment horizontal="center" vertical="center" wrapText="1"/>
    </xf>
    <xf numFmtId="0" fontId="15" fillId="9" borderId="1" xfId="6" applyFont="1" applyFill="1" applyBorder="1" applyAlignment="1">
      <alignment horizontal="center" vertical="center" wrapText="1"/>
    </xf>
    <xf numFmtId="2" fontId="4" fillId="8" borderId="1" xfId="6" applyNumberFormat="1" applyFont="1" applyFill="1" applyBorder="1" applyAlignment="1">
      <alignment horizontal="center" vertical="center" wrapText="1"/>
    </xf>
    <xf numFmtId="1" fontId="4" fillId="8" borderId="1" xfId="6" applyNumberFormat="1" applyFont="1" applyFill="1" applyBorder="1" applyAlignment="1">
      <alignment horizontal="center" vertical="center" wrapText="1"/>
    </xf>
    <xf numFmtId="49" fontId="4" fillId="2" borderId="2" xfId="6" applyNumberFormat="1" applyFont="1" applyFill="1" applyBorder="1" applyAlignment="1">
      <alignment horizontal="center" vertical="center" wrapText="1"/>
    </xf>
    <xf numFmtId="0" fontId="4" fillId="2" borderId="8" xfId="6" applyFont="1" applyFill="1" applyBorder="1" applyAlignment="1">
      <alignment horizontal="center" vertical="center" wrapText="1"/>
    </xf>
    <xf numFmtId="0" fontId="3" fillId="0" borderId="1" xfId="6" applyFont="1" applyBorder="1" applyAlignment="1" applyProtection="1">
      <alignment horizontal="center" vertical="center" wrapText="1"/>
      <protection locked="0"/>
    </xf>
    <xf numFmtId="9" fontId="14" fillId="9" borderId="1" xfId="7" applyFont="1" applyFill="1" applyBorder="1" applyAlignment="1" applyProtection="1">
      <alignment horizontal="center" vertical="center" wrapText="1"/>
    </xf>
    <xf numFmtId="0" fontId="4" fillId="2" borderId="8" xfId="6" applyFont="1" applyFill="1" applyBorder="1" applyAlignment="1">
      <alignment vertical="center" wrapText="1"/>
    </xf>
    <xf numFmtId="0" fontId="4" fillId="2" borderId="9" xfId="6" applyFont="1" applyFill="1" applyBorder="1" applyAlignment="1">
      <alignment horizontal="left" vertical="center" indent="4"/>
    </xf>
    <xf numFmtId="9" fontId="3" fillId="2" borderId="0" xfId="6" applyNumberFormat="1" applyFont="1" applyFill="1" applyAlignment="1">
      <alignment vertical="center"/>
    </xf>
    <xf numFmtId="49" fontId="3" fillId="2" borderId="0" xfId="6" applyNumberFormat="1" applyFont="1" applyFill="1" applyAlignment="1">
      <alignment horizontal="center" vertical="center" wrapText="1"/>
    </xf>
    <xf numFmtId="0" fontId="4" fillId="8" borderId="0" xfId="6" applyFont="1" applyFill="1" applyAlignment="1">
      <alignment horizontal="center" vertical="center" wrapText="1"/>
    </xf>
    <xf numFmtId="0" fontId="3" fillId="2" borderId="2" xfId="6" applyFont="1" applyFill="1" applyBorder="1" applyAlignment="1">
      <alignment horizontal="center" vertical="center"/>
    </xf>
    <xf numFmtId="0" fontId="4" fillId="19" borderId="2" xfId="6" applyFont="1" applyFill="1" applyBorder="1" applyAlignment="1">
      <alignment horizontal="center" vertical="center" wrapText="1"/>
    </xf>
    <xf numFmtId="0" fontId="3" fillId="18" borderId="2" xfId="2" applyFont="1" applyFill="1" applyBorder="1" applyAlignment="1">
      <alignment horizontal="center" wrapText="1"/>
    </xf>
    <xf numFmtId="0" fontId="18" fillId="17" borderId="2" xfId="6" applyFont="1" applyFill="1" applyBorder="1" applyAlignment="1">
      <alignment horizontal="center" wrapText="1"/>
    </xf>
    <xf numFmtId="0" fontId="4" fillId="17" borderId="2" xfId="6" applyFont="1" applyFill="1" applyBorder="1" applyAlignment="1">
      <alignment horizontal="center" wrapText="1"/>
    </xf>
    <xf numFmtId="0" fontId="18" fillId="16" borderId="2" xfId="6" applyFont="1" applyFill="1" applyBorder="1" applyAlignment="1">
      <alignment horizontal="center" wrapText="1"/>
    </xf>
    <xf numFmtId="0" fontId="4" fillId="16" borderId="2" xfId="6" applyFont="1" applyFill="1" applyBorder="1" applyAlignment="1">
      <alignment horizontal="center" wrapText="1"/>
    </xf>
    <xf numFmtId="0" fontId="18" fillId="15" borderId="2" xfId="6" applyFont="1" applyFill="1" applyBorder="1" applyAlignment="1">
      <alignment horizontal="center" wrapText="1"/>
    </xf>
    <xf numFmtId="0" fontId="4" fillId="15" borderId="2" xfId="6" applyFont="1" applyFill="1" applyBorder="1" applyAlignment="1">
      <alignment horizontal="center" wrapText="1"/>
    </xf>
    <xf numFmtId="0" fontId="18" fillId="14" borderId="2" xfId="6" applyFont="1" applyFill="1" applyBorder="1" applyAlignment="1">
      <alignment horizontal="center" wrapText="1"/>
    </xf>
    <xf numFmtId="0" fontId="4" fillId="14" borderId="2" xfId="6" applyFont="1" applyFill="1" applyBorder="1" applyAlignment="1">
      <alignment horizontal="center" wrapText="1"/>
    </xf>
    <xf numFmtId="0" fontId="18" fillId="13" borderId="2" xfId="6" applyFont="1" applyFill="1" applyBorder="1" applyAlignment="1">
      <alignment horizontal="center" wrapText="1"/>
    </xf>
    <xf numFmtId="0" fontId="4" fillId="13" borderId="2" xfId="6" applyFont="1" applyFill="1" applyBorder="1" applyAlignment="1">
      <alignment horizontal="center" wrapText="1"/>
    </xf>
    <xf numFmtId="0" fontId="18" fillId="12" borderId="2" xfId="6" applyFont="1" applyFill="1" applyBorder="1" applyAlignment="1">
      <alignment horizontal="center" wrapText="1"/>
    </xf>
    <xf numFmtId="0" fontId="4" fillId="12" borderId="2" xfId="6" applyFont="1" applyFill="1" applyBorder="1" applyAlignment="1">
      <alignment horizontal="center" wrapText="1"/>
    </xf>
    <xf numFmtId="49" fontId="4" fillId="11" borderId="2" xfId="6" applyNumberFormat="1" applyFont="1" applyFill="1" applyBorder="1" applyAlignment="1">
      <alignment horizontal="center" vertical="center" wrapText="1"/>
    </xf>
    <xf numFmtId="9" fontId="11" fillId="8" borderId="1" xfId="7" applyFont="1" applyFill="1" applyBorder="1" applyAlignment="1" applyProtection="1">
      <alignment horizontal="center" vertical="center" wrapText="1"/>
    </xf>
    <xf numFmtId="0" fontId="3" fillId="2" borderId="1" xfId="6" applyFont="1" applyFill="1" applyBorder="1" applyAlignment="1" applyProtection="1">
      <alignment horizontal="left" vertical="top" wrapText="1"/>
      <protection locked="0"/>
    </xf>
    <xf numFmtId="0" fontId="4" fillId="2" borderId="9" xfId="6" applyFont="1" applyFill="1" applyBorder="1" applyAlignment="1">
      <alignment horizontal="center" vertical="center"/>
    </xf>
    <xf numFmtId="0" fontId="16" fillId="2" borderId="6" xfId="6" applyFont="1" applyFill="1" applyBorder="1" applyAlignment="1" applyProtection="1">
      <alignment horizontal="center" vertical="center" wrapText="1"/>
      <protection locked="0"/>
    </xf>
    <xf numFmtId="0" fontId="21" fillId="18" borderId="6" xfId="6" applyFont="1" applyFill="1" applyBorder="1" applyAlignment="1">
      <alignment horizontal="center" vertical="center" wrapText="1"/>
    </xf>
    <xf numFmtId="49" fontId="3" fillId="0" borderId="1" xfId="6" applyNumberFormat="1" applyFont="1" applyBorder="1" applyAlignment="1">
      <alignment horizontal="left" vertical="top" wrapText="1"/>
    </xf>
    <xf numFmtId="0" fontId="3" fillId="0" borderId="1" xfId="6" applyFont="1" applyBorder="1" applyAlignment="1">
      <alignment horizontal="left" vertical="top" wrapText="1"/>
    </xf>
    <xf numFmtId="2" fontId="3" fillId="0" borderId="1" xfId="6" applyNumberFormat="1" applyFont="1" applyBorder="1" applyAlignment="1">
      <alignment horizontal="left" vertical="top" wrapText="1"/>
    </xf>
    <xf numFmtId="0" fontId="3" fillId="2" borderId="4" xfId="6" applyFont="1" applyFill="1" applyBorder="1" applyAlignment="1">
      <alignment vertical="center" wrapText="1"/>
    </xf>
    <xf numFmtId="0" fontId="3" fillId="2" borderId="5" xfId="6" applyFont="1" applyFill="1" applyBorder="1" applyAlignment="1">
      <alignment vertical="center" wrapText="1"/>
    </xf>
    <xf numFmtId="0" fontId="8" fillId="2" borderId="0" xfId="6" applyFont="1" applyFill="1" applyAlignment="1">
      <alignment horizontal="left" vertical="center" wrapText="1"/>
    </xf>
    <xf numFmtId="0" fontId="8" fillId="2" borderId="0" xfId="6" applyFont="1" applyFill="1" applyAlignment="1">
      <alignment horizontal="left" vertical="center"/>
    </xf>
    <xf numFmtId="9" fontId="8" fillId="2" borderId="0" xfId="7" applyFont="1" applyFill="1" applyAlignment="1" applyProtection="1">
      <alignment horizontal="center" vertical="center"/>
    </xf>
    <xf numFmtId="164" fontId="8" fillId="2" borderId="0" xfId="7" applyNumberFormat="1" applyFont="1" applyFill="1" applyAlignment="1" applyProtection="1">
      <alignment horizontal="center" vertical="center"/>
    </xf>
    <xf numFmtId="0" fontId="4" fillId="3" borderId="1" xfId="6" applyFont="1" applyFill="1" applyBorder="1" applyAlignment="1">
      <alignment horizontal="center" vertical="center" wrapText="1"/>
    </xf>
    <xf numFmtId="0" fontId="3" fillId="2" borderId="0" xfId="6" applyFont="1" applyFill="1" applyAlignment="1" applyProtection="1">
      <alignment vertical="center" wrapText="1"/>
      <protection locked="0"/>
    </xf>
    <xf numFmtId="0" fontId="3" fillId="0" borderId="12" xfId="6" applyFont="1" applyBorder="1" applyAlignment="1">
      <alignment horizontal="center" vertical="center" wrapText="1"/>
    </xf>
    <xf numFmtId="0" fontId="11" fillId="2" borderId="0" xfId="2" applyFont="1" applyFill="1"/>
    <xf numFmtId="0" fontId="3" fillId="0" borderId="1" xfId="6" applyFont="1" applyBorder="1" applyAlignment="1" applyProtection="1">
      <alignment horizontal="left" vertical="center" wrapText="1"/>
      <protection locked="0"/>
    </xf>
    <xf numFmtId="0" fontId="15" fillId="0" borderId="1" xfId="6" applyFont="1" applyBorder="1" applyAlignment="1">
      <alignment horizontal="justify" vertical="center" wrapText="1"/>
    </xf>
    <xf numFmtId="0" fontId="3" fillId="7" borderId="0" xfId="0" applyFont="1" applyFill="1" applyAlignment="1">
      <alignment horizontal="center"/>
    </xf>
    <xf numFmtId="0" fontId="3" fillId="7" borderId="0" xfId="0" applyFont="1" applyFill="1" applyAlignment="1">
      <alignment horizontal="center" vertical="center"/>
    </xf>
    <xf numFmtId="0" fontId="3" fillId="14" borderId="1" xfId="0" applyFont="1" applyFill="1" applyBorder="1" applyAlignment="1" applyProtection="1">
      <alignment horizontal="center" vertical="center" wrapText="1"/>
      <protection locked="0"/>
    </xf>
    <xf numFmtId="0" fontId="15" fillId="23" borderId="1" xfId="0" applyFont="1" applyFill="1" applyBorder="1" applyAlignment="1">
      <alignment horizontal="justify" vertical="center" wrapText="1"/>
    </xf>
    <xf numFmtId="0" fontId="3" fillId="24" borderId="1" xfId="0" applyFont="1" applyFill="1" applyBorder="1" applyAlignment="1">
      <alignment horizontal="justify" vertical="center" wrapText="1"/>
    </xf>
    <xf numFmtId="0" fontId="15" fillId="14" borderId="1" xfId="0" applyFont="1" applyFill="1" applyBorder="1" applyAlignment="1">
      <alignment horizontal="justify" vertical="center" wrapText="1"/>
    </xf>
    <xf numFmtId="0" fontId="3" fillId="14" borderId="1" xfId="0" applyFont="1" applyFill="1" applyBorder="1" applyAlignment="1">
      <alignment horizontal="justify" vertical="center" wrapText="1"/>
    </xf>
    <xf numFmtId="2" fontId="15" fillId="0" borderId="1" xfId="0" applyNumberFormat="1" applyFont="1" applyBorder="1" applyAlignment="1" applyProtection="1">
      <alignment horizontal="left" vertical="center" wrapText="1"/>
      <protection locked="0"/>
    </xf>
    <xf numFmtId="0" fontId="15" fillId="2" borderId="1" xfId="0" applyFont="1" applyFill="1" applyBorder="1" applyAlignment="1" applyProtection="1">
      <alignment horizontal="center" vertical="center" wrapText="1"/>
      <protection locked="0"/>
    </xf>
    <xf numFmtId="2" fontId="3" fillId="2" borderId="1" xfId="0" applyNumberFormat="1" applyFont="1" applyFill="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3" fillId="0" borderId="10" xfId="0" applyFont="1" applyBorder="1" applyAlignment="1">
      <alignment horizontal="center" vertical="center" wrapText="1"/>
    </xf>
    <xf numFmtId="0" fontId="3" fillId="2" borderId="2" xfId="0" applyFont="1" applyFill="1" applyBorder="1" applyAlignment="1">
      <alignment horizontal="center" vertical="center"/>
    </xf>
    <xf numFmtId="0" fontId="18" fillId="17" borderId="2" xfId="0" applyFont="1" applyFill="1" applyBorder="1" applyAlignment="1">
      <alignment horizontal="center" wrapText="1"/>
    </xf>
    <xf numFmtId="0" fontId="4" fillId="17" borderId="2" xfId="0" applyFont="1" applyFill="1" applyBorder="1" applyAlignment="1">
      <alignment horizontal="center" wrapText="1"/>
    </xf>
    <xf numFmtId="0" fontId="18" fillId="11" borderId="2" xfId="0" applyFont="1" applyFill="1" applyBorder="1" applyAlignment="1">
      <alignment horizontal="center" wrapText="1"/>
    </xf>
    <xf numFmtId="0" fontId="4" fillId="11" borderId="2" xfId="0" applyFont="1" applyFill="1" applyBorder="1" applyAlignment="1">
      <alignment horizontal="center" wrapText="1"/>
    </xf>
    <xf numFmtId="0" fontId="18" fillId="16" borderId="2" xfId="0" applyFont="1" applyFill="1" applyBorder="1" applyAlignment="1">
      <alignment horizontal="center" wrapText="1"/>
    </xf>
    <xf numFmtId="0" fontId="4" fillId="16" borderId="2" xfId="0" applyFont="1" applyFill="1" applyBorder="1" applyAlignment="1">
      <alignment horizontal="center" wrapText="1"/>
    </xf>
    <xf numFmtId="0" fontId="18" fillId="15" borderId="2" xfId="0" applyFont="1" applyFill="1" applyBorder="1" applyAlignment="1">
      <alignment horizontal="center" wrapText="1"/>
    </xf>
    <xf numFmtId="0" fontId="4" fillId="15" borderId="2" xfId="0" applyFont="1" applyFill="1" applyBorder="1" applyAlignment="1">
      <alignment horizontal="center" wrapText="1"/>
    </xf>
    <xf numFmtId="0" fontId="18" fillId="14" borderId="2" xfId="0" applyFont="1" applyFill="1" applyBorder="1" applyAlignment="1">
      <alignment horizontal="center" wrapText="1"/>
    </xf>
    <xf numFmtId="0" fontId="4" fillId="14" borderId="2" xfId="0" applyFont="1" applyFill="1" applyBorder="1" applyAlignment="1">
      <alignment horizontal="center" wrapText="1"/>
    </xf>
    <xf numFmtId="0" fontId="18" fillId="13" borderId="2" xfId="0" applyFont="1" applyFill="1" applyBorder="1" applyAlignment="1">
      <alignment horizontal="center" wrapText="1"/>
    </xf>
    <xf numFmtId="0" fontId="4" fillId="13" borderId="2" xfId="0" applyFont="1" applyFill="1" applyBorder="1" applyAlignment="1">
      <alignment horizontal="center" wrapText="1"/>
    </xf>
    <xf numFmtId="0" fontId="18" fillId="12" borderId="2" xfId="0" applyFont="1" applyFill="1" applyBorder="1" applyAlignment="1">
      <alignment horizontal="center" wrapText="1"/>
    </xf>
    <xf numFmtId="0" fontId="4" fillId="12" borderId="2" xfId="0" applyFont="1" applyFill="1" applyBorder="1" applyAlignment="1">
      <alignment horizontal="center" wrapText="1"/>
    </xf>
    <xf numFmtId="0" fontId="3" fillId="0" borderId="1" xfId="0" applyFont="1" applyBorder="1" applyAlignment="1">
      <alignment horizontal="justify" vertical="top" wrapText="1"/>
    </xf>
    <xf numFmtId="0" fontId="3" fillId="0" borderId="1" xfId="0" applyFont="1" applyBorder="1" applyAlignment="1">
      <alignment vertical="center" wrapText="1"/>
    </xf>
    <xf numFmtId="0" fontId="22" fillId="2" borderId="0" xfId="6" applyFont="1" applyFill="1" applyAlignment="1">
      <alignment horizontal="center" vertical="center"/>
    </xf>
    <xf numFmtId="2" fontId="3" fillId="0" borderId="1" xfId="6" applyNumberFormat="1" applyFont="1" applyBorder="1" applyAlignment="1" applyProtection="1">
      <alignment horizontal="left" vertical="center" wrapText="1"/>
      <protection locked="0"/>
    </xf>
    <xf numFmtId="0" fontId="2" fillId="25" borderId="1" xfId="0" applyFont="1" applyFill="1" applyBorder="1" applyAlignment="1">
      <alignment horizontal="center" vertical="center" wrapText="1"/>
    </xf>
    <xf numFmtId="0" fontId="32" fillId="0" borderId="0" xfId="0" applyFont="1" applyAlignment="1">
      <alignment vertical="center"/>
    </xf>
    <xf numFmtId="9" fontId="32" fillId="0" borderId="0" xfId="7" applyFont="1" applyAlignment="1">
      <alignment vertical="center"/>
    </xf>
    <xf numFmtId="0" fontId="32" fillId="2" borderId="1" xfId="0" applyFont="1" applyFill="1" applyBorder="1" applyAlignment="1">
      <alignment vertical="center"/>
    </xf>
    <xf numFmtId="165" fontId="32" fillId="0" borderId="1" xfId="0" applyNumberFormat="1" applyFont="1" applyBorder="1" applyAlignment="1">
      <alignment horizontal="center"/>
    </xf>
    <xf numFmtId="0" fontId="32" fillId="0" borderId="1" xfId="0" applyFont="1" applyBorder="1" applyAlignment="1">
      <alignment horizontal="center" vertical="center"/>
    </xf>
    <xf numFmtId="9" fontId="3" fillId="2" borderId="0" xfId="7" applyFont="1" applyFill="1" applyAlignment="1">
      <alignment horizontal="center" vertical="center"/>
    </xf>
    <xf numFmtId="9" fontId="3" fillId="2" borderId="0" xfId="7" applyFont="1" applyFill="1"/>
    <xf numFmtId="9" fontId="4" fillId="2" borderId="0" xfId="7" applyFont="1" applyFill="1" applyAlignment="1">
      <alignment horizontal="center"/>
    </xf>
    <xf numFmtId="9" fontId="4" fillId="2" borderId="0" xfId="7" applyFont="1" applyFill="1"/>
    <xf numFmtId="10" fontId="34" fillId="0" borderId="0" xfId="7" applyNumberFormat="1" applyFont="1" applyFill="1" applyBorder="1" applyAlignment="1"/>
    <xf numFmtId="9" fontId="35" fillId="0" borderId="0" xfId="7" applyFont="1" applyFill="1" applyBorder="1" applyAlignment="1">
      <alignment vertical="center"/>
    </xf>
    <xf numFmtId="9" fontId="35" fillId="0" borderId="0" xfId="7" applyFont="1" applyFill="1" applyBorder="1" applyAlignment="1">
      <alignment horizontal="left" vertical="center"/>
    </xf>
    <xf numFmtId="0" fontId="36" fillId="0" borderId="0" xfId="0" applyFont="1" applyAlignment="1">
      <alignment vertical="center"/>
    </xf>
    <xf numFmtId="165" fontId="36" fillId="0" borderId="0" xfId="0" applyNumberFormat="1" applyFont="1" applyAlignment="1">
      <alignment horizontal="center" vertical="center"/>
    </xf>
    <xf numFmtId="0" fontId="32" fillId="0" borderId="0" xfId="0" applyFont="1" applyAlignment="1">
      <alignment horizontal="center" vertical="center"/>
    </xf>
    <xf numFmtId="0" fontId="0" fillId="2" borderId="0" xfId="0" applyFill="1"/>
    <xf numFmtId="9" fontId="0" fillId="2" borderId="0" xfId="7" applyFont="1" applyFill="1"/>
    <xf numFmtId="0" fontId="11" fillId="0" borderId="0" xfId="2" applyFont="1" applyAlignment="1">
      <alignment vertical="center" wrapText="1"/>
    </xf>
    <xf numFmtId="0" fontId="4" fillId="26" borderId="1" xfId="0" applyFont="1" applyFill="1" applyBorder="1" applyAlignment="1">
      <alignment horizontal="center"/>
    </xf>
    <xf numFmtId="0" fontId="4" fillId="26" borderId="1" xfId="0" applyFont="1" applyFill="1" applyBorder="1" applyAlignment="1">
      <alignment horizontal="center" vertical="center"/>
    </xf>
    <xf numFmtId="0" fontId="0" fillId="0" borderId="1" xfId="0" applyBorder="1"/>
    <xf numFmtId="0" fontId="0" fillId="0" borderId="1" xfId="0" applyBorder="1" applyAlignment="1" applyProtection="1">
      <alignment horizontal="center" vertical="center"/>
      <protection hidden="1"/>
    </xf>
    <xf numFmtId="0" fontId="0" fillId="0" borderId="0" xfId="0" applyAlignment="1">
      <alignment horizontal="center" vertical="center"/>
    </xf>
    <xf numFmtId="0" fontId="0" fillId="0" borderId="0" xfId="0" applyAlignment="1">
      <alignment vertical="center"/>
    </xf>
    <xf numFmtId="1" fontId="0" fillId="0" borderId="0" xfId="0" applyNumberFormat="1" applyAlignment="1">
      <alignment horizontal="center" vertical="center"/>
    </xf>
    <xf numFmtId="0" fontId="0" fillId="10" borderId="0" xfId="0" applyFill="1"/>
    <xf numFmtId="0" fontId="3" fillId="0" borderId="0" xfId="6" applyFont="1" applyAlignment="1">
      <alignment horizontal="center" vertical="center"/>
    </xf>
    <xf numFmtId="0" fontId="3" fillId="18" borderId="2" xfId="2" applyFont="1" applyFill="1" applyBorder="1" applyAlignment="1">
      <alignment horizontal="center" vertical="top" wrapText="1"/>
    </xf>
    <xf numFmtId="0" fontId="18" fillId="19" borderId="2" xfId="6" applyFont="1" applyFill="1" applyBorder="1" applyAlignment="1">
      <alignment horizontal="center" wrapText="1"/>
    </xf>
    <xf numFmtId="0" fontId="4" fillId="19" borderId="2" xfId="6" applyFont="1" applyFill="1" applyBorder="1" applyAlignment="1">
      <alignment horizontal="center" wrapText="1"/>
    </xf>
    <xf numFmtId="0" fontId="21" fillId="11" borderId="2" xfId="6" applyFont="1" applyFill="1" applyBorder="1" applyAlignment="1">
      <alignment horizontal="center" vertical="center" wrapText="1"/>
    </xf>
    <xf numFmtId="0" fontId="21" fillId="21" borderId="2" xfId="6" applyFont="1" applyFill="1" applyBorder="1" applyAlignment="1">
      <alignment horizontal="center" vertical="center" wrapText="1"/>
    </xf>
    <xf numFmtId="0" fontId="13" fillId="2" borderId="0" xfId="6" applyFont="1" applyFill="1" applyAlignment="1">
      <alignment horizontal="center" vertical="center"/>
    </xf>
    <xf numFmtId="0" fontId="3" fillId="0" borderId="1" xfId="6" applyFont="1" applyBorder="1" applyAlignment="1" applyProtection="1">
      <alignment horizontal="justify" vertical="center" wrapText="1"/>
      <protection locked="0"/>
    </xf>
    <xf numFmtId="0" fontId="11" fillId="0" borderId="1" xfId="10" applyNumberFormat="1" applyFont="1" applyFill="1" applyBorder="1" applyAlignment="1" applyProtection="1">
      <alignment horizontal="center" vertical="center" wrapText="1"/>
    </xf>
    <xf numFmtId="2" fontId="3" fillId="0" borderId="1" xfId="6" applyNumberFormat="1" applyFont="1" applyBorder="1" applyAlignment="1" applyProtection="1">
      <alignment horizontal="left" vertical="top" wrapText="1"/>
      <protection locked="0"/>
    </xf>
    <xf numFmtId="0" fontId="3" fillId="2" borderId="1" xfId="6" applyFont="1" applyFill="1" applyBorder="1" applyAlignment="1" applyProtection="1">
      <alignment horizontal="center" vertical="center"/>
      <protection locked="0"/>
    </xf>
    <xf numFmtId="14" fontId="5" fillId="0" borderId="0" xfId="2" applyNumberFormat="1"/>
    <xf numFmtId="0" fontId="3" fillId="2" borderId="35" xfId="6" applyFont="1" applyFill="1" applyBorder="1" applyAlignment="1">
      <alignment vertical="center" wrapText="1"/>
    </xf>
    <xf numFmtId="0" fontId="3" fillId="2" borderId="36" xfId="6" applyFont="1" applyFill="1" applyBorder="1" applyAlignment="1">
      <alignment vertical="center" wrapText="1"/>
    </xf>
    <xf numFmtId="0" fontId="3" fillId="0" borderId="0" xfId="2" applyFont="1" applyAlignment="1">
      <alignment vertical="center" wrapText="1"/>
    </xf>
    <xf numFmtId="0" fontId="38" fillId="0" borderId="0" xfId="2" applyFont="1" applyAlignment="1">
      <alignment horizontal="center" vertical="center"/>
    </xf>
    <xf numFmtId="0" fontId="39" fillId="0" borderId="0" xfId="2" applyFont="1" applyAlignment="1">
      <alignment horizontal="center" vertical="center" wrapText="1"/>
    </xf>
    <xf numFmtId="0" fontId="5" fillId="0" borderId="0" xfId="2" applyAlignment="1">
      <alignment vertical="center" textRotation="90"/>
    </xf>
    <xf numFmtId="0" fontId="15" fillId="0" borderId="1" xfId="6" applyFont="1" applyBorder="1" applyAlignment="1">
      <alignment horizontal="center" vertical="center" wrapText="1"/>
    </xf>
    <xf numFmtId="2" fontId="15" fillId="0" borderId="1" xfId="6" applyNumberFormat="1" applyFont="1" applyBorder="1" applyAlignment="1" applyProtection="1">
      <alignment horizontal="center" vertical="center" wrapText="1"/>
      <protection locked="0"/>
    </xf>
    <xf numFmtId="0" fontId="15" fillId="0" borderId="1" xfId="6" applyFont="1" applyBorder="1" applyAlignment="1" applyProtection="1">
      <alignment horizontal="center" vertical="center" wrapText="1"/>
      <protection locked="0"/>
    </xf>
    <xf numFmtId="0" fontId="15" fillId="0" borderId="1" xfId="6" applyFont="1" applyBorder="1" applyAlignment="1" applyProtection="1">
      <alignment horizontal="left" vertical="center" wrapText="1"/>
      <protection locked="0"/>
    </xf>
    <xf numFmtId="0" fontId="3" fillId="0" borderId="6" xfId="6" applyFont="1" applyBorder="1" applyAlignment="1" applyProtection="1">
      <alignment horizontal="left" vertical="center" wrapText="1"/>
      <protection locked="0"/>
    </xf>
    <xf numFmtId="0" fontId="15" fillId="0" borderId="1" xfId="6" applyFont="1" applyBorder="1" applyAlignment="1" applyProtection="1">
      <alignment horizontal="left" vertical="top" wrapText="1"/>
      <protection locked="0"/>
    </xf>
    <xf numFmtId="0" fontId="15" fillId="2" borderId="1" xfId="6" applyFont="1" applyFill="1" applyBorder="1" applyAlignment="1" applyProtection="1">
      <alignment horizontal="left" vertical="top" wrapText="1"/>
      <protection locked="0"/>
    </xf>
    <xf numFmtId="0" fontId="15" fillId="2" borderId="1" xfId="6" applyFont="1" applyFill="1" applyBorder="1" applyAlignment="1">
      <alignment horizontal="justify" vertical="center" wrapText="1"/>
    </xf>
    <xf numFmtId="0" fontId="3" fillId="2" borderId="6" xfId="6" applyFont="1" applyFill="1" applyBorder="1" applyAlignment="1" applyProtection="1">
      <alignment horizontal="left" vertical="center" wrapText="1"/>
      <protection locked="0"/>
    </xf>
    <xf numFmtId="0" fontId="3" fillId="2" borderId="1" xfId="6" applyFont="1" applyFill="1" applyBorder="1" applyAlignment="1" applyProtection="1">
      <alignment horizontal="left" vertical="center" wrapText="1"/>
      <protection locked="0"/>
    </xf>
    <xf numFmtId="0" fontId="13" fillId="0" borderId="1" xfId="6" applyFont="1" applyBorder="1" applyAlignment="1" applyProtection="1">
      <alignment horizontal="left" vertical="center" wrapText="1"/>
      <protection locked="0"/>
    </xf>
    <xf numFmtId="0" fontId="15" fillId="0" borderId="1" xfId="6" applyFont="1" applyBorder="1" applyAlignment="1" applyProtection="1">
      <alignment horizontal="justify" vertical="center" wrapText="1"/>
      <protection locked="0"/>
    </xf>
    <xf numFmtId="0" fontId="3" fillId="0" borderId="27" xfId="6" applyFont="1" applyBorder="1" applyAlignment="1" applyProtection="1">
      <alignment horizontal="center" vertical="center" wrapText="1"/>
      <protection locked="0"/>
    </xf>
    <xf numFmtId="0" fontId="3" fillId="0" borderId="1" xfId="6" applyFont="1" applyBorder="1" applyAlignment="1" applyProtection="1">
      <alignment horizontal="justify" vertical="top" wrapText="1"/>
      <protection locked="0"/>
    </xf>
    <xf numFmtId="0" fontId="3" fillId="22" borderId="1" xfId="6" applyFont="1" applyFill="1" applyBorder="1" applyAlignment="1" applyProtection="1">
      <alignment horizontal="center" vertical="center" wrapText="1"/>
      <protection locked="0"/>
    </xf>
    <xf numFmtId="0" fontId="4" fillId="2" borderId="8" xfId="6" applyFont="1" applyFill="1" applyBorder="1" applyAlignment="1" applyProtection="1">
      <alignment horizontal="center" vertical="center" wrapText="1"/>
      <protection locked="0"/>
    </xf>
    <xf numFmtId="0" fontId="4" fillId="2" borderId="8" xfId="0" applyFont="1" applyFill="1" applyBorder="1" applyAlignment="1" applyProtection="1">
      <alignment horizontal="center" vertical="center" wrapText="1"/>
      <protection locked="0"/>
    </xf>
    <xf numFmtId="0" fontId="31" fillId="2" borderId="0" xfId="0" applyFont="1" applyFill="1"/>
    <xf numFmtId="0" fontId="32" fillId="2" borderId="0" xfId="0" applyFont="1" applyFill="1" applyAlignment="1">
      <alignment vertical="center"/>
    </xf>
    <xf numFmtId="0" fontId="20" fillId="2" borderId="6" xfId="0" applyFont="1" applyFill="1" applyBorder="1" applyAlignment="1" applyProtection="1">
      <alignment horizontal="center" vertical="center" wrapText="1"/>
      <protection locked="0"/>
    </xf>
    <xf numFmtId="0" fontId="20" fillId="2" borderId="7" xfId="0" applyFont="1" applyFill="1" applyBorder="1" applyAlignment="1" applyProtection="1">
      <alignment horizontal="center" vertical="center" wrapText="1"/>
      <protection locked="0"/>
    </xf>
    <xf numFmtId="0" fontId="20" fillId="2" borderId="10" xfId="0" applyFont="1" applyFill="1" applyBorder="1" applyAlignment="1" applyProtection="1">
      <alignment horizontal="center" vertical="center" wrapText="1"/>
      <protection locked="0"/>
    </xf>
    <xf numFmtId="0" fontId="6" fillId="2" borderId="1" xfId="2" applyFont="1" applyFill="1" applyBorder="1" applyAlignment="1">
      <alignment horizontal="center" vertical="center"/>
    </xf>
    <xf numFmtId="0" fontId="8" fillId="2" borderId="0" xfId="2" applyFont="1" applyFill="1" applyAlignment="1">
      <alignment horizontal="center" vertical="center" textRotation="90"/>
    </xf>
    <xf numFmtId="0" fontId="3" fillId="0" borderId="1" xfId="2" applyFont="1" applyBorder="1" applyAlignment="1">
      <alignment horizontal="center" vertical="center"/>
    </xf>
    <xf numFmtId="0" fontId="5" fillId="0" borderId="0" xfId="2" applyAlignment="1">
      <alignment horizontal="center" vertical="center" textRotation="90"/>
    </xf>
    <xf numFmtId="0" fontId="3" fillId="0" borderId="3" xfId="2" applyFont="1" applyBorder="1" applyAlignment="1">
      <alignment horizontal="center"/>
    </xf>
    <xf numFmtId="14" fontId="3" fillId="2" borderId="6" xfId="0" applyNumberFormat="1" applyFont="1" applyFill="1" applyBorder="1" applyAlignment="1" applyProtection="1">
      <alignment horizontal="center" vertical="center" wrapText="1"/>
      <protection locked="0"/>
    </xf>
    <xf numFmtId="0" fontId="3" fillId="2" borderId="10" xfId="0" applyFont="1" applyFill="1" applyBorder="1" applyAlignment="1" applyProtection="1">
      <alignment horizontal="center" vertical="center" wrapText="1"/>
      <protection locked="0"/>
    </xf>
    <xf numFmtId="0" fontId="4" fillId="20" borderId="25" xfId="0" applyFont="1" applyFill="1" applyBorder="1" applyAlignment="1">
      <alignment horizontal="center" vertical="center" wrapText="1"/>
    </xf>
    <xf numFmtId="0" fontId="4" fillId="20" borderId="24" xfId="0" applyFont="1" applyFill="1" applyBorder="1" applyAlignment="1">
      <alignment horizontal="center" vertical="center" wrapText="1"/>
    </xf>
    <xf numFmtId="0" fontId="4" fillId="20" borderId="23" xfId="0" applyFont="1" applyFill="1" applyBorder="1" applyAlignment="1">
      <alignment horizontal="center" vertical="center" wrapText="1"/>
    </xf>
    <xf numFmtId="0" fontId="4" fillId="0" borderId="22" xfId="0" applyFont="1" applyBorder="1" applyAlignment="1">
      <alignment horizontal="center" vertical="center" wrapText="1"/>
    </xf>
    <xf numFmtId="0" fontId="4" fillId="0" borderId="11"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7" xfId="0" applyFont="1" applyBorder="1" applyAlignment="1">
      <alignment horizontal="center" vertical="center" wrapText="1"/>
    </xf>
    <xf numFmtId="0" fontId="4" fillId="20" borderId="19" xfId="0" applyFont="1" applyFill="1" applyBorder="1" applyAlignment="1">
      <alignment horizontal="center" vertical="center" wrapText="1"/>
    </xf>
    <xf numFmtId="0" fontId="4" fillId="20" borderId="18" xfId="0" applyFont="1" applyFill="1" applyBorder="1" applyAlignment="1">
      <alignment horizontal="center" vertical="center" wrapText="1"/>
    </xf>
    <xf numFmtId="0" fontId="4" fillId="20" borderId="17"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3" xfId="0" applyFont="1" applyBorder="1" applyAlignment="1">
      <alignment horizontal="center" vertical="center" wrapText="1"/>
    </xf>
    <xf numFmtId="0" fontId="21" fillId="13" borderId="6" xfId="0" applyFont="1" applyFill="1" applyBorder="1" applyAlignment="1">
      <alignment horizontal="center" vertical="center" wrapText="1"/>
    </xf>
    <xf numFmtId="0" fontId="21" fillId="13" borderId="10" xfId="0" applyFont="1" applyFill="1" applyBorder="1" applyAlignment="1">
      <alignment horizontal="center" vertical="center" wrapText="1"/>
    </xf>
    <xf numFmtId="0" fontId="21" fillId="0" borderId="0" xfId="0" applyFont="1" applyAlignment="1">
      <alignment horizontal="center" vertical="center" wrapText="1"/>
    </xf>
    <xf numFmtId="15" fontId="20" fillId="2" borderId="0" xfId="0" applyNumberFormat="1" applyFont="1" applyFill="1" applyAlignment="1" applyProtection="1">
      <alignment horizontal="center" vertical="center" wrapText="1"/>
      <protection locked="0"/>
    </xf>
    <xf numFmtId="0" fontId="20" fillId="2" borderId="0" xfId="0" applyFont="1" applyFill="1" applyAlignment="1" applyProtection="1">
      <alignment horizontal="center" vertical="center" wrapText="1"/>
      <protection locked="0"/>
    </xf>
    <xf numFmtId="0" fontId="4" fillId="2" borderId="8" xfId="0" applyFont="1" applyFill="1" applyBorder="1" applyAlignment="1">
      <alignment horizontal="center" vertical="center"/>
    </xf>
    <xf numFmtId="49" fontId="11" fillId="19" borderId="1" xfId="0" applyNumberFormat="1" applyFont="1" applyFill="1" applyBorder="1" applyAlignment="1">
      <alignment horizontal="left" vertical="center" wrapText="1" indent="3"/>
    </xf>
    <xf numFmtId="49" fontId="4" fillId="2"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xf>
    <xf numFmtId="0" fontId="3" fillId="8" borderId="0" xfId="0" applyFont="1" applyFill="1" applyAlignment="1">
      <alignment wrapText="1"/>
    </xf>
    <xf numFmtId="0" fontId="3" fillId="2" borderId="0" xfId="0" applyFont="1" applyFill="1" applyAlignment="1">
      <alignment wrapText="1"/>
    </xf>
    <xf numFmtId="0" fontId="27" fillId="0" borderId="1" xfId="0" applyFont="1" applyBorder="1" applyAlignment="1">
      <alignment horizontal="center" vertical="center" wrapText="1"/>
    </xf>
    <xf numFmtId="0" fontId="27" fillId="2" borderId="1" xfId="0" applyFont="1" applyFill="1" applyBorder="1" applyAlignment="1">
      <alignment horizontal="center" vertical="center" wrapText="1"/>
    </xf>
    <xf numFmtId="0" fontId="28" fillId="2" borderId="1" xfId="0" applyFont="1" applyFill="1" applyBorder="1" applyAlignment="1">
      <alignment horizontal="justify" vertical="center" wrapText="1"/>
    </xf>
    <xf numFmtId="2" fontId="27" fillId="0" borderId="1" xfId="0" applyNumberFormat="1" applyFont="1" applyBorder="1" applyAlignment="1" applyProtection="1">
      <alignment horizontal="left" vertical="center" wrapText="1"/>
      <protection locked="0"/>
    </xf>
    <xf numFmtId="0" fontId="27" fillId="0" borderId="1" xfId="0" applyFont="1" applyBorder="1" applyAlignment="1" applyProtection="1">
      <alignment horizontal="left" vertical="center" wrapText="1"/>
      <protection locked="0"/>
    </xf>
    <xf numFmtId="0" fontId="27" fillId="2" borderId="1" xfId="0" applyFont="1" applyFill="1" applyBorder="1" applyAlignment="1" applyProtection="1">
      <alignment horizontal="center" vertical="center" wrapText="1"/>
      <protection locked="0"/>
    </xf>
    <xf numFmtId="2" fontId="27" fillId="0" borderId="1" xfId="0" applyNumberFormat="1" applyFont="1" applyBorder="1" applyAlignment="1" applyProtection="1">
      <alignment horizontal="center" vertical="center" wrapText="1"/>
      <protection locked="0"/>
    </xf>
    <xf numFmtId="2" fontId="27" fillId="9" borderId="1" xfId="0" applyNumberFormat="1" applyFont="1" applyFill="1" applyBorder="1" applyAlignment="1">
      <alignment horizontal="center" vertical="center" wrapText="1"/>
    </xf>
    <xf numFmtId="9" fontId="27" fillId="9" borderId="1" xfId="7" applyFont="1" applyFill="1" applyBorder="1" applyAlignment="1" applyProtection="1">
      <alignment horizontal="center" vertical="center" wrapText="1"/>
    </xf>
    <xf numFmtId="0" fontId="27" fillId="0" borderId="1" xfId="0" applyFont="1" applyBorder="1" applyAlignment="1" applyProtection="1">
      <alignment horizontal="center" vertical="center" wrapText="1"/>
      <protection locked="0"/>
    </xf>
    <xf numFmtId="0" fontId="27" fillId="0" borderId="1" xfId="0" applyFont="1" applyBorder="1" applyAlignment="1">
      <alignment horizontal="left" vertical="center" wrapText="1"/>
    </xf>
    <xf numFmtId="0" fontId="29" fillId="2" borderId="1" xfId="0" applyFont="1" applyFill="1" applyBorder="1" applyAlignment="1">
      <alignment horizontal="center" vertical="center" wrapText="1"/>
    </xf>
    <xf numFmtId="0" fontId="29" fillId="0" borderId="1" xfId="0" applyFont="1" applyBorder="1" applyAlignment="1">
      <alignment horizontal="center" vertical="center" wrapText="1"/>
    </xf>
    <xf numFmtId="0" fontId="28" fillId="0" borderId="1" xfId="0" applyFont="1" applyBorder="1" applyAlignment="1">
      <alignment horizontal="justify" vertical="center" wrapText="1"/>
    </xf>
    <xf numFmtId="0" fontId="28" fillId="9" borderId="1" xfId="0" applyFont="1" applyFill="1" applyBorder="1" applyAlignment="1">
      <alignment horizontal="center" vertical="center" wrapText="1"/>
    </xf>
    <xf numFmtId="9" fontId="41" fillId="9" borderId="1" xfId="7" applyFont="1" applyFill="1" applyBorder="1" applyAlignment="1" applyProtection="1">
      <alignment horizontal="center" vertical="center" wrapText="1"/>
    </xf>
    <xf numFmtId="0" fontId="27" fillId="9" borderId="1" xfId="0" applyFont="1" applyFill="1" applyBorder="1" applyAlignment="1">
      <alignment horizontal="center" vertical="center" wrapText="1"/>
    </xf>
    <xf numFmtId="0" fontId="22" fillId="0" borderId="0" xfId="0" applyFont="1" applyAlignment="1">
      <alignment horizontal="center" vertical="center"/>
    </xf>
    <xf numFmtId="0" fontId="4" fillId="19" borderId="2" xfId="0" applyFont="1" applyFill="1" applyBorder="1" applyAlignment="1">
      <alignment horizontal="center" vertical="center" wrapText="1"/>
    </xf>
    <xf numFmtId="0" fontId="13" fillId="0" borderId="0" xfId="0" applyFont="1" applyAlignment="1">
      <alignment horizontal="center" vertical="center"/>
    </xf>
    <xf numFmtId="2" fontId="3" fillId="0" borderId="1" xfId="0" applyNumberFormat="1" applyFont="1" applyBorder="1" applyAlignment="1">
      <alignment horizontal="center" vertical="center" wrapText="1"/>
    </xf>
    <xf numFmtId="9" fontId="3" fillId="0" borderId="1" xfId="7"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9" fontId="14" fillId="0" borderId="1" xfId="7" applyFont="1" applyFill="1" applyBorder="1" applyAlignment="1" applyProtection="1">
      <alignment horizontal="center" vertical="center" wrapText="1"/>
    </xf>
    <xf numFmtId="0" fontId="3" fillId="21" borderId="1" xfId="0" applyFont="1" applyFill="1" applyBorder="1" applyAlignment="1">
      <alignment horizontal="center" vertical="center" wrapText="1"/>
    </xf>
    <xf numFmtId="2" fontId="15"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lignment horizontal="center" vertical="center" wrapText="1"/>
    </xf>
    <xf numFmtId="9" fontId="15" fillId="0" borderId="1" xfId="7" applyFont="1" applyFill="1" applyBorder="1" applyAlignment="1" applyProtection="1">
      <alignment horizontal="center" vertical="center" wrapText="1"/>
    </xf>
    <xf numFmtId="9" fontId="42" fillId="0" borderId="1" xfId="7" applyFont="1" applyFill="1" applyBorder="1" applyAlignment="1" applyProtection="1">
      <alignment horizontal="center" vertical="center" wrapText="1"/>
    </xf>
    <xf numFmtId="0" fontId="15" fillId="21" borderId="1" xfId="0" applyFont="1" applyFill="1" applyBorder="1" applyAlignment="1">
      <alignment horizontal="center" vertical="center" wrapText="1"/>
    </xf>
    <xf numFmtId="2" fontId="17" fillId="0" borderId="1" xfId="0" applyNumberFormat="1" applyFont="1" applyBorder="1" applyAlignment="1">
      <alignment horizontal="center" vertical="center" wrapText="1"/>
    </xf>
    <xf numFmtId="1" fontId="17" fillId="0" borderId="1" xfId="0" applyNumberFormat="1" applyFont="1" applyBorder="1" applyAlignment="1">
      <alignment horizontal="center" vertical="center" wrapText="1"/>
    </xf>
    <xf numFmtId="9" fontId="17" fillId="0" borderId="1" xfId="7" applyFont="1" applyFill="1" applyBorder="1" applyAlignment="1" applyProtection="1">
      <alignment horizontal="center" vertical="center" wrapText="1"/>
    </xf>
    <xf numFmtId="0" fontId="17" fillId="0" borderId="1" xfId="0" applyFont="1" applyBorder="1" applyAlignment="1">
      <alignment horizontal="center" vertical="center" wrapText="1"/>
    </xf>
    <xf numFmtId="0" fontId="43" fillId="0" borderId="1" xfId="10" applyNumberFormat="1" applyFont="1" applyFill="1" applyBorder="1" applyAlignment="1" applyProtection="1">
      <alignment horizontal="center" vertical="center" wrapText="1"/>
    </xf>
    <xf numFmtId="9" fontId="43" fillId="0" borderId="1" xfId="7" applyFont="1" applyFill="1" applyBorder="1" applyAlignment="1" applyProtection="1">
      <alignment horizontal="center" vertical="center" wrapText="1"/>
    </xf>
    <xf numFmtId="0" fontId="15" fillId="0" borderId="1" xfId="0" applyFont="1" applyBorder="1" applyAlignment="1">
      <alignment horizontal="center" vertical="center"/>
    </xf>
    <xf numFmtId="0" fontId="3" fillId="3" borderId="1" xfId="0" applyFont="1" applyFill="1" applyBorder="1" applyAlignment="1">
      <alignment horizontal="center" vertical="center" wrapText="1"/>
    </xf>
    <xf numFmtId="9" fontId="3" fillId="3" borderId="1" xfId="7" applyFont="1" applyFill="1" applyBorder="1" applyAlignment="1" applyProtection="1">
      <alignment horizontal="center" vertical="center" wrapText="1"/>
    </xf>
    <xf numFmtId="2" fontId="4" fillId="3" borderId="1" xfId="0" applyNumberFormat="1" applyFont="1" applyFill="1" applyBorder="1" applyAlignment="1">
      <alignment horizontal="center" vertical="center" wrapText="1"/>
    </xf>
    <xf numFmtId="1" fontId="4" fillId="3" borderId="1" xfId="0" applyNumberFormat="1" applyFont="1" applyFill="1" applyBorder="1" applyAlignment="1">
      <alignment horizontal="center" vertical="center" wrapText="1"/>
    </xf>
    <xf numFmtId="9" fontId="4" fillId="3" borderId="1" xfId="7" applyFont="1" applyFill="1" applyBorder="1" applyAlignment="1" applyProtection="1">
      <alignment horizontal="center" vertical="center" wrapText="1"/>
    </xf>
    <xf numFmtId="0" fontId="11" fillId="3" borderId="1" xfId="10" applyNumberFormat="1" applyFont="1" applyFill="1" applyBorder="1" applyAlignment="1" applyProtection="1">
      <alignment horizontal="center" vertical="center" wrapText="1"/>
    </xf>
    <xf numFmtId="9" fontId="11" fillId="3" borderId="1" xfId="7" applyFont="1" applyFill="1" applyBorder="1" applyAlignment="1" applyProtection="1">
      <alignment horizontal="center" vertical="center" wrapText="1"/>
    </xf>
    <xf numFmtId="0" fontId="3" fillId="3" borderId="0" xfId="0" applyFont="1" applyFill="1"/>
    <xf numFmtId="0" fontId="15" fillId="0" borderId="1" xfId="0" quotePrefix="1" applyFont="1" applyBorder="1" applyAlignment="1">
      <alignment horizontal="justify" vertical="center" wrapText="1"/>
    </xf>
    <xf numFmtId="0" fontId="3" fillId="2" borderId="1" xfId="0" applyFont="1" applyFill="1" applyBorder="1" applyAlignment="1">
      <alignment horizontal="justify" vertical="center" wrapText="1"/>
    </xf>
    <xf numFmtId="0" fontId="3" fillId="0" borderId="1" xfId="0" quotePrefix="1" applyFont="1" applyBorder="1" applyAlignment="1">
      <alignment horizontal="justify" vertical="center" wrapText="1"/>
    </xf>
    <xf numFmtId="2" fontId="4" fillId="0" borderId="1" xfId="0" applyNumberFormat="1" applyFont="1" applyBorder="1" applyAlignment="1">
      <alignment horizontal="center" vertical="center" wrapText="1"/>
    </xf>
    <xf numFmtId="1" fontId="4" fillId="0" borderId="1" xfId="0" applyNumberFormat="1" applyFont="1" applyBorder="1" applyAlignment="1">
      <alignment horizontal="center" vertical="center" wrapText="1"/>
    </xf>
    <xf numFmtId="9" fontId="4" fillId="0" borderId="1" xfId="7" applyFont="1" applyFill="1" applyBorder="1" applyAlignment="1" applyProtection="1">
      <alignment horizontal="center" vertical="center" wrapText="1"/>
    </xf>
    <xf numFmtId="0" fontId="4" fillId="0" borderId="1" xfId="0" applyFont="1" applyBorder="1" applyAlignment="1">
      <alignment horizontal="center" vertical="center" wrapText="1"/>
    </xf>
    <xf numFmtId="9" fontId="11" fillId="0" borderId="1" xfId="7" applyFont="1" applyFill="1" applyBorder="1" applyAlignment="1" applyProtection="1">
      <alignment horizontal="center" vertical="center" wrapText="1"/>
    </xf>
    <xf numFmtId="0" fontId="15" fillId="0" borderId="10"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2" fontId="3" fillId="3" borderId="1" xfId="0" applyNumberFormat="1" applyFont="1" applyFill="1" applyBorder="1" applyAlignment="1">
      <alignment horizontal="center" vertical="center" wrapText="1"/>
    </xf>
    <xf numFmtId="2" fontId="13" fillId="2" borderId="1" xfId="0" applyNumberFormat="1" applyFont="1" applyFill="1" applyBorder="1" applyAlignment="1" applyProtection="1">
      <alignment horizontal="center" vertical="center" wrapText="1"/>
      <protection locked="0"/>
    </xf>
    <xf numFmtId="0" fontId="3" fillId="2" borderId="0" xfId="0" applyFont="1" applyFill="1" applyAlignment="1">
      <alignment horizontal="justify" vertical="top" wrapText="1"/>
    </xf>
    <xf numFmtId="0" fontId="4" fillId="2" borderId="0" xfId="0" applyFont="1" applyFill="1" applyAlignment="1">
      <alignment horizontal="justify" vertical="top" wrapText="1"/>
    </xf>
    <xf numFmtId="0" fontId="4" fillId="2" borderId="8" xfId="0" applyFont="1" applyFill="1" applyBorder="1" applyAlignment="1">
      <alignment horizontal="justify" vertical="top" wrapText="1"/>
    </xf>
    <xf numFmtId="0" fontId="27" fillId="0" borderId="1" xfId="0" applyFont="1" applyBorder="1" applyAlignment="1" applyProtection="1">
      <alignment horizontal="justify" vertical="top" wrapText="1"/>
      <protection locked="0"/>
    </xf>
    <xf numFmtId="0" fontId="15" fillId="2" borderId="1" xfId="0" applyFont="1" applyFill="1" applyBorder="1" applyAlignment="1">
      <alignment horizontal="justify" vertical="top" wrapText="1"/>
    </xf>
    <xf numFmtId="0" fontId="27" fillId="0" borderId="1" xfId="0" applyFont="1" applyBorder="1" applyAlignment="1">
      <alignment horizontal="justify" vertical="top" wrapText="1"/>
    </xf>
    <xf numFmtId="0" fontId="3" fillId="2" borderId="1" xfId="0" applyFont="1" applyFill="1" applyBorder="1" applyAlignment="1" applyProtection="1">
      <alignment horizontal="justify" vertical="top" wrapText="1"/>
      <protection locked="0"/>
    </xf>
    <xf numFmtId="0" fontId="27" fillId="2" borderId="1" xfId="0" applyFont="1" applyFill="1" applyBorder="1" applyAlignment="1">
      <alignment horizontal="justify" vertical="center" wrapText="1"/>
    </xf>
    <xf numFmtId="0" fontId="27" fillId="2" borderId="1" xfId="0" applyFont="1" applyFill="1" applyBorder="1" applyAlignment="1" applyProtection="1">
      <alignment horizontal="center" vertical="center"/>
      <protection locked="0"/>
    </xf>
    <xf numFmtId="0" fontId="3" fillId="0" borderId="0" xfId="0" applyFont="1" applyAlignment="1">
      <alignment horizontal="justify" vertical="top" wrapText="1"/>
    </xf>
    <xf numFmtId="0" fontId="30" fillId="2" borderId="6" xfId="0" applyFont="1" applyFill="1" applyBorder="1" applyAlignment="1" applyProtection="1">
      <alignment horizontal="center" vertical="center" wrapText="1"/>
      <protection locked="0"/>
    </xf>
    <xf numFmtId="0" fontId="30" fillId="2" borderId="7"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center" vertical="center" wrapText="1"/>
      <protection locked="0"/>
    </xf>
    <xf numFmtId="0" fontId="15" fillId="0" borderId="2" xfId="0" applyFont="1" applyBorder="1" applyAlignment="1">
      <alignment horizontal="center" vertical="center" wrapText="1"/>
    </xf>
    <xf numFmtId="0" fontId="25" fillId="3" borderId="1"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5" fillId="3" borderId="1" xfId="0" applyFont="1" applyFill="1" applyBorder="1" applyAlignment="1">
      <alignment horizontal="justify" vertical="center" wrapText="1"/>
    </xf>
    <xf numFmtId="0" fontId="30" fillId="2" borderId="2" xfId="6" applyFont="1" applyFill="1" applyBorder="1" applyAlignment="1">
      <alignment horizontal="center" vertical="center"/>
    </xf>
    <xf numFmtId="0" fontId="18" fillId="19" borderId="2" xfId="6" applyFont="1" applyFill="1" applyBorder="1" applyAlignment="1">
      <alignment horizontal="center" vertical="center" wrapText="1"/>
    </xf>
    <xf numFmtId="0" fontId="18" fillId="11" borderId="2" xfId="6" applyFont="1" applyFill="1" applyBorder="1" applyAlignment="1">
      <alignment horizontal="center" vertical="center" wrapText="1"/>
    </xf>
    <xf numFmtId="0" fontId="30" fillId="18" borderId="2" xfId="2" applyFont="1" applyFill="1" applyBorder="1" applyAlignment="1">
      <alignment horizontal="center" vertical="center" wrapText="1"/>
    </xf>
    <xf numFmtId="0" fontId="18" fillId="17" borderId="2" xfId="6" applyFont="1" applyFill="1" applyBorder="1" applyAlignment="1">
      <alignment horizontal="center" vertical="center" wrapText="1"/>
    </xf>
    <xf numFmtId="0" fontId="18" fillId="16" borderId="2" xfId="6" applyFont="1" applyFill="1" applyBorder="1" applyAlignment="1">
      <alignment horizontal="center" vertical="center" wrapText="1"/>
    </xf>
    <xf numFmtId="0" fontId="18" fillId="15" borderId="2" xfId="6" applyFont="1" applyFill="1" applyBorder="1" applyAlignment="1">
      <alignment horizontal="center" vertical="center" wrapText="1"/>
    </xf>
    <xf numFmtId="0" fontId="18" fillId="14" borderId="2" xfId="6" applyFont="1" applyFill="1" applyBorder="1" applyAlignment="1">
      <alignment horizontal="center" vertical="center" wrapText="1"/>
    </xf>
    <xf numFmtId="0" fontId="18" fillId="13" borderId="2" xfId="6" applyFont="1" applyFill="1" applyBorder="1" applyAlignment="1">
      <alignment horizontal="center" vertical="center" wrapText="1"/>
    </xf>
    <xf numFmtId="0" fontId="18" fillId="12" borderId="2" xfId="6" applyFont="1" applyFill="1" applyBorder="1" applyAlignment="1">
      <alignment horizontal="center" vertical="center" wrapText="1"/>
    </xf>
    <xf numFmtId="49" fontId="18" fillId="11" borderId="2" xfId="6" applyNumberFormat="1" applyFont="1" applyFill="1" applyBorder="1" applyAlignment="1">
      <alignment horizontal="center" vertical="center" wrapText="1"/>
    </xf>
    <xf numFmtId="49" fontId="18" fillId="2" borderId="2" xfId="6" applyNumberFormat="1" applyFont="1" applyFill="1" applyBorder="1" applyAlignment="1">
      <alignment horizontal="center" vertical="center" wrapText="1"/>
    </xf>
    <xf numFmtId="0" fontId="18" fillId="21" borderId="2" xfId="6" applyFont="1" applyFill="1" applyBorder="1" applyAlignment="1">
      <alignment horizontal="center" vertical="center" wrapText="1"/>
    </xf>
    <xf numFmtId="0" fontId="18" fillId="8" borderId="2" xfId="6" applyFont="1" applyFill="1" applyBorder="1" applyAlignment="1">
      <alignment horizontal="center" vertical="center" wrapText="1"/>
    </xf>
    <xf numFmtId="0" fontId="18" fillId="8" borderId="0" xfId="6" applyFont="1" applyFill="1" applyAlignment="1">
      <alignment horizontal="center" vertical="center" wrapText="1"/>
    </xf>
    <xf numFmtId="0" fontId="30" fillId="8" borderId="0" xfId="6" applyFont="1" applyFill="1" applyAlignment="1">
      <alignment vertical="center"/>
    </xf>
    <xf numFmtId="0" fontId="45" fillId="2" borderId="0" xfId="6" applyFont="1" applyFill="1" applyAlignment="1">
      <alignment horizontal="center" vertical="center"/>
    </xf>
    <xf numFmtId="0" fontId="30" fillId="0" borderId="0" xfId="6" applyFont="1" applyAlignment="1">
      <alignment vertical="center"/>
    </xf>
    <xf numFmtId="0" fontId="3" fillId="16" borderId="10" xfId="6" applyFont="1" applyFill="1" applyBorder="1" applyAlignment="1" applyProtection="1">
      <alignment horizontal="justify" vertical="center" wrapText="1"/>
      <protection locked="0"/>
    </xf>
    <xf numFmtId="0" fontId="3" fillId="16" borderId="1" xfId="6" applyFont="1" applyFill="1" applyBorder="1" applyAlignment="1" applyProtection="1">
      <alignment horizontal="center" vertical="center" wrapText="1"/>
      <protection locked="0"/>
    </xf>
    <xf numFmtId="0" fontId="3" fillId="16" borderId="1" xfId="6" applyFont="1" applyFill="1" applyBorder="1" applyAlignment="1" applyProtection="1">
      <alignment horizontal="left" vertical="center" wrapText="1"/>
      <protection locked="0"/>
    </xf>
    <xf numFmtId="0" fontId="3" fillId="16" borderId="1" xfId="6" applyFont="1" applyFill="1" applyBorder="1" applyAlignment="1" applyProtection="1">
      <alignment horizontal="justify" vertical="center" wrapText="1"/>
      <protection locked="0"/>
    </xf>
    <xf numFmtId="0" fontId="4" fillId="0" borderId="1" xfId="10" applyNumberFormat="1" applyFont="1" applyFill="1" applyBorder="1" applyAlignment="1" applyProtection="1">
      <alignment horizontal="center" vertical="center" wrapText="1"/>
    </xf>
    <xf numFmtId="0" fontId="3" fillId="16" borderId="26" xfId="6" applyFont="1" applyFill="1" applyBorder="1" applyAlignment="1" applyProtection="1">
      <alignment horizontal="justify" vertical="center" wrapText="1"/>
      <protection locked="0"/>
    </xf>
    <xf numFmtId="0" fontId="3" fillId="27" borderId="0" xfId="0" applyFont="1" applyFill="1" applyAlignment="1">
      <alignment horizontal="center"/>
    </xf>
    <xf numFmtId="0" fontId="4" fillId="2" borderId="9" xfId="0" applyFont="1" applyFill="1" applyBorder="1" applyAlignment="1">
      <alignment horizontal="left" vertical="center"/>
    </xf>
    <xf numFmtId="49" fontId="4" fillId="11" borderId="2" xfId="0" applyNumberFormat="1" applyFont="1" applyFill="1" applyBorder="1" applyAlignment="1" applyProtection="1">
      <alignment horizontal="center" vertical="center" wrapText="1"/>
      <protection locked="0"/>
    </xf>
    <xf numFmtId="0" fontId="4" fillId="21" borderId="2" xfId="0" applyFont="1" applyFill="1" applyBorder="1" applyAlignment="1">
      <alignment horizontal="center" vertical="center" wrapText="1"/>
    </xf>
    <xf numFmtId="0" fontId="47" fillId="0" borderId="0" xfId="0" applyFont="1" applyAlignment="1">
      <alignment horizontal="justify" vertical="center"/>
    </xf>
    <xf numFmtId="0" fontId="3" fillId="7" borderId="1" xfId="0" applyFont="1" applyFill="1" applyBorder="1" applyAlignment="1" applyProtection="1">
      <alignment horizontal="left" vertical="top" wrapText="1"/>
      <protection locked="0"/>
    </xf>
    <xf numFmtId="0" fontId="3" fillId="7" borderId="1" xfId="0" applyFont="1" applyFill="1" applyBorder="1" applyAlignment="1">
      <alignment horizontal="center" vertical="center" wrapText="1"/>
    </xf>
    <xf numFmtId="0" fontId="3" fillId="7" borderId="1" xfId="0" applyFont="1" applyFill="1" applyBorder="1" applyAlignment="1" applyProtection="1">
      <alignment horizontal="center" vertical="center" wrapText="1"/>
      <protection locked="0"/>
    </xf>
    <xf numFmtId="0" fontId="5" fillId="0" borderId="1" xfId="6" applyFont="1" applyBorder="1" applyAlignment="1" applyProtection="1">
      <alignment horizontal="left" vertical="top" wrapText="1"/>
      <protection locked="0"/>
    </xf>
    <xf numFmtId="0" fontId="3" fillId="0" borderId="1" xfId="0" applyFont="1" applyBorder="1" applyAlignment="1">
      <alignment horizontal="center"/>
    </xf>
    <xf numFmtId="0" fontId="3" fillId="0" borderId="1" xfId="0" applyFont="1" applyBorder="1"/>
    <xf numFmtId="0" fontId="3" fillId="2" borderId="1" xfId="0" applyFont="1" applyFill="1" applyBorder="1"/>
    <xf numFmtId="0" fontId="3" fillId="0" borderId="1" xfId="0" applyFont="1" applyBorder="1" applyAlignment="1" applyProtection="1">
      <alignment horizontal="justify" vertical="center" wrapText="1"/>
      <protection locked="0"/>
    </xf>
    <xf numFmtId="0" fontId="33" fillId="2" borderId="0" xfId="2" applyFont="1" applyFill="1" applyAlignment="1">
      <alignment horizontal="center" vertical="center"/>
    </xf>
    <xf numFmtId="0" fontId="11" fillId="2" borderId="0" xfId="2" applyFont="1" applyFill="1" applyAlignment="1">
      <alignment horizontal="center"/>
    </xf>
    <xf numFmtId="0" fontId="11" fillId="2" borderId="0" xfId="2" applyFont="1" applyFill="1" applyAlignment="1">
      <alignment horizontal="center" vertical="center" textRotation="90"/>
    </xf>
    <xf numFmtId="0" fontId="37" fillId="0" borderId="0" xfId="0" applyFont="1" applyAlignment="1">
      <alignment horizontal="left" vertical="center" wrapText="1"/>
    </xf>
    <xf numFmtId="0" fontId="11" fillId="2" borderId="32" xfId="2" applyFont="1" applyFill="1" applyBorder="1" applyAlignment="1">
      <alignment horizontal="center"/>
    </xf>
    <xf numFmtId="0" fontId="11" fillId="2" borderId="33" xfId="2" applyFont="1" applyFill="1" applyBorder="1" applyAlignment="1">
      <alignment horizontal="center"/>
    </xf>
    <xf numFmtId="0" fontId="11" fillId="2" borderId="34" xfId="2" applyFont="1" applyFill="1" applyBorder="1" applyAlignment="1">
      <alignment horizontal="center"/>
    </xf>
    <xf numFmtId="0" fontId="11" fillId="2" borderId="28" xfId="2" applyFont="1" applyFill="1" applyBorder="1" applyAlignment="1">
      <alignment horizontal="center" vertical="center" textRotation="90"/>
    </xf>
    <xf numFmtId="0" fontId="11" fillId="2" borderId="29" xfId="2" applyFont="1" applyFill="1" applyBorder="1" applyAlignment="1">
      <alignment horizontal="center" vertical="center" textRotation="90"/>
    </xf>
    <xf numFmtId="0" fontId="11" fillId="2" borderId="30" xfId="2" applyFont="1" applyFill="1" applyBorder="1" applyAlignment="1">
      <alignment horizontal="center" vertical="center" textRotation="90"/>
    </xf>
    <xf numFmtId="0" fontId="0" fillId="6" borderId="0" xfId="0" applyFill="1" applyAlignment="1">
      <alignment horizontal="center" vertical="center" textRotation="255"/>
    </xf>
    <xf numFmtId="0" fontId="0" fillId="3" borderId="0" xfId="0" applyFill="1" applyAlignment="1">
      <alignment horizontal="center" vertical="center" textRotation="255"/>
    </xf>
    <xf numFmtId="0" fontId="0" fillId="10" borderId="0" xfId="0" applyFill="1" applyAlignment="1">
      <alignment horizontal="center" vertical="center" textRotation="255"/>
    </xf>
    <xf numFmtId="0" fontId="0" fillId="6" borderId="31" xfId="0" applyFill="1" applyBorder="1" applyAlignment="1">
      <alignment horizontal="center"/>
    </xf>
    <xf numFmtId="0" fontId="0" fillId="3" borderId="31" xfId="0" applyFill="1" applyBorder="1" applyAlignment="1">
      <alignment horizontal="center"/>
    </xf>
    <xf numFmtId="0" fontId="8" fillId="2" borderId="0" xfId="2" applyFont="1" applyFill="1" applyAlignment="1">
      <alignment horizontal="center" vertical="center" textRotation="90"/>
    </xf>
    <xf numFmtId="49" fontId="4" fillId="2" borderId="1" xfId="6" applyNumberFormat="1" applyFont="1" applyFill="1" applyBorder="1" applyAlignment="1">
      <alignment horizontal="center" vertical="center" wrapText="1"/>
    </xf>
    <xf numFmtId="0" fontId="4" fillId="2" borderId="1" xfId="6" applyFont="1" applyFill="1" applyBorder="1" applyAlignment="1">
      <alignment horizontal="center" vertical="center"/>
    </xf>
    <xf numFmtId="0" fontId="3" fillId="0" borderId="1" xfId="2" applyFont="1" applyBorder="1" applyAlignment="1">
      <alignment horizontal="center" vertical="center"/>
    </xf>
    <xf numFmtId="0" fontId="5" fillId="0" borderId="0" xfId="2" applyAlignment="1">
      <alignment horizontal="center" vertical="center" textRotation="90"/>
    </xf>
    <xf numFmtId="0" fontId="3" fillId="0" borderId="3" xfId="2" applyFont="1" applyBorder="1" applyAlignment="1">
      <alignment horizontal="center"/>
    </xf>
    <xf numFmtId="0" fontId="6" fillId="2" borderId="1" xfId="2" applyFont="1" applyFill="1" applyBorder="1" applyAlignment="1">
      <alignment horizontal="center" vertical="center"/>
    </xf>
    <xf numFmtId="0" fontId="21" fillId="13" borderId="6" xfId="6" applyFont="1" applyFill="1" applyBorder="1" applyAlignment="1">
      <alignment horizontal="center" vertical="center" wrapText="1"/>
    </xf>
    <xf numFmtId="0" fontId="21" fillId="13" borderId="10" xfId="6" applyFont="1" applyFill="1" applyBorder="1" applyAlignment="1">
      <alignment horizontal="center" vertical="center" wrapText="1"/>
    </xf>
    <xf numFmtId="15" fontId="3" fillId="2" borderId="6" xfId="0" applyNumberFormat="1" applyFont="1" applyFill="1" applyBorder="1" applyAlignment="1" applyProtection="1">
      <alignment horizontal="center" vertical="center" wrapText="1"/>
      <protection locked="0"/>
    </xf>
    <xf numFmtId="0" fontId="3" fillId="2" borderId="10" xfId="0" applyFont="1" applyFill="1" applyBorder="1" applyAlignment="1" applyProtection="1">
      <alignment horizontal="center" vertical="center" wrapText="1"/>
      <protection locked="0"/>
    </xf>
    <xf numFmtId="0" fontId="21" fillId="0" borderId="0" xfId="6" applyFont="1" applyAlignment="1">
      <alignment horizontal="center" vertical="center" wrapText="1"/>
    </xf>
    <xf numFmtId="15" fontId="20" fillId="2" borderId="0" xfId="6" applyNumberFormat="1" applyFont="1" applyFill="1" applyAlignment="1" applyProtection="1">
      <alignment horizontal="center" vertical="center" wrapText="1"/>
      <protection locked="0"/>
    </xf>
    <xf numFmtId="0" fontId="20" fillId="2" borderId="0" xfId="6" applyFont="1" applyFill="1" applyAlignment="1" applyProtection="1">
      <alignment horizontal="center" vertical="center" wrapText="1"/>
      <protection locked="0"/>
    </xf>
    <xf numFmtId="0" fontId="4" fillId="2" borderId="9" xfId="6" applyFont="1" applyFill="1" applyBorder="1" applyAlignment="1">
      <alignment horizontal="center" vertical="center"/>
    </xf>
    <xf numFmtId="0" fontId="4" fillId="2" borderId="8" xfId="6" applyFont="1" applyFill="1" applyBorder="1" applyAlignment="1">
      <alignment horizontal="center" vertical="center"/>
    </xf>
    <xf numFmtId="49" fontId="11" fillId="19" borderId="1" xfId="6" applyNumberFormat="1" applyFont="1" applyFill="1" applyBorder="1" applyAlignment="1">
      <alignment horizontal="left" vertical="center" wrapText="1" indent="3"/>
    </xf>
    <xf numFmtId="0" fontId="4" fillId="20" borderId="25" xfId="6" applyFont="1" applyFill="1" applyBorder="1" applyAlignment="1">
      <alignment horizontal="center" vertical="center" wrapText="1"/>
    </xf>
    <xf numFmtId="0" fontId="4" fillId="20" borderId="24" xfId="6" applyFont="1" applyFill="1" applyBorder="1" applyAlignment="1">
      <alignment horizontal="center" vertical="center" wrapText="1"/>
    </xf>
    <xf numFmtId="0" fontId="4" fillId="20" borderId="23" xfId="6" applyFont="1" applyFill="1" applyBorder="1" applyAlignment="1">
      <alignment horizontal="center" vertical="center" wrapText="1"/>
    </xf>
    <xf numFmtId="0" fontId="4" fillId="0" borderId="8" xfId="6" applyFont="1" applyBorder="1" applyAlignment="1">
      <alignment horizontal="center" vertical="center" wrapText="1"/>
    </xf>
    <xf numFmtId="0" fontId="4" fillId="0" borderId="22" xfId="6" applyFont="1" applyBorder="1" applyAlignment="1">
      <alignment horizontal="center" vertical="center" wrapText="1"/>
    </xf>
    <xf numFmtId="0" fontId="4" fillId="0" borderId="0" xfId="6" applyFont="1" applyAlignment="1">
      <alignment horizontal="center" vertical="center" wrapText="1"/>
    </xf>
    <xf numFmtId="0" fontId="4" fillId="0" borderId="11" xfId="6" applyFont="1" applyBorder="1" applyAlignment="1">
      <alignment horizontal="center" vertical="center" wrapText="1"/>
    </xf>
    <xf numFmtId="0" fontId="3" fillId="0" borderId="21" xfId="6" applyFont="1" applyBorder="1" applyAlignment="1">
      <alignment horizontal="center" vertical="center" wrapText="1"/>
    </xf>
    <xf numFmtId="0" fontId="3" fillId="0" borderId="18" xfId="6" applyFont="1" applyBorder="1" applyAlignment="1">
      <alignment horizontal="center" vertical="center" wrapText="1"/>
    </xf>
    <xf numFmtId="0" fontId="3" fillId="0" borderId="17" xfId="6" applyFont="1" applyBorder="1" applyAlignment="1">
      <alignment horizontal="center" vertical="center" wrapText="1"/>
    </xf>
    <xf numFmtId="0" fontId="4" fillId="20" borderId="19" xfId="6" applyFont="1" applyFill="1" applyBorder="1" applyAlignment="1">
      <alignment horizontal="center" vertical="center" wrapText="1"/>
    </xf>
    <xf numFmtId="0" fontId="4" fillId="20" borderId="18" xfId="6" applyFont="1" applyFill="1" applyBorder="1" applyAlignment="1">
      <alignment horizontal="center" vertical="center" wrapText="1"/>
    </xf>
    <xf numFmtId="0" fontId="4" fillId="20" borderId="17" xfId="6" applyFont="1" applyFill="1" applyBorder="1" applyAlignment="1">
      <alignment horizontal="center" vertical="center" wrapText="1"/>
    </xf>
    <xf numFmtId="0" fontId="3" fillId="0" borderId="15" xfId="6" applyFont="1" applyBorder="1" applyAlignment="1">
      <alignment horizontal="center" vertical="center" wrapText="1"/>
    </xf>
    <xf numFmtId="0" fontId="3" fillId="0" borderId="14" xfId="6" applyFont="1" applyBorder="1" applyAlignment="1">
      <alignment horizontal="center" vertical="center" wrapText="1"/>
    </xf>
    <xf numFmtId="0" fontId="3" fillId="0" borderId="13" xfId="6" applyFont="1" applyBorder="1" applyAlignment="1">
      <alignment horizontal="center" vertical="center" wrapText="1"/>
    </xf>
    <xf numFmtId="0" fontId="20" fillId="2" borderId="6" xfId="0" applyFont="1" applyFill="1" applyBorder="1" applyAlignment="1" applyProtection="1">
      <alignment horizontal="center" vertical="center" wrapText="1"/>
      <protection locked="0"/>
    </xf>
    <xf numFmtId="0" fontId="20" fillId="2" borderId="7" xfId="0" applyFont="1" applyFill="1" applyBorder="1" applyAlignment="1" applyProtection="1">
      <alignment horizontal="center" vertical="center" wrapText="1"/>
      <protection locked="0"/>
    </xf>
    <xf numFmtId="0" fontId="20" fillId="2" borderId="10" xfId="0" applyFont="1" applyFill="1" applyBorder="1" applyAlignment="1" applyProtection="1">
      <alignment horizontal="center" vertical="center" wrapText="1"/>
      <protection locked="0"/>
    </xf>
    <xf numFmtId="0" fontId="30" fillId="2" borderId="6" xfId="6" applyFont="1" applyFill="1" applyBorder="1" applyAlignment="1" applyProtection="1">
      <alignment horizontal="left" vertical="center" wrapText="1"/>
      <protection locked="0"/>
    </xf>
    <xf numFmtId="0" fontId="30" fillId="2" borderId="7" xfId="6" applyFont="1" applyFill="1" applyBorder="1" applyAlignment="1" applyProtection="1">
      <alignment horizontal="left" vertical="center" wrapText="1"/>
      <protection locked="0"/>
    </xf>
    <xf numFmtId="0" fontId="30" fillId="2" borderId="10" xfId="6" applyFont="1" applyFill="1" applyBorder="1" applyAlignment="1" applyProtection="1">
      <alignment horizontal="left" vertical="center" wrapText="1"/>
      <protection locked="0"/>
    </xf>
    <xf numFmtId="49" fontId="4" fillId="2"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xf>
    <xf numFmtId="0" fontId="21" fillId="13" borderId="6" xfId="0" applyFont="1" applyFill="1" applyBorder="1" applyAlignment="1">
      <alignment horizontal="center" vertical="center" wrapText="1"/>
    </xf>
    <xf numFmtId="0" fontId="21" fillId="13" borderId="10" xfId="0" applyFont="1" applyFill="1" applyBorder="1" applyAlignment="1">
      <alignment horizontal="center" vertical="center" wrapText="1"/>
    </xf>
    <xf numFmtId="14" fontId="3" fillId="2" borderId="6" xfId="0" applyNumberFormat="1" applyFont="1" applyFill="1" applyBorder="1" applyAlignment="1" applyProtection="1">
      <alignment horizontal="center" vertical="center" wrapText="1"/>
      <protection locked="0"/>
    </xf>
    <xf numFmtId="0" fontId="21" fillId="0" borderId="0" xfId="0" applyFont="1" applyAlignment="1">
      <alignment horizontal="center" vertical="center" wrapText="1"/>
    </xf>
    <xf numFmtId="15" fontId="20" fillId="2" borderId="0" xfId="0" applyNumberFormat="1" applyFont="1" applyFill="1" applyAlignment="1" applyProtection="1">
      <alignment horizontal="center" vertical="center" wrapText="1"/>
      <protection locked="0"/>
    </xf>
    <xf numFmtId="0" fontId="20" fillId="2" borderId="0" xfId="0" applyFont="1" applyFill="1" applyAlignment="1" applyProtection="1">
      <alignment horizontal="center" vertical="center" wrapText="1"/>
      <protection locked="0"/>
    </xf>
    <xf numFmtId="0" fontId="4" fillId="2" borderId="9" xfId="0" applyFont="1" applyFill="1" applyBorder="1" applyAlignment="1">
      <alignment horizontal="center" vertical="center"/>
    </xf>
    <xf numFmtId="0" fontId="4" fillId="2" borderId="8" xfId="0" applyFont="1" applyFill="1" applyBorder="1" applyAlignment="1">
      <alignment horizontal="center" vertical="center"/>
    </xf>
    <xf numFmtId="49" fontId="11" fillId="19" borderId="1" xfId="0" applyNumberFormat="1" applyFont="1" applyFill="1" applyBorder="1" applyAlignment="1">
      <alignment horizontal="left" vertical="center" wrapText="1" indent="3"/>
    </xf>
    <xf numFmtId="0" fontId="4" fillId="20" borderId="25" xfId="0" applyFont="1" applyFill="1" applyBorder="1" applyAlignment="1">
      <alignment horizontal="center" vertical="center" wrapText="1"/>
    </xf>
    <xf numFmtId="0" fontId="4" fillId="20" borderId="24" xfId="0" applyFont="1" applyFill="1" applyBorder="1" applyAlignment="1">
      <alignment horizontal="center" vertical="center" wrapText="1"/>
    </xf>
    <xf numFmtId="0" fontId="4" fillId="20" borderId="23" xfId="0" applyFont="1" applyFill="1" applyBorder="1" applyAlignment="1">
      <alignment horizontal="center" vertical="center" wrapText="1"/>
    </xf>
    <xf numFmtId="0" fontId="4" fillId="0" borderId="8"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0" xfId="0" applyFont="1" applyAlignment="1">
      <alignment horizontal="center" vertical="center" wrapText="1"/>
    </xf>
    <xf numFmtId="0" fontId="4" fillId="0" borderId="11"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7" xfId="0" applyFont="1" applyBorder="1" applyAlignment="1">
      <alignment horizontal="center" vertical="center" wrapText="1"/>
    </xf>
    <xf numFmtId="0" fontId="4" fillId="20" borderId="19" xfId="0" applyFont="1" applyFill="1" applyBorder="1" applyAlignment="1">
      <alignment horizontal="center" vertical="center" wrapText="1"/>
    </xf>
    <xf numFmtId="0" fontId="4" fillId="20" borderId="18" xfId="0" applyFont="1" applyFill="1" applyBorder="1" applyAlignment="1">
      <alignment horizontal="center" vertical="center" wrapText="1"/>
    </xf>
    <xf numFmtId="0" fontId="4" fillId="20" borderId="17"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3" xfId="0" applyFont="1" applyBorder="1" applyAlignment="1">
      <alignment horizontal="center" vertical="center" wrapText="1"/>
    </xf>
    <xf numFmtId="0" fontId="16" fillId="2" borderId="6" xfId="0" applyFont="1" applyFill="1" applyBorder="1" applyAlignment="1" applyProtection="1">
      <alignment horizontal="center" vertical="center" wrapText="1"/>
      <protection locked="0"/>
    </xf>
    <xf numFmtId="0" fontId="16" fillId="2" borderId="7" xfId="0" applyFont="1" applyFill="1" applyBorder="1" applyAlignment="1" applyProtection="1">
      <alignment horizontal="center" vertical="center" wrapText="1"/>
      <protection locked="0"/>
    </xf>
    <xf numFmtId="0" fontId="16" fillId="2" borderId="10" xfId="0" applyFont="1" applyFill="1" applyBorder="1" applyAlignment="1" applyProtection="1">
      <alignment horizontal="center" vertical="center" wrapText="1"/>
      <protection locked="0"/>
    </xf>
    <xf numFmtId="167" fontId="3" fillId="3" borderId="6" xfId="0" applyNumberFormat="1" applyFont="1" applyFill="1" applyBorder="1" applyAlignment="1" applyProtection="1">
      <alignment horizontal="center" vertical="center" wrapText="1"/>
      <protection locked="0"/>
    </xf>
    <xf numFmtId="167" fontId="3" fillId="3" borderId="10" xfId="0" applyNumberFormat="1" applyFont="1" applyFill="1" applyBorder="1" applyAlignment="1" applyProtection="1">
      <alignment horizontal="center" vertical="center" wrapText="1"/>
      <protection locked="0"/>
    </xf>
    <xf numFmtId="0" fontId="20" fillId="2" borderId="6" xfId="6"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wrapText="1"/>
      <protection locked="0"/>
    </xf>
    <xf numFmtId="0" fontId="20" fillId="2" borderId="10" xfId="6" applyFont="1" applyFill="1" applyBorder="1" applyAlignment="1" applyProtection="1">
      <alignment horizontal="center" vertical="center" wrapText="1"/>
      <protection locked="0"/>
    </xf>
    <xf numFmtId="0" fontId="5" fillId="2" borderId="6" xfId="6" applyFont="1" applyFill="1" applyBorder="1" applyAlignment="1" applyProtection="1">
      <alignment horizontal="center" vertical="center" wrapText="1"/>
      <protection locked="0"/>
    </xf>
    <xf numFmtId="0" fontId="5" fillId="2" borderId="7" xfId="6" applyFont="1" applyFill="1" applyBorder="1" applyAlignment="1" applyProtection="1">
      <alignment horizontal="center" vertical="center" wrapText="1"/>
      <protection locked="0"/>
    </xf>
    <xf numFmtId="0" fontId="5" fillId="2" borderId="10" xfId="6" applyFont="1" applyFill="1" applyBorder="1" applyAlignment="1" applyProtection="1">
      <alignment horizontal="center" vertical="center" wrapText="1"/>
      <protection locked="0"/>
    </xf>
    <xf numFmtId="14" fontId="3" fillId="2" borderId="6" xfId="6" applyNumberFormat="1" applyFont="1" applyFill="1" applyBorder="1" applyAlignment="1" applyProtection="1">
      <alignment horizontal="center" vertical="center" wrapText="1"/>
      <protection locked="0"/>
    </xf>
    <xf numFmtId="0" fontId="3" fillId="2" borderId="10" xfId="6" applyFont="1" applyFill="1" applyBorder="1" applyAlignment="1" applyProtection="1">
      <alignment horizontal="center" vertical="center" wrapText="1"/>
      <protection locked="0"/>
    </xf>
    <xf numFmtId="0" fontId="16" fillId="2" borderId="6" xfId="6" applyFont="1" applyFill="1" applyBorder="1" applyAlignment="1" applyProtection="1">
      <alignment horizontal="center" vertical="center" wrapText="1"/>
      <protection locked="0"/>
    </xf>
    <xf numFmtId="0" fontId="16" fillId="2" borderId="7" xfId="6" applyFont="1" applyFill="1" applyBorder="1" applyAlignment="1" applyProtection="1">
      <alignment horizontal="center" vertical="center" wrapText="1"/>
      <protection locked="0"/>
    </xf>
    <xf numFmtId="0" fontId="16" fillId="2" borderId="10" xfId="6" applyFont="1" applyFill="1" applyBorder="1" applyAlignment="1" applyProtection="1">
      <alignment horizontal="center" vertical="center" wrapText="1"/>
      <protection locked="0"/>
    </xf>
    <xf numFmtId="15" fontId="3" fillId="2" borderId="6" xfId="6" applyNumberFormat="1" applyFont="1" applyFill="1" applyBorder="1" applyAlignment="1" applyProtection="1">
      <alignment horizontal="center" vertical="center" wrapText="1"/>
      <protection locked="0"/>
    </xf>
    <xf numFmtId="14" fontId="20" fillId="2" borderId="6" xfId="0" applyNumberFormat="1" applyFont="1" applyFill="1" applyBorder="1" applyAlignment="1" applyProtection="1">
      <alignment horizontal="center" vertical="center" wrapText="1"/>
      <protection locked="0"/>
    </xf>
    <xf numFmtId="0" fontId="5" fillId="2" borderId="6" xfId="0" applyFont="1" applyFill="1" applyBorder="1" applyAlignment="1" applyProtection="1">
      <alignment horizontal="left" vertical="center" wrapText="1"/>
      <protection locked="0"/>
    </xf>
    <xf numFmtId="0" fontId="5" fillId="2" borderId="7" xfId="0" applyFont="1" applyFill="1" applyBorder="1" applyAlignment="1" applyProtection="1">
      <alignment horizontal="left" vertical="center" wrapText="1"/>
      <protection locked="0"/>
    </xf>
    <xf numFmtId="0" fontId="5" fillId="2" borderId="10" xfId="0" applyFont="1" applyFill="1" applyBorder="1" applyAlignment="1" applyProtection="1">
      <alignment horizontal="left" vertical="center" wrapText="1"/>
      <protection locked="0"/>
    </xf>
    <xf numFmtId="0" fontId="16" fillId="0" borderId="6" xfId="6" applyFont="1" applyBorder="1" applyAlignment="1" applyProtection="1">
      <alignment horizontal="center" vertical="center" wrapText="1"/>
      <protection locked="0"/>
    </xf>
    <xf numFmtId="0" fontId="16" fillId="0" borderId="7" xfId="6" applyFont="1" applyBorder="1" applyAlignment="1" applyProtection="1">
      <alignment horizontal="center" vertical="center" wrapText="1"/>
      <protection locked="0"/>
    </xf>
    <xf numFmtId="0" fontId="16" fillId="0" borderId="10" xfId="6" applyFont="1" applyBorder="1" applyAlignment="1" applyProtection="1">
      <alignment horizontal="center" vertical="center" wrapText="1"/>
      <protection locked="0"/>
    </xf>
    <xf numFmtId="0" fontId="3" fillId="2" borderId="6" xfId="0"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7"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center" vertical="center" wrapText="1"/>
      <protection locked="0"/>
    </xf>
  </cellXfs>
  <cellStyles count="11">
    <cellStyle name="Millares" xfId="1" builtinId="3"/>
    <cellStyle name="Millares 2" xfId="8" xr:uid="{00000000-0005-0000-0000-000001000000}"/>
    <cellStyle name="Millares 3" xfId="10" xr:uid="{00000000-0005-0000-0000-000002000000}"/>
    <cellStyle name="Normal" xfId="0" builtinId="0"/>
    <cellStyle name="Normal 11" xfId="2" xr:uid="{00000000-0005-0000-0000-000004000000}"/>
    <cellStyle name="Normal 13" xfId="6" xr:uid="{00000000-0005-0000-0000-000005000000}"/>
    <cellStyle name="Normal 2" xfId="4" xr:uid="{00000000-0005-0000-0000-000006000000}"/>
    <cellStyle name="Normal 3" xfId="5" xr:uid="{00000000-0005-0000-0000-000007000000}"/>
    <cellStyle name="Normal 4" xfId="9" xr:uid="{00000000-0005-0000-0000-000008000000}"/>
    <cellStyle name="Normal 5" xfId="3" xr:uid="{00000000-0005-0000-0000-000009000000}"/>
    <cellStyle name="Porcentaje 2" xfId="7" xr:uid="{00000000-0005-0000-0000-00000A000000}"/>
  </cellStyles>
  <dxfs count="1705">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00B05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96F6F"/>
        </patternFill>
      </fill>
    </dxf>
    <dxf>
      <font>
        <b/>
        <i val="0"/>
      </font>
      <fill>
        <patternFill>
          <bgColor rgb="FFF8F088"/>
        </patternFill>
      </fill>
    </dxf>
    <dxf>
      <font>
        <b/>
        <i val="0"/>
      </font>
      <fill>
        <patternFill patternType="solid">
          <fgColor auto="1"/>
          <bgColor rgb="FF96ED8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externalLink" Target="externalLinks/externalLink1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theme" Target="theme/theme1.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Ex1.xml><?xml version="1.0" encoding="utf-8"?>
<cx:chartSpace xmlns:a="http://schemas.openxmlformats.org/drawingml/2006/main" xmlns:r="http://schemas.openxmlformats.org/officeDocument/2006/relationships" xmlns:cx="http://schemas.microsoft.com/office/drawing/2014/chartex">
  <cx:chart>
    <cx:plotArea>
      <cx:plotAreaRegion/>
    </cx:plotArea>
  </cx:chart>
  <cx:clrMapOvr bg1="lt1" tx1="dk1" bg2="lt2" tx2="dk2" accent1="accent1" accent2="accent2" accent3="accent3" accent4="accent4" accent5="accent5" accent6="accent6" hlink="hlink" folHlink="folHlink"/>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_xlchart.v1.2</cx:f>
      </cx:numDim>
    </cx:data>
    <cx:data id="1">
      <cx:strDim type="cat">
        <cx:f>_xlchart.v1.0</cx:f>
      </cx:strDim>
      <cx:numDim type="size">
        <cx:f>_xlchart.v1.4</cx:f>
      </cx:numDim>
    </cx:data>
  </cx:chartData>
  <cx:chart>
    <cx:plotArea>
      <cx:plotAreaRegion>
        <cx:series layoutId="treemap" uniqueId="{A70E690F-55B5-7F49-9EE3-B5BDE6B6AFFE}" formatIdx="0">
          <cx:tx>
            <cx:txData>
              <cx:f>_xlchart.v1.1</cx:f>
              <cx:v>INDICE RIESGO</cx:v>
            </cx:txData>
          </cx:tx>
          <cx:dataLabels pos="ctr">
            <cx:visibility seriesName="0" categoryName="1" value="0"/>
          </cx:dataLabels>
          <cx:dataId val="0"/>
          <cx:layoutPr>
            <cx:parentLabelLayout val="overlapping"/>
          </cx:layoutPr>
        </cx:series>
        <cx:series layoutId="treemap" hidden="1" uniqueId="{24A754EB-4828-7A43-9E35-6F646FAFC287}" formatIdx="1">
          <cx:tx>
            <cx:txData>
              <cx:f>_xlchart.v1.3</cx:f>
              <cx:v>VALOR RELATIVO</cx:v>
            </cx:txData>
          </cx:tx>
          <cx:dataLabels pos="ctr">
            <cx:visibility seriesName="0" categoryName="1" value="0"/>
          </cx:dataLabels>
          <cx:dataId val="1"/>
          <cx:layoutPr>
            <cx:parentLabelLayout val="overlapping"/>
          </cx:layoutPr>
        </cx:series>
      </cx:plotAreaRegion>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_xlchart.v1.5</cx:f>
      </cx:strDim>
      <cx:numDim type="size">
        <cx:f>_xlchart.v1.6</cx:f>
      </cx:numDim>
    </cx:data>
    <cx:data id="1">
      <cx:strDim type="cat">
        <cx:f>_xlchart.v1.5</cx:f>
      </cx:strDim>
      <cx:numDim type="size">
        <cx:f>_xlchart.v1.7</cx:f>
      </cx:numDim>
    </cx:data>
  </cx:chartData>
  <cx:chart>
    <cx:plotArea>
      <cx:plotAreaRegion>
        <cx:series layoutId="treemap" uniqueId="{B7EB3E2A-01E9-1045-A448-91549CEEFAD0}" formatIdx="0">
          <cx:dataLabels pos="ctr">
            <cx:visibility seriesName="0" categoryName="1" value="0"/>
          </cx:dataLabels>
          <cx:dataId val="0"/>
          <cx:layoutPr>
            <cx:parentLabelLayout val="overlapping"/>
          </cx:layoutPr>
        </cx:series>
        <cx:series layoutId="treemap" hidden="1" uniqueId="{1B9C29DA-9C6D-074A-8FE1-3E25AB90FFB6}" formatIdx="1">
          <cx:dataLabels pos="ctr">
            <cx:visibility seriesName="0" categoryName="1" value="0"/>
          </cx:dataLabels>
          <cx:dataId val="1"/>
          <cx:layoutPr>
            <cx:parentLabelLayout val="overlapping"/>
          </cx:layoutPr>
        </cx:series>
      </cx:plotAreaRegion>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416">
  <cs:axisTitle>
    <cs:lnRef idx="0"/>
    <cs:fillRef idx="0"/>
    <cs:effectRef idx="0"/>
    <cs:fontRef idx="minor">
      <a:schemeClr val="tx1">
        <a:lumMod val="65000"/>
        <a:lumOff val="35000"/>
      </a:schemeClr>
    </cs:fontRef>
    <cs:spPr>
      <a:solidFill>
        <a:schemeClr val="bg1">
          <a:lumMod val="65000"/>
        </a:schemeClr>
      </a:solidFill>
      <a:ln>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1000" b="1"/>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600" b="1" cap="all"/>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416">
  <cs:axisTitle>
    <cs:lnRef idx="0"/>
    <cs:fillRef idx="0"/>
    <cs:effectRef idx="0"/>
    <cs:fontRef idx="minor">
      <a:schemeClr val="tx1">
        <a:lumMod val="65000"/>
        <a:lumOff val="35000"/>
      </a:schemeClr>
    </cs:fontRef>
    <cs:spPr>
      <a:solidFill>
        <a:schemeClr val="bg1">
          <a:lumMod val="65000"/>
        </a:schemeClr>
      </a:solidFill>
      <a:ln>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1000" b="1"/>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600" b="1" cap="all"/>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microsoft.com/office/2014/relationships/chartEx" Target="../charts/chartEx2.xml"/><Relationship Id="rId1" Type="http://schemas.microsoft.com/office/2014/relationships/chartEx" Target="../charts/chartEx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microsoft.com/office/2014/relationships/chartEx" Target="../charts/chartEx3.xml"/></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83342</xdr:colOff>
      <xdr:row>5</xdr:row>
      <xdr:rowOff>83344</xdr:rowOff>
    </xdr:from>
    <xdr:to>
      <xdr:col>27</xdr:col>
      <xdr:colOff>11905</xdr:colOff>
      <xdr:row>25</xdr:row>
      <xdr:rowOff>1</xdr:rowOff>
    </xdr:to>
    <mc:AlternateContent xmlns:mc="http://schemas.openxmlformats.org/markup-compatibility/2006">
      <mc:Choice xmlns:cx1="http://schemas.microsoft.com/office/drawing/2015/9/8/chartex" Requires="cx1">
        <xdr:graphicFrame macro="">
          <xdr:nvGraphicFramePr>
            <xdr:cNvPr id="2" name="Gráfico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7970042" y="1546384"/>
              <a:ext cx="15625763" cy="4488657"/>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twoCellAnchor>
    <xdr:from>
      <xdr:col>6</xdr:col>
      <xdr:colOff>515095</xdr:colOff>
      <xdr:row>4</xdr:row>
      <xdr:rowOff>199838</xdr:rowOff>
    </xdr:from>
    <xdr:to>
      <xdr:col>26</xdr:col>
      <xdr:colOff>751540</xdr:colOff>
      <xdr:row>24</xdr:row>
      <xdr:rowOff>172570</xdr:rowOff>
    </xdr:to>
    <mc:AlternateContent xmlns:mc="http://schemas.openxmlformats.org/markup-compatibility/2006">
      <mc:Choice xmlns:cx1="http://schemas.microsoft.com/office/drawing/2015/9/8/chartex" Requires="cx1">
        <xdr:graphicFrame macro="">
          <xdr:nvGraphicFramePr>
            <xdr:cNvPr id="3" name="Gráfico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7883635" y="1434278"/>
              <a:ext cx="15666945" cy="4544732"/>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wsDr>
</file>

<file path=xl/drawings/drawing10.xml><?xml version="1.0" encoding="utf-8"?>
<xdr:wsDr xmlns:xdr="http://schemas.openxmlformats.org/drawingml/2006/spreadsheetDrawing" xmlns:a="http://schemas.openxmlformats.org/drawingml/2006/main">
  <xdr:twoCellAnchor>
    <xdr:from>
      <xdr:col>1685</xdr:col>
      <xdr:colOff>590550</xdr:colOff>
      <xdr:row>816</xdr:row>
      <xdr:rowOff>257175</xdr:rowOff>
    </xdr:from>
    <xdr:to>
      <xdr:col>1685</xdr:col>
      <xdr:colOff>819150</xdr:colOff>
      <xdr:row>816</xdr:row>
      <xdr:rowOff>495300</xdr:rowOff>
    </xdr:to>
    <xdr:sp macro="" textlink="">
      <xdr:nvSpPr>
        <xdr:cNvPr id="2" name="Oval 3">
          <a:extLst>
            <a:ext uri="{FF2B5EF4-FFF2-40B4-BE49-F238E27FC236}">
              <a16:creationId xmlns:a16="http://schemas.microsoft.com/office/drawing/2014/main" id="{2BAC0025-649C-4EA3-A515-FA6EDB621A7A}"/>
            </a:ext>
          </a:extLst>
        </xdr:cNvPr>
        <xdr:cNvSpPr>
          <a:spLocks noChangeArrowheads="1"/>
        </xdr:cNvSpPr>
      </xdr:nvSpPr>
      <xdr:spPr bwMode="auto">
        <a:xfrm>
          <a:off x="315458475" y="127050800"/>
          <a:ext cx="161925"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315857</xdr:colOff>
      <xdr:row>3</xdr:row>
      <xdr:rowOff>380</xdr:rowOff>
    </xdr:to>
    <xdr:pic>
      <xdr:nvPicPr>
        <xdr:cNvPr id="3" name="Imagen 4">
          <a:extLst>
            <a:ext uri="{FF2B5EF4-FFF2-40B4-BE49-F238E27FC236}">
              <a16:creationId xmlns:a16="http://schemas.microsoft.com/office/drawing/2014/main" id="{848D7030-3D41-4F69-8BB1-A6805394CA71}"/>
            </a:ext>
          </a:extLst>
        </xdr:cNvPr>
        <xdr:cNvPicPr/>
      </xdr:nvPicPr>
      <xdr:blipFill>
        <a:blip xmlns:r="http://schemas.openxmlformats.org/officeDocument/2006/relationships" r:embed="rId1"/>
        <a:stretch/>
      </xdr:blipFill>
      <xdr:spPr>
        <a:xfrm>
          <a:off x="11925428" y="69118"/>
          <a:ext cx="655454" cy="445612"/>
        </a:xfrm>
        <a:prstGeom prst="rect">
          <a:avLst/>
        </a:prstGeom>
        <a:ln w="9360">
          <a:noFill/>
        </a:ln>
      </xdr:spPr>
    </xdr:pic>
    <xdr:clientData/>
  </xdr:twoCellAnchor>
  <xdr:twoCellAnchor>
    <xdr:from>
      <xdr:col>1685</xdr:col>
      <xdr:colOff>590550</xdr:colOff>
      <xdr:row>816</xdr:row>
      <xdr:rowOff>257175</xdr:rowOff>
    </xdr:from>
    <xdr:to>
      <xdr:col>1685</xdr:col>
      <xdr:colOff>819150</xdr:colOff>
      <xdr:row>816</xdr:row>
      <xdr:rowOff>495300</xdr:rowOff>
    </xdr:to>
    <xdr:sp macro="" textlink="">
      <xdr:nvSpPr>
        <xdr:cNvPr id="4" name="Oval 3">
          <a:extLst>
            <a:ext uri="{FF2B5EF4-FFF2-40B4-BE49-F238E27FC236}">
              <a16:creationId xmlns:a16="http://schemas.microsoft.com/office/drawing/2014/main" id="{EED365BD-93CF-4129-A91E-66807CD6C6A6}"/>
            </a:ext>
          </a:extLst>
        </xdr:cNvPr>
        <xdr:cNvSpPr>
          <a:spLocks noChangeArrowheads="1"/>
        </xdr:cNvSpPr>
      </xdr:nvSpPr>
      <xdr:spPr bwMode="auto">
        <a:xfrm>
          <a:off x="315458475" y="127050800"/>
          <a:ext cx="161925"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315857</xdr:colOff>
      <xdr:row>3</xdr:row>
      <xdr:rowOff>380</xdr:rowOff>
    </xdr:to>
    <xdr:pic>
      <xdr:nvPicPr>
        <xdr:cNvPr id="5" name="Imagen 4">
          <a:extLst>
            <a:ext uri="{FF2B5EF4-FFF2-40B4-BE49-F238E27FC236}">
              <a16:creationId xmlns:a16="http://schemas.microsoft.com/office/drawing/2014/main" id="{0182AD5F-04F6-4656-8DFB-1DB61724B8D3}"/>
            </a:ext>
          </a:extLst>
        </xdr:cNvPr>
        <xdr:cNvPicPr/>
      </xdr:nvPicPr>
      <xdr:blipFill>
        <a:blip xmlns:r="http://schemas.openxmlformats.org/officeDocument/2006/relationships" r:embed="rId1"/>
        <a:stretch/>
      </xdr:blipFill>
      <xdr:spPr>
        <a:xfrm>
          <a:off x="11925428" y="69118"/>
          <a:ext cx="655454" cy="445612"/>
        </a:xfrm>
        <a:prstGeom prst="rect">
          <a:avLst/>
        </a:prstGeom>
        <a:ln w="9360">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1685</xdr:col>
      <xdr:colOff>590550</xdr:colOff>
      <xdr:row>738</xdr:row>
      <xdr:rowOff>257175</xdr:rowOff>
    </xdr:from>
    <xdr:to>
      <xdr:col>1685</xdr:col>
      <xdr:colOff>819150</xdr:colOff>
      <xdr:row>738</xdr:row>
      <xdr:rowOff>495300</xdr:rowOff>
    </xdr:to>
    <xdr:sp macro="" textlink="">
      <xdr:nvSpPr>
        <xdr:cNvPr id="2" name="Oval 3">
          <a:extLst>
            <a:ext uri="{FF2B5EF4-FFF2-40B4-BE49-F238E27FC236}">
              <a16:creationId xmlns:a16="http://schemas.microsoft.com/office/drawing/2014/main" id="{4376C422-C0A5-467B-AF1E-3D5EA782DB84}"/>
            </a:ext>
          </a:extLst>
        </xdr:cNvPr>
        <xdr:cNvSpPr>
          <a:spLocks noChangeArrowheads="1"/>
        </xdr:cNvSpPr>
      </xdr:nvSpPr>
      <xdr:spPr bwMode="auto">
        <a:xfrm>
          <a:off x="327971150" y="167166925"/>
          <a:ext cx="2095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315857</xdr:colOff>
      <xdr:row>3</xdr:row>
      <xdr:rowOff>1549</xdr:rowOff>
    </xdr:to>
    <xdr:pic>
      <xdr:nvPicPr>
        <xdr:cNvPr id="3" name="Imagen 4">
          <a:extLst>
            <a:ext uri="{FF2B5EF4-FFF2-40B4-BE49-F238E27FC236}">
              <a16:creationId xmlns:a16="http://schemas.microsoft.com/office/drawing/2014/main" id="{2DFC0E7C-4F4F-4F36-AD43-5F4D5D477E30}"/>
            </a:ext>
          </a:extLst>
        </xdr:cNvPr>
        <xdr:cNvPicPr/>
      </xdr:nvPicPr>
      <xdr:blipFill>
        <a:blip xmlns:r="http://schemas.openxmlformats.org/officeDocument/2006/relationships" r:embed="rId1"/>
        <a:stretch/>
      </xdr:blipFill>
      <xdr:spPr>
        <a:xfrm>
          <a:off x="11912728" y="65943"/>
          <a:ext cx="658629" cy="472181"/>
        </a:xfrm>
        <a:prstGeom prst="rect">
          <a:avLst/>
        </a:prstGeom>
        <a:ln w="9360">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1685</xdr:col>
      <xdr:colOff>590550</xdr:colOff>
      <xdr:row>807</xdr:row>
      <xdr:rowOff>257175</xdr:rowOff>
    </xdr:from>
    <xdr:to>
      <xdr:col>1685</xdr:col>
      <xdr:colOff>819150</xdr:colOff>
      <xdr:row>807</xdr:row>
      <xdr:rowOff>495300</xdr:rowOff>
    </xdr:to>
    <xdr:sp macro="" textlink="">
      <xdr:nvSpPr>
        <xdr:cNvPr id="2" name="Oval 3">
          <a:extLst>
            <a:ext uri="{FF2B5EF4-FFF2-40B4-BE49-F238E27FC236}">
              <a16:creationId xmlns:a16="http://schemas.microsoft.com/office/drawing/2014/main" id="{B422FB2C-CC23-4A0C-9BF8-9F44F6EFF5F1}"/>
            </a:ext>
          </a:extLst>
        </xdr:cNvPr>
        <xdr:cNvSpPr>
          <a:spLocks noChangeArrowheads="1"/>
        </xdr:cNvSpPr>
      </xdr:nvSpPr>
      <xdr:spPr bwMode="auto">
        <a:xfrm>
          <a:off x="314467875" y="12715557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315858</xdr:colOff>
      <xdr:row>3</xdr:row>
      <xdr:rowOff>2142</xdr:rowOff>
    </xdr:to>
    <xdr:pic>
      <xdr:nvPicPr>
        <xdr:cNvPr id="3" name="Imagen 4">
          <a:extLst>
            <a:ext uri="{FF2B5EF4-FFF2-40B4-BE49-F238E27FC236}">
              <a16:creationId xmlns:a16="http://schemas.microsoft.com/office/drawing/2014/main" id="{81B1E866-6B2C-43EE-A725-3845E4E3A1B9}"/>
            </a:ext>
          </a:extLst>
        </xdr:cNvPr>
        <xdr:cNvPicPr/>
      </xdr:nvPicPr>
      <xdr:blipFill>
        <a:blip xmlns:r="http://schemas.openxmlformats.org/officeDocument/2006/relationships" r:embed="rId1"/>
        <a:stretch/>
      </xdr:blipFill>
      <xdr:spPr>
        <a:xfrm>
          <a:off x="12468353" y="69118"/>
          <a:ext cx="655455" cy="442451"/>
        </a:xfrm>
        <a:prstGeom prst="rect">
          <a:avLst/>
        </a:prstGeom>
        <a:ln w="9360">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1685</xdr:col>
      <xdr:colOff>590550</xdr:colOff>
      <xdr:row>781</xdr:row>
      <xdr:rowOff>257175</xdr:rowOff>
    </xdr:from>
    <xdr:to>
      <xdr:col>1685</xdr:col>
      <xdr:colOff>819150</xdr:colOff>
      <xdr:row>781</xdr:row>
      <xdr:rowOff>495300</xdr:rowOff>
    </xdr:to>
    <xdr:sp macro="" textlink="">
      <xdr:nvSpPr>
        <xdr:cNvPr id="2" name="Oval 3">
          <a:extLst>
            <a:ext uri="{FF2B5EF4-FFF2-40B4-BE49-F238E27FC236}">
              <a16:creationId xmlns:a16="http://schemas.microsoft.com/office/drawing/2014/main" id="{033A3C16-BA31-46DC-8D80-A36FD6D32382}"/>
            </a:ext>
          </a:extLst>
        </xdr:cNvPr>
        <xdr:cNvSpPr>
          <a:spLocks noChangeArrowheads="1"/>
        </xdr:cNvSpPr>
      </xdr:nvSpPr>
      <xdr:spPr bwMode="auto">
        <a:xfrm>
          <a:off x="314153550" y="145443575"/>
          <a:ext cx="2095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303157</xdr:colOff>
      <xdr:row>3</xdr:row>
      <xdr:rowOff>1549</xdr:rowOff>
    </xdr:to>
    <xdr:pic>
      <xdr:nvPicPr>
        <xdr:cNvPr id="3" name="Imagen 4">
          <a:extLst>
            <a:ext uri="{FF2B5EF4-FFF2-40B4-BE49-F238E27FC236}">
              <a16:creationId xmlns:a16="http://schemas.microsoft.com/office/drawing/2014/main" id="{4F00FE13-A0AA-493D-A2F4-29095718D5C3}"/>
            </a:ext>
          </a:extLst>
        </xdr:cNvPr>
        <xdr:cNvPicPr/>
      </xdr:nvPicPr>
      <xdr:blipFill>
        <a:blip xmlns:r="http://schemas.openxmlformats.org/officeDocument/2006/relationships" r:embed="rId1"/>
        <a:stretch/>
      </xdr:blipFill>
      <xdr:spPr>
        <a:xfrm>
          <a:off x="11931778" y="65943"/>
          <a:ext cx="652279" cy="472181"/>
        </a:xfrm>
        <a:prstGeom prst="rect">
          <a:avLst/>
        </a:prstGeom>
        <a:ln w="9360">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1685</xdr:col>
      <xdr:colOff>590550</xdr:colOff>
      <xdr:row>773</xdr:row>
      <xdr:rowOff>257175</xdr:rowOff>
    </xdr:from>
    <xdr:to>
      <xdr:col>1685</xdr:col>
      <xdr:colOff>819150</xdr:colOff>
      <xdr:row>773</xdr:row>
      <xdr:rowOff>495300</xdr:rowOff>
    </xdr:to>
    <xdr:sp macro="" textlink="">
      <xdr:nvSpPr>
        <xdr:cNvPr id="2" name="Oval 3">
          <a:extLst>
            <a:ext uri="{FF2B5EF4-FFF2-40B4-BE49-F238E27FC236}">
              <a16:creationId xmlns:a16="http://schemas.microsoft.com/office/drawing/2014/main" id="{50C8E075-2481-448F-9681-6D2989F61FEE}"/>
            </a:ext>
          </a:extLst>
        </xdr:cNvPr>
        <xdr:cNvSpPr>
          <a:spLocks noChangeArrowheads="1"/>
        </xdr:cNvSpPr>
      </xdr:nvSpPr>
      <xdr:spPr bwMode="auto">
        <a:xfrm>
          <a:off x="325688325" y="132889625"/>
          <a:ext cx="161925"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312682</xdr:colOff>
      <xdr:row>3</xdr:row>
      <xdr:rowOff>11074</xdr:rowOff>
    </xdr:to>
    <xdr:pic>
      <xdr:nvPicPr>
        <xdr:cNvPr id="3" name="Imagen 4">
          <a:extLst>
            <a:ext uri="{FF2B5EF4-FFF2-40B4-BE49-F238E27FC236}">
              <a16:creationId xmlns:a16="http://schemas.microsoft.com/office/drawing/2014/main" id="{B404F70C-C8A4-45A7-A99C-FDC3CD367ADB}"/>
            </a:ext>
          </a:extLst>
        </xdr:cNvPr>
        <xdr:cNvPicPr/>
      </xdr:nvPicPr>
      <xdr:blipFill>
        <a:blip xmlns:r="http://schemas.openxmlformats.org/officeDocument/2006/relationships" r:embed="rId1"/>
        <a:stretch/>
      </xdr:blipFill>
      <xdr:spPr>
        <a:xfrm>
          <a:off x="12573128" y="69118"/>
          <a:ext cx="655454" cy="445194"/>
        </a:xfrm>
        <a:prstGeom prst="rect">
          <a:avLst/>
        </a:prstGeom>
        <a:ln w="9360">
          <a:noFill/>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1685</xdr:col>
      <xdr:colOff>590550</xdr:colOff>
      <xdr:row>820</xdr:row>
      <xdr:rowOff>257175</xdr:rowOff>
    </xdr:from>
    <xdr:to>
      <xdr:col>1685</xdr:col>
      <xdr:colOff>819150</xdr:colOff>
      <xdr:row>820</xdr:row>
      <xdr:rowOff>495300</xdr:rowOff>
    </xdr:to>
    <xdr:sp macro="" textlink="">
      <xdr:nvSpPr>
        <xdr:cNvPr id="2" name="Oval 3">
          <a:extLst>
            <a:ext uri="{FF2B5EF4-FFF2-40B4-BE49-F238E27FC236}">
              <a16:creationId xmlns:a16="http://schemas.microsoft.com/office/drawing/2014/main" id="{CF30B2E7-E31D-4DC6-BF50-5CB3EFE16EC7}"/>
            </a:ext>
          </a:extLst>
        </xdr:cNvPr>
        <xdr:cNvSpPr>
          <a:spLocks noChangeArrowheads="1"/>
        </xdr:cNvSpPr>
      </xdr:nvSpPr>
      <xdr:spPr bwMode="auto">
        <a:xfrm>
          <a:off x="283375100" y="146015075"/>
          <a:ext cx="17780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309507</xdr:colOff>
      <xdr:row>3</xdr:row>
      <xdr:rowOff>914</xdr:rowOff>
    </xdr:to>
    <xdr:pic>
      <xdr:nvPicPr>
        <xdr:cNvPr id="3" name="Imagen 4">
          <a:extLst>
            <a:ext uri="{FF2B5EF4-FFF2-40B4-BE49-F238E27FC236}">
              <a16:creationId xmlns:a16="http://schemas.microsoft.com/office/drawing/2014/main" id="{2F612C82-E5F9-49F0-B21F-8FA07EE81920}"/>
            </a:ext>
          </a:extLst>
        </xdr:cNvPr>
        <xdr:cNvPicPr/>
      </xdr:nvPicPr>
      <xdr:blipFill>
        <a:blip xmlns:r="http://schemas.openxmlformats.org/officeDocument/2006/relationships" r:embed="rId1"/>
        <a:stretch/>
      </xdr:blipFill>
      <xdr:spPr>
        <a:xfrm>
          <a:off x="10471278" y="65943"/>
          <a:ext cx="569729" cy="472181"/>
        </a:xfrm>
        <a:prstGeom prst="rect">
          <a:avLst/>
        </a:prstGeom>
        <a:ln w="9360">
          <a:no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1685</xdr:col>
      <xdr:colOff>590550</xdr:colOff>
      <xdr:row>752</xdr:row>
      <xdr:rowOff>257175</xdr:rowOff>
    </xdr:from>
    <xdr:to>
      <xdr:col>1685</xdr:col>
      <xdr:colOff>819150</xdr:colOff>
      <xdr:row>752</xdr:row>
      <xdr:rowOff>495300</xdr:rowOff>
    </xdr:to>
    <xdr:sp macro="" textlink="">
      <xdr:nvSpPr>
        <xdr:cNvPr id="2" name="Oval 3">
          <a:extLst>
            <a:ext uri="{FF2B5EF4-FFF2-40B4-BE49-F238E27FC236}">
              <a16:creationId xmlns:a16="http://schemas.microsoft.com/office/drawing/2014/main" id="{5B2DD64C-D296-4A31-8C6E-CD796AA6B0A4}"/>
            </a:ext>
          </a:extLst>
        </xdr:cNvPr>
        <xdr:cNvSpPr>
          <a:spLocks noChangeArrowheads="1"/>
        </xdr:cNvSpPr>
      </xdr:nvSpPr>
      <xdr:spPr bwMode="auto">
        <a:xfrm>
          <a:off x="267985875" y="13662342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302437</xdr:colOff>
      <xdr:row>3</xdr:row>
      <xdr:rowOff>7899</xdr:rowOff>
    </xdr:to>
    <xdr:pic>
      <xdr:nvPicPr>
        <xdr:cNvPr id="3" name="Imagen 4">
          <a:extLst>
            <a:ext uri="{FF2B5EF4-FFF2-40B4-BE49-F238E27FC236}">
              <a16:creationId xmlns:a16="http://schemas.microsoft.com/office/drawing/2014/main" id="{856562A0-D4E5-4589-B0DE-04D5FD2E7001}"/>
            </a:ext>
          </a:extLst>
        </xdr:cNvPr>
        <xdr:cNvPicPr/>
      </xdr:nvPicPr>
      <xdr:blipFill>
        <a:blip xmlns:r="http://schemas.openxmlformats.org/officeDocument/2006/relationships" r:embed="rId1"/>
        <a:stretch/>
      </xdr:blipFill>
      <xdr:spPr>
        <a:xfrm>
          <a:off x="12858878" y="69118"/>
          <a:ext cx="648384" cy="481706"/>
        </a:xfrm>
        <a:prstGeom prst="rect">
          <a:avLst/>
        </a:prstGeom>
        <a:ln w="9360">
          <a:noFill/>
        </a:ln>
      </xdr:spPr>
    </xdr:pic>
    <xdr:clientData/>
  </xdr:twoCellAnchor>
  <xdr:twoCellAnchor>
    <xdr:from>
      <xdr:col>1685</xdr:col>
      <xdr:colOff>590550</xdr:colOff>
      <xdr:row>752</xdr:row>
      <xdr:rowOff>257175</xdr:rowOff>
    </xdr:from>
    <xdr:to>
      <xdr:col>1685</xdr:col>
      <xdr:colOff>819150</xdr:colOff>
      <xdr:row>752</xdr:row>
      <xdr:rowOff>495300</xdr:rowOff>
    </xdr:to>
    <xdr:sp macro="" textlink="">
      <xdr:nvSpPr>
        <xdr:cNvPr id="4" name="Oval 3">
          <a:extLst>
            <a:ext uri="{FF2B5EF4-FFF2-40B4-BE49-F238E27FC236}">
              <a16:creationId xmlns:a16="http://schemas.microsoft.com/office/drawing/2014/main" id="{137B2D76-09DE-4DDC-AF6A-1454625B7CBD}"/>
            </a:ext>
          </a:extLst>
        </xdr:cNvPr>
        <xdr:cNvSpPr>
          <a:spLocks noChangeArrowheads="1"/>
        </xdr:cNvSpPr>
      </xdr:nvSpPr>
      <xdr:spPr bwMode="auto">
        <a:xfrm>
          <a:off x="267985875" y="13662342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302437</xdr:colOff>
      <xdr:row>3</xdr:row>
      <xdr:rowOff>7899</xdr:rowOff>
    </xdr:to>
    <xdr:pic>
      <xdr:nvPicPr>
        <xdr:cNvPr id="5" name="Imagen 4">
          <a:extLst>
            <a:ext uri="{FF2B5EF4-FFF2-40B4-BE49-F238E27FC236}">
              <a16:creationId xmlns:a16="http://schemas.microsoft.com/office/drawing/2014/main" id="{ED08755E-CF58-4EAC-83BA-F54022F2B59B}"/>
            </a:ext>
          </a:extLst>
        </xdr:cNvPr>
        <xdr:cNvPicPr/>
      </xdr:nvPicPr>
      <xdr:blipFill>
        <a:blip xmlns:r="http://schemas.openxmlformats.org/officeDocument/2006/relationships" r:embed="rId1"/>
        <a:stretch/>
      </xdr:blipFill>
      <xdr:spPr>
        <a:xfrm>
          <a:off x="12858878" y="69118"/>
          <a:ext cx="648384" cy="481706"/>
        </a:xfrm>
        <a:prstGeom prst="rect">
          <a:avLst/>
        </a:prstGeom>
        <a:ln w="9360">
          <a:noFill/>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1685</xdr:col>
      <xdr:colOff>590550</xdr:colOff>
      <xdr:row>820</xdr:row>
      <xdr:rowOff>257175</xdr:rowOff>
    </xdr:from>
    <xdr:to>
      <xdr:col>1685</xdr:col>
      <xdr:colOff>819150</xdr:colOff>
      <xdr:row>820</xdr:row>
      <xdr:rowOff>495300</xdr:rowOff>
    </xdr:to>
    <xdr:sp macro="" textlink="">
      <xdr:nvSpPr>
        <xdr:cNvPr id="2" name="Oval 3">
          <a:extLst>
            <a:ext uri="{FF2B5EF4-FFF2-40B4-BE49-F238E27FC236}">
              <a16:creationId xmlns:a16="http://schemas.microsoft.com/office/drawing/2014/main" id="{6E121ACA-9401-4346-844C-67F014A64F80}"/>
            </a:ext>
          </a:extLst>
        </xdr:cNvPr>
        <xdr:cNvSpPr>
          <a:spLocks noChangeArrowheads="1"/>
        </xdr:cNvSpPr>
      </xdr:nvSpPr>
      <xdr:spPr bwMode="auto">
        <a:xfrm>
          <a:off x="324259575" y="12048807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oneCellAnchor>
    <xdr:from>
      <xdr:col>9</xdr:col>
      <xdr:colOff>330328</xdr:colOff>
      <xdr:row>0</xdr:row>
      <xdr:rowOff>65943</xdr:rowOff>
    </xdr:from>
    <xdr:ext cx="657972" cy="445613"/>
    <xdr:pic>
      <xdr:nvPicPr>
        <xdr:cNvPr id="3" name="Imagen 4">
          <a:extLst>
            <a:ext uri="{FF2B5EF4-FFF2-40B4-BE49-F238E27FC236}">
              <a16:creationId xmlns:a16="http://schemas.microsoft.com/office/drawing/2014/main" id="{9D8ACD38-4299-4D0A-B2D6-898C7706EB8F}"/>
            </a:ext>
          </a:extLst>
        </xdr:cNvPr>
        <xdr:cNvPicPr/>
      </xdr:nvPicPr>
      <xdr:blipFill>
        <a:blip xmlns:r="http://schemas.openxmlformats.org/officeDocument/2006/relationships" r:embed="rId1"/>
        <a:stretch/>
      </xdr:blipFill>
      <xdr:spPr>
        <a:xfrm>
          <a:off x="12344528" y="69118"/>
          <a:ext cx="657972" cy="445613"/>
        </a:xfrm>
        <a:prstGeom prst="rect">
          <a:avLst/>
        </a:prstGeom>
        <a:ln w="9360">
          <a:noFill/>
        </a:ln>
      </xdr:spPr>
    </xdr:pic>
    <xdr:clientData/>
  </xdr:oneCellAnchor>
</xdr:wsDr>
</file>

<file path=xl/drawings/drawing18.xml><?xml version="1.0" encoding="utf-8"?>
<xdr:wsDr xmlns:xdr="http://schemas.openxmlformats.org/drawingml/2006/spreadsheetDrawing" xmlns:a="http://schemas.openxmlformats.org/drawingml/2006/main">
  <xdr:twoCellAnchor>
    <xdr:from>
      <xdr:col>1685</xdr:col>
      <xdr:colOff>590550</xdr:colOff>
      <xdr:row>734</xdr:row>
      <xdr:rowOff>257175</xdr:rowOff>
    </xdr:from>
    <xdr:to>
      <xdr:col>1685</xdr:col>
      <xdr:colOff>819150</xdr:colOff>
      <xdr:row>734</xdr:row>
      <xdr:rowOff>495300</xdr:rowOff>
    </xdr:to>
    <xdr:sp macro="" textlink="">
      <xdr:nvSpPr>
        <xdr:cNvPr id="2" name="Oval 3">
          <a:extLst>
            <a:ext uri="{FF2B5EF4-FFF2-40B4-BE49-F238E27FC236}">
              <a16:creationId xmlns:a16="http://schemas.microsoft.com/office/drawing/2014/main" id="{83142D22-EAB4-4286-B48E-6711065A5258}"/>
            </a:ext>
          </a:extLst>
        </xdr:cNvPr>
        <xdr:cNvSpPr>
          <a:spLocks noChangeArrowheads="1"/>
        </xdr:cNvSpPr>
      </xdr:nvSpPr>
      <xdr:spPr bwMode="auto">
        <a:xfrm>
          <a:off x="309524400" y="103886000"/>
          <a:ext cx="2095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315857</xdr:colOff>
      <xdr:row>3</xdr:row>
      <xdr:rowOff>11074</xdr:rowOff>
    </xdr:to>
    <xdr:pic>
      <xdr:nvPicPr>
        <xdr:cNvPr id="3" name="Imagen 4">
          <a:extLst>
            <a:ext uri="{FF2B5EF4-FFF2-40B4-BE49-F238E27FC236}">
              <a16:creationId xmlns:a16="http://schemas.microsoft.com/office/drawing/2014/main" id="{5534B2CC-4A44-493F-9200-02024FA2D098}"/>
            </a:ext>
          </a:extLst>
        </xdr:cNvPr>
        <xdr:cNvPicPr/>
      </xdr:nvPicPr>
      <xdr:blipFill>
        <a:blip xmlns:r="http://schemas.openxmlformats.org/officeDocument/2006/relationships" r:embed="rId1"/>
        <a:stretch/>
      </xdr:blipFill>
      <xdr:spPr>
        <a:xfrm>
          <a:off x="11925428" y="69118"/>
          <a:ext cx="645929" cy="481706"/>
        </a:xfrm>
        <a:prstGeom prst="rect">
          <a:avLst/>
        </a:prstGeom>
        <a:ln w="9360">
          <a:noFill/>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1685</xdr:col>
      <xdr:colOff>590550</xdr:colOff>
      <xdr:row>742</xdr:row>
      <xdr:rowOff>257175</xdr:rowOff>
    </xdr:from>
    <xdr:to>
      <xdr:col>1685</xdr:col>
      <xdr:colOff>819150</xdr:colOff>
      <xdr:row>742</xdr:row>
      <xdr:rowOff>495300</xdr:rowOff>
    </xdr:to>
    <xdr:sp macro="" textlink="">
      <xdr:nvSpPr>
        <xdr:cNvPr id="2" name="Oval 3">
          <a:extLst>
            <a:ext uri="{FF2B5EF4-FFF2-40B4-BE49-F238E27FC236}">
              <a16:creationId xmlns:a16="http://schemas.microsoft.com/office/drawing/2014/main" id="{5C7D9E7D-0C2B-4AE0-8963-35A1D6B99292}"/>
            </a:ext>
          </a:extLst>
        </xdr:cNvPr>
        <xdr:cNvSpPr>
          <a:spLocks noChangeArrowheads="1"/>
        </xdr:cNvSpPr>
      </xdr:nvSpPr>
      <xdr:spPr bwMode="auto">
        <a:xfrm>
          <a:off x="314153550" y="145443575"/>
          <a:ext cx="2095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303157</xdr:colOff>
      <xdr:row>3</xdr:row>
      <xdr:rowOff>1549</xdr:rowOff>
    </xdr:to>
    <xdr:pic>
      <xdr:nvPicPr>
        <xdr:cNvPr id="3" name="Imagen 4">
          <a:extLst>
            <a:ext uri="{FF2B5EF4-FFF2-40B4-BE49-F238E27FC236}">
              <a16:creationId xmlns:a16="http://schemas.microsoft.com/office/drawing/2014/main" id="{F73FE2E9-5ACD-418F-82AF-3FE756F58595}"/>
            </a:ext>
          </a:extLst>
        </xdr:cNvPr>
        <xdr:cNvPicPr/>
      </xdr:nvPicPr>
      <xdr:blipFill>
        <a:blip xmlns:r="http://schemas.openxmlformats.org/officeDocument/2006/relationships" r:embed="rId1"/>
        <a:stretch/>
      </xdr:blipFill>
      <xdr:spPr>
        <a:xfrm>
          <a:off x="11931778" y="65943"/>
          <a:ext cx="652279" cy="472181"/>
        </a:xfrm>
        <a:prstGeom prst="rect">
          <a:avLst/>
        </a:prstGeom>
        <a:ln w="9360">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34192</xdr:colOff>
      <xdr:row>2</xdr:row>
      <xdr:rowOff>44936</xdr:rowOff>
    </xdr:from>
    <xdr:to>
      <xdr:col>11</xdr:col>
      <xdr:colOff>752230</xdr:colOff>
      <xdr:row>23</xdr:row>
      <xdr:rowOff>78154</xdr:rowOff>
    </xdr:to>
    <mc:AlternateContent xmlns:mc="http://schemas.openxmlformats.org/markup-compatibility/2006">
      <mc:Choice xmlns:cx1="http://schemas.microsoft.com/office/drawing/2015/9/8/chartex" Requires="cx1">
        <xdr:graphicFrame macro="">
          <xdr:nvGraphicFramePr>
            <xdr:cNvPr id="2" name="Gráfico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4861560" y="410696"/>
              <a:ext cx="0" cy="3873698"/>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wsDr>
</file>

<file path=xl/drawings/drawing20.xml><?xml version="1.0" encoding="utf-8"?>
<xdr:wsDr xmlns:xdr="http://schemas.openxmlformats.org/drawingml/2006/spreadsheetDrawing" xmlns:a="http://schemas.openxmlformats.org/drawingml/2006/main">
  <xdr:twoCellAnchor>
    <xdr:from>
      <xdr:col>1685</xdr:col>
      <xdr:colOff>590550</xdr:colOff>
      <xdr:row>815</xdr:row>
      <xdr:rowOff>257175</xdr:rowOff>
    </xdr:from>
    <xdr:to>
      <xdr:col>1685</xdr:col>
      <xdr:colOff>819150</xdr:colOff>
      <xdr:row>815</xdr:row>
      <xdr:rowOff>495300</xdr:rowOff>
    </xdr:to>
    <xdr:sp macro="" textlink="">
      <xdr:nvSpPr>
        <xdr:cNvPr id="2" name="Oval 3">
          <a:extLst>
            <a:ext uri="{FF2B5EF4-FFF2-40B4-BE49-F238E27FC236}">
              <a16:creationId xmlns:a16="http://schemas.microsoft.com/office/drawing/2014/main" id="{6F98B566-46CB-4999-B4D1-77D22D88868D}"/>
            </a:ext>
          </a:extLst>
        </xdr:cNvPr>
        <xdr:cNvSpPr>
          <a:spLocks noChangeArrowheads="1"/>
        </xdr:cNvSpPr>
      </xdr:nvSpPr>
      <xdr:spPr bwMode="auto">
        <a:xfrm>
          <a:off x="311162700" y="126403100"/>
          <a:ext cx="161925"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315858</xdr:colOff>
      <xdr:row>3</xdr:row>
      <xdr:rowOff>2087</xdr:rowOff>
    </xdr:to>
    <xdr:pic>
      <xdr:nvPicPr>
        <xdr:cNvPr id="3" name="Imagen 4">
          <a:extLst>
            <a:ext uri="{FF2B5EF4-FFF2-40B4-BE49-F238E27FC236}">
              <a16:creationId xmlns:a16="http://schemas.microsoft.com/office/drawing/2014/main" id="{8BCD4FEF-8B72-47C5-958C-C96FA5AA776E}"/>
            </a:ext>
          </a:extLst>
        </xdr:cNvPr>
        <xdr:cNvPicPr/>
      </xdr:nvPicPr>
      <xdr:blipFill>
        <a:blip xmlns:r="http://schemas.openxmlformats.org/officeDocument/2006/relationships" r:embed="rId1"/>
        <a:stretch/>
      </xdr:blipFill>
      <xdr:spPr>
        <a:xfrm>
          <a:off x="13173203" y="69118"/>
          <a:ext cx="655455" cy="434619"/>
        </a:xfrm>
        <a:prstGeom prst="rect">
          <a:avLst/>
        </a:prstGeom>
        <a:ln w="9360">
          <a:noFill/>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1685</xdr:col>
      <xdr:colOff>590550</xdr:colOff>
      <xdr:row>820</xdr:row>
      <xdr:rowOff>257175</xdr:rowOff>
    </xdr:from>
    <xdr:to>
      <xdr:col>1685</xdr:col>
      <xdr:colOff>819150</xdr:colOff>
      <xdr:row>820</xdr:row>
      <xdr:rowOff>495300</xdr:rowOff>
    </xdr:to>
    <xdr:sp macro="" textlink="">
      <xdr:nvSpPr>
        <xdr:cNvPr id="2" name="Oval 3">
          <a:extLst>
            <a:ext uri="{FF2B5EF4-FFF2-40B4-BE49-F238E27FC236}">
              <a16:creationId xmlns:a16="http://schemas.microsoft.com/office/drawing/2014/main" id="{FEC0B019-AD7F-4060-B985-490E33946FEB}"/>
            </a:ext>
          </a:extLst>
        </xdr:cNvPr>
        <xdr:cNvSpPr>
          <a:spLocks noChangeArrowheads="1"/>
        </xdr:cNvSpPr>
      </xdr:nvSpPr>
      <xdr:spPr bwMode="auto">
        <a:xfrm>
          <a:off x="337737450" y="18490247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309507</xdr:colOff>
      <xdr:row>2</xdr:row>
      <xdr:rowOff>26894</xdr:rowOff>
    </xdr:to>
    <xdr:pic>
      <xdr:nvPicPr>
        <xdr:cNvPr id="3" name="Imagen 4">
          <a:extLst>
            <a:ext uri="{FF2B5EF4-FFF2-40B4-BE49-F238E27FC236}">
              <a16:creationId xmlns:a16="http://schemas.microsoft.com/office/drawing/2014/main" id="{6203E3C8-E924-4B5E-BD6A-EEF4264A034F}"/>
            </a:ext>
          </a:extLst>
        </xdr:cNvPr>
        <xdr:cNvPicPr/>
      </xdr:nvPicPr>
      <xdr:blipFill>
        <a:blip xmlns:r="http://schemas.openxmlformats.org/officeDocument/2006/relationships" r:embed="rId1"/>
        <a:stretch/>
      </xdr:blipFill>
      <xdr:spPr>
        <a:xfrm>
          <a:off x="12344528" y="65943"/>
          <a:ext cx="658629" cy="329251"/>
        </a:xfrm>
        <a:prstGeom prst="rect">
          <a:avLst/>
        </a:prstGeom>
        <a:ln w="9360">
          <a:noFill/>
        </a:ln>
      </xdr:spPr>
    </xdr:pic>
    <xdr:clientData/>
  </xdr:twoCellAnchor>
  <xdr:twoCellAnchor>
    <xdr:from>
      <xdr:col>1685</xdr:col>
      <xdr:colOff>590550</xdr:colOff>
      <xdr:row>820</xdr:row>
      <xdr:rowOff>257175</xdr:rowOff>
    </xdr:from>
    <xdr:to>
      <xdr:col>1685</xdr:col>
      <xdr:colOff>819150</xdr:colOff>
      <xdr:row>820</xdr:row>
      <xdr:rowOff>495300</xdr:rowOff>
    </xdr:to>
    <xdr:sp macro="" textlink="">
      <xdr:nvSpPr>
        <xdr:cNvPr id="4" name="Oval 3">
          <a:extLst>
            <a:ext uri="{FF2B5EF4-FFF2-40B4-BE49-F238E27FC236}">
              <a16:creationId xmlns:a16="http://schemas.microsoft.com/office/drawing/2014/main" id="{33F74E1A-9ECD-4A72-89D3-9D96C1947157}"/>
            </a:ext>
          </a:extLst>
        </xdr:cNvPr>
        <xdr:cNvSpPr>
          <a:spLocks noChangeArrowheads="1"/>
        </xdr:cNvSpPr>
      </xdr:nvSpPr>
      <xdr:spPr bwMode="auto">
        <a:xfrm>
          <a:off x="337737450" y="18490247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309507</xdr:colOff>
      <xdr:row>2</xdr:row>
      <xdr:rowOff>26894</xdr:rowOff>
    </xdr:to>
    <xdr:pic>
      <xdr:nvPicPr>
        <xdr:cNvPr id="5" name="Imagen 4">
          <a:extLst>
            <a:ext uri="{FF2B5EF4-FFF2-40B4-BE49-F238E27FC236}">
              <a16:creationId xmlns:a16="http://schemas.microsoft.com/office/drawing/2014/main" id="{EE5EE432-9FF1-440D-A4C9-7F354BF6A223}"/>
            </a:ext>
          </a:extLst>
        </xdr:cNvPr>
        <xdr:cNvPicPr/>
      </xdr:nvPicPr>
      <xdr:blipFill>
        <a:blip xmlns:r="http://schemas.openxmlformats.org/officeDocument/2006/relationships" r:embed="rId1"/>
        <a:stretch/>
      </xdr:blipFill>
      <xdr:spPr>
        <a:xfrm>
          <a:off x="12344528" y="65943"/>
          <a:ext cx="658629" cy="329251"/>
        </a:xfrm>
        <a:prstGeom prst="rect">
          <a:avLst/>
        </a:prstGeom>
        <a:ln w="9360">
          <a:noFill/>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1685</xdr:col>
      <xdr:colOff>590550</xdr:colOff>
      <xdr:row>734</xdr:row>
      <xdr:rowOff>257175</xdr:rowOff>
    </xdr:from>
    <xdr:to>
      <xdr:col>1685</xdr:col>
      <xdr:colOff>819150</xdr:colOff>
      <xdr:row>734</xdr:row>
      <xdr:rowOff>495300</xdr:rowOff>
    </xdr:to>
    <xdr:sp macro="" textlink="">
      <xdr:nvSpPr>
        <xdr:cNvPr id="2" name="Oval 3">
          <a:extLst>
            <a:ext uri="{FF2B5EF4-FFF2-40B4-BE49-F238E27FC236}">
              <a16:creationId xmlns:a16="http://schemas.microsoft.com/office/drawing/2014/main" id="{7F60C8DF-4CA7-45B6-BE8A-06DAE8EEB316}"/>
            </a:ext>
          </a:extLst>
        </xdr:cNvPr>
        <xdr:cNvSpPr>
          <a:spLocks noChangeArrowheads="1"/>
        </xdr:cNvSpPr>
      </xdr:nvSpPr>
      <xdr:spPr bwMode="auto">
        <a:xfrm>
          <a:off x="283387800" y="144557750"/>
          <a:ext cx="180975"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312682</xdr:colOff>
      <xdr:row>3</xdr:row>
      <xdr:rowOff>7899</xdr:rowOff>
    </xdr:to>
    <xdr:pic>
      <xdr:nvPicPr>
        <xdr:cNvPr id="3" name="Imagen 4">
          <a:extLst>
            <a:ext uri="{FF2B5EF4-FFF2-40B4-BE49-F238E27FC236}">
              <a16:creationId xmlns:a16="http://schemas.microsoft.com/office/drawing/2014/main" id="{776BCA10-4AF8-45A6-A2D1-866DD355068C}"/>
            </a:ext>
          </a:extLst>
        </xdr:cNvPr>
        <xdr:cNvPicPr/>
      </xdr:nvPicPr>
      <xdr:blipFill>
        <a:blip xmlns:r="http://schemas.openxmlformats.org/officeDocument/2006/relationships" r:embed="rId1"/>
        <a:stretch/>
      </xdr:blipFill>
      <xdr:spPr>
        <a:xfrm>
          <a:off x="10468103" y="69118"/>
          <a:ext cx="569729" cy="481706"/>
        </a:xfrm>
        <a:prstGeom prst="rect">
          <a:avLst/>
        </a:prstGeom>
        <a:ln w="9360">
          <a:noFill/>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1685</xdr:col>
      <xdr:colOff>590550</xdr:colOff>
      <xdr:row>748</xdr:row>
      <xdr:rowOff>257175</xdr:rowOff>
    </xdr:from>
    <xdr:to>
      <xdr:col>1685</xdr:col>
      <xdr:colOff>819150</xdr:colOff>
      <xdr:row>748</xdr:row>
      <xdr:rowOff>495300</xdr:rowOff>
    </xdr:to>
    <xdr:sp macro="" textlink="">
      <xdr:nvSpPr>
        <xdr:cNvPr id="2" name="Oval 3">
          <a:extLst>
            <a:ext uri="{FF2B5EF4-FFF2-40B4-BE49-F238E27FC236}">
              <a16:creationId xmlns:a16="http://schemas.microsoft.com/office/drawing/2014/main" id="{C6536140-02D2-4E96-884C-B0534FE54C67}"/>
            </a:ext>
          </a:extLst>
        </xdr:cNvPr>
        <xdr:cNvSpPr>
          <a:spLocks noChangeArrowheads="1"/>
        </xdr:cNvSpPr>
      </xdr:nvSpPr>
      <xdr:spPr bwMode="auto">
        <a:xfrm>
          <a:off x="333355950" y="121078625"/>
          <a:ext cx="161925"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312682</xdr:colOff>
      <xdr:row>3</xdr:row>
      <xdr:rowOff>1200</xdr:rowOff>
    </xdr:to>
    <xdr:pic>
      <xdr:nvPicPr>
        <xdr:cNvPr id="3" name="Imagen 4">
          <a:extLst>
            <a:ext uri="{FF2B5EF4-FFF2-40B4-BE49-F238E27FC236}">
              <a16:creationId xmlns:a16="http://schemas.microsoft.com/office/drawing/2014/main" id="{32A0A3B0-8BBF-4089-9B2B-5FF5AB1E0A1D}"/>
            </a:ext>
          </a:extLst>
        </xdr:cNvPr>
        <xdr:cNvPicPr/>
      </xdr:nvPicPr>
      <xdr:blipFill>
        <a:blip xmlns:r="http://schemas.openxmlformats.org/officeDocument/2006/relationships" r:embed="rId1"/>
        <a:stretch/>
      </xdr:blipFill>
      <xdr:spPr>
        <a:xfrm>
          <a:off x="14782928" y="69118"/>
          <a:ext cx="655454" cy="433732"/>
        </a:xfrm>
        <a:prstGeom prst="rect">
          <a:avLst/>
        </a:prstGeom>
        <a:ln w="9360">
          <a:noFill/>
        </a:ln>
      </xdr:spPr>
    </xdr:pic>
    <xdr:clientData/>
  </xdr:twoCellAnchor>
  <xdr:twoCellAnchor>
    <xdr:from>
      <xdr:col>1685</xdr:col>
      <xdr:colOff>590550</xdr:colOff>
      <xdr:row>749</xdr:row>
      <xdr:rowOff>257175</xdr:rowOff>
    </xdr:from>
    <xdr:to>
      <xdr:col>1685</xdr:col>
      <xdr:colOff>819150</xdr:colOff>
      <xdr:row>749</xdr:row>
      <xdr:rowOff>495300</xdr:rowOff>
    </xdr:to>
    <xdr:sp macro="" textlink="">
      <xdr:nvSpPr>
        <xdr:cNvPr id="4" name="Oval 3">
          <a:extLst>
            <a:ext uri="{FF2B5EF4-FFF2-40B4-BE49-F238E27FC236}">
              <a16:creationId xmlns:a16="http://schemas.microsoft.com/office/drawing/2014/main" id="{AD082BE4-828F-45CB-948E-BE7785F68705}"/>
            </a:ext>
          </a:extLst>
        </xdr:cNvPr>
        <xdr:cNvSpPr>
          <a:spLocks noChangeArrowheads="1"/>
        </xdr:cNvSpPr>
      </xdr:nvSpPr>
      <xdr:spPr bwMode="auto">
        <a:xfrm>
          <a:off x="333355950" y="121240550"/>
          <a:ext cx="161925"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312682</xdr:colOff>
      <xdr:row>3</xdr:row>
      <xdr:rowOff>1200</xdr:rowOff>
    </xdr:to>
    <xdr:pic>
      <xdr:nvPicPr>
        <xdr:cNvPr id="5" name="Imagen 4">
          <a:extLst>
            <a:ext uri="{FF2B5EF4-FFF2-40B4-BE49-F238E27FC236}">
              <a16:creationId xmlns:a16="http://schemas.microsoft.com/office/drawing/2014/main" id="{3356B66F-2344-4846-9B5A-90706667CAB4}"/>
            </a:ext>
          </a:extLst>
        </xdr:cNvPr>
        <xdr:cNvPicPr/>
      </xdr:nvPicPr>
      <xdr:blipFill>
        <a:blip xmlns:r="http://schemas.openxmlformats.org/officeDocument/2006/relationships" r:embed="rId1"/>
        <a:stretch/>
      </xdr:blipFill>
      <xdr:spPr>
        <a:xfrm>
          <a:off x="14782928" y="69118"/>
          <a:ext cx="655454" cy="433732"/>
        </a:xfrm>
        <a:prstGeom prst="rect">
          <a:avLst/>
        </a:prstGeom>
        <a:ln w="9360">
          <a:noFill/>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1685</xdr:col>
      <xdr:colOff>590550</xdr:colOff>
      <xdr:row>710</xdr:row>
      <xdr:rowOff>257175</xdr:rowOff>
    </xdr:from>
    <xdr:to>
      <xdr:col>1685</xdr:col>
      <xdr:colOff>819150</xdr:colOff>
      <xdr:row>710</xdr:row>
      <xdr:rowOff>495300</xdr:rowOff>
    </xdr:to>
    <xdr:sp macro="" textlink="">
      <xdr:nvSpPr>
        <xdr:cNvPr id="2" name="Oval 3">
          <a:extLst>
            <a:ext uri="{FF2B5EF4-FFF2-40B4-BE49-F238E27FC236}">
              <a16:creationId xmlns:a16="http://schemas.microsoft.com/office/drawing/2014/main" id="{F0AC85C5-5A94-42D1-B709-9505383173EA}"/>
            </a:ext>
          </a:extLst>
        </xdr:cNvPr>
        <xdr:cNvSpPr>
          <a:spLocks noChangeArrowheads="1"/>
        </xdr:cNvSpPr>
      </xdr:nvSpPr>
      <xdr:spPr bwMode="auto">
        <a:xfrm>
          <a:off x="308508400" y="10834687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oneCellAnchor>
    <xdr:from>
      <xdr:col>9</xdr:col>
      <xdr:colOff>330328</xdr:colOff>
      <xdr:row>0</xdr:row>
      <xdr:rowOff>65943</xdr:rowOff>
    </xdr:from>
    <xdr:ext cx="653866" cy="440848"/>
    <xdr:pic>
      <xdr:nvPicPr>
        <xdr:cNvPr id="3" name="Imagen 4">
          <a:extLst>
            <a:ext uri="{FF2B5EF4-FFF2-40B4-BE49-F238E27FC236}">
              <a16:creationId xmlns:a16="http://schemas.microsoft.com/office/drawing/2014/main" id="{AA8B0C74-C765-4765-9EB5-23861C5F180E}"/>
            </a:ext>
          </a:extLst>
        </xdr:cNvPr>
        <xdr:cNvPicPr/>
      </xdr:nvPicPr>
      <xdr:blipFill>
        <a:blip xmlns:r="http://schemas.openxmlformats.org/officeDocument/2006/relationships" r:embed="rId1"/>
        <a:stretch/>
      </xdr:blipFill>
      <xdr:spPr>
        <a:xfrm>
          <a:off x="12388978" y="65943"/>
          <a:ext cx="653866" cy="440848"/>
        </a:xfrm>
        <a:prstGeom prst="rect">
          <a:avLst/>
        </a:prstGeom>
        <a:ln w="9360">
          <a:noFill/>
        </a:ln>
      </xdr:spPr>
    </xdr:pic>
    <xdr:clientData/>
  </xdr:oneCellAnchor>
</xdr:wsDr>
</file>

<file path=xl/drawings/drawing3.xml><?xml version="1.0" encoding="utf-8"?>
<xdr:wsDr xmlns:xdr="http://schemas.openxmlformats.org/drawingml/2006/spreadsheetDrawing" xmlns:a="http://schemas.openxmlformats.org/drawingml/2006/main">
  <xdr:twoCellAnchor>
    <xdr:from>
      <xdr:col>1685</xdr:col>
      <xdr:colOff>590550</xdr:colOff>
      <xdr:row>730</xdr:row>
      <xdr:rowOff>257175</xdr:rowOff>
    </xdr:from>
    <xdr:to>
      <xdr:col>1685</xdr:col>
      <xdr:colOff>819150</xdr:colOff>
      <xdr:row>730</xdr:row>
      <xdr:rowOff>495300</xdr:rowOff>
    </xdr:to>
    <xdr:sp macro="" textlink="">
      <xdr:nvSpPr>
        <xdr:cNvPr id="2" name="Oval 3">
          <a:extLst>
            <a:ext uri="{FF2B5EF4-FFF2-40B4-BE49-F238E27FC236}">
              <a16:creationId xmlns:a16="http://schemas.microsoft.com/office/drawing/2014/main" id="{916795B2-A301-496D-ADAA-966846011323}"/>
            </a:ext>
          </a:extLst>
        </xdr:cNvPr>
        <xdr:cNvSpPr>
          <a:spLocks noChangeArrowheads="1"/>
        </xdr:cNvSpPr>
      </xdr:nvSpPr>
      <xdr:spPr bwMode="auto">
        <a:xfrm>
          <a:off x="311038875" y="145557875"/>
          <a:ext cx="2095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315857</xdr:colOff>
      <xdr:row>3</xdr:row>
      <xdr:rowOff>11074</xdr:rowOff>
    </xdr:to>
    <xdr:pic>
      <xdr:nvPicPr>
        <xdr:cNvPr id="3" name="Imagen 4">
          <a:extLst>
            <a:ext uri="{FF2B5EF4-FFF2-40B4-BE49-F238E27FC236}">
              <a16:creationId xmlns:a16="http://schemas.microsoft.com/office/drawing/2014/main" id="{B4B376D3-78C8-4B4D-A9A5-6172C833FC6A}"/>
            </a:ext>
          </a:extLst>
        </xdr:cNvPr>
        <xdr:cNvPicPr/>
      </xdr:nvPicPr>
      <xdr:blipFill>
        <a:blip xmlns:r="http://schemas.openxmlformats.org/officeDocument/2006/relationships" r:embed="rId1"/>
        <a:stretch/>
      </xdr:blipFill>
      <xdr:spPr>
        <a:xfrm>
          <a:off x="11506328" y="69118"/>
          <a:ext cx="655454" cy="481706"/>
        </a:xfrm>
        <a:prstGeom prst="rect">
          <a:avLst/>
        </a:prstGeom>
        <a:ln w="9360">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1685</xdr:col>
      <xdr:colOff>590550</xdr:colOff>
      <xdr:row>818</xdr:row>
      <xdr:rowOff>257175</xdr:rowOff>
    </xdr:from>
    <xdr:to>
      <xdr:col>1685</xdr:col>
      <xdr:colOff>819150</xdr:colOff>
      <xdr:row>818</xdr:row>
      <xdr:rowOff>495300</xdr:rowOff>
    </xdr:to>
    <xdr:sp macro="" textlink="">
      <xdr:nvSpPr>
        <xdr:cNvPr id="2" name="Oval 3">
          <a:extLst>
            <a:ext uri="{FF2B5EF4-FFF2-40B4-BE49-F238E27FC236}">
              <a16:creationId xmlns:a16="http://schemas.microsoft.com/office/drawing/2014/main" id="{0C2F4718-2358-46BF-A981-BD055174CF9D}"/>
            </a:ext>
          </a:extLst>
        </xdr:cNvPr>
        <xdr:cNvSpPr>
          <a:spLocks noChangeArrowheads="1"/>
        </xdr:cNvSpPr>
      </xdr:nvSpPr>
      <xdr:spPr bwMode="auto">
        <a:xfrm>
          <a:off x="316915800" y="107086400"/>
          <a:ext cx="2095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315858</xdr:colOff>
      <xdr:row>3</xdr:row>
      <xdr:rowOff>1242</xdr:rowOff>
    </xdr:to>
    <xdr:pic>
      <xdr:nvPicPr>
        <xdr:cNvPr id="3" name="Imagen 4">
          <a:extLst>
            <a:ext uri="{FF2B5EF4-FFF2-40B4-BE49-F238E27FC236}">
              <a16:creationId xmlns:a16="http://schemas.microsoft.com/office/drawing/2014/main" id="{7513ED17-15C7-4C49-B66C-B3BC177EB9EE}"/>
            </a:ext>
          </a:extLst>
        </xdr:cNvPr>
        <xdr:cNvPicPr/>
      </xdr:nvPicPr>
      <xdr:blipFill>
        <a:blip xmlns:r="http://schemas.openxmlformats.org/officeDocument/2006/relationships" r:embed="rId1"/>
        <a:stretch/>
      </xdr:blipFill>
      <xdr:spPr>
        <a:xfrm>
          <a:off x="12087353" y="69118"/>
          <a:ext cx="655455" cy="446474"/>
        </a:xfrm>
        <a:prstGeom prst="rect">
          <a:avLst/>
        </a:prstGeom>
        <a:ln w="9360">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1685</xdr:col>
      <xdr:colOff>590550</xdr:colOff>
      <xdr:row>820</xdr:row>
      <xdr:rowOff>257175</xdr:rowOff>
    </xdr:from>
    <xdr:to>
      <xdr:col>1685</xdr:col>
      <xdr:colOff>819150</xdr:colOff>
      <xdr:row>820</xdr:row>
      <xdr:rowOff>495300</xdr:rowOff>
    </xdr:to>
    <xdr:sp macro="" textlink="">
      <xdr:nvSpPr>
        <xdr:cNvPr id="2" name="Oval 3">
          <a:extLst>
            <a:ext uri="{FF2B5EF4-FFF2-40B4-BE49-F238E27FC236}">
              <a16:creationId xmlns:a16="http://schemas.microsoft.com/office/drawing/2014/main" id="{5E8F6813-A416-4EE1-8346-6FFD641061F5}"/>
            </a:ext>
          </a:extLst>
        </xdr:cNvPr>
        <xdr:cNvSpPr>
          <a:spLocks noChangeArrowheads="1"/>
        </xdr:cNvSpPr>
      </xdr:nvSpPr>
      <xdr:spPr bwMode="auto">
        <a:xfrm>
          <a:off x="324821550" y="118887875"/>
          <a:ext cx="2095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468257</xdr:colOff>
      <xdr:row>3</xdr:row>
      <xdr:rowOff>11074</xdr:rowOff>
    </xdr:to>
    <xdr:pic>
      <xdr:nvPicPr>
        <xdr:cNvPr id="3" name="Imagen 4">
          <a:extLst>
            <a:ext uri="{FF2B5EF4-FFF2-40B4-BE49-F238E27FC236}">
              <a16:creationId xmlns:a16="http://schemas.microsoft.com/office/drawing/2014/main" id="{FB9E3FE2-7511-4391-9D10-04C0573BDFA6}"/>
            </a:ext>
          </a:extLst>
        </xdr:cNvPr>
        <xdr:cNvPicPr/>
      </xdr:nvPicPr>
      <xdr:blipFill>
        <a:blip xmlns:r="http://schemas.openxmlformats.org/officeDocument/2006/relationships" r:embed="rId1"/>
        <a:stretch/>
      </xdr:blipFill>
      <xdr:spPr>
        <a:xfrm>
          <a:off x="13478003" y="69118"/>
          <a:ext cx="741179" cy="481706"/>
        </a:xfrm>
        <a:prstGeom prst="rect">
          <a:avLst/>
        </a:prstGeom>
        <a:ln w="9360">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1685</xdr:col>
      <xdr:colOff>590550</xdr:colOff>
      <xdr:row>730</xdr:row>
      <xdr:rowOff>257175</xdr:rowOff>
    </xdr:from>
    <xdr:to>
      <xdr:col>1685</xdr:col>
      <xdr:colOff>819150</xdr:colOff>
      <xdr:row>730</xdr:row>
      <xdr:rowOff>495300</xdr:rowOff>
    </xdr:to>
    <xdr:sp macro="" textlink="">
      <xdr:nvSpPr>
        <xdr:cNvPr id="2" name="Oval 3">
          <a:extLst>
            <a:ext uri="{FF2B5EF4-FFF2-40B4-BE49-F238E27FC236}">
              <a16:creationId xmlns:a16="http://schemas.microsoft.com/office/drawing/2014/main" id="{230B90CF-3E37-4FF6-9DD8-68B7BC200DA8}"/>
            </a:ext>
          </a:extLst>
        </xdr:cNvPr>
        <xdr:cNvSpPr>
          <a:spLocks noChangeArrowheads="1"/>
        </xdr:cNvSpPr>
      </xdr:nvSpPr>
      <xdr:spPr bwMode="auto">
        <a:xfrm>
          <a:off x="283375100" y="146015075"/>
          <a:ext cx="17780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309507</xdr:colOff>
      <xdr:row>3</xdr:row>
      <xdr:rowOff>914</xdr:rowOff>
    </xdr:to>
    <xdr:pic>
      <xdr:nvPicPr>
        <xdr:cNvPr id="3" name="Imagen 4">
          <a:extLst>
            <a:ext uri="{FF2B5EF4-FFF2-40B4-BE49-F238E27FC236}">
              <a16:creationId xmlns:a16="http://schemas.microsoft.com/office/drawing/2014/main" id="{BB81A73C-00A8-4D0D-A45B-C5E83CB17774}"/>
            </a:ext>
          </a:extLst>
        </xdr:cNvPr>
        <xdr:cNvPicPr/>
      </xdr:nvPicPr>
      <xdr:blipFill>
        <a:blip xmlns:r="http://schemas.openxmlformats.org/officeDocument/2006/relationships" r:embed="rId1"/>
        <a:stretch/>
      </xdr:blipFill>
      <xdr:spPr>
        <a:xfrm>
          <a:off x="10471278" y="65943"/>
          <a:ext cx="569729" cy="472181"/>
        </a:xfrm>
        <a:prstGeom prst="rect">
          <a:avLst/>
        </a:prstGeom>
        <a:ln w="9360">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1685</xdr:col>
      <xdr:colOff>590550</xdr:colOff>
      <xdr:row>820</xdr:row>
      <xdr:rowOff>257175</xdr:rowOff>
    </xdr:from>
    <xdr:to>
      <xdr:col>1685</xdr:col>
      <xdr:colOff>819150</xdr:colOff>
      <xdr:row>820</xdr:row>
      <xdr:rowOff>495300</xdr:rowOff>
    </xdr:to>
    <xdr:sp macro="" textlink="">
      <xdr:nvSpPr>
        <xdr:cNvPr id="2" name="Oval 3">
          <a:extLst>
            <a:ext uri="{FF2B5EF4-FFF2-40B4-BE49-F238E27FC236}">
              <a16:creationId xmlns:a16="http://schemas.microsoft.com/office/drawing/2014/main" id="{00000000-0008-0000-1400-000002000000}"/>
            </a:ext>
          </a:extLst>
        </xdr:cNvPr>
        <xdr:cNvSpPr>
          <a:spLocks noChangeArrowheads="1"/>
        </xdr:cNvSpPr>
      </xdr:nvSpPr>
      <xdr:spPr bwMode="auto">
        <a:xfrm>
          <a:off x="306228750" y="158943675"/>
          <a:ext cx="228600" cy="0"/>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315857</xdr:colOff>
      <xdr:row>3</xdr:row>
      <xdr:rowOff>87274</xdr:rowOff>
    </xdr:to>
    <xdr:pic>
      <xdr:nvPicPr>
        <xdr:cNvPr id="3" name="Imagen 4">
          <a:extLst>
            <a:ext uri="{FF2B5EF4-FFF2-40B4-BE49-F238E27FC236}">
              <a16:creationId xmlns:a16="http://schemas.microsoft.com/office/drawing/2014/main" id="{00000000-0008-0000-1400-000003000000}"/>
            </a:ext>
          </a:extLst>
        </xdr:cNvPr>
        <xdr:cNvPicPr/>
      </xdr:nvPicPr>
      <xdr:blipFill>
        <a:blip xmlns:r="http://schemas.openxmlformats.org/officeDocument/2006/relationships" r:embed="rId1"/>
        <a:stretch/>
      </xdr:blipFill>
      <xdr:spPr>
        <a:xfrm>
          <a:off x="10855453" y="65943"/>
          <a:ext cx="626879" cy="481706"/>
        </a:xfrm>
        <a:prstGeom prst="rect">
          <a:avLst/>
        </a:prstGeom>
        <a:ln w="9360">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1685</xdr:col>
      <xdr:colOff>590550</xdr:colOff>
      <xdr:row>820</xdr:row>
      <xdr:rowOff>257175</xdr:rowOff>
    </xdr:from>
    <xdr:to>
      <xdr:col>1685</xdr:col>
      <xdr:colOff>819150</xdr:colOff>
      <xdr:row>820</xdr:row>
      <xdr:rowOff>495300</xdr:rowOff>
    </xdr:to>
    <xdr:sp macro="" textlink="">
      <xdr:nvSpPr>
        <xdr:cNvPr id="2" name="Oval 3">
          <a:extLst>
            <a:ext uri="{FF2B5EF4-FFF2-40B4-BE49-F238E27FC236}">
              <a16:creationId xmlns:a16="http://schemas.microsoft.com/office/drawing/2014/main" id="{00000000-0008-0000-1000-000002000000}"/>
            </a:ext>
          </a:extLst>
        </xdr:cNvPr>
        <xdr:cNvSpPr>
          <a:spLocks noChangeArrowheads="1"/>
        </xdr:cNvSpPr>
      </xdr:nvSpPr>
      <xdr:spPr bwMode="auto">
        <a:xfrm>
          <a:off x="1284560550" y="13033057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oneCellAnchor>
    <xdr:from>
      <xdr:col>9</xdr:col>
      <xdr:colOff>330328</xdr:colOff>
      <xdr:row>0</xdr:row>
      <xdr:rowOff>65943</xdr:rowOff>
    </xdr:from>
    <xdr:ext cx="658629" cy="449649"/>
    <xdr:pic>
      <xdr:nvPicPr>
        <xdr:cNvPr id="3" name="Imagen 4">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1"/>
        <a:stretch/>
      </xdr:blipFill>
      <xdr:spPr>
        <a:xfrm>
          <a:off x="7188328" y="65943"/>
          <a:ext cx="658629" cy="449649"/>
        </a:xfrm>
        <a:prstGeom prst="rect">
          <a:avLst/>
        </a:prstGeom>
        <a:ln w="9360">
          <a:noFill/>
        </a:ln>
      </xdr:spPr>
    </xdr:pic>
    <xdr:clientData/>
  </xdr:oneCellAnchor>
</xdr:wsDr>
</file>

<file path=xl/drawings/drawing9.xml><?xml version="1.0" encoding="utf-8"?>
<xdr:wsDr xmlns:xdr="http://schemas.openxmlformats.org/drawingml/2006/spreadsheetDrawing" xmlns:a="http://schemas.openxmlformats.org/drawingml/2006/main">
  <xdr:twoCellAnchor>
    <xdr:from>
      <xdr:col>1685</xdr:col>
      <xdr:colOff>590550</xdr:colOff>
      <xdr:row>746</xdr:row>
      <xdr:rowOff>257175</xdr:rowOff>
    </xdr:from>
    <xdr:to>
      <xdr:col>1685</xdr:col>
      <xdr:colOff>819150</xdr:colOff>
      <xdr:row>746</xdr:row>
      <xdr:rowOff>495300</xdr:rowOff>
    </xdr:to>
    <xdr:sp macro="" textlink="">
      <xdr:nvSpPr>
        <xdr:cNvPr id="2" name="Oval 3">
          <a:extLst>
            <a:ext uri="{FF2B5EF4-FFF2-40B4-BE49-F238E27FC236}">
              <a16:creationId xmlns:a16="http://schemas.microsoft.com/office/drawing/2014/main" id="{DFEA400F-6FD1-40B0-8922-35F0FA292A56}"/>
            </a:ext>
          </a:extLst>
        </xdr:cNvPr>
        <xdr:cNvSpPr>
          <a:spLocks noChangeArrowheads="1"/>
        </xdr:cNvSpPr>
      </xdr:nvSpPr>
      <xdr:spPr bwMode="auto">
        <a:xfrm>
          <a:off x="368801650" y="175764825"/>
          <a:ext cx="2095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303157</xdr:colOff>
      <xdr:row>3</xdr:row>
      <xdr:rowOff>1549</xdr:rowOff>
    </xdr:to>
    <xdr:pic>
      <xdr:nvPicPr>
        <xdr:cNvPr id="3" name="Imagen 4">
          <a:extLst>
            <a:ext uri="{FF2B5EF4-FFF2-40B4-BE49-F238E27FC236}">
              <a16:creationId xmlns:a16="http://schemas.microsoft.com/office/drawing/2014/main" id="{13E586B2-03CC-45C4-A7CD-9E3EA8072002}"/>
            </a:ext>
          </a:extLst>
        </xdr:cNvPr>
        <xdr:cNvPicPr/>
      </xdr:nvPicPr>
      <xdr:blipFill>
        <a:blip xmlns:r="http://schemas.openxmlformats.org/officeDocument/2006/relationships" r:embed="rId1"/>
        <a:stretch/>
      </xdr:blipFill>
      <xdr:spPr>
        <a:xfrm>
          <a:off x="13595478" y="65943"/>
          <a:ext cx="747529" cy="472181"/>
        </a:xfrm>
        <a:prstGeom prst="rect">
          <a:avLst/>
        </a:prstGeom>
        <a:ln w="9360">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orge_1dus72m\Downloads\202450500189613_0000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JECL%20-%20CPU\IDU\Sistemas%20de%20gesti&#243;n%20de%20riesgo\Matrices%20de%20gesti&#243;n%20de%20riesgos%202024\3er%20Cuatrimestre\Antisoborno\Subdirectora%20T&#233;cnica%20de%20Tesorer&#237;a%20y%20Recaudo.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JECL%20-%20CPU\IDU\Sistemas%20de%20gesti&#243;n%20de%20riesgo\Matrices%20de%20gesti&#243;n%20de%20riesgos%202024\2do%20Cuatrimestre\Matrices%20Antisoborno\Subdirectora%20T&#233;cnica%20de%20Recursos%20F&#237;sicos%20Rev.%20SGGC%20-%20JC%2010.2024.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Users\air\Downloads\FOPE26_MATRIZ_DE_RIESGOS_DE_SOBORNO_V4%20strf%20final_2024_03.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Users\air\Downloads\FOPE26_MATRIZ_DE_RIESGOS_DE_SOBORNO_V4%20final_2024_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camatine1\Documents\SGAS%20ISO%2037001%202016\ISO%2037001-old\RIESGOS%20SGAS\Gesti&#243;n%20Legal\FOPE05_MATRIZ_RIESGOS_DE_SOBORNO.GEST_LEGAL_V_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Familia\Downloads\FOPE26_MATRIZ_DE_RIESGOS_DE_SOBORNO_V4%20borrador%2024ene20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JECL%20-%20CPU\IDU\Sistemas%20de%20gesti&#243;n%20de%20riesgo\Matrices%20de%20gesti&#243;n%20de%20riesgos%202024\3er%20Cuatrimestre\Antisoborno\Jefe%20de%20Oficina%20de%20Relacionamiento%20y%20Servicio%20a%20la%20Ciudadani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JECL%20-%20CPU\IDU\Sistemas%20de%20gesti&#243;n%20de%20riesgo\Matrices%20de%20gesti&#243;n%20de%20riesgos%202024\3er%20Cuatrimestre\Antisoborno\Director%20T&#233;cnico%20de%20Procesos%20Selectivo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JECL%20-%20CPU\IDU\Sistemas%20de%20gesti&#243;n%20de%20riesgo\Matrices%20de%20gesti&#243;n%20de%20riesgos%202024\3er%20Cuatrimestre\Antisoborno\Directora%20T&#233;cnica%20de%20Conservaci&#243;n%20de%20la%20Infraestructur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JECL%20-%20CPU\IDU\Sistemas%20de%20gesti&#243;n%20de%20riesgo\Matrices%20de%20gesti&#243;n%20de%20riesgos%202024\3er%20Cuatrimestre\Antisoborno\Director%20T&#233;cnico%20de%20Apoyo%20a%20la%20Valorizaci&#243;n.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Users\air\Downloads\FOPE26_MATRIZ_DE_RIESGOS_DE_ANTISOBORNO_ACTUALIZACION%20202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JECL%20-%20CPU\IDU\Sistemas%20de%20gesti&#243;n%20de%20riesgo\Matrices%20de%20gesti&#243;n%20de%20riesgos%202024\3er%20Cuatrimestre\Antisoborno\Director%20T&#233;cnico%20de%20Gesti&#243;n%20Judici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RIESGOS"/>
      <sheetName val="MAPA X ROLES"/>
      <sheetName val="G CONTR"/>
      <sheetName val="G PREDIAL"/>
      <sheetName val="CONSTR PROY"/>
      <sheetName val="CONSERVAC INFR"/>
      <sheetName val="DISEÑO PROY"/>
      <sheetName val="G TIC"/>
      <sheetName val="G FINANC"/>
      <sheetName val="PREINVERSION"/>
      <sheetName val="G REC FIS"/>
      <sheetName val="G VALORIZ"/>
      <sheetName val="D DOCUM"/>
      <sheetName val="G TALENT H"/>
      <sheetName val="G SOCIAL Y R-C"/>
      <sheetName val="G INT PROY"/>
      <sheetName val="EVAL CONT"/>
      <sheetName val="INNOVAC"/>
      <sheetName val="G INTERINST"/>
      <sheetName val="G LEGAL"/>
      <sheetName val="PRACT INTEG"/>
      <sheetName val="MEJOR CONT"/>
      <sheetName val="PLAN ESTR"/>
      <sheetName val="COMUNIC"/>
      <sheetName val="Escalas"/>
      <sheetName val="INSTRUCTIVO"/>
      <sheetName val="Control"/>
    </sheetNames>
    <sheetDataSet>
      <sheetData sheetId="0">
        <row r="24">
          <cell r="E24">
            <v>299</v>
          </cell>
        </row>
      </sheetData>
      <sheetData sheetId="1">
        <row r="2">
          <cell r="A2" t="str">
            <v>Gestión Contractual</v>
          </cell>
          <cell r="B2">
            <v>12</v>
          </cell>
          <cell r="C2">
            <v>12</v>
          </cell>
        </row>
        <row r="3">
          <cell r="A3" t="str">
            <v>Gestión Predial</v>
          </cell>
          <cell r="B3">
            <v>12</v>
          </cell>
          <cell r="C3">
            <v>12</v>
          </cell>
        </row>
        <row r="4">
          <cell r="A4" t="str">
            <v>Construcción de Proyectos</v>
          </cell>
          <cell r="B4">
            <v>27</v>
          </cell>
          <cell r="C4">
            <v>26</v>
          </cell>
        </row>
        <row r="5">
          <cell r="A5" t="str">
            <v>Conservación de Infraestructura</v>
          </cell>
          <cell r="B5">
            <v>15</v>
          </cell>
          <cell r="C5">
            <v>15</v>
          </cell>
        </row>
        <row r="6">
          <cell r="A6" t="str">
            <v>Diseño de proyectos</v>
          </cell>
          <cell r="B6">
            <v>5</v>
          </cell>
          <cell r="C6">
            <v>5</v>
          </cell>
        </row>
        <row r="7">
          <cell r="A7" t="str">
            <v>Tecnologías de la Información y la Comunicación</v>
          </cell>
          <cell r="B7">
            <v>7</v>
          </cell>
          <cell r="C7">
            <v>7</v>
          </cell>
        </row>
        <row r="8">
          <cell r="A8" t="str">
            <v>Gestión Financiera</v>
          </cell>
          <cell r="B8">
            <v>12</v>
          </cell>
          <cell r="C8">
            <v>12</v>
          </cell>
        </row>
        <row r="9">
          <cell r="A9" t="str">
            <v>Preinversión (Factibilidad)</v>
          </cell>
          <cell r="B9">
            <v>9</v>
          </cell>
          <cell r="C9">
            <v>9</v>
          </cell>
        </row>
        <row r="10">
          <cell r="A10" t="str">
            <v>Gestión de Recursos Físicos</v>
          </cell>
          <cell r="B10">
            <v>9</v>
          </cell>
          <cell r="C10">
            <v>9</v>
          </cell>
        </row>
        <row r="11">
          <cell r="A11" t="str">
            <v>Gestión de Valorización</v>
          </cell>
          <cell r="B11">
            <v>6</v>
          </cell>
          <cell r="C11">
            <v>5</v>
          </cell>
        </row>
        <row r="12">
          <cell r="A12" t="str">
            <v>Gestión Documental</v>
          </cell>
          <cell r="B12">
            <v>3</v>
          </cell>
          <cell r="C12">
            <v>3</v>
          </cell>
        </row>
        <row r="13">
          <cell r="A13" t="str">
            <v>Gestión de Talento Humano</v>
          </cell>
          <cell r="B13">
            <v>3</v>
          </cell>
          <cell r="C13">
            <v>3</v>
          </cell>
        </row>
        <row r="14">
          <cell r="A14" t="str">
            <v>Gestión Social y Servicios a la Ciudadanía</v>
          </cell>
          <cell r="B14">
            <v>4</v>
          </cell>
          <cell r="C14">
            <v>4</v>
          </cell>
        </row>
        <row r="15">
          <cell r="A15" t="str">
            <v>Gestión Integral de Proyectos</v>
          </cell>
          <cell r="B15">
            <v>1</v>
          </cell>
          <cell r="C15">
            <v>1</v>
          </cell>
        </row>
        <row r="16">
          <cell r="A16" t="str">
            <v>Evaluación y Control</v>
          </cell>
          <cell r="B16">
            <v>11</v>
          </cell>
          <cell r="C16">
            <v>10</v>
          </cell>
        </row>
        <row r="17">
          <cell r="A17" t="str">
            <v>Innovación</v>
          </cell>
          <cell r="B17">
            <v>3</v>
          </cell>
          <cell r="C17">
            <v>3</v>
          </cell>
        </row>
        <row r="18">
          <cell r="A18" t="str">
            <v>Gestión Interinstitucional</v>
          </cell>
          <cell r="B18">
            <v>5</v>
          </cell>
          <cell r="C18">
            <v>5</v>
          </cell>
        </row>
        <row r="19">
          <cell r="A19" t="str">
            <v>Gestión Legal</v>
          </cell>
          <cell r="B19">
            <v>2</v>
          </cell>
          <cell r="C19">
            <v>2</v>
          </cell>
        </row>
        <row r="20">
          <cell r="A20" t="str">
            <v>Prácticas</v>
          </cell>
          <cell r="B20">
            <v>2</v>
          </cell>
          <cell r="C20">
            <v>2</v>
          </cell>
        </row>
        <row r="21">
          <cell r="A21" t="str">
            <v>Mejora Continua</v>
          </cell>
          <cell r="B21">
            <v>1</v>
          </cell>
          <cell r="C21">
            <v>1</v>
          </cell>
        </row>
        <row r="22">
          <cell r="A22" t="str">
            <v>Planeación Estratégica</v>
          </cell>
          <cell r="B22">
            <v>1</v>
          </cell>
          <cell r="C22">
            <v>1</v>
          </cell>
        </row>
        <row r="23">
          <cell r="A23" t="str">
            <v>Comunicaciones</v>
          </cell>
          <cell r="B23">
            <v>1</v>
          </cell>
          <cell r="C23">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RIESGOS"/>
      <sheetName val="MAPA X ROLES"/>
      <sheetName val="G FINANC"/>
      <sheetName val="Escalas"/>
      <sheetName val="INSTRUCTIVO"/>
      <sheetName val="Control"/>
    </sheetNames>
    <sheetDataSet>
      <sheetData sheetId="0"/>
      <sheetData sheetId="1"/>
      <sheetData sheetId="2">
        <row r="681">
          <cell r="BLU681">
            <v>1</v>
          </cell>
          <cell r="BLV681">
            <v>2</v>
          </cell>
          <cell r="BLW681">
            <v>3</v>
          </cell>
          <cell r="BLX681">
            <v>4</v>
          </cell>
          <cell r="BLY681">
            <v>5</v>
          </cell>
        </row>
        <row r="682">
          <cell r="BLU682" t="str">
            <v>1 - Leve</v>
          </cell>
          <cell r="BLV682" t="str">
            <v>2 - Menor</v>
          </cell>
          <cell r="BLW682" t="str">
            <v>3 - Moderado</v>
          </cell>
          <cell r="BLX682" t="str">
            <v>4 - Mayor</v>
          </cell>
          <cell r="BLY682" t="str">
            <v>5 - Catastrófico</v>
          </cell>
        </row>
        <row r="684">
          <cell r="BLR684">
            <v>5</v>
          </cell>
          <cell r="BLS684" t="str">
            <v>5 - Muy Alta</v>
          </cell>
          <cell r="BLU684" t="str">
            <v>MODERADO</v>
          </cell>
          <cell r="BLV684" t="str">
            <v>ALTO</v>
          </cell>
          <cell r="BLW684" t="str">
            <v>ALTO</v>
          </cell>
          <cell r="BLX684" t="str">
            <v>EXTREMO</v>
          </cell>
          <cell r="BLY684" t="str">
            <v>EXTREMO</v>
          </cell>
        </row>
        <row r="685">
          <cell r="BLR685">
            <v>4</v>
          </cell>
          <cell r="BLS685" t="str">
            <v>4 - Alta</v>
          </cell>
          <cell r="BLU685" t="str">
            <v>MODERADO</v>
          </cell>
          <cell r="BLV685" t="str">
            <v>MODERADO</v>
          </cell>
          <cell r="BLW685" t="str">
            <v>ALTO</v>
          </cell>
          <cell r="BLX685" t="str">
            <v>EXTREMO</v>
          </cell>
          <cell r="BLY685" t="str">
            <v>EXTREMO</v>
          </cell>
        </row>
        <row r="686">
          <cell r="BLR686">
            <v>3</v>
          </cell>
          <cell r="BLS686" t="str">
            <v>3 - Media</v>
          </cell>
          <cell r="BLU686" t="str">
            <v>MODERADO</v>
          </cell>
          <cell r="BLV686" t="str">
            <v>MODERADO</v>
          </cell>
          <cell r="BLW686" t="str">
            <v>ALTO</v>
          </cell>
          <cell r="BLX686" t="str">
            <v>ALTO</v>
          </cell>
          <cell r="BLY686" t="str">
            <v>ALTO</v>
          </cell>
        </row>
        <row r="687">
          <cell r="BLR687">
            <v>2</v>
          </cell>
          <cell r="BLS687" t="str">
            <v>2 - Baja</v>
          </cell>
          <cell r="BLU687" t="str">
            <v>BAJO</v>
          </cell>
          <cell r="BLV687" t="str">
            <v>MODERADO</v>
          </cell>
          <cell r="BLW687" t="str">
            <v>MODERADO</v>
          </cell>
          <cell r="BLX687" t="str">
            <v>MODERADO</v>
          </cell>
          <cell r="BLY687" t="str">
            <v>ALTO</v>
          </cell>
        </row>
        <row r="688">
          <cell r="BLR688">
            <v>1</v>
          </cell>
          <cell r="BLS688" t="str">
            <v>1 - Muy Baja</v>
          </cell>
          <cell r="BLU688" t="str">
            <v>BAJO</v>
          </cell>
          <cell r="BLV688" t="str">
            <v>BAJO</v>
          </cell>
          <cell r="BLW688" t="str">
            <v>MODERADO</v>
          </cell>
          <cell r="BLX688" t="str">
            <v>MODERADO</v>
          </cell>
          <cell r="BLY688" t="str">
            <v>MODERADO</v>
          </cell>
        </row>
      </sheetData>
      <sheetData sheetId="3"/>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RIESGOS"/>
      <sheetName val="MAPA X ROLES"/>
      <sheetName val="G CONTR"/>
      <sheetName val="G PREDIAL"/>
      <sheetName val="CONSTR PROY"/>
      <sheetName val="CONSERVAC INFR"/>
      <sheetName val="DISEÑO PROY"/>
      <sheetName val="G TIC"/>
      <sheetName val="G FINANC"/>
      <sheetName val="PREINVERSION"/>
      <sheetName val="G REC FIS"/>
      <sheetName val="G VALORIZ"/>
      <sheetName val="D DOCUM"/>
      <sheetName val="G TALENT H"/>
      <sheetName val="G SOCIAL Y R-C"/>
      <sheetName val="G INT PROY"/>
      <sheetName val="EVAL CONT"/>
      <sheetName val="INNOVAC"/>
      <sheetName val="G INTERINST"/>
      <sheetName val="G LEGAL"/>
      <sheetName val="PRACT INTEG"/>
      <sheetName val="MEJOR CONT"/>
      <sheetName val="PLAN ESTR"/>
      <sheetName val="COMUNIC"/>
      <sheetName val="Escalas"/>
      <sheetName val="INSTRUCTIVO"/>
      <sheetName val="Control"/>
    </sheetNames>
    <sheetDataSet>
      <sheetData sheetId="0"/>
      <sheetData sheetId="1"/>
      <sheetData sheetId="2"/>
      <sheetData sheetId="3"/>
      <sheetData sheetId="4"/>
      <sheetData sheetId="5"/>
      <sheetData sheetId="6"/>
      <sheetData sheetId="7"/>
      <sheetData sheetId="8">
        <row r="681">
          <cell r="BLU681">
            <v>1</v>
          </cell>
          <cell r="BLV681">
            <v>2</v>
          </cell>
          <cell r="BLW681">
            <v>3</v>
          </cell>
          <cell r="BLX681">
            <v>4</v>
          </cell>
          <cell r="BLY681">
            <v>5</v>
          </cell>
        </row>
        <row r="682">
          <cell r="BLU682" t="str">
            <v>1 - Leve</v>
          </cell>
          <cell r="BLV682" t="str">
            <v>2 - Menor</v>
          </cell>
          <cell r="BLW682" t="str">
            <v>3 - Moderado</v>
          </cell>
          <cell r="BLX682" t="str">
            <v>4 - Mayor</v>
          </cell>
          <cell r="BLY682" t="str">
            <v>5 - Catastrófico</v>
          </cell>
        </row>
      </sheetData>
      <sheetData sheetId="9"/>
      <sheetData sheetId="10">
        <row r="687">
          <cell r="BLU687" t="str">
            <v>1 - Leve</v>
          </cell>
          <cell r="BLV687" t="str">
            <v>2 - Menor</v>
          </cell>
          <cell r="BLW687" t="str">
            <v>3 - Moderado</v>
          </cell>
          <cell r="BLX687" t="str">
            <v>4 - Mayor</v>
          </cell>
          <cell r="BLY687" t="str">
            <v>5 - Catastrófico</v>
          </cell>
        </row>
        <row r="689">
          <cell r="BLS689" t="str">
            <v>5 - Muy Alta</v>
          </cell>
          <cell r="BLU689" t="str">
            <v>MODERADO</v>
          </cell>
          <cell r="BLV689" t="str">
            <v>ALTO</v>
          </cell>
          <cell r="BLW689" t="str">
            <v>ALTO</v>
          </cell>
          <cell r="BLX689" t="str">
            <v>EXTREMO</v>
          </cell>
          <cell r="BLY689" t="str">
            <v>EXTREMO</v>
          </cell>
        </row>
        <row r="690">
          <cell r="BLS690" t="str">
            <v>4 - Alta</v>
          </cell>
          <cell r="BLU690" t="str">
            <v>MODERADO</v>
          </cell>
          <cell r="BLV690" t="str">
            <v>MODERADO</v>
          </cell>
          <cell r="BLW690" t="str">
            <v>ALTO</v>
          </cell>
          <cell r="BLX690" t="str">
            <v>EXTREMO</v>
          </cell>
          <cell r="BLY690" t="str">
            <v>EXTREMO</v>
          </cell>
        </row>
        <row r="691">
          <cell r="BLS691" t="str">
            <v>3 - Media</v>
          </cell>
          <cell r="BLU691" t="str">
            <v>MODERADO</v>
          </cell>
          <cell r="BLV691" t="str">
            <v>MODERADO</v>
          </cell>
          <cell r="BLW691" t="str">
            <v>ALTO</v>
          </cell>
          <cell r="BLX691" t="str">
            <v>ALTO</v>
          </cell>
          <cell r="BLY691" t="str">
            <v>ALTO</v>
          </cell>
        </row>
        <row r="692">
          <cell r="BLS692" t="str">
            <v>2 - Baja</v>
          </cell>
          <cell r="BLU692" t="str">
            <v>BAJO</v>
          </cell>
          <cell r="BLV692" t="str">
            <v>MODERADO</v>
          </cell>
          <cell r="BLW692" t="str">
            <v>MODERADO</v>
          </cell>
          <cell r="BLX692" t="str">
            <v>MODERADO</v>
          </cell>
          <cell r="BLY692" t="str">
            <v>ALTO</v>
          </cell>
        </row>
        <row r="693">
          <cell r="BLS693" t="str">
            <v>1 - Muy Baja</v>
          </cell>
          <cell r="BLU693" t="str">
            <v>BAJO</v>
          </cell>
          <cell r="BLV693" t="str">
            <v>BAJO</v>
          </cell>
          <cell r="BLW693" t="str">
            <v>MODERADO</v>
          </cell>
          <cell r="BLX693" t="str">
            <v>MODERADO</v>
          </cell>
          <cell r="BLY693" t="str">
            <v>MODERADO</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 REC FIS"/>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AL CONT"/>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sheetName val="Instructivo"/>
      <sheetName val="Control"/>
      <sheetName val="Escalas"/>
      <sheetName val="Listas"/>
    </sheetNames>
    <sheetDataSet>
      <sheetData sheetId="0"/>
      <sheetData sheetId="1"/>
      <sheetData sheetId="2">
        <row r="4">
          <cell r="C4" t="str">
            <v>Planeación Estratégica</v>
          </cell>
        </row>
      </sheetData>
      <sheetData sheetId="3"/>
      <sheetData sheetId="4">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4">
          <cell r="H64">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5)"/>
      <sheetName val="Hoja6"/>
      <sheetName val="Matriz (4)"/>
      <sheetName val="MAPA RIESGOS PROCESOS"/>
      <sheetName val="Matriz (3)"/>
      <sheetName val="Matriz (2)"/>
      <sheetName val="Matriz"/>
      <sheetName val="Escalas"/>
      <sheetName val="INSTRUCTIVO"/>
      <sheetName val="Control"/>
      <sheetName val="MAPA RIESGOS"/>
    </sheetNames>
    <sheetDataSet>
      <sheetData sheetId="0"/>
      <sheetData sheetId="1"/>
      <sheetData sheetId="2"/>
      <sheetData sheetId="3"/>
      <sheetData sheetId="4"/>
      <sheetData sheetId="5"/>
      <sheetData sheetId="6">
        <row r="896">
          <cell r="BNZ896" t="str">
            <v>Conducta Humana</v>
          </cell>
        </row>
        <row r="897">
          <cell r="BNZ897" t="str">
            <v>Desconocimiento de los procedimientos</v>
          </cell>
        </row>
        <row r="898">
          <cell r="BNZ898" t="str">
            <v>Inexistencia de controles</v>
          </cell>
        </row>
        <row r="899">
          <cell r="BNZ899" t="str">
            <v>Injerencia Política</v>
          </cell>
        </row>
        <row r="900">
          <cell r="BNZ900" t="str">
            <v>Presión del superior</v>
          </cell>
        </row>
        <row r="901">
          <cell r="BNZ901" t="str">
            <v>Riesgo de contagio</v>
          </cell>
        </row>
        <row r="902">
          <cell r="BNZ902" t="str">
            <v>Otro</v>
          </cell>
        </row>
      </sheetData>
      <sheetData sheetId="7"/>
      <sheetData sheetId="8"/>
      <sheetData sheetId="9"/>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RIESGOS"/>
      <sheetName val="MAPA X ROLES"/>
      <sheetName val="G CONTR"/>
      <sheetName val="G PREDIAL"/>
      <sheetName val="CONSTR PROY"/>
      <sheetName val="CONSERVAC INFR"/>
      <sheetName val="DISEÑO PROY"/>
      <sheetName val="G TIC"/>
      <sheetName val="G FINANC"/>
      <sheetName val="PREINVERSION"/>
      <sheetName val="G REC FIS"/>
      <sheetName val="G VALORIZ"/>
      <sheetName val="D DOCUM"/>
      <sheetName val="G TALENT H"/>
      <sheetName val="G SOCIAL Y R-C"/>
      <sheetName val="G INT PROY"/>
      <sheetName val="EVAL CONT"/>
      <sheetName val="INNOVAC"/>
      <sheetName val="G INTERINST"/>
      <sheetName val="G LEGAL"/>
      <sheetName val="PRACT INTEG"/>
      <sheetName val="MEJOR CONT"/>
      <sheetName val="PLAN ESTR"/>
      <sheetName val="COMUNIC"/>
      <sheetName val="Escalas"/>
      <sheetName val="INSTRUCTIVO"/>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84">
          <cell r="BLU684">
            <v>1</v>
          </cell>
          <cell r="BLV684">
            <v>2</v>
          </cell>
          <cell r="BLW684">
            <v>3</v>
          </cell>
          <cell r="BLX684">
            <v>4</v>
          </cell>
          <cell r="BLY684">
            <v>5</v>
          </cell>
        </row>
        <row r="685">
          <cell r="BLU685" t="str">
            <v>1 - Leve</v>
          </cell>
          <cell r="BLV685" t="str">
            <v>2 - Menor</v>
          </cell>
          <cell r="BLW685" t="str">
            <v>3 - Moderado</v>
          </cell>
          <cell r="BLX685" t="str">
            <v>4 - Mayor</v>
          </cell>
          <cell r="BLY685" t="str">
            <v>5 - Catastrófico</v>
          </cell>
        </row>
        <row r="687">
          <cell r="BLR687">
            <v>5</v>
          </cell>
          <cell r="BLS687" t="str">
            <v>5 - Muy Alta</v>
          </cell>
          <cell r="BLU687" t="str">
            <v>MODERADO</v>
          </cell>
          <cell r="BLV687" t="str">
            <v>ALTO</v>
          </cell>
          <cell r="BLW687" t="str">
            <v>ALTO</v>
          </cell>
          <cell r="BLX687" t="str">
            <v>EXTREMO</v>
          </cell>
          <cell r="BLY687" t="str">
            <v>EXTREMO</v>
          </cell>
        </row>
        <row r="688">
          <cell r="BLR688">
            <v>4</v>
          </cell>
          <cell r="BLS688" t="str">
            <v>4 - Alta</v>
          </cell>
          <cell r="BLU688" t="str">
            <v>MODERADO</v>
          </cell>
          <cell r="BLV688" t="str">
            <v>MODERADO</v>
          </cell>
          <cell r="BLW688" t="str">
            <v>ALTO</v>
          </cell>
          <cell r="BLX688" t="str">
            <v>EXTREMO</v>
          </cell>
          <cell r="BLY688" t="str">
            <v>EXTREMO</v>
          </cell>
        </row>
        <row r="689">
          <cell r="BLR689">
            <v>3</v>
          </cell>
          <cell r="BLS689" t="str">
            <v>3 - Media</v>
          </cell>
          <cell r="BLU689" t="str">
            <v>MODERADO</v>
          </cell>
          <cell r="BLV689" t="str">
            <v>MODERADO</v>
          </cell>
          <cell r="BLW689" t="str">
            <v>ALTO</v>
          </cell>
          <cell r="BLX689" t="str">
            <v>ALTO</v>
          </cell>
          <cell r="BLY689" t="str">
            <v>ALTO</v>
          </cell>
        </row>
        <row r="690">
          <cell r="BLR690">
            <v>2</v>
          </cell>
          <cell r="BLS690" t="str">
            <v>2 - Baja</v>
          </cell>
          <cell r="BLU690" t="str">
            <v>BAJO</v>
          </cell>
          <cell r="BLV690" t="str">
            <v>MODERADO</v>
          </cell>
          <cell r="BLW690" t="str">
            <v>MODERADO</v>
          </cell>
          <cell r="BLX690" t="str">
            <v>MODERADO</v>
          </cell>
          <cell r="BLY690" t="str">
            <v>ALTO</v>
          </cell>
        </row>
        <row r="691">
          <cell r="BLR691">
            <v>1</v>
          </cell>
          <cell r="BLS691" t="str">
            <v>1 - Muy Baja</v>
          </cell>
          <cell r="BLU691" t="str">
            <v>BAJO</v>
          </cell>
          <cell r="BLV691" t="str">
            <v>BAJO</v>
          </cell>
          <cell r="BLW691" t="str">
            <v>MODERADO</v>
          </cell>
          <cell r="BLX691" t="str">
            <v>MODERADO</v>
          </cell>
          <cell r="BLY691" t="str">
            <v>MODERADO</v>
          </cell>
        </row>
      </sheetData>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RIESGOS"/>
      <sheetName val="MAPA X ROLES"/>
      <sheetName val="G CONTR"/>
      <sheetName val="G PREDIAL"/>
      <sheetName val="CONSTR PROY"/>
      <sheetName val="CONSERVAC INFR"/>
      <sheetName val="DISEÑO PROY"/>
      <sheetName val="G TIC"/>
      <sheetName val="G FINANC"/>
      <sheetName val="PREINVERSION"/>
      <sheetName val="G REC FIS"/>
      <sheetName val="G VALORIZ"/>
      <sheetName val="D DOCUM"/>
      <sheetName val="G TALENT H"/>
      <sheetName val="G SOCIAL Y R-C"/>
      <sheetName val="G INT PROY"/>
      <sheetName val="EVAL CONT"/>
      <sheetName val="INNOVAC"/>
      <sheetName val="G INTERINST"/>
      <sheetName val="G LEGAL"/>
      <sheetName val="PRACT INTEG"/>
      <sheetName val="MEJOR CONT"/>
      <sheetName val="PLAN ESTR"/>
      <sheetName val="COMUNIC"/>
      <sheetName val="Escalas"/>
      <sheetName val="INSTRUCTIVO"/>
      <sheetName val="Control"/>
    </sheetNames>
    <sheetDataSet>
      <sheetData sheetId="0"/>
      <sheetData sheetId="1"/>
      <sheetData sheetId="2">
        <row r="619">
          <cell r="BLU619" t="str">
            <v>1 - Leve</v>
          </cell>
          <cell r="BLV619" t="str">
            <v>2 - Menor</v>
          </cell>
          <cell r="BLW619" t="str">
            <v>3 - Moderado</v>
          </cell>
          <cell r="BLX619" t="str">
            <v>4 - Mayor</v>
          </cell>
          <cell r="BLY619" t="str">
            <v>5 - Catastrófico</v>
          </cell>
        </row>
        <row r="621">
          <cell r="BLS621" t="str">
            <v>5 - Muy Alta</v>
          </cell>
          <cell r="BLU621" t="str">
            <v>MODERADO</v>
          </cell>
          <cell r="BLV621" t="str">
            <v>ALTO</v>
          </cell>
          <cell r="BLW621" t="str">
            <v>ALTO</v>
          </cell>
          <cell r="BLX621" t="str">
            <v>EXTREMO</v>
          </cell>
          <cell r="BLY621" t="str">
            <v>EXTREMO</v>
          </cell>
        </row>
        <row r="622">
          <cell r="BLS622" t="str">
            <v>4 - Alta</v>
          </cell>
          <cell r="BLU622" t="str">
            <v>MODERADO</v>
          </cell>
          <cell r="BLV622" t="str">
            <v>MODERADO</v>
          </cell>
          <cell r="BLW622" t="str">
            <v>ALTO</v>
          </cell>
          <cell r="BLX622" t="str">
            <v>EXTREMO</v>
          </cell>
          <cell r="BLY622" t="str">
            <v>EXTREMO</v>
          </cell>
        </row>
        <row r="623">
          <cell r="BLS623" t="str">
            <v>3 - Media</v>
          </cell>
          <cell r="BLU623" t="str">
            <v>MODERADO</v>
          </cell>
          <cell r="BLV623" t="str">
            <v>MODERADO</v>
          </cell>
          <cell r="BLW623" t="str">
            <v>ALTO</v>
          </cell>
          <cell r="BLX623" t="str">
            <v>ALTO</v>
          </cell>
          <cell r="BLY623" t="str">
            <v>ALTO</v>
          </cell>
        </row>
        <row r="624">
          <cell r="BLS624" t="str">
            <v>2 - Baja</v>
          </cell>
          <cell r="BLU624" t="str">
            <v>BAJO</v>
          </cell>
          <cell r="BLV624" t="str">
            <v>MODERADO</v>
          </cell>
          <cell r="BLW624" t="str">
            <v>MODERADO</v>
          </cell>
          <cell r="BLX624" t="str">
            <v>MODERADO</v>
          </cell>
          <cell r="BLY624" t="str">
            <v>ALTO</v>
          </cell>
        </row>
        <row r="625">
          <cell r="BLS625" t="str">
            <v>1 - Muy Baja</v>
          </cell>
          <cell r="BLU625" t="str">
            <v>BAJO</v>
          </cell>
          <cell r="BLV625" t="str">
            <v>BAJO</v>
          </cell>
          <cell r="BLW625" t="str">
            <v>MODERADO</v>
          </cell>
          <cell r="BLX625" t="str">
            <v>MODERADO</v>
          </cell>
          <cell r="BLY625" t="str">
            <v>MODERADO</v>
          </cell>
        </row>
      </sheetData>
      <sheetData sheetId="3">
        <row r="673">
          <cell r="BLU673">
            <v>1</v>
          </cell>
          <cell r="BLV673">
            <v>2</v>
          </cell>
          <cell r="BLW673">
            <v>3</v>
          </cell>
          <cell r="BLX673">
            <v>4</v>
          </cell>
          <cell r="BLY673">
            <v>5</v>
          </cell>
        </row>
        <row r="674">
          <cell r="BLU674" t="str">
            <v>1 - Leve</v>
          </cell>
          <cell r="BLV674" t="str">
            <v>2 - Menor</v>
          </cell>
          <cell r="BLW674" t="str">
            <v>3 - Moderado</v>
          </cell>
          <cell r="BLX674" t="str">
            <v>4 - Mayor</v>
          </cell>
          <cell r="BLY674" t="str">
            <v>5 - Catastrófico</v>
          </cell>
        </row>
        <row r="676">
          <cell r="BLR676">
            <v>5</v>
          </cell>
          <cell r="BLS676" t="str">
            <v>5 - Muy Alta</v>
          </cell>
          <cell r="BLU676" t="str">
            <v>MODERADO</v>
          </cell>
          <cell r="BLV676" t="str">
            <v>ALTO</v>
          </cell>
          <cell r="BLW676" t="str">
            <v>ALTO</v>
          </cell>
          <cell r="BLX676" t="str">
            <v>EXTREMO</v>
          </cell>
          <cell r="BLY676" t="str">
            <v>EXTREMO</v>
          </cell>
        </row>
        <row r="677">
          <cell r="BLR677">
            <v>4</v>
          </cell>
          <cell r="BLS677" t="str">
            <v>4 - Alta</v>
          </cell>
          <cell r="BLU677" t="str">
            <v>MODERADO</v>
          </cell>
          <cell r="BLV677" t="str">
            <v>MODERADO</v>
          </cell>
          <cell r="BLW677" t="str">
            <v>ALTO</v>
          </cell>
          <cell r="BLX677" t="str">
            <v>EXTREMO</v>
          </cell>
          <cell r="BLY677" t="str">
            <v>EXTREMO</v>
          </cell>
        </row>
        <row r="678">
          <cell r="BLR678">
            <v>3</v>
          </cell>
          <cell r="BLS678" t="str">
            <v>3 - Media</v>
          </cell>
          <cell r="BLU678" t="str">
            <v>MODERADO</v>
          </cell>
          <cell r="BLV678" t="str">
            <v>MODERADO</v>
          </cell>
          <cell r="BLW678" t="str">
            <v>ALTO</v>
          </cell>
          <cell r="BLX678" t="str">
            <v>ALTO</v>
          </cell>
          <cell r="BLY678" t="str">
            <v>ALTO</v>
          </cell>
        </row>
        <row r="679">
          <cell r="BLR679">
            <v>2</v>
          </cell>
          <cell r="BLS679" t="str">
            <v>2 - Baja</v>
          </cell>
          <cell r="BLU679" t="str">
            <v>BAJO</v>
          </cell>
          <cell r="BLV679" t="str">
            <v>MODERADO</v>
          </cell>
          <cell r="BLW679" t="str">
            <v>MODERADO</v>
          </cell>
          <cell r="BLX679" t="str">
            <v>MODERADO</v>
          </cell>
          <cell r="BLY679" t="str">
            <v>ALTO</v>
          </cell>
        </row>
        <row r="680">
          <cell r="BLR680">
            <v>1</v>
          </cell>
          <cell r="BLS680" t="str">
            <v>1 - Muy Baja</v>
          </cell>
          <cell r="BLU680" t="str">
            <v>BAJO</v>
          </cell>
          <cell r="BLV680" t="str">
            <v>BAJO</v>
          </cell>
          <cell r="BLW680" t="str">
            <v>MODERADO</v>
          </cell>
          <cell r="BLX680" t="str">
            <v>MODERADO</v>
          </cell>
          <cell r="BLY680" t="str">
            <v>MODERADO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RIESGOS"/>
      <sheetName val="MAPA X ROLES"/>
      <sheetName val="G CONTR"/>
      <sheetName val="G PREDIAL"/>
      <sheetName val="CONSTR PROY"/>
      <sheetName val="CONSERVAC INFR"/>
      <sheetName val="DISEÑO PROY"/>
      <sheetName val="G TIC"/>
      <sheetName val="G FINANC"/>
      <sheetName val="PREINVERSION"/>
      <sheetName val="G REC FIS"/>
      <sheetName val="G VALORIZ"/>
      <sheetName val="D DOCUM"/>
      <sheetName val="G TALENT H"/>
      <sheetName val="G SOCIAL Y R-C"/>
      <sheetName val="G INT PROY"/>
      <sheetName val="EVAL CONT"/>
      <sheetName val="INNOVAC"/>
      <sheetName val="G INTERINST"/>
      <sheetName val="G LEGAL"/>
      <sheetName val="PRACT INTEG"/>
      <sheetName val="MEJOR CONT"/>
      <sheetName val="PLAN ESTR"/>
      <sheetName val="COMUNIC"/>
      <sheetName val="Escalas"/>
      <sheetName val="INSTRUCTIVO"/>
      <sheetName val="Control"/>
    </sheetNames>
    <sheetDataSet>
      <sheetData sheetId="0"/>
      <sheetData sheetId="1"/>
      <sheetData sheetId="2"/>
      <sheetData sheetId="3"/>
      <sheetData sheetId="4"/>
      <sheetData sheetId="5">
        <row r="623">
          <cell r="BLU623">
            <v>1</v>
          </cell>
          <cell r="BLV623">
            <v>2</v>
          </cell>
          <cell r="BLW623">
            <v>3</v>
          </cell>
          <cell r="BLX623">
            <v>4</v>
          </cell>
          <cell r="BLY623">
            <v>5</v>
          </cell>
        </row>
        <row r="624">
          <cell r="BLU624" t="str">
            <v>1 - Leve</v>
          </cell>
          <cell r="BLV624" t="str">
            <v>2 - Menor</v>
          </cell>
          <cell r="BLW624" t="str">
            <v>3 - Moderado</v>
          </cell>
          <cell r="BLX624" t="str">
            <v>4 - Mayor</v>
          </cell>
          <cell r="BLY624" t="str">
            <v>5 - Catastrófico</v>
          </cell>
        </row>
        <row r="626">
          <cell r="BLR626">
            <v>5</v>
          </cell>
          <cell r="BLS626" t="str">
            <v>5 - Muy Alta</v>
          </cell>
          <cell r="BLU626" t="str">
            <v>MODERADO</v>
          </cell>
          <cell r="BLV626" t="str">
            <v>ALTO</v>
          </cell>
          <cell r="BLW626" t="str">
            <v>ALTO</v>
          </cell>
          <cell r="BLX626" t="str">
            <v>EXTREMO</v>
          </cell>
          <cell r="BLY626" t="str">
            <v>EXTREMO</v>
          </cell>
        </row>
        <row r="627">
          <cell r="BLR627">
            <v>4</v>
          </cell>
          <cell r="BLS627" t="str">
            <v>4 - Alta</v>
          </cell>
          <cell r="BLU627" t="str">
            <v>MODERADO</v>
          </cell>
          <cell r="BLV627" t="str">
            <v>MODERADO</v>
          </cell>
          <cell r="BLW627" t="str">
            <v>ALTO</v>
          </cell>
          <cell r="BLX627" t="str">
            <v>EXTREMO</v>
          </cell>
          <cell r="BLY627" t="str">
            <v>EXTREMO</v>
          </cell>
        </row>
        <row r="628">
          <cell r="BLR628">
            <v>3</v>
          </cell>
          <cell r="BLS628" t="str">
            <v>3 - Media</v>
          </cell>
          <cell r="BLU628" t="str">
            <v>MODERADO</v>
          </cell>
          <cell r="BLV628" t="str">
            <v>MODERADO</v>
          </cell>
          <cell r="BLW628" t="str">
            <v>ALTO</v>
          </cell>
          <cell r="BLX628" t="str">
            <v>ALTO</v>
          </cell>
          <cell r="BLY628" t="str">
            <v>ALTO</v>
          </cell>
        </row>
        <row r="629">
          <cell r="BLR629">
            <v>2</v>
          </cell>
          <cell r="BLS629" t="str">
            <v>2 - Baja</v>
          </cell>
          <cell r="BLU629" t="str">
            <v>BAJO</v>
          </cell>
          <cell r="BLV629" t="str">
            <v>MODERADO</v>
          </cell>
          <cell r="BLW629" t="str">
            <v>MODERADO</v>
          </cell>
          <cell r="BLX629" t="str">
            <v>MODERADO</v>
          </cell>
          <cell r="BLY629" t="str">
            <v>ALTO</v>
          </cell>
        </row>
        <row r="630">
          <cell r="BLR630">
            <v>1</v>
          </cell>
          <cell r="BLS630" t="str">
            <v>1 - Muy Baja</v>
          </cell>
          <cell r="BLU630" t="str">
            <v>BAJO</v>
          </cell>
          <cell r="BLV630" t="str">
            <v>BAJO</v>
          </cell>
          <cell r="BLW630" t="str">
            <v>MODERADO</v>
          </cell>
          <cell r="BLX630" t="str">
            <v>MODERADO</v>
          </cell>
          <cell r="BLY630" t="str">
            <v>MODERADO</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RIESGOS"/>
      <sheetName val="G VALORIZ"/>
      <sheetName val="Control"/>
    </sheetNames>
    <sheetDataSet>
      <sheetData sheetId="0"/>
      <sheetData sheetId="1">
        <row r="683">
          <cell r="BLU683" t="str">
            <v>1 - Leve</v>
          </cell>
          <cell r="BLV683" t="str">
            <v>2 - Menor</v>
          </cell>
          <cell r="BLW683" t="str">
            <v>3 - Moderado</v>
          </cell>
          <cell r="BLX683" t="str">
            <v>4 - Mayor</v>
          </cell>
          <cell r="BLY683" t="str">
            <v>5 - Catastrófico</v>
          </cell>
        </row>
        <row r="685">
          <cell r="BLS685" t="str">
            <v>5 - Muy Alta</v>
          </cell>
          <cell r="BLU685" t="str">
            <v>MODERADO</v>
          </cell>
          <cell r="BLV685" t="str">
            <v>ALTO</v>
          </cell>
          <cell r="BLW685" t="str">
            <v>ALTO</v>
          </cell>
          <cell r="BLX685" t="str">
            <v>EXTREMO</v>
          </cell>
          <cell r="BLY685" t="str">
            <v>EXTREMO</v>
          </cell>
        </row>
        <row r="686">
          <cell r="BLS686" t="str">
            <v>4 - Alta</v>
          </cell>
          <cell r="BLU686" t="str">
            <v>MODERADO</v>
          </cell>
          <cell r="BLV686" t="str">
            <v>MODERADO</v>
          </cell>
          <cell r="BLW686" t="str">
            <v>ALTO</v>
          </cell>
          <cell r="BLX686" t="str">
            <v>EXTREMO</v>
          </cell>
          <cell r="BLY686" t="str">
            <v>EXTREMO</v>
          </cell>
        </row>
        <row r="687">
          <cell r="BLS687" t="str">
            <v>3 - Media</v>
          </cell>
          <cell r="BLU687" t="str">
            <v>MODERADO</v>
          </cell>
          <cell r="BLV687" t="str">
            <v>MODERADO</v>
          </cell>
          <cell r="BLW687" t="str">
            <v>ALTO</v>
          </cell>
          <cell r="BLX687" t="str">
            <v>ALTO</v>
          </cell>
          <cell r="BLY687" t="str">
            <v>ALTO</v>
          </cell>
        </row>
        <row r="688">
          <cell r="BLS688" t="str">
            <v>2 - Baja</v>
          </cell>
          <cell r="BLU688" t="str">
            <v>BAJO</v>
          </cell>
          <cell r="BLV688" t="str">
            <v>MODERADO</v>
          </cell>
          <cell r="BLW688" t="str">
            <v>MODERADO</v>
          </cell>
          <cell r="BLX688" t="str">
            <v>MODERADO</v>
          </cell>
          <cell r="BLY688" t="str">
            <v>ALTO</v>
          </cell>
        </row>
        <row r="689">
          <cell r="BLS689" t="str">
            <v>1 - Muy Baja</v>
          </cell>
          <cell r="BLU689" t="str">
            <v>BAJO</v>
          </cell>
          <cell r="BLV689" t="str">
            <v>BAJO</v>
          </cell>
          <cell r="BLW689" t="str">
            <v>MODERADO</v>
          </cell>
          <cell r="BLX689" t="str">
            <v>MODERADO</v>
          </cell>
          <cell r="BLY689" t="str">
            <v>MODERADO</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 VALORIZ"/>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RIESGOS"/>
      <sheetName val="MAPA X ROLES"/>
      <sheetName val="CONSTRUCCION"/>
      <sheetName val="PREDIAL"/>
      <sheetName val="CONSERVACION"/>
      <sheetName val="CONTRACTUAL"/>
      <sheetName val="FINANCIERA"/>
      <sheetName val="EVALUACION"/>
      <sheetName val="PREINVERSION"/>
      <sheetName val="TIC"/>
      <sheetName val="VALORIZACION"/>
      <sheetName val="DISENO"/>
      <sheetName val="INTERISTITUCIONAL"/>
      <sheetName val="SOCIAL"/>
      <sheetName val="GDOCUMENTAL"/>
      <sheetName val="TALENTO"/>
      <sheetName val="INNOVACION"/>
      <sheetName val="LEGAL"/>
      <sheetName val="PRACTICASINT"/>
      <sheetName val="PRACTICAS"/>
      <sheetName val="MEJORAMIENTO"/>
      <sheetName val="G.INT.PROYECTOS"/>
      <sheetName val="PLANEACION"/>
      <sheetName val="COMUNICACION"/>
      <sheetName val="FISIC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86">
          <cell r="BLU686">
            <v>1</v>
          </cell>
          <cell r="BLV686">
            <v>2</v>
          </cell>
          <cell r="BLW686">
            <v>3</v>
          </cell>
          <cell r="BLX686">
            <v>4</v>
          </cell>
          <cell r="BLY686">
            <v>5</v>
          </cell>
        </row>
        <row r="687">
          <cell r="BLU687" t="str">
            <v>1 - Leve</v>
          </cell>
          <cell r="BLV687" t="str">
            <v>2 - Menor</v>
          </cell>
          <cell r="BLW687" t="str">
            <v>3 - Moderado</v>
          </cell>
          <cell r="BLX687" t="str">
            <v>4 - Mayor</v>
          </cell>
          <cell r="BLY687" t="str">
            <v>5 - Catastrófico</v>
          </cell>
        </row>
        <row r="689">
          <cell r="BLR689">
            <v>5</v>
          </cell>
          <cell r="BLS689" t="str">
            <v>5 - Muy Alta</v>
          </cell>
          <cell r="BLU689" t="str">
            <v>MODERADO</v>
          </cell>
          <cell r="BLV689" t="str">
            <v>ALTO</v>
          </cell>
          <cell r="BLW689" t="str">
            <v>ALTO</v>
          </cell>
          <cell r="BLX689" t="str">
            <v>EXTREMO</v>
          </cell>
          <cell r="BLY689" t="str">
            <v>EXTREMO</v>
          </cell>
        </row>
        <row r="690">
          <cell r="BLR690">
            <v>4</v>
          </cell>
          <cell r="BLS690" t="str">
            <v>4 - Alta</v>
          </cell>
          <cell r="BLU690" t="str">
            <v>MODERADO</v>
          </cell>
          <cell r="BLV690" t="str">
            <v>MODERADO</v>
          </cell>
          <cell r="BLW690" t="str">
            <v>ALTO</v>
          </cell>
          <cell r="BLX690" t="str">
            <v>EXTREMO</v>
          </cell>
          <cell r="BLY690" t="str">
            <v>EXTREMO</v>
          </cell>
        </row>
        <row r="691">
          <cell r="BLR691">
            <v>3</v>
          </cell>
          <cell r="BLS691" t="str">
            <v>3 - Media</v>
          </cell>
          <cell r="BLU691" t="str">
            <v>MODERADO</v>
          </cell>
          <cell r="BLV691" t="str">
            <v>MODERADO</v>
          </cell>
          <cell r="BLW691" t="str">
            <v>ALTO</v>
          </cell>
          <cell r="BLX691" t="str">
            <v>ALTO</v>
          </cell>
          <cell r="BLY691" t="str">
            <v>ALTO</v>
          </cell>
        </row>
        <row r="692">
          <cell r="BLR692">
            <v>2</v>
          </cell>
          <cell r="BLS692" t="str">
            <v>2 - Baja</v>
          </cell>
          <cell r="BLU692" t="str">
            <v>BAJO</v>
          </cell>
          <cell r="BLV692" t="str">
            <v>MODERADO</v>
          </cell>
          <cell r="BLW692" t="str">
            <v>MODERADO</v>
          </cell>
          <cell r="BLX692" t="str">
            <v>MODERADO</v>
          </cell>
          <cell r="BLY692" t="str">
            <v>ALTO</v>
          </cell>
        </row>
        <row r="693">
          <cell r="BLR693">
            <v>1</v>
          </cell>
          <cell r="BLS693" t="str">
            <v>1 - Muy Baja</v>
          </cell>
          <cell r="BLU693" t="str">
            <v>BAJO</v>
          </cell>
          <cell r="BLV693" t="str">
            <v>BAJO</v>
          </cell>
          <cell r="BLW693" t="str">
            <v>MODERADO</v>
          </cell>
          <cell r="BLX693" t="str">
            <v>MODERADO</v>
          </cell>
          <cell r="BLY693" t="str">
            <v>MODERADO</v>
          </cell>
        </row>
      </sheetData>
      <sheetData sheetId="18"/>
      <sheetData sheetId="19"/>
      <sheetData sheetId="20">
        <row r="576">
          <cell r="BLU576">
            <v>1</v>
          </cell>
          <cell r="BLV576">
            <v>2</v>
          </cell>
          <cell r="BLW576">
            <v>3</v>
          </cell>
          <cell r="BLX576">
            <v>4</v>
          </cell>
          <cell r="BLY576">
            <v>5</v>
          </cell>
        </row>
        <row r="577">
          <cell r="BLU577" t="str">
            <v>1 - Leve</v>
          </cell>
          <cell r="BLV577" t="str">
            <v>2 - Menor</v>
          </cell>
          <cell r="BLW577" t="str">
            <v>3 - Moderado</v>
          </cell>
          <cell r="BLX577" t="str">
            <v>4 - Mayor</v>
          </cell>
          <cell r="BLY577" t="str">
            <v>5 - Catastrófico</v>
          </cell>
        </row>
        <row r="579">
          <cell r="BLR579">
            <v>5</v>
          </cell>
          <cell r="BLS579" t="str">
            <v>5 - Muy Alta</v>
          </cell>
          <cell r="BLU579" t="str">
            <v>MODERADO</v>
          </cell>
          <cell r="BLV579" t="str">
            <v>ALTO</v>
          </cell>
          <cell r="BLW579" t="str">
            <v>ALTO</v>
          </cell>
          <cell r="BLX579" t="str">
            <v>EXTREMO</v>
          </cell>
          <cell r="BLY579" t="str">
            <v>EXTREMO</v>
          </cell>
        </row>
        <row r="580">
          <cell r="BLR580">
            <v>4</v>
          </cell>
          <cell r="BLS580" t="str">
            <v>4 - Alta</v>
          </cell>
          <cell r="BLU580" t="str">
            <v>MODERADO</v>
          </cell>
          <cell r="BLV580" t="str">
            <v>MODERADO</v>
          </cell>
          <cell r="BLW580" t="str">
            <v>ALTO</v>
          </cell>
          <cell r="BLX580" t="str">
            <v>EXTREMO</v>
          </cell>
          <cell r="BLY580" t="str">
            <v>EXTREMO</v>
          </cell>
        </row>
        <row r="581">
          <cell r="BLR581">
            <v>3</v>
          </cell>
          <cell r="BLS581" t="str">
            <v>3 - Media</v>
          </cell>
          <cell r="BLU581" t="str">
            <v>MODERADO</v>
          </cell>
          <cell r="BLV581" t="str">
            <v>MODERADO</v>
          </cell>
          <cell r="BLW581" t="str">
            <v>ALTO</v>
          </cell>
          <cell r="BLX581" t="str">
            <v>ALTO</v>
          </cell>
          <cell r="BLY581" t="str">
            <v>ALTO</v>
          </cell>
        </row>
        <row r="582">
          <cell r="BLR582">
            <v>2</v>
          </cell>
          <cell r="BLS582" t="str">
            <v>2 - Baja</v>
          </cell>
          <cell r="BLU582" t="str">
            <v>BAJO</v>
          </cell>
          <cell r="BLV582" t="str">
            <v>MODERADO</v>
          </cell>
          <cell r="BLW582" t="str">
            <v>MODERADO</v>
          </cell>
          <cell r="BLX582" t="str">
            <v>MODERADO</v>
          </cell>
          <cell r="BLY582" t="str">
            <v>ALTO</v>
          </cell>
        </row>
        <row r="583">
          <cell r="BLR583">
            <v>1</v>
          </cell>
          <cell r="BLS583" t="str">
            <v>1 - Muy Baja</v>
          </cell>
          <cell r="BLU583" t="str">
            <v>BAJO</v>
          </cell>
          <cell r="BLV583" t="str">
            <v>BAJO</v>
          </cell>
          <cell r="BLW583" t="str">
            <v>MODERADO</v>
          </cell>
          <cell r="BLX583" t="str">
            <v>MODERADO</v>
          </cell>
          <cell r="BLY583" t="str">
            <v>MODERADO</v>
          </cell>
        </row>
      </sheetData>
      <sheetData sheetId="21"/>
      <sheetData sheetId="22"/>
      <sheetData sheetId="23"/>
      <sheetData sheetId="2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2.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drawing" Target="../drawings/drawing24.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1.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28"/>
  <sheetViews>
    <sheetView zoomScale="70" zoomScaleNormal="70" workbookViewId="0">
      <selection activeCell="A14" sqref="A14"/>
    </sheetView>
  </sheetViews>
  <sheetFormatPr baseColWidth="10" defaultColWidth="11.44140625" defaultRowHeight="18" x14ac:dyDescent="0.3"/>
  <cols>
    <col min="1" max="1" width="57.109375" style="239" customWidth="1"/>
    <col min="2" max="2" width="14.88671875" style="253" customWidth="1"/>
    <col min="3" max="3" width="9.44140625" style="239" customWidth="1"/>
    <col min="4" max="4" width="16" style="239" customWidth="1"/>
    <col min="5" max="5" width="5.44140625" customWidth="1"/>
    <col min="6" max="6" width="4.6640625" style="239" bestFit="1" customWidth="1"/>
    <col min="7" max="7" width="7.44140625" style="240" bestFit="1" customWidth="1"/>
    <col min="8" max="16384" width="11.44140625" style="239"/>
  </cols>
  <sheetData>
    <row r="1" spans="1:27" ht="43.2" x14ac:dyDescent="0.25">
      <c r="A1" s="238" t="s">
        <v>445</v>
      </c>
      <c r="B1" s="238" t="s">
        <v>1182</v>
      </c>
      <c r="C1" s="238" t="s">
        <v>1183</v>
      </c>
      <c r="D1" s="238" t="s">
        <v>1184</v>
      </c>
      <c r="E1" s="300"/>
      <c r="F1" s="301"/>
    </row>
    <row r="2" spans="1:27" x14ac:dyDescent="0.35">
      <c r="A2" s="241" t="s">
        <v>750</v>
      </c>
      <c r="B2" s="242">
        <f>CONSTRUCCIONES!CS7</f>
        <v>159</v>
      </c>
      <c r="C2" s="243">
        <f t="shared" ref="C2:C23" si="0">ROUND(B2/$B$25*100,0)</f>
        <v>100</v>
      </c>
      <c r="D2" s="243" t="str">
        <f t="shared" ref="D2:D23" si="1">IF(C2&gt;37,"ALTO",IF(C2&lt;20,"BAJO","MEDIO"))</f>
        <v>ALTO</v>
      </c>
      <c r="E2" s="254"/>
      <c r="F2" s="142"/>
      <c r="G2" s="244"/>
      <c r="H2" s="449" t="s">
        <v>1228</v>
      </c>
      <c r="I2" s="449"/>
      <c r="J2" s="449"/>
      <c r="K2" s="449"/>
      <c r="L2" s="449"/>
      <c r="M2" s="449"/>
      <c r="N2" s="449"/>
      <c r="O2" s="449"/>
      <c r="P2" s="449"/>
      <c r="Q2" s="449"/>
      <c r="R2" s="449"/>
      <c r="S2" s="449"/>
      <c r="T2" s="449"/>
      <c r="U2" s="449"/>
      <c r="V2" s="449"/>
      <c r="W2" s="449"/>
      <c r="X2" s="449"/>
      <c r="Y2" s="449"/>
      <c r="Z2" s="449"/>
      <c r="AA2" s="449"/>
    </row>
    <row r="3" spans="1:27" x14ac:dyDescent="0.35">
      <c r="A3" s="241" t="s">
        <v>946</v>
      </c>
      <c r="B3" s="242">
        <f>'G PREDIAL'!CS7</f>
        <v>104</v>
      </c>
      <c r="C3" s="243">
        <f t="shared" si="0"/>
        <v>65</v>
      </c>
      <c r="D3" s="243" t="str">
        <f t="shared" si="1"/>
        <v>ALTO</v>
      </c>
      <c r="E3" s="254"/>
      <c r="F3" s="143"/>
      <c r="G3" s="245"/>
      <c r="H3" s="449"/>
      <c r="I3" s="449"/>
      <c r="J3" s="449"/>
      <c r="K3" s="449"/>
      <c r="L3" s="449"/>
      <c r="M3" s="449"/>
      <c r="N3" s="449"/>
      <c r="O3" s="449"/>
      <c r="P3" s="449"/>
      <c r="Q3" s="449"/>
      <c r="R3" s="449"/>
      <c r="S3" s="449"/>
      <c r="T3" s="449"/>
      <c r="U3" s="449"/>
      <c r="V3" s="449"/>
      <c r="W3" s="449"/>
      <c r="X3" s="449"/>
      <c r="Y3" s="449"/>
      <c r="Z3" s="449"/>
      <c r="AA3" s="449"/>
    </row>
    <row r="4" spans="1:27" x14ac:dyDescent="0.35">
      <c r="A4" s="241" t="s">
        <v>565</v>
      </c>
      <c r="B4" s="242">
        <f>'CONSERVAC INFR '!CS7</f>
        <v>42</v>
      </c>
      <c r="C4" s="243">
        <f t="shared" si="0"/>
        <v>26</v>
      </c>
      <c r="D4" s="243" t="str">
        <f t="shared" si="1"/>
        <v>MEDIO</v>
      </c>
      <c r="E4" s="254"/>
      <c r="F4" s="143"/>
      <c r="G4" s="245"/>
      <c r="H4" s="450"/>
      <c r="I4" s="450"/>
      <c r="J4" s="450"/>
      <c r="K4" s="450"/>
      <c r="L4" s="450"/>
      <c r="M4" s="450"/>
      <c r="N4" s="450"/>
      <c r="O4" s="450"/>
      <c r="P4" s="450"/>
      <c r="Q4" s="450"/>
      <c r="R4" s="450"/>
      <c r="S4" s="450"/>
      <c r="T4" s="450"/>
      <c r="U4" s="450"/>
      <c r="V4" s="450"/>
      <c r="W4" s="450"/>
      <c r="X4" s="450"/>
      <c r="Y4" s="450"/>
      <c r="Z4" s="450"/>
      <c r="AA4" s="450"/>
    </row>
    <row r="5" spans="1:27" x14ac:dyDescent="0.35">
      <c r="A5" s="241" t="s">
        <v>848</v>
      </c>
      <c r="B5" s="242">
        <f>' G CONTRACTUAL '!CS7</f>
        <v>72</v>
      </c>
      <c r="C5" s="243">
        <f t="shared" si="0"/>
        <v>45</v>
      </c>
      <c r="D5" s="243" t="str">
        <f t="shared" si="1"/>
        <v>ALTO</v>
      </c>
      <c r="E5" s="254"/>
      <c r="F5" s="143"/>
      <c r="G5" s="245"/>
      <c r="H5" s="246">
        <v>1</v>
      </c>
      <c r="I5" s="246">
        <v>0.95</v>
      </c>
      <c r="J5" s="246">
        <v>0.9</v>
      </c>
      <c r="K5" s="246">
        <v>0.85</v>
      </c>
      <c r="L5" s="246">
        <v>0.8</v>
      </c>
      <c r="M5" s="246">
        <v>0.75</v>
      </c>
      <c r="N5" s="246">
        <v>0.7</v>
      </c>
      <c r="O5" s="246">
        <v>0.65</v>
      </c>
      <c r="P5" s="246">
        <v>0.6</v>
      </c>
      <c r="Q5" s="246">
        <v>0.55000000000000004</v>
      </c>
      <c r="R5" s="246">
        <v>0.5</v>
      </c>
      <c r="S5" s="246">
        <v>0.45</v>
      </c>
      <c r="T5" s="246">
        <v>0.4</v>
      </c>
      <c r="U5" s="246">
        <v>0.35</v>
      </c>
      <c r="V5" s="246">
        <v>0.3</v>
      </c>
      <c r="W5" s="246">
        <v>0.25</v>
      </c>
      <c r="X5" s="246">
        <v>0.2</v>
      </c>
      <c r="Y5" s="246">
        <v>0.15</v>
      </c>
      <c r="Z5" s="246">
        <v>0.1</v>
      </c>
      <c r="AA5" s="246">
        <v>0.05</v>
      </c>
    </row>
    <row r="6" spans="1:27" x14ac:dyDescent="0.35">
      <c r="A6" s="241" t="s">
        <v>1181</v>
      </c>
      <c r="B6" s="242">
        <f>GFINANCIERA!CS7</f>
        <v>72</v>
      </c>
      <c r="C6" s="243">
        <f t="shared" si="0"/>
        <v>45</v>
      </c>
      <c r="D6" s="243" t="str">
        <f t="shared" si="1"/>
        <v>ALTO</v>
      </c>
      <c r="E6" s="254"/>
      <c r="F6" s="451"/>
      <c r="G6" s="247">
        <v>1</v>
      </c>
      <c r="H6" s="248"/>
      <c r="I6" s="248"/>
      <c r="J6" s="248"/>
      <c r="K6" s="248"/>
      <c r="L6" s="248"/>
      <c r="M6" s="248"/>
      <c r="N6" s="248"/>
      <c r="O6" s="248"/>
      <c r="P6" s="248"/>
      <c r="Q6" s="248"/>
      <c r="R6" s="248"/>
      <c r="S6" s="248"/>
      <c r="T6" s="248"/>
      <c r="U6" s="248"/>
      <c r="V6" s="248"/>
      <c r="W6" s="248"/>
      <c r="X6" s="248"/>
      <c r="Y6" s="248"/>
      <c r="Z6" s="248"/>
      <c r="AA6" s="248"/>
    </row>
    <row r="7" spans="1:27" x14ac:dyDescent="0.35">
      <c r="A7" s="241" t="s">
        <v>1031</v>
      </c>
      <c r="B7" s="242">
        <f>'EVAL CONT'!CS7</f>
        <v>69</v>
      </c>
      <c r="C7" s="243">
        <f t="shared" si="0"/>
        <v>43</v>
      </c>
      <c r="D7" s="243" t="str">
        <f t="shared" si="1"/>
        <v>ALTO</v>
      </c>
      <c r="E7" s="254"/>
      <c r="F7" s="451"/>
      <c r="G7" s="247">
        <v>0.95</v>
      </c>
      <c r="H7" s="248"/>
      <c r="I7" s="248"/>
      <c r="J7" s="248"/>
      <c r="K7" s="248"/>
      <c r="L7" s="248"/>
      <c r="M7" s="248"/>
      <c r="N7" s="248"/>
      <c r="O7" s="248"/>
      <c r="P7" s="248"/>
      <c r="Q7" s="248"/>
      <c r="R7" s="248"/>
      <c r="S7" s="248"/>
      <c r="T7" s="248"/>
      <c r="U7" s="248"/>
      <c r="V7" s="248"/>
      <c r="W7" s="248"/>
      <c r="X7" s="248"/>
      <c r="Y7" s="248"/>
      <c r="Z7" s="248"/>
      <c r="AA7" s="248"/>
    </row>
    <row r="8" spans="1:27" x14ac:dyDescent="0.35">
      <c r="A8" s="241" t="s">
        <v>1186</v>
      </c>
      <c r="B8" s="242">
        <f>PREINVERSION!CS7</f>
        <v>54</v>
      </c>
      <c r="C8" s="243">
        <f t="shared" si="0"/>
        <v>34</v>
      </c>
      <c r="D8" s="243" t="str">
        <f t="shared" si="1"/>
        <v>MEDIO</v>
      </c>
      <c r="E8" s="254"/>
      <c r="F8" s="451"/>
      <c r="G8" s="247">
        <v>0.9</v>
      </c>
      <c r="H8" s="248"/>
      <c r="I8" s="248"/>
      <c r="J8" s="248"/>
      <c r="K8" s="248"/>
      <c r="L8" s="248"/>
      <c r="M8" s="248"/>
      <c r="N8" s="248"/>
      <c r="O8" s="248"/>
      <c r="P8" s="248"/>
      <c r="Q8" s="248"/>
      <c r="R8" s="248"/>
      <c r="S8" s="248"/>
      <c r="T8" s="248"/>
      <c r="U8" s="248"/>
      <c r="V8" s="248"/>
      <c r="W8" s="248"/>
      <c r="X8" s="248"/>
      <c r="Y8" s="248"/>
      <c r="Z8" s="248"/>
      <c r="AA8" s="248"/>
    </row>
    <row r="9" spans="1:27" x14ac:dyDescent="0.35">
      <c r="A9" s="241" t="s">
        <v>1185</v>
      </c>
      <c r="B9" s="242">
        <f>TIC!CS7</f>
        <v>42</v>
      </c>
      <c r="C9" s="243">
        <f t="shared" si="0"/>
        <v>26</v>
      </c>
      <c r="D9" s="243" t="str">
        <f t="shared" si="1"/>
        <v>MEDIO</v>
      </c>
      <c r="E9" s="254"/>
      <c r="F9" s="451"/>
      <c r="G9" s="247">
        <v>0.85</v>
      </c>
      <c r="H9" s="248"/>
      <c r="I9" s="248"/>
      <c r="J9" s="248"/>
      <c r="K9" s="248"/>
      <c r="L9" s="248"/>
      <c r="M9" s="248"/>
      <c r="N9" s="248"/>
      <c r="O9" s="248"/>
      <c r="P9" s="248"/>
      <c r="Q9" s="248"/>
      <c r="R9" s="248"/>
      <c r="S9" s="248"/>
      <c r="T9" s="248"/>
      <c r="U9" s="248"/>
      <c r="V9" s="248"/>
      <c r="W9" s="248"/>
      <c r="X9" s="248"/>
      <c r="Y9" s="248"/>
      <c r="Z9" s="248"/>
      <c r="AA9" s="248"/>
    </row>
    <row r="10" spans="1:27" x14ac:dyDescent="0.35">
      <c r="A10" s="241" t="s">
        <v>1187</v>
      </c>
      <c r="B10" s="242">
        <f>'G VALORIZ'!CS7</f>
        <v>33</v>
      </c>
      <c r="C10" s="243">
        <f t="shared" si="0"/>
        <v>21</v>
      </c>
      <c r="D10" s="243" t="str">
        <f t="shared" si="1"/>
        <v>MEDIO</v>
      </c>
      <c r="E10" s="254"/>
      <c r="F10" s="451"/>
      <c r="G10" s="247">
        <v>0.8</v>
      </c>
      <c r="H10" s="248"/>
      <c r="I10" s="248"/>
      <c r="J10" s="248"/>
      <c r="K10" s="248"/>
      <c r="L10" s="248"/>
      <c r="M10" s="248"/>
      <c r="N10" s="248"/>
      <c r="O10" s="248"/>
      <c r="P10" s="248"/>
      <c r="Q10" s="248"/>
      <c r="R10" s="248"/>
      <c r="S10" s="248"/>
      <c r="T10" s="248"/>
      <c r="U10" s="248"/>
      <c r="V10" s="248"/>
      <c r="W10" s="248"/>
      <c r="X10" s="248"/>
      <c r="Y10" s="248"/>
      <c r="Z10" s="248"/>
      <c r="AA10" s="248"/>
    </row>
    <row r="11" spans="1:27" x14ac:dyDescent="0.35">
      <c r="A11" s="241" t="s">
        <v>437</v>
      </c>
      <c r="B11" s="242">
        <f>DISEÑO!CS7</f>
        <v>30</v>
      </c>
      <c r="C11" s="243">
        <f t="shared" si="0"/>
        <v>19</v>
      </c>
      <c r="D11" s="243" t="str">
        <f t="shared" si="1"/>
        <v>BAJO</v>
      </c>
      <c r="E11" s="254"/>
      <c r="F11" s="451"/>
      <c r="G11" s="247">
        <v>0.75</v>
      </c>
      <c r="H11" s="248"/>
      <c r="I11" s="248"/>
      <c r="J11" s="248"/>
      <c r="K11" s="248"/>
      <c r="L11" s="248"/>
      <c r="M11" s="248"/>
      <c r="N11" s="248"/>
      <c r="O11" s="248"/>
      <c r="P11" s="248"/>
      <c r="Q11" s="248"/>
      <c r="R11" s="248"/>
      <c r="S11" s="248"/>
      <c r="T11" s="248"/>
      <c r="U11" s="248"/>
      <c r="V11" s="248"/>
      <c r="W11" s="248"/>
      <c r="X11" s="248"/>
      <c r="Y11" s="248"/>
      <c r="Z11" s="248"/>
      <c r="AA11" s="248"/>
    </row>
    <row r="12" spans="1:27" x14ac:dyDescent="0.35">
      <c r="A12" s="241" t="s">
        <v>1060</v>
      </c>
      <c r="B12" s="242">
        <f>INTERISTITUCIONAL!CS7</f>
        <v>30</v>
      </c>
      <c r="C12" s="243">
        <f t="shared" si="0"/>
        <v>19</v>
      </c>
      <c r="D12" s="243" t="str">
        <f t="shared" si="1"/>
        <v>BAJO</v>
      </c>
      <c r="E12" s="254"/>
      <c r="F12" s="451"/>
      <c r="G12" s="247">
        <v>0.7</v>
      </c>
      <c r="H12" s="248"/>
      <c r="I12" s="248"/>
      <c r="J12" s="248"/>
      <c r="K12" s="248"/>
      <c r="L12" s="248"/>
      <c r="M12" s="248"/>
      <c r="N12" s="249"/>
      <c r="O12" s="249"/>
      <c r="P12" s="249"/>
      <c r="Q12" s="249"/>
    </row>
    <row r="13" spans="1:27" x14ac:dyDescent="0.35">
      <c r="A13" s="241" t="s">
        <v>1188</v>
      </c>
      <c r="B13" s="242">
        <f>'G SOCIAL Y R-C'!CS7</f>
        <v>40</v>
      </c>
      <c r="C13" s="243">
        <f t="shared" si="0"/>
        <v>25</v>
      </c>
      <c r="D13" s="243" t="str">
        <f t="shared" si="1"/>
        <v>MEDIO</v>
      </c>
      <c r="E13" s="254"/>
      <c r="F13" s="451"/>
      <c r="G13" s="247">
        <v>0.65</v>
      </c>
      <c r="H13" s="248"/>
      <c r="I13" s="248"/>
      <c r="J13" s="248"/>
      <c r="K13" s="248"/>
      <c r="L13" s="248"/>
      <c r="M13" s="248"/>
      <c r="N13" s="249"/>
      <c r="O13" s="249"/>
      <c r="P13" s="249"/>
      <c r="Q13" s="249"/>
    </row>
    <row r="14" spans="1:27" x14ac:dyDescent="0.35">
      <c r="A14" s="241" t="s">
        <v>1107</v>
      </c>
      <c r="B14" s="242">
        <f>GDOCUMENTAL!CS7</f>
        <v>18</v>
      </c>
      <c r="C14" s="243">
        <f t="shared" si="0"/>
        <v>11</v>
      </c>
      <c r="D14" s="243" t="str">
        <f t="shared" si="1"/>
        <v>BAJO</v>
      </c>
      <c r="E14" s="254"/>
      <c r="F14" s="451"/>
      <c r="G14" s="247">
        <v>0.6</v>
      </c>
      <c r="H14" s="248"/>
      <c r="I14" s="248"/>
      <c r="J14" s="248"/>
      <c r="K14" s="248"/>
      <c r="L14" s="248"/>
      <c r="M14" s="248"/>
      <c r="N14" s="249"/>
      <c r="O14" s="249"/>
      <c r="P14" s="249"/>
      <c r="Q14" s="249"/>
    </row>
    <row r="15" spans="1:27" x14ac:dyDescent="0.35">
      <c r="A15" s="241" t="s">
        <v>1075</v>
      </c>
      <c r="B15" s="242">
        <f>TALENTO!CS7</f>
        <v>18</v>
      </c>
      <c r="C15" s="243">
        <f t="shared" si="0"/>
        <v>11</v>
      </c>
      <c r="D15" s="243" t="str">
        <f t="shared" si="1"/>
        <v>BAJO</v>
      </c>
      <c r="E15" s="254"/>
      <c r="F15" s="451"/>
      <c r="G15" s="247">
        <v>0.55000000000000004</v>
      </c>
      <c r="H15" s="248"/>
      <c r="I15" s="248"/>
      <c r="J15" s="248"/>
      <c r="K15" s="248"/>
      <c r="L15" s="248"/>
      <c r="M15" s="248"/>
      <c r="N15" s="249"/>
      <c r="O15" s="249"/>
      <c r="P15" s="249"/>
      <c r="Q15" s="249"/>
    </row>
    <row r="16" spans="1:27" x14ac:dyDescent="0.35">
      <c r="A16" s="241" t="s">
        <v>1189</v>
      </c>
      <c r="B16" s="242">
        <f>INNOVACION!$CS$7</f>
        <v>18</v>
      </c>
      <c r="C16" s="243">
        <f t="shared" si="0"/>
        <v>11</v>
      </c>
      <c r="D16" s="243" t="str">
        <f t="shared" si="1"/>
        <v>BAJO</v>
      </c>
      <c r="E16" s="254"/>
      <c r="F16" s="451"/>
      <c r="G16" s="247">
        <v>0.5</v>
      </c>
      <c r="H16" s="248"/>
      <c r="I16" s="248"/>
      <c r="J16" s="248"/>
      <c r="K16" s="248"/>
      <c r="L16" s="248"/>
      <c r="M16" s="248"/>
      <c r="N16" s="250"/>
      <c r="O16" s="250"/>
      <c r="P16" s="250"/>
      <c r="Q16" s="250"/>
    </row>
    <row r="17" spans="1:27" x14ac:dyDescent="0.35">
      <c r="A17" s="241" t="s">
        <v>765</v>
      </c>
      <c r="B17" s="242">
        <f>LEGAL!CS7</f>
        <v>12</v>
      </c>
      <c r="C17" s="243">
        <f t="shared" si="0"/>
        <v>8</v>
      </c>
      <c r="D17" s="243" t="str">
        <f t="shared" si="1"/>
        <v>BAJO</v>
      </c>
      <c r="E17" s="254"/>
      <c r="F17" s="451"/>
      <c r="G17" s="247">
        <v>0.45</v>
      </c>
      <c r="H17" s="248"/>
      <c r="I17" s="248"/>
      <c r="J17" s="248"/>
      <c r="K17" s="248"/>
      <c r="L17" s="248"/>
      <c r="M17" s="248"/>
      <c r="N17" s="250"/>
      <c r="O17" s="250"/>
      <c r="P17" s="250"/>
      <c r="Q17" s="250"/>
    </row>
    <row r="18" spans="1:27" x14ac:dyDescent="0.35">
      <c r="A18" s="241" t="s">
        <v>980</v>
      </c>
      <c r="B18" s="242">
        <f>PRACTICASINT!CS7</f>
        <v>12</v>
      </c>
      <c r="C18" s="243">
        <f t="shared" si="0"/>
        <v>8</v>
      </c>
      <c r="D18" s="243" t="str">
        <f t="shared" si="1"/>
        <v>BAJO</v>
      </c>
      <c r="E18" s="254"/>
      <c r="F18" s="451"/>
      <c r="G18" s="247">
        <v>0.4</v>
      </c>
      <c r="H18" s="248"/>
      <c r="I18" s="248"/>
      <c r="J18" s="248"/>
      <c r="K18" s="248"/>
      <c r="L18" s="248"/>
      <c r="M18" s="248"/>
      <c r="N18" s="249"/>
      <c r="O18" s="249"/>
      <c r="P18" s="249"/>
      <c r="Q18" s="249"/>
    </row>
    <row r="19" spans="1:27" x14ac:dyDescent="0.35">
      <c r="A19" s="241" t="s">
        <v>1190</v>
      </c>
      <c r="B19" s="242">
        <f>MEJORAMIENTO!CS7</f>
        <v>12</v>
      </c>
      <c r="C19" s="243">
        <f t="shared" si="0"/>
        <v>8</v>
      </c>
      <c r="D19" s="243" t="str">
        <f t="shared" si="1"/>
        <v>BAJO</v>
      </c>
      <c r="E19" s="254"/>
      <c r="F19" s="451"/>
      <c r="G19" s="247">
        <v>0.35</v>
      </c>
      <c r="H19" s="248"/>
      <c r="I19" s="248"/>
      <c r="J19" s="248"/>
      <c r="K19" s="248"/>
      <c r="L19" s="248"/>
      <c r="M19" s="248"/>
      <c r="N19" s="249"/>
      <c r="O19" s="249"/>
      <c r="P19" s="249"/>
      <c r="Q19" s="249"/>
    </row>
    <row r="20" spans="1:27" x14ac:dyDescent="0.35">
      <c r="A20" s="241" t="s">
        <v>979</v>
      </c>
      <c r="B20" s="242">
        <f>PREINVERSION!CS7</f>
        <v>54</v>
      </c>
      <c r="C20" s="243">
        <f t="shared" si="0"/>
        <v>34</v>
      </c>
      <c r="D20" s="243" t="str">
        <f t="shared" si="1"/>
        <v>MEDIO</v>
      </c>
      <c r="E20" s="254"/>
      <c r="F20" s="451"/>
      <c r="G20" s="247">
        <v>0.3</v>
      </c>
      <c r="H20" s="248"/>
      <c r="I20" s="248"/>
      <c r="J20" s="248"/>
      <c r="K20" s="248"/>
      <c r="L20" s="248"/>
      <c r="M20" s="248"/>
      <c r="N20" s="249"/>
      <c r="O20" s="249"/>
      <c r="P20" s="249"/>
      <c r="Q20" s="249"/>
    </row>
    <row r="21" spans="1:27" x14ac:dyDescent="0.35">
      <c r="A21" s="241" t="s">
        <v>978</v>
      </c>
      <c r="B21" s="242">
        <f>PLANEACIÓN!CS7</f>
        <v>6</v>
      </c>
      <c r="C21" s="243">
        <f t="shared" si="0"/>
        <v>4</v>
      </c>
      <c r="D21" s="243" t="str">
        <f t="shared" si="1"/>
        <v>BAJO</v>
      </c>
      <c r="E21" s="254"/>
      <c r="F21" s="451"/>
      <c r="G21" s="247">
        <v>0.25</v>
      </c>
      <c r="H21" s="248"/>
      <c r="I21" s="248"/>
      <c r="J21" s="248"/>
      <c r="K21" s="248"/>
      <c r="L21" s="248"/>
      <c r="M21" s="248"/>
      <c r="N21" s="249"/>
      <c r="O21" s="249"/>
      <c r="P21" s="249"/>
      <c r="Q21" s="249"/>
    </row>
    <row r="22" spans="1:27" x14ac:dyDescent="0.35">
      <c r="A22" s="241" t="s">
        <v>1191</v>
      </c>
      <c r="B22" s="242">
        <f>COMUNICACIONES!CS7</f>
        <v>6</v>
      </c>
      <c r="C22" s="243">
        <f t="shared" si="0"/>
        <v>4</v>
      </c>
      <c r="D22" s="243" t="str">
        <f t="shared" si="1"/>
        <v>BAJO</v>
      </c>
      <c r="E22" s="254"/>
      <c r="F22" s="451"/>
      <c r="G22" s="247">
        <v>0.2</v>
      </c>
      <c r="H22" s="248"/>
      <c r="I22" s="248"/>
      <c r="J22" s="248"/>
      <c r="K22" s="248"/>
      <c r="L22" s="248"/>
      <c r="M22" s="248"/>
      <c r="N22" s="249"/>
      <c r="O22" s="249"/>
      <c r="P22" s="249"/>
      <c r="Q22" s="249"/>
    </row>
    <row r="23" spans="1:27" x14ac:dyDescent="0.35">
      <c r="A23" s="241" t="s">
        <v>1123</v>
      </c>
      <c r="B23" s="242">
        <f>FISICOS!CS7</f>
        <v>58</v>
      </c>
      <c r="C23" s="243">
        <f t="shared" si="0"/>
        <v>36</v>
      </c>
      <c r="D23" s="243" t="str">
        <f t="shared" si="1"/>
        <v>MEDIO</v>
      </c>
      <c r="E23" s="254"/>
      <c r="F23" s="451"/>
      <c r="G23" s="247">
        <v>0.15</v>
      </c>
      <c r="H23" s="248"/>
      <c r="I23" s="248"/>
      <c r="J23" s="248"/>
      <c r="K23" s="248"/>
      <c r="L23" s="248"/>
      <c r="M23" s="248"/>
      <c r="N23" s="249"/>
      <c r="O23" s="249"/>
      <c r="P23" s="249"/>
      <c r="Q23" s="249"/>
    </row>
    <row r="24" spans="1:27" x14ac:dyDescent="0.3">
      <c r="A24" s="251" t="s">
        <v>1192</v>
      </c>
      <c r="B24" s="252">
        <f>MIN(B2:B23)</f>
        <v>6</v>
      </c>
      <c r="C24" s="253"/>
      <c r="D24" s="253"/>
      <c r="E24" s="254"/>
      <c r="F24" s="451"/>
      <c r="G24" s="247">
        <v>0.1</v>
      </c>
      <c r="H24" s="248"/>
      <c r="I24" s="248"/>
      <c r="J24" s="248"/>
      <c r="K24" s="248"/>
      <c r="L24" s="248"/>
      <c r="M24" s="248"/>
      <c r="N24" s="248"/>
      <c r="O24" s="248"/>
      <c r="P24" s="248"/>
      <c r="Q24" s="248"/>
      <c r="R24" s="248"/>
      <c r="S24" s="248"/>
      <c r="T24" s="248"/>
      <c r="U24" s="248"/>
      <c r="V24" s="248"/>
      <c r="W24" s="248"/>
      <c r="X24" s="248"/>
      <c r="Y24" s="248"/>
      <c r="Z24" s="248"/>
      <c r="AA24" s="248"/>
    </row>
    <row r="25" spans="1:27" x14ac:dyDescent="0.3">
      <c r="A25" s="251" t="s">
        <v>1193</v>
      </c>
      <c r="B25" s="252">
        <f>MAX(B2:B23)</f>
        <v>159</v>
      </c>
      <c r="C25" s="253"/>
      <c r="D25" s="253"/>
      <c r="E25" s="254"/>
      <c r="F25" s="451"/>
      <c r="G25" s="247">
        <v>0.05</v>
      </c>
      <c r="H25" s="248"/>
      <c r="I25" s="248"/>
      <c r="J25" s="248"/>
      <c r="K25" s="248"/>
      <c r="L25" s="248"/>
      <c r="M25" s="248"/>
      <c r="N25" s="248"/>
      <c r="O25" s="248"/>
      <c r="P25" s="248"/>
      <c r="Q25" s="248"/>
      <c r="R25" s="248"/>
      <c r="S25" s="248"/>
      <c r="T25" s="248"/>
      <c r="U25" s="248"/>
      <c r="V25" s="248"/>
      <c r="W25" s="248"/>
      <c r="X25" s="248"/>
      <c r="Y25" s="248"/>
      <c r="Z25" s="248"/>
      <c r="AA25" s="248"/>
    </row>
    <row r="26" spans="1:27" x14ac:dyDescent="0.3">
      <c r="C26" s="253"/>
      <c r="D26" s="253"/>
      <c r="F26" s="254"/>
      <c r="G26" s="255"/>
    </row>
    <row r="27" spans="1:27" x14ac:dyDescent="0.3">
      <c r="F27" s="254"/>
      <c r="G27" s="255"/>
    </row>
    <row r="28" spans="1:27" ht="57" customHeight="1" x14ac:dyDescent="0.3">
      <c r="A28" s="452" t="s">
        <v>1194</v>
      </c>
      <c r="B28" s="452"/>
      <c r="C28" s="452"/>
      <c r="D28" s="452"/>
      <c r="F28" s="254"/>
      <c r="G28" s="255"/>
      <c r="L28" s="256"/>
      <c r="M28" s="256"/>
      <c r="N28" s="256"/>
      <c r="O28" s="256"/>
      <c r="P28" s="256"/>
      <c r="Q28" s="256"/>
    </row>
  </sheetData>
  <sortState xmlns:xlrd2="http://schemas.microsoft.com/office/spreadsheetml/2017/richdata2" ref="A2:D23">
    <sortCondition descending="1" ref="C2:C23"/>
  </sortState>
  <mergeCells count="4">
    <mergeCell ref="H2:AA3"/>
    <mergeCell ref="H4:AA4"/>
    <mergeCell ref="F6:F25"/>
    <mergeCell ref="A28:D28"/>
  </mergeCells>
  <conditionalFormatting sqref="D2:D23">
    <cfRule type="containsText" dxfId="1704" priority="6" operator="containsText" text="BAJO">
      <formula>NOT(ISERROR(SEARCH("BAJO",D2)))</formula>
    </cfRule>
    <cfRule type="containsText" dxfId="1703" priority="7" operator="containsText" text="MEDIO">
      <formula>NOT(ISERROR(SEARCH("MEDIO",D2)))</formula>
    </cfRule>
    <cfRule type="containsText" dxfId="1702" priority="8" operator="containsText" text="ALTO">
      <formula>NOT(ISERROR(SEARCH("ALTO",D2)))</formula>
    </cfRule>
  </conditionalFormatting>
  <conditionalFormatting sqref="G6:G25">
    <cfRule type="colorScale" priority="1">
      <colorScale>
        <cfvo type="min"/>
        <cfvo type="percentile" val="21"/>
        <cfvo type="max"/>
        <color rgb="FF63BE7B"/>
        <color rgb="FFFFEB84"/>
        <color rgb="FFF8696B"/>
      </colorScale>
    </cfRule>
  </conditionalFormatting>
  <conditionalFormatting sqref="H5:AA5">
    <cfRule type="colorScale" priority="2">
      <colorScale>
        <cfvo type="min"/>
        <cfvo type="percentile" val="21"/>
        <cfvo type="max"/>
        <color rgb="FF63BE7B"/>
        <color rgb="FFFFEB84"/>
        <color rgb="FFF8696B"/>
      </colorScale>
    </cfRule>
  </conditionalFormatting>
  <conditionalFormatting sqref="N12:Q12">
    <cfRule type="iconSet" priority="5">
      <iconSet iconSet="5Quarters">
        <cfvo type="percent" val="0"/>
        <cfvo type="percent" val="20"/>
        <cfvo type="percent" val="40"/>
        <cfvo type="percent" val="60"/>
        <cfvo type="percent" val="80"/>
      </iconSet>
    </cfRule>
  </conditionalFormatting>
  <conditionalFormatting sqref="N14:Q15">
    <cfRule type="iconSet" priority="4">
      <iconSet iconSet="5Quarters">
        <cfvo type="percent" val="0"/>
        <cfvo type="percent" val="20"/>
        <cfvo type="percent" val="40"/>
        <cfvo type="percent" val="60"/>
        <cfvo type="percent" val="80"/>
      </iconSet>
    </cfRule>
  </conditionalFormatting>
  <conditionalFormatting sqref="N18:Q18 N20:Q20 N16:Q16 N22:Q22">
    <cfRule type="iconSet" priority="3">
      <iconSet iconSet="5Quarters">
        <cfvo type="percent" val="0"/>
        <cfvo type="percent" val="20"/>
        <cfvo type="percent" val="40"/>
        <cfvo type="percent" val="60"/>
        <cfvo type="percent" val="80"/>
      </iconSet>
    </cfRule>
  </conditionalFormatting>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OU957"/>
  <sheetViews>
    <sheetView workbookViewId="0">
      <selection activeCell="GK11" sqref="GK11"/>
    </sheetView>
  </sheetViews>
  <sheetFormatPr baseColWidth="10" defaultRowHeight="10.199999999999999" x14ac:dyDescent="0.2"/>
  <cols>
    <col min="1" max="1" width="4.88671875" style="1" customWidth="1"/>
    <col min="2" max="2" width="23.109375" style="1" customWidth="1"/>
    <col min="3" max="3" width="27.44140625" style="1" customWidth="1"/>
    <col min="4" max="4" width="23.88671875" style="1" customWidth="1"/>
    <col min="5" max="6" width="13.44140625" style="1" customWidth="1"/>
    <col min="7" max="8" width="23.88671875" style="1" customWidth="1"/>
    <col min="9" max="9" width="12" style="2" customWidth="1"/>
    <col min="10" max="28" width="9.77734375" style="2" customWidth="1"/>
    <col min="29" max="29" width="11.44140625" style="2" customWidth="1"/>
    <col min="30" max="30" width="5.88671875" style="2" customWidth="1"/>
    <col min="31" max="31" width="9.88671875" style="2" customWidth="1"/>
    <col min="32" max="32" width="5.88671875" style="1" customWidth="1"/>
    <col min="33" max="33" width="14" style="2" customWidth="1"/>
    <col min="34" max="34" width="6.44140625" style="5" customWidth="1"/>
    <col min="35" max="35" width="53.21875" style="1" customWidth="1"/>
    <col min="36" max="36" width="17.77734375" style="1" customWidth="1"/>
    <col min="37" max="37" width="23" style="2" customWidth="1"/>
    <col min="38" max="38" width="18" style="4" customWidth="1"/>
    <col min="39" max="39" width="8.88671875" style="4" customWidth="1"/>
    <col min="40" max="40" width="12.21875" style="1" customWidth="1"/>
    <col min="41" max="41" width="8.77734375" style="1" customWidth="1"/>
    <col min="42" max="42" width="10.21875" style="4" customWidth="1"/>
    <col min="43" max="43" width="8.88671875" style="4" customWidth="1"/>
    <col min="44" max="44" width="12.21875" style="1" customWidth="1"/>
    <col min="45" max="45" width="8.77734375" style="1" customWidth="1"/>
    <col min="46" max="46" width="12.109375" style="4" customWidth="1"/>
    <col min="47" max="47" width="11.88671875" style="4" customWidth="1"/>
    <col min="48" max="48" width="12.21875" style="1" customWidth="1"/>
    <col min="49" max="49" width="8.77734375" style="1" customWidth="1"/>
    <col min="50" max="50" width="10.44140625" style="4" customWidth="1"/>
    <col min="51" max="51" width="8.88671875" style="4" customWidth="1"/>
    <col min="52" max="52" width="12.21875" style="1" customWidth="1"/>
    <col min="53" max="53" width="11.109375" style="1" customWidth="1"/>
    <col min="54" max="54" width="11.77734375" style="4" customWidth="1"/>
    <col min="55" max="55" width="11.109375" style="4" customWidth="1"/>
    <col min="56" max="56" width="12.21875" style="1" customWidth="1"/>
    <col min="57" max="57" width="8.77734375" style="1" customWidth="1"/>
    <col min="58" max="58" width="9.109375" style="4" customWidth="1"/>
    <col min="59" max="59" width="8.88671875" style="4" customWidth="1"/>
    <col min="60" max="60" width="12.21875" style="1" customWidth="1"/>
    <col min="61" max="61" width="8.77734375" style="1" customWidth="1"/>
    <col min="62" max="62" width="9.109375" style="4" customWidth="1"/>
    <col min="63" max="63" width="8.88671875" style="4" hidden="1" customWidth="1"/>
    <col min="64" max="64" width="12.21875" style="1" hidden="1" customWidth="1"/>
    <col min="65" max="65" width="8.77734375" style="1" hidden="1" customWidth="1"/>
    <col min="66" max="66" width="9.109375" style="4" hidden="1" customWidth="1"/>
    <col min="67" max="67" width="8.88671875" style="4" hidden="1" customWidth="1"/>
    <col min="68" max="68" width="12.21875" style="1" hidden="1" customWidth="1"/>
    <col min="69" max="69" width="8.77734375" style="1" hidden="1" customWidth="1"/>
    <col min="70" max="70" width="9.109375" style="4" hidden="1" customWidth="1"/>
    <col min="71" max="71" width="8.88671875" style="4" hidden="1" customWidth="1"/>
    <col min="72" max="72" width="12.21875" style="1" hidden="1" customWidth="1"/>
    <col min="73" max="73" width="8.77734375" style="1" hidden="1" customWidth="1"/>
    <col min="74" max="74" width="9.109375" style="4" hidden="1" customWidth="1"/>
    <col min="75" max="75" width="8.88671875" style="4" hidden="1" customWidth="1"/>
    <col min="76" max="76" width="12.21875" style="1" hidden="1" customWidth="1"/>
    <col min="77" max="77" width="8.77734375" style="1" hidden="1" customWidth="1"/>
    <col min="78" max="78" width="9.109375" style="4" hidden="1" customWidth="1"/>
    <col min="79" max="79" width="8.88671875" style="4" hidden="1" customWidth="1"/>
    <col min="80" max="80" width="12.21875" style="1" hidden="1" customWidth="1"/>
    <col min="81" max="81" width="8.77734375" style="1" hidden="1" customWidth="1"/>
    <col min="82" max="82" width="9.109375" style="4" hidden="1" customWidth="1"/>
    <col min="83" max="83" width="8.88671875" style="4" hidden="1" customWidth="1"/>
    <col min="84" max="84" width="12.21875" style="1" hidden="1" customWidth="1"/>
    <col min="85" max="85" width="8.77734375" style="1" hidden="1" customWidth="1"/>
    <col min="86" max="86" width="9.109375" style="4" hidden="1" customWidth="1"/>
    <col min="87" max="89" width="2.109375" style="4" hidden="1" customWidth="1"/>
    <col min="90" max="90" width="14.109375" style="4" customWidth="1"/>
    <col min="91" max="91" width="6.88671875" style="4" customWidth="1"/>
    <col min="92" max="92" width="9.77734375" style="4" customWidth="1"/>
    <col min="93" max="93" width="6.88671875" style="4" customWidth="1"/>
    <col min="94" max="94" width="11" style="4" customWidth="1"/>
    <col min="95" max="95" width="6.88671875" style="4" customWidth="1"/>
    <col min="96" max="96" width="50.109375" style="4" customWidth="1"/>
    <col min="97" max="97" width="7" style="4" customWidth="1"/>
    <col min="98" max="98" width="1" style="4" customWidth="1"/>
    <col min="99" max="99" width="73.21875" style="4" customWidth="1"/>
    <col min="100" max="100" width="54.44140625" style="4" customWidth="1"/>
    <col min="101" max="101" width="1.44140625" style="4" hidden="1" customWidth="1"/>
    <col min="102" max="105" width="5.44140625" style="4" hidden="1" customWidth="1"/>
    <col min="106" max="106" width="5.88671875" style="1" hidden="1" customWidth="1"/>
    <col min="107" max="108" width="6.88671875" style="1" hidden="1" customWidth="1"/>
    <col min="109" max="109" width="4.44140625" style="4" hidden="1" customWidth="1"/>
    <col min="110" max="110" width="6.44140625" style="1" hidden="1" customWidth="1"/>
    <col min="111" max="112" width="6.44140625" style="4" hidden="1" customWidth="1"/>
    <col min="113" max="113" width="19" style="1" hidden="1" customWidth="1"/>
    <col min="114" max="116" width="6" style="1" hidden="1" customWidth="1"/>
    <col min="117" max="117" width="4.44140625" style="4" hidden="1" customWidth="1"/>
    <col min="118" max="118" width="6.44140625" style="1" hidden="1" customWidth="1"/>
    <col min="119" max="119" width="6.44140625" style="4" hidden="1" customWidth="1"/>
    <col min="120" max="191" width="6" style="1" hidden="1" customWidth="1"/>
    <col min="192" max="192" width="7.44140625" style="1" hidden="1" customWidth="1"/>
    <col min="193" max="224" width="8" style="1" customWidth="1"/>
    <col min="225" max="1677" width="2.109375" style="1" customWidth="1"/>
    <col min="1678" max="1680" width="10.88671875" style="1"/>
    <col min="1681" max="1681" width="4.21875" style="1" customWidth="1"/>
    <col min="1682" max="1683" width="10.88671875" style="1"/>
    <col min="1684" max="1684" width="4.88671875" style="1" customWidth="1"/>
    <col min="1685" max="1690" width="10.88671875" style="1"/>
    <col min="1691" max="1691" width="36.21875" style="1" customWidth="1"/>
    <col min="1692" max="1692" width="10.88671875" style="1"/>
    <col min="1693" max="1693" width="45.44140625" style="1" customWidth="1"/>
    <col min="1694" max="1695" width="10.88671875" style="1"/>
    <col min="1696" max="1696" width="10.88671875" style="3"/>
    <col min="1697" max="1697" width="10.88671875" style="1"/>
    <col min="1698" max="1698" width="32.44140625" style="2" customWidth="1"/>
    <col min="1699" max="1702" width="10.88671875" style="1"/>
    <col min="1703" max="1703" width="35.44140625" style="1" customWidth="1"/>
    <col min="1704" max="1762" width="10.88671875" style="1"/>
    <col min="1763" max="1763" width="26.44140625" style="1" customWidth="1"/>
    <col min="1764" max="1766" width="10.88671875" style="1"/>
    <col min="1767" max="1767" width="17.44140625" style="1" customWidth="1"/>
    <col min="1768" max="1892" width="10.88671875" style="1"/>
    <col min="1893" max="1893" width="12" style="1" customWidth="1"/>
    <col min="1894" max="1894" width="2.77734375" style="1" customWidth="1"/>
    <col min="1895" max="1896" width="6.44140625" style="1" customWidth="1"/>
    <col min="1897" max="1897" width="5.88671875" style="1" customWidth="1"/>
    <col min="1898" max="1898" width="6.44140625" style="1" customWidth="1"/>
    <col min="1899" max="1899" width="13.77734375" style="1" customWidth="1"/>
    <col min="1900" max="1901" width="9" style="1" customWidth="1"/>
    <col min="1902" max="1902" width="2.44140625" style="1" customWidth="1"/>
    <col min="1903" max="1903" width="8.88671875" style="1" customWidth="1"/>
    <col min="1904" max="1904" width="7.44140625" style="1" customWidth="1"/>
    <col min="1905" max="1907" width="3.77734375" style="1" customWidth="1"/>
    <col min="1908" max="1908" width="3.44140625" style="1" customWidth="1"/>
    <col min="1909" max="1909" width="2.88671875" style="1" customWidth="1"/>
    <col min="1910" max="1910" width="3" style="1" customWidth="1"/>
    <col min="1911" max="1913" width="0" style="1" hidden="1" customWidth="1"/>
    <col min="1914" max="1914" width="4.44140625" style="1" customWidth="1"/>
    <col min="1915" max="1915" width="0" style="1" hidden="1" customWidth="1"/>
    <col min="1916" max="1917" width="14.88671875" style="1" customWidth="1"/>
    <col min="1918" max="1918" width="15.109375" style="1" customWidth="1"/>
    <col min="1919" max="1919" width="6.44140625" style="1" customWidth="1"/>
    <col min="1920" max="1920" width="15.109375" style="1" customWidth="1"/>
    <col min="1921" max="1921" width="4.109375" style="1" customWidth="1"/>
    <col min="1922" max="1922" width="3" style="1" customWidth="1"/>
    <col min="1923" max="1925" width="0" style="1" hidden="1" customWidth="1"/>
    <col min="1926" max="1926" width="3" style="1" customWidth="1"/>
    <col min="1927" max="1927" width="0" style="1" hidden="1" customWidth="1"/>
    <col min="1928" max="1928" width="3" style="1" customWidth="1"/>
    <col min="1929" max="1929" width="0" style="1" hidden="1" customWidth="1"/>
    <col min="1930" max="1930" width="4.44140625" style="1" customWidth="1"/>
    <col min="1931" max="1931" width="34.21875" style="1" customWidth="1"/>
    <col min="1932" max="1932" width="23.44140625" style="1" customWidth="1"/>
    <col min="1933" max="1933" width="9.109375" style="1" customWidth="1"/>
    <col min="1934" max="1934" width="19.44140625" style="1" customWidth="1"/>
    <col min="1935" max="1935" width="42.77734375" style="1" customWidth="1"/>
    <col min="1936" max="1936" width="5.88671875" style="1" customWidth="1"/>
    <col min="1937" max="1937" width="31.44140625" style="1" customWidth="1"/>
    <col min="1938" max="1938" width="16.109375" style="1" customWidth="1"/>
    <col min="1939" max="1940" width="9.21875" style="1" customWidth="1"/>
    <col min="1941" max="1941" width="11.109375" style="1" customWidth="1"/>
    <col min="1942" max="1942" width="2.109375" style="1" customWidth="1"/>
    <col min="1943" max="2148" width="10.88671875" style="1"/>
    <col min="2149" max="2149" width="12" style="1" customWidth="1"/>
    <col min="2150" max="2150" width="2.77734375" style="1" customWidth="1"/>
    <col min="2151" max="2152" width="6.44140625" style="1" customWidth="1"/>
    <col min="2153" max="2153" width="5.88671875" style="1" customWidth="1"/>
    <col min="2154" max="2154" width="6.44140625" style="1" customWidth="1"/>
    <col min="2155" max="2155" width="13.77734375" style="1" customWidth="1"/>
    <col min="2156" max="2157" width="9" style="1" customWidth="1"/>
    <col min="2158" max="2158" width="2.44140625" style="1" customWidth="1"/>
    <col min="2159" max="2159" width="8.88671875" style="1" customWidth="1"/>
    <col min="2160" max="2160" width="7.44140625" style="1" customWidth="1"/>
    <col min="2161" max="2163" width="3.77734375" style="1" customWidth="1"/>
    <col min="2164" max="2164" width="3.44140625" style="1" customWidth="1"/>
    <col min="2165" max="2165" width="2.88671875" style="1" customWidth="1"/>
    <col min="2166" max="2166" width="3" style="1" customWidth="1"/>
    <col min="2167" max="2169" width="0" style="1" hidden="1" customWidth="1"/>
    <col min="2170" max="2170" width="4.44140625" style="1" customWidth="1"/>
    <col min="2171" max="2171" width="0" style="1" hidden="1" customWidth="1"/>
    <col min="2172" max="2173" width="14.88671875" style="1" customWidth="1"/>
    <col min="2174" max="2174" width="15.109375" style="1" customWidth="1"/>
    <col min="2175" max="2175" width="6.44140625" style="1" customWidth="1"/>
    <col min="2176" max="2176" width="15.109375" style="1" customWidth="1"/>
    <col min="2177" max="2177" width="4.109375" style="1" customWidth="1"/>
    <col min="2178" max="2178" width="3" style="1" customWidth="1"/>
    <col min="2179" max="2181" width="0" style="1" hidden="1" customWidth="1"/>
    <col min="2182" max="2182" width="3" style="1" customWidth="1"/>
    <col min="2183" max="2183" width="0" style="1" hidden="1" customWidth="1"/>
    <col min="2184" max="2184" width="3" style="1" customWidth="1"/>
    <col min="2185" max="2185" width="0" style="1" hidden="1" customWidth="1"/>
    <col min="2186" max="2186" width="4.44140625" style="1" customWidth="1"/>
    <col min="2187" max="2187" width="34.21875" style="1" customWidth="1"/>
    <col min="2188" max="2188" width="23.44140625" style="1" customWidth="1"/>
    <col min="2189" max="2189" width="9.109375" style="1" customWidth="1"/>
    <col min="2190" max="2190" width="19.44140625" style="1" customWidth="1"/>
    <col min="2191" max="2191" width="42.77734375" style="1" customWidth="1"/>
    <col min="2192" max="2192" width="5.88671875" style="1" customWidth="1"/>
    <col min="2193" max="2193" width="31.44140625" style="1" customWidth="1"/>
    <col min="2194" max="2194" width="16.109375" style="1" customWidth="1"/>
    <col min="2195" max="2196" width="9.21875" style="1" customWidth="1"/>
    <col min="2197" max="2197" width="11.109375" style="1" customWidth="1"/>
    <col min="2198" max="2198" width="2.109375" style="1" customWidth="1"/>
    <col min="2199" max="2404" width="10.88671875" style="1"/>
    <col min="2405" max="2405" width="12" style="1" customWidth="1"/>
    <col min="2406" max="2406" width="2.77734375" style="1" customWidth="1"/>
    <col min="2407" max="2408" width="6.44140625" style="1" customWidth="1"/>
    <col min="2409" max="2409" width="5.88671875" style="1" customWidth="1"/>
    <col min="2410" max="2410" width="6.44140625" style="1" customWidth="1"/>
    <col min="2411" max="2411" width="13.77734375" style="1" customWidth="1"/>
    <col min="2412" max="2413" width="9" style="1" customWidth="1"/>
    <col min="2414" max="2414" width="2.44140625" style="1" customWidth="1"/>
    <col min="2415" max="2415" width="8.88671875" style="1" customWidth="1"/>
    <col min="2416" max="2416" width="7.44140625" style="1" customWidth="1"/>
    <col min="2417" max="2419" width="3.77734375" style="1" customWidth="1"/>
    <col min="2420" max="2420" width="3.44140625" style="1" customWidth="1"/>
    <col min="2421" max="2421" width="2.88671875" style="1" customWidth="1"/>
    <col min="2422" max="2422" width="3" style="1" customWidth="1"/>
    <col min="2423" max="2425" width="0" style="1" hidden="1" customWidth="1"/>
    <col min="2426" max="2426" width="4.44140625" style="1" customWidth="1"/>
    <col min="2427" max="2427" width="0" style="1" hidden="1" customWidth="1"/>
    <col min="2428" max="2429" width="14.88671875" style="1" customWidth="1"/>
    <col min="2430" max="2430" width="15.109375" style="1" customWidth="1"/>
    <col min="2431" max="2431" width="6.44140625" style="1" customWidth="1"/>
    <col min="2432" max="2432" width="15.109375" style="1" customWidth="1"/>
    <col min="2433" max="2433" width="4.109375" style="1" customWidth="1"/>
    <col min="2434" max="2434" width="3" style="1" customWidth="1"/>
    <col min="2435" max="2437" width="0" style="1" hidden="1" customWidth="1"/>
    <col min="2438" max="2438" width="3" style="1" customWidth="1"/>
    <col min="2439" max="2439" width="0" style="1" hidden="1" customWidth="1"/>
    <col min="2440" max="2440" width="3" style="1" customWidth="1"/>
    <col min="2441" max="2441" width="0" style="1" hidden="1" customWidth="1"/>
    <col min="2442" max="2442" width="4.44140625" style="1" customWidth="1"/>
    <col min="2443" max="2443" width="34.21875" style="1" customWidth="1"/>
    <col min="2444" max="2444" width="23.44140625" style="1" customWidth="1"/>
    <col min="2445" max="2445" width="9.109375" style="1" customWidth="1"/>
    <col min="2446" max="2446" width="19.44140625" style="1" customWidth="1"/>
    <col min="2447" max="2447" width="42.77734375" style="1" customWidth="1"/>
    <col min="2448" max="2448" width="5.88671875" style="1" customWidth="1"/>
    <col min="2449" max="2449" width="31.44140625" style="1" customWidth="1"/>
    <col min="2450" max="2450" width="16.109375" style="1" customWidth="1"/>
    <col min="2451" max="2452" width="9.21875" style="1" customWidth="1"/>
    <col min="2453" max="2453" width="11.109375" style="1" customWidth="1"/>
    <col min="2454" max="2454" width="2.109375" style="1" customWidth="1"/>
    <col min="2455" max="2660" width="10.88671875" style="1"/>
    <col min="2661" max="2661" width="12" style="1" customWidth="1"/>
    <col min="2662" max="2662" width="2.77734375" style="1" customWidth="1"/>
    <col min="2663" max="2664" width="6.44140625" style="1" customWidth="1"/>
    <col min="2665" max="2665" width="5.88671875" style="1" customWidth="1"/>
    <col min="2666" max="2666" width="6.44140625" style="1" customWidth="1"/>
    <col min="2667" max="2667" width="13.77734375" style="1" customWidth="1"/>
    <col min="2668" max="2669" width="9" style="1" customWidth="1"/>
    <col min="2670" max="2670" width="2.44140625" style="1" customWidth="1"/>
    <col min="2671" max="2671" width="8.88671875" style="1" customWidth="1"/>
    <col min="2672" max="2672" width="7.44140625" style="1" customWidth="1"/>
    <col min="2673" max="2675" width="3.77734375" style="1" customWidth="1"/>
    <col min="2676" max="2676" width="3.44140625" style="1" customWidth="1"/>
    <col min="2677" max="2677" width="2.88671875" style="1" customWidth="1"/>
    <col min="2678" max="2678" width="3" style="1" customWidth="1"/>
    <col min="2679" max="2681" width="0" style="1" hidden="1" customWidth="1"/>
    <col min="2682" max="2682" width="4.44140625" style="1" customWidth="1"/>
    <col min="2683" max="2683" width="0" style="1" hidden="1" customWidth="1"/>
    <col min="2684" max="2685" width="14.88671875" style="1" customWidth="1"/>
    <col min="2686" max="2686" width="15.109375" style="1" customWidth="1"/>
    <col min="2687" max="2687" width="6.44140625" style="1" customWidth="1"/>
    <col min="2688" max="2688" width="15.109375" style="1" customWidth="1"/>
    <col min="2689" max="2689" width="4.109375" style="1" customWidth="1"/>
    <col min="2690" max="2690" width="3" style="1" customWidth="1"/>
    <col min="2691" max="2693" width="0" style="1" hidden="1" customWidth="1"/>
    <col min="2694" max="2694" width="3" style="1" customWidth="1"/>
    <col min="2695" max="2695" width="0" style="1" hidden="1" customWidth="1"/>
    <col min="2696" max="2696" width="3" style="1" customWidth="1"/>
    <col min="2697" max="2697" width="0" style="1" hidden="1" customWidth="1"/>
    <col min="2698" max="2698" width="4.44140625" style="1" customWidth="1"/>
    <col min="2699" max="2699" width="34.21875" style="1" customWidth="1"/>
    <col min="2700" max="2700" width="23.44140625" style="1" customWidth="1"/>
    <col min="2701" max="2701" width="9.109375" style="1" customWidth="1"/>
    <col min="2702" max="2702" width="19.44140625" style="1" customWidth="1"/>
    <col min="2703" max="2703" width="42.77734375" style="1" customWidth="1"/>
    <col min="2704" max="2704" width="5.88671875" style="1" customWidth="1"/>
    <col min="2705" max="2705" width="31.44140625" style="1" customWidth="1"/>
    <col min="2706" max="2706" width="16.109375" style="1" customWidth="1"/>
    <col min="2707" max="2708" width="9.21875" style="1" customWidth="1"/>
    <col min="2709" max="2709" width="11.109375" style="1" customWidth="1"/>
    <col min="2710" max="2710" width="2.109375" style="1" customWidth="1"/>
    <col min="2711" max="2916" width="10.88671875" style="1"/>
    <col min="2917" max="2917" width="12" style="1" customWidth="1"/>
    <col min="2918" max="2918" width="2.77734375" style="1" customWidth="1"/>
    <col min="2919" max="2920" width="6.44140625" style="1" customWidth="1"/>
    <col min="2921" max="2921" width="5.88671875" style="1" customWidth="1"/>
    <col min="2922" max="2922" width="6.44140625" style="1" customWidth="1"/>
    <col min="2923" max="2923" width="13.77734375" style="1" customWidth="1"/>
    <col min="2924" max="2925" width="9" style="1" customWidth="1"/>
    <col min="2926" max="2926" width="2.44140625" style="1" customWidth="1"/>
    <col min="2927" max="2927" width="8.88671875" style="1" customWidth="1"/>
    <col min="2928" max="2928" width="7.44140625" style="1" customWidth="1"/>
    <col min="2929" max="2931" width="3.77734375" style="1" customWidth="1"/>
    <col min="2932" max="2932" width="3.44140625" style="1" customWidth="1"/>
    <col min="2933" max="2933" width="2.88671875" style="1" customWidth="1"/>
    <col min="2934" max="2934" width="3" style="1" customWidth="1"/>
    <col min="2935" max="2937" width="0" style="1" hidden="1" customWidth="1"/>
    <col min="2938" max="2938" width="4.44140625" style="1" customWidth="1"/>
    <col min="2939" max="2939" width="0" style="1" hidden="1" customWidth="1"/>
    <col min="2940" max="2941" width="14.88671875" style="1" customWidth="1"/>
    <col min="2942" max="2942" width="15.109375" style="1" customWidth="1"/>
    <col min="2943" max="2943" width="6.44140625" style="1" customWidth="1"/>
    <col min="2944" max="2944" width="15.109375" style="1" customWidth="1"/>
    <col min="2945" max="2945" width="4.109375" style="1" customWidth="1"/>
    <col min="2946" max="2946" width="3" style="1" customWidth="1"/>
    <col min="2947" max="2949" width="0" style="1" hidden="1" customWidth="1"/>
    <col min="2950" max="2950" width="3" style="1" customWidth="1"/>
    <col min="2951" max="2951" width="0" style="1" hidden="1" customWidth="1"/>
    <col min="2952" max="2952" width="3" style="1" customWidth="1"/>
    <col min="2953" max="2953" width="0" style="1" hidden="1" customWidth="1"/>
    <col min="2954" max="2954" width="4.44140625" style="1" customWidth="1"/>
    <col min="2955" max="2955" width="34.21875" style="1" customWidth="1"/>
    <col min="2956" max="2956" width="23.44140625" style="1" customWidth="1"/>
    <col min="2957" max="2957" width="9.109375" style="1" customWidth="1"/>
    <col min="2958" max="2958" width="19.44140625" style="1" customWidth="1"/>
    <col min="2959" max="2959" width="42.77734375" style="1" customWidth="1"/>
    <col min="2960" max="2960" width="5.88671875" style="1" customWidth="1"/>
    <col min="2961" max="2961" width="31.44140625" style="1" customWidth="1"/>
    <col min="2962" max="2962" width="16.109375" style="1" customWidth="1"/>
    <col min="2963" max="2964" width="9.21875" style="1" customWidth="1"/>
    <col min="2965" max="2965" width="11.109375" style="1" customWidth="1"/>
    <col min="2966" max="2966" width="2.109375" style="1" customWidth="1"/>
    <col min="2967" max="3172" width="10.88671875" style="1"/>
    <col min="3173" max="3173" width="12" style="1" customWidth="1"/>
    <col min="3174" max="3174" width="2.77734375" style="1" customWidth="1"/>
    <col min="3175" max="3176" width="6.44140625" style="1" customWidth="1"/>
    <col min="3177" max="3177" width="5.88671875" style="1" customWidth="1"/>
    <col min="3178" max="3178" width="6.44140625" style="1" customWidth="1"/>
    <col min="3179" max="3179" width="13.77734375" style="1" customWidth="1"/>
    <col min="3180" max="3181" width="9" style="1" customWidth="1"/>
    <col min="3182" max="3182" width="2.44140625" style="1" customWidth="1"/>
    <col min="3183" max="3183" width="8.88671875" style="1" customWidth="1"/>
    <col min="3184" max="3184" width="7.44140625" style="1" customWidth="1"/>
    <col min="3185" max="3187" width="3.77734375" style="1" customWidth="1"/>
    <col min="3188" max="3188" width="3.44140625" style="1" customWidth="1"/>
    <col min="3189" max="3189" width="2.88671875" style="1" customWidth="1"/>
    <col min="3190" max="3190" width="3" style="1" customWidth="1"/>
    <col min="3191" max="3193" width="0" style="1" hidden="1" customWidth="1"/>
    <col min="3194" max="3194" width="4.44140625" style="1" customWidth="1"/>
    <col min="3195" max="3195" width="0" style="1" hidden="1" customWidth="1"/>
    <col min="3196" max="3197" width="14.88671875" style="1" customWidth="1"/>
    <col min="3198" max="3198" width="15.109375" style="1" customWidth="1"/>
    <col min="3199" max="3199" width="6.44140625" style="1" customWidth="1"/>
    <col min="3200" max="3200" width="15.109375" style="1" customWidth="1"/>
    <col min="3201" max="3201" width="4.109375" style="1" customWidth="1"/>
    <col min="3202" max="3202" width="3" style="1" customWidth="1"/>
    <col min="3203" max="3205" width="0" style="1" hidden="1" customWidth="1"/>
    <col min="3206" max="3206" width="3" style="1" customWidth="1"/>
    <col min="3207" max="3207" width="0" style="1" hidden="1" customWidth="1"/>
    <col min="3208" max="3208" width="3" style="1" customWidth="1"/>
    <col min="3209" max="3209" width="0" style="1" hidden="1" customWidth="1"/>
    <col min="3210" max="3210" width="4.44140625" style="1" customWidth="1"/>
    <col min="3211" max="3211" width="34.21875" style="1" customWidth="1"/>
    <col min="3212" max="3212" width="23.44140625" style="1" customWidth="1"/>
    <col min="3213" max="3213" width="9.109375" style="1" customWidth="1"/>
    <col min="3214" max="3214" width="19.44140625" style="1" customWidth="1"/>
    <col min="3215" max="3215" width="42.77734375" style="1" customWidth="1"/>
    <col min="3216" max="3216" width="5.88671875" style="1" customWidth="1"/>
    <col min="3217" max="3217" width="31.44140625" style="1" customWidth="1"/>
    <col min="3218" max="3218" width="16.109375" style="1" customWidth="1"/>
    <col min="3219" max="3220" width="9.21875" style="1" customWidth="1"/>
    <col min="3221" max="3221" width="11.109375" style="1" customWidth="1"/>
    <col min="3222" max="3222" width="2.109375" style="1" customWidth="1"/>
    <col min="3223" max="3428" width="10.88671875" style="1"/>
    <col min="3429" max="3429" width="12" style="1" customWidth="1"/>
    <col min="3430" max="3430" width="2.77734375" style="1" customWidth="1"/>
    <col min="3431" max="3432" width="6.44140625" style="1" customWidth="1"/>
    <col min="3433" max="3433" width="5.88671875" style="1" customWidth="1"/>
    <col min="3434" max="3434" width="6.44140625" style="1" customWidth="1"/>
    <col min="3435" max="3435" width="13.77734375" style="1" customWidth="1"/>
    <col min="3436" max="3437" width="9" style="1" customWidth="1"/>
    <col min="3438" max="3438" width="2.44140625" style="1" customWidth="1"/>
    <col min="3439" max="3439" width="8.88671875" style="1" customWidth="1"/>
    <col min="3440" max="3440" width="7.44140625" style="1" customWidth="1"/>
    <col min="3441" max="3443" width="3.77734375" style="1" customWidth="1"/>
    <col min="3444" max="3444" width="3.44140625" style="1" customWidth="1"/>
    <col min="3445" max="3445" width="2.88671875" style="1" customWidth="1"/>
    <col min="3446" max="3446" width="3" style="1" customWidth="1"/>
    <col min="3447" max="3449" width="0" style="1" hidden="1" customWidth="1"/>
    <col min="3450" max="3450" width="4.44140625" style="1" customWidth="1"/>
    <col min="3451" max="3451" width="0" style="1" hidden="1" customWidth="1"/>
    <col min="3452" max="3453" width="14.88671875" style="1" customWidth="1"/>
    <col min="3454" max="3454" width="15.109375" style="1" customWidth="1"/>
    <col min="3455" max="3455" width="6.44140625" style="1" customWidth="1"/>
    <col min="3456" max="3456" width="15.109375" style="1" customWidth="1"/>
    <col min="3457" max="3457" width="4.109375" style="1" customWidth="1"/>
    <col min="3458" max="3458" width="3" style="1" customWidth="1"/>
    <col min="3459" max="3461" width="0" style="1" hidden="1" customWidth="1"/>
    <col min="3462" max="3462" width="3" style="1" customWidth="1"/>
    <col min="3463" max="3463" width="0" style="1" hidden="1" customWidth="1"/>
    <col min="3464" max="3464" width="3" style="1" customWidth="1"/>
    <col min="3465" max="3465" width="0" style="1" hidden="1" customWidth="1"/>
    <col min="3466" max="3466" width="4.44140625" style="1" customWidth="1"/>
    <col min="3467" max="3467" width="34.21875" style="1" customWidth="1"/>
    <col min="3468" max="3468" width="23.44140625" style="1" customWidth="1"/>
    <col min="3469" max="3469" width="9.109375" style="1" customWidth="1"/>
    <col min="3470" max="3470" width="19.44140625" style="1" customWidth="1"/>
    <col min="3471" max="3471" width="42.77734375" style="1" customWidth="1"/>
    <col min="3472" max="3472" width="5.88671875" style="1" customWidth="1"/>
    <col min="3473" max="3473" width="31.44140625" style="1" customWidth="1"/>
    <col min="3474" max="3474" width="16.109375" style="1" customWidth="1"/>
    <col min="3475" max="3476" width="9.21875" style="1" customWidth="1"/>
    <col min="3477" max="3477" width="11.109375" style="1" customWidth="1"/>
    <col min="3478" max="3478" width="2.109375" style="1" customWidth="1"/>
    <col min="3479" max="3684" width="10.88671875" style="1"/>
    <col min="3685" max="3685" width="12" style="1" customWidth="1"/>
    <col min="3686" max="3686" width="2.77734375" style="1" customWidth="1"/>
    <col min="3687" max="3688" width="6.44140625" style="1" customWidth="1"/>
    <col min="3689" max="3689" width="5.88671875" style="1" customWidth="1"/>
    <col min="3690" max="3690" width="6.44140625" style="1" customWidth="1"/>
    <col min="3691" max="3691" width="13.77734375" style="1" customWidth="1"/>
    <col min="3692" max="3693" width="9" style="1" customWidth="1"/>
    <col min="3694" max="3694" width="2.44140625" style="1" customWidth="1"/>
    <col min="3695" max="3695" width="8.88671875" style="1" customWidth="1"/>
    <col min="3696" max="3696" width="7.44140625" style="1" customWidth="1"/>
    <col min="3697" max="3699" width="3.77734375" style="1" customWidth="1"/>
    <col min="3700" max="3700" width="3.44140625" style="1" customWidth="1"/>
    <col min="3701" max="3701" width="2.88671875" style="1" customWidth="1"/>
    <col min="3702" max="3702" width="3" style="1" customWidth="1"/>
    <col min="3703" max="3705" width="0" style="1" hidden="1" customWidth="1"/>
    <col min="3706" max="3706" width="4.44140625" style="1" customWidth="1"/>
    <col min="3707" max="3707" width="0" style="1" hidden="1" customWidth="1"/>
    <col min="3708" max="3709" width="14.88671875" style="1" customWidth="1"/>
    <col min="3710" max="3710" width="15.109375" style="1" customWidth="1"/>
    <col min="3711" max="3711" width="6.44140625" style="1" customWidth="1"/>
    <col min="3712" max="3712" width="15.109375" style="1" customWidth="1"/>
    <col min="3713" max="3713" width="4.109375" style="1" customWidth="1"/>
    <col min="3714" max="3714" width="3" style="1" customWidth="1"/>
    <col min="3715" max="3717" width="0" style="1" hidden="1" customWidth="1"/>
    <col min="3718" max="3718" width="3" style="1" customWidth="1"/>
    <col min="3719" max="3719" width="0" style="1" hidden="1" customWidth="1"/>
    <col min="3720" max="3720" width="3" style="1" customWidth="1"/>
    <col min="3721" max="3721" width="0" style="1" hidden="1" customWidth="1"/>
    <col min="3722" max="3722" width="4.44140625" style="1" customWidth="1"/>
    <col min="3723" max="3723" width="34.21875" style="1" customWidth="1"/>
    <col min="3724" max="3724" width="23.44140625" style="1" customWidth="1"/>
    <col min="3725" max="3725" width="9.109375" style="1" customWidth="1"/>
    <col min="3726" max="3726" width="19.44140625" style="1" customWidth="1"/>
    <col min="3727" max="3727" width="42.77734375" style="1" customWidth="1"/>
    <col min="3728" max="3728" width="5.88671875" style="1" customWidth="1"/>
    <col min="3729" max="3729" width="31.44140625" style="1" customWidth="1"/>
    <col min="3730" max="3730" width="16.109375" style="1" customWidth="1"/>
    <col min="3731" max="3732" width="9.21875" style="1" customWidth="1"/>
    <col min="3733" max="3733" width="11.109375" style="1" customWidth="1"/>
    <col min="3734" max="3734" width="2.109375" style="1" customWidth="1"/>
    <col min="3735" max="3940" width="10.88671875" style="1"/>
    <col min="3941" max="3941" width="12" style="1" customWidth="1"/>
    <col min="3942" max="3942" width="2.77734375" style="1" customWidth="1"/>
    <col min="3943" max="3944" width="6.44140625" style="1" customWidth="1"/>
    <col min="3945" max="3945" width="5.88671875" style="1" customWidth="1"/>
    <col min="3946" max="3946" width="6.44140625" style="1" customWidth="1"/>
    <col min="3947" max="3947" width="13.77734375" style="1" customWidth="1"/>
    <col min="3948" max="3949" width="9" style="1" customWidth="1"/>
    <col min="3950" max="3950" width="2.44140625" style="1" customWidth="1"/>
    <col min="3951" max="3951" width="8.88671875" style="1" customWidth="1"/>
    <col min="3952" max="3952" width="7.44140625" style="1" customWidth="1"/>
    <col min="3953" max="3955" width="3.77734375" style="1" customWidth="1"/>
    <col min="3956" max="3956" width="3.44140625" style="1" customWidth="1"/>
    <col min="3957" max="3957" width="2.88671875" style="1" customWidth="1"/>
    <col min="3958" max="3958" width="3" style="1" customWidth="1"/>
    <col min="3959" max="3961" width="0" style="1" hidden="1" customWidth="1"/>
    <col min="3962" max="3962" width="4.44140625" style="1" customWidth="1"/>
    <col min="3963" max="3963" width="0" style="1" hidden="1" customWidth="1"/>
    <col min="3964" max="3965" width="14.88671875" style="1" customWidth="1"/>
    <col min="3966" max="3966" width="15.109375" style="1" customWidth="1"/>
    <col min="3967" max="3967" width="6.44140625" style="1" customWidth="1"/>
    <col min="3968" max="3968" width="15.109375" style="1" customWidth="1"/>
    <col min="3969" max="3969" width="4.109375" style="1" customWidth="1"/>
    <col min="3970" max="3970" width="3" style="1" customWidth="1"/>
    <col min="3971" max="3973" width="0" style="1" hidden="1" customWidth="1"/>
    <col min="3974" max="3974" width="3" style="1" customWidth="1"/>
    <col min="3975" max="3975" width="0" style="1" hidden="1" customWidth="1"/>
    <col min="3976" max="3976" width="3" style="1" customWidth="1"/>
    <col min="3977" max="3977" width="0" style="1" hidden="1" customWidth="1"/>
    <col min="3978" max="3978" width="4.44140625" style="1" customWidth="1"/>
    <col min="3979" max="3979" width="34.21875" style="1" customWidth="1"/>
    <col min="3980" max="3980" width="23.44140625" style="1" customWidth="1"/>
    <col min="3981" max="3981" width="9.109375" style="1" customWidth="1"/>
    <col min="3982" max="3982" width="19.44140625" style="1" customWidth="1"/>
    <col min="3983" max="3983" width="42.77734375" style="1" customWidth="1"/>
    <col min="3984" max="3984" width="5.88671875" style="1" customWidth="1"/>
    <col min="3985" max="3985" width="31.44140625" style="1" customWidth="1"/>
    <col min="3986" max="3986" width="16.109375" style="1" customWidth="1"/>
    <col min="3987" max="3988" width="9.21875" style="1" customWidth="1"/>
    <col min="3989" max="3989" width="11.109375" style="1" customWidth="1"/>
    <col min="3990" max="3990" width="2.109375" style="1" customWidth="1"/>
    <col min="3991" max="4196" width="10.88671875" style="1"/>
    <col min="4197" max="4197" width="12" style="1" customWidth="1"/>
    <col min="4198" max="4198" width="2.77734375" style="1" customWidth="1"/>
    <col min="4199" max="4200" width="6.44140625" style="1" customWidth="1"/>
    <col min="4201" max="4201" width="5.88671875" style="1" customWidth="1"/>
    <col min="4202" max="4202" width="6.44140625" style="1" customWidth="1"/>
    <col min="4203" max="4203" width="13.77734375" style="1" customWidth="1"/>
    <col min="4204" max="4205" width="9" style="1" customWidth="1"/>
    <col min="4206" max="4206" width="2.44140625" style="1" customWidth="1"/>
    <col min="4207" max="4207" width="8.88671875" style="1" customWidth="1"/>
    <col min="4208" max="4208" width="7.44140625" style="1" customWidth="1"/>
    <col min="4209" max="4211" width="3.77734375" style="1" customWidth="1"/>
    <col min="4212" max="4212" width="3.44140625" style="1" customWidth="1"/>
    <col min="4213" max="4213" width="2.88671875" style="1" customWidth="1"/>
    <col min="4214" max="4214" width="3" style="1" customWidth="1"/>
    <col min="4215" max="4217" width="0" style="1" hidden="1" customWidth="1"/>
    <col min="4218" max="4218" width="4.44140625" style="1" customWidth="1"/>
    <col min="4219" max="4219" width="0" style="1" hidden="1" customWidth="1"/>
    <col min="4220" max="4221" width="14.88671875" style="1" customWidth="1"/>
    <col min="4222" max="4222" width="15.109375" style="1" customWidth="1"/>
    <col min="4223" max="4223" width="6.44140625" style="1" customWidth="1"/>
    <col min="4224" max="4224" width="15.109375" style="1" customWidth="1"/>
    <col min="4225" max="4225" width="4.109375" style="1" customWidth="1"/>
    <col min="4226" max="4226" width="3" style="1" customWidth="1"/>
    <col min="4227" max="4229" width="0" style="1" hidden="1" customWidth="1"/>
    <col min="4230" max="4230" width="3" style="1" customWidth="1"/>
    <col min="4231" max="4231" width="0" style="1" hidden="1" customWidth="1"/>
    <col min="4232" max="4232" width="3" style="1" customWidth="1"/>
    <col min="4233" max="4233" width="0" style="1" hidden="1" customWidth="1"/>
    <col min="4234" max="4234" width="4.44140625" style="1" customWidth="1"/>
    <col min="4235" max="4235" width="34.21875" style="1" customWidth="1"/>
    <col min="4236" max="4236" width="23.44140625" style="1" customWidth="1"/>
    <col min="4237" max="4237" width="9.109375" style="1" customWidth="1"/>
    <col min="4238" max="4238" width="19.44140625" style="1" customWidth="1"/>
    <col min="4239" max="4239" width="42.77734375" style="1" customWidth="1"/>
    <col min="4240" max="4240" width="5.88671875" style="1" customWidth="1"/>
    <col min="4241" max="4241" width="31.44140625" style="1" customWidth="1"/>
    <col min="4242" max="4242" width="16.109375" style="1" customWidth="1"/>
    <col min="4243" max="4244" width="9.21875" style="1" customWidth="1"/>
    <col min="4245" max="4245" width="11.109375" style="1" customWidth="1"/>
    <col min="4246" max="4246" width="2.109375" style="1" customWidth="1"/>
    <col min="4247" max="4452" width="10.88671875" style="1"/>
    <col min="4453" max="4453" width="12" style="1" customWidth="1"/>
    <col min="4454" max="4454" width="2.77734375" style="1" customWidth="1"/>
    <col min="4455" max="4456" width="6.44140625" style="1" customWidth="1"/>
    <col min="4457" max="4457" width="5.88671875" style="1" customWidth="1"/>
    <col min="4458" max="4458" width="6.44140625" style="1" customWidth="1"/>
    <col min="4459" max="4459" width="13.77734375" style="1" customWidth="1"/>
    <col min="4460" max="4461" width="9" style="1" customWidth="1"/>
    <col min="4462" max="4462" width="2.44140625" style="1" customWidth="1"/>
    <col min="4463" max="4463" width="8.88671875" style="1" customWidth="1"/>
    <col min="4464" max="4464" width="7.44140625" style="1" customWidth="1"/>
    <col min="4465" max="4467" width="3.77734375" style="1" customWidth="1"/>
    <col min="4468" max="4468" width="3.44140625" style="1" customWidth="1"/>
    <col min="4469" max="4469" width="2.88671875" style="1" customWidth="1"/>
    <col min="4470" max="4470" width="3" style="1" customWidth="1"/>
    <col min="4471" max="4473" width="0" style="1" hidden="1" customWidth="1"/>
    <col min="4474" max="4474" width="4.44140625" style="1" customWidth="1"/>
    <col min="4475" max="4475" width="0" style="1" hidden="1" customWidth="1"/>
    <col min="4476" max="4477" width="14.88671875" style="1" customWidth="1"/>
    <col min="4478" max="4478" width="15.109375" style="1" customWidth="1"/>
    <col min="4479" max="4479" width="6.44140625" style="1" customWidth="1"/>
    <col min="4480" max="4480" width="15.109375" style="1" customWidth="1"/>
    <col min="4481" max="4481" width="4.109375" style="1" customWidth="1"/>
    <col min="4482" max="4482" width="3" style="1" customWidth="1"/>
    <col min="4483" max="4485" width="0" style="1" hidden="1" customWidth="1"/>
    <col min="4486" max="4486" width="3" style="1" customWidth="1"/>
    <col min="4487" max="4487" width="0" style="1" hidden="1" customWidth="1"/>
    <col min="4488" max="4488" width="3" style="1" customWidth="1"/>
    <col min="4489" max="4489" width="0" style="1" hidden="1" customWidth="1"/>
    <col min="4490" max="4490" width="4.44140625" style="1" customWidth="1"/>
    <col min="4491" max="4491" width="34.21875" style="1" customWidth="1"/>
    <col min="4492" max="4492" width="23.44140625" style="1" customWidth="1"/>
    <col min="4493" max="4493" width="9.109375" style="1" customWidth="1"/>
    <col min="4494" max="4494" width="19.44140625" style="1" customWidth="1"/>
    <col min="4495" max="4495" width="42.77734375" style="1" customWidth="1"/>
    <col min="4496" max="4496" width="5.88671875" style="1" customWidth="1"/>
    <col min="4497" max="4497" width="31.44140625" style="1" customWidth="1"/>
    <col min="4498" max="4498" width="16.109375" style="1" customWidth="1"/>
    <col min="4499" max="4500" width="9.21875" style="1" customWidth="1"/>
    <col min="4501" max="4501" width="11.109375" style="1" customWidth="1"/>
    <col min="4502" max="4502" width="2.109375" style="1" customWidth="1"/>
    <col min="4503" max="4708" width="10.88671875" style="1"/>
    <col min="4709" max="4709" width="12" style="1" customWidth="1"/>
    <col min="4710" max="4710" width="2.77734375" style="1" customWidth="1"/>
    <col min="4711" max="4712" width="6.44140625" style="1" customWidth="1"/>
    <col min="4713" max="4713" width="5.88671875" style="1" customWidth="1"/>
    <col min="4714" max="4714" width="6.44140625" style="1" customWidth="1"/>
    <col min="4715" max="4715" width="13.77734375" style="1" customWidth="1"/>
    <col min="4716" max="4717" width="9" style="1" customWidth="1"/>
    <col min="4718" max="4718" width="2.44140625" style="1" customWidth="1"/>
    <col min="4719" max="4719" width="8.88671875" style="1" customWidth="1"/>
    <col min="4720" max="4720" width="7.44140625" style="1" customWidth="1"/>
    <col min="4721" max="4723" width="3.77734375" style="1" customWidth="1"/>
    <col min="4724" max="4724" width="3.44140625" style="1" customWidth="1"/>
    <col min="4725" max="4725" width="2.88671875" style="1" customWidth="1"/>
    <col min="4726" max="4726" width="3" style="1" customWidth="1"/>
    <col min="4727" max="4729" width="0" style="1" hidden="1" customWidth="1"/>
    <col min="4730" max="4730" width="4.44140625" style="1" customWidth="1"/>
    <col min="4731" max="4731" width="0" style="1" hidden="1" customWidth="1"/>
    <col min="4732" max="4733" width="14.88671875" style="1" customWidth="1"/>
    <col min="4734" max="4734" width="15.109375" style="1" customWidth="1"/>
    <col min="4735" max="4735" width="6.44140625" style="1" customWidth="1"/>
    <col min="4736" max="4736" width="15.109375" style="1" customWidth="1"/>
    <col min="4737" max="4737" width="4.109375" style="1" customWidth="1"/>
    <col min="4738" max="4738" width="3" style="1" customWidth="1"/>
    <col min="4739" max="4741" width="0" style="1" hidden="1" customWidth="1"/>
    <col min="4742" max="4742" width="3" style="1" customWidth="1"/>
    <col min="4743" max="4743" width="0" style="1" hidden="1" customWidth="1"/>
    <col min="4744" max="4744" width="3" style="1" customWidth="1"/>
    <col min="4745" max="4745" width="0" style="1" hidden="1" customWidth="1"/>
    <col min="4746" max="4746" width="4.44140625" style="1" customWidth="1"/>
    <col min="4747" max="4747" width="34.21875" style="1" customWidth="1"/>
    <col min="4748" max="4748" width="23.44140625" style="1" customWidth="1"/>
    <col min="4749" max="4749" width="9.109375" style="1" customWidth="1"/>
    <col min="4750" max="4750" width="19.44140625" style="1" customWidth="1"/>
    <col min="4751" max="4751" width="42.77734375" style="1" customWidth="1"/>
    <col min="4752" max="4752" width="5.88671875" style="1" customWidth="1"/>
    <col min="4753" max="4753" width="31.44140625" style="1" customWidth="1"/>
    <col min="4754" max="4754" width="16.109375" style="1" customWidth="1"/>
    <col min="4755" max="4756" width="9.21875" style="1" customWidth="1"/>
    <col min="4757" max="4757" width="11.109375" style="1" customWidth="1"/>
    <col min="4758" max="4758" width="2.109375" style="1" customWidth="1"/>
    <col min="4759" max="4964" width="10.88671875" style="1"/>
    <col min="4965" max="4965" width="12" style="1" customWidth="1"/>
    <col min="4966" max="4966" width="2.77734375" style="1" customWidth="1"/>
    <col min="4967" max="4968" width="6.44140625" style="1" customWidth="1"/>
    <col min="4969" max="4969" width="5.88671875" style="1" customWidth="1"/>
    <col min="4970" max="4970" width="6.44140625" style="1" customWidth="1"/>
    <col min="4971" max="4971" width="13.77734375" style="1" customWidth="1"/>
    <col min="4972" max="4973" width="9" style="1" customWidth="1"/>
    <col min="4974" max="4974" width="2.44140625" style="1" customWidth="1"/>
    <col min="4975" max="4975" width="8.88671875" style="1" customWidth="1"/>
    <col min="4976" max="4976" width="7.44140625" style="1" customWidth="1"/>
    <col min="4977" max="4979" width="3.77734375" style="1" customWidth="1"/>
    <col min="4980" max="4980" width="3.44140625" style="1" customWidth="1"/>
    <col min="4981" max="4981" width="2.88671875" style="1" customWidth="1"/>
    <col min="4982" max="4982" width="3" style="1" customWidth="1"/>
    <col min="4983" max="4985" width="0" style="1" hidden="1" customWidth="1"/>
    <col min="4986" max="4986" width="4.44140625" style="1" customWidth="1"/>
    <col min="4987" max="4987" width="0" style="1" hidden="1" customWidth="1"/>
    <col min="4988" max="4989" width="14.88671875" style="1" customWidth="1"/>
    <col min="4990" max="4990" width="15.109375" style="1" customWidth="1"/>
    <col min="4991" max="4991" width="6.44140625" style="1" customWidth="1"/>
    <col min="4992" max="4992" width="15.109375" style="1" customWidth="1"/>
    <col min="4993" max="4993" width="4.109375" style="1" customWidth="1"/>
    <col min="4994" max="4994" width="3" style="1" customWidth="1"/>
    <col min="4995" max="4997" width="0" style="1" hidden="1" customWidth="1"/>
    <col min="4998" max="4998" width="3" style="1" customWidth="1"/>
    <col min="4999" max="4999" width="0" style="1" hidden="1" customWidth="1"/>
    <col min="5000" max="5000" width="3" style="1" customWidth="1"/>
    <col min="5001" max="5001" width="0" style="1" hidden="1" customWidth="1"/>
    <col min="5002" max="5002" width="4.44140625" style="1" customWidth="1"/>
    <col min="5003" max="5003" width="34.21875" style="1" customWidth="1"/>
    <col min="5004" max="5004" width="23.44140625" style="1" customWidth="1"/>
    <col min="5005" max="5005" width="9.109375" style="1" customWidth="1"/>
    <col min="5006" max="5006" width="19.44140625" style="1" customWidth="1"/>
    <col min="5007" max="5007" width="42.77734375" style="1" customWidth="1"/>
    <col min="5008" max="5008" width="5.88671875" style="1" customWidth="1"/>
    <col min="5009" max="5009" width="31.44140625" style="1" customWidth="1"/>
    <col min="5010" max="5010" width="16.109375" style="1" customWidth="1"/>
    <col min="5011" max="5012" width="9.21875" style="1" customWidth="1"/>
    <col min="5013" max="5013" width="11.109375" style="1" customWidth="1"/>
    <col min="5014" max="5014" width="2.109375" style="1" customWidth="1"/>
    <col min="5015" max="5220" width="10.88671875" style="1"/>
    <col min="5221" max="5221" width="12" style="1" customWidth="1"/>
    <col min="5222" max="5222" width="2.77734375" style="1" customWidth="1"/>
    <col min="5223" max="5224" width="6.44140625" style="1" customWidth="1"/>
    <col min="5225" max="5225" width="5.88671875" style="1" customWidth="1"/>
    <col min="5226" max="5226" width="6.44140625" style="1" customWidth="1"/>
    <col min="5227" max="5227" width="13.77734375" style="1" customWidth="1"/>
    <col min="5228" max="5229" width="9" style="1" customWidth="1"/>
    <col min="5230" max="5230" width="2.44140625" style="1" customWidth="1"/>
    <col min="5231" max="5231" width="8.88671875" style="1" customWidth="1"/>
    <col min="5232" max="5232" width="7.44140625" style="1" customWidth="1"/>
    <col min="5233" max="5235" width="3.77734375" style="1" customWidth="1"/>
    <col min="5236" max="5236" width="3.44140625" style="1" customWidth="1"/>
    <col min="5237" max="5237" width="2.88671875" style="1" customWidth="1"/>
    <col min="5238" max="5238" width="3" style="1" customWidth="1"/>
    <col min="5239" max="5241" width="0" style="1" hidden="1" customWidth="1"/>
    <col min="5242" max="5242" width="4.44140625" style="1" customWidth="1"/>
    <col min="5243" max="5243" width="0" style="1" hidden="1" customWidth="1"/>
    <col min="5244" max="5245" width="14.88671875" style="1" customWidth="1"/>
    <col min="5246" max="5246" width="15.109375" style="1" customWidth="1"/>
    <col min="5247" max="5247" width="6.44140625" style="1" customWidth="1"/>
    <col min="5248" max="5248" width="15.109375" style="1" customWidth="1"/>
    <col min="5249" max="5249" width="4.109375" style="1" customWidth="1"/>
    <col min="5250" max="5250" width="3" style="1" customWidth="1"/>
    <col min="5251" max="5253" width="0" style="1" hidden="1" customWidth="1"/>
    <col min="5254" max="5254" width="3" style="1" customWidth="1"/>
    <col min="5255" max="5255" width="0" style="1" hidden="1" customWidth="1"/>
    <col min="5256" max="5256" width="3" style="1" customWidth="1"/>
    <col min="5257" max="5257" width="0" style="1" hidden="1" customWidth="1"/>
    <col min="5258" max="5258" width="4.44140625" style="1" customWidth="1"/>
    <col min="5259" max="5259" width="34.21875" style="1" customWidth="1"/>
    <col min="5260" max="5260" width="23.44140625" style="1" customWidth="1"/>
    <col min="5261" max="5261" width="9.109375" style="1" customWidth="1"/>
    <col min="5262" max="5262" width="19.44140625" style="1" customWidth="1"/>
    <col min="5263" max="5263" width="42.77734375" style="1" customWidth="1"/>
    <col min="5264" max="5264" width="5.88671875" style="1" customWidth="1"/>
    <col min="5265" max="5265" width="31.44140625" style="1" customWidth="1"/>
    <col min="5266" max="5266" width="16.109375" style="1" customWidth="1"/>
    <col min="5267" max="5268" width="9.21875" style="1" customWidth="1"/>
    <col min="5269" max="5269" width="11.109375" style="1" customWidth="1"/>
    <col min="5270" max="5270" width="2.109375" style="1" customWidth="1"/>
    <col min="5271" max="5476" width="10.88671875" style="1"/>
    <col min="5477" max="5477" width="12" style="1" customWidth="1"/>
    <col min="5478" max="5478" width="2.77734375" style="1" customWidth="1"/>
    <col min="5479" max="5480" width="6.44140625" style="1" customWidth="1"/>
    <col min="5481" max="5481" width="5.88671875" style="1" customWidth="1"/>
    <col min="5482" max="5482" width="6.44140625" style="1" customWidth="1"/>
    <col min="5483" max="5483" width="13.77734375" style="1" customWidth="1"/>
    <col min="5484" max="5485" width="9" style="1" customWidth="1"/>
    <col min="5486" max="5486" width="2.44140625" style="1" customWidth="1"/>
    <col min="5487" max="5487" width="8.88671875" style="1" customWidth="1"/>
    <col min="5488" max="5488" width="7.44140625" style="1" customWidth="1"/>
    <col min="5489" max="5491" width="3.77734375" style="1" customWidth="1"/>
    <col min="5492" max="5492" width="3.44140625" style="1" customWidth="1"/>
    <col min="5493" max="5493" width="2.88671875" style="1" customWidth="1"/>
    <col min="5494" max="5494" width="3" style="1" customWidth="1"/>
    <col min="5495" max="5497" width="0" style="1" hidden="1" customWidth="1"/>
    <col min="5498" max="5498" width="4.44140625" style="1" customWidth="1"/>
    <col min="5499" max="5499" width="0" style="1" hidden="1" customWidth="1"/>
    <col min="5500" max="5501" width="14.88671875" style="1" customWidth="1"/>
    <col min="5502" max="5502" width="15.109375" style="1" customWidth="1"/>
    <col min="5503" max="5503" width="6.44140625" style="1" customWidth="1"/>
    <col min="5504" max="5504" width="15.109375" style="1" customWidth="1"/>
    <col min="5505" max="5505" width="4.109375" style="1" customWidth="1"/>
    <col min="5506" max="5506" width="3" style="1" customWidth="1"/>
    <col min="5507" max="5509" width="0" style="1" hidden="1" customWidth="1"/>
    <col min="5510" max="5510" width="3" style="1" customWidth="1"/>
    <col min="5511" max="5511" width="0" style="1" hidden="1" customWidth="1"/>
    <col min="5512" max="5512" width="3" style="1" customWidth="1"/>
    <col min="5513" max="5513" width="0" style="1" hidden="1" customWidth="1"/>
    <col min="5514" max="5514" width="4.44140625" style="1" customWidth="1"/>
    <col min="5515" max="5515" width="34.21875" style="1" customWidth="1"/>
    <col min="5516" max="5516" width="23.44140625" style="1" customWidth="1"/>
    <col min="5517" max="5517" width="9.109375" style="1" customWidth="1"/>
    <col min="5518" max="5518" width="19.44140625" style="1" customWidth="1"/>
    <col min="5519" max="5519" width="42.77734375" style="1" customWidth="1"/>
    <col min="5520" max="5520" width="5.88671875" style="1" customWidth="1"/>
    <col min="5521" max="5521" width="31.44140625" style="1" customWidth="1"/>
    <col min="5522" max="5522" width="16.109375" style="1" customWidth="1"/>
    <col min="5523" max="5524" width="9.21875" style="1" customWidth="1"/>
    <col min="5525" max="5525" width="11.109375" style="1" customWidth="1"/>
    <col min="5526" max="5526" width="2.109375" style="1" customWidth="1"/>
    <col min="5527" max="5732" width="10.88671875" style="1"/>
    <col min="5733" max="5733" width="12" style="1" customWidth="1"/>
    <col min="5734" max="5734" width="2.77734375" style="1" customWidth="1"/>
    <col min="5735" max="5736" width="6.44140625" style="1" customWidth="1"/>
    <col min="5737" max="5737" width="5.88671875" style="1" customWidth="1"/>
    <col min="5738" max="5738" width="6.44140625" style="1" customWidth="1"/>
    <col min="5739" max="5739" width="13.77734375" style="1" customWidth="1"/>
    <col min="5740" max="5741" width="9" style="1" customWidth="1"/>
    <col min="5742" max="5742" width="2.44140625" style="1" customWidth="1"/>
    <col min="5743" max="5743" width="8.88671875" style="1" customWidth="1"/>
    <col min="5744" max="5744" width="7.44140625" style="1" customWidth="1"/>
    <col min="5745" max="5747" width="3.77734375" style="1" customWidth="1"/>
    <col min="5748" max="5748" width="3.44140625" style="1" customWidth="1"/>
    <col min="5749" max="5749" width="2.88671875" style="1" customWidth="1"/>
    <col min="5750" max="5750" width="3" style="1" customWidth="1"/>
    <col min="5751" max="5753" width="0" style="1" hidden="1" customWidth="1"/>
    <col min="5754" max="5754" width="4.44140625" style="1" customWidth="1"/>
    <col min="5755" max="5755" width="0" style="1" hidden="1" customWidth="1"/>
    <col min="5756" max="5757" width="14.88671875" style="1" customWidth="1"/>
    <col min="5758" max="5758" width="15.109375" style="1" customWidth="1"/>
    <col min="5759" max="5759" width="6.44140625" style="1" customWidth="1"/>
    <col min="5760" max="5760" width="15.109375" style="1" customWidth="1"/>
    <col min="5761" max="5761" width="4.109375" style="1" customWidth="1"/>
    <col min="5762" max="5762" width="3" style="1" customWidth="1"/>
    <col min="5763" max="5765" width="0" style="1" hidden="1" customWidth="1"/>
    <col min="5766" max="5766" width="3" style="1" customWidth="1"/>
    <col min="5767" max="5767" width="0" style="1" hidden="1" customWidth="1"/>
    <col min="5768" max="5768" width="3" style="1" customWidth="1"/>
    <col min="5769" max="5769" width="0" style="1" hidden="1" customWidth="1"/>
    <col min="5770" max="5770" width="4.44140625" style="1" customWidth="1"/>
    <col min="5771" max="5771" width="34.21875" style="1" customWidth="1"/>
    <col min="5772" max="5772" width="23.44140625" style="1" customWidth="1"/>
    <col min="5773" max="5773" width="9.109375" style="1" customWidth="1"/>
    <col min="5774" max="5774" width="19.44140625" style="1" customWidth="1"/>
    <col min="5775" max="5775" width="42.77734375" style="1" customWidth="1"/>
    <col min="5776" max="5776" width="5.88671875" style="1" customWidth="1"/>
    <col min="5777" max="5777" width="31.44140625" style="1" customWidth="1"/>
    <col min="5778" max="5778" width="16.109375" style="1" customWidth="1"/>
    <col min="5779" max="5780" width="9.21875" style="1" customWidth="1"/>
    <col min="5781" max="5781" width="11.109375" style="1" customWidth="1"/>
    <col min="5782" max="5782" width="2.109375" style="1" customWidth="1"/>
    <col min="5783" max="5988" width="10.88671875" style="1"/>
    <col min="5989" max="5989" width="12" style="1" customWidth="1"/>
    <col min="5990" max="5990" width="2.77734375" style="1" customWidth="1"/>
    <col min="5991" max="5992" width="6.44140625" style="1" customWidth="1"/>
    <col min="5993" max="5993" width="5.88671875" style="1" customWidth="1"/>
    <col min="5994" max="5994" width="6.44140625" style="1" customWidth="1"/>
    <col min="5995" max="5995" width="13.77734375" style="1" customWidth="1"/>
    <col min="5996" max="5997" width="9" style="1" customWidth="1"/>
    <col min="5998" max="5998" width="2.44140625" style="1" customWidth="1"/>
    <col min="5999" max="5999" width="8.88671875" style="1" customWidth="1"/>
    <col min="6000" max="6000" width="7.44140625" style="1" customWidth="1"/>
    <col min="6001" max="6003" width="3.77734375" style="1" customWidth="1"/>
    <col min="6004" max="6004" width="3.44140625" style="1" customWidth="1"/>
    <col min="6005" max="6005" width="2.88671875" style="1" customWidth="1"/>
    <col min="6006" max="6006" width="3" style="1" customWidth="1"/>
    <col min="6007" max="6009" width="0" style="1" hidden="1" customWidth="1"/>
    <col min="6010" max="6010" width="4.44140625" style="1" customWidth="1"/>
    <col min="6011" max="6011" width="0" style="1" hidden="1" customWidth="1"/>
    <col min="6012" max="6013" width="14.88671875" style="1" customWidth="1"/>
    <col min="6014" max="6014" width="15.109375" style="1" customWidth="1"/>
    <col min="6015" max="6015" width="6.44140625" style="1" customWidth="1"/>
    <col min="6016" max="6016" width="15.109375" style="1" customWidth="1"/>
    <col min="6017" max="6017" width="4.109375" style="1" customWidth="1"/>
    <col min="6018" max="6018" width="3" style="1" customWidth="1"/>
    <col min="6019" max="6021" width="0" style="1" hidden="1" customWidth="1"/>
    <col min="6022" max="6022" width="3" style="1" customWidth="1"/>
    <col min="6023" max="6023" width="0" style="1" hidden="1" customWidth="1"/>
    <col min="6024" max="6024" width="3" style="1" customWidth="1"/>
    <col min="6025" max="6025" width="0" style="1" hidden="1" customWidth="1"/>
    <col min="6026" max="6026" width="4.44140625" style="1" customWidth="1"/>
    <col min="6027" max="6027" width="34.21875" style="1" customWidth="1"/>
    <col min="6028" max="6028" width="23.44140625" style="1" customWidth="1"/>
    <col min="6029" max="6029" width="9.109375" style="1" customWidth="1"/>
    <col min="6030" max="6030" width="19.44140625" style="1" customWidth="1"/>
    <col min="6031" max="6031" width="42.77734375" style="1" customWidth="1"/>
    <col min="6032" max="6032" width="5.88671875" style="1" customWidth="1"/>
    <col min="6033" max="6033" width="31.44140625" style="1" customWidth="1"/>
    <col min="6034" max="6034" width="16.109375" style="1" customWidth="1"/>
    <col min="6035" max="6036" width="9.21875" style="1" customWidth="1"/>
    <col min="6037" max="6037" width="11.109375" style="1" customWidth="1"/>
    <col min="6038" max="6038" width="2.109375" style="1" customWidth="1"/>
    <col min="6039" max="6244" width="10.88671875" style="1"/>
    <col min="6245" max="6245" width="12" style="1" customWidth="1"/>
    <col min="6246" max="6246" width="2.77734375" style="1" customWidth="1"/>
    <col min="6247" max="6248" width="6.44140625" style="1" customWidth="1"/>
    <col min="6249" max="6249" width="5.88671875" style="1" customWidth="1"/>
    <col min="6250" max="6250" width="6.44140625" style="1" customWidth="1"/>
    <col min="6251" max="6251" width="13.77734375" style="1" customWidth="1"/>
    <col min="6252" max="6253" width="9" style="1" customWidth="1"/>
    <col min="6254" max="6254" width="2.44140625" style="1" customWidth="1"/>
    <col min="6255" max="6255" width="8.88671875" style="1" customWidth="1"/>
    <col min="6256" max="6256" width="7.44140625" style="1" customWidth="1"/>
    <col min="6257" max="6259" width="3.77734375" style="1" customWidth="1"/>
    <col min="6260" max="6260" width="3.44140625" style="1" customWidth="1"/>
    <col min="6261" max="6261" width="2.88671875" style="1" customWidth="1"/>
    <col min="6262" max="6262" width="3" style="1" customWidth="1"/>
    <col min="6263" max="6265" width="0" style="1" hidden="1" customWidth="1"/>
    <col min="6266" max="6266" width="4.44140625" style="1" customWidth="1"/>
    <col min="6267" max="6267" width="0" style="1" hidden="1" customWidth="1"/>
    <col min="6268" max="6269" width="14.88671875" style="1" customWidth="1"/>
    <col min="6270" max="6270" width="15.109375" style="1" customWidth="1"/>
    <col min="6271" max="6271" width="6.44140625" style="1" customWidth="1"/>
    <col min="6272" max="6272" width="15.109375" style="1" customWidth="1"/>
    <col min="6273" max="6273" width="4.109375" style="1" customWidth="1"/>
    <col min="6274" max="6274" width="3" style="1" customWidth="1"/>
    <col min="6275" max="6277" width="0" style="1" hidden="1" customWidth="1"/>
    <col min="6278" max="6278" width="3" style="1" customWidth="1"/>
    <col min="6279" max="6279" width="0" style="1" hidden="1" customWidth="1"/>
    <col min="6280" max="6280" width="3" style="1" customWidth="1"/>
    <col min="6281" max="6281" width="0" style="1" hidden="1" customWidth="1"/>
    <col min="6282" max="6282" width="4.44140625" style="1" customWidth="1"/>
    <col min="6283" max="6283" width="34.21875" style="1" customWidth="1"/>
    <col min="6284" max="6284" width="23.44140625" style="1" customWidth="1"/>
    <col min="6285" max="6285" width="9.109375" style="1" customWidth="1"/>
    <col min="6286" max="6286" width="19.44140625" style="1" customWidth="1"/>
    <col min="6287" max="6287" width="42.77734375" style="1" customWidth="1"/>
    <col min="6288" max="6288" width="5.88671875" style="1" customWidth="1"/>
    <col min="6289" max="6289" width="31.44140625" style="1" customWidth="1"/>
    <col min="6290" max="6290" width="16.109375" style="1" customWidth="1"/>
    <col min="6291" max="6292" width="9.21875" style="1" customWidth="1"/>
    <col min="6293" max="6293" width="11.109375" style="1" customWidth="1"/>
    <col min="6294" max="6294" width="2.109375" style="1" customWidth="1"/>
    <col min="6295" max="6500" width="10.88671875" style="1"/>
    <col min="6501" max="6501" width="12" style="1" customWidth="1"/>
    <col min="6502" max="6502" width="2.77734375" style="1" customWidth="1"/>
    <col min="6503" max="6504" width="6.44140625" style="1" customWidth="1"/>
    <col min="6505" max="6505" width="5.88671875" style="1" customWidth="1"/>
    <col min="6506" max="6506" width="6.44140625" style="1" customWidth="1"/>
    <col min="6507" max="6507" width="13.77734375" style="1" customWidth="1"/>
    <col min="6508" max="6509" width="9" style="1" customWidth="1"/>
    <col min="6510" max="6510" width="2.44140625" style="1" customWidth="1"/>
    <col min="6511" max="6511" width="8.88671875" style="1" customWidth="1"/>
    <col min="6512" max="6512" width="7.44140625" style="1" customWidth="1"/>
    <col min="6513" max="6515" width="3.77734375" style="1" customWidth="1"/>
    <col min="6516" max="6516" width="3.44140625" style="1" customWidth="1"/>
    <col min="6517" max="6517" width="2.88671875" style="1" customWidth="1"/>
    <col min="6518" max="6518" width="3" style="1" customWidth="1"/>
    <col min="6519" max="6521" width="0" style="1" hidden="1" customWidth="1"/>
    <col min="6522" max="6522" width="4.44140625" style="1" customWidth="1"/>
    <col min="6523" max="6523" width="0" style="1" hidden="1" customWidth="1"/>
    <col min="6524" max="6525" width="14.88671875" style="1" customWidth="1"/>
    <col min="6526" max="6526" width="15.109375" style="1" customWidth="1"/>
    <col min="6527" max="6527" width="6.44140625" style="1" customWidth="1"/>
    <col min="6528" max="6528" width="15.109375" style="1" customWidth="1"/>
    <col min="6529" max="6529" width="4.109375" style="1" customWidth="1"/>
    <col min="6530" max="6530" width="3" style="1" customWidth="1"/>
    <col min="6531" max="6533" width="0" style="1" hidden="1" customWidth="1"/>
    <col min="6534" max="6534" width="3" style="1" customWidth="1"/>
    <col min="6535" max="6535" width="0" style="1" hidden="1" customWidth="1"/>
    <col min="6536" max="6536" width="3" style="1" customWidth="1"/>
    <col min="6537" max="6537" width="0" style="1" hidden="1" customWidth="1"/>
    <col min="6538" max="6538" width="4.44140625" style="1" customWidth="1"/>
    <col min="6539" max="6539" width="34.21875" style="1" customWidth="1"/>
    <col min="6540" max="6540" width="23.44140625" style="1" customWidth="1"/>
    <col min="6541" max="6541" width="9.109375" style="1" customWidth="1"/>
    <col min="6542" max="6542" width="19.44140625" style="1" customWidth="1"/>
    <col min="6543" max="6543" width="42.77734375" style="1" customWidth="1"/>
    <col min="6544" max="6544" width="5.88671875" style="1" customWidth="1"/>
    <col min="6545" max="6545" width="31.44140625" style="1" customWidth="1"/>
    <col min="6546" max="6546" width="16.109375" style="1" customWidth="1"/>
    <col min="6547" max="6548" width="9.21875" style="1" customWidth="1"/>
    <col min="6549" max="6549" width="11.109375" style="1" customWidth="1"/>
    <col min="6550" max="6550" width="2.109375" style="1" customWidth="1"/>
    <col min="6551" max="6756" width="10.88671875" style="1"/>
    <col min="6757" max="6757" width="12" style="1" customWidth="1"/>
    <col min="6758" max="6758" width="2.77734375" style="1" customWidth="1"/>
    <col min="6759" max="6760" width="6.44140625" style="1" customWidth="1"/>
    <col min="6761" max="6761" width="5.88671875" style="1" customWidth="1"/>
    <col min="6762" max="6762" width="6.44140625" style="1" customWidth="1"/>
    <col min="6763" max="6763" width="13.77734375" style="1" customWidth="1"/>
    <col min="6764" max="6765" width="9" style="1" customWidth="1"/>
    <col min="6766" max="6766" width="2.44140625" style="1" customWidth="1"/>
    <col min="6767" max="6767" width="8.88671875" style="1" customWidth="1"/>
    <col min="6768" max="6768" width="7.44140625" style="1" customWidth="1"/>
    <col min="6769" max="6771" width="3.77734375" style="1" customWidth="1"/>
    <col min="6772" max="6772" width="3.44140625" style="1" customWidth="1"/>
    <col min="6773" max="6773" width="2.88671875" style="1" customWidth="1"/>
    <col min="6774" max="6774" width="3" style="1" customWidth="1"/>
    <col min="6775" max="6777" width="0" style="1" hidden="1" customWidth="1"/>
    <col min="6778" max="6778" width="4.44140625" style="1" customWidth="1"/>
    <col min="6779" max="6779" width="0" style="1" hidden="1" customWidth="1"/>
    <col min="6780" max="6781" width="14.88671875" style="1" customWidth="1"/>
    <col min="6782" max="6782" width="15.109375" style="1" customWidth="1"/>
    <col min="6783" max="6783" width="6.44140625" style="1" customWidth="1"/>
    <col min="6784" max="6784" width="15.109375" style="1" customWidth="1"/>
    <col min="6785" max="6785" width="4.109375" style="1" customWidth="1"/>
    <col min="6786" max="6786" width="3" style="1" customWidth="1"/>
    <col min="6787" max="6789" width="0" style="1" hidden="1" customWidth="1"/>
    <col min="6790" max="6790" width="3" style="1" customWidth="1"/>
    <col min="6791" max="6791" width="0" style="1" hidden="1" customWidth="1"/>
    <col min="6792" max="6792" width="3" style="1" customWidth="1"/>
    <col min="6793" max="6793" width="0" style="1" hidden="1" customWidth="1"/>
    <col min="6794" max="6794" width="4.44140625" style="1" customWidth="1"/>
    <col min="6795" max="6795" width="34.21875" style="1" customWidth="1"/>
    <col min="6796" max="6796" width="23.44140625" style="1" customWidth="1"/>
    <col min="6797" max="6797" width="9.109375" style="1" customWidth="1"/>
    <col min="6798" max="6798" width="19.44140625" style="1" customWidth="1"/>
    <col min="6799" max="6799" width="42.77734375" style="1" customWidth="1"/>
    <col min="6800" max="6800" width="5.88671875" style="1" customWidth="1"/>
    <col min="6801" max="6801" width="31.44140625" style="1" customWidth="1"/>
    <col min="6802" max="6802" width="16.109375" style="1" customWidth="1"/>
    <col min="6803" max="6804" width="9.21875" style="1" customWidth="1"/>
    <col min="6805" max="6805" width="11.109375" style="1" customWidth="1"/>
    <col min="6806" max="6806" width="2.109375" style="1" customWidth="1"/>
    <col min="6807" max="7012" width="10.88671875" style="1"/>
    <col min="7013" max="7013" width="12" style="1" customWidth="1"/>
    <col min="7014" max="7014" width="2.77734375" style="1" customWidth="1"/>
    <col min="7015" max="7016" width="6.44140625" style="1" customWidth="1"/>
    <col min="7017" max="7017" width="5.88671875" style="1" customWidth="1"/>
    <col min="7018" max="7018" width="6.44140625" style="1" customWidth="1"/>
    <col min="7019" max="7019" width="13.77734375" style="1" customWidth="1"/>
    <col min="7020" max="7021" width="9" style="1" customWidth="1"/>
    <col min="7022" max="7022" width="2.44140625" style="1" customWidth="1"/>
    <col min="7023" max="7023" width="8.88671875" style="1" customWidth="1"/>
    <col min="7024" max="7024" width="7.44140625" style="1" customWidth="1"/>
    <col min="7025" max="7027" width="3.77734375" style="1" customWidth="1"/>
    <col min="7028" max="7028" width="3.44140625" style="1" customWidth="1"/>
    <col min="7029" max="7029" width="2.88671875" style="1" customWidth="1"/>
    <col min="7030" max="7030" width="3" style="1" customWidth="1"/>
    <col min="7031" max="7033" width="0" style="1" hidden="1" customWidth="1"/>
    <col min="7034" max="7034" width="4.44140625" style="1" customWidth="1"/>
    <col min="7035" max="7035" width="0" style="1" hidden="1" customWidth="1"/>
    <col min="7036" max="7037" width="14.88671875" style="1" customWidth="1"/>
    <col min="7038" max="7038" width="15.109375" style="1" customWidth="1"/>
    <col min="7039" max="7039" width="6.44140625" style="1" customWidth="1"/>
    <col min="7040" max="7040" width="15.109375" style="1" customWidth="1"/>
    <col min="7041" max="7041" width="4.109375" style="1" customWidth="1"/>
    <col min="7042" max="7042" width="3" style="1" customWidth="1"/>
    <col min="7043" max="7045" width="0" style="1" hidden="1" customWidth="1"/>
    <col min="7046" max="7046" width="3" style="1" customWidth="1"/>
    <col min="7047" max="7047" width="0" style="1" hidden="1" customWidth="1"/>
    <col min="7048" max="7048" width="3" style="1" customWidth="1"/>
    <col min="7049" max="7049" width="0" style="1" hidden="1" customWidth="1"/>
    <col min="7050" max="7050" width="4.44140625" style="1" customWidth="1"/>
    <col min="7051" max="7051" width="34.21875" style="1" customWidth="1"/>
    <col min="7052" max="7052" width="23.44140625" style="1" customWidth="1"/>
    <col min="7053" max="7053" width="9.109375" style="1" customWidth="1"/>
    <col min="7054" max="7054" width="19.44140625" style="1" customWidth="1"/>
    <col min="7055" max="7055" width="42.77734375" style="1" customWidth="1"/>
    <col min="7056" max="7056" width="5.88671875" style="1" customWidth="1"/>
    <col min="7057" max="7057" width="31.44140625" style="1" customWidth="1"/>
    <col min="7058" max="7058" width="16.109375" style="1" customWidth="1"/>
    <col min="7059" max="7060" width="9.21875" style="1" customWidth="1"/>
    <col min="7061" max="7061" width="11.109375" style="1" customWidth="1"/>
    <col min="7062" max="7062" width="2.109375" style="1" customWidth="1"/>
    <col min="7063" max="7268" width="10.88671875" style="1"/>
    <col min="7269" max="7269" width="12" style="1" customWidth="1"/>
    <col min="7270" max="7270" width="2.77734375" style="1" customWidth="1"/>
    <col min="7271" max="7272" width="6.44140625" style="1" customWidth="1"/>
    <col min="7273" max="7273" width="5.88671875" style="1" customWidth="1"/>
    <col min="7274" max="7274" width="6.44140625" style="1" customWidth="1"/>
    <col min="7275" max="7275" width="13.77734375" style="1" customWidth="1"/>
    <col min="7276" max="7277" width="9" style="1" customWidth="1"/>
    <col min="7278" max="7278" width="2.44140625" style="1" customWidth="1"/>
    <col min="7279" max="7279" width="8.88671875" style="1" customWidth="1"/>
    <col min="7280" max="7280" width="7.44140625" style="1" customWidth="1"/>
    <col min="7281" max="7283" width="3.77734375" style="1" customWidth="1"/>
    <col min="7284" max="7284" width="3.44140625" style="1" customWidth="1"/>
    <col min="7285" max="7285" width="2.88671875" style="1" customWidth="1"/>
    <col min="7286" max="7286" width="3" style="1" customWidth="1"/>
    <col min="7287" max="7289" width="0" style="1" hidden="1" customWidth="1"/>
    <col min="7290" max="7290" width="4.44140625" style="1" customWidth="1"/>
    <col min="7291" max="7291" width="0" style="1" hidden="1" customWidth="1"/>
    <col min="7292" max="7293" width="14.88671875" style="1" customWidth="1"/>
    <col min="7294" max="7294" width="15.109375" style="1" customWidth="1"/>
    <col min="7295" max="7295" width="6.44140625" style="1" customWidth="1"/>
    <col min="7296" max="7296" width="15.109375" style="1" customWidth="1"/>
    <col min="7297" max="7297" width="4.109375" style="1" customWidth="1"/>
    <col min="7298" max="7298" width="3" style="1" customWidth="1"/>
    <col min="7299" max="7301" width="0" style="1" hidden="1" customWidth="1"/>
    <col min="7302" max="7302" width="3" style="1" customWidth="1"/>
    <col min="7303" max="7303" width="0" style="1" hidden="1" customWidth="1"/>
    <col min="7304" max="7304" width="3" style="1" customWidth="1"/>
    <col min="7305" max="7305" width="0" style="1" hidden="1" customWidth="1"/>
    <col min="7306" max="7306" width="4.44140625" style="1" customWidth="1"/>
    <col min="7307" max="7307" width="34.21875" style="1" customWidth="1"/>
    <col min="7308" max="7308" width="23.44140625" style="1" customWidth="1"/>
    <col min="7309" max="7309" width="9.109375" style="1" customWidth="1"/>
    <col min="7310" max="7310" width="19.44140625" style="1" customWidth="1"/>
    <col min="7311" max="7311" width="42.77734375" style="1" customWidth="1"/>
    <col min="7312" max="7312" width="5.88671875" style="1" customWidth="1"/>
    <col min="7313" max="7313" width="31.44140625" style="1" customWidth="1"/>
    <col min="7314" max="7314" width="16.109375" style="1" customWidth="1"/>
    <col min="7315" max="7316" width="9.21875" style="1" customWidth="1"/>
    <col min="7317" max="7317" width="11.109375" style="1" customWidth="1"/>
    <col min="7318" max="7318" width="2.109375" style="1" customWidth="1"/>
    <col min="7319" max="7524" width="10.88671875" style="1"/>
    <col min="7525" max="7525" width="12" style="1" customWidth="1"/>
    <col min="7526" max="7526" width="2.77734375" style="1" customWidth="1"/>
    <col min="7527" max="7528" width="6.44140625" style="1" customWidth="1"/>
    <col min="7529" max="7529" width="5.88671875" style="1" customWidth="1"/>
    <col min="7530" max="7530" width="6.44140625" style="1" customWidth="1"/>
    <col min="7531" max="7531" width="13.77734375" style="1" customWidth="1"/>
    <col min="7532" max="7533" width="9" style="1" customWidth="1"/>
    <col min="7534" max="7534" width="2.44140625" style="1" customWidth="1"/>
    <col min="7535" max="7535" width="8.88671875" style="1" customWidth="1"/>
    <col min="7536" max="7536" width="7.44140625" style="1" customWidth="1"/>
    <col min="7537" max="7539" width="3.77734375" style="1" customWidth="1"/>
    <col min="7540" max="7540" width="3.44140625" style="1" customWidth="1"/>
    <col min="7541" max="7541" width="2.88671875" style="1" customWidth="1"/>
    <col min="7542" max="7542" width="3" style="1" customWidth="1"/>
    <col min="7543" max="7545" width="0" style="1" hidden="1" customWidth="1"/>
    <col min="7546" max="7546" width="4.44140625" style="1" customWidth="1"/>
    <col min="7547" max="7547" width="0" style="1" hidden="1" customWidth="1"/>
    <col min="7548" max="7549" width="14.88671875" style="1" customWidth="1"/>
    <col min="7550" max="7550" width="15.109375" style="1" customWidth="1"/>
    <col min="7551" max="7551" width="6.44140625" style="1" customWidth="1"/>
    <col min="7552" max="7552" width="15.109375" style="1" customWidth="1"/>
    <col min="7553" max="7553" width="4.109375" style="1" customWidth="1"/>
    <col min="7554" max="7554" width="3" style="1" customWidth="1"/>
    <col min="7555" max="7557" width="0" style="1" hidden="1" customWidth="1"/>
    <col min="7558" max="7558" width="3" style="1" customWidth="1"/>
    <col min="7559" max="7559" width="0" style="1" hidden="1" customWidth="1"/>
    <col min="7560" max="7560" width="3" style="1" customWidth="1"/>
    <col min="7561" max="7561" width="0" style="1" hidden="1" customWidth="1"/>
    <col min="7562" max="7562" width="4.44140625" style="1" customWidth="1"/>
    <col min="7563" max="7563" width="34.21875" style="1" customWidth="1"/>
    <col min="7564" max="7564" width="23.44140625" style="1" customWidth="1"/>
    <col min="7565" max="7565" width="9.109375" style="1" customWidth="1"/>
    <col min="7566" max="7566" width="19.44140625" style="1" customWidth="1"/>
    <col min="7567" max="7567" width="42.77734375" style="1" customWidth="1"/>
    <col min="7568" max="7568" width="5.88671875" style="1" customWidth="1"/>
    <col min="7569" max="7569" width="31.44140625" style="1" customWidth="1"/>
    <col min="7570" max="7570" width="16.109375" style="1" customWidth="1"/>
    <col min="7571" max="7572" width="9.21875" style="1" customWidth="1"/>
    <col min="7573" max="7573" width="11.109375" style="1" customWidth="1"/>
    <col min="7574" max="7574" width="2.109375" style="1" customWidth="1"/>
    <col min="7575" max="7780" width="10.88671875" style="1"/>
    <col min="7781" max="7781" width="12" style="1" customWidth="1"/>
    <col min="7782" max="7782" width="2.77734375" style="1" customWidth="1"/>
    <col min="7783" max="7784" width="6.44140625" style="1" customWidth="1"/>
    <col min="7785" max="7785" width="5.88671875" style="1" customWidth="1"/>
    <col min="7786" max="7786" width="6.44140625" style="1" customWidth="1"/>
    <col min="7787" max="7787" width="13.77734375" style="1" customWidth="1"/>
    <col min="7788" max="7789" width="9" style="1" customWidth="1"/>
    <col min="7790" max="7790" width="2.44140625" style="1" customWidth="1"/>
    <col min="7791" max="7791" width="8.88671875" style="1" customWidth="1"/>
    <col min="7792" max="7792" width="7.44140625" style="1" customWidth="1"/>
    <col min="7793" max="7795" width="3.77734375" style="1" customWidth="1"/>
    <col min="7796" max="7796" width="3.44140625" style="1" customWidth="1"/>
    <col min="7797" max="7797" width="2.88671875" style="1" customWidth="1"/>
    <col min="7798" max="7798" width="3" style="1" customWidth="1"/>
    <col min="7799" max="7801" width="0" style="1" hidden="1" customWidth="1"/>
    <col min="7802" max="7802" width="4.44140625" style="1" customWidth="1"/>
    <col min="7803" max="7803" width="0" style="1" hidden="1" customWidth="1"/>
    <col min="7804" max="7805" width="14.88671875" style="1" customWidth="1"/>
    <col min="7806" max="7806" width="15.109375" style="1" customWidth="1"/>
    <col min="7807" max="7807" width="6.44140625" style="1" customWidth="1"/>
    <col min="7808" max="7808" width="15.109375" style="1" customWidth="1"/>
    <col min="7809" max="7809" width="4.109375" style="1" customWidth="1"/>
    <col min="7810" max="7810" width="3" style="1" customWidth="1"/>
    <col min="7811" max="7813" width="0" style="1" hidden="1" customWidth="1"/>
    <col min="7814" max="7814" width="3" style="1" customWidth="1"/>
    <col min="7815" max="7815" width="0" style="1" hidden="1" customWidth="1"/>
    <col min="7816" max="7816" width="3" style="1" customWidth="1"/>
    <col min="7817" max="7817" width="0" style="1" hidden="1" customWidth="1"/>
    <col min="7818" max="7818" width="4.44140625" style="1" customWidth="1"/>
    <col min="7819" max="7819" width="34.21875" style="1" customWidth="1"/>
    <col min="7820" max="7820" width="23.44140625" style="1" customWidth="1"/>
    <col min="7821" max="7821" width="9.109375" style="1" customWidth="1"/>
    <col min="7822" max="7822" width="19.44140625" style="1" customWidth="1"/>
    <col min="7823" max="7823" width="42.77734375" style="1" customWidth="1"/>
    <col min="7824" max="7824" width="5.88671875" style="1" customWidth="1"/>
    <col min="7825" max="7825" width="31.44140625" style="1" customWidth="1"/>
    <col min="7826" max="7826" width="16.109375" style="1" customWidth="1"/>
    <col min="7827" max="7828" width="9.21875" style="1" customWidth="1"/>
    <col min="7829" max="7829" width="11.109375" style="1" customWidth="1"/>
    <col min="7830" max="7830" width="2.109375" style="1" customWidth="1"/>
    <col min="7831" max="8036" width="10.88671875" style="1"/>
    <col min="8037" max="8037" width="12" style="1" customWidth="1"/>
    <col min="8038" max="8038" width="2.77734375" style="1" customWidth="1"/>
    <col min="8039" max="8040" width="6.44140625" style="1" customWidth="1"/>
    <col min="8041" max="8041" width="5.88671875" style="1" customWidth="1"/>
    <col min="8042" max="8042" width="6.44140625" style="1" customWidth="1"/>
    <col min="8043" max="8043" width="13.77734375" style="1" customWidth="1"/>
    <col min="8044" max="8045" width="9" style="1" customWidth="1"/>
    <col min="8046" max="8046" width="2.44140625" style="1" customWidth="1"/>
    <col min="8047" max="8047" width="8.88671875" style="1" customWidth="1"/>
    <col min="8048" max="8048" width="7.44140625" style="1" customWidth="1"/>
    <col min="8049" max="8051" width="3.77734375" style="1" customWidth="1"/>
    <col min="8052" max="8052" width="3.44140625" style="1" customWidth="1"/>
    <col min="8053" max="8053" width="2.88671875" style="1" customWidth="1"/>
    <col min="8054" max="8054" width="3" style="1" customWidth="1"/>
    <col min="8055" max="8057" width="0" style="1" hidden="1" customWidth="1"/>
    <col min="8058" max="8058" width="4.44140625" style="1" customWidth="1"/>
    <col min="8059" max="8059" width="0" style="1" hidden="1" customWidth="1"/>
    <col min="8060" max="8061" width="14.88671875" style="1" customWidth="1"/>
    <col min="8062" max="8062" width="15.109375" style="1" customWidth="1"/>
    <col min="8063" max="8063" width="6.44140625" style="1" customWidth="1"/>
    <col min="8064" max="8064" width="15.109375" style="1" customWidth="1"/>
    <col min="8065" max="8065" width="4.109375" style="1" customWidth="1"/>
    <col min="8066" max="8066" width="3" style="1" customWidth="1"/>
    <col min="8067" max="8069" width="0" style="1" hidden="1" customWidth="1"/>
    <col min="8070" max="8070" width="3" style="1" customWidth="1"/>
    <col min="8071" max="8071" width="0" style="1" hidden="1" customWidth="1"/>
    <col min="8072" max="8072" width="3" style="1" customWidth="1"/>
    <col min="8073" max="8073" width="0" style="1" hidden="1" customWidth="1"/>
    <col min="8074" max="8074" width="4.44140625" style="1" customWidth="1"/>
    <col min="8075" max="8075" width="34.21875" style="1" customWidth="1"/>
    <col min="8076" max="8076" width="23.44140625" style="1" customWidth="1"/>
    <col min="8077" max="8077" width="9.109375" style="1" customWidth="1"/>
    <col min="8078" max="8078" width="19.44140625" style="1" customWidth="1"/>
    <col min="8079" max="8079" width="42.77734375" style="1" customWidth="1"/>
    <col min="8080" max="8080" width="5.88671875" style="1" customWidth="1"/>
    <col min="8081" max="8081" width="31.44140625" style="1" customWidth="1"/>
    <col min="8082" max="8082" width="16.109375" style="1" customWidth="1"/>
    <col min="8083" max="8084" width="9.21875" style="1" customWidth="1"/>
    <col min="8085" max="8085" width="11.109375" style="1" customWidth="1"/>
    <col min="8086" max="8086" width="2.109375" style="1" customWidth="1"/>
    <col min="8087" max="8292" width="10.88671875" style="1"/>
    <col min="8293" max="8293" width="12" style="1" customWidth="1"/>
    <col min="8294" max="8294" width="2.77734375" style="1" customWidth="1"/>
    <col min="8295" max="8296" width="6.44140625" style="1" customWidth="1"/>
    <col min="8297" max="8297" width="5.88671875" style="1" customWidth="1"/>
    <col min="8298" max="8298" width="6.44140625" style="1" customWidth="1"/>
    <col min="8299" max="8299" width="13.77734375" style="1" customWidth="1"/>
    <col min="8300" max="8301" width="9" style="1" customWidth="1"/>
    <col min="8302" max="8302" width="2.44140625" style="1" customWidth="1"/>
    <col min="8303" max="8303" width="8.88671875" style="1" customWidth="1"/>
    <col min="8304" max="8304" width="7.44140625" style="1" customWidth="1"/>
    <col min="8305" max="8307" width="3.77734375" style="1" customWidth="1"/>
    <col min="8308" max="8308" width="3.44140625" style="1" customWidth="1"/>
    <col min="8309" max="8309" width="2.88671875" style="1" customWidth="1"/>
    <col min="8310" max="8310" width="3" style="1" customWidth="1"/>
    <col min="8311" max="8313" width="0" style="1" hidden="1" customWidth="1"/>
    <col min="8314" max="8314" width="4.44140625" style="1" customWidth="1"/>
    <col min="8315" max="8315" width="0" style="1" hidden="1" customWidth="1"/>
    <col min="8316" max="8317" width="14.88671875" style="1" customWidth="1"/>
    <col min="8318" max="8318" width="15.109375" style="1" customWidth="1"/>
    <col min="8319" max="8319" width="6.44140625" style="1" customWidth="1"/>
    <col min="8320" max="8320" width="15.109375" style="1" customWidth="1"/>
    <col min="8321" max="8321" width="4.109375" style="1" customWidth="1"/>
    <col min="8322" max="8322" width="3" style="1" customWidth="1"/>
    <col min="8323" max="8325" width="0" style="1" hidden="1" customWidth="1"/>
    <col min="8326" max="8326" width="3" style="1" customWidth="1"/>
    <col min="8327" max="8327" width="0" style="1" hidden="1" customWidth="1"/>
    <col min="8328" max="8328" width="3" style="1" customWidth="1"/>
    <col min="8329" max="8329" width="0" style="1" hidden="1" customWidth="1"/>
    <col min="8330" max="8330" width="4.44140625" style="1" customWidth="1"/>
    <col min="8331" max="8331" width="34.21875" style="1" customWidth="1"/>
    <col min="8332" max="8332" width="23.44140625" style="1" customWidth="1"/>
    <col min="8333" max="8333" width="9.109375" style="1" customWidth="1"/>
    <col min="8334" max="8334" width="19.44140625" style="1" customWidth="1"/>
    <col min="8335" max="8335" width="42.77734375" style="1" customWidth="1"/>
    <col min="8336" max="8336" width="5.88671875" style="1" customWidth="1"/>
    <col min="8337" max="8337" width="31.44140625" style="1" customWidth="1"/>
    <col min="8338" max="8338" width="16.109375" style="1" customWidth="1"/>
    <col min="8339" max="8340" width="9.21875" style="1" customWidth="1"/>
    <col min="8341" max="8341" width="11.109375" style="1" customWidth="1"/>
    <col min="8342" max="8342" width="2.109375" style="1" customWidth="1"/>
    <col min="8343" max="8548" width="10.88671875" style="1"/>
    <col min="8549" max="8549" width="12" style="1" customWidth="1"/>
    <col min="8550" max="8550" width="2.77734375" style="1" customWidth="1"/>
    <col min="8551" max="8552" width="6.44140625" style="1" customWidth="1"/>
    <col min="8553" max="8553" width="5.88671875" style="1" customWidth="1"/>
    <col min="8554" max="8554" width="6.44140625" style="1" customWidth="1"/>
    <col min="8555" max="8555" width="13.77734375" style="1" customWidth="1"/>
    <col min="8556" max="8557" width="9" style="1" customWidth="1"/>
    <col min="8558" max="8558" width="2.44140625" style="1" customWidth="1"/>
    <col min="8559" max="8559" width="8.88671875" style="1" customWidth="1"/>
    <col min="8560" max="8560" width="7.44140625" style="1" customWidth="1"/>
    <col min="8561" max="8563" width="3.77734375" style="1" customWidth="1"/>
    <col min="8564" max="8564" width="3.44140625" style="1" customWidth="1"/>
    <col min="8565" max="8565" width="2.88671875" style="1" customWidth="1"/>
    <col min="8566" max="8566" width="3" style="1" customWidth="1"/>
    <col min="8567" max="8569" width="0" style="1" hidden="1" customWidth="1"/>
    <col min="8570" max="8570" width="4.44140625" style="1" customWidth="1"/>
    <col min="8571" max="8571" width="0" style="1" hidden="1" customWidth="1"/>
    <col min="8572" max="8573" width="14.88671875" style="1" customWidth="1"/>
    <col min="8574" max="8574" width="15.109375" style="1" customWidth="1"/>
    <col min="8575" max="8575" width="6.44140625" style="1" customWidth="1"/>
    <col min="8576" max="8576" width="15.109375" style="1" customWidth="1"/>
    <col min="8577" max="8577" width="4.109375" style="1" customWidth="1"/>
    <col min="8578" max="8578" width="3" style="1" customWidth="1"/>
    <col min="8579" max="8581" width="0" style="1" hidden="1" customWidth="1"/>
    <col min="8582" max="8582" width="3" style="1" customWidth="1"/>
    <col min="8583" max="8583" width="0" style="1" hidden="1" customWidth="1"/>
    <col min="8584" max="8584" width="3" style="1" customWidth="1"/>
    <col min="8585" max="8585" width="0" style="1" hidden="1" customWidth="1"/>
    <col min="8586" max="8586" width="4.44140625" style="1" customWidth="1"/>
    <col min="8587" max="8587" width="34.21875" style="1" customWidth="1"/>
    <col min="8588" max="8588" width="23.44140625" style="1" customWidth="1"/>
    <col min="8589" max="8589" width="9.109375" style="1" customWidth="1"/>
    <col min="8590" max="8590" width="19.44140625" style="1" customWidth="1"/>
    <col min="8591" max="8591" width="42.77734375" style="1" customWidth="1"/>
    <col min="8592" max="8592" width="5.88671875" style="1" customWidth="1"/>
    <col min="8593" max="8593" width="31.44140625" style="1" customWidth="1"/>
    <col min="8594" max="8594" width="16.109375" style="1" customWidth="1"/>
    <col min="8595" max="8596" width="9.21875" style="1" customWidth="1"/>
    <col min="8597" max="8597" width="11.109375" style="1" customWidth="1"/>
    <col min="8598" max="8598" width="2.109375" style="1" customWidth="1"/>
    <col min="8599" max="8804" width="10.88671875" style="1"/>
    <col min="8805" max="8805" width="12" style="1" customWidth="1"/>
    <col min="8806" max="8806" width="2.77734375" style="1" customWidth="1"/>
    <col min="8807" max="8808" width="6.44140625" style="1" customWidth="1"/>
    <col min="8809" max="8809" width="5.88671875" style="1" customWidth="1"/>
    <col min="8810" max="8810" width="6.44140625" style="1" customWidth="1"/>
    <col min="8811" max="8811" width="13.77734375" style="1" customWidth="1"/>
    <col min="8812" max="8813" width="9" style="1" customWidth="1"/>
    <col min="8814" max="8814" width="2.44140625" style="1" customWidth="1"/>
    <col min="8815" max="8815" width="8.88671875" style="1" customWidth="1"/>
    <col min="8816" max="8816" width="7.44140625" style="1" customWidth="1"/>
    <col min="8817" max="8819" width="3.77734375" style="1" customWidth="1"/>
    <col min="8820" max="8820" width="3.44140625" style="1" customWidth="1"/>
    <col min="8821" max="8821" width="2.88671875" style="1" customWidth="1"/>
    <col min="8822" max="8822" width="3" style="1" customWidth="1"/>
    <col min="8823" max="8825" width="0" style="1" hidden="1" customWidth="1"/>
    <col min="8826" max="8826" width="4.44140625" style="1" customWidth="1"/>
    <col min="8827" max="8827" width="0" style="1" hidden="1" customWidth="1"/>
    <col min="8828" max="8829" width="14.88671875" style="1" customWidth="1"/>
    <col min="8830" max="8830" width="15.109375" style="1" customWidth="1"/>
    <col min="8831" max="8831" width="6.44140625" style="1" customWidth="1"/>
    <col min="8832" max="8832" width="15.109375" style="1" customWidth="1"/>
    <col min="8833" max="8833" width="4.109375" style="1" customWidth="1"/>
    <col min="8834" max="8834" width="3" style="1" customWidth="1"/>
    <col min="8835" max="8837" width="0" style="1" hidden="1" customWidth="1"/>
    <col min="8838" max="8838" width="3" style="1" customWidth="1"/>
    <col min="8839" max="8839" width="0" style="1" hidden="1" customWidth="1"/>
    <col min="8840" max="8840" width="3" style="1" customWidth="1"/>
    <col min="8841" max="8841" width="0" style="1" hidden="1" customWidth="1"/>
    <col min="8842" max="8842" width="4.44140625" style="1" customWidth="1"/>
    <col min="8843" max="8843" width="34.21875" style="1" customWidth="1"/>
    <col min="8844" max="8844" width="23.44140625" style="1" customWidth="1"/>
    <col min="8845" max="8845" width="9.109375" style="1" customWidth="1"/>
    <col min="8846" max="8846" width="19.44140625" style="1" customWidth="1"/>
    <col min="8847" max="8847" width="42.77734375" style="1" customWidth="1"/>
    <col min="8848" max="8848" width="5.88671875" style="1" customWidth="1"/>
    <col min="8849" max="8849" width="31.44140625" style="1" customWidth="1"/>
    <col min="8850" max="8850" width="16.109375" style="1" customWidth="1"/>
    <col min="8851" max="8852" width="9.21875" style="1" customWidth="1"/>
    <col min="8853" max="8853" width="11.109375" style="1" customWidth="1"/>
    <col min="8854" max="8854" width="2.109375" style="1" customWidth="1"/>
    <col min="8855" max="9060" width="10.88671875" style="1"/>
    <col min="9061" max="9061" width="12" style="1" customWidth="1"/>
    <col min="9062" max="9062" width="2.77734375" style="1" customWidth="1"/>
    <col min="9063" max="9064" width="6.44140625" style="1" customWidth="1"/>
    <col min="9065" max="9065" width="5.88671875" style="1" customWidth="1"/>
    <col min="9066" max="9066" width="6.44140625" style="1" customWidth="1"/>
    <col min="9067" max="9067" width="13.77734375" style="1" customWidth="1"/>
    <col min="9068" max="9069" width="9" style="1" customWidth="1"/>
    <col min="9070" max="9070" width="2.44140625" style="1" customWidth="1"/>
    <col min="9071" max="9071" width="8.88671875" style="1" customWidth="1"/>
    <col min="9072" max="9072" width="7.44140625" style="1" customWidth="1"/>
    <col min="9073" max="9075" width="3.77734375" style="1" customWidth="1"/>
    <col min="9076" max="9076" width="3.44140625" style="1" customWidth="1"/>
    <col min="9077" max="9077" width="2.88671875" style="1" customWidth="1"/>
    <col min="9078" max="9078" width="3" style="1" customWidth="1"/>
    <col min="9079" max="9081" width="0" style="1" hidden="1" customWidth="1"/>
    <col min="9082" max="9082" width="4.44140625" style="1" customWidth="1"/>
    <col min="9083" max="9083" width="0" style="1" hidden="1" customWidth="1"/>
    <col min="9084" max="9085" width="14.88671875" style="1" customWidth="1"/>
    <col min="9086" max="9086" width="15.109375" style="1" customWidth="1"/>
    <col min="9087" max="9087" width="6.44140625" style="1" customWidth="1"/>
    <col min="9088" max="9088" width="15.109375" style="1" customWidth="1"/>
    <col min="9089" max="9089" width="4.109375" style="1" customWidth="1"/>
    <col min="9090" max="9090" width="3" style="1" customWidth="1"/>
    <col min="9091" max="9093" width="0" style="1" hidden="1" customWidth="1"/>
    <col min="9094" max="9094" width="3" style="1" customWidth="1"/>
    <col min="9095" max="9095" width="0" style="1" hidden="1" customWidth="1"/>
    <col min="9096" max="9096" width="3" style="1" customWidth="1"/>
    <col min="9097" max="9097" width="0" style="1" hidden="1" customWidth="1"/>
    <col min="9098" max="9098" width="4.44140625" style="1" customWidth="1"/>
    <col min="9099" max="9099" width="34.21875" style="1" customWidth="1"/>
    <col min="9100" max="9100" width="23.44140625" style="1" customWidth="1"/>
    <col min="9101" max="9101" width="9.109375" style="1" customWidth="1"/>
    <col min="9102" max="9102" width="19.44140625" style="1" customWidth="1"/>
    <col min="9103" max="9103" width="42.77734375" style="1" customWidth="1"/>
    <col min="9104" max="9104" width="5.88671875" style="1" customWidth="1"/>
    <col min="9105" max="9105" width="31.44140625" style="1" customWidth="1"/>
    <col min="9106" max="9106" width="16.109375" style="1" customWidth="1"/>
    <col min="9107" max="9108" width="9.21875" style="1" customWidth="1"/>
    <col min="9109" max="9109" width="11.109375" style="1" customWidth="1"/>
    <col min="9110" max="9110" width="2.109375" style="1" customWidth="1"/>
    <col min="9111" max="9316" width="10.88671875" style="1"/>
    <col min="9317" max="9317" width="12" style="1" customWidth="1"/>
    <col min="9318" max="9318" width="2.77734375" style="1" customWidth="1"/>
    <col min="9319" max="9320" width="6.44140625" style="1" customWidth="1"/>
    <col min="9321" max="9321" width="5.88671875" style="1" customWidth="1"/>
    <col min="9322" max="9322" width="6.44140625" style="1" customWidth="1"/>
    <col min="9323" max="9323" width="13.77734375" style="1" customWidth="1"/>
    <col min="9324" max="9325" width="9" style="1" customWidth="1"/>
    <col min="9326" max="9326" width="2.44140625" style="1" customWidth="1"/>
    <col min="9327" max="9327" width="8.88671875" style="1" customWidth="1"/>
    <col min="9328" max="9328" width="7.44140625" style="1" customWidth="1"/>
    <col min="9329" max="9331" width="3.77734375" style="1" customWidth="1"/>
    <col min="9332" max="9332" width="3.44140625" style="1" customWidth="1"/>
    <col min="9333" max="9333" width="2.88671875" style="1" customWidth="1"/>
    <col min="9334" max="9334" width="3" style="1" customWidth="1"/>
    <col min="9335" max="9337" width="0" style="1" hidden="1" customWidth="1"/>
    <col min="9338" max="9338" width="4.44140625" style="1" customWidth="1"/>
    <col min="9339" max="9339" width="0" style="1" hidden="1" customWidth="1"/>
    <col min="9340" max="9341" width="14.88671875" style="1" customWidth="1"/>
    <col min="9342" max="9342" width="15.109375" style="1" customWidth="1"/>
    <col min="9343" max="9343" width="6.44140625" style="1" customWidth="1"/>
    <col min="9344" max="9344" width="15.109375" style="1" customWidth="1"/>
    <col min="9345" max="9345" width="4.109375" style="1" customWidth="1"/>
    <col min="9346" max="9346" width="3" style="1" customWidth="1"/>
    <col min="9347" max="9349" width="0" style="1" hidden="1" customWidth="1"/>
    <col min="9350" max="9350" width="3" style="1" customWidth="1"/>
    <col min="9351" max="9351" width="0" style="1" hidden="1" customWidth="1"/>
    <col min="9352" max="9352" width="3" style="1" customWidth="1"/>
    <col min="9353" max="9353" width="0" style="1" hidden="1" customWidth="1"/>
    <col min="9354" max="9354" width="4.44140625" style="1" customWidth="1"/>
    <col min="9355" max="9355" width="34.21875" style="1" customWidth="1"/>
    <col min="9356" max="9356" width="23.44140625" style="1" customWidth="1"/>
    <col min="9357" max="9357" width="9.109375" style="1" customWidth="1"/>
    <col min="9358" max="9358" width="19.44140625" style="1" customWidth="1"/>
    <col min="9359" max="9359" width="42.77734375" style="1" customWidth="1"/>
    <col min="9360" max="9360" width="5.88671875" style="1" customWidth="1"/>
    <col min="9361" max="9361" width="31.44140625" style="1" customWidth="1"/>
    <col min="9362" max="9362" width="16.109375" style="1" customWidth="1"/>
    <col min="9363" max="9364" width="9.21875" style="1" customWidth="1"/>
    <col min="9365" max="9365" width="11.109375" style="1" customWidth="1"/>
    <col min="9366" max="9366" width="2.109375" style="1" customWidth="1"/>
    <col min="9367" max="9572" width="10.88671875" style="1"/>
    <col min="9573" max="9573" width="12" style="1" customWidth="1"/>
    <col min="9574" max="9574" width="2.77734375" style="1" customWidth="1"/>
    <col min="9575" max="9576" width="6.44140625" style="1" customWidth="1"/>
    <col min="9577" max="9577" width="5.88671875" style="1" customWidth="1"/>
    <col min="9578" max="9578" width="6.44140625" style="1" customWidth="1"/>
    <col min="9579" max="9579" width="13.77734375" style="1" customWidth="1"/>
    <col min="9580" max="9581" width="9" style="1" customWidth="1"/>
    <col min="9582" max="9582" width="2.44140625" style="1" customWidth="1"/>
    <col min="9583" max="9583" width="8.88671875" style="1" customWidth="1"/>
    <col min="9584" max="9584" width="7.44140625" style="1" customWidth="1"/>
    <col min="9585" max="9587" width="3.77734375" style="1" customWidth="1"/>
    <col min="9588" max="9588" width="3.44140625" style="1" customWidth="1"/>
    <col min="9589" max="9589" width="2.88671875" style="1" customWidth="1"/>
    <col min="9590" max="9590" width="3" style="1" customWidth="1"/>
    <col min="9591" max="9593" width="0" style="1" hidden="1" customWidth="1"/>
    <col min="9594" max="9594" width="4.44140625" style="1" customWidth="1"/>
    <col min="9595" max="9595" width="0" style="1" hidden="1" customWidth="1"/>
    <col min="9596" max="9597" width="14.88671875" style="1" customWidth="1"/>
    <col min="9598" max="9598" width="15.109375" style="1" customWidth="1"/>
    <col min="9599" max="9599" width="6.44140625" style="1" customWidth="1"/>
    <col min="9600" max="9600" width="15.109375" style="1" customWidth="1"/>
    <col min="9601" max="9601" width="4.109375" style="1" customWidth="1"/>
    <col min="9602" max="9602" width="3" style="1" customWidth="1"/>
    <col min="9603" max="9605" width="0" style="1" hidden="1" customWidth="1"/>
    <col min="9606" max="9606" width="3" style="1" customWidth="1"/>
    <col min="9607" max="9607" width="0" style="1" hidden="1" customWidth="1"/>
    <col min="9608" max="9608" width="3" style="1" customWidth="1"/>
    <col min="9609" max="9609" width="0" style="1" hidden="1" customWidth="1"/>
    <col min="9610" max="9610" width="4.44140625" style="1" customWidth="1"/>
    <col min="9611" max="9611" width="34.21875" style="1" customWidth="1"/>
    <col min="9612" max="9612" width="23.44140625" style="1" customWidth="1"/>
    <col min="9613" max="9613" width="9.109375" style="1" customWidth="1"/>
    <col min="9614" max="9614" width="19.44140625" style="1" customWidth="1"/>
    <col min="9615" max="9615" width="42.77734375" style="1" customWidth="1"/>
    <col min="9616" max="9616" width="5.88671875" style="1" customWidth="1"/>
    <col min="9617" max="9617" width="31.44140625" style="1" customWidth="1"/>
    <col min="9618" max="9618" width="16.109375" style="1" customWidth="1"/>
    <col min="9619" max="9620" width="9.21875" style="1" customWidth="1"/>
    <col min="9621" max="9621" width="11.109375" style="1" customWidth="1"/>
    <col min="9622" max="9622" width="2.109375" style="1" customWidth="1"/>
    <col min="9623" max="9828" width="10.88671875" style="1"/>
    <col min="9829" max="9829" width="12" style="1" customWidth="1"/>
    <col min="9830" max="9830" width="2.77734375" style="1" customWidth="1"/>
    <col min="9831" max="9832" width="6.44140625" style="1" customWidth="1"/>
    <col min="9833" max="9833" width="5.88671875" style="1" customWidth="1"/>
    <col min="9834" max="9834" width="6.44140625" style="1" customWidth="1"/>
    <col min="9835" max="9835" width="13.77734375" style="1" customWidth="1"/>
    <col min="9836" max="9837" width="9" style="1" customWidth="1"/>
    <col min="9838" max="9838" width="2.44140625" style="1" customWidth="1"/>
    <col min="9839" max="9839" width="8.88671875" style="1" customWidth="1"/>
    <col min="9840" max="9840" width="7.44140625" style="1" customWidth="1"/>
    <col min="9841" max="9843" width="3.77734375" style="1" customWidth="1"/>
    <col min="9844" max="9844" width="3.44140625" style="1" customWidth="1"/>
    <col min="9845" max="9845" width="2.88671875" style="1" customWidth="1"/>
    <col min="9846" max="9846" width="3" style="1" customWidth="1"/>
    <col min="9847" max="9849" width="0" style="1" hidden="1" customWidth="1"/>
    <col min="9850" max="9850" width="4.44140625" style="1" customWidth="1"/>
    <col min="9851" max="9851" width="0" style="1" hidden="1" customWidth="1"/>
    <col min="9852" max="9853" width="14.88671875" style="1" customWidth="1"/>
    <col min="9854" max="9854" width="15.109375" style="1" customWidth="1"/>
    <col min="9855" max="9855" width="6.44140625" style="1" customWidth="1"/>
    <col min="9856" max="9856" width="15.109375" style="1" customWidth="1"/>
    <col min="9857" max="9857" width="4.109375" style="1" customWidth="1"/>
    <col min="9858" max="9858" width="3" style="1" customWidth="1"/>
    <col min="9859" max="9861" width="0" style="1" hidden="1" customWidth="1"/>
    <col min="9862" max="9862" width="3" style="1" customWidth="1"/>
    <col min="9863" max="9863" width="0" style="1" hidden="1" customWidth="1"/>
    <col min="9864" max="9864" width="3" style="1" customWidth="1"/>
    <col min="9865" max="9865" width="0" style="1" hidden="1" customWidth="1"/>
    <col min="9866" max="9866" width="4.44140625" style="1" customWidth="1"/>
    <col min="9867" max="9867" width="34.21875" style="1" customWidth="1"/>
    <col min="9868" max="9868" width="23.44140625" style="1" customWidth="1"/>
    <col min="9869" max="9869" width="9.109375" style="1" customWidth="1"/>
    <col min="9870" max="9870" width="19.44140625" style="1" customWidth="1"/>
    <col min="9871" max="9871" width="42.77734375" style="1" customWidth="1"/>
    <col min="9872" max="9872" width="5.88671875" style="1" customWidth="1"/>
    <col min="9873" max="9873" width="31.44140625" style="1" customWidth="1"/>
    <col min="9874" max="9874" width="16.109375" style="1" customWidth="1"/>
    <col min="9875" max="9876" width="9.21875" style="1" customWidth="1"/>
    <col min="9877" max="9877" width="11.109375" style="1" customWidth="1"/>
    <col min="9878" max="9878" width="2.109375" style="1" customWidth="1"/>
    <col min="9879" max="10084" width="10.88671875" style="1"/>
    <col min="10085" max="10085" width="12" style="1" customWidth="1"/>
    <col min="10086" max="10086" width="2.77734375" style="1" customWidth="1"/>
    <col min="10087" max="10088" width="6.44140625" style="1" customWidth="1"/>
    <col min="10089" max="10089" width="5.88671875" style="1" customWidth="1"/>
    <col min="10090" max="10090" width="6.44140625" style="1" customWidth="1"/>
    <col min="10091" max="10091" width="13.77734375" style="1" customWidth="1"/>
    <col min="10092" max="10093" width="9" style="1" customWidth="1"/>
    <col min="10094" max="10094" width="2.44140625" style="1" customWidth="1"/>
    <col min="10095" max="10095" width="8.88671875" style="1" customWidth="1"/>
    <col min="10096" max="10096" width="7.44140625" style="1" customWidth="1"/>
    <col min="10097" max="10099" width="3.77734375" style="1" customWidth="1"/>
    <col min="10100" max="10100" width="3.44140625" style="1" customWidth="1"/>
    <col min="10101" max="10101" width="2.88671875" style="1" customWidth="1"/>
    <col min="10102" max="10102" width="3" style="1" customWidth="1"/>
    <col min="10103" max="10105" width="0" style="1" hidden="1" customWidth="1"/>
    <col min="10106" max="10106" width="4.44140625" style="1" customWidth="1"/>
    <col min="10107" max="10107" width="0" style="1" hidden="1" customWidth="1"/>
    <col min="10108" max="10109" width="14.88671875" style="1" customWidth="1"/>
    <col min="10110" max="10110" width="15.109375" style="1" customWidth="1"/>
    <col min="10111" max="10111" width="6.44140625" style="1" customWidth="1"/>
    <col min="10112" max="10112" width="15.109375" style="1" customWidth="1"/>
    <col min="10113" max="10113" width="4.109375" style="1" customWidth="1"/>
    <col min="10114" max="10114" width="3" style="1" customWidth="1"/>
    <col min="10115" max="10117" width="0" style="1" hidden="1" customWidth="1"/>
    <col min="10118" max="10118" width="3" style="1" customWidth="1"/>
    <col min="10119" max="10119" width="0" style="1" hidden="1" customWidth="1"/>
    <col min="10120" max="10120" width="3" style="1" customWidth="1"/>
    <col min="10121" max="10121" width="0" style="1" hidden="1" customWidth="1"/>
    <col min="10122" max="10122" width="4.44140625" style="1" customWidth="1"/>
    <col min="10123" max="10123" width="34.21875" style="1" customWidth="1"/>
    <col min="10124" max="10124" width="23.44140625" style="1" customWidth="1"/>
    <col min="10125" max="10125" width="9.109375" style="1" customWidth="1"/>
    <col min="10126" max="10126" width="19.44140625" style="1" customWidth="1"/>
    <col min="10127" max="10127" width="42.77734375" style="1" customWidth="1"/>
    <col min="10128" max="10128" width="5.88671875" style="1" customWidth="1"/>
    <col min="10129" max="10129" width="31.44140625" style="1" customWidth="1"/>
    <col min="10130" max="10130" width="16.109375" style="1" customWidth="1"/>
    <col min="10131" max="10132" width="9.21875" style="1" customWidth="1"/>
    <col min="10133" max="10133" width="11.109375" style="1" customWidth="1"/>
    <col min="10134" max="10134" width="2.109375" style="1" customWidth="1"/>
    <col min="10135" max="10340" width="10.88671875" style="1"/>
    <col min="10341" max="10341" width="12" style="1" customWidth="1"/>
    <col min="10342" max="10342" width="2.77734375" style="1" customWidth="1"/>
    <col min="10343" max="10344" width="6.44140625" style="1" customWidth="1"/>
    <col min="10345" max="10345" width="5.88671875" style="1" customWidth="1"/>
    <col min="10346" max="10346" width="6.44140625" style="1" customWidth="1"/>
    <col min="10347" max="10347" width="13.77734375" style="1" customWidth="1"/>
    <col min="10348" max="10349" width="9" style="1" customWidth="1"/>
    <col min="10350" max="10350" width="2.44140625" style="1" customWidth="1"/>
    <col min="10351" max="10351" width="8.88671875" style="1" customWidth="1"/>
    <col min="10352" max="10352" width="7.44140625" style="1" customWidth="1"/>
    <col min="10353" max="10355" width="3.77734375" style="1" customWidth="1"/>
    <col min="10356" max="10356" width="3.44140625" style="1" customWidth="1"/>
    <col min="10357" max="10357" width="2.88671875" style="1" customWidth="1"/>
    <col min="10358" max="10358" width="3" style="1" customWidth="1"/>
    <col min="10359" max="10361" width="0" style="1" hidden="1" customWidth="1"/>
    <col min="10362" max="10362" width="4.44140625" style="1" customWidth="1"/>
    <col min="10363" max="10363" width="0" style="1" hidden="1" customWidth="1"/>
    <col min="10364" max="10365" width="14.88671875" style="1" customWidth="1"/>
    <col min="10366" max="10366" width="15.109375" style="1" customWidth="1"/>
    <col min="10367" max="10367" width="6.44140625" style="1" customWidth="1"/>
    <col min="10368" max="10368" width="15.109375" style="1" customWidth="1"/>
    <col min="10369" max="10369" width="4.109375" style="1" customWidth="1"/>
    <col min="10370" max="10370" width="3" style="1" customWidth="1"/>
    <col min="10371" max="10373" width="0" style="1" hidden="1" customWidth="1"/>
    <col min="10374" max="10374" width="3" style="1" customWidth="1"/>
    <col min="10375" max="10375" width="0" style="1" hidden="1" customWidth="1"/>
    <col min="10376" max="10376" width="3" style="1" customWidth="1"/>
    <col min="10377" max="10377" width="0" style="1" hidden="1" customWidth="1"/>
    <col min="10378" max="10378" width="4.44140625" style="1" customWidth="1"/>
    <col min="10379" max="10379" width="34.21875" style="1" customWidth="1"/>
    <col min="10380" max="10380" width="23.44140625" style="1" customWidth="1"/>
    <col min="10381" max="10381" width="9.109375" style="1" customWidth="1"/>
    <col min="10382" max="10382" width="19.44140625" style="1" customWidth="1"/>
    <col min="10383" max="10383" width="42.77734375" style="1" customWidth="1"/>
    <col min="10384" max="10384" width="5.88671875" style="1" customWidth="1"/>
    <col min="10385" max="10385" width="31.44140625" style="1" customWidth="1"/>
    <col min="10386" max="10386" width="16.109375" style="1" customWidth="1"/>
    <col min="10387" max="10388" width="9.21875" style="1" customWidth="1"/>
    <col min="10389" max="10389" width="11.109375" style="1" customWidth="1"/>
    <col min="10390" max="10390" width="2.109375" style="1" customWidth="1"/>
    <col min="10391" max="10596" width="10.88671875" style="1"/>
    <col min="10597" max="10597" width="12" style="1" customWidth="1"/>
    <col min="10598" max="10598" width="2.77734375" style="1" customWidth="1"/>
    <col min="10599" max="10600" width="6.44140625" style="1" customWidth="1"/>
    <col min="10601" max="10601" width="5.88671875" style="1" customWidth="1"/>
    <col min="10602" max="10602" width="6.44140625" style="1" customWidth="1"/>
    <col min="10603" max="10603" width="13.77734375" style="1" customWidth="1"/>
    <col min="10604" max="10605" width="9" style="1" customWidth="1"/>
    <col min="10606" max="10606" width="2.44140625" style="1" customWidth="1"/>
    <col min="10607" max="10607" width="8.88671875" style="1" customWidth="1"/>
    <col min="10608" max="10608" width="7.44140625" style="1" customWidth="1"/>
    <col min="10609" max="10611" width="3.77734375" style="1" customWidth="1"/>
    <col min="10612" max="10612" width="3.44140625" style="1" customWidth="1"/>
    <col min="10613" max="10613" width="2.88671875" style="1" customWidth="1"/>
    <col min="10614" max="10614" width="3" style="1" customWidth="1"/>
    <col min="10615" max="10617" width="0" style="1" hidden="1" customWidth="1"/>
    <col min="10618" max="10618" width="4.44140625" style="1" customWidth="1"/>
    <col min="10619" max="10619" width="0" style="1" hidden="1" customWidth="1"/>
    <col min="10620" max="10621" width="14.88671875" style="1" customWidth="1"/>
    <col min="10622" max="10622" width="15.109375" style="1" customWidth="1"/>
    <col min="10623" max="10623" width="6.44140625" style="1" customWidth="1"/>
    <col min="10624" max="10624" width="15.109375" style="1" customWidth="1"/>
    <col min="10625" max="10625" width="4.109375" style="1" customWidth="1"/>
    <col min="10626" max="10626" width="3" style="1" customWidth="1"/>
    <col min="10627" max="10629" width="0" style="1" hidden="1" customWidth="1"/>
    <col min="10630" max="10630" width="3" style="1" customWidth="1"/>
    <col min="10631" max="10631" width="0" style="1" hidden="1" customWidth="1"/>
    <col min="10632" max="10632" width="3" style="1" customWidth="1"/>
    <col min="10633" max="10633" width="0" style="1" hidden="1" customWidth="1"/>
    <col min="10634" max="10634" width="4.44140625" style="1" customWidth="1"/>
    <col min="10635" max="10635" width="34.21875" style="1" customWidth="1"/>
    <col min="10636" max="10636" width="23.44140625" style="1" customWidth="1"/>
    <col min="10637" max="10637" width="9.109375" style="1" customWidth="1"/>
    <col min="10638" max="10638" width="19.44140625" style="1" customWidth="1"/>
    <col min="10639" max="10639" width="42.77734375" style="1" customWidth="1"/>
    <col min="10640" max="10640" width="5.88671875" style="1" customWidth="1"/>
    <col min="10641" max="10641" width="31.44140625" style="1" customWidth="1"/>
    <col min="10642" max="10642" width="16.109375" style="1" customWidth="1"/>
    <col min="10643" max="10644" width="9.21875" style="1" customWidth="1"/>
    <col min="10645" max="10645" width="11.109375" style="1" customWidth="1"/>
    <col min="10646" max="10646" width="2.109375" style="1" customWidth="1"/>
    <col min="10647" max="10852" width="10.88671875" style="1"/>
    <col min="10853" max="10853" width="12" style="1" customWidth="1"/>
    <col min="10854" max="10854" width="2.77734375" style="1" customWidth="1"/>
    <col min="10855" max="10856" width="6.44140625" style="1" customWidth="1"/>
    <col min="10857" max="10857" width="5.88671875" style="1" customWidth="1"/>
    <col min="10858" max="10858" width="6.44140625" style="1" customWidth="1"/>
    <col min="10859" max="10859" width="13.77734375" style="1" customWidth="1"/>
    <col min="10860" max="10861" width="9" style="1" customWidth="1"/>
    <col min="10862" max="10862" width="2.44140625" style="1" customWidth="1"/>
    <col min="10863" max="10863" width="8.88671875" style="1" customWidth="1"/>
    <col min="10864" max="10864" width="7.44140625" style="1" customWidth="1"/>
    <col min="10865" max="10867" width="3.77734375" style="1" customWidth="1"/>
    <col min="10868" max="10868" width="3.44140625" style="1" customWidth="1"/>
    <col min="10869" max="10869" width="2.88671875" style="1" customWidth="1"/>
    <col min="10870" max="10870" width="3" style="1" customWidth="1"/>
    <col min="10871" max="10873" width="0" style="1" hidden="1" customWidth="1"/>
    <col min="10874" max="10874" width="4.44140625" style="1" customWidth="1"/>
    <col min="10875" max="10875" width="0" style="1" hidden="1" customWidth="1"/>
    <col min="10876" max="10877" width="14.88671875" style="1" customWidth="1"/>
    <col min="10878" max="10878" width="15.109375" style="1" customWidth="1"/>
    <col min="10879" max="10879" width="6.44140625" style="1" customWidth="1"/>
    <col min="10880" max="10880" width="15.109375" style="1" customWidth="1"/>
    <col min="10881" max="10881" width="4.109375" style="1" customWidth="1"/>
    <col min="10882" max="10882" width="3" style="1" customWidth="1"/>
    <col min="10883" max="10885" width="0" style="1" hidden="1" customWidth="1"/>
    <col min="10886" max="10886" width="3" style="1" customWidth="1"/>
    <col min="10887" max="10887" width="0" style="1" hidden="1" customWidth="1"/>
    <col min="10888" max="10888" width="3" style="1" customWidth="1"/>
    <col min="10889" max="10889" width="0" style="1" hidden="1" customWidth="1"/>
    <col min="10890" max="10890" width="4.44140625" style="1" customWidth="1"/>
    <col min="10891" max="10891" width="34.21875" style="1" customWidth="1"/>
    <col min="10892" max="10892" width="23.44140625" style="1" customWidth="1"/>
    <col min="10893" max="10893" width="9.109375" style="1" customWidth="1"/>
    <col min="10894" max="10894" width="19.44140625" style="1" customWidth="1"/>
    <col min="10895" max="10895" width="42.77734375" style="1" customWidth="1"/>
    <col min="10896" max="10896" width="5.88671875" style="1" customWidth="1"/>
    <col min="10897" max="10897" width="31.44140625" style="1" customWidth="1"/>
    <col min="10898" max="10898" width="16.109375" style="1" customWidth="1"/>
    <col min="10899" max="10900" width="9.21875" style="1" customWidth="1"/>
    <col min="10901" max="10901" width="11.109375" style="1" customWidth="1"/>
    <col min="10902" max="10902" width="2.109375" style="1" customWidth="1"/>
    <col min="10903" max="11108" width="10.88671875" style="1"/>
    <col min="11109" max="11109" width="12" style="1" customWidth="1"/>
    <col min="11110" max="11110" width="2.77734375" style="1" customWidth="1"/>
    <col min="11111" max="11112" width="6.44140625" style="1" customWidth="1"/>
    <col min="11113" max="11113" width="5.88671875" style="1" customWidth="1"/>
    <col min="11114" max="11114" width="6.44140625" style="1" customWidth="1"/>
    <col min="11115" max="11115" width="13.77734375" style="1" customWidth="1"/>
    <col min="11116" max="11117" width="9" style="1" customWidth="1"/>
    <col min="11118" max="11118" width="2.44140625" style="1" customWidth="1"/>
    <col min="11119" max="11119" width="8.88671875" style="1" customWidth="1"/>
    <col min="11120" max="11120" width="7.44140625" style="1" customWidth="1"/>
    <col min="11121" max="11123" width="3.77734375" style="1" customWidth="1"/>
    <col min="11124" max="11124" width="3.44140625" style="1" customWidth="1"/>
    <col min="11125" max="11125" width="2.88671875" style="1" customWidth="1"/>
    <col min="11126" max="11126" width="3" style="1" customWidth="1"/>
    <col min="11127" max="11129" width="0" style="1" hidden="1" customWidth="1"/>
    <col min="11130" max="11130" width="4.44140625" style="1" customWidth="1"/>
    <col min="11131" max="11131" width="0" style="1" hidden="1" customWidth="1"/>
    <col min="11132" max="11133" width="14.88671875" style="1" customWidth="1"/>
    <col min="11134" max="11134" width="15.109375" style="1" customWidth="1"/>
    <col min="11135" max="11135" width="6.44140625" style="1" customWidth="1"/>
    <col min="11136" max="11136" width="15.109375" style="1" customWidth="1"/>
    <col min="11137" max="11137" width="4.109375" style="1" customWidth="1"/>
    <col min="11138" max="11138" width="3" style="1" customWidth="1"/>
    <col min="11139" max="11141" width="0" style="1" hidden="1" customWidth="1"/>
    <col min="11142" max="11142" width="3" style="1" customWidth="1"/>
    <col min="11143" max="11143" width="0" style="1" hidden="1" customWidth="1"/>
    <col min="11144" max="11144" width="3" style="1" customWidth="1"/>
    <col min="11145" max="11145" width="0" style="1" hidden="1" customWidth="1"/>
    <col min="11146" max="11146" width="4.44140625" style="1" customWidth="1"/>
    <col min="11147" max="11147" width="34.21875" style="1" customWidth="1"/>
    <col min="11148" max="11148" width="23.44140625" style="1" customWidth="1"/>
    <col min="11149" max="11149" width="9.109375" style="1" customWidth="1"/>
    <col min="11150" max="11150" width="19.44140625" style="1" customWidth="1"/>
    <col min="11151" max="11151" width="42.77734375" style="1" customWidth="1"/>
    <col min="11152" max="11152" width="5.88671875" style="1" customWidth="1"/>
    <col min="11153" max="11153" width="31.44140625" style="1" customWidth="1"/>
    <col min="11154" max="11154" width="16.109375" style="1" customWidth="1"/>
    <col min="11155" max="11156" width="9.21875" style="1" customWidth="1"/>
    <col min="11157" max="11157" width="11.109375" style="1" customWidth="1"/>
    <col min="11158" max="11158" width="2.109375" style="1" customWidth="1"/>
    <col min="11159" max="11364" width="10.88671875" style="1"/>
    <col min="11365" max="11365" width="12" style="1" customWidth="1"/>
    <col min="11366" max="11366" width="2.77734375" style="1" customWidth="1"/>
    <col min="11367" max="11368" width="6.44140625" style="1" customWidth="1"/>
    <col min="11369" max="11369" width="5.88671875" style="1" customWidth="1"/>
    <col min="11370" max="11370" width="6.44140625" style="1" customWidth="1"/>
    <col min="11371" max="11371" width="13.77734375" style="1" customWidth="1"/>
    <col min="11372" max="11373" width="9" style="1" customWidth="1"/>
    <col min="11374" max="11374" width="2.44140625" style="1" customWidth="1"/>
    <col min="11375" max="11375" width="8.88671875" style="1" customWidth="1"/>
    <col min="11376" max="11376" width="7.44140625" style="1" customWidth="1"/>
    <col min="11377" max="11379" width="3.77734375" style="1" customWidth="1"/>
    <col min="11380" max="11380" width="3.44140625" style="1" customWidth="1"/>
    <col min="11381" max="11381" width="2.88671875" style="1" customWidth="1"/>
    <col min="11382" max="11382" width="3" style="1" customWidth="1"/>
    <col min="11383" max="11385" width="0" style="1" hidden="1" customWidth="1"/>
    <col min="11386" max="11386" width="4.44140625" style="1" customWidth="1"/>
    <col min="11387" max="11387" width="0" style="1" hidden="1" customWidth="1"/>
    <col min="11388" max="11389" width="14.88671875" style="1" customWidth="1"/>
    <col min="11390" max="11390" width="15.109375" style="1" customWidth="1"/>
    <col min="11391" max="11391" width="6.44140625" style="1" customWidth="1"/>
    <col min="11392" max="11392" width="15.109375" style="1" customWidth="1"/>
    <col min="11393" max="11393" width="4.109375" style="1" customWidth="1"/>
    <col min="11394" max="11394" width="3" style="1" customWidth="1"/>
    <col min="11395" max="11397" width="0" style="1" hidden="1" customWidth="1"/>
    <col min="11398" max="11398" width="3" style="1" customWidth="1"/>
    <col min="11399" max="11399" width="0" style="1" hidden="1" customWidth="1"/>
    <col min="11400" max="11400" width="3" style="1" customWidth="1"/>
    <col min="11401" max="11401" width="0" style="1" hidden="1" customWidth="1"/>
    <col min="11402" max="11402" width="4.44140625" style="1" customWidth="1"/>
    <col min="11403" max="11403" width="34.21875" style="1" customWidth="1"/>
    <col min="11404" max="11404" width="23.44140625" style="1" customWidth="1"/>
    <col min="11405" max="11405" width="9.109375" style="1" customWidth="1"/>
    <col min="11406" max="11406" width="19.44140625" style="1" customWidth="1"/>
    <col min="11407" max="11407" width="42.77734375" style="1" customWidth="1"/>
    <col min="11408" max="11408" width="5.88671875" style="1" customWidth="1"/>
    <col min="11409" max="11409" width="31.44140625" style="1" customWidth="1"/>
    <col min="11410" max="11410" width="16.109375" style="1" customWidth="1"/>
    <col min="11411" max="11412" width="9.21875" style="1" customWidth="1"/>
    <col min="11413" max="11413" width="11.109375" style="1" customWidth="1"/>
    <col min="11414" max="11414" width="2.109375" style="1" customWidth="1"/>
    <col min="11415" max="11620" width="10.88671875" style="1"/>
    <col min="11621" max="11621" width="12" style="1" customWidth="1"/>
    <col min="11622" max="11622" width="2.77734375" style="1" customWidth="1"/>
    <col min="11623" max="11624" width="6.44140625" style="1" customWidth="1"/>
    <col min="11625" max="11625" width="5.88671875" style="1" customWidth="1"/>
    <col min="11626" max="11626" width="6.44140625" style="1" customWidth="1"/>
    <col min="11627" max="11627" width="13.77734375" style="1" customWidth="1"/>
    <col min="11628" max="11629" width="9" style="1" customWidth="1"/>
    <col min="11630" max="11630" width="2.44140625" style="1" customWidth="1"/>
    <col min="11631" max="11631" width="8.88671875" style="1" customWidth="1"/>
    <col min="11632" max="11632" width="7.44140625" style="1" customWidth="1"/>
    <col min="11633" max="11635" width="3.77734375" style="1" customWidth="1"/>
    <col min="11636" max="11636" width="3.44140625" style="1" customWidth="1"/>
    <col min="11637" max="11637" width="2.88671875" style="1" customWidth="1"/>
    <col min="11638" max="11638" width="3" style="1" customWidth="1"/>
    <col min="11639" max="11641" width="0" style="1" hidden="1" customWidth="1"/>
    <col min="11642" max="11642" width="4.44140625" style="1" customWidth="1"/>
    <col min="11643" max="11643" width="0" style="1" hidden="1" customWidth="1"/>
    <col min="11644" max="11645" width="14.88671875" style="1" customWidth="1"/>
    <col min="11646" max="11646" width="15.109375" style="1" customWidth="1"/>
    <col min="11647" max="11647" width="6.44140625" style="1" customWidth="1"/>
    <col min="11648" max="11648" width="15.109375" style="1" customWidth="1"/>
    <col min="11649" max="11649" width="4.109375" style="1" customWidth="1"/>
    <col min="11650" max="11650" width="3" style="1" customWidth="1"/>
    <col min="11651" max="11653" width="0" style="1" hidden="1" customWidth="1"/>
    <col min="11654" max="11654" width="3" style="1" customWidth="1"/>
    <col min="11655" max="11655" width="0" style="1" hidden="1" customWidth="1"/>
    <col min="11656" max="11656" width="3" style="1" customWidth="1"/>
    <col min="11657" max="11657" width="0" style="1" hidden="1" customWidth="1"/>
    <col min="11658" max="11658" width="4.44140625" style="1" customWidth="1"/>
    <col min="11659" max="11659" width="34.21875" style="1" customWidth="1"/>
    <col min="11660" max="11660" width="23.44140625" style="1" customWidth="1"/>
    <col min="11661" max="11661" width="9.109375" style="1" customWidth="1"/>
    <col min="11662" max="11662" width="19.44140625" style="1" customWidth="1"/>
    <col min="11663" max="11663" width="42.77734375" style="1" customWidth="1"/>
    <col min="11664" max="11664" width="5.88671875" style="1" customWidth="1"/>
    <col min="11665" max="11665" width="31.44140625" style="1" customWidth="1"/>
    <col min="11666" max="11666" width="16.109375" style="1" customWidth="1"/>
    <col min="11667" max="11668" width="9.21875" style="1" customWidth="1"/>
    <col min="11669" max="11669" width="11.109375" style="1" customWidth="1"/>
    <col min="11670" max="11670" width="2.109375" style="1" customWidth="1"/>
    <col min="11671" max="11876" width="10.88671875" style="1"/>
    <col min="11877" max="11877" width="12" style="1" customWidth="1"/>
    <col min="11878" max="11878" width="2.77734375" style="1" customWidth="1"/>
    <col min="11879" max="11880" width="6.44140625" style="1" customWidth="1"/>
    <col min="11881" max="11881" width="5.88671875" style="1" customWidth="1"/>
    <col min="11882" max="11882" width="6.44140625" style="1" customWidth="1"/>
    <col min="11883" max="11883" width="13.77734375" style="1" customWidth="1"/>
    <col min="11884" max="11885" width="9" style="1" customWidth="1"/>
    <col min="11886" max="11886" width="2.44140625" style="1" customWidth="1"/>
    <col min="11887" max="11887" width="8.88671875" style="1" customWidth="1"/>
    <col min="11888" max="11888" width="7.44140625" style="1" customWidth="1"/>
    <col min="11889" max="11891" width="3.77734375" style="1" customWidth="1"/>
    <col min="11892" max="11892" width="3.44140625" style="1" customWidth="1"/>
    <col min="11893" max="11893" width="2.88671875" style="1" customWidth="1"/>
    <col min="11894" max="11894" width="3" style="1" customWidth="1"/>
    <col min="11895" max="11897" width="0" style="1" hidden="1" customWidth="1"/>
    <col min="11898" max="11898" width="4.44140625" style="1" customWidth="1"/>
    <col min="11899" max="11899" width="0" style="1" hidden="1" customWidth="1"/>
    <col min="11900" max="11901" width="14.88671875" style="1" customWidth="1"/>
    <col min="11902" max="11902" width="15.109375" style="1" customWidth="1"/>
    <col min="11903" max="11903" width="6.44140625" style="1" customWidth="1"/>
    <col min="11904" max="11904" width="15.109375" style="1" customWidth="1"/>
    <col min="11905" max="11905" width="4.109375" style="1" customWidth="1"/>
    <col min="11906" max="11906" width="3" style="1" customWidth="1"/>
    <col min="11907" max="11909" width="0" style="1" hidden="1" customWidth="1"/>
    <col min="11910" max="11910" width="3" style="1" customWidth="1"/>
    <col min="11911" max="11911" width="0" style="1" hidden="1" customWidth="1"/>
    <col min="11912" max="11912" width="3" style="1" customWidth="1"/>
    <col min="11913" max="11913" width="0" style="1" hidden="1" customWidth="1"/>
    <col min="11914" max="11914" width="4.44140625" style="1" customWidth="1"/>
    <col min="11915" max="11915" width="34.21875" style="1" customWidth="1"/>
    <col min="11916" max="11916" width="23.44140625" style="1" customWidth="1"/>
    <col min="11917" max="11917" width="9.109375" style="1" customWidth="1"/>
    <col min="11918" max="11918" width="19.44140625" style="1" customWidth="1"/>
    <col min="11919" max="11919" width="42.77734375" style="1" customWidth="1"/>
    <col min="11920" max="11920" width="5.88671875" style="1" customWidth="1"/>
    <col min="11921" max="11921" width="31.44140625" style="1" customWidth="1"/>
    <col min="11922" max="11922" width="16.109375" style="1" customWidth="1"/>
    <col min="11923" max="11924" width="9.21875" style="1" customWidth="1"/>
    <col min="11925" max="11925" width="11.109375" style="1" customWidth="1"/>
    <col min="11926" max="11926" width="2.109375" style="1" customWidth="1"/>
    <col min="11927" max="12132" width="10.88671875" style="1"/>
    <col min="12133" max="12133" width="12" style="1" customWidth="1"/>
    <col min="12134" max="12134" width="2.77734375" style="1" customWidth="1"/>
    <col min="12135" max="12136" width="6.44140625" style="1" customWidth="1"/>
    <col min="12137" max="12137" width="5.88671875" style="1" customWidth="1"/>
    <col min="12138" max="12138" width="6.44140625" style="1" customWidth="1"/>
    <col min="12139" max="12139" width="13.77734375" style="1" customWidth="1"/>
    <col min="12140" max="12141" width="9" style="1" customWidth="1"/>
    <col min="12142" max="12142" width="2.44140625" style="1" customWidth="1"/>
    <col min="12143" max="12143" width="8.88671875" style="1" customWidth="1"/>
    <col min="12144" max="12144" width="7.44140625" style="1" customWidth="1"/>
    <col min="12145" max="12147" width="3.77734375" style="1" customWidth="1"/>
    <col min="12148" max="12148" width="3.44140625" style="1" customWidth="1"/>
    <col min="12149" max="12149" width="2.88671875" style="1" customWidth="1"/>
    <col min="12150" max="12150" width="3" style="1" customWidth="1"/>
    <col min="12151" max="12153" width="0" style="1" hidden="1" customWidth="1"/>
    <col min="12154" max="12154" width="4.44140625" style="1" customWidth="1"/>
    <col min="12155" max="12155" width="0" style="1" hidden="1" customWidth="1"/>
    <col min="12156" max="12157" width="14.88671875" style="1" customWidth="1"/>
    <col min="12158" max="12158" width="15.109375" style="1" customWidth="1"/>
    <col min="12159" max="12159" width="6.44140625" style="1" customWidth="1"/>
    <col min="12160" max="12160" width="15.109375" style="1" customWidth="1"/>
    <col min="12161" max="12161" width="4.109375" style="1" customWidth="1"/>
    <col min="12162" max="12162" width="3" style="1" customWidth="1"/>
    <col min="12163" max="12165" width="0" style="1" hidden="1" customWidth="1"/>
    <col min="12166" max="12166" width="3" style="1" customWidth="1"/>
    <col min="12167" max="12167" width="0" style="1" hidden="1" customWidth="1"/>
    <col min="12168" max="12168" width="3" style="1" customWidth="1"/>
    <col min="12169" max="12169" width="0" style="1" hidden="1" customWidth="1"/>
    <col min="12170" max="12170" width="4.44140625" style="1" customWidth="1"/>
    <col min="12171" max="12171" width="34.21875" style="1" customWidth="1"/>
    <col min="12172" max="12172" width="23.44140625" style="1" customWidth="1"/>
    <col min="12173" max="12173" width="9.109375" style="1" customWidth="1"/>
    <col min="12174" max="12174" width="19.44140625" style="1" customWidth="1"/>
    <col min="12175" max="12175" width="42.77734375" style="1" customWidth="1"/>
    <col min="12176" max="12176" width="5.88671875" style="1" customWidth="1"/>
    <col min="12177" max="12177" width="31.44140625" style="1" customWidth="1"/>
    <col min="12178" max="12178" width="16.109375" style="1" customWidth="1"/>
    <col min="12179" max="12180" width="9.21875" style="1" customWidth="1"/>
    <col min="12181" max="12181" width="11.109375" style="1" customWidth="1"/>
    <col min="12182" max="12182" width="2.109375" style="1" customWidth="1"/>
    <col min="12183" max="12388" width="10.88671875" style="1"/>
    <col min="12389" max="12389" width="12" style="1" customWidth="1"/>
    <col min="12390" max="12390" width="2.77734375" style="1" customWidth="1"/>
    <col min="12391" max="12392" width="6.44140625" style="1" customWidth="1"/>
    <col min="12393" max="12393" width="5.88671875" style="1" customWidth="1"/>
    <col min="12394" max="12394" width="6.44140625" style="1" customWidth="1"/>
    <col min="12395" max="12395" width="13.77734375" style="1" customWidth="1"/>
    <col min="12396" max="12397" width="9" style="1" customWidth="1"/>
    <col min="12398" max="12398" width="2.44140625" style="1" customWidth="1"/>
    <col min="12399" max="12399" width="8.88671875" style="1" customWidth="1"/>
    <col min="12400" max="12400" width="7.44140625" style="1" customWidth="1"/>
    <col min="12401" max="12403" width="3.77734375" style="1" customWidth="1"/>
    <col min="12404" max="12404" width="3.44140625" style="1" customWidth="1"/>
    <col min="12405" max="12405" width="2.88671875" style="1" customWidth="1"/>
    <col min="12406" max="12406" width="3" style="1" customWidth="1"/>
    <col min="12407" max="12409" width="0" style="1" hidden="1" customWidth="1"/>
    <col min="12410" max="12410" width="4.44140625" style="1" customWidth="1"/>
    <col min="12411" max="12411" width="0" style="1" hidden="1" customWidth="1"/>
    <col min="12412" max="12413" width="14.88671875" style="1" customWidth="1"/>
    <col min="12414" max="12414" width="15.109375" style="1" customWidth="1"/>
    <col min="12415" max="12415" width="6.44140625" style="1" customWidth="1"/>
    <col min="12416" max="12416" width="15.109375" style="1" customWidth="1"/>
    <col min="12417" max="12417" width="4.109375" style="1" customWidth="1"/>
    <col min="12418" max="12418" width="3" style="1" customWidth="1"/>
    <col min="12419" max="12421" width="0" style="1" hidden="1" customWidth="1"/>
    <col min="12422" max="12422" width="3" style="1" customWidth="1"/>
    <col min="12423" max="12423" width="0" style="1" hidden="1" customWidth="1"/>
    <col min="12424" max="12424" width="3" style="1" customWidth="1"/>
    <col min="12425" max="12425" width="0" style="1" hidden="1" customWidth="1"/>
    <col min="12426" max="12426" width="4.44140625" style="1" customWidth="1"/>
    <col min="12427" max="12427" width="34.21875" style="1" customWidth="1"/>
    <col min="12428" max="12428" width="23.44140625" style="1" customWidth="1"/>
    <col min="12429" max="12429" width="9.109375" style="1" customWidth="1"/>
    <col min="12430" max="12430" width="19.44140625" style="1" customWidth="1"/>
    <col min="12431" max="12431" width="42.77734375" style="1" customWidth="1"/>
    <col min="12432" max="12432" width="5.88671875" style="1" customWidth="1"/>
    <col min="12433" max="12433" width="31.44140625" style="1" customWidth="1"/>
    <col min="12434" max="12434" width="16.109375" style="1" customWidth="1"/>
    <col min="12435" max="12436" width="9.21875" style="1" customWidth="1"/>
    <col min="12437" max="12437" width="11.109375" style="1" customWidth="1"/>
    <col min="12438" max="12438" width="2.109375" style="1" customWidth="1"/>
    <col min="12439" max="12644" width="10.88671875" style="1"/>
    <col min="12645" max="12645" width="12" style="1" customWidth="1"/>
    <col min="12646" max="12646" width="2.77734375" style="1" customWidth="1"/>
    <col min="12647" max="12648" width="6.44140625" style="1" customWidth="1"/>
    <col min="12649" max="12649" width="5.88671875" style="1" customWidth="1"/>
    <col min="12650" max="12650" width="6.44140625" style="1" customWidth="1"/>
    <col min="12651" max="12651" width="13.77734375" style="1" customWidth="1"/>
    <col min="12652" max="12653" width="9" style="1" customWidth="1"/>
    <col min="12654" max="12654" width="2.44140625" style="1" customWidth="1"/>
    <col min="12655" max="12655" width="8.88671875" style="1" customWidth="1"/>
    <col min="12656" max="12656" width="7.44140625" style="1" customWidth="1"/>
    <col min="12657" max="12659" width="3.77734375" style="1" customWidth="1"/>
    <col min="12660" max="12660" width="3.44140625" style="1" customWidth="1"/>
    <col min="12661" max="12661" width="2.88671875" style="1" customWidth="1"/>
    <col min="12662" max="12662" width="3" style="1" customWidth="1"/>
    <col min="12663" max="12665" width="0" style="1" hidden="1" customWidth="1"/>
    <col min="12666" max="12666" width="4.44140625" style="1" customWidth="1"/>
    <col min="12667" max="12667" width="0" style="1" hidden="1" customWidth="1"/>
    <col min="12668" max="12669" width="14.88671875" style="1" customWidth="1"/>
    <col min="12670" max="12670" width="15.109375" style="1" customWidth="1"/>
    <col min="12671" max="12671" width="6.44140625" style="1" customWidth="1"/>
    <col min="12672" max="12672" width="15.109375" style="1" customWidth="1"/>
    <col min="12673" max="12673" width="4.109375" style="1" customWidth="1"/>
    <col min="12674" max="12674" width="3" style="1" customWidth="1"/>
    <col min="12675" max="12677" width="0" style="1" hidden="1" customWidth="1"/>
    <col min="12678" max="12678" width="3" style="1" customWidth="1"/>
    <col min="12679" max="12679" width="0" style="1" hidden="1" customWidth="1"/>
    <col min="12680" max="12680" width="3" style="1" customWidth="1"/>
    <col min="12681" max="12681" width="0" style="1" hidden="1" customWidth="1"/>
    <col min="12682" max="12682" width="4.44140625" style="1" customWidth="1"/>
    <col min="12683" max="12683" width="34.21875" style="1" customWidth="1"/>
    <col min="12684" max="12684" width="23.44140625" style="1" customWidth="1"/>
    <col min="12685" max="12685" width="9.109375" style="1" customWidth="1"/>
    <col min="12686" max="12686" width="19.44140625" style="1" customWidth="1"/>
    <col min="12687" max="12687" width="42.77734375" style="1" customWidth="1"/>
    <col min="12688" max="12688" width="5.88671875" style="1" customWidth="1"/>
    <col min="12689" max="12689" width="31.44140625" style="1" customWidth="1"/>
    <col min="12690" max="12690" width="16.109375" style="1" customWidth="1"/>
    <col min="12691" max="12692" width="9.21875" style="1" customWidth="1"/>
    <col min="12693" max="12693" width="11.109375" style="1" customWidth="1"/>
    <col min="12694" max="12694" width="2.109375" style="1" customWidth="1"/>
    <col min="12695" max="12900" width="10.88671875" style="1"/>
    <col min="12901" max="12901" width="12" style="1" customWidth="1"/>
    <col min="12902" max="12902" width="2.77734375" style="1" customWidth="1"/>
    <col min="12903" max="12904" width="6.44140625" style="1" customWidth="1"/>
    <col min="12905" max="12905" width="5.88671875" style="1" customWidth="1"/>
    <col min="12906" max="12906" width="6.44140625" style="1" customWidth="1"/>
    <col min="12907" max="12907" width="13.77734375" style="1" customWidth="1"/>
    <col min="12908" max="12909" width="9" style="1" customWidth="1"/>
    <col min="12910" max="12910" width="2.44140625" style="1" customWidth="1"/>
    <col min="12911" max="12911" width="8.88671875" style="1" customWidth="1"/>
    <col min="12912" max="12912" width="7.44140625" style="1" customWidth="1"/>
    <col min="12913" max="12915" width="3.77734375" style="1" customWidth="1"/>
    <col min="12916" max="12916" width="3.44140625" style="1" customWidth="1"/>
    <col min="12917" max="12917" width="2.88671875" style="1" customWidth="1"/>
    <col min="12918" max="12918" width="3" style="1" customWidth="1"/>
    <col min="12919" max="12921" width="0" style="1" hidden="1" customWidth="1"/>
    <col min="12922" max="12922" width="4.44140625" style="1" customWidth="1"/>
    <col min="12923" max="12923" width="0" style="1" hidden="1" customWidth="1"/>
    <col min="12924" max="12925" width="14.88671875" style="1" customWidth="1"/>
    <col min="12926" max="12926" width="15.109375" style="1" customWidth="1"/>
    <col min="12927" max="12927" width="6.44140625" style="1" customWidth="1"/>
    <col min="12928" max="12928" width="15.109375" style="1" customWidth="1"/>
    <col min="12929" max="12929" width="4.109375" style="1" customWidth="1"/>
    <col min="12930" max="12930" width="3" style="1" customWidth="1"/>
    <col min="12931" max="12933" width="0" style="1" hidden="1" customWidth="1"/>
    <col min="12934" max="12934" width="3" style="1" customWidth="1"/>
    <col min="12935" max="12935" width="0" style="1" hidden="1" customWidth="1"/>
    <col min="12936" max="12936" width="3" style="1" customWidth="1"/>
    <col min="12937" max="12937" width="0" style="1" hidden="1" customWidth="1"/>
    <col min="12938" max="12938" width="4.44140625" style="1" customWidth="1"/>
    <col min="12939" max="12939" width="34.21875" style="1" customWidth="1"/>
    <col min="12940" max="12940" width="23.44140625" style="1" customWidth="1"/>
    <col min="12941" max="12941" width="9.109375" style="1" customWidth="1"/>
    <col min="12942" max="12942" width="19.44140625" style="1" customWidth="1"/>
    <col min="12943" max="12943" width="42.77734375" style="1" customWidth="1"/>
    <col min="12944" max="12944" width="5.88671875" style="1" customWidth="1"/>
    <col min="12945" max="12945" width="31.44140625" style="1" customWidth="1"/>
    <col min="12946" max="12946" width="16.109375" style="1" customWidth="1"/>
    <col min="12947" max="12948" width="9.21875" style="1" customWidth="1"/>
    <col min="12949" max="12949" width="11.109375" style="1" customWidth="1"/>
    <col min="12950" max="12950" width="2.109375" style="1" customWidth="1"/>
    <col min="12951" max="13156" width="10.88671875" style="1"/>
    <col min="13157" max="13157" width="12" style="1" customWidth="1"/>
    <col min="13158" max="13158" width="2.77734375" style="1" customWidth="1"/>
    <col min="13159" max="13160" width="6.44140625" style="1" customWidth="1"/>
    <col min="13161" max="13161" width="5.88671875" style="1" customWidth="1"/>
    <col min="13162" max="13162" width="6.44140625" style="1" customWidth="1"/>
    <col min="13163" max="13163" width="13.77734375" style="1" customWidth="1"/>
    <col min="13164" max="13165" width="9" style="1" customWidth="1"/>
    <col min="13166" max="13166" width="2.44140625" style="1" customWidth="1"/>
    <col min="13167" max="13167" width="8.88671875" style="1" customWidth="1"/>
    <col min="13168" max="13168" width="7.44140625" style="1" customWidth="1"/>
    <col min="13169" max="13171" width="3.77734375" style="1" customWidth="1"/>
    <col min="13172" max="13172" width="3.44140625" style="1" customWidth="1"/>
    <col min="13173" max="13173" width="2.88671875" style="1" customWidth="1"/>
    <col min="13174" max="13174" width="3" style="1" customWidth="1"/>
    <col min="13175" max="13177" width="0" style="1" hidden="1" customWidth="1"/>
    <col min="13178" max="13178" width="4.44140625" style="1" customWidth="1"/>
    <col min="13179" max="13179" width="0" style="1" hidden="1" customWidth="1"/>
    <col min="13180" max="13181" width="14.88671875" style="1" customWidth="1"/>
    <col min="13182" max="13182" width="15.109375" style="1" customWidth="1"/>
    <col min="13183" max="13183" width="6.44140625" style="1" customWidth="1"/>
    <col min="13184" max="13184" width="15.109375" style="1" customWidth="1"/>
    <col min="13185" max="13185" width="4.109375" style="1" customWidth="1"/>
    <col min="13186" max="13186" width="3" style="1" customWidth="1"/>
    <col min="13187" max="13189" width="0" style="1" hidden="1" customWidth="1"/>
    <col min="13190" max="13190" width="3" style="1" customWidth="1"/>
    <col min="13191" max="13191" width="0" style="1" hidden="1" customWidth="1"/>
    <col min="13192" max="13192" width="3" style="1" customWidth="1"/>
    <col min="13193" max="13193" width="0" style="1" hidden="1" customWidth="1"/>
    <col min="13194" max="13194" width="4.44140625" style="1" customWidth="1"/>
    <col min="13195" max="13195" width="34.21875" style="1" customWidth="1"/>
    <col min="13196" max="13196" width="23.44140625" style="1" customWidth="1"/>
    <col min="13197" max="13197" width="9.109375" style="1" customWidth="1"/>
    <col min="13198" max="13198" width="19.44140625" style="1" customWidth="1"/>
    <col min="13199" max="13199" width="42.77734375" style="1" customWidth="1"/>
    <col min="13200" max="13200" width="5.88671875" style="1" customWidth="1"/>
    <col min="13201" max="13201" width="31.44140625" style="1" customWidth="1"/>
    <col min="13202" max="13202" width="16.109375" style="1" customWidth="1"/>
    <col min="13203" max="13204" width="9.21875" style="1" customWidth="1"/>
    <col min="13205" max="13205" width="11.109375" style="1" customWidth="1"/>
    <col min="13206" max="13206" width="2.109375" style="1" customWidth="1"/>
    <col min="13207" max="13412" width="10.88671875" style="1"/>
    <col min="13413" max="13413" width="12" style="1" customWidth="1"/>
    <col min="13414" max="13414" width="2.77734375" style="1" customWidth="1"/>
    <col min="13415" max="13416" width="6.44140625" style="1" customWidth="1"/>
    <col min="13417" max="13417" width="5.88671875" style="1" customWidth="1"/>
    <col min="13418" max="13418" width="6.44140625" style="1" customWidth="1"/>
    <col min="13419" max="13419" width="13.77734375" style="1" customWidth="1"/>
    <col min="13420" max="13421" width="9" style="1" customWidth="1"/>
    <col min="13422" max="13422" width="2.44140625" style="1" customWidth="1"/>
    <col min="13423" max="13423" width="8.88671875" style="1" customWidth="1"/>
    <col min="13424" max="13424" width="7.44140625" style="1" customWidth="1"/>
    <col min="13425" max="13427" width="3.77734375" style="1" customWidth="1"/>
    <col min="13428" max="13428" width="3.44140625" style="1" customWidth="1"/>
    <col min="13429" max="13429" width="2.88671875" style="1" customWidth="1"/>
    <col min="13430" max="13430" width="3" style="1" customWidth="1"/>
    <col min="13431" max="13433" width="0" style="1" hidden="1" customWidth="1"/>
    <col min="13434" max="13434" width="4.44140625" style="1" customWidth="1"/>
    <col min="13435" max="13435" width="0" style="1" hidden="1" customWidth="1"/>
    <col min="13436" max="13437" width="14.88671875" style="1" customWidth="1"/>
    <col min="13438" max="13438" width="15.109375" style="1" customWidth="1"/>
    <col min="13439" max="13439" width="6.44140625" style="1" customWidth="1"/>
    <col min="13440" max="13440" width="15.109375" style="1" customWidth="1"/>
    <col min="13441" max="13441" width="4.109375" style="1" customWidth="1"/>
    <col min="13442" max="13442" width="3" style="1" customWidth="1"/>
    <col min="13443" max="13445" width="0" style="1" hidden="1" customWidth="1"/>
    <col min="13446" max="13446" width="3" style="1" customWidth="1"/>
    <col min="13447" max="13447" width="0" style="1" hidden="1" customWidth="1"/>
    <col min="13448" max="13448" width="3" style="1" customWidth="1"/>
    <col min="13449" max="13449" width="0" style="1" hidden="1" customWidth="1"/>
    <col min="13450" max="13450" width="4.44140625" style="1" customWidth="1"/>
    <col min="13451" max="13451" width="34.21875" style="1" customWidth="1"/>
    <col min="13452" max="13452" width="23.44140625" style="1" customWidth="1"/>
    <col min="13453" max="13453" width="9.109375" style="1" customWidth="1"/>
    <col min="13454" max="13454" width="19.44140625" style="1" customWidth="1"/>
    <col min="13455" max="13455" width="42.77734375" style="1" customWidth="1"/>
    <col min="13456" max="13456" width="5.88671875" style="1" customWidth="1"/>
    <col min="13457" max="13457" width="31.44140625" style="1" customWidth="1"/>
    <col min="13458" max="13458" width="16.109375" style="1" customWidth="1"/>
    <col min="13459" max="13460" width="9.21875" style="1" customWidth="1"/>
    <col min="13461" max="13461" width="11.109375" style="1" customWidth="1"/>
    <col min="13462" max="13462" width="2.109375" style="1" customWidth="1"/>
    <col min="13463" max="13668" width="10.88671875" style="1"/>
    <col min="13669" max="13669" width="12" style="1" customWidth="1"/>
    <col min="13670" max="13670" width="2.77734375" style="1" customWidth="1"/>
    <col min="13671" max="13672" width="6.44140625" style="1" customWidth="1"/>
    <col min="13673" max="13673" width="5.88671875" style="1" customWidth="1"/>
    <col min="13674" max="13674" width="6.44140625" style="1" customWidth="1"/>
    <col min="13675" max="13675" width="13.77734375" style="1" customWidth="1"/>
    <col min="13676" max="13677" width="9" style="1" customWidth="1"/>
    <col min="13678" max="13678" width="2.44140625" style="1" customWidth="1"/>
    <col min="13679" max="13679" width="8.88671875" style="1" customWidth="1"/>
    <col min="13680" max="13680" width="7.44140625" style="1" customWidth="1"/>
    <col min="13681" max="13683" width="3.77734375" style="1" customWidth="1"/>
    <col min="13684" max="13684" width="3.44140625" style="1" customWidth="1"/>
    <col min="13685" max="13685" width="2.88671875" style="1" customWidth="1"/>
    <col min="13686" max="13686" width="3" style="1" customWidth="1"/>
    <col min="13687" max="13689" width="0" style="1" hidden="1" customWidth="1"/>
    <col min="13690" max="13690" width="4.44140625" style="1" customWidth="1"/>
    <col min="13691" max="13691" width="0" style="1" hidden="1" customWidth="1"/>
    <col min="13692" max="13693" width="14.88671875" style="1" customWidth="1"/>
    <col min="13694" max="13694" width="15.109375" style="1" customWidth="1"/>
    <col min="13695" max="13695" width="6.44140625" style="1" customWidth="1"/>
    <col min="13696" max="13696" width="15.109375" style="1" customWidth="1"/>
    <col min="13697" max="13697" width="4.109375" style="1" customWidth="1"/>
    <col min="13698" max="13698" width="3" style="1" customWidth="1"/>
    <col min="13699" max="13701" width="0" style="1" hidden="1" customWidth="1"/>
    <col min="13702" max="13702" width="3" style="1" customWidth="1"/>
    <col min="13703" max="13703" width="0" style="1" hidden="1" customWidth="1"/>
    <col min="13704" max="13704" width="3" style="1" customWidth="1"/>
    <col min="13705" max="13705" width="0" style="1" hidden="1" customWidth="1"/>
    <col min="13706" max="13706" width="4.44140625" style="1" customWidth="1"/>
    <col min="13707" max="13707" width="34.21875" style="1" customWidth="1"/>
    <col min="13708" max="13708" width="23.44140625" style="1" customWidth="1"/>
    <col min="13709" max="13709" width="9.109375" style="1" customWidth="1"/>
    <col min="13710" max="13710" width="19.44140625" style="1" customWidth="1"/>
    <col min="13711" max="13711" width="42.77734375" style="1" customWidth="1"/>
    <col min="13712" max="13712" width="5.88671875" style="1" customWidth="1"/>
    <col min="13713" max="13713" width="31.44140625" style="1" customWidth="1"/>
    <col min="13714" max="13714" width="16.109375" style="1" customWidth="1"/>
    <col min="13715" max="13716" width="9.21875" style="1" customWidth="1"/>
    <col min="13717" max="13717" width="11.109375" style="1" customWidth="1"/>
    <col min="13718" max="13718" width="2.109375" style="1" customWidth="1"/>
    <col min="13719" max="13924" width="10.88671875" style="1"/>
    <col min="13925" max="13925" width="12" style="1" customWidth="1"/>
    <col min="13926" max="13926" width="2.77734375" style="1" customWidth="1"/>
    <col min="13927" max="13928" width="6.44140625" style="1" customWidth="1"/>
    <col min="13929" max="13929" width="5.88671875" style="1" customWidth="1"/>
    <col min="13930" max="13930" width="6.44140625" style="1" customWidth="1"/>
    <col min="13931" max="13931" width="13.77734375" style="1" customWidth="1"/>
    <col min="13932" max="13933" width="9" style="1" customWidth="1"/>
    <col min="13934" max="13934" width="2.44140625" style="1" customWidth="1"/>
    <col min="13935" max="13935" width="8.88671875" style="1" customWidth="1"/>
    <col min="13936" max="13936" width="7.44140625" style="1" customWidth="1"/>
    <col min="13937" max="13939" width="3.77734375" style="1" customWidth="1"/>
    <col min="13940" max="13940" width="3.44140625" style="1" customWidth="1"/>
    <col min="13941" max="13941" width="2.88671875" style="1" customWidth="1"/>
    <col min="13942" max="13942" width="3" style="1" customWidth="1"/>
    <col min="13943" max="13945" width="0" style="1" hidden="1" customWidth="1"/>
    <col min="13946" max="13946" width="4.44140625" style="1" customWidth="1"/>
    <col min="13947" max="13947" width="0" style="1" hidden="1" customWidth="1"/>
    <col min="13948" max="13949" width="14.88671875" style="1" customWidth="1"/>
    <col min="13950" max="13950" width="15.109375" style="1" customWidth="1"/>
    <col min="13951" max="13951" width="6.44140625" style="1" customWidth="1"/>
    <col min="13952" max="13952" width="15.109375" style="1" customWidth="1"/>
    <col min="13953" max="13953" width="4.109375" style="1" customWidth="1"/>
    <col min="13954" max="13954" width="3" style="1" customWidth="1"/>
    <col min="13955" max="13957" width="0" style="1" hidden="1" customWidth="1"/>
    <col min="13958" max="13958" width="3" style="1" customWidth="1"/>
    <col min="13959" max="13959" width="0" style="1" hidden="1" customWidth="1"/>
    <col min="13960" max="13960" width="3" style="1" customWidth="1"/>
    <col min="13961" max="13961" width="0" style="1" hidden="1" customWidth="1"/>
    <col min="13962" max="13962" width="4.44140625" style="1" customWidth="1"/>
    <col min="13963" max="13963" width="34.21875" style="1" customWidth="1"/>
    <col min="13964" max="13964" width="23.44140625" style="1" customWidth="1"/>
    <col min="13965" max="13965" width="9.109375" style="1" customWidth="1"/>
    <col min="13966" max="13966" width="19.44140625" style="1" customWidth="1"/>
    <col min="13967" max="13967" width="42.77734375" style="1" customWidth="1"/>
    <col min="13968" max="13968" width="5.88671875" style="1" customWidth="1"/>
    <col min="13969" max="13969" width="31.44140625" style="1" customWidth="1"/>
    <col min="13970" max="13970" width="16.109375" style="1" customWidth="1"/>
    <col min="13971" max="13972" width="9.21875" style="1" customWidth="1"/>
    <col min="13973" max="13973" width="11.109375" style="1" customWidth="1"/>
    <col min="13974" max="13974" width="2.109375" style="1" customWidth="1"/>
    <col min="13975" max="14180" width="10.88671875" style="1"/>
    <col min="14181" max="14181" width="12" style="1" customWidth="1"/>
    <col min="14182" max="14182" width="2.77734375" style="1" customWidth="1"/>
    <col min="14183" max="14184" width="6.44140625" style="1" customWidth="1"/>
    <col min="14185" max="14185" width="5.88671875" style="1" customWidth="1"/>
    <col min="14186" max="14186" width="6.44140625" style="1" customWidth="1"/>
    <col min="14187" max="14187" width="13.77734375" style="1" customWidth="1"/>
    <col min="14188" max="14189" width="9" style="1" customWidth="1"/>
    <col min="14190" max="14190" width="2.44140625" style="1" customWidth="1"/>
    <col min="14191" max="14191" width="8.88671875" style="1" customWidth="1"/>
    <col min="14192" max="14192" width="7.44140625" style="1" customWidth="1"/>
    <col min="14193" max="14195" width="3.77734375" style="1" customWidth="1"/>
    <col min="14196" max="14196" width="3.44140625" style="1" customWidth="1"/>
    <col min="14197" max="14197" width="2.88671875" style="1" customWidth="1"/>
    <col min="14198" max="14198" width="3" style="1" customWidth="1"/>
    <col min="14199" max="14201" width="0" style="1" hidden="1" customWidth="1"/>
    <col min="14202" max="14202" width="4.44140625" style="1" customWidth="1"/>
    <col min="14203" max="14203" width="0" style="1" hidden="1" customWidth="1"/>
    <col min="14204" max="14205" width="14.88671875" style="1" customWidth="1"/>
    <col min="14206" max="14206" width="15.109375" style="1" customWidth="1"/>
    <col min="14207" max="14207" width="6.44140625" style="1" customWidth="1"/>
    <col min="14208" max="14208" width="15.109375" style="1" customWidth="1"/>
    <col min="14209" max="14209" width="4.109375" style="1" customWidth="1"/>
    <col min="14210" max="14210" width="3" style="1" customWidth="1"/>
    <col min="14211" max="14213" width="0" style="1" hidden="1" customWidth="1"/>
    <col min="14214" max="14214" width="3" style="1" customWidth="1"/>
    <col min="14215" max="14215" width="0" style="1" hidden="1" customWidth="1"/>
    <col min="14216" max="14216" width="3" style="1" customWidth="1"/>
    <col min="14217" max="14217" width="0" style="1" hidden="1" customWidth="1"/>
    <col min="14218" max="14218" width="4.44140625" style="1" customWidth="1"/>
    <col min="14219" max="14219" width="34.21875" style="1" customWidth="1"/>
    <col min="14220" max="14220" width="23.44140625" style="1" customWidth="1"/>
    <col min="14221" max="14221" width="9.109375" style="1" customWidth="1"/>
    <col min="14222" max="14222" width="19.44140625" style="1" customWidth="1"/>
    <col min="14223" max="14223" width="42.77734375" style="1" customWidth="1"/>
    <col min="14224" max="14224" width="5.88671875" style="1" customWidth="1"/>
    <col min="14225" max="14225" width="31.44140625" style="1" customWidth="1"/>
    <col min="14226" max="14226" width="16.109375" style="1" customWidth="1"/>
    <col min="14227" max="14228" width="9.21875" style="1" customWidth="1"/>
    <col min="14229" max="14229" width="11.109375" style="1" customWidth="1"/>
    <col min="14230" max="14230" width="2.109375" style="1" customWidth="1"/>
    <col min="14231" max="14436" width="10.88671875" style="1"/>
    <col min="14437" max="14437" width="12" style="1" customWidth="1"/>
    <col min="14438" max="14438" width="2.77734375" style="1" customWidth="1"/>
    <col min="14439" max="14440" width="6.44140625" style="1" customWidth="1"/>
    <col min="14441" max="14441" width="5.88671875" style="1" customWidth="1"/>
    <col min="14442" max="14442" width="6.44140625" style="1" customWidth="1"/>
    <col min="14443" max="14443" width="13.77734375" style="1" customWidth="1"/>
    <col min="14444" max="14445" width="9" style="1" customWidth="1"/>
    <col min="14446" max="14446" width="2.44140625" style="1" customWidth="1"/>
    <col min="14447" max="14447" width="8.88671875" style="1" customWidth="1"/>
    <col min="14448" max="14448" width="7.44140625" style="1" customWidth="1"/>
    <col min="14449" max="14451" width="3.77734375" style="1" customWidth="1"/>
    <col min="14452" max="14452" width="3.44140625" style="1" customWidth="1"/>
    <col min="14453" max="14453" width="2.88671875" style="1" customWidth="1"/>
    <col min="14454" max="14454" width="3" style="1" customWidth="1"/>
    <col min="14455" max="14457" width="0" style="1" hidden="1" customWidth="1"/>
    <col min="14458" max="14458" width="4.44140625" style="1" customWidth="1"/>
    <col min="14459" max="14459" width="0" style="1" hidden="1" customWidth="1"/>
    <col min="14460" max="14461" width="14.88671875" style="1" customWidth="1"/>
    <col min="14462" max="14462" width="15.109375" style="1" customWidth="1"/>
    <col min="14463" max="14463" width="6.44140625" style="1" customWidth="1"/>
    <col min="14464" max="14464" width="15.109375" style="1" customWidth="1"/>
    <col min="14465" max="14465" width="4.109375" style="1" customWidth="1"/>
    <col min="14466" max="14466" width="3" style="1" customWidth="1"/>
    <col min="14467" max="14469" width="0" style="1" hidden="1" customWidth="1"/>
    <col min="14470" max="14470" width="3" style="1" customWidth="1"/>
    <col min="14471" max="14471" width="0" style="1" hidden="1" customWidth="1"/>
    <col min="14472" max="14472" width="3" style="1" customWidth="1"/>
    <col min="14473" max="14473" width="0" style="1" hidden="1" customWidth="1"/>
    <col min="14474" max="14474" width="4.44140625" style="1" customWidth="1"/>
    <col min="14475" max="14475" width="34.21875" style="1" customWidth="1"/>
    <col min="14476" max="14476" width="23.44140625" style="1" customWidth="1"/>
    <col min="14477" max="14477" width="9.109375" style="1" customWidth="1"/>
    <col min="14478" max="14478" width="19.44140625" style="1" customWidth="1"/>
    <col min="14479" max="14479" width="42.77734375" style="1" customWidth="1"/>
    <col min="14480" max="14480" width="5.88671875" style="1" customWidth="1"/>
    <col min="14481" max="14481" width="31.44140625" style="1" customWidth="1"/>
    <col min="14482" max="14482" width="16.109375" style="1" customWidth="1"/>
    <col min="14483" max="14484" width="9.21875" style="1" customWidth="1"/>
    <col min="14485" max="14485" width="11.109375" style="1" customWidth="1"/>
    <col min="14486" max="14486" width="2.109375" style="1" customWidth="1"/>
    <col min="14487" max="14692" width="10.88671875" style="1"/>
    <col min="14693" max="14693" width="12" style="1" customWidth="1"/>
    <col min="14694" max="14694" width="2.77734375" style="1" customWidth="1"/>
    <col min="14695" max="14696" width="6.44140625" style="1" customWidth="1"/>
    <col min="14697" max="14697" width="5.88671875" style="1" customWidth="1"/>
    <col min="14698" max="14698" width="6.44140625" style="1" customWidth="1"/>
    <col min="14699" max="14699" width="13.77734375" style="1" customWidth="1"/>
    <col min="14700" max="14701" width="9" style="1" customWidth="1"/>
    <col min="14702" max="14702" width="2.44140625" style="1" customWidth="1"/>
    <col min="14703" max="14703" width="8.88671875" style="1" customWidth="1"/>
    <col min="14704" max="14704" width="7.44140625" style="1" customWidth="1"/>
    <col min="14705" max="14707" width="3.77734375" style="1" customWidth="1"/>
    <col min="14708" max="14708" width="3.44140625" style="1" customWidth="1"/>
    <col min="14709" max="14709" width="2.88671875" style="1" customWidth="1"/>
    <col min="14710" max="14710" width="3" style="1" customWidth="1"/>
    <col min="14711" max="14713" width="0" style="1" hidden="1" customWidth="1"/>
    <col min="14714" max="14714" width="4.44140625" style="1" customWidth="1"/>
    <col min="14715" max="14715" width="0" style="1" hidden="1" customWidth="1"/>
    <col min="14716" max="14717" width="14.88671875" style="1" customWidth="1"/>
    <col min="14718" max="14718" width="15.109375" style="1" customWidth="1"/>
    <col min="14719" max="14719" width="6.44140625" style="1" customWidth="1"/>
    <col min="14720" max="14720" width="15.109375" style="1" customWidth="1"/>
    <col min="14721" max="14721" width="4.109375" style="1" customWidth="1"/>
    <col min="14722" max="14722" width="3" style="1" customWidth="1"/>
    <col min="14723" max="14725" width="0" style="1" hidden="1" customWidth="1"/>
    <col min="14726" max="14726" width="3" style="1" customWidth="1"/>
    <col min="14727" max="14727" width="0" style="1" hidden="1" customWidth="1"/>
    <col min="14728" max="14728" width="3" style="1" customWidth="1"/>
    <col min="14729" max="14729" width="0" style="1" hidden="1" customWidth="1"/>
    <col min="14730" max="14730" width="4.44140625" style="1" customWidth="1"/>
    <col min="14731" max="14731" width="34.21875" style="1" customWidth="1"/>
    <col min="14732" max="14732" width="23.44140625" style="1" customWidth="1"/>
    <col min="14733" max="14733" width="9.109375" style="1" customWidth="1"/>
    <col min="14734" max="14734" width="19.44140625" style="1" customWidth="1"/>
    <col min="14735" max="14735" width="42.77734375" style="1" customWidth="1"/>
    <col min="14736" max="14736" width="5.88671875" style="1" customWidth="1"/>
    <col min="14737" max="14737" width="31.44140625" style="1" customWidth="1"/>
    <col min="14738" max="14738" width="16.109375" style="1" customWidth="1"/>
    <col min="14739" max="14740" width="9.21875" style="1" customWidth="1"/>
    <col min="14741" max="14741" width="11.109375" style="1" customWidth="1"/>
    <col min="14742" max="14742" width="2.109375" style="1" customWidth="1"/>
    <col min="14743" max="14948" width="10.88671875" style="1"/>
    <col min="14949" max="14949" width="12" style="1" customWidth="1"/>
    <col min="14950" max="14950" width="2.77734375" style="1" customWidth="1"/>
    <col min="14951" max="14952" width="6.44140625" style="1" customWidth="1"/>
    <col min="14953" max="14953" width="5.88671875" style="1" customWidth="1"/>
    <col min="14954" max="14954" width="6.44140625" style="1" customWidth="1"/>
    <col min="14955" max="14955" width="13.77734375" style="1" customWidth="1"/>
    <col min="14956" max="14957" width="9" style="1" customWidth="1"/>
    <col min="14958" max="14958" width="2.44140625" style="1" customWidth="1"/>
    <col min="14959" max="14959" width="8.88671875" style="1" customWidth="1"/>
    <col min="14960" max="14960" width="7.44140625" style="1" customWidth="1"/>
    <col min="14961" max="14963" width="3.77734375" style="1" customWidth="1"/>
    <col min="14964" max="14964" width="3.44140625" style="1" customWidth="1"/>
    <col min="14965" max="14965" width="2.88671875" style="1" customWidth="1"/>
    <col min="14966" max="14966" width="3" style="1" customWidth="1"/>
    <col min="14967" max="14969" width="0" style="1" hidden="1" customWidth="1"/>
    <col min="14970" max="14970" width="4.44140625" style="1" customWidth="1"/>
    <col min="14971" max="14971" width="0" style="1" hidden="1" customWidth="1"/>
    <col min="14972" max="14973" width="14.88671875" style="1" customWidth="1"/>
    <col min="14974" max="14974" width="15.109375" style="1" customWidth="1"/>
    <col min="14975" max="14975" width="6.44140625" style="1" customWidth="1"/>
    <col min="14976" max="14976" width="15.109375" style="1" customWidth="1"/>
    <col min="14977" max="14977" width="4.109375" style="1" customWidth="1"/>
    <col min="14978" max="14978" width="3" style="1" customWidth="1"/>
    <col min="14979" max="14981" width="0" style="1" hidden="1" customWidth="1"/>
    <col min="14982" max="14982" width="3" style="1" customWidth="1"/>
    <col min="14983" max="14983" width="0" style="1" hidden="1" customWidth="1"/>
    <col min="14984" max="14984" width="3" style="1" customWidth="1"/>
    <col min="14985" max="14985" width="0" style="1" hidden="1" customWidth="1"/>
    <col min="14986" max="14986" width="4.44140625" style="1" customWidth="1"/>
    <col min="14987" max="14987" width="34.21875" style="1" customWidth="1"/>
    <col min="14988" max="14988" width="23.44140625" style="1" customWidth="1"/>
    <col min="14989" max="14989" width="9.109375" style="1" customWidth="1"/>
    <col min="14990" max="14990" width="19.44140625" style="1" customWidth="1"/>
    <col min="14991" max="14991" width="42.77734375" style="1" customWidth="1"/>
    <col min="14992" max="14992" width="5.88671875" style="1" customWidth="1"/>
    <col min="14993" max="14993" width="31.44140625" style="1" customWidth="1"/>
    <col min="14994" max="14994" width="16.109375" style="1" customWidth="1"/>
    <col min="14995" max="14996" width="9.21875" style="1" customWidth="1"/>
    <col min="14997" max="14997" width="11.109375" style="1" customWidth="1"/>
    <col min="14998" max="14998" width="2.109375" style="1" customWidth="1"/>
    <col min="14999" max="15204" width="10.88671875" style="1"/>
    <col min="15205" max="15205" width="12" style="1" customWidth="1"/>
    <col min="15206" max="15206" width="2.77734375" style="1" customWidth="1"/>
    <col min="15207" max="15208" width="6.44140625" style="1" customWidth="1"/>
    <col min="15209" max="15209" width="5.88671875" style="1" customWidth="1"/>
    <col min="15210" max="15210" width="6.44140625" style="1" customWidth="1"/>
    <col min="15211" max="15211" width="13.77734375" style="1" customWidth="1"/>
    <col min="15212" max="15213" width="9" style="1" customWidth="1"/>
    <col min="15214" max="15214" width="2.44140625" style="1" customWidth="1"/>
    <col min="15215" max="15215" width="8.88671875" style="1" customWidth="1"/>
    <col min="15216" max="15216" width="7.44140625" style="1" customWidth="1"/>
    <col min="15217" max="15219" width="3.77734375" style="1" customWidth="1"/>
    <col min="15220" max="15220" width="3.44140625" style="1" customWidth="1"/>
    <col min="15221" max="15221" width="2.88671875" style="1" customWidth="1"/>
    <col min="15222" max="15222" width="3" style="1" customWidth="1"/>
    <col min="15223" max="15225" width="0" style="1" hidden="1" customWidth="1"/>
    <col min="15226" max="15226" width="4.44140625" style="1" customWidth="1"/>
    <col min="15227" max="15227" width="0" style="1" hidden="1" customWidth="1"/>
    <col min="15228" max="15229" width="14.88671875" style="1" customWidth="1"/>
    <col min="15230" max="15230" width="15.109375" style="1" customWidth="1"/>
    <col min="15231" max="15231" width="6.44140625" style="1" customWidth="1"/>
    <col min="15232" max="15232" width="15.109375" style="1" customWidth="1"/>
    <col min="15233" max="15233" width="4.109375" style="1" customWidth="1"/>
    <col min="15234" max="15234" width="3" style="1" customWidth="1"/>
    <col min="15235" max="15237" width="0" style="1" hidden="1" customWidth="1"/>
    <col min="15238" max="15238" width="3" style="1" customWidth="1"/>
    <col min="15239" max="15239" width="0" style="1" hidden="1" customWidth="1"/>
    <col min="15240" max="15240" width="3" style="1" customWidth="1"/>
    <col min="15241" max="15241" width="0" style="1" hidden="1" customWidth="1"/>
    <col min="15242" max="15242" width="4.44140625" style="1" customWidth="1"/>
    <col min="15243" max="15243" width="34.21875" style="1" customWidth="1"/>
    <col min="15244" max="15244" width="23.44140625" style="1" customWidth="1"/>
    <col min="15245" max="15245" width="9.109375" style="1" customWidth="1"/>
    <col min="15246" max="15246" width="19.44140625" style="1" customWidth="1"/>
    <col min="15247" max="15247" width="42.77734375" style="1" customWidth="1"/>
    <col min="15248" max="15248" width="5.88671875" style="1" customWidth="1"/>
    <col min="15249" max="15249" width="31.44140625" style="1" customWidth="1"/>
    <col min="15250" max="15250" width="16.109375" style="1" customWidth="1"/>
    <col min="15251" max="15252" width="9.21875" style="1" customWidth="1"/>
    <col min="15253" max="15253" width="11.109375" style="1" customWidth="1"/>
    <col min="15254" max="15254" width="2.109375" style="1" customWidth="1"/>
    <col min="15255" max="15460" width="10.88671875" style="1"/>
    <col min="15461" max="15461" width="12" style="1" customWidth="1"/>
    <col min="15462" max="15462" width="2.77734375" style="1" customWidth="1"/>
    <col min="15463" max="15464" width="6.44140625" style="1" customWidth="1"/>
    <col min="15465" max="15465" width="5.88671875" style="1" customWidth="1"/>
    <col min="15466" max="15466" width="6.44140625" style="1" customWidth="1"/>
    <col min="15467" max="15467" width="13.77734375" style="1" customWidth="1"/>
    <col min="15468" max="15469" width="9" style="1" customWidth="1"/>
    <col min="15470" max="15470" width="2.44140625" style="1" customWidth="1"/>
    <col min="15471" max="15471" width="8.88671875" style="1" customWidth="1"/>
    <col min="15472" max="15472" width="7.44140625" style="1" customWidth="1"/>
    <col min="15473" max="15475" width="3.77734375" style="1" customWidth="1"/>
    <col min="15476" max="15476" width="3.44140625" style="1" customWidth="1"/>
    <col min="15477" max="15477" width="2.88671875" style="1" customWidth="1"/>
    <col min="15478" max="15478" width="3" style="1" customWidth="1"/>
    <col min="15479" max="15481" width="0" style="1" hidden="1" customWidth="1"/>
    <col min="15482" max="15482" width="4.44140625" style="1" customWidth="1"/>
    <col min="15483" max="15483" width="0" style="1" hidden="1" customWidth="1"/>
    <col min="15484" max="15485" width="14.88671875" style="1" customWidth="1"/>
    <col min="15486" max="15486" width="15.109375" style="1" customWidth="1"/>
    <col min="15487" max="15487" width="6.44140625" style="1" customWidth="1"/>
    <col min="15488" max="15488" width="15.109375" style="1" customWidth="1"/>
    <col min="15489" max="15489" width="4.109375" style="1" customWidth="1"/>
    <col min="15490" max="15490" width="3" style="1" customWidth="1"/>
    <col min="15491" max="15493" width="0" style="1" hidden="1" customWidth="1"/>
    <col min="15494" max="15494" width="3" style="1" customWidth="1"/>
    <col min="15495" max="15495" width="0" style="1" hidden="1" customWidth="1"/>
    <col min="15496" max="15496" width="3" style="1" customWidth="1"/>
    <col min="15497" max="15497" width="0" style="1" hidden="1" customWidth="1"/>
    <col min="15498" max="15498" width="4.44140625" style="1" customWidth="1"/>
    <col min="15499" max="15499" width="34.21875" style="1" customWidth="1"/>
    <col min="15500" max="15500" width="23.44140625" style="1" customWidth="1"/>
    <col min="15501" max="15501" width="9.109375" style="1" customWidth="1"/>
    <col min="15502" max="15502" width="19.44140625" style="1" customWidth="1"/>
    <col min="15503" max="15503" width="42.77734375" style="1" customWidth="1"/>
    <col min="15504" max="15504" width="5.88671875" style="1" customWidth="1"/>
    <col min="15505" max="15505" width="31.44140625" style="1" customWidth="1"/>
    <col min="15506" max="15506" width="16.109375" style="1" customWidth="1"/>
    <col min="15507" max="15508" width="9.21875" style="1" customWidth="1"/>
    <col min="15509" max="15509" width="11.109375" style="1" customWidth="1"/>
    <col min="15510" max="15510" width="2.109375" style="1" customWidth="1"/>
    <col min="15511" max="15716" width="10.88671875" style="1"/>
    <col min="15717" max="15717" width="12" style="1" customWidth="1"/>
    <col min="15718" max="15718" width="2.77734375" style="1" customWidth="1"/>
    <col min="15719" max="15720" width="6.44140625" style="1" customWidth="1"/>
    <col min="15721" max="15721" width="5.88671875" style="1" customWidth="1"/>
    <col min="15722" max="15722" width="6.44140625" style="1" customWidth="1"/>
    <col min="15723" max="15723" width="13.77734375" style="1" customWidth="1"/>
    <col min="15724" max="15725" width="9" style="1" customWidth="1"/>
    <col min="15726" max="15726" width="2.44140625" style="1" customWidth="1"/>
    <col min="15727" max="15727" width="8.88671875" style="1" customWidth="1"/>
    <col min="15728" max="15728" width="7.44140625" style="1" customWidth="1"/>
    <col min="15729" max="15731" width="3.77734375" style="1" customWidth="1"/>
    <col min="15732" max="15732" width="3.44140625" style="1" customWidth="1"/>
    <col min="15733" max="15733" width="2.88671875" style="1" customWidth="1"/>
    <col min="15734" max="15734" width="3" style="1" customWidth="1"/>
    <col min="15735" max="15737" width="0" style="1" hidden="1" customWidth="1"/>
    <col min="15738" max="15738" width="4.44140625" style="1" customWidth="1"/>
    <col min="15739" max="15739" width="0" style="1" hidden="1" customWidth="1"/>
    <col min="15740" max="15741" width="14.88671875" style="1" customWidth="1"/>
    <col min="15742" max="15742" width="15.109375" style="1" customWidth="1"/>
    <col min="15743" max="15743" width="6.44140625" style="1" customWidth="1"/>
    <col min="15744" max="15744" width="15.109375" style="1" customWidth="1"/>
    <col min="15745" max="15745" width="4.109375" style="1" customWidth="1"/>
    <col min="15746" max="15746" width="3" style="1" customWidth="1"/>
    <col min="15747" max="15749" width="0" style="1" hidden="1" customWidth="1"/>
    <col min="15750" max="15750" width="3" style="1" customWidth="1"/>
    <col min="15751" max="15751" width="0" style="1" hidden="1" customWidth="1"/>
    <col min="15752" max="15752" width="3" style="1" customWidth="1"/>
    <col min="15753" max="15753" width="0" style="1" hidden="1" customWidth="1"/>
    <col min="15754" max="15754" width="4.44140625" style="1" customWidth="1"/>
    <col min="15755" max="15755" width="34.21875" style="1" customWidth="1"/>
    <col min="15756" max="15756" width="23.44140625" style="1" customWidth="1"/>
    <col min="15757" max="15757" width="9.109375" style="1" customWidth="1"/>
    <col min="15758" max="15758" width="19.44140625" style="1" customWidth="1"/>
    <col min="15759" max="15759" width="42.77734375" style="1" customWidth="1"/>
    <col min="15760" max="15760" width="5.88671875" style="1" customWidth="1"/>
    <col min="15761" max="15761" width="31.44140625" style="1" customWidth="1"/>
    <col min="15762" max="15762" width="16.109375" style="1" customWidth="1"/>
    <col min="15763" max="15764" width="9.21875" style="1" customWidth="1"/>
    <col min="15765" max="15765" width="11.109375" style="1" customWidth="1"/>
    <col min="15766" max="15766" width="2.109375" style="1" customWidth="1"/>
    <col min="15767" max="15972" width="10.88671875" style="1"/>
    <col min="15973" max="15973" width="12" style="1" customWidth="1"/>
    <col min="15974" max="15974" width="2.77734375" style="1" customWidth="1"/>
    <col min="15975" max="15976" width="6.44140625" style="1" customWidth="1"/>
    <col min="15977" max="15977" width="5.88671875" style="1" customWidth="1"/>
    <col min="15978" max="15978" width="6.44140625" style="1" customWidth="1"/>
    <col min="15979" max="15979" width="13.77734375" style="1" customWidth="1"/>
    <col min="15980" max="15981" width="9" style="1" customWidth="1"/>
    <col min="15982" max="15982" width="2.44140625" style="1" customWidth="1"/>
    <col min="15983" max="15983" width="8.88671875" style="1" customWidth="1"/>
    <col min="15984" max="15984" width="7.44140625" style="1" customWidth="1"/>
    <col min="15985" max="15987" width="3.77734375" style="1" customWidth="1"/>
    <col min="15988" max="15988" width="3.44140625" style="1" customWidth="1"/>
    <col min="15989" max="15989" width="2.88671875" style="1" customWidth="1"/>
    <col min="15990" max="15990" width="3" style="1" customWidth="1"/>
    <col min="15991" max="15993" width="0" style="1" hidden="1" customWidth="1"/>
    <col min="15994" max="15994" width="4.44140625" style="1" customWidth="1"/>
    <col min="15995" max="15995" width="0" style="1" hidden="1" customWidth="1"/>
    <col min="15996" max="15997" width="14.88671875" style="1" customWidth="1"/>
    <col min="15998" max="15998" width="15.109375" style="1" customWidth="1"/>
    <col min="15999" max="15999" width="6.44140625" style="1" customWidth="1"/>
    <col min="16000" max="16000" width="15.109375" style="1" customWidth="1"/>
    <col min="16001" max="16001" width="4.109375" style="1" customWidth="1"/>
    <col min="16002" max="16002" width="3" style="1" customWidth="1"/>
    <col min="16003" max="16005" width="0" style="1" hidden="1" customWidth="1"/>
    <col min="16006" max="16006" width="3" style="1" customWidth="1"/>
    <col min="16007" max="16007" width="0" style="1" hidden="1" customWidth="1"/>
    <col min="16008" max="16008" width="3" style="1" customWidth="1"/>
    <col min="16009" max="16009" width="0" style="1" hidden="1" customWidth="1"/>
    <col min="16010" max="16010" width="4.44140625" style="1" customWidth="1"/>
    <col min="16011" max="16011" width="34.21875" style="1" customWidth="1"/>
    <col min="16012" max="16012" width="23.44140625" style="1" customWidth="1"/>
    <col min="16013" max="16013" width="9.109375" style="1" customWidth="1"/>
    <col min="16014" max="16014" width="19.44140625" style="1" customWidth="1"/>
    <col min="16015" max="16015" width="42.77734375" style="1" customWidth="1"/>
    <col min="16016" max="16016" width="5.88671875" style="1" customWidth="1"/>
    <col min="16017" max="16017" width="31.44140625" style="1" customWidth="1"/>
    <col min="16018" max="16018" width="16.109375" style="1" customWidth="1"/>
    <col min="16019" max="16020" width="9.21875" style="1" customWidth="1"/>
    <col min="16021" max="16021" width="11.109375" style="1" customWidth="1"/>
    <col min="16022" max="16022" width="2.109375" style="1" customWidth="1"/>
    <col min="16023" max="16228" width="10.88671875" style="1"/>
    <col min="16229" max="16229" width="12" style="1" customWidth="1"/>
    <col min="16230" max="16230" width="2.77734375" style="1" customWidth="1"/>
    <col min="16231" max="16232" width="6.44140625" style="1" customWidth="1"/>
    <col min="16233" max="16233" width="5.88671875" style="1" customWidth="1"/>
    <col min="16234" max="16234" width="6.44140625" style="1" customWidth="1"/>
    <col min="16235" max="16235" width="13.77734375" style="1" customWidth="1"/>
    <col min="16236" max="16237" width="9" style="1" customWidth="1"/>
    <col min="16238" max="16238" width="2.44140625" style="1" customWidth="1"/>
    <col min="16239" max="16239" width="8.88671875" style="1" customWidth="1"/>
    <col min="16240" max="16240" width="7.44140625" style="1" customWidth="1"/>
    <col min="16241" max="16243" width="3.77734375" style="1" customWidth="1"/>
    <col min="16244" max="16244" width="3.44140625" style="1" customWidth="1"/>
    <col min="16245" max="16245" width="2.88671875" style="1" customWidth="1"/>
    <col min="16246" max="16246" width="3" style="1" customWidth="1"/>
    <col min="16247" max="16249" width="0" style="1" hidden="1" customWidth="1"/>
    <col min="16250" max="16250" width="4.44140625" style="1" customWidth="1"/>
    <col min="16251" max="16251" width="0" style="1" hidden="1" customWidth="1"/>
    <col min="16252" max="16253" width="14.88671875" style="1" customWidth="1"/>
    <col min="16254" max="16254" width="15.109375" style="1" customWidth="1"/>
    <col min="16255" max="16255" width="6.44140625" style="1" customWidth="1"/>
    <col min="16256" max="16256" width="15.109375" style="1" customWidth="1"/>
    <col min="16257" max="16257" width="4.109375" style="1" customWidth="1"/>
    <col min="16258" max="16258" width="3" style="1" customWidth="1"/>
    <col min="16259" max="16261" width="0" style="1" hidden="1" customWidth="1"/>
    <col min="16262" max="16262" width="3" style="1" customWidth="1"/>
    <col min="16263" max="16263" width="0" style="1" hidden="1" customWidth="1"/>
    <col min="16264" max="16264" width="3" style="1" customWidth="1"/>
    <col min="16265" max="16265" width="0" style="1" hidden="1" customWidth="1"/>
    <col min="16266" max="16266" width="4.44140625" style="1" customWidth="1"/>
    <col min="16267" max="16267" width="34.21875" style="1" customWidth="1"/>
    <col min="16268" max="16268" width="23.44140625" style="1" customWidth="1"/>
    <col min="16269" max="16269" width="9.109375" style="1" customWidth="1"/>
    <col min="16270" max="16270" width="19.44140625" style="1" customWidth="1"/>
    <col min="16271" max="16271" width="42.77734375" style="1" customWidth="1"/>
    <col min="16272" max="16272" width="5.88671875" style="1" customWidth="1"/>
    <col min="16273" max="16273" width="31.44140625" style="1" customWidth="1"/>
    <col min="16274" max="16274" width="16.109375" style="1" customWidth="1"/>
    <col min="16275" max="16276" width="9.21875" style="1" customWidth="1"/>
    <col min="16277" max="16277" width="11.109375" style="1" customWidth="1"/>
    <col min="16278" max="16278" width="2.109375" style="1" customWidth="1"/>
    <col min="16279" max="16383" width="10.88671875" style="1"/>
    <col min="16384" max="16384" width="11.44140625" style="1" customWidth="1"/>
  </cols>
  <sheetData>
    <row r="1" spans="1:193 1680:1680" x14ac:dyDescent="0.2">
      <c r="A1" s="5"/>
      <c r="B1" s="514" t="s">
        <v>449</v>
      </c>
      <c r="C1" s="515"/>
      <c r="D1" s="515"/>
      <c r="E1" s="515"/>
      <c r="F1" s="515"/>
      <c r="G1" s="515"/>
      <c r="H1" s="515"/>
      <c r="I1" s="516"/>
      <c r="J1" s="517"/>
      <c r="K1" s="518"/>
      <c r="L1" s="90"/>
      <c r="M1" s="89"/>
      <c r="N1" s="89"/>
      <c r="O1" s="90"/>
      <c r="P1" s="90"/>
      <c r="Q1" s="90"/>
      <c r="R1" s="90"/>
      <c r="S1" s="90"/>
      <c r="T1" s="90"/>
      <c r="U1" s="90"/>
      <c r="V1" s="90"/>
      <c r="W1" s="90"/>
      <c r="X1" s="90"/>
      <c r="Y1" s="90"/>
      <c r="Z1" s="90"/>
      <c r="AA1" s="90"/>
      <c r="AB1" s="90"/>
      <c r="AC1" s="90"/>
      <c r="AD1" s="90"/>
      <c r="AE1" s="90"/>
      <c r="AF1" s="90"/>
      <c r="AG1" s="90"/>
      <c r="AH1" s="90"/>
      <c r="AI1" s="90"/>
      <c r="AJ1" s="90"/>
      <c r="AK1" s="90"/>
      <c r="AL1" s="90"/>
      <c r="AM1" s="89"/>
      <c r="AN1" s="90"/>
      <c r="AO1" s="90"/>
      <c r="AP1" s="90"/>
      <c r="AQ1" s="89"/>
      <c r="AR1" s="90"/>
      <c r="AS1" s="90"/>
      <c r="AT1" s="90"/>
      <c r="AU1" s="89"/>
      <c r="AV1" s="90"/>
      <c r="AW1" s="90"/>
      <c r="AX1" s="90"/>
      <c r="AY1" s="89"/>
      <c r="AZ1" s="90"/>
      <c r="BA1" s="90"/>
      <c r="BB1" s="90"/>
      <c r="BC1" s="89"/>
      <c r="BD1" s="90"/>
      <c r="BE1" s="90"/>
      <c r="BF1" s="90"/>
      <c r="BG1" s="89"/>
      <c r="BH1" s="90"/>
      <c r="BI1" s="90"/>
      <c r="BJ1" s="90"/>
      <c r="BK1" s="89"/>
      <c r="BL1" s="90"/>
      <c r="BM1" s="90"/>
      <c r="BN1" s="90"/>
      <c r="BO1" s="89"/>
      <c r="BP1" s="90"/>
      <c r="BQ1" s="90"/>
      <c r="BR1" s="90"/>
      <c r="BS1" s="89"/>
      <c r="BT1" s="90"/>
      <c r="BU1" s="90"/>
      <c r="BV1" s="90"/>
      <c r="BW1" s="89"/>
      <c r="BX1" s="90"/>
      <c r="BY1" s="90"/>
      <c r="BZ1" s="90"/>
      <c r="CA1" s="89"/>
      <c r="CB1" s="90"/>
      <c r="CC1" s="90"/>
      <c r="CD1" s="90"/>
      <c r="CE1" s="89"/>
      <c r="CF1" s="90"/>
      <c r="CG1" s="90"/>
      <c r="CH1" s="90"/>
      <c r="CI1" s="90"/>
      <c r="CJ1" s="90"/>
      <c r="CK1" s="90"/>
      <c r="CL1" s="90"/>
      <c r="CM1" s="90"/>
      <c r="CN1" s="90"/>
      <c r="CO1" s="90"/>
      <c r="CP1" s="90"/>
      <c r="CQ1" s="90"/>
      <c r="CR1" s="90"/>
      <c r="CS1" s="90"/>
      <c r="CT1" s="90"/>
      <c r="CU1" s="90"/>
      <c r="CV1" s="90"/>
      <c r="CW1" s="90"/>
      <c r="CX1" s="90"/>
      <c r="CY1" s="90"/>
      <c r="CZ1" s="90"/>
      <c r="DA1" s="90"/>
      <c r="DB1" s="90"/>
      <c r="DC1" s="90"/>
      <c r="DD1" s="90"/>
      <c r="DE1" s="89"/>
      <c r="DF1" s="90"/>
      <c r="DG1" s="89"/>
      <c r="DH1" s="89"/>
      <c r="DI1" s="90"/>
      <c r="DJ1" s="90"/>
      <c r="DK1" s="90"/>
      <c r="DL1" s="90"/>
      <c r="DM1" s="89"/>
      <c r="DN1" s="90"/>
      <c r="DO1" s="89"/>
      <c r="DP1" s="90"/>
      <c r="DQ1" s="90"/>
      <c r="DR1" s="90"/>
      <c r="DS1" s="90"/>
      <c r="DT1" s="90"/>
      <c r="DU1" s="90"/>
      <c r="DV1" s="90"/>
      <c r="DW1" s="90"/>
      <c r="DX1" s="90"/>
      <c r="DY1" s="90"/>
      <c r="DZ1" s="90"/>
      <c r="EA1" s="90"/>
      <c r="EB1" s="90"/>
      <c r="EC1" s="90"/>
      <c r="ED1" s="90"/>
      <c r="EE1" s="90"/>
      <c r="EF1" s="90"/>
      <c r="EG1" s="90"/>
      <c r="EH1" s="90"/>
      <c r="EI1" s="90"/>
      <c r="EJ1" s="90"/>
      <c r="EK1" s="90"/>
      <c r="EL1" s="90"/>
      <c r="EM1" s="90"/>
      <c r="EN1" s="90"/>
      <c r="EO1" s="90"/>
      <c r="EP1" s="90"/>
      <c r="EQ1" s="90"/>
      <c r="ER1" s="90"/>
      <c r="ES1" s="90"/>
      <c r="ET1" s="90"/>
      <c r="EU1" s="90"/>
      <c r="EV1" s="90"/>
      <c r="EW1" s="90"/>
      <c r="EX1" s="90"/>
      <c r="EY1" s="90"/>
      <c r="EZ1" s="90"/>
      <c r="FA1" s="90"/>
      <c r="FB1" s="90"/>
      <c r="FC1" s="90"/>
      <c r="FD1" s="90"/>
      <c r="FE1" s="90"/>
      <c r="FF1" s="90"/>
      <c r="FG1" s="90"/>
      <c r="FH1" s="90"/>
      <c r="FI1" s="90"/>
      <c r="FJ1" s="90"/>
      <c r="FK1" s="90"/>
      <c r="FL1" s="90"/>
      <c r="FM1" s="90"/>
      <c r="FN1" s="90"/>
      <c r="FO1" s="90"/>
      <c r="FP1" s="90"/>
      <c r="FQ1" s="90"/>
      <c r="FR1" s="90"/>
      <c r="FS1" s="90"/>
      <c r="FT1" s="90"/>
      <c r="FU1" s="90"/>
      <c r="FV1" s="90"/>
      <c r="FW1" s="90"/>
      <c r="FX1" s="90"/>
      <c r="FY1" s="90"/>
      <c r="FZ1" s="90"/>
      <c r="GA1" s="90"/>
      <c r="GB1" s="90"/>
      <c r="GC1" s="90"/>
      <c r="GD1" s="90"/>
      <c r="GE1" s="90"/>
      <c r="GF1" s="90"/>
      <c r="GG1" s="90"/>
      <c r="GH1" s="90"/>
      <c r="GI1" s="90"/>
      <c r="GJ1" s="90"/>
      <c r="GK1" s="354" t="s">
        <v>448</v>
      </c>
      <c r="BLP1" s="112" t="s">
        <v>225</v>
      </c>
    </row>
    <row r="2" spans="1:193 1680:1680" x14ac:dyDescent="0.2">
      <c r="A2" s="5"/>
      <c r="B2" s="521" t="s">
        <v>447</v>
      </c>
      <c r="C2" s="522"/>
      <c r="D2" s="522"/>
      <c r="E2" s="522"/>
      <c r="F2" s="522"/>
      <c r="G2" s="522"/>
      <c r="H2" s="522"/>
      <c r="I2" s="523"/>
      <c r="J2" s="519"/>
      <c r="K2" s="520"/>
      <c r="L2" s="90"/>
      <c r="M2" s="89"/>
      <c r="N2" s="89"/>
      <c r="O2" s="90"/>
      <c r="P2" s="90"/>
      <c r="Q2" s="90"/>
      <c r="R2" s="90"/>
      <c r="S2" s="90"/>
      <c r="T2" s="90"/>
      <c r="U2" s="90"/>
      <c r="V2" s="90"/>
      <c r="W2" s="90"/>
      <c r="X2" s="90"/>
      <c r="Y2" s="90"/>
      <c r="Z2" s="90"/>
      <c r="AA2" s="90"/>
      <c r="AB2" s="90"/>
      <c r="AC2" s="90"/>
      <c r="AD2" s="90"/>
      <c r="AE2" s="90"/>
      <c r="AF2" s="90"/>
      <c r="AG2" s="90"/>
      <c r="AH2" s="90"/>
      <c r="AI2" s="90"/>
      <c r="AJ2" s="90"/>
      <c r="AK2" s="90"/>
      <c r="AL2" s="90"/>
      <c r="AM2" s="89"/>
      <c r="AN2" s="90"/>
      <c r="AO2" s="90"/>
      <c r="AP2" s="90"/>
      <c r="AQ2" s="89"/>
      <c r="AR2" s="90"/>
      <c r="AS2" s="90"/>
      <c r="AT2" s="90"/>
      <c r="AU2" s="89"/>
      <c r="AV2" s="90"/>
      <c r="AW2" s="90"/>
      <c r="AX2" s="90"/>
      <c r="AY2" s="89"/>
      <c r="AZ2" s="90"/>
      <c r="BA2" s="90"/>
      <c r="BB2" s="90"/>
      <c r="BC2" s="89"/>
      <c r="BD2" s="90"/>
      <c r="BE2" s="90"/>
      <c r="BF2" s="90"/>
      <c r="BG2" s="89"/>
      <c r="BH2" s="90"/>
      <c r="BI2" s="90"/>
      <c r="BJ2" s="90"/>
      <c r="BK2" s="89"/>
      <c r="BL2" s="90"/>
      <c r="BM2" s="90"/>
      <c r="BN2" s="90"/>
      <c r="BO2" s="89"/>
      <c r="BP2" s="90"/>
      <c r="BQ2" s="90"/>
      <c r="BR2" s="90"/>
      <c r="BS2" s="89"/>
      <c r="BT2" s="90"/>
      <c r="BU2" s="90"/>
      <c r="BV2" s="90"/>
      <c r="BW2" s="89"/>
      <c r="BX2" s="90"/>
      <c r="BY2" s="90"/>
      <c r="BZ2" s="90"/>
      <c r="CA2" s="89"/>
      <c r="CB2" s="90"/>
      <c r="CC2" s="90"/>
      <c r="CD2" s="90"/>
      <c r="CE2" s="89"/>
      <c r="CF2" s="90"/>
      <c r="CG2" s="90"/>
      <c r="CH2" s="90"/>
      <c r="CI2" s="90"/>
      <c r="CJ2" s="90"/>
      <c r="CK2" s="90"/>
      <c r="CL2" s="90"/>
      <c r="CM2" s="90"/>
      <c r="CN2" s="90"/>
      <c r="CO2" s="90"/>
      <c r="CP2" s="90"/>
      <c r="CQ2" s="90"/>
      <c r="CR2" s="90"/>
      <c r="CS2" s="90"/>
      <c r="CT2" s="90"/>
      <c r="CU2" s="90"/>
      <c r="CV2" s="90"/>
      <c r="CW2" s="90"/>
      <c r="CX2" s="90"/>
      <c r="CY2" s="90"/>
      <c r="CZ2" s="90"/>
      <c r="DA2" s="90"/>
      <c r="DB2" s="90"/>
      <c r="DC2" s="90"/>
      <c r="DD2" s="90"/>
      <c r="DE2" s="89"/>
      <c r="DF2" s="90"/>
      <c r="DG2" s="89"/>
      <c r="DH2" s="89"/>
      <c r="DI2" s="90"/>
      <c r="DJ2" s="90"/>
      <c r="DK2" s="90"/>
      <c r="DL2" s="90"/>
      <c r="DM2" s="89"/>
      <c r="DN2" s="90"/>
      <c r="DO2" s="89"/>
      <c r="DP2" s="90"/>
      <c r="DQ2" s="90"/>
      <c r="DR2" s="90"/>
      <c r="DS2" s="90"/>
      <c r="DT2" s="90"/>
      <c r="DU2" s="90"/>
      <c r="DV2" s="90"/>
      <c r="DW2" s="90"/>
      <c r="DX2" s="90"/>
      <c r="DY2" s="90"/>
      <c r="DZ2" s="90"/>
      <c r="EA2" s="90"/>
      <c r="EB2" s="90"/>
      <c r="EC2" s="90"/>
      <c r="ED2" s="90"/>
      <c r="EE2" s="90"/>
      <c r="EF2" s="90"/>
      <c r="EG2" s="90"/>
      <c r="EH2" s="90"/>
      <c r="EI2" s="90"/>
      <c r="EJ2" s="90"/>
      <c r="EK2" s="90"/>
      <c r="EL2" s="90"/>
      <c r="EM2" s="90"/>
      <c r="EN2" s="90"/>
      <c r="EO2" s="90"/>
      <c r="EP2" s="90"/>
      <c r="EQ2" s="90"/>
      <c r="ER2" s="90"/>
      <c r="ES2" s="90"/>
      <c r="ET2" s="90"/>
      <c r="EU2" s="90"/>
      <c r="EV2" s="90"/>
      <c r="EW2" s="90"/>
      <c r="EX2" s="90"/>
      <c r="EY2" s="90"/>
      <c r="EZ2" s="90"/>
      <c r="FA2" s="90"/>
      <c r="FB2" s="90"/>
      <c r="FC2" s="90"/>
      <c r="FD2" s="90"/>
      <c r="FE2" s="90"/>
      <c r="FF2" s="90"/>
      <c r="FG2" s="90"/>
      <c r="FH2" s="90"/>
      <c r="FI2" s="90"/>
      <c r="FJ2" s="90"/>
      <c r="FK2" s="90"/>
      <c r="FL2" s="90"/>
      <c r="FM2" s="90"/>
      <c r="FN2" s="90"/>
      <c r="FO2" s="90"/>
      <c r="FP2" s="90"/>
      <c r="FQ2" s="90"/>
      <c r="FR2" s="90"/>
      <c r="FS2" s="90"/>
      <c r="FT2" s="90"/>
      <c r="FU2" s="90"/>
      <c r="FV2" s="90"/>
      <c r="FW2" s="90"/>
      <c r="FX2" s="90"/>
      <c r="FY2" s="90"/>
      <c r="FZ2" s="90"/>
      <c r="GA2" s="90"/>
      <c r="GB2" s="90"/>
      <c r="GC2" s="90"/>
      <c r="GD2" s="90"/>
      <c r="GE2" s="90"/>
      <c r="GF2" s="90"/>
      <c r="GG2" s="90"/>
      <c r="GH2" s="90"/>
      <c r="GI2" s="90"/>
      <c r="GJ2" s="90"/>
      <c r="GK2" s="3"/>
      <c r="BLP2" s="106"/>
    </row>
    <row r="3" spans="1:193 1680:1680" x14ac:dyDescent="0.2">
      <c r="A3" s="5"/>
      <c r="B3" s="111" t="s">
        <v>446</v>
      </c>
      <c r="C3" s="524" t="s">
        <v>445</v>
      </c>
      <c r="D3" s="525"/>
      <c r="E3" s="525"/>
      <c r="F3" s="525"/>
      <c r="G3" s="525"/>
      <c r="H3" s="526"/>
      <c r="I3" s="110" t="s">
        <v>444</v>
      </c>
      <c r="J3" s="519"/>
      <c r="K3" s="520"/>
      <c r="L3" s="90"/>
      <c r="M3" s="89"/>
      <c r="N3" s="89"/>
      <c r="O3" s="90"/>
      <c r="P3" s="90"/>
      <c r="Q3" s="90"/>
      <c r="R3" s="90"/>
      <c r="S3" s="90"/>
      <c r="T3" s="90"/>
      <c r="U3" s="90"/>
      <c r="V3" s="90"/>
      <c r="W3" s="90"/>
      <c r="X3" s="90"/>
      <c r="Y3" s="90"/>
      <c r="Z3" s="90"/>
      <c r="AA3" s="90"/>
      <c r="AB3" s="90"/>
      <c r="AC3" s="90"/>
      <c r="AD3" s="90"/>
      <c r="AE3" s="90"/>
      <c r="AF3" s="90"/>
      <c r="AG3" s="90"/>
      <c r="AH3" s="90"/>
      <c r="AI3" s="90"/>
      <c r="AJ3" s="90"/>
      <c r="AK3" s="90"/>
      <c r="AL3" s="90"/>
      <c r="AM3" s="89"/>
      <c r="AN3" s="90"/>
      <c r="AO3" s="90"/>
      <c r="AP3" s="90"/>
      <c r="AQ3" s="89"/>
      <c r="AR3" s="90"/>
      <c r="AS3" s="90"/>
      <c r="AT3" s="90"/>
      <c r="AU3" s="89"/>
      <c r="AV3" s="90"/>
      <c r="AW3" s="90"/>
      <c r="AX3" s="90"/>
      <c r="AY3" s="89"/>
      <c r="AZ3" s="90"/>
      <c r="BA3" s="90"/>
      <c r="BB3" s="90"/>
      <c r="BC3" s="89"/>
      <c r="BD3" s="90"/>
      <c r="BE3" s="90"/>
      <c r="BF3" s="90"/>
      <c r="BG3" s="89"/>
      <c r="BH3" s="90"/>
      <c r="BI3" s="90"/>
      <c r="BJ3" s="90"/>
      <c r="BK3" s="89"/>
      <c r="BL3" s="90"/>
      <c r="BM3" s="90"/>
      <c r="BN3" s="90"/>
      <c r="BO3" s="89"/>
      <c r="BP3" s="90"/>
      <c r="BQ3" s="90"/>
      <c r="BR3" s="90"/>
      <c r="BS3" s="89"/>
      <c r="BT3" s="90"/>
      <c r="BU3" s="90"/>
      <c r="BV3" s="90"/>
      <c r="BW3" s="89"/>
      <c r="BX3" s="90"/>
      <c r="BY3" s="90"/>
      <c r="BZ3" s="90"/>
      <c r="CA3" s="89"/>
      <c r="CB3" s="90"/>
      <c r="CC3" s="90"/>
      <c r="CD3" s="90"/>
      <c r="CE3" s="89"/>
      <c r="CF3" s="90"/>
      <c r="CG3" s="90"/>
      <c r="CH3" s="90"/>
      <c r="CI3" s="90"/>
      <c r="CJ3" s="90"/>
      <c r="CK3" s="90"/>
      <c r="CL3" s="90"/>
      <c r="CM3" s="90"/>
      <c r="CN3" s="90"/>
      <c r="CO3" s="90"/>
      <c r="CP3" s="90"/>
      <c r="CQ3" s="90"/>
      <c r="CR3" s="90"/>
      <c r="CS3" s="90"/>
      <c r="CT3" s="90"/>
      <c r="CU3" s="90"/>
      <c r="CV3" s="90"/>
      <c r="CW3" s="90"/>
      <c r="CX3" s="90"/>
      <c r="CY3" s="90"/>
      <c r="CZ3" s="90"/>
      <c r="DA3" s="90"/>
      <c r="DB3" s="90"/>
      <c r="DC3" s="90"/>
      <c r="DD3" s="90"/>
      <c r="DE3" s="89"/>
      <c r="DF3" s="90"/>
      <c r="DG3" s="89"/>
      <c r="DH3" s="89"/>
      <c r="DI3" s="90"/>
      <c r="DJ3" s="90"/>
      <c r="DK3" s="90"/>
      <c r="DL3" s="90"/>
      <c r="DM3" s="89"/>
      <c r="DN3" s="90"/>
      <c r="DO3" s="89"/>
      <c r="DP3" s="90"/>
      <c r="DQ3" s="90"/>
      <c r="DR3" s="90"/>
      <c r="DS3" s="90"/>
      <c r="DT3" s="90"/>
      <c r="DU3" s="90"/>
      <c r="DV3" s="90"/>
      <c r="DW3" s="90"/>
      <c r="DX3" s="90"/>
      <c r="DY3" s="90"/>
      <c r="DZ3" s="90"/>
      <c r="EA3" s="90"/>
      <c r="EB3" s="90"/>
      <c r="EC3" s="90"/>
      <c r="ED3" s="90"/>
      <c r="EE3" s="90"/>
      <c r="EF3" s="90"/>
      <c r="EG3" s="90"/>
      <c r="EH3" s="90"/>
      <c r="EI3" s="90"/>
      <c r="EJ3" s="90"/>
      <c r="EK3" s="90"/>
      <c r="EL3" s="90"/>
      <c r="EM3" s="90"/>
      <c r="EN3" s="90"/>
      <c r="EO3" s="90"/>
      <c r="EP3" s="90"/>
      <c r="EQ3" s="90"/>
      <c r="ER3" s="90"/>
      <c r="ES3" s="90"/>
      <c r="ET3" s="90"/>
      <c r="EU3" s="90"/>
      <c r="EV3" s="90"/>
      <c r="EW3" s="90"/>
      <c r="EX3" s="90"/>
      <c r="EY3" s="90"/>
      <c r="EZ3" s="90"/>
      <c r="FA3" s="90"/>
      <c r="FB3" s="90"/>
      <c r="FC3" s="90"/>
      <c r="FD3" s="90"/>
      <c r="FE3" s="90"/>
      <c r="FF3" s="90"/>
      <c r="FG3" s="90"/>
      <c r="FH3" s="90"/>
      <c r="FI3" s="90"/>
      <c r="FJ3" s="90"/>
      <c r="FK3" s="90"/>
      <c r="FL3" s="90"/>
      <c r="FM3" s="90"/>
      <c r="FN3" s="90"/>
      <c r="FO3" s="90"/>
      <c r="FP3" s="90"/>
      <c r="FQ3" s="90"/>
      <c r="FR3" s="90"/>
      <c r="FS3" s="90"/>
      <c r="FT3" s="90"/>
      <c r="FU3" s="90"/>
      <c r="FV3" s="90"/>
      <c r="FW3" s="90"/>
      <c r="FX3" s="90"/>
      <c r="FY3" s="90"/>
      <c r="FZ3" s="90"/>
      <c r="GA3" s="90"/>
      <c r="GB3" s="90"/>
      <c r="GC3" s="90"/>
      <c r="GD3" s="90"/>
      <c r="GE3" s="90"/>
      <c r="GF3" s="90"/>
      <c r="GG3" s="90"/>
      <c r="GH3" s="90"/>
      <c r="GI3" s="90"/>
      <c r="GJ3" s="90"/>
      <c r="GK3" s="3"/>
      <c r="BLP3" s="106"/>
    </row>
    <row r="4" spans="1:193 1680:1680" x14ac:dyDescent="0.2">
      <c r="A4" s="5"/>
      <c r="B4" s="109" t="s">
        <v>443</v>
      </c>
      <c r="C4" s="527" t="s">
        <v>442</v>
      </c>
      <c r="D4" s="528"/>
      <c r="E4" s="528"/>
      <c r="F4" s="528"/>
      <c r="G4" s="528"/>
      <c r="H4" s="529"/>
      <c r="I4" s="108" t="s">
        <v>441</v>
      </c>
      <c r="J4" s="519"/>
      <c r="K4" s="520"/>
      <c r="L4" s="90"/>
      <c r="M4" s="89"/>
      <c r="N4" s="89"/>
      <c r="O4" s="90"/>
      <c r="P4" s="90"/>
      <c r="Q4" s="90"/>
      <c r="R4" s="90"/>
      <c r="S4" s="90"/>
      <c r="T4" s="90"/>
      <c r="U4" s="90"/>
      <c r="V4" s="90"/>
      <c r="W4" s="90"/>
      <c r="X4" s="90"/>
      <c r="Y4" s="90"/>
      <c r="Z4" s="90"/>
      <c r="AA4" s="90"/>
      <c r="AB4" s="90"/>
      <c r="AC4" s="90"/>
      <c r="AD4" s="90"/>
      <c r="AE4" s="90"/>
      <c r="AF4" s="90"/>
      <c r="AG4" s="90"/>
      <c r="AH4" s="90"/>
      <c r="AI4" s="90"/>
      <c r="AJ4" s="90"/>
      <c r="AK4" s="90"/>
      <c r="AL4" s="90"/>
      <c r="AM4" s="89"/>
      <c r="AN4" s="90"/>
      <c r="AO4" s="90"/>
      <c r="AP4" s="90"/>
      <c r="AQ4" s="89"/>
      <c r="AR4" s="90"/>
      <c r="AS4" s="90"/>
      <c r="AT4" s="90"/>
      <c r="AU4" s="89"/>
      <c r="AV4" s="90"/>
      <c r="AW4" s="90"/>
      <c r="AX4" s="90"/>
      <c r="AY4" s="89"/>
      <c r="AZ4" s="90"/>
      <c r="BA4" s="90"/>
      <c r="BB4" s="90"/>
      <c r="BC4" s="89"/>
      <c r="BD4" s="90"/>
      <c r="BE4" s="90"/>
      <c r="BF4" s="90"/>
      <c r="BG4" s="89"/>
      <c r="BH4" s="90"/>
      <c r="BI4" s="90"/>
      <c r="BJ4" s="90"/>
      <c r="BK4" s="89"/>
      <c r="BL4" s="90"/>
      <c r="BM4" s="90"/>
      <c r="BN4" s="90"/>
      <c r="BO4" s="89"/>
      <c r="BP4" s="90"/>
      <c r="BQ4" s="90"/>
      <c r="BR4" s="90"/>
      <c r="BS4" s="89"/>
      <c r="BT4" s="90"/>
      <c r="BU4" s="90"/>
      <c r="BV4" s="90"/>
      <c r="BW4" s="89"/>
      <c r="BX4" s="90"/>
      <c r="BY4" s="90"/>
      <c r="BZ4" s="90"/>
      <c r="CA4" s="89"/>
      <c r="CB4" s="90"/>
      <c r="CC4" s="90"/>
      <c r="CD4" s="90"/>
      <c r="CE4" s="89"/>
      <c r="CF4" s="90"/>
      <c r="CG4" s="90"/>
      <c r="CH4" s="90"/>
      <c r="CI4" s="90"/>
      <c r="CJ4" s="90"/>
      <c r="CK4" s="90"/>
      <c r="CL4" s="90"/>
      <c r="CM4" s="90"/>
      <c r="CN4" s="90"/>
      <c r="CO4" s="90"/>
      <c r="CP4" s="90"/>
      <c r="CQ4" s="90"/>
      <c r="CR4" s="90"/>
      <c r="CS4" s="90"/>
      <c r="CT4" s="90"/>
      <c r="CU4" s="90"/>
      <c r="CV4" s="90"/>
      <c r="CW4" s="90"/>
      <c r="CX4" s="90"/>
      <c r="CY4" s="90"/>
      <c r="CZ4" s="90"/>
      <c r="DA4" s="90"/>
      <c r="DB4" s="90"/>
      <c r="DC4" s="90"/>
      <c r="DD4" s="90"/>
      <c r="DE4" s="89"/>
      <c r="DF4" s="90"/>
      <c r="DG4" s="89"/>
      <c r="DH4" s="89"/>
      <c r="DI4" s="90"/>
      <c r="DJ4" s="93"/>
      <c r="DK4" s="90"/>
      <c r="DL4" s="90"/>
      <c r="DM4" s="89"/>
      <c r="DN4" s="90"/>
      <c r="DO4" s="89"/>
      <c r="DP4" s="90"/>
      <c r="DQ4" s="90"/>
      <c r="DR4" s="90"/>
      <c r="DS4" s="90"/>
      <c r="DT4" s="90"/>
      <c r="DU4" s="90"/>
      <c r="DV4" s="90"/>
      <c r="DW4" s="90"/>
      <c r="DX4" s="90"/>
      <c r="DY4" s="90"/>
      <c r="DZ4" s="90"/>
      <c r="EA4" s="90"/>
      <c r="EB4" s="90"/>
      <c r="EC4" s="90"/>
      <c r="ED4" s="90"/>
      <c r="EE4" s="90"/>
      <c r="EF4" s="90"/>
      <c r="EG4" s="90"/>
      <c r="EH4" s="90"/>
      <c r="EI4" s="90"/>
      <c r="EJ4" s="90"/>
      <c r="EK4" s="90"/>
      <c r="EL4" s="90"/>
      <c r="EM4" s="90"/>
      <c r="EN4" s="90"/>
      <c r="EO4" s="90"/>
      <c r="EP4" s="90"/>
      <c r="EQ4" s="90"/>
      <c r="ER4" s="90"/>
      <c r="ES4" s="90"/>
      <c r="ET4" s="90"/>
      <c r="EU4" s="90"/>
      <c r="EV4" s="90"/>
      <c r="EW4" s="90"/>
      <c r="EX4" s="90"/>
      <c r="EY4" s="90"/>
      <c r="EZ4" s="90"/>
      <c r="FA4" s="90"/>
      <c r="FB4" s="90"/>
      <c r="FC4" s="90"/>
      <c r="FD4" s="90"/>
      <c r="FE4" s="90"/>
      <c r="FF4" s="90"/>
      <c r="FG4" s="90"/>
      <c r="FH4" s="90"/>
      <c r="FI4" s="90"/>
      <c r="FJ4" s="90"/>
      <c r="FK4" s="90"/>
      <c r="FL4" s="90"/>
      <c r="FM4" s="90"/>
      <c r="FN4" s="90"/>
      <c r="FO4" s="90"/>
      <c r="FP4" s="90"/>
      <c r="FQ4" s="90"/>
      <c r="FR4" s="90"/>
      <c r="FS4" s="90"/>
      <c r="FT4" s="90"/>
      <c r="FU4" s="90"/>
      <c r="FV4" s="90"/>
      <c r="FW4" s="90"/>
      <c r="FX4" s="90"/>
      <c r="FY4" s="90"/>
      <c r="FZ4" s="90"/>
      <c r="GA4" s="90"/>
      <c r="GB4" s="90"/>
      <c r="GC4" s="90"/>
      <c r="GD4" s="90"/>
      <c r="GE4" s="90"/>
      <c r="GF4" s="90"/>
      <c r="GG4" s="90"/>
      <c r="GH4" s="90"/>
      <c r="GI4" s="90"/>
      <c r="GJ4" s="90"/>
      <c r="GK4" s="3"/>
      <c r="BLP4" s="106"/>
    </row>
    <row r="5" spans="1:193 1680:1680" ht="55.5" customHeight="1" x14ac:dyDescent="0.2">
      <c r="A5" s="5"/>
      <c r="B5" s="105" t="s">
        <v>440</v>
      </c>
      <c r="C5" s="103" t="s">
        <v>439</v>
      </c>
      <c r="D5" s="105" t="s">
        <v>438</v>
      </c>
      <c r="E5" s="497" t="s">
        <v>566</v>
      </c>
      <c r="F5" s="498"/>
      <c r="G5" s="499"/>
      <c r="H5" s="104" t="s">
        <v>436</v>
      </c>
      <c r="I5" s="530" t="s">
        <v>567</v>
      </c>
      <c r="J5" s="531"/>
      <c r="K5" s="531"/>
      <c r="L5" s="531"/>
      <c r="M5" s="531"/>
      <c r="N5" s="532"/>
      <c r="O5" s="505" t="s">
        <v>434</v>
      </c>
      <c r="P5" s="506"/>
      <c r="Q5" s="507">
        <v>45679</v>
      </c>
      <c r="R5" s="474"/>
      <c r="S5" s="102"/>
      <c r="T5" s="102"/>
      <c r="U5" s="508"/>
      <c r="V5" s="508"/>
      <c r="W5" s="509"/>
      <c r="X5" s="510"/>
      <c r="Y5" s="100"/>
      <c r="Z5" s="100"/>
      <c r="AA5" s="100"/>
      <c r="AB5" s="100"/>
      <c r="AC5" s="100"/>
      <c r="AD5" s="100"/>
      <c r="AE5" s="100"/>
      <c r="AF5" s="100"/>
      <c r="AG5" s="100"/>
      <c r="AH5" s="100"/>
      <c r="AI5" s="101"/>
      <c r="AJ5" s="101"/>
      <c r="AK5" s="100"/>
      <c r="AL5" s="100"/>
      <c r="AM5" s="100"/>
      <c r="AN5" s="101"/>
      <c r="AO5" s="101"/>
      <c r="AP5" s="100"/>
      <c r="AQ5" s="100"/>
      <c r="AR5" s="101"/>
      <c r="AS5" s="101"/>
      <c r="AT5" s="100"/>
      <c r="AU5" s="100"/>
      <c r="AV5" s="101"/>
      <c r="AW5" s="101"/>
      <c r="AX5" s="100"/>
      <c r="AY5" s="100"/>
      <c r="AZ5" s="101"/>
      <c r="BA5" s="101"/>
      <c r="BB5" s="100"/>
      <c r="BC5" s="100"/>
      <c r="BD5" s="101"/>
      <c r="BE5" s="101"/>
      <c r="BF5" s="100"/>
      <c r="BG5" s="100"/>
      <c r="BH5" s="101"/>
      <c r="BI5" s="101"/>
      <c r="BJ5" s="100"/>
      <c r="BK5" s="100"/>
      <c r="BL5" s="101"/>
      <c r="BM5" s="101"/>
      <c r="BN5" s="100"/>
      <c r="BO5" s="100"/>
      <c r="BP5" s="101"/>
      <c r="BQ5" s="101"/>
      <c r="BR5" s="100"/>
      <c r="BS5" s="100"/>
      <c r="BT5" s="101"/>
      <c r="BU5" s="101"/>
      <c r="BV5" s="100"/>
      <c r="BW5" s="100"/>
      <c r="BX5" s="101"/>
      <c r="BY5" s="101"/>
      <c r="BZ5" s="100"/>
      <c r="CA5" s="100"/>
      <c r="CB5" s="101"/>
      <c r="CC5" s="101"/>
      <c r="CD5" s="100"/>
      <c r="CE5" s="100"/>
      <c r="CF5" s="101"/>
      <c r="CG5" s="101"/>
      <c r="CH5" s="100"/>
      <c r="CI5" s="100"/>
      <c r="CJ5" s="100"/>
      <c r="CK5" s="100"/>
      <c r="CL5" s="100"/>
      <c r="CM5" s="100"/>
      <c r="CN5" s="100"/>
      <c r="CO5" s="100"/>
      <c r="CP5" s="100"/>
      <c r="CQ5" s="100"/>
      <c r="CR5" s="100"/>
      <c r="CS5" s="100"/>
      <c r="CT5" s="100"/>
      <c r="CU5" s="100"/>
      <c r="CV5" s="100"/>
      <c r="CW5" s="100"/>
      <c r="CX5" s="100"/>
      <c r="CY5" s="100"/>
      <c r="CZ5" s="100"/>
      <c r="DA5" s="100"/>
      <c r="DB5" s="67"/>
      <c r="DC5" s="67"/>
      <c r="DD5" s="67"/>
      <c r="DE5" s="67"/>
      <c r="DF5" s="100"/>
      <c r="DG5" s="100"/>
      <c r="DH5" s="100"/>
      <c r="DI5" s="100"/>
      <c r="DJ5" s="100"/>
      <c r="DK5" s="100"/>
      <c r="DL5" s="100"/>
      <c r="DM5" s="67"/>
      <c r="DN5" s="100"/>
      <c r="DO5" s="100"/>
      <c r="DP5" s="100"/>
      <c r="DQ5" s="100"/>
      <c r="DR5" s="100"/>
      <c r="DS5" s="100"/>
      <c r="DT5" s="100"/>
      <c r="DU5" s="100"/>
      <c r="DV5" s="100"/>
      <c r="DW5" s="100"/>
      <c r="DX5" s="100"/>
      <c r="DY5" s="100"/>
      <c r="DZ5" s="100"/>
      <c r="EA5" s="100"/>
      <c r="EB5" s="100"/>
      <c r="EC5" s="100"/>
      <c r="ED5" s="100"/>
      <c r="EE5" s="100"/>
      <c r="EF5" s="100"/>
      <c r="EG5" s="100"/>
      <c r="EH5" s="100"/>
      <c r="EI5" s="100"/>
      <c r="EJ5" s="100"/>
      <c r="EK5" s="100"/>
      <c r="EL5" s="100"/>
      <c r="EM5" s="100"/>
      <c r="EN5" s="100"/>
      <c r="EO5" s="100"/>
      <c r="EP5" s="100"/>
      <c r="EQ5" s="100"/>
      <c r="ER5" s="100"/>
      <c r="ES5" s="100"/>
      <c r="ET5" s="100"/>
      <c r="EU5" s="100"/>
      <c r="EV5" s="100"/>
      <c r="EW5" s="100"/>
      <c r="EX5" s="100"/>
      <c r="EY5" s="100"/>
      <c r="EZ5" s="100"/>
      <c r="FA5" s="100"/>
      <c r="FB5" s="100"/>
      <c r="FC5" s="100"/>
      <c r="FD5" s="100"/>
      <c r="FE5" s="100"/>
      <c r="FF5" s="100"/>
      <c r="FG5" s="100"/>
      <c r="FH5" s="100"/>
      <c r="FI5" s="100"/>
      <c r="FJ5" s="100"/>
      <c r="FK5" s="100"/>
      <c r="FL5" s="100"/>
      <c r="FM5" s="100"/>
      <c r="FN5" s="100"/>
      <c r="FO5" s="100"/>
      <c r="FP5" s="100"/>
      <c r="FQ5" s="100"/>
      <c r="FR5" s="100"/>
      <c r="FS5" s="100"/>
      <c r="FT5" s="100"/>
      <c r="FU5" s="100"/>
      <c r="FV5" s="100"/>
      <c r="FW5" s="100"/>
      <c r="FX5" s="100"/>
      <c r="FY5" s="100"/>
      <c r="FZ5" s="100"/>
      <c r="GA5" s="100"/>
      <c r="GB5" s="100"/>
      <c r="GC5" s="100"/>
      <c r="GD5" s="100"/>
      <c r="GE5" s="100"/>
      <c r="GF5" s="100"/>
      <c r="GG5" s="100"/>
      <c r="GH5" s="100"/>
      <c r="GI5" s="100"/>
      <c r="GJ5" s="5"/>
    </row>
    <row r="6" spans="1:193 1680:1680" x14ac:dyDescent="0.2">
      <c r="A6" s="5"/>
      <c r="B6" s="67"/>
      <c r="C6" s="100"/>
      <c r="D6" s="67"/>
      <c r="E6" s="67"/>
      <c r="F6" s="67"/>
      <c r="G6" s="101"/>
      <c r="H6" s="101"/>
      <c r="I6" s="100"/>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101"/>
      <c r="AJ6" s="101"/>
      <c r="AK6" s="100"/>
      <c r="AL6" s="100"/>
      <c r="AM6" s="100"/>
      <c r="AN6" s="101"/>
      <c r="AO6" s="101"/>
      <c r="AP6" s="100"/>
      <c r="AQ6" s="100"/>
      <c r="AR6" s="101"/>
      <c r="AS6" s="101"/>
      <c r="AT6" s="100"/>
      <c r="AU6" s="100"/>
      <c r="AV6" s="101"/>
      <c r="AW6" s="101"/>
      <c r="AX6" s="100"/>
      <c r="AY6" s="100"/>
      <c r="AZ6" s="101"/>
      <c r="BA6" s="101"/>
      <c r="BB6" s="100"/>
      <c r="BC6" s="100"/>
      <c r="BD6" s="101"/>
      <c r="BE6" s="101"/>
      <c r="BF6" s="100"/>
      <c r="BG6" s="100"/>
      <c r="BH6" s="101"/>
      <c r="BI6" s="101"/>
      <c r="BJ6" s="100"/>
      <c r="BK6" s="100"/>
      <c r="BL6" s="101"/>
      <c r="BM6" s="101"/>
      <c r="BN6" s="100"/>
      <c r="BO6" s="100"/>
      <c r="BP6" s="101"/>
      <c r="BQ6" s="101"/>
      <c r="BR6" s="100"/>
      <c r="BS6" s="100"/>
      <c r="BT6" s="101"/>
      <c r="BU6" s="101"/>
      <c r="BV6" s="100"/>
      <c r="BW6" s="100"/>
      <c r="BX6" s="101"/>
      <c r="BY6" s="101"/>
      <c r="BZ6" s="100"/>
      <c r="CA6" s="100"/>
      <c r="CB6" s="101"/>
      <c r="CC6" s="101"/>
      <c r="CD6" s="100"/>
      <c r="CE6" s="100"/>
      <c r="CF6" s="101"/>
      <c r="CG6" s="101"/>
      <c r="CH6" s="100"/>
      <c r="CI6" s="100"/>
      <c r="CJ6" s="100"/>
      <c r="CK6" s="100"/>
      <c r="CL6" s="100"/>
      <c r="CM6" s="100"/>
      <c r="CN6" s="100"/>
      <c r="CO6" s="100"/>
      <c r="CP6" s="100"/>
      <c r="CQ6" s="100"/>
      <c r="CR6" s="100"/>
      <c r="CS6" s="100"/>
      <c r="CT6" s="100"/>
      <c r="CU6" s="100"/>
      <c r="CV6" s="100"/>
      <c r="CW6" s="100"/>
      <c r="CX6" s="100"/>
      <c r="CY6" s="100"/>
      <c r="CZ6" s="100"/>
      <c r="DA6" s="100"/>
      <c r="DB6" s="67"/>
      <c r="DC6" s="67"/>
      <c r="DD6" s="67"/>
      <c r="DE6" s="67"/>
      <c r="DF6" s="100"/>
      <c r="DG6" s="100"/>
      <c r="DH6" s="100"/>
      <c r="DI6" s="100"/>
      <c r="DJ6" s="100"/>
      <c r="DK6" s="100"/>
      <c r="DL6" s="100"/>
      <c r="DM6" s="67"/>
      <c r="DN6" s="100"/>
      <c r="DO6" s="100"/>
      <c r="DP6" s="100"/>
      <c r="DQ6" s="100"/>
      <c r="DR6" s="100"/>
      <c r="DS6" s="100"/>
      <c r="DT6" s="100"/>
      <c r="DU6" s="100"/>
      <c r="DV6" s="100"/>
      <c r="DW6" s="100"/>
      <c r="DX6" s="100"/>
      <c r="DY6" s="100"/>
      <c r="DZ6" s="100"/>
      <c r="EA6" s="100"/>
      <c r="EB6" s="100"/>
      <c r="EC6" s="100"/>
      <c r="ED6" s="100"/>
      <c r="EE6" s="100"/>
      <c r="EF6" s="100"/>
      <c r="EG6" s="100"/>
      <c r="EH6" s="100"/>
      <c r="EI6" s="100"/>
      <c r="EJ6" s="100"/>
      <c r="EK6" s="100"/>
      <c r="EL6" s="100"/>
      <c r="EM6" s="100"/>
      <c r="EN6" s="100"/>
      <c r="EO6" s="100"/>
      <c r="EP6" s="100"/>
      <c r="EQ6" s="100"/>
      <c r="ER6" s="100"/>
      <c r="ES6" s="100"/>
      <c r="ET6" s="100"/>
      <c r="EU6" s="100"/>
      <c r="EV6" s="100"/>
      <c r="EW6" s="100"/>
      <c r="EX6" s="100"/>
      <c r="EY6" s="100"/>
      <c r="EZ6" s="100"/>
      <c r="FA6" s="100"/>
      <c r="FB6" s="100"/>
      <c r="FC6" s="100"/>
      <c r="FD6" s="100"/>
      <c r="FE6" s="100"/>
      <c r="FF6" s="100"/>
      <c r="FG6" s="100"/>
      <c r="FH6" s="100"/>
      <c r="FI6" s="100"/>
      <c r="FJ6" s="100"/>
      <c r="FK6" s="100"/>
      <c r="FL6" s="100"/>
      <c r="FM6" s="100"/>
      <c r="FN6" s="100"/>
      <c r="FO6" s="100"/>
      <c r="FP6" s="100"/>
      <c r="FQ6" s="100"/>
      <c r="FR6" s="100"/>
      <c r="FS6" s="100"/>
      <c r="FT6" s="100"/>
      <c r="FU6" s="100"/>
      <c r="FV6" s="100"/>
      <c r="FW6" s="100"/>
      <c r="FX6" s="100"/>
      <c r="FY6" s="100"/>
      <c r="FZ6" s="100"/>
      <c r="GA6" s="100"/>
      <c r="GB6" s="100"/>
      <c r="GC6" s="100"/>
      <c r="GD6" s="100"/>
      <c r="GE6" s="100"/>
      <c r="GF6" s="100"/>
      <c r="GG6" s="100"/>
      <c r="GH6" s="100"/>
      <c r="GI6" s="100"/>
      <c r="GJ6" s="5"/>
    </row>
    <row r="7" spans="1:193 1680:1680" s="5" customFormat="1" ht="13.2" x14ac:dyDescent="0.2">
      <c r="A7" s="89"/>
      <c r="B7" s="511" t="s">
        <v>433</v>
      </c>
      <c r="C7" s="512"/>
      <c r="D7" s="512"/>
      <c r="E7" s="512"/>
      <c r="F7" s="512"/>
      <c r="G7" s="512"/>
      <c r="H7" s="512"/>
      <c r="I7" s="99"/>
      <c r="J7" s="513" t="s">
        <v>432</v>
      </c>
      <c r="K7" s="513"/>
      <c r="L7" s="513"/>
      <c r="M7" s="513"/>
      <c r="N7" s="513"/>
      <c r="O7" s="513"/>
      <c r="P7" s="513"/>
      <c r="Q7" s="513"/>
      <c r="R7" s="513"/>
      <c r="S7" s="513"/>
      <c r="T7" s="513"/>
      <c r="U7" s="513"/>
      <c r="V7" s="513"/>
      <c r="W7" s="513"/>
      <c r="X7" s="513"/>
      <c r="Y7" s="513"/>
      <c r="Z7" s="513"/>
      <c r="AA7" s="513"/>
      <c r="AB7" s="513"/>
      <c r="AC7" s="503" t="s">
        <v>431</v>
      </c>
      <c r="AD7" s="503"/>
      <c r="AE7" s="503"/>
      <c r="AF7" s="503"/>
      <c r="AG7" s="503"/>
      <c r="AH7" s="503"/>
      <c r="AI7" s="504" t="s">
        <v>430</v>
      </c>
      <c r="AJ7" s="504"/>
      <c r="AK7" s="504"/>
      <c r="AL7" s="504"/>
      <c r="AM7" s="96"/>
      <c r="AN7" s="98" t="s">
        <v>429</v>
      </c>
      <c r="AO7" s="97"/>
      <c r="AP7" s="97"/>
      <c r="AQ7" s="96"/>
      <c r="AR7" s="97"/>
      <c r="AS7" s="97"/>
      <c r="AT7" s="97"/>
      <c r="AU7" s="96"/>
      <c r="AV7" s="97"/>
      <c r="AW7" s="97"/>
      <c r="AX7" s="97"/>
      <c r="AY7" s="96"/>
      <c r="AZ7" s="97"/>
      <c r="BA7" s="97"/>
      <c r="BB7" s="97"/>
      <c r="BC7" s="96"/>
      <c r="BD7" s="97"/>
      <c r="BE7" s="97"/>
      <c r="BF7" s="97"/>
      <c r="BG7" s="96"/>
      <c r="BH7" s="95"/>
      <c r="BI7" s="95"/>
      <c r="BJ7" s="95"/>
      <c r="BK7" s="96"/>
      <c r="BL7" s="95"/>
      <c r="BM7" s="95"/>
      <c r="BN7" s="95"/>
      <c r="BO7" s="96"/>
      <c r="BP7" s="95"/>
      <c r="BQ7" s="95"/>
      <c r="BR7" s="95"/>
      <c r="BS7" s="96"/>
      <c r="BT7" s="95"/>
      <c r="BU7" s="95"/>
      <c r="BV7" s="95"/>
      <c r="BW7" s="96"/>
      <c r="BX7" s="95"/>
      <c r="BY7" s="95"/>
      <c r="BZ7" s="95"/>
      <c r="CA7" s="96"/>
      <c r="CB7" s="95"/>
      <c r="CC7" s="95"/>
      <c r="CD7" s="95"/>
      <c r="CE7" s="96"/>
      <c r="CF7" s="95"/>
      <c r="CG7" s="95"/>
      <c r="CH7" s="95"/>
      <c r="CI7" s="95"/>
      <c r="CJ7" s="95"/>
      <c r="CK7" s="95"/>
      <c r="CL7" s="95"/>
      <c r="CM7" s="95"/>
      <c r="CN7" s="95"/>
      <c r="CO7" s="95"/>
      <c r="CP7" s="95"/>
      <c r="CQ7" s="95"/>
      <c r="CR7" s="95"/>
      <c r="CS7" s="95">
        <f>SUM(CS9:CS96)</f>
        <v>33</v>
      </c>
      <c r="CT7" s="95"/>
      <c r="CU7" s="95"/>
      <c r="CV7" s="95"/>
      <c r="CW7" s="95"/>
      <c r="CX7" s="94"/>
      <c r="CY7" s="94"/>
      <c r="CZ7" s="94"/>
      <c r="DA7" s="94"/>
      <c r="DB7" s="92"/>
      <c r="DC7" s="92"/>
      <c r="DD7" s="92"/>
      <c r="DE7" s="92"/>
      <c r="DF7" s="92"/>
      <c r="DG7" s="92"/>
      <c r="DH7" s="91"/>
      <c r="DI7" s="93">
        <f>IF(DA9&lt;0.6,1,4)</f>
        <v>4</v>
      </c>
      <c r="DJ7" s="92"/>
      <c r="DK7" s="92"/>
      <c r="DL7" s="92"/>
      <c r="DM7" s="92"/>
      <c r="DN7" s="92"/>
      <c r="DO7" s="92"/>
      <c r="DP7" s="92"/>
      <c r="DQ7" s="92"/>
      <c r="DR7" s="92"/>
      <c r="DS7" s="92"/>
      <c r="DT7" s="92"/>
      <c r="DU7" s="92"/>
      <c r="DV7" s="92"/>
      <c r="DW7" s="92"/>
      <c r="DX7" s="92"/>
      <c r="DY7" s="92"/>
      <c r="DZ7" s="92"/>
      <c r="EA7" s="92"/>
      <c r="EB7" s="92"/>
      <c r="EC7" s="92"/>
      <c r="ED7" s="92"/>
      <c r="EE7" s="92"/>
      <c r="EF7" s="92"/>
      <c r="EG7" s="92"/>
      <c r="EH7" s="92"/>
      <c r="EI7" s="92"/>
      <c r="EJ7" s="92"/>
      <c r="EK7" s="92"/>
      <c r="EL7" s="92"/>
      <c r="EM7" s="92"/>
      <c r="EN7" s="92"/>
      <c r="EO7" s="92"/>
      <c r="EP7" s="92"/>
      <c r="EQ7" s="92"/>
      <c r="ER7" s="92"/>
      <c r="ES7" s="92"/>
      <c r="ET7" s="92"/>
      <c r="EU7" s="92"/>
      <c r="EV7" s="92"/>
      <c r="EW7" s="92"/>
      <c r="EX7" s="92"/>
      <c r="EY7" s="92"/>
      <c r="EZ7" s="92"/>
      <c r="FA7" s="92"/>
      <c r="FB7" s="92"/>
      <c r="FC7" s="92"/>
      <c r="FD7" s="92"/>
      <c r="FE7" s="92"/>
      <c r="FF7" s="92"/>
      <c r="FG7" s="92"/>
      <c r="FH7" s="92"/>
      <c r="FI7" s="92"/>
      <c r="FJ7" s="92"/>
      <c r="FK7" s="92"/>
      <c r="FL7" s="92"/>
      <c r="FM7" s="92"/>
      <c r="FN7" s="92"/>
      <c r="FO7" s="92"/>
      <c r="FP7" s="92"/>
      <c r="FQ7" s="92"/>
      <c r="FR7" s="92"/>
      <c r="FS7" s="92"/>
      <c r="FT7" s="92"/>
      <c r="FU7" s="92"/>
      <c r="FV7" s="92"/>
      <c r="FW7" s="92"/>
      <c r="FX7" s="92"/>
      <c r="FY7" s="92"/>
      <c r="FZ7" s="92"/>
      <c r="GA7" s="92"/>
      <c r="GB7" s="92"/>
      <c r="GC7" s="92"/>
      <c r="GD7" s="92"/>
      <c r="GE7" s="92"/>
      <c r="GF7" s="92"/>
      <c r="GG7" s="92"/>
      <c r="GH7" s="92"/>
      <c r="GI7" s="91"/>
      <c r="GK7" s="1"/>
    </row>
    <row r="8" spans="1:193 1680:1680" ht="61.2" x14ac:dyDescent="0.2">
      <c r="A8" s="219" t="s">
        <v>428</v>
      </c>
      <c r="B8" s="72" t="s">
        <v>427</v>
      </c>
      <c r="C8" s="72" t="s">
        <v>568</v>
      </c>
      <c r="D8" s="72" t="s">
        <v>425</v>
      </c>
      <c r="E8" s="72" t="s">
        <v>424</v>
      </c>
      <c r="F8" s="72" t="s">
        <v>423</v>
      </c>
      <c r="G8" s="72" t="s">
        <v>422</v>
      </c>
      <c r="H8" s="72" t="s">
        <v>421</v>
      </c>
      <c r="I8" s="355" t="s">
        <v>420</v>
      </c>
      <c r="J8" s="173" t="s">
        <v>419</v>
      </c>
      <c r="K8" s="173" t="s">
        <v>418</v>
      </c>
      <c r="L8" s="173" t="s">
        <v>417</v>
      </c>
      <c r="M8" s="173" t="s">
        <v>416</v>
      </c>
      <c r="N8" s="87" t="s">
        <v>415</v>
      </c>
      <c r="O8" s="173" t="s">
        <v>414</v>
      </c>
      <c r="P8" s="173" t="s">
        <v>413</v>
      </c>
      <c r="Q8" s="173" t="s">
        <v>412</v>
      </c>
      <c r="R8" s="173" t="s">
        <v>411</v>
      </c>
      <c r="S8" s="173" t="s">
        <v>410</v>
      </c>
      <c r="T8" s="173" t="s">
        <v>409</v>
      </c>
      <c r="U8" s="173" t="s">
        <v>408</v>
      </c>
      <c r="V8" s="173" t="s">
        <v>407</v>
      </c>
      <c r="W8" s="173" t="s">
        <v>406</v>
      </c>
      <c r="X8" s="173" t="s">
        <v>405</v>
      </c>
      <c r="Y8" s="173" t="s">
        <v>404</v>
      </c>
      <c r="Z8" s="173" t="s">
        <v>403</v>
      </c>
      <c r="AA8" s="173" t="s">
        <v>402</v>
      </c>
      <c r="AB8" s="173" t="s">
        <v>401</v>
      </c>
      <c r="AC8" s="72" t="s">
        <v>27</v>
      </c>
      <c r="AD8" s="72" t="s">
        <v>400</v>
      </c>
      <c r="AE8" s="72" t="s">
        <v>33</v>
      </c>
      <c r="AF8" s="72" t="s">
        <v>399</v>
      </c>
      <c r="AG8" s="72" t="s">
        <v>398</v>
      </c>
      <c r="AH8" s="72" t="s">
        <v>397</v>
      </c>
      <c r="AI8" s="72" t="s">
        <v>396</v>
      </c>
      <c r="AJ8" s="72" t="s">
        <v>395</v>
      </c>
      <c r="AK8" s="72" t="s">
        <v>394</v>
      </c>
      <c r="AL8" s="72" t="s">
        <v>393</v>
      </c>
      <c r="AM8" s="220" t="s">
        <v>392</v>
      </c>
      <c r="AN8" s="220" t="s">
        <v>391</v>
      </c>
      <c r="AO8" s="221" t="s">
        <v>390</v>
      </c>
      <c r="AP8" s="221" t="s">
        <v>389</v>
      </c>
      <c r="AQ8" s="222" t="s">
        <v>388</v>
      </c>
      <c r="AR8" s="222" t="s">
        <v>387</v>
      </c>
      <c r="AS8" s="223" t="s">
        <v>386</v>
      </c>
      <c r="AT8" s="223" t="s">
        <v>385</v>
      </c>
      <c r="AU8" s="224" t="s">
        <v>384</v>
      </c>
      <c r="AV8" s="225" t="s">
        <v>383</v>
      </c>
      <c r="AW8" s="225" t="s">
        <v>382</v>
      </c>
      <c r="AX8" s="225" t="s">
        <v>381</v>
      </c>
      <c r="AY8" s="226" t="s">
        <v>380</v>
      </c>
      <c r="AZ8" s="226" t="s">
        <v>379</v>
      </c>
      <c r="BA8" s="227" t="s">
        <v>378</v>
      </c>
      <c r="BB8" s="227" t="s">
        <v>377</v>
      </c>
      <c r="BC8" s="228" t="s">
        <v>376</v>
      </c>
      <c r="BD8" s="228" t="s">
        <v>375</v>
      </c>
      <c r="BE8" s="229" t="s">
        <v>374</v>
      </c>
      <c r="BF8" s="229" t="s">
        <v>373</v>
      </c>
      <c r="BG8" s="230" t="s">
        <v>372</v>
      </c>
      <c r="BH8" s="230" t="s">
        <v>371</v>
      </c>
      <c r="BI8" s="231" t="s">
        <v>370</v>
      </c>
      <c r="BJ8" s="231" t="s">
        <v>369</v>
      </c>
      <c r="BK8" s="232" t="s">
        <v>368</v>
      </c>
      <c r="BL8" s="232" t="s">
        <v>367</v>
      </c>
      <c r="BM8" s="233" t="s">
        <v>366</v>
      </c>
      <c r="BN8" s="233" t="s">
        <v>365</v>
      </c>
      <c r="BO8" s="224" t="s">
        <v>361</v>
      </c>
      <c r="BP8" s="224" t="s">
        <v>364</v>
      </c>
      <c r="BQ8" s="225" t="s">
        <v>363</v>
      </c>
      <c r="BR8" s="225" t="s">
        <v>362</v>
      </c>
      <c r="BS8" s="226" t="s">
        <v>361</v>
      </c>
      <c r="BT8" s="226" t="s">
        <v>360</v>
      </c>
      <c r="BU8" s="227" t="s">
        <v>359</v>
      </c>
      <c r="BV8" s="227" t="s">
        <v>358</v>
      </c>
      <c r="BW8" s="228" t="s">
        <v>357</v>
      </c>
      <c r="BX8" s="228" t="s">
        <v>356</v>
      </c>
      <c r="BY8" s="229" t="s">
        <v>355</v>
      </c>
      <c r="BZ8" s="229" t="s">
        <v>354</v>
      </c>
      <c r="CA8" s="230" t="s">
        <v>353</v>
      </c>
      <c r="CB8" s="230" t="s">
        <v>352</v>
      </c>
      <c r="CC8" s="231" t="s">
        <v>351</v>
      </c>
      <c r="CD8" s="231" t="s">
        <v>350</v>
      </c>
      <c r="CE8" s="232" t="s">
        <v>349</v>
      </c>
      <c r="CF8" s="232" t="s">
        <v>348</v>
      </c>
      <c r="CG8" s="233" t="s">
        <v>347</v>
      </c>
      <c r="CH8" s="233" t="s">
        <v>346</v>
      </c>
      <c r="CI8" s="233"/>
      <c r="CJ8" s="233"/>
      <c r="CK8" s="233"/>
      <c r="CL8" s="72" t="s">
        <v>345</v>
      </c>
      <c r="CM8" s="72" t="s">
        <v>344</v>
      </c>
      <c r="CN8" s="72" t="s">
        <v>343</v>
      </c>
      <c r="CO8" s="72" t="s">
        <v>342</v>
      </c>
      <c r="CP8" s="72" t="s">
        <v>341</v>
      </c>
      <c r="CQ8" s="72" t="s">
        <v>340</v>
      </c>
      <c r="CR8" s="73" t="s">
        <v>339</v>
      </c>
      <c r="CS8" s="73" t="s">
        <v>338</v>
      </c>
      <c r="CT8" s="73"/>
      <c r="CU8" s="72" t="s">
        <v>337</v>
      </c>
      <c r="CV8" s="72" t="s">
        <v>336</v>
      </c>
      <c r="CW8" s="71"/>
      <c r="CX8" s="71" t="s">
        <v>335</v>
      </c>
      <c r="CY8" s="71" t="s">
        <v>334</v>
      </c>
      <c r="CZ8" s="71" t="s">
        <v>333</v>
      </c>
      <c r="DA8" s="71" t="s">
        <v>332</v>
      </c>
      <c r="DB8" s="71" t="s">
        <v>331</v>
      </c>
      <c r="DC8" s="71" t="s">
        <v>330</v>
      </c>
      <c r="DD8" s="71" t="s">
        <v>329</v>
      </c>
      <c r="DE8" s="71" t="s">
        <v>328</v>
      </c>
      <c r="DF8" s="71" t="s">
        <v>327</v>
      </c>
      <c r="DG8" s="71" t="s">
        <v>326</v>
      </c>
      <c r="DH8" s="71"/>
      <c r="DI8" s="71" t="s">
        <v>325</v>
      </c>
      <c r="DJ8" s="71" t="s">
        <v>324</v>
      </c>
      <c r="DK8" s="71" t="s">
        <v>323</v>
      </c>
      <c r="DL8" s="71" t="s">
        <v>322</v>
      </c>
      <c r="DM8" s="71" t="s">
        <v>321</v>
      </c>
      <c r="DN8" s="71" t="s">
        <v>320</v>
      </c>
      <c r="DO8" s="71" t="s">
        <v>319</v>
      </c>
      <c r="DP8" s="71" t="s">
        <v>318</v>
      </c>
      <c r="DQ8" s="71" t="s">
        <v>317</v>
      </c>
      <c r="DR8" s="71" t="s">
        <v>316</v>
      </c>
      <c r="DS8" s="71" t="s">
        <v>315</v>
      </c>
      <c r="DT8" s="71" t="s">
        <v>314</v>
      </c>
      <c r="DU8" s="71" t="s">
        <v>313</v>
      </c>
      <c r="DV8" s="71" t="s">
        <v>312</v>
      </c>
      <c r="DW8" s="71" t="s">
        <v>311</v>
      </c>
      <c r="DX8" s="71" t="s">
        <v>310</v>
      </c>
      <c r="DY8" s="71" t="s">
        <v>309</v>
      </c>
      <c r="DZ8" s="71" t="s">
        <v>308</v>
      </c>
      <c r="EA8" s="71" t="s">
        <v>307</v>
      </c>
      <c r="EB8" s="71" t="s">
        <v>306</v>
      </c>
      <c r="EC8" s="71" t="s">
        <v>305</v>
      </c>
      <c r="ED8" s="71" t="s">
        <v>304</v>
      </c>
      <c r="EE8" s="71" t="s">
        <v>303</v>
      </c>
      <c r="EF8" s="71" t="s">
        <v>302</v>
      </c>
      <c r="EG8" s="71" t="s">
        <v>301</v>
      </c>
      <c r="EH8" s="71" t="s">
        <v>300</v>
      </c>
      <c r="EI8" s="71" t="s">
        <v>299</v>
      </c>
      <c r="EJ8" s="71" t="s">
        <v>298</v>
      </c>
      <c r="EK8" s="71" t="s">
        <v>297</v>
      </c>
      <c r="EL8" s="71" t="s">
        <v>296</v>
      </c>
      <c r="EM8" s="71" t="s">
        <v>295</v>
      </c>
      <c r="EN8" s="71" t="s">
        <v>294</v>
      </c>
      <c r="EO8" s="71" t="s">
        <v>293</v>
      </c>
      <c r="EP8" s="71" t="s">
        <v>292</v>
      </c>
      <c r="EQ8" s="71" t="s">
        <v>291</v>
      </c>
      <c r="ER8" s="71" t="s">
        <v>290</v>
      </c>
      <c r="ES8" s="71" t="s">
        <v>289</v>
      </c>
      <c r="ET8" s="71" t="s">
        <v>288</v>
      </c>
      <c r="EU8" s="71" t="s">
        <v>287</v>
      </c>
      <c r="EV8" s="71" t="s">
        <v>286</v>
      </c>
      <c r="EW8" s="71" t="s">
        <v>285</v>
      </c>
      <c r="EX8" s="71" t="s">
        <v>284</v>
      </c>
      <c r="EY8" s="71" t="s">
        <v>283</v>
      </c>
      <c r="EZ8" s="71" t="s">
        <v>282</v>
      </c>
      <c r="FA8" s="71" t="s">
        <v>281</v>
      </c>
      <c r="FB8" s="71" t="s">
        <v>280</v>
      </c>
      <c r="FC8" s="71" t="s">
        <v>279</v>
      </c>
      <c r="FD8" s="71" t="s">
        <v>278</v>
      </c>
      <c r="FE8" s="71" t="s">
        <v>277</v>
      </c>
      <c r="FF8" s="71" t="s">
        <v>276</v>
      </c>
      <c r="FG8" s="71" t="s">
        <v>275</v>
      </c>
      <c r="FH8" s="71" t="s">
        <v>274</v>
      </c>
      <c r="FI8" s="71" t="s">
        <v>273</v>
      </c>
      <c r="FJ8" s="71" t="s">
        <v>272</v>
      </c>
      <c r="FK8" s="71" t="s">
        <v>271</v>
      </c>
      <c r="FL8" s="71" t="s">
        <v>270</v>
      </c>
      <c r="FM8" s="71" t="s">
        <v>269</v>
      </c>
      <c r="FN8" s="71" t="s">
        <v>268</v>
      </c>
      <c r="FO8" s="71" t="s">
        <v>267</v>
      </c>
      <c r="FP8" s="71" t="s">
        <v>266</v>
      </c>
      <c r="FQ8" s="71" t="s">
        <v>265</v>
      </c>
      <c r="FR8" s="71" t="s">
        <v>264</v>
      </c>
      <c r="FS8" s="71" t="s">
        <v>263</v>
      </c>
      <c r="FT8" s="71" t="s">
        <v>262</v>
      </c>
      <c r="FU8" s="71" t="s">
        <v>261</v>
      </c>
      <c r="FV8" s="71" t="s">
        <v>260</v>
      </c>
      <c r="FW8" s="71" t="s">
        <v>259</v>
      </c>
      <c r="FX8" s="71" t="s">
        <v>258</v>
      </c>
      <c r="FY8" s="71" t="s">
        <v>257</v>
      </c>
      <c r="FZ8" s="71" t="s">
        <v>256</v>
      </c>
      <c r="GA8" s="71" t="s">
        <v>255</v>
      </c>
      <c r="GB8" s="71" t="s">
        <v>254</v>
      </c>
      <c r="GC8" s="71" t="s">
        <v>253</v>
      </c>
      <c r="GD8" s="71" t="s">
        <v>252</v>
      </c>
      <c r="GE8" s="71" t="s">
        <v>251</v>
      </c>
      <c r="GF8" s="71" t="s">
        <v>250</v>
      </c>
      <c r="GG8" s="71" t="s">
        <v>249</v>
      </c>
      <c r="GH8" s="71" t="s">
        <v>248</v>
      </c>
      <c r="GI8" s="70" t="s">
        <v>247</v>
      </c>
      <c r="GJ8" s="45"/>
      <c r="GK8" s="356"/>
    </row>
    <row r="9" spans="1:193 1680:1680" ht="201.75" customHeight="1" x14ac:dyDescent="0.2">
      <c r="A9" s="120">
        <v>1</v>
      </c>
      <c r="B9" s="119" t="s">
        <v>569</v>
      </c>
      <c r="C9" s="63" t="s">
        <v>570</v>
      </c>
      <c r="D9" s="214" t="s">
        <v>205</v>
      </c>
      <c r="E9" s="64" t="s">
        <v>196</v>
      </c>
      <c r="F9" s="51" t="s">
        <v>223</v>
      </c>
      <c r="G9" s="59" t="s">
        <v>210</v>
      </c>
      <c r="H9" s="59" t="s">
        <v>185</v>
      </c>
      <c r="I9" s="58" t="s">
        <v>20</v>
      </c>
      <c r="J9" s="58" t="s">
        <v>53</v>
      </c>
      <c r="K9" s="58" t="s">
        <v>54</v>
      </c>
      <c r="L9" s="58" t="s">
        <v>54</v>
      </c>
      <c r="M9" s="58" t="s">
        <v>53</v>
      </c>
      <c r="N9" s="58" t="s">
        <v>54</v>
      </c>
      <c r="O9" s="58" t="s">
        <v>54</v>
      </c>
      <c r="P9" s="58" t="s">
        <v>54</v>
      </c>
      <c r="Q9" s="58" t="s">
        <v>53</v>
      </c>
      <c r="R9" s="58" t="s">
        <v>54</v>
      </c>
      <c r="S9" s="58" t="s">
        <v>54</v>
      </c>
      <c r="T9" s="58" t="s">
        <v>54</v>
      </c>
      <c r="U9" s="58" t="s">
        <v>54</v>
      </c>
      <c r="V9" s="58" t="s">
        <v>54</v>
      </c>
      <c r="W9" s="58" t="s">
        <v>54</v>
      </c>
      <c r="X9" s="58" t="s">
        <v>53</v>
      </c>
      <c r="Y9" s="58" t="s">
        <v>53</v>
      </c>
      <c r="Z9" s="58" t="s">
        <v>53</v>
      </c>
      <c r="AA9" s="58" t="s">
        <v>53</v>
      </c>
      <c r="AB9" s="58" t="s">
        <v>53</v>
      </c>
      <c r="AC9" s="357" t="str">
        <f t="shared" ref="AC9:AC19" si="0">I9</f>
        <v>2 - Baja</v>
      </c>
      <c r="AD9" s="358">
        <f t="shared" ref="AD9:AD19" si="1">IFERROR(IF(I9="1 - Muy Baja",0.2,IF(I9="2 - Baja",0.4,IF(I9="3 - Media",0.6,IF(I9="4 - Alta",0.8,1)))),"")</f>
        <v>0.4</v>
      </c>
      <c r="AE9" s="357" t="str">
        <f t="shared" ref="AE9:AE19" si="2">CONCATENATE(CY9," - ",CZ9)</f>
        <v>4 - Mayor</v>
      </c>
      <c r="AF9" s="358">
        <f t="shared" ref="AF9:AF19" si="3">IFERROR(IF(CY9=1,0.2,IF(CY9=2,0.4,IF(CY9=3,0.6,IF(CY9=4,0.8,1)))),"")</f>
        <v>0.8</v>
      </c>
      <c r="AG9" s="56" t="str">
        <f>IFERROR(INDEX('[7]G VALORIZ'!$BLU$685:$BLY$689,MATCH(I9,'[7]G VALORIZ'!$BLS$685:$BLS$689,0),MATCH(AE9,'[7]G VALORIZ'!$BLU$683:$BLY$683,0)),"")</f>
        <v>MODERADO</v>
      </c>
      <c r="AH9" s="358">
        <f t="shared" ref="AH9:AH19" si="4">AD9*AF9</f>
        <v>0.32000000000000006</v>
      </c>
      <c r="AI9" s="65" t="s">
        <v>571</v>
      </c>
      <c r="AJ9" s="54" t="s">
        <v>572</v>
      </c>
      <c r="AK9" s="64" t="s">
        <v>573</v>
      </c>
      <c r="AL9" s="59" t="s">
        <v>574</v>
      </c>
      <c r="AM9" s="51" t="s">
        <v>35</v>
      </c>
      <c r="AN9" s="54" t="s">
        <v>46</v>
      </c>
      <c r="AO9" s="54" t="s">
        <v>50</v>
      </c>
      <c r="AP9" s="51" t="s">
        <v>52</v>
      </c>
      <c r="AQ9" s="51" t="s">
        <v>35</v>
      </c>
      <c r="AR9" s="54" t="s">
        <v>46</v>
      </c>
      <c r="AS9" s="54" t="s">
        <v>50</v>
      </c>
      <c r="AT9" s="51" t="s">
        <v>52</v>
      </c>
      <c r="AU9" s="51" t="s">
        <v>35</v>
      </c>
      <c r="AV9" s="54" t="s">
        <v>46</v>
      </c>
      <c r="AW9" s="54" t="s">
        <v>50</v>
      </c>
      <c r="AX9" s="51" t="s">
        <v>52</v>
      </c>
      <c r="AY9" s="359"/>
      <c r="AZ9" s="360"/>
      <c r="BA9" s="360"/>
      <c r="BB9" s="359"/>
      <c r="BC9" s="359"/>
      <c r="BD9" s="360"/>
      <c r="BE9" s="360"/>
      <c r="BF9" s="359"/>
      <c r="BG9" s="51"/>
      <c r="BH9" s="54"/>
      <c r="BI9" s="54"/>
      <c r="BJ9" s="51"/>
      <c r="BK9" s="51"/>
      <c r="BL9" s="54"/>
      <c r="BM9" s="54"/>
      <c r="BN9" s="51"/>
      <c r="BO9" s="51"/>
      <c r="BP9" s="54"/>
      <c r="BQ9" s="54"/>
      <c r="BR9" s="51"/>
      <c r="BS9" s="51"/>
      <c r="BT9" s="54"/>
      <c r="BU9" s="54"/>
      <c r="BV9" s="51"/>
      <c r="BW9" s="51"/>
      <c r="BX9" s="54"/>
      <c r="BY9" s="54"/>
      <c r="BZ9" s="51"/>
      <c r="CA9" s="51"/>
      <c r="CB9" s="54"/>
      <c r="CC9" s="54"/>
      <c r="CD9" s="51"/>
      <c r="CE9" s="51"/>
      <c r="CF9" s="54"/>
      <c r="CG9" s="54"/>
      <c r="CH9" s="51"/>
      <c r="CI9" s="54"/>
      <c r="CJ9" s="54"/>
      <c r="CK9" s="51"/>
      <c r="CL9" s="119" t="str">
        <f>IFERROR(IF(GE9&lt;=1,"1 - Muy Baja",VLOOKUP(GE9,'[8]G VALORIZ'!$BLR$689:$BLS$693,2,0)),"")</f>
        <v>1 - Muy Baja</v>
      </c>
      <c r="CM9" s="361">
        <f t="shared" ref="CM9:CM19" si="5">GF9</f>
        <v>0.05</v>
      </c>
      <c r="CN9" s="119" t="str">
        <f>IFERROR(IF(GG9&lt;=1,"1 - Leve",HLOOKUP(GG9,#REF!,2,0)),"")</f>
        <v/>
      </c>
      <c r="CO9" s="361">
        <f>GI9</f>
        <v>0.8</v>
      </c>
      <c r="CP9" s="52" t="str">
        <f t="shared" ref="CP9:CP19" si="6">IFERROR(INDEX($BLU$685:$BLY$689,MATCH(GE9,$BLR$685:$BLR$689,0),MATCH(GG9,$BLU$682:$BLY$682,0)),"")</f>
        <v>MODERADO</v>
      </c>
      <c r="CQ9" s="358">
        <f>CM9*CO9</f>
        <v>4.0000000000000008E-2</v>
      </c>
      <c r="CR9" s="63" t="s">
        <v>456</v>
      </c>
      <c r="CS9" s="362">
        <f>IF(CP9="BAJO",0.1,IF(CP9="MODERADO",3,5))</f>
        <v>3</v>
      </c>
      <c r="CT9" s="51"/>
      <c r="CU9" s="50" t="s">
        <v>1267</v>
      </c>
      <c r="CV9" s="65" t="s">
        <v>1235</v>
      </c>
      <c r="CW9" s="158"/>
      <c r="CX9" s="47">
        <f t="shared" ref="CX9:CX19" si="7">COUNTIF(J9:AB9,"SI")</f>
        <v>11</v>
      </c>
      <c r="CY9" s="49">
        <f>IF(CX9&lt;6,3,IF(CX9&gt;11,5,4))</f>
        <v>4</v>
      </c>
      <c r="CZ9" s="47" t="str">
        <f>IF(CX9&lt;6,"Moderado",IF(CX9&gt;11,"Catastrófico","Mayor"))</f>
        <v>Mayor</v>
      </c>
      <c r="DA9" s="153">
        <f>IF(CY9=3,0.6,IF(CY9=4,0.8,1))</f>
        <v>0.8</v>
      </c>
      <c r="DB9" s="48">
        <f>IF(AN9="",0,IF(AN9="Automático",0.25,IF(AN9="Manual",0.15,0)))</f>
        <v>0.25</v>
      </c>
      <c r="DC9" s="48">
        <f t="shared" ref="DC9:DC19" si="8">IF(AI9="",0,IF(AO9="Preventivo",0.25,IF(AO9="Detectivo",0.15,IF(AO9="Correctivo",0.1,0))))</f>
        <v>0.25</v>
      </c>
      <c r="DD9" s="47">
        <f>IF(OR(AN9=0,AO9=0),0,DB9+DC9)</f>
        <v>0.5</v>
      </c>
      <c r="DE9" s="273">
        <f t="shared" ref="DE9:DE19" si="9">IF(DF9&gt;0.8,5,IF(DF9&gt;0.6,4,IF(DF9&gt;0.4,3,IF(DF9&gt;0.2,2,1))))</f>
        <v>1</v>
      </c>
      <c r="DF9" s="187">
        <f t="shared" ref="DF9:DF19" si="10">IF(OR(AP9="Ambos",AP9="Probabilidad"),$AD9-($AD9*$DD9),$AD9)</f>
        <v>0.2</v>
      </c>
      <c r="DG9" s="273">
        <f>IF(DI9&gt;0.8,5,IF(DI9&gt;0.6,4,3))</f>
        <v>4</v>
      </c>
      <c r="DH9" s="273"/>
      <c r="DI9" s="187">
        <f t="shared" ref="DI9:DI19" si="11">IF(OR(AP9="Ambos",AP9="Impacto"),$DA9-($DA9*$DD9),$DA9)</f>
        <v>0.8</v>
      </c>
      <c r="DJ9" s="48">
        <f t="shared" ref="DJ9:DJ19" si="12">IF(AR9="",0,IF(AR9="Automático",0.25,IF(AR9="Manual",0.15,0)))</f>
        <v>0.25</v>
      </c>
      <c r="DK9" s="48">
        <f t="shared" ref="DK9:DK19" si="13">IF(AS9="",0,IF(AS9="Preventivo",0.25,IF(AS9="Detectivo",0.15,IF(AS9="Correctivo",0.1,0))))</f>
        <v>0.25</v>
      </c>
      <c r="DL9" s="47">
        <f t="shared" ref="DL9:DL19" si="14">IF(OR(AR9=0,AS9=0),0,DJ9+DK9)</f>
        <v>0.5</v>
      </c>
      <c r="DM9" s="273">
        <f t="shared" ref="DM9:DM19" si="15">IF(DN9&gt;0.8,5,IF(DN9&gt;0.6,4,IF(DN9&gt;0.4,3,IF(DN9&gt;0.2,2,1))))</f>
        <v>1</v>
      </c>
      <c r="DN9" s="187">
        <f t="shared" ref="DN9:DN19" si="16">IF(OR(AT9="Ambos",AT9="Probabilidad"),DF9-(DF9*$DL9),DF9)</f>
        <v>0.1</v>
      </c>
      <c r="DO9" s="273">
        <f t="shared" ref="DO9:DO19" si="17">IF(DP9&gt;0.8,5,IF(DP9&gt;0.6,4,3))</f>
        <v>4</v>
      </c>
      <c r="DP9" s="187">
        <f t="shared" ref="DP9:DP19" si="18">IF(OR(AT9="Ambos",AT9="Impacto"),$DI9-($DI9*$DL9),$DI9)</f>
        <v>0.8</v>
      </c>
      <c r="DQ9" s="48">
        <f t="shared" ref="DQ9:DQ19" si="19">IF(AV9="",0,IF(AV9="Automático",0.25,IF(AV9="Manual",0.15,0)))</f>
        <v>0.25</v>
      </c>
      <c r="DR9" s="48">
        <f t="shared" ref="DR9:DR19" si="20">IF(AW9="",0,IF(AW9="Preventivo",0.25,IF(AW9="Detectivo",0.15,IF(AW9="Correctivo",0.1,0))))</f>
        <v>0.25</v>
      </c>
      <c r="DS9" s="47">
        <f t="shared" ref="DS9:DS19" si="21">IF(OR(AV9=0,AW9=0),0,DQ9+DR9)</f>
        <v>0.5</v>
      </c>
      <c r="DT9" s="273">
        <f t="shared" ref="DT9:DT19" si="22">IF(DU9&gt;0.8,5,IF(DU9&gt;0.6,4,IF(DU9&gt;0.4,3,IF(DU9&gt;0.2,2,1))))</f>
        <v>1</v>
      </c>
      <c r="DU9" s="187">
        <f t="shared" ref="DU9:DU19" si="23">IF(OR(AX9="Ambos",AX9="Probabilidad"),DN9-(DN9*$DS9),DN9)</f>
        <v>0.05</v>
      </c>
      <c r="DV9" s="273">
        <f t="shared" ref="DV9:DV19" si="24">IF(DW9&gt;0.8,5,IF(DW9&gt;0.6,4,3))</f>
        <v>4</v>
      </c>
      <c r="DW9" s="187">
        <f t="shared" ref="DW9:DW19" si="25">IF(OR(AX9="Ambos",AX9="Impacto"),$DP9-($DP9*$DS9),$DP9)</f>
        <v>0.8</v>
      </c>
      <c r="DX9" s="48">
        <f t="shared" ref="DX9:DX19" si="26">IF(AZ9="",0,IF(AZ9="Automático",0.25,IF(AZ9="Manual",0.15,0)))</f>
        <v>0</v>
      </c>
      <c r="DY9" s="48">
        <f t="shared" ref="DY9:DY19" si="27">IF(BA9="",0,IF(BA9="Preventivo",0.25,IF(BA9="Detectivo",0.15,IF(BA10="Correctivo",0.1,0))))</f>
        <v>0</v>
      </c>
      <c r="DZ9" s="47">
        <f t="shared" ref="DZ9:DZ19" si="28">IF(OR(AZ9=0,BA9=0),0,DX9+DY9)</f>
        <v>0</v>
      </c>
      <c r="EA9" s="273">
        <f t="shared" ref="EA9:EA19" si="29">IF(EB9&gt;0.8,5,IF(EB9&gt;0.6,4,IF(EB9&gt;0.4,3,IF(EB9&gt;0.2,2,1))))</f>
        <v>1</v>
      </c>
      <c r="EB9" s="187">
        <f t="shared" ref="EB9:EB19" si="30">IF(OR(BB9="Ambos",BB9="Probabilidad"),DU9-(DU9*$DZ9),DU9)</f>
        <v>0.05</v>
      </c>
      <c r="EC9" s="273">
        <f t="shared" ref="EC9:EC19" si="31">IF(ED9&gt;0.8,5,IF(ED9&gt;0.6,4,3))</f>
        <v>4</v>
      </c>
      <c r="ED9" s="187">
        <f t="shared" ref="ED9:ED19" si="32">IF(OR(BB9="Ambos",BB9="Impacto"),$DW9-($DW9*$DZ9),$DW9)</f>
        <v>0.8</v>
      </c>
      <c r="EE9" s="48">
        <f t="shared" ref="EE9:EE19" si="33">IF(BD9="",0,IF(BD9="Automático",0.25,IF(BD9="Manual",0.15,0)))</f>
        <v>0</v>
      </c>
      <c r="EF9" s="48">
        <f t="shared" ref="EF9:EF19" si="34">IF(BE9="",0,IF(BE9="Preventivo",0.25,IF(BE9="Detectivo",0.15,IF(BE9="Correctivo",0.1,0))))</f>
        <v>0</v>
      </c>
      <c r="EG9" s="47">
        <f t="shared" ref="EG9:EG19" si="35">IF(OR(BD9=0,BE9=0),0,EE9+EF9)</f>
        <v>0</v>
      </c>
      <c r="EH9" s="273">
        <f t="shared" ref="EH9:EH19" si="36">IF(EI9&gt;0.8,5,IF(EI9&gt;0.6,4,IF(EI9&gt;0.4,3,IF(EI9&gt;0.2,2,1))))</f>
        <v>1</v>
      </c>
      <c r="EI9" s="187">
        <f t="shared" ref="EI9:EI19" si="37">IF(OR(BF9="Ambos",BF9="Probabilidad"),EB9-(EB9*$EG9),EB9)</f>
        <v>0.05</v>
      </c>
      <c r="EJ9" s="273">
        <f t="shared" ref="EJ9:EJ19" si="38">IF(EK9&gt;0.8,5,IF(EK9&gt;0.6,4,3))</f>
        <v>4</v>
      </c>
      <c r="EK9" s="187">
        <f t="shared" ref="EK9:EK19" si="39">IF(OR(BF9="Ambos",BF9="Impacto"),$ED9-($ED9*$EG9),$ED9)</f>
        <v>0.8</v>
      </c>
      <c r="EL9" s="48">
        <f t="shared" ref="EL9:EL19" si="40">IF(BH9="",0,IF(BH9="Automático",0.25,IF(BH9="Manual",0.15,0)))</f>
        <v>0</v>
      </c>
      <c r="EM9" s="48">
        <f t="shared" ref="EM9:EM19" si="41">IF(BI9="",0,IF(BI9="Preventivo",0.25,IF(BI9="Detectivo",0.15,IF(BI9="Correctivo",0.1,0))))</f>
        <v>0</v>
      </c>
      <c r="EN9" s="47">
        <f t="shared" ref="EN9:EN19" si="42">IF(OR(BH9=0,BI9=0),0,EL9+EM9)</f>
        <v>0</v>
      </c>
      <c r="EO9" s="273">
        <f t="shared" ref="EO9:EO19" si="43">IF(EP9&gt;0.8,5,IF(EP9&gt;0.6,4,IF(EP9&gt;0.4,3,IF(EP9&gt;0.2,2,1))))</f>
        <v>1</v>
      </c>
      <c r="EP9" s="187">
        <f t="shared" ref="EP9:EP19" si="44">IF(OR(BF9="Ambos",BF9="Probabilidad"),EI9-(EI9*$EN9),EI9)</f>
        <v>0.05</v>
      </c>
      <c r="EQ9" s="273">
        <f t="shared" ref="EQ9:EQ19" si="45">IF(ER9&gt;0.8,5,IF(ER9&gt;0.6,4,3))</f>
        <v>4</v>
      </c>
      <c r="ER9" s="187">
        <f t="shared" ref="ER9:ER19" si="46">IF(OR(BJ9="Ambos",BJ9="Impacto"),$EK9-($EK9*$EN9),$EK9)</f>
        <v>0.8</v>
      </c>
      <c r="ES9" s="48">
        <f t="shared" ref="ES9:ES19" si="47">IF(BL9="",0,IF(BL9="Automático",0.25,IF(BL9="Manual",0.15,0)))</f>
        <v>0</v>
      </c>
      <c r="ET9" s="48">
        <f t="shared" ref="ET9:ET19" si="48">IF(BM9="",0,IF(BM9="Preventivo",0.25,IF(BM9="Detectivo",0.15,IF(BM9="Correctivo",0.1,0))))</f>
        <v>0</v>
      </c>
      <c r="EU9" s="47">
        <f t="shared" ref="EU9:EU19" si="49">IF(OR(BL9=0,BM9=0),0,ES9+ET9)</f>
        <v>0</v>
      </c>
      <c r="EV9" s="273">
        <f t="shared" ref="EV9:EV19" si="50">IF(EW9&gt;0.8,5,IF(EW9&gt;0.6,4,IF(EW9&gt;0.4,3,IF(EW9&gt;0.2,2,1))))</f>
        <v>1</v>
      </c>
      <c r="EW9" s="187">
        <f t="shared" ref="EW9:EW19" si="51">IF(OR(BP9="Ambos",BP9="Probabilidad"),EP9-(EP9*$EU9),EP9)</f>
        <v>0.05</v>
      </c>
      <c r="EX9" s="273">
        <f t="shared" ref="EX9:EX19" si="52">IF(EY9&gt;0.8,5,IF(EY9&gt;0.6,4,3))</f>
        <v>4</v>
      </c>
      <c r="EY9" s="187">
        <f t="shared" ref="EY9:EY19" si="53">IF(OR(BN9="Ambos",BN9="Impacto"),$ER9-($ER9*$EU9),$ER9)</f>
        <v>0.8</v>
      </c>
      <c r="EZ9" s="48">
        <f t="shared" ref="EZ9:EZ19" si="54">IF(BP9="",0,IF(BP9="Automático",0.25,IF(BP9="Manual",0.15,0)))</f>
        <v>0</v>
      </c>
      <c r="FA9" s="48">
        <f t="shared" ref="FA9:FA19" si="55">IF(BQ9="",0,IF(BQ9="Preventivo",0.25,IF(BQ9="Detectivo",0.15,IF(BQ9="Correctivo",0.1,0))))</f>
        <v>0</v>
      </c>
      <c r="FB9" s="47">
        <f t="shared" ref="FB9:FB19" si="56">IF(OR(BP9=0,BQ9=0),0,EZ9+FA9)</f>
        <v>0</v>
      </c>
      <c r="FC9" s="273">
        <f t="shared" ref="FC9:FC19" si="57">IF(FD9&gt;0.8,5,IF(FD9&gt;0.6,4,IF(FD9&gt;0.4,3,IF(FD9&gt;0.2,2,1))))</f>
        <v>1</v>
      </c>
      <c r="FD9" s="187">
        <f t="shared" ref="FD9:FD19" si="58">IF(OR(BR9="Ambos",BR9="Probabilidad"),EW9-(EW9*$FB9),EW9)</f>
        <v>0.05</v>
      </c>
      <c r="FE9" s="273">
        <f t="shared" ref="FE9:FE19" si="59">IF(FF9&gt;0.8,5,IF(FF9&gt;0.6,4,3))</f>
        <v>4</v>
      </c>
      <c r="FF9" s="187">
        <f t="shared" ref="FF9:FF19" si="60">IF(OR(BR9="Ambos",BR9="Impacto"),$EY9-($EY9*$FB9),$EY9)</f>
        <v>0.8</v>
      </c>
      <c r="FG9" s="48">
        <f t="shared" ref="FG9:FG19" si="61">IF(BT9="",0,IF(BT9="Automático",0.25,IF(BT9="Manual",0.15,0)))</f>
        <v>0</v>
      </c>
      <c r="FH9" s="48">
        <f t="shared" ref="FH9:FH19" si="62">IF(BU9="",0,IF(BU9="Preventivo",0.25,IF(BU9="Detectivo",0.15,IF(BU9="Correctivo",0.1,0))))</f>
        <v>0</v>
      </c>
      <c r="FI9" s="47">
        <f t="shared" ref="FI9:FI19" si="63">IF(OR(BT9=0,BU9=0),0,FG9+FH9)</f>
        <v>0</v>
      </c>
      <c r="FJ9" s="273">
        <f t="shared" ref="FJ9:FJ19" si="64">IF(FK9&gt;0.8,5,IF(FK9&gt;0.6,4,IF(FK9&gt;0.4,3,IF(FK9&gt;0.2,2,1))))</f>
        <v>1</v>
      </c>
      <c r="FK9" s="187">
        <f t="shared" ref="FK9:FK19" si="65">IF(OR(BV9="Ambos",BV9="Probabilidad"),FD9-(FD9*$FI9),FD9)</f>
        <v>0.05</v>
      </c>
      <c r="FL9" s="273">
        <f t="shared" ref="FL9:FL19" si="66">IF(FM9&gt;0.8,5,IF(FM9&gt;0.6,4,3))</f>
        <v>4</v>
      </c>
      <c r="FM9" s="187">
        <f t="shared" ref="FM9:FM19" si="67">IF(OR(BV9="Ambos",BV9="Impacto"),$FF9-($FF9*$FI9),$FF9)</f>
        <v>0.8</v>
      </c>
      <c r="FN9" s="48">
        <f t="shared" ref="FN9:FN19" si="68">IF(BX9="",0,IF(BX9="Automático",0.25,IF(BX9="Manual",0.15,0)))</f>
        <v>0</v>
      </c>
      <c r="FO9" s="48">
        <f t="shared" ref="FO9:FO19" si="69">IF(BY9="",0,IF(BY9="Preventivo",0.25,IF(BY9="Detectivo",0.15,IF(BY9="Correctivo",0.1,0))))</f>
        <v>0</v>
      </c>
      <c r="FP9" s="47">
        <f t="shared" ref="FP9:FP19" si="70">IF(OR(BX9=0,BY9=0),0,FN9+FO9)</f>
        <v>0</v>
      </c>
      <c r="FQ9" s="273">
        <f t="shared" ref="FQ9:FQ19" si="71">IF(FR9&gt;0.8,5,IF(FR9&gt;0.6,4,IF(FR9&gt;0.4,3,IF(FR9&gt;0.2,2,1))))</f>
        <v>1</v>
      </c>
      <c r="FR9" s="187">
        <f t="shared" ref="FR9:FR19" si="72">IF(OR(BZ9="Ambos",BZ9="Probabilidad"),FK9-(FK9*$FP9),FK9)</f>
        <v>0.05</v>
      </c>
      <c r="FS9" s="273">
        <f t="shared" ref="FS9:FS19" si="73">IF(FT9&gt;0.8,5,IF(FT9&gt;0.6,4,3))</f>
        <v>4</v>
      </c>
      <c r="FT9" s="187">
        <f t="shared" ref="FT9:FT19" si="74">IF(OR(BZ9="Ambos",BZ9="Impacto"),$FM9-($FM9*$FP9),$FM9)</f>
        <v>0.8</v>
      </c>
      <c r="FU9" s="48">
        <f t="shared" ref="FU9:FU19" si="75">IF(CB9="",0,IF(CB9="Automático",0.25,IF(CB9="Manual",0.15,0)))</f>
        <v>0</v>
      </c>
      <c r="FV9" s="48">
        <f t="shared" ref="FV9:FV19" si="76">IF(CC9="",0,IF(CC9="Preventivo",0.25,IF(CC9="Detectivo",0.15,IF(CC9="Correctivo",0.1,0))))</f>
        <v>0</v>
      </c>
      <c r="FW9" s="47">
        <f t="shared" ref="FW9:FW19" si="77">IF(OR(CB9=0,CC9=0),0,FU9+FV9)</f>
        <v>0</v>
      </c>
      <c r="FX9" s="273">
        <f t="shared" ref="FX9:FX19" si="78">IF(FY9&gt;0.8,5,IF(FY9&gt;0.6,4,IF(FY9&gt;0.4,3,IF(FY9&gt;0.2,2,1))))</f>
        <v>1</v>
      </c>
      <c r="FY9" s="187">
        <f t="shared" ref="FY9:FY19" si="79">IF(OR(CD9="Ambos",CD9="Probabilidad"),FR9-(FR9*$FW9),FR9)</f>
        <v>0.05</v>
      </c>
      <c r="FZ9" s="273">
        <f t="shared" ref="FZ9:FZ19" si="80">IF(GA9&gt;0.8,5,IF(GA9&gt;0.6,4,3))</f>
        <v>4</v>
      </c>
      <c r="GA9" s="187">
        <f t="shared" ref="GA9:GA19" si="81">IF(OR(CD9="Ambos",CD9="Impacto"),$FT9-($FT9*$FW9),$FT9)</f>
        <v>0.8</v>
      </c>
      <c r="GB9" s="48">
        <f t="shared" ref="GB9:GB19" si="82">IF(CF9="",0,IF(CF9="Automático",0.25,IF(CF9="Manual",0.15,0)))</f>
        <v>0</v>
      </c>
      <c r="GC9" s="48">
        <f t="shared" ref="GC9:GC19" si="83">IF(CG9="",0,IF(CG9="Preventivo",0.25,IF(CG9="Detectivo",0.15,IF(CG9="Correctivo",0.1,0))))</f>
        <v>0</v>
      </c>
      <c r="GD9" s="47">
        <f t="shared" ref="GD9:GD19" si="84">IF(OR(CF9=0,CG9=0),0,GB9+GC9)</f>
        <v>0</v>
      </c>
      <c r="GE9" s="273">
        <f t="shared" ref="GE9:GE19" si="85">IF(GF9&gt;0.8,5,IF(GF9&gt;0.6,4,IF(GF9&gt;0.4,3,IF(GF9&gt;0.2,2,1))))</f>
        <v>1</v>
      </c>
      <c r="GF9" s="187">
        <f t="shared" ref="GF9:GF19" si="86">IF(OR(CH9="Ambos",CH9="Probabilidad"),FY9-(FY9*$GD9),FY9)</f>
        <v>0.05</v>
      </c>
      <c r="GG9" s="273">
        <f t="shared" ref="GG9:GG19" si="87">IF(GH9&gt;0.8,5,IF(GH9&gt;0.6,4,3))</f>
        <v>4</v>
      </c>
      <c r="GH9" s="187">
        <f t="shared" ref="GH9:GH19" si="88">IF(OR(CH9="Ambos",CH9="Impacto"),$GA9-($GA9*$GD9),$GA9)</f>
        <v>0.8</v>
      </c>
      <c r="GI9" s="187">
        <f>IF(GH9&lt;0.6,0.6,GH9)</f>
        <v>0.8</v>
      </c>
      <c r="GJ9" s="45"/>
    </row>
    <row r="10" spans="1:193 1680:1680" ht="180" customHeight="1" x14ac:dyDescent="0.2">
      <c r="A10" s="120">
        <v>2</v>
      </c>
      <c r="B10" s="119" t="s">
        <v>569</v>
      </c>
      <c r="C10" s="63" t="s">
        <v>575</v>
      </c>
      <c r="D10" s="214" t="s">
        <v>206</v>
      </c>
      <c r="E10" s="64" t="s">
        <v>196</v>
      </c>
      <c r="F10" s="51" t="s">
        <v>5</v>
      </c>
      <c r="G10" s="59" t="s">
        <v>210</v>
      </c>
      <c r="H10" s="59" t="s">
        <v>185</v>
      </c>
      <c r="I10" s="58" t="s">
        <v>20</v>
      </c>
      <c r="J10" s="58" t="s">
        <v>53</v>
      </c>
      <c r="K10" s="58" t="s">
        <v>54</v>
      </c>
      <c r="L10" s="58" t="s">
        <v>54</v>
      </c>
      <c r="M10" s="58" t="s">
        <v>53</v>
      </c>
      <c r="N10" s="58" t="s">
        <v>54</v>
      </c>
      <c r="O10" s="58" t="s">
        <v>54</v>
      </c>
      <c r="P10" s="58" t="s">
        <v>54</v>
      </c>
      <c r="Q10" s="58" t="s">
        <v>53</v>
      </c>
      <c r="R10" s="58" t="s">
        <v>54</v>
      </c>
      <c r="S10" s="58" t="s">
        <v>54</v>
      </c>
      <c r="T10" s="58" t="s">
        <v>54</v>
      </c>
      <c r="U10" s="58" t="s">
        <v>54</v>
      </c>
      <c r="V10" s="58" t="s">
        <v>54</v>
      </c>
      <c r="W10" s="58" t="s">
        <v>54</v>
      </c>
      <c r="X10" s="58" t="s">
        <v>53</v>
      </c>
      <c r="Y10" s="58" t="s">
        <v>53</v>
      </c>
      <c r="Z10" s="58" t="s">
        <v>53</v>
      </c>
      <c r="AA10" s="58" t="s">
        <v>53</v>
      </c>
      <c r="AB10" s="58" t="s">
        <v>53</v>
      </c>
      <c r="AC10" s="357" t="str">
        <f t="shared" si="0"/>
        <v>2 - Baja</v>
      </c>
      <c r="AD10" s="358">
        <f t="shared" si="1"/>
        <v>0.4</v>
      </c>
      <c r="AE10" s="357" t="str">
        <f t="shared" si="2"/>
        <v>4 - Mayor</v>
      </c>
      <c r="AF10" s="358">
        <f t="shared" si="3"/>
        <v>0.8</v>
      </c>
      <c r="AG10" s="56" t="str">
        <f>IFERROR(INDEX('[7]G VALORIZ'!$BLU$685:$BLY$689,MATCH(I10,'[7]G VALORIZ'!$BLS$685:$BLS$689,0),MATCH(AE10,'[7]G VALORIZ'!$BLU$683:$BLY$683,0)),"")</f>
        <v>MODERADO</v>
      </c>
      <c r="AH10" s="358">
        <f t="shared" si="4"/>
        <v>0.32000000000000006</v>
      </c>
      <c r="AI10" s="65" t="s">
        <v>571</v>
      </c>
      <c r="AJ10" s="54" t="s">
        <v>576</v>
      </c>
      <c r="AK10" s="64" t="s">
        <v>573</v>
      </c>
      <c r="AL10" s="59" t="s">
        <v>574</v>
      </c>
      <c r="AM10" s="51" t="s">
        <v>35</v>
      </c>
      <c r="AN10" s="54" t="s">
        <v>46</v>
      </c>
      <c r="AO10" s="54" t="s">
        <v>50</v>
      </c>
      <c r="AP10" s="51" t="s">
        <v>52</v>
      </c>
      <c r="AQ10" s="51" t="s">
        <v>35</v>
      </c>
      <c r="AR10" s="54" t="s">
        <v>46</v>
      </c>
      <c r="AS10" s="54" t="s">
        <v>50</v>
      </c>
      <c r="AT10" s="51" t="s">
        <v>52</v>
      </c>
      <c r="AU10" s="51" t="s">
        <v>35</v>
      </c>
      <c r="AV10" s="54" t="s">
        <v>46</v>
      </c>
      <c r="AW10" s="54" t="s">
        <v>50</v>
      </c>
      <c r="AX10" s="51" t="s">
        <v>52</v>
      </c>
      <c r="AY10" s="359"/>
      <c r="AZ10" s="360"/>
      <c r="BA10" s="360"/>
      <c r="BB10" s="359"/>
      <c r="BC10" s="359"/>
      <c r="BD10" s="360"/>
      <c r="BE10" s="360"/>
      <c r="BF10" s="359"/>
      <c r="BG10" s="51"/>
      <c r="BH10" s="54"/>
      <c r="BI10" s="54"/>
      <c r="BJ10" s="51"/>
      <c r="BK10" s="51"/>
      <c r="BL10" s="54"/>
      <c r="BM10" s="54"/>
      <c r="BN10" s="51"/>
      <c r="BO10" s="51"/>
      <c r="BP10" s="54"/>
      <c r="BQ10" s="54"/>
      <c r="BR10" s="51"/>
      <c r="BS10" s="51"/>
      <c r="BT10" s="54"/>
      <c r="BU10" s="54"/>
      <c r="BV10" s="51"/>
      <c r="BW10" s="51"/>
      <c r="BX10" s="54"/>
      <c r="BY10" s="54"/>
      <c r="BZ10" s="51"/>
      <c r="CA10" s="51"/>
      <c r="CB10" s="54"/>
      <c r="CC10" s="54"/>
      <c r="CD10" s="51"/>
      <c r="CE10" s="51"/>
      <c r="CF10" s="54"/>
      <c r="CG10" s="54"/>
      <c r="CH10" s="51"/>
      <c r="CI10" s="54"/>
      <c r="CJ10" s="54"/>
      <c r="CK10" s="51"/>
      <c r="CL10" s="119" t="str">
        <f>IFERROR(IF(GE10&lt;=1,"1 - Muy Baja",VLOOKUP(GE10,'[8]G VALORIZ'!$BLR$689:$BLS$693,2,0)),"")</f>
        <v>1 - Muy Baja</v>
      </c>
      <c r="CM10" s="361">
        <f t="shared" si="5"/>
        <v>0.05</v>
      </c>
      <c r="CN10" s="119" t="str">
        <f>IFERROR(IF(GG10&lt;=1,"1 - Leve",HLOOKUP(GG10,#REF!,2,0)),"")</f>
        <v/>
      </c>
      <c r="CO10" s="361">
        <f t="shared" ref="CO10:CO19" si="89">GI10</f>
        <v>0.8</v>
      </c>
      <c r="CP10" s="52" t="str">
        <f t="shared" si="6"/>
        <v>MODERADO</v>
      </c>
      <c r="CQ10" s="358">
        <f t="shared" ref="CQ10:CQ19" si="90">CM10*CO10</f>
        <v>4.0000000000000008E-2</v>
      </c>
      <c r="CR10" s="63" t="s">
        <v>233</v>
      </c>
      <c r="CS10" s="362">
        <f t="shared" ref="CS10:CS19" si="91">IF(CP10="BAJO",0.1,IF(CP10="MODERADO",3,5))</f>
        <v>3</v>
      </c>
      <c r="CT10" s="51"/>
      <c r="CU10" s="50" t="s">
        <v>1268</v>
      </c>
      <c r="CV10" s="65" t="s">
        <v>1235</v>
      </c>
      <c r="CW10" s="158"/>
      <c r="CX10" s="47">
        <f t="shared" si="7"/>
        <v>11</v>
      </c>
      <c r="CY10" s="49">
        <f t="shared" ref="CY10:CY19" si="92">IF(CX10&lt;6,3,IF(CX10&gt;11,5,4))</f>
        <v>4</v>
      </c>
      <c r="CZ10" s="47" t="str">
        <f t="shared" ref="CZ10:CZ19" si="93">IF(CX10&lt;6,"Moderado",IF(CX10&gt;11,"Catastrófico","Mayor"))</f>
        <v>Mayor</v>
      </c>
      <c r="DA10" s="153">
        <f t="shared" ref="DA10:DA19" si="94">IF(CY10=3,0.6,IF(CY10=4,0.8,1))</f>
        <v>0.8</v>
      </c>
      <c r="DB10" s="48">
        <f t="shared" ref="DB10:DB19" si="95">IF(AN10="",0,IF(AN10="Automático",0.25,IF(AN10="Manual",0.15,0)))</f>
        <v>0.25</v>
      </c>
      <c r="DC10" s="48">
        <f t="shared" si="8"/>
        <v>0.25</v>
      </c>
      <c r="DD10" s="47">
        <f t="shared" ref="DD10:DD19" si="96">IF(OR(AN10=0,AO10=0),0,DB10+DC10)</f>
        <v>0.5</v>
      </c>
      <c r="DE10" s="273">
        <f t="shared" si="9"/>
        <v>1</v>
      </c>
      <c r="DF10" s="187">
        <f t="shared" si="10"/>
        <v>0.2</v>
      </c>
      <c r="DG10" s="273">
        <f t="shared" ref="DG10:DG19" si="97">IF(DI10&gt;0.8,5,IF(DI10&gt;0.6,4,3))</f>
        <v>4</v>
      </c>
      <c r="DH10" s="273"/>
      <c r="DI10" s="187">
        <f t="shared" si="11"/>
        <v>0.8</v>
      </c>
      <c r="DJ10" s="48">
        <f t="shared" si="12"/>
        <v>0.25</v>
      </c>
      <c r="DK10" s="48">
        <f t="shared" si="13"/>
        <v>0.25</v>
      </c>
      <c r="DL10" s="47">
        <f t="shared" si="14"/>
        <v>0.5</v>
      </c>
      <c r="DM10" s="273">
        <f t="shared" si="15"/>
        <v>1</v>
      </c>
      <c r="DN10" s="187">
        <f t="shared" si="16"/>
        <v>0.1</v>
      </c>
      <c r="DO10" s="273">
        <f t="shared" si="17"/>
        <v>4</v>
      </c>
      <c r="DP10" s="187">
        <f t="shared" si="18"/>
        <v>0.8</v>
      </c>
      <c r="DQ10" s="48">
        <f t="shared" si="19"/>
        <v>0.25</v>
      </c>
      <c r="DR10" s="48">
        <f t="shared" si="20"/>
        <v>0.25</v>
      </c>
      <c r="DS10" s="47">
        <f t="shared" si="21"/>
        <v>0.5</v>
      </c>
      <c r="DT10" s="273">
        <f t="shared" si="22"/>
        <v>1</v>
      </c>
      <c r="DU10" s="187">
        <f t="shared" si="23"/>
        <v>0.05</v>
      </c>
      <c r="DV10" s="273">
        <f t="shared" si="24"/>
        <v>4</v>
      </c>
      <c r="DW10" s="187">
        <f t="shared" si="25"/>
        <v>0.8</v>
      </c>
      <c r="DX10" s="48">
        <f t="shared" si="26"/>
        <v>0</v>
      </c>
      <c r="DY10" s="48">
        <f t="shared" si="27"/>
        <v>0</v>
      </c>
      <c r="DZ10" s="47">
        <f t="shared" si="28"/>
        <v>0</v>
      </c>
      <c r="EA10" s="273">
        <f t="shared" si="29"/>
        <v>1</v>
      </c>
      <c r="EB10" s="187">
        <f t="shared" si="30"/>
        <v>0.05</v>
      </c>
      <c r="EC10" s="273">
        <f t="shared" si="31"/>
        <v>4</v>
      </c>
      <c r="ED10" s="187">
        <f t="shared" si="32"/>
        <v>0.8</v>
      </c>
      <c r="EE10" s="48">
        <f t="shared" si="33"/>
        <v>0</v>
      </c>
      <c r="EF10" s="48">
        <f t="shared" si="34"/>
        <v>0</v>
      </c>
      <c r="EG10" s="47">
        <f t="shared" si="35"/>
        <v>0</v>
      </c>
      <c r="EH10" s="273">
        <f t="shared" si="36"/>
        <v>1</v>
      </c>
      <c r="EI10" s="187">
        <f t="shared" si="37"/>
        <v>0.05</v>
      </c>
      <c r="EJ10" s="273">
        <f t="shared" si="38"/>
        <v>4</v>
      </c>
      <c r="EK10" s="187">
        <f t="shared" si="39"/>
        <v>0.8</v>
      </c>
      <c r="EL10" s="48">
        <f t="shared" si="40"/>
        <v>0</v>
      </c>
      <c r="EM10" s="48">
        <f t="shared" si="41"/>
        <v>0</v>
      </c>
      <c r="EN10" s="47">
        <f t="shared" si="42"/>
        <v>0</v>
      </c>
      <c r="EO10" s="273">
        <f t="shared" si="43"/>
        <v>1</v>
      </c>
      <c r="EP10" s="187">
        <f t="shared" si="44"/>
        <v>0.05</v>
      </c>
      <c r="EQ10" s="273">
        <f t="shared" si="45"/>
        <v>4</v>
      </c>
      <c r="ER10" s="187">
        <f t="shared" si="46"/>
        <v>0.8</v>
      </c>
      <c r="ES10" s="48">
        <f t="shared" si="47"/>
        <v>0</v>
      </c>
      <c r="ET10" s="48">
        <f t="shared" si="48"/>
        <v>0</v>
      </c>
      <c r="EU10" s="47">
        <f t="shared" si="49"/>
        <v>0</v>
      </c>
      <c r="EV10" s="273">
        <f t="shared" si="50"/>
        <v>1</v>
      </c>
      <c r="EW10" s="187">
        <f t="shared" si="51"/>
        <v>0.05</v>
      </c>
      <c r="EX10" s="273">
        <f t="shared" si="52"/>
        <v>4</v>
      </c>
      <c r="EY10" s="187">
        <f t="shared" si="53"/>
        <v>0.8</v>
      </c>
      <c r="EZ10" s="48">
        <f t="shared" si="54"/>
        <v>0</v>
      </c>
      <c r="FA10" s="48">
        <f t="shared" si="55"/>
        <v>0</v>
      </c>
      <c r="FB10" s="47">
        <f t="shared" si="56"/>
        <v>0</v>
      </c>
      <c r="FC10" s="273">
        <f t="shared" si="57"/>
        <v>1</v>
      </c>
      <c r="FD10" s="187">
        <f t="shared" si="58"/>
        <v>0.05</v>
      </c>
      <c r="FE10" s="273">
        <f t="shared" si="59"/>
        <v>4</v>
      </c>
      <c r="FF10" s="187">
        <f t="shared" si="60"/>
        <v>0.8</v>
      </c>
      <c r="FG10" s="48">
        <f t="shared" si="61"/>
        <v>0</v>
      </c>
      <c r="FH10" s="48">
        <f t="shared" si="62"/>
        <v>0</v>
      </c>
      <c r="FI10" s="47">
        <f t="shared" si="63"/>
        <v>0</v>
      </c>
      <c r="FJ10" s="273">
        <f t="shared" si="64"/>
        <v>1</v>
      </c>
      <c r="FK10" s="187">
        <f t="shared" si="65"/>
        <v>0.05</v>
      </c>
      <c r="FL10" s="273">
        <f t="shared" si="66"/>
        <v>4</v>
      </c>
      <c r="FM10" s="187">
        <f t="shared" si="67"/>
        <v>0.8</v>
      </c>
      <c r="FN10" s="48">
        <f t="shared" si="68"/>
        <v>0</v>
      </c>
      <c r="FO10" s="48">
        <f t="shared" si="69"/>
        <v>0</v>
      </c>
      <c r="FP10" s="47">
        <f t="shared" si="70"/>
        <v>0</v>
      </c>
      <c r="FQ10" s="273">
        <f t="shared" si="71"/>
        <v>1</v>
      </c>
      <c r="FR10" s="187">
        <f t="shared" si="72"/>
        <v>0.05</v>
      </c>
      <c r="FS10" s="273">
        <f t="shared" si="73"/>
        <v>4</v>
      </c>
      <c r="FT10" s="187">
        <f t="shared" si="74"/>
        <v>0.8</v>
      </c>
      <c r="FU10" s="48">
        <f t="shared" si="75"/>
        <v>0</v>
      </c>
      <c r="FV10" s="48">
        <f t="shared" si="76"/>
        <v>0</v>
      </c>
      <c r="FW10" s="47">
        <f t="shared" si="77"/>
        <v>0</v>
      </c>
      <c r="FX10" s="273">
        <f t="shared" si="78"/>
        <v>1</v>
      </c>
      <c r="FY10" s="187">
        <f t="shared" si="79"/>
        <v>0.05</v>
      </c>
      <c r="FZ10" s="273">
        <f t="shared" si="80"/>
        <v>4</v>
      </c>
      <c r="GA10" s="187">
        <f t="shared" si="81"/>
        <v>0.8</v>
      </c>
      <c r="GB10" s="48">
        <f t="shared" si="82"/>
        <v>0</v>
      </c>
      <c r="GC10" s="48">
        <f t="shared" si="83"/>
        <v>0</v>
      </c>
      <c r="GD10" s="47">
        <f t="shared" si="84"/>
        <v>0</v>
      </c>
      <c r="GE10" s="273">
        <f t="shared" si="85"/>
        <v>1</v>
      </c>
      <c r="GF10" s="187">
        <f t="shared" si="86"/>
        <v>0.05</v>
      </c>
      <c r="GG10" s="273">
        <f t="shared" si="87"/>
        <v>4</v>
      </c>
      <c r="GH10" s="187">
        <f t="shared" si="88"/>
        <v>0.8</v>
      </c>
      <c r="GI10" s="187">
        <f t="shared" ref="GI10:GI19" si="98">IF(GH10&lt;0.6,0.6,GH10)</f>
        <v>0.8</v>
      </c>
      <c r="GJ10" s="45"/>
    </row>
    <row r="11" spans="1:193 1680:1680" s="115" customFormat="1" ht="168.75" customHeight="1" x14ac:dyDescent="0.2">
      <c r="A11" s="120">
        <v>3</v>
      </c>
      <c r="B11" s="119" t="s">
        <v>569</v>
      </c>
      <c r="C11" s="63" t="s">
        <v>577</v>
      </c>
      <c r="D11" s="214" t="s">
        <v>205</v>
      </c>
      <c r="E11" s="64" t="s">
        <v>196</v>
      </c>
      <c r="F11" s="118" t="s">
        <v>223</v>
      </c>
      <c r="G11" s="59" t="s">
        <v>210</v>
      </c>
      <c r="H11" s="64" t="s">
        <v>185</v>
      </c>
      <c r="I11" s="363" t="s">
        <v>20</v>
      </c>
      <c r="J11" s="363" t="s">
        <v>53</v>
      </c>
      <c r="K11" s="363" t="s">
        <v>54</v>
      </c>
      <c r="L11" s="363" t="s">
        <v>54</v>
      </c>
      <c r="M11" s="363" t="s">
        <v>53</v>
      </c>
      <c r="N11" s="363" t="s">
        <v>54</v>
      </c>
      <c r="O11" s="363" t="s">
        <v>54</v>
      </c>
      <c r="P11" s="363" t="s">
        <v>54</v>
      </c>
      <c r="Q11" s="363" t="s">
        <v>53</v>
      </c>
      <c r="R11" s="363" t="s">
        <v>54</v>
      </c>
      <c r="S11" s="363" t="s">
        <v>54</v>
      </c>
      <c r="T11" s="363" t="s">
        <v>54</v>
      </c>
      <c r="U11" s="363" t="s">
        <v>54</v>
      </c>
      <c r="V11" s="363" t="s">
        <v>54</v>
      </c>
      <c r="W11" s="363" t="s">
        <v>54</v>
      </c>
      <c r="X11" s="363" t="s">
        <v>53</v>
      </c>
      <c r="Y11" s="363" t="s">
        <v>53</v>
      </c>
      <c r="Z11" s="363" t="s">
        <v>53</v>
      </c>
      <c r="AA11" s="363" t="s">
        <v>53</v>
      </c>
      <c r="AB11" s="363" t="s">
        <v>53</v>
      </c>
      <c r="AC11" s="364" t="str">
        <f t="shared" si="0"/>
        <v>2 - Baja</v>
      </c>
      <c r="AD11" s="365">
        <f t="shared" si="1"/>
        <v>0.4</v>
      </c>
      <c r="AE11" s="364" t="str">
        <f t="shared" si="2"/>
        <v>4 - Mayor</v>
      </c>
      <c r="AF11" s="365">
        <f t="shared" si="3"/>
        <v>0.8</v>
      </c>
      <c r="AG11" s="56" t="str">
        <f>IFERROR(INDEX('[7]G VALORIZ'!$BLU$685:$BLY$689,MATCH(I11,'[7]G VALORIZ'!$BLS$685:$BLS$689,0),MATCH(AE11,'[7]G VALORIZ'!$BLU$683:$BLY$683,0)),"")</f>
        <v>MODERADO</v>
      </c>
      <c r="AH11" s="365">
        <f t="shared" si="4"/>
        <v>0.32000000000000006</v>
      </c>
      <c r="AI11" s="63" t="s">
        <v>1269</v>
      </c>
      <c r="AJ11" s="118" t="s">
        <v>578</v>
      </c>
      <c r="AK11" s="64" t="s">
        <v>579</v>
      </c>
      <c r="AL11" s="59" t="s">
        <v>574</v>
      </c>
      <c r="AM11" s="118" t="s">
        <v>35</v>
      </c>
      <c r="AN11" s="118" t="s">
        <v>46</v>
      </c>
      <c r="AO11" s="118" t="s">
        <v>50</v>
      </c>
      <c r="AP11" s="118" t="s">
        <v>52</v>
      </c>
      <c r="AQ11" s="118" t="s">
        <v>35</v>
      </c>
      <c r="AR11" s="118" t="s">
        <v>46</v>
      </c>
      <c r="AS11" s="118" t="s">
        <v>50</v>
      </c>
      <c r="AT11" s="118" t="s">
        <v>52</v>
      </c>
      <c r="AU11" s="360"/>
      <c r="AV11" s="360"/>
      <c r="AW11" s="360"/>
      <c r="AX11" s="360"/>
      <c r="AY11" s="360"/>
      <c r="AZ11" s="360"/>
      <c r="BA11" s="360"/>
      <c r="BB11" s="360"/>
      <c r="BC11" s="360"/>
      <c r="BD11" s="360"/>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c r="CD11" s="118"/>
      <c r="CE11" s="118"/>
      <c r="CF11" s="118"/>
      <c r="CG11" s="118"/>
      <c r="CH11" s="118"/>
      <c r="CI11" s="118"/>
      <c r="CJ11" s="118"/>
      <c r="CK11" s="118"/>
      <c r="CL11" s="119" t="str">
        <f>IFERROR(IF(GE11&lt;=1,"1 - Muy Baja",VLOOKUP(GE11,'[8]G VALORIZ'!$BLR$689:$BLS$693,2,0)),"")</f>
        <v>1 - Muy Baja</v>
      </c>
      <c r="CM11" s="366">
        <f t="shared" si="5"/>
        <v>0.1</v>
      </c>
      <c r="CN11" s="119" t="str">
        <f>IFERROR(IF(GG11&lt;=1,"1 - Leve",HLOOKUP(GG11,#REF!,2,0)),"")</f>
        <v/>
      </c>
      <c r="CO11" s="366">
        <f t="shared" si="89"/>
        <v>0.8</v>
      </c>
      <c r="CP11" s="119" t="str">
        <f t="shared" si="6"/>
        <v>MODERADO</v>
      </c>
      <c r="CQ11" s="365">
        <f t="shared" si="90"/>
        <v>8.0000000000000016E-2</v>
      </c>
      <c r="CR11" s="63" t="s">
        <v>456</v>
      </c>
      <c r="CS11" s="367">
        <f t="shared" si="91"/>
        <v>3</v>
      </c>
      <c r="CT11" s="118"/>
      <c r="CU11" s="50" t="s">
        <v>1270</v>
      </c>
      <c r="CV11" s="65" t="s">
        <v>1235</v>
      </c>
      <c r="CW11" s="365"/>
      <c r="CX11" s="368">
        <f t="shared" si="7"/>
        <v>11</v>
      </c>
      <c r="CY11" s="369">
        <f t="shared" si="92"/>
        <v>4</v>
      </c>
      <c r="CZ11" s="368" t="str">
        <f t="shared" si="93"/>
        <v>Mayor</v>
      </c>
      <c r="DA11" s="370">
        <f t="shared" si="94"/>
        <v>0.8</v>
      </c>
      <c r="DB11" s="371">
        <f t="shared" si="95"/>
        <v>0.25</v>
      </c>
      <c r="DC11" s="371">
        <f t="shared" si="8"/>
        <v>0.25</v>
      </c>
      <c r="DD11" s="368">
        <f t="shared" si="96"/>
        <v>0.5</v>
      </c>
      <c r="DE11" s="372">
        <f t="shared" si="9"/>
        <v>1</v>
      </c>
      <c r="DF11" s="373">
        <f t="shared" si="10"/>
        <v>0.2</v>
      </c>
      <c r="DG11" s="372">
        <f t="shared" si="97"/>
        <v>4</v>
      </c>
      <c r="DH11" s="372"/>
      <c r="DI11" s="373">
        <f t="shared" si="11"/>
        <v>0.8</v>
      </c>
      <c r="DJ11" s="371">
        <f t="shared" si="12"/>
        <v>0.25</v>
      </c>
      <c r="DK11" s="371">
        <f t="shared" si="13"/>
        <v>0.25</v>
      </c>
      <c r="DL11" s="368">
        <f t="shared" si="14"/>
        <v>0.5</v>
      </c>
      <c r="DM11" s="372">
        <f t="shared" si="15"/>
        <v>1</v>
      </c>
      <c r="DN11" s="373">
        <f t="shared" si="16"/>
        <v>0.1</v>
      </c>
      <c r="DO11" s="372">
        <f t="shared" si="17"/>
        <v>4</v>
      </c>
      <c r="DP11" s="373">
        <f t="shared" si="18"/>
        <v>0.8</v>
      </c>
      <c r="DQ11" s="371">
        <f t="shared" si="19"/>
        <v>0</v>
      </c>
      <c r="DR11" s="371">
        <f t="shared" si="20"/>
        <v>0</v>
      </c>
      <c r="DS11" s="368">
        <f t="shared" si="21"/>
        <v>0</v>
      </c>
      <c r="DT11" s="372">
        <f t="shared" si="22"/>
        <v>1</v>
      </c>
      <c r="DU11" s="373">
        <f t="shared" si="23"/>
        <v>0.1</v>
      </c>
      <c r="DV11" s="372">
        <f t="shared" si="24"/>
        <v>4</v>
      </c>
      <c r="DW11" s="373">
        <f t="shared" si="25"/>
        <v>0.8</v>
      </c>
      <c r="DX11" s="371">
        <f t="shared" si="26"/>
        <v>0</v>
      </c>
      <c r="DY11" s="371">
        <f t="shared" si="27"/>
        <v>0</v>
      </c>
      <c r="DZ11" s="368">
        <f t="shared" si="28"/>
        <v>0</v>
      </c>
      <c r="EA11" s="372">
        <f t="shared" si="29"/>
        <v>1</v>
      </c>
      <c r="EB11" s="373">
        <f t="shared" si="30"/>
        <v>0.1</v>
      </c>
      <c r="EC11" s="372">
        <f t="shared" si="31"/>
        <v>4</v>
      </c>
      <c r="ED11" s="373">
        <f t="shared" si="32"/>
        <v>0.8</v>
      </c>
      <c r="EE11" s="371">
        <f t="shared" si="33"/>
        <v>0</v>
      </c>
      <c r="EF11" s="371">
        <f t="shared" si="34"/>
        <v>0</v>
      </c>
      <c r="EG11" s="368">
        <f t="shared" si="35"/>
        <v>0</v>
      </c>
      <c r="EH11" s="372">
        <f t="shared" si="36"/>
        <v>1</v>
      </c>
      <c r="EI11" s="373">
        <f t="shared" si="37"/>
        <v>0.1</v>
      </c>
      <c r="EJ11" s="372">
        <f t="shared" si="38"/>
        <v>4</v>
      </c>
      <c r="EK11" s="373">
        <f t="shared" si="39"/>
        <v>0.8</v>
      </c>
      <c r="EL11" s="371">
        <f t="shared" si="40"/>
        <v>0</v>
      </c>
      <c r="EM11" s="371">
        <f t="shared" si="41"/>
        <v>0</v>
      </c>
      <c r="EN11" s="368">
        <f t="shared" si="42"/>
        <v>0</v>
      </c>
      <c r="EO11" s="372">
        <f t="shared" si="43"/>
        <v>1</v>
      </c>
      <c r="EP11" s="373">
        <f t="shared" si="44"/>
        <v>0.1</v>
      </c>
      <c r="EQ11" s="372">
        <f t="shared" si="45"/>
        <v>4</v>
      </c>
      <c r="ER11" s="373">
        <f t="shared" si="46"/>
        <v>0.8</v>
      </c>
      <c r="ES11" s="371">
        <f t="shared" si="47"/>
        <v>0</v>
      </c>
      <c r="ET11" s="371">
        <f t="shared" si="48"/>
        <v>0</v>
      </c>
      <c r="EU11" s="368">
        <f t="shared" si="49"/>
        <v>0</v>
      </c>
      <c r="EV11" s="372">
        <f t="shared" si="50"/>
        <v>1</v>
      </c>
      <c r="EW11" s="373">
        <f t="shared" si="51"/>
        <v>0.1</v>
      </c>
      <c r="EX11" s="372">
        <f t="shared" si="52"/>
        <v>4</v>
      </c>
      <c r="EY11" s="373">
        <f t="shared" si="53"/>
        <v>0.8</v>
      </c>
      <c r="EZ11" s="371">
        <f t="shared" si="54"/>
        <v>0</v>
      </c>
      <c r="FA11" s="371">
        <f t="shared" si="55"/>
        <v>0</v>
      </c>
      <c r="FB11" s="368">
        <f t="shared" si="56"/>
        <v>0</v>
      </c>
      <c r="FC11" s="372">
        <f t="shared" si="57"/>
        <v>1</v>
      </c>
      <c r="FD11" s="373">
        <f t="shared" si="58"/>
        <v>0.1</v>
      </c>
      <c r="FE11" s="372">
        <f t="shared" si="59"/>
        <v>4</v>
      </c>
      <c r="FF11" s="373">
        <f t="shared" si="60"/>
        <v>0.8</v>
      </c>
      <c r="FG11" s="371">
        <f t="shared" si="61"/>
        <v>0</v>
      </c>
      <c r="FH11" s="371">
        <f t="shared" si="62"/>
        <v>0</v>
      </c>
      <c r="FI11" s="368">
        <f t="shared" si="63"/>
        <v>0</v>
      </c>
      <c r="FJ11" s="372">
        <f t="shared" si="64"/>
        <v>1</v>
      </c>
      <c r="FK11" s="373">
        <f t="shared" si="65"/>
        <v>0.1</v>
      </c>
      <c r="FL11" s="372">
        <f t="shared" si="66"/>
        <v>4</v>
      </c>
      <c r="FM11" s="373">
        <f t="shared" si="67"/>
        <v>0.8</v>
      </c>
      <c r="FN11" s="371">
        <f t="shared" si="68"/>
        <v>0</v>
      </c>
      <c r="FO11" s="371">
        <f t="shared" si="69"/>
        <v>0</v>
      </c>
      <c r="FP11" s="368">
        <f t="shared" si="70"/>
        <v>0</v>
      </c>
      <c r="FQ11" s="372">
        <f t="shared" si="71"/>
        <v>1</v>
      </c>
      <c r="FR11" s="373">
        <f t="shared" si="72"/>
        <v>0.1</v>
      </c>
      <c r="FS11" s="372">
        <f t="shared" si="73"/>
        <v>4</v>
      </c>
      <c r="FT11" s="373">
        <f t="shared" si="74"/>
        <v>0.8</v>
      </c>
      <c r="FU11" s="371">
        <f t="shared" si="75"/>
        <v>0</v>
      </c>
      <c r="FV11" s="371">
        <f t="shared" si="76"/>
        <v>0</v>
      </c>
      <c r="FW11" s="368">
        <f t="shared" si="77"/>
        <v>0</v>
      </c>
      <c r="FX11" s="372">
        <f t="shared" si="78"/>
        <v>1</v>
      </c>
      <c r="FY11" s="373">
        <f t="shared" si="79"/>
        <v>0.1</v>
      </c>
      <c r="FZ11" s="372">
        <f t="shared" si="80"/>
        <v>4</v>
      </c>
      <c r="GA11" s="373">
        <f t="shared" si="81"/>
        <v>0.8</v>
      </c>
      <c r="GB11" s="371">
        <f t="shared" si="82"/>
        <v>0</v>
      </c>
      <c r="GC11" s="371">
        <f t="shared" si="83"/>
        <v>0</v>
      </c>
      <c r="GD11" s="368">
        <f t="shared" si="84"/>
        <v>0</v>
      </c>
      <c r="GE11" s="372">
        <f t="shared" si="85"/>
        <v>1</v>
      </c>
      <c r="GF11" s="373">
        <f t="shared" si="86"/>
        <v>0.1</v>
      </c>
      <c r="GG11" s="372">
        <f t="shared" si="87"/>
        <v>4</v>
      </c>
      <c r="GH11" s="373">
        <f t="shared" si="88"/>
        <v>0.8</v>
      </c>
      <c r="GI11" s="373">
        <f t="shared" si="98"/>
        <v>0.8</v>
      </c>
    </row>
    <row r="12" spans="1:193 1680:1680" s="115" customFormat="1" ht="249" customHeight="1" x14ac:dyDescent="0.2">
      <c r="A12" s="120">
        <v>4</v>
      </c>
      <c r="B12" s="119" t="s">
        <v>569</v>
      </c>
      <c r="C12" s="63" t="s">
        <v>580</v>
      </c>
      <c r="D12" s="214" t="s">
        <v>206</v>
      </c>
      <c r="E12" s="64" t="s">
        <v>196</v>
      </c>
      <c r="F12" s="118" t="s">
        <v>223</v>
      </c>
      <c r="G12" s="59" t="s">
        <v>210</v>
      </c>
      <c r="H12" s="64" t="s">
        <v>185</v>
      </c>
      <c r="I12" s="363" t="s">
        <v>20</v>
      </c>
      <c r="J12" s="363" t="s">
        <v>53</v>
      </c>
      <c r="K12" s="363" t="s">
        <v>54</v>
      </c>
      <c r="L12" s="363" t="s">
        <v>54</v>
      </c>
      <c r="M12" s="363" t="s">
        <v>53</v>
      </c>
      <c r="N12" s="363" t="s">
        <v>54</v>
      </c>
      <c r="O12" s="363" t="s">
        <v>54</v>
      </c>
      <c r="P12" s="363" t="s">
        <v>54</v>
      </c>
      <c r="Q12" s="363" t="s">
        <v>53</v>
      </c>
      <c r="R12" s="363" t="s">
        <v>54</v>
      </c>
      <c r="S12" s="363" t="s">
        <v>54</v>
      </c>
      <c r="T12" s="363" t="s">
        <v>54</v>
      </c>
      <c r="U12" s="363" t="s">
        <v>54</v>
      </c>
      <c r="V12" s="363" t="s">
        <v>54</v>
      </c>
      <c r="W12" s="363" t="s">
        <v>54</v>
      </c>
      <c r="X12" s="363" t="s">
        <v>53</v>
      </c>
      <c r="Y12" s="363" t="s">
        <v>53</v>
      </c>
      <c r="Z12" s="363" t="s">
        <v>53</v>
      </c>
      <c r="AA12" s="363" t="s">
        <v>53</v>
      </c>
      <c r="AB12" s="363" t="s">
        <v>53</v>
      </c>
      <c r="AC12" s="364" t="str">
        <f t="shared" si="0"/>
        <v>2 - Baja</v>
      </c>
      <c r="AD12" s="365">
        <f t="shared" si="1"/>
        <v>0.4</v>
      </c>
      <c r="AE12" s="364" t="str">
        <f t="shared" si="2"/>
        <v>4 - Mayor</v>
      </c>
      <c r="AF12" s="365">
        <f t="shared" si="3"/>
        <v>0.8</v>
      </c>
      <c r="AG12" s="56" t="str">
        <f>IFERROR(INDEX('[7]G VALORIZ'!$BLU$685:$BLY$689,MATCH(I12,'[7]G VALORIZ'!$BLS$685:$BLS$689,0),MATCH(AE12,'[7]G VALORIZ'!$BLU$683:$BLY$683,0)),"")</f>
        <v>MODERADO</v>
      </c>
      <c r="AH12" s="365">
        <f t="shared" si="4"/>
        <v>0.32000000000000006</v>
      </c>
      <c r="AI12" s="63" t="s">
        <v>1269</v>
      </c>
      <c r="AJ12" s="118" t="s">
        <v>578</v>
      </c>
      <c r="AK12" s="64" t="s">
        <v>579</v>
      </c>
      <c r="AL12" s="59" t="s">
        <v>574</v>
      </c>
      <c r="AM12" s="118" t="s">
        <v>35</v>
      </c>
      <c r="AN12" s="118" t="s">
        <v>46</v>
      </c>
      <c r="AO12" s="118" t="s">
        <v>50</v>
      </c>
      <c r="AP12" s="118" t="s">
        <v>52</v>
      </c>
      <c r="AQ12" s="118" t="s">
        <v>35</v>
      </c>
      <c r="AR12" s="118" t="s">
        <v>46</v>
      </c>
      <c r="AS12" s="118" t="s">
        <v>50</v>
      </c>
      <c r="AT12" s="118" t="s">
        <v>52</v>
      </c>
      <c r="AU12" s="360"/>
      <c r="AV12" s="360"/>
      <c r="AW12" s="360"/>
      <c r="AX12" s="360"/>
      <c r="AY12" s="360"/>
      <c r="AZ12" s="360"/>
      <c r="BA12" s="360"/>
      <c r="BB12" s="360"/>
      <c r="BC12" s="360"/>
      <c r="BD12" s="360"/>
      <c r="BE12" s="118"/>
      <c r="BF12" s="118"/>
      <c r="BG12" s="118"/>
      <c r="BH12" s="118"/>
      <c r="BI12" s="118"/>
      <c r="BJ12" s="118"/>
      <c r="BK12" s="118"/>
      <c r="BL12" s="118"/>
      <c r="BM12" s="118"/>
      <c r="BN12" s="118"/>
      <c r="BO12" s="118"/>
      <c r="BP12" s="118"/>
      <c r="BQ12" s="118"/>
      <c r="BR12" s="118"/>
      <c r="BS12" s="118"/>
      <c r="BT12" s="118"/>
      <c r="BU12" s="118"/>
      <c r="BV12" s="118"/>
      <c r="BW12" s="118"/>
      <c r="BX12" s="118"/>
      <c r="BY12" s="118"/>
      <c r="BZ12" s="118"/>
      <c r="CA12" s="118"/>
      <c r="CB12" s="118"/>
      <c r="CC12" s="118"/>
      <c r="CD12" s="118"/>
      <c r="CE12" s="118"/>
      <c r="CF12" s="118"/>
      <c r="CG12" s="118"/>
      <c r="CH12" s="118"/>
      <c r="CI12" s="118"/>
      <c r="CJ12" s="118"/>
      <c r="CK12" s="118"/>
      <c r="CL12" s="119" t="str">
        <f>IFERROR(IF(GE12&lt;=1,"1 - Muy Baja",VLOOKUP(GE12,'[8]G VALORIZ'!$BLR$689:$BLS$693,2,0)),"")</f>
        <v>1 - Muy Baja</v>
      </c>
      <c r="CM12" s="366">
        <f t="shared" si="5"/>
        <v>0.1</v>
      </c>
      <c r="CN12" s="119" t="str">
        <f>IFERROR(IF(GG12&lt;=1,"1 - Leve",HLOOKUP(GG12,#REF!,2,0)),"")</f>
        <v/>
      </c>
      <c r="CO12" s="366">
        <f t="shared" si="89"/>
        <v>0.8</v>
      </c>
      <c r="CP12" s="119" t="str">
        <f t="shared" si="6"/>
        <v>MODERADO</v>
      </c>
      <c r="CQ12" s="365">
        <f t="shared" si="90"/>
        <v>8.0000000000000016E-2</v>
      </c>
      <c r="CR12" s="63" t="s">
        <v>233</v>
      </c>
      <c r="CS12" s="367">
        <f t="shared" si="91"/>
        <v>3</v>
      </c>
      <c r="CT12" s="118"/>
      <c r="CU12" s="50" t="s">
        <v>1271</v>
      </c>
      <c r="CV12" s="65" t="s">
        <v>1235</v>
      </c>
      <c r="CW12" s="365"/>
      <c r="CX12" s="368">
        <f t="shared" si="7"/>
        <v>11</v>
      </c>
      <c r="CY12" s="369">
        <f t="shared" si="92"/>
        <v>4</v>
      </c>
      <c r="CZ12" s="368" t="str">
        <f t="shared" si="93"/>
        <v>Mayor</v>
      </c>
      <c r="DA12" s="370">
        <f t="shared" si="94"/>
        <v>0.8</v>
      </c>
      <c r="DB12" s="371">
        <f t="shared" si="95"/>
        <v>0.25</v>
      </c>
      <c r="DC12" s="371">
        <f t="shared" si="8"/>
        <v>0.25</v>
      </c>
      <c r="DD12" s="368">
        <f t="shared" si="96"/>
        <v>0.5</v>
      </c>
      <c r="DE12" s="372">
        <f t="shared" si="9"/>
        <v>1</v>
      </c>
      <c r="DF12" s="373">
        <f t="shared" si="10"/>
        <v>0.2</v>
      </c>
      <c r="DG12" s="372">
        <f t="shared" si="97"/>
        <v>4</v>
      </c>
      <c r="DH12" s="372"/>
      <c r="DI12" s="373">
        <f t="shared" si="11"/>
        <v>0.8</v>
      </c>
      <c r="DJ12" s="371">
        <f t="shared" si="12"/>
        <v>0.25</v>
      </c>
      <c r="DK12" s="371">
        <f t="shared" si="13"/>
        <v>0.25</v>
      </c>
      <c r="DL12" s="368">
        <f t="shared" si="14"/>
        <v>0.5</v>
      </c>
      <c r="DM12" s="372">
        <f t="shared" si="15"/>
        <v>1</v>
      </c>
      <c r="DN12" s="373">
        <f t="shared" si="16"/>
        <v>0.1</v>
      </c>
      <c r="DO12" s="372">
        <f t="shared" si="17"/>
        <v>4</v>
      </c>
      <c r="DP12" s="373">
        <f t="shared" si="18"/>
        <v>0.8</v>
      </c>
      <c r="DQ12" s="371">
        <f t="shared" si="19"/>
        <v>0</v>
      </c>
      <c r="DR12" s="371">
        <f t="shared" si="20"/>
        <v>0</v>
      </c>
      <c r="DS12" s="368">
        <f t="shared" si="21"/>
        <v>0</v>
      </c>
      <c r="DT12" s="372">
        <f t="shared" si="22"/>
        <v>1</v>
      </c>
      <c r="DU12" s="373">
        <f t="shared" si="23"/>
        <v>0.1</v>
      </c>
      <c r="DV12" s="372">
        <f t="shared" si="24"/>
        <v>4</v>
      </c>
      <c r="DW12" s="373">
        <f t="shared" si="25"/>
        <v>0.8</v>
      </c>
      <c r="DX12" s="371">
        <f t="shared" si="26"/>
        <v>0</v>
      </c>
      <c r="DY12" s="371">
        <f>IF(BA12="",0,IF(BA12="Preventivo",0.25,IF(BA12="Detectivo",0.15,IF(#REF!="Correctivo",0.1,0))))</f>
        <v>0</v>
      </c>
      <c r="DZ12" s="368">
        <f t="shared" si="28"/>
        <v>0</v>
      </c>
      <c r="EA12" s="372">
        <f t="shared" si="29"/>
        <v>1</v>
      </c>
      <c r="EB12" s="373">
        <f t="shared" si="30"/>
        <v>0.1</v>
      </c>
      <c r="EC12" s="372">
        <f t="shared" si="31"/>
        <v>4</v>
      </c>
      <c r="ED12" s="373">
        <f t="shared" si="32"/>
        <v>0.8</v>
      </c>
      <c r="EE12" s="371">
        <f t="shared" si="33"/>
        <v>0</v>
      </c>
      <c r="EF12" s="371">
        <f t="shared" si="34"/>
        <v>0</v>
      </c>
      <c r="EG12" s="368">
        <f t="shared" si="35"/>
        <v>0</v>
      </c>
      <c r="EH12" s="372">
        <f t="shared" si="36"/>
        <v>1</v>
      </c>
      <c r="EI12" s="373">
        <f t="shared" si="37"/>
        <v>0.1</v>
      </c>
      <c r="EJ12" s="372">
        <f t="shared" si="38"/>
        <v>4</v>
      </c>
      <c r="EK12" s="373">
        <f t="shared" si="39"/>
        <v>0.8</v>
      </c>
      <c r="EL12" s="371">
        <f t="shared" si="40"/>
        <v>0</v>
      </c>
      <c r="EM12" s="371">
        <f t="shared" si="41"/>
        <v>0</v>
      </c>
      <c r="EN12" s="368">
        <f t="shared" si="42"/>
        <v>0</v>
      </c>
      <c r="EO12" s="372">
        <f t="shared" si="43"/>
        <v>1</v>
      </c>
      <c r="EP12" s="373">
        <f t="shared" si="44"/>
        <v>0.1</v>
      </c>
      <c r="EQ12" s="372">
        <f t="shared" si="45"/>
        <v>4</v>
      </c>
      <c r="ER12" s="373">
        <f t="shared" si="46"/>
        <v>0.8</v>
      </c>
      <c r="ES12" s="371">
        <f t="shared" si="47"/>
        <v>0</v>
      </c>
      <c r="ET12" s="371">
        <f t="shared" si="48"/>
        <v>0</v>
      </c>
      <c r="EU12" s="368">
        <f t="shared" si="49"/>
        <v>0</v>
      </c>
      <c r="EV12" s="372">
        <f t="shared" si="50"/>
        <v>1</v>
      </c>
      <c r="EW12" s="373">
        <f t="shared" si="51"/>
        <v>0.1</v>
      </c>
      <c r="EX12" s="372">
        <f t="shared" si="52"/>
        <v>4</v>
      </c>
      <c r="EY12" s="373">
        <f t="shared" si="53"/>
        <v>0.8</v>
      </c>
      <c r="EZ12" s="371">
        <f t="shared" si="54"/>
        <v>0</v>
      </c>
      <c r="FA12" s="371">
        <f t="shared" si="55"/>
        <v>0</v>
      </c>
      <c r="FB12" s="368">
        <f t="shared" si="56"/>
        <v>0</v>
      </c>
      <c r="FC12" s="372">
        <f t="shared" si="57"/>
        <v>1</v>
      </c>
      <c r="FD12" s="373">
        <f t="shared" si="58"/>
        <v>0.1</v>
      </c>
      <c r="FE12" s="372">
        <f t="shared" si="59"/>
        <v>4</v>
      </c>
      <c r="FF12" s="373">
        <f t="shared" si="60"/>
        <v>0.8</v>
      </c>
      <c r="FG12" s="371">
        <f t="shared" si="61"/>
        <v>0</v>
      </c>
      <c r="FH12" s="371">
        <f t="shared" si="62"/>
        <v>0</v>
      </c>
      <c r="FI12" s="368">
        <f t="shared" si="63"/>
        <v>0</v>
      </c>
      <c r="FJ12" s="372">
        <f t="shared" si="64"/>
        <v>1</v>
      </c>
      <c r="FK12" s="373">
        <f t="shared" si="65"/>
        <v>0.1</v>
      </c>
      <c r="FL12" s="372">
        <f t="shared" si="66"/>
        <v>4</v>
      </c>
      <c r="FM12" s="373">
        <f t="shared" si="67"/>
        <v>0.8</v>
      </c>
      <c r="FN12" s="371">
        <f t="shared" si="68"/>
        <v>0</v>
      </c>
      <c r="FO12" s="371">
        <f t="shared" si="69"/>
        <v>0</v>
      </c>
      <c r="FP12" s="368">
        <f t="shared" si="70"/>
        <v>0</v>
      </c>
      <c r="FQ12" s="372">
        <f t="shared" si="71"/>
        <v>1</v>
      </c>
      <c r="FR12" s="373">
        <f t="shared" si="72"/>
        <v>0.1</v>
      </c>
      <c r="FS12" s="372">
        <f t="shared" si="73"/>
        <v>4</v>
      </c>
      <c r="FT12" s="373">
        <f t="shared" si="74"/>
        <v>0.8</v>
      </c>
      <c r="FU12" s="371">
        <f t="shared" si="75"/>
        <v>0</v>
      </c>
      <c r="FV12" s="371">
        <f t="shared" si="76"/>
        <v>0</v>
      </c>
      <c r="FW12" s="368">
        <f t="shared" si="77"/>
        <v>0</v>
      </c>
      <c r="FX12" s="372">
        <f t="shared" si="78"/>
        <v>1</v>
      </c>
      <c r="FY12" s="373">
        <f t="shared" si="79"/>
        <v>0.1</v>
      </c>
      <c r="FZ12" s="372">
        <f t="shared" si="80"/>
        <v>4</v>
      </c>
      <c r="GA12" s="373">
        <f t="shared" si="81"/>
        <v>0.8</v>
      </c>
      <c r="GB12" s="371">
        <f t="shared" si="82"/>
        <v>0</v>
      </c>
      <c r="GC12" s="371">
        <f t="shared" si="83"/>
        <v>0</v>
      </c>
      <c r="GD12" s="368">
        <f t="shared" si="84"/>
        <v>0</v>
      </c>
      <c r="GE12" s="372">
        <f t="shared" si="85"/>
        <v>1</v>
      </c>
      <c r="GF12" s="373">
        <f t="shared" si="86"/>
        <v>0.1</v>
      </c>
      <c r="GG12" s="372">
        <f t="shared" si="87"/>
        <v>4</v>
      </c>
      <c r="GH12" s="373">
        <f t="shared" si="88"/>
        <v>0.8</v>
      </c>
      <c r="GI12" s="373">
        <f t="shared" si="98"/>
        <v>0.8</v>
      </c>
    </row>
    <row r="13" spans="1:193 1680:1680" ht="173.25" customHeight="1" x14ac:dyDescent="0.2">
      <c r="A13" s="120">
        <v>5</v>
      </c>
      <c r="B13" s="374" t="s">
        <v>581</v>
      </c>
      <c r="C13" s="63" t="s">
        <v>582</v>
      </c>
      <c r="D13" s="214" t="s">
        <v>205</v>
      </c>
      <c r="E13" s="64" t="s">
        <v>196</v>
      </c>
      <c r="F13" s="51" t="s">
        <v>223</v>
      </c>
      <c r="G13" s="59" t="s">
        <v>210</v>
      </c>
      <c r="H13" s="59" t="s">
        <v>185</v>
      </c>
      <c r="I13" s="58" t="s">
        <v>20</v>
      </c>
      <c r="J13" s="58" t="s">
        <v>53</v>
      </c>
      <c r="K13" s="58" t="s">
        <v>54</v>
      </c>
      <c r="L13" s="58" t="s">
        <v>54</v>
      </c>
      <c r="M13" s="58" t="s">
        <v>53</v>
      </c>
      <c r="N13" s="58" t="s">
        <v>54</v>
      </c>
      <c r="O13" s="58" t="s">
        <v>54</v>
      </c>
      <c r="P13" s="58" t="s">
        <v>54</v>
      </c>
      <c r="Q13" s="58" t="s">
        <v>53</v>
      </c>
      <c r="R13" s="58" t="s">
        <v>54</v>
      </c>
      <c r="S13" s="58" t="s">
        <v>54</v>
      </c>
      <c r="T13" s="58" t="s">
        <v>54</v>
      </c>
      <c r="U13" s="58" t="s">
        <v>54</v>
      </c>
      <c r="V13" s="58" t="s">
        <v>54</v>
      </c>
      <c r="W13" s="58" t="s">
        <v>54</v>
      </c>
      <c r="X13" s="58" t="s">
        <v>53</v>
      </c>
      <c r="Y13" s="58" t="s">
        <v>53</v>
      </c>
      <c r="Z13" s="58" t="s">
        <v>53</v>
      </c>
      <c r="AA13" s="58" t="s">
        <v>53</v>
      </c>
      <c r="AB13" s="58" t="s">
        <v>53</v>
      </c>
      <c r="AC13" s="357" t="str">
        <f t="shared" si="0"/>
        <v>2 - Baja</v>
      </c>
      <c r="AD13" s="358">
        <f t="shared" si="1"/>
        <v>0.4</v>
      </c>
      <c r="AE13" s="357" t="str">
        <f t="shared" si="2"/>
        <v>4 - Mayor</v>
      </c>
      <c r="AF13" s="358">
        <f t="shared" si="3"/>
        <v>0.8</v>
      </c>
      <c r="AG13" s="56" t="str">
        <f>IFERROR(INDEX('[7]G VALORIZ'!$BLU$685:$BLY$689,MATCH(I13,'[7]G VALORIZ'!$BLS$685:$BLS$689,0),MATCH(AE13,'[7]G VALORIZ'!$BLU$683:$BLY$683,0)),"")</f>
        <v>MODERADO</v>
      </c>
      <c r="AH13" s="358">
        <f t="shared" si="4"/>
        <v>0.32000000000000006</v>
      </c>
      <c r="AI13" s="65" t="s">
        <v>583</v>
      </c>
      <c r="AJ13" s="54" t="s">
        <v>97</v>
      </c>
      <c r="AK13" s="64" t="s">
        <v>584</v>
      </c>
      <c r="AL13" s="59" t="s">
        <v>574</v>
      </c>
      <c r="AM13" s="51" t="s">
        <v>35</v>
      </c>
      <c r="AN13" s="54" t="s">
        <v>46</v>
      </c>
      <c r="AO13" s="54" t="s">
        <v>50</v>
      </c>
      <c r="AP13" s="51" t="s">
        <v>52</v>
      </c>
      <c r="AQ13" s="215" t="s">
        <v>35</v>
      </c>
      <c r="AR13" s="118" t="s">
        <v>46</v>
      </c>
      <c r="AS13" s="118" t="s">
        <v>50</v>
      </c>
      <c r="AT13" s="215" t="s">
        <v>52</v>
      </c>
      <c r="AU13" s="359"/>
      <c r="AV13" s="360"/>
      <c r="AW13" s="360"/>
      <c r="AX13" s="359"/>
      <c r="AY13" s="51"/>
      <c r="AZ13" s="54"/>
      <c r="BA13" s="54"/>
      <c r="BB13" s="51"/>
      <c r="BC13" s="51"/>
      <c r="BD13" s="54"/>
      <c r="BE13" s="54"/>
      <c r="BF13" s="51"/>
      <c r="BG13" s="51"/>
      <c r="BH13" s="54"/>
      <c r="BI13" s="54"/>
      <c r="BJ13" s="51"/>
      <c r="BK13" s="51"/>
      <c r="BL13" s="54"/>
      <c r="BM13" s="54"/>
      <c r="BN13" s="51"/>
      <c r="BO13" s="51"/>
      <c r="BP13" s="54"/>
      <c r="BQ13" s="54"/>
      <c r="BR13" s="51"/>
      <c r="BS13" s="51"/>
      <c r="BT13" s="54"/>
      <c r="BU13" s="54"/>
      <c r="BV13" s="51"/>
      <c r="BW13" s="51"/>
      <c r="BX13" s="54"/>
      <c r="BY13" s="54"/>
      <c r="BZ13" s="51"/>
      <c r="CA13" s="51"/>
      <c r="CB13" s="54"/>
      <c r="CC13" s="54"/>
      <c r="CD13" s="51"/>
      <c r="CE13" s="51"/>
      <c r="CF13" s="54"/>
      <c r="CG13" s="54"/>
      <c r="CH13" s="51"/>
      <c r="CI13" s="54"/>
      <c r="CJ13" s="54"/>
      <c r="CK13" s="51"/>
      <c r="CL13" s="119" t="str">
        <f>IFERROR(IF(GE13&lt;=1,"1 - Muy Baja",VLOOKUP(GE13,'[8]G VALORIZ'!$BLR$689:$BLS$693,2,0)),"")</f>
        <v>1 - Muy Baja</v>
      </c>
      <c r="CM13" s="361">
        <f t="shared" si="5"/>
        <v>0.1</v>
      </c>
      <c r="CN13" s="119" t="str">
        <f>IFERROR(IF(GG13&lt;=1,"1 - Leve",HLOOKUP(GG13,#REF!,2,0)),"")</f>
        <v/>
      </c>
      <c r="CO13" s="361">
        <f t="shared" si="89"/>
        <v>0.8</v>
      </c>
      <c r="CP13" s="52" t="str">
        <f t="shared" si="6"/>
        <v>MODERADO</v>
      </c>
      <c r="CQ13" s="358">
        <f t="shared" si="90"/>
        <v>8.0000000000000016E-2</v>
      </c>
      <c r="CR13" s="63" t="s">
        <v>456</v>
      </c>
      <c r="CS13" s="362">
        <f t="shared" si="91"/>
        <v>3</v>
      </c>
      <c r="CT13" s="51"/>
      <c r="CU13" s="50" t="s">
        <v>1272</v>
      </c>
      <c r="CV13" s="65" t="s">
        <v>1235</v>
      </c>
      <c r="CW13" s="158"/>
      <c r="CX13" s="47">
        <f t="shared" si="7"/>
        <v>11</v>
      </c>
      <c r="CY13" s="49">
        <f t="shared" si="92"/>
        <v>4</v>
      </c>
      <c r="CZ13" s="47" t="str">
        <f t="shared" si="93"/>
        <v>Mayor</v>
      </c>
      <c r="DA13" s="153">
        <f t="shared" si="94"/>
        <v>0.8</v>
      </c>
      <c r="DB13" s="48">
        <f t="shared" si="95"/>
        <v>0.25</v>
      </c>
      <c r="DC13" s="48">
        <f t="shared" si="8"/>
        <v>0.25</v>
      </c>
      <c r="DD13" s="47">
        <f t="shared" si="96"/>
        <v>0.5</v>
      </c>
      <c r="DE13" s="273">
        <f t="shared" si="9"/>
        <v>1</v>
      </c>
      <c r="DF13" s="187">
        <f t="shared" si="10"/>
        <v>0.2</v>
      </c>
      <c r="DG13" s="273">
        <f t="shared" si="97"/>
        <v>4</v>
      </c>
      <c r="DH13" s="273"/>
      <c r="DI13" s="187">
        <f t="shared" si="11"/>
        <v>0.8</v>
      </c>
      <c r="DJ13" s="48">
        <f t="shared" si="12"/>
        <v>0.25</v>
      </c>
      <c r="DK13" s="48">
        <f t="shared" si="13"/>
        <v>0.25</v>
      </c>
      <c r="DL13" s="47">
        <f t="shared" si="14"/>
        <v>0.5</v>
      </c>
      <c r="DM13" s="273">
        <f t="shared" si="15"/>
        <v>1</v>
      </c>
      <c r="DN13" s="187">
        <f t="shared" si="16"/>
        <v>0.1</v>
      </c>
      <c r="DO13" s="273">
        <f t="shared" si="17"/>
        <v>4</v>
      </c>
      <c r="DP13" s="187">
        <f t="shared" si="18"/>
        <v>0.8</v>
      </c>
      <c r="DQ13" s="48">
        <f t="shared" si="19"/>
        <v>0</v>
      </c>
      <c r="DR13" s="48">
        <f t="shared" si="20"/>
        <v>0</v>
      </c>
      <c r="DS13" s="47">
        <f t="shared" si="21"/>
        <v>0</v>
      </c>
      <c r="DT13" s="273">
        <f t="shared" si="22"/>
        <v>1</v>
      </c>
      <c r="DU13" s="187">
        <f t="shared" si="23"/>
        <v>0.1</v>
      </c>
      <c r="DV13" s="273">
        <f t="shared" si="24"/>
        <v>4</v>
      </c>
      <c r="DW13" s="187">
        <f t="shared" si="25"/>
        <v>0.8</v>
      </c>
      <c r="DX13" s="48">
        <f t="shared" si="26"/>
        <v>0</v>
      </c>
      <c r="DY13" s="48">
        <f t="shared" si="27"/>
        <v>0</v>
      </c>
      <c r="DZ13" s="47">
        <f t="shared" si="28"/>
        <v>0</v>
      </c>
      <c r="EA13" s="273">
        <f t="shared" si="29"/>
        <v>1</v>
      </c>
      <c r="EB13" s="187">
        <f t="shared" si="30"/>
        <v>0.1</v>
      </c>
      <c r="EC13" s="273">
        <f t="shared" si="31"/>
        <v>4</v>
      </c>
      <c r="ED13" s="187">
        <f t="shared" si="32"/>
        <v>0.8</v>
      </c>
      <c r="EE13" s="48">
        <f t="shared" si="33"/>
        <v>0</v>
      </c>
      <c r="EF13" s="48">
        <f t="shared" si="34"/>
        <v>0</v>
      </c>
      <c r="EG13" s="47">
        <f t="shared" si="35"/>
        <v>0</v>
      </c>
      <c r="EH13" s="273">
        <f t="shared" si="36"/>
        <v>1</v>
      </c>
      <c r="EI13" s="187">
        <f t="shared" si="37"/>
        <v>0.1</v>
      </c>
      <c r="EJ13" s="273">
        <f t="shared" si="38"/>
        <v>4</v>
      </c>
      <c r="EK13" s="187">
        <f t="shared" si="39"/>
        <v>0.8</v>
      </c>
      <c r="EL13" s="48">
        <f t="shared" si="40"/>
        <v>0</v>
      </c>
      <c r="EM13" s="48">
        <f t="shared" si="41"/>
        <v>0</v>
      </c>
      <c r="EN13" s="47">
        <f t="shared" si="42"/>
        <v>0</v>
      </c>
      <c r="EO13" s="273">
        <f t="shared" si="43"/>
        <v>1</v>
      </c>
      <c r="EP13" s="187">
        <f t="shared" si="44"/>
        <v>0.1</v>
      </c>
      <c r="EQ13" s="273">
        <f t="shared" si="45"/>
        <v>4</v>
      </c>
      <c r="ER13" s="187">
        <f t="shared" si="46"/>
        <v>0.8</v>
      </c>
      <c r="ES13" s="48">
        <f t="shared" si="47"/>
        <v>0</v>
      </c>
      <c r="ET13" s="48">
        <f t="shared" si="48"/>
        <v>0</v>
      </c>
      <c r="EU13" s="47">
        <f t="shared" si="49"/>
        <v>0</v>
      </c>
      <c r="EV13" s="273">
        <f t="shared" si="50"/>
        <v>1</v>
      </c>
      <c r="EW13" s="187">
        <f t="shared" si="51"/>
        <v>0.1</v>
      </c>
      <c r="EX13" s="273">
        <f t="shared" si="52"/>
        <v>4</v>
      </c>
      <c r="EY13" s="187">
        <f t="shared" si="53"/>
        <v>0.8</v>
      </c>
      <c r="EZ13" s="48">
        <f t="shared" si="54"/>
        <v>0</v>
      </c>
      <c r="FA13" s="48">
        <f t="shared" si="55"/>
        <v>0</v>
      </c>
      <c r="FB13" s="47">
        <f t="shared" si="56"/>
        <v>0</v>
      </c>
      <c r="FC13" s="273">
        <f t="shared" si="57"/>
        <v>1</v>
      </c>
      <c r="FD13" s="187">
        <f t="shared" si="58"/>
        <v>0.1</v>
      </c>
      <c r="FE13" s="273">
        <f t="shared" si="59"/>
        <v>4</v>
      </c>
      <c r="FF13" s="187">
        <f t="shared" si="60"/>
        <v>0.8</v>
      </c>
      <c r="FG13" s="48">
        <f t="shared" si="61"/>
        <v>0</v>
      </c>
      <c r="FH13" s="48">
        <f t="shared" si="62"/>
        <v>0</v>
      </c>
      <c r="FI13" s="47">
        <f t="shared" si="63"/>
        <v>0</v>
      </c>
      <c r="FJ13" s="273">
        <f t="shared" si="64"/>
        <v>1</v>
      </c>
      <c r="FK13" s="187">
        <f t="shared" si="65"/>
        <v>0.1</v>
      </c>
      <c r="FL13" s="273">
        <f t="shared" si="66"/>
        <v>4</v>
      </c>
      <c r="FM13" s="187">
        <f t="shared" si="67"/>
        <v>0.8</v>
      </c>
      <c r="FN13" s="48">
        <f t="shared" si="68"/>
        <v>0</v>
      </c>
      <c r="FO13" s="48">
        <f t="shared" si="69"/>
        <v>0</v>
      </c>
      <c r="FP13" s="47">
        <f t="shared" si="70"/>
        <v>0</v>
      </c>
      <c r="FQ13" s="273">
        <f t="shared" si="71"/>
        <v>1</v>
      </c>
      <c r="FR13" s="187">
        <f t="shared" si="72"/>
        <v>0.1</v>
      </c>
      <c r="FS13" s="273">
        <f t="shared" si="73"/>
        <v>4</v>
      </c>
      <c r="FT13" s="187">
        <f t="shared" si="74"/>
        <v>0.8</v>
      </c>
      <c r="FU13" s="48">
        <f t="shared" si="75"/>
        <v>0</v>
      </c>
      <c r="FV13" s="48">
        <f t="shared" si="76"/>
        <v>0</v>
      </c>
      <c r="FW13" s="47">
        <f t="shared" si="77"/>
        <v>0</v>
      </c>
      <c r="FX13" s="273">
        <f t="shared" si="78"/>
        <v>1</v>
      </c>
      <c r="FY13" s="187">
        <f t="shared" si="79"/>
        <v>0.1</v>
      </c>
      <c r="FZ13" s="273">
        <f t="shared" si="80"/>
        <v>4</v>
      </c>
      <c r="GA13" s="187">
        <f t="shared" si="81"/>
        <v>0.8</v>
      </c>
      <c r="GB13" s="48">
        <f t="shared" si="82"/>
        <v>0</v>
      </c>
      <c r="GC13" s="48">
        <f t="shared" si="83"/>
        <v>0</v>
      </c>
      <c r="GD13" s="47">
        <f t="shared" si="84"/>
        <v>0</v>
      </c>
      <c r="GE13" s="273">
        <f t="shared" si="85"/>
        <v>1</v>
      </c>
      <c r="GF13" s="187">
        <f t="shared" si="86"/>
        <v>0.1</v>
      </c>
      <c r="GG13" s="273">
        <f t="shared" si="87"/>
        <v>4</v>
      </c>
      <c r="GH13" s="187">
        <f t="shared" si="88"/>
        <v>0.8</v>
      </c>
      <c r="GI13" s="187">
        <f t="shared" si="98"/>
        <v>0.8</v>
      </c>
      <c r="GJ13" s="45"/>
    </row>
    <row r="14" spans="1:193 1680:1680" ht="265.2" x14ac:dyDescent="0.2">
      <c r="A14" s="120">
        <v>6</v>
      </c>
      <c r="B14" s="374" t="s">
        <v>581</v>
      </c>
      <c r="C14" s="63" t="s">
        <v>1273</v>
      </c>
      <c r="D14" s="214" t="s">
        <v>206</v>
      </c>
      <c r="E14" s="64" t="s">
        <v>196</v>
      </c>
      <c r="F14" s="51" t="s">
        <v>5</v>
      </c>
      <c r="G14" s="59" t="s">
        <v>210</v>
      </c>
      <c r="H14" s="59" t="s">
        <v>185</v>
      </c>
      <c r="I14" s="58" t="s">
        <v>20</v>
      </c>
      <c r="J14" s="58" t="s">
        <v>53</v>
      </c>
      <c r="K14" s="58" t="s">
        <v>54</v>
      </c>
      <c r="L14" s="58" t="s">
        <v>54</v>
      </c>
      <c r="M14" s="58" t="s">
        <v>53</v>
      </c>
      <c r="N14" s="58" t="s">
        <v>54</v>
      </c>
      <c r="O14" s="58" t="s">
        <v>54</v>
      </c>
      <c r="P14" s="58" t="s">
        <v>54</v>
      </c>
      <c r="Q14" s="58" t="s">
        <v>53</v>
      </c>
      <c r="R14" s="58" t="s">
        <v>54</v>
      </c>
      <c r="S14" s="58" t="s">
        <v>54</v>
      </c>
      <c r="T14" s="58" t="s">
        <v>54</v>
      </c>
      <c r="U14" s="58" t="s">
        <v>54</v>
      </c>
      <c r="V14" s="58" t="s">
        <v>54</v>
      </c>
      <c r="W14" s="58" t="s">
        <v>54</v>
      </c>
      <c r="X14" s="58" t="s">
        <v>53</v>
      </c>
      <c r="Y14" s="58" t="s">
        <v>53</v>
      </c>
      <c r="Z14" s="58" t="s">
        <v>53</v>
      </c>
      <c r="AA14" s="58" t="s">
        <v>53</v>
      </c>
      <c r="AB14" s="58" t="s">
        <v>53</v>
      </c>
      <c r="AC14" s="357" t="str">
        <f t="shared" si="0"/>
        <v>2 - Baja</v>
      </c>
      <c r="AD14" s="358">
        <f t="shared" si="1"/>
        <v>0.4</v>
      </c>
      <c r="AE14" s="357" t="str">
        <f t="shared" si="2"/>
        <v>4 - Mayor</v>
      </c>
      <c r="AF14" s="358">
        <f t="shared" si="3"/>
        <v>0.8</v>
      </c>
      <c r="AG14" s="56" t="str">
        <f>IFERROR(INDEX('[7]G VALORIZ'!$BLU$685:$BLY$689,MATCH(I14,'[7]G VALORIZ'!$BLS$685:$BLS$689,0),MATCH(AE14,'[7]G VALORIZ'!$BLU$683:$BLY$683,0)),"")</f>
        <v>MODERADO</v>
      </c>
      <c r="AH14" s="358">
        <f t="shared" si="4"/>
        <v>0.32000000000000006</v>
      </c>
      <c r="AI14" s="65" t="s">
        <v>583</v>
      </c>
      <c r="AJ14" s="54" t="s">
        <v>97</v>
      </c>
      <c r="AK14" s="64" t="s">
        <v>584</v>
      </c>
      <c r="AL14" s="59" t="s">
        <v>574</v>
      </c>
      <c r="AM14" s="51" t="s">
        <v>35</v>
      </c>
      <c r="AN14" s="54" t="s">
        <v>46</v>
      </c>
      <c r="AO14" s="54" t="s">
        <v>50</v>
      </c>
      <c r="AP14" s="51" t="s">
        <v>52</v>
      </c>
      <c r="AQ14" s="51" t="s">
        <v>35</v>
      </c>
      <c r="AR14" s="54" t="s">
        <v>46</v>
      </c>
      <c r="AS14" s="54" t="s">
        <v>50</v>
      </c>
      <c r="AT14" s="51" t="s">
        <v>52</v>
      </c>
      <c r="AU14" s="51"/>
      <c r="AV14" s="54"/>
      <c r="AW14" s="54"/>
      <c r="AX14" s="51"/>
      <c r="AY14" s="51"/>
      <c r="AZ14" s="54"/>
      <c r="BA14" s="54"/>
      <c r="BB14" s="51"/>
      <c r="BC14" s="51"/>
      <c r="BD14" s="54"/>
      <c r="BE14" s="54"/>
      <c r="BF14" s="51"/>
      <c r="BG14" s="51"/>
      <c r="BH14" s="54"/>
      <c r="BI14" s="54"/>
      <c r="BJ14" s="51"/>
      <c r="BK14" s="51"/>
      <c r="BL14" s="54"/>
      <c r="BM14" s="54"/>
      <c r="BN14" s="51"/>
      <c r="BO14" s="51"/>
      <c r="BP14" s="54"/>
      <c r="BQ14" s="54"/>
      <c r="BR14" s="51"/>
      <c r="BS14" s="51"/>
      <c r="BT14" s="54"/>
      <c r="BU14" s="54"/>
      <c r="BV14" s="51"/>
      <c r="BW14" s="51"/>
      <c r="BX14" s="54"/>
      <c r="BY14" s="54"/>
      <c r="BZ14" s="51"/>
      <c r="CA14" s="51"/>
      <c r="CB14" s="54"/>
      <c r="CC14" s="54"/>
      <c r="CD14" s="51"/>
      <c r="CE14" s="51"/>
      <c r="CF14" s="54"/>
      <c r="CG14" s="54"/>
      <c r="CH14" s="51"/>
      <c r="CI14" s="54"/>
      <c r="CJ14" s="54"/>
      <c r="CK14" s="51"/>
      <c r="CL14" s="119" t="str">
        <f>IFERROR(IF(GE14&lt;=1,"1 - Muy Baja",VLOOKUP(GE14,'[8]G VALORIZ'!$BLR$689:$BLS$693,2,0)),"")</f>
        <v>1 - Muy Baja</v>
      </c>
      <c r="CM14" s="361">
        <f t="shared" si="5"/>
        <v>0.1</v>
      </c>
      <c r="CN14" s="119" t="str">
        <f>IFERROR(IF(GG14&lt;=1,"1 - Leve",HLOOKUP(GG14,#REF!,2,0)),"")</f>
        <v/>
      </c>
      <c r="CO14" s="361">
        <f t="shared" si="89"/>
        <v>0.8</v>
      </c>
      <c r="CP14" s="52" t="str">
        <f t="shared" si="6"/>
        <v>MODERADO</v>
      </c>
      <c r="CQ14" s="358">
        <f t="shared" si="90"/>
        <v>8.0000000000000016E-2</v>
      </c>
      <c r="CR14" s="63" t="s">
        <v>233</v>
      </c>
      <c r="CS14" s="362">
        <f t="shared" si="91"/>
        <v>3</v>
      </c>
      <c r="CT14" s="51"/>
      <c r="CU14" s="50" t="s">
        <v>1274</v>
      </c>
      <c r="CV14" s="65" t="s">
        <v>1235</v>
      </c>
      <c r="CW14" s="158"/>
      <c r="CX14" s="47">
        <f t="shared" si="7"/>
        <v>11</v>
      </c>
      <c r="CY14" s="49">
        <f t="shared" si="92"/>
        <v>4</v>
      </c>
      <c r="CZ14" s="47" t="str">
        <f t="shared" si="93"/>
        <v>Mayor</v>
      </c>
      <c r="DA14" s="153">
        <f t="shared" si="94"/>
        <v>0.8</v>
      </c>
      <c r="DB14" s="48">
        <f t="shared" si="95"/>
        <v>0.25</v>
      </c>
      <c r="DC14" s="48">
        <f t="shared" si="8"/>
        <v>0.25</v>
      </c>
      <c r="DD14" s="47">
        <f t="shared" si="96"/>
        <v>0.5</v>
      </c>
      <c r="DE14" s="273">
        <f t="shared" si="9"/>
        <v>1</v>
      </c>
      <c r="DF14" s="187">
        <f t="shared" si="10"/>
        <v>0.2</v>
      </c>
      <c r="DG14" s="273">
        <f t="shared" si="97"/>
        <v>4</v>
      </c>
      <c r="DH14" s="273"/>
      <c r="DI14" s="187">
        <f t="shared" si="11"/>
        <v>0.8</v>
      </c>
      <c r="DJ14" s="48">
        <f t="shared" si="12"/>
        <v>0.25</v>
      </c>
      <c r="DK14" s="48">
        <f t="shared" si="13"/>
        <v>0.25</v>
      </c>
      <c r="DL14" s="47">
        <f t="shared" si="14"/>
        <v>0.5</v>
      </c>
      <c r="DM14" s="273">
        <f t="shared" si="15"/>
        <v>1</v>
      </c>
      <c r="DN14" s="187">
        <f t="shared" si="16"/>
        <v>0.1</v>
      </c>
      <c r="DO14" s="273">
        <f t="shared" si="17"/>
        <v>4</v>
      </c>
      <c r="DP14" s="187">
        <f t="shared" si="18"/>
        <v>0.8</v>
      </c>
      <c r="DQ14" s="48">
        <f t="shared" si="19"/>
        <v>0</v>
      </c>
      <c r="DR14" s="48">
        <f t="shared" si="20"/>
        <v>0</v>
      </c>
      <c r="DS14" s="47">
        <f t="shared" si="21"/>
        <v>0</v>
      </c>
      <c r="DT14" s="273">
        <f t="shared" si="22"/>
        <v>1</v>
      </c>
      <c r="DU14" s="187">
        <f t="shared" si="23"/>
        <v>0.1</v>
      </c>
      <c r="DV14" s="273">
        <f t="shared" si="24"/>
        <v>4</v>
      </c>
      <c r="DW14" s="187">
        <f t="shared" si="25"/>
        <v>0.8</v>
      </c>
      <c r="DX14" s="48">
        <f t="shared" si="26"/>
        <v>0</v>
      </c>
      <c r="DY14" s="48">
        <f t="shared" si="27"/>
        <v>0</v>
      </c>
      <c r="DZ14" s="47">
        <f t="shared" si="28"/>
        <v>0</v>
      </c>
      <c r="EA14" s="273">
        <f t="shared" si="29"/>
        <v>1</v>
      </c>
      <c r="EB14" s="187">
        <f t="shared" si="30"/>
        <v>0.1</v>
      </c>
      <c r="EC14" s="273">
        <f t="shared" si="31"/>
        <v>4</v>
      </c>
      <c r="ED14" s="187">
        <f t="shared" si="32"/>
        <v>0.8</v>
      </c>
      <c r="EE14" s="48">
        <f t="shared" si="33"/>
        <v>0</v>
      </c>
      <c r="EF14" s="48">
        <f t="shared" si="34"/>
        <v>0</v>
      </c>
      <c r="EG14" s="47">
        <f t="shared" si="35"/>
        <v>0</v>
      </c>
      <c r="EH14" s="273">
        <f t="shared" si="36"/>
        <v>1</v>
      </c>
      <c r="EI14" s="187">
        <f t="shared" si="37"/>
        <v>0.1</v>
      </c>
      <c r="EJ14" s="273">
        <f t="shared" si="38"/>
        <v>4</v>
      </c>
      <c r="EK14" s="187">
        <f t="shared" si="39"/>
        <v>0.8</v>
      </c>
      <c r="EL14" s="48">
        <f t="shared" si="40"/>
        <v>0</v>
      </c>
      <c r="EM14" s="48">
        <f t="shared" si="41"/>
        <v>0</v>
      </c>
      <c r="EN14" s="47">
        <f t="shared" si="42"/>
        <v>0</v>
      </c>
      <c r="EO14" s="273">
        <f t="shared" si="43"/>
        <v>1</v>
      </c>
      <c r="EP14" s="187">
        <f t="shared" si="44"/>
        <v>0.1</v>
      </c>
      <c r="EQ14" s="273">
        <f t="shared" si="45"/>
        <v>4</v>
      </c>
      <c r="ER14" s="187">
        <f t="shared" si="46"/>
        <v>0.8</v>
      </c>
      <c r="ES14" s="48">
        <f t="shared" si="47"/>
        <v>0</v>
      </c>
      <c r="ET14" s="48">
        <f t="shared" si="48"/>
        <v>0</v>
      </c>
      <c r="EU14" s="47">
        <f t="shared" si="49"/>
        <v>0</v>
      </c>
      <c r="EV14" s="273">
        <f t="shared" si="50"/>
        <v>1</v>
      </c>
      <c r="EW14" s="187">
        <f t="shared" si="51"/>
        <v>0.1</v>
      </c>
      <c r="EX14" s="273">
        <f t="shared" si="52"/>
        <v>4</v>
      </c>
      <c r="EY14" s="187">
        <f t="shared" si="53"/>
        <v>0.8</v>
      </c>
      <c r="EZ14" s="48">
        <f t="shared" si="54"/>
        <v>0</v>
      </c>
      <c r="FA14" s="48">
        <f t="shared" si="55"/>
        <v>0</v>
      </c>
      <c r="FB14" s="47">
        <f t="shared" si="56"/>
        <v>0</v>
      </c>
      <c r="FC14" s="273">
        <f t="shared" si="57"/>
        <v>1</v>
      </c>
      <c r="FD14" s="187">
        <f t="shared" si="58"/>
        <v>0.1</v>
      </c>
      <c r="FE14" s="273">
        <f t="shared" si="59"/>
        <v>4</v>
      </c>
      <c r="FF14" s="187">
        <f t="shared" si="60"/>
        <v>0.8</v>
      </c>
      <c r="FG14" s="48">
        <f t="shared" si="61"/>
        <v>0</v>
      </c>
      <c r="FH14" s="48">
        <f t="shared" si="62"/>
        <v>0</v>
      </c>
      <c r="FI14" s="47">
        <f t="shared" si="63"/>
        <v>0</v>
      </c>
      <c r="FJ14" s="273">
        <f t="shared" si="64"/>
        <v>1</v>
      </c>
      <c r="FK14" s="187">
        <f t="shared" si="65"/>
        <v>0.1</v>
      </c>
      <c r="FL14" s="273">
        <f t="shared" si="66"/>
        <v>4</v>
      </c>
      <c r="FM14" s="187">
        <f t="shared" si="67"/>
        <v>0.8</v>
      </c>
      <c r="FN14" s="48">
        <f t="shared" si="68"/>
        <v>0</v>
      </c>
      <c r="FO14" s="48">
        <f t="shared" si="69"/>
        <v>0</v>
      </c>
      <c r="FP14" s="47">
        <f t="shared" si="70"/>
        <v>0</v>
      </c>
      <c r="FQ14" s="273">
        <f t="shared" si="71"/>
        <v>1</v>
      </c>
      <c r="FR14" s="187">
        <f t="shared" si="72"/>
        <v>0.1</v>
      </c>
      <c r="FS14" s="273">
        <f t="shared" si="73"/>
        <v>4</v>
      </c>
      <c r="FT14" s="187">
        <f t="shared" si="74"/>
        <v>0.8</v>
      </c>
      <c r="FU14" s="48">
        <f t="shared" si="75"/>
        <v>0</v>
      </c>
      <c r="FV14" s="48">
        <f t="shared" si="76"/>
        <v>0</v>
      </c>
      <c r="FW14" s="47">
        <f t="shared" si="77"/>
        <v>0</v>
      </c>
      <c r="FX14" s="273">
        <f t="shared" si="78"/>
        <v>1</v>
      </c>
      <c r="FY14" s="187">
        <f t="shared" si="79"/>
        <v>0.1</v>
      </c>
      <c r="FZ14" s="273">
        <f t="shared" si="80"/>
        <v>4</v>
      </c>
      <c r="GA14" s="187">
        <f t="shared" si="81"/>
        <v>0.8</v>
      </c>
      <c r="GB14" s="48">
        <f t="shared" si="82"/>
        <v>0</v>
      </c>
      <c r="GC14" s="48">
        <f t="shared" si="83"/>
        <v>0</v>
      </c>
      <c r="GD14" s="47">
        <f t="shared" si="84"/>
        <v>0</v>
      </c>
      <c r="GE14" s="273">
        <f t="shared" si="85"/>
        <v>1</v>
      </c>
      <c r="GF14" s="187">
        <f t="shared" si="86"/>
        <v>0.1</v>
      </c>
      <c r="GG14" s="273">
        <f t="shared" si="87"/>
        <v>4</v>
      </c>
      <c r="GH14" s="187">
        <f t="shared" si="88"/>
        <v>0.8</v>
      </c>
      <c r="GI14" s="187">
        <f t="shared" si="98"/>
        <v>0.8</v>
      </c>
      <c r="GJ14" s="45"/>
    </row>
    <row r="15" spans="1:193 1680:1680" s="382" customFormat="1" ht="201.75" customHeight="1" x14ac:dyDescent="0.2">
      <c r="A15" s="120">
        <v>7</v>
      </c>
      <c r="B15" s="119" t="s">
        <v>585</v>
      </c>
      <c r="C15" s="63" t="s">
        <v>586</v>
      </c>
      <c r="D15" s="214" t="s">
        <v>205</v>
      </c>
      <c r="E15" s="64" t="s">
        <v>196</v>
      </c>
      <c r="F15" s="54" t="s">
        <v>223</v>
      </c>
      <c r="G15" s="59" t="s">
        <v>210</v>
      </c>
      <c r="H15" s="59" t="s">
        <v>187</v>
      </c>
      <c r="I15" s="58" t="s">
        <v>20</v>
      </c>
      <c r="J15" s="58" t="s">
        <v>53</v>
      </c>
      <c r="K15" s="58" t="s">
        <v>54</v>
      </c>
      <c r="L15" s="58" t="s">
        <v>54</v>
      </c>
      <c r="M15" s="58" t="s">
        <v>53</v>
      </c>
      <c r="N15" s="58" t="s">
        <v>54</v>
      </c>
      <c r="O15" s="58" t="s">
        <v>54</v>
      </c>
      <c r="P15" s="58" t="s">
        <v>54</v>
      </c>
      <c r="Q15" s="58" t="s">
        <v>53</v>
      </c>
      <c r="R15" s="58" t="s">
        <v>54</v>
      </c>
      <c r="S15" s="58" t="s">
        <v>54</v>
      </c>
      <c r="T15" s="58" t="s">
        <v>54</v>
      </c>
      <c r="U15" s="58" t="s">
        <v>54</v>
      </c>
      <c r="V15" s="58" t="s">
        <v>54</v>
      </c>
      <c r="W15" s="58" t="s">
        <v>54</v>
      </c>
      <c r="X15" s="58" t="s">
        <v>53</v>
      </c>
      <c r="Y15" s="58" t="s">
        <v>53</v>
      </c>
      <c r="Z15" s="58" t="s">
        <v>53</v>
      </c>
      <c r="AA15" s="58" t="s">
        <v>53</v>
      </c>
      <c r="AB15" s="58" t="s">
        <v>53</v>
      </c>
      <c r="AC15" s="357" t="str">
        <f t="shared" si="0"/>
        <v>2 - Baja</v>
      </c>
      <c r="AD15" s="358">
        <f t="shared" si="1"/>
        <v>0.4</v>
      </c>
      <c r="AE15" s="357" t="str">
        <f t="shared" si="2"/>
        <v>4 - Mayor</v>
      </c>
      <c r="AF15" s="358">
        <f t="shared" si="3"/>
        <v>0.8</v>
      </c>
      <c r="AG15" s="56" t="str">
        <f>IFERROR(INDEX('[7]G VALORIZ'!$BLU$685:$BLY$689,MATCH(I15,'[7]G VALORIZ'!$BLS$685:$BLS$689,0),MATCH(AE15,'[7]G VALORIZ'!$BLU$683:$BLY$683,0)),"")</f>
        <v>MODERADO</v>
      </c>
      <c r="AH15" s="358">
        <f t="shared" si="4"/>
        <v>0.32000000000000006</v>
      </c>
      <c r="AI15" s="65" t="s">
        <v>587</v>
      </c>
      <c r="AJ15" s="54" t="s">
        <v>98</v>
      </c>
      <c r="AK15" s="64" t="s">
        <v>588</v>
      </c>
      <c r="AL15" s="59" t="s">
        <v>574</v>
      </c>
      <c r="AM15" s="54" t="s">
        <v>35</v>
      </c>
      <c r="AN15" s="54" t="s">
        <v>46</v>
      </c>
      <c r="AO15" s="54" t="s">
        <v>50</v>
      </c>
      <c r="AP15" s="54" t="s">
        <v>52</v>
      </c>
      <c r="AQ15" s="54" t="s">
        <v>35</v>
      </c>
      <c r="AR15" s="54" t="s">
        <v>46</v>
      </c>
      <c r="AS15" s="54" t="s">
        <v>50</v>
      </c>
      <c r="AT15" s="54" t="s">
        <v>52</v>
      </c>
      <c r="AU15" s="54" t="s">
        <v>35</v>
      </c>
      <c r="AV15" s="54" t="s">
        <v>46</v>
      </c>
      <c r="AW15" s="54" t="s">
        <v>50</v>
      </c>
      <c r="AX15" s="54" t="s">
        <v>52</v>
      </c>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c r="CJ15" s="54"/>
      <c r="CK15" s="54"/>
      <c r="CL15" s="119" t="str">
        <f>IFERROR(IF(GE15&lt;=1,"1 - Muy Baja",VLOOKUP(GE15,'[8]G VALORIZ'!$BLR$689:$BLS$693,2,0)),"")</f>
        <v>1 - Muy Baja</v>
      </c>
      <c r="CM15" s="361">
        <f t="shared" si="5"/>
        <v>0.05</v>
      </c>
      <c r="CN15" s="119" t="str">
        <f>IFERROR(IF(GG15&lt;=1,"1 - Leve",HLOOKUP(GG15,#REF!,2,0)),"")</f>
        <v/>
      </c>
      <c r="CO15" s="361">
        <f t="shared" si="89"/>
        <v>0.8</v>
      </c>
      <c r="CP15" s="375" t="str">
        <f t="shared" si="6"/>
        <v>MODERADO</v>
      </c>
      <c r="CQ15" s="358">
        <f t="shared" si="90"/>
        <v>4.0000000000000008E-2</v>
      </c>
      <c r="CR15" s="63" t="s">
        <v>456</v>
      </c>
      <c r="CS15" s="362">
        <f t="shared" si="91"/>
        <v>3</v>
      </c>
      <c r="CT15" s="54"/>
      <c r="CU15" s="50" t="s">
        <v>1275</v>
      </c>
      <c r="CV15" s="65" t="s">
        <v>1235</v>
      </c>
      <c r="CW15" s="376"/>
      <c r="CX15" s="377">
        <f t="shared" si="7"/>
        <v>11</v>
      </c>
      <c r="CY15" s="378">
        <f t="shared" si="92"/>
        <v>4</v>
      </c>
      <c r="CZ15" s="377" t="str">
        <f t="shared" si="93"/>
        <v>Mayor</v>
      </c>
      <c r="DA15" s="379">
        <f t="shared" si="94"/>
        <v>0.8</v>
      </c>
      <c r="DB15" s="7">
        <f t="shared" si="95"/>
        <v>0.25</v>
      </c>
      <c r="DC15" s="7">
        <f t="shared" si="8"/>
        <v>0.25</v>
      </c>
      <c r="DD15" s="377">
        <f t="shared" si="96"/>
        <v>0.5</v>
      </c>
      <c r="DE15" s="380">
        <f t="shared" si="9"/>
        <v>1</v>
      </c>
      <c r="DF15" s="381">
        <f t="shared" si="10"/>
        <v>0.2</v>
      </c>
      <c r="DG15" s="380">
        <f t="shared" si="97"/>
        <v>4</v>
      </c>
      <c r="DH15" s="380"/>
      <c r="DI15" s="381">
        <f t="shared" si="11"/>
        <v>0.8</v>
      </c>
      <c r="DJ15" s="7">
        <f t="shared" si="12"/>
        <v>0.25</v>
      </c>
      <c r="DK15" s="7">
        <f t="shared" si="13"/>
        <v>0.25</v>
      </c>
      <c r="DL15" s="377">
        <f t="shared" si="14"/>
        <v>0.5</v>
      </c>
      <c r="DM15" s="380">
        <f t="shared" si="15"/>
        <v>1</v>
      </c>
      <c r="DN15" s="381">
        <f t="shared" si="16"/>
        <v>0.1</v>
      </c>
      <c r="DO15" s="380">
        <f t="shared" si="17"/>
        <v>4</v>
      </c>
      <c r="DP15" s="381">
        <f t="shared" si="18"/>
        <v>0.8</v>
      </c>
      <c r="DQ15" s="7">
        <f t="shared" si="19"/>
        <v>0.25</v>
      </c>
      <c r="DR15" s="7">
        <f t="shared" si="20"/>
        <v>0.25</v>
      </c>
      <c r="DS15" s="377">
        <f t="shared" si="21"/>
        <v>0.5</v>
      </c>
      <c r="DT15" s="380">
        <f t="shared" si="22"/>
        <v>1</v>
      </c>
      <c r="DU15" s="381">
        <f t="shared" si="23"/>
        <v>0.05</v>
      </c>
      <c r="DV15" s="380">
        <f t="shared" si="24"/>
        <v>4</v>
      </c>
      <c r="DW15" s="381">
        <f t="shared" si="25"/>
        <v>0.8</v>
      </c>
      <c r="DX15" s="7">
        <f t="shared" si="26"/>
        <v>0</v>
      </c>
      <c r="DY15" s="7">
        <f t="shared" si="27"/>
        <v>0</v>
      </c>
      <c r="DZ15" s="377">
        <f t="shared" si="28"/>
        <v>0</v>
      </c>
      <c r="EA15" s="380">
        <f t="shared" si="29"/>
        <v>1</v>
      </c>
      <c r="EB15" s="381">
        <f t="shared" si="30"/>
        <v>0.05</v>
      </c>
      <c r="EC15" s="380">
        <f t="shared" si="31"/>
        <v>4</v>
      </c>
      <c r="ED15" s="381">
        <f t="shared" si="32"/>
        <v>0.8</v>
      </c>
      <c r="EE15" s="7">
        <f t="shared" si="33"/>
        <v>0</v>
      </c>
      <c r="EF15" s="7">
        <f t="shared" si="34"/>
        <v>0</v>
      </c>
      <c r="EG15" s="377">
        <f t="shared" si="35"/>
        <v>0</v>
      </c>
      <c r="EH15" s="380">
        <f t="shared" si="36"/>
        <v>1</v>
      </c>
      <c r="EI15" s="381">
        <f t="shared" si="37"/>
        <v>0.05</v>
      </c>
      <c r="EJ15" s="380">
        <f t="shared" si="38"/>
        <v>4</v>
      </c>
      <c r="EK15" s="381">
        <f t="shared" si="39"/>
        <v>0.8</v>
      </c>
      <c r="EL15" s="7">
        <f t="shared" si="40"/>
        <v>0</v>
      </c>
      <c r="EM15" s="7">
        <f t="shared" si="41"/>
        <v>0</v>
      </c>
      <c r="EN15" s="377">
        <f t="shared" si="42"/>
        <v>0</v>
      </c>
      <c r="EO15" s="380">
        <f t="shared" si="43"/>
        <v>1</v>
      </c>
      <c r="EP15" s="381">
        <f t="shared" si="44"/>
        <v>0.05</v>
      </c>
      <c r="EQ15" s="380">
        <f t="shared" si="45"/>
        <v>4</v>
      </c>
      <c r="ER15" s="381">
        <f t="shared" si="46"/>
        <v>0.8</v>
      </c>
      <c r="ES15" s="7">
        <f t="shared" si="47"/>
        <v>0</v>
      </c>
      <c r="ET15" s="7">
        <f t="shared" si="48"/>
        <v>0</v>
      </c>
      <c r="EU15" s="377">
        <f t="shared" si="49"/>
        <v>0</v>
      </c>
      <c r="EV15" s="380">
        <f t="shared" si="50"/>
        <v>1</v>
      </c>
      <c r="EW15" s="381">
        <f t="shared" si="51"/>
        <v>0.05</v>
      </c>
      <c r="EX15" s="380">
        <f t="shared" si="52"/>
        <v>4</v>
      </c>
      <c r="EY15" s="381">
        <f t="shared" si="53"/>
        <v>0.8</v>
      </c>
      <c r="EZ15" s="7">
        <f t="shared" si="54"/>
        <v>0</v>
      </c>
      <c r="FA15" s="7">
        <f t="shared" si="55"/>
        <v>0</v>
      </c>
      <c r="FB15" s="377">
        <f t="shared" si="56"/>
        <v>0</v>
      </c>
      <c r="FC15" s="380">
        <f t="shared" si="57"/>
        <v>1</v>
      </c>
      <c r="FD15" s="381">
        <f t="shared" si="58"/>
        <v>0.05</v>
      </c>
      <c r="FE15" s="380">
        <f t="shared" si="59"/>
        <v>4</v>
      </c>
      <c r="FF15" s="381">
        <f t="shared" si="60"/>
        <v>0.8</v>
      </c>
      <c r="FG15" s="7">
        <f t="shared" si="61"/>
        <v>0</v>
      </c>
      <c r="FH15" s="7">
        <f t="shared" si="62"/>
        <v>0</v>
      </c>
      <c r="FI15" s="377">
        <f t="shared" si="63"/>
        <v>0</v>
      </c>
      <c r="FJ15" s="380">
        <f t="shared" si="64"/>
        <v>1</v>
      </c>
      <c r="FK15" s="381">
        <f t="shared" si="65"/>
        <v>0.05</v>
      </c>
      <c r="FL15" s="380">
        <f t="shared" si="66"/>
        <v>4</v>
      </c>
      <c r="FM15" s="381">
        <f t="shared" si="67"/>
        <v>0.8</v>
      </c>
      <c r="FN15" s="7">
        <f t="shared" si="68"/>
        <v>0</v>
      </c>
      <c r="FO15" s="7">
        <f t="shared" si="69"/>
        <v>0</v>
      </c>
      <c r="FP15" s="377">
        <f t="shared" si="70"/>
        <v>0</v>
      </c>
      <c r="FQ15" s="380">
        <f t="shared" si="71"/>
        <v>1</v>
      </c>
      <c r="FR15" s="381">
        <f t="shared" si="72"/>
        <v>0.05</v>
      </c>
      <c r="FS15" s="380">
        <f t="shared" si="73"/>
        <v>4</v>
      </c>
      <c r="FT15" s="381">
        <f t="shared" si="74"/>
        <v>0.8</v>
      </c>
      <c r="FU15" s="7">
        <f t="shared" si="75"/>
        <v>0</v>
      </c>
      <c r="FV15" s="7">
        <f t="shared" si="76"/>
        <v>0</v>
      </c>
      <c r="FW15" s="377">
        <f t="shared" si="77"/>
        <v>0</v>
      </c>
      <c r="FX15" s="380">
        <f t="shared" si="78"/>
        <v>1</v>
      </c>
      <c r="FY15" s="381">
        <f t="shared" si="79"/>
        <v>0.05</v>
      </c>
      <c r="FZ15" s="380">
        <f t="shared" si="80"/>
        <v>4</v>
      </c>
      <c r="GA15" s="381">
        <f t="shared" si="81"/>
        <v>0.8</v>
      </c>
      <c r="GB15" s="7">
        <f t="shared" si="82"/>
        <v>0</v>
      </c>
      <c r="GC15" s="7">
        <f t="shared" si="83"/>
        <v>0</v>
      </c>
      <c r="GD15" s="377">
        <f t="shared" si="84"/>
        <v>0</v>
      </c>
      <c r="GE15" s="380">
        <f t="shared" si="85"/>
        <v>1</v>
      </c>
      <c r="GF15" s="381">
        <f t="shared" si="86"/>
        <v>0.05</v>
      </c>
      <c r="GG15" s="380">
        <f t="shared" si="87"/>
        <v>4</v>
      </c>
      <c r="GH15" s="381">
        <f t="shared" si="88"/>
        <v>0.8</v>
      </c>
      <c r="GI15" s="381">
        <f t="shared" si="98"/>
        <v>0.8</v>
      </c>
      <c r="GK15" s="1"/>
    </row>
    <row r="16" spans="1:193 1680:1680" s="382" customFormat="1" ht="193.5" customHeight="1" x14ac:dyDescent="0.2">
      <c r="A16" s="120">
        <v>8</v>
      </c>
      <c r="B16" s="374" t="s">
        <v>589</v>
      </c>
      <c r="C16" s="63" t="s">
        <v>590</v>
      </c>
      <c r="D16" s="214" t="s">
        <v>205</v>
      </c>
      <c r="E16" s="64" t="s">
        <v>196</v>
      </c>
      <c r="F16" s="54" t="s">
        <v>223</v>
      </c>
      <c r="G16" s="59" t="s">
        <v>212</v>
      </c>
      <c r="H16" s="59" t="s">
        <v>185</v>
      </c>
      <c r="I16" s="58" t="s">
        <v>20</v>
      </c>
      <c r="J16" s="58" t="s">
        <v>53</v>
      </c>
      <c r="K16" s="58" t="s">
        <v>54</v>
      </c>
      <c r="L16" s="58" t="s">
        <v>53</v>
      </c>
      <c r="M16" s="58" t="s">
        <v>53</v>
      </c>
      <c r="N16" s="58" t="s">
        <v>54</v>
      </c>
      <c r="O16" s="58" t="s">
        <v>54</v>
      </c>
      <c r="P16" s="58" t="s">
        <v>54</v>
      </c>
      <c r="Q16" s="58" t="s">
        <v>53</v>
      </c>
      <c r="R16" s="58" t="s">
        <v>54</v>
      </c>
      <c r="S16" s="58" t="s">
        <v>54</v>
      </c>
      <c r="T16" s="58" t="s">
        <v>54</v>
      </c>
      <c r="U16" s="58" t="s">
        <v>54</v>
      </c>
      <c r="V16" s="58" t="s">
        <v>54</v>
      </c>
      <c r="W16" s="58" t="s">
        <v>53</v>
      </c>
      <c r="X16" s="58" t="s">
        <v>53</v>
      </c>
      <c r="Y16" s="58" t="s">
        <v>53</v>
      </c>
      <c r="Z16" s="58" t="s">
        <v>53</v>
      </c>
      <c r="AA16" s="58" t="s">
        <v>53</v>
      </c>
      <c r="AB16" s="58" t="s">
        <v>53</v>
      </c>
      <c r="AC16" s="357" t="str">
        <f t="shared" si="0"/>
        <v>2 - Baja</v>
      </c>
      <c r="AD16" s="358">
        <f t="shared" si="1"/>
        <v>0.4</v>
      </c>
      <c r="AE16" s="357" t="str">
        <f t="shared" si="2"/>
        <v>4 - Mayor</v>
      </c>
      <c r="AF16" s="358">
        <f t="shared" si="3"/>
        <v>0.8</v>
      </c>
      <c r="AG16" s="56" t="str">
        <f>IFERROR(INDEX('[7]G VALORIZ'!$BLU$685:$BLY$689,MATCH(I16,'[7]G VALORIZ'!$BLS$685:$BLS$689,0),MATCH(AE16,'[7]G VALORIZ'!$BLU$683:$BLY$683,0)),"")</f>
        <v>MODERADO</v>
      </c>
      <c r="AH16" s="358">
        <f t="shared" si="4"/>
        <v>0.32000000000000006</v>
      </c>
      <c r="AI16" s="65" t="s">
        <v>591</v>
      </c>
      <c r="AJ16" s="54" t="s">
        <v>98</v>
      </c>
      <c r="AK16" s="59" t="s">
        <v>592</v>
      </c>
      <c r="AL16" s="59" t="s">
        <v>574</v>
      </c>
      <c r="AM16" s="54" t="s">
        <v>35</v>
      </c>
      <c r="AN16" s="54" t="s">
        <v>46</v>
      </c>
      <c r="AO16" s="54" t="s">
        <v>50</v>
      </c>
      <c r="AP16" s="54" t="s">
        <v>52</v>
      </c>
      <c r="AQ16" s="54" t="s">
        <v>35</v>
      </c>
      <c r="AR16" s="54" t="s">
        <v>46</v>
      </c>
      <c r="AS16" s="54" t="s">
        <v>50</v>
      </c>
      <c r="AT16" s="54" t="s">
        <v>52</v>
      </c>
      <c r="AU16" s="54" t="s">
        <v>35</v>
      </c>
      <c r="AV16" s="54" t="s">
        <v>46</v>
      </c>
      <c r="AW16" s="54" t="s">
        <v>50</v>
      </c>
      <c r="AX16" s="54" t="s">
        <v>52</v>
      </c>
      <c r="AY16" s="54" t="s">
        <v>35</v>
      </c>
      <c r="AZ16" s="54" t="s">
        <v>46</v>
      </c>
      <c r="BA16" s="54" t="s">
        <v>50</v>
      </c>
      <c r="BB16" s="54" t="s">
        <v>52</v>
      </c>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119" t="str">
        <f>IFERROR(IF(GE16&lt;=1,"1 - Muy Baja",VLOOKUP(GE16,'[8]G VALORIZ'!$BLR$689:$BLS$693,2,0)),"")</f>
        <v>1 - Muy Baja</v>
      </c>
      <c r="CM16" s="361">
        <f t="shared" si="5"/>
        <v>2.5000000000000001E-2</v>
      </c>
      <c r="CN16" s="119" t="str">
        <f>IFERROR(IF(GG16&lt;=1,"1 - Leve",HLOOKUP(GG16,#REF!,2,0)),"")</f>
        <v/>
      </c>
      <c r="CO16" s="361">
        <f t="shared" si="89"/>
        <v>0.8</v>
      </c>
      <c r="CP16" s="375" t="str">
        <f t="shared" si="6"/>
        <v>MODERADO</v>
      </c>
      <c r="CQ16" s="358">
        <f t="shared" si="90"/>
        <v>2.0000000000000004E-2</v>
      </c>
      <c r="CR16" s="63" t="s">
        <v>456</v>
      </c>
      <c r="CS16" s="362">
        <f t="shared" si="91"/>
        <v>3</v>
      </c>
      <c r="CT16" s="54"/>
      <c r="CU16" s="50" t="s">
        <v>1276</v>
      </c>
      <c r="CV16" s="65" t="s">
        <v>1235</v>
      </c>
      <c r="CW16" s="376"/>
      <c r="CX16" s="377">
        <f t="shared" si="7"/>
        <v>9</v>
      </c>
      <c r="CY16" s="378">
        <f t="shared" si="92"/>
        <v>4</v>
      </c>
      <c r="CZ16" s="377" t="str">
        <f t="shared" si="93"/>
        <v>Mayor</v>
      </c>
      <c r="DA16" s="379">
        <f t="shared" si="94"/>
        <v>0.8</v>
      </c>
      <c r="DB16" s="7">
        <f t="shared" si="95"/>
        <v>0.25</v>
      </c>
      <c r="DC16" s="7">
        <f t="shared" si="8"/>
        <v>0.25</v>
      </c>
      <c r="DD16" s="377">
        <f t="shared" si="96"/>
        <v>0.5</v>
      </c>
      <c r="DE16" s="380">
        <f t="shared" si="9"/>
        <v>1</v>
      </c>
      <c r="DF16" s="381">
        <f t="shared" si="10"/>
        <v>0.2</v>
      </c>
      <c r="DG16" s="380">
        <f t="shared" si="97"/>
        <v>4</v>
      </c>
      <c r="DH16" s="380"/>
      <c r="DI16" s="381">
        <f t="shared" si="11"/>
        <v>0.8</v>
      </c>
      <c r="DJ16" s="7">
        <f t="shared" si="12"/>
        <v>0.25</v>
      </c>
      <c r="DK16" s="7">
        <f t="shared" si="13"/>
        <v>0.25</v>
      </c>
      <c r="DL16" s="377">
        <f t="shared" si="14"/>
        <v>0.5</v>
      </c>
      <c r="DM16" s="380">
        <f t="shared" si="15"/>
        <v>1</v>
      </c>
      <c r="DN16" s="381">
        <f t="shared" si="16"/>
        <v>0.1</v>
      </c>
      <c r="DO16" s="380">
        <f t="shared" si="17"/>
        <v>4</v>
      </c>
      <c r="DP16" s="381">
        <f t="shared" si="18"/>
        <v>0.8</v>
      </c>
      <c r="DQ16" s="7">
        <f t="shared" si="19"/>
        <v>0.25</v>
      </c>
      <c r="DR16" s="7">
        <f t="shared" si="20"/>
        <v>0.25</v>
      </c>
      <c r="DS16" s="377">
        <f t="shared" si="21"/>
        <v>0.5</v>
      </c>
      <c r="DT16" s="380">
        <f t="shared" si="22"/>
        <v>1</v>
      </c>
      <c r="DU16" s="381">
        <f t="shared" si="23"/>
        <v>0.05</v>
      </c>
      <c r="DV16" s="380">
        <f t="shared" si="24"/>
        <v>4</v>
      </c>
      <c r="DW16" s="381">
        <f t="shared" si="25"/>
        <v>0.8</v>
      </c>
      <c r="DX16" s="7">
        <f t="shared" si="26"/>
        <v>0.25</v>
      </c>
      <c r="DY16" s="7">
        <f t="shared" si="27"/>
        <v>0.25</v>
      </c>
      <c r="DZ16" s="377">
        <f t="shared" si="28"/>
        <v>0.5</v>
      </c>
      <c r="EA16" s="380">
        <f t="shared" si="29"/>
        <v>1</v>
      </c>
      <c r="EB16" s="381">
        <f t="shared" si="30"/>
        <v>2.5000000000000001E-2</v>
      </c>
      <c r="EC16" s="380">
        <f t="shared" si="31"/>
        <v>4</v>
      </c>
      <c r="ED16" s="381">
        <f t="shared" si="32"/>
        <v>0.8</v>
      </c>
      <c r="EE16" s="7">
        <f t="shared" si="33"/>
        <v>0</v>
      </c>
      <c r="EF16" s="7">
        <f t="shared" si="34"/>
        <v>0</v>
      </c>
      <c r="EG16" s="377">
        <f t="shared" si="35"/>
        <v>0</v>
      </c>
      <c r="EH16" s="380">
        <f t="shared" si="36"/>
        <v>1</v>
      </c>
      <c r="EI16" s="381">
        <f t="shared" si="37"/>
        <v>2.5000000000000001E-2</v>
      </c>
      <c r="EJ16" s="380">
        <f t="shared" si="38"/>
        <v>4</v>
      </c>
      <c r="EK16" s="381">
        <f t="shared" si="39"/>
        <v>0.8</v>
      </c>
      <c r="EL16" s="7">
        <f t="shared" si="40"/>
        <v>0</v>
      </c>
      <c r="EM16" s="7">
        <f t="shared" si="41"/>
        <v>0</v>
      </c>
      <c r="EN16" s="377">
        <f t="shared" si="42"/>
        <v>0</v>
      </c>
      <c r="EO16" s="380">
        <f t="shared" si="43"/>
        <v>1</v>
      </c>
      <c r="EP16" s="381">
        <f t="shared" si="44"/>
        <v>2.5000000000000001E-2</v>
      </c>
      <c r="EQ16" s="380">
        <f t="shared" si="45"/>
        <v>4</v>
      </c>
      <c r="ER16" s="381">
        <f t="shared" si="46"/>
        <v>0.8</v>
      </c>
      <c r="ES16" s="7">
        <f t="shared" si="47"/>
        <v>0</v>
      </c>
      <c r="ET16" s="7">
        <f t="shared" si="48"/>
        <v>0</v>
      </c>
      <c r="EU16" s="377">
        <f t="shared" si="49"/>
        <v>0</v>
      </c>
      <c r="EV16" s="380">
        <f t="shared" si="50"/>
        <v>1</v>
      </c>
      <c r="EW16" s="381">
        <f t="shared" si="51"/>
        <v>2.5000000000000001E-2</v>
      </c>
      <c r="EX16" s="380">
        <f t="shared" si="52"/>
        <v>4</v>
      </c>
      <c r="EY16" s="381">
        <f t="shared" si="53"/>
        <v>0.8</v>
      </c>
      <c r="EZ16" s="7">
        <f t="shared" si="54"/>
        <v>0</v>
      </c>
      <c r="FA16" s="7">
        <f t="shared" si="55"/>
        <v>0</v>
      </c>
      <c r="FB16" s="377">
        <f t="shared" si="56"/>
        <v>0</v>
      </c>
      <c r="FC16" s="380">
        <f t="shared" si="57"/>
        <v>1</v>
      </c>
      <c r="FD16" s="381">
        <f t="shared" si="58"/>
        <v>2.5000000000000001E-2</v>
      </c>
      <c r="FE16" s="380">
        <f t="shared" si="59"/>
        <v>4</v>
      </c>
      <c r="FF16" s="381">
        <f t="shared" si="60"/>
        <v>0.8</v>
      </c>
      <c r="FG16" s="7">
        <f t="shared" si="61"/>
        <v>0</v>
      </c>
      <c r="FH16" s="7">
        <f t="shared" si="62"/>
        <v>0</v>
      </c>
      <c r="FI16" s="377">
        <f t="shared" si="63"/>
        <v>0</v>
      </c>
      <c r="FJ16" s="380">
        <f t="shared" si="64"/>
        <v>1</v>
      </c>
      <c r="FK16" s="381">
        <f t="shared" si="65"/>
        <v>2.5000000000000001E-2</v>
      </c>
      <c r="FL16" s="380">
        <f t="shared" si="66"/>
        <v>4</v>
      </c>
      <c r="FM16" s="381">
        <f t="shared" si="67"/>
        <v>0.8</v>
      </c>
      <c r="FN16" s="7">
        <f t="shared" si="68"/>
        <v>0</v>
      </c>
      <c r="FO16" s="7">
        <f t="shared" si="69"/>
        <v>0</v>
      </c>
      <c r="FP16" s="377">
        <f t="shared" si="70"/>
        <v>0</v>
      </c>
      <c r="FQ16" s="380">
        <f t="shared" si="71"/>
        <v>1</v>
      </c>
      <c r="FR16" s="381">
        <f t="shared" si="72"/>
        <v>2.5000000000000001E-2</v>
      </c>
      <c r="FS16" s="380">
        <f t="shared" si="73"/>
        <v>4</v>
      </c>
      <c r="FT16" s="381">
        <f t="shared" si="74"/>
        <v>0.8</v>
      </c>
      <c r="FU16" s="7">
        <f t="shared" si="75"/>
        <v>0</v>
      </c>
      <c r="FV16" s="7">
        <f t="shared" si="76"/>
        <v>0</v>
      </c>
      <c r="FW16" s="377">
        <f t="shared" si="77"/>
        <v>0</v>
      </c>
      <c r="FX16" s="380">
        <f t="shared" si="78"/>
        <v>1</v>
      </c>
      <c r="FY16" s="381">
        <f t="shared" si="79"/>
        <v>2.5000000000000001E-2</v>
      </c>
      <c r="FZ16" s="380">
        <f t="shared" si="80"/>
        <v>4</v>
      </c>
      <c r="GA16" s="381">
        <f t="shared" si="81"/>
        <v>0.8</v>
      </c>
      <c r="GB16" s="7">
        <f t="shared" si="82"/>
        <v>0</v>
      </c>
      <c r="GC16" s="7">
        <f t="shared" si="83"/>
        <v>0</v>
      </c>
      <c r="GD16" s="377">
        <f t="shared" si="84"/>
        <v>0</v>
      </c>
      <c r="GE16" s="380">
        <f t="shared" si="85"/>
        <v>1</v>
      </c>
      <c r="GF16" s="381">
        <f t="shared" si="86"/>
        <v>2.5000000000000001E-2</v>
      </c>
      <c r="GG16" s="380">
        <f t="shared" si="87"/>
        <v>4</v>
      </c>
      <c r="GH16" s="381">
        <f t="shared" si="88"/>
        <v>0.8</v>
      </c>
      <c r="GI16" s="381">
        <f t="shared" si="98"/>
        <v>0.8</v>
      </c>
      <c r="GK16" s="1"/>
    </row>
    <row r="17" spans="1:191" s="382" customFormat="1" ht="199.5" customHeight="1" x14ac:dyDescent="0.2">
      <c r="A17" s="120">
        <v>9</v>
      </c>
      <c r="B17" s="374" t="s">
        <v>589</v>
      </c>
      <c r="C17" s="63" t="s">
        <v>593</v>
      </c>
      <c r="D17" s="214" t="s">
        <v>206</v>
      </c>
      <c r="E17" s="64" t="s">
        <v>196</v>
      </c>
      <c r="F17" s="54" t="s">
        <v>5</v>
      </c>
      <c r="G17" s="59" t="s">
        <v>212</v>
      </c>
      <c r="H17" s="59" t="s">
        <v>185</v>
      </c>
      <c r="I17" s="58" t="s">
        <v>20</v>
      </c>
      <c r="J17" s="58" t="s">
        <v>53</v>
      </c>
      <c r="K17" s="58" t="s">
        <v>54</v>
      </c>
      <c r="L17" s="58" t="s">
        <v>53</v>
      </c>
      <c r="M17" s="58" t="s">
        <v>53</v>
      </c>
      <c r="N17" s="58" t="s">
        <v>54</v>
      </c>
      <c r="O17" s="58" t="s">
        <v>54</v>
      </c>
      <c r="P17" s="58" t="s">
        <v>54</v>
      </c>
      <c r="Q17" s="58" t="s">
        <v>53</v>
      </c>
      <c r="R17" s="58" t="s">
        <v>54</v>
      </c>
      <c r="S17" s="58" t="s">
        <v>54</v>
      </c>
      <c r="T17" s="58" t="s">
        <v>54</v>
      </c>
      <c r="U17" s="58" t="s">
        <v>54</v>
      </c>
      <c r="V17" s="58" t="s">
        <v>54</v>
      </c>
      <c r="W17" s="58" t="s">
        <v>53</v>
      </c>
      <c r="X17" s="58" t="s">
        <v>53</v>
      </c>
      <c r="Y17" s="58" t="s">
        <v>53</v>
      </c>
      <c r="Z17" s="58" t="s">
        <v>53</v>
      </c>
      <c r="AA17" s="58" t="s">
        <v>53</v>
      </c>
      <c r="AB17" s="58" t="s">
        <v>53</v>
      </c>
      <c r="AC17" s="357" t="str">
        <f t="shared" si="0"/>
        <v>2 - Baja</v>
      </c>
      <c r="AD17" s="358">
        <f t="shared" si="1"/>
        <v>0.4</v>
      </c>
      <c r="AE17" s="357" t="str">
        <f t="shared" si="2"/>
        <v>4 - Mayor</v>
      </c>
      <c r="AF17" s="358">
        <f t="shared" si="3"/>
        <v>0.8</v>
      </c>
      <c r="AG17" s="56" t="str">
        <f>IFERROR(INDEX('[7]G VALORIZ'!$BLU$685:$BLY$689,MATCH(I17,'[7]G VALORIZ'!$BLS$685:$BLS$689,0),MATCH(AE17,'[7]G VALORIZ'!$BLU$683:$BLY$683,0)),"")</f>
        <v>MODERADO</v>
      </c>
      <c r="AH17" s="358">
        <f t="shared" si="4"/>
        <v>0.32000000000000006</v>
      </c>
      <c r="AI17" s="65" t="s">
        <v>591</v>
      </c>
      <c r="AJ17" s="54" t="s">
        <v>98</v>
      </c>
      <c r="AK17" s="59" t="s">
        <v>592</v>
      </c>
      <c r="AL17" s="59" t="s">
        <v>574</v>
      </c>
      <c r="AM17" s="54" t="s">
        <v>35</v>
      </c>
      <c r="AN17" s="54" t="s">
        <v>46</v>
      </c>
      <c r="AO17" s="54" t="s">
        <v>50</v>
      </c>
      <c r="AP17" s="54" t="s">
        <v>52</v>
      </c>
      <c r="AQ17" s="54" t="s">
        <v>35</v>
      </c>
      <c r="AR17" s="54" t="s">
        <v>46</v>
      </c>
      <c r="AS17" s="54" t="s">
        <v>50</v>
      </c>
      <c r="AT17" s="54" t="s">
        <v>52</v>
      </c>
      <c r="AU17" s="54" t="s">
        <v>35</v>
      </c>
      <c r="AV17" s="54" t="s">
        <v>46</v>
      </c>
      <c r="AW17" s="54" t="s">
        <v>50</v>
      </c>
      <c r="AX17" s="54" t="s">
        <v>52</v>
      </c>
      <c r="AY17" s="54" t="s">
        <v>35</v>
      </c>
      <c r="AZ17" s="54" t="s">
        <v>46</v>
      </c>
      <c r="BA17" s="54" t="s">
        <v>50</v>
      </c>
      <c r="BB17" s="54" t="s">
        <v>52</v>
      </c>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119" t="str">
        <f>IFERROR(IF(GE17&lt;=1,"1 - Muy Baja",VLOOKUP(GE17,'[8]G VALORIZ'!$BLR$689:$BLS$693,2,0)),"")</f>
        <v>1 - Muy Baja</v>
      </c>
      <c r="CM17" s="361">
        <f t="shared" si="5"/>
        <v>2.5000000000000001E-2</v>
      </c>
      <c r="CN17" s="119" t="str">
        <f>IFERROR(IF(GG17&lt;=1,"1 - Leve",HLOOKUP(GG17,#REF!,2,0)),"")</f>
        <v/>
      </c>
      <c r="CO17" s="361">
        <f t="shared" si="89"/>
        <v>0.8</v>
      </c>
      <c r="CP17" s="375" t="str">
        <f t="shared" si="6"/>
        <v>MODERADO</v>
      </c>
      <c r="CQ17" s="358">
        <f t="shared" si="90"/>
        <v>2.0000000000000004E-2</v>
      </c>
      <c r="CR17" s="63" t="s">
        <v>233</v>
      </c>
      <c r="CS17" s="362">
        <f t="shared" si="91"/>
        <v>3</v>
      </c>
      <c r="CT17" s="54"/>
      <c r="CU17" s="50" t="s">
        <v>1276</v>
      </c>
      <c r="CV17" s="65" t="s">
        <v>1235</v>
      </c>
      <c r="CW17" s="376"/>
      <c r="CX17" s="377">
        <f t="shared" si="7"/>
        <v>9</v>
      </c>
      <c r="CY17" s="378">
        <f t="shared" si="92"/>
        <v>4</v>
      </c>
      <c r="CZ17" s="377" t="str">
        <f t="shared" si="93"/>
        <v>Mayor</v>
      </c>
      <c r="DA17" s="379">
        <f t="shared" si="94"/>
        <v>0.8</v>
      </c>
      <c r="DB17" s="7">
        <f t="shared" si="95"/>
        <v>0.25</v>
      </c>
      <c r="DC17" s="7">
        <f t="shared" si="8"/>
        <v>0.25</v>
      </c>
      <c r="DD17" s="377">
        <f t="shared" si="96"/>
        <v>0.5</v>
      </c>
      <c r="DE17" s="380">
        <f t="shared" si="9"/>
        <v>1</v>
      </c>
      <c r="DF17" s="381">
        <f t="shared" si="10"/>
        <v>0.2</v>
      </c>
      <c r="DG17" s="380">
        <f t="shared" si="97"/>
        <v>4</v>
      </c>
      <c r="DH17" s="380"/>
      <c r="DI17" s="381">
        <f t="shared" si="11"/>
        <v>0.8</v>
      </c>
      <c r="DJ17" s="7">
        <f t="shared" si="12"/>
        <v>0.25</v>
      </c>
      <c r="DK17" s="7">
        <f t="shared" si="13"/>
        <v>0.25</v>
      </c>
      <c r="DL17" s="377">
        <f t="shared" si="14"/>
        <v>0.5</v>
      </c>
      <c r="DM17" s="380">
        <f t="shared" si="15"/>
        <v>1</v>
      </c>
      <c r="DN17" s="381">
        <f t="shared" si="16"/>
        <v>0.1</v>
      </c>
      <c r="DO17" s="380">
        <f t="shared" si="17"/>
        <v>4</v>
      </c>
      <c r="DP17" s="381">
        <f t="shared" si="18"/>
        <v>0.8</v>
      </c>
      <c r="DQ17" s="7">
        <f t="shared" si="19"/>
        <v>0.25</v>
      </c>
      <c r="DR17" s="7">
        <f t="shared" si="20"/>
        <v>0.25</v>
      </c>
      <c r="DS17" s="377">
        <f t="shared" si="21"/>
        <v>0.5</v>
      </c>
      <c r="DT17" s="380">
        <f t="shared" si="22"/>
        <v>1</v>
      </c>
      <c r="DU17" s="381">
        <f t="shared" si="23"/>
        <v>0.05</v>
      </c>
      <c r="DV17" s="380">
        <f t="shared" si="24"/>
        <v>4</v>
      </c>
      <c r="DW17" s="381">
        <f t="shared" si="25"/>
        <v>0.8</v>
      </c>
      <c r="DX17" s="7">
        <f t="shared" si="26"/>
        <v>0.25</v>
      </c>
      <c r="DY17" s="7">
        <f t="shared" si="27"/>
        <v>0.25</v>
      </c>
      <c r="DZ17" s="377">
        <f t="shared" si="28"/>
        <v>0.5</v>
      </c>
      <c r="EA17" s="380">
        <f t="shared" si="29"/>
        <v>1</v>
      </c>
      <c r="EB17" s="381">
        <f t="shared" si="30"/>
        <v>2.5000000000000001E-2</v>
      </c>
      <c r="EC17" s="380">
        <f t="shared" si="31"/>
        <v>4</v>
      </c>
      <c r="ED17" s="381">
        <f t="shared" si="32"/>
        <v>0.8</v>
      </c>
      <c r="EE17" s="7">
        <f t="shared" si="33"/>
        <v>0</v>
      </c>
      <c r="EF17" s="7">
        <f t="shared" si="34"/>
        <v>0</v>
      </c>
      <c r="EG17" s="377">
        <f t="shared" si="35"/>
        <v>0</v>
      </c>
      <c r="EH17" s="380">
        <f t="shared" si="36"/>
        <v>1</v>
      </c>
      <c r="EI17" s="381">
        <f t="shared" si="37"/>
        <v>2.5000000000000001E-2</v>
      </c>
      <c r="EJ17" s="380">
        <f t="shared" si="38"/>
        <v>4</v>
      </c>
      <c r="EK17" s="381">
        <f t="shared" si="39"/>
        <v>0.8</v>
      </c>
      <c r="EL17" s="7">
        <f t="shared" si="40"/>
        <v>0</v>
      </c>
      <c r="EM17" s="7">
        <f t="shared" si="41"/>
        <v>0</v>
      </c>
      <c r="EN17" s="377">
        <f t="shared" si="42"/>
        <v>0</v>
      </c>
      <c r="EO17" s="380">
        <f t="shared" si="43"/>
        <v>1</v>
      </c>
      <c r="EP17" s="381">
        <f t="shared" si="44"/>
        <v>2.5000000000000001E-2</v>
      </c>
      <c r="EQ17" s="380">
        <f t="shared" si="45"/>
        <v>4</v>
      </c>
      <c r="ER17" s="381">
        <f t="shared" si="46"/>
        <v>0.8</v>
      </c>
      <c r="ES17" s="7">
        <f t="shared" si="47"/>
        <v>0</v>
      </c>
      <c r="ET17" s="7">
        <f t="shared" si="48"/>
        <v>0</v>
      </c>
      <c r="EU17" s="377">
        <f t="shared" si="49"/>
        <v>0</v>
      </c>
      <c r="EV17" s="380">
        <f t="shared" si="50"/>
        <v>1</v>
      </c>
      <c r="EW17" s="381">
        <f t="shared" si="51"/>
        <v>2.5000000000000001E-2</v>
      </c>
      <c r="EX17" s="380">
        <f t="shared" si="52"/>
        <v>4</v>
      </c>
      <c r="EY17" s="381">
        <f t="shared" si="53"/>
        <v>0.8</v>
      </c>
      <c r="EZ17" s="7">
        <f t="shared" si="54"/>
        <v>0</v>
      </c>
      <c r="FA17" s="7">
        <f t="shared" si="55"/>
        <v>0</v>
      </c>
      <c r="FB17" s="377">
        <f t="shared" si="56"/>
        <v>0</v>
      </c>
      <c r="FC17" s="380">
        <f t="shared" si="57"/>
        <v>1</v>
      </c>
      <c r="FD17" s="381">
        <f t="shared" si="58"/>
        <v>2.5000000000000001E-2</v>
      </c>
      <c r="FE17" s="380">
        <f t="shared" si="59"/>
        <v>4</v>
      </c>
      <c r="FF17" s="381">
        <f t="shared" si="60"/>
        <v>0.8</v>
      </c>
      <c r="FG17" s="7">
        <f t="shared" si="61"/>
        <v>0</v>
      </c>
      <c r="FH17" s="7">
        <f t="shared" si="62"/>
        <v>0</v>
      </c>
      <c r="FI17" s="377">
        <f t="shared" si="63"/>
        <v>0</v>
      </c>
      <c r="FJ17" s="380">
        <f t="shared" si="64"/>
        <v>1</v>
      </c>
      <c r="FK17" s="381">
        <f t="shared" si="65"/>
        <v>2.5000000000000001E-2</v>
      </c>
      <c r="FL17" s="380">
        <f t="shared" si="66"/>
        <v>4</v>
      </c>
      <c r="FM17" s="381">
        <f t="shared" si="67"/>
        <v>0.8</v>
      </c>
      <c r="FN17" s="7">
        <f t="shared" si="68"/>
        <v>0</v>
      </c>
      <c r="FO17" s="7">
        <f t="shared" si="69"/>
        <v>0</v>
      </c>
      <c r="FP17" s="377">
        <f t="shared" si="70"/>
        <v>0</v>
      </c>
      <c r="FQ17" s="380">
        <f t="shared" si="71"/>
        <v>1</v>
      </c>
      <c r="FR17" s="381">
        <f t="shared" si="72"/>
        <v>2.5000000000000001E-2</v>
      </c>
      <c r="FS17" s="380">
        <f t="shared" si="73"/>
        <v>4</v>
      </c>
      <c r="FT17" s="381">
        <f t="shared" si="74"/>
        <v>0.8</v>
      </c>
      <c r="FU17" s="7">
        <f t="shared" si="75"/>
        <v>0</v>
      </c>
      <c r="FV17" s="7">
        <f t="shared" si="76"/>
        <v>0</v>
      </c>
      <c r="FW17" s="377">
        <f t="shared" si="77"/>
        <v>0</v>
      </c>
      <c r="FX17" s="380">
        <f t="shared" si="78"/>
        <v>1</v>
      </c>
      <c r="FY17" s="381">
        <f t="shared" si="79"/>
        <v>2.5000000000000001E-2</v>
      </c>
      <c r="FZ17" s="380">
        <f t="shared" si="80"/>
        <v>4</v>
      </c>
      <c r="GA17" s="381">
        <f t="shared" si="81"/>
        <v>0.8</v>
      </c>
      <c r="GB17" s="7">
        <f t="shared" si="82"/>
        <v>0</v>
      </c>
      <c r="GC17" s="7">
        <f t="shared" si="83"/>
        <v>0</v>
      </c>
      <c r="GD17" s="377">
        <f t="shared" si="84"/>
        <v>0</v>
      </c>
      <c r="GE17" s="380">
        <f t="shared" si="85"/>
        <v>1</v>
      </c>
      <c r="GF17" s="381">
        <f t="shared" si="86"/>
        <v>2.5000000000000001E-2</v>
      </c>
      <c r="GG17" s="380">
        <f t="shared" si="87"/>
        <v>4</v>
      </c>
      <c r="GH17" s="381">
        <f t="shared" si="88"/>
        <v>0.8</v>
      </c>
      <c r="GI17" s="381">
        <f t="shared" si="98"/>
        <v>0.8</v>
      </c>
    </row>
    <row r="18" spans="1:191" s="382" customFormat="1" ht="204" customHeight="1" x14ac:dyDescent="0.2">
      <c r="A18" s="120">
        <v>10</v>
      </c>
      <c r="B18" s="119" t="s">
        <v>594</v>
      </c>
      <c r="C18" s="63" t="s">
        <v>1277</v>
      </c>
      <c r="D18" s="214" t="s">
        <v>205</v>
      </c>
      <c r="E18" s="64" t="s">
        <v>196</v>
      </c>
      <c r="F18" s="54" t="s">
        <v>223</v>
      </c>
      <c r="G18" s="59" t="s">
        <v>210</v>
      </c>
      <c r="H18" s="59" t="s">
        <v>185</v>
      </c>
      <c r="I18" s="58" t="s">
        <v>18</v>
      </c>
      <c r="J18" s="58" t="s">
        <v>53</v>
      </c>
      <c r="K18" s="58" t="s">
        <v>54</v>
      </c>
      <c r="L18" s="58" t="s">
        <v>54</v>
      </c>
      <c r="M18" s="58" t="s">
        <v>53</v>
      </c>
      <c r="N18" s="58" t="s">
        <v>54</v>
      </c>
      <c r="O18" s="58" t="s">
        <v>54</v>
      </c>
      <c r="P18" s="58" t="s">
        <v>54</v>
      </c>
      <c r="Q18" s="58" t="s">
        <v>53</v>
      </c>
      <c r="R18" s="58" t="s">
        <v>54</v>
      </c>
      <c r="S18" s="58" t="s">
        <v>54</v>
      </c>
      <c r="T18" s="58" t="s">
        <v>54</v>
      </c>
      <c r="U18" s="58" t="s">
        <v>54</v>
      </c>
      <c r="V18" s="58" t="s">
        <v>54</v>
      </c>
      <c r="W18" s="58" t="s">
        <v>54</v>
      </c>
      <c r="X18" s="58" t="s">
        <v>53</v>
      </c>
      <c r="Y18" s="58" t="s">
        <v>53</v>
      </c>
      <c r="Z18" s="58" t="s">
        <v>53</v>
      </c>
      <c r="AA18" s="58" t="s">
        <v>53</v>
      </c>
      <c r="AB18" s="58" t="s">
        <v>53</v>
      </c>
      <c r="AC18" s="357" t="str">
        <f t="shared" si="0"/>
        <v>1 - Muy Baja</v>
      </c>
      <c r="AD18" s="358">
        <f t="shared" si="1"/>
        <v>0.2</v>
      </c>
      <c r="AE18" s="357" t="str">
        <f t="shared" si="2"/>
        <v>4 - Mayor</v>
      </c>
      <c r="AF18" s="358">
        <f t="shared" si="3"/>
        <v>0.8</v>
      </c>
      <c r="AG18" s="56" t="str">
        <f>IFERROR(INDEX('[7]G VALORIZ'!$BLU$685:$BLY$689,MATCH(I18,'[7]G VALORIZ'!$BLS$685:$BLS$689,0),MATCH(AE18,'[7]G VALORIZ'!$BLU$683:$BLY$683,0)),"")</f>
        <v>MODERADO</v>
      </c>
      <c r="AH18" s="358">
        <f t="shared" si="4"/>
        <v>0.16000000000000003</v>
      </c>
      <c r="AI18" s="65" t="s">
        <v>595</v>
      </c>
      <c r="AJ18" s="54" t="s">
        <v>98</v>
      </c>
      <c r="AK18" s="59" t="s">
        <v>596</v>
      </c>
      <c r="AL18" s="59" t="s">
        <v>574</v>
      </c>
      <c r="AM18" s="54" t="s">
        <v>35</v>
      </c>
      <c r="AN18" s="54" t="s">
        <v>46</v>
      </c>
      <c r="AO18" s="54" t="s">
        <v>50</v>
      </c>
      <c r="AP18" s="54" t="s">
        <v>52</v>
      </c>
      <c r="AQ18" s="54" t="s">
        <v>35</v>
      </c>
      <c r="AR18" s="54" t="s">
        <v>46</v>
      </c>
      <c r="AS18" s="54" t="s">
        <v>50</v>
      </c>
      <c r="AT18" s="54" t="s">
        <v>52</v>
      </c>
      <c r="AU18" s="54" t="s">
        <v>35</v>
      </c>
      <c r="AV18" s="54" t="s">
        <v>46</v>
      </c>
      <c r="AW18" s="54" t="s">
        <v>50</v>
      </c>
      <c r="AX18" s="54" t="s">
        <v>52</v>
      </c>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4"/>
      <c r="CB18" s="54"/>
      <c r="CC18" s="54"/>
      <c r="CD18" s="54"/>
      <c r="CE18" s="54"/>
      <c r="CF18" s="54"/>
      <c r="CG18" s="54"/>
      <c r="CH18" s="54"/>
      <c r="CI18" s="54"/>
      <c r="CJ18" s="54"/>
      <c r="CK18" s="54"/>
      <c r="CL18" s="119" t="str">
        <f>IFERROR(IF(GE18&lt;=1,"1 - Muy Baja",VLOOKUP(GE18,'[8]G VALORIZ'!$BLR$689:$BLS$693,2,0)),"")</f>
        <v>1 - Muy Baja</v>
      </c>
      <c r="CM18" s="361">
        <f t="shared" si="5"/>
        <v>2.5000000000000001E-2</v>
      </c>
      <c r="CN18" s="119" t="str">
        <f>IFERROR(IF(GG18&lt;=1,"1 - Leve",HLOOKUP(GG18,#REF!,2,0)),"")</f>
        <v/>
      </c>
      <c r="CO18" s="361">
        <f t="shared" si="89"/>
        <v>0.8</v>
      </c>
      <c r="CP18" s="375" t="str">
        <f t="shared" si="6"/>
        <v>MODERADO</v>
      </c>
      <c r="CQ18" s="358">
        <f t="shared" si="90"/>
        <v>2.0000000000000004E-2</v>
      </c>
      <c r="CR18" s="63" t="s">
        <v>456</v>
      </c>
      <c r="CS18" s="362">
        <f t="shared" si="91"/>
        <v>3</v>
      </c>
      <c r="CT18" s="54"/>
      <c r="CU18" s="50" t="s">
        <v>1278</v>
      </c>
      <c r="CV18" s="65" t="s">
        <v>1235</v>
      </c>
      <c r="CW18" s="376"/>
      <c r="CX18" s="377">
        <f t="shared" si="7"/>
        <v>11</v>
      </c>
      <c r="CY18" s="378">
        <f t="shared" si="92"/>
        <v>4</v>
      </c>
      <c r="CZ18" s="377" t="str">
        <f t="shared" si="93"/>
        <v>Mayor</v>
      </c>
      <c r="DA18" s="379">
        <f t="shared" si="94"/>
        <v>0.8</v>
      </c>
      <c r="DB18" s="7">
        <f t="shared" si="95"/>
        <v>0.25</v>
      </c>
      <c r="DC18" s="7">
        <f t="shared" si="8"/>
        <v>0.25</v>
      </c>
      <c r="DD18" s="377">
        <f t="shared" si="96"/>
        <v>0.5</v>
      </c>
      <c r="DE18" s="380">
        <f t="shared" si="9"/>
        <v>1</v>
      </c>
      <c r="DF18" s="381">
        <f t="shared" si="10"/>
        <v>0.1</v>
      </c>
      <c r="DG18" s="380">
        <f t="shared" si="97"/>
        <v>4</v>
      </c>
      <c r="DH18" s="380"/>
      <c r="DI18" s="381">
        <f t="shared" si="11"/>
        <v>0.8</v>
      </c>
      <c r="DJ18" s="7">
        <f t="shared" si="12"/>
        <v>0.25</v>
      </c>
      <c r="DK18" s="7">
        <f t="shared" si="13"/>
        <v>0.25</v>
      </c>
      <c r="DL18" s="377">
        <f t="shared" si="14"/>
        <v>0.5</v>
      </c>
      <c r="DM18" s="380">
        <f t="shared" si="15"/>
        <v>1</v>
      </c>
      <c r="DN18" s="381">
        <f t="shared" si="16"/>
        <v>0.05</v>
      </c>
      <c r="DO18" s="380">
        <f t="shared" si="17"/>
        <v>4</v>
      </c>
      <c r="DP18" s="381">
        <f t="shared" si="18"/>
        <v>0.8</v>
      </c>
      <c r="DQ18" s="7">
        <f t="shared" si="19"/>
        <v>0.25</v>
      </c>
      <c r="DR18" s="7">
        <f t="shared" si="20"/>
        <v>0.25</v>
      </c>
      <c r="DS18" s="377">
        <f t="shared" si="21"/>
        <v>0.5</v>
      </c>
      <c r="DT18" s="380">
        <f t="shared" si="22"/>
        <v>1</v>
      </c>
      <c r="DU18" s="381">
        <f t="shared" si="23"/>
        <v>2.5000000000000001E-2</v>
      </c>
      <c r="DV18" s="380">
        <f t="shared" si="24"/>
        <v>4</v>
      </c>
      <c r="DW18" s="381">
        <f t="shared" si="25"/>
        <v>0.8</v>
      </c>
      <c r="DX18" s="7">
        <f t="shared" si="26"/>
        <v>0</v>
      </c>
      <c r="DY18" s="7">
        <f t="shared" si="27"/>
        <v>0</v>
      </c>
      <c r="DZ18" s="377">
        <f t="shared" si="28"/>
        <v>0</v>
      </c>
      <c r="EA18" s="380">
        <f t="shared" si="29"/>
        <v>1</v>
      </c>
      <c r="EB18" s="381">
        <f t="shared" si="30"/>
        <v>2.5000000000000001E-2</v>
      </c>
      <c r="EC18" s="380">
        <f t="shared" si="31"/>
        <v>4</v>
      </c>
      <c r="ED18" s="381">
        <f t="shared" si="32"/>
        <v>0.8</v>
      </c>
      <c r="EE18" s="7">
        <f t="shared" si="33"/>
        <v>0</v>
      </c>
      <c r="EF18" s="7">
        <f t="shared" si="34"/>
        <v>0</v>
      </c>
      <c r="EG18" s="377">
        <f t="shared" si="35"/>
        <v>0</v>
      </c>
      <c r="EH18" s="380">
        <f t="shared" si="36"/>
        <v>1</v>
      </c>
      <c r="EI18" s="381">
        <f t="shared" si="37"/>
        <v>2.5000000000000001E-2</v>
      </c>
      <c r="EJ18" s="380">
        <f t="shared" si="38"/>
        <v>4</v>
      </c>
      <c r="EK18" s="381">
        <f t="shared" si="39"/>
        <v>0.8</v>
      </c>
      <c r="EL18" s="7">
        <f t="shared" si="40"/>
        <v>0</v>
      </c>
      <c r="EM18" s="7">
        <f t="shared" si="41"/>
        <v>0</v>
      </c>
      <c r="EN18" s="377">
        <f t="shared" si="42"/>
        <v>0</v>
      </c>
      <c r="EO18" s="380">
        <f t="shared" si="43"/>
        <v>1</v>
      </c>
      <c r="EP18" s="381">
        <f t="shared" si="44"/>
        <v>2.5000000000000001E-2</v>
      </c>
      <c r="EQ18" s="380">
        <f t="shared" si="45"/>
        <v>4</v>
      </c>
      <c r="ER18" s="381">
        <f t="shared" si="46"/>
        <v>0.8</v>
      </c>
      <c r="ES18" s="7">
        <f t="shared" si="47"/>
        <v>0</v>
      </c>
      <c r="ET18" s="7">
        <f t="shared" si="48"/>
        <v>0</v>
      </c>
      <c r="EU18" s="377">
        <f t="shared" si="49"/>
        <v>0</v>
      </c>
      <c r="EV18" s="380">
        <f t="shared" si="50"/>
        <v>1</v>
      </c>
      <c r="EW18" s="381">
        <f t="shared" si="51"/>
        <v>2.5000000000000001E-2</v>
      </c>
      <c r="EX18" s="380">
        <f t="shared" si="52"/>
        <v>4</v>
      </c>
      <c r="EY18" s="381">
        <f t="shared" si="53"/>
        <v>0.8</v>
      </c>
      <c r="EZ18" s="7">
        <f t="shared" si="54"/>
        <v>0</v>
      </c>
      <c r="FA18" s="7">
        <f t="shared" si="55"/>
        <v>0</v>
      </c>
      <c r="FB18" s="377">
        <f t="shared" si="56"/>
        <v>0</v>
      </c>
      <c r="FC18" s="380">
        <f t="shared" si="57"/>
        <v>1</v>
      </c>
      <c r="FD18" s="381">
        <f t="shared" si="58"/>
        <v>2.5000000000000001E-2</v>
      </c>
      <c r="FE18" s="380">
        <f t="shared" si="59"/>
        <v>4</v>
      </c>
      <c r="FF18" s="381">
        <f t="shared" si="60"/>
        <v>0.8</v>
      </c>
      <c r="FG18" s="7">
        <f t="shared" si="61"/>
        <v>0</v>
      </c>
      <c r="FH18" s="7">
        <f t="shared" si="62"/>
        <v>0</v>
      </c>
      <c r="FI18" s="377">
        <f t="shared" si="63"/>
        <v>0</v>
      </c>
      <c r="FJ18" s="380">
        <f t="shared" si="64"/>
        <v>1</v>
      </c>
      <c r="FK18" s="381">
        <f t="shared" si="65"/>
        <v>2.5000000000000001E-2</v>
      </c>
      <c r="FL18" s="380">
        <f t="shared" si="66"/>
        <v>4</v>
      </c>
      <c r="FM18" s="381">
        <f t="shared" si="67"/>
        <v>0.8</v>
      </c>
      <c r="FN18" s="7">
        <f t="shared" si="68"/>
        <v>0</v>
      </c>
      <c r="FO18" s="7">
        <f t="shared" si="69"/>
        <v>0</v>
      </c>
      <c r="FP18" s="377">
        <f t="shared" si="70"/>
        <v>0</v>
      </c>
      <c r="FQ18" s="380">
        <f t="shared" si="71"/>
        <v>1</v>
      </c>
      <c r="FR18" s="381">
        <f t="shared" si="72"/>
        <v>2.5000000000000001E-2</v>
      </c>
      <c r="FS18" s="380">
        <f t="shared" si="73"/>
        <v>4</v>
      </c>
      <c r="FT18" s="381">
        <f t="shared" si="74"/>
        <v>0.8</v>
      </c>
      <c r="FU18" s="7">
        <f t="shared" si="75"/>
        <v>0</v>
      </c>
      <c r="FV18" s="7">
        <f t="shared" si="76"/>
        <v>0</v>
      </c>
      <c r="FW18" s="377">
        <f t="shared" si="77"/>
        <v>0</v>
      </c>
      <c r="FX18" s="380">
        <f t="shared" si="78"/>
        <v>1</v>
      </c>
      <c r="FY18" s="381">
        <f t="shared" si="79"/>
        <v>2.5000000000000001E-2</v>
      </c>
      <c r="FZ18" s="380">
        <f t="shared" si="80"/>
        <v>4</v>
      </c>
      <c r="GA18" s="381">
        <f t="shared" si="81"/>
        <v>0.8</v>
      </c>
      <c r="GB18" s="7">
        <f t="shared" si="82"/>
        <v>0</v>
      </c>
      <c r="GC18" s="7">
        <f t="shared" si="83"/>
        <v>0</v>
      </c>
      <c r="GD18" s="377">
        <f t="shared" si="84"/>
        <v>0</v>
      </c>
      <c r="GE18" s="380">
        <f t="shared" si="85"/>
        <v>1</v>
      </c>
      <c r="GF18" s="381">
        <f t="shared" si="86"/>
        <v>2.5000000000000001E-2</v>
      </c>
      <c r="GG18" s="380">
        <f t="shared" si="87"/>
        <v>4</v>
      </c>
      <c r="GH18" s="381">
        <f t="shared" si="88"/>
        <v>0.8</v>
      </c>
      <c r="GI18" s="381">
        <f t="shared" si="98"/>
        <v>0.8</v>
      </c>
    </row>
    <row r="19" spans="1:191" s="382" customFormat="1" ht="202.5" customHeight="1" x14ac:dyDescent="0.2">
      <c r="A19" s="120">
        <v>11</v>
      </c>
      <c r="B19" s="119" t="s">
        <v>594</v>
      </c>
      <c r="C19" s="63" t="s">
        <v>1279</v>
      </c>
      <c r="D19" s="214" t="s">
        <v>206</v>
      </c>
      <c r="E19" s="64" t="s">
        <v>196</v>
      </c>
      <c r="F19" s="54" t="s">
        <v>223</v>
      </c>
      <c r="G19" s="59" t="s">
        <v>210</v>
      </c>
      <c r="H19" s="59" t="s">
        <v>185</v>
      </c>
      <c r="I19" s="58" t="s">
        <v>18</v>
      </c>
      <c r="J19" s="58" t="s">
        <v>53</v>
      </c>
      <c r="K19" s="58" t="s">
        <v>54</v>
      </c>
      <c r="L19" s="58" t="s">
        <v>54</v>
      </c>
      <c r="M19" s="58" t="s">
        <v>53</v>
      </c>
      <c r="N19" s="58" t="s">
        <v>54</v>
      </c>
      <c r="O19" s="58" t="s">
        <v>54</v>
      </c>
      <c r="P19" s="58" t="s">
        <v>54</v>
      </c>
      <c r="Q19" s="58" t="s">
        <v>53</v>
      </c>
      <c r="R19" s="58" t="s">
        <v>54</v>
      </c>
      <c r="S19" s="58" t="s">
        <v>54</v>
      </c>
      <c r="T19" s="58" t="s">
        <v>54</v>
      </c>
      <c r="U19" s="58" t="s">
        <v>54</v>
      </c>
      <c r="V19" s="58" t="s">
        <v>54</v>
      </c>
      <c r="W19" s="58" t="s">
        <v>54</v>
      </c>
      <c r="X19" s="58" t="s">
        <v>53</v>
      </c>
      <c r="Y19" s="58" t="s">
        <v>53</v>
      </c>
      <c r="Z19" s="58" t="s">
        <v>53</v>
      </c>
      <c r="AA19" s="58" t="s">
        <v>53</v>
      </c>
      <c r="AB19" s="58" t="s">
        <v>53</v>
      </c>
      <c r="AC19" s="357" t="str">
        <f t="shared" si="0"/>
        <v>1 - Muy Baja</v>
      </c>
      <c r="AD19" s="358">
        <f t="shared" si="1"/>
        <v>0.2</v>
      </c>
      <c r="AE19" s="357" t="str">
        <f t="shared" si="2"/>
        <v>4 - Mayor</v>
      </c>
      <c r="AF19" s="358">
        <f t="shared" si="3"/>
        <v>0.8</v>
      </c>
      <c r="AG19" s="56" t="str">
        <f>IFERROR(INDEX('[7]G VALORIZ'!$BLU$685:$BLY$689,MATCH(I19,'[7]G VALORIZ'!$BLS$685:$BLS$689,0),MATCH(AE19,'[7]G VALORIZ'!$BLU$683:$BLY$683,0)),"")</f>
        <v>MODERADO</v>
      </c>
      <c r="AH19" s="358">
        <f t="shared" si="4"/>
        <v>0.16000000000000003</v>
      </c>
      <c r="AI19" s="65" t="s">
        <v>595</v>
      </c>
      <c r="AJ19" s="54" t="s">
        <v>98</v>
      </c>
      <c r="AK19" s="59" t="s">
        <v>596</v>
      </c>
      <c r="AL19" s="59" t="s">
        <v>574</v>
      </c>
      <c r="AM19" s="54" t="s">
        <v>35</v>
      </c>
      <c r="AN19" s="54" t="s">
        <v>46</v>
      </c>
      <c r="AO19" s="54" t="s">
        <v>50</v>
      </c>
      <c r="AP19" s="54" t="s">
        <v>52</v>
      </c>
      <c r="AQ19" s="54" t="s">
        <v>35</v>
      </c>
      <c r="AR19" s="54" t="s">
        <v>46</v>
      </c>
      <c r="AS19" s="54" t="s">
        <v>50</v>
      </c>
      <c r="AT19" s="54" t="s">
        <v>52</v>
      </c>
      <c r="AU19" s="54" t="s">
        <v>35</v>
      </c>
      <c r="AV19" s="54" t="s">
        <v>46</v>
      </c>
      <c r="AW19" s="54" t="s">
        <v>50</v>
      </c>
      <c r="AX19" s="54" t="s">
        <v>52</v>
      </c>
      <c r="AY19" s="54" t="s">
        <v>35</v>
      </c>
      <c r="AZ19" s="54" t="s">
        <v>46</v>
      </c>
      <c r="BA19" s="54" t="s">
        <v>50</v>
      </c>
      <c r="BB19" s="54" t="s">
        <v>52</v>
      </c>
      <c r="BC19" s="54" t="s">
        <v>35</v>
      </c>
      <c r="BD19" s="54" t="s">
        <v>46</v>
      </c>
      <c r="BE19" s="54" t="s">
        <v>50</v>
      </c>
      <c r="BF19" s="54" t="s">
        <v>52</v>
      </c>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54"/>
      <c r="CL19" s="119" t="str">
        <f>IFERROR(IF(GE19&lt;=1,"1 - Muy Baja",VLOOKUP(GE19,'[8]G VALORIZ'!$BLR$689:$BLS$693,2,0)),"")</f>
        <v>1 - Muy Baja</v>
      </c>
      <c r="CM19" s="361">
        <f t="shared" si="5"/>
        <v>6.2500000000000003E-3</v>
      </c>
      <c r="CN19" s="119" t="str">
        <f>IFERROR(IF(GG19&lt;=1,"1 - Leve",HLOOKUP(GG19,#REF!,2,0)),"")</f>
        <v/>
      </c>
      <c r="CO19" s="361">
        <f t="shared" si="89"/>
        <v>0.8</v>
      </c>
      <c r="CP19" s="375" t="str">
        <f t="shared" si="6"/>
        <v>MODERADO</v>
      </c>
      <c r="CQ19" s="358">
        <f t="shared" si="90"/>
        <v>5.000000000000001E-3</v>
      </c>
      <c r="CR19" s="63" t="s">
        <v>233</v>
      </c>
      <c r="CS19" s="362">
        <f t="shared" si="91"/>
        <v>3</v>
      </c>
      <c r="CT19" s="54"/>
      <c r="CU19" s="50" t="s">
        <v>1278</v>
      </c>
      <c r="CV19" s="65" t="s">
        <v>1235</v>
      </c>
      <c r="CW19" s="376"/>
      <c r="CX19" s="377">
        <f t="shared" si="7"/>
        <v>11</v>
      </c>
      <c r="CY19" s="378">
        <f t="shared" si="92"/>
        <v>4</v>
      </c>
      <c r="CZ19" s="377" t="str">
        <f t="shared" si="93"/>
        <v>Mayor</v>
      </c>
      <c r="DA19" s="379">
        <f t="shared" si="94"/>
        <v>0.8</v>
      </c>
      <c r="DB19" s="7">
        <f t="shared" si="95"/>
        <v>0.25</v>
      </c>
      <c r="DC19" s="7">
        <f t="shared" si="8"/>
        <v>0.25</v>
      </c>
      <c r="DD19" s="377">
        <f t="shared" si="96"/>
        <v>0.5</v>
      </c>
      <c r="DE19" s="380">
        <f t="shared" si="9"/>
        <v>1</v>
      </c>
      <c r="DF19" s="381">
        <f t="shared" si="10"/>
        <v>0.1</v>
      </c>
      <c r="DG19" s="380">
        <f t="shared" si="97"/>
        <v>4</v>
      </c>
      <c r="DH19" s="380"/>
      <c r="DI19" s="381">
        <f t="shared" si="11"/>
        <v>0.8</v>
      </c>
      <c r="DJ19" s="7">
        <f t="shared" si="12"/>
        <v>0.25</v>
      </c>
      <c r="DK19" s="7">
        <f t="shared" si="13"/>
        <v>0.25</v>
      </c>
      <c r="DL19" s="377">
        <f t="shared" si="14"/>
        <v>0.5</v>
      </c>
      <c r="DM19" s="380">
        <f t="shared" si="15"/>
        <v>1</v>
      </c>
      <c r="DN19" s="381">
        <f t="shared" si="16"/>
        <v>0.05</v>
      </c>
      <c r="DO19" s="380">
        <f t="shared" si="17"/>
        <v>4</v>
      </c>
      <c r="DP19" s="381">
        <f t="shared" si="18"/>
        <v>0.8</v>
      </c>
      <c r="DQ19" s="7">
        <f t="shared" si="19"/>
        <v>0.25</v>
      </c>
      <c r="DR19" s="7">
        <f t="shared" si="20"/>
        <v>0.25</v>
      </c>
      <c r="DS19" s="377">
        <f t="shared" si="21"/>
        <v>0.5</v>
      </c>
      <c r="DT19" s="380">
        <f t="shared" si="22"/>
        <v>1</v>
      </c>
      <c r="DU19" s="381">
        <f t="shared" si="23"/>
        <v>2.5000000000000001E-2</v>
      </c>
      <c r="DV19" s="380">
        <f t="shared" si="24"/>
        <v>4</v>
      </c>
      <c r="DW19" s="381">
        <f t="shared" si="25"/>
        <v>0.8</v>
      </c>
      <c r="DX19" s="7">
        <f t="shared" si="26"/>
        <v>0.25</v>
      </c>
      <c r="DY19" s="7">
        <f t="shared" si="27"/>
        <v>0.25</v>
      </c>
      <c r="DZ19" s="377">
        <f t="shared" si="28"/>
        <v>0.5</v>
      </c>
      <c r="EA19" s="380">
        <f t="shared" si="29"/>
        <v>1</v>
      </c>
      <c r="EB19" s="381">
        <f t="shared" si="30"/>
        <v>1.2500000000000001E-2</v>
      </c>
      <c r="EC19" s="380">
        <f t="shared" si="31"/>
        <v>4</v>
      </c>
      <c r="ED19" s="381">
        <f t="shared" si="32"/>
        <v>0.8</v>
      </c>
      <c r="EE19" s="7">
        <f t="shared" si="33"/>
        <v>0.25</v>
      </c>
      <c r="EF19" s="7">
        <f t="shared" si="34"/>
        <v>0.25</v>
      </c>
      <c r="EG19" s="377">
        <f t="shared" si="35"/>
        <v>0.5</v>
      </c>
      <c r="EH19" s="380">
        <f t="shared" si="36"/>
        <v>1</v>
      </c>
      <c r="EI19" s="381">
        <f t="shared" si="37"/>
        <v>6.2500000000000003E-3</v>
      </c>
      <c r="EJ19" s="380">
        <f t="shared" si="38"/>
        <v>4</v>
      </c>
      <c r="EK19" s="381">
        <f t="shared" si="39"/>
        <v>0.8</v>
      </c>
      <c r="EL19" s="7">
        <f t="shared" si="40"/>
        <v>0</v>
      </c>
      <c r="EM19" s="7">
        <f t="shared" si="41"/>
        <v>0</v>
      </c>
      <c r="EN19" s="377">
        <f t="shared" si="42"/>
        <v>0</v>
      </c>
      <c r="EO19" s="380">
        <f t="shared" si="43"/>
        <v>1</v>
      </c>
      <c r="EP19" s="381">
        <f t="shared" si="44"/>
        <v>6.2500000000000003E-3</v>
      </c>
      <c r="EQ19" s="380">
        <f t="shared" si="45"/>
        <v>4</v>
      </c>
      <c r="ER19" s="381">
        <f t="shared" si="46"/>
        <v>0.8</v>
      </c>
      <c r="ES19" s="7">
        <f t="shared" si="47"/>
        <v>0</v>
      </c>
      <c r="ET19" s="7">
        <f t="shared" si="48"/>
        <v>0</v>
      </c>
      <c r="EU19" s="377">
        <f t="shared" si="49"/>
        <v>0</v>
      </c>
      <c r="EV19" s="380">
        <f t="shared" si="50"/>
        <v>1</v>
      </c>
      <c r="EW19" s="381">
        <f t="shared" si="51"/>
        <v>6.2500000000000003E-3</v>
      </c>
      <c r="EX19" s="380">
        <f t="shared" si="52"/>
        <v>4</v>
      </c>
      <c r="EY19" s="381">
        <f t="shared" si="53"/>
        <v>0.8</v>
      </c>
      <c r="EZ19" s="7">
        <f t="shared" si="54"/>
        <v>0</v>
      </c>
      <c r="FA19" s="7">
        <f t="shared" si="55"/>
        <v>0</v>
      </c>
      <c r="FB19" s="377">
        <f t="shared" si="56"/>
        <v>0</v>
      </c>
      <c r="FC19" s="380">
        <f t="shared" si="57"/>
        <v>1</v>
      </c>
      <c r="FD19" s="381">
        <f t="shared" si="58"/>
        <v>6.2500000000000003E-3</v>
      </c>
      <c r="FE19" s="380">
        <f t="shared" si="59"/>
        <v>4</v>
      </c>
      <c r="FF19" s="381">
        <f t="shared" si="60"/>
        <v>0.8</v>
      </c>
      <c r="FG19" s="7">
        <f t="shared" si="61"/>
        <v>0</v>
      </c>
      <c r="FH19" s="7">
        <f t="shared" si="62"/>
        <v>0</v>
      </c>
      <c r="FI19" s="377">
        <f t="shared" si="63"/>
        <v>0</v>
      </c>
      <c r="FJ19" s="380">
        <f t="shared" si="64"/>
        <v>1</v>
      </c>
      <c r="FK19" s="381">
        <f t="shared" si="65"/>
        <v>6.2500000000000003E-3</v>
      </c>
      <c r="FL19" s="380">
        <f t="shared" si="66"/>
        <v>4</v>
      </c>
      <c r="FM19" s="381">
        <f t="shared" si="67"/>
        <v>0.8</v>
      </c>
      <c r="FN19" s="7">
        <f t="shared" si="68"/>
        <v>0</v>
      </c>
      <c r="FO19" s="7">
        <f t="shared" si="69"/>
        <v>0</v>
      </c>
      <c r="FP19" s="377">
        <f t="shared" si="70"/>
        <v>0</v>
      </c>
      <c r="FQ19" s="380">
        <f t="shared" si="71"/>
        <v>1</v>
      </c>
      <c r="FR19" s="381">
        <f t="shared" si="72"/>
        <v>6.2500000000000003E-3</v>
      </c>
      <c r="FS19" s="380">
        <f t="shared" si="73"/>
        <v>4</v>
      </c>
      <c r="FT19" s="381">
        <f t="shared" si="74"/>
        <v>0.8</v>
      </c>
      <c r="FU19" s="7">
        <f t="shared" si="75"/>
        <v>0</v>
      </c>
      <c r="FV19" s="7">
        <f t="shared" si="76"/>
        <v>0</v>
      </c>
      <c r="FW19" s="377">
        <f t="shared" si="77"/>
        <v>0</v>
      </c>
      <c r="FX19" s="380">
        <f t="shared" si="78"/>
        <v>1</v>
      </c>
      <c r="FY19" s="381">
        <f t="shared" si="79"/>
        <v>6.2500000000000003E-3</v>
      </c>
      <c r="FZ19" s="380">
        <f t="shared" si="80"/>
        <v>4</v>
      </c>
      <c r="GA19" s="381">
        <f t="shared" si="81"/>
        <v>0.8</v>
      </c>
      <c r="GB19" s="7">
        <f t="shared" si="82"/>
        <v>0</v>
      </c>
      <c r="GC19" s="7">
        <f t="shared" si="83"/>
        <v>0</v>
      </c>
      <c r="GD19" s="377">
        <f t="shared" si="84"/>
        <v>0</v>
      </c>
      <c r="GE19" s="380">
        <f t="shared" si="85"/>
        <v>1</v>
      </c>
      <c r="GF19" s="381">
        <f t="shared" si="86"/>
        <v>6.2500000000000003E-3</v>
      </c>
      <c r="GG19" s="380">
        <f t="shared" si="87"/>
        <v>4</v>
      </c>
      <c r="GH19" s="381">
        <f t="shared" si="88"/>
        <v>0.8</v>
      </c>
      <c r="GI19" s="381">
        <f t="shared" si="98"/>
        <v>0.8</v>
      </c>
    </row>
    <row r="97" spans="96:99" x14ac:dyDescent="0.2">
      <c r="CR97" s="207" t="s">
        <v>454</v>
      </c>
      <c r="CS97" s="4">
        <f>SUM(CS9:CS96)</f>
        <v>33</v>
      </c>
      <c r="CU97" s="4">
        <f>COUNT(CS9:CS19)</f>
        <v>11</v>
      </c>
    </row>
    <row r="680" spans="1:1 1680:1689" ht="13.2" x14ac:dyDescent="0.25">
      <c r="A680" s="44" t="s">
        <v>225</v>
      </c>
      <c r="BLP680" s="44" t="s">
        <v>225</v>
      </c>
      <c r="BLQ680" s="18"/>
      <c r="BLR680" s="18"/>
      <c r="BLS680" s="18"/>
      <c r="BLT680" s="18"/>
      <c r="BLU680" s="18"/>
      <c r="BLV680" s="18"/>
      <c r="BLW680" s="18"/>
      <c r="BLX680" s="18"/>
      <c r="BLY680" s="18"/>
    </row>
    <row r="681" spans="1:1 1680:1689" ht="13.2" x14ac:dyDescent="0.25">
      <c r="BLP681" s="18"/>
      <c r="BLQ681" s="18"/>
      <c r="BLR681" s="18"/>
      <c r="BLS681" s="18"/>
      <c r="BLT681" s="18"/>
      <c r="BLU681" s="18"/>
      <c r="BLV681" s="18"/>
      <c r="BLW681" s="467" t="s">
        <v>33</v>
      </c>
      <c r="BLX681" s="467"/>
      <c r="BLY681" s="467"/>
    </row>
    <row r="682" spans="1:1 1680:1689" ht="13.2" x14ac:dyDescent="0.25">
      <c r="BLP682" s="18"/>
      <c r="BLQ682" s="18"/>
      <c r="BLR682" s="18"/>
      <c r="BLS682" s="18"/>
      <c r="BLT682" s="18"/>
      <c r="BLU682" s="43">
        <v>1</v>
      </c>
      <c r="BLV682" s="43">
        <v>2</v>
      </c>
      <c r="BLW682" s="43">
        <v>3</v>
      </c>
      <c r="BLX682" s="42">
        <v>4</v>
      </c>
      <c r="BLY682" s="42">
        <v>5</v>
      </c>
    </row>
    <row r="683" spans="1:1 1680:1689" ht="13.2" x14ac:dyDescent="0.25">
      <c r="BLP683" s="18"/>
      <c r="BLQ683" s="18"/>
      <c r="BLR683" s="18"/>
      <c r="BLS683" s="18"/>
      <c r="BLT683" s="18"/>
      <c r="BLU683" s="22" t="s">
        <v>32</v>
      </c>
      <c r="BLV683" s="22" t="s">
        <v>31</v>
      </c>
      <c r="BLW683" s="22" t="s">
        <v>30</v>
      </c>
      <c r="BLX683" s="22" t="s">
        <v>29</v>
      </c>
      <c r="BLY683" s="22" t="s">
        <v>28</v>
      </c>
    </row>
    <row r="684" spans="1:1 1680:1689" ht="13.2" x14ac:dyDescent="0.25">
      <c r="BLP684" s="18"/>
      <c r="BLQ684" s="18"/>
      <c r="BLR684" s="18"/>
      <c r="BLS684" s="18"/>
      <c r="BLT684" s="18"/>
      <c r="BLU684" s="43">
        <v>1</v>
      </c>
      <c r="BLV684" s="43">
        <v>2</v>
      </c>
      <c r="BLW684" s="43">
        <v>3</v>
      </c>
      <c r="BLX684" s="42">
        <v>4</v>
      </c>
      <c r="BLY684" s="42">
        <v>5</v>
      </c>
    </row>
    <row r="685" spans="1:1 1680:1689" ht="13.2" x14ac:dyDescent="0.25">
      <c r="BLP685" s="18"/>
      <c r="BLQ685" s="468" t="s">
        <v>27</v>
      </c>
      <c r="BLR685" s="19">
        <v>5</v>
      </c>
      <c r="BLS685" s="22" t="s">
        <v>26</v>
      </c>
      <c r="BLT685" s="19">
        <v>5</v>
      </c>
      <c r="BLU685" s="38" t="s">
        <v>15</v>
      </c>
      <c r="BLV685" s="40" t="s">
        <v>14</v>
      </c>
      <c r="BLW685" s="40" t="s">
        <v>14</v>
      </c>
      <c r="BLX685" s="41" t="s">
        <v>13</v>
      </c>
      <c r="BLY685" s="41" t="s">
        <v>13</v>
      </c>
    </row>
    <row r="686" spans="1:1 1680:1689" ht="13.2" x14ac:dyDescent="0.25">
      <c r="BLP686" s="18"/>
      <c r="BLQ686" s="468"/>
      <c r="BLR686" s="19">
        <v>4</v>
      </c>
      <c r="BLS686" s="22" t="s">
        <v>24</v>
      </c>
      <c r="BLT686" s="19">
        <v>4</v>
      </c>
      <c r="BLU686" s="38" t="s">
        <v>15</v>
      </c>
      <c r="BLV686" s="38" t="s">
        <v>15</v>
      </c>
      <c r="BLW686" s="40" t="s">
        <v>14</v>
      </c>
      <c r="BLX686" s="41" t="s">
        <v>13</v>
      </c>
      <c r="BLY686" s="41" t="s">
        <v>13</v>
      </c>
    </row>
    <row r="687" spans="1:1 1680:1689" ht="13.2" x14ac:dyDescent="0.25">
      <c r="BLP687" s="18"/>
      <c r="BLQ687" s="468"/>
      <c r="BLR687" s="19">
        <v>3</v>
      </c>
      <c r="BLS687" s="22" t="s">
        <v>22</v>
      </c>
      <c r="BLT687" s="19">
        <v>3</v>
      </c>
      <c r="BLU687" s="38" t="s">
        <v>15</v>
      </c>
      <c r="BLV687" s="38" t="s">
        <v>15</v>
      </c>
      <c r="BLW687" s="40" t="s">
        <v>14</v>
      </c>
      <c r="BLX687" s="40" t="s">
        <v>14</v>
      </c>
      <c r="BLY687" s="40" t="s">
        <v>14</v>
      </c>
    </row>
    <row r="688" spans="1:1 1680:1689" ht="13.2" x14ac:dyDescent="0.25">
      <c r="BLP688" s="18"/>
      <c r="BLQ688" s="468"/>
      <c r="BLR688" s="19">
        <v>2</v>
      </c>
      <c r="BLS688" s="22" t="s">
        <v>20</v>
      </c>
      <c r="BLT688" s="19">
        <v>2</v>
      </c>
      <c r="BLU688" s="39" t="s">
        <v>16</v>
      </c>
      <c r="BLV688" s="38" t="s">
        <v>15</v>
      </c>
      <c r="BLW688" s="38" t="s">
        <v>15</v>
      </c>
      <c r="BLX688" s="38" t="s">
        <v>15</v>
      </c>
      <c r="BLY688" s="40" t="s">
        <v>14</v>
      </c>
    </row>
    <row r="689" spans="1680:1693" ht="13.2" x14ac:dyDescent="0.25">
      <c r="BLP689" s="18"/>
      <c r="BLQ689" s="468"/>
      <c r="BLR689" s="19">
        <v>1</v>
      </c>
      <c r="BLS689" s="22" t="s">
        <v>18</v>
      </c>
      <c r="BLT689" s="19">
        <v>1</v>
      </c>
      <c r="BLU689" s="39" t="s">
        <v>16</v>
      </c>
      <c r="BLV689" s="39" t="s">
        <v>16</v>
      </c>
      <c r="BLW689" s="38" t="s">
        <v>15</v>
      </c>
      <c r="BLX689" s="38" t="s">
        <v>15</v>
      </c>
      <c r="BLY689" s="38" t="s">
        <v>15</v>
      </c>
      <c r="BLZ689" s="37"/>
      <c r="BMA689" s="37"/>
      <c r="BMB689" s="37"/>
      <c r="BMC689" s="37"/>
    </row>
    <row r="690" spans="1680:1693" ht="13.2" x14ac:dyDescent="0.25">
      <c r="BLP690" s="18"/>
      <c r="BLQ690" s="18"/>
      <c r="BLR690" s="18"/>
      <c r="BLS690" s="18"/>
      <c r="BLT690" s="18"/>
      <c r="BLU690" s="18"/>
      <c r="BLV690" s="18"/>
      <c r="BLW690" s="18"/>
      <c r="BLX690" s="18"/>
      <c r="BLY690" s="18"/>
      <c r="BLZ690" s="18"/>
      <c r="BMA690" s="18"/>
      <c r="BMB690" s="18"/>
      <c r="BMC690" s="18"/>
    </row>
    <row r="691" spans="1680:1693" ht="13.2" x14ac:dyDescent="0.25">
      <c r="BLP691" s="18"/>
      <c r="BLQ691" s="18"/>
      <c r="BLR691" s="18"/>
      <c r="BLS691" s="18"/>
      <c r="BLT691" s="18"/>
      <c r="BLU691" s="18"/>
      <c r="BLV691" s="18"/>
      <c r="BLW691" s="18"/>
      <c r="BLX691" s="18"/>
      <c r="BLY691" s="18"/>
      <c r="BLZ691" s="18"/>
      <c r="BMA691" s="18"/>
      <c r="BMB691" s="18"/>
      <c r="BMC691" s="18"/>
    </row>
    <row r="692" spans="1680:1693" ht="13.2" x14ac:dyDescent="0.25">
      <c r="BLP692" s="18"/>
      <c r="BLQ692" s="18"/>
      <c r="BLR692" s="18"/>
      <c r="BLS692" s="18"/>
      <c r="BLT692" s="18"/>
      <c r="BLU692" s="18"/>
      <c r="BLV692" s="18"/>
      <c r="BLW692" s="18"/>
      <c r="BLX692" s="18"/>
      <c r="BLY692" s="18"/>
      <c r="BLZ692" s="18"/>
      <c r="BMA692" s="18" t="s">
        <v>224</v>
      </c>
      <c r="BMB692" s="18"/>
      <c r="BMC692" s="18"/>
    </row>
    <row r="693" spans="1680:1693" ht="20.399999999999999" x14ac:dyDescent="0.25">
      <c r="BLP693" s="18"/>
      <c r="BLQ693" s="18"/>
      <c r="BLR693" s="18"/>
      <c r="BLS693" s="18"/>
      <c r="BLT693" s="18"/>
      <c r="BLU693" s="18"/>
      <c r="BLV693" s="18"/>
      <c r="BLW693" s="18"/>
      <c r="BLX693" s="18"/>
      <c r="BLY693" s="18"/>
      <c r="BLZ693" s="18"/>
      <c r="BMA693" s="36" t="s">
        <v>223</v>
      </c>
      <c r="BMB693" s="18"/>
      <c r="BMC693" s="18"/>
    </row>
    <row r="694" spans="1680:1693" ht="30.6" x14ac:dyDescent="0.25">
      <c r="BLP694" s="18"/>
      <c r="BLQ694" s="18"/>
      <c r="BLR694" s="18"/>
      <c r="BLS694" s="18"/>
      <c r="BLT694" s="18"/>
      <c r="BLU694" s="18"/>
      <c r="BLV694" s="18"/>
      <c r="BLW694" s="18"/>
      <c r="BLX694" s="18"/>
      <c r="BLY694" s="18"/>
      <c r="BLZ694" s="18"/>
      <c r="BMA694" s="36" t="s">
        <v>222</v>
      </c>
      <c r="BMB694" s="18"/>
      <c r="BMC694" s="18"/>
    </row>
    <row r="695" spans="1680:1693" ht="13.2" x14ac:dyDescent="0.25">
      <c r="BLP695" s="18"/>
      <c r="BLQ695" s="18"/>
      <c r="BLR695" s="18"/>
      <c r="BLS695" s="18"/>
      <c r="BLT695" s="18"/>
      <c r="BLU695" s="18"/>
      <c r="BLV695" s="18"/>
      <c r="BLW695" s="18"/>
      <c r="BLX695" s="18"/>
      <c r="BLY695" s="18"/>
      <c r="BLZ695" s="18"/>
      <c r="BMA695" s="36" t="s">
        <v>221</v>
      </c>
      <c r="BMB695" s="18"/>
      <c r="BMC695" s="18"/>
    </row>
    <row r="696" spans="1680:1693" ht="13.2" x14ac:dyDescent="0.25">
      <c r="BLP696" s="18"/>
      <c r="BLQ696" s="18"/>
      <c r="BLR696" s="18"/>
      <c r="BLS696" s="18"/>
      <c r="BLT696" s="18"/>
      <c r="BLU696" s="18"/>
      <c r="BLV696" s="18"/>
      <c r="BLW696" s="18"/>
      <c r="BLX696" s="18"/>
      <c r="BLY696" s="18"/>
      <c r="BLZ696" s="18"/>
      <c r="BMA696" s="36" t="s">
        <v>220</v>
      </c>
      <c r="BMB696" s="18"/>
      <c r="BMC696" s="18"/>
    </row>
    <row r="697" spans="1680:1693" ht="13.2" x14ac:dyDescent="0.25">
      <c r="BLP697" s="18"/>
      <c r="BLQ697" s="18"/>
      <c r="BLR697" s="18"/>
      <c r="BLS697" s="18"/>
      <c r="BLT697" s="18"/>
      <c r="BLU697" s="18"/>
      <c r="BLV697" s="18"/>
      <c r="BLW697" s="18"/>
      <c r="BLX697" s="18"/>
      <c r="BLY697" s="18"/>
      <c r="BLZ697" s="18"/>
      <c r="BMA697" s="20"/>
      <c r="BMB697" s="18"/>
      <c r="BMC697" s="18"/>
    </row>
    <row r="698" spans="1680:1693" ht="13.2" x14ac:dyDescent="0.25">
      <c r="BLP698" s="18"/>
      <c r="BLQ698" s="18"/>
      <c r="BLR698" s="18"/>
      <c r="BLS698" s="18"/>
      <c r="BLT698" s="18"/>
      <c r="BLU698" s="18"/>
      <c r="BLV698" s="18"/>
      <c r="BLW698" s="18"/>
      <c r="BLX698" s="18"/>
      <c r="BLY698" s="18"/>
      <c r="BLZ698" s="18"/>
      <c r="BMA698" s="18"/>
      <c r="BMB698" s="18"/>
      <c r="BMC698" s="18" t="s">
        <v>219</v>
      </c>
    </row>
    <row r="699" spans="1680:1693" ht="13.2" x14ac:dyDescent="0.25">
      <c r="BLP699" s="18"/>
      <c r="BLQ699" s="18"/>
      <c r="BLR699" s="18"/>
      <c r="BLS699" s="18"/>
      <c r="BLT699" s="18"/>
      <c r="BLU699" s="18"/>
      <c r="BLV699" s="18"/>
      <c r="BLW699" s="18"/>
      <c r="BLX699" s="18"/>
      <c r="BLY699" s="18"/>
      <c r="BLZ699" s="18"/>
      <c r="BMA699" s="18"/>
      <c r="BMB699" s="18"/>
      <c r="BMC699" s="35" t="s">
        <v>218</v>
      </c>
    </row>
    <row r="700" spans="1680:1693" ht="13.2" x14ac:dyDescent="0.25">
      <c r="BLP700" s="18"/>
      <c r="BLQ700" s="18"/>
      <c r="BLR700" s="18"/>
      <c r="BLS700" s="18"/>
      <c r="BLT700" s="18"/>
      <c r="BLU700" s="18"/>
      <c r="BLV700" s="18"/>
      <c r="BLW700" s="18"/>
      <c r="BLX700" s="18"/>
      <c r="BLY700" s="18"/>
      <c r="BLZ700" s="18"/>
      <c r="BMA700" s="18"/>
      <c r="BMB700" s="18"/>
      <c r="BMC700" s="35" t="s">
        <v>217</v>
      </c>
    </row>
    <row r="701" spans="1680:1693" ht="13.2" x14ac:dyDescent="0.25">
      <c r="BLP701" s="18"/>
      <c r="BLQ701" s="18"/>
      <c r="BLR701" s="18"/>
      <c r="BLS701" s="18"/>
      <c r="BLT701" s="18"/>
      <c r="BLU701" s="18"/>
      <c r="BLV701" s="18"/>
      <c r="BLW701" s="18"/>
      <c r="BLX701" s="18"/>
      <c r="BLY701" s="18"/>
      <c r="BLZ701" s="18"/>
      <c r="BMA701" s="18"/>
      <c r="BMB701" s="18"/>
      <c r="BMC701" s="35" t="s">
        <v>216</v>
      </c>
    </row>
    <row r="702" spans="1680:1693" ht="13.2" x14ac:dyDescent="0.25">
      <c r="BLP702" s="18"/>
      <c r="BLQ702" s="18"/>
      <c r="BLR702" s="18"/>
      <c r="BLS702" s="18"/>
      <c r="BLT702" s="18"/>
      <c r="BLU702" s="18"/>
      <c r="BLV702" s="18"/>
      <c r="BLW702" s="18"/>
      <c r="BLX702" s="18"/>
      <c r="BLY702" s="18"/>
      <c r="BLZ702" s="18"/>
      <c r="BMA702" s="18"/>
      <c r="BMB702" s="18"/>
      <c r="BMC702" s="35" t="s">
        <v>215</v>
      </c>
    </row>
    <row r="703" spans="1680:1693" ht="20.399999999999999" x14ac:dyDescent="0.25">
      <c r="BLP703" s="18"/>
      <c r="BLQ703" s="18"/>
      <c r="BLR703" s="18"/>
      <c r="BLS703" s="18"/>
      <c r="BLT703" s="18"/>
      <c r="BLU703" s="18"/>
      <c r="BLV703" s="18"/>
      <c r="BLW703" s="18"/>
      <c r="BLX703" s="18"/>
      <c r="BLY703" s="18"/>
      <c r="BLZ703" s="18"/>
      <c r="BMA703" s="18"/>
      <c r="BMB703" s="18"/>
      <c r="BMC703" s="35" t="s">
        <v>214</v>
      </c>
    </row>
    <row r="704" spans="1680:1693" ht="20.399999999999999" x14ac:dyDescent="0.25">
      <c r="BLP704" s="18"/>
      <c r="BLQ704" s="18"/>
      <c r="BLR704" s="18"/>
      <c r="BLS704" s="18"/>
      <c r="BLT704" s="18"/>
      <c r="BLU704" s="18"/>
      <c r="BLV704" s="18"/>
      <c r="BLW704" s="18"/>
      <c r="BLX704" s="18"/>
      <c r="BLY704" s="18"/>
      <c r="BLZ704" s="18"/>
      <c r="BMA704" s="18"/>
      <c r="BMB704" s="18"/>
      <c r="BMC704" s="35" t="s">
        <v>491</v>
      </c>
    </row>
    <row r="705" spans="1693:1698" ht="13.2" x14ac:dyDescent="0.25">
      <c r="BMC705" s="35" t="s">
        <v>213</v>
      </c>
      <c r="BMD705" s="18"/>
      <c r="BME705" s="18"/>
      <c r="BMF705" s="21"/>
      <c r="BMG705" s="18"/>
      <c r="BMH705" s="19"/>
    </row>
    <row r="706" spans="1693:1698" ht="13.2" x14ac:dyDescent="0.25">
      <c r="BMC706" s="35" t="s">
        <v>212</v>
      </c>
      <c r="BMD706" s="18"/>
      <c r="BME706" s="18"/>
      <c r="BMF706" s="21"/>
      <c r="BMG706" s="18"/>
      <c r="BMH706" s="19"/>
    </row>
    <row r="707" spans="1693:1698" ht="13.2" x14ac:dyDescent="0.25">
      <c r="BMC707" s="35" t="s">
        <v>211</v>
      </c>
      <c r="BMD707" s="18"/>
      <c r="BME707" s="18"/>
      <c r="BMF707" s="21"/>
      <c r="BMG707" s="18"/>
      <c r="BMH707" s="19"/>
    </row>
    <row r="708" spans="1693:1698" ht="13.2" x14ac:dyDescent="0.25">
      <c r="BMC708" s="35" t="s">
        <v>210</v>
      </c>
      <c r="BMD708" s="18"/>
      <c r="BME708" s="18"/>
      <c r="BMF708" s="21"/>
      <c r="BMG708" s="18"/>
      <c r="BMH708" s="19"/>
    </row>
    <row r="709" spans="1693:1698" ht="13.2" x14ac:dyDescent="0.25">
      <c r="BMC709" s="35" t="s">
        <v>209</v>
      </c>
      <c r="BMD709" s="18"/>
      <c r="BME709" s="18"/>
      <c r="BMF709" s="21"/>
      <c r="BMG709" s="18"/>
      <c r="BMH709" s="19"/>
    </row>
    <row r="710" spans="1693:1698" ht="20.399999999999999" x14ac:dyDescent="0.25">
      <c r="BMC710" s="35" t="s">
        <v>452</v>
      </c>
      <c r="BMD710" s="18"/>
      <c r="BME710" s="18"/>
      <c r="BMF710" s="21"/>
      <c r="BMG710" s="18"/>
      <c r="BMH710" s="19"/>
    </row>
    <row r="711" spans="1693:1698" ht="13.2" x14ac:dyDescent="0.25">
      <c r="BMC711" s="18"/>
      <c r="BMD711" s="18"/>
      <c r="BME711" s="35"/>
      <c r="BMF711" s="21"/>
      <c r="BMG711" s="18"/>
      <c r="BMH711" s="19"/>
    </row>
    <row r="712" spans="1693:1698" ht="13.2" x14ac:dyDescent="0.25">
      <c r="BMC712" s="18"/>
      <c r="BMD712" s="18"/>
      <c r="BME712" s="18"/>
      <c r="BMF712" s="21"/>
      <c r="BMG712" s="18"/>
      <c r="BMH712" s="19"/>
    </row>
    <row r="713" spans="1693:1698" ht="13.2" x14ac:dyDescent="0.25">
      <c r="BMC713" s="18"/>
      <c r="BMD713" s="18"/>
      <c r="BME713" s="18"/>
      <c r="BMF713" s="21" t="s">
        <v>207</v>
      </c>
      <c r="BMG713" s="18"/>
      <c r="BMH713" s="19"/>
    </row>
    <row r="714" spans="1693:1698" ht="13.2" x14ac:dyDescent="0.25">
      <c r="BMC714" s="18"/>
      <c r="BMD714" s="18"/>
      <c r="BME714" s="18"/>
      <c r="BMF714" s="6" t="s">
        <v>206</v>
      </c>
      <c r="BMG714" s="18"/>
      <c r="BMH714" s="19"/>
    </row>
    <row r="715" spans="1693:1698" ht="20.399999999999999" x14ac:dyDescent="0.25">
      <c r="BMC715" s="18"/>
      <c r="BMD715" s="18"/>
      <c r="BME715" s="18"/>
      <c r="BMF715" s="6" t="s">
        <v>205</v>
      </c>
      <c r="BMG715" s="18"/>
      <c r="BMH715" s="19"/>
    </row>
    <row r="716" spans="1693:1698" ht="13.2" x14ac:dyDescent="0.25">
      <c r="BMC716" s="18"/>
      <c r="BMD716" s="18"/>
      <c r="BME716" s="18"/>
      <c r="BMF716" s="6"/>
      <c r="BMG716" s="18"/>
      <c r="BMH716" s="19"/>
    </row>
    <row r="717" spans="1693:1698" ht="13.2" x14ac:dyDescent="0.25">
      <c r="BMC717" s="18"/>
      <c r="BMD717" s="18"/>
      <c r="BME717" s="18"/>
      <c r="BMF717" s="21"/>
      <c r="BMG717" s="18"/>
      <c r="BMH717" s="19"/>
    </row>
    <row r="718" spans="1693:1698" ht="13.2" x14ac:dyDescent="0.25">
      <c r="BMC718" s="18"/>
      <c r="BMD718" s="18"/>
      <c r="BME718" s="18"/>
      <c r="BMF718" s="21"/>
      <c r="BMG718" s="18"/>
      <c r="BMH718" s="19"/>
    </row>
    <row r="719" spans="1693:1698" ht="13.2" x14ac:dyDescent="0.25">
      <c r="BMC719" s="18"/>
      <c r="BMD719" s="18"/>
      <c r="BME719" s="18"/>
      <c r="BMF719" s="21"/>
      <c r="BMG719" s="18"/>
      <c r="BMH719" s="19" t="s">
        <v>123</v>
      </c>
    </row>
    <row r="720" spans="1693:1698" ht="13.2" x14ac:dyDescent="0.25">
      <c r="BMC720" s="18"/>
      <c r="BMD720" s="18"/>
      <c r="BME720" s="18"/>
      <c r="BMF720" s="21"/>
      <c r="BMG720" s="18"/>
      <c r="BMH720" s="34" t="s">
        <v>204</v>
      </c>
    </row>
    <row r="721" spans="1698:1701" ht="13.2" x14ac:dyDescent="0.25">
      <c r="BMH721" s="34" t="s">
        <v>203</v>
      </c>
      <c r="BMI721" s="18"/>
      <c r="BMJ721" s="18"/>
      <c r="BMK721" s="18"/>
    </row>
    <row r="722" spans="1698:1701" ht="13.2" x14ac:dyDescent="0.25">
      <c r="BMH722" s="34" t="s">
        <v>202</v>
      </c>
      <c r="BMI722" s="18"/>
      <c r="BMJ722" s="18"/>
      <c r="BMK722" s="18"/>
    </row>
    <row r="723" spans="1698:1701" ht="13.2" x14ac:dyDescent="0.25">
      <c r="BMH723" s="34" t="s">
        <v>201</v>
      </c>
      <c r="BMI723" s="18"/>
      <c r="BMJ723" s="18"/>
      <c r="BMK723" s="18"/>
    </row>
    <row r="724" spans="1698:1701" ht="13.2" x14ac:dyDescent="0.25">
      <c r="BMH724" s="34" t="s">
        <v>200</v>
      </c>
      <c r="BMI724" s="18"/>
      <c r="BMJ724" s="18"/>
      <c r="BMK724" s="18"/>
    </row>
    <row r="725" spans="1698:1701" ht="13.2" x14ac:dyDescent="0.25">
      <c r="BMH725" s="34" t="s">
        <v>199</v>
      </c>
      <c r="BMI725" s="18"/>
      <c r="BMJ725" s="18"/>
      <c r="BMK725" s="18"/>
    </row>
    <row r="726" spans="1698:1701" ht="13.2" x14ac:dyDescent="0.25">
      <c r="BMH726" s="34" t="s">
        <v>198</v>
      </c>
      <c r="BMI726" s="18"/>
      <c r="BMJ726" s="18"/>
      <c r="BMK726" s="18"/>
    </row>
    <row r="727" spans="1698:1701" ht="13.2" x14ac:dyDescent="0.25">
      <c r="BMH727" s="34" t="s">
        <v>197</v>
      </c>
      <c r="BMI727" s="18"/>
      <c r="BMJ727" s="18"/>
      <c r="BMK727" s="18"/>
    </row>
    <row r="728" spans="1698:1701" ht="13.2" x14ac:dyDescent="0.25">
      <c r="BMH728" s="34" t="s">
        <v>196</v>
      </c>
      <c r="BMI728" s="18"/>
      <c r="BMJ728" s="18"/>
      <c r="BMK728" s="18"/>
    </row>
    <row r="729" spans="1698:1701" ht="13.2" x14ac:dyDescent="0.25">
      <c r="BMH729" s="21"/>
      <c r="BMI729" s="18"/>
      <c r="BMJ729" s="18"/>
      <c r="BMK729" s="18" t="s">
        <v>195</v>
      </c>
    </row>
    <row r="730" spans="1698:1701" ht="13.2" x14ac:dyDescent="0.25">
      <c r="BMH730" s="19"/>
      <c r="BMI730" s="18"/>
      <c r="BMJ730" s="18"/>
      <c r="BMK730" s="18" t="s">
        <v>168</v>
      </c>
    </row>
    <row r="731" spans="1698:1701" ht="13.2" x14ac:dyDescent="0.25">
      <c r="BMH731" s="19"/>
      <c r="BMI731" s="18"/>
      <c r="BMJ731" s="18"/>
      <c r="BMK731" s="18" t="s">
        <v>136</v>
      </c>
    </row>
    <row r="732" spans="1698:1701" ht="13.2" x14ac:dyDescent="0.25">
      <c r="BMH732" s="19"/>
      <c r="BMI732" s="18"/>
      <c r="BMJ732" s="18"/>
      <c r="BMK732" s="18" t="s">
        <v>194</v>
      </c>
    </row>
    <row r="733" spans="1698:1701" ht="13.2" x14ac:dyDescent="0.25">
      <c r="BMH733" s="19"/>
      <c r="BMI733" s="18"/>
      <c r="BMJ733" s="18"/>
      <c r="BMK733" s="18" t="s">
        <v>193</v>
      </c>
    </row>
    <row r="734" spans="1698:1701" ht="13.2" x14ac:dyDescent="0.25">
      <c r="BMH734" s="19"/>
      <c r="BMI734" s="18"/>
      <c r="BMJ734" s="18"/>
      <c r="BMK734" s="18" t="s">
        <v>192</v>
      </c>
    </row>
    <row r="735" spans="1698:1701" ht="13.2" x14ac:dyDescent="0.25">
      <c r="BMH735" s="19"/>
      <c r="BMI735" s="18"/>
      <c r="BMJ735" s="18"/>
      <c r="BMK735" s="18" t="s">
        <v>191</v>
      </c>
    </row>
    <row r="736" spans="1698:1701" ht="13.2" x14ac:dyDescent="0.25">
      <c r="BMH736" s="19"/>
      <c r="BMI736" s="18"/>
      <c r="BMJ736" s="18"/>
      <c r="BMK736" s="18" t="s">
        <v>190</v>
      </c>
    </row>
    <row r="737" spans="1701:1703" ht="13.2" x14ac:dyDescent="0.25">
      <c r="BMK737" s="18" t="s">
        <v>189</v>
      </c>
      <c r="BML737" s="18"/>
      <c r="BMM737" s="18"/>
    </row>
    <row r="738" spans="1701:1703" ht="13.2" x14ac:dyDescent="0.25">
      <c r="BMK738" s="18"/>
      <c r="BML738" s="18"/>
      <c r="BMM738" s="18"/>
    </row>
    <row r="739" spans="1701:1703" ht="13.2" x14ac:dyDescent="0.25">
      <c r="BMK739" s="18"/>
      <c r="BML739" s="18"/>
      <c r="BMM739" s="18"/>
    </row>
    <row r="740" spans="1701:1703" ht="13.2" x14ac:dyDescent="0.25">
      <c r="BMK740" s="18"/>
      <c r="BML740" s="18"/>
      <c r="BMM740" s="18" t="s">
        <v>188</v>
      </c>
    </row>
    <row r="741" spans="1701:1703" ht="20.399999999999999" x14ac:dyDescent="0.25">
      <c r="BMK741" s="18"/>
      <c r="BML741" s="18"/>
      <c r="BMM741" s="32" t="s">
        <v>187</v>
      </c>
    </row>
    <row r="742" spans="1701:1703" ht="13.2" x14ac:dyDescent="0.25">
      <c r="BMK742" s="18"/>
      <c r="BML742" s="18"/>
      <c r="BMM742" s="32" t="s">
        <v>186</v>
      </c>
    </row>
    <row r="743" spans="1701:1703" ht="13.2" x14ac:dyDescent="0.25">
      <c r="BMK743" s="18"/>
      <c r="BML743" s="18"/>
      <c r="BMM743" s="32" t="s">
        <v>185</v>
      </c>
    </row>
    <row r="744" spans="1701:1703" ht="20.399999999999999" x14ac:dyDescent="0.25">
      <c r="BMK744" s="18"/>
      <c r="BML744" s="18"/>
      <c r="BMM744" s="32" t="s">
        <v>184</v>
      </c>
    </row>
    <row r="745" spans="1701:1703" ht="13.2" x14ac:dyDescent="0.25">
      <c r="BMK745" s="18"/>
      <c r="BML745" s="18"/>
      <c r="BMM745" s="32" t="s">
        <v>183</v>
      </c>
    </row>
    <row r="746" spans="1701:1703" ht="20.399999999999999" x14ac:dyDescent="0.25">
      <c r="BMK746" s="18"/>
      <c r="BML746" s="18"/>
      <c r="BMM746" s="33" t="s">
        <v>182</v>
      </c>
    </row>
    <row r="747" spans="1701:1703" ht="13.2" x14ac:dyDescent="0.25">
      <c r="BMK747" s="18"/>
      <c r="BML747" s="18"/>
      <c r="BMM747" s="32" t="s">
        <v>181</v>
      </c>
    </row>
    <row r="748" spans="1701:1703" ht="20.399999999999999" x14ac:dyDescent="0.25">
      <c r="BMK748" s="18"/>
      <c r="BML748" s="18"/>
      <c r="BMM748" s="32" t="s">
        <v>180</v>
      </c>
    </row>
    <row r="749" spans="1701:1703" ht="20.399999999999999" x14ac:dyDescent="0.25">
      <c r="BMK749" s="18"/>
      <c r="BML749" s="18"/>
      <c r="BMM749" s="32" t="s">
        <v>179</v>
      </c>
    </row>
    <row r="750" spans="1701:1703" ht="20.399999999999999" x14ac:dyDescent="0.25">
      <c r="BMK750" s="18"/>
      <c r="BML750" s="18"/>
      <c r="BMM750" s="32" t="s">
        <v>178</v>
      </c>
    </row>
    <row r="751" spans="1701:1703" ht="30.6" x14ac:dyDescent="0.25">
      <c r="BMK751" s="18"/>
      <c r="BML751" s="18"/>
      <c r="BMM751" s="32" t="s">
        <v>177</v>
      </c>
    </row>
    <row r="752" spans="1701:1703" ht="20.399999999999999" x14ac:dyDescent="0.25">
      <c r="BMK752" s="18"/>
      <c r="BML752" s="18"/>
      <c r="BMM752" s="32" t="s">
        <v>176</v>
      </c>
    </row>
    <row r="753" spans="1703:1706" ht="20.399999999999999" x14ac:dyDescent="0.25">
      <c r="BMM753" s="32" t="s">
        <v>175</v>
      </c>
      <c r="BMN753" s="32"/>
      <c r="BMO753" s="32"/>
      <c r="BMP753" s="32"/>
    </row>
    <row r="754" spans="1703:1706" ht="13.2" x14ac:dyDescent="0.25">
      <c r="BMM754" s="32" t="s">
        <v>174</v>
      </c>
      <c r="BMN754" s="32"/>
      <c r="BMO754" s="32"/>
      <c r="BMP754" s="32"/>
    </row>
    <row r="755" spans="1703:1706" ht="13.2" x14ac:dyDescent="0.25">
      <c r="BMM755" s="32" t="s">
        <v>173</v>
      </c>
      <c r="BMN755" s="32"/>
      <c r="BMO755" s="32"/>
      <c r="BMP755" s="32"/>
    </row>
    <row r="756" spans="1703:1706" ht="13.2" x14ac:dyDescent="0.25">
      <c r="BMM756" s="32" t="s">
        <v>172</v>
      </c>
      <c r="BMN756" s="32"/>
      <c r="BMO756" s="32"/>
      <c r="BMP756" s="32"/>
    </row>
    <row r="757" spans="1703:1706" ht="13.2" x14ac:dyDescent="0.25">
      <c r="BMM757" s="32" t="s">
        <v>171</v>
      </c>
      <c r="BMN757" s="32"/>
      <c r="BMO757" s="32"/>
      <c r="BMP757" s="32"/>
    </row>
    <row r="758" spans="1703:1706" ht="13.2" x14ac:dyDescent="0.25">
      <c r="BMM758" s="32" t="s">
        <v>170</v>
      </c>
      <c r="BMN758" s="32"/>
      <c r="BMO758" s="32"/>
      <c r="BMP758" s="32"/>
    </row>
    <row r="759" spans="1703:1706" ht="13.2" x14ac:dyDescent="0.25">
      <c r="BMM759" s="32" t="s">
        <v>169</v>
      </c>
      <c r="BMN759" s="32"/>
      <c r="BMO759" s="32"/>
      <c r="BMP759" s="32"/>
    </row>
    <row r="760" spans="1703:1706" ht="13.2" x14ac:dyDescent="0.25">
      <c r="BMM760" s="32"/>
      <c r="BMN760" s="32"/>
      <c r="BMO760" s="32"/>
      <c r="BMP760" s="32"/>
    </row>
    <row r="761" spans="1703:1706" ht="13.2" x14ac:dyDescent="0.25">
      <c r="BMM761" s="32"/>
      <c r="BMN761" s="32"/>
      <c r="BMO761" s="32"/>
      <c r="BMP761" s="32"/>
    </row>
    <row r="762" spans="1703:1706" ht="13.2" x14ac:dyDescent="0.25">
      <c r="BMM762" s="32"/>
      <c r="BMN762" s="32"/>
      <c r="BMO762" s="32"/>
      <c r="BMP762" s="32"/>
    </row>
    <row r="763" spans="1703:1706" ht="13.2" x14ac:dyDescent="0.25">
      <c r="BMN763" s="32"/>
      <c r="BMO763" s="32"/>
      <c r="BMP763" s="32"/>
    </row>
    <row r="764" spans="1703:1706" ht="13.2" x14ac:dyDescent="0.25">
      <c r="BMN764" s="18"/>
      <c r="BMO764" s="18"/>
      <c r="BMP764" s="18"/>
    </row>
    <row r="765" spans="1703:1706" ht="13.2" x14ac:dyDescent="0.25">
      <c r="BMM765" s="18"/>
      <c r="BMN765" s="18"/>
      <c r="BMO765" s="18"/>
      <c r="BMP765" s="18"/>
    </row>
    <row r="766" spans="1703:1706" ht="13.2" x14ac:dyDescent="0.25">
      <c r="BMM766" s="18"/>
      <c r="BMN766" s="18"/>
      <c r="BMO766" s="18"/>
      <c r="BMP766" s="18"/>
    </row>
    <row r="767" spans="1703:1706" ht="13.2" x14ac:dyDescent="0.25">
      <c r="BMM767" s="18"/>
      <c r="BMN767" s="18"/>
      <c r="BMO767" s="18"/>
      <c r="BMP767" s="18" t="s">
        <v>168</v>
      </c>
    </row>
    <row r="768" spans="1703:1706" ht="13.2" x14ac:dyDescent="0.25">
      <c r="BMM768" s="18"/>
      <c r="BMN768" s="18"/>
      <c r="BMO768" s="18"/>
      <c r="BMP768" s="18" t="s">
        <v>167</v>
      </c>
    </row>
    <row r="769" spans="1706:1710" ht="13.2" x14ac:dyDescent="0.25">
      <c r="BMP769" s="18" t="s">
        <v>166</v>
      </c>
      <c r="BMQ769" s="18"/>
      <c r="BMR769" s="18"/>
      <c r="BMS769" s="18"/>
      <c r="BMT769" s="18"/>
    </row>
    <row r="770" spans="1706:1710" ht="13.2" x14ac:dyDescent="0.25">
      <c r="BMP770" s="18" t="s">
        <v>165</v>
      </c>
      <c r="BMQ770" s="18"/>
      <c r="BMR770" s="18"/>
      <c r="BMS770" s="18"/>
      <c r="BMT770" s="18"/>
    </row>
    <row r="771" spans="1706:1710" ht="13.2" x14ac:dyDescent="0.25">
      <c r="BMP771" s="18" t="s">
        <v>164</v>
      </c>
      <c r="BMQ771" s="18"/>
      <c r="BMR771" s="18"/>
      <c r="BMS771" s="18"/>
      <c r="BMT771" s="18"/>
    </row>
    <row r="772" spans="1706:1710" ht="13.2" x14ac:dyDescent="0.25">
      <c r="BMP772" s="18" t="s">
        <v>163</v>
      </c>
      <c r="BMQ772" s="18"/>
      <c r="BMR772" s="18"/>
      <c r="BMS772" s="18"/>
      <c r="BMT772" s="18"/>
    </row>
    <row r="773" spans="1706:1710" ht="13.2" x14ac:dyDescent="0.25">
      <c r="BMP773" s="18"/>
      <c r="BMQ773" s="18"/>
      <c r="BMR773" s="18"/>
      <c r="BMS773" s="18"/>
      <c r="BMT773" s="18"/>
    </row>
    <row r="774" spans="1706:1710" ht="13.2" x14ac:dyDescent="0.25">
      <c r="BMP774" s="18"/>
      <c r="BMQ774" s="18"/>
      <c r="BMR774" s="18"/>
      <c r="BMS774" s="18"/>
      <c r="BMT774" s="18"/>
    </row>
    <row r="775" spans="1706:1710" ht="13.2" x14ac:dyDescent="0.25">
      <c r="BMP775" s="18"/>
      <c r="BMQ775" s="18"/>
      <c r="BMR775" s="18"/>
      <c r="BMS775" s="18"/>
      <c r="BMT775" s="18"/>
    </row>
    <row r="776" spans="1706:1710" ht="14.4" x14ac:dyDescent="0.25">
      <c r="BMP776" s="18"/>
      <c r="BMQ776" s="18"/>
      <c r="BMR776" s="31" t="s">
        <v>52</v>
      </c>
      <c r="BMS776" s="18"/>
      <c r="BMT776" s="18"/>
    </row>
    <row r="777" spans="1706:1710" ht="13.2" x14ac:dyDescent="0.25">
      <c r="BMP777" s="18"/>
      <c r="BMQ777" s="18"/>
      <c r="BMR777" s="22" t="s">
        <v>26</v>
      </c>
      <c r="BMS777" s="18"/>
      <c r="BMT777" s="18"/>
    </row>
    <row r="778" spans="1706:1710" ht="13.2" x14ac:dyDescent="0.25">
      <c r="BMP778" s="18"/>
      <c r="BMQ778" s="18"/>
      <c r="BMR778" s="22" t="s">
        <v>24</v>
      </c>
      <c r="BMS778" s="18"/>
      <c r="BMT778" s="18"/>
    </row>
    <row r="779" spans="1706:1710" ht="13.2" x14ac:dyDescent="0.25">
      <c r="BMP779" s="18"/>
      <c r="BMQ779" s="18"/>
      <c r="BMR779" s="22" t="s">
        <v>22</v>
      </c>
      <c r="BMS779" s="18"/>
      <c r="BMT779" s="18"/>
    </row>
    <row r="780" spans="1706:1710" ht="13.2" x14ac:dyDescent="0.25">
      <c r="BMP780" s="18"/>
      <c r="BMQ780" s="18"/>
      <c r="BMR780" s="22" t="s">
        <v>20</v>
      </c>
      <c r="BMS780" s="18"/>
      <c r="BMT780" s="22"/>
    </row>
    <row r="781" spans="1706:1710" ht="13.2" x14ac:dyDescent="0.25">
      <c r="BMP781" s="18"/>
      <c r="BMQ781" s="18"/>
      <c r="BMR781" s="22" t="s">
        <v>18</v>
      </c>
      <c r="BMS781" s="18"/>
      <c r="BMT781" s="18"/>
    </row>
    <row r="782" spans="1706:1710" ht="13.2" x14ac:dyDescent="0.25">
      <c r="BMP782" s="18"/>
      <c r="BMQ782" s="18"/>
      <c r="BMR782" s="22"/>
      <c r="BMS782" s="18"/>
      <c r="BMT782" s="18"/>
    </row>
    <row r="783" spans="1706:1710" ht="14.4" x14ac:dyDescent="0.25">
      <c r="BMP783" s="18"/>
      <c r="BMQ783" s="18"/>
      <c r="BMR783" s="22"/>
      <c r="BMS783" s="18"/>
      <c r="BMT783" s="31" t="s">
        <v>51</v>
      </c>
    </row>
    <row r="784" spans="1706:1710" ht="13.2" x14ac:dyDescent="0.25">
      <c r="BMP784" s="18"/>
      <c r="BMQ784" s="18"/>
      <c r="BMR784" s="22"/>
      <c r="BMS784" s="18"/>
      <c r="BMT784" s="22" t="s">
        <v>28</v>
      </c>
    </row>
    <row r="785" spans="1683:1719" ht="13.2" x14ac:dyDescent="0.25">
      <c r="BLS785" s="18"/>
      <c r="BLT785" s="19"/>
      <c r="BLU785" s="18"/>
      <c r="BLV785" s="18"/>
      <c r="BLW785" s="18"/>
      <c r="BLX785" s="18"/>
      <c r="BLY785" s="18"/>
      <c r="BLZ785" s="18"/>
      <c r="BMA785" s="18"/>
      <c r="BMB785" s="18"/>
      <c r="BMC785" s="18"/>
      <c r="BMD785" s="18"/>
      <c r="BME785" s="18"/>
      <c r="BMF785" s="21"/>
      <c r="BMG785" s="18"/>
      <c r="BMH785" s="19"/>
      <c r="BMI785" s="18"/>
      <c r="BMJ785" s="18"/>
      <c r="BMK785" s="18"/>
      <c r="BML785" s="18"/>
      <c r="BMM785" s="18"/>
      <c r="BMN785" s="18"/>
      <c r="BMO785" s="18"/>
      <c r="BMP785" s="18"/>
      <c r="BMQ785" s="18"/>
      <c r="BMR785" s="22"/>
      <c r="BMS785" s="18"/>
      <c r="BMT785" s="22" t="s">
        <v>29</v>
      </c>
      <c r="BMU785" s="18"/>
      <c r="BMV785" s="18"/>
      <c r="BMW785" s="18"/>
      <c r="BMX785" s="18"/>
      <c r="BMY785" s="18"/>
      <c r="BMZ785" s="18"/>
      <c r="BNA785" s="18"/>
      <c r="BNB785" s="18"/>
      <c r="BNC785" s="18"/>
    </row>
    <row r="786" spans="1683:1719" ht="13.2" x14ac:dyDescent="0.25">
      <c r="BLS786" s="18"/>
      <c r="BLT786" s="18"/>
      <c r="BLU786" s="18"/>
      <c r="BLV786" s="18"/>
      <c r="BLW786" s="18"/>
      <c r="BLX786" s="18"/>
      <c r="BLY786" s="18"/>
      <c r="BLZ786" s="18"/>
      <c r="BMA786" s="18"/>
      <c r="BMB786" s="18"/>
      <c r="BMC786" s="18"/>
      <c r="BMD786" s="18"/>
      <c r="BME786" s="18"/>
      <c r="BMF786" s="21"/>
      <c r="BMG786" s="18"/>
      <c r="BMH786" s="19"/>
      <c r="BMI786" s="18"/>
      <c r="BMJ786" s="18"/>
      <c r="BMK786" s="18"/>
      <c r="BML786" s="18"/>
      <c r="BMM786" s="18"/>
      <c r="BMN786" s="18"/>
      <c r="BMO786" s="18"/>
      <c r="BMP786" s="18"/>
      <c r="BMQ786" s="18"/>
      <c r="BMR786" s="22"/>
      <c r="BMS786" s="18"/>
      <c r="BMT786" s="22" t="s">
        <v>30</v>
      </c>
      <c r="BMU786" s="18"/>
      <c r="BMV786" s="18"/>
      <c r="BMW786" s="18"/>
      <c r="BMX786" s="18"/>
      <c r="BMY786" s="18"/>
      <c r="BMZ786" s="18"/>
      <c r="BNA786" s="18"/>
      <c r="BNB786" s="18"/>
      <c r="BNC786" s="18"/>
    </row>
    <row r="787" spans="1683:1719" ht="13.2" x14ac:dyDescent="0.25">
      <c r="BLS787" s="18"/>
      <c r="BLT787" s="18"/>
      <c r="BLU787" s="18"/>
      <c r="BLV787" s="18"/>
      <c r="BLW787" s="18"/>
      <c r="BLX787" s="18"/>
      <c r="BLY787" s="18"/>
      <c r="BLZ787" s="18"/>
      <c r="BMA787" s="18"/>
      <c r="BMB787" s="18"/>
      <c r="BMC787" s="18"/>
      <c r="BMD787" s="18"/>
      <c r="BME787" s="18"/>
      <c r="BMF787" s="21"/>
      <c r="BMG787" s="18"/>
      <c r="BMH787" s="19"/>
      <c r="BMI787" s="18"/>
      <c r="BMJ787" s="18"/>
      <c r="BMK787" s="18"/>
      <c r="BML787" s="18"/>
      <c r="BMM787" s="18"/>
      <c r="BMN787" s="18"/>
      <c r="BMO787" s="18"/>
      <c r="BMP787" s="18"/>
      <c r="BMQ787" s="18"/>
      <c r="BMR787" s="22"/>
      <c r="BMS787" s="18"/>
      <c r="BMT787" s="22" t="s">
        <v>31</v>
      </c>
      <c r="BMU787" s="18"/>
      <c r="BMV787" s="18"/>
      <c r="BMW787" s="18"/>
      <c r="BMX787" s="18"/>
      <c r="BMY787" s="18"/>
      <c r="BMZ787" s="18"/>
      <c r="BNA787" s="18"/>
      <c r="BNB787" s="18"/>
      <c r="BNC787" s="18"/>
    </row>
    <row r="788" spans="1683:1719" ht="13.2" x14ac:dyDescent="0.25">
      <c r="BLS788" s="18"/>
      <c r="BLT788" s="18"/>
      <c r="BLU788" s="18"/>
      <c r="BLV788" s="18"/>
      <c r="BLW788" s="18"/>
      <c r="BLX788" s="18"/>
      <c r="BLY788" s="18"/>
      <c r="BLZ788" s="18"/>
      <c r="BMA788" s="18"/>
      <c r="BMB788" s="18"/>
      <c r="BMC788" s="18"/>
      <c r="BMD788" s="18"/>
      <c r="BME788" s="18"/>
      <c r="BMF788" s="21"/>
      <c r="BMG788" s="18"/>
      <c r="BMH788" s="19"/>
      <c r="BMI788" s="18"/>
      <c r="BMJ788" s="18"/>
      <c r="BMK788" s="18"/>
      <c r="BML788" s="18"/>
      <c r="BMM788" s="18"/>
      <c r="BMN788" s="18"/>
      <c r="BMO788" s="18"/>
      <c r="BMP788" s="18"/>
      <c r="BMQ788" s="18"/>
      <c r="BMR788" s="22"/>
      <c r="BMS788" s="18"/>
      <c r="BMT788" s="22" t="s">
        <v>32</v>
      </c>
      <c r="BMU788" s="18"/>
      <c r="BMV788" s="18"/>
      <c r="BMW788" s="18"/>
      <c r="BMX788" s="18"/>
      <c r="BMY788" s="18"/>
      <c r="BMZ788" s="18"/>
      <c r="BNA788" s="18"/>
      <c r="BNB788" s="18"/>
      <c r="BNC788" s="18"/>
    </row>
    <row r="789" spans="1683:1719" ht="13.2" x14ac:dyDescent="0.25">
      <c r="BLS789" s="18"/>
      <c r="BLT789" s="18"/>
      <c r="BLU789" s="18"/>
      <c r="BLV789" s="18"/>
      <c r="BLW789" s="18"/>
      <c r="BLX789" s="18"/>
      <c r="BLY789" s="18"/>
      <c r="BLZ789" s="18"/>
      <c r="BMA789" s="18"/>
      <c r="BMB789" s="18"/>
      <c r="BMC789" s="18"/>
      <c r="BMD789" s="18"/>
      <c r="BME789" s="18"/>
      <c r="BMF789" s="21"/>
      <c r="BMG789" s="18"/>
      <c r="BMH789" s="19"/>
      <c r="BMI789" s="18"/>
      <c r="BMJ789" s="18"/>
      <c r="BMK789" s="18"/>
      <c r="BML789" s="18"/>
      <c r="BMM789" s="18"/>
      <c r="BMN789" s="18"/>
      <c r="BMO789" s="18"/>
      <c r="BMP789" s="18"/>
      <c r="BMQ789" s="18"/>
      <c r="BMR789" s="22"/>
      <c r="BMS789" s="18"/>
      <c r="BMT789" s="18"/>
      <c r="BMU789" s="18"/>
      <c r="BMV789" s="18"/>
      <c r="BMW789" s="18"/>
      <c r="BMX789" s="18"/>
      <c r="BMY789" s="18"/>
      <c r="BMZ789" s="18"/>
      <c r="BNA789" s="18"/>
      <c r="BNB789" s="18"/>
      <c r="BNC789" s="18"/>
    </row>
    <row r="790" spans="1683:1719" ht="13.2" x14ac:dyDescent="0.25">
      <c r="BLS790" s="18" t="s">
        <v>162</v>
      </c>
      <c r="BLT790" s="19"/>
      <c r="BLU790" s="18"/>
      <c r="BLV790" s="18"/>
      <c r="BLW790" s="18"/>
      <c r="BLX790" s="18"/>
      <c r="BLY790" s="18"/>
      <c r="BLZ790" s="18"/>
      <c r="BMA790" s="18"/>
      <c r="BMB790" s="18"/>
      <c r="BMC790" s="18"/>
      <c r="BMD790" s="18"/>
      <c r="BME790" s="18"/>
      <c r="BMF790" s="21"/>
      <c r="BMG790" s="18"/>
      <c r="BMH790" s="19"/>
      <c r="BMI790" s="18"/>
      <c r="BMJ790" s="18"/>
      <c r="BMK790" s="18"/>
      <c r="BML790" s="18"/>
      <c r="BMM790" s="18"/>
      <c r="BMN790" s="18"/>
      <c r="BMO790" s="18"/>
      <c r="BMP790" s="18" t="s">
        <v>77</v>
      </c>
      <c r="BMQ790" s="18"/>
      <c r="BMR790" s="22"/>
      <c r="BMS790" s="18"/>
      <c r="BMT790" s="18"/>
      <c r="BMU790" s="18"/>
      <c r="BMV790" s="18"/>
      <c r="BMW790" s="18"/>
      <c r="BMX790" s="18"/>
      <c r="BMY790" s="18"/>
      <c r="BMZ790" s="18"/>
      <c r="BNA790" s="18"/>
      <c r="BNB790" s="18"/>
      <c r="BNC790" s="18"/>
    </row>
    <row r="791" spans="1683:1719" ht="13.2" x14ac:dyDescent="0.25">
      <c r="BLS791" s="18" t="s">
        <v>161</v>
      </c>
      <c r="BLT791" s="19">
        <v>0</v>
      </c>
      <c r="BLU791" s="18" t="s">
        <v>160</v>
      </c>
      <c r="BLV791" s="18"/>
      <c r="BLW791" s="18"/>
      <c r="BLX791" s="18"/>
      <c r="BLY791" s="18"/>
      <c r="BLZ791" s="18"/>
      <c r="BMA791" s="18"/>
      <c r="BMB791" s="18"/>
      <c r="BMC791" s="18"/>
      <c r="BMD791" s="18"/>
      <c r="BME791" s="18"/>
      <c r="BMF791" s="21"/>
      <c r="BMG791" s="18"/>
      <c r="BMH791" s="19"/>
      <c r="BMI791" s="18"/>
      <c r="BMJ791" s="18"/>
      <c r="BMK791" s="18"/>
      <c r="BML791" s="18"/>
      <c r="BMM791" s="18"/>
      <c r="BMN791" s="18"/>
      <c r="BMO791" s="18"/>
      <c r="BMP791" s="18" t="s">
        <v>76</v>
      </c>
      <c r="BMQ791" s="18"/>
      <c r="BMR791" s="22"/>
      <c r="BMS791" s="18"/>
      <c r="BMT791" s="18"/>
      <c r="BMU791" s="18"/>
      <c r="BMV791" s="18"/>
      <c r="BMW791" s="18"/>
      <c r="BMX791" s="18"/>
      <c r="BMY791" s="18"/>
      <c r="BMZ791" s="18"/>
      <c r="BNA791" s="18"/>
      <c r="BNB791" s="18"/>
      <c r="BNC791" s="18"/>
    </row>
    <row r="792" spans="1683:1719" ht="13.2" x14ac:dyDescent="0.25">
      <c r="BLS792" s="18" t="s">
        <v>159</v>
      </c>
      <c r="BLT792" s="19">
        <v>1</v>
      </c>
      <c r="BLU792" s="18" t="s">
        <v>158</v>
      </c>
      <c r="BLV792" s="18"/>
      <c r="BLW792" s="18"/>
      <c r="BLX792" s="18"/>
      <c r="BLY792" s="18"/>
      <c r="BLZ792" s="18"/>
      <c r="BMA792" s="18"/>
      <c r="BMB792" s="18"/>
      <c r="BMC792" s="18"/>
      <c r="BMD792" s="18"/>
      <c r="BME792" s="18"/>
      <c r="BMF792" s="21"/>
      <c r="BMG792" s="18"/>
      <c r="BMH792" s="19"/>
      <c r="BMI792" s="18"/>
      <c r="BMJ792" s="18"/>
      <c r="BMK792" s="18"/>
      <c r="BML792" s="18"/>
      <c r="BMM792" s="18"/>
      <c r="BMN792" s="18"/>
      <c r="BMO792" s="18"/>
      <c r="BMP792" s="18" t="s">
        <v>75</v>
      </c>
      <c r="BMQ792" s="18"/>
      <c r="BMR792" s="22"/>
      <c r="BMS792" s="18"/>
      <c r="BMT792" s="18"/>
      <c r="BMU792" s="18"/>
      <c r="BMV792" s="18"/>
      <c r="BMW792" s="18"/>
      <c r="BMX792" s="18"/>
      <c r="BMY792" s="18"/>
      <c r="BMZ792" s="18"/>
      <c r="BNA792" s="18"/>
      <c r="BNB792" s="18"/>
      <c r="BNC792" s="18"/>
    </row>
    <row r="793" spans="1683:1719" ht="13.2" x14ac:dyDescent="0.25">
      <c r="BLS793" s="18" t="s">
        <v>157</v>
      </c>
      <c r="BLT793" s="19">
        <v>2</v>
      </c>
      <c r="BLU793" s="18" t="s">
        <v>156</v>
      </c>
      <c r="BLV793" s="18"/>
      <c r="BLW793" s="18"/>
      <c r="BLX793" s="18"/>
      <c r="BLY793" s="18"/>
      <c r="BLZ793" s="18"/>
      <c r="BMA793" s="18"/>
      <c r="BMB793" s="18"/>
      <c r="BMC793" s="18"/>
      <c r="BMD793" s="18"/>
      <c r="BME793" s="18"/>
      <c r="BMF793" s="21"/>
      <c r="BMG793" s="18"/>
      <c r="BMH793" s="19"/>
      <c r="BMI793" s="18"/>
      <c r="BMJ793" s="18"/>
      <c r="BMK793" s="18"/>
      <c r="BML793" s="18"/>
      <c r="BMM793" s="18"/>
      <c r="BMN793" s="18"/>
      <c r="BMO793" s="18"/>
      <c r="BMP793" s="18" t="s">
        <v>74</v>
      </c>
      <c r="BMQ793" s="18"/>
      <c r="BMR793" s="18"/>
      <c r="BMS793" s="18"/>
      <c r="BMT793" s="18"/>
      <c r="BMU793" s="18"/>
      <c r="BMV793" s="18"/>
      <c r="BMW793" s="18"/>
      <c r="BMX793" s="18"/>
      <c r="BMY793" s="18"/>
      <c r="BMZ793" s="18"/>
      <c r="BNA793" s="18"/>
      <c r="BNB793" s="18"/>
      <c r="BNC793" s="18"/>
    </row>
    <row r="794" spans="1683:1719" ht="14.4" x14ac:dyDescent="0.25">
      <c r="BLS794" s="18"/>
      <c r="BLT794" s="18"/>
      <c r="BLU794" s="18"/>
      <c r="BLV794" s="18"/>
      <c r="BLW794" s="18"/>
      <c r="BLX794" s="18"/>
      <c r="BLY794" s="18"/>
      <c r="BLZ794" s="18"/>
      <c r="BMA794" s="18"/>
      <c r="BMB794" s="18"/>
      <c r="BMC794" s="18"/>
      <c r="BMD794" s="18"/>
      <c r="BME794" s="18"/>
      <c r="BMF794" s="21"/>
      <c r="BMG794" s="18"/>
      <c r="BMH794" s="19"/>
      <c r="BMI794" s="18"/>
      <c r="BMJ794" s="18"/>
      <c r="BMK794" s="18"/>
      <c r="BML794" s="18"/>
      <c r="BMM794" s="18"/>
      <c r="BMN794" s="18"/>
      <c r="BMO794" s="18"/>
      <c r="BMP794" s="18" t="s">
        <v>73</v>
      </c>
      <c r="BMQ794" s="18"/>
      <c r="BMR794" s="18"/>
      <c r="BMS794" s="18"/>
      <c r="BMT794" s="31"/>
      <c r="BMU794" s="18"/>
      <c r="BMV794" s="18"/>
      <c r="BMW794" s="18"/>
      <c r="BMX794" s="18"/>
      <c r="BMY794" s="18"/>
      <c r="BMZ794" s="18"/>
      <c r="BNA794" s="18"/>
      <c r="BNB794" s="18"/>
      <c r="BNC794" s="18"/>
    </row>
    <row r="795" spans="1683:1719" ht="13.2" x14ac:dyDescent="0.25">
      <c r="BLS795" s="27"/>
      <c r="BLT795" s="27"/>
      <c r="BLU795" s="27"/>
      <c r="BLV795" s="27"/>
      <c r="BLW795" s="27"/>
      <c r="BLX795" s="27"/>
      <c r="BLY795" s="18"/>
      <c r="BLZ795" s="18"/>
      <c r="BMA795" s="18"/>
      <c r="BMB795" s="18"/>
      <c r="BMC795" s="18"/>
      <c r="BMD795" s="18"/>
      <c r="BME795" s="18"/>
      <c r="BMF795" s="21"/>
      <c r="BMG795" s="18"/>
      <c r="BMH795" s="19"/>
      <c r="BMI795" s="18"/>
      <c r="BMJ795" s="18"/>
      <c r="BMK795" s="18"/>
      <c r="BML795" s="18"/>
      <c r="BMM795" s="18"/>
      <c r="BMN795" s="18"/>
      <c r="BMO795" s="18"/>
      <c r="BMP795" s="18" t="s">
        <v>72</v>
      </c>
      <c r="BMQ795" s="18"/>
      <c r="BMR795" s="18"/>
      <c r="BMS795" s="18"/>
      <c r="BMT795" s="22"/>
      <c r="BMU795" s="18"/>
      <c r="BMV795" s="18"/>
      <c r="BMW795" s="23" t="s">
        <v>155</v>
      </c>
      <c r="BMX795" s="469" t="s">
        <v>154</v>
      </c>
      <c r="BMY795" s="469"/>
      <c r="BMZ795" s="469"/>
      <c r="BNA795" s="23" t="s">
        <v>153</v>
      </c>
      <c r="BNB795" s="18"/>
      <c r="BNC795" s="30" t="s">
        <v>152</v>
      </c>
    </row>
    <row r="796" spans="1683:1719" ht="13.2" x14ac:dyDescent="0.25">
      <c r="BLS796" s="27"/>
      <c r="BLT796" s="27"/>
      <c r="BLU796" s="27"/>
      <c r="BLV796" s="27"/>
      <c r="BLW796" s="27"/>
      <c r="BLX796" s="27"/>
      <c r="BLY796" s="18"/>
      <c r="BLZ796" s="18"/>
      <c r="BMA796" s="18"/>
      <c r="BMB796" s="18"/>
      <c r="BMC796" s="18"/>
      <c r="BMD796" s="18"/>
      <c r="BME796" s="18"/>
      <c r="BMF796" s="21"/>
      <c r="BMG796" s="18"/>
      <c r="BMH796" s="19"/>
      <c r="BMI796" s="18"/>
      <c r="BMJ796" s="18"/>
      <c r="BMK796" s="18"/>
      <c r="BML796" s="18"/>
      <c r="BMM796" s="18"/>
      <c r="BMN796" s="18"/>
      <c r="BMO796" s="18"/>
      <c r="BMP796" s="18" t="s">
        <v>71</v>
      </c>
      <c r="BMQ796" s="18"/>
      <c r="BMR796" s="18"/>
      <c r="BMS796" s="18"/>
      <c r="BMT796" s="22"/>
      <c r="BMU796" s="18"/>
      <c r="BMV796" s="18"/>
      <c r="BMW796" s="29" t="s">
        <v>151</v>
      </c>
      <c r="BMX796" s="29" t="s">
        <v>150</v>
      </c>
      <c r="BMY796" s="29" t="s">
        <v>149</v>
      </c>
      <c r="BMZ796" s="29" t="s">
        <v>148</v>
      </c>
      <c r="BNA796" s="29" t="s">
        <v>147</v>
      </c>
      <c r="BNB796" s="18"/>
      <c r="BNC796" s="28" t="s">
        <v>146</v>
      </c>
    </row>
    <row r="797" spans="1683:1719" ht="13.2" x14ac:dyDescent="0.25">
      <c r="BLS797" s="27"/>
      <c r="BLT797" s="27"/>
      <c r="BLU797" s="27"/>
      <c r="BLV797" s="27"/>
      <c r="BLW797" s="27"/>
      <c r="BLX797" s="27"/>
      <c r="BLY797" s="18"/>
      <c r="BLZ797" s="18"/>
      <c r="BMA797" s="18"/>
      <c r="BMB797" s="18"/>
      <c r="BMC797" s="18"/>
      <c r="BMD797" s="18"/>
      <c r="BME797" s="18"/>
      <c r="BMF797" s="21"/>
      <c r="BMG797" s="18"/>
      <c r="BMH797" s="19"/>
      <c r="BMI797" s="18"/>
      <c r="BMJ797" s="18"/>
      <c r="BMK797" s="18"/>
      <c r="BML797" s="18"/>
      <c r="BMM797" s="18"/>
      <c r="BMN797" s="18"/>
      <c r="BMO797" s="18"/>
      <c r="BMP797" s="18" t="s">
        <v>70</v>
      </c>
      <c r="BMQ797" s="18"/>
      <c r="BMR797" s="18"/>
      <c r="BMS797" s="18"/>
      <c r="BMT797" s="22"/>
      <c r="BMU797" s="18"/>
      <c r="BMV797" s="18"/>
      <c r="BMW797" s="27" t="s">
        <v>145</v>
      </c>
      <c r="BMX797" s="27" t="s">
        <v>144</v>
      </c>
      <c r="BMY797" s="27" t="s">
        <v>143</v>
      </c>
      <c r="BMZ797" s="27" t="s">
        <v>52</v>
      </c>
      <c r="BNA797" s="27" t="s">
        <v>142</v>
      </c>
      <c r="BNB797" s="18"/>
      <c r="BNC797" s="25" t="s">
        <v>141</v>
      </c>
    </row>
    <row r="798" spans="1683:1719" ht="13.2" x14ac:dyDescent="0.25">
      <c r="BLS798" s="27"/>
      <c r="BLT798" s="27"/>
      <c r="BLU798" s="27"/>
      <c r="BLV798" s="27"/>
      <c r="BLW798" s="27"/>
      <c r="BLX798" s="27"/>
      <c r="BLY798" s="18"/>
      <c r="BLZ798" s="18"/>
      <c r="BMA798" s="18"/>
      <c r="BMB798" s="18"/>
      <c r="BMC798" s="18"/>
      <c r="BMD798" s="18"/>
      <c r="BME798" s="18"/>
      <c r="BMF798" s="21"/>
      <c r="BMG798" s="18"/>
      <c r="BMH798" s="19"/>
      <c r="BMI798" s="18"/>
      <c r="BMJ798" s="18"/>
      <c r="BMK798" s="18"/>
      <c r="BML798" s="18"/>
      <c r="BMM798" s="18"/>
      <c r="BMN798" s="18"/>
      <c r="BMO798" s="18"/>
      <c r="BMP798" s="18" t="s">
        <v>69</v>
      </c>
      <c r="BMQ798" s="18"/>
      <c r="BMR798" s="18"/>
      <c r="BMS798" s="18"/>
      <c r="BMT798" s="18"/>
      <c r="BMU798" s="18"/>
      <c r="BMV798" s="18"/>
      <c r="BMW798" s="27" t="s">
        <v>140</v>
      </c>
      <c r="BMX798" s="27" t="s">
        <v>139</v>
      </c>
      <c r="BMY798" s="27" t="s">
        <v>138</v>
      </c>
      <c r="BMZ798" s="27" t="s">
        <v>51</v>
      </c>
      <c r="BNA798" s="27" t="s">
        <v>40</v>
      </c>
      <c r="BNB798" s="18"/>
      <c r="BNC798" s="25" t="s">
        <v>137</v>
      </c>
    </row>
    <row r="799" spans="1683:1719" ht="13.2" x14ac:dyDescent="0.25">
      <c r="BLS799" s="27"/>
      <c r="BLT799" s="27"/>
      <c r="BLU799" s="27"/>
      <c r="BLV799" s="27"/>
      <c r="BLW799" s="27"/>
      <c r="BLX799" s="27"/>
      <c r="BLY799" s="18"/>
      <c r="BLZ799" s="18"/>
      <c r="BMA799" s="18"/>
      <c r="BMB799" s="18"/>
      <c r="BMC799" s="18"/>
      <c r="BMD799" s="18"/>
      <c r="BME799" s="18"/>
      <c r="BMF799" s="21"/>
      <c r="BMG799" s="18"/>
      <c r="BMH799" s="19"/>
      <c r="BMI799" s="18"/>
      <c r="BMJ799" s="18"/>
      <c r="BMK799" s="18"/>
      <c r="BML799" s="18"/>
      <c r="BMM799" s="18"/>
      <c r="BMN799" s="18"/>
      <c r="BMO799" s="18"/>
      <c r="BMP799" s="18" t="s">
        <v>68</v>
      </c>
      <c r="BMQ799" s="18"/>
      <c r="BMR799" s="18"/>
      <c r="BMS799" s="18"/>
      <c r="BMT799" s="18"/>
      <c r="BMU799" s="18"/>
      <c r="BMV799" s="18"/>
      <c r="BMW799" s="27" t="s">
        <v>136</v>
      </c>
      <c r="BMX799" s="27" t="s">
        <v>135</v>
      </c>
      <c r="BMY799" s="27" t="s">
        <v>41</v>
      </c>
      <c r="BMZ799" s="27"/>
      <c r="BNA799" s="27" t="s">
        <v>134</v>
      </c>
      <c r="BNB799" s="18"/>
      <c r="BNC799" s="25" t="s">
        <v>133</v>
      </c>
    </row>
    <row r="800" spans="1683:1719" ht="13.2" x14ac:dyDescent="0.25">
      <c r="BLS800" s="27"/>
      <c r="BLT800" s="27"/>
      <c r="BLU800" s="27"/>
      <c r="BLV800" s="27"/>
      <c r="BLW800" s="27"/>
      <c r="BLX800" s="27"/>
      <c r="BLY800" s="18"/>
      <c r="BLZ800" s="18"/>
      <c r="BMA800" s="18"/>
      <c r="BMB800" s="18"/>
      <c r="BMC800" s="18"/>
      <c r="BMD800" s="18"/>
      <c r="BME800" s="18"/>
      <c r="BMF800" s="21"/>
      <c r="BMG800" s="18"/>
      <c r="BMH800" s="19"/>
      <c r="BMI800" s="18"/>
      <c r="BMJ800" s="18"/>
      <c r="BMK800" s="18"/>
      <c r="BML800" s="18"/>
      <c r="BMM800" s="18"/>
      <c r="BMN800" s="18"/>
      <c r="BMO800" s="18"/>
      <c r="BMP800" s="18" t="s">
        <v>0</v>
      </c>
      <c r="BMQ800" s="18"/>
      <c r="BMR800" s="18"/>
      <c r="BMS800" s="18"/>
      <c r="BMT800" s="18"/>
      <c r="BMU800" s="18"/>
      <c r="BMV800" s="18"/>
      <c r="BMW800" s="27" t="s">
        <v>75</v>
      </c>
      <c r="BMX800" s="27"/>
      <c r="BMY800" s="27"/>
      <c r="BMZ800" s="27"/>
      <c r="BNA800" s="27" t="s">
        <v>132</v>
      </c>
      <c r="BNB800" s="18"/>
      <c r="BNC800" s="25" t="s">
        <v>131</v>
      </c>
    </row>
    <row r="801" spans="1713:1719" ht="13.2" x14ac:dyDescent="0.25">
      <c r="BMW801" s="27" t="s">
        <v>74</v>
      </c>
      <c r="BMX801" s="27"/>
      <c r="BMY801" s="27"/>
      <c r="BMZ801" s="27"/>
      <c r="BNA801" s="27"/>
      <c r="BNB801" s="18"/>
      <c r="BNC801" s="25" t="s">
        <v>130</v>
      </c>
    </row>
    <row r="802" spans="1713:1719" ht="13.2" x14ac:dyDescent="0.25">
      <c r="BMW802" s="27" t="s">
        <v>129</v>
      </c>
      <c r="BMX802" s="27"/>
      <c r="BMY802" s="27"/>
      <c r="BMZ802" s="27"/>
      <c r="BNA802" s="27"/>
      <c r="BNB802" s="18"/>
      <c r="BNC802" s="25" t="s">
        <v>128</v>
      </c>
    </row>
    <row r="803" spans="1713:1719" ht="13.2" x14ac:dyDescent="0.25">
      <c r="BMW803" s="27" t="s">
        <v>127</v>
      </c>
      <c r="BMX803" s="27"/>
      <c r="BMY803" s="27"/>
      <c r="BMZ803" s="27"/>
      <c r="BNA803" s="27"/>
      <c r="BNB803" s="18"/>
      <c r="BNC803" s="25" t="s">
        <v>126</v>
      </c>
    </row>
    <row r="804" spans="1713:1719" ht="13.2" x14ac:dyDescent="0.25">
      <c r="BMW804" s="27" t="s">
        <v>125</v>
      </c>
      <c r="BMX804" s="27"/>
      <c r="BMY804" s="27"/>
      <c r="BMZ804" s="27"/>
      <c r="BNA804" s="27"/>
      <c r="BNB804" s="18"/>
      <c r="BNC804" s="25" t="s">
        <v>124</v>
      </c>
    </row>
    <row r="805" spans="1713:1719" ht="13.2" x14ac:dyDescent="0.25">
      <c r="BMW805" s="27" t="s">
        <v>123</v>
      </c>
      <c r="BMX805" s="27"/>
      <c r="BMY805" s="27"/>
      <c r="BMZ805" s="27"/>
      <c r="BNA805" s="27"/>
      <c r="BNB805" s="18"/>
      <c r="BNC805" s="25" t="s">
        <v>122</v>
      </c>
    </row>
    <row r="806" spans="1713:1719" ht="13.2" x14ac:dyDescent="0.25">
      <c r="BMW806" s="18" t="s">
        <v>72</v>
      </c>
      <c r="BMX806" s="18"/>
      <c r="BMY806" s="27"/>
      <c r="BMZ806" s="27"/>
      <c r="BNA806" s="20"/>
      <c r="BNB806" s="18"/>
      <c r="BNC806" s="25" t="s">
        <v>121</v>
      </c>
    </row>
    <row r="807" spans="1713:1719" ht="13.2" x14ac:dyDescent="0.25">
      <c r="BMW807" s="18" t="s">
        <v>71</v>
      </c>
      <c r="BMX807" s="18"/>
      <c r="BMY807" s="27"/>
      <c r="BMZ807" s="27"/>
      <c r="BNA807" s="20"/>
      <c r="BNB807" s="18"/>
      <c r="BNC807" s="25" t="s">
        <v>120</v>
      </c>
    </row>
    <row r="808" spans="1713:1719" ht="13.2" x14ac:dyDescent="0.25">
      <c r="BMW808" s="18" t="s">
        <v>70</v>
      </c>
      <c r="BMX808" s="27"/>
      <c r="BMY808" s="27"/>
      <c r="BMZ808" s="27"/>
      <c r="BNA808" s="20"/>
      <c r="BNB808" s="18"/>
      <c r="BNC808" s="25" t="s">
        <v>119</v>
      </c>
    </row>
    <row r="809" spans="1713:1719" ht="13.2" x14ac:dyDescent="0.25">
      <c r="BMW809" s="18" t="s">
        <v>69</v>
      </c>
      <c r="BMX809" s="27"/>
      <c r="BMY809" s="27"/>
      <c r="BMZ809" s="27"/>
      <c r="BNA809" s="20"/>
      <c r="BNB809" s="18"/>
      <c r="BNC809" s="25" t="s">
        <v>118</v>
      </c>
    </row>
    <row r="810" spans="1713:1719" ht="13.2" x14ac:dyDescent="0.25">
      <c r="BMW810" s="18" t="s">
        <v>68</v>
      </c>
      <c r="BMX810" s="27"/>
      <c r="BMY810" s="27"/>
      <c r="BMZ810" s="27"/>
      <c r="BNA810" s="20"/>
      <c r="BNB810" s="18"/>
      <c r="BNC810" s="25" t="s">
        <v>117</v>
      </c>
    </row>
    <row r="811" spans="1713:1719" ht="13.2" x14ac:dyDescent="0.25">
      <c r="BMW811" s="18" t="s">
        <v>0</v>
      </c>
      <c r="BMX811" s="27"/>
      <c r="BMY811" s="27"/>
      <c r="BMZ811" s="27"/>
      <c r="BNA811" s="20"/>
      <c r="BNB811" s="18"/>
      <c r="BNC811" s="25" t="s">
        <v>116</v>
      </c>
    </row>
    <row r="812" spans="1713:1719" ht="13.2" x14ac:dyDescent="0.25">
      <c r="BMW812" s="18"/>
      <c r="BMX812" s="27"/>
      <c r="BMY812" s="27"/>
      <c r="BMZ812" s="27"/>
      <c r="BNA812" s="27"/>
      <c r="BNB812" s="18"/>
      <c r="BNC812" s="25" t="s">
        <v>115</v>
      </c>
    </row>
    <row r="813" spans="1713:1719" ht="13.2" x14ac:dyDescent="0.25">
      <c r="BMW813" s="18"/>
      <c r="BMX813" s="18"/>
      <c r="BMY813" s="18"/>
      <c r="BMZ813" s="18"/>
      <c r="BNA813" s="18"/>
      <c r="BNB813" s="18"/>
      <c r="BNC813" s="25" t="s">
        <v>114</v>
      </c>
    </row>
    <row r="814" spans="1713:1719" ht="13.2" x14ac:dyDescent="0.25">
      <c r="BMW814" s="18"/>
      <c r="BMX814" s="18"/>
      <c r="BMY814" s="18"/>
      <c r="BMZ814" s="18"/>
      <c r="BNA814" s="18"/>
      <c r="BNB814" s="18"/>
      <c r="BNC814" s="25" t="s">
        <v>113</v>
      </c>
    </row>
    <row r="815" spans="1713:1719" ht="13.2" x14ac:dyDescent="0.25">
      <c r="BMW815" s="18"/>
      <c r="BMX815" s="18"/>
      <c r="BMY815" s="18"/>
      <c r="BMZ815" s="18"/>
      <c r="BNA815" s="18"/>
      <c r="BNB815" s="18"/>
      <c r="BNC815" s="25" t="s">
        <v>112</v>
      </c>
    </row>
    <row r="816" spans="1713:1719" ht="13.2" x14ac:dyDescent="0.25">
      <c r="BMW816" s="18"/>
      <c r="BMX816" s="18"/>
      <c r="BMY816" s="18"/>
      <c r="BMZ816" s="18"/>
      <c r="BNA816" s="18"/>
      <c r="BNB816" s="18"/>
      <c r="BNC816" s="25" t="s">
        <v>111</v>
      </c>
    </row>
    <row r="817" spans="1719:1719" ht="13.2" x14ac:dyDescent="0.25">
      <c r="BNC817" s="25" t="s">
        <v>110</v>
      </c>
    </row>
    <row r="818" spans="1719:1719" ht="13.2" x14ac:dyDescent="0.25">
      <c r="BNC818" s="25" t="s">
        <v>109</v>
      </c>
    </row>
    <row r="819" spans="1719:1719" ht="13.2" x14ac:dyDescent="0.25">
      <c r="BNC819" s="25" t="s">
        <v>108</v>
      </c>
    </row>
    <row r="820" spans="1719:1719" ht="13.2" x14ac:dyDescent="0.25">
      <c r="BNC820" s="25" t="s">
        <v>107</v>
      </c>
    </row>
    <row r="821" spans="1719:1719" ht="13.2" x14ac:dyDescent="0.25">
      <c r="BNC821" s="25" t="s">
        <v>106</v>
      </c>
    </row>
    <row r="822" spans="1719:1719" ht="13.2" x14ac:dyDescent="0.25">
      <c r="BNC822" s="25" t="s">
        <v>105</v>
      </c>
    </row>
    <row r="823" spans="1719:1719" ht="13.2" x14ac:dyDescent="0.25">
      <c r="BNC823" s="25" t="s">
        <v>104</v>
      </c>
    </row>
    <row r="824" spans="1719:1719" ht="13.2" x14ac:dyDescent="0.25">
      <c r="BNC824" s="25" t="s">
        <v>103</v>
      </c>
    </row>
    <row r="825" spans="1719:1719" ht="13.2" x14ac:dyDescent="0.25">
      <c r="BNC825" s="25" t="s">
        <v>102</v>
      </c>
    </row>
    <row r="826" spans="1719:1719" ht="13.2" x14ac:dyDescent="0.25">
      <c r="BNC826" s="26" t="s">
        <v>101</v>
      </c>
    </row>
    <row r="827" spans="1719:1719" ht="13.2" x14ac:dyDescent="0.25">
      <c r="BNC827" s="25" t="s">
        <v>100</v>
      </c>
    </row>
    <row r="828" spans="1719:1719" ht="13.2" x14ac:dyDescent="0.25">
      <c r="BNC828" s="25" t="s">
        <v>99</v>
      </c>
    </row>
    <row r="829" spans="1719:1719" ht="13.2" x14ac:dyDescent="0.25">
      <c r="BNC829" s="25" t="s">
        <v>98</v>
      </c>
    </row>
    <row r="830" spans="1719:1719" ht="13.2" x14ac:dyDescent="0.25">
      <c r="BNC830" s="25" t="s">
        <v>97</v>
      </c>
    </row>
    <row r="833" spans="1721:1728" ht="13.2" x14ac:dyDescent="0.25">
      <c r="BNE833" s="18" t="s">
        <v>54</v>
      </c>
      <c r="BNF833" s="18"/>
      <c r="BNG833" s="18"/>
      <c r="BNH833" s="18"/>
      <c r="BNI833" s="18"/>
      <c r="BNJ833" s="18"/>
      <c r="BNK833" s="18"/>
      <c r="BNL833" s="18"/>
    </row>
    <row r="834" spans="1721:1728" ht="13.2" x14ac:dyDescent="0.25">
      <c r="BNE834" s="18" t="s">
        <v>53</v>
      </c>
      <c r="BNF834" s="18"/>
      <c r="BNG834" s="18"/>
      <c r="BNH834" s="18"/>
      <c r="BNI834" s="18"/>
      <c r="BNJ834" s="18"/>
      <c r="BNK834" s="18"/>
      <c r="BNL834" s="18"/>
    </row>
    <row r="835" spans="1721:1728" ht="13.2" x14ac:dyDescent="0.25">
      <c r="BNE835" s="18"/>
      <c r="BNF835" s="18"/>
      <c r="BNG835" s="18"/>
      <c r="BNH835" s="18"/>
      <c r="BNI835" s="18"/>
      <c r="BNJ835" s="18"/>
      <c r="BNK835" s="18"/>
      <c r="BNL835" s="18"/>
    </row>
    <row r="836" spans="1721:1728" ht="13.2" x14ac:dyDescent="0.25">
      <c r="BNE836" s="18"/>
      <c r="BNF836" s="18"/>
      <c r="BNG836" s="18" t="s">
        <v>66</v>
      </c>
      <c r="BNH836" s="18"/>
      <c r="BNI836" s="18"/>
      <c r="BNJ836" s="18"/>
      <c r="BNK836" s="18"/>
      <c r="BNL836" s="18"/>
    </row>
    <row r="837" spans="1721:1728" ht="13.2" x14ac:dyDescent="0.25">
      <c r="BNE837" s="18"/>
      <c r="BNF837" s="18"/>
      <c r="BNG837" s="18" t="s">
        <v>65</v>
      </c>
      <c r="BNH837" s="18"/>
      <c r="BNI837" s="18"/>
      <c r="BNJ837" s="18"/>
      <c r="BNK837" s="18"/>
      <c r="BNL837" s="18"/>
    </row>
    <row r="838" spans="1721:1728" ht="13.2" x14ac:dyDescent="0.25">
      <c r="BNE838" s="18"/>
      <c r="BNF838" s="18"/>
      <c r="BNG838" s="18" t="s">
        <v>64</v>
      </c>
      <c r="BNH838" s="18"/>
      <c r="BNI838" s="18"/>
      <c r="BNJ838" s="18"/>
      <c r="BNK838" s="18"/>
      <c r="BNL838" s="18"/>
    </row>
    <row r="839" spans="1721:1728" ht="13.2" x14ac:dyDescent="0.25">
      <c r="BNE839" s="18"/>
      <c r="BNF839" s="18"/>
      <c r="BNG839" s="18" t="s">
        <v>63</v>
      </c>
      <c r="BNH839" s="18"/>
      <c r="BNI839" s="18"/>
      <c r="BNJ839" s="18"/>
      <c r="BNK839" s="18"/>
      <c r="BNL839" s="18"/>
    </row>
    <row r="840" spans="1721:1728" ht="13.2" x14ac:dyDescent="0.25">
      <c r="BNE840" s="18"/>
      <c r="BNF840" s="18"/>
      <c r="BNG840" s="18"/>
      <c r="BNH840" s="18"/>
      <c r="BNI840" s="18"/>
      <c r="BNJ840" s="18"/>
      <c r="BNK840" s="18"/>
      <c r="BNL840" s="18"/>
    </row>
    <row r="841" spans="1721:1728" ht="13.2" x14ac:dyDescent="0.25">
      <c r="BNE841" s="18"/>
      <c r="BNF841" s="18"/>
      <c r="BNG841" s="18"/>
      <c r="BNH841" s="18"/>
      <c r="BNI841" s="18" t="s">
        <v>96</v>
      </c>
      <c r="BNJ841" s="18"/>
      <c r="BNK841" s="18"/>
      <c r="BNL841" s="18"/>
    </row>
    <row r="842" spans="1721:1728" ht="13.2" x14ac:dyDescent="0.25">
      <c r="BNE842" s="18"/>
      <c r="BNF842" s="18"/>
      <c r="BNG842" s="18"/>
      <c r="BNH842" s="18"/>
      <c r="BNI842" s="18" t="s">
        <v>95</v>
      </c>
      <c r="BNJ842" s="18"/>
      <c r="BNK842" s="18"/>
      <c r="BNL842" s="18"/>
    </row>
    <row r="843" spans="1721:1728" ht="13.2" x14ac:dyDescent="0.25">
      <c r="BNE843" s="18"/>
      <c r="BNF843" s="18"/>
      <c r="BNG843" s="18"/>
      <c r="BNH843" s="18"/>
      <c r="BNI843" s="18" t="s">
        <v>94</v>
      </c>
      <c r="BNJ843" s="18"/>
      <c r="BNK843" s="18"/>
      <c r="BNL843" s="18"/>
    </row>
    <row r="844" spans="1721:1728" ht="13.2" x14ac:dyDescent="0.25">
      <c r="BNE844" s="18"/>
      <c r="BNF844" s="18"/>
      <c r="BNG844" s="18"/>
      <c r="BNH844" s="18"/>
      <c r="BNI844" s="18"/>
      <c r="BNJ844" s="18"/>
      <c r="BNK844" s="18"/>
      <c r="BNL844" s="18"/>
    </row>
    <row r="845" spans="1721:1728" ht="13.2" x14ac:dyDescent="0.25">
      <c r="BNE845" s="18"/>
      <c r="BNF845" s="18"/>
      <c r="BNG845" s="18"/>
      <c r="BNH845" s="18"/>
      <c r="BNI845" s="18"/>
      <c r="BNJ845" s="18"/>
      <c r="BNK845" s="18"/>
      <c r="BNL845" s="18"/>
    </row>
    <row r="846" spans="1721:1728" ht="13.2" x14ac:dyDescent="0.25">
      <c r="BNE846" s="18"/>
      <c r="BNF846" s="18"/>
      <c r="BNG846" s="18"/>
      <c r="BNH846" s="18"/>
      <c r="BNI846" s="18"/>
      <c r="BNJ846" s="18"/>
      <c r="BNK846" s="18"/>
      <c r="BNL846" s="8" t="s">
        <v>93</v>
      </c>
    </row>
    <row r="847" spans="1721:1728" ht="13.2" x14ac:dyDescent="0.25">
      <c r="BNE847" s="18"/>
      <c r="BNF847" s="18"/>
      <c r="BNG847" s="18"/>
      <c r="BNH847" s="18"/>
      <c r="BNI847" s="18"/>
      <c r="BNJ847" s="18"/>
      <c r="BNK847" s="18"/>
      <c r="BNL847" s="10" t="s">
        <v>92</v>
      </c>
    </row>
    <row r="848" spans="1721:1728" ht="13.2" x14ac:dyDescent="0.25">
      <c r="BNE848" s="18"/>
      <c r="BNF848" s="18"/>
      <c r="BNG848" s="18"/>
      <c r="BNH848" s="18"/>
      <c r="BNI848" s="18"/>
      <c r="BNJ848" s="18"/>
      <c r="BNK848" s="18"/>
      <c r="BNL848" s="10" t="s">
        <v>91</v>
      </c>
    </row>
    <row r="849" spans="1728:1732" ht="13.2" x14ac:dyDescent="0.25">
      <c r="BNL849" s="10" t="s">
        <v>90</v>
      </c>
      <c r="BNM849" s="8"/>
      <c r="BNN849" s="8"/>
      <c r="BNO849" s="8"/>
      <c r="BNP849" s="8"/>
    </row>
    <row r="850" spans="1728:1732" ht="13.2" x14ac:dyDescent="0.25">
      <c r="BNL850" s="10" t="s">
        <v>89</v>
      </c>
      <c r="BNM850" s="8"/>
      <c r="BNN850" s="8"/>
      <c r="BNO850" s="8"/>
      <c r="BNP850" s="8"/>
    </row>
    <row r="851" spans="1728:1732" ht="13.2" x14ac:dyDescent="0.25">
      <c r="BNL851" s="10" t="s">
        <v>88</v>
      </c>
      <c r="BNM851" s="8"/>
      <c r="BNN851" s="8"/>
      <c r="BNO851" s="8"/>
      <c r="BNP851" s="8"/>
    </row>
    <row r="852" spans="1728:1732" ht="13.2" x14ac:dyDescent="0.25">
      <c r="BNL852" s="10" t="s">
        <v>87</v>
      </c>
      <c r="BNM852" s="8"/>
      <c r="BNN852" s="8"/>
      <c r="BNO852" s="8"/>
      <c r="BNP852" s="8"/>
    </row>
    <row r="853" spans="1728:1732" ht="13.2" x14ac:dyDescent="0.25">
      <c r="BNL853" s="10" t="s">
        <v>86</v>
      </c>
      <c r="BNM853" s="8"/>
      <c r="BNN853" s="8"/>
      <c r="BNO853" s="8"/>
      <c r="BNP853" s="8"/>
    </row>
    <row r="854" spans="1728:1732" ht="13.2" x14ac:dyDescent="0.25">
      <c r="BNL854" s="10" t="s">
        <v>85</v>
      </c>
      <c r="BNM854" s="8"/>
      <c r="BNN854" s="8"/>
      <c r="BNO854" s="8"/>
      <c r="BNP854" s="8"/>
    </row>
    <row r="855" spans="1728:1732" ht="13.2" x14ac:dyDescent="0.25">
      <c r="BNL855" s="10" t="s">
        <v>84</v>
      </c>
      <c r="BNM855" s="8"/>
      <c r="BNN855" s="8"/>
      <c r="BNO855" s="8"/>
      <c r="BNP855" s="8"/>
    </row>
    <row r="856" spans="1728:1732" ht="13.2" x14ac:dyDescent="0.25">
      <c r="BNL856" s="10" t="s">
        <v>83</v>
      </c>
      <c r="BNM856" s="8"/>
      <c r="BNN856" s="8"/>
      <c r="BNO856" s="8"/>
      <c r="BNP856" s="8"/>
    </row>
    <row r="857" spans="1728:1732" x14ac:dyDescent="0.2">
      <c r="BNL857" s="8"/>
      <c r="BNM857" s="8"/>
      <c r="BNN857" s="8"/>
      <c r="BNO857" s="8"/>
      <c r="BNP857" s="8"/>
    </row>
    <row r="858" spans="1728:1732" x14ac:dyDescent="0.2">
      <c r="BNL858" s="8"/>
      <c r="BNM858" s="8"/>
      <c r="BNN858" s="8" t="s">
        <v>82</v>
      </c>
      <c r="BNO858" s="8"/>
      <c r="BNP858" s="8"/>
    </row>
    <row r="859" spans="1728:1732" x14ac:dyDescent="0.2">
      <c r="BNL859" s="8"/>
      <c r="BNM859" s="8"/>
      <c r="BNN859" s="8" t="s">
        <v>81</v>
      </c>
      <c r="BNO859" s="8"/>
      <c r="BNP859" s="8"/>
    </row>
    <row r="860" spans="1728:1732" x14ac:dyDescent="0.2">
      <c r="BNL860" s="8"/>
      <c r="BNM860" s="8"/>
      <c r="BNN860" s="8" t="s">
        <v>80</v>
      </c>
      <c r="BNO860" s="8"/>
      <c r="BNP860" s="8"/>
    </row>
    <row r="861" spans="1728:1732" x14ac:dyDescent="0.2">
      <c r="BNL861" s="8"/>
      <c r="BNM861" s="8"/>
      <c r="BNN861" s="8" t="s">
        <v>79</v>
      </c>
      <c r="BNO861" s="8"/>
      <c r="BNP861" s="8"/>
    </row>
    <row r="862" spans="1728:1732" x14ac:dyDescent="0.2">
      <c r="BNL862" s="8"/>
      <c r="BNM862" s="8"/>
      <c r="BNN862" s="8"/>
      <c r="BNO862" s="8"/>
      <c r="BNP862" s="8"/>
    </row>
    <row r="863" spans="1728:1732" x14ac:dyDescent="0.2">
      <c r="BNL863" s="8"/>
      <c r="BNM863" s="8"/>
      <c r="BNN863" s="8" t="s">
        <v>7</v>
      </c>
      <c r="BNO863" s="8"/>
      <c r="BNP863" s="8"/>
    </row>
    <row r="864" spans="1728:1732" ht="13.2" x14ac:dyDescent="0.25">
      <c r="BNL864" s="8"/>
      <c r="BNM864" s="8"/>
      <c r="BNN864" s="8"/>
      <c r="BNO864" s="8"/>
      <c r="BNP864" s="17" t="s">
        <v>78</v>
      </c>
    </row>
    <row r="865" spans="1732:1734" ht="13.2" x14ac:dyDescent="0.25">
      <c r="BNP865" s="10" t="s">
        <v>77</v>
      </c>
      <c r="BNQ865" s="8"/>
      <c r="BNR865" s="8"/>
    </row>
    <row r="866" spans="1732:1734" ht="13.2" x14ac:dyDescent="0.25">
      <c r="BNP866" s="10" t="s">
        <v>76</v>
      </c>
      <c r="BNQ866" s="8"/>
      <c r="BNR866" s="8"/>
    </row>
    <row r="867" spans="1732:1734" ht="13.2" x14ac:dyDescent="0.25">
      <c r="BNP867" s="10" t="s">
        <v>75</v>
      </c>
      <c r="BNQ867" s="8"/>
      <c r="BNR867" s="8"/>
    </row>
    <row r="868" spans="1732:1734" ht="13.2" x14ac:dyDescent="0.25">
      <c r="BNP868" s="10" t="s">
        <v>74</v>
      </c>
      <c r="BNQ868" s="8"/>
      <c r="BNR868" s="8"/>
    </row>
    <row r="869" spans="1732:1734" ht="13.2" x14ac:dyDescent="0.25">
      <c r="BNP869" s="10" t="s">
        <v>73</v>
      </c>
      <c r="BNQ869" s="8"/>
      <c r="BNR869" s="8"/>
    </row>
    <row r="870" spans="1732:1734" ht="13.2" x14ac:dyDescent="0.25">
      <c r="BNP870" s="10" t="s">
        <v>72</v>
      </c>
      <c r="BNQ870" s="8"/>
      <c r="BNR870" s="8"/>
    </row>
    <row r="871" spans="1732:1734" ht="13.2" x14ac:dyDescent="0.25">
      <c r="BNP871" s="10" t="s">
        <v>71</v>
      </c>
      <c r="BNQ871" s="8"/>
      <c r="BNR871" s="8"/>
    </row>
    <row r="872" spans="1732:1734" ht="13.2" x14ac:dyDescent="0.25">
      <c r="BNP872" s="10" t="s">
        <v>70</v>
      </c>
      <c r="BNQ872" s="8"/>
      <c r="BNR872" s="8"/>
    </row>
    <row r="873" spans="1732:1734" ht="13.2" x14ac:dyDescent="0.25">
      <c r="BNP873" s="10" t="s">
        <v>69</v>
      </c>
      <c r="BNQ873" s="8"/>
      <c r="BNR873" s="8"/>
    </row>
    <row r="874" spans="1732:1734" ht="13.2" x14ac:dyDescent="0.25">
      <c r="BNP874" s="10" t="s">
        <v>68</v>
      </c>
      <c r="BNQ874" s="8"/>
      <c r="BNR874" s="8"/>
    </row>
    <row r="875" spans="1732:1734" ht="13.2" x14ac:dyDescent="0.25">
      <c r="BNP875" s="10" t="s">
        <v>0</v>
      </c>
      <c r="BNQ875" s="8"/>
      <c r="BNR875" s="8" t="s">
        <v>67</v>
      </c>
    </row>
    <row r="876" spans="1732:1734" ht="13.2" x14ac:dyDescent="0.25">
      <c r="BNP876" s="8"/>
      <c r="BNQ876" s="8"/>
      <c r="BNR876" s="10" t="s">
        <v>66</v>
      </c>
    </row>
    <row r="877" spans="1732:1734" ht="13.2" x14ac:dyDescent="0.25">
      <c r="BNP877" s="8"/>
      <c r="BNQ877" s="8"/>
      <c r="BNR877" s="10" t="s">
        <v>65</v>
      </c>
    </row>
    <row r="878" spans="1732:1734" ht="13.2" x14ac:dyDescent="0.25">
      <c r="BNP878" s="8"/>
      <c r="BNQ878" s="8"/>
      <c r="BNR878" s="10" t="s">
        <v>64</v>
      </c>
    </row>
    <row r="879" spans="1732:1734" ht="13.2" x14ac:dyDescent="0.25">
      <c r="BNP879" s="8"/>
      <c r="BNQ879" s="8"/>
      <c r="BNR879" s="10" t="s">
        <v>63</v>
      </c>
    </row>
    <row r="881" spans="1736:1739" x14ac:dyDescent="0.2">
      <c r="BNT881" s="8" t="s">
        <v>62</v>
      </c>
      <c r="BNU881" s="8"/>
      <c r="BNV881" s="8"/>
      <c r="BNW881" s="8"/>
    </row>
    <row r="882" spans="1736:1739" ht="66" x14ac:dyDescent="0.2">
      <c r="BNT882" s="16" t="s">
        <v>61</v>
      </c>
      <c r="BNU882" s="8"/>
      <c r="BNV882" s="8"/>
      <c r="BNW882" s="8"/>
    </row>
    <row r="883" spans="1736:1739" ht="13.2" x14ac:dyDescent="0.2">
      <c r="BNT883" s="15" t="s">
        <v>60</v>
      </c>
      <c r="BNU883" s="8"/>
      <c r="BNV883" s="8"/>
      <c r="BNW883" s="8"/>
    </row>
    <row r="884" spans="1736:1739" ht="13.2" x14ac:dyDescent="0.2">
      <c r="BNT884" s="15" t="s">
        <v>59</v>
      </c>
      <c r="BNU884" s="8"/>
      <c r="BNV884" s="8"/>
      <c r="BNW884" s="8"/>
    </row>
    <row r="885" spans="1736:1739" ht="13.2" x14ac:dyDescent="0.2">
      <c r="BNT885" s="15" t="s">
        <v>58</v>
      </c>
      <c r="BNU885" s="8"/>
      <c r="BNV885" s="8"/>
      <c r="BNW885" s="8"/>
    </row>
    <row r="886" spans="1736:1739" ht="13.2" x14ac:dyDescent="0.2">
      <c r="BNT886" s="15" t="s">
        <v>57</v>
      </c>
      <c r="BNU886" s="8"/>
      <c r="BNV886" s="8"/>
      <c r="BNW886" s="8"/>
    </row>
    <row r="887" spans="1736:1739" ht="66" x14ac:dyDescent="0.2">
      <c r="BNT887" s="16" t="s">
        <v>56</v>
      </c>
      <c r="BNU887" s="8"/>
      <c r="BNV887" s="8"/>
      <c r="BNW887" s="8"/>
    </row>
    <row r="888" spans="1736:1739" ht="13.2" x14ac:dyDescent="0.2">
      <c r="BNT888" s="15" t="s">
        <v>55</v>
      </c>
      <c r="BNU888" s="8"/>
      <c r="BNV888" s="8"/>
      <c r="BNW888" s="8"/>
    </row>
    <row r="889" spans="1736:1739" ht="13.2" x14ac:dyDescent="0.2">
      <c r="BNT889" s="16" t="s">
        <v>0</v>
      </c>
      <c r="BNU889" s="8"/>
      <c r="BNV889" s="8"/>
      <c r="BNW889" s="8"/>
    </row>
    <row r="890" spans="1736:1739" ht="13.2" x14ac:dyDescent="0.2">
      <c r="BNT890" s="15" t="s">
        <v>7</v>
      </c>
      <c r="BNU890" s="8"/>
      <c r="BNV890" s="8"/>
      <c r="BNW890" s="8"/>
    </row>
    <row r="891" spans="1736:1739" ht="13.2" x14ac:dyDescent="0.2">
      <c r="BNT891" s="15"/>
      <c r="BNU891" s="8"/>
      <c r="BNV891" s="8"/>
      <c r="BNW891" s="8"/>
    </row>
    <row r="892" spans="1736:1739" ht="13.2" x14ac:dyDescent="0.25">
      <c r="BNT892" s="8"/>
      <c r="BNU892" s="8"/>
      <c r="BNV892" s="10" t="s">
        <v>54</v>
      </c>
      <c r="BNW892" s="10"/>
    </row>
    <row r="893" spans="1736:1739" ht="13.2" x14ac:dyDescent="0.25">
      <c r="BNT893" s="8"/>
      <c r="BNU893" s="8"/>
      <c r="BNV893" s="10" t="s">
        <v>53</v>
      </c>
      <c r="BNW893" s="10"/>
    </row>
    <row r="894" spans="1736:1739" ht="13.2" x14ac:dyDescent="0.25">
      <c r="BNT894" s="8"/>
      <c r="BNU894" s="8"/>
      <c r="BNV894" s="10"/>
      <c r="BNW894" s="10"/>
    </row>
    <row r="895" spans="1736:1739" ht="13.2" x14ac:dyDescent="0.25">
      <c r="BNT895" s="8"/>
      <c r="BNU895" s="8"/>
      <c r="BNV895" s="10"/>
      <c r="BNW895" s="10" t="s">
        <v>52</v>
      </c>
    </row>
    <row r="896" spans="1736:1739" ht="13.2" x14ac:dyDescent="0.25">
      <c r="BNT896" s="8"/>
      <c r="BNU896" s="8"/>
      <c r="BNV896" s="10"/>
      <c r="BNW896" s="10" t="s">
        <v>51</v>
      </c>
    </row>
    <row r="902" spans="1741:1742" ht="13.2" x14ac:dyDescent="0.25">
      <c r="BNY902" s="10" t="s">
        <v>50</v>
      </c>
      <c r="BNZ902" s="10"/>
    </row>
    <row r="903" spans="1741:1742" ht="13.2" x14ac:dyDescent="0.25">
      <c r="BNY903" s="10" t="s">
        <v>49</v>
      </c>
      <c r="BNZ903" s="10"/>
    </row>
    <row r="904" spans="1741:1742" ht="13.2" x14ac:dyDescent="0.25">
      <c r="BNY904" s="10" t="s">
        <v>48</v>
      </c>
      <c r="BNZ904" s="10"/>
    </row>
    <row r="905" spans="1741:1742" ht="13.2" x14ac:dyDescent="0.25">
      <c r="BNY905" s="10"/>
      <c r="BNZ905" s="10"/>
    </row>
    <row r="906" spans="1741:1742" ht="13.2" x14ac:dyDescent="0.25">
      <c r="BNY906" s="10"/>
      <c r="BNZ906" s="10"/>
    </row>
    <row r="907" spans="1741:1742" ht="13.2" x14ac:dyDescent="0.25">
      <c r="BNY907" s="10"/>
      <c r="BNZ907" s="10"/>
    </row>
    <row r="908" spans="1741:1742" ht="13.2" x14ac:dyDescent="0.25">
      <c r="BNY908" s="10"/>
      <c r="BNZ908" s="10" t="s">
        <v>47</v>
      </c>
    </row>
    <row r="909" spans="1741:1742" ht="13.2" x14ac:dyDescent="0.25">
      <c r="BNY909" s="10"/>
      <c r="BNZ909" s="10" t="s">
        <v>46</v>
      </c>
    </row>
    <row r="910" spans="1741:1742" ht="13.2" x14ac:dyDescent="0.25">
      <c r="BNY910" s="10"/>
      <c r="BNZ910" s="10" t="s">
        <v>45</v>
      </c>
    </row>
    <row r="914" spans="1744:1747" ht="13.2" x14ac:dyDescent="0.25">
      <c r="BOB914" s="10" t="s">
        <v>44</v>
      </c>
      <c r="BOC914" s="10"/>
      <c r="BOD914" s="10"/>
      <c r="BOE914" s="10"/>
    </row>
    <row r="915" spans="1744:1747" ht="13.2" x14ac:dyDescent="0.25">
      <c r="BOB915" s="10" t="s">
        <v>43</v>
      </c>
      <c r="BOC915" s="10"/>
      <c r="BOD915" s="10"/>
      <c r="BOE915" s="10"/>
    </row>
    <row r="916" spans="1744:1747" ht="13.2" x14ac:dyDescent="0.25">
      <c r="BOB916" s="10" t="s">
        <v>42</v>
      </c>
      <c r="BOC916" s="10"/>
      <c r="BOD916" s="10"/>
      <c r="BOE916" s="10"/>
    </row>
    <row r="917" spans="1744:1747" ht="13.2" x14ac:dyDescent="0.25">
      <c r="BOB917" s="10"/>
      <c r="BOC917" s="10"/>
      <c r="BOD917" s="10"/>
      <c r="BOE917" s="10"/>
    </row>
    <row r="918" spans="1744:1747" ht="13.2" x14ac:dyDescent="0.25">
      <c r="BOB918" s="10"/>
      <c r="BOC918" s="10" t="s">
        <v>41</v>
      </c>
      <c r="BOD918" s="10"/>
      <c r="BOE918" s="10"/>
    </row>
    <row r="919" spans="1744:1747" ht="13.2" x14ac:dyDescent="0.25">
      <c r="BOB919" s="10"/>
      <c r="BOC919" s="10" t="s">
        <v>40</v>
      </c>
      <c r="BOD919" s="10"/>
      <c r="BOE919" s="10"/>
    </row>
    <row r="920" spans="1744:1747" ht="13.2" x14ac:dyDescent="0.25">
      <c r="BOB920" s="10"/>
      <c r="BOC920" s="10" t="s">
        <v>39</v>
      </c>
      <c r="BOD920" s="10"/>
      <c r="BOE920" s="10"/>
    </row>
    <row r="921" spans="1744:1747" ht="13.2" x14ac:dyDescent="0.25">
      <c r="BOB921" s="10"/>
      <c r="BOC921" s="10"/>
      <c r="BOD921" s="10"/>
      <c r="BOE921" s="10"/>
    </row>
    <row r="922" spans="1744:1747" ht="13.2" x14ac:dyDescent="0.25">
      <c r="BOB922" s="10"/>
      <c r="BOC922" s="10"/>
      <c r="BOD922" s="10" t="s">
        <v>38</v>
      </c>
      <c r="BOE922" s="10"/>
    </row>
    <row r="923" spans="1744:1747" ht="13.2" x14ac:dyDescent="0.25">
      <c r="BOB923" s="10"/>
      <c r="BOC923" s="10"/>
      <c r="BOD923" s="10" t="s">
        <v>37</v>
      </c>
      <c r="BOE923" s="10"/>
    </row>
    <row r="924" spans="1744:1747" ht="13.2" x14ac:dyDescent="0.25">
      <c r="BOB924" s="10"/>
      <c r="BOC924" s="10"/>
      <c r="BOD924" s="10" t="s">
        <v>36</v>
      </c>
      <c r="BOE924" s="10"/>
    </row>
    <row r="925" spans="1744:1747" ht="13.2" x14ac:dyDescent="0.25">
      <c r="BOB925" s="10"/>
      <c r="BOC925" s="10"/>
      <c r="BOD925" s="10"/>
      <c r="BOE925" s="10"/>
    </row>
    <row r="926" spans="1744:1747" ht="13.2" x14ac:dyDescent="0.25">
      <c r="BOB926" s="10"/>
      <c r="BOC926" s="10"/>
      <c r="BOD926" s="10"/>
      <c r="BOE926" s="11" t="s">
        <v>35</v>
      </c>
    </row>
    <row r="927" spans="1744:1747" ht="13.2" x14ac:dyDescent="0.25">
      <c r="BOB927" s="10"/>
      <c r="BOC927" s="10"/>
      <c r="BOD927" s="10"/>
      <c r="BOE927" s="11" t="s">
        <v>34</v>
      </c>
    </row>
    <row r="931" spans="1749:1761" ht="13.2" x14ac:dyDescent="0.25">
      <c r="BOG931" s="10"/>
      <c r="BOH931" s="10"/>
      <c r="BOI931" s="10"/>
      <c r="BOJ931" s="10"/>
      <c r="BOK931" s="10"/>
      <c r="BOL931" s="10"/>
      <c r="BOM931" s="10"/>
      <c r="BON931" s="10"/>
      <c r="BOO931" s="470" t="s">
        <v>33</v>
      </c>
      <c r="BOP931" s="470"/>
      <c r="BOQ931" s="470"/>
      <c r="BOR931" s="8"/>
      <c r="BOS931" s="8"/>
    </row>
    <row r="932" spans="1749:1761" ht="13.2" x14ac:dyDescent="0.25">
      <c r="BOG932" s="10"/>
      <c r="BOH932" s="10"/>
      <c r="BOI932" s="10"/>
      <c r="BOJ932" s="10"/>
      <c r="BOK932" s="10"/>
      <c r="BOL932" s="10"/>
      <c r="BOM932" s="9">
        <v>1</v>
      </c>
      <c r="BON932" s="9">
        <v>2</v>
      </c>
      <c r="BOO932" s="9">
        <v>3</v>
      </c>
      <c r="BOP932" s="13">
        <v>4</v>
      </c>
      <c r="BOQ932" s="13">
        <v>5</v>
      </c>
      <c r="BOR932" s="8"/>
      <c r="BOS932" s="8"/>
    </row>
    <row r="933" spans="1749:1761" ht="13.2" x14ac:dyDescent="0.25">
      <c r="BOG933" s="10"/>
      <c r="BOH933" s="10"/>
      <c r="BOI933" s="10"/>
      <c r="BOJ933" s="10"/>
      <c r="BOK933" s="10"/>
      <c r="BOL933" s="10"/>
      <c r="BOM933" s="11" t="s">
        <v>32</v>
      </c>
      <c r="BON933" s="11" t="s">
        <v>31</v>
      </c>
      <c r="BOO933" s="11" t="s">
        <v>30</v>
      </c>
      <c r="BOP933" s="11" t="s">
        <v>29</v>
      </c>
      <c r="BOQ933" s="11" t="s">
        <v>28</v>
      </c>
      <c r="BOR933" s="8"/>
      <c r="BOS933" s="8"/>
    </row>
    <row r="934" spans="1749:1761" ht="13.2" x14ac:dyDescent="0.25">
      <c r="BOG934" s="10"/>
      <c r="BOH934" s="10"/>
      <c r="BOI934" s="10"/>
      <c r="BOJ934" s="10"/>
      <c r="BOK934" s="10"/>
      <c r="BOL934" s="10"/>
      <c r="BOM934" s="199">
        <v>0.2</v>
      </c>
      <c r="BON934" s="199">
        <v>0.4</v>
      </c>
      <c r="BOO934" s="199">
        <v>0.6</v>
      </c>
      <c r="BOP934" s="199">
        <v>0.8</v>
      </c>
      <c r="BOQ934" s="199">
        <v>1</v>
      </c>
      <c r="BOR934" s="8"/>
      <c r="BOS934" s="8"/>
    </row>
    <row r="935" spans="1749:1761" ht="13.2" x14ac:dyDescent="0.25">
      <c r="BOG935" s="10"/>
      <c r="BOH935" s="10"/>
      <c r="BOI935" s="10"/>
      <c r="BOJ935" s="10"/>
      <c r="BOK935" s="10"/>
      <c r="BOL935" s="10"/>
      <c r="BOM935" s="9"/>
      <c r="BON935" s="9"/>
      <c r="BOO935" s="9"/>
      <c r="BOP935" s="13"/>
      <c r="BOQ935" s="13"/>
      <c r="BOR935" s="8"/>
      <c r="BOS935" s="8"/>
    </row>
    <row r="936" spans="1749:1761" ht="13.2" x14ac:dyDescent="0.25">
      <c r="BOG936" s="464" t="s">
        <v>27</v>
      </c>
      <c r="BOH936" s="12">
        <v>5</v>
      </c>
      <c r="BOI936" s="11" t="s">
        <v>26</v>
      </c>
      <c r="BOJ936" s="199">
        <v>1</v>
      </c>
      <c r="BOK936" s="10" t="s">
        <v>25</v>
      </c>
      <c r="BOL936" s="200">
        <v>1</v>
      </c>
      <c r="BOM936" s="9" t="s">
        <v>14</v>
      </c>
      <c r="BON936" s="9" t="s">
        <v>14</v>
      </c>
      <c r="BOO936" s="9" t="s">
        <v>14</v>
      </c>
      <c r="BOP936" s="9" t="s">
        <v>14</v>
      </c>
      <c r="BOQ936" s="9" t="s">
        <v>13</v>
      </c>
      <c r="BOR936" s="8"/>
      <c r="BOS936" s="8"/>
    </row>
    <row r="937" spans="1749:1761" ht="13.2" x14ac:dyDescent="0.25">
      <c r="BOG937" s="464"/>
      <c r="BOH937" s="12">
        <v>4</v>
      </c>
      <c r="BOI937" s="11" t="s">
        <v>24</v>
      </c>
      <c r="BOJ937" s="199">
        <v>0.8</v>
      </c>
      <c r="BOK937" s="10" t="s">
        <v>23</v>
      </c>
      <c r="BOL937" s="200">
        <v>0.8</v>
      </c>
      <c r="BOM937" s="9" t="s">
        <v>15</v>
      </c>
      <c r="BON937" s="9" t="s">
        <v>15</v>
      </c>
      <c r="BOO937" s="9" t="s">
        <v>14</v>
      </c>
      <c r="BOP937" s="9" t="s">
        <v>14</v>
      </c>
      <c r="BOQ937" s="9" t="s">
        <v>13</v>
      </c>
      <c r="BOR937" s="8"/>
      <c r="BOS937" s="8"/>
    </row>
    <row r="938" spans="1749:1761" ht="13.2" x14ac:dyDescent="0.25">
      <c r="BOG938" s="464"/>
      <c r="BOH938" s="12">
        <v>3</v>
      </c>
      <c r="BOI938" s="11" t="s">
        <v>22</v>
      </c>
      <c r="BOJ938" s="199">
        <v>0.6</v>
      </c>
      <c r="BOK938" s="10" t="s">
        <v>21</v>
      </c>
      <c r="BOL938" s="200">
        <v>0.6</v>
      </c>
      <c r="BOM938" s="9" t="s">
        <v>15</v>
      </c>
      <c r="BON938" s="9" t="s">
        <v>15</v>
      </c>
      <c r="BOO938" s="9" t="s">
        <v>15</v>
      </c>
      <c r="BOP938" s="9" t="s">
        <v>14</v>
      </c>
      <c r="BOQ938" s="9" t="s">
        <v>13</v>
      </c>
      <c r="BOR938" s="8"/>
      <c r="BOS938" s="8"/>
    </row>
    <row r="939" spans="1749:1761" ht="13.2" x14ac:dyDescent="0.25">
      <c r="BOG939" s="464"/>
      <c r="BOH939" s="12">
        <v>2</v>
      </c>
      <c r="BOI939" s="11" t="s">
        <v>20</v>
      </c>
      <c r="BOJ939" s="199">
        <v>0.4</v>
      </c>
      <c r="BOK939" s="10" t="s">
        <v>19</v>
      </c>
      <c r="BOL939" s="200">
        <v>0.4</v>
      </c>
      <c r="BOM939" s="9" t="s">
        <v>16</v>
      </c>
      <c r="BON939" s="9" t="s">
        <v>15</v>
      </c>
      <c r="BOO939" s="9" t="s">
        <v>15</v>
      </c>
      <c r="BOP939" s="9" t="s">
        <v>14</v>
      </c>
      <c r="BOQ939" s="9" t="s">
        <v>13</v>
      </c>
      <c r="BOR939" s="8"/>
      <c r="BOS939" s="8"/>
    </row>
    <row r="940" spans="1749:1761" ht="13.2" x14ac:dyDescent="0.25">
      <c r="BOG940" s="464"/>
      <c r="BOH940" s="12">
        <v>1</v>
      </c>
      <c r="BOI940" s="11" t="s">
        <v>18</v>
      </c>
      <c r="BOJ940" s="199">
        <v>0.2</v>
      </c>
      <c r="BOK940" s="10" t="s">
        <v>17</v>
      </c>
      <c r="BOL940" s="200">
        <v>0.2</v>
      </c>
      <c r="BOM940" s="9" t="s">
        <v>16</v>
      </c>
      <c r="BON940" s="9" t="s">
        <v>16</v>
      </c>
      <c r="BOO940" s="9" t="s">
        <v>15</v>
      </c>
      <c r="BOP940" s="9" t="s">
        <v>14</v>
      </c>
      <c r="BOQ940" s="9" t="s">
        <v>13</v>
      </c>
      <c r="BOR940" s="8"/>
      <c r="BOS940" s="8"/>
    </row>
    <row r="941" spans="1749:1761" x14ac:dyDescent="0.2">
      <c r="BOG941" s="8"/>
      <c r="BOH941" s="8"/>
      <c r="BOI941" s="8"/>
      <c r="BOJ941" s="8"/>
      <c r="BOK941" s="8"/>
      <c r="BOL941" s="8"/>
      <c r="BOM941" s="8"/>
      <c r="BON941" s="8"/>
      <c r="BOO941" s="8"/>
      <c r="BOP941" s="8"/>
      <c r="BOQ941" s="8"/>
      <c r="BOR941" s="8"/>
      <c r="BOS941" s="8"/>
    </row>
    <row r="942" spans="1749:1761" x14ac:dyDescent="0.2">
      <c r="BOG942" s="8"/>
      <c r="BOH942" s="8"/>
      <c r="BOI942" s="8"/>
      <c r="BOJ942" s="8"/>
      <c r="BOK942" s="8"/>
      <c r="BOL942" s="8"/>
      <c r="BOM942" s="8"/>
      <c r="BON942" s="8"/>
      <c r="BOO942" s="8"/>
      <c r="BOP942" s="8"/>
      <c r="BOQ942" s="8"/>
      <c r="BOR942" s="8"/>
      <c r="BOS942" s="8"/>
    </row>
    <row r="943" spans="1749:1761" x14ac:dyDescent="0.2">
      <c r="BOG943" s="8"/>
      <c r="BOH943" s="8"/>
      <c r="BOI943" s="8"/>
      <c r="BOJ943" s="8"/>
      <c r="BOK943" s="8"/>
      <c r="BOL943" s="8"/>
      <c r="BOM943" s="8"/>
      <c r="BON943" s="8"/>
      <c r="BOO943" s="8"/>
      <c r="BOP943" s="8"/>
      <c r="BOQ943" s="8"/>
      <c r="BOR943" s="8"/>
      <c r="BOS943" s="8" t="s">
        <v>12</v>
      </c>
    </row>
    <row r="944" spans="1749:1761" x14ac:dyDescent="0.2">
      <c r="BOG944" s="8"/>
      <c r="BOH944" s="8"/>
      <c r="BOI944" s="8"/>
      <c r="BOJ944" s="8"/>
      <c r="BOK944" s="8"/>
      <c r="BOL944" s="8"/>
      <c r="BOM944" s="8"/>
      <c r="BON944" s="8"/>
      <c r="BOO944" s="8"/>
      <c r="BOP944" s="8"/>
      <c r="BOQ944" s="8"/>
      <c r="BOR944" s="8"/>
      <c r="BOS944" s="8" t="s">
        <v>11</v>
      </c>
    </row>
    <row r="945" spans="1761:1763" x14ac:dyDescent="0.2">
      <c r="BOS945" s="8" t="s">
        <v>10</v>
      </c>
    </row>
    <row r="946" spans="1761:1763" x14ac:dyDescent="0.2">
      <c r="BOS946" s="8" t="s">
        <v>9</v>
      </c>
    </row>
    <row r="947" spans="1761:1763" x14ac:dyDescent="0.2">
      <c r="BOS947" s="8" t="s">
        <v>8</v>
      </c>
    </row>
    <row r="948" spans="1761:1763" x14ac:dyDescent="0.2">
      <c r="BOS948" s="8" t="s">
        <v>7</v>
      </c>
    </row>
    <row r="951" spans="1761:1763" x14ac:dyDescent="0.2">
      <c r="BOU951" s="7" t="s">
        <v>6</v>
      </c>
    </row>
    <row r="952" spans="1761:1763" x14ac:dyDescent="0.2">
      <c r="BOU952" s="6" t="s">
        <v>5</v>
      </c>
    </row>
    <row r="953" spans="1761:1763" ht="20.399999999999999" x14ac:dyDescent="0.2">
      <c r="BOU953" s="6" t="s">
        <v>4</v>
      </c>
    </row>
    <row r="954" spans="1761:1763" x14ac:dyDescent="0.2">
      <c r="BOU954" s="6" t="s">
        <v>3</v>
      </c>
    </row>
    <row r="955" spans="1761:1763" x14ac:dyDescent="0.2">
      <c r="BOU955" s="6" t="s">
        <v>2</v>
      </c>
    </row>
    <row r="956" spans="1761:1763" x14ac:dyDescent="0.2">
      <c r="BOU956" s="6" t="s">
        <v>1</v>
      </c>
    </row>
    <row r="957" spans="1761:1763" x14ac:dyDescent="0.2">
      <c r="BOU957" s="1" t="s">
        <v>0</v>
      </c>
    </row>
  </sheetData>
  <mergeCells count="20">
    <mergeCell ref="B7:H7"/>
    <mergeCell ref="J7:AB7"/>
    <mergeCell ref="B1:I1"/>
    <mergeCell ref="J1:K4"/>
    <mergeCell ref="B2:I2"/>
    <mergeCell ref="C3:H3"/>
    <mergeCell ref="C4:H4"/>
    <mergeCell ref="E5:G5"/>
    <mergeCell ref="I5:N5"/>
    <mergeCell ref="BOO931:BOQ931"/>
    <mergeCell ref="O5:P5"/>
    <mergeCell ref="Q5:R5"/>
    <mergeCell ref="U5:V5"/>
    <mergeCell ref="W5:X5"/>
    <mergeCell ref="BOG936:BOG940"/>
    <mergeCell ref="AC7:AH7"/>
    <mergeCell ref="AI7:AL7"/>
    <mergeCell ref="BLW681:BLY681"/>
    <mergeCell ref="BLQ685:BLQ689"/>
    <mergeCell ref="BMX795:BMZ795"/>
  </mergeCells>
  <conditionalFormatting sqref="AG9:AG96">
    <cfRule type="containsText" dxfId="682" priority="27" operator="containsText" text="BAJO">
      <formula>NOT(ISERROR(SEARCH("BAJO",AG9)))</formula>
    </cfRule>
    <cfRule type="containsText" dxfId="681" priority="28" operator="containsText" text="MODERADO">
      <formula>NOT(ISERROR(SEARCH("MODERADO",AG9)))</formula>
    </cfRule>
    <cfRule type="containsText" dxfId="680" priority="29" operator="containsText" text="ALTO">
      <formula>NOT(ISERROR(SEARCH("ALTO",AG9)))</formula>
    </cfRule>
    <cfRule type="containsText" dxfId="679" priority="30" operator="containsText" text="EXTREMO">
      <formula>NOT(ISERROR(SEARCH("EXTREMO",AG9)))</formula>
    </cfRule>
  </conditionalFormatting>
  <conditionalFormatting sqref="CL9:CP96">
    <cfRule type="containsText" dxfId="678" priority="1" operator="containsText" text="BAJO">
      <formula>NOT(ISERROR(SEARCH("BAJO",CL9)))</formula>
    </cfRule>
  </conditionalFormatting>
  <conditionalFormatting sqref="CP9:CP96 DJ9:DK96 DQ9:DR96 DX9:DY96 EE9:EF96 EL9:EM96 ES9:ET96 EZ9:FA96 FG9:FH96 FN9:FO96 FU9:FV96 GB9:GC96">
    <cfRule type="containsText" dxfId="677" priority="25" operator="containsText" text="ALTO">
      <formula>NOT(ISERROR(SEARCH("ALTO",CP9)))</formula>
    </cfRule>
    <cfRule type="containsText" dxfId="676" priority="26" operator="containsText" text="EXTREMO">
      <formula>NOT(ISERROR(SEARCH("EXTREMO",CP9)))</formula>
    </cfRule>
  </conditionalFormatting>
  <conditionalFormatting sqref="DB9:DC96">
    <cfRule type="containsText" dxfId="675" priority="21" operator="containsText" text="MODERADO">
      <formula>NOT(ISERROR(SEARCH("MODERADO",DB9)))</formula>
    </cfRule>
    <cfRule type="containsText" dxfId="674" priority="22" operator="containsText" text="ALTO">
      <formula>NOT(ISERROR(SEARCH("ALTO",DB9)))</formula>
    </cfRule>
    <cfRule type="containsText" dxfId="673" priority="23" operator="containsText" text="EXTREMO">
      <formula>NOT(ISERROR(SEARCH("EXTREMO",DB9)))</formula>
    </cfRule>
  </conditionalFormatting>
  <conditionalFormatting sqref="DJ9:DK96 DQ9:DR96 DX9:DY96 EE9:EF96 EL9:EM96 ES9:ET96 EZ9:FA96 FG9:FH96 FN9:FO96 FU9:FV96 GB9:GC96 CP9:CP96">
    <cfRule type="containsText" dxfId="672" priority="24" operator="containsText" text="MODERADO">
      <formula>NOT(ISERROR(SEARCH("MODERADO",CP9)))</formula>
    </cfRule>
  </conditionalFormatting>
  <conditionalFormatting sqref="ER9:EU96 EY9:FB96 FF9:FI96 FM9:FP96 FT9:FW96 GA9:GD96 DB9:DD96 DF9:DF96 DI9:DL96 DN9:DN96 DP9:DS96 DU9:DU96 DW9:DZ96 EB9:EB96 ED9:EG96 EI9:EI96 EK9:EN96 EP9:EP96 EW9:EW96 FD9:FD96 FK9:FK96 FR9:FR96 FY9:FY96 GF9:GF96 GH9:GI96">
    <cfRule type="containsText" dxfId="671" priority="20" operator="containsText" text="BAJO">
      <formula>NOT(ISERROR(SEARCH("BAJO",DB9)))</formula>
    </cfRule>
  </conditionalFormatting>
  <conditionalFormatting sqref="ES9:ET9">
    <cfRule type="containsText" dxfId="670" priority="17" operator="containsText" text="MODERADO">
      <formula>NOT(ISERROR(SEARCH("MODERADO",ES9)))</formula>
    </cfRule>
    <cfRule type="containsText" dxfId="669" priority="18" operator="containsText" text="ALTO">
      <formula>NOT(ISERROR(SEARCH("ALTO",ES9)))</formula>
    </cfRule>
    <cfRule type="containsText" dxfId="668" priority="19" operator="containsText" text="EXTREMO">
      <formula>NOT(ISERROR(SEARCH("EXTREMO",ES9)))</formula>
    </cfRule>
  </conditionalFormatting>
  <conditionalFormatting sqref="EZ9:FA9">
    <cfRule type="containsText" dxfId="667" priority="14" operator="containsText" text="MODERADO">
      <formula>NOT(ISERROR(SEARCH("MODERADO",EZ9)))</formula>
    </cfRule>
    <cfRule type="containsText" dxfId="666" priority="15" operator="containsText" text="ALTO">
      <formula>NOT(ISERROR(SEARCH("ALTO",EZ9)))</formula>
    </cfRule>
    <cfRule type="containsText" dxfId="665" priority="16" operator="containsText" text="EXTREMO">
      <formula>NOT(ISERROR(SEARCH("EXTREMO",EZ9)))</formula>
    </cfRule>
  </conditionalFormatting>
  <conditionalFormatting sqref="FG9:FH9">
    <cfRule type="containsText" dxfId="664" priority="11" operator="containsText" text="MODERADO">
      <formula>NOT(ISERROR(SEARCH("MODERADO",FG9)))</formula>
    </cfRule>
    <cfRule type="containsText" dxfId="663" priority="12" operator="containsText" text="ALTO">
      <formula>NOT(ISERROR(SEARCH("ALTO",FG9)))</formula>
    </cfRule>
    <cfRule type="containsText" dxfId="662" priority="13" operator="containsText" text="EXTREMO">
      <formula>NOT(ISERROR(SEARCH("EXTREMO",FG9)))</formula>
    </cfRule>
  </conditionalFormatting>
  <conditionalFormatting sqref="FN9:FO9">
    <cfRule type="containsText" dxfId="661" priority="8" operator="containsText" text="MODERADO">
      <formula>NOT(ISERROR(SEARCH("MODERADO",FN9)))</formula>
    </cfRule>
    <cfRule type="containsText" dxfId="660" priority="9" operator="containsText" text="ALTO">
      <formula>NOT(ISERROR(SEARCH("ALTO",FN9)))</formula>
    </cfRule>
    <cfRule type="containsText" dxfId="659" priority="10" operator="containsText" text="EXTREMO">
      <formula>NOT(ISERROR(SEARCH("EXTREMO",FN9)))</formula>
    </cfRule>
  </conditionalFormatting>
  <conditionalFormatting sqref="FU9:FV9">
    <cfRule type="containsText" dxfId="658" priority="5" operator="containsText" text="MODERADO">
      <formula>NOT(ISERROR(SEARCH("MODERADO",FU9)))</formula>
    </cfRule>
    <cfRule type="containsText" dxfId="657" priority="6" operator="containsText" text="ALTO">
      <formula>NOT(ISERROR(SEARCH("ALTO",FU9)))</formula>
    </cfRule>
    <cfRule type="containsText" dxfId="656" priority="7" operator="containsText" text="EXTREMO">
      <formula>NOT(ISERROR(SEARCH("EXTREMO",FU9)))</formula>
    </cfRule>
  </conditionalFormatting>
  <conditionalFormatting sqref="GB9:GC9">
    <cfRule type="containsText" dxfId="655" priority="2" operator="containsText" text="MODERADO">
      <formula>NOT(ISERROR(SEARCH("MODERADO",GB9)))</formula>
    </cfRule>
    <cfRule type="containsText" dxfId="654" priority="3" operator="containsText" text="ALTO">
      <formula>NOT(ISERROR(SEARCH("ALTO",GB9)))</formula>
    </cfRule>
    <cfRule type="containsText" dxfId="653" priority="4" operator="containsText" text="EXTREMO">
      <formula>NOT(ISERROR(SEARCH("EXTREMO",GB9)))</formula>
    </cfRule>
  </conditionalFormatting>
  <dataValidations count="18">
    <dataValidation type="list" allowBlank="1" showInputMessage="1" sqref="E9:E19" xr:uid="{00000000-0002-0000-0F00-000000000000}">
      <formula1>$BMH$710:$BMH$721</formula1>
    </dataValidation>
    <dataValidation type="list" showInputMessage="1" showErrorMessage="1" sqref="AO9:AO96 AS9:AS96 AW9:AW96 BA9:BA96 BM9:BM96 CJ9:CJ96 BI9:BI96 CG9:CG96 BY9:BY96 CC9:CC96 BQ9:BQ96 BU9:BU96 BE9:BE96" xr:uid="{00000000-0002-0000-0F00-000001000000}">
      <formula1>TIP_CONTROL</formula1>
    </dataValidation>
    <dataValidation type="list" sqref="CI9:CI96" xr:uid="{00000000-0002-0000-0F00-000002000000}">
      <formula1>IMPLEMENT</formula1>
    </dataValidation>
    <dataValidation type="list" allowBlank="1" showInputMessage="1" sqref="F9:F96" xr:uid="{00000000-0002-0000-0F00-000003000000}">
      <formula1>TipoCau</formula1>
    </dataValidation>
    <dataValidation type="list" allowBlank="1" showInputMessage="1" sqref="D9:D96" xr:uid="{00000000-0002-0000-0F00-000004000000}">
      <formula1>InternoExp</formula1>
    </dataValidation>
    <dataValidation type="list" allowBlank="1" showInputMessage="1" sqref="H9:H96" xr:uid="{00000000-0002-0000-0F00-000005000000}">
      <formula1>TramitesSer</formula1>
    </dataValidation>
    <dataValidation type="list" allowBlank="1" showInputMessage="1" showErrorMessage="1" sqref="G9:G96" xr:uid="{00000000-0002-0000-0F00-000006000000}">
      <formula1>consecuencias</formula1>
    </dataValidation>
    <dataValidation type="list" showInputMessage="1" showErrorMessage="1" errorTitle="Rechazado" error="Solo son validadas las opciones de la lista" sqref="AU9:AU96 AY9:AY96 AQ9:AQ96 CE9:CE96 CA9:CA96 BW9:BW96 BS9:BS96 BO9:BO96 BK9:BK96 AM9:AM96 BG9:BG96 BC9:BC96" xr:uid="{00000000-0002-0000-0F00-000007000000}">
      <formula1>FRECUENCY</formula1>
    </dataValidation>
    <dataValidation type="list" showErrorMessage="1" sqref="AR9:AR96 AV9:AV96 AZ9:AZ96 AN9:AN96 CB9:CB96 BX9:BX96 BT9:BT96 BP9:BP96 BL9:BL96 CF9:CF96 BH9:BH96 BD9:BD96" xr:uid="{00000000-0002-0000-0F00-000008000000}">
      <formula1>IMPLEMENT</formula1>
    </dataValidation>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96" xr:uid="{00000000-0002-0000-0F00-000009000000}">
      <formula1>SINO</formula1>
    </dataValidation>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xr:uid="{00000000-0002-0000-0F00-00000A000000}">
      <formula1>0</formula1>
      <formula2>100</formula2>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96" xr:uid="{00000000-0002-0000-0F00-00000B000000}"/>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B9:BB96 AT9:AT96 AP9:AP96 AX9:AX96 CT9:CT96 CW9:CW96 BF9:BF96 BN9:BN96 CD9:CD96 BJ9:BJ96 CH9:CH96 BZ9:BZ96 BV9:BV96 BR9:BR96 CK9:CO96" xr:uid="{00000000-0002-0000-0F00-00000C000000}">
      <formula1>Efecto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xr:uid="{00000000-0002-0000-0F00-00000D000000}">
      <formula1>IMPACTO</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96" xr:uid="{00000000-0002-0000-0F00-00000E000000}">
      <formula1>PROBAB</formula1>
    </dataValidation>
    <dataValidation showInputMessage="1" showErrorMessage="1" errorTitle="Rechazado" error="Solo son validadas las opciones de la lista" sqref="CR20:CR96 AK9:AL96 CP9:CQ96 CS9:CS96 CU15:CU17 CU20:CU96 CV9:CV96" xr:uid="{00000000-0002-0000-0F00-00000F000000}"/>
    <dataValidation type="list" allowBlank="1" showInputMessage="1" sqref="E20:E96" xr:uid="{00000000-0002-0000-0F00-000010000000}">
      <formula1>ExternoExp</formula1>
    </dataValidation>
    <dataValidation type="list" allowBlank="1" showInputMessage="1" showErrorMessage="1" sqref="BMA693:BMA697" xr:uid="{00000000-0002-0000-0F00-000011000000}">
      <formula1>TipoCausa</formula1>
    </dataValidation>
  </dataValidation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OU879"/>
  <sheetViews>
    <sheetView topLeftCell="CJ1" workbookViewId="0">
      <selection activeCell="CV9" sqref="CV9"/>
    </sheetView>
  </sheetViews>
  <sheetFormatPr baseColWidth="10" defaultRowHeight="10.199999999999999" x14ac:dyDescent="0.2"/>
  <cols>
    <col min="1" max="1" width="4.88671875" style="128" customWidth="1"/>
    <col min="2" max="2" width="23.109375" style="128" customWidth="1"/>
    <col min="3" max="3" width="27.44140625" style="128" customWidth="1"/>
    <col min="4" max="4" width="23.88671875" style="128" customWidth="1"/>
    <col min="5" max="5" width="13.44140625" style="128" customWidth="1"/>
    <col min="6" max="6" width="13.44140625" style="130" customWidth="1"/>
    <col min="7" max="8" width="23.88671875" style="128" customWidth="1"/>
    <col min="9" max="9" width="12" style="265" customWidth="1"/>
    <col min="10" max="28" width="9.77734375" style="265" customWidth="1"/>
    <col min="29" max="29" width="12.21875" style="265" customWidth="1"/>
    <col min="30" max="30" width="6.21875" style="265" customWidth="1"/>
    <col min="31" max="31" width="9.88671875" style="265" customWidth="1"/>
    <col min="32" max="32" width="5.88671875" style="128" customWidth="1"/>
    <col min="33" max="33" width="10.21875" style="265" customWidth="1"/>
    <col min="34" max="34" width="6.44140625" style="129" customWidth="1"/>
    <col min="35" max="35" width="34.44140625" style="128" customWidth="1"/>
    <col min="36" max="36" width="17.77734375" style="128" customWidth="1"/>
    <col min="37" max="37" width="23" style="135" customWidth="1"/>
    <col min="38" max="38" width="18" style="135" customWidth="1"/>
    <col min="39" max="39" width="8.88671875" style="135" customWidth="1"/>
    <col min="40" max="40" width="12.21875" style="128" customWidth="1"/>
    <col min="41" max="41" width="8.77734375" style="128" customWidth="1"/>
    <col min="42" max="42" width="9.109375" style="135" customWidth="1"/>
    <col min="43" max="43" width="8.88671875" style="135" customWidth="1"/>
    <col min="44" max="44" width="12.21875" style="128" customWidth="1"/>
    <col min="45" max="45" width="8.77734375" style="128" customWidth="1"/>
    <col min="46" max="46" width="9.109375" style="135" customWidth="1"/>
    <col min="47" max="47" width="8.88671875" style="135" customWidth="1"/>
    <col min="48" max="48" width="12.21875" style="128" customWidth="1"/>
    <col min="49" max="49" width="8.77734375" style="128" customWidth="1"/>
    <col min="50" max="50" width="9.109375" style="135" customWidth="1"/>
    <col min="51" max="51" width="8.88671875" style="135" customWidth="1"/>
    <col min="52" max="52" width="12.21875" style="128" customWidth="1"/>
    <col min="53" max="53" width="8.77734375" style="128" customWidth="1"/>
    <col min="54" max="54" width="9.109375" style="135" customWidth="1"/>
    <col min="55" max="55" width="8.88671875" style="135" customWidth="1"/>
    <col min="56" max="56" width="12.21875" style="128" customWidth="1"/>
    <col min="57" max="57" width="8.77734375" style="128" customWidth="1"/>
    <col min="58" max="58" width="9.109375" style="135" customWidth="1"/>
    <col min="59" max="59" width="8.88671875" style="135" customWidth="1"/>
    <col min="60" max="60" width="12.21875" style="128" customWidth="1"/>
    <col min="61" max="61" width="8.77734375" style="128" customWidth="1"/>
    <col min="62" max="62" width="9.109375" style="135" customWidth="1"/>
    <col min="63" max="63" width="8.88671875" style="135" customWidth="1"/>
    <col min="64" max="64" width="12.21875" style="128" customWidth="1"/>
    <col min="65" max="65" width="8.77734375" style="128" customWidth="1"/>
    <col min="66" max="66" width="9.109375" style="135" customWidth="1"/>
    <col min="67" max="67" width="8.88671875" style="135" customWidth="1"/>
    <col min="68" max="68" width="12.21875" style="128" customWidth="1"/>
    <col min="69" max="69" width="8.77734375" style="128" customWidth="1"/>
    <col min="70" max="70" width="9.109375" style="135" customWidth="1"/>
    <col min="71" max="71" width="8.88671875" style="135" customWidth="1"/>
    <col min="72" max="72" width="12.21875" style="128" customWidth="1"/>
    <col min="73" max="73" width="8.77734375" style="128" customWidth="1"/>
    <col min="74" max="74" width="9.109375" style="135" customWidth="1"/>
    <col min="75" max="75" width="8.88671875" style="135" customWidth="1"/>
    <col min="76" max="76" width="12.21875" style="128" customWidth="1"/>
    <col min="77" max="77" width="8.77734375" style="128" customWidth="1"/>
    <col min="78" max="78" width="9.109375" style="135" customWidth="1"/>
    <col min="79" max="79" width="8.88671875" style="135" customWidth="1"/>
    <col min="80" max="80" width="12.21875" style="128" customWidth="1"/>
    <col min="81" max="81" width="8.77734375" style="128" customWidth="1"/>
    <col min="82" max="82" width="9.109375" style="135" customWidth="1"/>
    <col min="83" max="83" width="8.88671875" style="135" customWidth="1"/>
    <col min="84" max="84" width="12.21875" style="128" customWidth="1"/>
    <col min="85" max="85" width="8.77734375" style="128" customWidth="1"/>
    <col min="86" max="86" width="9.109375" style="135" customWidth="1"/>
    <col min="87" max="89" width="2.109375" style="135" customWidth="1"/>
    <col min="90" max="90" width="9.77734375" style="135" customWidth="1"/>
    <col min="91" max="91" width="6.88671875" style="135" customWidth="1"/>
    <col min="92" max="92" width="9.77734375" style="135" customWidth="1"/>
    <col min="93" max="93" width="6.88671875" style="135" customWidth="1"/>
    <col min="94" max="94" width="9.77734375" style="135" customWidth="1"/>
    <col min="95" max="95" width="6.88671875" style="135" customWidth="1"/>
    <col min="96" max="96" width="32.88671875" style="135" customWidth="1"/>
    <col min="97" max="97" width="7" style="135" customWidth="1"/>
    <col min="98" max="98" width="1" style="135" customWidth="1"/>
    <col min="99" max="99" width="87.109375" style="135" customWidth="1"/>
    <col min="100" max="100" width="36" style="135" customWidth="1"/>
    <col min="101" max="101" width="1.44140625" style="135" hidden="1" customWidth="1"/>
    <col min="102" max="105" width="5.44140625" style="135" hidden="1" customWidth="1"/>
    <col min="106" max="106" width="5.88671875" style="128" hidden="1" customWidth="1"/>
    <col min="107" max="108" width="6.88671875" style="128" hidden="1" customWidth="1"/>
    <col min="109" max="109" width="4.44140625" style="135" hidden="1" customWidth="1"/>
    <col min="110" max="110" width="6.44140625" style="128" hidden="1" customWidth="1"/>
    <col min="111" max="112" width="6.44140625" style="135" hidden="1" customWidth="1"/>
    <col min="113" max="113" width="19" style="128" hidden="1" customWidth="1"/>
    <col min="114" max="116" width="6" style="128" hidden="1" customWidth="1"/>
    <col min="117" max="117" width="4.44140625" style="135" hidden="1" customWidth="1"/>
    <col min="118" max="118" width="6.44140625" style="128" hidden="1" customWidth="1"/>
    <col min="119" max="119" width="6.44140625" style="135" hidden="1" customWidth="1"/>
    <col min="120" max="191" width="6" style="128" hidden="1" customWidth="1"/>
    <col min="192" max="192" width="7.44140625" style="128" hidden="1" customWidth="1"/>
    <col min="193" max="224" width="8" style="128" customWidth="1"/>
    <col min="225" max="1677" width="2.109375" style="128" customWidth="1"/>
    <col min="1678" max="1680" width="10.88671875" style="128"/>
    <col min="1681" max="1681" width="4.21875" style="128" customWidth="1"/>
    <col min="1682" max="1683" width="10.88671875" style="128"/>
    <col min="1684" max="1684" width="4.88671875" style="128" customWidth="1"/>
    <col min="1685" max="1690" width="10.88671875" style="128"/>
    <col min="1691" max="1691" width="36.21875" style="128" customWidth="1"/>
    <col min="1692" max="1692" width="10.88671875" style="128"/>
    <col min="1693" max="1693" width="45.44140625" style="128" customWidth="1"/>
    <col min="1694" max="1695" width="10.88671875" style="128"/>
    <col min="1696" max="1696" width="10.88671875" style="136"/>
    <col min="1697" max="1697" width="10.88671875" style="128"/>
    <col min="1698" max="1698" width="32.44140625" style="265" customWidth="1"/>
    <col min="1699" max="1702" width="10.88671875" style="128"/>
    <col min="1703" max="1703" width="42.44140625" style="128" customWidth="1"/>
    <col min="1704" max="1762" width="10.88671875" style="128"/>
    <col min="1763" max="1763" width="26.44140625" style="128" customWidth="1"/>
    <col min="1764" max="1766" width="10.88671875" style="128"/>
    <col min="1767" max="1767" width="17.44140625" style="128" customWidth="1"/>
    <col min="1768" max="1892" width="10.88671875" style="128"/>
    <col min="1893" max="1893" width="12" style="128" customWidth="1"/>
    <col min="1894" max="1894" width="2.77734375" style="128" customWidth="1"/>
    <col min="1895" max="1896" width="6.44140625" style="128" customWidth="1"/>
    <col min="1897" max="1897" width="5.88671875" style="128" customWidth="1"/>
    <col min="1898" max="1898" width="6.44140625" style="128" customWidth="1"/>
    <col min="1899" max="1899" width="13.77734375" style="128" customWidth="1"/>
    <col min="1900" max="1901" width="9" style="128" customWidth="1"/>
    <col min="1902" max="1902" width="2.44140625" style="128" customWidth="1"/>
    <col min="1903" max="1903" width="8.88671875" style="128" customWidth="1"/>
    <col min="1904" max="1904" width="7.44140625" style="128" customWidth="1"/>
    <col min="1905" max="1907" width="3.77734375" style="128" customWidth="1"/>
    <col min="1908" max="1908" width="3.44140625" style="128" customWidth="1"/>
    <col min="1909" max="1909" width="2.88671875" style="128" customWidth="1"/>
    <col min="1910" max="1910" width="3" style="128" customWidth="1"/>
    <col min="1911" max="1913" width="0" style="128" hidden="1" customWidth="1"/>
    <col min="1914" max="1914" width="4.44140625" style="128" customWidth="1"/>
    <col min="1915" max="1915" width="0" style="128" hidden="1" customWidth="1"/>
    <col min="1916" max="1917" width="14.88671875" style="128" customWidth="1"/>
    <col min="1918" max="1918" width="15.109375" style="128" customWidth="1"/>
    <col min="1919" max="1919" width="6.44140625" style="128" customWidth="1"/>
    <col min="1920" max="1920" width="15.109375" style="128" customWidth="1"/>
    <col min="1921" max="1921" width="4.109375" style="128" customWidth="1"/>
    <col min="1922" max="1922" width="3" style="128" customWidth="1"/>
    <col min="1923" max="1925" width="0" style="128" hidden="1" customWidth="1"/>
    <col min="1926" max="1926" width="3" style="128" customWidth="1"/>
    <col min="1927" max="1927" width="0" style="128" hidden="1" customWidth="1"/>
    <col min="1928" max="1928" width="3" style="128" customWidth="1"/>
    <col min="1929" max="1929" width="0" style="128" hidden="1" customWidth="1"/>
    <col min="1930" max="1930" width="4.44140625" style="128" customWidth="1"/>
    <col min="1931" max="1931" width="34.21875" style="128" customWidth="1"/>
    <col min="1932" max="1932" width="23.44140625" style="128" customWidth="1"/>
    <col min="1933" max="1933" width="9.109375" style="128" customWidth="1"/>
    <col min="1934" max="1934" width="19.44140625" style="128" customWidth="1"/>
    <col min="1935" max="1935" width="42.77734375" style="128" customWidth="1"/>
    <col min="1936" max="1936" width="5.88671875" style="128" customWidth="1"/>
    <col min="1937" max="1937" width="31.44140625" style="128" customWidth="1"/>
    <col min="1938" max="1938" width="16.109375" style="128" customWidth="1"/>
    <col min="1939" max="1940" width="9.21875" style="128" customWidth="1"/>
    <col min="1941" max="1941" width="11.109375" style="128" customWidth="1"/>
    <col min="1942" max="1942" width="2.109375" style="128" customWidth="1"/>
    <col min="1943" max="2148" width="10.88671875" style="128"/>
    <col min="2149" max="2149" width="12" style="128" customWidth="1"/>
    <col min="2150" max="2150" width="2.77734375" style="128" customWidth="1"/>
    <col min="2151" max="2152" width="6.44140625" style="128" customWidth="1"/>
    <col min="2153" max="2153" width="5.88671875" style="128" customWidth="1"/>
    <col min="2154" max="2154" width="6.44140625" style="128" customWidth="1"/>
    <col min="2155" max="2155" width="13.77734375" style="128" customWidth="1"/>
    <col min="2156" max="2157" width="9" style="128" customWidth="1"/>
    <col min="2158" max="2158" width="2.44140625" style="128" customWidth="1"/>
    <col min="2159" max="2159" width="8.88671875" style="128" customWidth="1"/>
    <col min="2160" max="2160" width="7.44140625" style="128" customWidth="1"/>
    <col min="2161" max="2163" width="3.77734375" style="128" customWidth="1"/>
    <col min="2164" max="2164" width="3.44140625" style="128" customWidth="1"/>
    <col min="2165" max="2165" width="2.88671875" style="128" customWidth="1"/>
    <col min="2166" max="2166" width="3" style="128" customWidth="1"/>
    <col min="2167" max="2169" width="0" style="128" hidden="1" customWidth="1"/>
    <col min="2170" max="2170" width="4.44140625" style="128" customWidth="1"/>
    <col min="2171" max="2171" width="0" style="128" hidden="1" customWidth="1"/>
    <col min="2172" max="2173" width="14.88671875" style="128" customWidth="1"/>
    <col min="2174" max="2174" width="15.109375" style="128" customWidth="1"/>
    <col min="2175" max="2175" width="6.44140625" style="128" customWidth="1"/>
    <col min="2176" max="2176" width="15.109375" style="128" customWidth="1"/>
    <col min="2177" max="2177" width="4.109375" style="128" customWidth="1"/>
    <col min="2178" max="2178" width="3" style="128" customWidth="1"/>
    <col min="2179" max="2181" width="0" style="128" hidden="1" customWidth="1"/>
    <col min="2182" max="2182" width="3" style="128" customWidth="1"/>
    <col min="2183" max="2183" width="0" style="128" hidden="1" customWidth="1"/>
    <col min="2184" max="2184" width="3" style="128" customWidth="1"/>
    <col min="2185" max="2185" width="0" style="128" hidden="1" customWidth="1"/>
    <col min="2186" max="2186" width="4.44140625" style="128" customWidth="1"/>
    <col min="2187" max="2187" width="34.21875" style="128" customWidth="1"/>
    <col min="2188" max="2188" width="23.44140625" style="128" customWidth="1"/>
    <col min="2189" max="2189" width="9.109375" style="128" customWidth="1"/>
    <col min="2190" max="2190" width="19.44140625" style="128" customWidth="1"/>
    <col min="2191" max="2191" width="42.77734375" style="128" customWidth="1"/>
    <col min="2192" max="2192" width="5.88671875" style="128" customWidth="1"/>
    <col min="2193" max="2193" width="31.44140625" style="128" customWidth="1"/>
    <col min="2194" max="2194" width="16.109375" style="128" customWidth="1"/>
    <col min="2195" max="2196" width="9.21875" style="128" customWidth="1"/>
    <col min="2197" max="2197" width="11.109375" style="128" customWidth="1"/>
    <col min="2198" max="2198" width="2.109375" style="128" customWidth="1"/>
    <col min="2199" max="2404" width="10.88671875" style="128"/>
    <col min="2405" max="2405" width="12" style="128" customWidth="1"/>
    <col min="2406" max="2406" width="2.77734375" style="128" customWidth="1"/>
    <col min="2407" max="2408" width="6.44140625" style="128" customWidth="1"/>
    <col min="2409" max="2409" width="5.88671875" style="128" customWidth="1"/>
    <col min="2410" max="2410" width="6.44140625" style="128" customWidth="1"/>
    <col min="2411" max="2411" width="13.77734375" style="128" customWidth="1"/>
    <col min="2412" max="2413" width="9" style="128" customWidth="1"/>
    <col min="2414" max="2414" width="2.44140625" style="128" customWidth="1"/>
    <col min="2415" max="2415" width="8.88671875" style="128" customWidth="1"/>
    <col min="2416" max="2416" width="7.44140625" style="128" customWidth="1"/>
    <col min="2417" max="2419" width="3.77734375" style="128" customWidth="1"/>
    <col min="2420" max="2420" width="3.44140625" style="128" customWidth="1"/>
    <col min="2421" max="2421" width="2.88671875" style="128" customWidth="1"/>
    <col min="2422" max="2422" width="3" style="128" customWidth="1"/>
    <col min="2423" max="2425" width="0" style="128" hidden="1" customWidth="1"/>
    <col min="2426" max="2426" width="4.44140625" style="128" customWidth="1"/>
    <col min="2427" max="2427" width="0" style="128" hidden="1" customWidth="1"/>
    <col min="2428" max="2429" width="14.88671875" style="128" customWidth="1"/>
    <col min="2430" max="2430" width="15.109375" style="128" customWidth="1"/>
    <col min="2431" max="2431" width="6.44140625" style="128" customWidth="1"/>
    <col min="2432" max="2432" width="15.109375" style="128" customWidth="1"/>
    <col min="2433" max="2433" width="4.109375" style="128" customWidth="1"/>
    <col min="2434" max="2434" width="3" style="128" customWidth="1"/>
    <col min="2435" max="2437" width="0" style="128" hidden="1" customWidth="1"/>
    <col min="2438" max="2438" width="3" style="128" customWidth="1"/>
    <col min="2439" max="2439" width="0" style="128" hidden="1" customWidth="1"/>
    <col min="2440" max="2440" width="3" style="128" customWidth="1"/>
    <col min="2441" max="2441" width="0" style="128" hidden="1" customWidth="1"/>
    <col min="2442" max="2442" width="4.44140625" style="128" customWidth="1"/>
    <col min="2443" max="2443" width="34.21875" style="128" customWidth="1"/>
    <col min="2444" max="2444" width="23.44140625" style="128" customWidth="1"/>
    <col min="2445" max="2445" width="9.109375" style="128" customWidth="1"/>
    <col min="2446" max="2446" width="19.44140625" style="128" customWidth="1"/>
    <col min="2447" max="2447" width="42.77734375" style="128" customWidth="1"/>
    <col min="2448" max="2448" width="5.88671875" style="128" customWidth="1"/>
    <col min="2449" max="2449" width="31.44140625" style="128" customWidth="1"/>
    <col min="2450" max="2450" width="16.109375" style="128" customWidth="1"/>
    <col min="2451" max="2452" width="9.21875" style="128" customWidth="1"/>
    <col min="2453" max="2453" width="11.109375" style="128" customWidth="1"/>
    <col min="2454" max="2454" width="2.109375" style="128" customWidth="1"/>
    <col min="2455" max="2660" width="10.88671875" style="128"/>
    <col min="2661" max="2661" width="12" style="128" customWidth="1"/>
    <col min="2662" max="2662" width="2.77734375" style="128" customWidth="1"/>
    <col min="2663" max="2664" width="6.44140625" style="128" customWidth="1"/>
    <col min="2665" max="2665" width="5.88671875" style="128" customWidth="1"/>
    <col min="2666" max="2666" width="6.44140625" style="128" customWidth="1"/>
    <col min="2667" max="2667" width="13.77734375" style="128" customWidth="1"/>
    <col min="2668" max="2669" width="9" style="128" customWidth="1"/>
    <col min="2670" max="2670" width="2.44140625" style="128" customWidth="1"/>
    <col min="2671" max="2671" width="8.88671875" style="128" customWidth="1"/>
    <col min="2672" max="2672" width="7.44140625" style="128" customWidth="1"/>
    <col min="2673" max="2675" width="3.77734375" style="128" customWidth="1"/>
    <col min="2676" max="2676" width="3.44140625" style="128" customWidth="1"/>
    <col min="2677" max="2677" width="2.88671875" style="128" customWidth="1"/>
    <col min="2678" max="2678" width="3" style="128" customWidth="1"/>
    <col min="2679" max="2681" width="0" style="128" hidden="1" customWidth="1"/>
    <col min="2682" max="2682" width="4.44140625" style="128" customWidth="1"/>
    <col min="2683" max="2683" width="0" style="128" hidden="1" customWidth="1"/>
    <col min="2684" max="2685" width="14.88671875" style="128" customWidth="1"/>
    <col min="2686" max="2686" width="15.109375" style="128" customWidth="1"/>
    <col min="2687" max="2687" width="6.44140625" style="128" customWidth="1"/>
    <col min="2688" max="2688" width="15.109375" style="128" customWidth="1"/>
    <col min="2689" max="2689" width="4.109375" style="128" customWidth="1"/>
    <col min="2690" max="2690" width="3" style="128" customWidth="1"/>
    <col min="2691" max="2693" width="0" style="128" hidden="1" customWidth="1"/>
    <col min="2694" max="2694" width="3" style="128" customWidth="1"/>
    <col min="2695" max="2695" width="0" style="128" hidden="1" customWidth="1"/>
    <col min="2696" max="2696" width="3" style="128" customWidth="1"/>
    <col min="2697" max="2697" width="0" style="128" hidden="1" customWidth="1"/>
    <col min="2698" max="2698" width="4.44140625" style="128" customWidth="1"/>
    <col min="2699" max="2699" width="34.21875" style="128" customWidth="1"/>
    <col min="2700" max="2700" width="23.44140625" style="128" customWidth="1"/>
    <col min="2701" max="2701" width="9.109375" style="128" customWidth="1"/>
    <col min="2702" max="2702" width="19.44140625" style="128" customWidth="1"/>
    <col min="2703" max="2703" width="42.77734375" style="128" customWidth="1"/>
    <col min="2704" max="2704" width="5.88671875" style="128" customWidth="1"/>
    <col min="2705" max="2705" width="31.44140625" style="128" customWidth="1"/>
    <col min="2706" max="2706" width="16.109375" style="128" customWidth="1"/>
    <col min="2707" max="2708" width="9.21875" style="128" customWidth="1"/>
    <col min="2709" max="2709" width="11.109375" style="128" customWidth="1"/>
    <col min="2710" max="2710" width="2.109375" style="128" customWidth="1"/>
    <col min="2711" max="2916" width="10.88671875" style="128"/>
    <col min="2917" max="2917" width="12" style="128" customWidth="1"/>
    <col min="2918" max="2918" width="2.77734375" style="128" customWidth="1"/>
    <col min="2919" max="2920" width="6.44140625" style="128" customWidth="1"/>
    <col min="2921" max="2921" width="5.88671875" style="128" customWidth="1"/>
    <col min="2922" max="2922" width="6.44140625" style="128" customWidth="1"/>
    <col min="2923" max="2923" width="13.77734375" style="128" customWidth="1"/>
    <col min="2924" max="2925" width="9" style="128" customWidth="1"/>
    <col min="2926" max="2926" width="2.44140625" style="128" customWidth="1"/>
    <col min="2927" max="2927" width="8.88671875" style="128" customWidth="1"/>
    <col min="2928" max="2928" width="7.44140625" style="128" customWidth="1"/>
    <col min="2929" max="2931" width="3.77734375" style="128" customWidth="1"/>
    <col min="2932" max="2932" width="3.44140625" style="128" customWidth="1"/>
    <col min="2933" max="2933" width="2.88671875" style="128" customWidth="1"/>
    <col min="2934" max="2934" width="3" style="128" customWidth="1"/>
    <col min="2935" max="2937" width="0" style="128" hidden="1" customWidth="1"/>
    <col min="2938" max="2938" width="4.44140625" style="128" customWidth="1"/>
    <col min="2939" max="2939" width="0" style="128" hidden="1" customWidth="1"/>
    <col min="2940" max="2941" width="14.88671875" style="128" customWidth="1"/>
    <col min="2942" max="2942" width="15.109375" style="128" customWidth="1"/>
    <col min="2943" max="2943" width="6.44140625" style="128" customWidth="1"/>
    <col min="2944" max="2944" width="15.109375" style="128" customWidth="1"/>
    <col min="2945" max="2945" width="4.109375" style="128" customWidth="1"/>
    <col min="2946" max="2946" width="3" style="128" customWidth="1"/>
    <col min="2947" max="2949" width="0" style="128" hidden="1" customWidth="1"/>
    <col min="2950" max="2950" width="3" style="128" customWidth="1"/>
    <col min="2951" max="2951" width="0" style="128" hidden="1" customWidth="1"/>
    <col min="2952" max="2952" width="3" style="128" customWidth="1"/>
    <col min="2953" max="2953" width="0" style="128" hidden="1" customWidth="1"/>
    <col min="2954" max="2954" width="4.44140625" style="128" customWidth="1"/>
    <col min="2955" max="2955" width="34.21875" style="128" customWidth="1"/>
    <col min="2956" max="2956" width="23.44140625" style="128" customWidth="1"/>
    <col min="2957" max="2957" width="9.109375" style="128" customWidth="1"/>
    <col min="2958" max="2958" width="19.44140625" style="128" customWidth="1"/>
    <col min="2959" max="2959" width="42.77734375" style="128" customWidth="1"/>
    <col min="2960" max="2960" width="5.88671875" style="128" customWidth="1"/>
    <col min="2961" max="2961" width="31.44140625" style="128" customWidth="1"/>
    <col min="2962" max="2962" width="16.109375" style="128" customWidth="1"/>
    <col min="2963" max="2964" width="9.21875" style="128" customWidth="1"/>
    <col min="2965" max="2965" width="11.109375" style="128" customWidth="1"/>
    <col min="2966" max="2966" width="2.109375" style="128" customWidth="1"/>
    <col min="2967" max="3172" width="10.88671875" style="128"/>
    <col min="3173" max="3173" width="12" style="128" customWidth="1"/>
    <col min="3174" max="3174" width="2.77734375" style="128" customWidth="1"/>
    <col min="3175" max="3176" width="6.44140625" style="128" customWidth="1"/>
    <col min="3177" max="3177" width="5.88671875" style="128" customWidth="1"/>
    <col min="3178" max="3178" width="6.44140625" style="128" customWidth="1"/>
    <col min="3179" max="3179" width="13.77734375" style="128" customWidth="1"/>
    <col min="3180" max="3181" width="9" style="128" customWidth="1"/>
    <col min="3182" max="3182" width="2.44140625" style="128" customWidth="1"/>
    <col min="3183" max="3183" width="8.88671875" style="128" customWidth="1"/>
    <col min="3184" max="3184" width="7.44140625" style="128" customWidth="1"/>
    <col min="3185" max="3187" width="3.77734375" style="128" customWidth="1"/>
    <col min="3188" max="3188" width="3.44140625" style="128" customWidth="1"/>
    <col min="3189" max="3189" width="2.88671875" style="128" customWidth="1"/>
    <col min="3190" max="3190" width="3" style="128" customWidth="1"/>
    <col min="3191" max="3193" width="0" style="128" hidden="1" customWidth="1"/>
    <col min="3194" max="3194" width="4.44140625" style="128" customWidth="1"/>
    <col min="3195" max="3195" width="0" style="128" hidden="1" customWidth="1"/>
    <col min="3196" max="3197" width="14.88671875" style="128" customWidth="1"/>
    <col min="3198" max="3198" width="15.109375" style="128" customWidth="1"/>
    <col min="3199" max="3199" width="6.44140625" style="128" customWidth="1"/>
    <col min="3200" max="3200" width="15.109375" style="128" customWidth="1"/>
    <col min="3201" max="3201" width="4.109375" style="128" customWidth="1"/>
    <col min="3202" max="3202" width="3" style="128" customWidth="1"/>
    <col min="3203" max="3205" width="0" style="128" hidden="1" customWidth="1"/>
    <col min="3206" max="3206" width="3" style="128" customWidth="1"/>
    <col min="3207" max="3207" width="0" style="128" hidden="1" customWidth="1"/>
    <col min="3208" max="3208" width="3" style="128" customWidth="1"/>
    <col min="3209" max="3209" width="0" style="128" hidden="1" customWidth="1"/>
    <col min="3210" max="3210" width="4.44140625" style="128" customWidth="1"/>
    <col min="3211" max="3211" width="34.21875" style="128" customWidth="1"/>
    <col min="3212" max="3212" width="23.44140625" style="128" customWidth="1"/>
    <col min="3213" max="3213" width="9.109375" style="128" customWidth="1"/>
    <col min="3214" max="3214" width="19.44140625" style="128" customWidth="1"/>
    <col min="3215" max="3215" width="42.77734375" style="128" customWidth="1"/>
    <col min="3216" max="3216" width="5.88671875" style="128" customWidth="1"/>
    <col min="3217" max="3217" width="31.44140625" style="128" customWidth="1"/>
    <col min="3218" max="3218" width="16.109375" style="128" customWidth="1"/>
    <col min="3219" max="3220" width="9.21875" style="128" customWidth="1"/>
    <col min="3221" max="3221" width="11.109375" style="128" customWidth="1"/>
    <col min="3222" max="3222" width="2.109375" style="128" customWidth="1"/>
    <col min="3223" max="3428" width="10.88671875" style="128"/>
    <col min="3429" max="3429" width="12" style="128" customWidth="1"/>
    <col min="3430" max="3430" width="2.77734375" style="128" customWidth="1"/>
    <col min="3431" max="3432" width="6.44140625" style="128" customWidth="1"/>
    <col min="3433" max="3433" width="5.88671875" style="128" customWidth="1"/>
    <col min="3434" max="3434" width="6.44140625" style="128" customWidth="1"/>
    <col min="3435" max="3435" width="13.77734375" style="128" customWidth="1"/>
    <col min="3436" max="3437" width="9" style="128" customWidth="1"/>
    <col min="3438" max="3438" width="2.44140625" style="128" customWidth="1"/>
    <col min="3439" max="3439" width="8.88671875" style="128" customWidth="1"/>
    <col min="3440" max="3440" width="7.44140625" style="128" customWidth="1"/>
    <col min="3441" max="3443" width="3.77734375" style="128" customWidth="1"/>
    <col min="3444" max="3444" width="3.44140625" style="128" customWidth="1"/>
    <col min="3445" max="3445" width="2.88671875" style="128" customWidth="1"/>
    <col min="3446" max="3446" width="3" style="128" customWidth="1"/>
    <col min="3447" max="3449" width="0" style="128" hidden="1" customWidth="1"/>
    <col min="3450" max="3450" width="4.44140625" style="128" customWidth="1"/>
    <col min="3451" max="3451" width="0" style="128" hidden="1" customWidth="1"/>
    <col min="3452" max="3453" width="14.88671875" style="128" customWidth="1"/>
    <col min="3454" max="3454" width="15.109375" style="128" customWidth="1"/>
    <col min="3455" max="3455" width="6.44140625" style="128" customWidth="1"/>
    <col min="3456" max="3456" width="15.109375" style="128" customWidth="1"/>
    <col min="3457" max="3457" width="4.109375" style="128" customWidth="1"/>
    <col min="3458" max="3458" width="3" style="128" customWidth="1"/>
    <col min="3459" max="3461" width="0" style="128" hidden="1" customWidth="1"/>
    <col min="3462" max="3462" width="3" style="128" customWidth="1"/>
    <col min="3463" max="3463" width="0" style="128" hidden="1" customWidth="1"/>
    <col min="3464" max="3464" width="3" style="128" customWidth="1"/>
    <col min="3465" max="3465" width="0" style="128" hidden="1" customWidth="1"/>
    <col min="3466" max="3466" width="4.44140625" style="128" customWidth="1"/>
    <col min="3467" max="3467" width="34.21875" style="128" customWidth="1"/>
    <col min="3468" max="3468" width="23.44140625" style="128" customWidth="1"/>
    <col min="3469" max="3469" width="9.109375" style="128" customWidth="1"/>
    <col min="3470" max="3470" width="19.44140625" style="128" customWidth="1"/>
    <col min="3471" max="3471" width="42.77734375" style="128" customWidth="1"/>
    <col min="3472" max="3472" width="5.88671875" style="128" customWidth="1"/>
    <col min="3473" max="3473" width="31.44140625" style="128" customWidth="1"/>
    <col min="3474" max="3474" width="16.109375" style="128" customWidth="1"/>
    <col min="3475" max="3476" width="9.21875" style="128" customWidth="1"/>
    <col min="3477" max="3477" width="11.109375" style="128" customWidth="1"/>
    <col min="3478" max="3478" width="2.109375" style="128" customWidth="1"/>
    <col min="3479" max="3684" width="10.88671875" style="128"/>
    <col min="3685" max="3685" width="12" style="128" customWidth="1"/>
    <col min="3686" max="3686" width="2.77734375" style="128" customWidth="1"/>
    <col min="3687" max="3688" width="6.44140625" style="128" customWidth="1"/>
    <col min="3689" max="3689" width="5.88671875" style="128" customWidth="1"/>
    <col min="3690" max="3690" width="6.44140625" style="128" customWidth="1"/>
    <col min="3691" max="3691" width="13.77734375" style="128" customWidth="1"/>
    <col min="3692" max="3693" width="9" style="128" customWidth="1"/>
    <col min="3694" max="3694" width="2.44140625" style="128" customWidth="1"/>
    <col min="3695" max="3695" width="8.88671875" style="128" customWidth="1"/>
    <col min="3696" max="3696" width="7.44140625" style="128" customWidth="1"/>
    <col min="3697" max="3699" width="3.77734375" style="128" customWidth="1"/>
    <col min="3700" max="3700" width="3.44140625" style="128" customWidth="1"/>
    <col min="3701" max="3701" width="2.88671875" style="128" customWidth="1"/>
    <col min="3702" max="3702" width="3" style="128" customWidth="1"/>
    <col min="3703" max="3705" width="0" style="128" hidden="1" customWidth="1"/>
    <col min="3706" max="3706" width="4.44140625" style="128" customWidth="1"/>
    <col min="3707" max="3707" width="0" style="128" hidden="1" customWidth="1"/>
    <col min="3708" max="3709" width="14.88671875" style="128" customWidth="1"/>
    <col min="3710" max="3710" width="15.109375" style="128" customWidth="1"/>
    <col min="3711" max="3711" width="6.44140625" style="128" customWidth="1"/>
    <col min="3712" max="3712" width="15.109375" style="128" customWidth="1"/>
    <col min="3713" max="3713" width="4.109375" style="128" customWidth="1"/>
    <col min="3714" max="3714" width="3" style="128" customWidth="1"/>
    <col min="3715" max="3717" width="0" style="128" hidden="1" customWidth="1"/>
    <col min="3718" max="3718" width="3" style="128" customWidth="1"/>
    <col min="3719" max="3719" width="0" style="128" hidden="1" customWidth="1"/>
    <col min="3720" max="3720" width="3" style="128" customWidth="1"/>
    <col min="3721" max="3721" width="0" style="128" hidden="1" customWidth="1"/>
    <col min="3722" max="3722" width="4.44140625" style="128" customWidth="1"/>
    <col min="3723" max="3723" width="34.21875" style="128" customWidth="1"/>
    <col min="3724" max="3724" width="23.44140625" style="128" customWidth="1"/>
    <col min="3725" max="3725" width="9.109375" style="128" customWidth="1"/>
    <col min="3726" max="3726" width="19.44140625" style="128" customWidth="1"/>
    <col min="3727" max="3727" width="42.77734375" style="128" customWidth="1"/>
    <col min="3728" max="3728" width="5.88671875" style="128" customWidth="1"/>
    <col min="3729" max="3729" width="31.44140625" style="128" customWidth="1"/>
    <col min="3730" max="3730" width="16.109375" style="128" customWidth="1"/>
    <col min="3731" max="3732" width="9.21875" style="128" customWidth="1"/>
    <col min="3733" max="3733" width="11.109375" style="128" customWidth="1"/>
    <col min="3734" max="3734" width="2.109375" style="128" customWidth="1"/>
    <col min="3735" max="3940" width="10.88671875" style="128"/>
    <col min="3941" max="3941" width="12" style="128" customWidth="1"/>
    <col min="3942" max="3942" width="2.77734375" style="128" customWidth="1"/>
    <col min="3943" max="3944" width="6.44140625" style="128" customWidth="1"/>
    <col min="3945" max="3945" width="5.88671875" style="128" customWidth="1"/>
    <col min="3946" max="3946" width="6.44140625" style="128" customWidth="1"/>
    <col min="3947" max="3947" width="13.77734375" style="128" customWidth="1"/>
    <col min="3948" max="3949" width="9" style="128" customWidth="1"/>
    <col min="3950" max="3950" width="2.44140625" style="128" customWidth="1"/>
    <col min="3951" max="3951" width="8.88671875" style="128" customWidth="1"/>
    <col min="3952" max="3952" width="7.44140625" style="128" customWidth="1"/>
    <col min="3953" max="3955" width="3.77734375" style="128" customWidth="1"/>
    <col min="3956" max="3956" width="3.44140625" style="128" customWidth="1"/>
    <col min="3957" max="3957" width="2.88671875" style="128" customWidth="1"/>
    <col min="3958" max="3958" width="3" style="128" customWidth="1"/>
    <col min="3959" max="3961" width="0" style="128" hidden="1" customWidth="1"/>
    <col min="3962" max="3962" width="4.44140625" style="128" customWidth="1"/>
    <col min="3963" max="3963" width="0" style="128" hidden="1" customWidth="1"/>
    <col min="3964" max="3965" width="14.88671875" style="128" customWidth="1"/>
    <col min="3966" max="3966" width="15.109375" style="128" customWidth="1"/>
    <col min="3967" max="3967" width="6.44140625" style="128" customWidth="1"/>
    <col min="3968" max="3968" width="15.109375" style="128" customWidth="1"/>
    <col min="3969" max="3969" width="4.109375" style="128" customWidth="1"/>
    <col min="3970" max="3970" width="3" style="128" customWidth="1"/>
    <col min="3971" max="3973" width="0" style="128" hidden="1" customWidth="1"/>
    <col min="3974" max="3974" width="3" style="128" customWidth="1"/>
    <col min="3975" max="3975" width="0" style="128" hidden="1" customWidth="1"/>
    <col min="3976" max="3976" width="3" style="128" customWidth="1"/>
    <col min="3977" max="3977" width="0" style="128" hidden="1" customWidth="1"/>
    <col min="3978" max="3978" width="4.44140625" style="128" customWidth="1"/>
    <col min="3979" max="3979" width="34.21875" style="128" customWidth="1"/>
    <col min="3980" max="3980" width="23.44140625" style="128" customWidth="1"/>
    <col min="3981" max="3981" width="9.109375" style="128" customWidth="1"/>
    <col min="3982" max="3982" width="19.44140625" style="128" customWidth="1"/>
    <col min="3983" max="3983" width="42.77734375" style="128" customWidth="1"/>
    <col min="3984" max="3984" width="5.88671875" style="128" customWidth="1"/>
    <col min="3985" max="3985" width="31.44140625" style="128" customWidth="1"/>
    <col min="3986" max="3986" width="16.109375" style="128" customWidth="1"/>
    <col min="3987" max="3988" width="9.21875" style="128" customWidth="1"/>
    <col min="3989" max="3989" width="11.109375" style="128" customWidth="1"/>
    <col min="3990" max="3990" width="2.109375" style="128" customWidth="1"/>
    <col min="3991" max="4196" width="10.88671875" style="128"/>
    <col min="4197" max="4197" width="12" style="128" customWidth="1"/>
    <col min="4198" max="4198" width="2.77734375" style="128" customWidth="1"/>
    <col min="4199" max="4200" width="6.44140625" style="128" customWidth="1"/>
    <col min="4201" max="4201" width="5.88671875" style="128" customWidth="1"/>
    <col min="4202" max="4202" width="6.44140625" style="128" customWidth="1"/>
    <col min="4203" max="4203" width="13.77734375" style="128" customWidth="1"/>
    <col min="4204" max="4205" width="9" style="128" customWidth="1"/>
    <col min="4206" max="4206" width="2.44140625" style="128" customWidth="1"/>
    <col min="4207" max="4207" width="8.88671875" style="128" customWidth="1"/>
    <col min="4208" max="4208" width="7.44140625" style="128" customWidth="1"/>
    <col min="4209" max="4211" width="3.77734375" style="128" customWidth="1"/>
    <col min="4212" max="4212" width="3.44140625" style="128" customWidth="1"/>
    <col min="4213" max="4213" width="2.88671875" style="128" customWidth="1"/>
    <col min="4214" max="4214" width="3" style="128" customWidth="1"/>
    <col min="4215" max="4217" width="0" style="128" hidden="1" customWidth="1"/>
    <col min="4218" max="4218" width="4.44140625" style="128" customWidth="1"/>
    <col min="4219" max="4219" width="0" style="128" hidden="1" customWidth="1"/>
    <col min="4220" max="4221" width="14.88671875" style="128" customWidth="1"/>
    <col min="4222" max="4222" width="15.109375" style="128" customWidth="1"/>
    <col min="4223" max="4223" width="6.44140625" style="128" customWidth="1"/>
    <col min="4224" max="4224" width="15.109375" style="128" customWidth="1"/>
    <col min="4225" max="4225" width="4.109375" style="128" customWidth="1"/>
    <col min="4226" max="4226" width="3" style="128" customWidth="1"/>
    <col min="4227" max="4229" width="0" style="128" hidden="1" customWidth="1"/>
    <col min="4230" max="4230" width="3" style="128" customWidth="1"/>
    <col min="4231" max="4231" width="0" style="128" hidden="1" customWidth="1"/>
    <col min="4232" max="4232" width="3" style="128" customWidth="1"/>
    <col min="4233" max="4233" width="0" style="128" hidden="1" customWidth="1"/>
    <col min="4234" max="4234" width="4.44140625" style="128" customWidth="1"/>
    <col min="4235" max="4235" width="34.21875" style="128" customWidth="1"/>
    <col min="4236" max="4236" width="23.44140625" style="128" customWidth="1"/>
    <col min="4237" max="4237" width="9.109375" style="128" customWidth="1"/>
    <col min="4238" max="4238" width="19.44140625" style="128" customWidth="1"/>
    <col min="4239" max="4239" width="42.77734375" style="128" customWidth="1"/>
    <col min="4240" max="4240" width="5.88671875" style="128" customWidth="1"/>
    <col min="4241" max="4241" width="31.44140625" style="128" customWidth="1"/>
    <col min="4242" max="4242" width="16.109375" style="128" customWidth="1"/>
    <col min="4243" max="4244" width="9.21875" style="128" customWidth="1"/>
    <col min="4245" max="4245" width="11.109375" style="128" customWidth="1"/>
    <col min="4246" max="4246" width="2.109375" style="128" customWidth="1"/>
    <col min="4247" max="4452" width="10.88671875" style="128"/>
    <col min="4453" max="4453" width="12" style="128" customWidth="1"/>
    <col min="4454" max="4454" width="2.77734375" style="128" customWidth="1"/>
    <col min="4455" max="4456" width="6.44140625" style="128" customWidth="1"/>
    <col min="4457" max="4457" width="5.88671875" style="128" customWidth="1"/>
    <col min="4458" max="4458" width="6.44140625" style="128" customWidth="1"/>
    <col min="4459" max="4459" width="13.77734375" style="128" customWidth="1"/>
    <col min="4460" max="4461" width="9" style="128" customWidth="1"/>
    <col min="4462" max="4462" width="2.44140625" style="128" customWidth="1"/>
    <col min="4463" max="4463" width="8.88671875" style="128" customWidth="1"/>
    <col min="4464" max="4464" width="7.44140625" style="128" customWidth="1"/>
    <col min="4465" max="4467" width="3.77734375" style="128" customWidth="1"/>
    <col min="4468" max="4468" width="3.44140625" style="128" customWidth="1"/>
    <col min="4469" max="4469" width="2.88671875" style="128" customWidth="1"/>
    <col min="4470" max="4470" width="3" style="128" customWidth="1"/>
    <col min="4471" max="4473" width="0" style="128" hidden="1" customWidth="1"/>
    <col min="4474" max="4474" width="4.44140625" style="128" customWidth="1"/>
    <col min="4475" max="4475" width="0" style="128" hidden="1" customWidth="1"/>
    <col min="4476" max="4477" width="14.88671875" style="128" customWidth="1"/>
    <col min="4478" max="4478" width="15.109375" style="128" customWidth="1"/>
    <col min="4479" max="4479" width="6.44140625" style="128" customWidth="1"/>
    <col min="4480" max="4480" width="15.109375" style="128" customWidth="1"/>
    <col min="4481" max="4481" width="4.109375" style="128" customWidth="1"/>
    <col min="4482" max="4482" width="3" style="128" customWidth="1"/>
    <col min="4483" max="4485" width="0" style="128" hidden="1" customWidth="1"/>
    <col min="4486" max="4486" width="3" style="128" customWidth="1"/>
    <col min="4487" max="4487" width="0" style="128" hidden="1" customWidth="1"/>
    <col min="4488" max="4488" width="3" style="128" customWidth="1"/>
    <col min="4489" max="4489" width="0" style="128" hidden="1" customWidth="1"/>
    <col min="4490" max="4490" width="4.44140625" style="128" customWidth="1"/>
    <col min="4491" max="4491" width="34.21875" style="128" customWidth="1"/>
    <col min="4492" max="4492" width="23.44140625" style="128" customWidth="1"/>
    <col min="4493" max="4493" width="9.109375" style="128" customWidth="1"/>
    <col min="4494" max="4494" width="19.44140625" style="128" customWidth="1"/>
    <col min="4495" max="4495" width="42.77734375" style="128" customWidth="1"/>
    <col min="4496" max="4496" width="5.88671875" style="128" customWidth="1"/>
    <col min="4497" max="4497" width="31.44140625" style="128" customWidth="1"/>
    <col min="4498" max="4498" width="16.109375" style="128" customWidth="1"/>
    <col min="4499" max="4500" width="9.21875" style="128" customWidth="1"/>
    <col min="4501" max="4501" width="11.109375" style="128" customWidth="1"/>
    <col min="4502" max="4502" width="2.109375" style="128" customWidth="1"/>
    <col min="4503" max="4708" width="10.88671875" style="128"/>
    <col min="4709" max="4709" width="12" style="128" customWidth="1"/>
    <col min="4710" max="4710" width="2.77734375" style="128" customWidth="1"/>
    <col min="4711" max="4712" width="6.44140625" style="128" customWidth="1"/>
    <col min="4713" max="4713" width="5.88671875" style="128" customWidth="1"/>
    <col min="4714" max="4714" width="6.44140625" style="128" customWidth="1"/>
    <col min="4715" max="4715" width="13.77734375" style="128" customWidth="1"/>
    <col min="4716" max="4717" width="9" style="128" customWidth="1"/>
    <col min="4718" max="4718" width="2.44140625" style="128" customWidth="1"/>
    <col min="4719" max="4719" width="8.88671875" style="128" customWidth="1"/>
    <col min="4720" max="4720" width="7.44140625" style="128" customWidth="1"/>
    <col min="4721" max="4723" width="3.77734375" style="128" customWidth="1"/>
    <col min="4724" max="4724" width="3.44140625" style="128" customWidth="1"/>
    <col min="4725" max="4725" width="2.88671875" style="128" customWidth="1"/>
    <col min="4726" max="4726" width="3" style="128" customWidth="1"/>
    <col min="4727" max="4729" width="0" style="128" hidden="1" customWidth="1"/>
    <col min="4730" max="4730" width="4.44140625" style="128" customWidth="1"/>
    <col min="4731" max="4731" width="0" style="128" hidden="1" customWidth="1"/>
    <col min="4732" max="4733" width="14.88671875" style="128" customWidth="1"/>
    <col min="4734" max="4734" width="15.109375" style="128" customWidth="1"/>
    <col min="4735" max="4735" width="6.44140625" style="128" customWidth="1"/>
    <col min="4736" max="4736" width="15.109375" style="128" customWidth="1"/>
    <col min="4737" max="4737" width="4.109375" style="128" customWidth="1"/>
    <col min="4738" max="4738" width="3" style="128" customWidth="1"/>
    <col min="4739" max="4741" width="0" style="128" hidden="1" customWidth="1"/>
    <col min="4742" max="4742" width="3" style="128" customWidth="1"/>
    <col min="4743" max="4743" width="0" style="128" hidden="1" customWidth="1"/>
    <col min="4744" max="4744" width="3" style="128" customWidth="1"/>
    <col min="4745" max="4745" width="0" style="128" hidden="1" customWidth="1"/>
    <col min="4746" max="4746" width="4.44140625" style="128" customWidth="1"/>
    <col min="4747" max="4747" width="34.21875" style="128" customWidth="1"/>
    <col min="4748" max="4748" width="23.44140625" style="128" customWidth="1"/>
    <col min="4749" max="4749" width="9.109375" style="128" customWidth="1"/>
    <col min="4750" max="4750" width="19.44140625" style="128" customWidth="1"/>
    <col min="4751" max="4751" width="42.77734375" style="128" customWidth="1"/>
    <col min="4752" max="4752" width="5.88671875" style="128" customWidth="1"/>
    <col min="4753" max="4753" width="31.44140625" style="128" customWidth="1"/>
    <col min="4754" max="4754" width="16.109375" style="128" customWidth="1"/>
    <col min="4755" max="4756" width="9.21875" style="128" customWidth="1"/>
    <col min="4757" max="4757" width="11.109375" style="128" customWidth="1"/>
    <col min="4758" max="4758" width="2.109375" style="128" customWidth="1"/>
    <col min="4759" max="4964" width="10.88671875" style="128"/>
    <col min="4965" max="4965" width="12" style="128" customWidth="1"/>
    <col min="4966" max="4966" width="2.77734375" style="128" customWidth="1"/>
    <col min="4967" max="4968" width="6.44140625" style="128" customWidth="1"/>
    <col min="4969" max="4969" width="5.88671875" style="128" customWidth="1"/>
    <col min="4970" max="4970" width="6.44140625" style="128" customWidth="1"/>
    <col min="4971" max="4971" width="13.77734375" style="128" customWidth="1"/>
    <col min="4972" max="4973" width="9" style="128" customWidth="1"/>
    <col min="4974" max="4974" width="2.44140625" style="128" customWidth="1"/>
    <col min="4975" max="4975" width="8.88671875" style="128" customWidth="1"/>
    <col min="4976" max="4976" width="7.44140625" style="128" customWidth="1"/>
    <col min="4977" max="4979" width="3.77734375" style="128" customWidth="1"/>
    <col min="4980" max="4980" width="3.44140625" style="128" customWidth="1"/>
    <col min="4981" max="4981" width="2.88671875" style="128" customWidth="1"/>
    <col min="4982" max="4982" width="3" style="128" customWidth="1"/>
    <col min="4983" max="4985" width="0" style="128" hidden="1" customWidth="1"/>
    <col min="4986" max="4986" width="4.44140625" style="128" customWidth="1"/>
    <col min="4987" max="4987" width="0" style="128" hidden="1" customWidth="1"/>
    <col min="4988" max="4989" width="14.88671875" style="128" customWidth="1"/>
    <col min="4990" max="4990" width="15.109375" style="128" customWidth="1"/>
    <col min="4991" max="4991" width="6.44140625" style="128" customWidth="1"/>
    <col min="4992" max="4992" width="15.109375" style="128" customWidth="1"/>
    <col min="4993" max="4993" width="4.109375" style="128" customWidth="1"/>
    <col min="4994" max="4994" width="3" style="128" customWidth="1"/>
    <col min="4995" max="4997" width="0" style="128" hidden="1" customWidth="1"/>
    <col min="4998" max="4998" width="3" style="128" customWidth="1"/>
    <col min="4999" max="4999" width="0" style="128" hidden="1" customWidth="1"/>
    <col min="5000" max="5000" width="3" style="128" customWidth="1"/>
    <col min="5001" max="5001" width="0" style="128" hidden="1" customWidth="1"/>
    <col min="5002" max="5002" width="4.44140625" style="128" customWidth="1"/>
    <col min="5003" max="5003" width="34.21875" style="128" customWidth="1"/>
    <col min="5004" max="5004" width="23.44140625" style="128" customWidth="1"/>
    <col min="5005" max="5005" width="9.109375" style="128" customWidth="1"/>
    <col min="5006" max="5006" width="19.44140625" style="128" customWidth="1"/>
    <col min="5007" max="5007" width="42.77734375" style="128" customWidth="1"/>
    <col min="5008" max="5008" width="5.88671875" style="128" customWidth="1"/>
    <col min="5009" max="5009" width="31.44140625" style="128" customWidth="1"/>
    <col min="5010" max="5010" width="16.109375" style="128" customWidth="1"/>
    <col min="5011" max="5012" width="9.21875" style="128" customWidth="1"/>
    <col min="5013" max="5013" width="11.109375" style="128" customWidth="1"/>
    <col min="5014" max="5014" width="2.109375" style="128" customWidth="1"/>
    <col min="5015" max="5220" width="10.88671875" style="128"/>
    <col min="5221" max="5221" width="12" style="128" customWidth="1"/>
    <col min="5222" max="5222" width="2.77734375" style="128" customWidth="1"/>
    <col min="5223" max="5224" width="6.44140625" style="128" customWidth="1"/>
    <col min="5225" max="5225" width="5.88671875" style="128" customWidth="1"/>
    <col min="5226" max="5226" width="6.44140625" style="128" customWidth="1"/>
    <col min="5227" max="5227" width="13.77734375" style="128" customWidth="1"/>
    <col min="5228" max="5229" width="9" style="128" customWidth="1"/>
    <col min="5230" max="5230" width="2.44140625" style="128" customWidth="1"/>
    <col min="5231" max="5231" width="8.88671875" style="128" customWidth="1"/>
    <col min="5232" max="5232" width="7.44140625" style="128" customWidth="1"/>
    <col min="5233" max="5235" width="3.77734375" style="128" customWidth="1"/>
    <col min="5236" max="5236" width="3.44140625" style="128" customWidth="1"/>
    <col min="5237" max="5237" width="2.88671875" style="128" customWidth="1"/>
    <col min="5238" max="5238" width="3" style="128" customWidth="1"/>
    <col min="5239" max="5241" width="0" style="128" hidden="1" customWidth="1"/>
    <col min="5242" max="5242" width="4.44140625" style="128" customWidth="1"/>
    <col min="5243" max="5243" width="0" style="128" hidden="1" customWidth="1"/>
    <col min="5244" max="5245" width="14.88671875" style="128" customWidth="1"/>
    <col min="5246" max="5246" width="15.109375" style="128" customWidth="1"/>
    <col min="5247" max="5247" width="6.44140625" style="128" customWidth="1"/>
    <col min="5248" max="5248" width="15.109375" style="128" customWidth="1"/>
    <col min="5249" max="5249" width="4.109375" style="128" customWidth="1"/>
    <col min="5250" max="5250" width="3" style="128" customWidth="1"/>
    <col min="5251" max="5253" width="0" style="128" hidden="1" customWidth="1"/>
    <col min="5254" max="5254" width="3" style="128" customWidth="1"/>
    <col min="5255" max="5255" width="0" style="128" hidden="1" customWidth="1"/>
    <col min="5256" max="5256" width="3" style="128" customWidth="1"/>
    <col min="5257" max="5257" width="0" style="128" hidden="1" customWidth="1"/>
    <col min="5258" max="5258" width="4.44140625" style="128" customWidth="1"/>
    <col min="5259" max="5259" width="34.21875" style="128" customWidth="1"/>
    <col min="5260" max="5260" width="23.44140625" style="128" customWidth="1"/>
    <col min="5261" max="5261" width="9.109375" style="128" customWidth="1"/>
    <col min="5262" max="5262" width="19.44140625" style="128" customWidth="1"/>
    <col min="5263" max="5263" width="42.77734375" style="128" customWidth="1"/>
    <col min="5264" max="5264" width="5.88671875" style="128" customWidth="1"/>
    <col min="5265" max="5265" width="31.44140625" style="128" customWidth="1"/>
    <col min="5266" max="5266" width="16.109375" style="128" customWidth="1"/>
    <col min="5267" max="5268" width="9.21875" style="128" customWidth="1"/>
    <col min="5269" max="5269" width="11.109375" style="128" customWidth="1"/>
    <col min="5270" max="5270" width="2.109375" style="128" customWidth="1"/>
    <col min="5271" max="5476" width="10.88671875" style="128"/>
    <col min="5477" max="5477" width="12" style="128" customWidth="1"/>
    <col min="5478" max="5478" width="2.77734375" style="128" customWidth="1"/>
    <col min="5479" max="5480" width="6.44140625" style="128" customWidth="1"/>
    <col min="5481" max="5481" width="5.88671875" style="128" customWidth="1"/>
    <col min="5482" max="5482" width="6.44140625" style="128" customWidth="1"/>
    <col min="5483" max="5483" width="13.77734375" style="128" customWidth="1"/>
    <col min="5484" max="5485" width="9" style="128" customWidth="1"/>
    <col min="5486" max="5486" width="2.44140625" style="128" customWidth="1"/>
    <col min="5487" max="5487" width="8.88671875" style="128" customWidth="1"/>
    <col min="5488" max="5488" width="7.44140625" style="128" customWidth="1"/>
    <col min="5489" max="5491" width="3.77734375" style="128" customWidth="1"/>
    <col min="5492" max="5492" width="3.44140625" style="128" customWidth="1"/>
    <col min="5493" max="5493" width="2.88671875" style="128" customWidth="1"/>
    <col min="5494" max="5494" width="3" style="128" customWidth="1"/>
    <col min="5495" max="5497" width="0" style="128" hidden="1" customWidth="1"/>
    <col min="5498" max="5498" width="4.44140625" style="128" customWidth="1"/>
    <col min="5499" max="5499" width="0" style="128" hidden="1" customWidth="1"/>
    <col min="5500" max="5501" width="14.88671875" style="128" customWidth="1"/>
    <col min="5502" max="5502" width="15.109375" style="128" customWidth="1"/>
    <col min="5503" max="5503" width="6.44140625" style="128" customWidth="1"/>
    <col min="5504" max="5504" width="15.109375" style="128" customWidth="1"/>
    <col min="5505" max="5505" width="4.109375" style="128" customWidth="1"/>
    <col min="5506" max="5506" width="3" style="128" customWidth="1"/>
    <col min="5507" max="5509" width="0" style="128" hidden="1" customWidth="1"/>
    <col min="5510" max="5510" width="3" style="128" customWidth="1"/>
    <col min="5511" max="5511" width="0" style="128" hidden="1" customWidth="1"/>
    <col min="5512" max="5512" width="3" style="128" customWidth="1"/>
    <col min="5513" max="5513" width="0" style="128" hidden="1" customWidth="1"/>
    <col min="5514" max="5514" width="4.44140625" style="128" customWidth="1"/>
    <col min="5515" max="5515" width="34.21875" style="128" customWidth="1"/>
    <col min="5516" max="5516" width="23.44140625" style="128" customWidth="1"/>
    <col min="5517" max="5517" width="9.109375" style="128" customWidth="1"/>
    <col min="5518" max="5518" width="19.44140625" style="128" customWidth="1"/>
    <col min="5519" max="5519" width="42.77734375" style="128" customWidth="1"/>
    <col min="5520" max="5520" width="5.88671875" style="128" customWidth="1"/>
    <col min="5521" max="5521" width="31.44140625" style="128" customWidth="1"/>
    <col min="5522" max="5522" width="16.109375" style="128" customWidth="1"/>
    <col min="5523" max="5524" width="9.21875" style="128" customWidth="1"/>
    <col min="5525" max="5525" width="11.109375" style="128" customWidth="1"/>
    <col min="5526" max="5526" width="2.109375" style="128" customWidth="1"/>
    <col min="5527" max="5732" width="10.88671875" style="128"/>
    <col min="5733" max="5733" width="12" style="128" customWidth="1"/>
    <col min="5734" max="5734" width="2.77734375" style="128" customWidth="1"/>
    <col min="5735" max="5736" width="6.44140625" style="128" customWidth="1"/>
    <col min="5737" max="5737" width="5.88671875" style="128" customWidth="1"/>
    <col min="5738" max="5738" width="6.44140625" style="128" customWidth="1"/>
    <col min="5739" max="5739" width="13.77734375" style="128" customWidth="1"/>
    <col min="5740" max="5741" width="9" style="128" customWidth="1"/>
    <col min="5742" max="5742" width="2.44140625" style="128" customWidth="1"/>
    <col min="5743" max="5743" width="8.88671875" style="128" customWidth="1"/>
    <col min="5744" max="5744" width="7.44140625" style="128" customWidth="1"/>
    <col min="5745" max="5747" width="3.77734375" style="128" customWidth="1"/>
    <col min="5748" max="5748" width="3.44140625" style="128" customWidth="1"/>
    <col min="5749" max="5749" width="2.88671875" style="128" customWidth="1"/>
    <col min="5750" max="5750" width="3" style="128" customWidth="1"/>
    <col min="5751" max="5753" width="0" style="128" hidden="1" customWidth="1"/>
    <col min="5754" max="5754" width="4.44140625" style="128" customWidth="1"/>
    <col min="5755" max="5755" width="0" style="128" hidden="1" customWidth="1"/>
    <col min="5756" max="5757" width="14.88671875" style="128" customWidth="1"/>
    <col min="5758" max="5758" width="15.109375" style="128" customWidth="1"/>
    <col min="5759" max="5759" width="6.44140625" style="128" customWidth="1"/>
    <col min="5760" max="5760" width="15.109375" style="128" customWidth="1"/>
    <col min="5761" max="5761" width="4.109375" style="128" customWidth="1"/>
    <col min="5762" max="5762" width="3" style="128" customWidth="1"/>
    <col min="5763" max="5765" width="0" style="128" hidden="1" customWidth="1"/>
    <col min="5766" max="5766" width="3" style="128" customWidth="1"/>
    <col min="5767" max="5767" width="0" style="128" hidden="1" customWidth="1"/>
    <col min="5768" max="5768" width="3" style="128" customWidth="1"/>
    <col min="5769" max="5769" width="0" style="128" hidden="1" customWidth="1"/>
    <col min="5770" max="5770" width="4.44140625" style="128" customWidth="1"/>
    <col min="5771" max="5771" width="34.21875" style="128" customWidth="1"/>
    <col min="5772" max="5772" width="23.44140625" style="128" customWidth="1"/>
    <col min="5773" max="5773" width="9.109375" style="128" customWidth="1"/>
    <col min="5774" max="5774" width="19.44140625" style="128" customWidth="1"/>
    <col min="5775" max="5775" width="42.77734375" style="128" customWidth="1"/>
    <col min="5776" max="5776" width="5.88671875" style="128" customWidth="1"/>
    <col min="5777" max="5777" width="31.44140625" style="128" customWidth="1"/>
    <col min="5778" max="5778" width="16.109375" style="128" customWidth="1"/>
    <col min="5779" max="5780" width="9.21875" style="128" customWidth="1"/>
    <col min="5781" max="5781" width="11.109375" style="128" customWidth="1"/>
    <col min="5782" max="5782" width="2.109375" style="128" customWidth="1"/>
    <col min="5783" max="5988" width="10.88671875" style="128"/>
    <col min="5989" max="5989" width="12" style="128" customWidth="1"/>
    <col min="5990" max="5990" width="2.77734375" style="128" customWidth="1"/>
    <col min="5991" max="5992" width="6.44140625" style="128" customWidth="1"/>
    <col min="5993" max="5993" width="5.88671875" style="128" customWidth="1"/>
    <col min="5994" max="5994" width="6.44140625" style="128" customWidth="1"/>
    <col min="5995" max="5995" width="13.77734375" style="128" customWidth="1"/>
    <col min="5996" max="5997" width="9" style="128" customWidth="1"/>
    <col min="5998" max="5998" width="2.44140625" style="128" customWidth="1"/>
    <col min="5999" max="5999" width="8.88671875" style="128" customWidth="1"/>
    <col min="6000" max="6000" width="7.44140625" style="128" customWidth="1"/>
    <col min="6001" max="6003" width="3.77734375" style="128" customWidth="1"/>
    <col min="6004" max="6004" width="3.44140625" style="128" customWidth="1"/>
    <col min="6005" max="6005" width="2.88671875" style="128" customWidth="1"/>
    <col min="6006" max="6006" width="3" style="128" customWidth="1"/>
    <col min="6007" max="6009" width="0" style="128" hidden="1" customWidth="1"/>
    <col min="6010" max="6010" width="4.44140625" style="128" customWidth="1"/>
    <col min="6011" max="6011" width="0" style="128" hidden="1" customWidth="1"/>
    <col min="6012" max="6013" width="14.88671875" style="128" customWidth="1"/>
    <col min="6014" max="6014" width="15.109375" style="128" customWidth="1"/>
    <col min="6015" max="6015" width="6.44140625" style="128" customWidth="1"/>
    <col min="6016" max="6016" width="15.109375" style="128" customWidth="1"/>
    <col min="6017" max="6017" width="4.109375" style="128" customWidth="1"/>
    <col min="6018" max="6018" width="3" style="128" customWidth="1"/>
    <col min="6019" max="6021" width="0" style="128" hidden="1" customWidth="1"/>
    <col min="6022" max="6022" width="3" style="128" customWidth="1"/>
    <col min="6023" max="6023" width="0" style="128" hidden="1" customWidth="1"/>
    <col min="6024" max="6024" width="3" style="128" customWidth="1"/>
    <col min="6025" max="6025" width="0" style="128" hidden="1" customWidth="1"/>
    <col min="6026" max="6026" width="4.44140625" style="128" customWidth="1"/>
    <col min="6027" max="6027" width="34.21875" style="128" customWidth="1"/>
    <col min="6028" max="6028" width="23.44140625" style="128" customWidth="1"/>
    <col min="6029" max="6029" width="9.109375" style="128" customWidth="1"/>
    <col min="6030" max="6030" width="19.44140625" style="128" customWidth="1"/>
    <col min="6031" max="6031" width="42.77734375" style="128" customWidth="1"/>
    <col min="6032" max="6032" width="5.88671875" style="128" customWidth="1"/>
    <col min="6033" max="6033" width="31.44140625" style="128" customWidth="1"/>
    <col min="6034" max="6034" width="16.109375" style="128" customWidth="1"/>
    <col min="6035" max="6036" width="9.21875" style="128" customWidth="1"/>
    <col min="6037" max="6037" width="11.109375" style="128" customWidth="1"/>
    <col min="6038" max="6038" width="2.109375" style="128" customWidth="1"/>
    <col min="6039" max="6244" width="10.88671875" style="128"/>
    <col min="6245" max="6245" width="12" style="128" customWidth="1"/>
    <col min="6246" max="6246" width="2.77734375" style="128" customWidth="1"/>
    <col min="6247" max="6248" width="6.44140625" style="128" customWidth="1"/>
    <col min="6249" max="6249" width="5.88671875" style="128" customWidth="1"/>
    <col min="6250" max="6250" width="6.44140625" style="128" customWidth="1"/>
    <col min="6251" max="6251" width="13.77734375" style="128" customWidth="1"/>
    <col min="6252" max="6253" width="9" style="128" customWidth="1"/>
    <col min="6254" max="6254" width="2.44140625" style="128" customWidth="1"/>
    <col min="6255" max="6255" width="8.88671875" style="128" customWidth="1"/>
    <col min="6256" max="6256" width="7.44140625" style="128" customWidth="1"/>
    <col min="6257" max="6259" width="3.77734375" style="128" customWidth="1"/>
    <col min="6260" max="6260" width="3.44140625" style="128" customWidth="1"/>
    <col min="6261" max="6261" width="2.88671875" style="128" customWidth="1"/>
    <col min="6262" max="6262" width="3" style="128" customWidth="1"/>
    <col min="6263" max="6265" width="0" style="128" hidden="1" customWidth="1"/>
    <col min="6266" max="6266" width="4.44140625" style="128" customWidth="1"/>
    <col min="6267" max="6267" width="0" style="128" hidden="1" customWidth="1"/>
    <col min="6268" max="6269" width="14.88671875" style="128" customWidth="1"/>
    <col min="6270" max="6270" width="15.109375" style="128" customWidth="1"/>
    <col min="6271" max="6271" width="6.44140625" style="128" customWidth="1"/>
    <col min="6272" max="6272" width="15.109375" style="128" customWidth="1"/>
    <col min="6273" max="6273" width="4.109375" style="128" customWidth="1"/>
    <col min="6274" max="6274" width="3" style="128" customWidth="1"/>
    <col min="6275" max="6277" width="0" style="128" hidden="1" customWidth="1"/>
    <col min="6278" max="6278" width="3" style="128" customWidth="1"/>
    <col min="6279" max="6279" width="0" style="128" hidden="1" customWidth="1"/>
    <col min="6280" max="6280" width="3" style="128" customWidth="1"/>
    <col min="6281" max="6281" width="0" style="128" hidden="1" customWidth="1"/>
    <col min="6282" max="6282" width="4.44140625" style="128" customWidth="1"/>
    <col min="6283" max="6283" width="34.21875" style="128" customWidth="1"/>
    <col min="6284" max="6284" width="23.44140625" style="128" customWidth="1"/>
    <col min="6285" max="6285" width="9.109375" style="128" customWidth="1"/>
    <col min="6286" max="6286" width="19.44140625" style="128" customWidth="1"/>
    <col min="6287" max="6287" width="42.77734375" style="128" customWidth="1"/>
    <col min="6288" max="6288" width="5.88671875" style="128" customWidth="1"/>
    <col min="6289" max="6289" width="31.44140625" style="128" customWidth="1"/>
    <col min="6290" max="6290" width="16.109375" style="128" customWidth="1"/>
    <col min="6291" max="6292" width="9.21875" style="128" customWidth="1"/>
    <col min="6293" max="6293" width="11.109375" style="128" customWidth="1"/>
    <col min="6294" max="6294" width="2.109375" style="128" customWidth="1"/>
    <col min="6295" max="6500" width="10.88671875" style="128"/>
    <col min="6501" max="6501" width="12" style="128" customWidth="1"/>
    <col min="6502" max="6502" width="2.77734375" style="128" customWidth="1"/>
    <col min="6503" max="6504" width="6.44140625" style="128" customWidth="1"/>
    <col min="6505" max="6505" width="5.88671875" style="128" customWidth="1"/>
    <col min="6506" max="6506" width="6.44140625" style="128" customWidth="1"/>
    <col min="6507" max="6507" width="13.77734375" style="128" customWidth="1"/>
    <col min="6508" max="6509" width="9" style="128" customWidth="1"/>
    <col min="6510" max="6510" width="2.44140625" style="128" customWidth="1"/>
    <col min="6511" max="6511" width="8.88671875" style="128" customWidth="1"/>
    <col min="6512" max="6512" width="7.44140625" style="128" customWidth="1"/>
    <col min="6513" max="6515" width="3.77734375" style="128" customWidth="1"/>
    <col min="6516" max="6516" width="3.44140625" style="128" customWidth="1"/>
    <col min="6517" max="6517" width="2.88671875" style="128" customWidth="1"/>
    <col min="6518" max="6518" width="3" style="128" customWidth="1"/>
    <col min="6519" max="6521" width="0" style="128" hidden="1" customWidth="1"/>
    <col min="6522" max="6522" width="4.44140625" style="128" customWidth="1"/>
    <col min="6523" max="6523" width="0" style="128" hidden="1" customWidth="1"/>
    <col min="6524" max="6525" width="14.88671875" style="128" customWidth="1"/>
    <col min="6526" max="6526" width="15.109375" style="128" customWidth="1"/>
    <col min="6527" max="6527" width="6.44140625" style="128" customWidth="1"/>
    <col min="6528" max="6528" width="15.109375" style="128" customWidth="1"/>
    <col min="6529" max="6529" width="4.109375" style="128" customWidth="1"/>
    <col min="6530" max="6530" width="3" style="128" customWidth="1"/>
    <col min="6531" max="6533" width="0" style="128" hidden="1" customWidth="1"/>
    <col min="6534" max="6534" width="3" style="128" customWidth="1"/>
    <col min="6535" max="6535" width="0" style="128" hidden="1" customWidth="1"/>
    <col min="6536" max="6536" width="3" style="128" customWidth="1"/>
    <col min="6537" max="6537" width="0" style="128" hidden="1" customWidth="1"/>
    <col min="6538" max="6538" width="4.44140625" style="128" customWidth="1"/>
    <col min="6539" max="6539" width="34.21875" style="128" customWidth="1"/>
    <col min="6540" max="6540" width="23.44140625" style="128" customWidth="1"/>
    <col min="6541" max="6541" width="9.109375" style="128" customWidth="1"/>
    <col min="6542" max="6542" width="19.44140625" style="128" customWidth="1"/>
    <col min="6543" max="6543" width="42.77734375" style="128" customWidth="1"/>
    <col min="6544" max="6544" width="5.88671875" style="128" customWidth="1"/>
    <col min="6545" max="6545" width="31.44140625" style="128" customWidth="1"/>
    <col min="6546" max="6546" width="16.109375" style="128" customWidth="1"/>
    <col min="6547" max="6548" width="9.21875" style="128" customWidth="1"/>
    <col min="6549" max="6549" width="11.109375" style="128" customWidth="1"/>
    <col min="6550" max="6550" width="2.109375" style="128" customWidth="1"/>
    <col min="6551" max="6756" width="10.88671875" style="128"/>
    <col min="6757" max="6757" width="12" style="128" customWidth="1"/>
    <col min="6758" max="6758" width="2.77734375" style="128" customWidth="1"/>
    <col min="6759" max="6760" width="6.44140625" style="128" customWidth="1"/>
    <col min="6761" max="6761" width="5.88671875" style="128" customWidth="1"/>
    <col min="6762" max="6762" width="6.44140625" style="128" customWidth="1"/>
    <col min="6763" max="6763" width="13.77734375" style="128" customWidth="1"/>
    <col min="6764" max="6765" width="9" style="128" customWidth="1"/>
    <col min="6766" max="6766" width="2.44140625" style="128" customWidth="1"/>
    <col min="6767" max="6767" width="8.88671875" style="128" customWidth="1"/>
    <col min="6768" max="6768" width="7.44140625" style="128" customWidth="1"/>
    <col min="6769" max="6771" width="3.77734375" style="128" customWidth="1"/>
    <col min="6772" max="6772" width="3.44140625" style="128" customWidth="1"/>
    <col min="6773" max="6773" width="2.88671875" style="128" customWidth="1"/>
    <col min="6774" max="6774" width="3" style="128" customWidth="1"/>
    <col min="6775" max="6777" width="0" style="128" hidden="1" customWidth="1"/>
    <col min="6778" max="6778" width="4.44140625" style="128" customWidth="1"/>
    <col min="6779" max="6779" width="0" style="128" hidden="1" customWidth="1"/>
    <col min="6780" max="6781" width="14.88671875" style="128" customWidth="1"/>
    <col min="6782" max="6782" width="15.109375" style="128" customWidth="1"/>
    <col min="6783" max="6783" width="6.44140625" style="128" customWidth="1"/>
    <col min="6784" max="6784" width="15.109375" style="128" customWidth="1"/>
    <col min="6785" max="6785" width="4.109375" style="128" customWidth="1"/>
    <col min="6786" max="6786" width="3" style="128" customWidth="1"/>
    <col min="6787" max="6789" width="0" style="128" hidden="1" customWidth="1"/>
    <col min="6790" max="6790" width="3" style="128" customWidth="1"/>
    <col min="6791" max="6791" width="0" style="128" hidden="1" customWidth="1"/>
    <col min="6792" max="6792" width="3" style="128" customWidth="1"/>
    <col min="6793" max="6793" width="0" style="128" hidden="1" customWidth="1"/>
    <col min="6794" max="6794" width="4.44140625" style="128" customWidth="1"/>
    <col min="6795" max="6795" width="34.21875" style="128" customWidth="1"/>
    <col min="6796" max="6796" width="23.44140625" style="128" customWidth="1"/>
    <col min="6797" max="6797" width="9.109375" style="128" customWidth="1"/>
    <col min="6798" max="6798" width="19.44140625" style="128" customWidth="1"/>
    <col min="6799" max="6799" width="42.77734375" style="128" customWidth="1"/>
    <col min="6800" max="6800" width="5.88671875" style="128" customWidth="1"/>
    <col min="6801" max="6801" width="31.44140625" style="128" customWidth="1"/>
    <col min="6802" max="6802" width="16.109375" style="128" customWidth="1"/>
    <col min="6803" max="6804" width="9.21875" style="128" customWidth="1"/>
    <col min="6805" max="6805" width="11.109375" style="128" customWidth="1"/>
    <col min="6806" max="6806" width="2.109375" style="128" customWidth="1"/>
    <col min="6807" max="7012" width="10.88671875" style="128"/>
    <col min="7013" max="7013" width="12" style="128" customWidth="1"/>
    <col min="7014" max="7014" width="2.77734375" style="128" customWidth="1"/>
    <col min="7015" max="7016" width="6.44140625" style="128" customWidth="1"/>
    <col min="7017" max="7017" width="5.88671875" style="128" customWidth="1"/>
    <col min="7018" max="7018" width="6.44140625" style="128" customWidth="1"/>
    <col min="7019" max="7019" width="13.77734375" style="128" customWidth="1"/>
    <col min="7020" max="7021" width="9" style="128" customWidth="1"/>
    <col min="7022" max="7022" width="2.44140625" style="128" customWidth="1"/>
    <col min="7023" max="7023" width="8.88671875" style="128" customWidth="1"/>
    <col min="7024" max="7024" width="7.44140625" style="128" customWidth="1"/>
    <col min="7025" max="7027" width="3.77734375" style="128" customWidth="1"/>
    <col min="7028" max="7028" width="3.44140625" style="128" customWidth="1"/>
    <col min="7029" max="7029" width="2.88671875" style="128" customWidth="1"/>
    <col min="7030" max="7030" width="3" style="128" customWidth="1"/>
    <col min="7031" max="7033" width="0" style="128" hidden="1" customWidth="1"/>
    <col min="7034" max="7034" width="4.44140625" style="128" customWidth="1"/>
    <col min="7035" max="7035" width="0" style="128" hidden="1" customWidth="1"/>
    <col min="7036" max="7037" width="14.88671875" style="128" customWidth="1"/>
    <col min="7038" max="7038" width="15.109375" style="128" customWidth="1"/>
    <col min="7039" max="7039" width="6.44140625" style="128" customWidth="1"/>
    <col min="7040" max="7040" width="15.109375" style="128" customWidth="1"/>
    <col min="7041" max="7041" width="4.109375" style="128" customWidth="1"/>
    <col min="7042" max="7042" width="3" style="128" customWidth="1"/>
    <col min="7043" max="7045" width="0" style="128" hidden="1" customWidth="1"/>
    <col min="7046" max="7046" width="3" style="128" customWidth="1"/>
    <col min="7047" max="7047" width="0" style="128" hidden="1" customWidth="1"/>
    <col min="7048" max="7048" width="3" style="128" customWidth="1"/>
    <col min="7049" max="7049" width="0" style="128" hidden="1" customWidth="1"/>
    <col min="7050" max="7050" width="4.44140625" style="128" customWidth="1"/>
    <col min="7051" max="7051" width="34.21875" style="128" customWidth="1"/>
    <col min="7052" max="7052" width="23.44140625" style="128" customWidth="1"/>
    <col min="7053" max="7053" width="9.109375" style="128" customWidth="1"/>
    <col min="7054" max="7054" width="19.44140625" style="128" customWidth="1"/>
    <col min="7055" max="7055" width="42.77734375" style="128" customWidth="1"/>
    <col min="7056" max="7056" width="5.88671875" style="128" customWidth="1"/>
    <col min="7057" max="7057" width="31.44140625" style="128" customWidth="1"/>
    <col min="7058" max="7058" width="16.109375" style="128" customWidth="1"/>
    <col min="7059" max="7060" width="9.21875" style="128" customWidth="1"/>
    <col min="7061" max="7061" width="11.109375" style="128" customWidth="1"/>
    <col min="7062" max="7062" width="2.109375" style="128" customWidth="1"/>
    <col min="7063" max="7268" width="10.88671875" style="128"/>
    <col min="7269" max="7269" width="12" style="128" customWidth="1"/>
    <col min="7270" max="7270" width="2.77734375" style="128" customWidth="1"/>
    <col min="7271" max="7272" width="6.44140625" style="128" customWidth="1"/>
    <col min="7273" max="7273" width="5.88671875" style="128" customWidth="1"/>
    <col min="7274" max="7274" width="6.44140625" style="128" customWidth="1"/>
    <col min="7275" max="7275" width="13.77734375" style="128" customWidth="1"/>
    <col min="7276" max="7277" width="9" style="128" customWidth="1"/>
    <col min="7278" max="7278" width="2.44140625" style="128" customWidth="1"/>
    <col min="7279" max="7279" width="8.88671875" style="128" customWidth="1"/>
    <col min="7280" max="7280" width="7.44140625" style="128" customWidth="1"/>
    <col min="7281" max="7283" width="3.77734375" style="128" customWidth="1"/>
    <col min="7284" max="7284" width="3.44140625" style="128" customWidth="1"/>
    <col min="7285" max="7285" width="2.88671875" style="128" customWidth="1"/>
    <col min="7286" max="7286" width="3" style="128" customWidth="1"/>
    <col min="7287" max="7289" width="0" style="128" hidden="1" customWidth="1"/>
    <col min="7290" max="7290" width="4.44140625" style="128" customWidth="1"/>
    <col min="7291" max="7291" width="0" style="128" hidden="1" customWidth="1"/>
    <col min="7292" max="7293" width="14.88671875" style="128" customWidth="1"/>
    <col min="7294" max="7294" width="15.109375" style="128" customWidth="1"/>
    <col min="7295" max="7295" width="6.44140625" style="128" customWidth="1"/>
    <col min="7296" max="7296" width="15.109375" style="128" customWidth="1"/>
    <col min="7297" max="7297" width="4.109375" style="128" customWidth="1"/>
    <col min="7298" max="7298" width="3" style="128" customWidth="1"/>
    <col min="7299" max="7301" width="0" style="128" hidden="1" customWidth="1"/>
    <col min="7302" max="7302" width="3" style="128" customWidth="1"/>
    <col min="7303" max="7303" width="0" style="128" hidden="1" customWidth="1"/>
    <col min="7304" max="7304" width="3" style="128" customWidth="1"/>
    <col min="7305" max="7305" width="0" style="128" hidden="1" customWidth="1"/>
    <col min="7306" max="7306" width="4.44140625" style="128" customWidth="1"/>
    <col min="7307" max="7307" width="34.21875" style="128" customWidth="1"/>
    <col min="7308" max="7308" width="23.44140625" style="128" customWidth="1"/>
    <col min="7309" max="7309" width="9.109375" style="128" customWidth="1"/>
    <col min="7310" max="7310" width="19.44140625" style="128" customWidth="1"/>
    <col min="7311" max="7311" width="42.77734375" style="128" customWidth="1"/>
    <col min="7312" max="7312" width="5.88671875" style="128" customWidth="1"/>
    <col min="7313" max="7313" width="31.44140625" style="128" customWidth="1"/>
    <col min="7314" max="7314" width="16.109375" style="128" customWidth="1"/>
    <col min="7315" max="7316" width="9.21875" style="128" customWidth="1"/>
    <col min="7317" max="7317" width="11.109375" style="128" customWidth="1"/>
    <col min="7318" max="7318" width="2.109375" style="128" customWidth="1"/>
    <col min="7319" max="7524" width="10.88671875" style="128"/>
    <col min="7525" max="7525" width="12" style="128" customWidth="1"/>
    <col min="7526" max="7526" width="2.77734375" style="128" customWidth="1"/>
    <col min="7527" max="7528" width="6.44140625" style="128" customWidth="1"/>
    <col min="7529" max="7529" width="5.88671875" style="128" customWidth="1"/>
    <col min="7530" max="7530" width="6.44140625" style="128" customWidth="1"/>
    <col min="7531" max="7531" width="13.77734375" style="128" customWidth="1"/>
    <col min="7532" max="7533" width="9" style="128" customWidth="1"/>
    <col min="7534" max="7534" width="2.44140625" style="128" customWidth="1"/>
    <col min="7535" max="7535" width="8.88671875" style="128" customWidth="1"/>
    <col min="7536" max="7536" width="7.44140625" style="128" customWidth="1"/>
    <col min="7537" max="7539" width="3.77734375" style="128" customWidth="1"/>
    <col min="7540" max="7540" width="3.44140625" style="128" customWidth="1"/>
    <col min="7541" max="7541" width="2.88671875" style="128" customWidth="1"/>
    <col min="7542" max="7542" width="3" style="128" customWidth="1"/>
    <col min="7543" max="7545" width="0" style="128" hidden="1" customWidth="1"/>
    <col min="7546" max="7546" width="4.44140625" style="128" customWidth="1"/>
    <col min="7547" max="7547" width="0" style="128" hidden="1" customWidth="1"/>
    <col min="7548" max="7549" width="14.88671875" style="128" customWidth="1"/>
    <col min="7550" max="7550" width="15.109375" style="128" customWidth="1"/>
    <col min="7551" max="7551" width="6.44140625" style="128" customWidth="1"/>
    <col min="7552" max="7552" width="15.109375" style="128" customWidth="1"/>
    <col min="7553" max="7553" width="4.109375" style="128" customWidth="1"/>
    <col min="7554" max="7554" width="3" style="128" customWidth="1"/>
    <col min="7555" max="7557" width="0" style="128" hidden="1" customWidth="1"/>
    <col min="7558" max="7558" width="3" style="128" customWidth="1"/>
    <col min="7559" max="7559" width="0" style="128" hidden="1" customWidth="1"/>
    <col min="7560" max="7560" width="3" style="128" customWidth="1"/>
    <col min="7561" max="7561" width="0" style="128" hidden="1" customWidth="1"/>
    <col min="7562" max="7562" width="4.44140625" style="128" customWidth="1"/>
    <col min="7563" max="7563" width="34.21875" style="128" customWidth="1"/>
    <col min="7564" max="7564" width="23.44140625" style="128" customWidth="1"/>
    <col min="7565" max="7565" width="9.109375" style="128" customWidth="1"/>
    <col min="7566" max="7566" width="19.44140625" style="128" customWidth="1"/>
    <col min="7567" max="7567" width="42.77734375" style="128" customWidth="1"/>
    <col min="7568" max="7568" width="5.88671875" style="128" customWidth="1"/>
    <col min="7569" max="7569" width="31.44140625" style="128" customWidth="1"/>
    <col min="7570" max="7570" width="16.109375" style="128" customWidth="1"/>
    <col min="7571" max="7572" width="9.21875" style="128" customWidth="1"/>
    <col min="7573" max="7573" width="11.109375" style="128" customWidth="1"/>
    <col min="7574" max="7574" width="2.109375" style="128" customWidth="1"/>
    <col min="7575" max="7780" width="10.88671875" style="128"/>
    <col min="7781" max="7781" width="12" style="128" customWidth="1"/>
    <col min="7782" max="7782" width="2.77734375" style="128" customWidth="1"/>
    <col min="7783" max="7784" width="6.44140625" style="128" customWidth="1"/>
    <col min="7785" max="7785" width="5.88671875" style="128" customWidth="1"/>
    <col min="7786" max="7786" width="6.44140625" style="128" customWidth="1"/>
    <col min="7787" max="7787" width="13.77734375" style="128" customWidth="1"/>
    <col min="7788" max="7789" width="9" style="128" customWidth="1"/>
    <col min="7790" max="7790" width="2.44140625" style="128" customWidth="1"/>
    <col min="7791" max="7791" width="8.88671875" style="128" customWidth="1"/>
    <col min="7792" max="7792" width="7.44140625" style="128" customWidth="1"/>
    <col min="7793" max="7795" width="3.77734375" style="128" customWidth="1"/>
    <col min="7796" max="7796" width="3.44140625" style="128" customWidth="1"/>
    <col min="7797" max="7797" width="2.88671875" style="128" customWidth="1"/>
    <col min="7798" max="7798" width="3" style="128" customWidth="1"/>
    <col min="7799" max="7801" width="0" style="128" hidden="1" customWidth="1"/>
    <col min="7802" max="7802" width="4.44140625" style="128" customWidth="1"/>
    <col min="7803" max="7803" width="0" style="128" hidden="1" customWidth="1"/>
    <col min="7804" max="7805" width="14.88671875" style="128" customWidth="1"/>
    <col min="7806" max="7806" width="15.109375" style="128" customWidth="1"/>
    <col min="7807" max="7807" width="6.44140625" style="128" customWidth="1"/>
    <col min="7808" max="7808" width="15.109375" style="128" customWidth="1"/>
    <col min="7809" max="7809" width="4.109375" style="128" customWidth="1"/>
    <col min="7810" max="7810" width="3" style="128" customWidth="1"/>
    <col min="7811" max="7813" width="0" style="128" hidden="1" customWidth="1"/>
    <col min="7814" max="7814" width="3" style="128" customWidth="1"/>
    <col min="7815" max="7815" width="0" style="128" hidden="1" customWidth="1"/>
    <col min="7816" max="7816" width="3" style="128" customWidth="1"/>
    <col min="7817" max="7817" width="0" style="128" hidden="1" customWidth="1"/>
    <col min="7818" max="7818" width="4.44140625" style="128" customWidth="1"/>
    <col min="7819" max="7819" width="34.21875" style="128" customWidth="1"/>
    <col min="7820" max="7820" width="23.44140625" style="128" customWidth="1"/>
    <col min="7821" max="7821" width="9.109375" style="128" customWidth="1"/>
    <col min="7822" max="7822" width="19.44140625" style="128" customWidth="1"/>
    <col min="7823" max="7823" width="42.77734375" style="128" customWidth="1"/>
    <col min="7824" max="7824" width="5.88671875" style="128" customWidth="1"/>
    <col min="7825" max="7825" width="31.44140625" style="128" customWidth="1"/>
    <col min="7826" max="7826" width="16.109375" style="128" customWidth="1"/>
    <col min="7827" max="7828" width="9.21875" style="128" customWidth="1"/>
    <col min="7829" max="7829" width="11.109375" style="128" customWidth="1"/>
    <col min="7830" max="7830" width="2.109375" style="128" customWidth="1"/>
    <col min="7831" max="8036" width="10.88671875" style="128"/>
    <col min="8037" max="8037" width="12" style="128" customWidth="1"/>
    <col min="8038" max="8038" width="2.77734375" style="128" customWidth="1"/>
    <col min="8039" max="8040" width="6.44140625" style="128" customWidth="1"/>
    <col min="8041" max="8041" width="5.88671875" style="128" customWidth="1"/>
    <col min="8042" max="8042" width="6.44140625" style="128" customWidth="1"/>
    <col min="8043" max="8043" width="13.77734375" style="128" customWidth="1"/>
    <col min="8044" max="8045" width="9" style="128" customWidth="1"/>
    <col min="8046" max="8046" width="2.44140625" style="128" customWidth="1"/>
    <col min="8047" max="8047" width="8.88671875" style="128" customWidth="1"/>
    <col min="8048" max="8048" width="7.44140625" style="128" customWidth="1"/>
    <col min="8049" max="8051" width="3.77734375" style="128" customWidth="1"/>
    <col min="8052" max="8052" width="3.44140625" style="128" customWidth="1"/>
    <col min="8053" max="8053" width="2.88671875" style="128" customWidth="1"/>
    <col min="8054" max="8054" width="3" style="128" customWidth="1"/>
    <col min="8055" max="8057" width="0" style="128" hidden="1" customWidth="1"/>
    <col min="8058" max="8058" width="4.44140625" style="128" customWidth="1"/>
    <col min="8059" max="8059" width="0" style="128" hidden="1" customWidth="1"/>
    <col min="8060" max="8061" width="14.88671875" style="128" customWidth="1"/>
    <col min="8062" max="8062" width="15.109375" style="128" customWidth="1"/>
    <col min="8063" max="8063" width="6.44140625" style="128" customWidth="1"/>
    <col min="8064" max="8064" width="15.109375" style="128" customWidth="1"/>
    <col min="8065" max="8065" width="4.109375" style="128" customWidth="1"/>
    <col min="8066" max="8066" width="3" style="128" customWidth="1"/>
    <col min="8067" max="8069" width="0" style="128" hidden="1" customWidth="1"/>
    <col min="8070" max="8070" width="3" style="128" customWidth="1"/>
    <col min="8071" max="8071" width="0" style="128" hidden="1" customWidth="1"/>
    <col min="8072" max="8072" width="3" style="128" customWidth="1"/>
    <col min="8073" max="8073" width="0" style="128" hidden="1" customWidth="1"/>
    <col min="8074" max="8074" width="4.44140625" style="128" customWidth="1"/>
    <col min="8075" max="8075" width="34.21875" style="128" customWidth="1"/>
    <col min="8076" max="8076" width="23.44140625" style="128" customWidth="1"/>
    <col min="8077" max="8077" width="9.109375" style="128" customWidth="1"/>
    <col min="8078" max="8078" width="19.44140625" style="128" customWidth="1"/>
    <col min="8079" max="8079" width="42.77734375" style="128" customWidth="1"/>
    <col min="8080" max="8080" width="5.88671875" style="128" customWidth="1"/>
    <col min="8081" max="8081" width="31.44140625" style="128" customWidth="1"/>
    <col min="8082" max="8082" width="16.109375" style="128" customWidth="1"/>
    <col min="8083" max="8084" width="9.21875" style="128" customWidth="1"/>
    <col min="8085" max="8085" width="11.109375" style="128" customWidth="1"/>
    <col min="8086" max="8086" width="2.109375" style="128" customWidth="1"/>
    <col min="8087" max="8292" width="10.88671875" style="128"/>
    <col min="8293" max="8293" width="12" style="128" customWidth="1"/>
    <col min="8294" max="8294" width="2.77734375" style="128" customWidth="1"/>
    <col min="8295" max="8296" width="6.44140625" style="128" customWidth="1"/>
    <col min="8297" max="8297" width="5.88671875" style="128" customWidth="1"/>
    <col min="8298" max="8298" width="6.44140625" style="128" customWidth="1"/>
    <col min="8299" max="8299" width="13.77734375" style="128" customWidth="1"/>
    <col min="8300" max="8301" width="9" style="128" customWidth="1"/>
    <col min="8302" max="8302" width="2.44140625" style="128" customWidth="1"/>
    <col min="8303" max="8303" width="8.88671875" style="128" customWidth="1"/>
    <col min="8304" max="8304" width="7.44140625" style="128" customWidth="1"/>
    <col min="8305" max="8307" width="3.77734375" style="128" customWidth="1"/>
    <col min="8308" max="8308" width="3.44140625" style="128" customWidth="1"/>
    <col min="8309" max="8309" width="2.88671875" style="128" customWidth="1"/>
    <col min="8310" max="8310" width="3" style="128" customWidth="1"/>
    <col min="8311" max="8313" width="0" style="128" hidden="1" customWidth="1"/>
    <col min="8314" max="8314" width="4.44140625" style="128" customWidth="1"/>
    <col min="8315" max="8315" width="0" style="128" hidden="1" customWidth="1"/>
    <col min="8316" max="8317" width="14.88671875" style="128" customWidth="1"/>
    <col min="8318" max="8318" width="15.109375" style="128" customWidth="1"/>
    <col min="8319" max="8319" width="6.44140625" style="128" customWidth="1"/>
    <col min="8320" max="8320" width="15.109375" style="128" customWidth="1"/>
    <col min="8321" max="8321" width="4.109375" style="128" customWidth="1"/>
    <col min="8322" max="8322" width="3" style="128" customWidth="1"/>
    <col min="8323" max="8325" width="0" style="128" hidden="1" customWidth="1"/>
    <col min="8326" max="8326" width="3" style="128" customWidth="1"/>
    <col min="8327" max="8327" width="0" style="128" hidden="1" customWidth="1"/>
    <col min="8328" max="8328" width="3" style="128" customWidth="1"/>
    <col min="8329" max="8329" width="0" style="128" hidden="1" customWidth="1"/>
    <col min="8330" max="8330" width="4.44140625" style="128" customWidth="1"/>
    <col min="8331" max="8331" width="34.21875" style="128" customWidth="1"/>
    <col min="8332" max="8332" width="23.44140625" style="128" customWidth="1"/>
    <col min="8333" max="8333" width="9.109375" style="128" customWidth="1"/>
    <col min="8334" max="8334" width="19.44140625" style="128" customWidth="1"/>
    <col min="8335" max="8335" width="42.77734375" style="128" customWidth="1"/>
    <col min="8336" max="8336" width="5.88671875" style="128" customWidth="1"/>
    <col min="8337" max="8337" width="31.44140625" style="128" customWidth="1"/>
    <col min="8338" max="8338" width="16.109375" style="128" customWidth="1"/>
    <col min="8339" max="8340" width="9.21875" style="128" customWidth="1"/>
    <col min="8341" max="8341" width="11.109375" style="128" customWidth="1"/>
    <col min="8342" max="8342" width="2.109375" style="128" customWidth="1"/>
    <col min="8343" max="8548" width="10.88671875" style="128"/>
    <col min="8549" max="8549" width="12" style="128" customWidth="1"/>
    <col min="8550" max="8550" width="2.77734375" style="128" customWidth="1"/>
    <col min="8551" max="8552" width="6.44140625" style="128" customWidth="1"/>
    <col min="8553" max="8553" width="5.88671875" style="128" customWidth="1"/>
    <col min="8554" max="8554" width="6.44140625" style="128" customWidth="1"/>
    <col min="8555" max="8555" width="13.77734375" style="128" customWidth="1"/>
    <col min="8556" max="8557" width="9" style="128" customWidth="1"/>
    <col min="8558" max="8558" width="2.44140625" style="128" customWidth="1"/>
    <col min="8559" max="8559" width="8.88671875" style="128" customWidth="1"/>
    <col min="8560" max="8560" width="7.44140625" style="128" customWidth="1"/>
    <col min="8561" max="8563" width="3.77734375" style="128" customWidth="1"/>
    <col min="8564" max="8564" width="3.44140625" style="128" customWidth="1"/>
    <col min="8565" max="8565" width="2.88671875" style="128" customWidth="1"/>
    <col min="8566" max="8566" width="3" style="128" customWidth="1"/>
    <col min="8567" max="8569" width="0" style="128" hidden="1" customWidth="1"/>
    <col min="8570" max="8570" width="4.44140625" style="128" customWidth="1"/>
    <col min="8571" max="8571" width="0" style="128" hidden="1" customWidth="1"/>
    <col min="8572" max="8573" width="14.88671875" style="128" customWidth="1"/>
    <col min="8574" max="8574" width="15.109375" style="128" customWidth="1"/>
    <col min="8575" max="8575" width="6.44140625" style="128" customWidth="1"/>
    <col min="8576" max="8576" width="15.109375" style="128" customWidth="1"/>
    <col min="8577" max="8577" width="4.109375" style="128" customWidth="1"/>
    <col min="8578" max="8578" width="3" style="128" customWidth="1"/>
    <col min="8579" max="8581" width="0" style="128" hidden="1" customWidth="1"/>
    <col min="8582" max="8582" width="3" style="128" customWidth="1"/>
    <col min="8583" max="8583" width="0" style="128" hidden="1" customWidth="1"/>
    <col min="8584" max="8584" width="3" style="128" customWidth="1"/>
    <col min="8585" max="8585" width="0" style="128" hidden="1" customWidth="1"/>
    <col min="8586" max="8586" width="4.44140625" style="128" customWidth="1"/>
    <col min="8587" max="8587" width="34.21875" style="128" customWidth="1"/>
    <col min="8588" max="8588" width="23.44140625" style="128" customWidth="1"/>
    <col min="8589" max="8589" width="9.109375" style="128" customWidth="1"/>
    <col min="8590" max="8590" width="19.44140625" style="128" customWidth="1"/>
    <col min="8591" max="8591" width="42.77734375" style="128" customWidth="1"/>
    <col min="8592" max="8592" width="5.88671875" style="128" customWidth="1"/>
    <col min="8593" max="8593" width="31.44140625" style="128" customWidth="1"/>
    <col min="8594" max="8594" width="16.109375" style="128" customWidth="1"/>
    <col min="8595" max="8596" width="9.21875" style="128" customWidth="1"/>
    <col min="8597" max="8597" width="11.109375" style="128" customWidth="1"/>
    <col min="8598" max="8598" width="2.109375" style="128" customWidth="1"/>
    <col min="8599" max="8804" width="10.88671875" style="128"/>
    <col min="8805" max="8805" width="12" style="128" customWidth="1"/>
    <col min="8806" max="8806" width="2.77734375" style="128" customWidth="1"/>
    <col min="8807" max="8808" width="6.44140625" style="128" customWidth="1"/>
    <col min="8809" max="8809" width="5.88671875" style="128" customWidth="1"/>
    <col min="8810" max="8810" width="6.44140625" style="128" customWidth="1"/>
    <col min="8811" max="8811" width="13.77734375" style="128" customWidth="1"/>
    <col min="8812" max="8813" width="9" style="128" customWidth="1"/>
    <col min="8814" max="8814" width="2.44140625" style="128" customWidth="1"/>
    <col min="8815" max="8815" width="8.88671875" style="128" customWidth="1"/>
    <col min="8816" max="8816" width="7.44140625" style="128" customWidth="1"/>
    <col min="8817" max="8819" width="3.77734375" style="128" customWidth="1"/>
    <col min="8820" max="8820" width="3.44140625" style="128" customWidth="1"/>
    <col min="8821" max="8821" width="2.88671875" style="128" customWidth="1"/>
    <col min="8822" max="8822" width="3" style="128" customWidth="1"/>
    <col min="8823" max="8825" width="0" style="128" hidden="1" customWidth="1"/>
    <col min="8826" max="8826" width="4.44140625" style="128" customWidth="1"/>
    <col min="8827" max="8827" width="0" style="128" hidden="1" customWidth="1"/>
    <col min="8828" max="8829" width="14.88671875" style="128" customWidth="1"/>
    <col min="8830" max="8830" width="15.109375" style="128" customWidth="1"/>
    <col min="8831" max="8831" width="6.44140625" style="128" customWidth="1"/>
    <col min="8832" max="8832" width="15.109375" style="128" customWidth="1"/>
    <col min="8833" max="8833" width="4.109375" style="128" customWidth="1"/>
    <col min="8834" max="8834" width="3" style="128" customWidth="1"/>
    <col min="8835" max="8837" width="0" style="128" hidden="1" customWidth="1"/>
    <col min="8838" max="8838" width="3" style="128" customWidth="1"/>
    <col min="8839" max="8839" width="0" style="128" hidden="1" customWidth="1"/>
    <col min="8840" max="8840" width="3" style="128" customWidth="1"/>
    <col min="8841" max="8841" width="0" style="128" hidden="1" customWidth="1"/>
    <col min="8842" max="8842" width="4.44140625" style="128" customWidth="1"/>
    <col min="8843" max="8843" width="34.21875" style="128" customWidth="1"/>
    <col min="8844" max="8844" width="23.44140625" style="128" customWidth="1"/>
    <col min="8845" max="8845" width="9.109375" style="128" customWidth="1"/>
    <col min="8846" max="8846" width="19.44140625" style="128" customWidth="1"/>
    <col min="8847" max="8847" width="42.77734375" style="128" customWidth="1"/>
    <col min="8848" max="8848" width="5.88671875" style="128" customWidth="1"/>
    <col min="8849" max="8849" width="31.44140625" style="128" customWidth="1"/>
    <col min="8850" max="8850" width="16.109375" style="128" customWidth="1"/>
    <col min="8851" max="8852" width="9.21875" style="128" customWidth="1"/>
    <col min="8853" max="8853" width="11.109375" style="128" customWidth="1"/>
    <col min="8854" max="8854" width="2.109375" style="128" customWidth="1"/>
    <col min="8855" max="9060" width="10.88671875" style="128"/>
    <col min="9061" max="9061" width="12" style="128" customWidth="1"/>
    <col min="9062" max="9062" width="2.77734375" style="128" customWidth="1"/>
    <col min="9063" max="9064" width="6.44140625" style="128" customWidth="1"/>
    <col min="9065" max="9065" width="5.88671875" style="128" customWidth="1"/>
    <col min="9066" max="9066" width="6.44140625" style="128" customWidth="1"/>
    <col min="9067" max="9067" width="13.77734375" style="128" customWidth="1"/>
    <col min="9068" max="9069" width="9" style="128" customWidth="1"/>
    <col min="9070" max="9070" width="2.44140625" style="128" customWidth="1"/>
    <col min="9071" max="9071" width="8.88671875" style="128" customWidth="1"/>
    <col min="9072" max="9072" width="7.44140625" style="128" customWidth="1"/>
    <col min="9073" max="9075" width="3.77734375" style="128" customWidth="1"/>
    <col min="9076" max="9076" width="3.44140625" style="128" customWidth="1"/>
    <col min="9077" max="9077" width="2.88671875" style="128" customWidth="1"/>
    <col min="9078" max="9078" width="3" style="128" customWidth="1"/>
    <col min="9079" max="9081" width="0" style="128" hidden="1" customWidth="1"/>
    <col min="9082" max="9082" width="4.44140625" style="128" customWidth="1"/>
    <col min="9083" max="9083" width="0" style="128" hidden="1" customWidth="1"/>
    <col min="9084" max="9085" width="14.88671875" style="128" customWidth="1"/>
    <col min="9086" max="9086" width="15.109375" style="128" customWidth="1"/>
    <col min="9087" max="9087" width="6.44140625" style="128" customWidth="1"/>
    <col min="9088" max="9088" width="15.109375" style="128" customWidth="1"/>
    <col min="9089" max="9089" width="4.109375" style="128" customWidth="1"/>
    <col min="9090" max="9090" width="3" style="128" customWidth="1"/>
    <col min="9091" max="9093" width="0" style="128" hidden="1" customWidth="1"/>
    <col min="9094" max="9094" width="3" style="128" customWidth="1"/>
    <col min="9095" max="9095" width="0" style="128" hidden="1" customWidth="1"/>
    <col min="9096" max="9096" width="3" style="128" customWidth="1"/>
    <col min="9097" max="9097" width="0" style="128" hidden="1" customWidth="1"/>
    <col min="9098" max="9098" width="4.44140625" style="128" customWidth="1"/>
    <col min="9099" max="9099" width="34.21875" style="128" customWidth="1"/>
    <col min="9100" max="9100" width="23.44140625" style="128" customWidth="1"/>
    <col min="9101" max="9101" width="9.109375" style="128" customWidth="1"/>
    <col min="9102" max="9102" width="19.44140625" style="128" customWidth="1"/>
    <col min="9103" max="9103" width="42.77734375" style="128" customWidth="1"/>
    <col min="9104" max="9104" width="5.88671875" style="128" customWidth="1"/>
    <col min="9105" max="9105" width="31.44140625" style="128" customWidth="1"/>
    <col min="9106" max="9106" width="16.109375" style="128" customWidth="1"/>
    <col min="9107" max="9108" width="9.21875" style="128" customWidth="1"/>
    <col min="9109" max="9109" width="11.109375" style="128" customWidth="1"/>
    <col min="9110" max="9110" width="2.109375" style="128" customWidth="1"/>
    <col min="9111" max="9316" width="10.88671875" style="128"/>
    <col min="9317" max="9317" width="12" style="128" customWidth="1"/>
    <col min="9318" max="9318" width="2.77734375" style="128" customWidth="1"/>
    <col min="9319" max="9320" width="6.44140625" style="128" customWidth="1"/>
    <col min="9321" max="9321" width="5.88671875" style="128" customWidth="1"/>
    <col min="9322" max="9322" width="6.44140625" style="128" customWidth="1"/>
    <col min="9323" max="9323" width="13.77734375" style="128" customWidth="1"/>
    <col min="9324" max="9325" width="9" style="128" customWidth="1"/>
    <col min="9326" max="9326" width="2.44140625" style="128" customWidth="1"/>
    <col min="9327" max="9327" width="8.88671875" style="128" customWidth="1"/>
    <col min="9328" max="9328" width="7.44140625" style="128" customWidth="1"/>
    <col min="9329" max="9331" width="3.77734375" style="128" customWidth="1"/>
    <col min="9332" max="9332" width="3.44140625" style="128" customWidth="1"/>
    <col min="9333" max="9333" width="2.88671875" style="128" customWidth="1"/>
    <col min="9334" max="9334" width="3" style="128" customWidth="1"/>
    <col min="9335" max="9337" width="0" style="128" hidden="1" customWidth="1"/>
    <col min="9338" max="9338" width="4.44140625" style="128" customWidth="1"/>
    <col min="9339" max="9339" width="0" style="128" hidden="1" customWidth="1"/>
    <col min="9340" max="9341" width="14.88671875" style="128" customWidth="1"/>
    <col min="9342" max="9342" width="15.109375" style="128" customWidth="1"/>
    <col min="9343" max="9343" width="6.44140625" style="128" customWidth="1"/>
    <col min="9344" max="9344" width="15.109375" style="128" customWidth="1"/>
    <col min="9345" max="9345" width="4.109375" style="128" customWidth="1"/>
    <col min="9346" max="9346" width="3" style="128" customWidth="1"/>
    <col min="9347" max="9349" width="0" style="128" hidden="1" customWidth="1"/>
    <col min="9350" max="9350" width="3" style="128" customWidth="1"/>
    <col min="9351" max="9351" width="0" style="128" hidden="1" customWidth="1"/>
    <col min="9352" max="9352" width="3" style="128" customWidth="1"/>
    <col min="9353" max="9353" width="0" style="128" hidden="1" customWidth="1"/>
    <col min="9354" max="9354" width="4.44140625" style="128" customWidth="1"/>
    <col min="9355" max="9355" width="34.21875" style="128" customWidth="1"/>
    <col min="9356" max="9356" width="23.44140625" style="128" customWidth="1"/>
    <col min="9357" max="9357" width="9.109375" style="128" customWidth="1"/>
    <col min="9358" max="9358" width="19.44140625" style="128" customWidth="1"/>
    <col min="9359" max="9359" width="42.77734375" style="128" customWidth="1"/>
    <col min="9360" max="9360" width="5.88671875" style="128" customWidth="1"/>
    <col min="9361" max="9361" width="31.44140625" style="128" customWidth="1"/>
    <col min="9362" max="9362" width="16.109375" style="128" customWidth="1"/>
    <col min="9363" max="9364" width="9.21875" style="128" customWidth="1"/>
    <col min="9365" max="9365" width="11.109375" style="128" customWidth="1"/>
    <col min="9366" max="9366" width="2.109375" style="128" customWidth="1"/>
    <col min="9367" max="9572" width="10.88671875" style="128"/>
    <col min="9573" max="9573" width="12" style="128" customWidth="1"/>
    <col min="9574" max="9574" width="2.77734375" style="128" customWidth="1"/>
    <col min="9575" max="9576" width="6.44140625" style="128" customWidth="1"/>
    <col min="9577" max="9577" width="5.88671875" style="128" customWidth="1"/>
    <col min="9578" max="9578" width="6.44140625" style="128" customWidth="1"/>
    <col min="9579" max="9579" width="13.77734375" style="128" customWidth="1"/>
    <col min="9580" max="9581" width="9" style="128" customWidth="1"/>
    <col min="9582" max="9582" width="2.44140625" style="128" customWidth="1"/>
    <col min="9583" max="9583" width="8.88671875" style="128" customWidth="1"/>
    <col min="9584" max="9584" width="7.44140625" style="128" customWidth="1"/>
    <col min="9585" max="9587" width="3.77734375" style="128" customWidth="1"/>
    <col min="9588" max="9588" width="3.44140625" style="128" customWidth="1"/>
    <col min="9589" max="9589" width="2.88671875" style="128" customWidth="1"/>
    <col min="9590" max="9590" width="3" style="128" customWidth="1"/>
    <col min="9591" max="9593" width="0" style="128" hidden="1" customWidth="1"/>
    <col min="9594" max="9594" width="4.44140625" style="128" customWidth="1"/>
    <col min="9595" max="9595" width="0" style="128" hidden="1" customWidth="1"/>
    <col min="9596" max="9597" width="14.88671875" style="128" customWidth="1"/>
    <col min="9598" max="9598" width="15.109375" style="128" customWidth="1"/>
    <col min="9599" max="9599" width="6.44140625" style="128" customWidth="1"/>
    <col min="9600" max="9600" width="15.109375" style="128" customWidth="1"/>
    <col min="9601" max="9601" width="4.109375" style="128" customWidth="1"/>
    <col min="9602" max="9602" width="3" style="128" customWidth="1"/>
    <col min="9603" max="9605" width="0" style="128" hidden="1" customWidth="1"/>
    <col min="9606" max="9606" width="3" style="128" customWidth="1"/>
    <col min="9607" max="9607" width="0" style="128" hidden="1" customWidth="1"/>
    <col min="9608" max="9608" width="3" style="128" customWidth="1"/>
    <col min="9609" max="9609" width="0" style="128" hidden="1" customWidth="1"/>
    <col min="9610" max="9610" width="4.44140625" style="128" customWidth="1"/>
    <col min="9611" max="9611" width="34.21875" style="128" customWidth="1"/>
    <col min="9612" max="9612" width="23.44140625" style="128" customWidth="1"/>
    <col min="9613" max="9613" width="9.109375" style="128" customWidth="1"/>
    <col min="9614" max="9614" width="19.44140625" style="128" customWidth="1"/>
    <col min="9615" max="9615" width="42.77734375" style="128" customWidth="1"/>
    <col min="9616" max="9616" width="5.88671875" style="128" customWidth="1"/>
    <col min="9617" max="9617" width="31.44140625" style="128" customWidth="1"/>
    <col min="9618" max="9618" width="16.109375" style="128" customWidth="1"/>
    <col min="9619" max="9620" width="9.21875" style="128" customWidth="1"/>
    <col min="9621" max="9621" width="11.109375" style="128" customWidth="1"/>
    <col min="9622" max="9622" width="2.109375" style="128" customWidth="1"/>
    <col min="9623" max="9828" width="10.88671875" style="128"/>
    <col min="9829" max="9829" width="12" style="128" customWidth="1"/>
    <col min="9830" max="9830" width="2.77734375" style="128" customWidth="1"/>
    <col min="9831" max="9832" width="6.44140625" style="128" customWidth="1"/>
    <col min="9833" max="9833" width="5.88671875" style="128" customWidth="1"/>
    <col min="9834" max="9834" width="6.44140625" style="128" customWidth="1"/>
    <col min="9835" max="9835" width="13.77734375" style="128" customWidth="1"/>
    <col min="9836" max="9837" width="9" style="128" customWidth="1"/>
    <col min="9838" max="9838" width="2.44140625" style="128" customWidth="1"/>
    <col min="9839" max="9839" width="8.88671875" style="128" customWidth="1"/>
    <col min="9840" max="9840" width="7.44140625" style="128" customWidth="1"/>
    <col min="9841" max="9843" width="3.77734375" style="128" customWidth="1"/>
    <col min="9844" max="9844" width="3.44140625" style="128" customWidth="1"/>
    <col min="9845" max="9845" width="2.88671875" style="128" customWidth="1"/>
    <col min="9846" max="9846" width="3" style="128" customWidth="1"/>
    <col min="9847" max="9849" width="0" style="128" hidden="1" customWidth="1"/>
    <col min="9850" max="9850" width="4.44140625" style="128" customWidth="1"/>
    <col min="9851" max="9851" width="0" style="128" hidden="1" customWidth="1"/>
    <col min="9852" max="9853" width="14.88671875" style="128" customWidth="1"/>
    <col min="9854" max="9854" width="15.109375" style="128" customWidth="1"/>
    <col min="9855" max="9855" width="6.44140625" style="128" customWidth="1"/>
    <col min="9856" max="9856" width="15.109375" style="128" customWidth="1"/>
    <col min="9857" max="9857" width="4.109375" style="128" customWidth="1"/>
    <col min="9858" max="9858" width="3" style="128" customWidth="1"/>
    <col min="9859" max="9861" width="0" style="128" hidden="1" customWidth="1"/>
    <col min="9862" max="9862" width="3" style="128" customWidth="1"/>
    <col min="9863" max="9863" width="0" style="128" hidden="1" customWidth="1"/>
    <col min="9864" max="9864" width="3" style="128" customWidth="1"/>
    <col min="9865" max="9865" width="0" style="128" hidden="1" customWidth="1"/>
    <col min="9866" max="9866" width="4.44140625" style="128" customWidth="1"/>
    <col min="9867" max="9867" width="34.21875" style="128" customWidth="1"/>
    <col min="9868" max="9868" width="23.44140625" style="128" customWidth="1"/>
    <col min="9869" max="9869" width="9.109375" style="128" customWidth="1"/>
    <col min="9870" max="9870" width="19.44140625" style="128" customWidth="1"/>
    <col min="9871" max="9871" width="42.77734375" style="128" customWidth="1"/>
    <col min="9872" max="9872" width="5.88671875" style="128" customWidth="1"/>
    <col min="9873" max="9873" width="31.44140625" style="128" customWidth="1"/>
    <col min="9874" max="9874" width="16.109375" style="128" customWidth="1"/>
    <col min="9875" max="9876" width="9.21875" style="128" customWidth="1"/>
    <col min="9877" max="9877" width="11.109375" style="128" customWidth="1"/>
    <col min="9878" max="9878" width="2.109375" style="128" customWidth="1"/>
    <col min="9879" max="10084" width="10.88671875" style="128"/>
    <col min="10085" max="10085" width="12" style="128" customWidth="1"/>
    <col min="10086" max="10086" width="2.77734375" style="128" customWidth="1"/>
    <col min="10087" max="10088" width="6.44140625" style="128" customWidth="1"/>
    <col min="10089" max="10089" width="5.88671875" style="128" customWidth="1"/>
    <col min="10090" max="10090" width="6.44140625" style="128" customWidth="1"/>
    <col min="10091" max="10091" width="13.77734375" style="128" customWidth="1"/>
    <col min="10092" max="10093" width="9" style="128" customWidth="1"/>
    <col min="10094" max="10094" width="2.44140625" style="128" customWidth="1"/>
    <col min="10095" max="10095" width="8.88671875" style="128" customWidth="1"/>
    <col min="10096" max="10096" width="7.44140625" style="128" customWidth="1"/>
    <col min="10097" max="10099" width="3.77734375" style="128" customWidth="1"/>
    <col min="10100" max="10100" width="3.44140625" style="128" customWidth="1"/>
    <col min="10101" max="10101" width="2.88671875" style="128" customWidth="1"/>
    <col min="10102" max="10102" width="3" style="128" customWidth="1"/>
    <col min="10103" max="10105" width="0" style="128" hidden="1" customWidth="1"/>
    <col min="10106" max="10106" width="4.44140625" style="128" customWidth="1"/>
    <col min="10107" max="10107" width="0" style="128" hidden="1" customWidth="1"/>
    <col min="10108" max="10109" width="14.88671875" style="128" customWidth="1"/>
    <col min="10110" max="10110" width="15.109375" style="128" customWidth="1"/>
    <col min="10111" max="10111" width="6.44140625" style="128" customWidth="1"/>
    <col min="10112" max="10112" width="15.109375" style="128" customWidth="1"/>
    <col min="10113" max="10113" width="4.109375" style="128" customWidth="1"/>
    <col min="10114" max="10114" width="3" style="128" customWidth="1"/>
    <col min="10115" max="10117" width="0" style="128" hidden="1" customWidth="1"/>
    <col min="10118" max="10118" width="3" style="128" customWidth="1"/>
    <col min="10119" max="10119" width="0" style="128" hidden="1" customWidth="1"/>
    <col min="10120" max="10120" width="3" style="128" customWidth="1"/>
    <col min="10121" max="10121" width="0" style="128" hidden="1" customWidth="1"/>
    <col min="10122" max="10122" width="4.44140625" style="128" customWidth="1"/>
    <col min="10123" max="10123" width="34.21875" style="128" customWidth="1"/>
    <col min="10124" max="10124" width="23.44140625" style="128" customWidth="1"/>
    <col min="10125" max="10125" width="9.109375" style="128" customWidth="1"/>
    <col min="10126" max="10126" width="19.44140625" style="128" customWidth="1"/>
    <col min="10127" max="10127" width="42.77734375" style="128" customWidth="1"/>
    <col min="10128" max="10128" width="5.88671875" style="128" customWidth="1"/>
    <col min="10129" max="10129" width="31.44140625" style="128" customWidth="1"/>
    <col min="10130" max="10130" width="16.109375" style="128" customWidth="1"/>
    <col min="10131" max="10132" width="9.21875" style="128" customWidth="1"/>
    <col min="10133" max="10133" width="11.109375" style="128" customWidth="1"/>
    <col min="10134" max="10134" width="2.109375" style="128" customWidth="1"/>
    <col min="10135" max="10340" width="10.88671875" style="128"/>
    <col min="10341" max="10341" width="12" style="128" customWidth="1"/>
    <col min="10342" max="10342" width="2.77734375" style="128" customWidth="1"/>
    <col min="10343" max="10344" width="6.44140625" style="128" customWidth="1"/>
    <col min="10345" max="10345" width="5.88671875" style="128" customWidth="1"/>
    <col min="10346" max="10346" width="6.44140625" style="128" customWidth="1"/>
    <col min="10347" max="10347" width="13.77734375" style="128" customWidth="1"/>
    <col min="10348" max="10349" width="9" style="128" customWidth="1"/>
    <col min="10350" max="10350" width="2.44140625" style="128" customWidth="1"/>
    <col min="10351" max="10351" width="8.88671875" style="128" customWidth="1"/>
    <col min="10352" max="10352" width="7.44140625" style="128" customWidth="1"/>
    <col min="10353" max="10355" width="3.77734375" style="128" customWidth="1"/>
    <col min="10356" max="10356" width="3.44140625" style="128" customWidth="1"/>
    <col min="10357" max="10357" width="2.88671875" style="128" customWidth="1"/>
    <col min="10358" max="10358" width="3" style="128" customWidth="1"/>
    <col min="10359" max="10361" width="0" style="128" hidden="1" customWidth="1"/>
    <col min="10362" max="10362" width="4.44140625" style="128" customWidth="1"/>
    <col min="10363" max="10363" width="0" style="128" hidden="1" customWidth="1"/>
    <col min="10364" max="10365" width="14.88671875" style="128" customWidth="1"/>
    <col min="10366" max="10366" width="15.109375" style="128" customWidth="1"/>
    <col min="10367" max="10367" width="6.44140625" style="128" customWidth="1"/>
    <col min="10368" max="10368" width="15.109375" style="128" customWidth="1"/>
    <col min="10369" max="10369" width="4.109375" style="128" customWidth="1"/>
    <col min="10370" max="10370" width="3" style="128" customWidth="1"/>
    <col min="10371" max="10373" width="0" style="128" hidden="1" customWidth="1"/>
    <col min="10374" max="10374" width="3" style="128" customWidth="1"/>
    <col min="10375" max="10375" width="0" style="128" hidden="1" customWidth="1"/>
    <col min="10376" max="10376" width="3" style="128" customWidth="1"/>
    <col min="10377" max="10377" width="0" style="128" hidden="1" customWidth="1"/>
    <col min="10378" max="10378" width="4.44140625" style="128" customWidth="1"/>
    <col min="10379" max="10379" width="34.21875" style="128" customWidth="1"/>
    <col min="10380" max="10380" width="23.44140625" style="128" customWidth="1"/>
    <col min="10381" max="10381" width="9.109375" style="128" customWidth="1"/>
    <col min="10382" max="10382" width="19.44140625" style="128" customWidth="1"/>
    <col min="10383" max="10383" width="42.77734375" style="128" customWidth="1"/>
    <col min="10384" max="10384" width="5.88671875" style="128" customWidth="1"/>
    <col min="10385" max="10385" width="31.44140625" style="128" customWidth="1"/>
    <col min="10386" max="10386" width="16.109375" style="128" customWidth="1"/>
    <col min="10387" max="10388" width="9.21875" style="128" customWidth="1"/>
    <col min="10389" max="10389" width="11.109375" style="128" customWidth="1"/>
    <col min="10390" max="10390" width="2.109375" style="128" customWidth="1"/>
    <col min="10391" max="10596" width="10.88671875" style="128"/>
    <col min="10597" max="10597" width="12" style="128" customWidth="1"/>
    <col min="10598" max="10598" width="2.77734375" style="128" customWidth="1"/>
    <col min="10599" max="10600" width="6.44140625" style="128" customWidth="1"/>
    <col min="10601" max="10601" width="5.88671875" style="128" customWidth="1"/>
    <col min="10602" max="10602" width="6.44140625" style="128" customWidth="1"/>
    <col min="10603" max="10603" width="13.77734375" style="128" customWidth="1"/>
    <col min="10604" max="10605" width="9" style="128" customWidth="1"/>
    <col min="10606" max="10606" width="2.44140625" style="128" customWidth="1"/>
    <col min="10607" max="10607" width="8.88671875" style="128" customWidth="1"/>
    <col min="10608" max="10608" width="7.44140625" style="128" customWidth="1"/>
    <col min="10609" max="10611" width="3.77734375" style="128" customWidth="1"/>
    <col min="10612" max="10612" width="3.44140625" style="128" customWidth="1"/>
    <col min="10613" max="10613" width="2.88671875" style="128" customWidth="1"/>
    <col min="10614" max="10614" width="3" style="128" customWidth="1"/>
    <col min="10615" max="10617" width="0" style="128" hidden="1" customWidth="1"/>
    <col min="10618" max="10618" width="4.44140625" style="128" customWidth="1"/>
    <col min="10619" max="10619" width="0" style="128" hidden="1" customWidth="1"/>
    <col min="10620" max="10621" width="14.88671875" style="128" customWidth="1"/>
    <col min="10622" max="10622" width="15.109375" style="128" customWidth="1"/>
    <col min="10623" max="10623" width="6.44140625" style="128" customWidth="1"/>
    <col min="10624" max="10624" width="15.109375" style="128" customWidth="1"/>
    <col min="10625" max="10625" width="4.109375" style="128" customWidth="1"/>
    <col min="10626" max="10626" width="3" style="128" customWidth="1"/>
    <col min="10627" max="10629" width="0" style="128" hidden="1" customWidth="1"/>
    <col min="10630" max="10630" width="3" style="128" customWidth="1"/>
    <col min="10631" max="10631" width="0" style="128" hidden="1" customWidth="1"/>
    <col min="10632" max="10632" width="3" style="128" customWidth="1"/>
    <col min="10633" max="10633" width="0" style="128" hidden="1" customWidth="1"/>
    <col min="10634" max="10634" width="4.44140625" style="128" customWidth="1"/>
    <col min="10635" max="10635" width="34.21875" style="128" customWidth="1"/>
    <col min="10636" max="10636" width="23.44140625" style="128" customWidth="1"/>
    <col min="10637" max="10637" width="9.109375" style="128" customWidth="1"/>
    <col min="10638" max="10638" width="19.44140625" style="128" customWidth="1"/>
    <col min="10639" max="10639" width="42.77734375" style="128" customWidth="1"/>
    <col min="10640" max="10640" width="5.88671875" style="128" customWidth="1"/>
    <col min="10641" max="10641" width="31.44140625" style="128" customWidth="1"/>
    <col min="10642" max="10642" width="16.109375" style="128" customWidth="1"/>
    <col min="10643" max="10644" width="9.21875" style="128" customWidth="1"/>
    <col min="10645" max="10645" width="11.109375" style="128" customWidth="1"/>
    <col min="10646" max="10646" width="2.109375" style="128" customWidth="1"/>
    <col min="10647" max="10852" width="10.88671875" style="128"/>
    <col min="10853" max="10853" width="12" style="128" customWidth="1"/>
    <col min="10854" max="10854" width="2.77734375" style="128" customWidth="1"/>
    <col min="10855" max="10856" width="6.44140625" style="128" customWidth="1"/>
    <col min="10857" max="10857" width="5.88671875" style="128" customWidth="1"/>
    <col min="10858" max="10858" width="6.44140625" style="128" customWidth="1"/>
    <col min="10859" max="10859" width="13.77734375" style="128" customWidth="1"/>
    <col min="10860" max="10861" width="9" style="128" customWidth="1"/>
    <col min="10862" max="10862" width="2.44140625" style="128" customWidth="1"/>
    <col min="10863" max="10863" width="8.88671875" style="128" customWidth="1"/>
    <col min="10864" max="10864" width="7.44140625" style="128" customWidth="1"/>
    <col min="10865" max="10867" width="3.77734375" style="128" customWidth="1"/>
    <col min="10868" max="10868" width="3.44140625" style="128" customWidth="1"/>
    <col min="10869" max="10869" width="2.88671875" style="128" customWidth="1"/>
    <col min="10870" max="10870" width="3" style="128" customWidth="1"/>
    <col min="10871" max="10873" width="0" style="128" hidden="1" customWidth="1"/>
    <col min="10874" max="10874" width="4.44140625" style="128" customWidth="1"/>
    <col min="10875" max="10875" width="0" style="128" hidden="1" customWidth="1"/>
    <col min="10876" max="10877" width="14.88671875" style="128" customWidth="1"/>
    <col min="10878" max="10878" width="15.109375" style="128" customWidth="1"/>
    <col min="10879" max="10879" width="6.44140625" style="128" customWidth="1"/>
    <col min="10880" max="10880" width="15.109375" style="128" customWidth="1"/>
    <col min="10881" max="10881" width="4.109375" style="128" customWidth="1"/>
    <col min="10882" max="10882" width="3" style="128" customWidth="1"/>
    <col min="10883" max="10885" width="0" style="128" hidden="1" customWidth="1"/>
    <col min="10886" max="10886" width="3" style="128" customWidth="1"/>
    <col min="10887" max="10887" width="0" style="128" hidden="1" customWidth="1"/>
    <col min="10888" max="10888" width="3" style="128" customWidth="1"/>
    <col min="10889" max="10889" width="0" style="128" hidden="1" customWidth="1"/>
    <col min="10890" max="10890" width="4.44140625" style="128" customWidth="1"/>
    <col min="10891" max="10891" width="34.21875" style="128" customWidth="1"/>
    <col min="10892" max="10892" width="23.44140625" style="128" customWidth="1"/>
    <col min="10893" max="10893" width="9.109375" style="128" customWidth="1"/>
    <col min="10894" max="10894" width="19.44140625" style="128" customWidth="1"/>
    <col min="10895" max="10895" width="42.77734375" style="128" customWidth="1"/>
    <col min="10896" max="10896" width="5.88671875" style="128" customWidth="1"/>
    <col min="10897" max="10897" width="31.44140625" style="128" customWidth="1"/>
    <col min="10898" max="10898" width="16.109375" style="128" customWidth="1"/>
    <col min="10899" max="10900" width="9.21875" style="128" customWidth="1"/>
    <col min="10901" max="10901" width="11.109375" style="128" customWidth="1"/>
    <col min="10902" max="10902" width="2.109375" style="128" customWidth="1"/>
    <col min="10903" max="11108" width="10.88671875" style="128"/>
    <col min="11109" max="11109" width="12" style="128" customWidth="1"/>
    <col min="11110" max="11110" width="2.77734375" style="128" customWidth="1"/>
    <col min="11111" max="11112" width="6.44140625" style="128" customWidth="1"/>
    <col min="11113" max="11113" width="5.88671875" style="128" customWidth="1"/>
    <col min="11114" max="11114" width="6.44140625" style="128" customWidth="1"/>
    <col min="11115" max="11115" width="13.77734375" style="128" customWidth="1"/>
    <col min="11116" max="11117" width="9" style="128" customWidth="1"/>
    <col min="11118" max="11118" width="2.44140625" style="128" customWidth="1"/>
    <col min="11119" max="11119" width="8.88671875" style="128" customWidth="1"/>
    <col min="11120" max="11120" width="7.44140625" style="128" customWidth="1"/>
    <col min="11121" max="11123" width="3.77734375" style="128" customWidth="1"/>
    <col min="11124" max="11124" width="3.44140625" style="128" customWidth="1"/>
    <col min="11125" max="11125" width="2.88671875" style="128" customWidth="1"/>
    <col min="11126" max="11126" width="3" style="128" customWidth="1"/>
    <col min="11127" max="11129" width="0" style="128" hidden="1" customWidth="1"/>
    <col min="11130" max="11130" width="4.44140625" style="128" customWidth="1"/>
    <col min="11131" max="11131" width="0" style="128" hidden="1" customWidth="1"/>
    <col min="11132" max="11133" width="14.88671875" style="128" customWidth="1"/>
    <col min="11134" max="11134" width="15.109375" style="128" customWidth="1"/>
    <col min="11135" max="11135" width="6.44140625" style="128" customWidth="1"/>
    <col min="11136" max="11136" width="15.109375" style="128" customWidth="1"/>
    <col min="11137" max="11137" width="4.109375" style="128" customWidth="1"/>
    <col min="11138" max="11138" width="3" style="128" customWidth="1"/>
    <col min="11139" max="11141" width="0" style="128" hidden="1" customWidth="1"/>
    <col min="11142" max="11142" width="3" style="128" customWidth="1"/>
    <col min="11143" max="11143" width="0" style="128" hidden="1" customWidth="1"/>
    <col min="11144" max="11144" width="3" style="128" customWidth="1"/>
    <col min="11145" max="11145" width="0" style="128" hidden="1" customWidth="1"/>
    <col min="11146" max="11146" width="4.44140625" style="128" customWidth="1"/>
    <col min="11147" max="11147" width="34.21875" style="128" customWidth="1"/>
    <col min="11148" max="11148" width="23.44140625" style="128" customWidth="1"/>
    <col min="11149" max="11149" width="9.109375" style="128" customWidth="1"/>
    <col min="11150" max="11150" width="19.44140625" style="128" customWidth="1"/>
    <col min="11151" max="11151" width="42.77734375" style="128" customWidth="1"/>
    <col min="11152" max="11152" width="5.88671875" style="128" customWidth="1"/>
    <col min="11153" max="11153" width="31.44140625" style="128" customWidth="1"/>
    <col min="11154" max="11154" width="16.109375" style="128" customWidth="1"/>
    <col min="11155" max="11156" width="9.21875" style="128" customWidth="1"/>
    <col min="11157" max="11157" width="11.109375" style="128" customWidth="1"/>
    <col min="11158" max="11158" width="2.109375" style="128" customWidth="1"/>
    <col min="11159" max="11364" width="10.88671875" style="128"/>
    <col min="11365" max="11365" width="12" style="128" customWidth="1"/>
    <col min="11366" max="11366" width="2.77734375" style="128" customWidth="1"/>
    <col min="11367" max="11368" width="6.44140625" style="128" customWidth="1"/>
    <col min="11369" max="11369" width="5.88671875" style="128" customWidth="1"/>
    <col min="11370" max="11370" width="6.44140625" style="128" customWidth="1"/>
    <col min="11371" max="11371" width="13.77734375" style="128" customWidth="1"/>
    <col min="11372" max="11373" width="9" style="128" customWidth="1"/>
    <col min="11374" max="11374" width="2.44140625" style="128" customWidth="1"/>
    <col min="11375" max="11375" width="8.88671875" style="128" customWidth="1"/>
    <col min="11376" max="11376" width="7.44140625" style="128" customWidth="1"/>
    <col min="11377" max="11379" width="3.77734375" style="128" customWidth="1"/>
    <col min="11380" max="11380" width="3.44140625" style="128" customWidth="1"/>
    <col min="11381" max="11381" width="2.88671875" style="128" customWidth="1"/>
    <col min="11382" max="11382" width="3" style="128" customWidth="1"/>
    <col min="11383" max="11385" width="0" style="128" hidden="1" customWidth="1"/>
    <col min="11386" max="11386" width="4.44140625" style="128" customWidth="1"/>
    <col min="11387" max="11387" width="0" style="128" hidden="1" customWidth="1"/>
    <col min="11388" max="11389" width="14.88671875" style="128" customWidth="1"/>
    <col min="11390" max="11390" width="15.109375" style="128" customWidth="1"/>
    <col min="11391" max="11391" width="6.44140625" style="128" customWidth="1"/>
    <col min="11392" max="11392" width="15.109375" style="128" customWidth="1"/>
    <col min="11393" max="11393" width="4.109375" style="128" customWidth="1"/>
    <col min="11394" max="11394" width="3" style="128" customWidth="1"/>
    <col min="11395" max="11397" width="0" style="128" hidden="1" customWidth="1"/>
    <col min="11398" max="11398" width="3" style="128" customWidth="1"/>
    <col min="11399" max="11399" width="0" style="128" hidden="1" customWidth="1"/>
    <col min="11400" max="11400" width="3" style="128" customWidth="1"/>
    <col min="11401" max="11401" width="0" style="128" hidden="1" customWidth="1"/>
    <col min="11402" max="11402" width="4.44140625" style="128" customWidth="1"/>
    <col min="11403" max="11403" width="34.21875" style="128" customWidth="1"/>
    <col min="11404" max="11404" width="23.44140625" style="128" customWidth="1"/>
    <col min="11405" max="11405" width="9.109375" style="128" customWidth="1"/>
    <col min="11406" max="11406" width="19.44140625" style="128" customWidth="1"/>
    <col min="11407" max="11407" width="42.77734375" style="128" customWidth="1"/>
    <col min="11408" max="11408" width="5.88671875" style="128" customWidth="1"/>
    <col min="11409" max="11409" width="31.44140625" style="128" customWidth="1"/>
    <col min="11410" max="11410" width="16.109375" style="128" customWidth="1"/>
    <col min="11411" max="11412" width="9.21875" style="128" customWidth="1"/>
    <col min="11413" max="11413" width="11.109375" style="128" customWidth="1"/>
    <col min="11414" max="11414" width="2.109375" style="128" customWidth="1"/>
    <col min="11415" max="11620" width="10.88671875" style="128"/>
    <col min="11621" max="11621" width="12" style="128" customWidth="1"/>
    <col min="11622" max="11622" width="2.77734375" style="128" customWidth="1"/>
    <col min="11623" max="11624" width="6.44140625" style="128" customWidth="1"/>
    <col min="11625" max="11625" width="5.88671875" style="128" customWidth="1"/>
    <col min="11626" max="11626" width="6.44140625" style="128" customWidth="1"/>
    <col min="11627" max="11627" width="13.77734375" style="128" customWidth="1"/>
    <col min="11628" max="11629" width="9" style="128" customWidth="1"/>
    <col min="11630" max="11630" width="2.44140625" style="128" customWidth="1"/>
    <col min="11631" max="11631" width="8.88671875" style="128" customWidth="1"/>
    <col min="11632" max="11632" width="7.44140625" style="128" customWidth="1"/>
    <col min="11633" max="11635" width="3.77734375" style="128" customWidth="1"/>
    <col min="11636" max="11636" width="3.44140625" style="128" customWidth="1"/>
    <col min="11637" max="11637" width="2.88671875" style="128" customWidth="1"/>
    <col min="11638" max="11638" width="3" style="128" customWidth="1"/>
    <col min="11639" max="11641" width="0" style="128" hidden="1" customWidth="1"/>
    <col min="11642" max="11642" width="4.44140625" style="128" customWidth="1"/>
    <col min="11643" max="11643" width="0" style="128" hidden="1" customWidth="1"/>
    <col min="11644" max="11645" width="14.88671875" style="128" customWidth="1"/>
    <col min="11646" max="11646" width="15.109375" style="128" customWidth="1"/>
    <col min="11647" max="11647" width="6.44140625" style="128" customWidth="1"/>
    <col min="11648" max="11648" width="15.109375" style="128" customWidth="1"/>
    <col min="11649" max="11649" width="4.109375" style="128" customWidth="1"/>
    <col min="11650" max="11650" width="3" style="128" customWidth="1"/>
    <col min="11651" max="11653" width="0" style="128" hidden="1" customWidth="1"/>
    <col min="11654" max="11654" width="3" style="128" customWidth="1"/>
    <col min="11655" max="11655" width="0" style="128" hidden="1" customWidth="1"/>
    <col min="11656" max="11656" width="3" style="128" customWidth="1"/>
    <col min="11657" max="11657" width="0" style="128" hidden="1" customWidth="1"/>
    <col min="11658" max="11658" width="4.44140625" style="128" customWidth="1"/>
    <col min="11659" max="11659" width="34.21875" style="128" customWidth="1"/>
    <col min="11660" max="11660" width="23.44140625" style="128" customWidth="1"/>
    <col min="11661" max="11661" width="9.109375" style="128" customWidth="1"/>
    <col min="11662" max="11662" width="19.44140625" style="128" customWidth="1"/>
    <col min="11663" max="11663" width="42.77734375" style="128" customWidth="1"/>
    <col min="11664" max="11664" width="5.88671875" style="128" customWidth="1"/>
    <col min="11665" max="11665" width="31.44140625" style="128" customWidth="1"/>
    <col min="11666" max="11666" width="16.109375" style="128" customWidth="1"/>
    <col min="11667" max="11668" width="9.21875" style="128" customWidth="1"/>
    <col min="11669" max="11669" width="11.109375" style="128" customWidth="1"/>
    <col min="11670" max="11670" width="2.109375" style="128" customWidth="1"/>
    <col min="11671" max="11876" width="10.88671875" style="128"/>
    <col min="11877" max="11877" width="12" style="128" customWidth="1"/>
    <col min="11878" max="11878" width="2.77734375" style="128" customWidth="1"/>
    <col min="11879" max="11880" width="6.44140625" style="128" customWidth="1"/>
    <col min="11881" max="11881" width="5.88671875" style="128" customWidth="1"/>
    <col min="11882" max="11882" width="6.44140625" style="128" customWidth="1"/>
    <col min="11883" max="11883" width="13.77734375" style="128" customWidth="1"/>
    <col min="11884" max="11885" width="9" style="128" customWidth="1"/>
    <col min="11886" max="11886" width="2.44140625" style="128" customWidth="1"/>
    <col min="11887" max="11887" width="8.88671875" style="128" customWidth="1"/>
    <col min="11888" max="11888" width="7.44140625" style="128" customWidth="1"/>
    <col min="11889" max="11891" width="3.77734375" style="128" customWidth="1"/>
    <col min="11892" max="11892" width="3.44140625" style="128" customWidth="1"/>
    <col min="11893" max="11893" width="2.88671875" style="128" customWidth="1"/>
    <col min="11894" max="11894" width="3" style="128" customWidth="1"/>
    <col min="11895" max="11897" width="0" style="128" hidden="1" customWidth="1"/>
    <col min="11898" max="11898" width="4.44140625" style="128" customWidth="1"/>
    <col min="11899" max="11899" width="0" style="128" hidden="1" customWidth="1"/>
    <col min="11900" max="11901" width="14.88671875" style="128" customWidth="1"/>
    <col min="11902" max="11902" width="15.109375" style="128" customWidth="1"/>
    <col min="11903" max="11903" width="6.44140625" style="128" customWidth="1"/>
    <col min="11904" max="11904" width="15.109375" style="128" customWidth="1"/>
    <col min="11905" max="11905" width="4.109375" style="128" customWidth="1"/>
    <col min="11906" max="11906" width="3" style="128" customWidth="1"/>
    <col min="11907" max="11909" width="0" style="128" hidden="1" customWidth="1"/>
    <col min="11910" max="11910" width="3" style="128" customWidth="1"/>
    <col min="11911" max="11911" width="0" style="128" hidden="1" customWidth="1"/>
    <col min="11912" max="11912" width="3" style="128" customWidth="1"/>
    <col min="11913" max="11913" width="0" style="128" hidden="1" customWidth="1"/>
    <col min="11914" max="11914" width="4.44140625" style="128" customWidth="1"/>
    <col min="11915" max="11915" width="34.21875" style="128" customWidth="1"/>
    <col min="11916" max="11916" width="23.44140625" style="128" customWidth="1"/>
    <col min="11917" max="11917" width="9.109375" style="128" customWidth="1"/>
    <col min="11918" max="11918" width="19.44140625" style="128" customWidth="1"/>
    <col min="11919" max="11919" width="42.77734375" style="128" customWidth="1"/>
    <col min="11920" max="11920" width="5.88671875" style="128" customWidth="1"/>
    <col min="11921" max="11921" width="31.44140625" style="128" customWidth="1"/>
    <col min="11922" max="11922" width="16.109375" style="128" customWidth="1"/>
    <col min="11923" max="11924" width="9.21875" style="128" customWidth="1"/>
    <col min="11925" max="11925" width="11.109375" style="128" customWidth="1"/>
    <col min="11926" max="11926" width="2.109375" style="128" customWidth="1"/>
    <col min="11927" max="12132" width="10.88671875" style="128"/>
    <col min="12133" max="12133" width="12" style="128" customWidth="1"/>
    <col min="12134" max="12134" width="2.77734375" style="128" customWidth="1"/>
    <col min="12135" max="12136" width="6.44140625" style="128" customWidth="1"/>
    <col min="12137" max="12137" width="5.88671875" style="128" customWidth="1"/>
    <col min="12138" max="12138" width="6.44140625" style="128" customWidth="1"/>
    <col min="12139" max="12139" width="13.77734375" style="128" customWidth="1"/>
    <col min="12140" max="12141" width="9" style="128" customWidth="1"/>
    <col min="12142" max="12142" width="2.44140625" style="128" customWidth="1"/>
    <col min="12143" max="12143" width="8.88671875" style="128" customWidth="1"/>
    <col min="12144" max="12144" width="7.44140625" style="128" customWidth="1"/>
    <col min="12145" max="12147" width="3.77734375" style="128" customWidth="1"/>
    <col min="12148" max="12148" width="3.44140625" style="128" customWidth="1"/>
    <col min="12149" max="12149" width="2.88671875" style="128" customWidth="1"/>
    <col min="12150" max="12150" width="3" style="128" customWidth="1"/>
    <col min="12151" max="12153" width="0" style="128" hidden="1" customWidth="1"/>
    <col min="12154" max="12154" width="4.44140625" style="128" customWidth="1"/>
    <col min="12155" max="12155" width="0" style="128" hidden="1" customWidth="1"/>
    <col min="12156" max="12157" width="14.88671875" style="128" customWidth="1"/>
    <col min="12158" max="12158" width="15.109375" style="128" customWidth="1"/>
    <col min="12159" max="12159" width="6.44140625" style="128" customWidth="1"/>
    <col min="12160" max="12160" width="15.109375" style="128" customWidth="1"/>
    <col min="12161" max="12161" width="4.109375" style="128" customWidth="1"/>
    <col min="12162" max="12162" width="3" style="128" customWidth="1"/>
    <col min="12163" max="12165" width="0" style="128" hidden="1" customWidth="1"/>
    <col min="12166" max="12166" width="3" style="128" customWidth="1"/>
    <col min="12167" max="12167" width="0" style="128" hidden="1" customWidth="1"/>
    <col min="12168" max="12168" width="3" style="128" customWidth="1"/>
    <col min="12169" max="12169" width="0" style="128" hidden="1" customWidth="1"/>
    <col min="12170" max="12170" width="4.44140625" style="128" customWidth="1"/>
    <col min="12171" max="12171" width="34.21875" style="128" customWidth="1"/>
    <col min="12172" max="12172" width="23.44140625" style="128" customWidth="1"/>
    <col min="12173" max="12173" width="9.109375" style="128" customWidth="1"/>
    <col min="12174" max="12174" width="19.44140625" style="128" customWidth="1"/>
    <col min="12175" max="12175" width="42.77734375" style="128" customWidth="1"/>
    <col min="12176" max="12176" width="5.88671875" style="128" customWidth="1"/>
    <col min="12177" max="12177" width="31.44140625" style="128" customWidth="1"/>
    <col min="12178" max="12178" width="16.109375" style="128" customWidth="1"/>
    <col min="12179" max="12180" width="9.21875" style="128" customWidth="1"/>
    <col min="12181" max="12181" width="11.109375" style="128" customWidth="1"/>
    <col min="12182" max="12182" width="2.109375" style="128" customWidth="1"/>
    <col min="12183" max="12388" width="10.88671875" style="128"/>
    <col min="12389" max="12389" width="12" style="128" customWidth="1"/>
    <col min="12390" max="12390" width="2.77734375" style="128" customWidth="1"/>
    <col min="12391" max="12392" width="6.44140625" style="128" customWidth="1"/>
    <col min="12393" max="12393" width="5.88671875" style="128" customWidth="1"/>
    <col min="12394" max="12394" width="6.44140625" style="128" customWidth="1"/>
    <col min="12395" max="12395" width="13.77734375" style="128" customWidth="1"/>
    <col min="12396" max="12397" width="9" style="128" customWidth="1"/>
    <col min="12398" max="12398" width="2.44140625" style="128" customWidth="1"/>
    <col min="12399" max="12399" width="8.88671875" style="128" customWidth="1"/>
    <col min="12400" max="12400" width="7.44140625" style="128" customWidth="1"/>
    <col min="12401" max="12403" width="3.77734375" style="128" customWidth="1"/>
    <col min="12404" max="12404" width="3.44140625" style="128" customWidth="1"/>
    <col min="12405" max="12405" width="2.88671875" style="128" customWidth="1"/>
    <col min="12406" max="12406" width="3" style="128" customWidth="1"/>
    <col min="12407" max="12409" width="0" style="128" hidden="1" customWidth="1"/>
    <col min="12410" max="12410" width="4.44140625" style="128" customWidth="1"/>
    <col min="12411" max="12411" width="0" style="128" hidden="1" customWidth="1"/>
    <col min="12412" max="12413" width="14.88671875" style="128" customWidth="1"/>
    <col min="12414" max="12414" width="15.109375" style="128" customWidth="1"/>
    <col min="12415" max="12415" width="6.44140625" style="128" customWidth="1"/>
    <col min="12416" max="12416" width="15.109375" style="128" customWidth="1"/>
    <col min="12417" max="12417" width="4.109375" style="128" customWidth="1"/>
    <col min="12418" max="12418" width="3" style="128" customWidth="1"/>
    <col min="12419" max="12421" width="0" style="128" hidden="1" customWidth="1"/>
    <col min="12422" max="12422" width="3" style="128" customWidth="1"/>
    <col min="12423" max="12423" width="0" style="128" hidden="1" customWidth="1"/>
    <col min="12424" max="12424" width="3" style="128" customWidth="1"/>
    <col min="12425" max="12425" width="0" style="128" hidden="1" customWidth="1"/>
    <col min="12426" max="12426" width="4.44140625" style="128" customWidth="1"/>
    <col min="12427" max="12427" width="34.21875" style="128" customWidth="1"/>
    <col min="12428" max="12428" width="23.44140625" style="128" customWidth="1"/>
    <col min="12429" max="12429" width="9.109375" style="128" customWidth="1"/>
    <col min="12430" max="12430" width="19.44140625" style="128" customWidth="1"/>
    <col min="12431" max="12431" width="42.77734375" style="128" customWidth="1"/>
    <col min="12432" max="12432" width="5.88671875" style="128" customWidth="1"/>
    <col min="12433" max="12433" width="31.44140625" style="128" customWidth="1"/>
    <col min="12434" max="12434" width="16.109375" style="128" customWidth="1"/>
    <col min="12435" max="12436" width="9.21875" style="128" customWidth="1"/>
    <col min="12437" max="12437" width="11.109375" style="128" customWidth="1"/>
    <col min="12438" max="12438" width="2.109375" style="128" customWidth="1"/>
    <col min="12439" max="12644" width="10.88671875" style="128"/>
    <col min="12645" max="12645" width="12" style="128" customWidth="1"/>
    <col min="12646" max="12646" width="2.77734375" style="128" customWidth="1"/>
    <col min="12647" max="12648" width="6.44140625" style="128" customWidth="1"/>
    <col min="12649" max="12649" width="5.88671875" style="128" customWidth="1"/>
    <col min="12650" max="12650" width="6.44140625" style="128" customWidth="1"/>
    <col min="12651" max="12651" width="13.77734375" style="128" customWidth="1"/>
    <col min="12652" max="12653" width="9" style="128" customWidth="1"/>
    <col min="12654" max="12654" width="2.44140625" style="128" customWidth="1"/>
    <col min="12655" max="12655" width="8.88671875" style="128" customWidth="1"/>
    <col min="12656" max="12656" width="7.44140625" style="128" customWidth="1"/>
    <col min="12657" max="12659" width="3.77734375" style="128" customWidth="1"/>
    <col min="12660" max="12660" width="3.44140625" style="128" customWidth="1"/>
    <col min="12661" max="12661" width="2.88671875" style="128" customWidth="1"/>
    <col min="12662" max="12662" width="3" style="128" customWidth="1"/>
    <col min="12663" max="12665" width="0" style="128" hidden="1" customWidth="1"/>
    <col min="12666" max="12666" width="4.44140625" style="128" customWidth="1"/>
    <col min="12667" max="12667" width="0" style="128" hidden="1" customWidth="1"/>
    <col min="12668" max="12669" width="14.88671875" style="128" customWidth="1"/>
    <col min="12670" max="12670" width="15.109375" style="128" customWidth="1"/>
    <col min="12671" max="12671" width="6.44140625" style="128" customWidth="1"/>
    <col min="12672" max="12672" width="15.109375" style="128" customWidth="1"/>
    <col min="12673" max="12673" width="4.109375" style="128" customWidth="1"/>
    <col min="12674" max="12674" width="3" style="128" customWidth="1"/>
    <col min="12675" max="12677" width="0" style="128" hidden="1" customWidth="1"/>
    <col min="12678" max="12678" width="3" style="128" customWidth="1"/>
    <col min="12679" max="12679" width="0" style="128" hidden="1" customWidth="1"/>
    <col min="12680" max="12680" width="3" style="128" customWidth="1"/>
    <col min="12681" max="12681" width="0" style="128" hidden="1" customWidth="1"/>
    <col min="12682" max="12682" width="4.44140625" style="128" customWidth="1"/>
    <col min="12683" max="12683" width="34.21875" style="128" customWidth="1"/>
    <col min="12684" max="12684" width="23.44140625" style="128" customWidth="1"/>
    <col min="12685" max="12685" width="9.109375" style="128" customWidth="1"/>
    <col min="12686" max="12686" width="19.44140625" style="128" customWidth="1"/>
    <col min="12687" max="12687" width="42.77734375" style="128" customWidth="1"/>
    <col min="12688" max="12688" width="5.88671875" style="128" customWidth="1"/>
    <col min="12689" max="12689" width="31.44140625" style="128" customWidth="1"/>
    <col min="12690" max="12690" width="16.109375" style="128" customWidth="1"/>
    <col min="12691" max="12692" width="9.21875" style="128" customWidth="1"/>
    <col min="12693" max="12693" width="11.109375" style="128" customWidth="1"/>
    <col min="12694" max="12694" width="2.109375" style="128" customWidth="1"/>
    <col min="12695" max="12900" width="10.88671875" style="128"/>
    <col min="12901" max="12901" width="12" style="128" customWidth="1"/>
    <col min="12902" max="12902" width="2.77734375" style="128" customWidth="1"/>
    <col min="12903" max="12904" width="6.44140625" style="128" customWidth="1"/>
    <col min="12905" max="12905" width="5.88671875" style="128" customWidth="1"/>
    <col min="12906" max="12906" width="6.44140625" style="128" customWidth="1"/>
    <col min="12907" max="12907" width="13.77734375" style="128" customWidth="1"/>
    <col min="12908" max="12909" width="9" style="128" customWidth="1"/>
    <col min="12910" max="12910" width="2.44140625" style="128" customWidth="1"/>
    <col min="12911" max="12911" width="8.88671875" style="128" customWidth="1"/>
    <col min="12912" max="12912" width="7.44140625" style="128" customWidth="1"/>
    <col min="12913" max="12915" width="3.77734375" style="128" customWidth="1"/>
    <col min="12916" max="12916" width="3.44140625" style="128" customWidth="1"/>
    <col min="12917" max="12917" width="2.88671875" style="128" customWidth="1"/>
    <col min="12918" max="12918" width="3" style="128" customWidth="1"/>
    <col min="12919" max="12921" width="0" style="128" hidden="1" customWidth="1"/>
    <col min="12922" max="12922" width="4.44140625" style="128" customWidth="1"/>
    <col min="12923" max="12923" width="0" style="128" hidden="1" customWidth="1"/>
    <col min="12924" max="12925" width="14.88671875" style="128" customWidth="1"/>
    <col min="12926" max="12926" width="15.109375" style="128" customWidth="1"/>
    <col min="12927" max="12927" width="6.44140625" style="128" customWidth="1"/>
    <col min="12928" max="12928" width="15.109375" style="128" customWidth="1"/>
    <col min="12929" max="12929" width="4.109375" style="128" customWidth="1"/>
    <col min="12930" max="12930" width="3" style="128" customWidth="1"/>
    <col min="12931" max="12933" width="0" style="128" hidden="1" customWidth="1"/>
    <col min="12934" max="12934" width="3" style="128" customWidth="1"/>
    <col min="12935" max="12935" width="0" style="128" hidden="1" customWidth="1"/>
    <col min="12936" max="12936" width="3" style="128" customWidth="1"/>
    <col min="12937" max="12937" width="0" style="128" hidden="1" customWidth="1"/>
    <col min="12938" max="12938" width="4.44140625" style="128" customWidth="1"/>
    <col min="12939" max="12939" width="34.21875" style="128" customWidth="1"/>
    <col min="12940" max="12940" width="23.44140625" style="128" customWidth="1"/>
    <col min="12941" max="12941" width="9.109375" style="128" customWidth="1"/>
    <col min="12942" max="12942" width="19.44140625" style="128" customWidth="1"/>
    <col min="12943" max="12943" width="42.77734375" style="128" customWidth="1"/>
    <col min="12944" max="12944" width="5.88671875" style="128" customWidth="1"/>
    <col min="12945" max="12945" width="31.44140625" style="128" customWidth="1"/>
    <col min="12946" max="12946" width="16.109375" style="128" customWidth="1"/>
    <col min="12947" max="12948" width="9.21875" style="128" customWidth="1"/>
    <col min="12949" max="12949" width="11.109375" style="128" customWidth="1"/>
    <col min="12950" max="12950" width="2.109375" style="128" customWidth="1"/>
    <col min="12951" max="13156" width="10.88671875" style="128"/>
    <col min="13157" max="13157" width="12" style="128" customWidth="1"/>
    <col min="13158" max="13158" width="2.77734375" style="128" customWidth="1"/>
    <col min="13159" max="13160" width="6.44140625" style="128" customWidth="1"/>
    <col min="13161" max="13161" width="5.88671875" style="128" customWidth="1"/>
    <col min="13162" max="13162" width="6.44140625" style="128" customWidth="1"/>
    <col min="13163" max="13163" width="13.77734375" style="128" customWidth="1"/>
    <col min="13164" max="13165" width="9" style="128" customWidth="1"/>
    <col min="13166" max="13166" width="2.44140625" style="128" customWidth="1"/>
    <col min="13167" max="13167" width="8.88671875" style="128" customWidth="1"/>
    <col min="13168" max="13168" width="7.44140625" style="128" customWidth="1"/>
    <col min="13169" max="13171" width="3.77734375" style="128" customWidth="1"/>
    <col min="13172" max="13172" width="3.44140625" style="128" customWidth="1"/>
    <col min="13173" max="13173" width="2.88671875" style="128" customWidth="1"/>
    <col min="13174" max="13174" width="3" style="128" customWidth="1"/>
    <col min="13175" max="13177" width="0" style="128" hidden="1" customWidth="1"/>
    <col min="13178" max="13178" width="4.44140625" style="128" customWidth="1"/>
    <col min="13179" max="13179" width="0" style="128" hidden="1" customWidth="1"/>
    <col min="13180" max="13181" width="14.88671875" style="128" customWidth="1"/>
    <col min="13182" max="13182" width="15.109375" style="128" customWidth="1"/>
    <col min="13183" max="13183" width="6.44140625" style="128" customWidth="1"/>
    <col min="13184" max="13184" width="15.109375" style="128" customWidth="1"/>
    <col min="13185" max="13185" width="4.109375" style="128" customWidth="1"/>
    <col min="13186" max="13186" width="3" style="128" customWidth="1"/>
    <col min="13187" max="13189" width="0" style="128" hidden="1" customWidth="1"/>
    <col min="13190" max="13190" width="3" style="128" customWidth="1"/>
    <col min="13191" max="13191" width="0" style="128" hidden="1" customWidth="1"/>
    <col min="13192" max="13192" width="3" style="128" customWidth="1"/>
    <col min="13193" max="13193" width="0" style="128" hidden="1" customWidth="1"/>
    <col min="13194" max="13194" width="4.44140625" style="128" customWidth="1"/>
    <col min="13195" max="13195" width="34.21875" style="128" customWidth="1"/>
    <col min="13196" max="13196" width="23.44140625" style="128" customWidth="1"/>
    <col min="13197" max="13197" width="9.109375" style="128" customWidth="1"/>
    <col min="13198" max="13198" width="19.44140625" style="128" customWidth="1"/>
    <col min="13199" max="13199" width="42.77734375" style="128" customWidth="1"/>
    <col min="13200" max="13200" width="5.88671875" style="128" customWidth="1"/>
    <col min="13201" max="13201" width="31.44140625" style="128" customWidth="1"/>
    <col min="13202" max="13202" width="16.109375" style="128" customWidth="1"/>
    <col min="13203" max="13204" width="9.21875" style="128" customWidth="1"/>
    <col min="13205" max="13205" width="11.109375" style="128" customWidth="1"/>
    <col min="13206" max="13206" width="2.109375" style="128" customWidth="1"/>
    <col min="13207" max="13412" width="10.88671875" style="128"/>
    <col min="13413" max="13413" width="12" style="128" customWidth="1"/>
    <col min="13414" max="13414" width="2.77734375" style="128" customWidth="1"/>
    <col min="13415" max="13416" width="6.44140625" style="128" customWidth="1"/>
    <col min="13417" max="13417" width="5.88671875" style="128" customWidth="1"/>
    <col min="13418" max="13418" width="6.44140625" style="128" customWidth="1"/>
    <col min="13419" max="13419" width="13.77734375" style="128" customWidth="1"/>
    <col min="13420" max="13421" width="9" style="128" customWidth="1"/>
    <col min="13422" max="13422" width="2.44140625" style="128" customWidth="1"/>
    <col min="13423" max="13423" width="8.88671875" style="128" customWidth="1"/>
    <col min="13424" max="13424" width="7.44140625" style="128" customWidth="1"/>
    <col min="13425" max="13427" width="3.77734375" style="128" customWidth="1"/>
    <col min="13428" max="13428" width="3.44140625" style="128" customWidth="1"/>
    <col min="13429" max="13429" width="2.88671875" style="128" customWidth="1"/>
    <col min="13430" max="13430" width="3" style="128" customWidth="1"/>
    <col min="13431" max="13433" width="0" style="128" hidden="1" customWidth="1"/>
    <col min="13434" max="13434" width="4.44140625" style="128" customWidth="1"/>
    <col min="13435" max="13435" width="0" style="128" hidden="1" customWidth="1"/>
    <col min="13436" max="13437" width="14.88671875" style="128" customWidth="1"/>
    <col min="13438" max="13438" width="15.109375" style="128" customWidth="1"/>
    <col min="13439" max="13439" width="6.44140625" style="128" customWidth="1"/>
    <col min="13440" max="13440" width="15.109375" style="128" customWidth="1"/>
    <col min="13441" max="13441" width="4.109375" style="128" customWidth="1"/>
    <col min="13442" max="13442" width="3" style="128" customWidth="1"/>
    <col min="13443" max="13445" width="0" style="128" hidden="1" customWidth="1"/>
    <col min="13446" max="13446" width="3" style="128" customWidth="1"/>
    <col min="13447" max="13447" width="0" style="128" hidden="1" customWidth="1"/>
    <col min="13448" max="13448" width="3" style="128" customWidth="1"/>
    <col min="13449" max="13449" width="0" style="128" hidden="1" customWidth="1"/>
    <col min="13450" max="13450" width="4.44140625" style="128" customWidth="1"/>
    <col min="13451" max="13451" width="34.21875" style="128" customWidth="1"/>
    <col min="13452" max="13452" width="23.44140625" style="128" customWidth="1"/>
    <col min="13453" max="13453" width="9.109375" style="128" customWidth="1"/>
    <col min="13454" max="13454" width="19.44140625" style="128" customWidth="1"/>
    <col min="13455" max="13455" width="42.77734375" style="128" customWidth="1"/>
    <col min="13456" max="13456" width="5.88671875" style="128" customWidth="1"/>
    <col min="13457" max="13457" width="31.44140625" style="128" customWidth="1"/>
    <col min="13458" max="13458" width="16.109375" style="128" customWidth="1"/>
    <col min="13459" max="13460" width="9.21875" style="128" customWidth="1"/>
    <col min="13461" max="13461" width="11.109375" style="128" customWidth="1"/>
    <col min="13462" max="13462" width="2.109375" style="128" customWidth="1"/>
    <col min="13463" max="13668" width="10.88671875" style="128"/>
    <col min="13669" max="13669" width="12" style="128" customWidth="1"/>
    <col min="13670" max="13670" width="2.77734375" style="128" customWidth="1"/>
    <col min="13671" max="13672" width="6.44140625" style="128" customWidth="1"/>
    <col min="13673" max="13673" width="5.88671875" style="128" customWidth="1"/>
    <col min="13674" max="13674" width="6.44140625" style="128" customWidth="1"/>
    <col min="13675" max="13675" width="13.77734375" style="128" customWidth="1"/>
    <col min="13676" max="13677" width="9" style="128" customWidth="1"/>
    <col min="13678" max="13678" width="2.44140625" style="128" customWidth="1"/>
    <col min="13679" max="13679" width="8.88671875" style="128" customWidth="1"/>
    <col min="13680" max="13680" width="7.44140625" style="128" customWidth="1"/>
    <col min="13681" max="13683" width="3.77734375" style="128" customWidth="1"/>
    <col min="13684" max="13684" width="3.44140625" style="128" customWidth="1"/>
    <col min="13685" max="13685" width="2.88671875" style="128" customWidth="1"/>
    <col min="13686" max="13686" width="3" style="128" customWidth="1"/>
    <col min="13687" max="13689" width="0" style="128" hidden="1" customWidth="1"/>
    <col min="13690" max="13690" width="4.44140625" style="128" customWidth="1"/>
    <col min="13691" max="13691" width="0" style="128" hidden="1" customWidth="1"/>
    <col min="13692" max="13693" width="14.88671875" style="128" customWidth="1"/>
    <col min="13694" max="13694" width="15.109375" style="128" customWidth="1"/>
    <col min="13695" max="13695" width="6.44140625" style="128" customWidth="1"/>
    <col min="13696" max="13696" width="15.109375" style="128" customWidth="1"/>
    <col min="13697" max="13697" width="4.109375" style="128" customWidth="1"/>
    <col min="13698" max="13698" width="3" style="128" customWidth="1"/>
    <col min="13699" max="13701" width="0" style="128" hidden="1" customWidth="1"/>
    <col min="13702" max="13702" width="3" style="128" customWidth="1"/>
    <col min="13703" max="13703" width="0" style="128" hidden="1" customWidth="1"/>
    <col min="13704" max="13704" width="3" style="128" customWidth="1"/>
    <col min="13705" max="13705" width="0" style="128" hidden="1" customWidth="1"/>
    <col min="13706" max="13706" width="4.44140625" style="128" customWidth="1"/>
    <col min="13707" max="13707" width="34.21875" style="128" customWidth="1"/>
    <col min="13708" max="13708" width="23.44140625" style="128" customWidth="1"/>
    <col min="13709" max="13709" width="9.109375" style="128" customWidth="1"/>
    <col min="13710" max="13710" width="19.44140625" style="128" customWidth="1"/>
    <col min="13711" max="13711" width="42.77734375" style="128" customWidth="1"/>
    <col min="13712" max="13712" width="5.88671875" style="128" customWidth="1"/>
    <col min="13713" max="13713" width="31.44140625" style="128" customWidth="1"/>
    <col min="13714" max="13714" width="16.109375" style="128" customWidth="1"/>
    <col min="13715" max="13716" width="9.21875" style="128" customWidth="1"/>
    <col min="13717" max="13717" width="11.109375" style="128" customWidth="1"/>
    <col min="13718" max="13718" width="2.109375" style="128" customWidth="1"/>
    <col min="13719" max="13924" width="10.88671875" style="128"/>
    <col min="13925" max="13925" width="12" style="128" customWidth="1"/>
    <col min="13926" max="13926" width="2.77734375" style="128" customWidth="1"/>
    <col min="13927" max="13928" width="6.44140625" style="128" customWidth="1"/>
    <col min="13929" max="13929" width="5.88671875" style="128" customWidth="1"/>
    <col min="13930" max="13930" width="6.44140625" style="128" customWidth="1"/>
    <col min="13931" max="13931" width="13.77734375" style="128" customWidth="1"/>
    <col min="13932" max="13933" width="9" style="128" customWidth="1"/>
    <col min="13934" max="13934" width="2.44140625" style="128" customWidth="1"/>
    <col min="13935" max="13935" width="8.88671875" style="128" customWidth="1"/>
    <col min="13936" max="13936" width="7.44140625" style="128" customWidth="1"/>
    <col min="13937" max="13939" width="3.77734375" style="128" customWidth="1"/>
    <col min="13940" max="13940" width="3.44140625" style="128" customWidth="1"/>
    <col min="13941" max="13941" width="2.88671875" style="128" customWidth="1"/>
    <col min="13942" max="13942" width="3" style="128" customWidth="1"/>
    <col min="13943" max="13945" width="0" style="128" hidden="1" customWidth="1"/>
    <col min="13946" max="13946" width="4.44140625" style="128" customWidth="1"/>
    <col min="13947" max="13947" width="0" style="128" hidden="1" customWidth="1"/>
    <col min="13948" max="13949" width="14.88671875" style="128" customWidth="1"/>
    <col min="13950" max="13950" width="15.109375" style="128" customWidth="1"/>
    <col min="13951" max="13951" width="6.44140625" style="128" customWidth="1"/>
    <col min="13952" max="13952" width="15.109375" style="128" customWidth="1"/>
    <col min="13953" max="13953" width="4.109375" style="128" customWidth="1"/>
    <col min="13954" max="13954" width="3" style="128" customWidth="1"/>
    <col min="13955" max="13957" width="0" style="128" hidden="1" customWidth="1"/>
    <col min="13958" max="13958" width="3" style="128" customWidth="1"/>
    <col min="13959" max="13959" width="0" style="128" hidden="1" customWidth="1"/>
    <col min="13960" max="13960" width="3" style="128" customWidth="1"/>
    <col min="13961" max="13961" width="0" style="128" hidden="1" customWidth="1"/>
    <col min="13962" max="13962" width="4.44140625" style="128" customWidth="1"/>
    <col min="13963" max="13963" width="34.21875" style="128" customWidth="1"/>
    <col min="13964" max="13964" width="23.44140625" style="128" customWidth="1"/>
    <col min="13965" max="13965" width="9.109375" style="128" customWidth="1"/>
    <col min="13966" max="13966" width="19.44140625" style="128" customWidth="1"/>
    <col min="13967" max="13967" width="42.77734375" style="128" customWidth="1"/>
    <col min="13968" max="13968" width="5.88671875" style="128" customWidth="1"/>
    <col min="13969" max="13969" width="31.44140625" style="128" customWidth="1"/>
    <col min="13970" max="13970" width="16.109375" style="128" customWidth="1"/>
    <col min="13971" max="13972" width="9.21875" style="128" customWidth="1"/>
    <col min="13973" max="13973" width="11.109375" style="128" customWidth="1"/>
    <col min="13974" max="13974" width="2.109375" style="128" customWidth="1"/>
    <col min="13975" max="14180" width="10.88671875" style="128"/>
    <col min="14181" max="14181" width="12" style="128" customWidth="1"/>
    <col min="14182" max="14182" width="2.77734375" style="128" customWidth="1"/>
    <col min="14183" max="14184" width="6.44140625" style="128" customWidth="1"/>
    <col min="14185" max="14185" width="5.88671875" style="128" customWidth="1"/>
    <col min="14186" max="14186" width="6.44140625" style="128" customWidth="1"/>
    <col min="14187" max="14187" width="13.77734375" style="128" customWidth="1"/>
    <col min="14188" max="14189" width="9" style="128" customWidth="1"/>
    <col min="14190" max="14190" width="2.44140625" style="128" customWidth="1"/>
    <col min="14191" max="14191" width="8.88671875" style="128" customWidth="1"/>
    <col min="14192" max="14192" width="7.44140625" style="128" customWidth="1"/>
    <col min="14193" max="14195" width="3.77734375" style="128" customWidth="1"/>
    <col min="14196" max="14196" width="3.44140625" style="128" customWidth="1"/>
    <col min="14197" max="14197" width="2.88671875" style="128" customWidth="1"/>
    <col min="14198" max="14198" width="3" style="128" customWidth="1"/>
    <col min="14199" max="14201" width="0" style="128" hidden="1" customWidth="1"/>
    <col min="14202" max="14202" width="4.44140625" style="128" customWidth="1"/>
    <col min="14203" max="14203" width="0" style="128" hidden="1" customWidth="1"/>
    <col min="14204" max="14205" width="14.88671875" style="128" customWidth="1"/>
    <col min="14206" max="14206" width="15.109375" style="128" customWidth="1"/>
    <col min="14207" max="14207" width="6.44140625" style="128" customWidth="1"/>
    <col min="14208" max="14208" width="15.109375" style="128" customWidth="1"/>
    <col min="14209" max="14209" width="4.109375" style="128" customWidth="1"/>
    <col min="14210" max="14210" width="3" style="128" customWidth="1"/>
    <col min="14211" max="14213" width="0" style="128" hidden="1" customWidth="1"/>
    <col min="14214" max="14214" width="3" style="128" customWidth="1"/>
    <col min="14215" max="14215" width="0" style="128" hidden="1" customWidth="1"/>
    <col min="14216" max="14216" width="3" style="128" customWidth="1"/>
    <col min="14217" max="14217" width="0" style="128" hidden="1" customWidth="1"/>
    <col min="14218" max="14218" width="4.44140625" style="128" customWidth="1"/>
    <col min="14219" max="14219" width="34.21875" style="128" customWidth="1"/>
    <col min="14220" max="14220" width="23.44140625" style="128" customWidth="1"/>
    <col min="14221" max="14221" width="9.109375" style="128" customWidth="1"/>
    <col min="14222" max="14222" width="19.44140625" style="128" customWidth="1"/>
    <col min="14223" max="14223" width="42.77734375" style="128" customWidth="1"/>
    <col min="14224" max="14224" width="5.88671875" style="128" customWidth="1"/>
    <col min="14225" max="14225" width="31.44140625" style="128" customWidth="1"/>
    <col min="14226" max="14226" width="16.109375" style="128" customWidth="1"/>
    <col min="14227" max="14228" width="9.21875" style="128" customWidth="1"/>
    <col min="14229" max="14229" width="11.109375" style="128" customWidth="1"/>
    <col min="14230" max="14230" width="2.109375" style="128" customWidth="1"/>
    <col min="14231" max="14436" width="10.88671875" style="128"/>
    <col min="14437" max="14437" width="12" style="128" customWidth="1"/>
    <col min="14438" max="14438" width="2.77734375" style="128" customWidth="1"/>
    <col min="14439" max="14440" width="6.44140625" style="128" customWidth="1"/>
    <col min="14441" max="14441" width="5.88671875" style="128" customWidth="1"/>
    <col min="14442" max="14442" width="6.44140625" style="128" customWidth="1"/>
    <col min="14443" max="14443" width="13.77734375" style="128" customWidth="1"/>
    <col min="14444" max="14445" width="9" style="128" customWidth="1"/>
    <col min="14446" max="14446" width="2.44140625" style="128" customWidth="1"/>
    <col min="14447" max="14447" width="8.88671875" style="128" customWidth="1"/>
    <col min="14448" max="14448" width="7.44140625" style="128" customWidth="1"/>
    <col min="14449" max="14451" width="3.77734375" style="128" customWidth="1"/>
    <col min="14452" max="14452" width="3.44140625" style="128" customWidth="1"/>
    <col min="14453" max="14453" width="2.88671875" style="128" customWidth="1"/>
    <col min="14454" max="14454" width="3" style="128" customWidth="1"/>
    <col min="14455" max="14457" width="0" style="128" hidden="1" customWidth="1"/>
    <col min="14458" max="14458" width="4.44140625" style="128" customWidth="1"/>
    <col min="14459" max="14459" width="0" style="128" hidden="1" customWidth="1"/>
    <col min="14460" max="14461" width="14.88671875" style="128" customWidth="1"/>
    <col min="14462" max="14462" width="15.109375" style="128" customWidth="1"/>
    <col min="14463" max="14463" width="6.44140625" style="128" customWidth="1"/>
    <col min="14464" max="14464" width="15.109375" style="128" customWidth="1"/>
    <col min="14465" max="14465" width="4.109375" style="128" customWidth="1"/>
    <col min="14466" max="14466" width="3" style="128" customWidth="1"/>
    <col min="14467" max="14469" width="0" style="128" hidden="1" customWidth="1"/>
    <col min="14470" max="14470" width="3" style="128" customWidth="1"/>
    <col min="14471" max="14471" width="0" style="128" hidden="1" customWidth="1"/>
    <col min="14472" max="14472" width="3" style="128" customWidth="1"/>
    <col min="14473" max="14473" width="0" style="128" hidden="1" customWidth="1"/>
    <col min="14474" max="14474" width="4.44140625" style="128" customWidth="1"/>
    <col min="14475" max="14475" width="34.21875" style="128" customWidth="1"/>
    <col min="14476" max="14476" width="23.44140625" style="128" customWidth="1"/>
    <col min="14477" max="14477" width="9.109375" style="128" customWidth="1"/>
    <col min="14478" max="14478" width="19.44140625" style="128" customWidth="1"/>
    <col min="14479" max="14479" width="42.77734375" style="128" customWidth="1"/>
    <col min="14480" max="14480" width="5.88671875" style="128" customWidth="1"/>
    <col min="14481" max="14481" width="31.44140625" style="128" customWidth="1"/>
    <col min="14482" max="14482" width="16.109375" style="128" customWidth="1"/>
    <col min="14483" max="14484" width="9.21875" style="128" customWidth="1"/>
    <col min="14485" max="14485" width="11.109375" style="128" customWidth="1"/>
    <col min="14486" max="14486" width="2.109375" style="128" customWidth="1"/>
    <col min="14487" max="14692" width="10.88671875" style="128"/>
    <col min="14693" max="14693" width="12" style="128" customWidth="1"/>
    <col min="14694" max="14694" width="2.77734375" style="128" customWidth="1"/>
    <col min="14695" max="14696" width="6.44140625" style="128" customWidth="1"/>
    <col min="14697" max="14697" width="5.88671875" style="128" customWidth="1"/>
    <col min="14698" max="14698" width="6.44140625" style="128" customWidth="1"/>
    <col min="14699" max="14699" width="13.77734375" style="128" customWidth="1"/>
    <col min="14700" max="14701" width="9" style="128" customWidth="1"/>
    <col min="14702" max="14702" width="2.44140625" style="128" customWidth="1"/>
    <col min="14703" max="14703" width="8.88671875" style="128" customWidth="1"/>
    <col min="14704" max="14704" width="7.44140625" style="128" customWidth="1"/>
    <col min="14705" max="14707" width="3.77734375" style="128" customWidth="1"/>
    <col min="14708" max="14708" width="3.44140625" style="128" customWidth="1"/>
    <col min="14709" max="14709" width="2.88671875" style="128" customWidth="1"/>
    <col min="14710" max="14710" width="3" style="128" customWidth="1"/>
    <col min="14711" max="14713" width="0" style="128" hidden="1" customWidth="1"/>
    <col min="14714" max="14714" width="4.44140625" style="128" customWidth="1"/>
    <col min="14715" max="14715" width="0" style="128" hidden="1" customWidth="1"/>
    <col min="14716" max="14717" width="14.88671875" style="128" customWidth="1"/>
    <col min="14718" max="14718" width="15.109375" style="128" customWidth="1"/>
    <col min="14719" max="14719" width="6.44140625" style="128" customWidth="1"/>
    <col min="14720" max="14720" width="15.109375" style="128" customWidth="1"/>
    <col min="14721" max="14721" width="4.109375" style="128" customWidth="1"/>
    <col min="14722" max="14722" width="3" style="128" customWidth="1"/>
    <col min="14723" max="14725" width="0" style="128" hidden="1" customWidth="1"/>
    <col min="14726" max="14726" width="3" style="128" customWidth="1"/>
    <col min="14727" max="14727" width="0" style="128" hidden="1" customWidth="1"/>
    <col min="14728" max="14728" width="3" style="128" customWidth="1"/>
    <col min="14729" max="14729" width="0" style="128" hidden="1" customWidth="1"/>
    <col min="14730" max="14730" width="4.44140625" style="128" customWidth="1"/>
    <col min="14731" max="14731" width="34.21875" style="128" customWidth="1"/>
    <col min="14732" max="14732" width="23.44140625" style="128" customWidth="1"/>
    <col min="14733" max="14733" width="9.109375" style="128" customWidth="1"/>
    <col min="14734" max="14734" width="19.44140625" style="128" customWidth="1"/>
    <col min="14735" max="14735" width="42.77734375" style="128" customWidth="1"/>
    <col min="14736" max="14736" width="5.88671875" style="128" customWidth="1"/>
    <col min="14737" max="14737" width="31.44140625" style="128" customWidth="1"/>
    <col min="14738" max="14738" width="16.109375" style="128" customWidth="1"/>
    <col min="14739" max="14740" width="9.21875" style="128" customWidth="1"/>
    <col min="14741" max="14741" width="11.109375" style="128" customWidth="1"/>
    <col min="14742" max="14742" width="2.109375" style="128" customWidth="1"/>
    <col min="14743" max="14948" width="10.88671875" style="128"/>
    <col min="14949" max="14949" width="12" style="128" customWidth="1"/>
    <col min="14950" max="14950" width="2.77734375" style="128" customWidth="1"/>
    <col min="14951" max="14952" width="6.44140625" style="128" customWidth="1"/>
    <col min="14953" max="14953" width="5.88671875" style="128" customWidth="1"/>
    <col min="14954" max="14954" width="6.44140625" style="128" customWidth="1"/>
    <col min="14955" max="14955" width="13.77734375" style="128" customWidth="1"/>
    <col min="14956" max="14957" width="9" style="128" customWidth="1"/>
    <col min="14958" max="14958" width="2.44140625" style="128" customWidth="1"/>
    <col min="14959" max="14959" width="8.88671875" style="128" customWidth="1"/>
    <col min="14960" max="14960" width="7.44140625" style="128" customWidth="1"/>
    <col min="14961" max="14963" width="3.77734375" style="128" customWidth="1"/>
    <col min="14964" max="14964" width="3.44140625" style="128" customWidth="1"/>
    <col min="14965" max="14965" width="2.88671875" style="128" customWidth="1"/>
    <col min="14966" max="14966" width="3" style="128" customWidth="1"/>
    <col min="14967" max="14969" width="0" style="128" hidden="1" customWidth="1"/>
    <col min="14970" max="14970" width="4.44140625" style="128" customWidth="1"/>
    <col min="14971" max="14971" width="0" style="128" hidden="1" customWidth="1"/>
    <col min="14972" max="14973" width="14.88671875" style="128" customWidth="1"/>
    <col min="14974" max="14974" width="15.109375" style="128" customWidth="1"/>
    <col min="14975" max="14975" width="6.44140625" style="128" customWidth="1"/>
    <col min="14976" max="14976" width="15.109375" style="128" customWidth="1"/>
    <col min="14977" max="14977" width="4.109375" style="128" customWidth="1"/>
    <col min="14978" max="14978" width="3" style="128" customWidth="1"/>
    <col min="14979" max="14981" width="0" style="128" hidden="1" customWidth="1"/>
    <col min="14982" max="14982" width="3" style="128" customWidth="1"/>
    <col min="14983" max="14983" width="0" style="128" hidden="1" customWidth="1"/>
    <col min="14984" max="14984" width="3" style="128" customWidth="1"/>
    <col min="14985" max="14985" width="0" style="128" hidden="1" customWidth="1"/>
    <col min="14986" max="14986" width="4.44140625" style="128" customWidth="1"/>
    <col min="14987" max="14987" width="34.21875" style="128" customWidth="1"/>
    <col min="14988" max="14988" width="23.44140625" style="128" customWidth="1"/>
    <col min="14989" max="14989" width="9.109375" style="128" customWidth="1"/>
    <col min="14990" max="14990" width="19.44140625" style="128" customWidth="1"/>
    <col min="14991" max="14991" width="42.77734375" style="128" customWidth="1"/>
    <col min="14992" max="14992" width="5.88671875" style="128" customWidth="1"/>
    <col min="14993" max="14993" width="31.44140625" style="128" customWidth="1"/>
    <col min="14994" max="14994" width="16.109375" style="128" customWidth="1"/>
    <col min="14995" max="14996" width="9.21875" style="128" customWidth="1"/>
    <col min="14997" max="14997" width="11.109375" style="128" customWidth="1"/>
    <col min="14998" max="14998" width="2.109375" style="128" customWidth="1"/>
    <col min="14999" max="15204" width="10.88671875" style="128"/>
    <col min="15205" max="15205" width="12" style="128" customWidth="1"/>
    <col min="15206" max="15206" width="2.77734375" style="128" customWidth="1"/>
    <col min="15207" max="15208" width="6.44140625" style="128" customWidth="1"/>
    <col min="15209" max="15209" width="5.88671875" style="128" customWidth="1"/>
    <col min="15210" max="15210" width="6.44140625" style="128" customWidth="1"/>
    <col min="15211" max="15211" width="13.77734375" style="128" customWidth="1"/>
    <col min="15212" max="15213" width="9" style="128" customWidth="1"/>
    <col min="15214" max="15214" width="2.44140625" style="128" customWidth="1"/>
    <col min="15215" max="15215" width="8.88671875" style="128" customWidth="1"/>
    <col min="15216" max="15216" width="7.44140625" style="128" customWidth="1"/>
    <col min="15217" max="15219" width="3.77734375" style="128" customWidth="1"/>
    <col min="15220" max="15220" width="3.44140625" style="128" customWidth="1"/>
    <col min="15221" max="15221" width="2.88671875" style="128" customWidth="1"/>
    <col min="15222" max="15222" width="3" style="128" customWidth="1"/>
    <col min="15223" max="15225" width="0" style="128" hidden="1" customWidth="1"/>
    <col min="15226" max="15226" width="4.44140625" style="128" customWidth="1"/>
    <col min="15227" max="15227" width="0" style="128" hidden="1" customWidth="1"/>
    <col min="15228" max="15229" width="14.88671875" style="128" customWidth="1"/>
    <col min="15230" max="15230" width="15.109375" style="128" customWidth="1"/>
    <col min="15231" max="15231" width="6.44140625" style="128" customWidth="1"/>
    <col min="15232" max="15232" width="15.109375" style="128" customWidth="1"/>
    <col min="15233" max="15233" width="4.109375" style="128" customWidth="1"/>
    <col min="15234" max="15234" width="3" style="128" customWidth="1"/>
    <col min="15235" max="15237" width="0" style="128" hidden="1" customWidth="1"/>
    <col min="15238" max="15238" width="3" style="128" customWidth="1"/>
    <col min="15239" max="15239" width="0" style="128" hidden="1" customWidth="1"/>
    <col min="15240" max="15240" width="3" style="128" customWidth="1"/>
    <col min="15241" max="15241" width="0" style="128" hidden="1" customWidth="1"/>
    <col min="15242" max="15242" width="4.44140625" style="128" customWidth="1"/>
    <col min="15243" max="15243" width="34.21875" style="128" customWidth="1"/>
    <col min="15244" max="15244" width="23.44140625" style="128" customWidth="1"/>
    <col min="15245" max="15245" width="9.109375" style="128" customWidth="1"/>
    <col min="15246" max="15246" width="19.44140625" style="128" customWidth="1"/>
    <col min="15247" max="15247" width="42.77734375" style="128" customWidth="1"/>
    <col min="15248" max="15248" width="5.88671875" style="128" customWidth="1"/>
    <col min="15249" max="15249" width="31.44140625" style="128" customWidth="1"/>
    <col min="15250" max="15250" width="16.109375" style="128" customWidth="1"/>
    <col min="15251" max="15252" width="9.21875" style="128" customWidth="1"/>
    <col min="15253" max="15253" width="11.109375" style="128" customWidth="1"/>
    <col min="15254" max="15254" width="2.109375" style="128" customWidth="1"/>
    <col min="15255" max="15460" width="10.88671875" style="128"/>
    <col min="15461" max="15461" width="12" style="128" customWidth="1"/>
    <col min="15462" max="15462" width="2.77734375" style="128" customWidth="1"/>
    <col min="15463" max="15464" width="6.44140625" style="128" customWidth="1"/>
    <col min="15465" max="15465" width="5.88671875" style="128" customWidth="1"/>
    <col min="15466" max="15466" width="6.44140625" style="128" customWidth="1"/>
    <col min="15467" max="15467" width="13.77734375" style="128" customWidth="1"/>
    <col min="15468" max="15469" width="9" style="128" customWidth="1"/>
    <col min="15470" max="15470" width="2.44140625" style="128" customWidth="1"/>
    <col min="15471" max="15471" width="8.88671875" style="128" customWidth="1"/>
    <col min="15472" max="15472" width="7.44140625" style="128" customWidth="1"/>
    <col min="15473" max="15475" width="3.77734375" style="128" customWidth="1"/>
    <col min="15476" max="15476" width="3.44140625" style="128" customWidth="1"/>
    <col min="15477" max="15477" width="2.88671875" style="128" customWidth="1"/>
    <col min="15478" max="15478" width="3" style="128" customWidth="1"/>
    <col min="15479" max="15481" width="0" style="128" hidden="1" customWidth="1"/>
    <col min="15482" max="15482" width="4.44140625" style="128" customWidth="1"/>
    <col min="15483" max="15483" width="0" style="128" hidden="1" customWidth="1"/>
    <col min="15484" max="15485" width="14.88671875" style="128" customWidth="1"/>
    <col min="15486" max="15486" width="15.109375" style="128" customWidth="1"/>
    <col min="15487" max="15487" width="6.44140625" style="128" customWidth="1"/>
    <col min="15488" max="15488" width="15.109375" style="128" customWidth="1"/>
    <col min="15489" max="15489" width="4.109375" style="128" customWidth="1"/>
    <col min="15490" max="15490" width="3" style="128" customWidth="1"/>
    <col min="15491" max="15493" width="0" style="128" hidden="1" customWidth="1"/>
    <col min="15494" max="15494" width="3" style="128" customWidth="1"/>
    <col min="15495" max="15495" width="0" style="128" hidden="1" customWidth="1"/>
    <col min="15496" max="15496" width="3" style="128" customWidth="1"/>
    <col min="15497" max="15497" width="0" style="128" hidden="1" customWidth="1"/>
    <col min="15498" max="15498" width="4.44140625" style="128" customWidth="1"/>
    <col min="15499" max="15499" width="34.21875" style="128" customWidth="1"/>
    <col min="15500" max="15500" width="23.44140625" style="128" customWidth="1"/>
    <col min="15501" max="15501" width="9.109375" style="128" customWidth="1"/>
    <col min="15502" max="15502" width="19.44140625" style="128" customWidth="1"/>
    <col min="15503" max="15503" width="42.77734375" style="128" customWidth="1"/>
    <col min="15504" max="15504" width="5.88671875" style="128" customWidth="1"/>
    <col min="15505" max="15505" width="31.44140625" style="128" customWidth="1"/>
    <col min="15506" max="15506" width="16.109375" style="128" customWidth="1"/>
    <col min="15507" max="15508" width="9.21875" style="128" customWidth="1"/>
    <col min="15509" max="15509" width="11.109375" style="128" customWidth="1"/>
    <col min="15510" max="15510" width="2.109375" style="128" customWidth="1"/>
    <col min="15511" max="15716" width="10.88671875" style="128"/>
    <col min="15717" max="15717" width="12" style="128" customWidth="1"/>
    <col min="15718" max="15718" width="2.77734375" style="128" customWidth="1"/>
    <col min="15719" max="15720" width="6.44140625" style="128" customWidth="1"/>
    <col min="15721" max="15721" width="5.88671875" style="128" customWidth="1"/>
    <col min="15722" max="15722" width="6.44140625" style="128" customWidth="1"/>
    <col min="15723" max="15723" width="13.77734375" style="128" customWidth="1"/>
    <col min="15724" max="15725" width="9" style="128" customWidth="1"/>
    <col min="15726" max="15726" width="2.44140625" style="128" customWidth="1"/>
    <col min="15727" max="15727" width="8.88671875" style="128" customWidth="1"/>
    <col min="15728" max="15728" width="7.44140625" style="128" customWidth="1"/>
    <col min="15729" max="15731" width="3.77734375" style="128" customWidth="1"/>
    <col min="15732" max="15732" width="3.44140625" style="128" customWidth="1"/>
    <col min="15733" max="15733" width="2.88671875" style="128" customWidth="1"/>
    <col min="15734" max="15734" width="3" style="128" customWidth="1"/>
    <col min="15735" max="15737" width="0" style="128" hidden="1" customWidth="1"/>
    <col min="15738" max="15738" width="4.44140625" style="128" customWidth="1"/>
    <col min="15739" max="15739" width="0" style="128" hidden="1" customWidth="1"/>
    <col min="15740" max="15741" width="14.88671875" style="128" customWidth="1"/>
    <col min="15742" max="15742" width="15.109375" style="128" customWidth="1"/>
    <col min="15743" max="15743" width="6.44140625" style="128" customWidth="1"/>
    <col min="15744" max="15744" width="15.109375" style="128" customWidth="1"/>
    <col min="15745" max="15745" width="4.109375" style="128" customWidth="1"/>
    <col min="15746" max="15746" width="3" style="128" customWidth="1"/>
    <col min="15747" max="15749" width="0" style="128" hidden="1" customWidth="1"/>
    <col min="15750" max="15750" width="3" style="128" customWidth="1"/>
    <col min="15751" max="15751" width="0" style="128" hidden="1" customWidth="1"/>
    <col min="15752" max="15752" width="3" style="128" customWidth="1"/>
    <col min="15753" max="15753" width="0" style="128" hidden="1" customWidth="1"/>
    <col min="15754" max="15754" width="4.44140625" style="128" customWidth="1"/>
    <col min="15755" max="15755" width="34.21875" style="128" customWidth="1"/>
    <col min="15756" max="15756" width="23.44140625" style="128" customWidth="1"/>
    <col min="15757" max="15757" width="9.109375" style="128" customWidth="1"/>
    <col min="15758" max="15758" width="19.44140625" style="128" customWidth="1"/>
    <col min="15759" max="15759" width="42.77734375" style="128" customWidth="1"/>
    <col min="15760" max="15760" width="5.88671875" style="128" customWidth="1"/>
    <col min="15761" max="15761" width="31.44140625" style="128" customWidth="1"/>
    <col min="15762" max="15762" width="16.109375" style="128" customWidth="1"/>
    <col min="15763" max="15764" width="9.21875" style="128" customWidth="1"/>
    <col min="15765" max="15765" width="11.109375" style="128" customWidth="1"/>
    <col min="15766" max="15766" width="2.109375" style="128" customWidth="1"/>
    <col min="15767" max="15972" width="10.88671875" style="128"/>
    <col min="15973" max="15973" width="12" style="128" customWidth="1"/>
    <col min="15974" max="15974" width="2.77734375" style="128" customWidth="1"/>
    <col min="15975" max="15976" width="6.44140625" style="128" customWidth="1"/>
    <col min="15977" max="15977" width="5.88671875" style="128" customWidth="1"/>
    <col min="15978" max="15978" width="6.44140625" style="128" customWidth="1"/>
    <col min="15979" max="15979" width="13.77734375" style="128" customWidth="1"/>
    <col min="15980" max="15981" width="9" style="128" customWidth="1"/>
    <col min="15982" max="15982" width="2.44140625" style="128" customWidth="1"/>
    <col min="15983" max="15983" width="8.88671875" style="128" customWidth="1"/>
    <col min="15984" max="15984" width="7.44140625" style="128" customWidth="1"/>
    <col min="15985" max="15987" width="3.77734375" style="128" customWidth="1"/>
    <col min="15988" max="15988" width="3.44140625" style="128" customWidth="1"/>
    <col min="15989" max="15989" width="2.88671875" style="128" customWidth="1"/>
    <col min="15990" max="15990" width="3" style="128" customWidth="1"/>
    <col min="15991" max="15993" width="0" style="128" hidden="1" customWidth="1"/>
    <col min="15994" max="15994" width="4.44140625" style="128" customWidth="1"/>
    <col min="15995" max="15995" width="0" style="128" hidden="1" customWidth="1"/>
    <col min="15996" max="15997" width="14.88671875" style="128" customWidth="1"/>
    <col min="15998" max="15998" width="15.109375" style="128" customWidth="1"/>
    <col min="15999" max="15999" width="6.44140625" style="128" customWidth="1"/>
    <col min="16000" max="16000" width="15.109375" style="128" customWidth="1"/>
    <col min="16001" max="16001" width="4.109375" style="128" customWidth="1"/>
    <col min="16002" max="16002" width="3" style="128" customWidth="1"/>
    <col min="16003" max="16005" width="0" style="128" hidden="1" customWidth="1"/>
    <col min="16006" max="16006" width="3" style="128" customWidth="1"/>
    <col min="16007" max="16007" width="0" style="128" hidden="1" customWidth="1"/>
    <col min="16008" max="16008" width="3" style="128" customWidth="1"/>
    <col min="16009" max="16009" width="0" style="128" hidden="1" customWidth="1"/>
    <col min="16010" max="16010" width="4.44140625" style="128" customWidth="1"/>
    <col min="16011" max="16011" width="34.21875" style="128" customWidth="1"/>
    <col min="16012" max="16012" width="23.44140625" style="128" customWidth="1"/>
    <col min="16013" max="16013" width="9.109375" style="128" customWidth="1"/>
    <col min="16014" max="16014" width="19.44140625" style="128" customWidth="1"/>
    <col min="16015" max="16015" width="42.77734375" style="128" customWidth="1"/>
    <col min="16016" max="16016" width="5.88671875" style="128" customWidth="1"/>
    <col min="16017" max="16017" width="31.44140625" style="128" customWidth="1"/>
    <col min="16018" max="16018" width="16.109375" style="128" customWidth="1"/>
    <col min="16019" max="16020" width="9.21875" style="128" customWidth="1"/>
    <col min="16021" max="16021" width="11.109375" style="128" customWidth="1"/>
    <col min="16022" max="16022" width="2.109375" style="128" customWidth="1"/>
    <col min="16023" max="16228" width="10.88671875" style="128"/>
    <col min="16229" max="16229" width="12" style="128" customWidth="1"/>
    <col min="16230" max="16230" width="2.77734375" style="128" customWidth="1"/>
    <col min="16231" max="16232" width="6.44140625" style="128" customWidth="1"/>
    <col min="16233" max="16233" width="5.88671875" style="128" customWidth="1"/>
    <col min="16234" max="16234" width="6.44140625" style="128" customWidth="1"/>
    <col min="16235" max="16235" width="13.77734375" style="128" customWidth="1"/>
    <col min="16236" max="16237" width="9" style="128" customWidth="1"/>
    <col min="16238" max="16238" width="2.44140625" style="128" customWidth="1"/>
    <col min="16239" max="16239" width="8.88671875" style="128" customWidth="1"/>
    <col min="16240" max="16240" width="7.44140625" style="128" customWidth="1"/>
    <col min="16241" max="16243" width="3.77734375" style="128" customWidth="1"/>
    <col min="16244" max="16244" width="3.44140625" style="128" customWidth="1"/>
    <col min="16245" max="16245" width="2.88671875" style="128" customWidth="1"/>
    <col min="16246" max="16246" width="3" style="128" customWidth="1"/>
    <col min="16247" max="16249" width="0" style="128" hidden="1" customWidth="1"/>
    <col min="16250" max="16250" width="4.44140625" style="128" customWidth="1"/>
    <col min="16251" max="16251" width="0" style="128" hidden="1" customWidth="1"/>
    <col min="16252" max="16253" width="14.88671875" style="128" customWidth="1"/>
    <col min="16254" max="16254" width="15.109375" style="128" customWidth="1"/>
    <col min="16255" max="16255" width="6.44140625" style="128" customWidth="1"/>
    <col min="16256" max="16256" width="15.109375" style="128" customWidth="1"/>
    <col min="16257" max="16257" width="4.109375" style="128" customWidth="1"/>
    <col min="16258" max="16258" width="3" style="128" customWidth="1"/>
    <col min="16259" max="16261" width="0" style="128" hidden="1" customWidth="1"/>
    <col min="16262" max="16262" width="3" style="128" customWidth="1"/>
    <col min="16263" max="16263" width="0" style="128" hidden="1" customWidth="1"/>
    <col min="16264" max="16264" width="3" style="128" customWidth="1"/>
    <col min="16265" max="16265" width="0" style="128" hidden="1" customWidth="1"/>
    <col min="16266" max="16266" width="4.44140625" style="128" customWidth="1"/>
    <col min="16267" max="16267" width="34.21875" style="128" customWidth="1"/>
    <col min="16268" max="16268" width="23.44140625" style="128" customWidth="1"/>
    <col min="16269" max="16269" width="9.109375" style="128" customWidth="1"/>
    <col min="16270" max="16270" width="19.44140625" style="128" customWidth="1"/>
    <col min="16271" max="16271" width="42.77734375" style="128" customWidth="1"/>
    <col min="16272" max="16272" width="5.88671875" style="128" customWidth="1"/>
    <col min="16273" max="16273" width="31.44140625" style="128" customWidth="1"/>
    <col min="16274" max="16274" width="16.109375" style="128" customWidth="1"/>
    <col min="16275" max="16276" width="9.21875" style="128" customWidth="1"/>
    <col min="16277" max="16277" width="11.109375" style="128" customWidth="1"/>
    <col min="16278" max="16278" width="2.109375" style="128" customWidth="1"/>
    <col min="16279" max="16383" width="10.88671875" style="128"/>
    <col min="16384" max="16384" width="11.44140625" style="128" customWidth="1"/>
  </cols>
  <sheetData>
    <row r="1" spans="1:193 1680:1680" ht="11.25" customHeight="1" x14ac:dyDescent="0.2">
      <c r="A1" s="129"/>
      <c r="B1" s="481" t="s">
        <v>449</v>
      </c>
      <c r="C1" s="482"/>
      <c r="D1" s="482"/>
      <c r="E1" s="482"/>
      <c r="F1" s="482"/>
      <c r="G1" s="482"/>
      <c r="H1" s="482"/>
      <c r="I1" s="483"/>
      <c r="J1" s="484"/>
      <c r="K1" s="485"/>
      <c r="L1" s="141"/>
      <c r="M1" s="140"/>
      <c r="N1" s="140"/>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0"/>
      <c r="AN1" s="141"/>
      <c r="AO1" s="141"/>
      <c r="AP1" s="141"/>
      <c r="AQ1" s="140"/>
      <c r="AR1" s="141"/>
      <c r="AS1" s="141"/>
      <c r="AT1" s="141"/>
      <c r="AU1" s="140"/>
      <c r="AV1" s="141"/>
      <c r="AW1" s="141"/>
      <c r="AX1" s="141"/>
      <c r="AY1" s="140"/>
      <c r="AZ1" s="141"/>
      <c r="BA1" s="141"/>
      <c r="BB1" s="141"/>
      <c r="BC1" s="140"/>
      <c r="BD1" s="141"/>
      <c r="BE1" s="141"/>
      <c r="BF1" s="141"/>
      <c r="BG1" s="140"/>
      <c r="BH1" s="141"/>
      <c r="BI1" s="141"/>
      <c r="BJ1" s="141"/>
      <c r="BK1" s="140"/>
      <c r="BL1" s="141"/>
      <c r="BM1" s="141"/>
      <c r="BN1" s="141"/>
      <c r="BO1" s="140"/>
      <c r="BP1" s="141"/>
      <c r="BQ1" s="141"/>
      <c r="BR1" s="141"/>
      <c r="BS1" s="140"/>
      <c r="BT1" s="141"/>
      <c r="BU1" s="141"/>
      <c r="BV1" s="141"/>
      <c r="BW1" s="140"/>
      <c r="BX1" s="141"/>
      <c r="BY1" s="141"/>
      <c r="BZ1" s="141"/>
      <c r="CA1" s="140"/>
      <c r="CB1" s="141"/>
      <c r="CC1" s="141"/>
      <c r="CD1" s="141"/>
      <c r="CE1" s="140"/>
      <c r="CF1" s="141"/>
      <c r="CG1" s="141"/>
      <c r="CH1" s="141"/>
      <c r="CI1" s="141"/>
      <c r="CJ1" s="141"/>
      <c r="CK1" s="141"/>
      <c r="CL1" s="141"/>
      <c r="CM1" s="141"/>
      <c r="CN1" s="141"/>
      <c r="CO1" s="141"/>
      <c r="CP1" s="141"/>
      <c r="CQ1" s="141"/>
      <c r="CR1" s="141"/>
      <c r="CS1" s="141"/>
      <c r="CT1" s="141"/>
      <c r="CU1" s="141"/>
      <c r="CV1" s="141"/>
      <c r="CW1" s="141"/>
      <c r="CX1" s="141"/>
      <c r="CY1" s="141"/>
      <c r="CZ1" s="141"/>
      <c r="DA1" s="141"/>
      <c r="DB1" s="141"/>
      <c r="DC1" s="141"/>
      <c r="DD1" s="141"/>
      <c r="DE1" s="140"/>
      <c r="DF1" s="141"/>
      <c r="DG1" s="140"/>
      <c r="DH1" s="140"/>
      <c r="DI1" s="141"/>
      <c r="DJ1" s="141"/>
      <c r="DK1" s="141"/>
      <c r="DL1" s="141"/>
      <c r="DM1" s="140"/>
      <c r="DN1" s="141"/>
      <c r="DO1" s="140"/>
      <c r="DP1" s="141"/>
      <c r="DQ1" s="141"/>
      <c r="DR1" s="141"/>
      <c r="DS1" s="141"/>
      <c r="DT1" s="141"/>
      <c r="DU1" s="141"/>
      <c r="DV1" s="141"/>
      <c r="DW1" s="141"/>
      <c r="DX1" s="141"/>
      <c r="DY1" s="141"/>
      <c r="DZ1" s="141"/>
      <c r="EA1" s="141"/>
      <c r="EB1" s="141"/>
      <c r="EC1" s="141"/>
      <c r="ED1" s="141"/>
      <c r="EE1" s="141"/>
      <c r="EF1" s="141"/>
      <c r="EG1" s="141"/>
      <c r="EH1" s="141"/>
      <c r="EI1" s="141"/>
      <c r="EJ1" s="141"/>
      <c r="EK1" s="141"/>
      <c r="EL1" s="141"/>
      <c r="EM1" s="141"/>
      <c r="EN1" s="141"/>
      <c r="EO1" s="141"/>
      <c r="EP1" s="141"/>
      <c r="EQ1" s="141"/>
      <c r="ER1" s="141"/>
      <c r="ES1" s="141"/>
      <c r="ET1" s="141"/>
      <c r="EU1" s="141"/>
      <c r="EV1" s="141"/>
      <c r="EW1" s="141"/>
      <c r="EX1" s="141"/>
      <c r="EY1" s="141"/>
      <c r="EZ1" s="141"/>
      <c r="FA1" s="141"/>
      <c r="FB1" s="141"/>
      <c r="FC1" s="141"/>
      <c r="FD1" s="141"/>
      <c r="FE1" s="141"/>
      <c r="FF1" s="141"/>
      <c r="FG1" s="141"/>
      <c r="FH1" s="141"/>
      <c r="FI1" s="141"/>
      <c r="FJ1" s="141"/>
      <c r="FK1" s="141"/>
      <c r="FL1" s="141"/>
      <c r="FM1" s="141"/>
      <c r="FN1" s="141"/>
      <c r="FO1" s="141"/>
      <c r="FP1" s="141"/>
      <c r="FQ1" s="141"/>
      <c r="FR1" s="141"/>
      <c r="FS1" s="141"/>
      <c r="FT1" s="141"/>
      <c r="FU1" s="141"/>
      <c r="FV1" s="141"/>
      <c r="FW1" s="141"/>
      <c r="FX1" s="141"/>
      <c r="FY1" s="141"/>
      <c r="FZ1" s="141"/>
      <c r="GA1" s="141"/>
      <c r="GB1" s="141"/>
      <c r="GC1" s="141"/>
      <c r="GD1" s="141"/>
      <c r="GE1" s="141"/>
      <c r="GF1" s="141"/>
      <c r="GG1" s="141"/>
      <c r="GH1" s="141"/>
      <c r="GI1" s="141"/>
      <c r="GJ1" s="141"/>
      <c r="GK1" s="236" t="s">
        <v>448</v>
      </c>
      <c r="BLP1" s="151" t="s">
        <v>225</v>
      </c>
    </row>
    <row r="2" spans="1:193 1680:1680" ht="14.25" customHeight="1" x14ac:dyDescent="0.2">
      <c r="A2" s="129"/>
      <c r="B2" s="488" t="s">
        <v>447</v>
      </c>
      <c r="C2" s="489"/>
      <c r="D2" s="489"/>
      <c r="E2" s="489"/>
      <c r="F2" s="489"/>
      <c r="G2" s="489"/>
      <c r="H2" s="489"/>
      <c r="I2" s="490"/>
      <c r="J2" s="486"/>
      <c r="K2" s="487"/>
      <c r="L2" s="141"/>
      <c r="M2" s="140"/>
      <c r="N2" s="140"/>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0"/>
      <c r="AN2" s="141"/>
      <c r="AO2" s="141"/>
      <c r="AP2" s="141"/>
      <c r="AQ2" s="140"/>
      <c r="AR2" s="141"/>
      <c r="AS2" s="141"/>
      <c r="AT2" s="141"/>
      <c r="AU2" s="140"/>
      <c r="AV2" s="141"/>
      <c r="AW2" s="141"/>
      <c r="AX2" s="141"/>
      <c r="AY2" s="140"/>
      <c r="AZ2" s="141"/>
      <c r="BA2" s="141"/>
      <c r="BB2" s="141"/>
      <c r="BC2" s="140"/>
      <c r="BD2" s="141"/>
      <c r="BE2" s="141"/>
      <c r="BF2" s="141"/>
      <c r="BG2" s="140"/>
      <c r="BH2" s="141"/>
      <c r="BI2" s="141"/>
      <c r="BJ2" s="141"/>
      <c r="BK2" s="140"/>
      <c r="BL2" s="141"/>
      <c r="BM2" s="141"/>
      <c r="BN2" s="141"/>
      <c r="BO2" s="140"/>
      <c r="BP2" s="141"/>
      <c r="BQ2" s="141"/>
      <c r="BR2" s="141"/>
      <c r="BS2" s="140"/>
      <c r="BT2" s="141"/>
      <c r="BU2" s="141"/>
      <c r="BV2" s="141"/>
      <c r="BW2" s="140"/>
      <c r="BX2" s="141"/>
      <c r="BY2" s="141"/>
      <c r="BZ2" s="141"/>
      <c r="CA2" s="140"/>
      <c r="CB2" s="141"/>
      <c r="CC2" s="141"/>
      <c r="CD2" s="141"/>
      <c r="CE2" s="140"/>
      <c r="CF2" s="141"/>
      <c r="CG2" s="141"/>
      <c r="CH2" s="141"/>
      <c r="CI2" s="141"/>
      <c r="CJ2" s="141"/>
      <c r="CK2" s="141"/>
      <c r="CL2" s="141"/>
      <c r="CM2" s="141"/>
      <c r="CN2" s="141"/>
      <c r="CO2" s="141"/>
      <c r="CP2" s="141"/>
      <c r="CQ2" s="141"/>
      <c r="CR2" s="141"/>
      <c r="CS2" s="141"/>
      <c r="CT2" s="141"/>
      <c r="CU2" s="141"/>
      <c r="CV2" s="141"/>
      <c r="CW2" s="141"/>
      <c r="CX2" s="141"/>
      <c r="CY2" s="141"/>
      <c r="CZ2" s="141"/>
      <c r="DA2" s="141"/>
      <c r="DB2" s="141"/>
      <c r="DC2" s="141"/>
      <c r="DD2" s="141"/>
      <c r="DE2" s="140"/>
      <c r="DF2" s="141"/>
      <c r="DG2" s="140"/>
      <c r="DH2" s="140"/>
      <c r="DI2" s="141"/>
      <c r="DJ2" s="141"/>
      <c r="DK2" s="141"/>
      <c r="DL2" s="141"/>
      <c r="DM2" s="140"/>
      <c r="DN2" s="141"/>
      <c r="DO2" s="140"/>
      <c r="DP2" s="141"/>
      <c r="DQ2" s="141"/>
      <c r="DR2" s="141"/>
      <c r="DS2" s="141"/>
      <c r="DT2" s="141"/>
      <c r="DU2" s="141"/>
      <c r="DV2" s="141"/>
      <c r="DW2" s="141"/>
      <c r="DX2" s="141"/>
      <c r="DY2" s="141"/>
      <c r="DZ2" s="141"/>
      <c r="EA2" s="141"/>
      <c r="EB2" s="141"/>
      <c r="EC2" s="141"/>
      <c r="ED2" s="141"/>
      <c r="EE2" s="141"/>
      <c r="EF2" s="141"/>
      <c r="EG2" s="141"/>
      <c r="EH2" s="141"/>
      <c r="EI2" s="141"/>
      <c r="EJ2" s="141"/>
      <c r="EK2" s="141"/>
      <c r="EL2" s="141"/>
      <c r="EM2" s="141"/>
      <c r="EN2" s="141"/>
      <c r="EO2" s="141"/>
      <c r="EP2" s="141"/>
      <c r="EQ2" s="141"/>
      <c r="ER2" s="141"/>
      <c r="ES2" s="141"/>
      <c r="ET2" s="141"/>
      <c r="EU2" s="141"/>
      <c r="EV2" s="141"/>
      <c r="EW2" s="141"/>
      <c r="EX2" s="141"/>
      <c r="EY2" s="141"/>
      <c r="EZ2" s="141"/>
      <c r="FA2" s="141"/>
      <c r="FB2" s="141"/>
      <c r="FC2" s="141"/>
      <c r="FD2" s="141"/>
      <c r="FE2" s="141"/>
      <c r="FF2" s="141"/>
      <c r="FG2" s="141"/>
      <c r="FH2" s="141"/>
      <c r="FI2" s="141"/>
      <c r="FJ2" s="141"/>
      <c r="FK2" s="141"/>
      <c r="FL2" s="141"/>
      <c r="FM2" s="141"/>
      <c r="FN2" s="141"/>
      <c r="FO2" s="141"/>
      <c r="FP2" s="141"/>
      <c r="FQ2" s="141"/>
      <c r="FR2" s="141"/>
      <c r="FS2" s="141"/>
      <c r="FT2" s="141"/>
      <c r="FU2" s="141"/>
      <c r="FV2" s="141"/>
      <c r="FW2" s="141"/>
      <c r="FX2" s="141"/>
      <c r="FY2" s="141"/>
      <c r="FZ2" s="141"/>
      <c r="GA2" s="141"/>
      <c r="GB2" s="141"/>
      <c r="GC2" s="141"/>
      <c r="GD2" s="141"/>
      <c r="GE2" s="141"/>
      <c r="GF2" s="141"/>
      <c r="GG2" s="141"/>
      <c r="GH2" s="141"/>
      <c r="GI2" s="141"/>
      <c r="GJ2" s="141"/>
      <c r="GK2" s="141"/>
      <c r="BLP2" s="130"/>
    </row>
    <row r="3" spans="1:193 1680:1680" ht="11.25" customHeight="1" x14ac:dyDescent="0.2">
      <c r="A3" s="129"/>
      <c r="B3" s="137" t="s">
        <v>446</v>
      </c>
      <c r="C3" s="491" t="s">
        <v>445</v>
      </c>
      <c r="D3" s="492"/>
      <c r="E3" s="492"/>
      <c r="F3" s="492"/>
      <c r="G3" s="492"/>
      <c r="H3" s="493"/>
      <c r="I3" s="138" t="s">
        <v>444</v>
      </c>
      <c r="J3" s="486"/>
      <c r="K3" s="487"/>
      <c r="L3" s="141"/>
      <c r="M3" s="140"/>
      <c r="N3" s="140"/>
      <c r="O3" s="141"/>
      <c r="P3" s="141"/>
      <c r="Q3" s="141"/>
      <c r="R3" s="141"/>
      <c r="S3" s="141"/>
      <c r="T3" s="141"/>
      <c r="U3" s="141"/>
      <c r="V3" s="141"/>
      <c r="W3" s="141"/>
      <c r="X3" s="141"/>
      <c r="Y3" s="141"/>
      <c r="Z3" s="141"/>
      <c r="AA3" s="141"/>
      <c r="AB3" s="141"/>
      <c r="AC3" s="141"/>
      <c r="AD3" s="141"/>
      <c r="AE3" s="141"/>
      <c r="AF3" s="141"/>
      <c r="AG3" s="141"/>
      <c r="AH3" s="141"/>
      <c r="AI3" s="141"/>
      <c r="AJ3" s="141"/>
      <c r="AK3" s="141"/>
      <c r="AL3" s="141"/>
      <c r="AM3" s="140"/>
      <c r="AN3" s="141"/>
      <c r="AO3" s="141"/>
      <c r="AP3" s="141"/>
      <c r="AQ3" s="140"/>
      <c r="AR3" s="141"/>
      <c r="AS3" s="141"/>
      <c r="AT3" s="141"/>
      <c r="AU3" s="140"/>
      <c r="AV3" s="141"/>
      <c r="AW3" s="141"/>
      <c r="AX3" s="141"/>
      <c r="AY3" s="140"/>
      <c r="AZ3" s="141"/>
      <c r="BA3" s="141"/>
      <c r="BB3" s="141"/>
      <c r="BC3" s="140"/>
      <c r="BD3" s="141"/>
      <c r="BE3" s="141"/>
      <c r="BF3" s="141"/>
      <c r="BG3" s="140"/>
      <c r="BH3" s="141"/>
      <c r="BI3" s="141"/>
      <c r="BJ3" s="141"/>
      <c r="BK3" s="140"/>
      <c r="BL3" s="141"/>
      <c r="BM3" s="141"/>
      <c r="BN3" s="141"/>
      <c r="BO3" s="140"/>
      <c r="BP3" s="141"/>
      <c r="BQ3" s="141"/>
      <c r="BR3" s="141"/>
      <c r="BS3" s="140"/>
      <c r="BT3" s="141"/>
      <c r="BU3" s="141"/>
      <c r="BV3" s="141"/>
      <c r="BW3" s="140"/>
      <c r="BX3" s="141"/>
      <c r="BY3" s="141"/>
      <c r="BZ3" s="141"/>
      <c r="CA3" s="140"/>
      <c r="CB3" s="141"/>
      <c r="CC3" s="141"/>
      <c r="CD3" s="141"/>
      <c r="CE3" s="140"/>
      <c r="CF3" s="141"/>
      <c r="CG3" s="141"/>
      <c r="CH3" s="141"/>
      <c r="CI3" s="141"/>
      <c r="CJ3" s="141"/>
      <c r="CK3" s="141"/>
      <c r="CL3" s="141"/>
      <c r="CM3" s="141"/>
      <c r="CN3" s="141"/>
      <c r="CO3" s="141"/>
      <c r="CP3" s="141"/>
      <c r="CQ3" s="141"/>
      <c r="CR3" s="141"/>
      <c r="CS3" s="141"/>
      <c r="CT3" s="141"/>
      <c r="CU3" s="141"/>
      <c r="CV3" s="141"/>
      <c r="CW3" s="141"/>
      <c r="CX3" s="141"/>
      <c r="CY3" s="141"/>
      <c r="CZ3" s="141"/>
      <c r="DA3" s="141"/>
      <c r="DB3" s="141"/>
      <c r="DC3" s="141"/>
      <c r="DD3" s="141"/>
      <c r="DE3" s="140"/>
      <c r="DF3" s="141"/>
      <c r="DG3" s="140"/>
      <c r="DH3" s="140"/>
      <c r="DI3" s="141"/>
      <c r="DJ3" s="141"/>
      <c r="DK3" s="141"/>
      <c r="DL3" s="141"/>
      <c r="DM3" s="140"/>
      <c r="DN3" s="141"/>
      <c r="DO3" s="140"/>
      <c r="DP3" s="141"/>
      <c r="DQ3" s="141"/>
      <c r="DR3" s="141"/>
      <c r="DS3" s="141"/>
      <c r="DT3" s="141"/>
      <c r="DU3" s="141"/>
      <c r="DV3" s="141"/>
      <c r="DW3" s="141"/>
      <c r="DX3" s="141"/>
      <c r="DY3" s="141"/>
      <c r="DZ3" s="141"/>
      <c r="EA3" s="141"/>
      <c r="EB3" s="141"/>
      <c r="EC3" s="141"/>
      <c r="ED3" s="141"/>
      <c r="EE3" s="141"/>
      <c r="EF3" s="141"/>
      <c r="EG3" s="141"/>
      <c r="EH3" s="141"/>
      <c r="EI3" s="141"/>
      <c r="EJ3" s="141"/>
      <c r="EK3" s="141"/>
      <c r="EL3" s="141"/>
      <c r="EM3" s="141"/>
      <c r="EN3" s="141"/>
      <c r="EO3" s="141"/>
      <c r="EP3" s="141"/>
      <c r="EQ3" s="141"/>
      <c r="ER3" s="141"/>
      <c r="ES3" s="141"/>
      <c r="ET3" s="141"/>
      <c r="EU3" s="141"/>
      <c r="EV3" s="141"/>
      <c r="EW3" s="141"/>
      <c r="EX3" s="141"/>
      <c r="EY3" s="141"/>
      <c r="EZ3" s="141"/>
      <c r="FA3" s="141"/>
      <c r="FB3" s="141"/>
      <c r="FC3" s="141"/>
      <c r="FD3" s="141"/>
      <c r="FE3" s="141"/>
      <c r="FF3" s="141"/>
      <c r="FG3" s="141"/>
      <c r="FH3" s="141"/>
      <c r="FI3" s="141"/>
      <c r="FJ3" s="141"/>
      <c r="FK3" s="141"/>
      <c r="FL3" s="141"/>
      <c r="FM3" s="141"/>
      <c r="FN3" s="141"/>
      <c r="FO3" s="141"/>
      <c r="FP3" s="141"/>
      <c r="FQ3" s="141"/>
      <c r="FR3" s="141"/>
      <c r="FS3" s="141"/>
      <c r="FT3" s="141"/>
      <c r="FU3" s="141"/>
      <c r="FV3" s="141"/>
      <c r="FW3" s="141"/>
      <c r="FX3" s="141"/>
      <c r="FY3" s="141"/>
      <c r="FZ3" s="141"/>
      <c r="GA3" s="141"/>
      <c r="GB3" s="141"/>
      <c r="GC3" s="141"/>
      <c r="GD3" s="141"/>
      <c r="GE3" s="141"/>
      <c r="GF3" s="141"/>
      <c r="GG3" s="141"/>
      <c r="GH3" s="141"/>
      <c r="GI3" s="141"/>
      <c r="GJ3" s="141"/>
      <c r="GK3" s="141"/>
      <c r="BLP3" s="130"/>
    </row>
    <row r="4" spans="1:193 1680:1680" ht="14.25" customHeight="1" x14ac:dyDescent="0.2">
      <c r="A4" s="129"/>
      <c r="B4" s="139" t="s">
        <v>443</v>
      </c>
      <c r="C4" s="494" t="s">
        <v>442</v>
      </c>
      <c r="D4" s="495"/>
      <c r="E4" s="495"/>
      <c r="F4" s="495"/>
      <c r="G4" s="495"/>
      <c r="H4" s="496"/>
      <c r="I4" s="203" t="s">
        <v>441</v>
      </c>
      <c r="J4" s="486"/>
      <c r="K4" s="487"/>
      <c r="L4" s="141"/>
      <c r="M4" s="140"/>
      <c r="N4" s="140"/>
      <c r="O4" s="141"/>
      <c r="P4" s="141"/>
      <c r="Q4" s="141"/>
      <c r="R4" s="141"/>
      <c r="S4" s="141"/>
      <c r="T4" s="141"/>
      <c r="U4" s="141"/>
      <c r="V4" s="141"/>
      <c r="W4" s="141"/>
      <c r="X4" s="141"/>
      <c r="Y4" s="141"/>
      <c r="Z4" s="141"/>
      <c r="AA4" s="141"/>
      <c r="AB4" s="141"/>
      <c r="AC4" s="141"/>
      <c r="AD4" s="141"/>
      <c r="AE4" s="141"/>
      <c r="AF4" s="141"/>
      <c r="AG4" s="141"/>
      <c r="AH4" s="141"/>
      <c r="AI4" s="141"/>
      <c r="AJ4" s="141"/>
      <c r="AK4" s="141"/>
      <c r="AL4" s="141"/>
      <c r="AM4" s="140"/>
      <c r="AN4" s="141"/>
      <c r="AO4" s="141"/>
      <c r="AP4" s="141"/>
      <c r="AQ4" s="140"/>
      <c r="AR4" s="141"/>
      <c r="AS4" s="141"/>
      <c r="AT4" s="141"/>
      <c r="AU4" s="140"/>
      <c r="AV4" s="141"/>
      <c r="AW4" s="141"/>
      <c r="AX4" s="141"/>
      <c r="AY4" s="140"/>
      <c r="AZ4" s="141"/>
      <c r="BA4" s="141"/>
      <c r="BB4" s="141"/>
      <c r="BC4" s="140"/>
      <c r="BD4" s="141"/>
      <c r="BE4" s="141"/>
      <c r="BF4" s="141"/>
      <c r="BG4" s="140"/>
      <c r="BH4" s="141"/>
      <c r="BI4" s="141"/>
      <c r="BJ4" s="141"/>
      <c r="BK4" s="140"/>
      <c r="BL4" s="141"/>
      <c r="BM4" s="141"/>
      <c r="BN4" s="141"/>
      <c r="BO4" s="140"/>
      <c r="BP4" s="141"/>
      <c r="BQ4" s="141"/>
      <c r="BR4" s="141"/>
      <c r="BS4" s="140"/>
      <c r="BT4" s="141"/>
      <c r="BU4" s="141"/>
      <c r="BV4" s="141"/>
      <c r="BW4" s="140"/>
      <c r="BX4" s="141"/>
      <c r="BY4" s="141"/>
      <c r="BZ4" s="141"/>
      <c r="CA4" s="140"/>
      <c r="CB4" s="141"/>
      <c r="CC4" s="141"/>
      <c r="CD4" s="141"/>
      <c r="CE4" s="140"/>
      <c r="CF4" s="141"/>
      <c r="CG4" s="141"/>
      <c r="CH4" s="141"/>
      <c r="CI4" s="141"/>
      <c r="CJ4" s="141"/>
      <c r="CK4" s="141"/>
      <c r="CL4" s="141"/>
      <c r="CM4" s="141"/>
      <c r="CN4" s="141"/>
      <c r="CO4" s="141"/>
      <c r="CP4" s="141"/>
      <c r="CQ4" s="141"/>
      <c r="CR4" s="141"/>
      <c r="CS4" s="141"/>
      <c r="CT4" s="141"/>
      <c r="CU4" s="141"/>
      <c r="CV4" s="141"/>
      <c r="CW4" s="141"/>
      <c r="CX4" s="141"/>
      <c r="CY4" s="141"/>
      <c r="CZ4" s="141"/>
      <c r="DA4" s="141"/>
      <c r="DB4" s="141"/>
      <c r="DC4" s="141"/>
      <c r="DD4" s="141"/>
      <c r="DE4" s="140"/>
      <c r="DF4" s="141"/>
      <c r="DG4" s="140"/>
      <c r="DH4" s="140"/>
      <c r="DI4" s="141"/>
      <c r="DJ4" s="168"/>
      <c r="DK4" s="141"/>
      <c r="DL4" s="141"/>
      <c r="DM4" s="140"/>
      <c r="DN4" s="141"/>
      <c r="DO4" s="140"/>
      <c r="DP4" s="141"/>
      <c r="DQ4" s="141"/>
      <c r="DR4" s="141"/>
      <c r="DS4" s="141"/>
      <c r="DT4" s="141"/>
      <c r="DU4" s="141"/>
      <c r="DV4" s="141"/>
      <c r="DW4" s="141"/>
      <c r="DX4" s="141"/>
      <c r="DY4" s="141"/>
      <c r="DZ4" s="141"/>
      <c r="EA4" s="141"/>
      <c r="EB4" s="141"/>
      <c r="EC4" s="141"/>
      <c r="ED4" s="141"/>
      <c r="EE4" s="141"/>
      <c r="EF4" s="141"/>
      <c r="EG4" s="141"/>
      <c r="EH4" s="141"/>
      <c r="EI4" s="141"/>
      <c r="EJ4" s="141"/>
      <c r="EK4" s="141"/>
      <c r="EL4" s="141"/>
      <c r="EM4" s="141"/>
      <c r="EN4" s="141"/>
      <c r="EO4" s="141"/>
      <c r="EP4" s="141"/>
      <c r="EQ4" s="141"/>
      <c r="ER4" s="141"/>
      <c r="ES4" s="141"/>
      <c r="ET4" s="141"/>
      <c r="EU4" s="141"/>
      <c r="EV4" s="141"/>
      <c r="EW4" s="141"/>
      <c r="EX4" s="141"/>
      <c r="EY4" s="141"/>
      <c r="EZ4" s="141"/>
      <c r="FA4" s="141"/>
      <c r="FB4" s="141"/>
      <c r="FC4" s="141"/>
      <c r="FD4" s="141"/>
      <c r="FE4" s="141"/>
      <c r="FF4" s="141"/>
      <c r="FG4" s="141"/>
      <c r="FH4" s="141"/>
      <c r="FI4" s="141"/>
      <c r="FJ4" s="141"/>
      <c r="FK4" s="141"/>
      <c r="FL4" s="141"/>
      <c r="FM4" s="141"/>
      <c r="FN4" s="141"/>
      <c r="FO4" s="141"/>
      <c r="FP4" s="141"/>
      <c r="FQ4" s="141"/>
      <c r="FR4" s="141"/>
      <c r="FS4" s="141"/>
      <c r="FT4" s="141"/>
      <c r="FU4" s="141"/>
      <c r="FV4" s="141"/>
      <c r="FW4" s="141"/>
      <c r="FX4" s="141"/>
      <c r="FY4" s="141"/>
      <c r="FZ4" s="141"/>
      <c r="GA4" s="141"/>
      <c r="GB4" s="141"/>
      <c r="GC4" s="141"/>
      <c r="GD4" s="141"/>
      <c r="GE4" s="141"/>
      <c r="GF4" s="141"/>
      <c r="GG4" s="141"/>
      <c r="GH4" s="141"/>
      <c r="GI4" s="141"/>
      <c r="GJ4" s="141"/>
      <c r="GK4" s="141"/>
      <c r="BLP4" s="130"/>
    </row>
    <row r="5" spans="1:193 1680:1680" ht="41.25" customHeight="1" x14ac:dyDescent="0.2">
      <c r="A5" s="129"/>
      <c r="B5" s="146" t="s">
        <v>440</v>
      </c>
      <c r="C5" s="190" t="s">
        <v>439</v>
      </c>
      <c r="D5" s="146" t="s">
        <v>438</v>
      </c>
      <c r="E5" s="535" t="s">
        <v>1234</v>
      </c>
      <c r="F5" s="536"/>
      <c r="G5" s="537"/>
      <c r="H5" s="191" t="s">
        <v>436</v>
      </c>
      <c r="I5" s="530" t="s">
        <v>435</v>
      </c>
      <c r="J5" s="531"/>
      <c r="K5" s="531"/>
      <c r="L5" s="531"/>
      <c r="M5" s="531"/>
      <c r="N5" s="532"/>
      <c r="O5" s="471" t="s">
        <v>434</v>
      </c>
      <c r="P5" s="472"/>
      <c r="Q5" s="541" t="s">
        <v>1253</v>
      </c>
      <c r="R5" s="542"/>
      <c r="S5" s="202"/>
      <c r="T5" s="202"/>
      <c r="U5" s="475"/>
      <c r="V5" s="475"/>
      <c r="W5" s="476"/>
      <c r="X5" s="477"/>
      <c r="Y5" s="126"/>
      <c r="Z5" s="126"/>
      <c r="AA5" s="126"/>
      <c r="AB5" s="126"/>
      <c r="AC5" s="126"/>
      <c r="AD5" s="126"/>
      <c r="AE5" s="126"/>
      <c r="AF5" s="126"/>
      <c r="AG5" s="126"/>
      <c r="AH5" s="126"/>
      <c r="AI5" s="127"/>
      <c r="AJ5" s="127"/>
      <c r="AK5" s="126"/>
      <c r="AL5" s="126"/>
      <c r="AM5" s="126"/>
      <c r="AN5" s="127"/>
      <c r="AO5" s="127"/>
      <c r="AP5" s="126"/>
      <c r="AQ5" s="126"/>
      <c r="AR5" s="127"/>
      <c r="AS5" s="127"/>
      <c r="AT5" s="126"/>
      <c r="AU5" s="126"/>
      <c r="AV5" s="127"/>
      <c r="AW5" s="127"/>
      <c r="AX5" s="126"/>
      <c r="AY5" s="126"/>
      <c r="AZ5" s="127"/>
      <c r="BA5" s="127"/>
      <c r="BB5" s="126"/>
      <c r="BC5" s="126"/>
      <c r="BD5" s="127"/>
      <c r="BE5" s="127"/>
      <c r="BF5" s="126"/>
      <c r="BG5" s="126"/>
      <c r="BH5" s="127"/>
      <c r="BI5" s="127"/>
      <c r="BJ5" s="126"/>
      <c r="BK5" s="126"/>
      <c r="BL5" s="127"/>
      <c r="BM5" s="127"/>
      <c r="BN5" s="126"/>
      <c r="BO5" s="126"/>
      <c r="BP5" s="127"/>
      <c r="BQ5" s="127"/>
      <c r="BR5" s="126"/>
      <c r="BS5" s="126"/>
      <c r="BT5" s="127"/>
      <c r="BU5" s="127"/>
      <c r="BV5" s="126"/>
      <c r="BW5" s="126"/>
      <c r="BX5" s="127"/>
      <c r="BY5" s="127"/>
      <c r="BZ5" s="126"/>
      <c r="CA5" s="126"/>
      <c r="CB5" s="127"/>
      <c r="CC5" s="127"/>
      <c r="CD5" s="126"/>
      <c r="CE5" s="126"/>
      <c r="CF5" s="127"/>
      <c r="CG5" s="127"/>
      <c r="CH5" s="126"/>
      <c r="CI5" s="126"/>
      <c r="CJ5" s="126"/>
      <c r="CK5" s="126"/>
      <c r="CL5" s="126"/>
      <c r="CM5" s="126"/>
      <c r="CN5" s="126"/>
      <c r="CO5" s="126"/>
      <c r="CP5" s="126"/>
      <c r="CQ5" s="126"/>
      <c r="CR5" s="126"/>
      <c r="CS5" s="126"/>
      <c r="CT5" s="126"/>
      <c r="CU5" s="126"/>
      <c r="CV5" s="126"/>
      <c r="CW5" s="126"/>
      <c r="CX5" s="126"/>
      <c r="CY5" s="126"/>
      <c r="CZ5" s="126"/>
      <c r="DA5" s="126"/>
      <c r="DB5" s="125"/>
      <c r="DC5" s="125"/>
      <c r="DD5" s="125"/>
      <c r="DE5" s="125"/>
      <c r="DF5" s="126"/>
      <c r="DG5" s="126"/>
      <c r="DH5" s="126"/>
      <c r="DI5" s="126"/>
      <c r="DJ5" s="126"/>
      <c r="DK5" s="126"/>
      <c r="DL5" s="126"/>
      <c r="DM5" s="125"/>
      <c r="DN5" s="126"/>
      <c r="DO5" s="126"/>
      <c r="DP5" s="126"/>
      <c r="DQ5" s="126"/>
      <c r="DR5" s="126"/>
      <c r="DS5" s="126"/>
      <c r="DT5" s="126"/>
      <c r="DU5" s="126"/>
      <c r="DV5" s="126"/>
      <c r="DW5" s="126"/>
      <c r="DX5" s="126"/>
      <c r="DY5" s="126"/>
      <c r="DZ5" s="126"/>
      <c r="EA5" s="126"/>
      <c r="EB5" s="126"/>
      <c r="EC5" s="126"/>
      <c r="ED5" s="126"/>
      <c r="EE5" s="126"/>
      <c r="EF5" s="126"/>
      <c r="EG5" s="126"/>
      <c r="EH5" s="126"/>
      <c r="EI5" s="126"/>
      <c r="EJ5" s="126"/>
      <c r="EK5" s="126"/>
      <c r="EL5" s="126"/>
      <c r="EM5" s="126"/>
      <c r="EN5" s="126"/>
      <c r="EO5" s="126"/>
      <c r="EP5" s="126"/>
      <c r="EQ5" s="126"/>
      <c r="ER5" s="126"/>
      <c r="ES5" s="126"/>
      <c r="ET5" s="126"/>
      <c r="EU5" s="126"/>
      <c r="EV5" s="126"/>
      <c r="EW5" s="126"/>
      <c r="EX5" s="126"/>
      <c r="EY5" s="126"/>
      <c r="EZ5" s="126"/>
      <c r="FA5" s="126"/>
      <c r="FB5" s="126"/>
      <c r="FC5" s="126"/>
      <c r="FD5" s="126"/>
      <c r="FE5" s="126"/>
      <c r="FF5" s="126"/>
      <c r="FG5" s="126"/>
      <c r="FH5" s="126"/>
      <c r="FI5" s="126"/>
      <c r="FJ5" s="126"/>
      <c r="FK5" s="126"/>
      <c r="FL5" s="126"/>
      <c r="FM5" s="126"/>
      <c r="FN5" s="126"/>
      <c r="FO5" s="126"/>
      <c r="FP5" s="126"/>
      <c r="FQ5" s="126"/>
      <c r="FR5" s="126"/>
      <c r="FS5" s="126"/>
      <c r="FT5" s="126"/>
      <c r="FU5" s="126"/>
      <c r="FV5" s="126"/>
      <c r="FW5" s="126"/>
      <c r="FX5" s="126"/>
      <c r="FY5" s="126"/>
      <c r="FZ5" s="126"/>
      <c r="GA5" s="126"/>
      <c r="GB5" s="126"/>
      <c r="GC5" s="126"/>
      <c r="GD5" s="126"/>
      <c r="GE5" s="126"/>
      <c r="GF5" s="126"/>
      <c r="GG5" s="126"/>
      <c r="GH5" s="126"/>
      <c r="GI5" s="126"/>
      <c r="GJ5" s="129"/>
      <c r="GK5" s="129"/>
    </row>
    <row r="6" spans="1:193 1680:1680" ht="5.25" customHeight="1" x14ac:dyDescent="0.2">
      <c r="A6" s="129"/>
      <c r="B6" s="125"/>
      <c r="C6" s="126"/>
      <c r="D6" s="125"/>
      <c r="E6" s="125"/>
      <c r="F6" s="125"/>
      <c r="G6" s="127"/>
      <c r="H6" s="127"/>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7"/>
      <c r="AJ6" s="127"/>
      <c r="AK6" s="126"/>
      <c r="AL6" s="126"/>
      <c r="AM6" s="126"/>
      <c r="AN6" s="127"/>
      <c r="AO6" s="127"/>
      <c r="AP6" s="126"/>
      <c r="AQ6" s="126"/>
      <c r="AR6" s="127"/>
      <c r="AS6" s="127"/>
      <c r="AT6" s="126"/>
      <c r="AU6" s="126"/>
      <c r="AV6" s="127"/>
      <c r="AW6" s="127"/>
      <c r="AX6" s="126"/>
      <c r="AY6" s="126"/>
      <c r="AZ6" s="127"/>
      <c r="BA6" s="127"/>
      <c r="BB6" s="126"/>
      <c r="BC6" s="126"/>
      <c r="BD6" s="127"/>
      <c r="BE6" s="127"/>
      <c r="BF6" s="126"/>
      <c r="BG6" s="126"/>
      <c r="BH6" s="127"/>
      <c r="BI6" s="127"/>
      <c r="BJ6" s="126"/>
      <c r="BK6" s="126"/>
      <c r="BL6" s="127"/>
      <c r="BM6" s="127"/>
      <c r="BN6" s="126"/>
      <c r="BO6" s="126"/>
      <c r="BP6" s="127"/>
      <c r="BQ6" s="127"/>
      <c r="BR6" s="126"/>
      <c r="BS6" s="126"/>
      <c r="BT6" s="127"/>
      <c r="BU6" s="127"/>
      <c r="BV6" s="126"/>
      <c r="BW6" s="126"/>
      <c r="BX6" s="127"/>
      <c r="BY6" s="127"/>
      <c r="BZ6" s="126"/>
      <c r="CA6" s="126"/>
      <c r="CB6" s="127"/>
      <c r="CC6" s="127"/>
      <c r="CD6" s="126"/>
      <c r="CE6" s="126"/>
      <c r="CF6" s="127"/>
      <c r="CG6" s="127"/>
      <c r="CH6" s="126"/>
      <c r="CI6" s="126"/>
      <c r="CJ6" s="126"/>
      <c r="CK6" s="126"/>
      <c r="CL6" s="126"/>
      <c r="CM6" s="126"/>
      <c r="CN6" s="126"/>
      <c r="CO6" s="126"/>
      <c r="CP6" s="126"/>
      <c r="CQ6" s="126"/>
      <c r="CR6" s="126"/>
      <c r="CS6" s="126"/>
      <c r="CT6" s="126"/>
      <c r="CU6" s="126"/>
      <c r="CV6" s="126"/>
      <c r="CW6" s="126"/>
      <c r="CX6" s="126"/>
      <c r="CY6" s="126"/>
      <c r="CZ6" s="126"/>
      <c r="DA6" s="126"/>
      <c r="DB6" s="125"/>
      <c r="DC6" s="125"/>
      <c r="DD6" s="125"/>
      <c r="DE6" s="125"/>
      <c r="DF6" s="126"/>
      <c r="DG6" s="126"/>
      <c r="DH6" s="126"/>
      <c r="DI6" s="126"/>
      <c r="DJ6" s="126"/>
      <c r="DK6" s="126"/>
      <c r="DL6" s="126"/>
      <c r="DM6" s="125"/>
      <c r="DN6" s="126"/>
      <c r="DO6" s="126"/>
      <c r="DP6" s="126"/>
      <c r="DQ6" s="126"/>
      <c r="DR6" s="126"/>
      <c r="DS6" s="126"/>
      <c r="DT6" s="126"/>
      <c r="DU6" s="126"/>
      <c r="DV6" s="126"/>
      <c r="DW6" s="126"/>
      <c r="DX6" s="126"/>
      <c r="DY6" s="126"/>
      <c r="DZ6" s="126"/>
      <c r="EA6" s="126"/>
      <c r="EB6" s="126"/>
      <c r="EC6" s="126"/>
      <c r="ED6" s="126"/>
      <c r="EE6" s="126"/>
      <c r="EF6" s="126"/>
      <c r="EG6" s="126"/>
      <c r="EH6" s="126"/>
      <c r="EI6" s="126"/>
      <c r="EJ6" s="126"/>
      <c r="EK6" s="126"/>
      <c r="EL6" s="126"/>
      <c r="EM6" s="126"/>
      <c r="EN6" s="126"/>
      <c r="EO6" s="126"/>
      <c r="EP6" s="126"/>
      <c r="EQ6" s="126"/>
      <c r="ER6" s="126"/>
      <c r="ES6" s="126"/>
      <c r="ET6" s="126"/>
      <c r="EU6" s="126"/>
      <c r="EV6" s="126"/>
      <c r="EW6" s="126"/>
      <c r="EX6" s="126"/>
      <c r="EY6" s="126"/>
      <c r="EZ6" s="126"/>
      <c r="FA6" s="126"/>
      <c r="FB6" s="126"/>
      <c r="FC6" s="126"/>
      <c r="FD6" s="126"/>
      <c r="FE6" s="126"/>
      <c r="FF6" s="126"/>
      <c r="FG6" s="126"/>
      <c r="FH6" s="126"/>
      <c r="FI6" s="126"/>
      <c r="FJ6" s="126"/>
      <c r="FK6" s="126"/>
      <c r="FL6" s="126"/>
      <c r="FM6" s="126"/>
      <c r="FN6" s="126"/>
      <c r="FO6" s="126"/>
      <c r="FP6" s="126"/>
      <c r="FQ6" s="126"/>
      <c r="FR6" s="126"/>
      <c r="FS6" s="126"/>
      <c r="FT6" s="126"/>
      <c r="FU6" s="126"/>
      <c r="FV6" s="126"/>
      <c r="FW6" s="126"/>
      <c r="FX6" s="126"/>
      <c r="FY6" s="126"/>
      <c r="FZ6" s="126"/>
      <c r="GA6" s="126"/>
      <c r="GB6" s="126"/>
      <c r="GC6" s="126"/>
      <c r="GD6" s="126"/>
      <c r="GE6" s="126"/>
      <c r="GF6" s="126"/>
      <c r="GG6" s="126"/>
      <c r="GH6" s="126"/>
      <c r="GI6" s="126"/>
      <c r="GJ6" s="129"/>
      <c r="GK6" s="129"/>
    </row>
    <row r="7" spans="1:193 1680:1680" s="129" customFormat="1" ht="23.25" customHeight="1" x14ac:dyDescent="0.2">
      <c r="A7" s="89">
        <f>COUNTA(C9:C18)</f>
        <v>10</v>
      </c>
      <c r="B7" s="478" t="s">
        <v>433</v>
      </c>
      <c r="C7" s="479"/>
      <c r="D7" s="479"/>
      <c r="E7" s="479"/>
      <c r="F7" s="479"/>
      <c r="G7" s="479"/>
      <c r="H7" s="479"/>
      <c r="I7" s="162"/>
      <c r="J7" s="480" t="s">
        <v>432</v>
      </c>
      <c r="K7" s="480"/>
      <c r="L7" s="480"/>
      <c r="M7" s="480"/>
      <c r="N7" s="480"/>
      <c r="O7" s="480"/>
      <c r="P7" s="480"/>
      <c r="Q7" s="480"/>
      <c r="R7" s="480"/>
      <c r="S7" s="480"/>
      <c r="T7" s="480"/>
      <c r="U7" s="480"/>
      <c r="V7" s="480"/>
      <c r="W7" s="480"/>
      <c r="X7" s="480"/>
      <c r="Y7" s="480"/>
      <c r="Z7" s="480"/>
      <c r="AA7" s="480"/>
      <c r="AB7" s="480"/>
      <c r="AC7" s="465" t="s">
        <v>431</v>
      </c>
      <c r="AD7" s="465"/>
      <c r="AE7" s="465"/>
      <c r="AF7" s="465"/>
      <c r="AG7" s="465"/>
      <c r="AH7" s="465"/>
      <c r="AI7" s="466" t="s">
        <v>430</v>
      </c>
      <c r="AJ7" s="466"/>
      <c r="AK7" s="466"/>
      <c r="AL7" s="466"/>
      <c r="AM7" s="189"/>
      <c r="AN7" s="167" t="s">
        <v>429</v>
      </c>
      <c r="AO7" s="166"/>
      <c r="AP7" s="166"/>
      <c r="AQ7" s="189"/>
      <c r="AR7" s="166"/>
      <c r="AS7" s="166"/>
      <c r="AT7" s="166"/>
      <c r="AU7" s="189"/>
      <c r="AV7" s="166"/>
      <c r="AW7" s="166"/>
      <c r="AX7" s="166"/>
      <c r="AY7" s="189"/>
      <c r="AZ7" s="166"/>
      <c r="BA7" s="166"/>
      <c r="BB7" s="166"/>
      <c r="BC7" s="189"/>
      <c r="BD7" s="166"/>
      <c r="BE7" s="166"/>
      <c r="BF7" s="166"/>
      <c r="BG7" s="189"/>
      <c r="BH7" s="163"/>
      <c r="BI7" s="163"/>
      <c r="BJ7" s="163"/>
      <c r="BK7" s="189"/>
      <c r="BL7" s="163"/>
      <c r="BM7" s="163"/>
      <c r="BN7" s="163"/>
      <c r="BO7" s="189"/>
      <c r="BP7" s="163"/>
      <c r="BQ7" s="163"/>
      <c r="BR7" s="163"/>
      <c r="BS7" s="189"/>
      <c r="BT7" s="163"/>
      <c r="BU7" s="163"/>
      <c r="BV7" s="163"/>
      <c r="BW7" s="189"/>
      <c r="BX7" s="163"/>
      <c r="BY7" s="163"/>
      <c r="BZ7" s="163"/>
      <c r="CA7" s="189"/>
      <c r="CB7" s="163"/>
      <c r="CC7" s="163"/>
      <c r="CD7" s="163"/>
      <c r="CE7" s="189"/>
      <c r="CF7" s="163"/>
      <c r="CG7" s="163"/>
      <c r="CH7" s="163"/>
      <c r="CI7" s="163"/>
      <c r="CJ7" s="163"/>
      <c r="CK7" s="163"/>
      <c r="CL7" s="163"/>
      <c r="CM7" s="163"/>
      <c r="CN7" s="163"/>
      <c r="CO7" s="163"/>
      <c r="CP7" s="163"/>
      <c r="CQ7" s="163"/>
      <c r="CR7" s="163"/>
      <c r="CS7" s="163">
        <f>SUM(CS9:CS18)</f>
        <v>30</v>
      </c>
      <c r="CT7" s="163"/>
      <c r="CU7" s="163"/>
      <c r="CV7" s="163"/>
      <c r="CW7" s="163"/>
      <c r="CX7" s="150"/>
      <c r="CY7" s="150"/>
      <c r="CZ7" s="150"/>
      <c r="DA7" s="150"/>
      <c r="DB7" s="144"/>
      <c r="DC7" s="144"/>
      <c r="DD7" s="144"/>
      <c r="DE7" s="144"/>
      <c r="DF7" s="144"/>
      <c r="DG7" s="144"/>
      <c r="DH7" s="169"/>
      <c r="DI7" s="168">
        <f>IF(DA9&lt;0.6,1,4)</f>
        <v>4</v>
      </c>
      <c r="DJ7" s="144"/>
      <c r="DK7" s="144"/>
      <c r="DL7" s="144"/>
      <c r="DM7" s="144"/>
      <c r="DN7" s="144"/>
      <c r="DO7" s="144"/>
      <c r="DP7" s="144"/>
      <c r="DQ7" s="144"/>
      <c r="DR7" s="144"/>
      <c r="DS7" s="144"/>
      <c r="DT7" s="144"/>
      <c r="DU7" s="144"/>
      <c r="DV7" s="144"/>
      <c r="DW7" s="144"/>
      <c r="DX7" s="144"/>
      <c r="DY7" s="144"/>
      <c r="DZ7" s="144"/>
      <c r="EA7" s="144"/>
      <c r="EB7" s="144"/>
      <c r="EC7" s="144"/>
      <c r="ED7" s="144"/>
      <c r="EE7" s="144"/>
      <c r="EF7" s="144"/>
      <c r="EG7" s="144"/>
      <c r="EH7" s="144"/>
      <c r="EI7" s="144"/>
      <c r="EJ7" s="144"/>
      <c r="EK7" s="144"/>
      <c r="EL7" s="144"/>
      <c r="EM7" s="144"/>
      <c r="EN7" s="144"/>
      <c r="EO7" s="144"/>
      <c r="EP7" s="144"/>
      <c r="EQ7" s="144"/>
      <c r="ER7" s="144"/>
      <c r="ES7" s="144"/>
      <c r="ET7" s="144"/>
      <c r="EU7" s="144"/>
      <c r="EV7" s="144"/>
      <c r="EW7" s="144"/>
      <c r="EX7" s="144"/>
      <c r="EY7" s="144"/>
      <c r="EZ7" s="144"/>
      <c r="FA7" s="144"/>
      <c r="FB7" s="144"/>
      <c r="FC7" s="144"/>
      <c r="FD7" s="144"/>
      <c r="FE7" s="144"/>
      <c r="FF7" s="144"/>
      <c r="FG7" s="144"/>
      <c r="FH7" s="144"/>
      <c r="FI7" s="144"/>
      <c r="FJ7" s="144"/>
      <c r="FK7" s="144"/>
      <c r="FL7" s="144"/>
      <c r="FM7" s="144"/>
      <c r="FN7" s="144"/>
      <c r="FO7" s="144"/>
      <c r="FP7" s="144"/>
      <c r="FQ7" s="144"/>
      <c r="FR7" s="144"/>
      <c r="FS7" s="144"/>
      <c r="FT7" s="144"/>
      <c r="FU7" s="144"/>
      <c r="FV7" s="144"/>
      <c r="FW7" s="144"/>
      <c r="FX7" s="144"/>
      <c r="FY7" s="144"/>
      <c r="FZ7" s="144"/>
      <c r="GA7" s="144"/>
      <c r="GB7" s="144"/>
      <c r="GC7" s="144"/>
      <c r="GD7" s="144"/>
      <c r="GE7" s="144"/>
      <c r="GF7" s="144"/>
      <c r="GG7" s="144"/>
      <c r="GH7" s="144"/>
      <c r="GI7" s="169"/>
    </row>
    <row r="8" spans="1:193 1680:1680" ht="74.25" customHeight="1" x14ac:dyDescent="0.2">
      <c r="A8" s="171" t="s">
        <v>428</v>
      </c>
      <c r="B8" s="172" t="s">
        <v>427</v>
      </c>
      <c r="C8" s="172" t="s">
        <v>426</v>
      </c>
      <c r="D8" s="147" t="s">
        <v>425</v>
      </c>
      <c r="E8" s="147" t="s">
        <v>424</v>
      </c>
      <c r="F8" s="147" t="s">
        <v>423</v>
      </c>
      <c r="G8" s="147" t="s">
        <v>422</v>
      </c>
      <c r="H8" s="147" t="s">
        <v>421</v>
      </c>
      <c r="I8" s="172" t="s">
        <v>420</v>
      </c>
      <c r="J8" s="266" t="s">
        <v>419</v>
      </c>
      <c r="K8" s="266" t="s">
        <v>418</v>
      </c>
      <c r="L8" s="266" t="s">
        <v>417</v>
      </c>
      <c r="M8" s="266" t="s">
        <v>416</v>
      </c>
      <c r="N8" s="266" t="s">
        <v>415</v>
      </c>
      <c r="O8" s="266" t="s">
        <v>414</v>
      </c>
      <c r="P8" s="266" t="s">
        <v>413</v>
      </c>
      <c r="Q8" s="266" t="s">
        <v>412</v>
      </c>
      <c r="R8" s="266" t="s">
        <v>411</v>
      </c>
      <c r="S8" s="266" t="s">
        <v>410</v>
      </c>
      <c r="T8" s="266" t="s">
        <v>409</v>
      </c>
      <c r="U8" s="266" t="s">
        <v>408</v>
      </c>
      <c r="V8" s="266" t="s">
        <v>407</v>
      </c>
      <c r="W8" s="266" t="s">
        <v>406</v>
      </c>
      <c r="X8" s="266" t="s">
        <v>405</v>
      </c>
      <c r="Y8" s="266" t="s">
        <v>404</v>
      </c>
      <c r="Z8" s="266" t="s">
        <v>403</v>
      </c>
      <c r="AA8" s="266" t="s">
        <v>402</v>
      </c>
      <c r="AB8" s="266" t="s">
        <v>401</v>
      </c>
      <c r="AC8" s="172" t="s">
        <v>27</v>
      </c>
      <c r="AD8" s="172" t="s">
        <v>400</v>
      </c>
      <c r="AE8" s="172" t="s">
        <v>33</v>
      </c>
      <c r="AF8" s="172" t="s">
        <v>399</v>
      </c>
      <c r="AG8" s="172" t="s">
        <v>398</v>
      </c>
      <c r="AH8" s="172" t="s">
        <v>397</v>
      </c>
      <c r="AI8" s="147" t="s">
        <v>396</v>
      </c>
      <c r="AJ8" s="147" t="s">
        <v>395</v>
      </c>
      <c r="AK8" s="147" t="s">
        <v>394</v>
      </c>
      <c r="AL8" s="147" t="s">
        <v>393</v>
      </c>
      <c r="AM8" s="174" t="s">
        <v>392</v>
      </c>
      <c r="AN8" s="174" t="s">
        <v>391</v>
      </c>
      <c r="AO8" s="175" t="s">
        <v>390</v>
      </c>
      <c r="AP8" s="175" t="s">
        <v>389</v>
      </c>
      <c r="AQ8" s="267" t="s">
        <v>388</v>
      </c>
      <c r="AR8" s="267" t="s">
        <v>387</v>
      </c>
      <c r="AS8" s="268" t="s">
        <v>386</v>
      </c>
      <c r="AT8" s="268" t="s">
        <v>385</v>
      </c>
      <c r="AU8" s="176" t="s">
        <v>384</v>
      </c>
      <c r="AV8" s="177" t="s">
        <v>383</v>
      </c>
      <c r="AW8" s="177" t="s">
        <v>382</v>
      </c>
      <c r="AX8" s="177" t="s">
        <v>381</v>
      </c>
      <c r="AY8" s="178" t="s">
        <v>380</v>
      </c>
      <c r="AZ8" s="178" t="s">
        <v>379</v>
      </c>
      <c r="BA8" s="179" t="s">
        <v>378</v>
      </c>
      <c r="BB8" s="179" t="s">
        <v>377</v>
      </c>
      <c r="BC8" s="180" t="s">
        <v>376</v>
      </c>
      <c r="BD8" s="180" t="s">
        <v>375</v>
      </c>
      <c r="BE8" s="181" t="s">
        <v>374</v>
      </c>
      <c r="BF8" s="181" t="s">
        <v>373</v>
      </c>
      <c r="BG8" s="182" t="s">
        <v>372</v>
      </c>
      <c r="BH8" s="182" t="s">
        <v>371</v>
      </c>
      <c r="BI8" s="183" t="s">
        <v>370</v>
      </c>
      <c r="BJ8" s="183" t="s">
        <v>369</v>
      </c>
      <c r="BK8" s="184" t="s">
        <v>368</v>
      </c>
      <c r="BL8" s="184" t="s">
        <v>367</v>
      </c>
      <c r="BM8" s="185" t="s">
        <v>366</v>
      </c>
      <c r="BN8" s="185" t="s">
        <v>365</v>
      </c>
      <c r="BO8" s="176" t="s">
        <v>361</v>
      </c>
      <c r="BP8" s="176" t="s">
        <v>364</v>
      </c>
      <c r="BQ8" s="177" t="s">
        <v>363</v>
      </c>
      <c r="BR8" s="177" t="s">
        <v>362</v>
      </c>
      <c r="BS8" s="178" t="s">
        <v>361</v>
      </c>
      <c r="BT8" s="178" t="s">
        <v>360</v>
      </c>
      <c r="BU8" s="179" t="s">
        <v>359</v>
      </c>
      <c r="BV8" s="179" t="s">
        <v>358</v>
      </c>
      <c r="BW8" s="180" t="s">
        <v>357</v>
      </c>
      <c r="BX8" s="180" t="s">
        <v>356</v>
      </c>
      <c r="BY8" s="181" t="s">
        <v>355</v>
      </c>
      <c r="BZ8" s="181" t="s">
        <v>354</v>
      </c>
      <c r="CA8" s="182" t="s">
        <v>353</v>
      </c>
      <c r="CB8" s="182" t="s">
        <v>352</v>
      </c>
      <c r="CC8" s="183" t="s">
        <v>351</v>
      </c>
      <c r="CD8" s="183" t="s">
        <v>350</v>
      </c>
      <c r="CE8" s="184" t="s">
        <v>349</v>
      </c>
      <c r="CF8" s="184" t="s">
        <v>348</v>
      </c>
      <c r="CG8" s="185" t="s">
        <v>347</v>
      </c>
      <c r="CH8" s="185" t="s">
        <v>346</v>
      </c>
      <c r="CI8" s="185"/>
      <c r="CJ8" s="185"/>
      <c r="CK8" s="185"/>
      <c r="CL8" s="172" t="s">
        <v>345</v>
      </c>
      <c r="CM8" s="172" t="s">
        <v>344</v>
      </c>
      <c r="CN8" s="172" t="s">
        <v>343</v>
      </c>
      <c r="CO8" s="172" t="s">
        <v>342</v>
      </c>
      <c r="CP8" s="172" t="s">
        <v>341</v>
      </c>
      <c r="CQ8" s="172" t="s">
        <v>340</v>
      </c>
      <c r="CR8" s="186" t="s">
        <v>339</v>
      </c>
      <c r="CS8" s="186" t="s">
        <v>338</v>
      </c>
      <c r="CT8" s="162"/>
      <c r="CU8" s="269" t="s">
        <v>337</v>
      </c>
      <c r="CV8" s="270" t="s">
        <v>336</v>
      </c>
      <c r="CW8" s="152"/>
      <c r="CX8" s="152" t="s">
        <v>335</v>
      </c>
      <c r="CY8" s="152" t="s">
        <v>334</v>
      </c>
      <c r="CZ8" s="152" t="s">
        <v>333</v>
      </c>
      <c r="DA8" s="152" t="s">
        <v>332</v>
      </c>
      <c r="DB8" s="152" t="s">
        <v>331</v>
      </c>
      <c r="DC8" s="152" t="s">
        <v>330</v>
      </c>
      <c r="DD8" s="152" t="s">
        <v>329</v>
      </c>
      <c r="DE8" s="152" t="s">
        <v>328</v>
      </c>
      <c r="DF8" s="152" t="s">
        <v>327</v>
      </c>
      <c r="DG8" s="152" t="s">
        <v>326</v>
      </c>
      <c r="DH8" s="152"/>
      <c r="DI8" s="152" t="s">
        <v>325</v>
      </c>
      <c r="DJ8" s="152" t="s">
        <v>324</v>
      </c>
      <c r="DK8" s="152" t="s">
        <v>323</v>
      </c>
      <c r="DL8" s="152" t="s">
        <v>322</v>
      </c>
      <c r="DM8" s="152" t="s">
        <v>321</v>
      </c>
      <c r="DN8" s="152" t="s">
        <v>320</v>
      </c>
      <c r="DO8" s="152" t="s">
        <v>319</v>
      </c>
      <c r="DP8" s="152" t="s">
        <v>318</v>
      </c>
      <c r="DQ8" s="152" t="s">
        <v>317</v>
      </c>
      <c r="DR8" s="152" t="s">
        <v>316</v>
      </c>
      <c r="DS8" s="152" t="s">
        <v>315</v>
      </c>
      <c r="DT8" s="152" t="s">
        <v>314</v>
      </c>
      <c r="DU8" s="152" t="s">
        <v>313</v>
      </c>
      <c r="DV8" s="152" t="s">
        <v>312</v>
      </c>
      <c r="DW8" s="152" t="s">
        <v>311</v>
      </c>
      <c r="DX8" s="152" t="s">
        <v>310</v>
      </c>
      <c r="DY8" s="152" t="s">
        <v>309</v>
      </c>
      <c r="DZ8" s="152" t="s">
        <v>308</v>
      </c>
      <c r="EA8" s="152" t="s">
        <v>307</v>
      </c>
      <c r="EB8" s="152" t="s">
        <v>306</v>
      </c>
      <c r="EC8" s="152" t="s">
        <v>305</v>
      </c>
      <c r="ED8" s="152" t="s">
        <v>304</v>
      </c>
      <c r="EE8" s="152" t="s">
        <v>303</v>
      </c>
      <c r="EF8" s="152" t="s">
        <v>302</v>
      </c>
      <c r="EG8" s="152" t="s">
        <v>301</v>
      </c>
      <c r="EH8" s="152" t="s">
        <v>300</v>
      </c>
      <c r="EI8" s="152" t="s">
        <v>299</v>
      </c>
      <c r="EJ8" s="152" t="s">
        <v>298</v>
      </c>
      <c r="EK8" s="152" t="s">
        <v>297</v>
      </c>
      <c r="EL8" s="152" t="s">
        <v>296</v>
      </c>
      <c r="EM8" s="152" t="s">
        <v>295</v>
      </c>
      <c r="EN8" s="152" t="s">
        <v>294</v>
      </c>
      <c r="EO8" s="152" t="s">
        <v>293</v>
      </c>
      <c r="EP8" s="152" t="s">
        <v>292</v>
      </c>
      <c r="EQ8" s="152" t="s">
        <v>291</v>
      </c>
      <c r="ER8" s="152" t="s">
        <v>290</v>
      </c>
      <c r="ES8" s="152" t="s">
        <v>289</v>
      </c>
      <c r="ET8" s="152" t="s">
        <v>288</v>
      </c>
      <c r="EU8" s="152" t="s">
        <v>287</v>
      </c>
      <c r="EV8" s="152" t="s">
        <v>286</v>
      </c>
      <c r="EW8" s="152" t="s">
        <v>285</v>
      </c>
      <c r="EX8" s="152" t="s">
        <v>284</v>
      </c>
      <c r="EY8" s="152" t="s">
        <v>283</v>
      </c>
      <c r="EZ8" s="152" t="s">
        <v>282</v>
      </c>
      <c r="FA8" s="152" t="s">
        <v>281</v>
      </c>
      <c r="FB8" s="152" t="s">
        <v>280</v>
      </c>
      <c r="FC8" s="152" t="s">
        <v>279</v>
      </c>
      <c r="FD8" s="152" t="s">
        <v>278</v>
      </c>
      <c r="FE8" s="152" t="s">
        <v>277</v>
      </c>
      <c r="FF8" s="152" t="s">
        <v>276</v>
      </c>
      <c r="FG8" s="152" t="s">
        <v>275</v>
      </c>
      <c r="FH8" s="152" t="s">
        <v>274</v>
      </c>
      <c r="FI8" s="152" t="s">
        <v>273</v>
      </c>
      <c r="FJ8" s="152" t="s">
        <v>272</v>
      </c>
      <c r="FK8" s="152" t="s">
        <v>271</v>
      </c>
      <c r="FL8" s="152" t="s">
        <v>270</v>
      </c>
      <c r="FM8" s="152" t="s">
        <v>269</v>
      </c>
      <c r="FN8" s="152" t="s">
        <v>268</v>
      </c>
      <c r="FO8" s="152" t="s">
        <v>267</v>
      </c>
      <c r="FP8" s="152" t="s">
        <v>266</v>
      </c>
      <c r="FQ8" s="152" t="s">
        <v>265</v>
      </c>
      <c r="FR8" s="152" t="s">
        <v>264</v>
      </c>
      <c r="FS8" s="152" t="s">
        <v>263</v>
      </c>
      <c r="FT8" s="152" t="s">
        <v>262</v>
      </c>
      <c r="FU8" s="152" t="s">
        <v>261</v>
      </c>
      <c r="FV8" s="152" t="s">
        <v>260</v>
      </c>
      <c r="FW8" s="152" t="s">
        <v>259</v>
      </c>
      <c r="FX8" s="152" t="s">
        <v>258</v>
      </c>
      <c r="FY8" s="152" t="s">
        <v>257</v>
      </c>
      <c r="FZ8" s="152" t="s">
        <v>256</v>
      </c>
      <c r="GA8" s="152" t="s">
        <v>255</v>
      </c>
      <c r="GB8" s="152" t="s">
        <v>254</v>
      </c>
      <c r="GC8" s="152" t="s">
        <v>253</v>
      </c>
      <c r="GD8" s="152" t="s">
        <v>252</v>
      </c>
      <c r="GE8" s="152" t="s">
        <v>251</v>
      </c>
      <c r="GF8" s="152" t="s">
        <v>250</v>
      </c>
      <c r="GG8" s="152" t="s">
        <v>249</v>
      </c>
      <c r="GH8" s="152" t="s">
        <v>248</v>
      </c>
      <c r="GI8" s="170" t="s">
        <v>247</v>
      </c>
      <c r="GJ8" s="157"/>
      <c r="GK8" s="271"/>
    </row>
    <row r="9" spans="1:193 1680:1680" ht="195" customHeight="1" x14ac:dyDescent="0.2">
      <c r="A9" s="148">
        <v>1</v>
      </c>
      <c r="B9" s="133" t="s">
        <v>232</v>
      </c>
      <c r="C9" s="133" t="s">
        <v>246</v>
      </c>
      <c r="D9" s="274" t="s">
        <v>206</v>
      </c>
      <c r="E9" s="133" t="s">
        <v>204</v>
      </c>
      <c r="F9" s="134" t="s">
        <v>220</v>
      </c>
      <c r="G9" s="133" t="s">
        <v>217</v>
      </c>
      <c r="H9" s="133" t="s">
        <v>169</v>
      </c>
      <c r="I9" s="132" t="s">
        <v>22</v>
      </c>
      <c r="J9" s="132" t="s">
        <v>53</v>
      </c>
      <c r="K9" s="132" t="s">
        <v>53</v>
      </c>
      <c r="L9" s="132" t="s">
        <v>53</v>
      </c>
      <c r="M9" s="132" t="s">
        <v>53</v>
      </c>
      <c r="N9" s="132" t="s">
        <v>54</v>
      </c>
      <c r="O9" s="132" t="s">
        <v>54</v>
      </c>
      <c r="P9" s="132" t="s">
        <v>53</v>
      </c>
      <c r="Q9" s="132" t="s">
        <v>53</v>
      </c>
      <c r="R9" s="132" t="s">
        <v>53</v>
      </c>
      <c r="S9" s="132" t="s">
        <v>54</v>
      </c>
      <c r="T9" s="132" t="s">
        <v>54</v>
      </c>
      <c r="U9" s="132" t="s">
        <v>54</v>
      </c>
      <c r="V9" s="132" t="s">
        <v>53</v>
      </c>
      <c r="W9" s="132" t="s">
        <v>54</v>
      </c>
      <c r="X9" s="132" t="s">
        <v>54</v>
      </c>
      <c r="Y9" s="132" t="s">
        <v>53</v>
      </c>
      <c r="Z9" s="132" t="s">
        <v>54</v>
      </c>
      <c r="AA9" s="132" t="s">
        <v>53</v>
      </c>
      <c r="AB9" s="132" t="s">
        <v>54</v>
      </c>
      <c r="AC9" s="155" t="str">
        <f t="shared" ref="AC9:AC18" si="0">I9</f>
        <v>3 - Media</v>
      </c>
      <c r="AD9" s="149">
        <f t="shared" ref="AD9:AD18" si="1">IFERROR(IF(I9="1 - Muy Baja",0.2,IF(I9="2 - Baja",0.4,IF(I9="3 - Media",0.6,IF(I9="4 - Alta",0.8,1)))),"")</f>
        <v>0.6</v>
      </c>
      <c r="AE9" s="155" t="str">
        <f t="shared" ref="AE9:AE18" si="2">CONCATENATE(CY9," - ",CZ9)</f>
        <v>4 - Mayor</v>
      </c>
      <c r="AF9" s="149">
        <f t="shared" ref="AF9:AF18" si="3">IFERROR(IF(CY9=1,0.2,IF(CY9=2,0.4,IF(CY9=3,0.6,IF(CY9=4,0.8,1)))),"")</f>
        <v>0.8</v>
      </c>
      <c r="AG9" s="156" t="str">
        <f t="shared" ref="AG9:AG18" si="4">IFERROR(INDEX($BLU$607:$BLY$611,MATCH(I9,$BLS$607:$BLS$611,0),MATCH(AE9,$BLU$605:$BLY$605,0)),"")</f>
        <v>ALTO</v>
      </c>
      <c r="AH9" s="149">
        <f t="shared" ref="AH9:AH18" si="5">AD9*AF9</f>
        <v>0.48</v>
      </c>
      <c r="AI9" s="133" t="s">
        <v>235</v>
      </c>
      <c r="AJ9" s="133" t="s">
        <v>229</v>
      </c>
      <c r="AK9" s="133" t="s">
        <v>228</v>
      </c>
      <c r="AL9" s="133" t="s">
        <v>234</v>
      </c>
      <c r="AM9" s="134" t="s">
        <v>35</v>
      </c>
      <c r="AN9" s="164" t="s">
        <v>45</v>
      </c>
      <c r="AO9" s="164" t="s">
        <v>50</v>
      </c>
      <c r="AP9" s="134" t="s">
        <v>52</v>
      </c>
      <c r="AQ9" s="134" t="s">
        <v>35</v>
      </c>
      <c r="AR9" s="164" t="s">
        <v>46</v>
      </c>
      <c r="AS9" s="164" t="s">
        <v>50</v>
      </c>
      <c r="AT9" s="134" t="s">
        <v>52</v>
      </c>
      <c r="AU9" s="134" t="s">
        <v>35</v>
      </c>
      <c r="AV9" s="164" t="s">
        <v>45</v>
      </c>
      <c r="AW9" s="164" t="s">
        <v>49</v>
      </c>
      <c r="AX9" s="134" t="s">
        <v>51</v>
      </c>
      <c r="AY9" s="134" t="s">
        <v>35</v>
      </c>
      <c r="AZ9" s="164" t="s">
        <v>45</v>
      </c>
      <c r="BA9" s="164" t="s">
        <v>50</v>
      </c>
      <c r="BB9" s="134" t="s">
        <v>52</v>
      </c>
      <c r="BC9" s="134" t="s">
        <v>34</v>
      </c>
      <c r="BD9" s="164" t="s">
        <v>45</v>
      </c>
      <c r="BE9" s="164" t="s">
        <v>50</v>
      </c>
      <c r="BF9" s="134" t="s">
        <v>52</v>
      </c>
      <c r="BG9" s="134"/>
      <c r="BH9" s="164"/>
      <c r="BI9" s="164"/>
      <c r="BJ9" s="134"/>
      <c r="BK9" s="134"/>
      <c r="BL9" s="164"/>
      <c r="BM9" s="164"/>
      <c r="BN9" s="134"/>
      <c r="BO9" s="134"/>
      <c r="BP9" s="164"/>
      <c r="BQ9" s="164"/>
      <c r="BR9" s="134"/>
      <c r="BS9" s="134"/>
      <c r="BT9" s="164"/>
      <c r="BU9" s="164"/>
      <c r="BV9" s="134"/>
      <c r="BW9" s="134"/>
      <c r="BX9" s="164"/>
      <c r="BY9" s="164"/>
      <c r="BZ9" s="134"/>
      <c r="CA9" s="134"/>
      <c r="CB9" s="164"/>
      <c r="CC9" s="164"/>
      <c r="CD9" s="134"/>
      <c r="CE9" s="134"/>
      <c r="CF9" s="164"/>
      <c r="CG9" s="164"/>
      <c r="CH9" s="134"/>
      <c r="CI9" s="164"/>
      <c r="CJ9" s="164"/>
      <c r="CK9" s="134"/>
      <c r="CL9" s="159" t="str">
        <f t="shared" ref="CL9:CL18" si="6">IFERROR(IF(GE9&lt;=1,"1 - Muy Baja",VLOOKUP(GE9,$BLR$607:$BLS$611,2,0)),"")</f>
        <v>1 - Muy Baja</v>
      </c>
      <c r="CM9" s="165">
        <f t="shared" ref="CM9:CM18" si="7">GF9</f>
        <v>6.4799999999999996E-2</v>
      </c>
      <c r="CN9" s="159" t="str">
        <f t="shared" ref="CN9:CN18" si="8">IFERROR(IF(GG9&lt;=1,"1 - Leve",HLOOKUP(GG9,$BLU$604:$BLY$605,2,0)),"")</f>
        <v>3 - Moderado</v>
      </c>
      <c r="CO9" s="165">
        <f>GI9</f>
        <v>0.6</v>
      </c>
      <c r="CP9" s="145" t="str">
        <f t="shared" ref="CP9:CP18" si="9">IFERROR(INDEX($BLU$607:$BLY$611,MATCH(GE9,$BLR$607:$BLR$611,0),MATCH(GG9,$BLU$604:$BLY$604,0)),"")</f>
        <v>MODERADO</v>
      </c>
      <c r="CQ9" s="149">
        <f>CM9*CO9</f>
        <v>3.8879999999999998E-2</v>
      </c>
      <c r="CR9" s="188" t="s">
        <v>233</v>
      </c>
      <c r="CS9" s="145">
        <f>IF(CP9="BAJO",0.1,IF(CP9="MODERADO",3,5))</f>
        <v>3</v>
      </c>
      <c r="CT9" s="134"/>
      <c r="CU9" s="133" t="s">
        <v>1254</v>
      </c>
      <c r="CV9" s="65" t="s">
        <v>1235</v>
      </c>
      <c r="CW9" s="158"/>
      <c r="CX9" s="160">
        <f t="shared" ref="CX9:CX18" si="10">COUNTIF(J9:AB9,"SI")</f>
        <v>9</v>
      </c>
      <c r="CY9" s="161">
        <f>IF(CX9&lt;6,3,IF(CX9&gt;11,5,4))</f>
        <v>4</v>
      </c>
      <c r="CZ9" s="160" t="str">
        <f>IF(CX9&lt;6,"Moderado",IF(CX9&gt;11,"Catastrófico","Mayor"))</f>
        <v>Mayor</v>
      </c>
      <c r="DA9" s="153">
        <f>IF(CY9=3,0.6,IF(CY9=4,0.8,1))</f>
        <v>0.8</v>
      </c>
      <c r="DB9" s="154">
        <f>IF(AN9="",0,IF(AN9="Automático",0.25,IF(AN9="Manual",0.15,0)))</f>
        <v>0.15</v>
      </c>
      <c r="DC9" s="154">
        <f t="shared" ref="DC9:DC18" si="11">IF(AI9="",0,IF(AO9="Preventivo",0.25,IF(AO9="Detectivo",0.15,IF(AO9="Correctivo",0.1,0))))</f>
        <v>0.25</v>
      </c>
      <c r="DD9" s="160">
        <f>IF(OR(AN9=0,AO9=0),0,DB9+DC9)</f>
        <v>0.4</v>
      </c>
      <c r="DE9" s="273">
        <f t="shared" ref="DE9:DE18" si="12">IF(DF9&gt;0.8,5,IF(DF9&gt;0.6,4,IF(DF9&gt;0.4,3,IF(DF9&gt;0.2,2,1))))</f>
        <v>2</v>
      </c>
      <c r="DF9" s="187">
        <f t="shared" ref="DF9:DF18" si="13">IF(OR(AP9="Ambos",AP9="Probabilidad"),$AD9-($AD9*$DD9),$AD9)</f>
        <v>0.36</v>
      </c>
      <c r="DG9" s="273">
        <f>IF(DI9&gt;0.8,5,IF(DI9&gt;0.6,4,3))</f>
        <v>4</v>
      </c>
      <c r="DH9" s="273"/>
      <c r="DI9" s="187">
        <f t="shared" ref="DI9:DI18" si="14">IF(OR(AP9="Ambos",AP9="Impacto"),$DA9-($DA9*$DD9),$DA9)</f>
        <v>0.8</v>
      </c>
      <c r="DJ9" s="154">
        <f t="shared" ref="DJ9:DJ18" si="15">IF(AR9="",0,IF(AR9="Automático",0.25,IF(AR9="Manual",0.15,0)))</f>
        <v>0.25</v>
      </c>
      <c r="DK9" s="154">
        <f t="shared" ref="DK9:DK18" si="16">IF(AS9="",0,IF(AS9="Preventivo",0.25,IF(AS9="Detectivo",0.15,IF(AS9="Correctivo",0.1,0))))</f>
        <v>0.25</v>
      </c>
      <c r="DL9" s="160">
        <f t="shared" ref="DL9:DL18" si="17">IF(OR(AR9=0,AS9=0),0,DJ9+DK9)</f>
        <v>0.5</v>
      </c>
      <c r="DM9" s="273">
        <f t="shared" ref="DM9:DM18" si="18">IF(DN9&gt;0.8,5,IF(DN9&gt;0.6,4,IF(DN9&gt;0.4,3,IF(DN9&gt;0.2,2,1))))</f>
        <v>1</v>
      </c>
      <c r="DN9" s="187">
        <f t="shared" ref="DN9:DN18" si="19">IF(OR(AT9="Ambos",AT9="Probabilidad"),DF9-(DF9*$DL9),DF9)</f>
        <v>0.18</v>
      </c>
      <c r="DO9" s="273">
        <f t="shared" ref="DO9:DO18" si="20">IF(DP9&gt;0.8,5,IF(DP9&gt;0.6,4,3))</f>
        <v>4</v>
      </c>
      <c r="DP9" s="187">
        <f t="shared" ref="DP9:DP18" si="21">IF(OR(AT9="Ambos",AT9="Impacto"),$DI9-($DI9*$DL9),$DI9)</f>
        <v>0.8</v>
      </c>
      <c r="DQ9" s="154">
        <f t="shared" ref="DQ9:DQ18" si="22">IF(AV9="",0,IF(AV9="Automático",0.25,IF(AV9="Manual",0.15,0)))</f>
        <v>0.15</v>
      </c>
      <c r="DR9" s="154">
        <f t="shared" ref="DR9:DR18" si="23">IF(AW9="",0,IF(AW9="Preventivo",0.25,IF(AW9="Detectivo",0.15,IF(AW9="Correctivo",0.1,0))))</f>
        <v>0.15</v>
      </c>
      <c r="DS9" s="160">
        <f t="shared" ref="DS9:DS18" si="24">IF(OR(AV9=0,AW9=0),0,DQ9+DR9)</f>
        <v>0.3</v>
      </c>
      <c r="DT9" s="273">
        <f t="shared" ref="DT9:DT18" si="25">IF(DU9&gt;0.8,5,IF(DU9&gt;0.6,4,IF(DU9&gt;0.4,3,IF(DU9&gt;0.2,2,1))))</f>
        <v>1</v>
      </c>
      <c r="DU9" s="187">
        <f t="shared" ref="DU9:DU18" si="26">IF(OR(AX9="Ambos",AX9="Probabilidad"),DN9-(DN9*$DS9),DN9)</f>
        <v>0.18</v>
      </c>
      <c r="DV9" s="273">
        <f t="shared" ref="DV9:DV18" si="27">IF(DW9&gt;0.8,5,IF(DW9&gt;0.6,4,3))</f>
        <v>3</v>
      </c>
      <c r="DW9" s="187">
        <f t="shared" ref="DW9:DW18" si="28">IF(OR(AX9="Ambos",AX9="Impacto"),$DP9-($DP9*$DS9),$DP9)</f>
        <v>0.56000000000000005</v>
      </c>
      <c r="DX9" s="154">
        <f t="shared" ref="DX9:DX18" si="29">IF(AZ9="",0,IF(AZ9="Automático",0.25,IF(AZ9="Manual",0.15,0)))</f>
        <v>0.15</v>
      </c>
      <c r="DY9" s="154">
        <f t="shared" ref="DY9:DY17" si="30">IF(BA9="",0,IF(BA9="Preventivo",0.25,IF(BA9="Detectivo",0.15,IF(BA10="Correctivo",0.1,0))))</f>
        <v>0.25</v>
      </c>
      <c r="DZ9" s="160">
        <f t="shared" ref="DZ9:DZ18" si="31">IF(OR(AZ9=0,BA9=0),0,DX9+DY9)</f>
        <v>0.4</v>
      </c>
      <c r="EA9" s="273">
        <f t="shared" ref="EA9:EA18" si="32">IF(EB9&gt;0.8,5,IF(EB9&gt;0.6,4,IF(EB9&gt;0.4,3,IF(EB9&gt;0.2,2,1))))</f>
        <v>1</v>
      </c>
      <c r="EB9" s="187">
        <f t="shared" ref="EB9:EB18" si="33">IF(OR(BB9="Ambos",BB9="Probabilidad"),DU9-(DU9*$DZ9),DU9)</f>
        <v>0.108</v>
      </c>
      <c r="EC9" s="273">
        <f t="shared" ref="EC9:EC18" si="34">IF(ED9&gt;0.8,5,IF(ED9&gt;0.6,4,3))</f>
        <v>3</v>
      </c>
      <c r="ED9" s="187">
        <f t="shared" ref="ED9:ED18" si="35">IF(OR(BB9="Ambos",BB9="Impacto"),$DW9-($DW9*$DZ9),$DW9)</f>
        <v>0.56000000000000005</v>
      </c>
      <c r="EE9" s="154">
        <f t="shared" ref="EE9:EE18" si="36">IF(BD9="",0,IF(BD9="Automático",0.25,IF(BD9="Manual",0.15,0)))</f>
        <v>0.15</v>
      </c>
      <c r="EF9" s="154">
        <f t="shared" ref="EF9:EF18" si="37">IF(BE9="",0,IF(BE9="Preventivo",0.25,IF(BE9="Detectivo",0.15,IF(BE9="Correctivo",0.1,0))))</f>
        <v>0.25</v>
      </c>
      <c r="EG9" s="160">
        <f t="shared" ref="EG9:EG18" si="38">IF(OR(BD9=0,BE9=0),0,EE9+EF9)</f>
        <v>0.4</v>
      </c>
      <c r="EH9" s="273">
        <f t="shared" ref="EH9:EH18" si="39">IF(EI9&gt;0.8,5,IF(EI9&gt;0.6,4,IF(EI9&gt;0.4,3,IF(EI9&gt;0.2,2,1))))</f>
        <v>1</v>
      </c>
      <c r="EI9" s="187">
        <f t="shared" ref="EI9:EI18" si="40">IF(OR(BF9="Ambos",BF9="Probabilidad"),EB9-(EB9*$EG9),EB9)</f>
        <v>6.4799999999999996E-2</v>
      </c>
      <c r="EJ9" s="273">
        <f t="shared" ref="EJ9:EJ18" si="41">IF(EK9&gt;0.8,5,IF(EK9&gt;0.6,4,3))</f>
        <v>3</v>
      </c>
      <c r="EK9" s="187">
        <f t="shared" ref="EK9:EK18" si="42">IF(OR(BF9="Ambos",BF9="Impacto"),$ED9-($ED9*$EG9),$ED9)</f>
        <v>0.56000000000000005</v>
      </c>
      <c r="EL9" s="154">
        <f t="shared" ref="EL9:EL18" si="43">IF(BH9="",0,IF(BH9="Automático",0.25,IF(BH9="Manual",0.15,0)))</f>
        <v>0</v>
      </c>
      <c r="EM9" s="154">
        <f t="shared" ref="EM9:EM18" si="44">IF(BI9="",0,IF(BI9="Preventivo",0.25,IF(BI9="Detectivo",0.15,IF(BI9="Correctivo",0.1,0))))</f>
        <v>0</v>
      </c>
      <c r="EN9" s="160">
        <f t="shared" ref="EN9:EN18" si="45">IF(OR(BH9=0,BI9=0),0,EL9+EM9)</f>
        <v>0</v>
      </c>
      <c r="EO9" s="273">
        <f t="shared" ref="EO9:EO18" si="46">IF(EP9&gt;0.8,5,IF(EP9&gt;0.6,4,IF(EP9&gt;0.4,3,IF(EP9&gt;0.2,2,1))))</f>
        <v>1</v>
      </c>
      <c r="EP9" s="187">
        <f t="shared" ref="EP9:EP18" si="47">IF(OR(BF9="Ambos",BF9="Probabilidad"),EI9-(EI9*$EN9),EI9)</f>
        <v>6.4799999999999996E-2</v>
      </c>
      <c r="EQ9" s="273">
        <f t="shared" ref="EQ9:EQ18" si="48">IF(ER9&gt;0.8,5,IF(ER9&gt;0.6,4,3))</f>
        <v>3</v>
      </c>
      <c r="ER9" s="187">
        <f t="shared" ref="ER9:ER18" si="49">IF(OR(BJ9="Ambos",BJ9="Impacto"),$EK9-($EK9*$EN9),$EK9)</f>
        <v>0.56000000000000005</v>
      </c>
      <c r="ES9" s="154">
        <f t="shared" ref="ES9:ES18" si="50">IF(BL9="",0,IF(BL9="Automático",0.25,IF(BL9="Manual",0.15,0)))</f>
        <v>0</v>
      </c>
      <c r="ET9" s="154">
        <f t="shared" ref="ET9:ET18" si="51">IF(BM9="",0,IF(BM9="Preventivo",0.25,IF(BM9="Detectivo",0.15,IF(BM9="Correctivo",0.1,0))))</f>
        <v>0</v>
      </c>
      <c r="EU9" s="160">
        <f t="shared" ref="EU9:EU18" si="52">IF(OR(BL9=0,BM9=0),0,ES9+ET9)</f>
        <v>0</v>
      </c>
      <c r="EV9" s="273">
        <f t="shared" ref="EV9:EV18" si="53">IF(EW9&gt;0.8,5,IF(EW9&gt;0.6,4,IF(EW9&gt;0.4,3,IF(EW9&gt;0.2,2,1))))</f>
        <v>1</v>
      </c>
      <c r="EW9" s="187">
        <f t="shared" ref="EW9:EW18" si="54">IF(OR(BP9="Ambos",BP9="Probabilidad"),EP9-(EP9*$EU9),EP9)</f>
        <v>6.4799999999999996E-2</v>
      </c>
      <c r="EX9" s="273">
        <f t="shared" ref="EX9:EX18" si="55">IF(EY9&gt;0.8,5,IF(EY9&gt;0.6,4,3))</f>
        <v>3</v>
      </c>
      <c r="EY9" s="187">
        <f t="shared" ref="EY9:EY18" si="56">IF(OR(BN9="Ambos",BN9="Impacto"),$ER9-($ER9*$EU9),$ER9)</f>
        <v>0.56000000000000005</v>
      </c>
      <c r="EZ9" s="154">
        <f t="shared" ref="EZ9:EZ18" si="57">IF(BP9="",0,IF(BP9="Automático",0.25,IF(BP9="Manual",0.15,0)))</f>
        <v>0</v>
      </c>
      <c r="FA9" s="154">
        <f t="shared" ref="FA9:FA18" si="58">IF(BQ9="",0,IF(BQ9="Preventivo",0.25,IF(BQ9="Detectivo",0.15,IF(BQ9="Correctivo",0.1,0))))</f>
        <v>0</v>
      </c>
      <c r="FB9" s="160">
        <f t="shared" ref="FB9:FB18" si="59">IF(OR(BP9=0,BQ9=0),0,EZ9+FA9)</f>
        <v>0</v>
      </c>
      <c r="FC9" s="273">
        <f t="shared" ref="FC9:FC18" si="60">IF(FD9&gt;0.8,5,IF(FD9&gt;0.6,4,IF(FD9&gt;0.4,3,IF(FD9&gt;0.2,2,1))))</f>
        <v>1</v>
      </c>
      <c r="FD9" s="187">
        <f t="shared" ref="FD9:FD18" si="61">IF(OR(BR9="Ambos",BR9="Probabilidad"),EW9-(EW9*$FB9),EW9)</f>
        <v>6.4799999999999996E-2</v>
      </c>
      <c r="FE9" s="273">
        <f t="shared" ref="FE9:FE18" si="62">IF(FF9&gt;0.8,5,IF(FF9&gt;0.6,4,3))</f>
        <v>3</v>
      </c>
      <c r="FF9" s="187">
        <f t="shared" ref="FF9:FF18" si="63">IF(OR(BR9="Ambos",BR9="Impacto"),$EY9-($EY9*$FB9),$EY9)</f>
        <v>0.56000000000000005</v>
      </c>
      <c r="FG9" s="154">
        <f t="shared" ref="FG9:FG18" si="64">IF(BT9="",0,IF(BT9="Automático",0.25,IF(BT9="Manual",0.15,0)))</f>
        <v>0</v>
      </c>
      <c r="FH9" s="154">
        <f t="shared" ref="FH9:FH18" si="65">IF(BU9="",0,IF(BU9="Preventivo",0.25,IF(BU9="Detectivo",0.15,IF(BU9="Correctivo",0.1,0))))</f>
        <v>0</v>
      </c>
      <c r="FI9" s="160">
        <f t="shared" ref="FI9:FI18" si="66">IF(OR(BT9=0,BU9=0),0,FG9+FH9)</f>
        <v>0</v>
      </c>
      <c r="FJ9" s="273">
        <f t="shared" ref="FJ9:FJ18" si="67">IF(FK9&gt;0.8,5,IF(FK9&gt;0.6,4,IF(FK9&gt;0.4,3,IF(FK9&gt;0.2,2,1))))</f>
        <v>1</v>
      </c>
      <c r="FK9" s="187">
        <f t="shared" ref="FK9:FK18" si="68">IF(OR(BV9="Ambos",BV9="Probabilidad"),FD9-(FD9*$FI9),FD9)</f>
        <v>6.4799999999999996E-2</v>
      </c>
      <c r="FL9" s="273">
        <f t="shared" ref="FL9:FL18" si="69">IF(FM9&gt;0.8,5,IF(FM9&gt;0.6,4,3))</f>
        <v>3</v>
      </c>
      <c r="FM9" s="187">
        <f t="shared" ref="FM9:FM18" si="70">IF(OR(BV9="Ambos",BV9="Impacto"),$FF9-($FF9*$FI9),$FF9)</f>
        <v>0.56000000000000005</v>
      </c>
      <c r="FN9" s="154">
        <f t="shared" ref="FN9:FN18" si="71">IF(BX9="",0,IF(BX9="Automático",0.25,IF(BX9="Manual",0.15,0)))</f>
        <v>0</v>
      </c>
      <c r="FO9" s="154">
        <f t="shared" ref="FO9:FO18" si="72">IF(BY9="",0,IF(BY9="Preventivo",0.25,IF(BY9="Detectivo",0.15,IF(BY9="Correctivo",0.1,0))))</f>
        <v>0</v>
      </c>
      <c r="FP9" s="160">
        <f t="shared" ref="FP9:FP18" si="73">IF(OR(BX9=0,BY9=0),0,FN9+FO9)</f>
        <v>0</v>
      </c>
      <c r="FQ9" s="273">
        <f t="shared" ref="FQ9:FQ18" si="74">IF(FR9&gt;0.8,5,IF(FR9&gt;0.6,4,IF(FR9&gt;0.4,3,IF(FR9&gt;0.2,2,1))))</f>
        <v>1</v>
      </c>
      <c r="FR9" s="187">
        <f t="shared" ref="FR9:FR18" si="75">IF(OR(BZ9="Ambos",BZ9="Probabilidad"),FK9-(FK9*$FP9),FK9)</f>
        <v>6.4799999999999996E-2</v>
      </c>
      <c r="FS9" s="273">
        <f t="shared" ref="FS9:FS18" si="76">IF(FT9&gt;0.8,5,IF(FT9&gt;0.6,4,3))</f>
        <v>3</v>
      </c>
      <c r="FT9" s="187">
        <f t="shared" ref="FT9:FT18" si="77">IF(OR(BZ9="Ambos",BZ9="Impacto"),$FM9-($FM9*$FP9),$FM9)</f>
        <v>0.56000000000000005</v>
      </c>
      <c r="FU9" s="154">
        <f t="shared" ref="FU9:FU18" si="78">IF(CB9="",0,IF(CB9="Automático",0.25,IF(CB9="Manual",0.15,0)))</f>
        <v>0</v>
      </c>
      <c r="FV9" s="154">
        <f t="shared" ref="FV9:FV18" si="79">IF(CC9="",0,IF(CC9="Preventivo",0.25,IF(CC9="Detectivo",0.15,IF(CC9="Correctivo",0.1,0))))</f>
        <v>0</v>
      </c>
      <c r="FW9" s="160">
        <f t="shared" ref="FW9:FW18" si="80">IF(OR(CB9=0,CC9=0),0,FU9+FV9)</f>
        <v>0</v>
      </c>
      <c r="FX9" s="273">
        <f t="shared" ref="FX9:FX18" si="81">IF(FY9&gt;0.8,5,IF(FY9&gt;0.6,4,IF(FY9&gt;0.4,3,IF(FY9&gt;0.2,2,1))))</f>
        <v>1</v>
      </c>
      <c r="FY9" s="187">
        <f t="shared" ref="FY9:FY18" si="82">IF(OR(CD9="Ambos",CD9="Probabilidad"),FR9-(FR9*$FW9),FR9)</f>
        <v>6.4799999999999996E-2</v>
      </c>
      <c r="FZ9" s="273">
        <f t="shared" ref="FZ9:FZ18" si="83">IF(GA9&gt;0.8,5,IF(GA9&gt;0.6,4,3))</f>
        <v>3</v>
      </c>
      <c r="GA9" s="187">
        <f t="shared" ref="GA9:GA18" si="84">IF(OR(CD9="Ambos",CD9="Impacto"),$FT9-($FT9*$FW9),$FT9)</f>
        <v>0.56000000000000005</v>
      </c>
      <c r="GB9" s="154">
        <f t="shared" ref="GB9:GB18" si="85">IF(CF9="",0,IF(CF9="Automático",0.25,IF(CF9="Manual",0.15,0)))</f>
        <v>0</v>
      </c>
      <c r="GC9" s="154">
        <f t="shared" ref="GC9:GC18" si="86">IF(CG9="",0,IF(CG9="Preventivo",0.25,IF(CG9="Detectivo",0.15,IF(CG9="Correctivo",0.1,0))))</f>
        <v>0</v>
      </c>
      <c r="GD9" s="160">
        <f t="shared" ref="GD9:GD18" si="87">IF(OR(CF9=0,CG9=0),0,GB9+GC9)</f>
        <v>0</v>
      </c>
      <c r="GE9" s="273">
        <f t="shared" ref="GE9:GE18" si="88">IF(GF9&gt;0.8,5,IF(GF9&gt;0.6,4,IF(GF9&gt;0.4,3,IF(GF9&gt;0.2,2,1))))</f>
        <v>1</v>
      </c>
      <c r="GF9" s="187">
        <f t="shared" ref="GF9:GF18" si="89">IF(OR(CH9="Ambos",CH9="Probabilidad"),FY9-(FY9*$GD9),FY9)</f>
        <v>6.4799999999999996E-2</v>
      </c>
      <c r="GG9" s="273">
        <f t="shared" ref="GG9:GG18" si="90">IF(GH9&gt;0.8,5,IF(GH9&gt;0.6,4,3))</f>
        <v>3</v>
      </c>
      <c r="GH9" s="187">
        <f t="shared" ref="GH9:GH18" si="91">IF(OR(CH9="Ambos",CH9="Impacto"),$GA9-($GA9*$GD9),$GA9)</f>
        <v>0.56000000000000005</v>
      </c>
      <c r="GI9" s="187">
        <f>IF(GH9&lt;0.6,0.6,GH9)</f>
        <v>0.6</v>
      </c>
      <c r="GJ9" s="157"/>
      <c r="GK9" s="129"/>
    </row>
    <row r="10" spans="1:193 1680:1680" ht="204" customHeight="1" x14ac:dyDescent="0.2">
      <c r="A10" s="148">
        <v>2</v>
      </c>
      <c r="B10" s="133" t="s">
        <v>232</v>
      </c>
      <c r="C10" s="133" t="s">
        <v>245</v>
      </c>
      <c r="D10" s="274" t="s">
        <v>205</v>
      </c>
      <c r="E10" s="133" t="s">
        <v>204</v>
      </c>
      <c r="F10" s="134" t="s">
        <v>222</v>
      </c>
      <c r="G10" s="133" t="s">
        <v>209</v>
      </c>
      <c r="H10" s="133" t="s">
        <v>169</v>
      </c>
      <c r="I10" s="132" t="s">
        <v>20</v>
      </c>
      <c r="J10" s="132" t="s">
        <v>53</v>
      </c>
      <c r="K10" s="132" t="s">
        <v>53</v>
      </c>
      <c r="L10" s="132" t="s">
        <v>53</v>
      </c>
      <c r="M10" s="132" t="s">
        <v>53</v>
      </c>
      <c r="N10" s="132" t="s">
        <v>54</v>
      </c>
      <c r="O10" s="132" t="s">
        <v>54</v>
      </c>
      <c r="P10" s="132" t="s">
        <v>53</v>
      </c>
      <c r="Q10" s="132" t="s">
        <v>53</v>
      </c>
      <c r="R10" s="132" t="s">
        <v>53</v>
      </c>
      <c r="S10" s="132" t="s">
        <v>54</v>
      </c>
      <c r="T10" s="132" t="s">
        <v>54</v>
      </c>
      <c r="U10" s="132" t="s">
        <v>54</v>
      </c>
      <c r="V10" s="132" t="s">
        <v>53</v>
      </c>
      <c r="W10" s="132" t="s">
        <v>54</v>
      </c>
      <c r="X10" s="132" t="s">
        <v>54</v>
      </c>
      <c r="Y10" s="132" t="s">
        <v>53</v>
      </c>
      <c r="Z10" s="132" t="s">
        <v>54</v>
      </c>
      <c r="AA10" s="132" t="s">
        <v>53</v>
      </c>
      <c r="AB10" s="132" t="s">
        <v>54</v>
      </c>
      <c r="AC10" s="155" t="str">
        <f t="shared" si="0"/>
        <v>2 - Baja</v>
      </c>
      <c r="AD10" s="149">
        <f t="shared" si="1"/>
        <v>0.4</v>
      </c>
      <c r="AE10" s="155" t="str">
        <f t="shared" si="2"/>
        <v>4 - Mayor</v>
      </c>
      <c r="AF10" s="149">
        <f t="shared" si="3"/>
        <v>0.8</v>
      </c>
      <c r="AG10" s="156" t="str">
        <f t="shared" si="4"/>
        <v>MODERADO</v>
      </c>
      <c r="AH10" s="149">
        <f t="shared" si="5"/>
        <v>0.32000000000000006</v>
      </c>
      <c r="AI10" s="133" t="s">
        <v>230</v>
      </c>
      <c r="AJ10" s="133" t="s">
        <v>229</v>
      </c>
      <c r="AK10" s="133" t="s">
        <v>228</v>
      </c>
      <c r="AL10" s="133" t="s">
        <v>227</v>
      </c>
      <c r="AM10" s="134" t="s">
        <v>35</v>
      </c>
      <c r="AN10" s="164" t="s">
        <v>45</v>
      </c>
      <c r="AO10" s="164" t="s">
        <v>50</v>
      </c>
      <c r="AP10" s="134" t="s">
        <v>52</v>
      </c>
      <c r="AQ10" s="134" t="s">
        <v>35</v>
      </c>
      <c r="AR10" s="164" t="s">
        <v>46</v>
      </c>
      <c r="AS10" s="164" t="s">
        <v>50</v>
      </c>
      <c r="AT10" s="134" t="s">
        <v>52</v>
      </c>
      <c r="AU10" s="134" t="s">
        <v>35</v>
      </c>
      <c r="AV10" s="164" t="s">
        <v>45</v>
      </c>
      <c r="AW10" s="164" t="s">
        <v>50</v>
      </c>
      <c r="AX10" s="134" t="s">
        <v>52</v>
      </c>
      <c r="AY10" s="134" t="s">
        <v>34</v>
      </c>
      <c r="AZ10" s="164" t="s">
        <v>45</v>
      </c>
      <c r="BA10" s="164" t="s">
        <v>50</v>
      </c>
      <c r="BB10" s="134" t="s">
        <v>52</v>
      </c>
      <c r="BC10" s="134"/>
      <c r="BD10" s="164"/>
      <c r="BE10" s="164"/>
      <c r="BF10" s="134"/>
      <c r="BG10" s="134"/>
      <c r="BH10" s="164"/>
      <c r="BI10" s="164"/>
      <c r="BJ10" s="134"/>
      <c r="BK10" s="134"/>
      <c r="BL10" s="164"/>
      <c r="BM10" s="164"/>
      <c r="BN10" s="134"/>
      <c r="BO10" s="134"/>
      <c r="BP10" s="164"/>
      <c r="BQ10" s="164"/>
      <c r="BR10" s="134"/>
      <c r="BS10" s="134"/>
      <c r="BT10" s="164"/>
      <c r="BU10" s="164"/>
      <c r="BV10" s="134"/>
      <c r="BW10" s="134"/>
      <c r="BX10" s="164"/>
      <c r="BY10" s="164"/>
      <c r="BZ10" s="134"/>
      <c r="CA10" s="134"/>
      <c r="CB10" s="164"/>
      <c r="CC10" s="164"/>
      <c r="CD10" s="134"/>
      <c r="CE10" s="134"/>
      <c r="CF10" s="164"/>
      <c r="CG10" s="164"/>
      <c r="CH10" s="134"/>
      <c r="CI10" s="164"/>
      <c r="CJ10" s="164"/>
      <c r="CK10" s="134"/>
      <c r="CL10" s="159" t="str">
        <f t="shared" si="6"/>
        <v>1 - Muy Baja</v>
      </c>
      <c r="CM10" s="165">
        <f t="shared" si="7"/>
        <v>4.3199999999999995E-2</v>
      </c>
      <c r="CN10" s="159" t="str">
        <f t="shared" si="8"/>
        <v>4 - Mayor</v>
      </c>
      <c r="CO10" s="165">
        <f t="shared" ref="CO10:CO18" si="92">GI10</f>
        <v>0.8</v>
      </c>
      <c r="CP10" s="145" t="str">
        <f t="shared" si="9"/>
        <v>MODERADO</v>
      </c>
      <c r="CQ10" s="149">
        <f t="shared" ref="CQ10:CQ18" si="93">CM10*CO10</f>
        <v>3.456E-2</v>
      </c>
      <c r="CR10" s="188" t="s">
        <v>226</v>
      </c>
      <c r="CS10" s="145">
        <f t="shared" ref="CS10:CS18" si="94">IF(CP10="BAJO",0.1,IF(CP10="MODERADO",3,5))</f>
        <v>3</v>
      </c>
      <c r="CT10" s="134"/>
      <c r="CU10" s="133" t="s">
        <v>1255</v>
      </c>
      <c r="CV10" s="65" t="s">
        <v>1235</v>
      </c>
      <c r="CW10" s="158"/>
      <c r="CX10" s="160">
        <f t="shared" si="10"/>
        <v>9</v>
      </c>
      <c r="CY10" s="161">
        <f t="shared" ref="CY10:CY18" si="95">IF(CX10&lt;6,3,IF(CX10&gt;11,5,4))</f>
        <v>4</v>
      </c>
      <c r="CZ10" s="160" t="str">
        <f t="shared" ref="CZ10:CZ18" si="96">IF(CX10&lt;6,"Moderado",IF(CX10&gt;11,"Catastrófico","Mayor"))</f>
        <v>Mayor</v>
      </c>
      <c r="DA10" s="153">
        <f t="shared" ref="DA10:DA18" si="97">IF(CY10=3,0.6,IF(CY10=4,0.8,1))</f>
        <v>0.8</v>
      </c>
      <c r="DB10" s="154">
        <f t="shared" ref="DB10:DB18" si="98">IF(AN10="",0,IF(AN10="Automático",0.25,IF(AN10="Manual",0.15,0)))</f>
        <v>0.15</v>
      </c>
      <c r="DC10" s="154">
        <f t="shared" si="11"/>
        <v>0.25</v>
      </c>
      <c r="DD10" s="160">
        <f t="shared" ref="DD10:DD18" si="99">IF(OR(AN10=0,AO10=0),0,DB10+DC10)</f>
        <v>0.4</v>
      </c>
      <c r="DE10" s="273">
        <f t="shared" si="12"/>
        <v>2</v>
      </c>
      <c r="DF10" s="187">
        <f t="shared" si="13"/>
        <v>0.24</v>
      </c>
      <c r="DG10" s="273">
        <f t="shared" ref="DG10:DG18" si="100">IF(DI10&gt;0.8,5,IF(DI10&gt;0.6,4,3))</f>
        <v>4</v>
      </c>
      <c r="DH10" s="273"/>
      <c r="DI10" s="187">
        <f t="shared" si="14"/>
        <v>0.8</v>
      </c>
      <c r="DJ10" s="154">
        <f t="shared" si="15"/>
        <v>0.25</v>
      </c>
      <c r="DK10" s="154">
        <f t="shared" si="16"/>
        <v>0.25</v>
      </c>
      <c r="DL10" s="160">
        <f t="shared" si="17"/>
        <v>0.5</v>
      </c>
      <c r="DM10" s="273">
        <f t="shared" si="18"/>
        <v>1</v>
      </c>
      <c r="DN10" s="187">
        <f t="shared" si="19"/>
        <v>0.12</v>
      </c>
      <c r="DO10" s="273">
        <f t="shared" si="20"/>
        <v>4</v>
      </c>
      <c r="DP10" s="187">
        <f t="shared" si="21"/>
        <v>0.8</v>
      </c>
      <c r="DQ10" s="154">
        <f t="shared" si="22"/>
        <v>0.15</v>
      </c>
      <c r="DR10" s="154">
        <f t="shared" si="23"/>
        <v>0.25</v>
      </c>
      <c r="DS10" s="160">
        <f t="shared" si="24"/>
        <v>0.4</v>
      </c>
      <c r="DT10" s="273">
        <f t="shared" si="25"/>
        <v>1</v>
      </c>
      <c r="DU10" s="187">
        <f t="shared" si="26"/>
        <v>7.1999999999999995E-2</v>
      </c>
      <c r="DV10" s="273">
        <f t="shared" si="27"/>
        <v>4</v>
      </c>
      <c r="DW10" s="187">
        <f t="shared" si="28"/>
        <v>0.8</v>
      </c>
      <c r="DX10" s="154">
        <f t="shared" si="29"/>
        <v>0.15</v>
      </c>
      <c r="DY10" s="154">
        <f t="shared" si="30"/>
        <v>0.25</v>
      </c>
      <c r="DZ10" s="160">
        <f t="shared" si="31"/>
        <v>0.4</v>
      </c>
      <c r="EA10" s="273">
        <f t="shared" si="32"/>
        <v>1</v>
      </c>
      <c r="EB10" s="187">
        <f t="shared" si="33"/>
        <v>4.3199999999999995E-2</v>
      </c>
      <c r="EC10" s="273">
        <f t="shared" si="34"/>
        <v>4</v>
      </c>
      <c r="ED10" s="187">
        <f t="shared" si="35"/>
        <v>0.8</v>
      </c>
      <c r="EE10" s="154">
        <f t="shared" si="36"/>
        <v>0</v>
      </c>
      <c r="EF10" s="154">
        <f t="shared" si="37"/>
        <v>0</v>
      </c>
      <c r="EG10" s="160">
        <f t="shared" si="38"/>
        <v>0</v>
      </c>
      <c r="EH10" s="273">
        <f t="shared" si="39"/>
        <v>1</v>
      </c>
      <c r="EI10" s="187">
        <f t="shared" si="40"/>
        <v>4.3199999999999995E-2</v>
      </c>
      <c r="EJ10" s="273">
        <f t="shared" si="41"/>
        <v>4</v>
      </c>
      <c r="EK10" s="187">
        <f t="shared" si="42"/>
        <v>0.8</v>
      </c>
      <c r="EL10" s="154">
        <f t="shared" si="43"/>
        <v>0</v>
      </c>
      <c r="EM10" s="154">
        <f t="shared" si="44"/>
        <v>0</v>
      </c>
      <c r="EN10" s="160">
        <f t="shared" si="45"/>
        <v>0</v>
      </c>
      <c r="EO10" s="273">
        <f t="shared" si="46"/>
        <v>1</v>
      </c>
      <c r="EP10" s="187">
        <f t="shared" si="47"/>
        <v>4.3199999999999995E-2</v>
      </c>
      <c r="EQ10" s="273">
        <f t="shared" si="48"/>
        <v>4</v>
      </c>
      <c r="ER10" s="187">
        <f t="shared" si="49"/>
        <v>0.8</v>
      </c>
      <c r="ES10" s="154">
        <f t="shared" si="50"/>
        <v>0</v>
      </c>
      <c r="ET10" s="154">
        <f t="shared" si="51"/>
        <v>0</v>
      </c>
      <c r="EU10" s="160">
        <f t="shared" si="52"/>
        <v>0</v>
      </c>
      <c r="EV10" s="273">
        <f t="shared" si="53"/>
        <v>1</v>
      </c>
      <c r="EW10" s="187">
        <f t="shared" si="54"/>
        <v>4.3199999999999995E-2</v>
      </c>
      <c r="EX10" s="273">
        <f t="shared" si="55"/>
        <v>4</v>
      </c>
      <c r="EY10" s="187">
        <f t="shared" si="56"/>
        <v>0.8</v>
      </c>
      <c r="EZ10" s="154">
        <f t="shared" si="57"/>
        <v>0</v>
      </c>
      <c r="FA10" s="154">
        <f t="shared" si="58"/>
        <v>0</v>
      </c>
      <c r="FB10" s="160">
        <f t="shared" si="59"/>
        <v>0</v>
      </c>
      <c r="FC10" s="273">
        <f t="shared" si="60"/>
        <v>1</v>
      </c>
      <c r="FD10" s="187">
        <f t="shared" si="61"/>
        <v>4.3199999999999995E-2</v>
      </c>
      <c r="FE10" s="273">
        <f t="shared" si="62"/>
        <v>4</v>
      </c>
      <c r="FF10" s="187">
        <f t="shared" si="63"/>
        <v>0.8</v>
      </c>
      <c r="FG10" s="154">
        <f t="shared" si="64"/>
        <v>0</v>
      </c>
      <c r="FH10" s="154">
        <f t="shared" si="65"/>
        <v>0</v>
      </c>
      <c r="FI10" s="160">
        <f t="shared" si="66"/>
        <v>0</v>
      </c>
      <c r="FJ10" s="273">
        <f t="shared" si="67"/>
        <v>1</v>
      </c>
      <c r="FK10" s="187">
        <f t="shared" si="68"/>
        <v>4.3199999999999995E-2</v>
      </c>
      <c r="FL10" s="273">
        <f t="shared" si="69"/>
        <v>4</v>
      </c>
      <c r="FM10" s="187">
        <f t="shared" si="70"/>
        <v>0.8</v>
      </c>
      <c r="FN10" s="154">
        <f t="shared" si="71"/>
        <v>0</v>
      </c>
      <c r="FO10" s="154">
        <f t="shared" si="72"/>
        <v>0</v>
      </c>
      <c r="FP10" s="160">
        <f t="shared" si="73"/>
        <v>0</v>
      </c>
      <c r="FQ10" s="273">
        <f t="shared" si="74"/>
        <v>1</v>
      </c>
      <c r="FR10" s="187">
        <f t="shared" si="75"/>
        <v>4.3199999999999995E-2</v>
      </c>
      <c r="FS10" s="273">
        <f t="shared" si="76"/>
        <v>4</v>
      </c>
      <c r="FT10" s="187">
        <f t="shared" si="77"/>
        <v>0.8</v>
      </c>
      <c r="FU10" s="154">
        <f t="shared" si="78"/>
        <v>0</v>
      </c>
      <c r="FV10" s="154">
        <f t="shared" si="79"/>
        <v>0</v>
      </c>
      <c r="FW10" s="160">
        <f t="shared" si="80"/>
        <v>0</v>
      </c>
      <c r="FX10" s="273">
        <f t="shared" si="81"/>
        <v>1</v>
      </c>
      <c r="FY10" s="187">
        <f t="shared" si="82"/>
        <v>4.3199999999999995E-2</v>
      </c>
      <c r="FZ10" s="273">
        <f t="shared" si="83"/>
        <v>4</v>
      </c>
      <c r="GA10" s="187">
        <f t="shared" si="84"/>
        <v>0.8</v>
      </c>
      <c r="GB10" s="154">
        <f t="shared" si="85"/>
        <v>0</v>
      </c>
      <c r="GC10" s="154">
        <f t="shared" si="86"/>
        <v>0</v>
      </c>
      <c r="GD10" s="160">
        <f t="shared" si="87"/>
        <v>0</v>
      </c>
      <c r="GE10" s="273">
        <f t="shared" si="88"/>
        <v>1</v>
      </c>
      <c r="GF10" s="187">
        <f t="shared" si="89"/>
        <v>4.3199999999999995E-2</v>
      </c>
      <c r="GG10" s="273">
        <f t="shared" si="90"/>
        <v>4</v>
      </c>
      <c r="GH10" s="187">
        <f t="shared" si="91"/>
        <v>0.8</v>
      </c>
      <c r="GI10" s="187">
        <f t="shared" ref="GI10:GI18" si="101">IF(GH10&lt;0.6,0.6,GH10)</f>
        <v>0.8</v>
      </c>
      <c r="GJ10" s="157"/>
    </row>
    <row r="11" spans="1:193 1680:1680" ht="148.5" customHeight="1" x14ac:dyDescent="0.2">
      <c r="A11" s="148">
        <v>3</v>
      </c>
      <c r="B11" s="133" t="s">
        <v>232</v>
      </c>
      <c r="C11" s="133" t="s">
        <v>244</v>
      </c>
      <c r="D11" s="274" t="s">
        <v>206</v>
      </c>
      <c r="E11" s="133" t="s">
        <v>204</v>
      </c>
      <c r="F11" s="134" t="s">
        <v>220</v>
      </c>
      <c r="G11" s="133" t="s">
        <v>208</v>
      </c>
      <c r="H11" s="133" t="s">
        <v>169</v>
      </c>
      <c r="I11" s="132" t="s">
        <v>22</v>
      </c>
      <c r="J11" s="132" t="s">
        <v>53</v>
      </c>
      <c r="K11" s="132" t="s">
        <v>53</v>
      </c>
      <c r="L11" s="132" t="s">
        <v>53</v>
      </c>
      <c r="M11" s="132" t="s">
        <v>53</v>
      </c>
      <c r="N11" s="132" t="s">
        <v>54</v>
      </c>
      <c r="O11" s="132" t="s">
        <v>54</v>
      </c>
      <c r="P11" s="132" t="s">
        <v>54</v>
      </c>
      <c r="Q11" s="132" t="s">
        <v>53</v>
      </c>
      <c r="R11" s="132" t="s">
        <v>53</v>
      </c>
      <c r="S11" s="132" t="s">
        <v>54</v>
      </c>
      <c r="T11" s="132" t="s">
        <v>54</v>
      </c>
      <c r="U11" s="132" t="s">
        <v>54</v>
      </c>
      <c r="V11" s="132" t="s">
        <v>54</v>
      </c>
      <c r="W11" s="132" t="s">
        <v>54</v>
      </c>
      <c r="X11" s="132" t="s">
        <v>54</v>
      </c>
      <c r="Y11" s="132" t="s">
        <v>53</v>
      </c>
      <c r="Z11" s="132" t="s">
        <v>53</v>
      </c>
      <c r="AA11" s="132" t="s">
        <v>53</v>
      </c>
      <c r="AB11" s="132" t="s">
        <v>53</v>
      </c>
      <c r="AC11" s="155" t="str">
        <f t="shared" si="0"/>
        <v>3 - Media</v>
      </c>
      <c r="AD11" s="149">
        <f t="shared" si="1"/>
        <v>0.6</v>
      </c>
      <c r="AE11" s="155" t="str">
        <f t="shared" si="2"/>
        <v>4 - Mayor</v>
      </c>
      <c r="AF11" s="149">
        <f t="shared" si="3"/>
        <v>0.8</v>
      </c>
      <c r="AG11" s="156" t="str">
        <f t="shared" si="4"/>
        <v>ALTO</v>
      </c>
      <c r="AH11" s="149">
        <f t="shared" si="5"/>
        <v>0.48</v>
      </c>
      <c r="AI11" s="133" t="s">
        <v>235</v>
      </c>
      <c r="AJ11" s="133" t="s">
        <v>229</v>
      </c>
      <c r="AK11" s="133" t="s">
        <v>228</v>
      </c>
      <c r="AL11" s="133" t="s">
        <v>234</v>
      </c>
      <c r="AM11" s="134" t="s">
        <v>35</v>
      </c>
      <c r="AN11" s="164" t="s">
        <v>45</v>
      </c>
      <c r="AO11" s="164" t="s">
        <v>50</v>
      </c>
      <c r="AP11" s="134" t="s">
        <v>52</v>
      </c>
      <c r="AQ11" s="134" t="s">
        <v>35</v>
      </c>
      <c r="AR11" s="164" t="s">
        <v>46</v>
      </c>
      <c r="AS11" s="164" t="s">
        <v>50</v>
      </c>
      <c r="AT11" s="134" t="s">
        <v>52</v>
      </c>
      <c r="AU11" s="134" t="s">
        <v>35</v>
      </c>
      <c r="AV11" s="164" t="s">
        <v>45</v>
      </c>
      <c r="AW11" s="164" t="s">
        <v>49</v>
      </c>
      <c r="AX11" s="134" t="s">
        <v>51</v>
      </c>
      <c r="AY11" s="134" t="s">
        <v>35</v>
      </c>
      <c r="AZ11" s="164" t="s">
        <v>45</v>
      </c>
      <c r="BA11" s="164" t="s">
        <v>50</v>
      </c>
      <c r="BB11" s="134" t="s">
        <v>52</v>
      </c>
      <c r="BC11" s="134" t="s">
        <v>34</v>
      </c>
      <c r="BD11" s="164" t="s">
        <v>45</v>
      </c>
      <c r="BE11" s="164" t="s">
        <v>50</v>
      </c>
      <c r="BF11" s="134" t="s">
        <v>52</v>
      </c>
      <c r="BG11" s="134"/>
      <c r="BH11" s="164"/>
      <c r="BI11" s="164"/>
      <c r="BJ11" s="134"/>
      <c r="BK11" s="134"/>
      <c r="BL11" s="164"/>
      <c r="BM11" s="164"/>
      <c r="BN11" s="134"/>
      <c r="BO11" s="134"/>
      <c r="BP11" s="164"/>
      <c r="BQ11" s="164"/>
      <c r="BR11" s="134"/>
      <c r="BS11" s="134"/>
      <c r="BT11" s="164"/>
      <c r="BU11" s="164"/>
      <c r="BV11" s="134"/>
      <c r="BW11" s="134"/>
      <c r="BX11" s="164"/>
      <c r="BY11" s="164"/>
      <c r="BZ11" s="134"/>
      <c r="CA11" s="134"/>
      <c r="CB11" s="164"/>
      <c r="CC11" s="164"/>
      <c r="CD11" s="134"/>
      <c r="CE11" s="134"/>
      <c r="CF11" s="164"/>
      <c r="CG11" s="164"/>
      <c r="CH11" s="134"/>
      <c r="CI11" s="164"/>
      <c r="CJ11" s="164"/>
      <c r="CK11" s="134"/>
      <c r="CL11" s="159" t="str">
        <f t="shared" si="6"/>
        <v>1 - Muy Baja</v>
      </c>
      <c r="CM11" s="165">
        <f t="shared" si="7"/>
        <v>6.4799999999999996E-2</v>
      </c>
      <c r="CN11" s="159" t="str">
        <f t="shared" si="8"/>
        <v>3 - Moderado</v>
      </c>
      <c r="CO11" s="165">
        <f t="shared" si="92"/>
        <v>0.6</v>
      </c>
      <c r="CP11" s="145" t="str">
        <f t="shared" si="9"/>
        <v>MODERADO</v>
      </c>
      <c r="CQ11" s="149">
        <f t="shared" si="93"/>
        <v>3.8879999999999998E-2</v>
      </c>
      <c r="CR11" s="188" t="s">
        <v>233</v>
      </c>
      <c r="CS11" s="145">
        <f t="shared" si="94"/>
        <v>3</v>
      </c>
      <c r="CT11" s="134"/>
      <c r="CU11" s="133" t="s">
        <v>1256</v>
      </c>
      <c r="CV11" s="65" t="s">
        <v>1235</v>
      </c>
      <c r="CW11" s="158"/>
      <c r="CX11" s="160">
        <f t="shared" si="10"/>
        <v>9</v>
      </c>
      <c r="CY11" s="161">
        <f t="shared" si="95"/>
        <v>4</v>
      </c>
      <c r="CZ11" s="160" t="str">
        <f t="shared" si="96"/>
        <v>Mayor</v>
      </c>
      <c r="DA11" s="153">
        <f t="shared" si="97"/>
        <v>0.8</v>
      </c>
      <c r="DB11" s="154">
        <f t="shared" si="98"/>
        <v>0.15</v>
      </c>
      <c r="DC11" s="154">
        <f t="shared" si="11"/>
        <v>0.25</v>
      </c>
      <c r="DD11" s="160">
        <f t="shared" si="99"/>
        <v>0.4</v>
      </c>
      <c r="DE11" s="273">
        <f t="shared" si="12"/>
        <v>2</v>
      </c>
      <c r="DF11" s="187">
        <f t="shared" si="13"/>
        <v>0.36</v>
      </c>
      <c r="DG11" s="273">
        <f t="shared" si="100"/>
        <v>4</v>
      </c>
      <c r="DH11" s="273"/>
      <c r="DI11" s="187">
        <f t="shared" si="14"/>
        <v>0.8</v>
      </c>
      <c r="DJ11" s="154">
        <f t="shared" si="15"/>
        <v>0.25</v>
      </c>
      <c r="DK11" s="154">
        <f t="shared" si="16"/>
        <v>0.25</v>
      </c>
      <c r="DL11" s="160">
        <f t="shared" si="17"/>
        <v>0.5</v>
      </c>
      <c r="DM11" s="273">
        <f t="shared" si="18"/>
        <v>1</v>
      </c>
      <c r="DN11" s="187">
        <f t="shared" si="19"/>
        <v>0.18</v>
      </c>
      <c r="DO11" s="273">
        <f t="shared" si="20"/>
        <v>4</v>
      </c>
      <c r="DP11" s="187">
        <f t="shared" si="21"/>
        <v>0.8</v>
      </c>
      <c r="DQ11" s="154">
        <f t="shared" si="22"/>
        <v>0.15</v>
      </c>
      <c r="DR11" s="154">
        <f t="shared" si="23"/>
        <v>0.15</v>
      </c>
      <c r="DS11" s="160">
        <f t="shared" si="24"/>
        <v>0.3</v>
      </c>
      <c r="DT11" s="273">
        <f t="shared" si="25"/>
        <v>1</v>
      </c>
      <c r="DU11" s="187">
        <f t="shared" si="26"/>
        <v>0.18</v>
      </c>
      <c r="DV11" s="273">
        <f t="shared" si="27"/>
        <v>3</v>
      </c>
      <c r="DW11" s="187">
        <f t="shared" si="28"/>
        <v>0.56000000000000005</v>
      </c>
      <c r="DX11" s="154">
        <f t="shared" si="29"/>
        <v>0.15</v>
      </c>
      <c r="DY11" s="154">
        <f t="shared" si="30"/>
        <v>0.25</v>
      </c>
      <c r="DZ11" s="160">
        <f t="shared" si="31"/>
        <v>0.4</v>
      </c>
      <c r="EA11" s="273">
        <f t="shared" si="32"/>
        <v>1</v>
      </c>
      <c r="EB11" s="187">
        <f t="shared" si="33"/>
        <v>0.108</v>
      </c>
      <c r="EC11" s="273">
        <f t="shared" si="34"/>
        <v>3</v>
      </c>
      <c r="ED11" s="187">
        <f t="shared" si="35"/>
        <v>0.56000000000000005</v>
      </c>
      <c r="EE11" s="154">
        <f t="shared" si="36"/>
        <v>0.15</v>
      </c>
      <c r="EF11" s="154">
        <f t="shared" si="37"/>
        <v>0.25</v>
      </c>
      <c r="EG11" s="160">
        <f t="shared" si="38"/>
        <v>0.4</v>
      </c>
      <c r="EH11" s="273">
        <f t="shared" si="39"/>
        <v>1</v>
      </c>
      <c r="EI11" s="187">
        <f t="shared" si="40"/>
        <v>6.4799999999999996E-2</v>
      </c>
      <c r="EJ11" s="273">
        <f t="shared" si="41"/>
        <v>3</v>
      </c>
      <c r="EK11" s="187">
        <f t="shared" si="42"/>
        <v>0.56000000000000005</v>
      </c>
      <c r="EL11" s="154">
        <f t="shared" si="43"/>
        <v>0</v>
      </c>
      <c r="EM11" s="154">
        <f t="shared" si="44"/>
        <v>0</v>
      </c>
      <c r="EN11" s="160">
        <f t="shared" si="45"/>
        <v>0</v>
      </c>
      <c r="EO11" s="273">
        <f t="shared" si="46"/>
        <v>1</v>
      </c>
      <c r="EP11" s="187">
        <f t="shared" si="47"/>
        <v>6.4799999999999996E-2</v>
      </c>
      <c r="EQ11" s="273">
        <f t="shared" si="48"/>
        <v>3</v>
      </c>
      <c r="ER11" s="187">
        <f t="shared" si="49"/>
        <v>0.56000000000000005</v>
      </c>
      <c r="ES11" s="154">
        <f t="shared" si="50"/>
        <v>0</v>
      </c>
      <c r="ET11" s="154">
        <f t="shared" si="51"/>
        <v>0</v>
      </c>
      <c r="EU11" s="160">
        <f t="shared" si="52"/>
        <v>0</v>
      </c>
      <c r="EV11" s="273">
        <f t="shared" si="53"/>
        <v>1</v>
      </c>
      <c r="EW11" s="187">
        <f t="shared" si="54"/>
        <v>6.4799999999999996E-2</v>
      </c>
      <c r="EX11" s="273">
        <f t="shared" si="55"/>
        <v>3</v>
      </c>
      <c r="EY11" s="187">
        <f t="shared" si="56"/>
        <v>0.56000000000000005</v>
      </c>
      <c r="EZ11" s="154">
        <f t="shared" si="57"/>
        <v>0</v>
      </c>
      <c r="FA11" s="154">
        <f t="shared" si="58"/>
        <v>0</v>
      </c>
      <c r="FB11" s="160">
        <f t="shared" si="59"/>
        <v>0</v>
      </c>
      <c r="FC11" s="273">
        <f t="shared" si="60"/>
        <v>1</v>
      </c>
      <c r="FD11" s="187">
        <f t="shared" si="61"/>
        <v>6.4799999999999996E-2</v>
      </c>
      <c r="FE11" s="273">
        <f t="shared" si="62"/>
        <v>3</v>
      </c>
      <c r="FF11" s="187">
        <f t="shared" si="63"/>
        <v>0.56000000000000005</v>
      </c>
      <c r="FG11" s="154">
        <f t="shared" si="64"/>
        <v>0</v>
      </c>
      <c r="FH11" s="154">
        <f t="shared" si="65"/>
        <v>0</v>
      </c>
      <c r="FI11" s="160">
        <f t="shared" si="66"/>
        <v>0</v>
      </c>
      <c r="FJ11" s="273">
        <f t="shared" si="67"/>
        <v>1</v>
      </c>
      <c r="FK11" s="187">
        <f t="shared" si="68"/>
        <v>6.4799999999999996E-2</v>
      </c>
      <c r="FL11" s="273">
        <f t="shared" si="69"/>
        <v>3</v>
      </c>
      <c r="FM11" s="187">
        <f t="shared" si="70"/>
        <v>0.56000000000000005</v>
      </c>
      <c r="FN11" s="154">
        <f t="shared" si="71"/>
        <v>0</v>
      </c>
      <c r="FO11" s="154">
        <f t="shared" si="72"/>
        <v>0</v>
      </c>
      <c r="FP11" s="160">
        <f t="shared" si="73"/>
        <v>0</v>
      </c>
      <c r="FQ11" s="273">
        <f t="shared" si="74"/>
        <v>1</v>
      </c>
      <c r="FR11" s="187">
        <f t="shared" si="75"/>
        <v>6.4799999999999996E-2</v>
      </c>
      <c r="FS11" s="273">
        <f t="shared" si="76"/>
        <v>3</v>
      </c>
      <c r="FT11" s="187">
        <f t="shared" si="77"/>
        <v>0.56000000000000005</v>
      </c>
      <c r="FU11" s="154">
        <f t="shared" si="78"/>
        <v>0</v>
      </c>
      <c r="FV11" s="154">
        <f t="shared" si="79"/>
        <v>0</v>
      </c>
      <c r="FW11" s="160">
        <f t="shared" si="80"/>
        <v>0</v>
      </c>
      <c r="FX11" s="273">
        <f t="shared" si="81"/>
        <v>1</v>
      </c>
      <c r="FY11" s="187">
        <f t="shared" si="82"/>
        <v>6.4799999999999996E-2</v>
      </c>
      <c r="FZ11" s="273">
        <f t="shared" si="83"/>
        <v>3</v>
      </c>
      <c r="GA11" s="187">
        <f t="shared" si="84"/>
        <v>0.56000000000000005</v>
      </c>
      <c r="GB11" s="154">
        <f t="shared" si="85"/>
        <v>0</v>
      </c>
      <c r="GC11" s="154">
        <f t="shared" si="86"/>
        <v>0</v>
      </c>
      <c r="GD11" s="160">
        <f t="shared" si="87"/>
        <v>0</v>
      </c>
      <c r="GE11" s="273">
        <f t="shared" si="88"/>
        <v>1</v>
      </c>
      <c r="GF11" s="187">
        <f t="shared" si="89"/>
        <v>6.4799999999999996E-2</v>
      </c>
      <c r="GG11" s="273">
        <f t="shared" si="90"/>
        <v>3</v>
      </c>
      <c r="GH11" s="187">
        <f t="shared" si="91"/>
        <v>0.56000000000000005</v>
      </c>
      <c r="GI11" s="187">
        <f t="shared" si="101"/>
        <v>0.6</v>
      </c>
      <c r="GJ11" s="157"/>
    </row>
    <row r="12" spans="1:193 1680:1680" ht="129.75" customHeight="1" x14ac:dyDescent="0.2">
      <c r="A12" s="148">
        <v>4</v>
      </c>
      <c r="B12" s="133" t="s">
        <v>232</v>
      </c>
      <c r="C12" s="133" t="s">
        <v>243</v>
      </c>
      <c r="D12" s="274" t="s">
        <v>205</v>
      </c>
      <c r="E12" s="133" t="s">
        <v>204</v>
      </c>
      <c r="F12" s="134" t="s">
        <v>222</v>
      </c>
      <c r="G12" s="133" t="s">
        <v>210</v>
      </c>
      <c r="H12" s="133" t="s">
        <v>169</v>
      </c>
      <c r="I12" s="132" t="s">
        <v>22</v>
      </c>
      <c r="J12" s="132" t="s">
        <v>53</v>
      </c>
      <c r="K12" s="132" t="s">
        <v>53</v>
      </c>
      <c r="L12" s="132" t="s">
        <v>53</v>
      </c>
      <c r="M12" s="132" t="s">
        <v>53</v>
      </c>
      <c r="N12" s="132" t="s">
        <v>54</v>
      </c>
      <c r="O12" s="132" t="s">
        <v>54</v>
      </c>
      <c r="P12" s="132" t="s">
        <v>54</v>
      </c>
      <c r="Q12" s="132" t="s">
        <v>53</v>
      </c>
      <c r="R12" s="132" t="s">
        <v>53</v>
      </c>
      <c r="S12" s="132" t="s">
        <v>54</v>
      </c>
      <c r="T12" s="132" t="s">
        <v>54</v>
      </c>
      <c r="U12" s="132" t="s">
        <v>54</v>
      </c>
      <c r="V12" s="132" t="s">
        <v>54</v>
      </c>
      <c r="W12" s="132" t="s">
        <v>54</v>
      </c>
      <c r="X12" s="132" t="s">
        <v>54</v>
      </c>
      <c r="Y12" s="132" t="s">
        <v>53</v>
      </c>
      <c r="Z12" s="132" t="s">
        <v>53</v>
      </c>
      <c r="AA12" s="132" t="s">
        <v>53</v>
      </c>
      <c r="AB12" s="132" t="s">
        <v>53</v>
      </c>
      <c r="AC12" s="155" t="str">
        <f t="shared" si="0"/>
        <v>3 - Media</v>
      </c>
      <c r="AD12" s="149">
        <f t="shared" si="1"/>
        <v>0.6</v>
      </c>
      <c r="AE12" s="155" t="str">
        <f t="shared" si="2"/>
        <v>4 - Mayor</v>
      </c>
      <c r="AF12" s="149">
        <f t="shared" si="3"/>
        <v>0.8</v>
      </c>
      <c r="AG12" s="156" t="str">
        <f t="shared" si="4"/>
        <v>ALTO</v>
      </c>
      <c r="AH12" s="149">
        <f t="shared" si="5"/>
        <v>0.48</v>
      </c>
      <c r="AI12" s="133" t="s">
        <v>230</v>
      </c>
      <c r="AJ12" s="133" t="s">
        <v>229</v>
      </c>
      <c r="AK12" s="133" t="s">
        <v>228</v>
      </c>
      <c r="AL12" s="133" t="s">
        <v>227</v>
      </c>
      <c r="AM12" s="134" t="s">
        <v>35</v>
      </c>
      <c r="AN12" s="164" t="s">
        <v>45</v>
      </c>
      <c r="AO12" s="164" t="s">
        <v>50</v>
      </c>
      <c r="AP12" s="134" t="s">
        <v>52</v>
      </c>
      <c r="AQ12" s="134" t="s">
        <v>35</v>
      </c>
      <c r="AR12" s="164" t="s">
        <v>46</v>
      </c>
      <c r="AS12" s="164" t="s">
        <v>50</v>
      </c>
      <c r="AT12" s="134" t="s">
        <v>52</v>
      </c>
      <c r="AU12" s="134" t="s">
        <v>35</v>
      </c>
      <c r="AV12" s="164" t="s">
        <v>45</v>
      </c>
      <c r="AW12" s="164" t="s">
        <v>50</v>
      </c>
      <c r="AX12" s="134" t="s">
        <v>52</v>
      </c>
      <c r="AY12" s="134" t="s">
        <v>34</v>
      </c>
      <c r="AZ12" s="164" t="s">
        <v>45</v>
      </c>
      <c r="BA12" s="164" t="s">
        <v>50</v>
      </c>
      <c r="BB12" s="134" t="s">
        <v>52</v>
      </c>
      <c r="BC12" s="134"/>
      <c r="BD12" s="164"/>
      <c r="BE12" s="164"/>
      <c r="BF12" s="134"/>
      <c r="BG12" s="134"/>
      <c r="BH12" s="164"/>
      <c r="BI12" s="164"/>
      <c r="BJ12" s="134"/>
      <c r="BK12" s="134"/>
      <c r="BL12" s="164"/>
      <c r="BM12" s="164"/>
      <c r="BN12" s="134"/>
      <c r="BO12" s="134"/>
      <c r="BP12" s="164"/>
      <c r="BQ12" s="164"/>
      <c r="BR12" s="134"/>
      <c r="BS12" s="134"/>
      <c r="BT12" s="164"/>
      <c r="BU12" s="164"/>
      <c r="BV12" s="134"/>
      <c r="BW12" s="134"/>
      <c r="BX12" s="164"/>
      <c r="BY12" s="164"/>
      <c r="BZ12" s="134"/>
      <c r="CA12" s="134"/>
      <c r="CB12" s="164"/>
      <c r="CC12" s="164"/>
      <c r="CD12" s="134"/>
      <c r="CE12" s="134"/>
      <c r="CF12" s="164"/>
      <c r="CG12" s="164"/>
      <c r="CH12" s="134"/>
      <c r="CI12" s="164"/>
      <c r="CJ12" s="164"/>
      <c r="CK12" s="134"/>
      <c r="CL12" s="159" t="str">
        <f t="shared" si="6"/>
        <v>1 - Muy Baja</v>
      </c>
      <c r="CM12" s="165">
        <f t="shared" si="7"/>
        <v>6.4799999999999996E-2</v>
      </c>
      <c r="CN12" s="159" t="str">
        <f t="shared" si="8"/>
        <v>4 - Mayor</v>
      </c>
      <c r="CO12" s="165">
        <f t="shared" si="92"/>
        <v>0.8</v>
      </c>
      <c r="CP12" s="145" t="str">
        <f t="shared" si="9"/>
        <v>MODERADO</v>
      </c>
      <c r="CQ12" s="149">
        <f t="shared" si="93"/>
        <v>5.1839999999999997E-2</v>
      </c>
      <c r="CR12" s="188" t="s">
        <v>226</v>
      </c>
      <c r="CS12" s="145">
        <f t="shared" si="94"/>
        <v>3</v>
      </c>
      <c r="CT12" s="134"/>
      <c r="CU12" s="133" t="s">
        <v>1257</v>
      </c>
      <c r="CV12" s="65" t="s">
        <v>1235</v>
      </c>
      <c r="CW12" s="158"/>
      <c r="CX12" s="160">
        <f t="shared" si="10"/>
        <v>9</v>
      </c>
      <c r="CY12" s="161">
        <f t="shared" si="95"/>
        <v>4</v>
      </c>
      <c r="CZ12" s="160" t="str">
        <f t="shared" si="96"/>
        <v>Mayor</v>
      </c>
      <c r="DA12" s="153">
        <f t="shared" si="97"/>
        <v>0.8</v>
      </c>
      <c r="DB12" s="154">
        <f t="shared" si="98"/>
        <v>0.15</v>
      </c>
      <c r="DC12" s="154">
        <f t="shared" si="11"/>
        <v>0.25</v>
      </c>
      <c r="DD12" s="160">
        <f t="shared" si="99"/>
        <v>0.4</v>
      </c>
      <c r="DE12" s="273">
        <f t="shared" si="12"/>
        <v>2</v>
      </c>
      <c r="DF12" s="187">
        <f t="shared" si="13"/>
        <v>0.36</v>
      </c>
      <c r="DG12" s="273">
        <f t="shared" si="100"/>
        <v>4</v>
      </c>
      <c r="DH12" s="273"/>
      <c r="DI12" s="187">
        <f t="shared" si="14"/>
        <v>0.8</v>
      </c>
      <c r="DJ12" s="154">
        <f t="shared" si="15"/>
        <v>0.25</v>
      </c>
      <c r="DK12" s="154">
        <f t="shared" si="16"/>
        <v>0.25</v>
      </c>
      <c r="DL12" s="160">
        <f t="shared" si="17"/>
        <v>0.5</v>
      </c>
      <c r="DM12" s="273">
        <f t="shared" si="18"/>
        <v>1</v>
      </c>
      <c r="DN12" s="187">
        <f t="shared" si="19"/>
        <v>0.18</v>
      </c>
      <c r="DO12" s="273">
        <f t="shared" si="20"/>
        <v>4</v>
      </c>
      <c r="DP12" s="187">
        <f t="shared" si="21"/>
        <v>0.8</v>
      </c>
      <c r="DQ12" s="154">
        <f t="shared" si="22"/>
        <v>0.15</v>
      </c>
      <c r="DR12" s="154">
        <f t="shared" si="23"/>
        <v>0.25</v>
      </c>
      <c r="DS12" s="160">
        <f t="shared" si="24"/>
        <v>0.4</v>
      </c>
      <c r="DT12" s="273">
        <f t="shared" si="25"/>
        <v>1</v>
      </c>
      <c r="DU12" s="187">
        <f t="shared" si="26"/>
        <v>0.108</v>
      </c>
      <c r="DV12" s="273">
        <f t="shared" si="27"/>
        <v>4</v>
      </c>
      <c r="DW12" s="187">
        <f t="shared" si="28"/>
        <v>0.8</v>
      </c>
      <c r="DX12" s="154">
        <f t="shared" si="29"/>
        <v>0.15</v>
      </c>
      <c r="DY12" s="154">
        <f t="shared" si="30"/>
        <v>0.25</v>
      </c>
      <c r="DZ12" s="160">
        <f t="shared" si="31"/>
        <v>0.4</v>
      </c>
      <c r="EA12" s="273">
        <f t="shared" si="32"/>
        <v>1</v>
      </c>
      <c r="EB12" s="187">
        <f t="shared" si="33"/>
        <v>6.4799999999999996E-2</v>
      </c>
      <c r="EC12" s="273">
        <f t="shared" si="34"/>
        <v>4</v>
      </c>
      <c r="ED12" s="187">
        <f t="shared" si="35"/>
        <v>0.8</v>
      </c>
      <c r="EE12" s="154">
        <f t="shared" si="36"/>
        <v>0</v>
      </c>
      <c r="EF12" s="154">
        <f t="shared" si="37"/>
        <v>0</v>
      </c>
      <c r="EG12" s="160">
        <f t="shared" si="38"/>
        <v>0</v>
      </c>
      <c r="EH12" s="273">
        <f t="shared" si="39"/>
        <v>1</v>
      </c>
      <c r="EI12" s="187">
        <f t="shared" si="40"/>
        <v>6.4799999999999996E-2</v>
      </c>
      <c r="EJ12" s="273">
        <f t="shared" si="41"/>
        <v>4</v>
      </c>
      <c r="EK12" s="187">
        <f t="shared" si="42"/>
        <v>0.8</v>
      </c>
      <c r="EL12" s="154">
        <f t="shared" si="43"/>
        <v>0</v>
      </c>
      <c r="EM12" s="154">
        <f t="shared" si="44"/>
        <v>0</v>
      </c>
      <c r="EN12" s="160">
        <f t="shared" si="45"/>
        <v>0</v>
      </c>
      <c r="EO12" s="273">
        <f t="shared" si="46"/>
        <v>1</v>
      </c>
      <c r="EP12" s="187">
        <f t="shared" si="47"/>
        <v>6.4799999999999996E-2</v>
      </c>
      <c r="EQ12" s="273">
        <f t="shared" si="48"/>
        <v>4</v>
      </c>
      <c r="ER12" s="187">
        <f t="shared" si="49"/>
        <v>0.8</v>
      </c>
      <c r="ES12" s="154">
        <f t="shared" si="50"/>
        <v>0</v>
      </c>
      <c r="ET12" s="154">
        <f t="shared" si="51"/>
        <v>0</v>
      </c>
      <c r="EU12" s="160">
        <f t="shared" si="52"/>
        <v>0</v>
      </c>
      <c r="EV12" s="273">
        <f t="shared" si="53"/>
        <v>1</v>
      </c>
      <c r="EW12" s="187">
        <f t="shared" si="54"/>
        <v>6.4799999999999996E-2</v>
      </c>
      <c r="EX12" s="273">
        <f t="shared" si="55"/>
        <v>4</v>
      </c>
      <c r="EY12" s="187">
        <f t="shared" si="56"/>
        <v>0.8</v>
      </c>
      <c r="EZ12" s="154">
        <f t="shared" si="57"/>
        <v>0</v>
      </c>
      <c r="FA12" s="154">
        <f t="shared" si="58"/>
        <v>0</v>
      </c>
      <c r="FB12" s="160">
        <f t="shared" si="59"/>
        <v>0</v>
      </c>
      <c r="FC12" s="273">
        <f t="shared" si="60"/>
        <v>1</v>
      </c>
      <c r="FD12" s="187">
        <f t="shared" si="61"/>
        <v>6.4799999999999996E-2</v>
      </c>
      <c r="FE12" s="273">
        <f t="shared" si="62"/>
        <v>4</v>
      </c>
      <c r="FF12" s="187">
        <f t="shared" si="63"/>
        <v>0.8</v>
      </c>
      <c r="FG12" s="154">
        <f t="shared" si="64"/>
        <v>0</v>
      </c>
      <c r="FH12" s="154">
        <f t="shared" si="65"/>
        <v>0</v>
      </c>
      <c r="FI12" s="160">
        <f t="shared" si="66"/>
        <v>0</v>
      </c>
      <c r="FJ12" s="273">
        <f t="shared" si="67"/>
        <v>1</v>
      </c>
      <c r="FK12" s="187">
        <f t="shared" si="68"/>
        <v>6.4799999999999996E-2</v>
      </c>
      <c r="FL12" s="273">
        <f t="shared" si="69"/>
        <v>4</v>
      </c>
      <c r="FM12" s="187">
        <f t="shared" si="70"/>
        <v>0.8</v>
      </c>
      <c r="FN12" s="154">
        <f t="shared" si="71"/>
        <v>0</v>
      </c>
      <c r="FO12" s="154">
        <f t="shared" si="72"/>
        <v>0</v>
      </c>
      <c r="FP12" s="160">
        <f t="shared" si="73"/>
        <v>0</v>
      </c>
      <c r="FQ12" s="273">
        <f t="shared" si="74"/>
        <v>1</v>
      </c>
      <c r="FR12" s="187">
        <f t="shared" si="75"/>
        <v>6.4799999999999996E-2</v>
      </c>
      <c r="FS12" s="273">
        <f t="shared" si="76"/>
        <v>4</v>
      </c>
      <c r="FT12" s="187">
        <f t="shared" si="77"/>
        <v>0.8</v>
      </c>
      <c r="FU12" s="154">
        <f t="shared" si="78"/>
        <v>0</v>
      </c>
      <c r="FV12" s="154">
        <f t="shared" si="79"/>
        <v>0</v>
      </c>
      <c r="FW12" s="160">
        <f t="shared" si="80"/>
        <v>0</v>
      </c>
      <c r="FX12" s="273">
        <f t="shared" si="81"/>
        <v>1</v>
      </c>
      <c r="FY12" s="187">
        <f t="shared" si="82"/>
        <v>6.4799999999999996E-2</v>
      </c>
      <c r="FZ12" s="273">
        <f t="shared" si="83"/>
        <v>4</v>
      </c>
      <c r="GA12" s="187">
        <f t="shared" si="84"/>
        <v>0.8</v>
      </c>
      <c r="GB12" s="154">
        <f t="shared" si="85"/>
        <v>0</v>
      </c>
      <c r="GC12" s="154">
        <f t="shared" si="86"/>
        <v>0</v>
      </c>
      <c r="GD12" s="160">
        <f t="shared" si="87"/>
        <v>0</v>
      </c>
      <c r="GE12" s="273">
        <f t="shared" si="88"/>
        <v>1</v>
      </c>
      <c r="GF12" s="187">
        <f t="shared" si="89"/>
        <v>6.4799999999999996E-2</v>
      </c>
      <c r="GG12" s="273">
        <f t="shared" si="90"/>
        <v>4</v>
      </c>
      <c r="GH12" s="187">
        <f t="shared" si="91"/>
        <v>0.8</v>
      </c>
      <c r="GI12" s="187">
        <f t="shared" si="101"/>
        <v>0.8</v>
      </c>
      <c r="GJ12" s="157"/>
    </row>
    <row r="13" spans="1:193 1680:1680" ht="262.5" customHeight="1" x14ac:dyDescent="0.2">
      <c r="A13" s="148">
        <v>5</v>
      </c>
      <c r="B13" s="133" t="s">
        <v>232</v>
      </c>
      <c r="C13" s="133" t="s">
        <v>242</v>
      </c>
      <c r="D13" s="274" t="s">
        <v>206</v>
      </c>
      <c r="E13" s="133" t="s">
        <v>204</v>
      </c>
      <c r="F13" s="134" t="s">
        <v>220</v>
      </c>
      <c r="G13" s="133" t="s">
        <v>240</v>
      </c>
      <c r="H13" s="133" t="s">
        <v>169</v>
      </c>
      <c r="I13" s="132" t="s">
        <v>24</v>
      </c>
      <c r="J13" s="132" t="s">
        <v>53</v>
      </c>
      <c r="K13" s="132" t="s">
        <v>53</v>
      </c>
      <c r="L13" s="132" t="s">
        <v>53</v>
      </c>
      <c r="M13" s="132" t="s">
        <v>53</v>
      </c>
      <c r="N13" s="132" t="s">
        <v>54</v>
      </c>
      <c r="O13" s="132" t="s">
        <v>54</v>
      </c>
      <c r="P13" s="132" t="s">
        <v>54</v>
      </c>
      <c r="Q13" s="132" t="s">
        <v>53</v>
      </c>
      <c r="R13" s="132" t="s">
        <v>53</v>
      </c>
      <c r="S13" s="132" t="s">
        <v>54</v>
      </c>
      <c r="T13" s="132" t="s">
        <v>54</v>
      </c>
      <c r="U13" s="132" t="s">
        <v>54</v>
      </c>
      <c r="V13" s="132" t="s">
        <v>54</v>
      </c>
      <c r="W13" s="132" t="s">
        <v>54</v>
      </c>
      <c r="X13" s="132" t="s">
        <v>54</v>
      </c>
      <c r="Y13" s="132" t="s">
        <v>53</v>
      </c>
      <c r="Z13" s="132" t="s">
        <v>53</v>
      </c>
      <c r="AA13" s="132" t="s">
        <v>53</v>
      </c>
      <c r="AB13" s="132" t="s">
        <v>53</v>
      </c>
      <c r="AC13" s="155" t="str">
        <f t="shared" si="0"/>
        <v>4 - Alta</v>
      </c>
      <c r="AD13" s="149">
        <f t="shared" si="1"/>
        <v>0.8</v>
      </c>
      <c r="AE13" s="155" t="str">
        <f t="shared" si="2"/>
        <v>4 - Mayor</v>
      </c>
      <c r="AF13" s="149">
        <f t="shared" si="3"/>
        <v>0.8</v>
      </c>
      <c r="AG13" s="156" t="str">
        <f t="shared" si="4"/>
        <v>EXTREMO</v>
      </c>
      <c r="AH13" s="149">
        <f t="shared" si="5"/>
        <v>0.64000000000000012</v>
      </c>
      <c r="AI13" s="133" t="s">
        <v>235</v>
      </c>
      <c r="AJ13" s="133" t="s">
        <v>229</v>
      </c>
      <c r="AK13" s="133" t="s">
        <v>228</v>
      </c>
      <c r="AL13" s="133" t="s">
        <v>234</v>
      </c>
      <c r="AM13" s="134" t="s">
        <v>35</v>
      </c>
      <c r="AN13" s="164" t="s">
        <v>45</v>
      </c>
      <c r="AO13" s="164" t="s">
        <v>50</v>
      </c>
      <c r="AP13" s="134" t="s">
        <v>52</v>
      </c>
      <c r="AQ13" s="134" t="s">
        <v>35</v>
      </c>
      <c r="AR13" s="164" t="s">
        <v>46</v>
      </c>
      <c r="AS13" s="164" t="s">
        <v>50</v>
      </c>
      <c r="AT13" s="134" t="s">
        <v>52</v>
      </c>
      <c r="AU13" s="134" t="s">
        <v>35</v>
      </c>
      <c r="AV13" s="164" t="s">
        <v>45</v>
      </c>
      <c r="AW13" s="164" t="s">
        <v>49</v>
      </c>
      <c r="AX13" s="134" t="s">
        <v>51</v>
      </c>
      <c r="AY13" s="134" t="s">
        <v>35</v>
      </c>
      <c r="AZ13" s="164" t="s">
        <v>45</v>
      </c>
      <c r="BA13" s="164" t="s">
        <v>50</v>
      </c>
      <c r="BB13" s="134" t="s">
        <v>52</v>
      </c>
      <c r="BC13" s="134" t="s">
        <v>34</v>
      </c>
      <c r="BD13" s="164" t="s">
        <v>45</v>
      </c>
      <c r="BE13" s="164" t="s">
        <v>50</v>
      </c>
      <c r="BF13" s="134" t="s">
        <v>52</v>
      </c>
      <c r="BG13" s="134"/>
      <c r="BH13" s="164"/>
      <c r="BI13" s="164"/>
      <c r="BJ13" s="134"/>
      <c r="BK13" s="134"/>
      <c r="BL13" s="164"/>
      <c r="BM13" s="164"/>
      <c r="BN13" s="134"/>
      <c r="BO13" s="134"/>
      <c r="BP13" s="164"/>
      <c r="BQ13" s="164"/>
      <c r="BR13" s="134"/>
      <c r="BS13" s="134"/>
      <c r="BT13" s="164"/>
      <c r="BU13" s="164"/>
      <c r="BV13" s="134"/>
      <c r="BW13" s="134"/>
      <c r="BX13" s="164"/>
      <c r="BY13" s="164"/>
      <c r="BZ13" s="134"/>
      <c r="CA13" s="134"/>
      <c r="CB13" s="164"/>
      <c r="CC13" s="164"/>
      <c r="CD13" s="134"/>
      <c r="CE13" s="134"/>
      <c r="CF13" s="164"/>
      <c r="CG13" s="164"/>
      <c r="CH13" s="134"/>
      <c r="CI13" s="164"/>
      <c r="CJ13" s="164"/>
      <c r="CK13" s="134"/>
      <c r="CL13" s="159" t="str">
        <f t="shared" si="6"/>
        <v>1 - Muy Baja</v>
      </c>
      <c r="CM13" s="165">
        <f t="shared" si="7"/>
        <v>8.6399999999999991E-2</v>
      </c>
      <c r="CN13" s="159" t="str">
        <f t="shared" si="8"/>
        <v>3 - Moderado</v>
      </c>
      <c r="CO13" s="165">
        <f t="shared" si="92"/>
        <v>0.6</v>
      </c>
      <c r="CP13" s="145" t="str">
        <f t="shared" si="9"/>
        <v>MODERADO</v>
      </c>
      <c r="CQ13" s="149">
        <f t="shared" si="93"/>
        <v>5.183999999999999E-2</v>
      </c>
      <c r="CR13" s="188" t="s">
        <v>233</v>
      </c>
      <c r="CS13" s="145">
        <f t="shared" si="94"/>
        <v>3</v>
      </c>
      <c r="CT13" s="134"/>
      <c r="CU13" s="133" t="s">
        <v>1258</v>
      </c>
      <c r="CV13" s="65" t="s">
        <v>1235</v>
      </c>
      <c r="CW13" s="158"/>
      <c r="CX13" s="160">
        <f t="shared" si="10"/>
        <v>9</v>
      </c>
      <c r="CY13" s="161">
        <f t="shared" si="95"/>
        <v>4</v>
      </c>
      <c r="CZ13" s="160" t="str">
        <f t="shared" si="96"/>
        <v>Mayor</v>
      </c>
      <c r="DA13" s="153">
        <f t="shared" si="97"/>
        <v>0.8</v>
      </c>
      <c r="DB13" s="154">
        <f t="shared" si="98"/>
        <v>0.15</v>
      </c>
      <c r="DC13" s="154">
        <f t="shared" si="11"/>
        <v>0.25</v>
      </c>
      <c r="DD13" s="160">
        <f t="shared" si="99"/>
        <v>0.4</v>
      </c>
      <c r="DE13" s="273">
        <f t="shared" si="12"/>
        <v>3</v>
      </c>
      <c r="DF13" s="187">
        <f t="shared" si="13"/>
        <v>0.48</v>
      </c>
      <c r="DG13" s="273">
        <f t="shared" si="100"/>
        <v>4</v>
      </c>
      <c r="DH13" s="273"/>
      <c r="DI13" s="187">
        <f t="shared" si="14"/>
        <v>0.8</v>
      </c>
      <c r="DJ13" s="154">
        <f t="shared" si="15"/>
        <v>0.25</v>
      </c>
      <c r="DK13" s="154">
        <f t="shared" si="16"/>
        <v>0.25</v>
      </c>
      <c r="DL13" s="160">
        <f t="shared" si="17"/>
        <v>0.5</v>
      </c>
      <c r="DM13" s="273">
        <f t="shared" si="18"/>
        <v>2</v>
      </c>
      <c r="DN13" s="187">
        <f t="shared" si="19"/>
        <v>0.24</v>
      </c>
      <c r="DO13" s="273">
        <f t="shared" si="20"/>
        <v>4</v>
      </c>
      <c r="DP13" s="187">
        <f t="shared" si="21"/>
        <v>0.8</v>
      </c>
      <c r="DQ13" s="154">
        <f t="shared" si="22"/>
        <v>0.15</v>
      </c>
      <c r="DR13" s="154">
        <f t="shared" si="23"/>
        <v>0.15</v>
      </c>
      <c r="DS13" s="160">
        <f t="shared" si="24"/>
        <v>0.3</v>
      </c>
      <c r="DT13" s="273">
        <f t="shared" si="25"/>
        <v>2</v>
      </c>
      <c r="DU13" s="187">
        <f t="shared" si="26"/>
        <v>0.24</v>
      </c>
      <c r="DV13" s="273">
        <f t="shared" si="27"/>
        <v>3</v>
      </c>
      <c r="DW13" s="187">
        <f t="shared" si="28"/>
        <v>0.56000000000000005</v>
      </c>
      <c r="DX13" s="154">
        <f t="shared" si="29"/>
        <v>0.15</v>
      </c>
      <c r="DY13" s="154">
        <f t="shared" si="30"/>
        <v>0.25</v>
      </c>
      <c r="DZ13" s="160">
        <f t="shared" si="31"/>
        <v>0.4</v>
      </c>
      <c r="EA13" s="273">
        <f t="shared" si="32"/>
        <v>1</v>
      </c>
      <c r="EB13" s="187">
        <f t="shared" si="33"/>
        <v>0.14399999999999999</v>
      </c>
      <c r="EC13" s="273">
        <f t="shared" si="34"/>
        <v>3</v>
      </c>
      <c r="ED13" s="187">
        <f t="shared" si="35"/>
        <v>0.56000000000000005</v>
      </c>
      <c r="EE13" s="154">
        <f t="shared" si="36"/>
        <v>0.15</v>
      </c>
      <c r="EF13" s="154">
        <f t="shared" si="37"/>
        <v>0.25</v>
      </c>
      <c r="EG13" s="160">
        <f t="shared" si="38"/>
        <v>0.4</v>
      </c>
      <c r="EH13" s="273">
        <f t="shared" si="39"/>
        <v>1</v>
      </c>
      <c r="EI13" s="187">
        <f t="shared" si="40"/>
        <v>8.6399999999999991E-2</v>
      </c>
      <c r="EJ13" s="273">
        <f t="shared" si="41"/>
        <v>3</v>
      </c>
      <c r="EK13" s="187">
        <f t="shared" si="42"/>
        <v>0.56000000000000005</v>
      </c>
      <c r="EL13" s="154">
        <f t="shared" si="43"/>
        <v>0</v>
      </c>
      <c r="EM13" s="154">
        <f t="shared" si="44"/>
        <v>0</v>
      </c>
      <c r="EN13" s="160">
        <f t="shared" si="45"/>
        <v>0</v>
      </c>
      <c r="EO13" s="273">
        <f t="shared" si="46"/>
        <v>1</v>
      </c>
      <c r="EP13" s="187">
        <f t="shared" si="47"/>
        <v>8.6399999999999991E-2</v>
      </c>
      <c r="EQ13" s="273">
        <f t="shared" si="48"/>
        <v>3</v>
      </c>
      <c r="ER13" s="187">
        <f t="shared" si="49"/>
        <v>0.56000000000000005</v>
      </c>
      <c r="ES13" s="154">
        <f t="shared" si="50"/>
        <v>0</v>
      </c>
      <c r="ET13" s="154">
        <f t="shared" si="51"/>
        <v>0</v>
      </c>
      <c r="EU13" s="160">
        <f t="shared" si="52"/>
        <v>0</v>
      </c>
      <c r="EV13" s="273">
        <f t="shared" si="53"/>
        <v>1</v>
      </c>
      <c r="EW13" s="187">
        <f t="shared" si="54"/>
        <v>8.6399999999999991E-2</v>
      </c>
      <c r="EX13" s="273">
        <f t="shared" si="55"/>
        <v>3</v>
      </c>
      <c r="EY13" s="187">
        <f t="shared" si="56"/>
        <v>0.56000000000000005</v>
      </c>
      <c r="EZ13" s="154">
        <f t="shared" si="57"/>
        <v>0</v>
      </c>
      <c r="FA13" s="154">
        <f t="shared" si="58"/>
        <v>0</v>
      </c>
      <c r="FB13" s="160">
        <f t="shared" si="59"/>
        <v>0</v>
      </c>
      <c r="FC13" s="273">
        <f t="shared" si="60"/>
        <v>1</v>
      </c>
      <c r="FD13" s="187">
        <f t="shared" si="61"/>
        <v>8.6399999999999991E-2</v>
      </c>
      <c r="FE13" s="273">
        <f t="shared" si="62"/>
        <v>3</v>
      </c>
      <c r="FF13" s="187">
        <f t="shared" si="63"/>
        <v>0.56000000000000005</v>
      </c>
      <c r="FG13" s="154">
        <f t="shared" si="64"/>
        <v>0</v>
      </c>
      <c r="FH13" s="154">
        <f t="shared" si="65"/>
        <v>0</v>
      </c>
      <c r="FI13" s="160">
        <f t="shared" si="66"/>
        <v>0</v>
      </c>
      <c r="FJ13" s="273">
        <f t="shared" si="67"/>
        <v>1</v>
      </c>
      <c r="FK13" s="187">
        <f t="shared" si="68"/>
        <v>8.6399999999999991E-2</v>
      </c>
      <c r="FL13" s="273">
        <f t="shared" si="69"/>
        <v>3</v>
      </c>
      <c r="FM13" s="187">
        <f t="shared" si="70"/>
        <v>0.56000000000000005</v>
      </c>
      <c r="FN13" s="154">
        <f t="shared" si="71"/>
        <v>0</v>
      </c>
      <c r="FO13" s="154">
        <f t="shared" si="72"/>
        <v>0</v>
      </c>
      <c r="FP13" s="160">
        <f t="shared" si="73"/>
        <v>0</v>
      </c>
      <c r="FQ13" s="273">
        <f t="shared" si="74"/>
        <v>1</v>
      </c>
      <c r="FR13" s="187">
        <f t="shared" si="75"/>
        <v>8.6399999999999991E-2</v>
      </c>
      <c r="FS13" s="273">
        <f t="shared" si="76"/>
        <v>3</v>
      </c>
      <c r="FT13" s="187">
        <f t="shared" si="77"/>
        <v>0.56000000000000005</v>
      </c>
      <c r="FU13" s="154">
        <f t="shared" si="78"/>
        <v>0</v>
      </c>
      <c r="FV13" s="154">
        <f t="shared" si="79"/>
        <v>0</v>
      </c>
      <c r="FW13" s="160">
        <f t="shared" si="80"/>
        <v>0</v>
      </c>
      <c r="FX13" s="273">
        <f t="shared" si="81"/>
        <v>1</v>
      </c>
      <c r="FY13" s="187">
        <f t="shared" si="82"/>
        <v>8.6399999999999991E-2</v>
      </c>
      <c r="FZ13" s="273">
        <f t="shared" si="83"/>
        <v>3</v>
      </c>
      <c r="GA13" s="187">
        <f t="shared" si="84"/>
        <v>0.56000000000000005</v>
      </c>
      <c r="GB13" s="154">
        <f t="shared" si="85"/>
        <v>0</v>
      </c>
      <c r="GC13" s="154">
        <f t="shared" si="86"/>
        <v>0</v>
      </c>
      <c r="GD13" s="160">
        <f t="shared" si="87"/>
        <v>0</v>
      </c>
      <c r="GE13" s="273">
        <f t="shared" si="88"/>
        <v>1</v>
      </c>
      <c r="GF13" s="187">
        <f t="shared" si="89"/>
        <v>8.6399999999999991E-2</v>
      </c>
      <c r="GG13" s="273">
        <f t="shared" si="90"/>
        <v>3</v>
      </c>
      <c r="GH13" s="187">
        <f t="shared" si="91"/>
        <v>0.56000000000000005</v>
      </c>
      <c r="GI13" s="187">
        <f t="shared" si="101"/>
        <v>0.6</v>
      </c>
      <c r="GJ13" s="157"/>
    </row>
    <row r="14" spans="1:193 1680:1680" ht="290.25" customHeight="1" x14ac:dyDescent="0.2">
      <c r="A14" s="148">
        <v>6</v>
      </c>
      <c r="B14" s="133" t="s">
        <v>232</v>
      </c>
      <c r="C14" s="133" t="s">
        <v>241</v>
      </c>
      <c r="D14" s="274" t="s">
        <v>205</v>
      </c>
      <c r="E14" s="133" t="s">
        <v>204</v>
      </c>
      <c r="F14" s="134" t="s">
        <v>222</v>
      </c>
      <c r="G14" s="133" t="s">
        <v>240</v>
      </c>
      <c r="H14" s="133" t="s">
        <v>169</v>
      </c>
      <c r="I14" s="132" t="s">
        <v>24</v>
      </c>
      <c r="J14" s="132" t="s">
        <v>53</v>
      </c>
      <c r="K14" s="132" t="s">
        <v>53</v>
      </c>
      <c r="L14" s="132" t="s">
        <v>53</v>
      </c>
      <c r="M14" s="132" t="s">
        <v>53</v>
      </c>
      <c r="N14" s="132" t="s">
        <v>54</v>
      </c>
      <c r="O14" s="132" t="s">
        <v>54</v>
      </c>
      <c r="P14" s="132" t="s">
        <v>54</v>
      </c>
      <c r="Q14" s="132" t="s">
        <v>53</v>
      </c>
      <c r="R14" s="132" t="s">
        <v>53</v>
      </c>
      <c r="S14" s="132" t="s">
        <v>54</v>
      </c>
      <c r="T14" s="132" t="s">
        <v>54</v>
      </c>
      <c r="U14" s="132" t="s">
        <v>54</v>
      </c>
      <c r="V14" s="132" t="s">
        <v>54</v>
      </c>
      <c r="W14" s="132" t="s">
        <v>54</v>
      </c>
      <c r="X14" s="132" t="s">
        <v>54</v>
      </c>
      <c r="Y14" s="132" t="s">
        <v>53</v>
      </c>
      <c r="Z14" s="132" t="s">
        <v>53</v>
      </c>
      <c r="AA14" s="132" t="s">
        <v>53</v>
      </c>
      <c r="AB14" s="132" t="s">
        <v>53</v>
      </c>
      <c r="AC14" s="155" t="str">
        <f t="shared" si="0"/>
        <v>4 - Alta</v>
      </c>
      <c r="AD14" s="149">
        <f t="shared" si="1"/>
        <v>0.8</v>
      </c>
      <c r="AE14" s="155" t="str">
        <f t="shared" si="2"/>
        <v>4 - Mayor</v>
      </c>
      <c r="AF14" s="149">
        <f t="shared" si="3"/>
        <v>0.8</v>
      </c>
      <c r="AG14" s="156" t="str">
        <f t="shared" si="4"/>
        <v>EXTREMO</v>
      </c>
      <c r="AH14" s="149">
        <f t="shared" si="5"/>
        <v>0.64000000000000012</v>
      </c>
      <c r="AI14" s="133" t="s">
        <v>230</v>
      </c>
      <c r="AJ14" s="133" t="s">
        <v>229</v>
      </c>
      <c r="AK14" s="133" t="s">
        <v>228</v>
      </c>
      <c r="AL14" s="133" t="s">
        <v>227</v>
      </c>
      <c r="AM14" s="134" t="s">
        <v>35</v>
      </c>
      <c r="AN14" s="164" t="s">
        <v>45</v>
      </c>
      <c r="AO14" s="164" t="s">
        <v>50</v>
      </c>
      <c r="AP14" s="134" t="s">
        <v>52</v>
      </c>
      <c r="AQ14" s="134" t="s">
        <v>35</v>
      </c>
      <c r="AR14" s="164" t="s">
        <v>46</v>
      </c>
      <c r="AS14" s="164" t="s">
        <v>50</v>
      </c>
      <c r="AT14" s="134" t="s">
        <v>52</v>
      </c>
      <c r="AU14" s="134" t="s">
        <v>35</v>
      </c>
      <c r="AV14" s="164" t="s">
        <v>45</v>
      </c>
      <c r="AW14" s="164" t="s">
        <v>50</v>
      </c>
      <c r="AX14" s="134" t="s">
        <v>52</v>
      </c>
      <c r="AY14" s="134" t="s">
        <v>34</v>
      </c>
      <c r="AZ14" s="164" t="s">
        <v>45</v>
      </c>
      <c r="BA14" s="164" t="s">
        <v>50</v>
      </c>
      <c r="BB14" s="134" t="s">
        <v>52</v>
      </c>
      <c r="BC14" s="134"/>
      <c r="BD14" s="164"/>
      <c r="BE14" s="164"/>
      <c r="BF14" s="134"/>
      <c r="BG14" s="134"/>
      <c r="BH14" s="164"/>
      <c r="BI14" s="164"/>
      <c r="BJ14" s="134"/>
      <c r="BK14" s="134"/>
      <c r="BL14" s="164"/>
      <c r="BM14" s="164"/>
      <c r="BN14" s="134"/>
      <c r="BO14" s="134"/>
      <c r="BP14" s="164"/>
      <c r="BQ14" s="164"/>
      <c r="BR14" s="134"/>
      <c r="BS14" s="134"/>
      <c r="BT14" s="164"/>
      <c r="BU14" s="164"/>
      <c r="BV14" s="134"/>
      <c r="BW14" s="134"/>
      <c r="BX14" s="164"/>
      <c r="BY14" s="164"/>
      <c r="BZ14" s="134"/>
      <c r="CA14" s="134"/>
      <c r="CB14" s="164"/>
      <c r="CC14" s="164"/>
      <c r="CD14" s="134"/>
      <c r="CE14" s="134"/>
      <c r="CF14" s="164"/>
      <c r="CG14" s="164"/>
      <c r="CH14" s="134"/>
      <c r="CI14" s="164"/>
      <c r="CJ14" s="164"/>
      <c r="CK14" s="134"/>
      <c r="CL14" s="159" t="str">
        <f t="shared" si="6"/>
        <v>1 - Muy Baja</v>
      </c>
      <c r="CM14" s="165">
        <f t="shared" si="7"/>
        <v>8.6399999999999991E-2</v>
      </c>
      <c r="CN14" s="159" t="str">
        <f t="shared" si="8"/>
        <v>4 - Mayor</v>
      </c>
      <c r="CO14" s="165">
        <f t="shared" si="92"/>
        <v>0.8</v>
      </c>
      <c r="CP14" s="145" t="str">
        <f t="shared" si="9"/>
        <v>MODERADO</v>
      </c>
      <c r="CQ14" s="149">
        <f t="shared" si="93"/>
        <v>6.9120000000000001E-2</v>
      </c>
      <c r="CR14" s="188" t="s">
        <v>226</v>
      </c>
      <c r="CS14" s="145">
        <f t="shared" si="94"/>
        <v>3</v>
      </c>
      <c r="CT14" s="134"/>
      <c r="CU14" s="133" t="s">
        <v>1259</v>
      </c>
      <c r="CV14" s="65" t="s">
        <v>1235</v>
      </c>
      <c r="CW14" s="158"/>
      <c r="CX14" s="160">
        <f t="shared" si="10"/>
        <v>9</v>
      </c>
      <c r="CY14" s="161">
        <f t="shared" si="95"/>
        <v>4</v>
      </c>
      <c r="CZ14" s="160" t="str">
        <f t="shared" si="96"/>
        <v>Mayor</v>
      </c>
      <c r="DA14" s="153">
        <f t="shared" si="97"/>
        <v>0.8</v>
      </c>
      <c r="DB14" s="154">
        <f t="shared" si="98"/>
        <v>0.15</v>
      </c>
      <c r="DC14" s="154">
        <f t="shared" si="11"/>
        <v>0.25</v>
      </c>
      <c r="DD14" s="160">
        <f t="shared" si="99"/>
        <v>0.4</v>
      </c>
      <c r="DE14" s="273">
        <f t="shared" si="12"/>
        <v>3</v>
      </c>
      <c r="DF14" s="187">
        <f t="shared" si="13"/>
        <v>0.48</v>
      </c>
      <c r="DG14" s="273">
        <f t="shared" si="100"/>
        <v>4</v>
      </c>
      <c r="DH14" s="273"/>
      <c r="DI14" s="187">
        <f t="shared" si="14"/>
        <v>0.8</v>
      </c>
      <c r="DJ14" s="154">
        <f t="shared" si="15"/>
        <v>0.25</v>
      </c>
      <c r="DK14" s="154">
        <f t="shared" si="16"/>
        <v>0.25</v>
      </c>
      <c r="DL14" s="160">
        <f t="shared" si="17"/>
        <v>0.5</v>
      </c>
      <c r="DM14" s="273">
        <f t="shared" si="18"/>
        <v>2</v>
      </c>
      <c r="DN14" s="187">
        <f t="shared" si="19"/>
        <v>0.24</v>
      </c>
      <c r="DO14" s="273">
        <f t="shared" si="20"/>
        <v>4</v>
      </c>
      <c r="DP14" s="187">
        <f t="shared" si="21"/>
        <v>0.8</v>
      </c>
      <c r="DQ14" s="154">
        <f t="shared" si="22"/>
        <v>0.15</v>
      </c>
      <c r="DR14" s="154">
        <f t="shared" si="23"/>
        <v>0.25</v>
      </c>
      <c r="DS14" s="160">
        <f t="shared" si="24"/>
        <v>0.4</v>
      </c>
      <c r="DT14" s="273">
        <f t="shared" si="25"/>
        <v>1</v>
      </c>
      <c r="DU14" s="187">
        <f t="shared" si="26"/>
        <v>0.14399999999999999</v>
      </c>
      <c r="DV14" s="273">
        <f t="shared" si="27"/>
        <v>4</v>
      </c>
      <c r="DW14" s="187">
        <f t="shared" si="28"/>
        <v>0.8</v>
      </c>
      <c r="DX14" s="154">
        <f t="shared" si="29"/>
        <v>0.15</v>
      </c>
      <c r="DY14" s="154">
        <f t="shared" si="30"/>
        <v>0.25</v>
      </c>
      <c r="DZ14" s="160">
        <f t="shared" si="31"/>
        <v>0.4</v>
      </c>
      <c r="EA14" s="273">
        <f t="shared" si="32"/>
        <v>1</v>
      </c>
      <c r="EB14" s="187">
        <f t="shared" si="33"/>
        <v>8.6399999999999991E-2</v>
      </c>
      <c r="EC14" s="273">
        <f t="shared" si="34"/>
        <v>4</v>
      </c>
      <c r="ED14" s="187">
        <f t="shared" si="35"/>
        <v>0.8</v>
      </c>
      <c r="EE14" s="154">
        <f t="shared" si="36"/>
        <v>0</v>
      </c>
      <c r="EF14" s="154">
        <f t="shared" si="37"/>
        <v>0</v>
      </c>
      <c r="EG14" s="160">
        <f t="shared" si="38"/>
        <v>0</v>
      </c>
      <c r="EH14" s="273">
        <f t="shared" si="39"/>
        <v>1</v>
      </c>
      <c r="EI14" s="187">
        <f t="shared" si="40"/>
        <v>8.6399999999999991E-2</v>
      </c>
      <c r="EJ14" s="273">
        <f t="shared" si="41"/>
        <v>4</v>
      </c>
      <c r="EK14" s="187">
        <f t="shared" si="42"/>
        <v>0.8</v>
      </c>
      <c r="EL14" s="154">
        <f t="shared" si="43"/>
        <v>0</v>
      </c>
      <c r="EM14" s="154">
        <f t="shared" si="44"/>
        <v>0</v>
      </c>
      <c r="EN14" s="160">
        <f t="shared" si="45"/>
        <v>0</v>
      </c>
      <c r="EO14" s="273">
        <f t="shared" si="46"/>
        <v>1</v>
      </c>
      <c r="EP14" s="187">
        <f t="shared" si="47"/>
        <v>8.6399999999999991E-2</v>
      </c>
      <c r="EQ14" s="273">
        <f t="shared" si="48"/>
        <v>4</v>
      </c>
      <c r="ER14" s="187">
        <f t="shared" si="49"/>
        <v>0.8</v>
      </c>
      <c r="ES14" s="154">
        <f t="shared" si="50"/>
        <v>0</v>
      </c>
      <c r="ET14" s="154">
        <f t="shared" si="51"/>
        <v>0</v>
      </c>
      <c r="EU14" s="160">
        <f t="shared" si="52"/>
        <v>0</v>
      </c>
      <c r="EV14" s="273">
        <f t="shared" si="53"/>
        <v>1</v>
      </c>
      <c r="EW14" s="187">
        <f t="shared" si="54"/>
        <v>8.6399999999999991E-2</v>
      </c>
      <c r="EX14" s="273">
        <f t="shared" si="55"/>
        <v>4</v>
      </c>
      <c r="EY14" s="187">
        <f t="shared" si="56"/>
        <v>0.8</v>
      </c>
      <c r="EZ14" s="154">
        <f t="shared" si="57"/>
        <v>0</v>
      </c>
      <c r="FA14" s="154">
        <f t="shared" si="58"/>
        <v>0</v>
      </c>
      <c r="FB14" s="160">
        <f t="shared" si="59"/>
        <v>0</v>
      </c>
      <c r="FC14" s="273">
        <f t="shared" si="60"/>
        <v>1</v>
      </c>
      <c r="FD14" s="187">
        <f t="shared" si="61"/>
        <v>8.6399999999999991E-2</v>
      </c>
      <c r="FE14" s="273">
        <f t="shared" si="62"/>
        <v>4</v>
      </c>
      <c r="FF14" s="187">
        <f t="shared" si="63"/>
        <v>0.8</v>
      </c>
      <c r="FG14" s="154">
        <f t="shared" si="64"/>
        <v>0</v>
      </c>
      <c r="FH14" s="154">
        <f t="shared" si="65"/>
        <v>0</v>
      </c>
      <c r="FI14" s="160">
        <f t="shared" si="66"/>
        <v>0</v>
      </c>
      <c r="FJ14" s="273">
        <f t="shared" si="67"/>
        <v>1</v>
      </c>
      <c r="FK14" s="187">
        <f t="shared" si="68"/>
        <v>8.6399999999999991E-2</v>
      </c>
      <c r="FL14" s="273">
        <f t="shared" si="69"/>
        <v>4</v>
      </c>
      <c r="FM14" s="187">
        <f t="shared" si="70"/>
        <v>0.8</v>
      </c>
      <c r="FN14" s="154">
        <f t="shared" si="71"/>
        <v>0</v>
      </c>
      <c r="FO14" s="154">
        <f t="shared" si="72"/>
        <v>0</v>
      </c>
      <c r="FP14" s="160">
        <f t="shared" si="73"/>
        <v>0</v>
      </c>
      <c r="FQ14" s="273">
        <f t="shared" si="74"/>
        <v>1</v>
      </c>
      <c r="FR14" s="187">
        <f t="shared" si="75"/>
        <v>8.6399999999999991E-2</v>
      </c>
      <c r="FS14" s="273">
        <f t="shared" si="76"/>
        <v>4</v>
      </c>
      <c r="FT14" s="187">
        <f t="shared" si="77"/>
        <v>0.8</v>
      </c>
      <c r="FU14" s="154">
        <f t="shared" si="78"/>
        <v>0</v>
      </c>
      <c r="FV14" s="154">
        <f t="shared" si="79"/>
        <v>0</v>
      </c>
      <c r="FW14" s="160">
        <f t="shared" si="80"/>
        <v>0</v>
      </c>
      <c r="FX14" s="273">
        <f t="shared" si="81"/>
        <v>1</v>
      </c>
      <c r="FY14" s="187">
        <f t="shared" si="82"/>
        <v>8.6399999999999991E-2</v>
      </c>
      <c r="FZ14" s="273">
        <f t="shared" si="83"/>
        <v>4</v>
      </c>
      <c r="GA14" s="187">
        <f t="shared" si="84"/>
        <v>0.8</v>
      </c>
      <c r="GB14" s="154">
        <f t="shared" si="85"/>
        <v>0</v>
      </c>
      <c r="GC14" s="154">
        <f t="shared" si="86"/>
        <v>0</v>
      </c>
      <c r="GD14" s="160">
        <f t="shared" si="87"/>
        <v>0</v>
      </c>
      <c r="GE14" s="273">
        <f t="shared" si="88"/>
        <v>1</v>
      </c>
      <c r="GF14" s="187">
        <f t="shared" si="89"/>
        <v>8.6399999999999991E-2</v>
      </c>
      <c r="GG14" s="273">
        <f t="shared" si="90"/>
        <v>4</v>
      </c>
      <c r="GH14" s="187">
        <f t="shared" si="91"/>
        <v>0.8</v>
      </c>
      <c r="GI14" s="187">
        <f t="shared" si="101"/>
        <v>0.8</v>
      </c>
      <c r="GJ14" s="157"/>
    </row>
    <row r="15" spans="1:193 1680:1680" ht="347.25" customHeight="1" x14ac:dyDescent="0.2">
      <c r="A15" s="148">
        <v>7</v>
      </c>
      <c r="B15" s="133" t="s">
        <v>232</v>
      </c>
      <c r="C15" s="133" t="s">
        <v>1224</v>
      </c>
      <c r="D15" s="274" t="s">
        <v>206</v>
      </c>
      <c r="E15" s="133" t="s">
        <v>204</v>
      </c>
      <c r="F15" s="134" t="s">
        <v>220</v>
      </c>
      <c r="G15" s="133" t="s">
        <v>218</v>
      </c>
      <c r="H15" s="133" t="s">
        <v>169</v>
      </c>
      <c r="I15" s="132" t="s">
        <v>22</v>
      </c>
      <c r="J15" s="132" t="s">
        <v>53</v>
      </c>
      <c r="K15" s="132" t="s">
        <v>53</v>
      </c>
      <c r="L15" s="132" t="s">
        <v>53</v>
      </c>
      <c r="M15" s="132" t="s">
        <v>53</v>
      </c>
      <c r="N15" s="132" t="s">
        <v>54</v>
      </c>
      <c r="O15" s="132" t="s">
        <v>54</v>
      </c>
      <c r="P15" s="132" t="s">
        <v>54</v>
      </c>
      <c r="Q15" s="132" t="s">
        <v>53</v>
      </c>
      <c r="R15" s="132" t="s">
        <v>53</v>
      </c>
      <c r="S15" s="132" t="s">
        <v>54</v>
      </c>
      <c r="T15" s="132" t="s">
        <v>54</v>
      </c>
      <c r="U15" s="132" t="s">
        <v>54</v>
      </c>
      <c r="V15" s="132" t="s">
        <v>54</v>
      </c>
      <c r="W15" s="132" t="s">
        <v>54</v>
      </c>
      <c r="X15" s="132" t="s">
        <v>54</v>
      </c>
      <c r="Y15" s="132" t="s">
        <v>53</v>
      </c>
      <c r="Z15" s="132" t="s">
        <v>53</v>
      </c>
      <c r="AA15" s="132" t="s">
        <v>53</v>
      </c>
      <c r="AB15" s="132" t="s">
        <v>53</v>
      </c>
      <c r="AC15" s="155" t="str">
        <f t="shared" si="0"/>
        <v>3 - Media</v>
      </c>
      <c r="AD15" s="149">
        <f t="shared" si="1"/>
        <v>0.6</v>
      </c>
      <c r="AE15" s="155" t="str">
        <f t="shared" si="2"/>
        <v>4 - Mayor</v>
      </c>
      <c r="AF15" s="149">
        <f t="shared" si="3"/>
        <v>0.8</v>
      </c>
      <c r="AG15" s="156" t="str">
        <f t="shared" si="4"/>
        <v>ALTO</v>
      </c>
      <c r="AH15" s="149">
        <f t="shared" si="5"/>
        <v>0.48</v>
      </c>
      <c r="AI15" s="133" t="s">
        <v>239</v>
      </c>
      <c r="AJ15" s="133" t="s">
        <v>229</v>
      </c>
      <c r="AK15" s="133" t="s">
        <v>228</v>
      </c>
      <c r="AL15" s="133" t="s">
        <v>234</v>
      </c>
      <c r="AM15" s="134" t="s">
        <v>35</v>
      </c>
      <c r="AN15" s="164" t="s">
        <v>45</v>
      </c>
      <c r="AO15" s="164" t="s">
        <v>50</v>
      </c>
      <c r="AP15" s="134" t="s">
        <v>52</v>
      </c>
      <c r="AQ15" s="134" t="s">
        <v>35</v>
      </c>
      <c r="AR15" s="164" t="s">
        <v>46</v>
      </c>
      <c r="AS15" s="164" t="s">
        <v>50</v>
      </c>
      <c r="AT15" s="134" t="s">
        <v>52</v>
      </c>
      <c r="AU15" s="134" t="s">
        <v>35</v>
      </c>
      <c r="AV15" s="164" t="s">
        <v>45</v>
      </c>
      <c r="AW15" s="164" t="s">
        <v>49</v>
      </c>
      <c r="AX15" s="134" t="s">
        <v>51</v>
      </c>
      <c r="AY15" s="134" t="s">
        <v>35</v>
      </c>
      <c r="AZ15" s="164" t="s">
        <v>45</v>
      </c>
      <c r="BA15" s="164" t="s">
        <v>50</v>
      </c>
      <c r="BB15" s="134" t="s">
        <v>52</v>
      </c>
      <c r="BC15" s="134" t="s">
        <v>34</v>
      </c>
      <c r="BD15" s="164" t="s">
        <v>45</v>
      </c>
      <c r="BE15" s="164" t="s">
        <v>50</v>
      </c>
      <c r="BF15" s="134" t="s">
        <v>52</v>
      </c>
      <c r="BG15" s="134" t="s">
        <v>35</v>
      </c>
      <c r="BH15" s="164" t="s">
        <v>46</v>
      </c>
      <c r="BI15" s="164" t="s">
        <v>50</v>
      </c>
      <c r="BJ15" s="134" t="s">
        <v>52</v>
      </c>
      <c r="BK15" s="134"/>
      <c r="BL15" s="164"/>
      <c r="BM15" s="164"/>
      <c r="BN15" s="134"/>
      <c r="BO15" s="134"/>
      <c r="BP15" s="164"/>
      <c r="BQ15" s="164"/>
      <c r="BR15" s="134"/>
      <c r="BS15" s="134"/>
      <c r="BT15" s="164"/>
      <c r="BU15" s="164"/>
      <c r="BV15" s="134"/>
      <c r="BW15" s="134"/>
      <c r="BX15" s="164"/>
      <c r="BY15" s="164"/>
      <c r="BZ15" s="134"/>
      <c r="CA15" s="134"/>
      <c r="CB15" s="164"/>
      <c r="CC15" s="164"/>
      <c r="CD15" s="134"/>
      <c r="CE15" s="134"/>
      <c r="CF15" s="164"/>
      <c r="CG15" s="164"/>
      <c r="CH15" s="134"/>
      <c r="CI15" s="164"/>
      <c r="CJ15" s="164"/>
      <c r="CK15" s="134"/>
      <c r="CL15" s="159" t="str">
        <f t="shared" si="6"/>
        <v>1 - Muy Baja</v>
      </c>
      <c r="CM15" s="165">
        <f t="shared" si="7"/>
        <v>3.2399999999999998E-2</v>
      </c>
      <c r="CN15" s="159" t="str">
        <f t="shared" si="8"/>
        <v>3 - Moderado</v>
      </c>
      <c r="CO15" s="165">
        <f t="shared" si="92"/>
        <v>0.6</v>
      </c>
      <c r="CP15" s="145" t="str">
        <f t="shared" si="9"/>
        <v>MODERADO</v>
      </c>
      <c r="CQ15" s="149">
        <f t="shared" si="93"/>
        <v>1.9439999999999999E-2</v>
      </c>
      <c r="CR15" s="188" t="s">
        <v>233</v>
      </c>
      <c r="CS15" s="145">
        <f t="shared" si="94"/>
        <v>3</v>
      </c>
      <c r="CT15" s="134"/>
      <c r="CU15" s="188" t="s">
        <v>1260</v>
      </c>
      <c r="CV15" s="65" t="s">
        <v>1235</v>
      </c>
      <c r="CW15" s="158"/>
      <c r="CX15" s="160">
        <f t="shared" si="10"/>
        <v>9</v>
      </c>
      <c r="CY15" s="161">
        <f t="shared" si="95"/>
        <v>4</v>
      </c>
      <c r="CZ15" s="160" t="str">
        <f t="shared" si="96"/>
        <v>Mayor</v>
      </c>
      <c r="DA15" s="153">
        <f t="shared" si="97"/>
        <v>0.8</v>
      </c>
      <c r="DB15" s="154">
        <f t="shared" si="98"/>
        <v>0.15</v>
      </c>
      <c r="DC15" s="154">
        <f t="shared" si="11"/>
        <v>0.25</v>
      </c>
      <c r="DD15" s="160">
        <f t="shared" si="99"/>
        <v>0.4</v>
      </c>
      <c r="DE15" s="273">
        <f t="shared" si="12"/>
        <v>2</v>
      </c>
      <c r="DF15" s="187">
        <f t="shared" si="13"/>
        <v>0.36</v>
      </c>
      <c r="DG15" s="273">
        <f t="shared" si="100"/>
        <v>4</v>
      </c>
      <c r="DH15" s="273"/>
      <c r="DI15" s="187">
        <f t="shared" si="14"/>
        <v>0.8</v>
      </c>
      <c r="DJ15" s="154">
        <f t="shared" si="15"/>
        <v>0.25</v>
      </c>
      <c r="DK15" s="154">
        <f t="shared" si="16"/>
        <v>0.25</v>
      </c>
      <c r="DL15" s="160">
        <f t="shared" si="17"/>
        <v>0.5</v>
      </c>
      <c r="DM15" s="273">
        <f t="shared" si="18"/>
        <v>1</v>
      </c>
      <c r="DN15" s="187">
        <f t="shared" si="19"/>
        <v>0.18</v>
      </c>
      <c r="DO15" s="273">
        <f t="shared" si="20"/>
        <v>4</v>
      </c>
      <c r="DP15" s="187">
        <f t="shared" si="21"/>
        <v>0.8</v>
      </c>
      <c r="DQ15" s="154">
        <f t="shared" si="22"/>
        <v>0.15</v>
      </c>
      <c r="DR15" s="154">
        <f t="shared" si="23"/>
        <v>0.15</v>
      </c>
      <c r="DS15" s="160">
        <f t="shared" si="24"/>
        <v>0.3</v>
      </c>
      <c r="DT15" s="273">
        <f t="shared" si="25"/>
        <v>1</v>
      </c>
      <c r="DU15" s="187">
        <f t="shared" si="26"/>
        <v>0.18</v>
      </c>
      <c r="DV15" s="273">
        <f t="shared" si="27"/>
        <v>3</v>
      </c>
      <c r="DW15" s="187">
        <f t="shared" si="28"/>
        <v>0.56000000000000005</v>
      </c>
      <c r="DX15" s="154">
        <f t="shared" si="29"/>
        <v>0.15</v>
      </c>
      <c r="DY15" s="154">
        <f t="shared" si="30"/>
        <v>0.25</v>
      </c>
      <c r="DZ15" s="160">
        <f t="shared" si="31"/>
        <v>0.4</v>
      </c>
      <c r="EA15" s="273">
        <f t="shared" si="32"/>
        <v>1</v>
      </c>
      <c r="EB15" s="187">
        <f t="shared" si="33"/>
        <v>0.108</v>
      </c>
      <c r="EC15" s="273">
        <f t="shared" si="34"/>
        <v>3</v>
      </c>
      <c r="ED15" s="187">
        <f t="shared" si="35"/>
        <v>0.56000000000000005</v>
      </c>
      <c r="EE15" s="154">
        <f t="shared" si="36"/>
        <v>0.15</v>
      </c>
      <c r="EF15" s="154">
        <f t="shared" si="37"/>
        <v>0.25</v>
      </c>
      <c r="EG15" s="160">
        <f t="shared" si="38"/>
        <v>0.4</v>
      </c>
      <c r="EH15" s="273">
        <f t="shared" si="39"/>
        <v>1</v>
      </c>
      <c r="EI15" s="187">
        <f t="shared" si="40"/>
        <v>6.4799999999999996E-2</v>
      </c>
      <c r="EJ15" s="273">
        <f t="shared" si="41"/>
        <v>3</v>
      </c>
      <c r="EK15" s="187">
        <f t="shared" si="42"/>
        <v>0.56000000000000005</v>
      </c>
      <c r="EL15" s="154">
        <f t="shared" si="43"/>
        <v>0.25</v>
      </c>
      <c r="EM15" s="154">
        <f t="shared" si="44"/>
        <v>0.25</v>
      </c>
      <c r="EN15" s="160">
        <f t="shared" si="45"/>
        <v>0.5</v>
      </c>
      <c r="EO15" s="273">
        <f t="shared" si="46"/>
        <v>1</v>
      </c>
      <c r="EP15" s="187">
        <f t="shared" si="47"/>
        <v>3.2399999999999998E-2</v>
      </c>
      <c r="EQ15" s="273">
        <f t="shared" si="48"/>
        <v>3</v>
      </c>
      <c r="ER15" s="187">
        <f t="shared" si="49"/>
        <v>0.56000000000000005</v>
      </c>
      <c r="ES15" s="154">
        <f t="shared" si="50"/>
        <v>0</v>
      </c>
      <c r="ET15" s="154">
        <f t="shared" si="51"/>
        <v>0</v>
      </c>
      <c r="EU15" s="160">
        <f t="shared" si="52"/>
        <v>0</v>
      </c>
      <c r="EV15" s="273">
        <f t="shared" si="53"/>
        <v>1</v>
      </c>
      <c r="EW15" s="187">
        <f t="shared" si="54"/>
        <v>3.2399999999999998E-2</v>
      </c>
      <c r="EX15" s="273">
        <f t="shared" si="55"/>
        <v>3</v>
      </c>
      <c r="EY15" s="187">
        <f t="shared" si="56"/>
        <v>0.56000000000000005</v>
      </c>
      <c r="EZ15" s="154">
        <f t="shared" si="57"/>
        <v>0</v>
      </c>
      <c r="FA15" s="154">
        <f t="shared" si="58"/>
        <v>0</v>
      </c>
      <c r="FB15" s="160">
        <f t="shared" si="59"/>
        <v>0</v>
      </c>
      <c r="FC15" s="273">
        <f t="shared" si="60"/>
        <v>1</v>
      </c>
      <c r="FD15" s="187">
        <f t="shared" si="61"/>
        <v>3.2399999999999998E-2</v>
      </c>
      <c r="FE15" s="273">
        <f t="shared" si="62"/>
        <v>3</v>
      </c>
      <c r="FF15" s="187">
        <f t="shared" si="63"/>
        <v>0.56000000000000005</v>
      </c>
      <c r="FG15" s="154">
        <f t="shared" si="64"/>
        <v>0</v>
      </c>
      <c r="FH15" s="154">
        <f t="shared" si="65"/>
        <v>0</v>
      </c>
      <c r="FI15" s="160">
        <f t="shared" si="66"/>
        <v>0</v>
      </c>
      <c r="FJ15" s="273">
        <f t="shared" si="67"/>
        <v>1</v>
      </c>
      <c r="FK15" s="187">
        <f t="shared" si="68"/>
        <v>3.2399999999999998E-2</v>
      </c>
      <c r="FL15" s="273">
        <f t="shared" si="69"/>
        <v>3</v>
      </c>
      <c r="FM15" s="187">
        <f t="shared" si="70"/>
        <v>0.56000000000000005</v>
      </c>
      <c r="FN15" s="154">
        <f t="shared" si="71"/>
        <v>0</v>
      </c>
      <c r="FO15" s="154">
        <f t="shared" si="72"/>
        <v>0</v>
      </c>
      <c r="FP15" s="160">
        <f t="shared" si="73"/>
        <v>0</v>
      </c>
      <c r="FQ15" s="273">
        <f t="shared" si="74"/>
        <v>1</v>
      </c>
      <c r="FR15" s="187">
        <f t="shared" si="75"/>
        <v>3.2399999999999998E-2</v>
      </c>
      <c r="FS15" s="273">
        <f t="shared" si="76"/>
        <v>3</v>
      </c>
      <c r="FT15" s="187">
        <f t="shared" si="77"/>
        <v>0.56000000000000005</v>
      </c>
      <c r="FU15" s="154">
        <f t="shared" si="78"/>
        <v>0</v>
      </c>
      <c r="FV15" s="154">
        <f t="shared" si="79"/>
        <v>0</v>
      </c>
      <c r="FW15" s="160">
        <f t="shared" si="80"/>
        <v>0</v>
      </c>
      <c r="FX15" s="273">
        <f t="shared" si="81"/>
        <v>1</v>
      </c>
      <c r="FY15" s="187">
        <f t="shared" si="82"/>
        <v>3.2399999999999998E-2</v>
      </c>
      <c r="FZ15" s="273">
        <f t="shared" si="83"/>
        <v>3</v>
      </c>
      <c r="GA15" s="187">
        <f t="shared" si="84"/>
        <v>0.56000000000000005</v>
      </c>
      <c r="GB15" s="154">
        <f t="shared" si="85"/>
        <v>0</v>
      </c>
      <c r="GC15" s="154">
        <f t="shared" si="86"/>
        <v>0</v>
      </c>
      <c r="GD15" s="160">
        <f t="shared" si="87"/>
        <v>0</v>
      </c>
      <c r="GE15" s="273">
        <f t="shared" si="88"/>
        <v>1</v>
      </c>
      <c r="GF15" s="187">
        <f t="shared" si="89"/>
        <v>3.2399999999999998E-2</v>
      </c>
      <c r="GG15" s="273">
        <f t="shared" si="90"/>
        <v>3</v>
      </c>
      <c r="GH15" s="187">
        <f t="shared" si="91"/>
        <v>0.56000000000000005</v>
      </c>
      <c r="GI15" s="187">
        <f t="shared" si="101"/>
        <v>0.6</v>
      </c>
      <c r="GJ15" s="157"/>
    </row>
    <row r="16" spans="1:193 1680:1680" ht="229.5" customHeight="1" x14ac:dyDescent="0.2">
      <c r="A16" s="148">
        <v>8</v>
      </c>
      <c r="B16" s="133" t="s">
        <v>232</v>
      </c>
      <c r="C16" s="133" t="s">
        <v>238</v>
      </c>
      <c r="D16" s="274" t="s">
        <v>205</v>
      </c>
      <c r="E16" s="133" t="s">
        <v>204</v>
      </c>
      <c r="F16" s="134" t="s">
        <v>222</v>
      </c>
      <c r="G16" s="133" t="s">
        <v>210</v>
      </c>
      <c r="H16" s="133" t="s">
        <v>169</v>
      </c>
      <c r="I16" s="132" t="s">
        <v>22</v>
      </c>
      <c r="J16" s="132" t="s">
        <v>53</v>
      </c>
      <c r="K16" s="132" t="s">
        <v>53</v>
      </c>
      <c r="L16" s="132" t="s">
        <v>53</v>
      </c>
      <c r="M16" s="132" t="s">
        <v>53</v>
      </c>
      <c r="N16" s="132" t="s">
        <v>54</v>
      </c>
      <c r="O16" s="132" t="s">
        <v>54</v>
      </c>
      <c r="P16" s="132" t="s">
        <v>54</v>
      </c>
      <c r="Q16" s="132" t="s">
        <v>53</v>
      </c>
      <c r="R16" s="132" t="s">
        <v>53</v>
      </c>
      <c r="S16" s="132" t="s">
        <v>54</v>
      </c>
      <c r="T16" s="132" t="s">
        <v>54</v>
      </c>
      <c r="U16" s="132" t="s">
        <v>54</v>
      </c>
      <c r="V16" s="132" t="s">
        <v>54</v>
      </c>
      <c r="W16" s="132" t="s">
        <v>54</v>
      </c>
      <c r="X16" s="132" t="s">
        <v>54</v>
      </c>
      <c r="Y16" s="132" t="s">
        <v>53</v>
      </c>
      <c r="Z16" s="132" t="s">
        <v>53</v>
      </c>
      <c r="AA16" s="132" t="s">
        <v>53</v>
      </c>
      <c r="AB16" s="132" t="s">
        <v>53</v>
      </c>
      <c r="AC16" s="155" t="str">
        <f t="shared" si="0"/>
        <v>3 - Media</v>
      </c>
      <c r="AD16" s="149">
        <f t="shared" si="1"/>
        <v>0.6</v>
      </c>
      <c r="AE16" s="155" t="str">
        <f t="shared" si="2"/>
        <v>4 - Mayor</v>
      </c>
      <c r="AF16" s="149">
        <f t="shared" si="3"/>
        <v>0.8</v>
      </c>
      <c r="AG16" s="156" t="str">
        <f t="shared" si="4"/>
        <v>ALTO</v>
      </c>
      <c r="AH16" s="149">
        <f t="shared" si="5"/>
        <v>0.48</v>
      </c>
      <c r="AI16" s="133" t="s">
        <v>237</v>
      </c>
      <c r="AJ16" s="133" t="s">
        <v>229</v>
      </c>
      <c r="AK16" s="133" t="s">
        <v>228</v>
      </c>
      <c r="AL16" s="133" t="s">
        <v>227</v>
      </c>
      <c r="AM16" s="134" t="s">
        <v>35</v>
      </c>
      <c r="AN16" s="164" t="s">
        <v>45</v>
      </c>
      <c r="AO16" s="164" t="s">
        <v>50</v>
      </c>
      <c r="AP16" s="134" t="s">
        <v>52</v>
      </c>
      <c r="AQ16" s="134" t="s">
        <v>35</v>
      </c>
      <c r="AR16" s="164" t="s">
        <v>46</v>
      </c>
      <c r="AS16" s="164" t="s">
        <v>50</v>
      </c>
      <c r="AT16" s="134" t="s">
        <v>52</v>
      </c>
      <c r="AU16" s="134" t="s">
        <v>35</v>
      </c>
      <c r="AV16" s="164" t="s">
        <v>45</v>
      </c>
      <c r="AW16" s="164" t="s">
        <v>50</v>
      </c>
      <c r="AX16" s="134" t="s">
        <v>52</v>
      </c>
      <c r="AY16" s="134" t="s">
        <v>34</v>
      </c>
      <c r="AZ16" s="164" t="s">
        <v>45</v>
      </c>
      <c r="BA16" s="164" t="s">
        <v>50</v>
      </c>
      <c r="BB16" s="134" t="s">
        <v>52</v>
      </c>
      <c r="BC16" s="134" t="s">
        <v>35</v>
      </c>
      <c r="BD16" s="164" t="s">
        <v>46</v>
      </c>
      <c r="BE16" s="164" t="s">
        <v>50</v>
      </c>
      <c r="BF16" s="134" t="s">
        <v>52</v>
      </c>
      <c r="BG16" s="134"/>
      <c r="BH16" s="164"/>
      <c r="BI16" s="164"/>
      <c r="BJ16" s="134"/>
      <c r="BK16" s="134"/>
      <c r="BL16" s="164"/>
      <c r="BM16" s="164"/>
      <c r="BN16" s="134"/>
      <c r="BO16" s="134"/>
      <c r="BP16" s="164"/>
      <c r="BQ16" s="164"/>
      <c r="BR16" s="134"/>
      <c r="BS16" s="134"/>
      <c r="BT16" s="164"/>
      <c r="BU16" s="164"/>
      <c r="BV16" s="134"/>
      <c r="BW16" s="134"/>
      <c r="BX16" s="164"/>
      <c r="BY16" s="164"/>
      <c r="BZ16" s="134"/>
      <c r="CA16" s="134"/>
      <c r="CB16" s="164"/>
      <c r="CC16" s="164"/>
      <c r="CD16" s="134"/>
      <c r="CE16" s="134"/>
      <c r="CF16" s="164"/>
      <c r="CG16" s="164"/>
      <c r="CH16" s="134"/>
      <c r="CI16" s="164"/>
      <c r="CJ16" s="164"/>
      <c r="CK16" s="134"/>
      <c r="CL16" s="159" t="str">
        <f t="shared" si="6"/>
        <v>1 - Muy Baja</v>
      </c>
      <c r="CM16" s="165">
        <f t="shared" si="7"/>
        <v>3.2399999999999998E-2</v>
      </c>
      <c r="CN16" s="159" t="str">
        <f t="shared" si="8"/>
        <v>4 - Mayor</v>
      </c>
      <c r="CO16" s="165">
        <f t="shared" si="92"/>
        <v>0.8</v>
      </c>
      <c r="CP16" s="145" t="str">
        <f t="shared" si="9"/>
        <v>MODERADO</v>
      </c>
      <c r="CQ16" s="149">
        <f t="shared" si="93"/>
        <v>2.5919999999999999E-2</v>
      </c>
      <c r="CR16" s="188" t="s">
        <v>226</v>
      </c>
      <c r="CS16" s="145">
        <f t="shared" si="94"/>
        <v>3</v>
      </c>
      <c r="CT16" s="134"/>
      <c r="CU16" s="188" t="s">
        <v>1261</v>
      </c>
      <c r="CV16" s="65" t="s">
        <v>1235</v>
      </c>
      <c r="CW16" s="158"/>
      <c r="CX16" s="160">
        <f t="shared" si="10"/>
        <v>9</v>
      </c>
      <c r="CY16" s="161">
        <f t="shared" si="95"/>
        <v>4</v>
      </c>
      <c r="CZ16" s="160" t="str">
        <f t="shared" si="96"/>
        <v>Mayor</v>
      </c>
      <c r="DA16" s="153">
        <f t="shared" si="97"/>
        <v>0.8</v>
      </c>
      <c r="DB16" s="154">
        <f t="shared" si="98"/>
        <v>0.15</v>
      </c>
      <c r="DC16" s="154">
        <f t="shared" si="11"/>
        <v>0.25</v>
      </c>
      <c r="DD16" s="160">
        <f t="shared" si="99"/>
        <v>0.4</v>
      </c>
      <c r="DE16" s="273">
        <f t="shared" si="12"/>
        <v>2</v>
      </c>
      <c r="DF16" s="187">
        <f t="shared" si="13"/>
        <v>0.36</v>
      </c>
      <c r="DG16" s="273">
        <f t="shared" si="100"/>
        <v>4</v>
      </c>
      <c r="DH16" s="273"/>
      <c r="DI16" s="187">
        <f t="shared" si="14"/>
        <v>0.8</v>
      </c>
      <c r="DJ16" s="154">
        <f t="shared" si="15"/>
        <v>0.25</v>
      </c>
      <c r="DK16" s="154">
        <f t="shared" si="16"/>
        <v>0.25</v>
      </c>
      <c r="DL16" s="160">
        <f t="shared" si="17"/>
        <v>0.5</v>
      </c>
      <c r="DM16" s="273">
        <f t="shared" si="18"/>
        <v>1</v>
      </c>
      <c r="DN16" s="187">
        <f t="shared" si="19"/>
        <v>0.18</v>
      </c>
      <c r="DO16" s="273">
        <f t="shared" si="20"/>
        <v>4</v>
      </c>
      <c r="DP16" s="187">
        <f t="shared" si="21"/>
        <v>0.8</v>
      </c>
      <c r="DQ16" s="154">
        <f t="shared" si="22"/>
        <v>0.15</v>
      </c>
      <c r="DR16" s="154">
        <f t="shared" si="23"/>
        <v>0.25</v>
      </c>
      <c r="DS16" s="160">
        <f t="shared" si="24"/>
        <v>0.4</v>
      </c>
      <c r="DT16" s="273">
        <f t="shared" si="25"/>
        <v>1</v>
      </c>
      <c r="DU16" s="187">
        <f t="shared" si="26"/>
        <v>0.108</v>
      </c>
      <c r="DV16" s="273">
        <f t="shared" si="27"/>
        <v>4</v>
      </c>
      <c r="DW16" s="187">
        <f t="shared" si="28"/>
        <v>0.8</v>
      </c>
      <c r="DX16" s="154">
        <f t="shared" si="29"/>
        <v>0.15</v>
      </c>
      <c r="DY16" s="154">
        <f t="shared" si="30"/>
        <v>0.25</v>
      </c>
      <c r="DZ16" s="160">
        <f t="shared" si="31"/>
        <v>0.4</v>
      </c>
      <c r="EA16" s="273">
        <f t="shared" si="32"/>
        <v>1</v>
      </c>
      <c r="EB16" s="187">
        <f t="shared" si="33"/>
        <v>6.4799999999999996E-2</v>
      </c>
      <c r="EC16" s="273">
        <f t="shared" si="34"/>
        <v>4</v>
      </c>
      <c r="ED16" s="187">
        <f t="shared" si="35"/>
        <v>0.8</v>
      </c>
      <c r="EE16" s="154">
        <f t="shared" si="36"/>
        <v>0.25</v>
      </c>
      <c r="EF16" s="154">
        <f t="shared" si="37"/>
        <v>0.25</v>
      </c>
      <c r="EG16" s="160">
        <f t="shared" si="38"/>
        <v>0.5</v>
      </c>
      <c r="EH16" s="273">
        <f t="shared" si="39"/>
        <v>1</v>
      </c>
      <c r="EI16" s="187">
        <f t="shared" si="40"/>
        <v>3.2399999999999998E-2</v>
      </c>
      <c r="EJ16" s="273">
        <f t="shared" si="41"/>
        <v>4</v>
      </c>
      <c r="EK16" s="187">
        <f t="shared" si="42"/>
        <v>0.8</v>
      </c>
      <c r="EL16" s="154">
        <f t="shared" si="43"/>
        <v>0</v>
      </c>
      <c r="EM16" s="154">
        <f t="shared" si="44"/>
        <v>0</v>
      </c>
      <c r="EN16" s="160">
        <f t="shared" si="45"/>
        <v>0</v>
      </c>
      <c r="EO16" s="273">
        <f t="shared" si="46"/>
        <v>1</v>
      </c>
      <c r="EP16" s="187">
        <f t="shared" si="47"/>
        <v>3.2399999999999998E-2</v>
      </c>
      <c r="EQ16" s="273">
        <f t="shared" si="48"/>
        <v>4</v>
      </c>
      <c r="ER16" s="187">
        <f t="shared" si="49"/>
        <v>0.8</v>
      </c>
      <c r="ES16" s="154">
        <f t="shared" si="50"/>
        <v>0</v>
      </c>
      <c r="ET16" s="154">
        <f t="shared" si="51"/>
        <v>0</v>
      </c>
      <c r="EU16" s="160">
        <f t="shared" si="52"/>
        <v>0</v>
      </c>
      <c r="EV16" s="273">
        <f t="shared" si="53"/>
        <v>1</v>
      </c>
      <c r="EW16" s="187">
        <f t="shared" si="54"/>
        <v>3.2399999999999998E-2</v>
      </c>
      <c r="EX16" s="273">
        <f t="shared" si="55"/>
        <v>4</v>
      </c>
      <c r="EY16" s="187">
        <f t="shared" si="56"/>
        <v>0.8</v>
      </c>
      <c r="EZ16" s="154">
        <f t="shared" si="57"/>
        <v>0</v>
      </c>
      <c r="FA16" s="154">
        <f t="shared" si="58"/>
        <v>0</v>
      </c>
      <c r="FB16" s="160">
        <f t="shared" si="59"/>
        <v>0</v>
      </c>
      <c r="FC16" s="273">
        <f t="shared" si="60"/>
        <v>1</v>
      </c>
      <c r="FD16" s="187">
        <f t="shared" si="61"/>
        <v>3.2399999999999998E-2</v>
      </c>
      <c r="FE16" s="273">
        <f t="shared" si="62"/>
        <v>4</v>
      </c>
      <c r="FF16" s="187">
        <f t="shared" si="63"/>
        <v>0.8</v>
      </c>
      <c r="FG16" s="154">
        <f t="shared" si="64"/>
        <v>0</v>
      </c>
      <c r="FH16" s="154">
        <f t="shared" si="65"/>
        <v>0</v>
      </c>
      <c r="FI16" s="160">
        <f t="shared" si="66"/>
        <v>0</v>
      </c>
      <c r="FJ16" s="273">
        <f t="shared" si="67"/>
        <v>1</v>
      </c>
      <c r="FK16" s="187">
        <f t="shared" si="68"/>
        <v>3.2399999999999998E-2</v>
      </c>
      <c r="FL16" s="273">
        <f t="shared" si="69"/>
        <v>4</v>
      </c>
      <c r="FM16" s="187">
        <f t="shared" si="70"/>
        <v>0.8</v>
      </c>
      <c r="FN16" s="154">
        <f t="shared" si="71"/>
        <v>0</v>
      </c>
      <c r="FO16" s="154">
        <f t="shared" si="72"/>
        <v>0</v>
      </c>
      <c r="FP16" s="160">
        <f t="shared" si="73"/>
        <v>0</v>
      </c>
      <c r="FQ16" s="273">
        <f t="shared" si="74"/>
        <v>1</v>
      </c>
      <c r="FR16" s="187">
        <f t="shared" si="75"/>
        <v>3.2399999999999998E-2</v>
      </c>
      <c r="FS16" s="273">
        <f t="shared" si="76"/>
        <v>4</v>
      </c>
      <c r="FT16" s="187">
        <f t="shared" si="77"/>
        <v>0.8</v>
      </c>
      <c r="FU16" s="154">
        <f t="shared" si="78"/>
        <v>0</v>
      </c>
      <c r="FV16" s="154">
        <f t="shared" si="79"/>
        <v>0</v>
      </c>
      <c r="FW16" s="160">
        <f t="shared" si="80"/>
        <v>0</v>
      </c>
      <c r="FX16" s="273">
        <f t="shared" si="81"/>
        <v>1</v>
      </c>
      <c r="FY16" s="187">
        <f t="shared" si="82"/>
        <v>3.2399999999999998E-2</v>
      </c>
      <c r="FZ16" s="273">
        <f t="shared" si="83"/>
        <v>4</v>
      </c>
      <c r="GA16" s="187">
        <f t="shared" si="84"/>
        <v>0.8</v>
      </c>
      <c r="GB16" s="154">
        <f t="shared" si="85"/>
        <v>0</v>
      </c>
      <c r="GC16" s="154">
        <f t="shared" si="86"/>
        <v>0</v>
      </c>
      <c r="GD16" s="160">
        <f t="shared" si="87"/>
        <v>0</v>
      </c>
      <c r="GE16" s="273">
        <f t="shared" si="88"/>
        <v>1</v>
      </c>
      <c r="GF16" s="187">
        <f t="shared" si="89"/>
        <v>3.2399999999999998E-2</v>
      </c>
      <c r="GG16" s="273">
        <f t="shared" si="90"/>
        <v>4</v>
      </c>
      <c r="GH16" s="187">
        <f t="shared" si="91"/>
        <v>0.8</v>
      </c>
      <c r="GI16" s="187">
        <f t="shared" si="101"/>
        <v>0.8</v>
      </c>
      <c r="GJ16" s="157"/>
    </row>
    <row r="17" spans="1:191" ht="196.5" customHeight="1" x14ac:dyDescent="0.2">
      <c r="A17" s="148">
        <v>9</v>
      </c>
      <c r="B17" s="133" t="s">
        <v>232</v>
      </c>
      <c r="C17" s="133" t="s">
        <v>236</v>
      </c>
      <c r="D17" s="274" t="s">
        <v>206</v>
      </c>
      <c r="E17" s="133" t="s">
        <v>204</v>
      </c>
      <c r="F17" s="134" t="s">
        <v>220</v>
      </c>
      <c r="G17" s="133" t="s">
        <v>210</v>
      </c>
      <c r="H17" s="133" t="s">
        <v>169</v>
      </c>
      <c r="I17" s="132" t="s">
        <v>22</v>
      </c>
      <c r="J17" s="132" t="s">
        <v>53</v>
      </c>
      <c r="K17" s="132" t="s">
        <v>53</v>
      </c>
      <c r="L17" s="132" t="s">
        <v>53</v>
      </c>
      <c r="M17" s="132" t="s">
        <v>53</v>
      </c>
      <c r="N17" s="132" t="s">
        <v>54</v>
      </c>
      <c r="O17" s="132" t="s">
        <v>54</v>
      </c>
      <c r="P17" s="132" t="s">
        <v>54</v>
      </c>
      <c r="Q17" s="132" t="s">
        <v>53</v>
      </c>
      <c r="R17" s="132" t="s">
        <v>53</v>
      </c>
      <c r="S17" s="132" t="s">
        <v>54</v>
      </c>
      <c r="T17" s="132" t="s">
        <v>54</v>
      </c>
      <c r="U17" s="132" t="s">
        <v>54</v>
      </c>
      <c r="V17" s="132" t="s">
        <v>54</v>
      </c>
      <c r="W17" s="132" t="s">
        <v>54</v>
      </c>
      <c r="X17" s="132" t="s">
        <v>54</v>
      </c>
      <c r="Y17" s="132" t="s">
        <v>53</v>
      </c>
      <c r="Z17" s="132" t="s">
        <v>53</v>
      </c>
      <c r="AA17" s="132" t="s">
        <v>53</v>
      </c>
      <c r="AB17" s="132" t="s">
        <v>53</v>
      </c>
      <c r="AC17" s="155" t="str">
        <f t="shared" si="0"/>
        <v>3 - Media</v>
      </c>
      <c r="AD17" s="149">
        <f t="shared" si="1"/>
        <v>0.6</v>
      </c>
      <c r="AE17" s="155" t="str">
        <f t="shared" si="2"/>
        <v>4 - Mayor</v>
      </c>
      <c r="AF17" s="149">
        <f t="shared" si="3"/>
        <v>0.8</v>
      </c>
      <c r="AG17" s="156" t="str">
        <f t="shared" si="4"/>
        <v>ALTO</v>
      </c>
      <c r="AH17" s="149">
        <f t="shared" si="5"/>
        <v>0.48</v>
      </c>
      <c r="AI17" s="133" t="s">
        <v>235</v>
      </c>
      <c r="AJ17" s="133" t="s">
        <v>229</v>
      </c>
      <c r="AK17" s="133" t="s">
        <v>228</v>
      </c>
      <c r="AL17" s="133" t="s">
        <v>234</v>
      </c>
      <c r="AM17" s="134" t="s">
        <v>35</v>
      </c>
      <c r="AN17" s="164" t="s">
        <v>45</v>
      </c>
      <c r="AO17" s="164" t="s">
        <v>50</v>
      </c>
      <c r="AP17" s="134" t="s">
        <v>52</v>
      </c>
      <c r="AQ17" s="134" t="s">
        <v>35</v>
      </c>
      <c r="AR17" s="164" t="s">
        <v>46</v>
      </c>
      <c r="AS17" s="164" t="s">
        <v>50</v>
      </c>
      <c r="AT17" s="134" t="s">
        <v>52</v>
      </c>
      <c r="AU17" s="134" t="s">
        <v>35</v>
      </c>
      <c r="AV17" s="164" t="s">
        <v>45</v>
      </c>
      <c r="AW17" s="164" t="s">
        <v>49</v>
      </c>
      <c r="AX17" s="134" t="s">
        <v>51</v>
      </c>
      <c r="AY17" s="134" t="s">
        <v>35</v>
      </c>
      <c r="AZ17" s="164" t="s">
        <v>45</v>
      </c>
      <c r="BA17" s="164" t="s">
        <v>50</v>
      </c>
      <c r="BB17" s="134" t="s">
        <v>52</v>
      </c>
      <c r="BC17" s="134" t="s">
        <v>34</v>
      </c>
      <c r="BD17" s="164" t="s">
        <v>45</v>
      </c>
      <c r="BE17" s="164" t="s">
        <v>50</v>
      </c>
      <c r="BF17" s="134" t="s">
        <v>52</v>
      </c>
      <c r="BG17" s="134"/>
      <c r="BH17" s="164"/>
      <c r="BI17" s="164"/>
      <c r="BJ17" s="134"/>
      <c r="BK17" s="134"/>
      <c r="BL17" s="164"/>
      <c r="BM17" s="164"/>
      <c r="BN17" s="134"/>
      <c r="BO17" s="134"/>
      <c r="BP17" s="164"/>
      <c r="BQ17" s="164"/>
      <c r="BR17" s="134"/>
      <c r="BS17" s="134"/>
      <c r="BT17" s="164"/>
      <c r="BU17" s="164"/>
      <c r="BV17" s="134"/>
      <c r="BW17" s="134"/>
      <c r="BX17" s="164"/>
      <c r="BY17" s="164"/>
      <c r="BZ17" s="134"/>
      <c r="CA17" s="134"/>
      <c r="CB17" s="164"/>
      <c r="CC17" s="164"/>
      <c r="CD17" s="134"/>
      <c r="CE17" s="134"/>
      <c r="CF17" s="164"/>
      <c r="CG17" s="164"/>
      <c r="CH17" s="134"/>
      <c r="CI17" s="164"/>
      <c r="CJ17" s="164"/>
      <c r="CK17" s="134"/>
      <c r="CL17" s="159" t="str">
        <f t="shared" si="6"/>
        <v>1 - Muy Baja</v>
      </c>
      <c r="CM17" s="165">
        <f t="shared" si="7"/>
        <v>6.4799999999999996E-2</v>
      </c>
      <c r="CN17" s="159" t="str">
        <f t="shared" si="8"/>
        <v>3 - Moderado</v>
      </c>
      <c r="CO17" s="165">
        <f t="shared" si="92"/>
        <v>0.6</v>
      </c>
      <c r="CP17" s="145" t="str">
        <f t="shared" si="9"/>
        <v>MODERADO</v>
      </c>
      <c r="CQ17" s="149">
        <f t="shared" si="93"/>
        <v>3.8879999999999998E-2</v>
      </c>
      <c r="CR17" s="188" t="s">
        <v>233</v>
      </c>
      <c r="CS17" s="145">
        <f t="shared" si="94"/>
        <v>3</v>
      </c>
      <c r="CT17" s="134"/>
      <c r="CU17" s="133" t="s">
        <v>1262</v>
      </c>
      <c r="CV17" s="65" t="s">
        <v>1235</v>
      </c>
      <c r="CW17" s="158"/>
      <c r="CX17" s="160">
        <f t="shared" si="10"/>
        <v>9</v>
      </c>
      <c r="CY17" s="161">
        <f t="shared" si="95"/>
        <v>4</v>
      </c>
      <c r="CZ17" s="160" t="str">
        <f t="shared" si="96"/>
        <v>Mayor</v>
      </c>
      <c r="DA17" s="153">
        <f t="shared" si="97"/>
        <v>0.8</v>
      </c>
      <c r="DB17" s="154">
        <f t="shared" si="98"/>
        <v>0.15</v>
      </c>
      <c r="DC17" s="154">
        <f t="shared" si="11"/>
        <v>0.25</v>
      </c>
      <c r="DD17" s="160">
        <f t="shared" si="99"/>
        <v>0.4</v>
      </c>
      <c r="DE17" s="273">
        <f t="shared" si="12"/>
        <v>2</v>
      </c>
      <c r="DF17" s="187">
        <f t="shared" si="13"/>
        <v>0.36</v>
      </c>
      <c r="DG17" s="273">
        <f t="shared" si="100"/>
        <v>4</v>
      </c>
      <c r="DH17" s="273"/>
      <c r="DI17" s="187">
        <f t="shared" si="14"/>
        <v>0.8</v>
      </c>
      <c r="DJ17" s="154">
        <f t="shared" si="15"/>
        <v>0.25</v>
      </c>
      <c r="DK17" s="154">
        <f t="shared" si="16"/>
        <v>0.25</v>
      </c>
      <c r="DL17" s="160">
        <f t="shared" si="17"/>
        <v>0.5</v>
      </c>
      <c r="DM17" s="273">
        <f t="shared" si="18"/>
        <v>1</v>
      </c>
      <c r="DN17" s="187">
        <f t="shared" si="19"/>
        <v>0.18</v>
      </c>
      <c r="DO17" s="273">
        <f t="shared" si="20"/>
        <v>4</v>
      </c>
      <c r="DP17" s="187">
        <f t="shared" si="21"/>
        <v>0.8</v>
      </c>
      <c r="DQ17" s="154">
        <f t="shared" si="22"/>
        <v>0.15</v>
      </c>
      <c r="DR17" s="154">
        <f t="shared" si="23"/>
        <v>0.15</v>
      </c>
      <c r="DS17" s="160">
        <f t="shared" si="24"/>
        <v>0.3</v>
      </c>
      <c r="DT17" s="273">
        <f t="shared" si="25"/>
        <v>1</v>
      </c>
      <c r="DU17" s="187">
        <f t="shared" si="26"/>
        <v>0.18</v>
      </c>
      <c r="DV17" s="273">
        <f t="shared" si="27"/>
        <v>3</v>
      </c>
      <c r="DW17" s="187">
        <f t="shared" si="28"/>
        <v>0.56000000000000005</v>
      </c>
      <c r="DX17" s="154">
        <f t="shared" si="29"/>
        <v>0.15</v>
      </c>
      <c r="DY17" s="154">
        <f t="shared" si="30"/>
        <v>0.25</v>
      </c>
      <c r="DZ17" s="160">
        <f t="shared" si="31"/>
        <v>0.4</v>
      </c>
      <c r="EA17" s="273">
        <f t="shared" si="32"/>
        <v>1</v>
      </c>
      <c r="EB17" s="187">
        <f t="shared" si="33"/>
        <v>0.108</v>
      </c>
      <c r="EC17" s="273">
        <f t="shared" si="34"/>
        <v>3</v>
      </c>
      <c r="ED17" s="187">
        <f t="shared" si="35"/>
        <v>0.56000000000000005</v>
      </c>
      <c r="EE17" s="154">
        <f t="shared" si="36"/>
        <v>0.15</v>
      </c>
      <c r="EF17" s="154">
        <f t="shared" si="37"/>
        <v>0.25</v>
      </c>
      <c r="EG17" s="160">
        <f t="shared" si="38"/>
        <v>0.4</v>
      </c>
      <c r="EH17" s="273">
        <f t="shared" si="39"/>
        <v>1</v>
      </c>
      <c r="EI17" s="187">
        <f t="shared" si="40"/>
        <v>6.4799999999999996E-2</v>
      </c>
      <c r="EJ17" s="273">
        <f t="shared" si="41"/>
        <v>3</v>
      </c>
      <c r="EK17" s="187">
        <f t="shared" si="42"/>
        <v>0.56000000000000005</v>
      </c>
      <c r="EL17" s="154">
        <f t="shared" si="43"/>
        <v>0</v>
      </c>
      <c r="EM17" s="154">
        <f t="shared" si="44"/>
        <v>0</v>
      </c>
      <c r="EN17" s="160">
        <f t="shared" si="45"/>
        <v>0</v>
      </c>
      <c r="EO17" s="273">
        <f t="shared" si="46"/>
        <v>1</v>
      </c>
      <c r="EP17" s="187">
        <f t="shared" si="47"/>
        <v>6.4799999999999996E-2</v>
      </c>
      <c r="EQ17" s="273">
        <f t="shared" si="48"/>
        <v>3</v>
      </c>
      <c r="ER17" s="187">
        <f t="shared" si="49"/>
        <v>0.56000000000000005</v>
      </c>
      <c r="ES17" s="154">
        <f t="shared" si="50"/>
        <v>0</v>
      </c>
      <c r="ET17" s="154">
        <f t="shared" si="51"/>
        <v>0</v>
      </c>
      <c r="EU17" s="160">
        <f t="shared" si="52"/>
        <v>0</v>
      </c>
      <c r="EV17" s="273">
        <f t="shared" si="53"/>
        <v>1</v>
      </c>
      <c r="EW17" s="187">
        <f t="shared" si="54"/>
        <v>6.4799999999999996E-2</v>
      </c>
      <c r="EX17" s="273">
        <f t="shared" si="55"/>
        <v>3</v>
      </c>
      <c r="EY17" s="187">
        <f t="shared" si="56"/>
        <v>0.56000000000000005</v>
      </c>
      <c r="EZ17" s="154">
        <f t="shared" si="57"/>
        <v>0</v>
      </c>
      <c r="FA17" s="154">
        <f t="shared" si="58"/>
        <v>0</v>
      </c>
      <c r="FB17" s="160">
        <f t="shared" si="59"/>
        <v>0</v>
      </c>
      <c r="FC17" s="273">
        <f t="shared" si="60"/>
        <v>1</v>
      </c>
      <c r="FD17" s="187">
        <f t="shared" si="61"/>
        <v>6.4799999999999996E-2</v>
      </c>
      <c r="FE17" s="273">
        <f t="shared" si="62"/>
        <v>3</v>
      </c>
      <c r="FF17" s="187">
        <f t="shared" si="63"/>
        <v>0.56000000000000005</v>
      </c>
      <c r="FG17" s="154">
        <f t="shared" si="64"/>
        <v>0</v>
      </c>
      <c r="FH17" s="154">
        <f t="shared" si="65"/>
        <v>0</v>
      </c>
      <c r="FI17" s="160">
        <f t="shared" si="66"/>
        <v>0</v>
      </c>
      <c r="FJ17" s="273">
        <f t="shared" si="67"/>
        <v>1</v>
      </c>
      <c r="FK17" s="187">
        <f t="shared" si="68"/>
        <v>6.4799999999999996E-2</v>
      </c>
      <c r="FL17" s="273">
        <f t="shared" si="69"/>
        <v>3</v>
      </c>
      <c r="FM17" s="187">
        <f t="shared" si="70"/>
        <v>0.56000000000000005</v>
      </c>
      <c r="FN17" s="154">
        <f t="shared" si="71"/>
        <v>0</v>
      </c>
      <c r="FO17" s="154">
        <f t="shared" si="72"/>
        <v>0</v>
      </c>
      <c r="FP17" s="160">
        <f t="shared" si="73"/>
        <v>0</v>
      </c>
      <c r="FQ17" s="273">
        <f t="shared" si="74"/>
        <v>1</v>
      </c>
      <c r="FR17" s="187">
        <f t="shared" si="75"/>
        <v>6.4799999999999996E-2</v>
      </c>
      <c r="FS17" s="273">
        <f t="shared" si="76"/>
        <v>3</v>
      </c>
      <c r="FT17" s="187">
        <f t="shared" si="77"/>
        <v>0.56000000000000005</v>
      </c>
      <c r="FU17" s="154">
        <f t="shared" si="78"/>
        <v>0</v>
      </c>
      <c r="FV17" s="154">
        <f t="shared" si="79"/>
        <v>0</v>
      </c>
      <c r="FW17" s="160">
        <f t="shared" si="80"/>
        <v>0</v>
      </c>
      <c r="FX17" s="273">
        <f t="shared" si="81"/>
        <v>1</v>
      </c>
      <c r="FY17" s="187">
        <f t="shared" si="82"/>
        <v>6.4799999999999996E-2</v>
      </c>
      <c r="FZ17" s="273">
        <f t="shared" si="83"/>
        <v>3</v>
      </c>
      <c r="GA17" s="187">
        <f t="shared" si="84"/>
        <v>0.56000000000000005</v>
      </c>
      <c r="GB17" s="154">
        <f t="shared" si="85"/>
        <v>0</v>
      </c>
      <c r="GC17" s="154">
        <f t="shared" si="86"/>
        <v>0</v>
      </c>
      <c r="GD17" s="160">
        <f t="shared" si="87"/>
        <v>0</v>
      </c>
      <c r="GE17" s="273">
        <f t="shared" si="88"/>
        <v>1</v>
      </c>
      <c r="GF17" s="187">
        <f t="shared" si="89"/>
        <v>6.4799999999999996E-2</v>
      </c>
      <c r="GG17" s="273">
        <f t="shared" si="90"/>
        <v>3</v>
      </c>
      <c r="GH17" s="187">
        <f t="shared" si="91"/>
        <v>0.56000000000000005</v>
      </c>
      <c r="GI17" s="187">
        <f t="shared" si="101"/>
        <v>0.6</v>
      </c>
    </row>
    <row r="18" spans="1:191" ht="162" customHeight="1" x14ac:dyDescent="0.2">
      <c r="A18" s="148">
        <v>10</v>
      </c>
      <c r="B18" s="133" t="s">
        <v>232</v>
      </c>
      <c r="C18" s="133" t="s">
        <v>231</v>
      </c>
      <c r="D18" s="274" t="s">
        <v>205</v>
      </c>
      <c r="E18" s="133" t="s">
        <v>204</v>
      </c>
      <c r="F18" s="134" t="s">
        <v>222</v>
      </c>
      <c r="G18" s="133" t="s">
        <v>210</v>
      </c>
      <c r="H18" s="133" t="s">
        <v>169</v>
      </c>
      <c r="I18" s="132" t="s">
        <v>22</v>
      </c>
      <c r="J18" s="132" t="s">
        <v>53</v>
      </c>
      <c r="K18" s="132" t="s">
        <v>53</v>
      </c>
      <c r="L18" s="132" t="s">
        <v>53</v>
      </c>
      <c r="M18" s="132" t="s">
        <v>53</v>
      </c>
      <c r="N18" s="132" t="s">
        <v>54</v>
      </c>
      <c r="O18" s="132" t="s">
        <v>54</v>
      </c>
      <c r="P18" s="132" t="s">
        <v>54</v>
      </c>
      <c r="Q18" s="132" t="s">
        <v>53</v>
      </c>
      <c r="R18" s="132" t="s">
        <v>53</v>
      </c>
      <c r="S18" s="132" t="s">
        <v>54</v>
      </c>
      <c r="T18" s="132" t="s">
        <v>54</v>
      </c>
      <c r="U18" s="132" t="s">
        <v>54</v>
      </c>
      <c r="V18" s="132" t="s">
        <v>54</v>
      </c>
      <c r="W18" s="132" t="s">
        <v>54</v>
      </c>
      <c r="X18" s="132" t="s">
        <v>54</v>
      </c>
      <c r="Y18" s="132" t="s">
        <v>53</v>
      </c>
      <c r="Z18" s="132" t="s">
        <v>53</v>
      </c>
      <c r="AA18" s="132" t="s">
        <v>53</v>
      </c>
      <c r="AB18" s="132" t="s">
        <v>53</v>
      </c>
      <c r="AC18" s="155" t="str">
        <f t="shared" si="0"/>
        <v>3 - Media</v>
      </c>
      <c r="AD18" s="149">
        <f t="shared" si="1"/>
        <v>0.6</v>
      </c>
      <c r="AE18" s="155" t="str">
        <f t="shared" si="2"/>
        <v>4 - Mayor</v>
      </c>
      <c r="AF18" s="149">
        <f t="shared" si="3"/>
        <v>0.8</v>
      </c>
      <c r="AG18" s="156" t="str">
        <f t="shared" si="4"/>
        <v>ALTO</v>
      </c>
      <c r="AH18" s="149">
        <f t="shared" si="5"/>
        <v>0.48</v>
      </c>
      <c r="AI18" s="133" t="s">
        <v>230</v>
      </c>
      <c r="AJ18" s="133" t="s">
        <v>229</v>
      </c>
      <c r="AK18" s="133" t="s">
        <v>228</v>
      </c>
      <c r="AL18" s="133" t="s">
        <v>227</v>
      </c>
      <c r="AM18" s="134" t="s">
        <v>35</v>
      </c>
      <c r="AN18" s="164" t="s">
        <v>45</v>
      </c>
      <c r="AO18" s="164" t="s">
        <v>50</v>
      </c>
      <c r="AP18" s="134" t="s">
        <v>52</v>
      </c>
      <c r="AQ18" s="134" t="s">
        <v>35</v>
      </c>
      <c r="AR18" s="164" t="s">
        <v>46</v>
      </c>
      <c r="AS18" s="164" t="s">
        <v>50</v>
      </c>
      <c r="AT18" s="134" t="s">
        <v>52</v>
      </c>
      <c r="AU18" s="134" t="s">
        <v>35</v>
      </c>
      <c r="AV18" s="164" t="s">
        <v>45</v>
      </c>
      <c r="AW18" s="164" t="s">
        <v>50</v>
      </c>
      <c r="AX18" s="134" t="s">
        <v>52</v>
      </c>
      <c r="AY18" s="134" t="s">
        <v>34</v>
      </c>
      <c r="AZ18" s="164" t="s">
        <v>45</v>
      </c>
      <c r="BA18" s="164" t="s">
        <v>50</v>
      </c>
      <c r="BB18" s="134" t="s">
        <v>52</v>
      </c>
      <c r="BC18" s="134"/>
      <c r="BD18" s="164"/>
      <c r="BE18" s="164"/>
      <c r="BF18" s="134"/>
      <c r="BG18" s="134"/>
      <c r="BH18" s="164"/>
      <c r="BI18" s="164"/>
      <c r="BJ18" s="134"/>
      <c r="BK18" s="134"/>
      <c r="BL18" s="164"/>
      <c r="BM18" s="164"/>
      <c r="BN18" s="134"/>
      <c r="BO18" s="134"/>
      <c r="BP18" s="164"/>
      <c r="BQ18" s="164"/>
      <c r="BR18" s="134"/>
      <c r="BS18" s="134"/>
      <c r="BT18" s="164"/>
      <c r="BU18" s="164"/>
      <c r="BV18" s="134"/>
      <c r="BW18" s="134"/>
      <c r="BX18" s="164"/>
      <c r="BY18" s="164"/>
      <c r="BZ18" s="134"/>
      <c r="CA18" s="134"/>
      <c r="CB18" s="164"/>
      <c r="CC18" s="164"/>
      <c r="CD18" s="134"/>
      <c r="CE18" s="134"/>
      <c r="CF18" s="164"/>
      <c r="CG18" s="164"/>
      <c r="CH18" s="134"/>
      <c r="CI18" s="164"/>
      <c r="CJ18" s="164"/>
      <c r="CK18" s="134"/>
      <c r="CL18" s="159" t="str">
        <f t="shared" si="6"/>
        <v>1 - Muy Baja</v>
      </c>
      <c r="CM18" s="165">
        <f t="shared" si="7"/>
        <v>6.4799999999999996E-2</v>
      </c>
      <c r="CN18" s="159" t="str">
        <f t="shared" si="8"/>
        <v>4 - Mayor</v>
      </c>
      <c r="CO18" s="165">
        <f t="shared" si="92"/>
        <v>0.8</v>
      </c>
      <c r="CP18" s="145" t="str">
        <f t="shared" si="9"/>
        <v>MODERADO</v>
      </c>
      <c r="CQ18" s="149">
        <f t="shared" si="93"/>
        <v>5.1839999999999997E-2</v>
      </c>
      <c r="CR18" s="188" t="s">
        <v>226</v>
      </c>
      <c r="CS18" s="145">
        <f t="shared" si="94"/>
        <v>3</v>
      </c>
      <c r="CT18" s="134"/>
      <c r="CU18" s="133" t="s">
        <v>1263</v>
      </c>
      <c r="CV18" s="65" t="s">
        <v>1235</v>
      </c>
      <c r="CW18" s="158"/>
      <c r="CX18" s="160">
        <f t="shared" si="10"/>
        <v>9</v>
      </c>
      <c r="CY18" s="161">
        <f t="shared" si="95"/>
        <v>4</v>
      </c>
      <c r="CZ18" s="160" t="str">
        <f t="shared" si="96"/>
        <v>Mayor</v>
      </c>
      <c r="DA18" s="153">
        <f t="shared" si="97"/>
        <v>0.8</v>
      </c>
      <c r="DB18" s="154">
        <f t="shared" si="98"/>
        <v>0.15</v>
      </c>
      <c r="DC18" s="154">
        <f t="shared" si="11"/>
        <v>0.25</v>
      </c>
      <c r="DD18" s="160">
        <f t="shared" si="99"/>
        <v>0.4</v>
      </c>
      <c r="DE18" s="273">
        <f t="shared" si="12"/>
        <v>2</v>
      </c>
      <c r="DF18" s="187">
        <f t="shared" si="13"/>
        <v>0.36</v>
      </c>
      <c r="DG18" s="273">
        <f t="shared" si="100"/>
        <v>4</v>
      </c>
      <c r="DH18" s="273"/>
      <c r="DI18" s="187">
        <f t="shared" si="14"/>
        <v>0.8</v>
      </c>
      <c r="DJ18" s="154">
        <f t="shared" si="15"/>
        <v>0.25</v>
      </c>
      <c r="DK18" s="154">
        <f t="shared" si="16"/>
        <v>0.25</v>
      </c>
      <c r="DL18" s="160">
        <f t="shared" si="17"/>
        <v>0.5</v>
      </c>
      <c r="DM18" s="273">
        <f t="shared" si="18"/>
        <v>1</v>
      </c>
      <c r="DN18" s="187">
        <f t="shared" si="19"/>
        <v>0.18</v>
      </c>
      <c r="DO18" s="273">
        <f t="shared" si="20"/>
        <v>4</v>
      </c>
      <c r="DP18" s="187">
        <f t="shared" si="21"/>
        <v>0.8</v>
      </c>
      <c r="DQ18" s="154">
        <f t="shared" si="22"/>
        <v>0.15</v>
      </c>
      <c r="DR18" s="154">
        <f t="shared" si="23"/>
        <v>0.25</v>
      </c>
      <c r="DS18" s="160">
        <f t="shared" si="24"/>
        <v>0.4</v>
      </c>
      <c r="DT18" s="273">
        <f t="shared" si="25"/>
        <v>1</v>
      </c>
      <c r="DU18" s="187">
        <f t="shared" si="26"/>
        <v>0.108</v>
      </c>
      <c r="DV18" s="273">
        <f t="shared" si="27"/>
        <v>4</v>
      </c>
      <c r="DW18" s="187">
        <f t="shared" si="28"/>
        <v>0.8</v>
      </c>
      <c r="DX18" s="154">
        <f t="shared" si="29"/>
        <v>0.15</v>
      </c>
      <c r="DY18" s="154">
        <f>IF(BA18="",0,IF(BA18="Preventivo",0.25,IF(BA18="Detectivo",0.15,IF(#REF!="Correctivo",0.1,0))))</f>
        <v>0.25</v>
      </c>
      <c r="DZ18" s="160">
        <f t="shared" si="31"/>
        <v>0.4</v>
      </c>
      <c r="EA18" s="273">
        <f t="shared" si="32"/>
        <v>1</v>
      </c>
      <c r="EB18" s="187">
        <f t="shared" si="33"/>
        <v>6.4799999999999996E-2</v>
      </c>
      <c r="EC18" s="273">
        <f t="shared" si="34"/>
        <v>4</v>
      </c>
      <c r="ED18" s="187">
        <f t="shared" si="35"/>
        <v>0.8</v>
      </c>
      <c r="EE18" s="154">
        <f t="shared" si="36"/>
        <v>0</v>
      </c>
      <c r="EF18" s="154">
        <f t="shared" si="37"/>
        <v>0</v>
      </c>
      <c r="EG18" s="160">
        <f t="shared" si="38"/>
        <v>0</v>
      </c>
      <c r="EH18" s="273">
        <f t="shared" si="39"/>
        <v>1</v>
      </c>
      <c r="EI18" s="187">
        <f t="shared" si="40"/>
        <v>6.4799999999999996E-2</v>
      </c>
      <c r="EJ18" s="273">
        <f t="shared" si="41"/>
        <v>4</v>
      </c>
      <c r="EK18" s="187">
        <f t="shared" si="42"/>
        <v>0.8</v>
      </c>
      <c r="EL18" s="154">
        <f t="shared" si="43"/>
        <v>0</v>
      </c>
      <c r="EM18" s="154">
        <f t="shared" si="44"/>
        <v>0</v>
      </c>
      <c r="EN18" s="160">
        <f t="shared" si="45"/>
        <v>0</v>
      </c>
      <c r="EO18" s="273">
        <f t="shared" si="46"/>
        <v>1</v>
      </c>
      <c r="EP18" s="187">
        <f t="shared" si="47"/>
        <v>6.4799999999999996E-2</v>
      </c>
      <c r="EQ18" s="273">
        <f t="shared" si="48"/>
        <v>4</v>
      </c>
      <c r="ER18" s="187">
        <f t="shared" si="49"/>
        <v>0.8</v>
      </c>
      <c r="ES18" s="154">
        <f t="shared" si="50"/>
        <v>0</v>
      </c>
      <c r="ET18" s="154">
        <f t="shared" si="51"/>
        <v>0</v>
      </c>
      <c r="EU18" s="160">
        <f t="shared" si="52"/>
        <v>0</v>
      </c>
      <c r="EV18" s="273">
        <f t="shared" si="53"/>
        <v>1</v>
      </c>
      <c r="EW18" s="187">
        <f t="shared" si="54"/>
        <v>6.4799999999999996E-2</v>
      </c>
      <c r="EX18" s="273">
        <f t="shared" si="55"/>
        <v>4</v>
      </c>
      <c r="EY18" s="187">
        <f t="shared" si="56"/>
        <v>0.8</v>
      </c>
      <c r="EZ18" s="154">
        <f t="shared" si="57"/>
        <v>0</v>
      </c>
      <c r="FA18" s="154">
        <f t="shared" si="58"/>
        <v>0</v>
      </c>
      <c r="FB18" s="160">
        <f t="shared" si="59"/>
        <v>0</v>
      </c>
      <c r="FC18" s="273">
        <f t="shared" si="60"/>
        <v>1</v>
      </c>
      <c r="FD18" s="187">
        <f t="shared" si="61"/>
        <v>6.4799999999999996E-2</v>
      </c>
      <c r="FE18" s="273">
        <f t="shared" si="62"/>
        <v>4</v>
      </c>
      <c r="FF18" s="187">
        <f t="shared" si="63"/>
        <v>0.8</v>
      </c>
      <c r="FG18" s="154">
        <f t="shared" si="64"/>
        <v>0</v>
      </c>
      <c r="FH18" s="154">
        <f t="shared" si="65"/>
        <v>0</v>
      </c>
      <c r="FI18" s="160">
        <f t="shared" si="66"/>
        <v>0</v>
      </c>
      <c r="FJ18" s="273">
        <f t="shared" si="67"/>
        <v>1</v>
      </c>
      <c r="FK18" s="187">
        <f t="shared" si="68"/>
        <v>6.4799999999999996E-2</v>
      </c>
      <c r="FL18" s="273">
        <f t="shared" si="69"/>
        <v>4</v>
      </c>
      <c r="FM18" s="187">
        <f t="shared" si="70"/>
        <v>0.8</v>
      </c>
      <c r="FN18" s="154">
        <f t="shared" si="71"/>
        <v>0</v>
      </c>
      <c r="FO18" s="154">
        <f t="shared" si="72"/>
        <v>0</v>
      </c>
      <c r="FP18" s="160">
        <f t="shared" si="73"/>
        <v>0</v>
      </c>
      <c r="FQ18" s="273">
        <f t="shared" si="74"/>
        <v>1</v>
      </c>
      <c r="FR18" s="187">
        <f t="shared" si="75"/>
        <v>6.4799999999999996E-2</v>
      </c>
      <c r="FS18" s="273">
        <f t="shared" si="76"/>
        <v>4</v>
      </c>
      <c r="FT18" s="187">
        <f t="shared" si="77"/>
        <v>0.8</v>
      </c>
      <c r="FU18" s="154">
        <f t="shared" si="78"/>
        <v>0</v>
      </c>
      <c r="FV18" s="154">
        <f t="shared" si="79"/>
        <v>0</v>
      </c>
      <c r="FW18" s="160">
        <f t="shared" si="80"/>
        <v>0</v>
      </c>
      <c r="FX18" s="273">
        <f t="shared" si="81"/>
        <v>1</v>
      </c>
      <c r="FY18" s="187">
        <f t="shared" si="82"/>
        <v>6.4799999999999996E-2</v>
      </c>
      <c r="FZ18" s="273">
        <f t="shared" si="83"/>
        <v>4</v>
      </c>
      <c r="GA18" s="187">
        <f t="shared" si="84"/>
        <v>0.8</v>
      </c>
      <c r="GB18" s="154">
        <f t="shared" si="85"/>
        <v>0</v>
      </c>
      <c r="GC18" s="154">
        <f t="shared" si="86"/>
        <v>0</v>
      </c>
      <c r="GD18" s="160">
        <f t="shared" si="87"/>
        <v>0</v>
      </c>
      <c r="GE18" s="273">
        <f t="shared" si="88"/>
        <v>1</v>
      </c>
      <c r="GF18" s="187">
        <f t="shared" si="89"/>
        <v>6.4799999999999996E-2</v>
      </c>
      <c r="GG18" s="273">
        <f t="shared" si="90"/>
        <v>4</v>
      </c>
      <c r="GH18" s="187">
        <f t="shared" si="91"/>
        <v>0.8</v>
      </c>
      <c r="GI18" s="187">
        <f t="shared" si="101"/>
        <v>0.8</v>
      </c>
    </row>
    <row r="602" spans="1:1 1680:1689" ht="13.2" x14ac:dyDescent="0.25">
      <c r="A602" s="131" t="s">
        <v>225</v>
      </c>
      <c r="BLP602" s="131" t="s">
        <v>225</v>
      </c>
      <c r="BLQ602" s="18"/>
      <c r="BLR602" s="18"/>
      <c r="BLS602" s="18"/>
      <c r="BLT602" s="18"/>
      <c r="BLU602" s="18"/>
      <c r="BLV602" s="18"/>
      <c r="BLW602" s="18"/>
      <c r="BLX602" s="18"/>
      <c r="BLY602" s="18"/>
    </row>
    <row r="603" spans="1:1 1680:1689" ht="13.2" x14ac:dyDescent="0.25">
      <c r="BLP603" s="18"/>
      <c r="BLQ603" s="18"/>
      <c r="BLR603" s="18"/>
      <c r="BLS603" s="18"/>
      <c r="BLT603" s="18"/>
      <c r="BLU603" s="18"/>
      <c r="BLV603" s="18"/>
      <c r="BLW603" s="467" t="s">
        <v>33</v>
      </c>
      <c r="BLX603" s="467"/>
      <c r="BLY603" s="467"/>
    </row>
    <row r="604" spans="1:1 1680:1689" ht="13.2" x14ac:dyDescent="0.25">
      <c r="BLP604" s="18"/>
      <c r="BLQ604" s="18"/>
      <c r="BLR604" s="18"/>
      <c r="BLS604" s="18"/>
      <c r="BLT604" s="18"/>
      <c r="BLU604" s="43">
        <v>1</v>
      </c>
      <c r="BLV604" s="43">
        <v>2</v>
      </c>
      <c r="BLW604" s="43">
        <v>3</v>
      </c>
      <c r="BLX604" s="42">
        <v>4</v>
      </c>
      <c r="BLY604" s="42">
        <v>5</v>
      </c>
    </row>
    <row r="605" spans="1:1 1680:1689" ht="13.2" x14ac:dyDescent="0.25">
      <c r="BLP605" s="18"/>
      <c r="BLQ605" s="18"/>
      <c r="BLR605" s="18"/>
      <c r="BLS605" s="18"/>
      <c r="BLT605" s="18"/>
      <c r="BLU605" s="22" t="s">
        <v>32</v>
      </c>
      <c r="BLV605" s="22" t="s">
        <v>31</v>
      </c>
      <c r="BLW605" s="22" t="s">
        <v>30</v>
      </c>
      <c r="BLX605" s="22" t="s">
        <v>29</v>
      </c>
      <c r="BLY605" s="22" t="s">
        <v>28</v>
      </c>
    </row>
    <row r="606" spans="1:1 1680:1689" ht="13.2" x14ac:dyDescent="0.25">
      <c r="BLP606" s="18"/>
      <c r="BLQ606" s="18"/>
      <c r="BLR606" s="18"/>
      <c r="BLS606" s="18"/>
      <c r="BLT606" s="18"/>
      <c r="BLU606" s="43">
        <v>1</v>
      </c>
      <c r="BLV606" s="43">
        <v>2</v>
      </c>
      <c r="BLW606" s="43">
        <v>3</v>
      </c>
      <c r="BLX606" s="42">
        <v>4</v>
      </c>
      <c r="BLY606" s="42">
        <v>5</v>
      </c>
    </row>
    <row r="607" spans="1:1 1680:1689" ht="28.8" customHeight="1" x14ac:dyDescent="0.25">
      <c r="BLP607" s="18"/>
      <c r="BLQ607" s="468" t="s">
        <v>27</v>
      </c>
      <c r="BLR607" s="19">
        <v>5</v>
      </c>
      <c r="BLS607" s="22" t="s">
        <v>26</v>
      </c>
      <c r="BLT607" s="19">
        <v>5</v>
      </c>
      <c r="BLU607" s="38" t="s">
        <v>15</v>
      </c>
      <c r="BLV607" s="40" t="s">
        <v>14</v>
      </c>
      <c r="BLW607" s="40" t="s">
        <v>14</v>
      </c>
      <c r="BLX607" s="41" t="s">
        <v>13</v>
      </c>
      <c r="BLY607" s="41" t="s">
        <v>13</v>
      </c>
    </row>
    <row r="608" spans="1:1 1680:1689" ht="28.8" customHeight="1" x14ac:dyDescent="0.25">
      <c r="BLP608" s="18"/>
      <c r="BLQ608" s="468"/>
      <c r="BLR608" s="19">
        <v>4</v>
      </c>
      <c r="BLS608" s="22" t="s">
        <v>24</v>
      </c>
      <c r="BLT608" s="19">
        <v>4</v>
      </c>
      <c r="BLU608" s="38" t="s">
        <v>15</v>
      </c>
      <c r="BLV608" s="38" t="s">
        <v>15</v>
      </c>
      <c r="BLW608" s="40" t="s">
        <v>14</v>
      </c>
      <c r="BLX608" s="41" t="s">
        <v>13</v>
      </c>
      <c r="BLY608" s="41" t="s">
        <v>13</v>
      </c>
    </row>
    <row r="609" spans="1680:1693" ht="28.8" customHeight="1" x14ac:dyDescent="0.25">
      <c r="BLP609" s="18"/>
      <c r="BLQ609" s="468"/>
      <c r="BLR609" s="19">
        <v>3</v>
      </c>
      <c r="BLS609" s="22" t="s">
        <v>22</v>
      </c>
      <c r="BLT609" s="19">
        <v>3</v>
      </c>
      <c r="BLU609" s="38" t="s">
        <v>15</v>
      </c>
      <c r="BLV609" s="38" t="s">
        <v>15</v>
      </c>
      <c r="BLW609" s="40" t="s">
        <v>14</v>
      </c>
      <c r="BLX609" s="40" t="s">
        <v>14</v>
      </c>
      <c r="BLY609" s="40" t="s">
        <v>14</v>
      </c>
      <c r="BLZ609" s="37"/>
      <c r="BMA609" s="37"/>
      <c r="BMB609" s="37"/>
      <c r="BMC609" s="37"/>
    </row>
    <row r="610" spans="1680:1693" ht="28.8" customHeight="1" x14ac:dyDescent="0.25">
      <c r="BLP610" s="18"/>
      <c r="BLQ610" s="468"/>
      <c r="BLR610" s="19">
        <v>2</v>
      </c>
      <c r="BLS610" s="22" t="s">
        <v>20</v>
      </c>
      <c r="BLT610" s="19">
        <v>2</v>
      </c>
      <c r="BLU610" s="39" t="s">
        <v>16</v>
      </c>
      <c r="BLV610" s="38" t="s">
        <v>15</v>
      </c>
      <c r="BLW610" s="38" t="s">
        <v>15</v>
      </c>
      <c r="BLX610" s="38" t="s">
        <v>15</v>
      </c>
      <c r="BLY610" s="40" t="s">
        <v>14</v>
      </c>
      <c r="BLZ610" s="37"/>
      <c r="BMA610" s="37"/>
      <c r="BMB610" s="37"/>
      <c r="BMC610" s="37"/>
    </row>
    <row r="611" spans="1680:1693" ht="28.8" customHeight="1" x14ac:dyDescent="0.25">
      <c r="BLP611" s="18"/>
      <c r="BLQ611" s="468"/>
      <c r="BLR611" s="19">
        <v>1</v>
      </c>
      <c r="BLS611" s="22" t="s">
        <v>18</v>
      </c>
      <c r="BLT611" s="19">
        <v>1</v>
      </c>
      <c r="BLU611" s="39" t="s">
        <v>16</v>
      </c>
      <c r="BLV611" s="39" t="s">
        <v>16</v>
      </c>
      <c r="BLW611" s="38" t="s">
        <v>15</v>
      </c>
      <c r="BLX611" s="38" t="s">
        <v>15</v>
      </c>
      <c r="BLY611" s="38" t="s">
        <v>15</v>
      </c>
      <c r="BLZ611" s="37"/>
      <c r="BMA611" s="37"/>
      <c r="BMB611" s="37"/>
      <c r="BMC611" s="37"/>
    </row>
    <row r="612" spans="1680:1693" ht="13.2" x14ac:dyDescent="0.25">
      <c r="BLP612" s="18"/>
      <c r="BLQ612" s="18"/>
      <c r="BLR612" s="18"/>
      <c r="BLS612" s="18"/>
      <c r="BLT612" s="18"/>
      <c r="BLU612" s="18"/>
      <c r="BLV612" s="18"/>
      <c r="BLW612" s="18"/>
      <c r="BLX612" s="18"/>
      <c r="BLY612" s="18"/>
      <c r="BLZ612" s="18"/>
      <c r="BMA612" s="18"/>
      <c r="BMB612" s="18"/>
      <c r="BMC612" s="18"/>
    </row>
    <row r="613" spans="1680:1693" ht="13.2" x14ac:dyDescent="0.25">
      <c r="BLP613" s="18"/>
      <c r="BLQ613" s="18"/>
      <c r="BLR613" s="18"/>
      <c r="BLS613" s="18"/>
      <c r="BLT613" s="18"/>
      <c r="BLU613" s="18"/>
      <c r="BLV613" s="18"/>
      <c r="BLW613" s="18"/>
      <c r="BLX613" s="18"/>
      <c r="BLY613" s="18"/>
      <c r="BLZ613" s="18"/>
      <c r="BMA613" s="18"/>
      <c r="BMB613" s="18"/>
      <c r="BMC613" s="18"/>
    </row>
    <row r="614" spans="1680:1693" ht="13.2" x14ac:dyDescent="0.25">
      <c r="BLP614" s="18"/>
      <c r="BLQ614" s="18"/>
      <c r="BLR614" s="18"/>
      <c r="BLS614" s="18"/>
      <c r="BLT614" s="18"/>
      <c r="BLU614" s="18"/>
      <c r="BLV614" s="18"/>
      <c r="BLW614" s="18"/>
      <c r="BLX614" s="18"/>
      <c r="BLY614" s="18"/>
      <c r="BLZ614" s="18"/>
      <c r="BMA614" s="18" t="s">
        <v>224</v>
      </c>
      <c r="BMB614" s="18"/>
      <c r="BMC614" s="18"/>
    </row>
    <row r="615" spans="1680:1693" ht="30.6" x14ac:dyDescent="0.25">
      <c r="BLP615" s="18"/>
      <c r="BLQ615" s="18"/>
      <c r="BLR615" s="18"/>
      <c r="BLS615" s="18"/>
      <c r="BLT615" s="18"/>
      <c r="BLU615" s="18"/>
      <c r="BLV615" s="18"/>
      <c r="BLW615" s="18"/>
      <c r="BLX615" s="18"/>
      <c r="BLY615" s="18"/>
      <c r="BLZ615" s="18"/>
      <c r="BMA615" s="36" t="s">
        <v>1221</v>
      </c>
      <c r="BMB615" s="18"/>
      <c r="BMC615" s="18"/>
    </row>
    <row r="616" spans="1680:1693" ht="13.2" x14ac:dyDescent="0.25">
      <c r="BLP616" s="18"/>
      <c r="BLQ616" s="18"/>
      <c r="BLR616" s="18"/>
      <c r="BLS616" s="18"/>
      <c r="BLT616" s="18"/>
      <c r="BLU616" s="18"/>
      <c r="BLV616" s="18"/>
      <c r="BLW616" s="18"/>
      <c r="BLX616" s="18"/>
      <c r="BLY616" s="18"/>
      <c r="BLZ616" s="18"/>
      <c r="BMA616" s="36" t="s">
        <v>220</v>
      </c>
      <c r="BMB616" s="18"/>
      <c r="BMC616" s="18"/>
    </row>
    <row r="617" spans="1680:1693" ht="13.2" x14ac:dyDescent="0.25">
      <c r="BLP617" s="18"/>
      <c r="BLQ617" s="18"/>
      <c r="BLR617" s="18"/>
      <c r="BLS617" s="18"/>
      <c r="BLT617" s="18"/>
      <c r="BLU617" s="18"/>
      <c r="BLV617" s="18"/>
      <c r="BLW617" s="18"/>
      <c r="BLX617" s="18"/>
      <c r="BLY617" s="18"/>
      <c r="BLZ617" s="18"/>
      <c r="BMA617" s="36" t="s">
        <v>221</v>
      </c>
      <c r="BMB617" s="18"/>
      <c r="BMC617" s="18"/>
    </row>
    <row r="618" spans="1680:1693" ht="20.399999999999999" x14ac:dyDescent="0.25">
      <c r="BLP618" s="18"/>
      <c r="BLQ618" s="18"/>
      <c r="BLR618" s="18"/>
      <c r="BLS618" s="18"/>
      <c r="BLT618" s="18"/>
      <c r="BLU618" s="18"/>
      <c r="BLV618" s="18"/>
      <c r="BLW618" s="18"/>
      <c r="BLX618" s="18"/>
      <c r="BLY618" s="18"/>
      <c r="BLZ618" s="18"/>
      <c r="BMA618" s="36" t="s">
        <v>223</v>
      </c>
      <c r="BMB618" s="18"/>
      <c r="BMC618" s="18"/>
    </row>
    <row r="619" spans="1680:1693" ht="13.2" x14ac:dyDescent="0.25">
      <c r="BLP619" s="18"/>
      <c r="BLQ619" s="18"/>
      <c r="BLR619" s="18"/>
      <c r="BLS619" s="18"/>
      <c r="BLT619" s="18"/>
      <c r="BLU619" s="18"/>
      <c r="BLV619" s="18"/>
      <c r="BLW619" s="18"/>
      <c r="BLX619" s="18"/>
      <c r="BLY619" s="18"/>
      <c r="BLZ619" s="18"/>
      <c r="BMA619" s="20"/>
      <c r="BMB619" s="18"/>
      <c r="BMC619" s="18"/>
    </row>
    <row r="620" spans="1680:1693" ht="13.2" x14ac:dyDescent="0.25">
      <c r="BLP620" s="18"/>
      <c r="BLQ620" s="18"/>
      <c r="BLR620" s="18"/>
      <c r="BLS620" s="18"/>
      <c r="BLT620" s="18"/>
      <c r="BLU620" s="18"/>
      <c r="BLV620" s="18"/>
      <c r="BLW620" s="18"/>
      <c r="BLX620" s="18"/>
      <c r="BLY620" s="18"/>
      <c r="BLZ620" s="18"/>
      <c r="BMA620" s="18"/>
      <c r="BMB620" s="18"/>
      <c r="BMC620" s="18" t="s">
        <v>219</v>
      </c>
    </row>
    <row r="621" spans="1680:1693" ht="20.399999999999999" x14ac:dyDescent="0.25">
      <c r="BLP621" s="18"/>
      <c r="BLQ621" s="18"/>
      <c r="BLR621" s="18"/>
      <c r="BLS621" s="18"/>
      <c r="BLT621" s="18"/>
      <c r="BLU621" s="18"/>
      <c r="BLV621" s="18"/>
      <c r="BLW621" s="18"/>
      <c r="BLX621" s="18"/>
      <c r="BLY621" s="18"/>
      <c r="BLZ621" s="18"/>
      <c r="BMA621" s="18"/>
      <c r="BMB621" s="18"/>
      <c r="BMC621" s="192" t="s">
        <v>452</v>
      </c>
    </row>
    <row r="622" spans="1680:1693" ht="13.2" x14ac:dyDescent="0.25">
      <c r="BLP622" s="18"/>
      <c r="BLQ622" s="18"/>
      <c r="BLR622" s="18"/>
      <c r="BLS622" s="18"/>
      <c r="BLT622" s="18"/>
      <c r="BLU622" s="18"/>
      <c r="BLV622" s="18"/>
      <c r="BLW622" s="18"/>
      <c r="BLX622" s="18"/>
      <c r="BLY622" s="18"/>
      <c r="BLZ622" s="18"/>
      <c r="BMA622" s="18"/>
      <c r="BMB622" s="18"/>
      <c r="BMC622" s="192" t="s">
        <v>209</v>
      </c>
    </row>
    <row r="623" spans="1680:1693" ht="13.2" x14ac:dyDescent="0.25">
      <c r="BLP623" s="18"/>
      <c r="BLQ623" s="18"/>
      <c r="BLR623" s="18"/>
      <c r="BLS623" s="18"/>
      <c r="BLT623" s="18"/>
      <c r="BLU623" s="18"/>
      <c r="BLV623" s="18"/>
      <c r="BLW623" s="18"/>
      <c r="BLX623" s="18"/>
      <c r="BLY623" s="18"/>
      <c r="BLZ623" s="18"/>
      <c r="BMA623" s="18"/>
      <c r="BMB623" s="18"/>
      <c r="BMC623" s="192" t="s">
        <v>218</v>
      </c>
    </row>
    <row r="624" spans="1680:1693" ht="13.2" x14ac:dyDescent="0.25">
      <c r="BLP624" s="18"/>
      <c r="BLQ624" s="18"/>
      <c r="BLR624" s="18"/>
      <c r="BLS624" s="18"/>
      <c r="BLT624" s="18"/>
      <c r="BLU624" s="18"/>
      <c r="BLV624" s="18"/>
      <c r="BLW624" s="18"/>
      <c r="BLX624" s="18"/>
      <c r="BLY624" s="18"/>
      <c r="BLZ624" s="18"/>
      <c r="BMA624" s="18"/>
      <c r="BMB624" s="18"/>
      <c r="BMC624" s="192" t="s">
        <v>215</v>
      </c>
    </row>
    <row r="625" spans="1693:1696" ht="13.2" x14ac:dyDescent="0.25">
      <c r="BMC625" s="192" t="s">
        <v>212</v>
      </c>
      <c r="BMD625" s="18"/>
      <c r="BME625" s="18"/>
      <c r="BMF625" s="21"/>
    </row>
    <row r="626" spans="1693:1696" ht="13.2" x14ac:dyDescent="0.25">
      <c r="BMC626" s="192" t="s">
        <v>216</v>
      </c>
      <c r="BMD626" s="18"/>
      <c r="BME626" s="18"/>
      <c r="BMF626" s="21"/>
    </row>
    <row r="627" spans="1693:1696" ht="13.2" x14ac:dyDescent="0.25">
      <c r="BMC627" s="192" t="s">
        <v>217</v>
      </c>
      <c r="BMD627" s="18"/>
      <c r="BME627" s="18"/>
      <c r="BMF627" s="21"/>
    </row>
    <row r="628" spans="1693:1696" ht="13.2" x14ac:dyDescent="0.25">
      <c r="BMC628" s="192" t="s">
        <v>211</v>
      </c>
      <c r="BMD628" s="18"/>
      <c r="BME628" s="18"/>
      <c r="BMF628" s="21"/>
    </row>
    <row r="629" spans="1693:1696" ht="13.2" x14ac:dyDescent="0.25">
      <c r="BMC629" s="192" t="s">
        <v>210</v>
      </c>
      <c r="BMD629" s="18"/>
      <c r="BME629" s="18"/>
      <c r="BMF629" s="21"/>
    </row>
    <row r="630" spans="1693:1696" ht="13.2" x14ac:dyDescent="0.25">
      <c r="BMC630" s="192" t="s">
        <v>213</v>
      </c>
      <c r="BMD630" s="18"/>
      <c r="BME630" s="18"/>
      <c r="BMF630" s="21"/>
    </row>
    <row r="631" spans="1693:1696" ht="20.399999999999999" x14ac:dyDescent="0.25">
      <c r="BMC631" s="192" t="s">
        <v>214</v>
      </c>
      <c r="BMD631" s="18"/>
      <c r="BME631" s="18"/>
      <c r="BMF631" s="21"/>
    </row>
    <row r="632" spans="1693:1696" ht="20.399999999999999" x14ac:dyDescent="0.25">
      <c r="BMC632" s="192" t="s">
        <v>491</v>
      </c>
      <c r="BMD632" s="18"/>
      <c r="BME632" s="18"/>
      <c r="BMF632" s="21"/>
    </row>
    <row r="633" spans="1693:1696" ht="13.2" x14ac:dyDescent="0.25">
      <c r="BMC633" s="18"/>
      <c r="BMD633" s="18"/>
      <c r="BME633" s="21"/>
      <c r="BMF633" s="21"/>
    </row>
    <row r="634" spans="1693:1696" ht="13.2" x14ac:dyDescent="0.25">
      <c r="BMC634" s="18"/>
      <c r="BMD634" s="18"/>
      <c r="BME634" s="18"/>
      <c r="BMF634" s="21"/>
    </row>
    <row r="635" spans="1693:1696" ht="13.2" x14ac:dyDescent="0.25">
      <c r="BMC635" s="18"/>
      <c r="BMD635" s="18"/>
      <c r="BME635" s="18"/>
      <c r="BMF635" s="21" t="s">
        <v>207</v>
      </c>
    </row>
    <row r="636" spans="1693:1696" ht="13.2" x14ac:dyDescent="0.25">
      <c r="BMC636" s="18"/>
      <c r="BMD636" s="18"/>
      <c r="BME636" s="18"/>
      <c r="BMF636" s="193" t="s">
        <v>206</v>
      </c>
    </row>
    <row r="637" spans="1693:1696" ht="20.399999999999999" x14ac:dyDescent="0.25">
      <c r="BMC637" s="18"/>
      <c r="BMD637" s="18"/>
      <c r="BME637" s="18"/>
      <c r="BMF637" s="193" t="s">
        <v>1222</v>
      </c>
    </row>
    <row r="641" spans="1698:1701" ht="13.2" x14ac:dyDescent="0.25">
      <c r="BMH641" s="19" t="s">
        <v>123</v>
      </c>
      <c r="BMI641" s="18"/>
      <c r="BMJ641" s="18"/>
      <c r="BMK641" s="18"/>
    </row>
    <row r="642" spans="1698:1701" ht="13.2" x14ac:dyDescent="0.25">
      <c r="BMH642" s="194" t="s">
        <v>196</v>
      </c>
      <c r="BMI642" s="18"/>
      <c r="BMJ642" s="18"/>
      <c r="BMK642" s="18"/>
    </row>
    <row r="643" spans="1698:1701" ht="13.2" x14ac:dyDescent="0.25">
      <c r="BMH643" s="194" t="s">
        <v>198</v>
      </c>
      <c r="BMI643" s="18"/>
      <c r="BMJ643" s="18"/>
      <c r="BMK643" s="18"/>
    </row>
    <row r="644" spans="1698:1701" ht="13.2" x14ac:dyDescent="0.25">
      <c r="BMH644" s="194" t="s">
        <v>204</v>
      </c>
      <c r="BMI644" s="18"/>
      <c r="BMJ644" s="18"/>
      <c r="BMK644" s="18"/>
    </row>
    <row r="645" spans="1698:1701" ht="13.2" x14ac:dyDescent="0.25">
      <c r="BMH645" s="194" t="s">
        <v>199</v>
      </c>
      <c r="BMI645" s="18"/>
      <c r="BMJ645" s="18"/>
      <c r="BMK645" s="18"/>
    </row>
    <row r="646" spans="1698:1701" ht="13.2" x14ac:dyDescent="0.25">
      <c r="BMH646" s="194" t="s">
        <v>202</v>
      </c>
      <c r="BMI646" s="18"/>
      <c r="BMJ646" s="18"/>
      <c r="BMK646" s="18"/>
    </row>
    <row r="647" spans="1698:1701" ht="13.2" x14ac:dyDescent="0.25">
      <c r="BMH647" s="194" t="s">
        <v>203</v>
      </c>
      <c r="BMI647" s="18"/>
      <c r="BMJ647" s="18"/>
      <c r="BMK647" s="18"/>
    </row>
    <row r="648" spans="1698:1701" ht="13.2" x14ac:dyDescent="0.25">
      <c r="BMH648" s="194" t="s">
        <v>201</v>
      </c>
      <c r="BMI648" s="18"/>
      <c r="BMJ648" s="18"/>
      <c r="BMK648" s="18"/>
    </row>
    <row r="649" spans="1698:1701" ht="13.2" x14ac:dyDescent="0.25">
      <c r="BMH649" s="194" t="s">
        <v>200</v>
      </c>
      <c r="BMI649" s="18"/>
      <c r="BMJ649" s="18"/>
      <c r="BMK649" s="18"/>
    </row>
    <row r="650" spans="1698:1701" ht="13.2" x14ac:dyDescent="0.25">
      <c r="BMH650" s="194" t="s">
        <v>197</v>
      </c>
      <c r="BMI650" s="18"/>
      <c r="BMJ650" s="18"/>
      <c r="BMK650" s="18"/>
    </row>
    <row r="651" spans="1698:1701" ht="13.2" x14ac:dyDescent="0.25">
      <c r="BMH651" s="21"/>
      <c r="BMI651" s="18"/>
      <c r="BMJ651" s="18"/>
      <c r="BMK651" s="18" t="s">
        <v>195</v>
      </c>
    </row>
    <row r="652" spans="1698:1701" ht="13.2" x14ac:dyDescent="0.25">
      <c r="BMH652" s="19"/>
      <c r="BMI652" s="18"/>
      <c r="BMJ652" s="18"/>
      <c r="BMK652" s="18" t="s">
        <v>136</v>
      </c>
    </row>
    <row r="653" spans="1698:1701" ht="13.2" x14ac:dyDescent="0.25">
      <c r="BMH653" s="19"/>
      <c r="BMI653" s="18"/>
      <c r="BMJ653" s="18"/>
      <c r="BMK653" s="18" t="s">
        <v>168</v>
      </c>
    </row>
    <row r="654" spans="1698:1701" ht="13.2" x14ac:dyDescent="0.25">
      <c r="BMH654" s="19"/>
      <c r="BMI654" s="18"/>
      <c r="BMJ654" s="18"/>
      <c r="BMK654" s="18" t="s">
        <v>191</v>
      </c>
    </row>
    <row r="655" spans="1698:1701" ht="13.2" x14ac:dyDescent="0.25">
      <c r="BMH655" s="19"/>
      <c r="BMI655" s="18"/>
      <c r="BMJ655" s="18"/>
      <c r="BMK655" s="18" t="s">
        <v>193</v>
      </c>
    </row>
    <row r="656" spans="1698:1701" ht="13.2" x14ac:dyDescent="0.25">
      <c r="BMH656" s="19"/>
      <c r="BMI656" s="18"/>
      <c r="BMJ656" s="18"/>
      <c r="BMK656" s="18" t="s">
        <v>189</v>
      </c>
    </row>
    <row r="657" spans="1701:1703" ht="13.2" x14ac:dyDescent="0.25">
      <c r="BMK657" s="18" t="s">
        <v>190</v>
      </c>
      <c r="BML657" s="18"/>
      <c r="BMM657" s="18"/>
    </row>
    <row r="658" spans="1701:1703" ht="13.2" x14ac:dyDescent="0.25">
      <c r="BMK658" s="18" t="s">
        <v>192</v>
      </c>
      <c r="BML658" s="18"/>
      <c r="BMM658" s="18"/>
    </row>
    <row r="659" spans="1701:1703" ht="13.2" x14ac:dyDescent="0.25">
      <c r="BMK659" s="18" t="s">
        <v>194</v>
      </c>
      <c r="BML659" s="18"/>
      <c r="BMM659" s="18"/>
    </row>
    <row r="660" spans="1701:1703" ht="13.2" x14ac:dyDescent="0.25">
      <c r="BMK660" s="18"/>
      <c r="BML660" s="18"/>
      <c r="BMM660" s="18"/>
    </row>
    <row r="661" spans="1701:1703" ht="13.2" x14ac:dyDescent="0.25">
      <c r="BMK661" s="18"/>
      <c r="BML661" s="18"/>
      <c r="BMM661" s="18"/>
    </row>
    <row r="662" spans="1701:1703" ht="13.2" x14ac:dyDescent="0.25">
      <c r="BMK662" s="18"/>
      <c r="BML662" s="18"/>
      <c r="BMM662" s="18" t="s">
        <v>188</v>
      </c>
    </row>
    <row r="663" spans="1701:1703" ht="13.2" x14ac:dyDescent="0.25">
      <c r="BMK663" s="18"/>
      <c r="BML663" s="18"/>
      <c r="BMM663" s="195" t="s">
        <v>187</v>
      </c>
    </row>
    <row r="664" spans="1701:1703" ht="13.2" x14ac:dyDescent="0.25">
      <c r="BMK664" s="18"/>
      <c r="BML664" s="18"/>
      <c r="BMM664" s="195" t="s">
        <v>186</v>
      </c>
    </row>
    <row r="665" spans="1701:1703" ht="13.2" x14ac:dyDescent="0.25">
      <c r="BMK665" s="18"/>
      <c r="BML665" s="18"/>
      <c r="BMM665" s="195" t="s">
        <v>185</v>
      </c>
    </row>
    <row r="666" spans="1701:1703" ht="20.399999999999999" x14ac:dyDescent="0.25">
      <c r="BMK666" s="18"/>
      <c r="BML666" s="18"/>
      <c r="BMM666" s="195" t="s">
        <v>184</v>
      </c>
    </row>
    <row r="667" spans="1701:1703" ht="13.2" x14ac:dyDescent="0.25">
      <c r="BMK667" s="18"/>
      <c r="BML667" s="18"/>
      <c r="BMM667" s="195" t="s">
        <v>183</v>
      </c>
    </row>
    <row r="668" spans="1701:1703" ht="20.399999999999999" x14ac:dyDescent="0.25">
      <c r="BMK668" s="18"/>
      <c r="BML668" s="18"/>
      <c r="BMM668" s="196" t="s">
        <v>182</v>
      </c>
    </row>
    <row r="669" spans="1701:1703" ht="13.2" x14ac:dyDescent="0.25">
      <c r="BMK669" s="18"/>
      <c r="BML669" s="18"/>
      <c r="BMM669" s="195" t="s">
        <v>181</v>
      </c>
    </row>
    <row r="670" spans="1701:1703" ht="13.2" x14ac:dyDescent="0.25">
      <c r="BMK670" s="18"/>
      <c r="BML670" s="18"/>
      <c r="BMM670" s="195" t="s">
        <v>180</v>
      </c>
    </row>
    <row r="671" spans="1701:1703" ht="13.2" x14ac:dyDescent="0.25">
      <c r="BMK671" s="18"/>
      <c r="BML671" s="18"/>
      <c r="BMM671" s="195" t="s">
        <v>179</v>
      </c>
    </row>
    <row r="672" spans="1701:1703" ht="20.399999999999999" x14ac:dyDescent="0.25">
      <c r="BMK672" s="18"/>
      <c r="BML672" s="18"/>
      <c r="BMM672" s="195" t="s">
        <v>178</v>
      </c>
    </row>
    <row r="673" spans="1703:1703" ht="30.6" x14ac:dyDescent="0.25">
      <c r="BMM673" s="195" t="s">
        <v>177</v>
      </c>
    </row>
    <row r="674" spans="1703:1703" ht="13.2" x14ac:dyDescent="0.25">
      <c r="BMM674" s="195" t="s">
        <v>176</v>
      </c>
    </row>
    <row r="675" spans="1703:1703" ht="13.2" x14ac:dyDescent="0.25">
      <c r="BMM675" s="195" t="s">
        <v>175</v>
      </c>
    </row>
    <row r="676" spans="1703:1703" ht="13.2" x14ac:dyDescent="0.25">
      <c r="BMM676" s="195" t="s">
        <v>174</v>
      </c>
    </row>
    <row r="677" spans="1703:1703" ht="13.2" x14ac:dyDescent="0.25">
      <c r="BMM677" s="195" t="s">
        <v>173</v>
      </c>
    </row>
    <row r="678" spans="1703:1703" ht="13.2" x14ac:dyDescent="0.25">
      <c r="BMM678" s="195" t="s">
        <v>172</v>
      </c>
    </row>
    <row r="679" spans="1703:1703" ht="13.2" x14ac:dyDescent="0.25">
      <c r="BMM679" s="195" t="s">
        <v>171</v>
      </c>
    </row>
    <row r="680" spans="1703:1703" ht="13.2" x14ac:dyDescent="0.25">
      <c r="BMM680" s="195" t="s">
        <v>170</v>
      </c>
    </row>
    <row r="681" spans="1703:1703" ht="13.2" x14ac:dyDescent="0.25">
      <c r="BMM681" s="195" t="s">
        <v>169</v>
      </c>
    </row>
    <row r="689" spans="1706:1708" ht="13.2" x14ac:dyDescent="0.25">
      <c r="BMP689" s="18" t="s">
        <v>168</v>
      </c>
      <c r="BMQ689" s="18"/>
      <c r="BMR689" s="18"/>
    </row>
    <row r="690" spans="1706:1708" ht="13.2" x14ac:dyDescent="0.25">
      <c r="BMP690" s="18" t="s">
        <v>167</v>
      </c>
      <c r="BMQ690" s="18"/>
      <c r="BMR690" s="18"/>
    </row>
    <row r="691" spans="1706:1708" ht="13.2" x14ac:dyDescent="0.25">
      <c r="BMP691" s="18" t="s">
        <v>166</v>
      </c>
      <c r="BMQ691" s="18"/>
      <c r="BMR691" s="18"/>
    </row>
    <row r="692" spans="1706:1708" ht="13.2" x14ac:dyDescent="0.25">
      <c r="BMP692" s="18" t="s">
        <v>165</v>
      </c>
      <c r="BMQ692" s="18"/>
      <c r="BMR692" s="18"/>
    </row>
    <row r="693" spans="1706:1708" ht="13.2" x14ac:dyDescent="0.25">
      <c r="BMP693" s="18" t="s">
        <v>164</v>
      </c>
      <c r="BMQ693" s="18"/>
      <c r="BMR693" s="18"/>
    </row>
    <row r="694" spans="1706:1708" ht="13.2" x14ac:dyDescent="0.25">
      <c r="BMP694" s="18" t="s">
        <v>163</v>
      </c>
      <c r="BMQ694" s="18"/>
      <c r="BMR694" s="18"/>
    </row>
    <row r="695" spans="1706:1708" ht="13.2" x14ac:dyDescent="0.25">
      <c r="BMP695" s="18"/>
      <c r="BMQ695" s="18"/>
      <c r="BMR695" s="18"/>
    </row>
    <row r="696" spans="1706:1708" ht="13.2" x14ac:dyDescent="0.25">
      <c r="BMP696" s="18"/>
      <c r="BMQ696" s="18"/>
      <c r="BMR696" s="18"/>
    </row>
    <row r="697" spans="1706:1708" ht="13.2" x14ac:dyDescent="0.25">
      <c r="BMP697" s="18"/>
      <c r="BMQ697" s="18"/>
      <c r="BMR697" s="18"/>
    </row>
    <row r="698" spans="1706:1708" ht="14.4" x14ac:dyDescent="0.25">
      <c r="BMP698" s="18"/>
      <c r="BMQ698" s="18"/>
      <c r="BMR698" s="31" t="s">
        <v>52</v>
      </c>
    </row>
    <row r="699" spans="1706:1708" ht="13.2" x14ac:dyDescent="0.25">
      <c r="BMP699" s="18"/>
      <c r="BMQ699" s="18"/>
      <c r="BMR699" s="22" t="s">
        <v>26</v>
      </c>
    </row>
    <row r="700" spans="1706:1708" ht="13.2" x14ac:dyDescent="0.25">
      <c r="BMP700" s="18"/>
      <c r="BMQ700" s="18"/>
      <c r="BMR700" s="22" t="s">
        <v>24</v>
      </c>
    </row>
    <row r="701" spans="1706:1708" ht="13.2" x14ac:dyDescent="0.25">
      <c r="BMP701" s="18"/>
      <c r="BMQ701" s="18"/>
      <c r="BMR701" s="22" t="s">
        <v>22</v>
      </c>
    </row>
    <row r="702" spans="1706:1708" ht="13.2" x14ac:dyDescent="0.25">
      <c r="BMP702" s="18"/>
      <c r="BMQ702" s="18"/>
      <c r="BMR702" s="22" t="s">
        <v>20</v>
      </c>
    </row>
    <row r="703" spans="1706:1708" ht="13.2" x14ac:dyDescent="0.25">
      <c r="BMP703" s="18"/>
      <c r="BMQ703" s="18"/>
      <c r="BMR703" s="22" t="s">
        <v>18</v>
      </c>
    </row>
    <row r="705" spans="1683:1719" ht="14.4" x14ac:dyDescent="0.25">
      <c r="BLS705" s="18"/>
      <c r="BLT705" s="18"/>
      <c r="BLU705" s="18"/>
      <c r="BLV705" s="18"/>
      <c r="BLW705" s="18"/>
      <c r="BLX705" s="18"/>
      <c r="BLY705" s="18"/>
      <c r="BLZ705" s="18"/>
      <c r="BMA705" s="18"/>
      <c r="BMB705" s="18"/>
      <c r="BMC705" s="18"/>
      <c r="BMD705" s="18"/>
      <c r="BME705" s="18"/>
      <c r="BMF705" s="21"/>
      <c r="BMG705" s="18"/>
      <c r="BMH705" s="19"/>
      <c r="BMI705" s="18"/>
      <c r="BMJ705" s="18"/>
      <c r="BMK705" s="18"/>
      <c r="BML705" s="18"/>
      <c r="BMM705" s="18"/>
      <c r="BMN705" s="18"/>
      <c r="BMO705" s="18"/>
      <c r="BMP705" s="18"/>
      <c r="BMQ705" s="18"/>
      <c r="BMR705" s="22"/>
      <c r="BMS705" s="18"/>
      <c r="BMT705" s="31" t="s">
        <v>51</v>
      </c>
      <c r="BMU705" s="18"/>
      <c r="BMV705" s="18"/>
      <c r="BMW705" s="18"/>
      <c r="BMX705" s="18"/>
      <c r="BMY705" s="18"/>
      <c r="BMZ705" s="18"/>
      <c r="BNA705" s="18"/>
      <c r="BNB705" s="18"/>
      <c r="BNC705" s="18"/>
    </row>
    <row r="706" spans="1683:1719" ht="13.2" x14ac:dyDescent="0.25">
      <c r="BLS706" s="18"/>
      <c r="BLT706" s="18"/>
      <c r="BLU706" s="18"/>
      <c r="BLV706" s="18"/>
      <c r="BLW706" s="18"/>
      <c r="BLX706" s="18"/>
      <c r="BLY706" s="18"/>
      <c r="BLZ706" s="18"/>
      <c r="BMA706" s="18"/>
      <c r="BMB706" s="18"/>
      <c r="BMC706" s="18"/>
      <c r="BMD706" s="18"/>
      <c r="BME706" s="18"/>
      <c r="BMF706" s="21"/>
      <c r="BMG706" s="18"/>
      <c r="BMH706" s="19"/>
      <c r="BMI706" s="18"/>
      <c r="BMJ706" s="18"/>
      <c r="BMK706" s="18"/>
      <c r="BML706" s="18"/>
      <c r="BMM706" s="18"/>
      <c r="BMN706" s="18"/>
      <c r="BMO706" s="18"/>
      <c r="BMP706" s="18"/>
      <c r="BMQ706" s="18"/>
      <c r="BMR706" s="22"/>
      <c r="BMS706" s="18"/>
      <c r="BMT706" s="22" t="s">
        <v>28</v>
      </c>
      <c r="BMU706" s="18"/>
      <c r="BMV706" s="18"/>
      <c r="BMW706" s="18"/>
      <c r="BMX706" s="18"/>
      <c r="BMY706" s="18"/>
      <c r="BMZ706" s="18"/>
      <c r="BNA706" s="18"/>
      <c r="BNB706" s="18"/>
      <c r="BNC706" s="18"/>
    </row>
    <row r="707" spans="1683:1719" ht="13.2" x14ac:dyDescent="0.25">
      <c r="BLS707" s="18"/>
      <c r="BLT707" s="19"/>
      <c r="BLU707" s="18"/>
      <c r="BLV707" s="18"/>
      <c r="BLW707" s="18"/>
      <c r="BLX707" s="18"/>
      <c r="BLY707" s="18"/>
      <c r="BLZ707" s="18"/>
      <c r="BMA707" s="18"/>
      <c r="BMB707" s="18"/>
      <c r="BMC707" s="18"/>
      <c r="BMD707" s="18"/>
      <c r="BME707" s="18"/>
      <c r="BMF707" s="21"/>
      <c r="BMG707" s="18"/>
      <c r="BMH707" s="19"/>
      <c r="BMI707" s="18"/>
      <c r="BMJ707" s="18"/>
      <c r="BMK707" s="18"/>
      <c r="BML707" s="18"/>
      <c r="BMM707" s="18"/>
      <c r="BMN707" s="18"/>
      <c r="BMO707" s="18"/>
      <c r="BMP707" s="18"/>
      <c r="BMQ707" s="18"/>
      <c r="BMR707" s="22"/>
      <c r="BMS707" s="18"/>
      <c r="BMT707" s="22" t="s">
        <v>29</v>
      </c>
      <c r="BMU707" s="18"/>
      <c r="BMV707" s="18"/>
      <c r="BMW707" s="18"/>
      <c r="BMX707" s="18"/>
      <c r="BMY707" s="18"/>
      <c r="BMZ707" s="18"/>
      <c r="BNA707" s="18"/>
      <c r="BNB707" s="18"/>
      <c r="BNC707" s="18"/>
    </row>
    <row r="708" spans="1683:1719" ht="13.2" x14ac:dyDescent="0.25">
      <c r="BLS708" s="18"/>
      <c r="BLT708" s="18"/>
      <c r="BLU708" s="18"/>
      <c r="BLV708" s="18"/>
      <c r="BLW708" s="18"/>
      <c r="BLX708" s="18"/>
      <c r="BLY708" s="18"/>
      <c r="BLZ708" s="18"/>
      <c r="BMA708" s="18"/>
      <c r="BMB708" s="18"/>
      <c r="BMC708" s="18"/>
      <c r="BMD708" s="18"/>
      <c r="BME708" s="18"/>
      <c r="BMF708" s="21"/>
      <c r="BMG708" s="18"/>
      <c r="BMH708" s="19"/>
      <c r="BMI708" s="18"/>
      <c r="BMJ708" s="18"/>
      <c r="BMK708" s="18"/>
      <c r="BML708" s="18"/>
      <c r="BMM708" s="18"/>
      <c r="BMN708" s="18"/>
      <c r="BMO708" s="18"/>
      <c r="BMP708" s="18"/>
      <c r="BMQ708" s="18"/>
      <c r="BMR708" s="22"/>
      <c r="BMS708" s="18"/>
      <c r="BMT708" s="22" t="s">
        <v>30</v>
      </c>
      <c r="BMU708" s="18"/>
      <c r="BMV708" s="18"/>
      <c r="BMW708" s="18"/>
      <c r="BMX708" s="18"/>
      <c r="BMY708" s="18"/>
      <c r="BMZ708" s="18"/>
      <c r="BNA708" s="18"/>
      <c r="BNB708" s="18"/>
      <c r="BNC708" s="18"/>
    </row>
    <row r="709" spans="1683:1719" ht="13.2" x14ac:dyDescent="0.25">
      <c r="BLS709" s="18"/>
      <c r="BLT709" s="18"/>
      <c r="BLU709" s="18"/>
      <c r="BLV709" s="18"/>
      <c r="BLW709" s="18"/>
      <c r="BLX709" s="18"/>
      <c r="BLY709" s="18"/>
      <c r="BLZ709" s="18"/>
      <c r="BMA709" s="18"/>
      <c r="BMB709" s="18"/>
      <c r="BMC709" s="18"/>
      <c r="BMD709" s="18"/>
      <c r="BME709" s="18"/>
      <c r="BMF709" s="21"/>
      <c r="BMG709" s="18"/>
      <c r="BMH709" s="19"/>
      <c r="BMI709" s="18"/>
      <c r="BMJ709" s="18"/>
      <c r="BMK709" s="18"/>
      <c r="BML709" s="18"/>
      <c r="BMM709" s="18"/>
      <c r="BMN709" s="18"/>
      <c r="BMO709" s="18"/>
      <c r="BMP709" s="18"/>
      <c r="BMQ709" s="18"/>
      <c r="BMR709" s="22"/>
      <c r="BMS709" s="18"/>
      <c r="BMT709" s="22" t="s">
        <v>31</v>
      </c>
      <c r="BMU709" s="18"/>
      <c r="BMV709" s="18"/>
      <c r="BMW709" s="18"/>
      <c r="BMX709" s="18"/>
      <c r="BMY709" s="18"/>
      <c r="BMZ709" s="18"/>
      <c r="BNA709" s="18"/>
      <c r="BNB709" s="18"/>
      <c r="BNC709" s="18"/>
    </row>
    <row r="710" spans="1683:1719" ht="13.2" x14ac:dyDescent="0.25">
      <c r="BLS710" s="18"/>
      <c r="BLT710" s="18"/>
      <c r="BLU710" s="18"/>
      <c r="BLV710" s="18"/>
      <c r="BLW710" s="18"/>
      <c r="BLX710" s="18"/>
      <c r="BLY710" s="18"/>
      <c r="BLZ710" s="18"/>
      <c r="BMA710" s="18"/>
      <c r="BMB710" s="18"/>
      <c r="BMC710" s="18"/>
      <c r="BMD710" s="18"/>
      <c r="BME710" s="18"/>
      <c r="BMF710" s="21"/>
      <c r="BMG710" s="18"/>
      <c r="BMH710" s="19"/>
      <c r="BMI710" s="18"/>
      <c r="BMJ710" s="18"/>
      <c r="BMK710" s="18"/>
      <c r="BML710" s="18"/>
      <c r="BMM710" s="18"/>
      <c r="BMN710" s="18"/>
      <c r="BMO710" s="18"/>
      <c r="BMP710" s="18"/>
      <c r="BMQ710" s="18"/>
      <c r="BMR710" s="22"/>
      <c r="BMS710" s="18"/>
      <c r="BMT710" s="22" t="s">
        <v>32</v>
      </c>
      <c r="BMU710" s="18"/>
      <c r="BMV710" s="18"/>
      <c r="BMW710" s="18"/>
      <c r="BMX710" s="18"/>
      <c r="BMY710" s="18"/>
      <c r="BMZ710" s="18"/>
      <c r="BNA710" s="18"/>
      <c r="BNB710" s="18"/>
      <c r="BNC710" s="18"/>
    </row>
    <row r="711" spans="1683:1719" ht="13.2" x14ac:dyDescent="0.25">
      <c r="BLS711" s="18"/>
      <c r="BLT711" s="18"/>
      <c r="BLU711" s="18"/>
      <c r="BLV711" s="18"/>
      <c r="BLW711" s="18"/>
      <c r="BLX711" s="18"/>
      <c r="BLY711" s="18"/>
      <c r="BLZ711" s="18"/>
      <c r="BMA711" s="18"/>
      <c r="BMB711" s="18"/>
      <c r="BMC711" s="18"/>
      <c r="BMD711" s="18"/>
      <c r="BME711" s="18"/>
      <c r="BMF711" s="21"/>
      <c r="BMG711" s="18"/>
      <c r="BMH711" s="19"/>
      <c r="BMI711" s="18"/>
      <c r="BMJ711" s="18"/>
      <c r="BMK711" s="18"/>
      <c r="BML711" s="18"/>
      <c r="BMM711" s="18"/>
      <c r="BMN711" s="18"/>
      <c r="BMO711" s="18"/>
      <c r="BMP711" s="18"/>
      <c r="BMQ711" s="18"/>
      <c r="BMR711" s="22"/>
      <c r="BMS711" s="18"/>
      <c r="BMT711" s="18"/>
      <c r="BMU711" s="18"/>
      <c r="BMV711" s="18"/>
      <c r="BMW711" s="18"/>
      <c r="BMX711" s="18"/>
      <c r="BMY711" s="18"/>
      <c r="BMZ711" s="18"/>
      <c r="BNA711" s="18"/>
      <c r="BNB711" s="18"/>
      <c r="BNC711" s="18"/>
    </row>
    <row r="712" spans="1683:1719" ht="13.2" x14ac:dyDescent="0.25">
      <c r="BLS712" s="18" t="s">
        <v>162</v>
      </c>
      <c r="BLT712" s="19"/>
      <c r="BLU712" s="18"/>
      <c r="BLV712" s="18"/>
      <c r="BLW712" s="18"/>
      <c r="BLX712" s="18"/>
      <c r="BLY712" s="18"/>
      <c r="BLZ712" s="18"/>
      <c r="BMA712" s="18"/>
      <c r="BMB712" s="18"/>
      <c r="BMC712" s="18"/>
      <c r="BMD712" s="18"/>
      <c r="BME712" s="18"/>
      <c r="BMF712" s="21"/>
      <c r="BMG712" s="18"/>
      <c r="BMH712" s="19"/>
      <c r="BMI712" s="18"/>
      <c r="BMJ712" s="18"/>
      <c r="BMK712" s="18"/>
      <c r="BML712" s="18"/>
      <c r="BMM712" s="18"/>
      <c r="BMN712" s="18"/>
      <c r="BMO712" s="18"/>
      <c r="BMP712" s="18" t="s">
        <v>77</v>
      </c>
      <c r="BMQ712" s="18"/>
      <c r="BMR712" s="22"/>
      <c r="BMS712" s="18"/>
      <c r="BMT712" s="18"/>
      <c r="BMU712" s="18"/>
      <c r="BMV712" s="18"/>
      <c r="BMW712" s="18"/>
      <c r="BMX712" s="18"/>
      <c r="BMY712" s="18"/>
      <c r="BMZ712" s="18"/>
      <c r="BNA712" s="18"/>
      <c r="BNB712" s="18"/>
      <c r="BNC712" s="18"/>
    </row>
    <row r="713" spans="1683:1719" ht="13.2" x14ac:dyDescent="0.25">
      <c r="BLS713" s="18" t="s">
        <v>161</v>
      </c>
      <c r="BLT713" s="19">
        <v>0</v>
      </c>
      <c r="BLU713" s="18" t="s">
        <v>160</v>
      </c>
      <c r="BLV713" s="18"/>
      <c r="BLW713" s="18"/>
      <c r="BLX713" s="18"/>
      <c r="BLY713" s="18"/>
      <c r="BLZ713" s="18"/>
      <c r="BMA713" s="18"/>
      <c r="BMB713" s="18"/>
      <c r="BMC713" s="18"/>
      <c r="BMD713" s="18"/>
      <c r="BME713" s="18"/>
      <c r="BMF713" s="21"/>
      <c r="BMG713" s="18"/>
      <c r="BMH713" s="19"/>
      <c r="BMI713" s="18"/>
      <c r="BMJ713" s="18"/>
      <c r="BMK713" s="18"/>
      <c r="BML713" s="18"/>
      <c r="BMM713" s="18"/>
      <c r="BMN713" s="18"/>
      <c r="BMO713" s="18"/>
      <c r="BMP713" s="18" t="s">
        <v>76</v>
      </c>
      <c r="BMQ713" s="18"/>
      <c r="BMR713" s="22"/>
      <c r="BMS713" s="18"/>
      <c r="BMT713" s="18"/>
      <c r="BMU713" s="18"/>
      <c r="BMV713" s="18"/>
      <c r="BMW713" s="18"/>
      <c r="BMX713" s="18"/>
      <c r="BMY713" s="18"/>
      <c r="BMZ713" s="18"/>
      <c r="BNA713" s="18"/>
      <c r="BNB713" s="18"/>
      <c r="BNC713" s="18"/>
    </row>
    <row r="714" spans="1683:1719" ht="13.2" x14ac:dyDescent="0.25">
      <c r="BLS714" s="18" t="s">
        <v>159</v>
      </c>
      <c r="BLT714" s="19">
        <v>1</v>
      </c>
      <c r="BLU714" s="18" t="s">
        <v>158</v>
      </c>
      <c r="BLV714" s="18"/>
      <c r="BLW714" s="18"/>
      <c r="BLX714" s="18"/>
      <c r="BLY714" s="18"/>
      <c r="BLZ714" s="18"/>
      <c r="BMA714" s="18"/>
      <c r="BMB714" s="18"/>
      <c r="BMC714" s="18"/>
      <c r="BMD714" s="18"/>
      <c r="BME714" s="18"/>
      <c r="BMF714" s="21"/>
      <c r="BMG714" s="18"/>
      <c r="BMH714" s="19"/>
      <c r="BMI714" s="18"/>
      <c r="BMJ714" s="18"/>
      <c r="BMK714" s="18"/>
      <c r="BML714" s="18"/>
      <c r="BMM714" s="18"/>
      <c r="BMN714" s="18"/>
      <c r="BMO714" s="18"/>
      <c r="BMP714" s="18" t="s">
        <v>75</v>
      </c>
      <c r="BMQ714" s="18"/>
      <c r="BMR714" s="22"/>
      <c r="BMS714" s="18"/>
      <c r="BMT714" s="18"/>
      <c r="BMU714" s="18"/>
      <c r="BMV714" s="18"/>
      <c r="BMW714" s="18"/>
      <c r="BMX714" s="18"/>
      <c r="BMY714" s="18"/>
      <c r="BMZ714" s="18"/>
      <c r="BNA714" s="18"/>
      <c r="BNB714" s="18"/>
      <c r="BNC714" s="18"/>
    </row>
    <row r="715" spans="1683:1719" ht="13.2" x14ac:dyDescent="0.25">
      <c r="BLS715" s="18" t="s">
        <v>157</v>
      </c>
      <c r="BLT715" s="19">
        <v>2</v>
      </c>
      <c r="BLU715" s="18" t="s">
        <v>156</v>
      </c>
      <c r="BLV715" s="18"/>
      <c r="BLW715" s="18"/>
      <c r="BLX715" s="18"/>
      <c r="BLY715" s="18"/>
      <c r="BLZ715" s="18"/>
      <c r="BMA715" s="18"/>
      <c r="BMB715" s="18"/>
      <c r="BMC715" s="18"/>
      <c r="BMD715" s="18"/>
      <c r="BME715" s="18"/>
      <c r="BMF715" s="21"/>
      <c r="BMG715" s="18"/>
      <c r="BMH715" s="19"/>
      <c r="BMI715" s="18"/>
      <c r="BMJ715" s="18"/>
      <c r="BMK715" s="18"/>
      <c r="BML715" s="18"/>
      <c r="BMM715" s="18"/>
      <c r="BMN715" s="18"/>
      <c r="BMO715" s="18"/>
      <c r="BMP715" s="18" t="s">
        <v>74</v>
      </c>
      <c r="BMQ715" s="18"/>
      <c r="BMR715" s="18"/>
      <c r="BMS715" s="18"/>
      <c r="BMT715" s="18"/>
      <c r="BMU715" s="18"/>
      <c r="BMV715" s="18"/>
      <c r="BMW715" s="18"/>
      <c r="BMX715" s="18"/>
      <c r="BMY715" s="18"/>
      <c r="BMZ715" s="18"/>
      <c r="BNA715" s="18"/>
      <c r="BNB715" s="18"/>
      <c r="BNC715" s="18"/>
    </row>
    <row r="716" spans="1683:1719" ht="14.4" x14ac:dyDescent="0.25">
      <c r="BLS716" s="18"/>
      <c r="BLT716" s="18"/>
      <c r="BLU716" s="18"/>
      <c r="BLV716" s="18"/>
      <c r="BLW716" s="18"/>
      <c r="BLX716" s="18"/>
      <c r="BLY716" s="18"/>
      <c r="BLZ716" s="18"/>
      <c r="BMA716" s="18"/>
      <c r="BMB716" s="18"/>
      <c r="BMC716" s="18"/>
      <c r="BMD716" s="18"/>
      <c r="BME716" s="18"/>
      <c r="BMF716" s="21"/>
      <c r="BMG716" s="18"/>
      <c r="BMH716" s="19"/>
      <c r="BMI716" s="18"/>
      <c r="BMJ716" s="18"/>
      <c r="BMK716" s="18"/>
      <c r="BML716" s="18"/>
      <c r="BMM716" s="18"/>
      <c r="BMN716" s="18"/>
      <c r="BMO716" s="18"/>
      <c r="BMP716" s="18" t="s">
        <v>73</v>
      </c>
      <c r="BMQ716" s="18"/>
      <c r="BMR716" s="18"/>
      <c r="BMS716" s="18"/>
      <c r="BMT716" s="31"/>
      <c r="BMU716" s="18"/>
      <c r="BMV716" s="18"/>
      <c r="BMW716" s="18"/>
      <c r="BMX716" s="18"/>
      <c r="BMY716" s="18"/>
      <c r="BMZ716" s="18"/>
      <c r="BNA716" s="18"/>
      <c r="BNB716" s="18"/>
      <c r="BNC716" s="18"/>
    </row>
    <row r="717" spans="1683:1719" ht="13.2" x14ac:dyDescent="0.25">
      <c r="BLS717" s="27"/>
      <c r="BLT717" s="27"/>
      <c r="BLU717" s="27"/>
      <c r="BLV717" s="27"/>
      <c r="BLW717" s="27"/>
      <c r="BLX717" s="27"/>
      <c r="BLY717" s="18"/>
      <c r="BLZ717" s="18"/>
      <c r="BMA717" s="18"/>
      <c r="BMB717" s="18"/>
      <c r="BMC717" s="18"/>
      <c r="BMD717" s="18"/>
      <c r="BME717" s="18"/>
      <c r="BMF717" s="21"/>
      <c r="BMG717" s="18"/>
      <c r="BMH717" s="19"/>
      <c r="BMI717" s="18"/>
      <c r="BMJ717" s="18"/>
      <c r="BMK717" s="18"/>
      <c r="BML717" s="18"/>
      <c r="BMM717" s="18"/>
      <c r="BMN717" s="18"/>
      <c r="BMO717" s="18"/>
      <c r="BMP717" s="18" t="s">
        <v>72</v>
      </c>
      <c r="BMQ717" s="18"/>
      <c r="BMR717" s="18"/>
      <c r="BMS717" s="18"/>
      <c r="BMT717" s="22"/>
      <c r="BMU717" s="18"/>
      <c r="BMV717" s="18"/>
      <c r="BMW717" s="23" t="s">
        <v>155</v>
      </c>
      <c r="BMX717" s="469" t="s">
        <v>154</v>
      </c>
      <c r="BMY717" s="469"/>
      <c r="BMZ717" s="469"/>
      <c r="BNA717" s="23" t="s">
        <v>153</v>
      </c>
      <c r="BNB717" s="18"/>
      <c r="BNC717" s="30" t="s">
        <v>152</v>
      </c>
    </row>
    <row r="718" spans="1683:1719" ht="13.2" x14ac:dyDescent="0.25">
      <c r="BLS718" s="27"/>
      <c r="BLT718" s="27"/>
      <c r="BLU718" s="27"/>
      <c r="BLV718" s="27"/>
      <c r="BLW718" s="27"/>
      <c r="BLX718" s="27"/>
      <c r="BLY718" s="18"/>
      <c r="BLZ718" s="18"/>
      <c r="BMA718" s="18"/>
      <c r="BMB718" s="18"/>
      <c r="BMC718" s="18"/>
      <c r="BMD718" s="18"/>
      <c r="BME718" s="18"/>
      <c r="BMF718" s="21"/>
      <c r="BMG718" s="18"/>
      <c r="BMH718" s="19"/>
      <c r="BMI718" s="18"/>
      <c r="BMJ718" s="18"/>
      <c r="BMK718" s="18"/>
      <c r="BML718" s="18"/>
      <c r="BMM718" s="18"/>
      <c r="BMN718" s="18"/>
      <c r="BMO718" s="18"/>
      <c r="BMP718" s="18" t="s">
        <v>71</v>
      </c>
      <c r="BMQ718" s="18"/>
      <c r="BMR718" s="18"/>
      <c r="BMS718" s="18"/>
      <c r="BMT718" s="22"/>
      <c r="BMU718" s="18"/>
      <c r="BMV718" s="18"/>
      <c r="BMW718" s="29" t="s">
        <v>151</v>
      </c>
      <c r="BMX718" s="29" t="s">
        <v>150</v>
      </c>
      <c r="BMY718" s="29" t="s">
        <v>149</v>
      </c>
      <c r="BMZ718" s="29" t="s">
        <v>148</v>
      </c>
      <c r="BNA718" s="29" t="s">
        <v>147</v>
      </c>
      <c r="BNB718" s="18"/>
      <c r="BNC718" s="28" t="s">
        <v>146</v>
      </c>
    </row>
    <row r="719" spans="1683:1719" ht="13.2" x14ac:dyDescent="0.25">
      <c r="BLS719" s="27"/>
      <c r="BLT719" s="27"/>
      <c r="BLU719" s="27"/>
      <c r="BLV719" s="27"/>
      <c r="BLW719" s="27"/>
      <c r="BLX719" s="27"/>
      <c r="BLY719" s="18"/>
      <c r="BLZ719" s="18"/>
      <c r="BMA719" s="18"/>
      <c r="BMB719" s="18"/>
      <c r="BMC719" s="18"/>
      <c r="BMD719" s="18"/>
      <c r="BME719" s="18"/>
      <c r="BMF719" s="21"/>
      <c r="BMG719" s="18"/>
      <c r="BMH719" s="19"/>
      <c r="BMI719" s="18"/>
      <c r="BMJ719" s="18"/>
      <c r="BMK719" s="18"/>
      <c r="BML719" s="18"/>
      <c r="BMM719" s="18"/>
      <c r="BMN719" s="18"/>
      <c r="BMO719" s="18"/>
      <c r="BMP719" s="18" t="s">
        <v>70</v>
      </c>
      <c r="BMQ719" s="18"/>
      <c r="BMR719" s="18"/>
      <c r="BMS719" s="18"/>
      <c r="BMT719" s="22"/>
      <c r="BMU719" s="18"/>
      <c r="BMV719" s="18"/>
      <c r="BMW719" s="27" t="s">
        <v>145</v>
      </c>
      <c r="BMX719" s="27" t="s">
        <v>144</v>
      </c>
      <c r="BMY719" s="27" t="s">
        <v>143</v>
      </c>
      <c r="BMZ719" s="27" t="s">
        <v>52</v>
      </c>
      <c r="BNA719" s="27" t="s">
        <v>142</v>
      </c>
      <c r="BNB719" s="18"/>
      <c r="BNC719" s="25" t="s">
        <v>141</v>
      </c>
    </row>
    <row r="720" spans="1683:1719" ht="13.2" x14ac:dyDescent="0.25">
      <c r="BLS720" s="27"/>
      <c r="BLT720" s="27"/>
      <c r="BLU720" s="27"/>
      <c r="BLV720" s="27"/>
      <c r="BLW720" s="27"/>
      <c r="BLX720" s="27"/>
      <c r="BLY720" s="18"/>
      <c r="BLZ720" s="18"/>
      <c r="BMA720" s="18"/>
      <c r="BMB720" s="18"/>
      <c r="BMC720" s="18"/>
      <c r="BMD720" s="18"/>
      <c r="BME720" s="18"/>
      <c r="BMF720" s="21"/>
      <c r="BMG720" s="18"/>
      <c r="BMH720" s="19"/>
      <c r="BMI720" s="18"/>
      <c r="BMJ720" s="18"/>
      <c r="BMK720" s="18"/>
      <c r="BML720" s="18"/>
      <c r="BMM720" s="18"/>
      <c r="BMN720" s="18"/>
      <c r="BMO720" s="18"/>
      <c r="BMP720" s="18" t="s">
        <v>69</v>
      </c>
      <c r="BMQ720" s="18"/>
      <c r="BMR720" s="18"/>
      <c r="BMS720" s="18"/>
      <c r="BMT720" s="18"/>
      <c r="BMU720" s="18"/>
      <c r="BMV720" s="18"/>
      <c r="BMW720" s="27" t="s">
        <v>140</v>
      </c>
      <c r="BMX720" s="27" t="s">
        <v>139</v>
      </c>
      <c r="BMY720" s="27" t="s">
        <v>138</v>
      </c>
      <c r="BMZ720" s="27" t="s">
        <v>51</v>
      </c>
      <c r="BNA720" s="27" t="s">
        <v>40</v>
      </c>
      <c r="BNB720" s="18"/>
      <c r="BNC720" s="25" t="s">
        <v>137</v>
      </c>
    </row>
    <row r="721" spans="1706:1719" ht="13.2" x14ac:dyDescent="0.25">
      <c r="BMP721" s="18" t="s">
        <v>68</v>
      </c>
      <c r="BMQ721" s="18"/>
      <c r="BMR721" s="18"/>
      <c r="BMS721" s="18"/>
      <c r="BMT721" s="18"/>
      <c r="BMU721" s="18"/>
      <c r="BMV721" s="18"/>
      <c r="BMW721" s="27" t="s">
        <v>136</v>
      </c>
      <c r="BMX721" s="27" t="s">
        <v>135</v>
      </c>
      <c r="BMY721" s="27" t="s">
        <v>41</v>
      </c>
      <c r="BMZ721" s="27"/>
      <c r="BNA721" s="27" t="s">
        <v>134</v>
      </c>
      <c r="BNB721" s="18"/>
      <c r="BNC721" s="25" t="s">
        <v>133</v>
      </c>
    </row>
    <row r="722" spans="1706:1719" ht="13.2" x14ac:dyDescent="0.25">
      <c r="BMP722" s="18" t="s">
        <v>0</v>
      </c>
      <c r="BMQ722" s="18"/>
      <c r="BMR722" s="18"/>
      <c r="BMS722" s="18"/>
      <c r="BMT722" s="18"/>
      <c r="BMU722" s="18"/>
      <c r="BMV722" s="18"/>
      <c r="BMW722" s="27" t="s">
        <v>75</v>
      </c>
      <c r="BMX722" s="27"/>
      <c r="BMY722" s="27"/>
      <c r="BMZ722" s="27"/>
      <c r="BNA722" s="27" t="s">
        <v>132</v>
      </c>
      <c r="BNB722" s="18"/>
      <c r="BNC722" s="25" t="s">
        <v>131</v>
      </c>
    </row>
    <row r="723" spans="1706:1719" ht="13.2" x14ac:dyDescent="0.25">
      <c r="BMP723" s="18"/>
      <c r="BMQ723" s="18"/>
      <c r="BMR723" s="18"/>
      <c r="BMS723" s="18"/>
      <c r="BMT723" s="18"/>
      <c r="BMU723" s="18"/>
      <c r="BMV723" s="18"/>
      <c r="BMW723" s="27" t="s">
        <v>74</v>
      </c>
      <c r="BMX723" s="27"/>
      <c r="BMY723" s="27"/>
      <c r="BMZ723" s="27"/>
      <c r="BNA723" s="27"/>
      <c r="BNB723" s="18"/>
      <c r="BNC723" s="25" t="s">
        <v>130</v>
      </c>
    </row>
    <row r="724" spans="1706:1719" ht="13.2" x14ac:dyDescent="0.25">
      <c r="BMP724" s="18"/>
      <c r="BMQ724" s="18"/>
      <c r="BMR724" s="18"/>
      <c r="BMS724" s="18"/>
      <c r="BMT724" s="18"/>
      <c r="BMU724" s="18"/>
      <c r="BMV724" s="18"/>
      <c r="BMW724" s="27" t="s">
        <v>129</v>
      </c>
      <c r="BMX724" s="27"/>
      <c r="BMY724" s="27"/>
      <c r="BMZ724" s="27"/>
      <c r="BNA724" s="27"/>
      <c r="BNB724" s="18"/>
      <c r="BNC724" s="25" t="s">
        <v>128</v>
      </c>
    </row>
    <row r="725" spans="1706:1719" ht="13.2" x14ac:dyDescent="0.25">
      <c r="BMP725" s="18"/>
      <c r="BMQ725" s="18"/>
      <c r="BMR725" s="18"/>
      <c r="BMS725" s="18"/>
      <c r="BMT725" s="18"/>
      <c r="BMU725" s="18"/>
      <c r="BMV725" s="18"/>
      <c r="BMW725" s="27" t="s">
        <v>127</v>
      </c>
      <c r="BMX725" s="27"/>
      <c r="BMY725" s="27"/>
      <c r="BMZ725" s="27"/>
      <c r="BNA725" s="27"/>
      <c r="BNB725" s="18"/>
      <c r="BNC725" s="25" t="s">
        <v>126</v>
      </c>
    </row>
    <row r="726" spans="1706:1719" ht="13.2" x14ac:dyDescent="0.25">
      <c r="BMP726" s="18"/>
      <c r="BMQ726" s="18"/>
      <c r="BMR726" s="18"/>
      <c r="BMS726" s="18"/>
      <c r="BMT726" s="18"/>
      <c r="BMU726" s="18"/>
      <c r="BMV726" s="18"/>
      <c r="BMW726" s="27" t="s">
        <v>125</v>
      </c>
      <c r="BMX726" s="27"/>
      <c r="BMY726" s="27"/>
      <c r="BMZ726" s="27"/>
      <c r="BNA726" s="27"/>
      <c r="BNB726" s="18"/>
      <c r="BNC726" s="25" t="s">
        <v>124</v>
      </c>
    </row>
    <row r="727" spans="1706:1719" ht="13.2" x14ac:dyDescent="0.25">
      <c r="BMP727" s="18"/>
      <c r="BMQ727" s="18"/>
      <c r="BMR727" s="18"/>
      <c r="BMS727" s="18"/>
      <c r="BMT727" s="18"/>
      <c r="BMU727" s="18"/>
      <c r="BMV727" s="18"/>
      <c r="BMW727" s="27" t="s">
        <v>123</v>
      </c>
      <c r="BMX727" s="27"/>
      <c r="BMY727" s="27"/>
      <c r="BMZ727" s="27"/>
      <c r="BNA727" s="27"/>
      <c r="BNB727" s="18"/>
      <c r="BNC727" s="25" t="s">
        <v>122</v>
      </c>
    </row>
    <row r="728" spans="1706:1719" ht="13.2" x14ac:dyDescent="0.25">
      <c r="BMP728" s="18"/>
      <c r="BMQ728" s="18"/>
      <c r="BMR728" s="18"/>
      <c r="BMS728" s="18"/>
      <c r="BMT728" s="18"/>
      <c r="BMU728" s="18"/>
      <c r="BMV728" s="18"/>
      <c r="BMW728" s="18" t="s">
        <v>72</v>
      </c>
      <c r="BMX728" s="18"/>
      <c r="BMY728" s="27"/>
      <c r="BMZ728" s="27"/>
      <c r="BNA728" s="20"/>
      <c r="BNB728" s="18"/>
      <c r="BNC728" s="25" t="s">
        <v>121</v>
      </c>
    </row>
    <row r="729" spans="1706:1719" ht="13.2" x14ac:dyDescent="0.25">
      <c r="BMP729" s="18"/>
      <c r="BMQ729" s="18"/>
      <c r="BMR729" s="18"/>
      <c r="BMS729" s="18"/>
      <c r="BMT729" s="18"/>
      <c r="BMU729" s="18"/>
      <c r="BMV729" s="18"/>
      <c r="BMW729" s="18" t="s">
        <v>71</v>
      </c>
      <c r="BMX729" s="18"/>
      <c r="BMY729" s="27"/>
      <c r="BMZ729" s="27"/>
      <c r="BNA729" s="20"/>
      <c r="BNB729" s="18"/>
      <c r="BNC729" s="25" t="s">
        <v>120</v>
      </c>
    </row>
    <row r="730" spans="1706:1719" ht="13.2" x14ac:dyDescent="0.25">
      <c r="BMP730" s="18"/>
      <c r="BMQ730" s="18"/>
      <c r="BMR730" s="18"/>
      <c r="BMS730" s="18"/>
      <c r="BMT730" s="18"/>
      <c r="BMU730" s="18"/>
      <c r="BMV730" s="18"/>
      <c r="BMW730" s="18" t="s">
        <v>70</v>
      </c>
      <c r="BMX730" s="27"/>
      <c r="BMY730" s="27"/>
      <c r="BMZ730" s="27"/>
      <c r="BNA730" s="20"/>
      <c r="BNB730" s="18"/>
      <c r="BNC730" s="25" t="s">
        <v>119</v>
      </c>
    </row>
    <row r="731" spans="1706:1719" ht="13.2" x14ac:dyDescent="0.25">
      <c r="BMP731" s="18"/>
      <c r="BMQ731" s="18"/>
      <c r="BMR731" s="18"/>
      <c r="BMS731" s="18"/>
      <c r="BMT731" s="18"/>
      <c r="BMU731" s="18"/>
      <c r="BMV731" s="18"/>
      <c r="BMW731" s="18" t="s">
        <v>69</v>
      </c>
      <c r="BMX731" s="27"/>
      <c r="BMY731" s="27"/>
      <c r="BMZ731" s="27"/>
      <c r="BNA731" s="20"/>
      <c r="BNB731" s="18"/>
      <c r="BNC731" s="25" t="s">
        <v>118</v>
      </c>
    </row>
    <row r="732" spans="1706:1719" ht="13.2" x14ac:dyDescent="0.25">
      <c r="BMP732" s="18"/>
      <c r="BMQ732" s="18"/>
      <c r="BMR732" s="18"/>
      <c r="BMS732" s="18"/>
      <c r="BMT732" s="18"/>
      <c r="BMU732" s="18"/>
      <c r="BMV732" s="18"/>
      <c r="BMW732" s="18" t="s">
        <v>68</v>
      </c>
      <c r="BMX732" s="27"/>
      <c r="BMY732" s="27"/>
      <c r="BMZ732" s="27"/>
      <c r="BNA732" s="20"/>
      <c r="BNB732" s="18"/>
      <c r="BNC732" s="25" t="s">
        <v>117</v>
      </c>
    </row>
    <row r="733" spans="1706:1719" ht="13.2" x14ac:dyDescent="0.25">
      <c r="BMP733" s="18"/>
      <c r="BMQ733" s="18"/>
      <c r="BMR733" s="18"/>
      <c r="BMS733" s="18"/>
      <c r="BMT733" s="18"/>
      <c r="BMU733" s="18"/>
      <c r="BMV733" s="18"/>
      <c r="BMW733" s="18" t="s">
        <v>0</v>
      </c>
      <c r="BMX733" s="27"/>
      <c r="BMY733" s="27"/>
      <c r="BMZ733" s="27"/>
      <c r="BNA733" s="20"/>
      <c r="BNB733" s="18"/>
      <c r="BNC733" s="25" t="s">
        <v>116</v>
      </c>
    </row>
    <row r="734" spans="1706:1719" ht="13.2" x14ac:dyDescent="0.25">
      <c r="BMP734" s="18"/>
      <c r="BMQ734" s="18"/>
      <c r="BMR734" s="18"/>
      <c r="BMS734" s="18"/>
      <c r="BMT734" s="18"/>
      <c r="BMU734" s="18"/>
      <c r="BMV734" s="18"/>
      <c r="BMW734" s="18"/>
      <c r="BMX734" s="27"/>
      <c r="BMY734" s="27"/>
      <c r="BMZ734" s="27"/>
      <c r="BNA734" s="27"/>
      <c r="BNB734" s="18"/>
      <c r="BNC734" s="25" t="s">
        <v>115</v>
      </c>
    </row>
    <row r="735" spans="1706:1719" ht="13.2" x14ac:dyDescent="0.25">
      <c r="BMP735" s="18"/>
      <c r="BMQ735" s="18"/>
      <c r="BMR735" s="18"/>
      <c r="BMS735" s="18"/>
      <c r="BMT735" s="18"/>
      <c r="BMU735" s="18"/>
      <c r="BMV735" s="18"/>
      <c r="BMW735" s="18"/>
      <c r="BMX735" s="18"/>
      <c r="BMY735" s="18"/>
      <c r="BMZ735" s="18"/>
      <c r="BNA735" s="18"/>
      <c r="BNB735" s="18"/>
      <c r="BNC735" s="25" t="s">
        <v>114</v>
      </c>
    </row>
    <row r="736" spans="1706:1719" ht="13.2" x14ac:dyDescent="0.25">
      <c r="BMP736" s="18"/>
      <c r="BMQ736" s="18"/>
      <c r="BMR736" s="18"/>
      <c r="BMS736" s="18"/>
      <c r="BMT736" s="18"/>
      <c r="BMU736" s="18"/>
      <c r="BMV736" s="18"/>
      <c r="BMW736" s="18"/>
      <c r="BMX736" s="18"/>
      <c r="BMY736" s="18"/>
      <c r="BMZ736" s="18"/>
      <c r="BNA736" s="18"/>
      <c r="BNB736" s="18"/>
      <c r="BNC736" s="25" t="s">
        <v>113</v>
      </c>
    </row>
    <row r="737" spans="1719:1719" ht="13.2" x14ac:dyDescent="0.25">
      <c r="BNC737" s="25" t="s">
        <v>112</v>
      </c>
    </row>
    <row r="738" spans="1719:1719" ht="13.2" x14ac:dyDescent="0.25">
      <c r="BNC738" s="25" t="s">
        <v>111</v>
      </c>
    </row>
    <row r="739" spans="1719:1719" ht="13.2" x14ac:dyDescent="0.25">
      <c r="BNC739" s="25" t="s">
        <v>110</v>
      </c>
    </row>
    <row r="740" spans="1719:1719" ht="13.2" x14ac:dyDescent="0.25">
      <c r="BNC740" s="25" t="s">
        <v>109</v>
      </c>
    </row>
    <row r="741" spans="1719:1719" ht="13.2" x14ac:dyDescent="0.25">
      <c r="BNC741" s="25" t="s">
        <v>108</v>
      </c>
    </row>
    <row r="742" spans="1719:1719" ht="13.2" x14ac:dyDescent="0.25">
      <c r="BNC742" s="25" t="s">
        <v>107</v>
      </c>
    </row>
    <row r="743" spans="1719:1719" ht="13.2" x14ac:dyDescent="0.25">
      <c r="BNC743" s="25" t="s">
        <v>106</v>
      </c>
    </row>
    <row r="744" spans="1719:1719" ht="13.2" x14ac:dyDescent="0.25">
      <c r="BNC744" s="25" t="s">
        <v>105</v>
      </c>
    </row>
    <row r="745" spans="1719:1719" ht="13.2" x14ac:dyDescent="0.25">
      <c r="BNC745" s="25" t="s">
        <v>104</v>
      </c>
    </row>
    <row r="746" spans="1719:1719" ht="13.2" x14ac:dyDescent="0.25">
      <c r="BNC746" s="25" t="s">
        <v>103</v>
      </c>
    </row>
    <row r="747" spans="1719:1719" ht="13.2" x14ac:dyDescent="0.25">
      <c r="BNC747" s="25" t="s">
        <v>102</v>
      </c>
    </row>
    <row r="748" spans="1719:1719" ht="13.2" x14ac:dyDescent="0.25">
      <c r="BNC748" s="26" t="s">
        <v>101</v>
      </c>
    </row>
    <row r="749" spans="1719:1719" ht="13.2" x14ac:dyDescent="0.25">
      <c r="BNC749" s="25" t="s">
        <v>100</v>
      </c>
    </row>
    <row r="750" spans="1719:1719" ht="13.2" x14ac:dyDescent="0.25">
      <c r="BNC750" s="25" t="s">
        <v>99</v>
      </c>
    </row>
    <row r="751" spans="1719:1719" ht="13.2" x14ac:dyDescent="0.25">
      <c r="BNC751" s="25" t="s">
        <v>98</v>
      </c>
    </row>
    <row r="752" spans="1719:1719" ht="13.2" x14ac:dyDescent="0.25">
      <c r="BNC752" s="25" t="s">
        <v>97</v>
      </c>
    </row>
    <row r="755" spans="1721:1728" ht="13.2" x14ac:dyDescent="0.25">
      <c r="BNE755" s="18" t="s">
        <v>54</v>
      </c>
      <c r="BNF755" s="18"/>
      <c r="BNG755" s="18"/>
      <c r="BNH755" s="18"/>
      <c r="BNI755" s="18"/>
      <c r="BNJ755" s="18"/>
      <c r="BNK755" s="18"/>
      <c r="BNL755" s="18"/>
    </row>
    <row r="756" spans="1721:1728" ht="13.2" x14ac:dyDescent="0.25">
      <c r="BNE756" s="18" t="s">
        <v>53</v>
      </c>
      <c r="BNF756" s="18"/>
      <c r="BNG756" s="18"/>
      <c r="BNH756" s="18"/>
      <c r="BNI756" s="18"/>
      <c r="BNJ756" s="18"/>
      <c r="BNK756" s="18"/>
      <c r="BNL756" s="18"/>
    </row>
    <row r="757" spans="1721:1728" ht="13.2" x14ac:dyDescent="0.25">
      <c r="BNE757" s="18"/>
      <c r="BNF757" s="18"/>
      <c r="BNG757" s="18"/>
      <c r="BNH757" s="18"/>
      <c r="BNI757" s="18"/>
      <c r="BNJ757" s="18"/>
      <c r="BNK757" s="18"/>
      <c r="BNL757" s="18"/>
    </row>
    <row r="758" spans="1721:1728" ht="13.2" x14ac:dyDescent="0.25">
      <c r="BNE758" s="18"/>
      <c r="BNF758" s="18"/>
      <c r="BNG758" s="18" t="s">
        <v>66</v>
      </c>
      <c r="BNH758" s="18"/>
      <c r="BNI758" s="18"/>
      <c r="BNJ758" s="18"/>
      <c r="BNK758" s="18"/>
      <c r="BNL758" s="18"/>
    </row>
    <row r="759" spans="1721:1728" ht="13.2" x14ac:dyDescent="0.25">
      <c r="BNE759" s="18"/>
      <c r="BNF759" s="18"/>
      <c r="BNG759" s="18" t="s">
        <v>65</v>
      </c>
      <c r="BNH759" s="18"/>
      <c r="BNI759" s="18"/>
      <c r="BNJ759" s="18"/>
      <c r="BNK759" s="18"/>
      <c r="BNL759" s="18"/>
    </row>
    <row r="760" spans="1721:1728" ht="13.2" x14ac:dyDescent="0.25">
      <c r="BNE760" s="18"/>
      <c r="BNF760" s="18"/>
      <c r="BNG760" s="18" t="s">
        <v>64</v>
      </c>
      <c r="BNH760" s="18"/>
      <c r="BNI760" s="18"/>
      <c r="BNJ760" s="18"/>
      <c r="BNK760" s="18"/>
      <c r="BNL760" s="18"/>
    </row>
    <row r="761" spans="1721:1728" ht="13.2" x14ac:dyDescent="0.25">
      <c r="BNE761" s="18"/>
      <c r="BNF761" s="18"/>
      <c r="BNG761" s="18" t="s">
        <v>63</v>
      </c>
      <c r="BNH761" s="18"/>
      <c r="BNI761" s="18"/>
      <c r="BNJ761" s="18"/>
      <c r="BNK761" s="18"/>
      <c r="BNL761" s="18"/>
    </row>
    <row r="762" spans="1721:1728" ht="13.2" x14ac:dyDescent="0.25">
      <c r="BNE762" s="18"/>
      <c r="BNF762" s="18"/>
      <c r="BNG762" s="18"/>
      <c r="BNH762" s="18"/>
      <c r="BNI762" s="18"/>
      <c r="BNJ762" s="18"/>
      <c r="BNK762" s="18"/>
      <c r="BNL762" s="18"/>
    </row>
    <row r="763" spans="1721:1728" ht="13.2" x14ac:dyDescent="0.25">
      <c r="BNE763" s="18"/>
      <c r="BNF763" s="18"/>
      <c r="BNG763" s="18"/>
      <c r="BNH763" s="18"/>
      <c r="BNI763" s="18" t="s">
        <v>96</v>
      </c>
      <c r="BNJ763" s="18"/>
      <c r="BNK763" s="18"/>
      <c r="BNL763" s="18"/>
    </row>
    <row r="764" spans="1721:1728" ht="13.2" x14ac:dyDescent="0.25">
      <c r="BNE764" s="18"/>
      <c r="BNF764" s="18"/>
      <c r="BNG764" s="18"/>
      <c r="BNH764" s="18"/>
      <c r="BNI764" s="18" t="s">
        <v>95</v>
      </c>
      <c r="BNJ764" s="18"/>
      <c r="BNK764" s="18"/>
      <c r="BNL764" s="18"/>
    </row>
    <row r="765" spans="1721:1728" ht="13.2" x14ac:dyDescent="0.25">
      <c r="BNE765" s="18"/>
      <c r="BNF765" s="18"/>
      <c r="BNG765" s="18"/>
      <c r="BNH765" s="18"/>
      <c r="BNI765" s="18" t="s">
        <v>94</v>
      </c>
      <c r="BNJ765" s="18"/>
      <c r="BNK765" s="18"/>
      <c r="BNL765" s="18"/>
    </row>
    <row r="766" spans="1721:1728" ht="13.2" x14ac:dyDescent="0.25">
      <c r="BNE766" s="18"/>
      <c r="BNF766" s="18"/>
      <c r="BNG766" s="18"/>
      <c r="BNH766" s="18"/>
      <c r="BNI766" s="18"/>
      <c r="BNJ766" s="18"/>
      <c r="BNK766" s="18"/>
      <c r="BNL766" s="18"/>
    </row>
    <row r="767" spans="1721:1728" ht="13.2" x14ac:dyDescent="0.25">
      <c r="BNE767" s="18"/>
      <c r="BNF767" s="18"/>
      <c r="BNG767" s="18"/>
      <c r="BNH767" s="18"/>
      <c r="BNI767" s="18"/>
      <c r="BNJ767" s="18"/>
      <c r="BNK767" s="18"/>
      <c r="BNL767" s="18"/>
    </row>
    <row r="768" spans="1721:1728" ht="13.2" x14ac:dyDescent="0.25">
      <c r="BNE768" s="18"/>
      <c r="BNF768" s="18"/>
      <c r="BNG768" s="18"/>
      <c r="BNH768" s="18"/>
      <c r="BNI768" s="18"/>
      <c r="BNJ768" s="18"/>
      <c r="BNK768" s="18"/>
      <c r="BNL768" s="8" t="s">
        <v>93</v>
      </c>
    </row>
    <row r="769" spans="1728:1730" ht="13.2" x14ac:dyDescent="0.25">
      <c r="BNL769" s="10" t="s">
        <v>92</v>
      </c>
      <c r="BNM769" s="8"/>
      <c r="BNN769" s="8"/>
    </row>
    <row r="770" spans="1728:1730" ht="13.2" x14ac:dyDescent="0.25">
      <c r="BNL770" s="10" t="s">
        <v>91</v>
      </c>
      <c r="BNM770" s="8"/>
      <c r="BNN770" s="8"/>
    </row>
    <row r="771" spans="1728:1730" ht="13.2" x14ac:dyDescent="0.25">
      <c r="BNL771" s="10" t="s">
        <v>90</v>
      </c>
      <c r="BNM771" s="8"/>
      <c r="BNN771" s="8"/>
    </row>
    <row r="772" spans="1728:1730" ht="13.2" x14ac:dyDescent="0.25">
      <c r="BNL772" s="10" t="s">
        <v>89</v>
      </c>
      <c r="BNM772" s="8"/>
      <c r="BNN772" s="8"/>
    </row>
    <row r="773" spans="1728:1730" ht="13.2" x14ac:dyDescent="0.25">
      <c r="BNL773" s="10" t="s">
        <v>88</v>
      </c>
      <c r="BNM773" s="8"/>
      <c r="BNN773" s="8"/>
    </row>
    <row r="774" spans="1728:1730" ht="13.2" x14ac:dyDescent="0.25">
      <c r="BNL774" s="10" t="s">
        <v>87</v>
      </c>
      <c r="BNM774" s="8"/>
      <c r="BNN774" s="8"/>
    </row>
    <row r="775" spans="1728:1730" ht="13.2" x14ac:dyDescent="0.25">
      <c r="BNL775" s="10" t="s">
        <v>86</v>
      </c>
      <c r="BNM775" s="8"/>
      <c r="BNN775" s="8"/>
    </row>
    <row r="776" spans="1728:1730" ht="13.2" x14ac:dyDescent="0.25">
      <c r="BNL776" s="10" t="s">
        <v>85</v>
      </c>
      <c r="BNM776" s="8"/>
      <c r="BNN776" s="8"/>
    </row>
    <row r="777" spans="1728:1730" ht="13.2" x14ac:dyDescent="0.25">
      <c r="BNL777" s="10" t="s">
        <v>84</v>
      </c>
      <c r="BNM777" s="8"/>
      <c r="BNN777" s="8"/>
    </row>
    <row r="778" spans="1728:1730" ht="13.2" x14ac:dyDescent="0.25">
      <c r="BNL778" s="10" t="s">
        <v>83</v>
      </c>
      <c r="BNM778" s="8"/>
      <c r="BNN778" s="8"/>
    </row>
    <row r="779" spans="1728:1730" x14ac:dyDescent="0.2">
      <c r="BNL779" s="8"/>
      <c r="BNM779" s="8"/>
      <c r="BNN779" s="8"/>
    </row>
    <row r="780" spans="1728:1730" x14ac:dyDescent="0.2">
      <c r="BNL780" s="8"/>
      <c r="BNM780" s="8"/>
      <c r="BNN780" s="8" t="s">
        <v>82</v>
      </c>
    </row>
    <row r="781" spans="1728:1730" x14ac:dyDescent="0.2">
      <c r="BNL781" s="8"/>
      <c r="BNM781" s="8"/>
      <c r="BNN781" s="8" t="s">
        <v>81</v>
      </c>
    </row>
    <row r="782" spans="1728:1730" x14ac:dyDescent="0.2">
      <c r="BNL782" s="8"/>
      <c r="BNM782" s="8"/>
      <c r="BNN782" s="8" t="s">
        <v>80</v>
      </c>
    </row>
    <row r="783" spans="1728:1730" x14ac:dyDescent="0.2">
      <c r="BNL783" s="8"/>
      <c r="BNM783" s="8"/>
      <c r="BNN783" s="8" t="s">
        <v>79</v>
      </c>
    </row>
    <row r="785" spans="1730:1734" x14ac:dyDescent="0.2">
      <c r="BNN785" s="8" t="s">
        <v>7</v>
      </c>
      <c r="BNO785" s="8"/>
      <c r="BNP785" s="8"/>
      <c r="BNQ785" s="8"/>
      <c r="BNR785" s="8"/>
    </row>
    <row r="786" spans="1730:1734" ht="13.2" x14ac:dyDescent="0.25">
      <c r="BNN786" s="8"/>
      <c r="BNO786" s="8"/>
      <c r="BNP786" s="17" t="s">
        <v>78</v>
      </c>
      <c r="BNQ786" s="8"/>
      <c r="BNR786" s="8"/>
    </row>
    <row r="787" spans="1730:1734" ht="13.2" x14ac:dyDescent="0.25">
      <c r="BNN787" s="8"/>
      <c r="BNO787" s="8"/>
      <c r="BNP787" s="10" t="s">
        <v>77</v>
      </c>
      <c r="BNQ787" s="8"/>
      <c r="BNR787" s="8"/>
    </row>
    <row r="788" spans="1730:1734" ht="13.2" x14ac:dyDescent="0.25">
      <c r="BNN788" s="8"/>
      <c r="BNO788" s="8"/>
      <c r="BNP788" s="10" t="s">
        <v>76</v>
      </c>
      <c r="BNQ788" s="8"/>
      <c r="BNR788" s="8"/>
    </row>
    <row r="789" spans="1730:1734" ht="13.2" x14ac:dyDescent="0.25">
      <c r="BNN789" s="8"/>
      <c r="BNO789" s="8"/>
      <c r="BNP789" s="10" t="s">
        <v>75</v>
      </c>
      <c r="BNQ789" s="8"/>
      <c r="BNR789" s="8"/>
    </row>
    <row r="790" spans="1730:1734" ht="13.2" x14ac:dyDescent="0.25">
      <c r="BNN790" s="8"/>
      <c r="BNO790" s="8"/>
      <c r="BNP790" s="10" t="s">
        <v>74</v>
      </c>
      <c r="BNQ790" s="8"/>
      <c r="BNR790" s="8"/>
    </row>
    <row r="791" spans="1730:1734" ht="13.2" x14ac:dyDescent="0.25">
      <c r="BNN791" s="8"/>
      <c r="BNO791" s="8"/>
      <c r="BNP791" s="10" t="s">
        <v>73</v>
      </c>
      <c r="BNQ791" s="8"/>
      <c r="BNR791" s="8"/>
    </row>
    <row r="792" spans="1730:1734" ht="13.2" x14ac:dyDescent="0.25">
      <c r="BNN792" s="8"/>
      <c r="BNO792" s="8"/>
      <c r="BNP792" s="10" t="s">
        <v>72</v>
      </c>
      <c r="BNQ792" s="8"/>
      <c r="BNR792" s="8"/>
    </row>
    <row r="793" spans="1730:1734" ht="13.2" x14ac:dyDescent="0.25">
      <c r="BNN793" s="8"/>
      <c r="BNO793" s="8"/>
      <c r="BNP793" s="10" t="s">
        <v>71</v>
      </c>
      <c r="BNQ793" s="8"/>
      <c r="BNR793" s="8"/>
    </row>
    <row r="794" spans="1730:1734" ht="13.2" x14ac:dyDescent="0.25">
      <c r="BNN794" s="8"/>
      <c r="BNO794" s="8"/>
      <c r="BNP794" s="10" t="s">
        <v>70</v>
      </c>
      <c r="BNQ794" s="8"/>
      <c r="BNR794" s="8"/>
    </row>
    <row r="795" spans="1730:1734" ht="13.2" x14ac:dyDescent="0.25">
      <c r="BNN795" s="8"/>
      <c r="BNO795" s="8"/>
      <c r="BNP795" s="10" t="s">
        <v>69</v>
      </c>
      <c r="BNQ795" s="8"/>
      <c r="BNR795" s="8"/>
    </row>
    <row r="796" spans="1730:1734" ht="13.2" x14ac:dyDescent="0.25">
      <c r="BNN796" s="8"/>
      <c r="BNO796" s="8"/>
      <c r="BNP796" s="10" t="s">
        <v>68</v>
      </c>
      <c r="BNQ796" s="8"/>
      <c r="BNR796" s="8"/>
    </row>
    <row r="797" spans="1730:1734" ht="13.2" x14ac:dyDescent="0.25">
      <c r="BNN797" s="8"/>
      <c r="BNO797" s="8"/>
      <c r="BNP797" s="10" t="s">
        <v>0</v>
      </c>
      <c r="BNQ797" s="8"/>
      <c r="BNR797" s="8" t="s">
        <v>67</v>
      </c>
    </row>
    <row r="798" spans="1730:1734" ht="13.2" x14ac:dyDescent="0.25">
      <c r="BNN798" s="8"/>
      <c r="BNO798" s="8"/>
      <c r="BNP798" s="8"/>
      <c r="BNQ798" s="8"/>
      <c r="BNR798" s="10" t="s">
        <v>66</v>
      </c>
    </row>
    <row r="799" spans="1730:1734" ht="13.2" x14ac:dyDescent="0.25">
      <c r="BNN799" s="8"/>
      <c r="BNO799" s="8"/>
      <c r="BNP799" s="8"/>
      <c r="BNQ799" s="8"/>
      <c r="BNR799" s="10" t="s">
        <v>65</v>
      </c>
    </row>
    <row r="800" spans="1730:1734" ht="13.2" x14ac:dyDescent="0.25">
      <c r="BNN800" s="8"/>
      <c r="BNO800" s="8"/>
      <c r="BNP800" s="8"/>
      <c r="BNQ800" s="8"/>
      <c r="BNR800" s="10" t="s">
        <v>64</v>
      </c>
    </row>
    <row r="801" spans="1734:1738" ht="13.2" x14ac:dyDescent="0.25">
      <c r="BNR801" s="10" t="s">
        <v>63</v>
      </c>
      <c r="BNS801" s="8"/>
      <c r="BNT801" s="8"/>
      <c r="BNU801" s="8"/>
      <c r="BNV801" s="8"/>
    </row>
    <row r="802" spans="1734:1738" x14ac:dyDescent="0.2">
      <c r="BNR802" s="8"/>
      <c r="BNS802" s="8"/>
      <c r="BNT802" s="8"/>
      <c r="BNU802" s="8"/>
      <c r="BNV802" s="8"/>
    </row>
    <row r="803" spans="1734:1738" x14ac:dyDescent="0.2">
      <c r="BNR803" s="8"/>
      <c r="BNS803" s="8"/>
      <c r="BNT803" s="8" t="s">
        <v>62</v>
      </c>
      <c r="BNU803" s="8"/>
      <c r="BNV803" s="8"/>
    </row>
    <row r="804" spans="1734:1738" ht="66" x14ac:dyDescent="0.2">
      <c r="BNR804" s="8"/>
      <c r="BNS804" s="8"/>
      <c r="BNT804" s="197" t="s">
        <v>61</v>
      </c>
      <c r="BNU804" s="8"/>
      <c r="BNV804" s="8"/>
    </row>
    <row r="805" spans="1734:1738" ht="13.2" x14ac:dyDescent="0.2">
      <c r="BNR805" s="8"/>
      <c r="BNS805" s="8"/>
      <c r="BNT805" s="198" t="s">
        <v>60</v>
      </c>
      <c r="BNU805" s="8"/>
      <c r="BNV805" s="8"/>
    </row>
    <row r="806" spans="1734:1738" ht="13.2" x14ac:dyDescent="0.2">
      <c r="BNR806" s="8"/>
      <c r="BNS806" s="8"/>
      <c r="BNT806" s="198" t="s">
        <v>59</v>
      </c>
      <c r="BNU806" s="8"/>
      <c r="BNV806" s="8"/>
    </row>
    <row r="807" spans="1734:1738" ht="13.2" x14ac:dyDescent="0.2">
      <c r="BNR807" s="8"/>
      <c r="BNS807" s="8"/>
      <c r="BNT807" s="198" t="s">
        <v>58</v>
      </c>
      <c r="BNU807" s="8"/>
      <c r="BNV807" s="8"/>
    </row>
    <row r="808" spans="1734:1738" ht="13.2" x14ac:dyDescent="0.2">
      <c r="BNR808" s="8"/>
      <c r="BNS808" s="8"/>
      <c r="BNT808" s="198" t="s">
        <v>57</v>
      </c>
      <c r="BNU808" s="8"/>
      <c r="BNV808" s="8"/>
    </row>
    <row r="809" spans="1734:1738" ht="66" x14ac:dyDescent="0.2">
      <c r="BNR809" s="8"/>
      <c r="BNS809" s="8"/>
      <c r="BNT809" s="197" t="s">
        <v>56</v>
      </c>
      <c r="BNU809" s="8"/>
      <c r="BNV809" s="8"/>
    </row>
    <row r="810" spans="1734:1738" ht="13.2" x14ac:dyDescent="0.2">
      <c r="BNR810" s="8"/>
      <c r="BNS810" s="8"/>
      <c r="BNT810" s="198" t="s">
        <v>55</v>
      </c>
      <c r="BNU810" s="8"/>
      <c r="BNV810" s="8"/>
    </row>
    <row r="811" spans="1734:1738" ht="13.2" x14ac:dyDescent="0.2">
      <c r="BNR811" s="8"/>
      <c r="BNS811" s="8"/>
      <c r="BNT811" s="197" t="s">
        <v>0</v>
      </c>
      <c r="BNU811" s="8"/>
      <c r="BNV811" s="8"/>
    </row>
    <row r="812" spans="1734:1738" ht="13.2" x14ac:dyDescent="0.2">
      <c r="BNR812" s="8"/>
      <c r="BNS812" s="8"/>
      <c r="BNT812" s="198" t="s">
        <v>7</v>
      </c>
      <c r="BNU812" s="8"/>
      <c r="BNV812" s="8"/>
    </row>
    <row r="813" spans="1734:1738" ht="13.2" x14ac:dyDescent="0.2">
      <c r="BNR813" s="8"/>
      <c r="BNS813" s="8"/>
      <c r="BNT813" s="198"/>
      <c r="BNU813" s="8"/>
      <c r="BNV813" s="8"/>
    </row>
    <row r="814" spans="1734:1738" ht="13.2" x14ac:dyDescent="0.25">
      <c r="BNR814" s="8"/>
      <c r="BNS814" s="8"/>
      <c r="BNT814" s="8"/>
      <c r="BNU814" s="8"/>
      <c r="BNV814" s="10" t="s">
        <v>54</v>
      </c>
    </row>
    <row r="815" spans="1734:1738" ht="13.2" x14ac:dyDescent="0.25">
      <c r="BNR815" s="8"/>
      <c r="BNS815" s="8"/>
      <c r="BNT815" s="8"/>
      <c r="BNU815" s="8"/>
      <c r="BNV815" s="10" t="s">
        <v>53</v>
      </c>
    </row>
    <row r="817" spans="1739:1742" ht="13.2" x14ac:dyDescent="0.25">
      <c r="BNW817" s="10" t="s">
        <v>52</v>
      </c>
      <c r="BNX817" s="10"/>
      <c r="BNY817" s="10"/>
      <c r="BNZ817" s="10"/>
    </row>
    <row r="818" spans="1739:1742" ht="13.2" x14ac:dyDescent="0.25">
      <c r="BNW818" s="10" t="s">
        <v>51</v>
      </c>
      <c r="BNX818" s="10"/>
      <c r="BNY818" s="10"/>
      <c r="BNZ818" s="10"/>
    </row>
    <row r="819" spans="1739:1742" ht="13.2" x14ac:dyDescent="0.25">
      <c r="BNW819" s="10"/>
      <c r="BNX819" s="10"/>
      <c r="BNY819" s="10"/>
      <c r="BNZ819" s="10"/>
    </row>
    <row r="820" spans="1739:1742" ht="13.2" x14ac:dyDescent="0.25">
      <c r="BNW820" s="10"/>
      <c r="BNX820" s="10"/>
      <c r="BNY820" s="10"/>
      <c r="BNZ820" s="10"/>
    </row>
    <row r="821" spans="1739:1742" ht="13.2" x14ac:dyDescent="0.25">
      <c r="BNW821" s="10"/>
      <c r="BNX821" s="10"/>
      <c r="BNY821" s="10"/>
      <c r="BNZ821" s="10"/>
    </row>
    <row r="822" spans="1739:1742" ht="13.2" x14ac:dyDescent="0.25">
      <c r="BNW822" s="10"/>
      <c r="BNX822" s="10"/>
      <c r="BNY822" s="10"/>
      <c r="BNZ822" s="10"/>
    </row>
    <row r="823" spans="1739:1742" ht="13.2" x14ac:dyDescent="0.25">
      <c r="BNW823" s="10"/>
      <c r="BNX823" s="10"/>
      <c r="BNY823" s="10"/>
      <c r="BNZ823" s="10"/>
    </row>
    <row r="824" spans="1739:1742" ht="13.2" x14ac:dyDescent="0.25">
      <c r="BNW824" s="10"/>
      <c r="BNX824" s="10"/>
      <c r="BNY824" s="10" t="s">
        <v>50</v>
      </c>
      <c r="BNZ824" s="10"/>
    </row>
    <row r="825" spans="1739:1742" ht="13.2" x14ac:dyDescent="0.25">
      <c r="BNW825" s="10"/>
      <c r="BNX825" s="10"/>
      <c r="BNY825" s="10" t="s">
        <v>49</v>
      </c>
      <c r="BNZ825" s="10"/>
    </row>
    <row r="826" spans="1739:1742" ht="13.2" x14ac:dyDescent="0.25">
      <c r="BNW826" s="10"/>
      <c r="BNX826" s="10"/>
      <c r="BNY826" s="10" t="s">
        <v>48</v>
      </c>
      <c r="BNZ826" s="10"/>
    </row>
    <row r="827" spans="1739:1742" ht="13.2" x14ac:dyDescent="0.25">
      <c r="BNW827" s="10"/>
      <c r="BNX827" s="10"/>
      <c r="BNY827" s="10"/>
      <c r="BNZ827" s="10"/>
    </row>
    <row r="828" spans="1739:1742" ht="13.2" x14ac:dyDescent="0.25">
      <c r="BNW828" s="10"/>
      <c r="BNX828" s="10"/>
      <c r="BNY828" s="10"/>
      <c r="BNZ828" s="10"/>
    </row>
    <row r="829" spans="1739:1742" ht="13.2" x14ac:dyDescent="0.25">
      <c r="BNW829" s="10"/>
      <c r="BNX829" s="10"/>
      <c r="BNY829" s="10"/>
      <c r="BNZ829" s="10"/>
    </row>
    <row r="830" spans="1739:1742" ht="13.2" x14ac:dyDescent="0.25">
      <c r="BNW830" s="10"/>
      <c r="BNX830" s="10"/>
      <c r="BNY830" s="10"/>
      <c r="BNZ830" s="10" t="s">
        <v>47</v>
      </c>
    </row>
    <row r="831" spans="1739:1742" ht="13.2" x14ac:dyDescent="0.25">
      <c r="BNW831" s="10"/>
      <c r="BNX831" s="10"/>
      <c r="BNY831" s="10"/>
      <c r="BNZ831" s="10" t="s">
        <v>46</v>
      </c>
    </row>
    <row r="832" spans="1739:1742" ht="13.2" x14ac:dyDescent="0.25">
      <c r="BNW832" s="10"/>
      <c r="BNX832" s="10"/>
      <c r="BNY832" s="10"/>
      <c r="BNZ832" s="10" t="s">
        <v>45</v>
      </c>
    </row>
    <row r="836" spans="1744:1747" ht="13.2" x14ac:dyDescent="0.25">
      <c r="BOB836" s="10" t="s">
        <v>44</v>
      </c>
      <c r="BOC836" s="10"/>
      <c r="BOD836" s="10"/>
      <c r="BOE836" s="10"/>
    </row>
    <row r="837" spans="1744:1747" ht="13.2" x14ac:dyDescent="0.25">
      <c r="BOB837" s="10" t="s">
        <v>43</v>
      </c>
      <c r="BOC837" s="10"/>
      <c r="BOD837" s="10"/>
      <c r="BOE837" s="10"/>
    </row>
    <row r="838" spans="1744:1747" ht="13.2" x14ac:dyDescent="0.25">
      <c r="BOB838" s="10" t="s">
        <v>42</v>
      </c>
      <c r="BOC838" s="10"/>
      <c r="BOD838" s="10"/>
      <c r="BOE838" s="10"/>
    </row>
    <row r="839" spans="1744:1747" ht="13.2" x14ac:dyDescent="0.25">
      <c r="BOB839" s="10"/>
      <c r="BOC839" s="10"/>
      <c r="BOD839" s="10"/>
      <c r="BOE839" s="10"/>
    </row>
    <row r="840" spans="1744:1747" ht="13.2" x14ac:dyDescent="0.25">
      <c r="BOB840" s="10"/>
      <c r="BOC840" s="10" t="s">
        <v>41</v>
      </c>
      <c r="BOD840" s="10"/>
      <c r="BOE840" s="10"/>
    </row>
    <row r="841" spans="1744:1747" ht="13.2" x14ac:dyDescent="0.25">
      <c r="BOB841" s="10"/>
      <c r="BOC841" s="10" t="s">
        <v>40</v>
      </c>
      <c r="BOD841" s="10"/>
      <c r="BOE841" s="10"/>
    </row>
    <row r="842" spans="1744:1747" ht="13.2" x14ac:dyDescent="0.25">
      <c r="BOB842" s="10"/>
      <c r="BOC842" s="10" t="s">
        <v>39</v>
      </c>
      <c r="BOD842" s="10"/>
      <c r="BOE842" s="10"/>
    </row>
    <row r="843" spans="1744:1747" ht="13.2" x14ac:dyDescent="0.25">
      <c r="BOB843" s="10"/>
      <c r="BOC843" s="10"/>
      <c r="BOD843" s="10"/>
      <c r="BOE843" s="10"/>
    </row>
    <row r="844" spans="1744:1747" ht="13.2" x14ac:dyDescent="0.25">
      <c r="BOB844" s="10"/>
      <c r="BOC844" s="10"/>
      <c r="BOD844" s="10" t="s">
        <v>38</v>
      </c>
      <c r="BOE844" s="10"/>
    </row>
    <row r="845" spans="1744:1747" ht="13.2" x14ac:dyDescent="0.25">
      <c r="BOB845" s="10"/>
      <c r="BOC845" s="10"/>
      <c r="BOD845" s="10" t="s">
        <v>37</v>
      </c>
      <c r="BOE845" s="10"/>
    </row>
    <row r="846" spans="1744:1747" ht="13.2" x14ac:dyDescent="0.25">
      <c r="BOB846" s="10"/>
      <c r="BOC846" s="10"/>
      <c r="BOD846" s="10" t="s">
        <v>36</v>
      </c>
      <c r="BOE846" s="10"/>
    </row>
    <row r="847" spans="1744:1747" ht="13.2" x14ac:dyDescent="0.25">
      <c r="BOB847" s="10"/>
      <c r="BOC847" s="10"/>
      <c r="BOD847" s="10"/>
      <c r="BOE847" s="10"/>
    </row>
    <row r="848" spans="1744:1747" ht="13.2" x14ac:dyDescent="0.25">
      <c r="BOB848" s="10"/>
      <c r="BOC848" s="10"/>
      <c r="BOD848" s="10"/>
      <c r="BOE848" s="11" t="s">
        <v>35</v>
      </c>
    </row>
    <row r="849" spans="1747:1759" ht="13.2" x14ac:dyDescent="0.25">
      <c r="BOE849" s="11" t="s">
        <v>34</v>
      </c>
      <c r="BOF849" s="8"/>
      <c r="BOG849" s="8"/>
      <c r="BOH849" s="8"/>
      <c r="BOI849" s="8"/>
      <c r="BOJ849" s="8"/>
      <c r="BOK849" s="8"/>
      <c r="BOL849" s="8"/>
      <c r="BOM849" s="8"/>
      <c r="BON849" s="8"/>
      <c r="BOO849" s="8"/>
      <c r="BOP849" s="8"/>
      <c r="BOQ849" s="8"/>
    </row>
    <row r="850" spans="1747:1759" ht="13.2" x14ac:dyDescent="0.25">
      <c r="BOE850" s="11"/>
      <c r="BOF850" s="8"/>
      <c r="BOG850" s="8"/>
      <c r="BOH850" s="8"/>
      <c r="BOI850" s="8"/>
      <c r="BOJ850" s="8"/>
      <c r="BOK850" s="8"/>
      <c r="BOL850" s="8"/>
      <c r="BOM850" s="8"/>
      <c r="BON850" s="8"/>
      <c r="BOO850" s="8"/>
      <c r="BOP850" s="8"/>
      <c r="BOQ850" s="8"/>
    </row>
    <row r="851" spans="1747:1759" x14ac:dyDescent="0.2">
      <c r="BOE851" s="8"/>
      <c r="BOF851" s="8"/>
      <c r="BOG851" s="8"/>
      <c r="BOH851" s="8"/>
      <c r="BOI851" s="8"/>
      <c r="BOJ851" s="8"/>
      <c r="BOK851" s="8"/>
      <c r="BOL851" s="8"/>
      <c r="BOM851" s="8"/>
      <c r="BON851" s="8"/>
      <c r="BOO851" s="8"/>
      <c r="BOP851" s="8"/>
      <c r="BOQ851" s="8"/>
    </row>
    <row r="852" spans="1747:1759" x14ac:dyDescent="0.2">
      <c r="BOE852" s="8"/>
      <c r="BOF852" s="8"/>
      <c r="BOG852" s="8"/>
      <c r="BOH852" s="8"/>
      <c r="BOI852" s="8"/>
      <c r="BOJ852" s="8"/>
      <c r="BOK852" s="8"/>
      <c r="BOL852" s="8"/>
      <c r="BOM852" s="8"/>
      <c r="BON852" s="8"/>
      <c r="BOO852" s="8"/>
      <c r="BOP852" s="8"/>
      <c r="BOQ852" s="8"/>
    </row>
    <row r="853" spans="1747:1759" ht="13.2" x14ac:dyDescent="0.25">
      <c r="BOE853" s="8"/>
      <c r="BOF853" s="8"/>
      <c r="BOG853" s="10"/>
      <c r="BOH853" s="10"/>
      <c r="BOI853" s="10"/>
      <c r="BOJ853" s="10"/>
      <c r="BOK853" s="10"/>
      <c r="BOL853" s="10"/>
      <c r="BOM853" s="10"/>
      <c r="BON853" s="10"/>
      <c r="BOO853" s="470" t="s">
        <v>33</v>
      </c>
      <c r="BOP853" s="470"/>
      <c r="BOQ853" s="470"/>
    </row>
    <row r="854" spans="1747:1759" ht="13.2" x14ac:dyDescent="0.25">
      <c r="BOE854" s="8"/>
      <c r="BOF854" s="8"/>
      <c r="BOG854" s="10"/>
      <c r="BOH854" s="10"/>
      <c r="BOI854" s="10"/>
      <c r="BOJ854" s="10"/>
      <c r="BOK854" s="10"/>
      <c r="BOL854" s="10"/>
      <c r="BOM854" s="9">
        <v>1</v>
      </c>
      <c r="BON854" s="9">
        <v>2</v>
      </c>
      <c r="BOO854" s="9">
        <v>3</v>
      </c>
      <c r="BOP854" s="13">
        <v>4</v>
      </c>
      <c r="BOQ854" s="13">
        <v>5</v>
      </c>
    </row>
    <row r="855" spans="1747:1759" ht="13.2" x14ac:dyDescent="0.25">
      <c r="BOE855" s="8"/>
      <c r="BOF855" s="8"/>
      <c r="BOG855" s="10"/>
      <c r="BOH855" s="10"/>
      <c r="BOI855" s="10"/>
      <c r="BOJ855" s="10"/>
      <c r="BOK855" s="10"/>
      <c r="BOL855" s="10"/>
      <c r="BOM855" s="11" t="s">
        <v>32</v>
      </c>
      <c r="BON855" s="11" t="s">
        <v>31</v>
      </c>
      <c r="BOO855" s="11" t="s">
        <v>30</v>
      </c>
      <c r="BOP855" s="11" t="s">
        <v>29</v>
      </c>
      <c r="BOQ855" s="11" t="s">
        <v>28</v>
      </c>
    </row>
    <row r="856" spans="1747:1759" ht="13.2" x14ac:dyDescent="0.25">
      <c r="BOE856" s="8"/>
      <c r="BOF856" s="8"/>
      <c r="BOG856" s="10"/>
      <c r="BOH856" s="10"/>
      <c r="BOI856" s="10"/>
      <c r="BOJ856" s="10"/>
      <c r="BOK856" s="10"/>
      <c r="BOL856" s="10"/>
      <c r="BOM856" s="199">
        <v>0.2</v>
      </c>
      <c r="BON856" s="199">
        <v>0.4</v>
      </c>
      <c r="BOO856" s="199">
        <v>0.6</v>
      </c>
      <c r="BOP856" s="199">
        <v>0.8</v>
      </c>
      <c r="BOQ856" s="199">
        <v>1</v>
      </c>
    </row>
    <row r="857" spans="1747:1759" ht="13.2" x14ac:dyDescent="0.25">
      <c r="BOE857" s="8"/>
      <c r="BOF857" s="8"/>
      <c r="BOG857" s="10"/>
      <c r="BOH857" s="10"/>
      <c r="BOI857" s="10"/>
      <c r="BOJ857" s="10"/>
      <c r="BOK857" s="10"/>
      <c r="BOL857" s="10"/>
      <c r="BOM857" s="9"/>
      <c r="BON857" s="9"/>
      <c r="BOO857" s="9"/>
      <c r="BOP857" s="13"/>
      <c r="BOQ857" s="13"/>
    </row>
    <row r="858" spans="1747:1759" ht="13.2" x14ac:dyDescent="0.25">
      <c r="BOE858" s="8"/>
      <c r="BOF858" s="8"/>
      <c r="BOG858" s="464" t="s">
        <v>27</v>
      </c>
      <c r="BOH858" s="12">
        <v>5</v>
      </c>
      <c r="BOI858" s="11" t="s">
        <v>26</v>
      </c>
      <c r="BOJ858" s="199">
        <v>1</v>
      </c>
      <c r="BOK858" s="10" t="s">
        <v>25</v>
      </c>
      <c r="BOL858" s="200">
        <v>1</v>
      </c>
      <c r="BOM858" s="9" t="s">
        <v>14</v>
      </c>
      <c r="BON858" s="9" t="s">
        <v>14</v>
      </c>
      <c r="BOO858" s="9" t="s">
        <v>14</v>
      </c>
      <c r="BOP858" s="9" t="s">
        <v>14</v>
      </c>
      <c r="BOQ858" s="9" t="s">
        <v>13</v>
      </c>
    </row>
    <row r="859" spans="1747:1759" ht="13.2" x14ac:dyDescent="0.25">
      <c r="BOE859" s="8"/>
      <c r="BOF859" s="8"/>
      <c r="BOG859" s="464"/>
      <c r="BOH859" s="12">
        <v>4</v>
      </c>
      <c r="BOI859" s="11" t="s">
        <v>24</v>
      </c>
      <c r="BOJ859" s="199">
        <v>0.8</v>
      </c>
      <c r="BOK859" s="10" t="s">
        <v>23</v>
      </c>
      <c r="BOL859" s="200">
        <v>0.8</v>
      </c>
      <c r="BOM859" s="9" t="s">
        <v>15</v>
      </c>
      <c r="BON859" s="9" t="s">
        <v>15</v>
      </c>
      <c r="BOO859" s="9" t="s">
        <v>14</v>
      </c>
      <c r="BOP859" s="9" t="s">
        <v>14</v>
      </c>
      <c r="BOQ859" s="9" t="s">
        <v>13</v>
      </c>
    </row>
    <row r="860" spans="1747:1759" ht="13.2" x14ac:dyDescent="0.25">
      <c r="BOE860" s="8"/>
      <c r="BOF860" s="8"/>
      <c r="BOG860" s="464"/>
      <c r="BOH860" s="12">
        <v>3</v>
      </c>
      <c r="BOI860" s="11" t="s">
        <v>22</v>
      </c>
      <c r="BOJ860" s="199">
        <v>0.6</v>
      </c>
      <c r="BOK860" s="10" t="s">
        <v>21</v>
      </c>
      <c r="BOL860" s="200">
        <v>0.6</v>
      </c>
      <c r="BOM860" s="9" t="s">
        <v>15</v>
      </c>
      <c r="BON860" s="9" t="s">
        <v>15</v>
      </c>
      <c r="BOO860" s="9" t="s">
        <v>15</v>
      </c>
      <c r="BOP860" s="9" t="s">
        <v>14</v>
      </c>
      <c r="BOQ860" s="9" t="s">
        <v>13</v>
      </c>
    </row>
    <row r="861" spans="1747:1759" ht="13.2" x14ac:dyDescent="0.25">
      <c r="BOE861" s="8"/>
      <c r="BOF861" s="8"/>
      <c r="BOG861" s="464"/>
      <c r="BOH861" s="12">
        <v>2</v>
      </c>
      <c r="BOI861" s="11" t="s">
        <v>20</v>
      </c>
      <c r="BOJ861" s="199">
        <v>0.4</v>
      </c>
      <c r="BOK861" s="10" t="s">
        <v>19</v>
      </c>
      <c r="BOL861" s="200">
        <v>0.4</v>
      </c>
      <c r="BOM861" s="9" t="s">
        <v>16</v>
      </c>
      <c r="BON861" s="9" t="s">
        <v>15</v>
      </c>
      <c r="BOO861" s="9" t="s">
        <v>15</v>
      </c>
      <c r="BOP861" s="9" t="s">
        <v>14</v>
      </c>
      <c r="BOQ861" s="9" t="s">
        <v>13</v>
      </c>
    </row>
    <row r="862" spans="1747:1759" ht="13.2" x14ac:dyDescent="0.25">
      <c r="BOE862" s="8"/>
      <c r="BOF862" s="8"/>
      <c r="BOG862" s="464"/>
      <c r="BOH862" s="12">
        <v>1</v>
      </c>
      <c r="BOI862" s="11" t="s">
        <v>18</v>
      </c>
      <c r="BOJ862" s="199">
        <v>0.2</v>
      </c>
      <c r="BOK862" s="10" t="s">
        <v>17</v>
      </c>
      <c r="BOL862" s="200">
        <v>0.2</v>
      </c>
      <c r="BOM862" s="9" t="s">
        <v>16</v>
      </c>
      <c r="BON862" s="9" t="s">
        <v>16</v>
      </c>
      <c r="BOO862" s="9" t="s">
        <v>15</v>
      </c>
      <c r="BOP862" s="9" t="s">
        <v>14</v>
      </c>
      <c r="BOQ862" s="9" t="s">
        <v>13</v>
      </c>
    </row>
    <row r="865" spans="1761:1763" x14ac:dyDescent="0.2">
      <c r="BOS865" s="8" t="s">
        <v>12</v>
      </c>
    </row>
    <row r="866" spans="1761:1763" x14ac:dyDescent="0.2">
      <c r="BOS866" s="8" t="s">
        <v>11</v>
      </c>
    </row>
    <row r="867" spans="1761:1763" x14ac:dyDescent="0.2">
      <c r="BOS867" s="8" t="s">
        <v>10</v>
      </c>
    </row>
    <row r="868" spans="1761:1763" x14ac:dyDescent="0.2">
      <c r="BOS868" s="8" t="s">
        <v>9</v>
      </c>
    </row>
    <row r="869" spans="1761:1763" x14ac:dyDescent="0.2">
      <c r="BOS869" s="8" t="s">
        <v>8</v>
      </c>
    </row>
    <row r="870" spans="1761:1763" x14ac:dyDescent="0.2">
      <c r="BOS870" s="8" t="s">
        <v>7</v>
      </c>
    </row>
    <row r="873" spans="1761:1763" x14ac:dyDescent="0.2">
      <c r="BOU873" s="201" t="s">
        <v>6</v>
      </c>
    </row>
    <row r="874" spans="1761:1763" x14ac:dyDescent="0.2">
      <c r="BOU874" s="193" t="s">
        <v>5</v>
      </c>
    </row>
    <row r="875" spans="1761:1763" ht="20.399999999999999" x14ac:dyDescent="0.2">
      <c r="BOU875" s="193" t="s">
        <v>4</v>
      </c>
    </row>
    <row r="876" spans="1761:1763" x14ac:dyDescent="0.2">
      <c r="BOU876" s="193" t="s">
        <v>3</v>
      </c>
    </row>
    <row r="877" spans="1761:1763" x14ac:dyDescent="0.2">
      <c r="BOU877" s="193" t="s">
        <v>2</v>
      </c>
    </row>
    <row r="878" spans="1761:1763" x14ac:dyDescent="0.2">
      <c r="BOU878" s="193" t="s">
        <v>1</v>
      </c>
    </row>
    <row r="879" spans="1761:1763" x14ac:dyDescent="0.2">
      <c r="BOU879" s="128" t="s">
        <v>0</v>
      </c>
    </row>
  </sheetData>
  <mergeCells count="20">
    <mergeCell ref="B7:H7"/>
    <mergeCell ref="J7:AB7"/>
    <mergeCell ref="B1:I1"/>
    <mergeCell ref="J1:K4"/>
    <mergeCell ref="B2:I2"/>
    <mergeCell ref="C3:H3"/>
    <mergeCell ref="C4:H4"/>
    <mergeCell ref="E5:G5"/>
    <mergeCell ref="I5:N5"/>
    <mergeCell ref="BOO853:BOQ853"/>
    <mergeCell ref="O5:P5"/>
    <mergeCell ref="Q5:R5"/>
    <mergeCell ref="U5:V5"/>
    <mergeCell ref="W5:X5"/>
    <mergeCell ref="BOG858:BOG862"/>
    <mergeCell ref="AC7:AH7"/>
    <mergeCell ref="AI7:AL7"/>
    <mergeCell ref="BLW603:BLY603"/>
    <mergeCell ref="BLQ607:BLQ611"/>
    <mergeCell ref="BMX717:BMZ717"/>
  </mergeCells>
  <conditionalFormatting sqref="AG9:AG18">
    <cfRule type="containsText" dxfId="868" priority="83" operator="containsText" text="EXTREMO">
      <formula>NOT(ISERROR(SEARCH("EXTREMO",AG9)))</formula>
    </cfRule>
    <cfRule type="containsText" dxfId="867" priority="82" operator="containsText" text="ALTO">
      <formula>NOT(ISERROR(SEARCH("ALTO",AG9)))</formula>
    </cfRule>
    <cfRule type="containsText" dxfId="866" priority="81" operator="containsText" text="MODERADO">
      <formula>NOT(ISERROR(SEARCH("MODERADO",AG9)))</formula>
    </cfRule>
    <cfRule type="containsText" dxfId="865" priority="80" operator="containsText" text="BAJO">
      <formula>NOT(ISERROR(SEARCH("BAJO",AG9)))</formula>
    </cfRule>
  </conditionalFormatting>
  <conditionalFormatting sqref="CP9:CP18">
    <cfRule type="containsText" dxfId="864" priority="79" operator="containsText" text="EXTREMO">
      <formula>NOT(ISERROR(SEARCH("EXTREMO",CP9)))</formula>
    </cfRule>
    <cfRule type="containsText" dxfId="863" priority="78" operator="containsText" text="ALTO">
      <formula>NOT(ISERROR(SEARCH("ALTO",CP9)))</formula>
    </cfRule>
    <cfRule type="containsText" dxfId="862" priority="77" operator="containsText" text="MODERADO">
      <formula>NOT(ISERROR(SEARCH("MODERADO",CP9)))</formula>
    </cfRule>
  </conditionalFormatting>
  <conditionalFormatting sqref="DB9:DC9">
    <cfRule type="containsText" dxfId="861" priority="74" operator="containsText" text="MODERADO">
      <formula>NOT(ISERROR(SEARCH("MODERADO",DB9)))</formula>
    </cfRule>
    <cfRule type="containsText" dxfId="860" priority="76" operator="containsText" text="EXTREMO">
      <formula>NOT(ISERROR(SEARCH("EXTREMO",DB9)))</formula>
    </cfRule>
    <cfRule type="containsText" dxfId="859" priority="75" operator="containsText" text="ALTO">
      <formula>NOT(ISERROR(SEARCH("ALTO",DB9)))</formula>
    </cfRule>
  </conditionalFormatting>
  <conditionalFormatting sqref="DB10:DC18">
    <cfRule type="containsText" dxfId="858" priority="21" operator="containsText" text="EXTREMO">
      <formula>NOT(ISERROR(SEARCH("EXTREMO",DB10)))</formula>
    </cfRule>
    <cfRule type="containsText" dxfId="857" priority="19" operator="containsText" text="MODERADO">
      <formula>NOT(ISERROR(SEARCH("MODERADO",DB10)))</formula>
    </cfRule>
    <cfRule type="containsText" dxfId="856" priority="20" operator="containsText" text="ALTO">
      <formula>NOT(ISERROR(SEARCH("ALTO",DB10)))</formula>
    </cfRule>
  </conditionalFormatting>
  <conditionalFormatting sqref="DJ9:DK18">
    <cfRule type="containsText" dxfId="855" priority="34" operator="containsText" text="MODERADO">
      <formula>NOT(ISERROR(SEARCH("MODERADO",DJ9)))</formula>
    </cfRule>
    <cfRule type="containsText" dxfId="854" priority="35" operator="containsText" text="ALTO">
      <formula>NOT(ISERROR(SEARCH("ALTO",DJ9)))</formula>
    </cfRule>
    <cfRule type="containsText" dxfId="853" priority="36" operator="containsText" text="EXTREMO">
      <formula>NOT(ISERROR(SEARCH("EXTREMO",DJ9)))</formula>
    </cfRule>
  </conditionalFormatting>
  <conditionalFormatting sqref="DQ9:DR18">
    <cfRule type="containsText" dxfId="852" priority="33" operator="containsText" text="EXTREMO">
      <formula>NOT(ISERROR(SEARCH("EXTREMO",DQ9)))</formula>
    </cfRule>
    <cfRule type="containsText" dxfId="851" priority="31" operator="containsText" text="MODERADO">
      <formula>NOT(ISERROR(SEARCH("MODERADO",DQ9)))</formula>
    </cfRule>
    <cfRule type="containsText" dxfId="850" priority="32" operator="containsText" text="ALTO">
      <formula>NOT(ISERROR(SEARCH("ALTO",DQ9)))</formula>
    </cfRule>
  </conditionalFormatting>
  <conditionalFormatting sqref="DX9:DY18">
    <cfRule type="containsText" dxfId="849" priority="28" operator="containsText" text="MODERADO">
      <formula>NOT(ISERROR(SEARCH("MODERADO",DX9)))</formula>
    </cfRule>
    <cfRule type="containsText" dxfId="848" priority="29" operator="containsText" text="ALTO">
      <formula>NOT(ISERROR(SEARCH("ALTO",DX9)))</formula>
    </cfRule>
    <cfRule type="containsText" dxfId="847" priority="30" operator="containsText" text="EXTREMO">
      <formula>NOT(ISERROR(SEARCH("EXTREMO",DX9)))</formula>
    </cfRule>
  </conditionalFormatting>
  <conditionalFormatting sqref="EE9:EF18">
    <cfRule type="containsText" dxfId="846" priority="25" operator="containsText" text="MODERADO">
      <formula>NOT(ISERROR(SEARCH("MODERADO",EE9)))</formula>
    </cfRule>
    <cfRule type="containsText" dxfId="845" priority="26" operator="containsText" text="ALTO">
      <formula>NOT(ISERROR(SEARCH("ALTO",EE9)))</formula>
    </cfRule>
    <cfRule type="containsText" dxfId="844" priority="27" operator="containsText" text="EXTREMO">
      <formula>NOT(ISERROR(SEARCH("EXTREMO",EE9)))</formula>
    </cfRule>
  </conditionalFormatting>
  <conditionalFormatting sqref="EL9:EM18">
    <cfRule type="containsText" dxfId="843" priority="22" operator="containsText" text="MODERADO">
      <formula>NOT(ISERROR(SEARCH("MODERADO",EL9)))</formula>
    </cfRule>
    <cfRule type="containsText" dxfId="842" priority="23" operator="containsText" text="ALTO">
      <formula>NOT(ISERROR(SEARCH("ALTO",EL9)))</formula>
    </cfRule>
    <cfRule type="containsText" dxfId="841" priority="24" operator="containsText" text="EXTREMO">
      <formula>NOT(ISERROR(SEARCH("EXTREMO",EL9)))</formula>
    </cfRule>
  </conditionalFormatting>
  <conditionalFormatting sqref="ER9:EU18 EY9:FB18 FF9:FI18 FM9:FP18 FT9:FW18 GA9:GD18 DI9:DL18 DP9:DS18 DW9:DZ18 ED9:EG18 EK9:EN18 DB9:DD18 CL9:CP18 DF9:DF18 DN9:DN18 DU9:DU18 EB9:EB18 EI9:EI18 EP9:EP18 EW9:EW18 FD9:FD18 FK9:FK18 FR9:FR18 FY9:FY18 GF9:GF18 GH9:GI18">
    <cfRule type="containsText" dxfId="840" priority="73" operator="containsText" text="BAJO">
      <formula>NOT(ISERROR(SEARCH("BAJO",CL9)))</formula>
    </cfRule>
  </conditionalFormatting>
  <conditionalFormatting sqref="ES9:ET9">
    <cfRule type="containsText" dxfId="839" priority="72" operator="containsText" text="EXTREMO">
      <formula>NOT(ISERROR(SEARCH("EXTREMO",ES9)))</formula>
    </cfRule>
    <cfRule type="containsText" dxfId="838" priority="71" operator="containsText" text="ALTO">
      <formula>NOT(ISERROR(SEARCH("ALTO",ES9)))</formula>
    </cfRule>
    <cfRule type="containsText" dxfId="837" priority="70" operator="containsText" text="MODERADO">
      <formula>NOT(ISERROR(SEARCH("MODERADO",ES9)))</formula>
    </cfRule>
  </conditionalFormatting>
  <conditionalFormatting sqref="ES9:ET18">
    <cfRule type="containsText" dxfId="836" priority="52" operator="containsText" text="MODERADO">
      <formula>NOT(ISERROR(SEARCH("MODERADO",ES9)))</formula>
    </cfRule>
    <cfRule type="containsText" dxfId="835" priority="53" operator="containsText" text="ALTO">
      <formula>NOT(ISERROR(SEARCH("ALTO",ES9)))</formula>
    </cfRule>
    <cfRule type="containsText" dxfId="834" priority="54" operator="containsText" text="EXTREMO">
      <formula>NOT(ISERROR(SEARCH("EXTREMO",ES9)))</formula>
    </cfRule>
  </conditionalFormatting>
  <conditionalFormatting sqref="ES10:ET18">
    <cfRule type="containsText" dxfId="833" priority="16" operator="containsText" text="MODERADO">
      <formula>NOT(ISERROR(SEARCH("MODERADO",ES10)))</formula>
    </cfRule>
    <cfRule type="containsText" dxfId="832" priority="18" operator="containsText" text="EXTREMO">
      <formula>NOT(ISERROR(SEARCH("EXTREMO",ES10)))</formula>
    </cfRule>
    <cfRule type="containsText" dxfId="831" priority="17" operator="containsText" text="ALTO">
      <formula>NOT(ISERROR(SEARCH("ALTO",ES10)))</formula>
    </cfRule>
  </conditionalFormatting>
  <conditionalFormatting sqref="EZ9:FA9">
    <cfRule type="containsText" dxfId="830" priority="69" operator="containsText" text="EXTREMO">
      <formula>NOT(ISERROR(SEARCH("EXTREMO",EZ9)))</formula>
    </cfRule>
    <cfRule type="containsText" dxfId="829" priority="68" operator="containsText" text="ALTO">
      <formula>NOT(ISERROR(SEARCH("ALTO",EZ9)))</formula>
    </cfRule>
    <cfRule type="containsText" dxfId="828" priority="67" operator="containsText" text="MODERADO">
      <formula>NOT(ISERROR(SEARCH("MODERADO",EZ9)))</formula>
    </cfRule>
  </conditionalFormatting>
  <conditionalFormatting sqref="EZ9:FA18">
    <cfRule type="containsText" dxfId="827" priority="49" operator="containsText" text="MODERADO">
      <formula>NOT(ISERROR(SEARCH("MODERADO",EZ9)))</formula>
    </cfRule>
    <cfRule type="containsText" dxfId="826" priority="50" operator="containsText" text="ALTO">
      <formula>NOT(ISERROR(SEARCH("ALTO",EZ9)))</formula>
    </cfRule>
    <cfRule type="containsText" dxfId="825" priority="51" operator="containsText" text="EXTREMO">
      <formula>NOT(ISERROR(SEARCH("EXTREMO",EZ9)))</formula>
    </cfRule>
  </conditionalFormatting>
  <conditionalFormatting sqref="EZ10:FA18">
    <cfRule type="containsText" dxfId="824" priority="14" operator="containsText" text="ALTO">
      <formula>NOT(ISERROR(SEARCH("ALTO",EZ10)))</formula>
    </cfRule>
    <cfRule type="containsText" dxfId="823" priority="15" operator="containsText" text="EXTREMO">
      <formula>NOT(ISERROR(SEARCH("EXTREMO",EZ10)))</formula>
    </cfRule>
    <cfRule type="containsText" dxfId="822" priority="13" operator="containsText" text="MODERADO">
      <formula>NOT(ISERROR(SEARCH("MODERADO",EZ10)))</formula>
    </cfRule>
  </conditionalFormatting>
  <conditionalFormatting sqref="FG9:FH9">
    <cfRule type="containsText" dxfId="821" priority="66" operator="containsText" text="EXTREMO">
      <formula>NOT(ISERROR(SEARCH("EXTREMO",FG9)))</formula>
    </cfRule>
    <cfRule type="containsText" dxfId="820" priority="65" operator="containsText" text="ALTO">
      <formula>NOT(ISERROR(SEARCH("ALTO",FG9)))</formula>
    </cfRule>
    <cfRule type="containsText" dxfId="819" priority="64" operator="containsText" text="MODERADO">
      <formula>NOT(ISERROR(SEARCH("MODERADO",FG9)))</formula>
    </cfRule>
  </conditionalFormatting>
  <conditionalFormatting sqref="FG9:FH18">
    <cfRule type="containsText" dxfId="818" priority="48" operator="containsText" text="EXTREMO">
      <formula>NOT(ISERROR(SEARCH("EXTREMO",FG9)))</formula>
    </cfRule>
    <cfRule type="containsText" dxfId="817" priority="46" operator="containsText" text="MODERADO">
      <formula>NOT(ISERROR(SEARCH("MODERADO",FG9)))</formula>
    </cfRule>
    <cfRule type="containsText" dxfId="816" priority="47" operator="containsText" text="ALTO">
      <formula>NOT(ISERROR(SEARCH("ALTO",FG9)))</formula>
    </cfRule>
  </conditionalFormatting>
  <conditionalFormatting sqref="FG10:FH18">
    <cfRule type="containsText" dxfId="815" priority="11" operator="containsText" text="ALTO">
      <formula>NOT(ISERROR(SEARCH("ALTO",FG10)))</formula>
    </cfRule>
    <cfRule type="containsText" dxfId="814" priority="10" operator="containsText" text="MODERADO">
      <formula>NOT(ISERROR(SEARCH("MODERADO",FG10)))</formula>
    </cfRule>
    <cfRule type="containsText" dxfId="813" priority="12" operator="containsText" text="EXTREMO">
      <formula>NOT(ISERROR(SEARCH("EXTREMO",FG10)))</formula>
    </cfRule>
  </conditionalFormatting>
  <conditionalFormatting sqref="FN9:FO9">
    <cfRule type="containsText" dxfId="812" priority="63" operator="containsText" text="EXTREMO">
      <formula>NOT(ISERROR(SEARCH("EXTREMO",FN9)))</formula>
    </cfRule>
    <cfRule type="containsText" dxfId="811" priority="62" operator="containsText" text="ALTO">
      <formula>NOT(ISERROR(SEARCH("ALTO",FN9)))</formula>
    </cfRule>
    <cfRule type="containsText" dxfId="810" priority="61" operator="containsText" text="MODERADO">
      <formula>NOT(ISERROR(SEARCH("MODERADO",FN9)))</formula>
    </cfRule>
  </conditionalFormatting>
  <conditionalFormatting sqref="FN9:FO18">
    <cfRule type="containsText" dxfId="809" priority="44" operator="containsText" text="ALTO">
      <formula>NOT(ISERROR(SEARCH("ALTO",FN9)))</formula>
    </cfRule>
    <cfRule type="containsText" dxfId="808" priority="45" operator="containsText" text="EXTREMO">
      <formula>NOT(ISERROR(SEARCH("EXTREMO",FN9)))</formula>
    </cfRule>
    <cfRule type="containsText" dxfId="807" priority="43" operator="containsText" text="MODERADO">
      <formula>NOT(ISERROR(SEARCH("MODERADO",FN9)))</formula>
    </cfRule>
  </conditionalFormatting>
  <conditionalFormatting sqref="FN10:FO18">
    <cfRule type="containsText" dxfId="806" priority="9" operator="containsText" text="EXTREMO">
      <formula>NOT(ISERROR(SEARCH("EXTREMO",FN10)))</formula>
    </cfRule>
    <cfRule type="containsText" dxfId="805" priority="7" operator="containsText" text="MODERADO">
      <formula>NOT(ISERROR(SEARCH("MODERADO",FN10)))</formula>
    </cfRule>
    <cfRule type="containsText" dxfId="804" priority="8" operator="containsText" text="ALTO">
      <formula>NOT(ISERROR(SEARCH("ALTO",FN10)))</formula>
    </cfRule>
  </conditionalFormatting>
  <conditionalFormatting sqref="FU9:FV9">
    <cfRule type="containsText" dxfId="803" priority="60" operator="containsText" text="EXTREMO">
      <formula>NOT(ISERROR(SEARCH("EXTREMO",FU9)))</formula>
    </cfRule>
    <cfRule type="containsText" dxfId="802" priority="59" operator="containsText" text="ALTO">
      <formula>NOT(ISERROR(SEARCH("ALTO",FU9)))</formula>
    </cfRule>
    <cfRule type="containsText" dxfId="801" priority="58" operator="containsText" text="MODERADO">
      <formula>NOT(ISERROR(SEARCH("MODERADO",FU9)))</formula>
    </cfRule>
  </conditionalFormatting>
  <conditionalFormatting sqref="FU9:FV18">
    <cfRule type="containsText" dxfId="800" priority="41" operator="containsText" text="ALTO">
      <formula>NOT(ISERROR(SEARCH("ALTO",FU9)))</formula>
    </cfRule>
    <cfRule type="containsText" dxfId="799" priority="42" operator="containsText" text="EXTREMO">
      <formula>NOT(ISERROR(SEARCH("EXTREMO",FU9)))</formula>
    </cfRule>
    <cfRule type="containsText" dxfId="798" priority="40" operator="containsText" text="MODERADO">
      <formula>NOT(ISERROR(SEARCH("MODERADO",FU9)))</formula>
    </cfRule>
  </conditionalFormatting>
  <conditionalFormatting sqref="FU10:FV18">
    <cfRule type="containsText" dxfId="797" priority="6" operator="containsText" text="EXTREMO">
      <formula>NOT(ISERROR(SEARCH("EXTREMO",FU10)))</formula>
    </cfRule>
    <cfRule type="containsText" dxfId="796" priority="5" operator="containsText" text="ALTO">
      <formula>NOT(ISERROR(SEARCH("ALTO",FU10)))</formula>
    </cfRule>
    <cfRule type="containsText" dxfId="795" priority="4" operator="containsText" text="MODERADO">
      <formula>NOT(ISERROR(SEARCH("MODERADO",FU10)))</formula>
    </cfRule>
  </conditionalFormatting>
  <conditionalFormatting sqref="GB9:GC9">
    <cfRule type="containsText" dxfId="794" priority="57" operator="containsText" text="EXTREMO">
      <formula>NOT(ISERROR(SEARCH("EXTREMO",GB9)))</formula>
    </cfRule>
    <cfRule type="containsText" dxfId="793" priority="56" operator="containsText" text="ALTO">
      <formula>NOT(ISERROR(SEARCH("ALTO",GB9)))</formula>
    </cfRule>
    <cfRule type="containsText" dxfId="792" priority="55" operator="containsText" text="MODERADO">
      <formula>NOT(ISERROR(SEARCH("MODERADO",GB9)))</formula>
    </cfRule>
  </conditionalFormatting>
  <conditionalFormatting sqref="GB9:GC18">
    <cfRule type="containsText" dxfId="791" priority="38" operator="containsText" text="ALTO">
      <formula>NOT(ISERROR(SEARCH("ALTO",GB9)))</formula>
    </cfRule>
    <cfRule type="containsText" dxfId="790" priority="37" operator="containsText" text="MODERADO">
      <formula>NOT(ISERROR(SEARCH("MODERADO",GB9)))</formula>
    </cfRule>
    <cfRule type="containsText" dxfId="789" priority="39" operator="containsText" text="EXTREMO">
      <formula>NOT(ISERROR(SEARCH("EXTREMO",GB9)))</formula>
    </cfRule>
  </conditionalFormatting>
  <conditionalFormatting sqref="GB10:GC18">
    <cfRule type="containsText" dxfId="788" priority="2" operator="containsText" text="ALTO">
      <formula>NOT(ISERROR(SEARCH("ALTO",GB10)))</formula>
    </cfRule>
    <cfRule type="containsText" dxfId="787" priority="1" operator="containsText" text="MODERADO">
      <formula>NOT(ISERROR(SEARCH("MODERADO",GB10)))</formula>
    </cfRule>
    <cfRule type="containsText" dxfId="786" priority="3" operator="containsText" text="EXTREMO">
      <formula>NOT(ISERROR(SEARCH("EXTREMO",GB10)))</formula>
    </cfRule>
  </conditionalFormatting>
  <dataValidations count="17">
    <dataValidation type="list" allowBlank="1" showInputMessage="1" sqref="F9:F18" xr:uid="{00000000-0002-0000-0C00-000000000000}">
      <formula1>$BMA$615:$BMA$619</formula1>
    </dataValidation>
    <dataValidation type="list" showErrorMessage="1" sqref="AR9:AR18 AV9:AV18 AZ9:AZ18 BD9:BD18 BH9:BH18 BL9:BL18 BP9:BP18 BT9:BT18 BX9:BX18 CB9:CB18 CF9:CF18 AN9:AN18" xr:uid="{00000000-0002-0000-0C00-000001000000}">
      <formula1>IMPLEMENT</formula1>
    </dataValidation>
    <dataValidation type="list" showInputMessage="1" showErrorMessage="1" errorTitle="Rechazado" error="Solo son validadas las opciones de la lista" sqref="AU9:AU18 AY9:AY18 BC9:BC18 BG9:BG18 BK9:BK18 BO9:BO18 BS9:BS18 BW9:BW18 CA9:CA18 CE9:CE18 AM9:AM18 AQ9:AQ18" xr:uid="{00000000-0002-0000-0C00-000002000000}">
      <formula1>FRECUENCY</formula1>
    </dataValidation>
    <dataValidation type="list" allowBlank="1" showInputMessage="1" showErrorMessage="1" sqref="BMA615:BMA619" xr:uid="{00000000-0002-0000-0C00-000003000000}">
      <formula1>TipoCausa</formula1>
    </dataValidation>
    <dataValidation type="list" allowBlank="1" showInputMessage="1" showErrorMessage="1" sqref="G9:G18" xr:uid="{00000000-0002-0000-0C00-000004000000}">
      <formula1>consecuencias</formula1>
    </dataValidation>
    <dataValidation type="list" allowBlank="1" showInputMessage="1" sqref="H9:H18" xr:uid="{00000000-0002-0000-0C00-000005000000}">
      <formula1>TramitesSer</formula1>
    </dataValidation>
    <dataValidation type="list" allowBlank="1" showInputMessage="1" sqref="E9:E18" xr:uid="{00000000-0002-0000-0C00-000006000000}">
      <formula1>ExternoExp</formula1>
    </dataValidation>
    <dataValidation type="list" allowBlank="1" showInputMessage="1" sqref="D9:D18" xr:uid="{00000000-0002-0000-0C00-000007000000}">
      <formula1>InternoExp</formula1>
    </dataValidation>
    <dataValidation showInputMessage="1" showErrorMessage="1" errorTitle="Rechazado" error="Solo son validadas las opciones de la lista" sqref="CP9:CS18 AK9:AL18 CU9:CV18" xr:uid="{00000000-0002-0000-0C00-000008000000}"/>
    <dataValidation type="list" sqref="CI9:CI18" xr:uid="{00000000-0002-0000-0C00-000009000000}">
      <formula1>IMPLEMENT</formula1>
    </dataValidation>
    <dataValidation type="list" showInputMessage="1" showErrorMessage="1" sqref="BE9:BE18 BU9:BU18 BQ9:BQ18 CC9:CC18 BY9:BY18 CG9:CG18 AO9:AO18 AS9:AS18 AW9:AW18 CJ9:CJ18 BA9:BA18 BM9:BM18 BI9:BI18" xr:uid="{00000000-0002-0000-0C00-00000A000000}">
      <formula1>TIP_CONTROL</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18" xr:uid="{00000000-0002-0000-0C00-00000B000000}">
      <formula1>PROBAB</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xr:uid="{00000000-0002-0000-0C00-00000C000000}">
      <formula1>IMPACTO</formula1>
    </dataValidation>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B9:BB18 BN9:BN18 BR9:BR18 BV9:BV18 BZ9:BZ18 CH9:CH18 AT9:AT18 AP9:AP18 CD9:CD18 BJ9:BJ18 AX9:AX18 CW9:CW18 CT9:CT18 CK9:CO18 BF9:BF18" xr:uid="{00000000-0002-0000-0C00-00000D000000}">
      <formula1>Efecto</formula1>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18" xr:uid="{00000000-0002-0000-0C00-00000E000000}"/>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xr:uid="{00000000-0002-0000-0C00-00000F000000}">
      <formula1>0</formula1>
      <formula2>100</formula2>
    </dataValidation>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18" xr:uid="{00000000-0002-0000-0C00-000010000000}">
      <formula1>SINO</formula1>
    </dataValidation>
  </dataValidations>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OU948"/>
  <sheetViews>
    <sheetView topLeftCell="CG4" zoomScale="89" zoomScaleNormal="89" workbookViewId="0">
      <selection activeCell="CS9" sqref="CS9"/>
    </sheetView>
  </sheetViews>
  <sheetFormatPr baseColWidth="10" defaultRowHeight="10.199999999999999" x14ac:dyDescent="0.2"/>
  <cols>
    <col min="1" max="1" width="4.88671875" style="1" customWidth="1"/>
    <col min="2" max="2" width="23.109375" style="1" customWidth="1"/>
    <col min="3" max="3" width="33" style="1" customWidth="1"/>
    <col min="4" max="4" width="23.88671875" style="1" customWidth="1"/>
    <col min="5" max="5" width="13.44140625" style="1" customWidth="1"/>
    <col min="6" max="6" width="15.6640625" style="1" customWidth="1"/>
    <col min="7" max="8" width="23.88671875" style="1" customWidth="1"/>
    <col min="9" max="9" width="12" style="2" customWidth="1"/>
    <col min="10" max="28" width="9.6640625" style="2" customWidth="1"/>
    <col min="29" max="29" width="15.109375" style="2" customWidth="1"/>
    <col min="30" max="30" width="5.88671875" style="2" customWidth="1"/>
    <col min="31" max="31" width="9.88671875" style="2" customWidth="1"/>
    <col min="32" max="32" width="5.88671875" style="1" customWidth="1"/>
    <col min="33" max="33" width="10.33203125" style="2" customWidth="1"/>
    <col min="34" max="34" width="6.44140625" style="5" customWidth="1"/>
    <col min="35" max="35" width="47.44140625" style="1" customWidth="1"/>
    <col min="36" max="36" width="17.6640625" style="1" customWidth="1"/>
    <col min="37" max="37" width="23" style="4" customWidth="1"/>
    <col min="38" max="38" width="18" style="4" customWidth="1"/>
    <col min="39" max="39" width="8.88671875" style="4" customWidth="1"/>
    <col min="40" max="40" width="12.33203125" style="1" customWidth="1"/>
    <col min="41" max="41" width="8.6640625" style="1" customWidth="1"/>
    <col min="42" max="42" width="13" style="4" customWidth="1"/>
    <col min="43" max="43" width="8.88671875" style="4" customWidth="1"/>
    <col min="44" max="44" width="12.33203125" style="1" customWidth="1"/>
    <col min="45" max="45" width="8.6640625" style="1" customWidth="1"/>
    <col min="46" max="46" width="12.44140625" style="4" customWidth="1"/>
    <col min="47" max="47" width="8.88671875" style="4" customWidth="1"/>
    <col min="48" max="48" width="12.33203125" style="1" customWidth="1"/>
    <col min="49" max="49" width="8.6640625" style="1" customWidth="1"/>
    <col min="50" max="50" width="11.6640625" style="4" customWidth="1"/>
    <col min="51" max="51" width="8.88671875" style="4" customWidth="1"/>
    <col min="52" max="52" width="12.33203125" style="1" customWidth="1"/>
    <col min="53" max="53" width="8.6640625" style="1" customWidth="1"/>
    <col min="54" max="54" width="10.44140625" style="4" customWidth="1"/>
    <col min="55" max="55" width="8.88671875" style="4" customWidth="1"/>
    <col min="56" max="56" width="12.33203125" style="1" customWidth="1"/>
    <col min="57" max="57" width="8.6640625" style="1" customWidth="1"/>
    <col min="58" max="58" width="9.109375" style="4" customWidth="1"/>
    <col min="59" max="59" width="8.88671875" style="4" customWidth="1"/>
    <col min="60" max="60" width="12.33203125" style="1" customWidth="1"/>
    <col min="61" max="61" width="8.6640625" style="1" customWidth="1"/>
    <col min="62" max="62" width="9.109375" style="4" customWidth="1"/>
    <col min="63" max="63" width="8.88671875" style="4" customWidth="1"/>
    <col min="64" max="64" width="12.33203125" style="1" customWidth="1"/>
    <col min="65" max="65" width="8.6640625" style="1" customWidth="1"/>
    <col min="66" max="66" width="9.109375" style="4" customWidth="1"/>
    <col min="67" max="67" width="8.88671875" style="4" customWidth="1"/>
    <col min="68" max="68" width="12.33203125" style="1" customWidth="1"/>
    <col min="69" max="69" width="10.109375" style="1" customWidth="1"/>
    <col min="70" max="70" width="10" style="4" customWidth="1"/>
    <col min="71" max="71" width="8.88671875" style="4" customWidth="1"/>
    <col min="72" max="72" width="12.33203125" style="1" customWidth="1"/>
    <col min="73" max="73" width="8.6640625" style="1" customWidth="1"/>
    <col min="74" max="74" width="9.109375" style="4" customWidth="1"/>
    <col min="75" max="75" width="8.88671875" style="4" customWidth="1"/>
    <col min="76" max="76" width="12.33203125" style="1" customWidth="1"/>
    <col min="77" max="77" width="11.33203125" style="1" customWidth="1"/>
    <col min="78" max="78" width="11" style="4" customWidth="1"/>
    <col min="79" max="79" width="8.88671875" style="4" customWidth="1"/>
    <col min="80" max="80" width="12.33203125" style="1" customWidth="1"/>
    <col min="81" max="81" width="10" style="1" customWidth="1"/>
    <col min="82" max="82" width="9.109375" style="4" customWidth="1"/>
    <col min="83" max="83" width="8.88671875" style="4" customWidth="1"/>
    <col min="84" max="84" width="12.33203125" style="1" customWidth="1"/>
    <col min="85" max="85" width="8.6640625" style="1" customWidth="1"/>
    <col min="86" max="86" width="9.109375" style="4" customWidth="1"/>
    <col min="87" max="89" width="2.109375" style="4" hidden="1" customWidth="1"/>
    <col min="90" max="90" width="12.88671875" style="4" customWidth="1"/>
    <col min="91" max="91" width="6.88671875" style="4" customWidth="1"/>
    <col min="92" max="92" width="9.6640625" style="4" customWidth="1"/>
    <col min="93" max="93" width="6.88671875" style="4" customWidth="1"/>
    <col min="94" max="94" width="9.6640625" style="4" customWidth="1"/>
    <col min="95" max="95" width="6.88671875" style="4" customWidth="1"/>
    <col min="96" max="96" width="57.44140625" style="4" customWidth="1"/>
    <col min="97" max="97" width="7" style="4" customWidth="1"/>
    <col min="98" max="98" width="1" style="4" customWidth="1"/>
    <col min="99" max="99" width="37.33203125" style="4" customWidth="1"/>
    <col min="100" max="100" width="34.21875" style="4" customWidth="1"/>
    <col min="101" max="101" width="1.44140625" style="4" customWidth="1"/>
    <col min="102" max="105" width="5.44140625" style="4" hidden="1" customWidth="1"/>
    <col min="106" max="106" width="5.88671875" style="1" hidden="1" customWidth="1"/>
    <col min="107" max="108" width="6.88671875" style="1" hidden="1" customWidth="1"/>
    <col min="109" max="109" width="4.44140625" style="4" hidden="1" customWidth="1"/>
    <col min="110" max="110" width="6.44140625" style="1" hidden="1" customWidth="1"/>
    <col min="111" max="112" width="6.44140625" style="4" hidden="1" customWidth="1"/>
    <col min="113" max="113" width="19" style="1" hidden="1" customWidth="1"/>
    <col min="114" max="116" width="6" style="1" hidden="1" customWidth="1"/>
    <col min="117" max="117" width="4.44140625" style="4" hidden="1" customWidth="1"/>
    <col min="118" max="118" width="6.44140625" style="1" hidden="1" customWidth="1"/>
    <col min="119" max="119" width="6.44140625" style="4" hidden="1" customWidth="1"/>
    <col min="120" max="191" width="6" style="1" hidden="1" customWidth="1"/>
    <col min="192" max="192" width="7.44140625" style="1" hidden="1" customWidth="1"/>
    <col min="193" max="224" width="8" style="1" customWidth="1"/>
    <col min="225" max="1677" width="2.109375" style="1" customWidth="1"/>
    <col min="1678" max="1680" width="10.88671875" style="1"/>
    <col min="1681" max="1681" width="4.33203125" style="1" customWidth="1"/>
    <col min="1682" max="1683" width="10.88671875" style="1"/>
    <col min="1684" max="1684" width="4.88671875" style="1" customWidth="1"/>
    <col min="1685" max="1690" width="10.88671875" style="1"/>
    <col min="1691" max="1691" width="36.33203125" style="1" customWidth="1"/>
    <col min="1692" max="1692" width="10.88671875" style="1"/>
    <col min="1693" max="1693" width="45.44140625" style="1" customWidth="1"/>
    <col min="1694" max="1695" width="10.88671875" style="1"/>
    <col min="1696" max="1696" width="10.88671875" style="3"/>
    <col min="1697" max="1697" width="10.88671875" style="1"/>
    <col min="1698" max="1698" width="32.44140625" style="2" customWidth="1"/>
    <col min="1699" max="1702" width="10.88671875" style="1"/>
    <col min="1703" max="1703" width="35.44140625" style="1" customWidth="1"/>
    <col min="1704" max="1762" width="10.88671875" style="1"/>
    <col min="1763" max="1763" width="26.44140625" style="1" customWidth="1"/>
    <col min="1764" max="1766" width="10.88671875" style="1"/>
    <col min="1767" max="1767" width="17.44140625" style="1" customWidth="1"/>
    <col min="1768" max="1892" width="10.88671875" style="1"/>
    <col min="1893" max="1893" width="12" style="1" customWidth="1"/>
    <col min="1894" max="1894" width="2.6640625" style="1" customWidth="1"/>
    <col min="1895" max="1896" width="6.44140625" style="1" customWidth="1"/>
    <col min="1897" max="1897" width="5.88671875" style="1" customWidth="1"/>
    <col min="1898" max="1898" width="6.44140625" style="1" customWidth="1"/>
    <col min="1899" max="1899" width="13.6640625" style="1" customWidth="1"/>
    <col min="1900" max="1901" width="9" style="1" customWidth="1"/>
    <col min="1902" max="1902" width="2.44140625" style="1" customWidth="1"/>
    <col min="1903" max="1903" width="8.88671875" style="1" customWidth="1"/>
    <col min="1904" max="1904" width="7.44140625" style="1" customWidth="1"/>
    <col min="1905" max="1907" width="3.6640625" style="1" customWidth="1"/>
    <col min="1908" max="1908" width="3.44140625" style="1" customWidth="1"/>
    <col min="1909" max="1909" width="2.88671875" style="1" customWidth="1"/>
    <col min="1910" max="1910" width="3" style="1" customWidth="1"/>
    <col min="1911" max="1913" width="0" style="1" hidden="1" customWidth="1"/>
    <col min="1914" max="1914" width="4.44140625" style="1" customWidth="1"/>
    <col min="1915" max="1915" width="0" style="1" hidden="1" customWidth="1"/>
    <col min="1916" max="1917" width="14.88671875" style="1" customWidth="1"/>
    <col min="1918" max="1918" width="15.109375" style="1" customWidth="1"/>
    <col min="1919" max="1919" width="6.44140625" style="1" customWidth="1"/>
    <col min="1920" max="1920" width="15.109375" style="1" customWidth="1"/>
    <col min="1921" max="1921" width="4.109375" style="1" customWidth="1"/>
    <col min="1922" max="1922" width="3" style="1" customWidth="1"/>
    <col min="1923" max="1925" width="0" style="1" hidden="1" customWidth="1"/>
    <col min="1926" max="1926" width="3" style="1" customWidth="1"/>
    <col min="1927" max="1927" width="0" style="1" hidden="1" customWidth="1"/>
    <col min="1928" max="1928" width="3" style="1" customWidth="1"/>
    <col min="1929" max="1929" width="0" style="1" hidden="1" customWidth="1"/>
    <col min="1930" max="1930" width="4.44140625" style="1" customWidth="1"/>
    <col min="1931" max="1931" width="34.33203125" style="1" customWidth="1"/>
    <col min="1932" max="1932" width="23.44140625" style="1" customWidth="1"/>
    <col min="1933" max="1933" width="9.109375" style="1" customWidth="1"/>
    <col min="1934" max="1934" width="19.44140625" style="1" customWidth="1"/>
    <col min="1935" max="1935" width="42.6640625" style="1" customWidth="1"/>
    <col min="1936" max="1936" width="5.88671875" style="1" customWidth="1"/>
    <col min="1937" max="1937" width="31.44140625" style="1" customWidth="1"/>
    <col min="1938" max="1938" width="16.109375" style="1" customWidth="1"/>
    <col min="1939" max="1940" width="9.33203125" style="1" customWidth="1"/>
    <col min="1941" max="1941" width="11.109375" style="1" customWidth="1"/>
    <col min="1942" max="1942" width="2.109375" style="1" customWidth="1"/>
    <col min="1943" max="2148" width="10.88671875" style="1"/>
    <col min="2149" max="2149" width="12" style="1" customWidth="1"/>
    <col min="2150" max="2150" width="2.6640625" style="1" customWidth="1"/>
    <col min="2151" max="2152" width="6.44140625" style="1" customWidth="1"/>
    <col min="2153" max="2153" width="5.88671875" style="1" customWidth="1"/>
    <col min="2154" max="2154" width="6.44140625" style="1" customWidth="1"/>
    <col min="2155" max="2155" width="13.6640625" style="1" customWidth="1"/>
    <col min="2156" max="2157" width="9" style="1" customWidth="1"/>
    <col min="2158" max="2158" width="2.44140625" style="1" customWidth="1"/>
    <col min="2159" max="2159" width="8.88671875" style="1" customWidth="1"/>
    <col min="2160" max="2160" width="7.44140625" style="1" customWidth="1"/>
    <col min="2161" max="2163" width="3.6640625" style="1" customWidth="1"/>
    <col min="2164" max="2164" width="3.44140625" style="1" customWidth="1"/>
    <col min="2165" max="2165" width="2.88671875" style="1" customWidth="1"/>
    <col min="2166" max="2166" width="3" style="1" customWidth="1"/>
    <col min="2167" max="2169" width="0" style="1" hidden="1" customWidth="1"/>
    <col min="2170" max="2170" width="4.44140625" style="1" customWidth="1"/>
    <col min="2171" max="2171" width="0" style="1" hidden="1" customWidth="1"/>
    <col min="2172" max="2173" width="14.88671875" style="1" customWidth="1"/>
    <col min="2174" max="2174" width="15.109375" style="1" customWidth="1"/>
    <col min="2175" max="2175" width="6.44140625" style="1" customWidth="1"/>
    <col min="2176" max="2176" width="15.109375" style="1" customWidth="1"/>
    <col min="2177" max="2177" width="4.109375" style="1" customWidth="1"/>
    <col min="2178" max="2178" width="3" style="1" customWidth="1"/>
    <col min="2179" max="2181" width="0" style="1" hidden="1" customWidth="1"/>
    <col min="2182" max="2182" width="3" style="1" customWidth="1"/>
    <col min="2183" max="2183" width="0" style="1" hidden="1" customWidth="1"/>
    <col min="2184" max="2184" width="3" style="1" customWidth="1"/>
    <col min="2185" max="2185" width="0" style="1" hidden="1" customWidth="1"/>
    <col min="2186" max="2186" width="4.44140625" style="1" customWidth="1"/>
    <col min="2187" max="2187" width="34.33203125" style="1" customWidth="1"/>
    <col min="2188" max="2188" width="23.44140625" style="1" customWidth="1"/>
    <col min="2189" max="2189" width="9.109375" style="1" customWidth="1"/>
    <col min="2190" max="2190" width="19.44140625" style="1" customWidth="1"/>
    <col min="2191" max="2191" width="42.6640625" style="1" customWidth="1"/>
    <col min="2192" max="2192" width="5.88671875" style="1" customWidth="1"/>
    <col min="2193" max="2193" width="31.44140625" style="1" customWidth="1"/>
    <col min="2194" max="2194" width="16.109375" style="1" customWidth="1"/>
    <col min="2195" max="2196" width="9.33203125" style="1" customWidth="1"/>
    <col min="2197" max="2197" width="11.109375" style="1" customWidth="1"/>
    <col min="2198" max="2198" width="2.109375" style="1" customWidth="1"/>
    <col min="2199" max="2404" width="10.88671875" style="1"/>
    <col min="2405" max="2405" width="12" style="1" customWidth="1"/>
    <col min="2406" max="2406" width="2.6640625" style="1" customWidth="1"/>
    <col min="2407" max="2408" width="6.44140625" style="1" customWidth="1"/>
    <col min="2409" max="2409" width="5.88671875" style="1" customWidth="1"/>
    <col min="2410" max="2410" width="6.44140625" style="1" customWidth="1"/>
    <col min="2411" max="2411" width="13.6640625" style="1" customWidth="1"/>
    <col min="2412" max="2413" width="9" style="1" customWidth="1"/>
    <col min="2414" max="2414" width="2.44140625" style="1" customWidth="1"/>
    <col min="2415" max="2415" width="8.88671875" style="1" customWidth="1"/>
    <col min="2416" max="2416" width="7.44140625" style="1" customWidth="1"/>
    <col min="2417" max="2419" width="3.6640625" style="1" customWidth="1"/>
    <col min="2420" max="2420" width="3.44140625" style="1" customWidth="1"/>
    <col min="2421" max="2421" width="2.88671875" style="1" customWidth="1"/>
    <col min="2422" max="2422" width="3" style="1" customWidth="1"/>
    <col min="2423" max="2425" width="0" style="1" hidden="1" customWidth="1"/>
    <col min="2426" max="2426" width="4.44140625" style="1" customWidth="1"/>
    <col min="2427" max="2427" width="0" style="1" hidden="1" customWidth="1"/>
    <col min="2428" max="2429" width="14.88671875" style="1" customWidth="1"/>
    <col min="2430" max="2430" width="15.109375" style="1" customWidth="1"/>
    <col min="2431" max="2431" width="6.44140625" style="1" customWidth="1"/>
    <col min="2432" max="2432" width="15.109375" style="1" customWidth="1"/>
    <col min="2433" max="2433" width="4.109375" style="1" customWidth="1"/>
    <col min="2434" max="2434" width="3" style="1" customWidth="1"/>
    <col min="2435" max="2437" width="0" style="1" hidden="1" customWidth="1"/>
    <col min="2438" max="2438" width="3" style="1" customWidth="1"/>
    <col min="2439" max="2439" width="0" style="1" hidden="1" customWidth="1"/>
    <col min="2440" max="2440" width="3" style="1" customWidth="1"/>
    <col min="2441" max="2441" width="0" style="1" hidden="1" customWidth="1"/>
    <col min="2442" max="2442" width="4.44140625" style="1" customWidth="1"/>
    <col min="2443" max="2443" width="34.33203125" style="1" customWidth="1"/>
    <col min="2444" max="2444" width="23.44140625" style="1" customWidth="1"/>
    <col min="2445" max="2445" width="9.109375" style="1" customWidth="1"/>
    <col min="2446" max="2446" width="19.44140625" style="1" customWidth="1"/>
    <col min="2447" max="2447" width="42.6640625" style="1" customWidth="1"/>
    <col min="2448" max="2448" width="5.88671875" style="1" customWidth="1"/>
    <col min="2449" max="2449" width="31.44140625" style="1" customWidth="1"/>
    <col min="2450" max="2450" width="16.109375" style="1" customWidth="1"/>
    <col min="2451" max="2452" width="9.33203125" style="1" customWidth="1"/>
    <col min="2453" max="2453" width="11.109375" style="1" customWidth="1"/>
    <col min="2454" max="2454" width="2.109375" style="1" customWidth="1"/>
    <col min="2455" max="2660" width="10.88671875" style="1"/>
    <col min="2661" max="2661" width="12" style="1" customWidth="1"/>
    <col min="2662" max="2662" width="2.6640625" style="1" customWidth="1"/>
    <col min="2663" max="2664" width="6.44140625" style="1" customWidth="1"/>
    <col min="2665" max="2665" width="5.88671875" style="1" customWidth="1"/>
    <col min="2666" max="2666" width="6.44140625" style="1" customWidth="1"/>
    <col min="2667" max="2667" width="13.6640625" style="1" customWidth="1"/>
    <col min="2668" max="2669" width="9" style="1" customWidth="1"/>
    <col min="2670" max="2670" width="2.44140625" style="1" customWidth="1"/>
    <col min="2671" max="2671" width="8.88671875" style="1" customWidth="1"/>
    <col min="2672" max="2672" width="7.44140625" style="1" customWidth="1"/>
    <col min="2673" max="2675" width="3.6640625" style="1" customWidth="1"/>
    <col min="2676" max="2676" width="3.44140625" style="1" customWidth="1"/>
    <col min="2677" max="2677" width="2.88671875" style="1" customWidth="1"/>
    <col min="2678" max="2678" width="3" style="1" customWidth="1"/>
    <col min="2679" max="2681" width="0" style="1" hidden="1" customWidth="1"/>
    <col min="2682" max="2682" width="4.44140625" style="1" customWidth="1"/>
    <col min="2683" max="2683" width="0" style="1" hidden="1" customWidth="1"/>
    <col min="2684" max="2685" width="14.88671875" style="1" customWidth="1"/>
    <col min="2686" max="2686" width="15.109375" style="1" customWidth="1"/>
    <col min="2687" max="2687" width="6.44140625" style="1" customWidth="1"/>
    <col min="2688" max="2688" width="15.109375" style="1" customWidth="1"/>
    <col min="2689" max="2689" width="4.109375" style="1" customWidth="1"/>
    <col min="2690" max="2690" width="3" style="1" customWidth="1"/>
    <col min="2691" max="2693" width="0" style="1" hidden="1" customWidth="1"/>
    <col min="2694" max="2694" width="3" style="1" customWidth="1"/>
    <col min="2695" max="2695" width="0" style="1" hidden="1" customWidth="1"/>
    <col min="2696" max="2696" width="3" style="1" customWidth="1"/>
    <col min="2697" max="2697" width="0" style="1" hidden="1" customWidth="1"/>
    <col min="2698" max="2698" width="4.44140625" style="1" customWidth="1"/>
    <col min="2699" max="2699" width="34.33203125" style="1" customWidth="1"/>
    <col min="2700" max="2700" width="23.44140625" style="1" customWidth="1"/>
    <col min="2701" max="2701" width="9.109375" style="1" customWidth="1"/>
    <col min="2702" max="2702" width="19.44140625" style="1" customWidth="1"/>
    <col min="2703" max="2703" width="42.6640625" style="1" customWidth="1"/>
    <col min="2704" max="2704" width="5.88671875" style="1" customWidth="1"/>
    <col min="2705" max="2705" width="31.44140625" style="1" customWidth="1"/>
    <col min="2706" max="2706" width="16.109375" style="1" customWidth="1"/>
    <col min="2707" max="2708" width="9.33203125" style="1" customWidth="1"/>
    <col min="2709" max="2709" width="11.109375" style="1" customWidth="1"/>
    <col min="2710" max="2710" width="2.109375" style="1" customWidth="1"/>
    <col min="2711" max="2916" width="10.88671875" style="1"/>
    <col min="2917" max="2917" width="12" style="1" customWidth="1"/>
    <col min="2918" max="2918" width="2.6640625" style="1" customWidth="1"/>
    <col min="2919" max="2920" width="6.44140625" style="1" customWidth="1"/>
    <col min="2921" max="2921" width="5.88671875" style="1" customWidth="1"/>
    <col min="2922" max="2922" width="6.44140625" style="1" customWidth="1"/>
    <col min="2923" max="2923" width="13.6640625" style="1" customWidth="1"/>
    <col min="2924" max="2925" width="9" style="1" customWidth="1"/>
    <col min="2926" max="2926" width="2.44140625" style="1" customWidth="1"/>
    <col min="2927" max="2927" width="8.88671875" style="1" customWidth="1"/>
    <col min="2928" max="2928" width="7.44140625" style="1" customWidth="1"/>
    <col min="2929" max="2931" width="3.6640625" style="1" customWidth="1"/>
    <col min="2932" max="2932" width="3.44140625" style="1" customWidth="1"/>
    <col min="2933" max="2933" width="2.88671875" style="1" customWidth="1"/>
    <col min="2934" max="2934" width="3" style="1" customWidth="1"/>
    <col min="2935" max="2937" width="0" style="1" hidden="1" customWidth="1"/>
    <col min="2938" max="2938" width="4.44140625" style="1" customWidth="1"/>
    <col min="2939" max="2939" width="0" style="1" hidden="1" customWidth="1"/>
    <col min="2940" max="2941" width="14.88671875" style="1" customWidth="1"/>
    <col min="2942" max="2942" width="15.109375" style="1" customWidth="1"/>
    <col min="2943" max="2943" width="6.44140625" style="1" customWidth="1"/>
    <col min="2944" max="2944" width="15.109375" style="1" customWidth="1"/>
    <col min="2945" max="2945" width="4.109375" style="1" customWidth="1"/>
    <col min="2946" max="2946" width="3" style="1" customWidth="1"/>
    <col min="2947" max="2949" width="0" style="1" hidden="1" customWidth="1"/>
    <col min="2950" max="2950" width="3" style="1" customWidth="1"/>
    <col min="2951" max="2951" width="0" style="1" hidden="1" customWidth="1"/>
    <col min="2952" max="2952" width="3" style="1" customWidth="1"/>
    <col min="2953" max="2953" width="0" style="1" hidden="1" customWidth="1"/>
    <col min="2954" max="2954" width="4.44140625" style="1" customWidth="1"/>
    <col min="2955" max="2955" width="34.33203125" style="1" customWidth="1"/>
    <col min="2956" max="2956" width="23.44140625" style="1" customWidth="1"/>
    <col min="2957" max="2957" width="9.109375" style="1" customWidth="1"/>
    <col min="2958" max="2958" width="19.44140625" style="1" customWidth="1"/>
    <col min="2959" max="2959" width="42.6640625" style="1" customWidth="1"/>
    <col min="2960" max="2960" width="5.88671875" style="1" customWidth="1"/>
    <col min="2961" max="2961" width="31.44140625" style="1" customWidth="1"/>
    <col min="2962" max="2962" width="16.109375" style="1" customWidth="1"/>
    <col min="2963" max="2964" width="9.33203125" style="1" customWidth="1"/>
    <col min="2965" max="2965" width="11.109375" style="1" customWidth="1"/>
    <col min="2966" max="2966" width="2.109375" style="1" customWidth="1"/>
    <col min="2967" max="3172" width="10.88671875" style="1"/>
    <col min="3173" max="3173" width="12" style="1" customWidth="1"/>
    <col min="3174" max="3174" width="2.6640625" style="1" customWidth="1"/>
    <col min="3175" max="3176" width="6.44140625" style="1" customWidth="1"/>
    <col min="3177" max="3177" width="5.88671875" style="1" customWidth="1"/>
    <col min="3178" max="3178" width="6.44140625" style="1" customWidth="1"/>
    <col min="3179" max="3179" width="13.6640625" style="1" customWidth="1"/>
    <col min="3180" max="3181" width="9" style="1" customWidth="1"/>
    <col min="3182" max="3182" width="2.44140625" style="1" customWidth="1"/>
    <col min="3183" max="3183" width="8.88671875" style="1" customWidth="1"/>
    <col min="3184" max="3184" width="7.44140625" style="1" customWidth="1"/>
    <col min="3185" max="3187" width="3.6640625" style="1" customWidth="1"/>
    <col min="3188" max="3188" width="3.44140625" style="1" customWidth="1"/>
    <col min="3189" max="3189" width="2.88671875" style="1" customWidth="1"/>
    <col min="3190" max="3190" width="3" style="1" customWidth="1"/>
    <col min="3191" max="3193" width="0" style="1" hidden="1" customWidth="1"/>
    <col min="3194" max="3194" width="4.44140625" style="1" customWidth="1"/>
    <col min="3195" max="3195" width="0" style="1" hidden="1" customWidth="1"/>
    <col min="3196" max="3197" width="14.88671875" style="1" customWidth="1"/>
    <col min="3198" max="3198" width="15.109375" style="1" customWidth="1"/>
    <col min="3199" max="3199" width="6.44140625" style="1" customWidth="1"/>
    <col min="3200" max="3200" width="15.109375" style="1" customWidth="1"/>
    <col min="3201" max="3201" width="4.109375" style="1" customWidth="1"/>
    <col min="3202" max="3202" width="3" style="1" customWidth="1"/>
    <col min="3203" max="3205" width="0" style="1" hidden="1" customWidth="1"/>
    <col min="3206" max="3206" width="3" style="1" customWidth="1"/>
    <col min="3207" max="3207" width="0" style="1" hidden="1" customWidth="1"/>
    <col min="3208" max="3208" width="3" style="1" customWidth="1"/>
    <col min="3209" max="3209" width="0" style="1" hidden="1" customWidth="1"/>
    <col min="3210" max="3210" width="4.44140625" style="1" customWidth="1"/>
    <col min="3211" max="3211" width="34.33203125" style="1" customWidth="1"/>
    <col min="3212" max="3212" width="23.44140625" style="1" customWidth="1"/>
    <col min="3213" max="3213" width="9.109375" style="1" customWidth="1"/>
    <col min="3214" max="3214" width="19.44140625" style="1" customWidth="1"/>
    <col min="3215" max="3215" width="42.6640625" style="1" customWidth="1"/>
    <col min="3216" max="3216" width="5.88671875" style="1" customWidth="1"/>
    <col min="3217" max="3217" width="31.44140625" style="1" customWidth="1"/>
    <col min="3218" max="3218" width="16.109375" style="1" customWidth="1"/>
    <col min="3219" max="3220" width="9.33203125" style="1" customWidth="1"/>
    <col min="3221" max="3221" width="11.109375" style="1" customWidth="1"/>
    <col min="3222" max="3222" width="2.109375" style="1" customWidth="1"/>
    <col min="3223" max="3428" width="10.88671875" style="1"/>
    <col min="3429" max="3429" width="12" style="1" customWidth="1"/>
    <col min="3430" max="3430" width="2.6640625" style="1" customWidth="1"/>
    <col min="3431" max="3432" width="6.44140625" style="1" customWidth="1"/>
    <col min="3433" max="3433" width="5.88671875" style="1" customWidth="1"/>
    <col min="3434" max="3434" width="6.44140625" style="1" customWidth="1"/>
    <col min="3435" max="3435" width="13.6640625" style="1" customWidth="1"/>
    <col min="3436" max="3437" width="9" style="1" customWidth="1"/>
    <col min="3438" max="3438" width="2.44140625" style="1" customWidth="1"/>
    <col min="3439" max="3439" width="8.88671875" style="1" customWidth="1"/>
    <col min="3440" max="3440" width="7.44140625" style="1" customWidth="1"/>
    <col min="3441" max="3443" width="3.6640625" style="1" customWidth="1"/>
    <col min="3444" max="3444" width="3.44140625" style="1" customWidth="1"/>
    <col min="3445" max="3445" width="2.88671875" style="1" customWidth="1"/>
    <col min="3446" max="3446" width="3" style="1" customWidth="1"/>
    <col min="3447" max="3449" width="0" style="1" hidden="1" customWidth="1"/>
    <col min="3450" max="3450" width="4.44140625" style="1" customWidth="1"/>
    <col min="3451" max="3451" width="0" style="1" hidden="1" customWidth="1"/>
    <col min="3452" max="3453" width="14.88671875" style="1" customWidth="1"/>
    <col min="3454" max="3454" width="15.109375" style="1" customWidth="1"/>
    <col min="3455" max="3455" width="6.44140625" style="1" customWidth="1"/>
    <col min="3456" max="3456" width="15.109375" style="1" customWidth="1"/>
    <col min="3457" max="3457" width="4.109375" style="1" customWidth="1"/>
    <col min="3458" max="3458" width="3" style="1" customWidth="1"/>
    <col min="3459" max="3461" width="0" style="1" hidden="1" customWidth="1"/>
    <col min="3462" max="3462" width="3" style="1" customWidth="1"/>
    <col min="3463" max="3463" width="0" style="1" hidden="1" customWidth="1"/>
    <col min="3464" max="3464" width="3" style="1" customWidth="1"/>
    <col min="3465" max="3465" width="0" style="1" hidden="1" customWidth="1"/>
    <col min="3466" max="3466" width="4.44140625" style="1" customWidth="1"/>
    <col min="3467" max="3467" width="34.33203125" style="1" customWidth="1"/>
    <col min="3468" max="3468" width="23.44140625" style="1" customWidth="1"/>
    <col min="3469" max="3469" width="9.109375" style="1" customWidth="1"/>
    <col min="3470" max="3470" width="19.44140625" style="1" customWidth="1"/>
    <col min="3471" max="3471" width="42.6640625" style="1" customWidth="1"/>
    <col min="3472" max="3472" width="5.88671875" style="1" customWidth="1"/>
    <col min="3473" max="3473" width="31.44140625" style="1" customWidth="1"/>
    <col min="3474" max="3474" width="16.109375" style="1" customWidth="1"/>
    <col min="3475" max="3476" width="9.33203125" style="1" customWidth="1"/>
    <col min="3477" max="3477" width="11.109375" style="1" customWidth="1"/>
    <col min="3478" max="3478" width="2.109375" style="1" customWidth="1"/>
    <col min="3479" max="3684" width="10.88671875" style="1"/>
    <col min="3685" max="3685" width="12" style="1" customWidth="1"/>
    <col min="3686" max="3686" width="2.6640625" style="1" customWidth="1"/>
    <col min="3687" max="3688" width="6.44140625" style="1" customWidth="1"/>
    <col min="3689" max="3689" width="5.88671875" style="1" customWidth="1"/>
    <col min="3690" max="3690" width="6.44140625" style="1" customWidth="1"/>
    <col min="3691" max="3691" width="13.6640625" style="1" customWidth="1"/>
    <col min="3692" max="3693" width="9" style="1" customWidth="1"/>
    <col min="3694" max="3694" width="2.44140625" style="1" customWidth="1"/>
    <col min="3695" max="3695" width="8.88671875" style="1" customWidth="1"/>
    <col min="3696" max="3696" width="7.44140625" style="1" customWidth="1"/>
    <col min="3697" max="3699" width="3.6640625" style="1" customWidth="1"/>
    <col min="3700" max="3700" width="3.44140625" style="1" customWidth="1"/>
    <col min="3701" max="3701" width="2.88671875" style="1" customWidth="1"/>
    <col min="3702" max="3702" width="3" style="1" customWidth="1"/>
    <col min="3703" max="3705" width="0" style="1" hidden="1" customWidth="1"/>
    <col min="3706" max="3706" width="4.44140625" style="1" customWidth="1"/>
    <col min="3707" max="3707" width="0" style="1" hidden="1" customWidth="1"/>
    <col min="3708" max="3709" width="14.88671875" style="1" customWidth="1"/>
    <col min="3710" max="3710" width="15.109375" style="1" customWidth="1"/>
    <col min="3711" max="3711" width="6.44140625" style="1" customWidth="1"/>
    <col min="3712" max="3712" width="15.109375" style="1" customWidth="1"/>
    <col min="3713" max="3713" width="4.109375" style="1" customWidth="1"/>
    <col min="3714" max="3714" width="3" style="1" customWidth="1"/>
    <col min="3715" max="3717" width="0" style="1" hidden="1" customWidth="1"/>
    <col min="3718" max="3718" width="3" style="1" customWidth="1"/>
    <col min="3719" max="3719" width="0" style="1" hidden="1" customWidth="1"/>
    <col min="3720" max="3720" width="3" style="1" customWidth="1"/>
    <col min="3721" max="3721" width="0" style="1" hidden="1" customWidth="1"/>
    <col min="3722" max="3722" width="4.44140625" style="1" customWidth="1"/>
    <col min="3723" max="3723" width="34.33203125" style="1" customWidth="1"/>
    <col min="3724" max="3724" width="23.44140625" style="1" customWidth="1"/>
    <col min="3725" max="3725" width="9.109375" style="1" customWidth="1"/>
    <col min="3726" max="3726" width="19.44140625" style="1" customWidth="1"/>
    <col min="3727" max="3727" width="42.6640625" style="1" customWidth="1"/>
    <col min="3728" max="3728" width="5.88671875" style="1" customWidth="1"/>
    <col min="3729" max="3729" width="31.44140625" style="1" customWidth="1"/>
    <col min="3730" max="3730" width="16.109375" style="1" customWidth="1"/>
    <col min="3731" max="3732" width="9.33203125" style="1" customWidth="1"/>
    <col min="3733" max="3733" width="11.109375" style="1" customWidth="1"/>
    <col min="3734" max="3734" width="2.109375" style="1" customWidth="1"/>
    <col min="3735" max="3940" width="10.88671875" style="1"/>
    <col min="3941" max="3941" width="12" style="1" customWidth="1"/>
    <col min="3942" max="3942" width="2.6640625" style="1" customWidth="1"/>
    <col min="3943" max="3944" width="6.44140625" style="1" customWidth="1"/>
    <col min="3945" max="3945" width="5.88671875" style="1" customWidth="1"/>
    <col min="3946" max="3946" width="6.44140625" style="1" customWidth="1"/>
    <col min="3947" max="3947" width="13.6640625" style="1" customWidth="1"/>
    <col min="3948" max="3949" width="9" style="1" customWidth="1"/>
    <col min="3950" max="3950" width="2.44140625" style="1" customWidth="1"/>
    <col min="3951" max="3951" width="8.88671875" style="1" customWidth="1"/>
    <col min="3952" max="3952" width="7.44140625" style="1" customWidth="1"/>
    <col min="3953" max="3955" width="3.6640625" style="1" customWidth="1"/>
    <col min="3956" max="3956" width="3.44140625" style="1" customWidth="1"/>
    <col min="3957" max="3957" width="2.88671875" style="1" customWidth="1"/>
    <col min="3958" max="3958" width="3" style="1" customWidth="1"/>
    <col min="3959" max="3961" width="0" style="1" hidden="1" customWidth="1"/>
    <col min="3962" max="3962" width="4.44140625" style="1" customWidth="1"/>
    <col min="3963" max="3963" width="0" style="1" hidden="1" customWidth="1"/>
    <col min="3964" max="3965" width="14.88671875" style="1" customWidth="1"/>
    <col min="3966" max="3966" width="15.109375" style="1" customWidth="1"/>
    <col min="3967" max="3967" width="6.44140625" style="1" customWidth="1"/>
    <col min="3968" max="3968" width="15.109375" style="1" customWidth="1"/>
    <col min="3969" max="3969" width="4.109375" style="1" customWidth="1"/>
    <col min="3970" max="3970" width="3" style="1" customWidth="1"/>
    <col min="3971" max="3973" width="0" style="1" hidden="1" customWidth="1"/>
    <col min="3974" max="3974" width="3" style="1" customWidth="1"/>
    <col min="3975" max="3975" width="0" style="1" hidden="1" customWidth="1"/>
    <col min="3976" max="3976" width="3" style="1" customWidth="1"/>
    <col min="3977" max="3977" width="0" style="1" hidden="1" customWidth="1"/>
    <col min="3978" max="3978" width="4.44140625" style="1" customWidth="1"/>
    <col min="3979" max="3979" width="34.33203125" style="1" customWidth="1"/>
    <col min="3980" max="3980" width="23.44140625" style="1" customWidth="1"/>
    <col min="3981" max="3981" width="9.109375" style="1" customWidth="1"/>
    <col min="3982" max="3982" width="19.44140625" style="1" customWidth="1"/>
    <col min="3983" max="3983" width="42.6640625" style="1" customWidth="1"/>
    <col min="3984" max="3984" width="5.88671875" style="1" customWidth="1"/>
    <col min="3985" max="3985" width="31.44140625" style="1" customWidth="1"/>
    <col min="3986" max="3986" width="16.109375" style="1" customWidth="1"/>
    <col min="3987" max="3988" width="9.33203125" style="1" customWidth="1"/>
    <col min="3989" max="3989" width="11.109375" style="1" customWidth="1"/>
    <col min="3990" max="3990" width="2.109375" style="1" customWidth="1"/>
    <col min="3991" max="4196" width="10.88671875" style="1"/>
    <col min="4197" max="4197" width="12" style="1" customWidth="1"/>
    <col min="4198" max="4198" width="2.6640625" style="1" customWidth="1"/>
    <col min="4199" max="4200" width="6.44140625" style="1" customWidth="1"/>
    <col min="4201" max="4201" width="5.88671875" style="1" customWidth="1"/>
    <col min="4202" max="4202" width="6.44140625" style="1" customWidth="1"/>
    <col min="4203" max="4203" width="13.6640625" style="1" customWidth="1"/>
    <col min="4204" max="4205" width="9" style="1" customWidth="1"/>
    <col min="4206" max="4206" width="2.44140625" style="1" customWidth="1"/>
    <col min="4207" max="4207" width="8.88671875" style="1" customWidth="1"/>
    <col min="4208" max="4208" width="7.44140625" style="1" customWidth="1"/>
    <col min="4209" max="4211" width="3.6640625" style="1" customWidth="1"/>
    <col min="4212" max="4212" width="3.44140625" style="1" customWidth="1"/>
    <col min="4213" max="4213" width="2.88671875" style="1" customWidth="1"/>
    <col min="4214" max="4214" width="3" style="1" customWidth="1"/>
    <col min="4215" max="4217" width="0" style="1" hidden="1" customWidth="1"/>
    <col min="4218" max="4218" width="4.44140625" style="1" customWidth="1"/>
    <col min="4219" max="4219" width="0" style="1" hidden="1" customWidth="1"/>
    <col min="4220" max="4221" width="14.88671875" style="1" customWidth="1"/>
    <col min="4222" max="4222" width="15.109375" style="1" customWidth="1"/>
    <col min="4223" max="4223" width="6.44140625" style="1" customWidth="1"/>
    <col min="4224" max="4224" width="15.109375" style="1" customWidth="1"/>
    <col min="4225" max="4225" width="4.109375" style="1" customWidth="1"/>
    <col min="4226" max="4226" width="3" style="1" customWidth="1"/>
    <col min="4227" max="4229" width="0" style="1" hidden="1" customWidth="1"/>
    <col min="4230" max="4230" width="3" style="1" customWidth="1"/>
    <col min="4231" max="4231" width="0" style="1" hidden="1" customWidth="1"/>
    <col min="4232" max="4232" width="3" style="1" customWidth="1"/>
    <col min="4233" max="4233" width="0" style="1" hidden="1" customWidth="1"/>
    <col min="4234" max="4234" width="4.44140625" style="1" customWidth="1"/>
    <col min="4235" max="4235" width="34.33203125" style="1" customWidth="1"/>
    <col min="4236" max="4236" width="23.44140625" style="1" customWidth="1"/>
    <col min="4237" max="4237" width="9.109375" style="1" customWidth="1"/>
    <col min="4238" max="4238" width="19.44140625" style="1" customWidth="1"/>
    <col min="4239" max="4239" width="42.6640625" style="1" customWidth="1"/>
    <col min="4240" max="4240" width="5.88671875" style="1" customWidth="1"/>
    <col min="4241" max="4241" width="31.44140625" style="1" customWidth="1"/>
    <col min="4242" max="4242" width="16.109375" style="1" customWidth="1"/>
    <col min="4243" max="4244" width="9.33203125" style="1" customWidth="1"/>
    <col min="4245" max="4245" width="11.109375" style="1" customWidth="1"/>
    <col min="4246" max="4246" width="2.109375" style="1" customWidth="1"/>
    <col min="4247" max="4452" width="10.88671875" style="1"/>
    <col min="4453" max="4453" width="12" style="1" customWidth="1"/>
    <col min="4454" max="4454" width="2.6640625" style="1" customWidth="1"/>
    <col min="4455" max="4456" width="6.44140625" style="1" customWidth="1"/>
    <col min="4457" max="4457" width="5.88671875" style="1" customWidth="1"/>
    <col min="4458" max="4458" width="6.44140625" style="1" customWidth="1"/>
    <col min="4459" max="4459" width="13.6640625" style="1" customWidth="1"/>
    <col min="4460" max="4461" width="9" style="1" customWidth="1"/>
    <col min="4462" max="4462" width="2.44140625" style="1" customWidth="1"/>
    <col min="4463" max="4463" width="8.88671875" style="1" customWidth="1"/>
    <col min="4464" max="4464" width="7.44140625" style="1" customWidth="1"/>
    <col min="4465" max="4467" width="3.6640625" style="1" customWidth="1"/>
    <col min="4468" max="4468" width="3.44140625" style="1" customWidth="1"/>
    <col min="4469" max="4469" width="2.88671875" style="1" customWidth="1"/>
    <col min="4470" max="4470" width="3" style="1" customWidth="1"/>
    <col min="4471" max="4473" width="0" style="1" hidden="1" customWidth="1"/>
    <col min="4474" max="4474" width="4.44140625" style="1" customWidth="1"/>
    <col min="4475" max="4475" width="0" style="1" hidden="1" customWidth="1"/>
    <col min="4476" max="4477" width="14.88671875" style="1" customWidth="1"/>
    <col min="4478" max="4478" width="15.109375" style="1" customWidth="1"/>
    <col min="4479" max="4479" width="6.44140625" style="1" customWidth="1"/>
    <col min="4480" max="4480" width="15.109375" style="1" customWidth="1"/>
    <col min="4481" max="4481" width="4.109375" style="1" customWidth="1"/>
    <col min="4482" max="4482" width="3" style="1" customWidth="1"/>
    <col min="4483" max="4485" width="0" style="1" hidden="1" customWidth="1"/>
    <col min="4486" max="4486" width="3" style="1" customWidth="1"/>
    <col min="4487" max="4487" width="0" style="1" hidden="1" customWidth="1"/>
    <col min="4488" max="4488" width="3" style="1" customWidth="1"/>
    <col min="4489" max="4489" width="0" style="1" hidden="1" customWidth="1"/>
    <col min="4490" max="4490" width="4.44140625" style="1" customWidth="1"/>
    <col min="4491" max="4491" width="34.33203125" style="1" customWidth="1"/>
    <col min="4492" max="4492" width="23.44140625" style="1" customWidth="1"/>
    <col min="4493" max="4493" width="9.109375" style="1" customWidth="1"/>
    <col min="4494" max="4494" width="19.44140625" style="1" customWidth="1"/>
    <col min="4495" max="4495" width="42.6640625" style="1" customWidth="1"/>
    <col min="4496" max="4496" width="5.88671875" style="1" customWidth="1"/>
    <col min="4497" max="4497" width="31.44140625" style="1" customWidth="1"/>
    <col min="4498" max="4498" width="16.109375" style="1" customWidth="1"/>
    <col min="4499" max="4500" width="9.33203125" style="1" customWidth="1"/>
    <col min="4501" max="4501" width="11.109375" style="1" customWidth="1"/>
    <col min="4502" max="4502" width="2.109375" style="1" customWidth="1"/>
    <col min="4503" max="4708" width="10.88671875" style="1"/>
    <col min="4709" max="4709" width="12" style="1" customWidth="1"/>
    <col min="4710" max="4710" width="2.6640625" style="1" customWidth="1"/>
    <col min="4711" max="4712" width="6.44140625" style="1" customWidth="1"/>
    <col min="4713" max="4713" width="5.88671875" style="1" customWidth="1"/>
    <col min="4714" max="4714" width="6.44140625" style="1" customWidth="1"/>
    <col min="4715" max="4715" width="13.6640625" style="1" customWidth="1"/>
    <col min="4716" max="4717" width="9" style="1" customWidth="1"/>
    <col min="4718" max="4718" width="2.44140625" style="1" customWidth="1"/>
    <col min="4719" max="4719" width="8.88671875" style="1" customWidth="1"/>
    <col min="4720" max="4720" width="7.44140625" style="1" customWidth="1"/>
    <col min="4721" max="4723" width="3.6640625" style="1" customWidth="1"/>
    <col min="4724" max="4724" width="3.44140625" style="1" customWidth="1"/>
    <col min="4725" max="4725" width="2.88671875" style="1" customWidth="1"/>
    <col min="4726" max="4726" width="3" style="1" customWidth="1"/>
    <col min="4727" max="4729" width="0" style="1" hidden="1" customWidth="1"/>
    <col min="4730" max="4730" width="4.44140625" style="1" customWidth="1"/>
    <col min="4731" max="4731" width="0" style="1" hidden="1" customWidth="1"/>
    <col min="4732" max="4733" width="14.88671875" style="1" customWidth="1"/>
    <col min="4734" max="4734" width="15.109375" style="1" customWidth="1"/>
    <col min="4735" max="4735" width="6.44140625" style="1" customWidth="1"/>
    <col min="4736" max="4736" width="15.109375" style="1" customWidth="1"/>
    <col min="4737" max="4737" width="4.109375" style="1" customWidth="1"/>
    <col min="4738" max="4738" width="3" style="1" customWidth="1"/>
    <col min="4739" max="4741" width="0" style="1" hidden="1" customWidth="1"/>
    <col min="4742" max="4742" width="3" style="1" customWidth="1"/>
    <col min="4743" max="4743" width="0" style="1" hidden="1" customWidth="1"/>
    <col min="4744" max="4744" width="3" style="1" customWidth="1"/>
    <col min="4745" max="4745" width="0" style="1" hidden="1" customWidth="1"/>
    <col min="4746" max="4746" width="4.44140625" style="1" customWidth="1"/>
    <col min="4747" max="4747" width="34.33203125" style="1" customWidth="1"/>
    <col min="4748" max="4748" width="23.44140625" style="1" customWidth="1"/>
    <col min="4749" max="4749" width="9.109375" style="1" customWidth="1"/>
    <col min="4750" max="4750" width="19.44140625" style="1" customWidth="1"/>
    <col min="4751" max="4751" width="42.6640625" style="1" customWidth="1"/>
    <col min="4752" max="4752" width="5.88671875" style="1" customWidth="1"/>
    <col min="4753" max="4753" width="31.44140625" style="1" customWidth="1"/>
    <col min="4754" max="4754" width="16.109375" style="1" customWidth="1"/>
    <col min="4755" max="4756" width="9.33203125" style="1" customWidth="1"/>
    <col min="4757" max="4757" width="11.109375" style="1" customWidth="1"/>
    <col min="4758" max="4758" width="2.109375" style="1" customWidth="1"/>
    <col min="4759" max="4964" width="10.88671875" style="1"/>
    <col min="4965" max="4965" width="12" style="1" customWidth="1"/>
    <col min="4966" max="4966" width="2.6640625" style="1" customWidth="1"/>
    <col min="4967" max="4968" width="6.44140625" style="1" customWidth="1"/>
    <col min="4969" max="4969" width="5.88671875" style="1" customWidth="1"/>
    <col min="4970" max="4970" width="6.44140625" style="1" customWidth="1"/>
    <col min="4971" max="4971" width="13.6640625" style="1" customWidth="1"/>
    <col min="4972" max="4973" width="9" style="1" customWidth="1"/>
    <col min="4974" max="4974" width="2.44140625" style="1" customWidth="1"/>
    <col min="4975" max="4975" width="8.88671875" style="1" customWidth="1"/>
    <col min="4976" max="4976" width="7.44140625" style="1" customWidth="1"/>
    <col min="4977" max="4979" width="3.6640625" style="1" customWidth="1"/>
    <col min="4980" max="4980" width="3.44140625" style="1" customWidth="1"/>
    <col min="4981" max="4981" width="2.88671875" style="1" customWidth="1"/>
    <col min="4982" max="4982" width="3" style="1" customWidth="1"/>
    <col min="4983" max="4985" width="0" style="1" hidden="1" customWidth="1"/>
    <col min="4986" max="4986" width="4.44140625" style="1" customWidth="1"/>
    <col min="4987" max="4987" width="0" style="1" hidden="1" customWidth="1"/>
    <col min="4988" max="4989" width="14.88671875" style="1" customWidth="1"/>
    <col min="4990" max="4990" width="15.109375" style="1" customWidth="1"/>
    <col min="4991" max="4991" width="6.44140625" style="1" customWidth="1"/>
    <col min="4992" max="4992" width="15.109375" style="1" customWidth="1"/>
    <col min="4993" max="4993" width="4.109375" style="1" customWidth="1"/>
    <col min="4994" max="4994" width="3" style="1" customWidth="1"/>
    <col min="4995" max="4997" width="0" style="1" hidden="1" customWidth="1"/>
    <col min="4998" max="4998" width="3" style="1" customWidth="1"/>
    <col min="4999" max="4999" width="0" style="1" hidden="1" customWidth="1"/>
    <col min="5000" max="5000" width="3" style="1" customWidth="1"/>
    <col min="5001" max="5001" width="0" style="1" hidden="1" customWidth="1"/>
    <col min="5002" max="5002" width="4.44140625" style="1" customWidth="1"/>
    <col min="5003" max="5003" width="34.33203125" style="1" customWidth="1"/>
    <col min="5004" max="5004" width="23.44140625" style="1" customWidth="1"/>
    <col min="5005" max="5005" width="9.109375" style="1" customWidth="1"/>
    <col min="5006" max="5006" width="19.44140625" style="1" customWidth="1"/>
    <col min="5007" max="5007" width="42.6640625" style="1" customWidth="1"/>
    <col min="5008" max="5008" width="5.88671875" style="1" customWidth="1"/>
    <col min="5009" max="5009" width="31.44140625" style="1" customWidth="1"/>
    <col min="5010" max="5010" width="16.109375" style="1" customWidth="1"/>
    <col min="5011" max="5012" width="9.33203125" style="1" customWidth="1"/>
    <col min="5013" max="5013" width="11.109375" style="1" customWidth="1"/>
    <col min="5014" max="5014" width="2.109375" style="1" customWidth="1"/>
    <col min="5015" max="5220" width="10.88671875" style="1"/>
    <col min="5221" max="5221" width="12" style="1" customWidth="1"/>
    <col min="5222" max="5222" width="2.6640625" style="1" customWidth="1"/>
    <col min="5223" max="5224" width="6.44140625" style="1" customWidth="1"/>
    <col min="5225" max="5225" width="5.88671875" style="1" customWidth="1"/>
    <col min="5226" max="5226" width="6.44140625" style="1" customWidth="1"/>
    <col min="5227" max="5227" width="13.6640625" style="1" customWidth="1"/>
    <col min="5228" max="5229" width="9" style="1" customWidth="1"/>
    <col min="5230" max="5230" width="2.44140625" style="1" customWidth="1"/>
    <col min="5231" max="5231" width="8.88671875" style="1" customWidth="1"/>
    <col min="5232" max="5232" width="7.44140625" style="1" customWidth="1"/>
    <col min="5233" max="5235" width="3.6640625" style="1" customWidth="1"/>
    <col min="5236" max="5236" width="3.44140625" style="1" customWidth="1"/>
    <col min="5237" max="5237" width="2.88671875" style="1" customWidth="1"/>
    <col min="5238" max="5238" width="3" style="1" customWidth="1"/>
    <col min="5239" max="5241" width="0" style="1" hidden="1" customWidth="1"/>
    <col min="5242" max="5242" width="4.44140625" style="1" customWidth="1"/>
    <col min="5243" max="5243" width="0" style="1" hidden="1" customWidth="1"/>
    <col min="5244" max="5245" width="14.88671875" style="1" customWidth="1"/>
    <col min="5246" max="5246" width="15.109375" style="1" customWidth="1"/>
    <col min="5247" max="5247" width="6.44140625" style="1" customWidth="1"/>
    <col min="5248" max="5248" width="15.109375" style="1" customWidth="1"/>
    <col min="5249" max="5249" width="4.109375" style="1" customWidth="1"/>
    <col min="5250" max="5250" width="3" style="1" customWidth="1"/>
    <col min="5251" max="5253" width="0" style="1" hidden="1" customWidth="1"/>
    <col min="5254" max="5254" width="3" style="1" customWidth="1"/>
    <col min="5255" max="5255" width="0" style="1" hidden="1" customWidth="1"/>
    <col min="5256" max="5256" width="3" style="1" customWidth="1"/>
    <col min="5257" max="5257" width="0" style="1" hidden="1" customWidth="1"/>
    <col min="5258" max="5258" width="4.44140625" style="1" customWidth="1"/>
    <col min="5259" max="5259" width="34.33203125" style="1" customWidth="1"/>
    <col min="5260" max="5260" width="23.44140625" style="1" customWidth="1"/>
    <col min="5261" max="5261" width="9.109375" style="1" customWidth="1"/>
    <col min="5262" max="5262" width="19.44140625" style="1" customWidth="1"/>
    <col min="5263" max="5263" width="42.6640625" style="1" customWidth="1"/>
    <col min="5264" max="5264" width="5.88671875" style="1" customWidth="1"/>
    <col min="5265" max="5265" width="31.44140625" style="1" customWidth="1"/>
    <col min="5266" max="5266" width="16.109375" style="1" customWidth="1"/>
    <col min="5267" max="5268" width="9.33203125" style="1" customWidth="1"/>
    <col min="5269" max="5269" width="11.109375" style="1" customWidth="1"/>
    <col min="5270" max="5270" width="2.109375" style="1" customWidth="1"/>
    <col min="5271" max="5476" width="10.88671875" style="1"/>
    <col min="5477" max="5477" width="12" style="1" customWidth="1"/>
    <col min="5478" max="5478" width="2.6640625" style="1" customWidth="1"/>
    <col min="5479" max="5480" width="6.44140625" style="1" customWidth="1"/>
    <col min="5481" max="5481" width="5.88671875" style="1" customWidth="1"/>
    <col min="5482" max="5482" width="6.44140625" style="1" customWidth="1"/>
    <col min="5483" max="5483" width="13.6640625" style="1" customWidth="1"/>
    <col min="5484" max="5485" width="9" style="1" customWidth="1"/>
    <col min="5486" max="5486" width="2.44140625" style="1" customWidth="1"/>
    <col min="5487" max="5487" width="8.88671875" style="1" customWidth="1"/>
    <col min="5488" max="5488" width="7.44140625" style="1" customWidth="1"/>
    <col min="5489" max="5491" width="3.6640625" style="1" customWidth="1"/>
    <col min="5492" max="5492" width="3.44140625" style="1" customWidth="1"/>
    <col min="5493" max="5493" width="2.88671875" style="1" customWidth="1"/>
    <col min="5494" max="5494" width="3" style="1" customWidth="1"/>
    <col min="5495" max="5497" width="0" style="1" hidden="1" customWidth="1"/>
    <col min="5498" max="5498" width="4.44140625" style="1" customWidth="1"/>
    <col min="5499" max="5499" width="0" style="1" hidden="1" customWidth="1"/>
    <col min="5500" max="5501" width="14.88671875" style="1" customWidth="1"/>
    <col min="5502" max="5502" width="15.109375" style="1" customWidth="1"/>
    <col min="5503" max="5503" width="6.44140625" style="1" customWidth="1"/>
    <col min="5504" max="5504" width="15.109375" style="1" customWidth="1"/>
    <col min="5505" max="5505" width="4.109375" style="1" customWidth="1"/>
    <col min="5506" max="5506" width="3" style="1" customWidth="1"/>
    <col min="5507" max="5509" width="0" style="1" hidden="1" customWidth="1"/>
    <col min="5510" max="5510" width="3" style="1" customWidth="1"/>
    <col min="5511" max="5511" width="0" style="1" hidden="1" customWidth="1"/>
    <col min="5512" max="5512" width="3" style="1" customWidth="1"/>
    <col min="5513" max="5513" width="0" style="1" hidden="1" customWidth="1"/>
    <col min="5514" max="5514" width="4.44140625" style="1" customWidth="1"/>
    <col min="5515" max="5515" width="34.33203125" style="1" customWidth="1"/>
    <col min="5516" max="5516" width="23.44140625" style="1" customWidth="1"/>
    <col min="5517" max="5517" width="9.109375" style="1" customWidth="1"/>
    <col min="5518" max="5518" width="19.44140625" style="1" customWidth="1"/>
    <col min="5519" max="5519" width="42.6640625" style="1" customWidth="1"/>
    <col min="5520" max="5520" width="5.88671875" style="1" customWidth="1"/>
    <col min="5521" max="5521" width="31.44140625" style="1" customWidth="1"/>
    <col min="5522" max="5522" width="16.109375" style="1" customWidth="1"/>
    <col min="5523" max="5524" width="9.33203125" style="1" customWidth="1"/>
    <col min="5525" max="5525" width="11.109375" style="1" customWidth="1"/>
    <col min="5526" max="5526" width="2.109375" style="1" customWidth="1"/>
    <col min="5527" max="5732" width="10.88671875" style="1"/>
    <col min="5733" max="5733" width="12" style="1" customWidth="1"/>
    <col min="5734" max="5734" width="2.6640625" style="1" customWidth="1"/>
    <col min="5735" max="5736" width="6.44140625" style="1" customWidth="1"/>
    <col min="5737" max="5737" width="5.88671875" style="1" customWidth="1"/>
    <col min="5738" max="5738" width="6.44140625" style="1" customWidth="1"/>
    <col min="5739" max="5739" width="13.6640625" style="1" customWidth="1"/>
    <col min="5740" max="5741" width="9" style="1" customWidth="1"/>
    <col min="5742" max="5742" width="2.44140625" style="1" customWidth="1"/>
    <col min="5743" max="5743" width="8.88671875" style="1" customWidth="1"/>
    <col min="5744" max="5744" width="7.44140625" style="1" customWidth="1"/>
    <col min="5745" max="5747" width="3.6640625" style="1" customWidth="1"/>
    <col min="5748" max="5748" width="3.44140625" style="1" customWidth="1"/>
    <col min="5749" max="5749" width="2.88671875" style="1" customWidth="1"/>
    <col min="5750" max="5750" width="3" style="1" customWidth="1"/>
    <col min="5751" max="5753" width="0" style="1" hidden="1" customWidth="1"/>
    <col min="5754" max="5754" width="4.44140625" style="1" customWidth="1"/>
    <col min="5755" max="5755" width="0" style="1" hidden="1" customWidth="1"/>
    <col min="5756" max="5757" width="14.88671875" style="1" customWidth="1"/>
    <col min="5758" max="5758" width="15.109375" style="1" customWidth="1"/>
    <col min="5759" max="5759" width="6.44140625" style="1" customWidth="1"/>
    <col min="5760" max="5760" width="15.109375" style="1" customWidth="1"/>
    <col min="5761" max="5761" width="4.109375" style="1" customWidth="1"/>
    <col min="5762" max="5762" width="3" style="1" customWidth="1"/>
    <col min="5763" max="5765" width="0" style="1" hidden="1" customWidth="1"/>
    <col min="5766" max="5766" width="3" style="1" customWidth="1"/>
    <col min="5767" max="5767" width="0" style="1" hidden="1" customWidth="1"/>
    <col min="5768" max="5768" width="3" style="1" customWidth="1"/>
    <col min="5769" max="5769" width="0" style="1" hidden="1" customWidth="1"/>
    <col min="5770" max="5770" width="4.44140625" style="1" customWidth="1"/>
    <col min="5771" max="5771" width="34.33203125" style="1" customWidth="1"/>
    <col min="5772" max="5772" width="23.44140625" style="1" customWidth="1"/>
    <col min="5773" max="5773" width="9.109375" style="1" customWidth="1"/>
    <col min="5774" max="5774" width="19.44140625" style="1" customWidth="1"/>
    <col min="5775" max="5775" width="42.6640625" style="1" customWidth="1"/>
    <col min="5776" max="5776" width="5.88671875" style="1" customWidth="1"/>
    <col min="5777" max="5777" width="31.44140625" style="1" customWidth="1"/>
    <col min="5778" max="5778" width="16.109375" style="1" customWidth="1"/>
    <col min="5779" max="5780" width="9.33203125" style="1" customWidth="1"/>
    <col min="5781" max="5781" width="11.109375" style="1" customWidth="1"/>
    <col min="5782" max="5782" width="2.109375" style="1" customWidth="1"/>
    <col min="5783" max="5988" width="10.88671875" style="1"/>
    <col min="5989" max="5989" width="12" style="1" customWidth="1"/>
    <col min="5990" max="5990" width="2.6640625" style="1" customWidth="1"/>
    <col min="5991" max="5992" width="6.44140625" style="1" customWidth="1"/>
    <col min="5993" max="5993" width="5.88671875" style="1" customWidth="1"/>
    <col min="5994" max="5994" width="6.44140625" style="1" customWidth="1"/>
    <col min="5995" max="5995" width="13.6640625" style="1" customWidth="1"/>
    <col min="5996" max="5997" width="9" style="1" customWidth="1"/>
    <col min="5998" max="5998" width="2.44140625" style="1" customWidth="1"/>
    <col min="5999" max="5999" width="8.88671875" style="1" customWidth="1"/>
    <col min="6000" max="6000" width="7.44140625" style="1" customWidth="1"/>
    <col min="6001" max="6003" width="3.6640625" style="1" customWidth="1"/>
    <col min="6004" max="6004" width="3.44140625" style="1" customWidth="1"/>
    <col min="6005" max="6005" width="2.88671875" style="1" customWidth="1"/>
    <col min="6006" max="6006" width="3" style="1" customWidth="1"/>
    <col min="6007" max="6009" width="0" style="1" hidden="1" customWidth="1"/>
    <col min="6010" max="6010" width="4.44140625" style="1" customWidth="1"/>
    <col min="6011" max="6011" width="0" style="1" hidden="1" customWidth="1"/>
    <col min="6012" max="6013" width="14.88671875" style="1" customWidth="1"/>
    <col min="6014" max="6014" width="15.109375" style="1" customWidth="1"/>
    <col min="6015" max="6015" width="6.44140625" style="1" customWidth="1"/>
    <col min="6016" max="6016" width="15.109375" style="1" customWidth="1"/>
    <col min="6017" max="6017" width="4.109375" style="1" customWidth="1"/>
    <col min="6018" max="6018" width="3" style="1" customWidth="1"/>
    <col min="6019" max="6021" width="0" style="1" hidden="1" customWidth="1"/>
    <col min="6022" max="6022" width="3" style="1" customWidth="1"/>
    <col min="6023" max="6023" width="0" style="1" hidden="1" customWidth="1"/>
    <col min="6024" max="6024" width="3" style="1" customWidth="1"/>
    <col min="6025" max="6025" width="0" style="1" hidden="1" customWidth="1"/>
    <col min="6026" max="6026" width="4.44140625" style="1" customWidth="1"/>
    <col min="6027" max="6027" width="34.33203125" style="1" customWidth="1"/>
    <col min="6028" max="6028" width="23.44140625" style="1" customWidth="1"/>
    <col min="6029" max="6029" width="9.109375" style="1" customWidth="1"/>
    <col min="6030" max="6030" width="19.44140625" style="1" customWidth="1"/>
    <col min="6031" max="6031" width="42.6640625" style="1" customWidth="1"/>
    <col min="6032" max="6032" width="5.88671875" style="1" customWidth="1"/>
    <col min="6033" max="6033" width="31.44140625" style="1" customWidth="1"/>
    <col min="6034" max="6034" width="16.109375" style="1" customWidth="1"/>
    <col min="6035" max="6036" width="9.33203125" style="1" customWidth="1"/>
    <col min="6037" max="6037" width="11.109375" style="1" customWidth="1"/>
    <col min="6038" max="6038" width="2.109375" style="1" customWidth="1"/>
    <col min="6039" max="6244" width="10.88671875" style="1"/>
    <col min="6245" max="6245" width="12" style="1" customWidth="1"/>
    <col min="6246" max="6246" width="2.6640625" style="1" customWidth="1"/>
    <col min="6247" max="6248" width="6.44140625" style="1" customWidth="1"/>
    <col min="6249" max="6249" width="5.88671875" style="1" customWidth="1"/>
    <col min="6250" max="6250" width="6.44140625" style="1" customWidth="1"/>
    <col min="6251" max="6251" width="13.6640625" style="1" customWidth="1"/>
    <col min="6252" max="6253" width="9" style="1" customWidth="1"/>
    <col min="6254" max="6254" width="2.44140625" style="1" customWidth="1"/>
    <col min="6255" max="6255" width="8.88671875" style="1" customWidth="1"/>
    <col min="6256" max="6256" width="7.44140625" style="1" customWidth="1"/>
    <col min="6257" max="6259" width="3.6640625" style="1" customWidth="1"/>
    <col min="6260" max="6260" width="3.44140625" style="1" customWidth="1"/>
    <col min="6261" max="6261" width="2.88671875" style="1" customWidth="1"/>
    <col min="6262" max="6262" width="3" style="1" customWidth="1"/>
    <col min="6263" max="6265" width="0" style="1" hidden="1" customWidth="1"/>
    <col min="6266" max="6266" width="4.44140625" style="1" customWidth="1"/>
    <col min="6267" max="6267" width="0" style="1" hidden="1" customWidth="1"/>
    <col min="6268" max="6269" width="14.88671875" style="1" customWidth="1"/>
    <col min="6270" max="6270" width="15.109375" style="1" customWidth="1"/>
    <col min="6271" max="6271" width="6.44140625" style="1" customWidth="1"/>
    <col min="6272" max="6272" width="15.109375" style="1" customWidth="1"/>
    <col min="6273" max="6273" width="4.109375" style="1" customWidth="1"/>
    <col min="6274" max="6274" width="3" style="1" customWidth="1"/>
    <col min="6275" max="6277" width="0" style="1" hidden="1" customWidth="1"/>
    <col min="6278" max="6278" width="3" style="1" customWidth="1"/>
    <col min="6279" max="6279" width="0" style="1" hidden="1" customWidth="1"/>
    <col min="6280" max="6280" width="3" style="1" customWidth="1"/>
    <col min="6281" max="6281" width="0" style="1" hidden="1" customWidth="1"/>
    <col min="6282" max="6282" width="4.44140625" style="1" customWidth="1"/>
    <col min="6283" max="6283" width="34.33203125" style="1" customWidth="1"/>
    <col min="6284" max="6284" width="23.44140625" style="1" customWidth="1"/>
    <col min="6285" max="6285" width="9.109375" style="1" customWidth="1"/>
    <col min="6286" max="6286" width="19.44140625" style="1" customWidth="1"/>
    <col min="6287" max="6287" width="42.6640625" style="1" customWidth="1"/>
    <col min="6288" max="6288" width="5.88671875" style="1" customWidth="1"/>
    <col min="6289" max="6289" width="31.44140625" style="1" customWidth="1"/>
    <col min="6290" max="6290" width="16.109375" style="1" customWidth="1"/>
    <col min="6291" max="6292" width="9.33203125" style="1" customWidth="1"/>
    <col min="6293" max="6293" width="11.109375" style="1" customWidth="1"/>
    <col min="6294" max="6294" width="2.109375" style="1" customWidth="1"/>
    <col min="6295" max="6500" width="10.88671875" style="1"/>
    <col min="6501" max="6501" width="12" style="1" customWidth="1"/>
    <col min="6502" max="6502" width="2.6640625" style="1" customWidth="1"/>
    <col min="6503" max="6504" width="6.44140625" style="1" customWidth="1"/>
    <col min="6505" max="6505" width="5.88671875" style="1" customWidth="1"/>
    <col min="6506" max="6506" width="6.44140625" style="1" customWidth="1"/>
    <col min="6507" max="6507" width="13.6640625" style="1" customWidth="1"/>
    <col min="6508" max="6509" width="9" style="1" customWidth="1"/>
    <col min="6510" max="6510" width="2.44140625" style="1" customWidth="1"/>
    <col min="6511" max="6511" width="8.88671875" style="1" customWidth="1"/>
    <col min="6512" max="6512" width="7.44140625" style="1" customWidth="1"/>
    <col min="6513" max="6515" width="3.6640625" style="1" customWidth="1"/>
    <col min="6516" max="6516" width="3.44140625" style="1" customWidth="1"/>
    <col min="6517" max="6517" width="2.88671875" style="1" customWidth="1"/>
    <col min="6518" max="6518" width="3" style="1" customWidth="1"/>
    <col min="6519" max="6521" width="0" style="1" hidden="1" customWidth="1"/>
    <col min="6522" max="6522" width="4.44140625" style="1" customWidth="1"/>
    <col min="6523" max="6523" width="0" style="1" hidden="1" customWidth="1"/>
    <col min="6524" max="6525" width="14.88671875" style="1" customWidth="1"/>
    <col min="6526" max="6526" width="15.109375" style="1" customWidth="1"/>
    <col min="6527" max="6527" width="6.44140625" style="1" customWidth="1"/>
    <col min="6528" max="6528" width="15.109375" style="1" customWidth="1"/>
    <col min="6529" max="6529" width="4.109375" style="1" customWidth="1"/>
    <col min="6530" max="6530" width="3" style="1" customWidth="1"/>
    <col min="6531" max="6533" width="0" style="1" hidden="1" customWidth="1"/>
    <col min="6534" max="6534" width="3" style="1" customWidth="1"/>
    <col min="6535" max="6535" width="0" style="1" hidden="1" customWidth="1"/>
    <col min="6536" max="6536" width="3" style="1" customWidth="1"/>
    <col min="6537" max="6537" width="0" style="1" hidden="1" customWidth="1"/>
    <col min="6538" max="6538" width="4.44140625" style="1" customWidth="1"/>
    <col min="6539" max="6539" width="34.33203125" style="1" customWidth="1"/>
    <col min="6540" max="6540" width="23.44140625" style="1" customWidth="1"/>
    <col min="6541" max="6541" width="9.109375" style="1" customWidth="1"/>
    <col min="6542" max="6542" width="19.44140625" style="1" customWidth="1"/>
    <col min="6543" max="6543" width="42.6640625" style="1" customWidth="1"/>
    <col min="6544" max="6544" width="5.88671875" style="1" customWidth="1"/>
    <col min="6545" max="6545" width="31.44140625" style="1" customWidth="1"/>
    <col min="6546" max="6546" width="16.109375" style="1" customWidth="1"/>
    <col min="6547" max="6548" width="9.33203125" style="1" customWidth="1"/>
    <col min="6549" max="6549" width="11.109375" style="1" customWidth="1"/>
    <col min="6550" max="6550" width="2.109375" style="1" customWidth="1"/>
    <col min="6551" max="6756" width="10.88671875" style="1"/>
    <col min="6757" max="6757" width="12" style="1" customWidth="1"/>
    <col min="6758" max="6758" width="2.6640625" style="1" customWidth="1"/>
    <col min="6759" max="6760" width="6.44140625" style="1" customWidth="1"/>
    <col min="6761" max="6761" width="5.88671875" style="1" customWidth="1"/>
    <col min="6762" max="6762" width="6.44140625" style="1" customWidth="1"/>
    <col min="6763" max="6763" width="13.6640625" style="1" customWidth="1"/>
    <col min="6764" max="6765" width="9" style="1" customWidth="1"/>
    <col min="6766" max="6766" width="2.44140625" style="1" customWidth="1"/>
    <col min="6767" max="6767" width="8.88671875" style="1" customWidth="1"/>
    <col min="6768" max="6768" width="7.44140625" style="1" customWidth="1"/>
    <col min="6769" max="6771" width="3.6640625" style="1" customWidth="1"/>
    <col min="6772" max="6772" width="3.44140625" style="1" customWidth="1"/>
    <col min="6773" max="6773" width="2.88671875" style="1" customWidth="1"/>
    <col min="6774" max="6774" width="3" style="1" customWidth="1"/>
    <col min="6775" max="6777" width="0" style="1" hidden="1" customWidth="1"/>
    <col min="6778" max="6778" width="4.44140625" style="1" customWidth="1"/>
    <col min="6779" max="6779" width="0" style="1" hidden="1" customWidth="1"/>
    <col min="6780" max="6781" width="14.88671875" style="1" customWidth="1"/>
    <col min="6782" max="6782" width="15.109375" style="1" customWidth="1"/>
    <col min="6783" max="6783" width="6.44140625" style="1" customWidth="1"/>
    <col min="6784" max="6784" width="15.109375" style="1" customWidth="1"/>
    <col min="6785" max="6785" width="4.109375" style="1" customWidth="1"/>
    <col min="6786" max="6786" width="3" style="1" customWidth="1"/>
    <col min="6787" max="6789" width="0" style="1" hidden="1" customWidth="1"/>
    <col min="6790" max="6790" width="3" style="1" customWidth="1"/>
    <col min="6791" max="6791" width="0" style="1" hidden="1" customWidth="1"/>
    <col min="6792" max="6792" width="3" style="1" customWidth="1"/>
    <col min="6793" max="6793" width="0" style="1" hidden="1" customWidth="1"/>
    <col min="6794" max="6794" width="4.44140625" style="1" customWidth="1"/>
    <col min="6795" max="6795" width="34.33203125" style="1" customWidth="1"/>
    <col min="6796" max="6796" width="23.44140625" style="1" customWidth="1"/>
    <col min="6797" max="6797" width="9.109375" style="1" customWidth="1"/>
    <col min="6798" max="6798" width="19.44140625" style="1" customWidth="1"/>
    <col min="6799" max="6799" width="42.6640625" style="1" customWidth="1"/>
    <col min="6800" max="6800" width="5.88671875" style="1" customWidth="1"/>
    <col min="6801" max="6801" width="31.44140625" style="1" customWidth="1"/>
    <col min="6802" max="6802" width="16.109375" style="1" customWidth="1"/>
    <col min="6803" max="6804" width="9.33203125" style="1" customWidth="1"/>
    <col min="6805" max="6805" width="11.109375" style="1" customWidth="1"/>
    <col min="6806" max="6806" width="2.109375" style="1" customWidth="1"/>
    <col min="6807" max="7012" width="10.88671875" style="1"/>
    <col min="7013" max="7013" width="12" style="1" customWidth="1"/>
    <col min="7014" max="7014" width="2.6640625" style="1" customWidth="1"/>
    <col min="7015" max="7016" width="6.44140625" style="1" customWidth="1"/>
    <col min="7017" max="7017" width="5.88671875" style="1" customWidth="1"/>
    <col min="7018" max="7018" width="6.44140625" style="1" customWidth="1"/>
    <col min="7019" max="7019" width="13.6640625" style="1" customWidth="1"/>
    <col min="7020" max="7021" width="9" style="1" customWidth="1"/>
    <col min="7022" max="7022" width="2.44140625" style="1" customWidth="1"/>
    <col min="7023" max="7023" width="8.88671875" style="1" customWidth="1"/>
    <col min="7024" max="7024" width="7.44140625" style="1" customWidth="1"/>
    <col min="7025" max="7027" width="3.6640625" style="1" customWidth="1"/>
    <col min="7028" max="7028" width="3.44140625" style="1" customWidth="1"/>
    <col min="7029" max="7029" width="2.88671875" style="1" customWidth="1"/>
    <col min="7030" max="7030" width="3" style="1" customWidth="1"/>
    <col min="7031" max="7033" width="0" style="1" hidden="1" customWidth="1"/>
    <col min="7034" max="7034" width="4.44140625" style="1" customWidth="1"/>
    <col min="7035" max="7035" width="0" style="1" hidden="1" customWidth="1"/>
    <col min="7036" max="7037" width="14.88671875" style="1" customWidth="1"/>
    <col min="7038" max="7038" width="15.109375" style="1" customWidth="1"/>
    <col min="7039" max="7039" width="6.44140625" style="1" customWidth="1"/>
    <col min="7040" max="7040" width="15.109375" style="1" customWidth="1"/>
    <col min="7041" max="7041" width="4.109375" style="1" customWidth="1"/>
    <col min="7042" max="7042" width="3" style="1" customWidth="1"/>
    <col min="7043" max="7045" width="0" style="1" hidden="1" customWidth="1"/>
    <col min="7046" max="7046" width="3" style="1" customWidth="1"/>
    <col min="7047" max="7047" width="0" style="1" hidden="1" customWidth="1"/>
    <col min="7048" max="7048" width="3" style="1" customWidth="1"/>
    <col min="7049" max="7049" width="0" style="1" hidden="1" customWidth="1"/>
    <col min="7050" max="7050" width="4.44140625" style="1" customWidth="1"/>
    <col min="7051" max="7051" width="34.33203125" style="1" customWidth="1"/>
    <col min="7052" max="7052" width="23.44140625" style="1" customWidth="1"/>
    <col min="7053" max="7053" width="9.109375" style="1" customWidth="1"/>
    <col min="7054" max="7054" width="19.44140625" style="1" customWidth="1"/>
    <col min="7055" max="7055" width="42.6640625" style="1" customWidth="1"/>
    <col min="7056" max="7056" width="5.88671875" style="1" customWidth="1"/>
    <col min="7057" max="7057" width="31.44140625" style="1" customWidth="1"/>
    <col min="7058" max="7058" width="16.109375" style="1" customWidth="1"/>
    <col min="7059" max="7060" width="9.33203125" style="1" customWidth="1"/>
    <col min="7061" max="7061" width="11.109375" style="1" customWidth="1"/>
    <col min="7062" max="7062" width="2.109375" style="1" customWidth="1"/>
    <col min="7063" max="7268" width="10.88671875" style="1"/>
    <col min="7269" max="7269" width="12" style="1" customWidth="1"/>
    <col min="7270" max="7270" width="2.6640625" style="1" customWidth="1"/>
    <col min="7271" max="7272" width="6.44140625" style="1" customWidth="1"/>
    <col min="7273" max="7273" width="5.88671875" style="1" customWidth="1"/>
    <col min="7274" max="7274" width="6.44140625" style="1" customWidth="1"/>
    <col min="7275" max="7275" width="13.6640625" style="1" customWidth="1"/>
    <col min="7276" max="7277" width="9" style="1" customWidth="1"/>
    <col min="7278" max="7278" width="2.44140625" style="1" customWidth="1"/>
    <col min="7279" max="7279" width="8.88671875" style="1" customWidth="1"/>
    <col min="7280" max="7280" width="7.44140625" style="1" customWidth="1"/>
    <col min="7281" max="7283" width="3.6640625" style="1" customWidth="1"/>
    <col min="7284" max="7284" width="3.44140625" style="1" customWidth="1"/>
    <col min="7285" max="7285" width="2.88671875" style="1" customWidth="1"/>
    <col min="7286" max="7286" width="3" style="1" customWidth="1"/>
    <col min="7287" max="7289" width="0" style="1" hidden="1" customWidth="1"/>
    <col min="7290" max="7290" width="4.44140625" style="1" customWidth="1"/>
    <col min="7291" max="7291" width="0" style="1" hidden="1" customWidth="1"/>
    <col min="7292" max="7293" width="14.88671875" style="1" customWidth="1"/>
    <col min="7294" max="7294" width="15.109375" style="1" customWidth="1"/>
    <col min="7295" max="7295" width="6.44140625" style="1" customWidth="1"/>
    <col min="7296" max="7296" width="15.109375" style="1" customWidth="1"/>
    <col min="7297" max="7297" width="4.109375" style="1" customWidth="1"/>
    <col min="7298" max="7298" width="3" style="1" customWidth="1"/>
    <col min="7299" max="7301" width="0" style="1" hidden="1" customWidth="1"/>
    <col min="7302" max="7302" width="3" style="1" customWidth="1"/>
    <col min="7303" max="7303" width="0" style="1" hidden="1" customWidth="1"/>
    <col min="7304" max="7304" width="3" style="1" customWidth="1"/>
    <col min="7305" max="7305" width="0" style="1" hidden="1" customWidth="1"/>
    <col min="7306" max="7306" width="4.44140625" style="1" customWidth="1"/>
    <col min="7307" max="7307" width="34.33203125" style="1" customWidth="1"/>
    <col min="7308" max="7308" width="23.44140625" style="1" customWidth="1"/>
    <col min="7309" max="7309" width="9.109375" style="1" customWidth="1"/>
    <col min="7310" max="7310" width="19.44140625" style="1" customWidth="1"/>
    <col min="7311" max="7311" width="42.6640625" style="1" customWidth="1"/>
    <col min="7312" max="7312" width="5.88671875" style="1" customWidth="1"/>
    <col min="7313" max="7313" width="31.44140625" style="1" customWidth="1"/>
    <col min="7314" max="7314" width="16.109375" style="1" customWidth="1"/>
    <col min="7315" max="7316" width="9.33203125" style="1" customWidth="1"/>
    <col min="7317" max="7317" width="11.109375" style="1" customWidth="1"/>
    <col min="7318" max="7318" width="2.109375" style="1" customWidth="1"/>
    <col min="7319" max="7524" width="10.88671875" style="1"/>
    <col min="7525" max="7525" width="12" style="1" customWidth="1"/>
    <col min="7526" max="7526" width="2.6640625" style="1" customWidth="1"/>
    <col min="7527" max="7528" width="6.44140625" style="1" customWidth="1"/>
    <col min="7529" max="7529" width="5.88671875" style="1" customWidth="1"/>
    <col min="7530" max="7530" width="6.44140625" style="1" customWidth="1"/>
    <col min="7531" max="7531" width="13.6640625" style="1" customWidth="1"/>
    <col min="7532" max="7533" width="9" style="1" customWidth="1"/>
    <col min="7534" max="7534" width="2.44140625" style="1" customWidth="1"/>
    <col min="7535" max="7535" width="8.88671875" style="1" customWidth="1"/>
    <col min="7536" max="7536" width="7.44140625" style="1" customWidth="1"/>
    <col min="7537" max="7539" width="3.6640625" style="1" customWidth="1"/>
    <col min="7540" max="7540" width="3.44140625" style="1" customWidth="1"/>
    <col min="7541" max="7541" width="2.88671875" style="1" customWidth="1"/>
    <col min="7542" max="7542" width="3" style="1" customWidth="1"/>
    <col min="7543" max="7545" width="0" style="1" hidden="1" customWidth="1"/>
    <col min="7546" max="7546" width="4.44140625" style="1" customWidth="1"/>
    <col min="7547" max="7547" width="0" style="1" hidden="1" customWidth="1"/>
    <col min="7548" max="7549" width="14.88671875" style="1" customWidth="1"/>
    <col min="7550" max="7550" width="15.109375" style="1" customWidth="1"/>
    <col min="7551" max="7551" width="6.44140625" style="1" customWidth="1"/>
    <col min="7552" max="7552" width="15.109375" style="1" customWidth="1"/>
    <col min="7553" max="7553" width="4.109375" style="1" customWidth="1"/>
    <col min="7554" max="7554" width="3" style="1" customWidth="1"/>
    <col min="7555" max="7557" width="0" style="1" hidden="1" customWidth="1"/>
    <col min="7558" max="7558" width="3" style="1" customWidth="1"/>
    <col min="7559" max="7559" width="0" style="1" hidden="1" customWidth="1"/>
    <col min="7560" max="7560" width="3" style="1" customWidth="1"/>
    <col min="7561" max="7561" width="0" style="1" hidden="1" customWidth="1"/>
    <col min="7562" max="7562" width="4.44140625" style="1" customWidth="1"/>
    <col min="7563" max="7563" width="34.33203125" style="1" customWidth="1"/>
    <col min="7564" max="7564" width="23.44140625" style="1" customWidth="1"/>
    <col min="7565" max="7565" width="9.109375" style="1" customWidth="1"/>
    <col min="7566" max="7566" width="19.44140625" style="1" customWidth="1"/>
    <col min="7567" max="7567" width="42.6640625" style="1" customWidth="1"/>
    <col min="7568" max="7568" width="5.88671875" style="1" customWidth="1"/>
    <col min="7569" max="7569" width="31.44140625" style="1" customWidth="1"/>
    <col min="7570" max="7570" width="16.109375" style="1" customWidth="1"/>
    <col min="7571" max="7572" width="9.33203125" style="1" customWidth="1"/>
    <col min="7573" max="7573" width="11.109375" style="1" customWidth="1"/>
    <col min="7574" max="7574" width="2.109375" style="1" customWidth="1"/>
    <col min="7575" max="7780" width="10.88671875" style="1"/>
    <col min="7781" max="7781" width="12" style="1" customWidth="1"/>
    <col min="7782" max="7782" width="2.6640625" style="1" customWidth="1"/>
    <col min="7783" max="7784" width="6.44140625" style="1" customWidth="1"/>
    <col min="7785" max="7785" width="5.88671875" style="1" customWidth="1"/>
    <col min="7786" max="7786" width="6.44140625" style="1" customWidth="1"/>
    <col min="7787" max="7787" width="13.6640625" style="1" customWidth="1"/>
    <col min="7788" max="7789" width="9" style="1" customWidth="1"/>
    <col min="7790" max="7790" width="2.44140625" style="1" customWidth="1"/>
    <col min="7791" max="7791" width="8.88671875" style="1" customWidth="1"/>
    <col min="7792" max="7792" width="7.44140625" style="1" customWidth="1"/>
    <col min="7793" max="7795" width="3.6640625" style="1" customWidth="1"/>
    <col min="7796" max="7796" width="3.44140625" style="1" customWidth="1"/>
    <col min="7797" max="7797" width="2.88671875" style="1" customWidth="1"/>
    <col min="7798" max="7798" width="3" style="1" customWidth="1"/>
    <col min="7799" max="7801" width="0" style="1" hidden="1" customWidth="1"/>
    <col min="7802" max="7802" width="4.44140625" style="1" customWidth="1"/>
    <col min="7803" max="7803" width="0" style="1" hidden="1" customWidth="1"/>
    <col min="7804" max="7805" width="14.88671875" style="1" customWidth="1"/>
    <col min="7806" max="7806" width="15.109375" style="1" customWidth="1"/>
    <col min="7807" max="7807" width="6.44140625" style="1" customWidth="1"/>
    <col min="7808" max="7808" width="15.109375" style="1" customWidth="1"/>
    <col min="7809" max="7809" width="4.109375" style="1" customWidth="1"/>
    <col min="7810" max="7810" width="3" style="1" customWidth="1"/>
    <col min="7811" max="7813" width="0" style="1" hidden="1" customWidth="1"/>
    <col min="7814" max="7814" width="3" style="1" customWidth="1"/>
    <col min="7815" max="7815" width="0" style="1" hidden="1" customWidth="1"/>
    <col min="7816" max="7816" width="3" style="1" customWidth="1"/>
    <col min="7817" max="7817" width="0" style="1" hidden="1" customWidth="1"/>
    <col min="7818" max="7818" width="4.44140625" style="1" customWidth="1"/>
    <col min="7819" max="7819" width="34.33203125" style="1" customWidth="1"/>
    <col min="7820" max="7820" width="23.44140625" style="1" customWidth="1"/>
    <col min="7821" max="7821" width="9.109375" style="1" customWidth="1"/>
    <col min="7822" max="7822" width="19.44140625" style="1" customWidth="1"/>
    <col min="7823" max="7823" width="42.6640625" style="1" customWidth="1"/>
    <col min="7824" max="7824" width="5.88671875" style="1" customWidth="1"/>
    <col min="7825" max="7825" width="31.44140625" style="1" customWidth="1"/>
    <col min="7826" max="7826" width="16.109375" style="1" customWidth="1"/>
    <col min="7827" max="7828" width="9.33203125" style="1" customWidth="1"/>
    <col min="7829" max="7829" width="11.109375" style="1" customWidth="1"/>
    <col min="7830" max="7830" width="2.109375" style="1" customWidth="1"/>
    <col min="7831" max="8036" width="10.88671875" style="1"/>
    <col min="8037" max="8037" width="12" style="1" customWidth="1"/>
    <col min="8038" max="8038" width="2.6640625" style="1" customWidth="1"/>
    <col min="8039" max="8040" width="6.44140625" style="1" customWidth="1"/>
    <col min="8041" max="8041" width="5.88671875" style="1" customWidth="1"/>
    <col min="8042" max="8042" width="6.44140625" style="1" customWidth="1"/>
    <col min="8043" max="8043" width="13.6640625" style="1" customWidth="1"/>
    <col min="8044" max="8045" width="9" style="1" customWidth="1"/>
    <col min="8046" max="8046" width="2.44140625" style="1" customWidth="1"/>
    <col min="8047" max="8047" width="8.88671875" style="1" customWidth="1"/>
    <col min="8048" max="8048" width="7.44140625" style="1" customWidth="1"/>
    <col min="8049" max="8051" width="3.6640625" style="1" customWidth="1"/>
    <col min="8052" max="8052" width="3.44140625" style="1" customWidth="1"/>
    <col min="8053" max="8053" width="2.88671875" style="1" customWidth="1"/>
    <col min="8054" max="8054" width="3" style="1" customWidth="1"/>
    <col min="8055" max="8057" width="0" style="1" hidden="1" customWidth="1"/>
    <col min="8058" max="8058" width="4.44140625" style="1" customWidth="1"/>
    <col min="8059" max="8059" width="0" style="1" hidden="1" customWidth="1"/>
    <col min="8060" max="8061" width="14.88671875" style="1" customWidth="1"/>
    <col min="8062" max="8062" width="15.109375" style="1" customWidth="1"/>
    <col min="8063" max="8063" width="6.44140625" style="1" customWidth="1"/>
    <col min="8064" max="8064" width="15.109375" style="1" customWidth="1"/>
    <col min="8065" max="8065" width="4.109375" style="1" customWidth="1"/>
    <col min="8066" max="8066" width="3" style="1" customWidth="1"/>
    <col min="8067" max="8069" width="0" style="1" hidden="1" customWidth="1"/>
    <col min="8070" max="8070" width="3" style="1" customWidth="1"/>
    <col min="8071" max="8071" width="0" style="1" hidden="1" customWidth="1"/>
    <col min="8072" max="8072" width="3" style="1" customWidth="1"/>
    <col min="8073" max="8073" width="0" style="1" hidden="1" customWidth="1"/>
    <col min="8074" max="8074" width="4.44140625" style="1" customWidth="1"/>
    <col min="8075" max="8075" width="34.33203125" style="1" customWidth="1"/>
    <col min="8076" max="8076" width="23.44140625" style="1" customWidth="1"/>
    <col min="8077" max="8077" width="9.109375" style="1" customWidth="1"/>
    <col min="8078" max="8078" width="19.44140625" style="1" customWidth="1"/>
    <col min="8079" max="8079" width="42.6640625" style="1" customWidth="1"/>
    <col min="8080" max="8080" width="5.88671875" style="1" customWidth="1"/>
    <col min="8081" max="8081" width="31.44140625" style="1" customWidth="1"/>
    <col min="8082" max="8082" width="16.109375" style="1" customWidth="1"/>
    <col min="8083" max="8084" width="9.33203125" style="1" customWidth="1"/>
    <col min="8085" max="8085" width="11.109375" style="1" customWidth="1"/>
    <col min="8086" max="8086" width="2.109375" style="1" customWidth="1"/>
    <col min="8087" max="8292" width="10.88671875" style="1"/>
    <col min="8293" max="8293" width="12" style="1" customWidth="1"/>
    <col min="8294" max="8294" width="2.6640625" style="1" customWidth="1"/>
    <col min="8295" max="8296" width="6.44140625" style="1" customWidth="1"/>
    <col min="8297" max="8297" width="5.88671875" style="1" customWidth="1"/>
    <col min="8298" max="8298" width="6.44140625" style="1" customWidth="1"/>
    <col min="8299" max="8299" width="13.6640625" style="1" customWidth="1"/>
    <col min="8300" max="8301" width="9" style="1" customWidth="1"/>
    <col min="8302" max="8302" width="2.44140625" style="1" customWidth="1"/>
    <col min="8303" max="8303" width="8.88671875" style="1" customWidth="1"/>
    <col min="8304" max="8304" width="7.44140625" style="1" customWidth="1"/>
    <col min="8305" max="8307" width="3.6640625" style="1" customWidth="1"/>
    <col min="8308" max="8308" width="3.44140625" style="1" customWidth="1"/>
    <col min="8309" max="8309" width="2.88671875" style="1" customWidth="1"/>
    <col min="8310" max="8310" width="3" style="1" customWidth="1"/>
    <col min="8311" max="8313" width="0" style="1" hidden="1" customWidth="1"/>
    <col min="8314" max="8314" width="4.44140625" style="1" customWidth="1"/>
    <col min="8315" max="8315" width="0" style="1" hidden="1" customWidth="1"/>
    <col min="8316" max="8317" width="14.88671875" style="1" customWidth="1"/>
    <col min="8318" max="8318" width="15.109375" style="1" customWidth="1"/>
    <col min="8319" max="8319" width="6.44140625" style="1" customWidth="1"/>
    <col min="8320" max="8320" width="15.109375" style="1" customWidth="1"/>
    <col min="8321" max="8321" width="4.109375" style="1" customWidth="1"/>
    <col min="8322" max="8322" width="3" style="1" customWidth="1"/>
    <col min="8323" max="8325" width="0" style="1" hidden="1" customWidth="1"/>
    <col min="8326" max="8326" width="3" style="1" customWidth="1"/>
    <col min="8327" max="8327" width="0" style="1" hidden="1" customWidth="1"/>
    <col min="8328" max="8328" width="3" style="1" customWidth="1"/>
    <col min="8329" max="8329" width="0" style="1" hidden="1" customWidth="1"/>
    <col min="8330" max="8330" width="4.44140625" style="1" customWidth="1"/>
    <col min="8331" max="8331" width="34.33203125" style="1" customWidth="1"/>
    <col min="8332" max="8332" width="23.44140625" style="1" customWidth="1"/>
    <col min="8333" max="8333" width="9.109375" style="1" customWidth="1"/>
    <col min="8334" max="8334" width="19.44140625" style="1" customWidth="1"/>
    <col min="8335" max="8335" width="42.6640625" style="1" customWidth="1"/>
    <col min="8336" max="8336" width="5.88671875" style="1" customWidth="1"/>
    <col min="8337" max="8337" width="31.44140625" style="1" customWidth="1"/>
    <col min="8338" max="8338" width="16.109375" style="1" customWidth="1"/>
    <col min="8339" max="8340" width="9.33203125" style="1" customWidth="1"/>
    <col min="8341" max="8341" width="11.109375" style="1" customWidth="1"/>
    <col min="8342" max="8342" width="2.109375" style="1" customWidth="1"/>
    <col min="8343" max="8548" width="10.88671875" style="1"/>
    <col min="8549" max="8549" width="12" style="1" customWidth="1"/>
    <col min="8550" max="8550" width="2.6640625" style="1" customWidth="1"/>
    <col min="8551" max="8552" width="6.44140625" style="1" customWidth="1"/>
    <col min="8553" max="8553" width="5.88671875" style="1" customWidth="1"/>
    <col min="8554" max="8554" width="6.44140625" style="1" customWidth="1"/>
    <col min="8555" max="8555" width="13.6640625" style="1" customWidth="1"/>
    <col min="8556" max="8557" width="9" style="1" customWidth="1"/>
    <col min="8558" max="8558" width="2.44140625" style="1" customWidth="1"/>
    <col min="8559" max="8559" width="8.88671875" style="1" customWidth="1"/>
    <col min="8560" max="8560" width="7.44140625" style="1" customWidth="1"/>
    <col min="8561" max="8563" width="3.6640625" style="1" customWidth="1"/>
    <col min="8564" max="8564" width="3.44140625" style="1" customWidth="1"/>
    <col min="8565" max="8565" width="2.88671875" style="1" customWidth="1"/>
    <col min="8566" max="8566" width="3" style="1" customWidth="1"/>
    <col min="8567" max="8569" width="0" style="1" hidden="1" customWidth="1"/>
    <col min="8570" max="8570" width="4.44140625" style="1" customWidth="1"/>
    <col min="8571" max="8571" width="0" style="1" hidden="1" customWidth="1"/>
    <col min="8572" max="8573" width="14.88671875" style="1" customWidth="1"/>
    <col min="8574" max="8574" width="15.109375" style="1" customWidth="1"/>
    <col min="8575" max="8575" width="6.44140625" style="1" customWidth="1"/>
    <col min="8576" max="8576" width="15.109375" style="1" customWidth="1"/>
    <col min="8577" max="8577" width="4.109375" style="1" customWidth="1"/>
    <col min="8578" max="8578" width="3" style="1" customWidth="1"/>
    <col min="8579" max="8581" width="0" style="1" hidden="1" customWidth="1"/>
    <col min="8582" max="8582" width="3" style="1" customWidth="1"/>
    <col min="8583" max="8583" width="0" style="1" hidden="1" customWidth="1"/>
    <col min="8584" max="8584" width="3" style="1" customWidth="1"/>
    <col min="8585" max="8585" width="0" style="1" hidden="1" customWidth="1"/>
    <col min="8586" max="8586" width="4.44140625" style="1" customWidth="1"/>
    <col min="8587" max="8587" width="34.33203125" style="1" customWidth="1"/>
    <col min="8588" max="8588" width="23.44140625" style="1" customWidth="1"/>
    <col min="8589" max="8589" width="9.109375" style="1" customWidth="1"/>
    <col min="8590" max="8590" width="19.44140625" style="1" customWidth="1"/>
    <col min="8591" max="8591" width="42.6640625" style="1" customWidth="1"/>
    <col min="8592" max="8592" width="5.88671875" style="1" customWidth="1"/>
    <col min="8593" max="8593" width="31.44140625" style="1" customWidth="1"/>
    <col min="8594" max="8594" width="16.109375" style="1" customWidth="1"/>
    <col min="8595" max="8596" width="9.33203125" style="1" customWidth="1"/>
    <col min="8597" max="8597" width="11.109375" style="1" customWidth="1"/>
    <col min="8598" max="8598" width="2.109375" style="1" customWidth="1"/>
    <col min="8599" max="8804" width="10.88671875" style="1"/>
    <col min="8805" max="8805" width="12" style="1" customWidth="1"/>
    <col min="8806" max="8806" width="2.6640625" style="1" customWidth="1"/>
    <col min="8807" max="8808" width="6.44140625" style="1" customWidth="1"/>
    <col min="8809" max="8809" width="5.88671875" style="1" customWidth="1"/>
    <col min="8810" max="8810" width="6.44140625" style="1" customWidth="1"/>
    <col min="8811" max="8811" width="13.6640625" style="1" customWidth="1"/>
    <col min="8812" max="8813" width="9" style="1" customWidth="1"/>
    <col min="8814" max="8814" width="2.44140625" style="1" customWidth="1"/>
    <col min="8815" max="8815" width="8.88671875" style="1" customWidth="1"/>
    <col min="8816" max="8816" width="7.44140625" style="1" customWidth="1"/>
    <col min="8817" max="8819" width="3.6640625" style="1" customWidth="1"/>
    <col min="8820" max="8820" width="3.44140625" style="1" customWidth="1"/>
    <col min="8821" max="8821" width="2.88671875" style="1" customWidth="1"/>
    <col min="8822" max="8822" width="3" style="1" customWidth="1"/>
    <col min="8823" max="8825" width="0" style="1" hidden="1" customWidth="1"/>
    <col min="8826" max="8826" width="4.44140625" style="1" customWidth="1"/>
    <col min="8827" max="8827" width="0" style="1" hidden="1" customWidth="1"/>
    <col min="8828" max="8829" width="14.88671875" style="1" customWidth="1"/>
    <col min="8830" max="8830" width="15.109375" style="1" customWidth="1"/>
    <col min="8831" max="8831" width="6.44140625" style="1" customWidth="1"/>
    <col min="8832" max="8832" width="15.109375" style="1" customWidth="1"/>
    <col min="8833" max="8833" width="4.109375" style="1" customWidth="1"/>
    <col min="8834" max="8834" width="3" style="1" customWidth="1"/>
    <col min="8835" max="8837" width="0" style="1" hidden="1" customWidth="1"/>
    <col min="8838" max="8838" width="3" style="1" customWidth="1"/>
    <col min="8839" max="8839" width="0" style="1" hidden="1" customWidth="1"/>
    <col min="8840" max="8840" width="3" style="1" customWidth="1"/>
    <col min="8841" max="8841" width="0" style="1" hidden="1" customWidth="1"/>
    <col min="8842" max="8842" width="4.44140625" style="1" customWidth="1"/>
    <col min="8843" max="8843" width="34.33203125" style="1" customWidth="1"/>
    <col min="8844" max="8844" width="23.44140625" style="1" customWidth="1"/>
    <col min="8845" max="8845" width="9.109375" style="1" customWidth="1"/>
    <col min="8846" max="8846" width="19.44140625" style="1" customWidth="1"/>
    <col min="8847" max="8847" width="42.6640625" style="1" customWidth="1"/>
    <col min="8848" max="8848" width="5.88671875" style="1" customWidth="1"/>
    <col min="8849" max="8849" width="31.44140625" style="1" customWidth="1"/>
    <col min="8850" max="8850" width="16.109375" style="1" customWidth="1"/>
    <col min="8851" max="8852" width="9.33203125" style="1" customWidth="1"/>
    <col min="8853" max="8853" width="11.109375" style="1" customWidth="1"/>
    <col min="8854" max="8854" width="2.109375" style="1" customWidth="1"/>
    <col min="8855" max="9060" width="10.88671875" style="1"/>
    <col min="9061" max="9061" width="12" style="1" customWidth="1"/>
    <col min="9062" max="9062" width="2.6640625" style="1" customWidth="1"/>
    <col min="9063" max="9064" width="6.44140625" style="1" customWidth="1"/>
    <col min="9065" max="9065" width="5.88671875" style="1" customWidth="1"/>
    <col min="9066" max="9066" width="6.44140625" style="1" customWidth="1"/>
    <col min="9067" max="9067" width="13.6640625" style="1" customWidth="1"/>
    <col min="9068" max="9069" width="9" style="1" customWidth="1"/>
    <col min="9070" max="9070" width="2.44140625" style="1" customWidth="1"/>
    <col min="9071" max="9071" width="8.88671875" style="1" customWidth="1"/>
    <col min="9072" max="9072" width="7.44140625" style="1" customWidth="1"/>
    <col min="9073" max="9075" width="3.6640625" style="1" customWidth="1"/>
    <col min="9076" max="9076" width="3.44140625" style="1" customWidth="1"/>
    <col min="9077" max="9077" width="2.88671875" style="1" customWidth="1"/>
    <col min="9078" max="9078" width="3" style="1" customWidth="1"/>
    <col min="9079" max="9081" width="0" style="1" hidden="1" customWidth="1"/>
    <col min="9082" max="9082" width="4.44140625" style="1" customWidth="1"/>
    <col min="9083" max="9083" width="0" style="1" hidden="1" customWidth="1"/>
    <col min="9084" max="9085" width="14.88671875" style="1" customWidth="1"/>
    <col min="9086" max="9086" width="15.109375" style="1" customWidth="1"/>
    <col min="9087" max="9087" width="6.44140625" style="1" customWidth="1"/>
    <col min="9088" max="9088" width="15.109375" style="1" customWidth="1"/>
    <col min="9089" max="9089" width="4.109375" style="1" customWidth="1"/>
    <col min="9090" max="9090" width="3" style="1" customWidth="1"/>
    <col min="9091" max="9093" width="0" style="1" hidden="1" customWidth="1"/>
    <col min="9094" max="9094" width="3" style="1" customWidth="1"/>
    <col min="9095" max="9095" width="0" style="1" hidden="1" customWidth="1"/>
    <col min="9096" max="9096" width="3" style="1" customWidth="1"/>
    <col min="9097" max="9097" width="0" style="1" hidden="1" customWidth="1"/>
    <col min="9098" max="9098" width="4.44140625" style="1" customWidth="1"/>
    <col min="9099" max="9099" width="34.33203125" style="1" customWidth="1"/>
    <col min="9100" max="9100" width="23.44140625" style="1" customWidth="1"/>
    <col min="9101" max="9101" width="9.109375" style="1" customWidth="1"/>
    <col min="9102" max="9102" width="19.44140625" style="1" customWidth="1"/>
    <col min="9103" max="9103" width="42.6640625" style="1" customWidth="1"/>
    <col min="9104" max="9104" width="5.88671875" style="1" customWidth="1"/>
    <col min="9105" max="9105" width="31.44140625" style="1" customWidth="1"/>
    <col min="9106" max="9106" width="16.109375" style="1" customWidth="1"/>
    <col min="9107" max="9108" width="9.33203125" style="1" customWidth="1"/>
    <col min="9109" max="9109" width="11.109375" style="1" customWidth="1"/>
    <col min="9110" max="9110" width="2.109375" style="1" customWidth="1"/>
    <col min="9111" max="9316" width="10.88671875" style="1"/>
    <col min="9317" max="9317" width="12" style="1" customWidth="1"/>
    <col min="9318" max="9318" width="2.6640625" style="1" customWidth="1"/>
    <col min="9319" max="9320" width="6.44140625" style="1" customWidth="1"/>
    <col min="9321" max="9321" width="5.88671875" style="1" customWidth="1"/>
    <col min="9322" max="9322" width="6.44140625" style="1" customWidth="1"/>
    <col min="9323" max="9323" width="13.6640625" style="1" customWidth="1"/>
    <col min="9324" max="9325" width="9" style="1" customWidth="1"/>
    <col min="9326" max="9326" width="2.44140625" style="1" customWidth="1"/>
    <col min="9327" max="9327" width="8.88671875" style="1" customWidth="1"/>
    <col min="9328" max="9328" width="7.44140625" style="1" customWidth="1"/>
    <col min="9329" max="9331" width="3.6640625" style="1" customWidth="1"/>
    <col min="9332" max="9332" width="3.44140625" style="1" customWidth="1"/>
    <col min="9333" max="9333" width="2.88671875" style="1" customWidth="1"/>
    <col min="9334" max="9334" width="3" style="1" customWidth="1"/>
    <col min="9335" max="9337" width="0" style="1" hidden="1" customWidth="1"/>
    <col min="9338" max="9338" width="4.44140625" style="1" customWidth="1"/>
    <col min="9339" max="9339" width="0" style="1" hidden="1" customWidth="1"/>
    <col min="9340" max="9341" width="14.88671875" style="1" customWidth="1"/>
    <col min="9342" max="9342" width="15.109375" style="1" customWidth="1"/>
    <col min="9343" max="9343" width="6.44140625" style="1" customWidth="1"/>
    <col min="9344" max="9344" width="15.109375" style="1" customWidth="1"/>
    <col min="9345" max="9345" width="4.109375" style="1" customWidth="1"/>
    <col min="9346" max="9346" width="3" style="1" customWidth="1"/>
    <col min="9347" max="9349" width="0" style="1" hidden="1" customWidth="1"/>
    <col min="9350" max="9350" width="3" style="1" customWidth="1"/>
    <col min="9351" max="9351" width="0" style="1" hidden="1" customWidth="1"/>
    <col min="9352" max="9352" width="3" style="1" customWidth="1"/>
    <col min="9353" max="9353" width="0" style="1" hidden="1" customWidth="1"/>
    <col min="9354" max="9354" width="4.44140625" style="1" customWidth="1"/>
    <col min="9355" max="9355" width="34.33203125" style="1" customWidth="1"/>
    <col min="9356" max="9356" width="23.44140625" style="1" customWidth="1"/>
    <col min="9357" max="9357" width="9.109375" style="1" customWidth="1"/>
    <col min="9358" max="9358" width="19.44140625" style="1" customWidth="1"/>
    <col min="9359" max="9359" width="42.6640625" style="1" customWidth="1"/>
    <col min="9360" max="9360" width="5.88671875" style="1" customWidth="1"/>
    <col min="9361" max="9361" width="31.44140625" style="1" customWidth="1"/>
    <col min="9362" max="9362" width="16.109375" style="1" customWidth="1"/>
    <col min="9363" max="9364" width="9.33203125" style="1" customWidth="1"/>
    <col min="9365" max="9365" width="11.109375" style="1" customWidth="1"/>
    <col min="9366" max="9366" width="2.109375" style="1" customWidth="1"/>
    <col min="9367" max="9572" width="10.88671875" style="1"/>
    <col min="9573" max="9573" width="12" style="1" customWidth="1"/>
    <col min="9574" max="9574" width="2.6640625" style="1" customWidth="1"/>
    <col min="9575" max="9576" width="6.44140625" style="1" customWidth="1"/>
    <col min="9577" max="9577" width="5.88671875" style="1" customWidth="1"/>
    <col min="9578" max="9578" width="6.44140625" style="1" customWidth="1"/>
    <col min="9579" max="9579" width="13.6640625" style="1" customWidth="1"/>
    <col min="9580" max="9581" width="9" style="1" customWidth="1"/>
    <col min="9582" max="9582" width="2.44140625" style="1" customWidth="1"/>
    <col min="9583" max="9583" width="8.88671875" style="1" customWidth="1"/>
    <col min="9584" max="9584" width="7.44140625" style="1" customWidth="1"/>
    <col min="9585" max="9587" width="3.6640625" style="1" customWidth="1"/>
    <col min="9588" max="9588" width="3.44140625" style="1" customWidth="1"/>
    <col min="9589" max="9589" width="2.88671875" style="1" customWidth="1"/>
    <col min="9590" max="9590" width="3" style="1" customWidth="1"/>
    <col min="9591" max="9593" width="0" style="1" hidden="1" customWidth="1"/>
    <col min="9594" max="9594" width="4.44140625" style="1" customWidth="1"/>
    <col min="9595" max="9595" width="0" style="1" hidden="1" customWidth="1"/>
    <col min="9596" max="9597" width="14.88671875" style="1" customWidth="1"/>
    <col min="9598" max="9598" width="15.109375" style="1" customWidth="1"/>
    <col min="9599" max="9599" width="6.44140625" style="1" customWidth="1"/>
    <col min="9600" max="9600" width="15.109375" style="1" customWidth="1"/>
    <col min="9601" max="9601" width="4.109375" style="1" customWidth="1"/>
    <col min="9602" max="9602" width="3" style="1" customWidth="1"/>
    <col min="9603" max="9605" width="0" style="1" hidden="1" customWidth="1"/>
    <col min="9606" max="9606" width="3" style="1" customWidth="1"/>
    <col min="9607" max="9607" width="0" style="1" hidden="1" customWidth="1"/>
    <col min="9608" max="9608" width="3" style="1" customWidth="1"/>
    <col min="9609" max="9609" width="0" style="1" hidden="1" customWidth="1"/>
    <col min="9610" max="9610" width="4.44140625" style="1" customWidth="1"/>
    <col min="9611" max="9611" width="34.33203125" style="1" customWidth="1"/>
    <col min="9612" max="9612" width="23.44140625" style="1" customWidth="1"/>
    <col min="9613" max="9613" width="9.109375" style="1" customWidth="1"/>
    <col min="9614" max="9614" width="19.44140625" style="1" customWidth="1"/>
    <col min="9615" max="9615" width="42.6640625" style="1" customWidth="1"/>
    <col min="9616" max="9616" width="5.88671875" style="1" customWidth="1"/>
    <col min="9617" max="9617" width="31.44140625" style="1" customWidth="1"/>
    <col min="9618" max="9618" width="16.109375" style="1" customWidth="1"/>
    <col min="9619" max="9620" width="9.33203125" style="1" customWidth="1"/>
    <col min="9621" max="9621" width="11.109375" style="1" customWidth="1"/>
    <col min="9622" max="9622" width="2.109375" style="1" customWidth="1"/>
    <col min="9623" max="9828" width="10.88671875" style="1"/>
    <col min="9829" max="9829" width="12" style="1" customWidth="1"/>
    <col min="9830" max="9830" width="2.6640625" style="1" customWidth="1"/>
    <col min="9831" max="9832" width="6.44140625" style="1" customWidth="1"/>
    <col min="9833" max="9833" width="5.88671875" style="1" customWidth="1"/>
    <col min="9834" max="9834" width="6.44140625" style="1" customWidth="1"/>
    <col min="9835" max="9835" width="13.6640625" style="1" customWidth="1"/>
    <col min="9836" max="9837" width="9" style="1" customWidth="1"/>
    <col min="9838" max="9838" width="2.44140625" style="1" customWidth="1"/>
    <col min="9839" max="9839" width="8.88671875" style="1" customWidth="1"/>
    <col min="9840" max="9840" width="7.44140625" style="1" customWidth="1"/>
    <col min="9841" max="9843" width="3.6640625" style="1" customWidth="1"/>
    <col min="9844" max="9844" width="3.44140625" style="1" customWidth="1"/>
    <col min="9845" max="9845" width="2.88671875" style="1" customWidth="1"/>
    <col min="9846" max="9846" width="3" style="1" customWidth="1"/>
    <col min="9847" max="9849" width="0" style="1" hidden="1" customWidth="1"/>
    <col min="9850" max="9850" width="4.44140625" style="1" customWidth="1"/>
    <col min="9851" max="9851" width="0" style="1" hidden="1" customWidth="1"/>
    <col min="9852" max="9853" width="14.88671875" style="1" customWidth="1"/>
    <col min="9854" max="9854" width="15.109375" style="1" customWidth="1"/>
    <col min="9855" max="9855" width="6.44140625" style="1" customWidth="1"/>
    <col min="9856" max="9856" width="15.109375" style="1" customWidth="1"/>
    <col min="9857" max="9857" width="4.109375" style="1" customWidth="1"/>
    <col min="9858" max="9858" width="3" style="1" customWidth="1"/>
    <col min="9859" max="9861" width="0" style="1" hidden="1" customWidth="1"/>
    <col min="9862" max="9862" width="3" style="1" customWidth="1"/>
    <col min="9863" max="9863" width="0" style="1" hidden="1" customWidth="1"/>
    <col min="9864" max="9864" width="3" style="1" customWidth="1"/>
    <col min="9865" max="9865" width="0" style="1" hidden="1" customWidth="1"/>
    <col min="9866" max="9866" width="4.44140625" style="1" customWidth="1"/>
    <col min="9867" max="9867" width="34.33203125" style="1" customWidth="1"/>
    <col min="9868" max="9868" width="23.44140625" style="1" customWidth="1"/>
    <col min="9869" max="9869" width="9.109375" style="1" customWidth="1"/>
    <col min="9870" max="9870" width="19.44140625" style="1" customWidth="1"/>
    <col min="9871" max="9871" width="42.6640625" style="1" customWidth="1"/>
    <col min="9872" max="9872" width="5.88671875" style="1" customWidth="1"/>
    <col min="9873" max="9873" width="31.44140625" style="1" customWidth="1"/>
    <col min="9874" max="9874" width="16.109375" style="1" customWidth="1"/>
    <col min="9875" max="9876" width="9.33203125" style="1" customWidth="1"/>
    <col min="9877" max="9877" width="11.109375" style="1" customWidth="1"/>
    <col min="9878" max="9878" width="2.109375" style="1" customWidth="1"/>
    <col min="9879" max="10084" width="10.88671875" style="1"/>
    <col min="10085" max="10085" width="12" style="1" customWidth="1"/>
    <col min="10086" max="10086" width="2.6640625" style="1" customWidth="1"/>
    <col min="10087" max="10088" width="6.44140625" style="1" customWidth="1"/>
    <col min="10089" max="10089" width="5.88671875" style="1" customWidth="1"/>
    <col min="10090" max="10090" width="6.44140625" style="1" customWidth="1"/>
    <col min="10091" max="10091" width="13.6640625" style="1" customWidth="1"/>
    <col min="10092" max="10093" width="9" style="1" customWidth="1"/>
    <col min="10094" max="10094" width="2.44140625" style="1" customWidth="1"/>
    <col min="10095" max="10095" width="8.88671875" style="1" customWidth="1"/>
    <col min="10096" max="10096" width="7.44140625" style="1" customWidth="1"/>
    <col min="10097" max="10099" width="3.6640625" style="1" customWidth="1"/>
    <col min="10100" max="10100" width="3.44140625" style="1" customWidth="1"/>
    <col min="10101" max="10101" width="2.88671875" style="1" customWidth="1"/>
    <col min="10102" max="10102" width="3" style="1" customWidth="1"/>
    <col min="10103" max="10105" width="0" style="1" hidden="1" customWidth="1"/>
    <col min="10106" max="10106" width="4.44140625" style="1" customWidth="1"/>
    <col min="10107" max="10107" width="0" style="1" hidden="1" customWidth="1"/>
    <col min="10108" max="10109" width="14.88671875" style="1" customWidth="1"/>
    <col min="10110" max="10110" width="15.109375" style="1" customWidth="1"/>
    <col min="10111" max="10111" width="6.44140625" style="1" customWidth="1"/>
    <col min="10112" max="10112" width="15.109375" style="1" customWidth="1"/>
    <col min="10113" max="10113" width="4.109375" style="1" customWidth="1"/>
    <col min="10114" max="10114" width="3" style="1" customWidth="1"/>
    <col min="10115" max="10117" width="0" style="1" hidden="1" customWidth="1"/>
    <col min="10118" max="10118" width="3" style="1" customWidth="1"/>
    <col min="10119" max="10119" width="0" style="1" hidden="1" customWidth="1"/>
    <col min="10120" max="10120" width="3" style="1" customWidth="1"/>
    <col min="10121" max="10121" width="0" style="1" hidden="1" customWidth="1"/>
    <col min="10122" max="10122" width="4.44140625" style="1" customWidth="1"/>
    <col min="10123" max="10123" width="34.33203125" style="1" customWidth="1"/>
    <col min="10124" max="10124" width="23.44140625" style="1" customWidth="1"/>
    <col min="10125" max="10125" width="9.109375" style="1" customWidth="1"/>
    <col min="10126" max="10126" width="19.44140625" style="1" customWidth="1"/>
    <col min="10127" max="10127" width="42.6640625" style="1" customWidth="1"/>
    <col min="10128" max="10128" width="5.88671875" style="1" customWidth="1"/>
    <col min="10129" max="10129" width="31.44140625" style="1" customWidth="1"/>
    <col min="10130" max="10130" width="16.109375" style="1" customWidth="1"/>
    <col min="10131" max="10132" width="9.33203125" style="1" customWidth="1"/>
    <col min="10133" max="10133" width="11.109375" style="1" customWidth="1"/>
    <col min="10134" max="10134" width="2.109375" style="1" customWidth="1"/>
    <col min="10135" max="10340" width="10.88671875" style="1"/>
    <col min="10341" max="10341" width="12" style="1" customWidth="1"/>
    <col min="10342" max="10342" width="2.6640625" style="1" customWidth="1"/>
    <col min="10343" max="10344" width="6.44140625" style="1" customWidth="1"/>
    <col min="10345" max="10345" width="5.88671875" style="1" customWidth="1"/>
    <col min="10346" max="10346" width="6.44140625" style="1" customWidth="1"/>
    <col min="10347" max="10347" width="13.6640625" style="1" customWidth="1"/>
    <col min="10348" max="10349" width="9" style="1" customWidth="1"/>
    <col min="10350" max="10350" width="2.44140625" style="1" customWidth="1"/>
    <col min="10351" max="10351" width="8.88671875" style="1" customWidth="1"/>
    <col min="10352" max="10352" width="7.44140625" style="1" customWidth="1"/>
    <col min="10353" max="10355" width="3.6640625" style="1" customWidth="1"/>
    <col min="10356" max="10356" width="3.44140625" style="1" customWidth="1"/>
    <col min="10357" max="10357" width="2.88671875" style="1" customWidth="1"/>
    <col min="10358" max="10358" width="3" style="1" customWidth="1"/>
    <col min="10359" max="10361" width="0" style="1" hidden="1" customWidth="1"/>
    <col min="10362" max="10362" width="4.44140625" style="1" customWidth="1"/>
    <col min="10363" max="10363" width="0" style="1" hidden="1" customWidth="1"/>
    <col min="10364" max="10365" width="14.88671875" style="1" customWidth="1"/>
    <col min="10366" max="10366" width="15.109375" style="1" customWidth="1"/>
    <col min="10367" max="10367" width="6.44140625" style="1" customWidth="1"/>
    <col min="10368" max="10368" width="15.109375" style="1" customWidth="1"/>
    <col min="10369" max="10369" width="4.109375" style="1" customWidth="1"/>
    <col min="10370" max="10370" width="3" style="1" customWidth="1"/>
    <col min="10371" max="10373" width="0" style="1" hidden="1" customWidth="1"/>
    <col min="10374" max="10374" width="3" style="1" customWidth="1"/>
    <col min="10375" max="10375" width="0" style="1" hidden="1" customWidth="1"/>
    <col min="10376" max="10376" width="3" style="1" customWidth="1"/>
    <col min="10377" max="10377" width="0" style="1" hidden="1" customWidth="1"/>
    <col min="10378" max="10378" width="4.44140625" style="1" customWidth="1"/>
    <col min="10379" max="10379" width="34.33203125" style="1" customWidth="1"/>
    <col min="10380" max="10380" width="23.44140625" style="1" customWidth="1"/>
    <col min="10381" max="10381" width="9.109375" style="1" customWidth="1"/>
    <col min="10382" max="10382" width="19.44140625" style="1" customWidth="1"/>
    <col min="10383" max="10383" width="42.6640625" style="1" customWidth="1"/>
    <col min="10384" max="10384" width="5.88671875" style="1" customWidth="1"/>
    <col min="10385" max="10385" width="31.44140625" style="1" customWidth="1"/>
    <col min="10386" max="10386" width="16.109375" style="1" customWidth="1"/>
    <col min="10387" max="10388" width="9.33203125" style="1" customWidth="1"/>
    <col min="10389" max="10389" width="11.109375" style="1" customWidth="1"/>
    <col min="10390" max="10390" width="2.109375" style="1" customWidth="1"/>
    <col min="10391" max="10596" width="10.88671875" style="1"/>
    <col min="10597" max="10597" width="12" style="1" customWidth="1"/>
    <col min="10598" max="10598" width="2.6640625" style="1" customWidth="1"/>
    <col min="10599" max="10600" width="6.44140625" style="1" customWidth="1"/>
    <col min="10601" max="10601" width="5.88671875" style="1" customWidth="1"/>
    <col min="10602" max="10602" width="6.44140625" style="1" customWidth="1"/>
    <col min="10603" max="10603" width="13.6640625" style="1" customWidth="1"/>
    <col min="10604" max="10605" width="9" style="1" customWidth="1"/>
    <col min="10606" max="10606" width="2.44140625" style="1" customWidth="1"/>
    <col min="10607" max="10607" width="8.88671875" style="1" customWidth="1"/>
    <col min="10608" max="10608" width="7.44140625" style="1" customWidth="1"/>
    <col min="10609" max="10611" width="3.6640625" style="1" customWidth="1"/>
    <col min="10612" max="10612" width="3.44140625" style="1" customWidth="1"/>
    <col min="10613" max="10613" width="2.88671875" style="1" customWidth="1"/>
    <col min="10614" max="10614" width="3" style="1" customWidth="1"/>
    <col min="10615" max="10617" width="0" style="1" hidden="1" customWidth="1"/>
    <col min="10618" max="10618" width="4.44140625" style="1" customWidth="1"/>
    <col min="10619" max="10619" width="0" style="1" hidden="1" customWidth="1"/>
    <col min="10620" max="10621" width="14.88671875" style="1" customWidth="1"/>
    <col min="10622" max="10622" width="15.109375" style="1" customWidth="1"/>
    <col min="10623" max="10623" width="6.44140625" style="1" customWidth="1"/>
    <col min="10624" max="10624" width="15.109375" style="1" customWidth="1"/>
    <col min="10625" max="10625" width="4.109375" style="1" customWidth="1"/>
    <col min="10626" max="10626" width="3" style="1" customWidth="1"/>
    <col min="10627" max="10629" width="0" style="1" hidden="1" customWidth="1"/>
    <col min="10630" max="10630" width="3" style="1" customWidth="1"/>
    <col min="10631" max="10631" width="0" style="1" hidden="1" customWidth="1"/>
    <col min="10632" max="10632" width="3" style="1" customWidth="1"/>
    <col min="10633" max="10633" width="0" style="1" hidden="1" customWidth="1"/>
    <col min="10634" max="10634" width="4.44140625" style="1" customWidth="1"/>
    <col min="10635" max="10635" width="34.33203125" style="1" customWidth="1"/>
    <col min="10636" max="10636" width="23.44140625" style="1" customWidth="1"/>
    <col min="10637" max="10637" width="9.109375" style="1" customWidth="1"/>
    <col min="10638" max="10638" width="19.44140625" style="1" customWidth="1"/>
    <col min="10639" max="10639" width="42.6640625" style="1" customWidth="1"/>
    <col min="10640" max="10640" width="5.88671875" style="1" customWidth="1"/>
    <col min="10641" max="10641" width="31.44140625" style="1" customWidth="1"/>
    <col min="10642" max="10642" width="16.109375" style="1" customWidth="1"/>
    <col min="10643" max="10644" width="9.33203125" style="1" customWidth="1"/>
    <col min="10645" max="10645" width="11.109375" style="1" customWidth="1"/>
    <col min="10646" max="10646" width="2.109375" style="1" customWidth="1"/>
    <col min="10647" max="10852" width="10.88671875" style="1"/>
    <col min="10853" max="10853" width="12" style="1" customWidth="1"/>
    <col min="10854" max="10854" width="2.6640625" style="1" customWidth="1"/>
    <col min="10855" max="10856" width="6.44140625" style="1" customWidth="1"/>
    <col min="10857" max="10857" width="5.88671875" style="1" customWidth="1"/>
    <col min="10858" max="10858" width="6.44140625" style="1" customWidth="1"/>
    <col min="10859" max="10859" width="13.6640625" style="1" customWidth="1"/>
    <col min="10860" max="10861" width="9" style="1" customWidth="1"/>
    <col min="10862" max="10862" width="2.44140625" style="1" customWidth="1"/>
    <col min="10863" max="10863" width="8.88671875" style="1" customWidth="1"/>
    <col min="10864" max="10864" width="7.44140625" style="1" customWidth="1"/>
    <col min="10865" max="10867" width="3.6640625" style="1" customWidth="1"/>
    <col min="10868" max="10868" width="3.44140625" style="1" customWidth="1"/>
    <col min="10869" max="10869" width="2.88671875" style="1" customWidth="1"/>
    <col min="10870" max="10870" width="3" style="1" customWidth="1"/>
    <col min="10871" max="10873" width="0" style="1" hidden="1" customWidth="1"/>
    <col min="10874" max="10874" width="4.44140625" style="1" customWidth="1"/>
    <col min="10875" max="10875" width="0" style="1" hidden="1" customWidth="1"/>
    <col min="10876" max="10877" width="14.88671875" style="1" customWidth="1"/>
    <col min="10878" max="10878" width="15.109375" style="1" customWidth="1"/>
    <col min="10879" max="10879" width="6.44140625" style="1" customWidth="1"/>
    <col min="10880" max="10880" width="15.109375" style="1" customWidth="1"/>
    <col min="10881" max="10881" width="4.109375" style="1" customWidth="1"/>
    <col min="10882" max="10882" width="3" style="1" customWidth="1"/>
    <col min="10883" max="10885" width="0" style="1" hidden="1" customWidth="1"/>
    <col min="10886" max="10886" width="3" style="1" customWidth="1"/>
    <col min="10887" max="10887" width="0" style="1" hidden="1" customWidth="1"/>
    <col min="10888" max="10888" width="3" style="1" customWidth="1"/>
    <col min="10889" max="10889" width="0" style="1" hidden="1" customWidth="1"/>
    <col min="10890" max="10890" width="4.44140625" style="1" customWidth="1"/>
    <col min="10891" max="10891" width="34.33203125" style="1" customWidth="1"/>
    <col min="10892" max="10892" width="23.44140625" style="1" customWidth="1"/>
    <col min="10893" max="10893" width="9.109375" style="1" customWidth="1"/>
    <col min="10894" max="10894" width="19.44140625" style="1" customWidth="1"/>
    <col min="10895" max="10895" width="42.6640625" style="1" customWidth="1"/>
    <col min="10896" max="10896" width="5.88671875" style="1" customWidth="1"/>
    <col min="10897" max="10897" width="31.44140625" style="1" customWidth="1"/>
    <col min="10898" max="10898" width="16.109375" style="1" customWidth="1"/>
    <col min="10899" max="10900" width="9.33203125" style="1" customWidth="1"/>
    <col min="10901" max="10901" width="11.109375" style="1" customWidth="1"/>
    <col min="10902" max="10902" width="2.109375" style="1" customWidth="1"/>
    <col min="10903" max="11108" width="10.88671875" style="1"/>
    <col min="11109" max="11109" width="12" style="1" customWidth="1"/>
    <col min="11110" max="11110" width="2.6640625" style="1" customWidth="1"/>
    <col min="11111" max="11112" width="6.44140625" style="1" customWidth="1"/>
    <col min="11113" max="11113" width="5.88671875" style="1" customWidth="1"/>
    <col min="11114" max="11114" width="6.44140625" style="1" customWidth="1"/>
    <col min="11115" max="11115" width="13.6640625" style="1" customWidth="1"/>
    <col min="11116" max="11117" width="9" style="1" customWidth="1"/>
    <col min="11118" max="11118" width="2.44140625" style="1" customWidth="1"/>
    <col min="11119" max="11119" width="8.88671875" style="1" customWidth="1"/>
    <col min="11120" max="11120" width="7.44140625" style="1" customWidth="1"/>
    <col min="11121" max="11123" width="3.6640625" style="1" customWidth="1"/>
    <col min="11124" max="11124" width="3.44140625" style="1" customWidth="1"/>
    <col min="11125" max="11125" width="2.88671875" style="1" customWidth="1"/>
    <col min="11126" max="11126" width="3" style="1" customWidth="1"/>
    <col min="11127" max="11129" width="0" style="1" hidden="1" customWidth="1"/>
    <col min="11130" max="11130" width="4.44140625" style="1" customWidth="1"/>
    <col min="11131" max="11131" width="0" style="1" hidden="1" customWidth="1"/>
    <col min="11132" max="11133" width="14.88671875" style="1" customWidth="1"/>
    <col min="11134" max="11134" width="15.109375" style="1" customWidth="1"/>
    <col min="11135" max="11135" width="6.44140625" style="1" customWidth="1"/>
    <col min="11136" max="11136" width="15.109375" style="1" customWidth="1"/>
    <col min="11137" max="11137" width="4.109375" style="1" customWidth="1"/>
    <col min="11138" max="11138" width="3" style="1" customWidth="1"/>
    <col min="11139" max="11141" width="0" style="1" hidden="1" customWidth="1"/>
    <col min="11142" max="11142" width="3" style="1" customWidth="1"/>
    <col min="11143" max="11143" width="0" style="1" hidden="1" customWidth="1"/>
    <col min="11144" max="11144" width="3" style="1" customWidth="1"/>
    <col min="11145" max="11145" width="0" style="1" hidden="1" customWidth="1"/>
    <col min="11146" max="11146" width="4.44140625" style="1" customWidth="1"/>
    <col min="11147" max="11147" width="34.33203125" style="1" customWidth="1"/>
    <col min="11148" max="11148" width="23.44140625" style="1" customWidth="1"/>
    <col min="11149" max="11149" width="9.109375" style="1" customWidth="1"/>
    <col min="11150" max="11150" width="19.44140625" style="1" customWidth="1"/>
    <col min="11151" max="11151" width="42.6640625" style="1" customWidth="1"/>
    <col min="11152" max="11152" width="5.88671875" style="1" customWidth="1"/>
    <col min="11153" max="11153" width="31.44140625" style="1" customWidth="1"/>
    <col min="11154" max="11154" width="16.109375" style="1" customWidth="1"/>
    <col min="11155" max="11156" width="9.33203125" style="1" customWidth="1"/>
    <col min="11157" max="11157" width="11.109375" style="1" customWidth="1"/>
    <col min="11158" max="11158" width="2.109375" style="1" customWidth="1"/>
    <col min="11159" max="11364" width="10.88671875" style="1"/>
    <col min="11365" max="11365" width="12" style="1" customWidth="1"/>
    <col min="11366" max="11366" width="2.6640625" style="1" customWidth="1"/>
    <col min="11367" max="11368" width="6.44140625" style="1" customWidth="1"/>
    <col min="11369" max="11369" width="5.88671875" style="1" customWidth="1"/>
    <col min="11370" max="11370" width="6.44140625" style="1" customWidth="1"/>
    <col min="11371" max="11371" width="13.6640625" style="1" customWidth="1"/>
    <col min="11372" max="11373" width="9" style="1" customWidth="1"/>
    <col min="11374" max="11374" width="2.44140625" style="1" customWidth="1"/>
    <col min="11375" max="11375" width="8.88671875" style="1" customWidth="1"/>
    <col min="11376" max="11376" width="7.44140625" style="1" customWidth="1"/>
    <col min="11377" max="11379" width="3.6640625" style="1" customWidth="1"/>
    <col min="11380" max="11380" width="3.44140625" style="1" customWidth="1"/>
    <col min="11381" max="11381" width="2.88671875" style="1" customWidth="1"/>
    <col min="11382" max="11382" width="3" style="1" customWidth="1"/>
    <col min="11383" max="11385" width="0" style="1" hidden="1" customWidth="1"/>
    <col min="11386" max="11386" width="4.44140625" style="1" customWidth="1"/>
    <col min="11387" max="11387" width="0" style="1" hidden="1" customWidth="1"/>
    <col min="11388" max="11389" width="14.88671875" style="1" customWidth="1"/>
    <col min="11390" max="11390" width="15.109375" style="1" customWidth="1"/>
    <col min="11391" max="11391" width="6.44140625" style="1" customWidth="1"/>
    <col min="11392" max="11392" width="15.109375" style="1" customWidth="1"/>
    <col min="11393" max="11393" width="4.109375" style="1" customWidth="1"/>
    <col min="11394" max="11394" width="3" style="1" customWidth="1"/>
    <col min="11395" max="11397" width="0" style="1" hidden="1" customWidth="1"/>
    <col min="11398" max="11398" width="3" style="1" customWidth="1"/>
    <col min="11399" max="11399" width="0" style="1" hidden="1" customWidth="1"/>
    <col min="11400" max="11400" width="3" style="1" customWidth="1"/>
    <col min="11401" max="11401" width="0" style="1" hidden="1" customWidth="1"/>
    <col min="11402" max="11402" width="4.44140625" style="1" customWidth="1"/>
    <col min="11403" max="11403" width="34.33203125" style="1" customWidth="1"/>
    <col min="11404" max="11404" width="23.44140625" style="1" customWidth="1"/>
    <col min="11405" max="11405" width="9.109375" style="1" customWidth="1"/>
    <col min="11406" max="11406" width="19.44140625" style="1" customWidth="1"/>
    <col min="11407" max="11407" width="42.6640625" style="1" customWidth="1"/>
    <col min="11408" max="11408" width="5.88671875" style="1" customWidth="1"/>
    <col min="11409" max="11409" width="31.44140625" style="1" customWidth="1"/>
    <col min="11410" max="11410" width="16.109375" style="1" customWidth="1"/>
    <col min="11411" max="11412" width="9.33203125" style="1" customWidth="1"/>
    <col min="11413" max="11413" width="11.109375" style="1" customWidth="1"/>
    <col min="11414" max="11414" width="2.109375" style="1" customWidth="1"/>
    <col min="11415" max="11620" width="10.88671875" style="1"/>
    <col min="11621" max="11621" width="12" style="1" customWidth="1"/>
    <col min="11622" max="11622" width="2.6640625" style="1" customWidth="1"/>
    <col min="11623" max="11624" width="6.44140625" style="1" customWidth="1"/>
    <col min="11625" max="11625" width="5.88671875" style="1" customWidth="1"/>
    <col min="11626" max="11626" width="6.44140625" style="1" customWidth="1"/>
    <col min="11627" max="11627" width="13.6640625" style="1" customWidth="1"/>
    <col min="11628" max="11629" width="9" style="1" customWidth="1"/>
    <col min="11630" max="11630" width="2.44140625" style="1" customWidth="1"/>
    <col min="11631" max="11631" width="8.88671875" style="1" customWidth="1"/>
    <col min="11632" max="11632" width="7.44140625" style="1" customWidth="1"/>
    <col min="11633" max="11635" width="3.6640625" style="1" customWidth="1"/>
    <col min="11636" max="11636" width="3.44140625" style="1" customWidth="1"/>
    <col min="11637" max="11637" width="2.88671875" style="1" customWidth="1"/>
    <col min="11638" max="11638" width="3" style="1" customWidth="1"/>
    <col min="11639" max="11641" width="0" style="1" hidden="1" customWidth="1"/>
    <col min="11642" max="11642" width="4.44140625" style="1" customWidth="1"/>
    <col min="11643" max="11643" width="0" style="1" hidden="1" customWidth="1"/>
    <col min="11644" max="11645" width="14.88671875" style="1" customWidth="1"/>
    <col min="11646" max="11646" width="15.109375" style="1" customWidth="1"/>
    <col min="11647" max="11647" width="6.44140625" style="1" customWidth="1"/>
    <col min="11648" max="11648" width="15.109375" style="1" customWidth="1"/>
    <col min="11649" max="11649" width="4.109375" style="1" customWidth="1"/>
    <col min="11650" max="11650" width="3" style="1" customWidth="1"/>
    <col min="11651" max="11653" width="0" style="1" hidden="1" customWidth="1"/>
    <col min="11654" max="11654" width="3" style="1" customWidth="1"/>
    <col min="11655" max="11655" width="0" style="1" hidden="1" customWidth="1"/>
    <col min="11656" max="11656" width="3" style="1" customWidth="1"/>
    <col min="11657" max="11657" width="0" style="1" hidden="1" customWidth="1"/>
    <col min="11658" max="11658" width="4.44140625" style="1" customWidth="1"/>
    <col min="11659" max="11659" width="34.33203125" style="1" customWidth="1"/>
    <col min="11660" max="11660" width="23.44140625" style="1" customWidth="1"/>
    <col min="11661" max="11661" width="9.109375" style="1" customWidth="1"/>
    <col min="11662" max="11662" width="19.44140625" style="1" customWidth="1"/>
    <col min="11663" max="11663" width="42.6640625" style="1" customWidth="1"/>
    <col min="11664" max="11664" width="5.88671875" style="1" customWidth="1"/>
    <col min="11665" max="11665" width="31.44140625" style="1" customWidth="1"/>
    <col min="11666" max="11666" width="16.109375" style="1" customWidth="1"/>
    <col min="11667" max="11668" width="9.33203125" style="1" customWidth="1"/>
    <col min="11669" max="11669" width="11.109375" style="1" customWidth="1"/>
    <col min="11670" max="11670" width="2.109375" style="1" customWidth="1"/>
    <col min="11671" max="11876" width="10.88671875" style="1"/>
    <col min="11877" max="11877" width="12" style="1" customWidth="1"/>
    <col min="11878" max="11878" width="2.6640625" style="1" customWidth="1"/>
    <col min="11879" max="11880" width="6.44140625" style="1" customWidth="1"/>
    <col min="11881" max="11881" width="5.88671875" style="1" customWidth="1"/>
    <col min="11882" max="11882" width="6.44140625" style="1" customWidth="1"/>
    <col min="11883" max="11883" width="13.6640625" style="1" customWidth="1"/>
    <col min="11884" max="11885" width="9" style="1" customWidth="1"/>
    <col min="11886" max="11886" width="2.44140625" style="1" customWidth="1"/>
    <col min="11887" max="11887" width="8.88671875" style="1" customWidth="1"/>
    <col min="11888" max="11888" width="7.44140625" style="1" customWidth="1"/>
    <col min="11889" max="11891" width="3.6640625" style="1" customWidth="1"/>
    <col min="11892" max="11892" width="3.44140625" style="1" customWidth="1"/>
    <col min="11893" max="11893" width="2.88671875" style="1" customWidth="1"/>
    <col min="11894" max="11894" width="3" style="1" customWidth="1"/>
    <col min="11895" max="11897" width="0" style="1" hidden="1" customWidth="1"/>
    <col min="11898" max="11898" width="4.44140625" style="1" customWidth="1"/>
    <col min="11899" max="11899" width="0" style="1" hidden="1" customWidth="1"/>
    <col min="11900" max="11901" width="14.88671875" style="1" customWidth="1"/>
    <col min="11902" max="11902" width="15.109375" style="1" customWidth="1"/>
    <col min="11903" max="11903" width="6.44140625" style="1" customWidth="1"/>
    <col min="11904" max="11904" width="15.109375" style="1" customWidth="1"/>
    <col min="11905" max="11905" width="4.109375" style="1" customWidth="1"/>
    <col min="11906" max="11906" width="3" style="1" customWidth="1"/>
    <col min="11907" max="11909" width="0" style="1" hidden="1" customWidth="1"/>
    <col min="11910" max="11910" width="3" style="1" customWidth="1"/>
    <col min="11911" max="11911" width="0" style="1" hidden="1" customWidth="1"/>
    <col min="11912" max="11912" width="3" style="1" customWidth="1"/>
    <col min="11913" max="11913" width="0" style="1" hidden="1" customWidth="1"/>
    <col min="11914" max="11914" width="4.44140625" style="1" customWidth="1"/>
    <col min="11915" max="11915" width="34.33203125" style="1" customWidth="1"/>
    <col min="11916" max="11916" width="23.44140625" style="1" customWidth="1"/>
    <col min="11917" max="11917" width="9.109375" style="1" customWidth="1"/>
    <col min="11918" max="11918" width="19.44140625" style="1" customWidth="1"/>
    <col min="11919" max="11919" width="42.6640625" style="1" customWidth="1"/>
    <col min="11920" max="11920" width="5.88671875" style="1" customWidth="1"/>
    <col min="11921" max="11921" width="31.44140625" style="1" customWidth="1"/>
    <col min="11922" max="11922" width="16.109375" style="1" customWidth="1"/>
    <col min="11923" max="11924" width="9.33203125" style="1" customWidth="1"/>
    <col min="11925" max="11925" width="11.109375" style="1" customWidth="1"/>
    <col min="11926" max="11926" width="2.109375" style="1" customWidth="1"/>
    <col min="11927" max="12132" width="10.88671875" style="1"/>
    <col min="12133" max="12133" width="12" style="1" customWidth="1"/>
    <col min="12134" max="12134" width="2.6640625" style="1" customWidth="1"/>
    <col min="12135" max="12136" width="6.44140625" style="1" customWidth="1"/>
    <col min="12137" max="12137" width="5.88671875" style="1" customWidth="1"/>
    <col min="12138" max="12138" width="6.44140625" style="1" customWidth="1"/>
    <col min="12139" max="12139" width="13.6640625" style="1" customWidth="1"/>
    <col min="12140" max="12141" width="9" style="1" customWidth="1"/>
    <col min="12142" max="12142" width="2.44140625" style="1" customWidth="1"/>
    <col min="12143" max="12143" width="8.88671875" style="1" customWidth="1"/>
    <col min="12144" max="12144" width="7.44140625" style="1" customWidth="1"/>
    <col min="12145" max="12147" width="3.6640625" style="1" customWidth="1"/>
    <col min="12148" max="12148" width="3.44140625" style="1" customWidth="1"/>
    <col min="12149" max="12149" width="2.88671875" style="1" customWidth="1"/>
    <col min="12150" max="12150" width="3" style="1" customWidth="1"/>
    <col min="12151" max="12153" width="0" style="1" hidden="1" customWidth="1"/>
    <col min="12154" max="12154" width="4.44140625" style="1" customWidth="1"/>
    <col min="12155" max="12155" width="0" style="1" hidden="1" customWidth="1"/>
    <col min="12156" max="12157" width="14.88671875" style="1" customWidth="1"/>
    <col min="12158" max="12158" width="15.109375" style="1" customWidth="1"/>
    <col min="12159" max="12159" width="6.44140625" style="1" customWidth="1"/>
    <col min="12160" max="12160" width="15.109375" style="1" customWidth="1"/>
    <col min="12161" max="12161" width="4.109375" style="1" customWidth="1"/>
    <col min="12162" max="12162" width="3" style="1" customWidth="1"/>
    <col min="12163" max="12165" width="0" style="1" hidden="1" customWidth="1"/>
    <col min="12166" max="12166" width="3" style="1" customWidth="1"/>
    <col min="12167" max="12167" width="0" style="1" hidden="1" customWidth="1"/>
    <col min="12168" max="12168" width="3" style="1" customWidth="1"/>
    <col min="12169" max="12169" width="0" style="1" hidden="1" customWidth="1"/>
    <col min="12170" max="12170" width="4.44140625" style="1" customWidth="1"/>
    <col min="12171" max="12171" width="34.33203125" style="1" customWidth="1"/>
    <col min="12172" max="12172" width="23.44140625" style="1" customWidth="1"/>
    <col min="12173" max="12173" width="9.109375" style="1" customWidth="1"/>
    <col min="12174" max="12174" width="19.44140625" style="1" customWidth="1"/>
    <col min="12175" max="12175" width="42.6640625" style="1" customWidth="1"/>
    <col min="12176" max="12176" width="5.88671875" style="1" customWidth="1"/>
    <col min="12177" max="12177" width="31.44140625" style="1" customWidth="1"/>
    <col min="12178" max="12178" width="16.109375" style="1" customWidth="1"/>
    <col min="12179" max="12180" width="9.33203125" style="1" customWidth="1"/>
    <col min="12181" max="12181" width="11.109375" style="1" customWidth="1"/>
    <col min="12182" max="12182" width="2.109375" style="1" customWidth="1"/>
    <col min="12183" max="12388" width="10.88671875" style="1"/>
    <col min="12389" max="12389" width="12" style="1" customWidth="1"/>
    <col min="12390" max="12390" width="2.6640625" style="1" customWidth="1"/>
    <col min="12391" max="12392" width="6.44140625" style="1" customWidth="1"/>
    <col min="12393" max="12393" width="5.88671875" style="1" customWidth="1"/>
    <col min="12394" max="12394" width="6.44140625" style="1" customWidth="1"/>
    <col min="12395" max="12395" width="13.6640625" style="1" customWidth="1"/>
    <col min="12396" max="12397" width="9" style="1" customWidth="1"/>
    <col min="12398" max="12398" width="2.44140625" style="1" customWidth="1"/>
    <col min="12399" max="12399" width="8.88671875" style="1" customWidth="1"/>
    <col min="12400" max="12400" width="7.44140625" style="1" customWidth="1"/>
    <col min="12401" max="12403" width="3.6640625" style="1" customWidth="1"/>
    <col min="12404" max="12404" width="3.44140625" style="1" customWidth="1"/>
    <col min="12405" max="12405" width="2.88671875" style="1" customWidth="1"/>
    <col min="12406" max="12406" width="3" style="1" customWidth="1"/>
    <col min="12407" max="12409" width="0" style="1" hidden="1" customWidth="1"/>
    <col min="12410" max="12410" width="4.44140625" style="1" customWidth="1"/>
    <col min="12411" max="12411" width="0" style="1" hidden="1" customWidth="1"/>
    <col min="12412" max="12413" width="14.88671875" style="1" customWidth="1"/>
    <col min="12414" max="12414" width="15.109375" style="1" customWidth="1"/>
    <col min="12415" max="12415" width="6.44140625" style="1" customWidth="1"/>
    <col min="12416" max="12416" width="15.109375" style="1" customWidth="1"/>
    <col min="12417" max="12417" width="4.109375" style="1" customWidth="1"/>
    <col min="12418" max="12418" width="3" style="1" customWidth="1"/>
    <col min="12419" max="12421" width="0" style="1" hidden="1" customWidth="1"/>
    <col min="12422" max="12422" width="3" style="1" customWidth="1"/>
    <col min="12423" max="12423" width="0" style="1" hidden="1" customWidth="1"/>
    <col min="12424" max="12424" width="3" style="1" customWidth="1"/>
    <col min="12425" max="12425" width="0" style="1" hidden="1" customWidth="1"/>
    <col min="12426" max="12426" width="4.44140625" style="1" customWidth="1"/>
    <col min="12427" max="12427" width="34.33203125" style="1" customWidth="1"/>
    <col min="12428" max="12428" width="23.44140625" style="1" customWidth="1"/>
    <col min="12429" max="12429" width="9.109375" style="1" customWidth="1"/>
    <col min="12430" max="12430" width="19.44140625" style="1" customWidth="1"/>
    <col min="12431" max="12431" width="42.6640625" style="1" customWidth="1"/>
    <col min="12432" max="12432" width="5.88671875" style="1" customWidth="1"/>
    <col min="12433" max="12433" width="31.44140625" style="1" customWidth="1"/>
    <col min="12434" max="12434" width="16.109375" style="1" customWidth="1"/>
    <col min="12435" max="12436" width="9.33203125" style="1" customWidth="1"/>
    <col min="12437" max="12437" width="11.109375" style="1" customWidth="1"/>
    <col min="12438" max="12438" width="2.109375" style="1" customWidth="1"/>
    <col min="12439" max="12644" width="10.88671875" style="1"/>
    <col min="12645" max="12645" width="12" style="1" customWidth="1"/>
    <col min="12646" max="12646" width="2.6640625" style="1" customWidth="1"/>
    <col min="12647" max="12648" width="6.44140625" style="1" customWidth="1"/>
    <col min="12649" max="12649" width="5.88671875" style="1" customWidth="1"/>
    <col min="12650" max="12650" width="6.44140625" style="1" customWidth="1"/>
    <col min="12651" max="12651" width="13.6640625" style="1" customWidth="1"/>
    <col min="12652" max="12653" width="9" style="1" customWidth="1"/>
    <col min="12654" max="12654" width="2.44140625" style="1" customWidth="1"/>
    <col min="12655" max="12655" width="8.88671875" style="1" customWidth="1"/>
    <col min="12656" max="12656" width="7.44140625" style="1" customWidth="1"/>
    <col min="12657" max="12659" width="3.6640625" style="1" customWidth="1"/>
    <col min="12660" max="12660" width="3.44140625" style="1" customWidth="1"/>
    <col min="12661" max="12661" width="2.88671875" style="1" customWidth="1"/>
    <col min="12662" max="12662" width="3" style="1" customWidth="1"/>
    <col min="12663" max="12665" width="0" style="1" hidden="1" customWidth="1"/>
    <col min="12666" max="12666" width="4.44140625" style="1" customWidth="1"/>
    <col min="12667" max="12667" width="0" style="1" hidden="1" customWidth="1"/>
    <col min="12668" max="12669" width="14.88671875" style="1" customWidth="1"/>
    <col min="12670" max="12670" width="15.109375" style="1" customWidth="1"/>
    <col min="12671" max="12671" width="6.44140625" style="1" customWidth="1"/>
    <col min="12672" max="12672" width="15.109375" style="1" customWidth="1"/>
    <col min="12673" max="12673" width="4.109375" style="1" customWidth="1"/>
    <col min="12674" max="12674" width="3" style="1" customWidth="1"/>
    <col min="12675" max="12677" width="0" style="1" hidden="1" customWidth="1"/>
    <col min="12678" max="12678" width="3" style="1" customWidth="1"/>
    <col min="12679" max="12679" width="0" style="1" hidden="1" customWidth="1"/>
    <col min="12680" max="12680" width="3" style="1" customWidth="1"/>
    <col min="12681" max="12681" width="0" style="1" hidden="1" customWidth="1"/>
    <col min="12682" max="12682" width="4.44140625" style="1" customWidth="1"/>
    <col min="12683" max="12683" width="34.33203125" style="1" customWidth="1"/>
    <col min="12684" max="12684" width="23.44140625" style="1" customWidth="1"/>
    <col min="12685" max="12685" width="9.109375" style="1" customWidth="1"/>
    <col min="12686" max="12686" width="19.44140625" style="1" customWidth="1"/>
    <col min="12687" max="12687" width="42.6640625" style="1" customWidth="1"/>
    <col min="12688" max="12688" width="5.88671875" style="1" customWidth="1"/>
    <col min="12689" max="12689" width="31.44140625" style="1" customWidth="1"/>
    <col min="12690" max="12690" width="16.109375" style="1" customWidth="1"/>
    <col min="12691" max="12692" width="9.33203125" style="1" customWidth="1"/>
    <col min="12693" max="12693" width="11.109375" style="1" customWidth="1"/>
    <col min="12694" max="12694" width="2.109375" style="1" customWidth="1"/>
    <col min="12695" max="12900" width="10.88671875" style="1"/>
    <col min="12901" max="12901" width="12" style="1" customWidth="1"/>
    <col min="12902" max="12902" width="2.6640625" style="1" customWidth="1"/>
    <col min="12903" max="12904" width="6.44140625" style="1" customWidth="1"/>
    <col min="12905" max="12905" width="5.88671875" style="1" customWidth="1"/>
    <col min="12906" max="12906" width="6.44140625" style="1" customWidth="1"/>
    <col min="12907" max="12907" width="13.6640625" style="1" customWidth="1"/>
    <col min="12908" max="12909" width="9" style="1" customWidth="1"/>
    <col min="12910" max="12910" width="2.44140625" style="1" customWidth="1"/>
    <col min="12911" max="12911" width="8.88671875" style="1" customWidth="1"/>
    <col min="12912" max="12912" width="7.44140625" style="1" customWidth="1"/>
    <col min="12913" max="12915" width="3.6640625" style="1" customWidth="1"/>
    <col min="12916" max="12916" width="3.44140625" style="1" customWidth="1"/>
    <col min="12917" max="12917" width="2.88671875" style="1" customWidth="1"/>
    <col min="12918" max="12918" width="3" style="1" customWidth="1"/>
    <col min="12919" max="12921" width="0" style="1" hidden="1" customWidth="1"/>
    <col min="12922" max="12922" width="4.44140625" style="1" customWidth="1"/>
    <col min="12923" max="12923" width="0" style="1" hidden="1" customWidth="1"/>
    <col min="12924" max="12925" width="14.88671875" style="1" customWidth="1"/>
    <col min="12926" max="12926" width="15.109375" style="1" customWidth="1"/>
    <col min="12927" max="12927" width="6.44140625" style="1" customWidth="1"/>
    <col min="12928" max="12928" width="15.109375" style="1" customWidth="1"/>
    <col min="12929" max="12929" width="4.109375" style="1" customWidth="1"/>
    <col min="12930" max="12930" width="3" style="1" customWidth="1"/>
    <col min="12931" max="12933" width="0" style="1" hidden="1" customWidth="1"/>
    <col min="12934" max="12934" width="3" style="1" customWidth="1"/>
    <col min="12935" max="12935" width="0" style="1" hidden="1" customWidth="1"/>
    <col min="12936" max="12936" width="3" style="1" customWidth="1"/>
    <col min="12937" max="12937" width="0" style="1" hidden="1" customWidth="1"/>
    <col min="12938" max="12938" width="4.44140625" style="1" customWidth="1"/>
    <col min="12939" max="12939" width="34.33203125" style="1" customWidth="1"/>
    <col min="12940" max="12940" width="23.44140625" style="1" customWidth="1"/>
    <col min="12941" max="12941" width="9.109375" style="1" customWidth="1"/>
    <col min="12942" max="12942" width="19.44140625" style="1" customWidth="1"/>
    <col min="12943" max="12943" width="42.6640625" style="1" customWidth="1"/>
    <col min="12944" max="12944" width="5.88671875" style="1" customWidth="1"/>
    <col min="12945" max="12945" width="31.44140625" style="1" customWidth="1"/>
    <col min="12946" max="12946" width="16.109375" style="1" customWidth="1"/>
    <col min="12947" max="12948" width="9.33203125" style="1" customWidth="1"/>
    <col min="12949" max="12949" width="11.109375" style="1" customWidth="1"/>
    <col min="12950" max="12950" width="2.109375" style="1" customWidth="1"/>
    <col min="12951" max="13156" width="10.88671875" style="1"/>
    <col min="13157" max="13157" width="12" style="1" customWidth="1"/>
    <col min="13158" max="13158" width="2.6640625" style="1" customWidth="1"/>
    <col min="13159" max="13160" width="6.44140625" style="1" customWidth="1"/>
    <col min="13161" max="13161" width="5.88671875" style="1" customWidth="1"/>
    <col min="13162" max="13162" width="6.44140625" style="1" customWidth="1"/>
    <col min="13163" max="13163" width="13.6640625" style="1" customWidth="1"/>
    <col min="13164" max="13165" width="9" style="1" customWidth="1"/>
    <col min="13166" max="13166" width="2.44140625" style="1" customWidth="1"/>
    <col min="13167" max="13167" width="8.88671875" style="1" customWidth="1"/>
    <col min="13168" max="13168" width="7.44140625" style="1" customWidth="1"/>
    <col min="13169" max="13171" width="3.6640625" style="1" customWidth="1"/>
    <col min="13172" max="13172" width="3.44140625" style="1" customWidth="1"/>
    <col min="13173" max="13173" width="2.88671875" style="1" customWidth="1"/>
    <col min="13174" max="13174" width="3" style="1" customWidth="1"/>
    <col min="13175" max="13177" width="0" style="1" hidden="1" customWidth="1"/>
    <col min="13178" max="13178" width="4.44140625" style="1" customWidth="1"/>
    <col min="13179" max="13179" width="0" style="1" hidden="1" customWidth="1"/>
    <col min="13180" max="13181" width="14.88671875" style="1" customWidth="1"/>
    <col min="13182" max="13182" width="15.109375" style="1" customWidth="1"/>
    <col min="13183" max="13183" width="6.44140625" style="1" customWidth="1"/>
    <col min="13184" max="13184" width="15.109375" style="1" customWidth="1"/>
    <col min="13185" max="13185" width="4.109375" style="1" customWidth="1"/>
    <col min="13186" max="13186" width="3" style="1" customWidth="1"/>
    <col min="13187" max="13189" width="0" style="1" hidden="1" customWidth="1"/>
    <col min="13190" max="13190" width="3" style="1" customWidth="1"/>
    <col min="13191" max="13191" width="0" style="1" hidden="1" customWidth="1"/>
    <col min="13192" max="13192" width="3" style="1" customWidth="1"/>
    <col min="13193" max="13193" width="0" style="1" hidden="1" customWidth="1"/>
    <col min="13194" max="13194" width="4.44140625" style="1" customWidth="1"/>
    <col min="13195" max="13195" width="34.33203125" style="1" customWidth="1"/>
    <col min="13196" max="13196" width="23.44140625" style="1" customWidth="1"/>
    <col min="13197" max="13197" width="9.109375" style="1" customWidth="1"/>
    <col min="13198" max="13198" width="19.44140625" style="1" customWidth="1"/>
    <col min="13199" max="13199" width="42.6640625" style="1" customWidth="1"/>
    <col min="13200" max="13200" width="5.88671875" style="1" customWidth="1"/>
    <col min="13201" max="13201" width="31.44140625" style="1" customWidth="1"/>
    <col min="13202" max="13202" width="16.109375" style="1" customWidth="1"/>
    <col min="13203" max="13204" width="9.33203125" style="1" customWidth="1"/>
    <col min="13205" max="13205" width="11.109375" style="1" customWidth="1"/>
    <col min="13206" max="13206" width="2.109375" style="1" customWidth="1"/>
    <col min="13207" max="13412" width="10.88671875" style="1"/>
    <col min="13413" max="13413" width="12" style="1" customWidth="1"/>
    <col min="13414" max="13414" width="2.6640625" style="1" customWidth="1"/>
    <col min="13415" max="13416" width="6.44140625" style="1" customWidth="1"/>
    <col min="13417" max="13417" width="5.88671875" style="1" customWidth="1"/>
    <col min="13418" max="13418" width="6.44140625" style="1" customWidth="1"/>
    <col min="13419" max="13419" width="13.6640625" style="1" customWidth="1"/>
    <col min="13420" max="13421" width="9" style="1" customWidth="1"/>
    <col min="13422" max="13422" width="2.44140625" style="1" customWidth="1"/>
    <col min="13423" max="13423" width="8.88671875" style="1" customWidth="1"/>
    <col min="13424" max="13424" width="7.44140625" style="1" customWidth="1"/>
    <col min="13425" max="13427" width="3.6640625" style="1" customWidth="1"/>
    <col min="13428" max="13428" width="3.44140625" style="1" customWidth="1"/>
    <col min="13429" max="13429" width="2.88671875" style="1" customWidth="1"/>
    <col min="13430" max="13430" width="3" style="1" customWidth="1"/>
    <col min="13431" max="13433" width="0" style="1" hidden="1" customWidth="1"/>
    <col min="13434" max="13434" width="4.44140625" style="1" customWidth="1"/>
    <col min="13435" max="13435" width="0" style="1" hidden="1" customWidth="1"/>
    <col min="13436" max="13437" width="14.88671875" style="1" customWidth="1"/>
    <col min="13438" max="13438" width="15.109375" style="1" customWidth="1"/>
    <col min="13439" max="13439" width="6.44140625" style="1" customWidth="1"/>
    <col min="13440" max="13440" width="15.109375" style="1" customWidth="1"/>
    <col min="13441" max="13441" width="4.109375" style="1" customWidth="1"/>
    <col min="13442" max="13442" width="3" style="1" customWidth="1"/>
    <col min="13443" max="13445" width="0" style="1" hidden="1" customWidth="1"/>
    <col min="13446" max="13446" width="3" style="1" customWidth="1"/>
    <col min="13447" max="13447" width="0" style="1" hidden="1" customWidth="1"/>
    <col min="13448" max="13448" width="3" style="1" customWidth="1"/>
    <col min="13449" max="13449" width="0" style="1" hidden="1" customWidth="1"/>
    <col min="13450" max="13450" width="4.44140625" style="1" customWidth="1"/>
    <col min="13451" max="13451" width="34.33203125" style="1" customWidth="1"/>
    <col min="13452" max="13452" width="23.44140625" style="1" customWidth="1"/>
    <col min="13453" max="13453" width="9.109375" style="1" customWidth="1"/>
    <col min="13454" max="13454" width="19.44140625" style="1" customWidth="1"/>
    <col min="13455" max="13455" width="42.6640625" style="1" customWidth="1"/>
    <col min="13456" max="13456" width="5.88671875" style="1" customWidth="1"/>
    <col min="13457" max="13457" width="31.44140625" style="1" customWidth="1"/>
    <col min="13458" max="13458" width="16.109375" style="1" customWidth="1"/>
    <col min="13459" max="13460" width="9.33203125" style="1" customWidth="1"/>
    <col min="13461" max="13461" width="11.109375" style="1" customWidth="1"/>
    <col min="13462" max="13462" width="2.109375" style="1" customWidth="1"/>
    <col min="13463" max="13668" width="10.88671875" style="1"/>
    <col min="13669" max="13669" width="12" style="1" customWidth="1"/>
    <col min="13670" max="13670" width="2.6640625" style="1" customWidth="1"/>
    <col min="13671" max="13672" width="6.44140625" style="1" customWidth="1"/>
    <col min="13673" max="13673" width="5.88671875" style="1" customWidth="1"/>
    <col min="13674" max="13674" width="6.44140625" style="1" customWidth="1"/>
    <col min="13675" max="13675" width="13.6640625" style="1" customWidth="1"/>
    <col min="13676" max="13677" width="9" style="1" customWidth="1"/>
    <col min="13678" max="13678" width="2.44140625" style="1" customWidth="1"/>
    <col min="13679" max="13679" width="8.88671875" style="1" customWidth="1"/>
    <col min="13680" max="13680" width="7.44140625" style="1" customWidth="1"/>
    <col min="13681" max="13683" width="3.6640625" style="1" customWidth="1"/>
    <col min="13684" max="13684" width="3.44140625" style="1" customWidth="1"/>
    <col min="13685" max="13685" width="2.88671875" style="1" customWidth="1"/>
    <col min="13686" max="13686" width="3" style="1" customWidth="1"/>
    <col min="13687" max="13689" width="0" style="1" hidden="1" customWidth="1"/>
    <col min="13690" max="13690" width="4.44140625" style="1" customWidth="1"/>
    <col min="13691" max="13691" width="0" style="1" hidden="1" customWidth="1"/>
    <col min="13692" max="13693" width="14.88671875" style="1" customWidth="1"/>
    <col min="13694" max="13694" width="15.109375" style="1" customWidth="1"/>
    <col min="13695" max="13695" width="6.44140625" style="1" customWidth="1"/>
    <col min="13696" max="13696" width="15.109375" style="1" customWidth="1"/>
    <col min="13697" max="13697" width="4.109375" style="1" customWidth="1"/>
    <col min="13698" max="13698" width="3" style="1" customWidth="1"/>
    <col min="13699" max="13701" width="0" style="1" hidden="1" customWidth="1"/>
    <col min="13702" max="13702" width="3" style="1" customWidth="1"/>
    <col min="13703" max="13703" width="0" style="1" hidden="1" customWidth="1"/>
    <col min="13704" max="13704" width="3" style="1" customWidth="1"/>
    <col min="13705" max="13705" width="0" style="1" hidden="1" customWidth="1"/>
    <col min="13706" max="13706" width="4.44140625" style="1" customWidth="1"/>
    <col min="13707" max="13707" width="34.33203125" style="1" customWidth="1"/>
    <col min="13708" max="13708" width="23.44140625" style="1" customWidth="1"/>
    <col min="13709" max="13709" width="9.109375" style="1" customWidth="1"/>
    <col min="13710" max="13710" width="19.44140625" style="1" customWidth="1"/>
    <col min="13711" max="13711" width="42.6640625" style="1" customWidth="1"/>
    <col min="13712" max="13712" width="5.88671875" style="1" customWidth="1"/>
    <col min="13713" max="13713" width="31.44140625" style="1" customWidth="1"/>
    <col min="13714" max="13714" width="16.109375" style="1" customWidth="1"/>
    <col min="13715" max="13716" width="9.33203125" style="1" customWidth="1"/>
    <col min="13717" max="13717" width="11.109375" style="1" customWidth="1"/>
    <col min="13718" max="13718" width="2.109375" style="1" customWidth="1"/>
    <col min="13719" max="13924" width="10.88671875" style="1"/>
    <col min="13925" max="13925" width="12" style="1" customWidth="1"/>
    <col min="13926" max="13926" width="2.6640625" style="1" customWidth="1"/>
    <col min="13927" max="13928" width="6.44140625" style="1" customWidth="1"/>
    <col min="13929" max="13929" width="5.88671875" style="1" customWidth="1"/>
    <col min="13930" max="13930" width="6.44140625" style="1" customWidth="1"/>
    <col min="13931" max="13931" width="13.6640625" style="1" customWidth="1"/>
    <col min="13932" max="13933" width="9" style="1" customWidth="1"/>
    <col min="13934" max="13934" width="2.44140625" style="1" customWidth="1"/>
    <col min="13935" max="13935" width="8.88671875" style="1" customWidth="1"/>
    <col min="13936" max="13936" width="7.44140625" style="1" customWidth="1"/>
    <col min="13937" max="13939" width="3.6640625" style="1" customWidth="1"/>
    <col min="13940" max="13940" width="3.44140625" style="1" customWidth="1"/>
    <col min="13941" max="13941" width="2.88671875" style="1" customWidth="1"/>
    <col min="13942" max="13942" width="3" style="1" customWidth="1"/>
    <col min="13943" max="13945" width="0" style="1" hidden="1" customWidth="1"/>
    <col min="13946" max="13946" width="4.44140625" style="1" customWidth="1"/>
    <col min="13947" max="13947" width="0" style="1" hidden="1" customWidth="1"/>
    <col min="13948" max="13949" width="14.88671875" style="1" customWidth="1"/>
    <col min="13950" max="13950" width="15.109375" style="1" customWidth="1"/>
    <col min="13951" max="13951" width="6.44140625" style="1" customWidth="1"/>
    <col min="13952" max="13952" width="15.109375" style="1" customWidth="1"/>
    <col min="13953" max="13953" width="4.109375" style="1" customWidth="1"/>
    <col min="13954" max="13954" width="3" style="1" customWidth="1"/>
    <col min="13955" max="13957" width="0" style="1" hidden="1" customWidth="1"/>
    <col min="13958" max="13958" width="3" style="1" customWidth="1"/>
    <col min="13959" max="13959" width="0" style="1" hidden="1" customWidth="1"/>
    <col min="13960" max="13960" width="3" style="1" customWidth="1"/>
    <col min="13961" max="13961" width="0" style="1" hidden="1" customWidth="1"/>
    <col min="13962" max="13962" width="4.44140625" style="1" customWidth="1"/>
    <col min="13963" max="13963" width="34.33203125" style="1" customWidth="1"/>
    <col min="13964" max="13964" width="23.44140625" style="1" customWidth="1"/>
    <col min="13965" max="13965" width="9.109375" style="1" customWidth="1"/>
    <col min="13966" max="13966" width="19.44140625" style="1" customWidth="1"/>
    <col min="13967" max="13967" width="42.6640625" style="1" customWidth="1"/>
    <col min="13968" max="13968" width="5.88671875" style="1" customWidth="1"/>
    <col min="13969" max="13969" width="31.44140625" style="1" customWidth="1"/>
    <col min="13970" max="13970" width="16.109375" style="1" customWidth="1"/>
    <col min="13971" max="13972" width="9.33203125" style="1" customWidth="1"/>
    <col min="13973" max="13973" width="11.109375" style="1" customWidth="1"/>
    <col min="13974" max="13974" width="2.109375" style="1" customWidth="1"/>
    <col min="13975" max="14180" width="10.88671875" style="1"/>
    <col min="14181" max="14181" width="12" style="1" customWidth="1"/>
    <col min="14182" max="14182" width="2.6640625" style="1" customWidth="1"/>
    <col min="14183" max="14184" width="6.44140625" style="1" customWidth="1"/>
    <col min="14185" max="14185" width="5.88671875" style="1" customWidth="1"/>
    <col min="14186" max="14186" width="6.44140625" style="1" customWidth="1"/>
    <col min="14187" max="14187" width="13.6640625" style="1" customWidth="1"/>
    <col min="14188" max="14189" width="9" style="1" customWidth="1"/>
    <col min="14190" max="14190" width="2.44140625" style="1" customWidth="1"/>
    <col min="14191" max="14191" width="8.88671875" style="1" customWidth="1"/>
    <col min="14192" max="14192" width="7.44140625" style="1" customWidth="1"/>
    <col min="14193" max="14195" width="3.6640625" style="1" customWidth="1"/>
    <col min="14196" max="14196" width="3.44140625" style="1" customWidth="1"/>
    <col min="14197" max="14197" width="2.88671875" style="1" customWidth="1"/>
    <col min="14198" max="14198" width="3" style="1" customWidth="1"/>
    <col min="14199" max="14201" width="0" style="1" hidden="1" customWidth="1"/>
    <col min="14202" max="14202" width="4.44140625" style="1" customWidth="1"/>
    <col min="14203" max="14203" width="0" style="1" hidden="1" customWidth="1"/>
    <col min="14204" max="14205" width="14.88671875" style="1" customWidth="1"/>
    <col min="14206" max="14206" width="15.109375" style="1" customWidth="1"/>
    <col min="14207" max="14207" width="6.44140625" style="1" customWidth="1"/>
    <col min="14208" max="14208" width="15.109375" style="1" customWidth="1"/>
    <col min="14209" max="14209" width="4.109375" style="1" customWidth="1"/>
    <col min="14210" max="14210" width="3" style="1" customWidth="1"/>
    <col min="14211" max="14213" width="0" style="1" hidden="1" customWidth="1"/>
    <col min="14214" max="14214" width="3" style="1" customWidth="1"/>
    <col min="14215" max="14215" width="0" style="1" hidden="1" customWidth="1"/>
    <col min="14216" max="14216" width="3" style="1" customWidth="1"/>
    <col min="14217" max="14217" width="0" style="1" hidden="1" customWidth="1"/>
    <col min="14218" max="14218" width="4.44140625" style="1" customWidth="1"/>
    <col min="14219" max="14219" width="34.33203125" style="1" customWidth="1"/>
    <col min="14220" max="14220" width="23.44140625" style="1" customWidth="1"/>
    <col min="14221" max="14221" width="9.109375" style="1" customWidth="1"/>
    <col min="14222" max="14222" width="19.44140625" style="1" customWidth="1"/>
    <col min="14223" max="14223" width="42.6640625" style="1" customWidth="1"/>
    <col min="14224" max="14224" width="5.88671875" style="1" customWidth="1"/>
    <col min="14225" max="14225" width="31.44140625" style="1" customWidth="1"/>
    <col min="14226" max="14226" width="16.109375" style="1" customWidth="1"/>
    <col min="14227" max="14228" width="9.33203125" style="1" customWidth="1"/>
    <col min="14229" max="14229" width="11.109375" style="1" customWidth="1"/>
    <col min="14230" max="14230" width="2.109375" style="1" customWidth="1"/>
    <col min="14231" max="14436" width="10.88671875" style="1"/>
    <col min="14437" max="14437" width="12" style="1" customWidth="1"/>
    <col min="14438" max="14438" width="2.6640625" style="1" customWidth="1"/>
    <col min="14439" max="14440" width="6.44140625" style="1" customWidth="1"/>
    <col min="14441" max="14441" width="5.88671875" style="1" customWidth="1"/>
    <col min="14442" max="14442" width="6.44140625" style="1" customWidth="1"/>
    <col min="14443" max="14443" width="13.6640625" style="1" customWidth="1"/>
    <col min="14444" max="14445" width="9" style="1" customWidth="1"/>
    <col min="14446" max="14446" width="2.44140625" style="1" customWidth="1"/>
    <col min="14447" max="14447" width="8.88671875" style="1" customWidth="1"/>
    <col min="14448" max="14448" width="7.44140625" style="1" customWidth="1"/>
    <col min="14449" max="14451" width="3.6640625" style="1" customWidth="1"/>
    <col min="14452" max="14452" width="3.44140625" style="1" customWidth="1"/>
    <col min="14453" max="14453" width="2.88671875" style="1" customWidth="1"/>
    <col min="14454" max="14454" width="3" style="1" customWidth="1"/>
    <col min="14455" max="14457" width="0" style="1" hidden="1" customWidth="1"/>
    <col min="14458" max="14458" width="4.44140625" style="1" customWidth="1"/>
    <col min="14459" max="14459" width="0" style="1" hidden="1" customWidth="1"/>
    <col min="14460" max="14461" width="14.88671875" style="1" customWidth="1"/>
    <col min="14462" max="14462" width="15.109375" style="1" customWidth="1"/>
    <col min="14463" max="14463" width="6.44140625" style="1" customWidth="1"/>
    <col min="14464" max="14464" width="15.109375" style="1" customWidth="1"/>
    <col min="14465" max="14465" width="4.109375" style="1" customWidth="1"/>
    <col min="14466" max="14466" width="3" style="1" customWidth="1"/>
    <col min="14467" max="14469" width="0" style="1" hidden="1" customWidth="1"/>
    <col min="14470" max="14470" width="3" style="1" customWidth="1"/>
    <col min="14471" max="14471" width="0" style="1" hidden="1" customWidth="1"/>
    <col min="14472" max="14472" width="3" style="1" customWidth="1"/>
    <col min="14473" max="14473" width="0" style="1" hidden="1" customWidth="1"/>
    <col min="14474" max="14474" width="4.44140625" style="1" customWidth="1"/>
    <col min="14475" max="14475" width="34.33203125" style="1" customWidth="1"/>
    <col min="14476" max="14476" width="23.44140625" style="1" customWidth="1"/>
    <col min="14477" max="14477" width="9.109375" style="1" customWidth="1"/>
    <col min="14478" max="14478" width="19.44140625" style="1" customWidth="1"/>
    <col min="14479" max="14479" width="42.6640625" style="1" customWidth="1"/>
    <col min="14480" max="14480" width="5.88671875" style="1" customWidth="1"/>
    <col min="14481" max="14481" width="31.44140625" style="1" customWidth="1"/>
    <col min="14482" max="14482" width="16.109375" style="1" customWidth="1"/>
    <col min="14483" max="14484" width="9.33203125" style="1" customWidth="1"/>
    <col min="14485" max="14485" width="11.109375" style="1" customWidth="1"/>
    <col min="14486" max="14486" width="2.109375" style="1" customWidth="1"/>
    <col min="14487" max="14692" width="10.88671875" style="1"/>
    <col min="14693" max="14693" width="12" style="1" customWidth="1"/>
    <col min="14694" max="14694" width="2.6640625" style="1" customWidth="1"/>
    <col min="14695" max="14696" width="6.44140625" style="1" customWidth="1"/>
    <col min="14697" max="14697" width="5.88671875" style="1" customWidth="1"/>
    <col min="14698" max="14698" width="6.44140625" style="1" customWidth="1"/>
    <col min="14699" max="14699" width="13.6640625" style="1" customWidth="1"/>
    <col min="14700" max="14701" width="9" style="1" customWidth="1"/>
    <col min="14702" max="14702" width="2.44140625" style="1" customWidth="1"/>
    <col min="14703" max="14703" width="8.88671875" style="1" customWidth="1"/>
    <col min="14704" max="14704" width="7.44140625" style="1" customWidth="1"/>
    <col min="14705" max="14707" width="3.6640625" style="1" customWidth="1"/>
    <col min="14708" max="14708" width="3.44140625" style="1" customWidth="1"/>
    <col min="14709" max="14709" width="2.88671875" style="1" customWidth="1"/>
    <col min="14710" max="14710" width="3" style="1" customWidth="1"/>
    <col min="14711" max="14713" width="0" style="1" hidden="1" customWidth="1"/>
    <col min="14714" max="14714" width="4.44140625" style="1" customWidth="1"/>
    <col min="14715" max="14715" width="0" style="1" hidden="1" customWidth="1"/>
    <col min="14716" max="14717" width="14.88671875" style="1" customWidth="1"/>
    <col min="14718" max="14718" width="15.109375" style="1" customWidth="1"/>
    <col min="14719" max="14719" width="6.44140625" style="1" customWidth="1"/>
    <col min="14720" max="14720" width="15.109375" style="1" customWidth="1"/>
    <col min="14721" max="14721" width="4.109375" style="1" customWidth="1"/>
    <col min="14722" max="14722" width="3" style="1" customWidth="1"/>
    <col min="14723" max="14725" width="0" style="1" hidden="1" customWidth="1"/>
    <col min="14726" max="14726" width="3" style="1" customWidth="1"/>
    <col min="14727" max="14727" width="0" style="1" hidden="1" customWidth="1"/>
    <col min="14728" max="14728" width="3" style="1" customWidth="1"/>
    <col min="14729" max="14729" width="0" style="1" hidden="1" customWidth="1"/>
    <col min="14730" max="14730" width="4.44140625" style="1" customWidth="1"/>
    <col min="14731" max="14731" width="34.33203125" style="1" customWidth="1"/>
    <col min="14732" max="14732" width="23.44140625" style="1" customWidth="1"/>
    <col min="14733" max="14733" width="9.109375" style="1" customWidth="1"/>
    <col min="14734" max="14734" width="19.44140625" style="1" customWidth="1"/>
    <col min="14735" max="14735" width="42.6640625" style="1" customWidth="1"/>
    <col min="14736" max="14736" width="5.88671875" style="1" customWidth="1"/>
    <col min="14737" max="14737" width="31.44140625" style="1" customWidth="1"/>
    <col min="14738" max="14738" width="16.109375" style="1" customWidth="1"/>
    <col min="14739" max="14740" width="9.33203125" style="1" customWidth="1"/>
    <col min="14741" max="14741" width="11.109375" style="1" customWidth="1"/>
    <col min="14742" max="14742" width="2.109375" style="1" customWidth="1"/>
    <col min="14743" max="14948" width="10.88671875" style="1"/>
    <col min="14949" max="14949" width="12" style="1" customWidth="1"/>
    <col min="14950" max="14950" width="2.6640625" style="1" customWidth="1"/>
    <col min="14951" max="14952" width="6.44140625" style="1" customWidth="1"/>
    <col min="14953" max="14953" width="5.88671875" style="1" customWidth="1"/>
    <col min="14954" max="14954" width="6.44140625" style="1" customWidth="1"/>
    <col min="14955" max="14955" width="13.6640625" style="1" customWidth="1"/>
    <col min="14956" max="14957" width="9" style="1" customWidth="1"/>
    <col min="14958" max="14958" width="2.44140625" style="1" customWidth="1"/>
    <col min="14959" max="14959" width="8.88671875" style="1" customWidth="1"/>
    <col min="14960" max="14960" width="7.44140625" style="1" customWidth="1"/>
    <col min="14961" max="14963" width="3.6640625" style="1" customWidth="1"/>
    <col min="14964" max="14964" width="3.44140625" style="1" customWidth="1"/>
    <col min="14965" max="14965" width="2.88671875" style="1" customWidth="1"/>
    <col min="14966" max="14966" width="3" style="1" customWidth="1"/>
    <col min="14967" max="14969" width="0" style="1" hidden="1" customWidth="1"/>
    <col min="14970" max="14970" width="4.44140625" style="1" customWidth="1"/>
    <col min="14971" max="14971" width="0" style="1" hidden="1" customWidth="1"/>
    <col min="14972" max="14973" width="14.88671875" style="1" customWidth="1"/>
    <col min="14974" max="14974" width="15.109375" style="1" customWidth="1"/>
    <col min="14975" max="14975" width="6.44140625" style="1" customWidth="1"/>
    <col min="14976" max="14976" width="15.109375" style="1" customWidth="1"/>
    <col min="14977" max="14977" width="4.109375" style="1" customWidth="1"/>
    <col min="14978" max="14978" width="3" style="1" customWidth="1"/>
    <col min="14979" max="14981" width="0" style="1" hidden="1" customWidth="1"/>
    <col min="14982" max="14982" width="3" style="1" customWidth="1"/>
    <col min="14983" max="14983" width="0" style="1" hidden="1" customWidth="1"/>
    <col min="14984" max="14984" width="3" style="1" customWidth="1"/>
    <col min="14985" max="14985" width="0" style="1" hidden="1" customWidth="1"/>
    <col min="14986" max="14986" width="4.44140625" style="1" customWidth="1"/>
    <col min="14987" max="14987" width="34.33203125" style="1" customWidth="1"/>
    <col min="14988" max="14988" width="23.44140625" style="1" customWidth="1"/>
    <col min="14989" max="14989" width="9.109375" style="1" customWidth="1"/>
    <col min="14990" max="14990" width="19.44140625" style="1" customWidth="1"/>
    <col min="14991" max="14991" width="42.6640625" style="1" customWidth="1"/>
    <col min="14992" max="14992" width="5.88671875" style="1" customWidth="1"/>
    <col min="14993" max="14993" width="31.44140625" style="1" customWidth="1"/>
    <col min="14994" max="14994" width="16.109375" style="1" customWidth="1"/>
    <col min="14995" max="14996" width="9.33203125" style="1" customWidth="1"/>
    <col min="14997" max="14997" width="11.109375" style="1" customWidth="1"/>
    <col min="14998" max="14998" width="2.109375" style="1" customWidth="1"/>
    <col min="14999" max="15204" width="10.88671875" style="1"/>
    <col min="15205" max="15205" width="12" style="1" customWidth="1"/>
    <col min="15206" max="15206" width="2.6640625" style="1" customWidth="1"/>
    <col min="15207" max="15208" width="6.44140625" style="1" customWidth="1"/>
    <col min="15209" max="15209" width="5.88671875" style="1" customWidth="1"/>
    <col min="15210" max="15210" width="6.44140625" style="1" customWidth="1"/>
    <col min="15211" max="15211" width="13.6640625" style="1" customWidth="1"/>
    <col min="15212" max="15213" width="9" style="1" customWidth="1"/>
    <col min="15214" max="15214" width="2.44140625" style="1" customWidth="1"/>
    <col min="15215" max="15215" width="8.88671875" style="1" customWidth="1"/>
    <col min="15216" max="15216" width="7.44140625" style="1" customWidth="1"/>
    <col min="15217" max="15219" width="3.6640625" style="1" customWidth="1"/>
    <col min="15220" max="15220" width="3.44140625" style="1" customWidth="1"/>
    <col min="15221" max="15221" width="2.88671875" style="1" customWidth="1"/>
    <col min="15222" max="15222" width="3" style="1" customWidth="1"/>
    <col min="15223" max="15225" width="0" style="1" hidden="1" customWidth="1"/>
    <col min="15226" max="15226" width="4.44140625" style="1" customWidth="1"/>
    <col min="15227" max="15227" width="0" style="1" hidden="1" customWidth="1"/>
    <col min="15228" max="15229" width="14.88671875" style="1" customWidth="1"/>
    <col min="15230" max="15230" width="15.109375" style="1" customWidth="1"/>
    <col min="15231" max="15231" width="6.44140625" style="1" customWidth="1"/>
    <col min="15232" max="15232" width="15.109375" style="1" customWidth="1"/>
    <col min="15233" max="15233" width="4.109375" style="1" customWidth="1"/>
    <col min="15234" max="15234" width="3" style="1" customWidth="1"/>
    <col min="15235" max="15237" width="0" style="1" hidden="1" customWidth="1"/>
    <col min="15238" max="15238" width="3" style="1" customWidth="1"/>
    <col min="15239" max="15239" width="0" style="1" hidden="1" customWidth="1"/>
    <col min="15240" max="15240" width="3" style="1" customWidth="1"/>
    <col min="15241" max="15241" width="0" style="1" hidden="1" customWidth="1"/>
    <col min="15242" max="15242" width="4.44140625" style="1" customWidth="1"/>
    <col min="15243" max="15243" width="34.33203125" style="1" customWidth="1"/>
    <col min="15244" max="15244" width="23.44140625" style="1" customWidth="1"/>
    <col min="15245" max="15245" width="9.109375" style="1" customWidth="1"/>
    <col min="15246" max="15246" width="19.44140625" style="1" customWidth="1"/>
    <col min="15247" max="15247" width="42.6640625" style="1" customWidth="1"/>
    <col min="15248" max="15248" width="5.88671875" style="1" customWidth="1"/>
    <col min="15249" max="15249" width="31.44140625" style="1" customWidth="1"/>
    <col min="15250" max="15250" width="16.109375" style="1" customWidth="1"/>
    <col min="15251" max="15252" width="9.33203125" style="1" customWidth="1"/>
    <col min="15253" max="15253" width="11.109375" style="1" customWidth="1"/>
    <col min="15254" max="15254" width="2.109375" style="1" customWidth="1"/>
    <col min="15255" max="15460" width="10.88671875" style="1"/>
    <col min="15461" max="15461" width="12" style="1" customWidth="1"/>
    <col min="15462" max="15462" width="2.6640625" style="1" customWidth="1"/>
    <col min="15463" max="15464" width="6.44140625" style="1" customWidth="1"/>
    <col min="15465" max="15465" width="5.88671875" style="1" customWidth="1"/>
    <col min="15466" max="15466" width="6.44140625" style="1" customWidth="1"/>
    <col min="15467" max="15467" width="13.6640625" style="1" customWidth="1"/>
    <col min="15468" max="15469" width="9" style="1" customWidth="1"/>
    <col min="15470" max="15470" width="2.44140625" style="1" customWidth="1"/>
    <col min="15471" max="15471" width="8.88671875" style="1" customWidth="1"/>
    <col min="15472" max="15472" width="7.44140625" style="1" customWidth="1"/>
    <col min="15473" max="15475" width="3.6640625" style="1" customWidth="1"/>
    <col min="15476" max="15476" width="3.44140625" style="1" customWidth="1"/>
    <col min="15477" max="15477" width="2.88671875" style="1" customWidth="1"/>
    <col min="15478" max="15478" width="3" style="1" customWidth="1"/>
    <col min="15479" max="15481" width="0" style="1" hidden="1" customWidth="1"/>
    <col min="15482" max="15482" width="4.44140625" style="1" customWidth="1"/>
    <col min="15483" max="15483" width="0" style="1" hidden="1" customWidth="1"/>
    <col min="15484" max="15485" width="14.88671875" style="1" customWidth="1"/>
    <col min="15486" max="15486" width="15.109375" style="1" customWidth="1"/>
    <col min="15487" max="15487" width="6.44140625" style="1" customWidth="1"/>
    <col min="15488" max="15488" width="15.109375" style="1" customWidth="1"/>
    <col min="15489" max="15489" width="4.109375" style="1" customWidth="1"/>
    <col min="15490" max="15490" width="3" style="1" customWidth="1"/>
    <col min="15491" max="15493" width="0" style="1" hidden="1" customWidth="1"/>
    <col min="15494" max="15494" width="3" style="1" customWidth="1"/>
    <col min="15495" max="15495" width="0" style="1" hidden="1" customWidth="1"/>
    <col min="15496" max="15496" width="3" style="1" customWidth="1"/>
    <col min="15497" max="15497" width="0" style="1" hidden="1" customWidth="1"/>
    <col min="15498" max="15498" width="4.44140625" style="1" customWidth="1"/>
    <col min="15499" max="15499" width="34.33203125" style="1" customWidth="1"/>
    <col min="15500" max="15500" width="23.44140625" style="1" customWidth="1"/>
    <col min="15501" max="15501" width="9.109375" style="1" customWidth="1"/>
    <col min="15502" max="15502" width="19.44140625" style="1" customWidth="1"/>
    <col min="15503" max="15503" width="42.6640625" style="1" customWidth="1"/>
    <col min="15504" max="15504" width="5.88671875" style="1" customWidth="1"/>
    <col min="15505" max="15505" width="31.44140625" style="1" customWidth="1"/>
    <col min="15506" max="15506" width="16.109375" style="1" customWidth="1"/>
    <col min="15507" max="15508" width="9.33203125" style="1" customWidth="1"/>
    <col min="15509" max="15509" width="11.109375" style="1" customWidth="1"/>
    <col min="15510" max="15510" width="2.109375" style="1" customWidth="1"/>
    <col min="15511" max="15716" width="10.88671875" style="1"/>
    <col min="15717" max="15717" width="12" style="1" customWidth="1"/>
    <col min="15718" max="15718" width="2.6640625" style="1" customWidth="1"/>
    <col min="15719" max="15720" width="6.44140625" style="1" customWidth="1"/>
    <col min="15721" max="15721" width="5.88671875" style="1" customWidth="1"/>
    <col min="15722" max="15722" width="6.44140625" style="1" customWidth="1"/>
    <col min="15723" max="15723" width="13.6640625" style="1" customWidth="1"/>
    <col min="15724" max="15725" width="9" style="1" customWidth="1"/>
    <col min="15726" max="15726" width="2.44140625" style="1" customWidth="1"/>
    <col min="15727" max="15727" width="8.88671875" style="1" customWidth="1"/>
    <col min="15728" max="15728" width="7.44140625" style="1" customWidth="1"/>
    <col min="15729" max="15731" width="3.6640625" style="1" customWidth="1"/>
    <col min="15732" max="15732" width="3.44140625" style="1" customWidth="1"/>
    <col min="15733" max="15733" width="2.88671875" style="1" customWidth="1"/>
    <col min="15734" max="15734" width="3" style="1" customWidth="1"/>
    <col min="15735" max="15737" width="0" style="1" hidden="1" customWidth="1"/>
    <col min="15738" max="15738" width="4.44140625" style="1" customWidth="1"/>
    <col min="15739" max="15739" width="0" style="1" hidden="1" customWidth="1"/>
    <col min="15740" max="15741" width="14.88671875" style="1" customWidth="1"/>
    <col min="15742" max="15742" width="15.109375" style="1" customWidth="1"/>
    <col min="15743" max="15743" width="6.44140625" style="1" customWidth="1"/>
    <col min="15744" max="15744" width="15.109375" style="1" customWidth="1"/>
    <col min="15745" max="15745" width="4.109375" style="1" customWidth="1"/>
    <col min="15746" max="15746" width="3" style="1" customWidth="1"/>
    <col min="15747" max="15749" width="0" style="1" hidden="1" customWidth="1"/>
    <col min="15750" max="15750" width="3" style="1" customWidth="1"/>
    <col min="15751" max="15751" width="0" style="1" hidden="1" customWidth="1"/>
    <col min="15752" max="15752" width="3" style="1" customWidth="1"/>
    <col min="15753" max="15753" width="0" style="1" hidden="1" customWidth="1"/>
    <col min="15754" max="15754" width="4.44140625" style="1" customWidth="1"/>
    <col min="15755" max="15755" width="34.33203125" style="1" customWidth="1"/>
    <col min="15756" max="15756" width="23.44140625" style="1" customWidth="1"/>
    <col min="15757" max="15757" width="9.109375" style="1" customWidth="1"/>
    <col min="15758" max="15758" width="19.44140625" style="1" customWidth="1"/>
    <col min="15759" max="15759" width="42.6640625" style="1" customWidth="1"/>
    <col min="15760" max="15760" width="5.88671875" style="1" customWidth="1"/>
    <col min="15761" max="15761" width="31.44140625" style="1" customWidth="1"/>
    <col min="15762" max="15762" width="16.109375" style="1" customWidth="1"/>
    <col min="15763" max="15764" width="9.33203125" style="1" customWidth="1"/>
    <col min="15765" max="15765" width="11.109375" style="1" customWidth="1"/>
    <col min="15766" max="15766" width="2.109375" style="1" customWidth="1"/>
    <col min="15767" max="15972" width="10.88671875" style="1"/>
    <col min="15973" max="15973" width="12" style="1" customWidth="1"/>
    <col min="15974" max="15974" width="2.6640625" style="1" customWidth="1"/>
    <col min="15975" max="15976" width="6.44140625" style="1" customWidth="1"/>
    <col min="15977" max="15977" width="5.88671875" style="1" customWidth="1"/>
    <col min="15978" max="15978" width="6.44140625" style="1" customWidth="1"/>
    <col min="15979" max="15979" width="13.6640625" style="1" customWidth="1"/>
    <col min="15980" max="15981" width="9" style="1" customWidth="1"/>
    <col min="15982" max="15982" width="2.44140625" style="1" customWidth="1"/>
    <col min="15983" max="15983" width="8.88671875" style="1" customWidth="1"/>
    <col min="15984" max="15984" width="7.44140625" style="1" customWidth="1"/>
    <col min="15985" max="15987" width="3.6640625" style="1" customWidth="1"/>
    <col min="15988" max="15988" width="3.44140625" style="1" customWidth="1"/>
    <col min="15989" max="15989" width="2.88671875" style="1" customWidth="1"/>
    <col min="15990" max="15990" width="3" style="1" customWidth="1"/>
    <col min="15991" max="15993" width="0" style="1" hidden="1" customWidth="1"/>
    <col min="15994" max="15994" width="4.44140625" style="1" customWidth="1"/>
    <col min="15995" max="15995" width="0" style="1" hidden="1" customWidth="1"/>
    <col min="15996" max="15997" width="14.88671875" style="1" customWidth="1"/>
    <col min="15998" max="15998" width="15.109375" style="1" customWidth="1"/>
    <col min="15999" max="15999" width="6.44140625" style="1" customWidth="1"/>
    <col min="16000" max="16000" width="15.109375" style="1" customWidth="1"/>
    <col min="16001" max="16001" width="4.109375" style="1" customWidth="1"/>
    <col min="16002" max="16002" width="3" style="1" customWidth="1"/>
    <col min="16003" max="16005" width="0" style="1" hidden="1" customWidth="1"/>
    <col min="16006" max="16006" width="3" style="1" customWidth="1"/>
    <col min="16007" max="16007" width="0" style="1" hidden="1" customWidth="1"/>
    <col min="16008" max="16008" width="3" style="1" customWidth="1"/>
    <col min="16009" max="16009" width="0" style="1" hidden="1" customWidth="1"/>
    <col min="16010" max="16010" width="4.44140625" style="1" customWidth="1"/>
    <col min="16011" max="16011" width="34.33203125" style="1" customWidth="1"/>
    <col min="16012" max="16012" width="23.44140625" style="1" customWidth="1"/>
    <col min="16013" max="16013" width="9.109375" style="1" customWidth="1"/>
    <col min="16014" max="16014" width="19.44140625" style="1" customWidth="1"/>
    <col min="16015" max="16015" width="42.6640625" style="1" customWidth="1"/>
    <col min="16016" max="16016" width="5.88671875" style="1" customWidth="1"/>
    <col min="16017" max="16017" width="31.44140625" style="1" customWidth="1"/>
    <col min="16018" max="16018" width="16.109375" style="1" customWidth="1"/>
    <col min="16019" max="16020" width="9.33203125" style="1" customWidth="1"/>
    <col min="16021" max="16021" width="11.109375" style="1" customWidth="1"/>
    <col min="16022" max="16022" width="2.109375" style="1" customWidth="1"/>
    <col min="16023" max="16228" width="10.88671875" style="1"/>
    <col min="16229" max="16229" width="12" style="1" customWidth="1"/>
    <col min="16230" max="16230" width="2.6640625" style="1" customWidth="1"/>
    <col min="16231" max="16232" width="6.44140625" style="1" customWidth="1"/>
    <col min="16233" max="16233" width="5.88671875" style="1" customWidth="1"/>
    <col min="16234" max="16234" width="6.44140625" style="1" customWidth="1"/>
    <col min="16235" max="16235" width="13.6640625" style="1" customWidth="1"/>
    <col min="16236" max="16237" width="9" style="1" customWidth="1"/>
    <col min="16238" max="16238" width="2.44140625" style="1" customWidth="1"/>
    <col min="16239" max="16239" width="8.88671875" style="1" customWidth="1"/>
    <col min="16240" max="16240" width="7.44140625" style="1" customWidth="1"/>
    <col min="16241" max="16243" width="3.6640625" style="1" customWidth="1"/>
    <col min="16244" max="16244" width="3.44140625" style="1" customWidth="1"/>
    <col min="16245" max="16245" width="2.88671875" style="1" customWidth="1"/>
    <col min="16246" max="16246" width="3" style="1" customWidth="1"/>
    <col min="16247" max="16249" width="0" style="1" hidden="1" customWidth="1"/>
    <col min="16250" max="16250" width="4.44140625" style="1" customWidth="1"/>
    <col min="16251" max="16251" width="0" style="1" hidden="1" customWidth="1"/>
    <col min="16252" max="16253" width="14.88671875" style="1" customWidth="1"/>
    <col min="16254" max="16254" width="15.109375" style="1" customWidth="1"/>
    <col min="16255" max="16255" width="6.44140625" style="1" customWidth="1"/>
    <col min="16256" max="16256" width="15.109375" style="1" customWidth="1"/>
    <col min="16257" max="16257" width="4.109375" style="1" customWidth="1"/>
    <col min="16258" max="16258" width="3" style="1" customWidth="1"/>
    <col min="16259" max="16261" width="0" style="1" hidden="1" customWidth="1"/>
    <col min="16262" max="16262" width="3" style="1" customWidth="1"/>
    <col min="16263" max="16263" width="0" style="1" hidden="1" customWidth="1"/>
    <col min="16264" max="16264" width="3" style="1" customWidth="1"/>
    <col min="16265" max="16265" width="0" style="1" hidden="1" customWidth="1"/>
    <col min="16266" max="16266" width="4.44140625" style="1" customWidth="1"/>
    <col min="16267" max="16267" width="34.33203125" style="1" customWidth="1"/>
    <col min="16268" max="16268" width="23.44140625" style="1" customWidth="1"/>
    <col min="16269" max="16269" width="9.109375" style="1" customWidth="1"/>
    <col min="16270" max="16270" width="19.44140625" style="1" customWidth="1"/>
    <col min="16271" max="16271" width="42.6640625" style="1" customWidth="1"/>
    <col min="16272" max="16272" width="5.88671875" style="1" customWidth="1"/>
    <col min="16273" max="16273" width="31.44140625" style="1" customWidth="1"/>
    <col min="16274" max="16274" width="16.109375" style="1" customWidth="1"/>
    <col min="16275" max="16276" width="9.33203125" style="1" customWidth="1"/>
    <col min="16277" max="16277" width="11.109375" style="1" customWidth="1"/>
    <col min="16278" max="16278" width="2.109375" style="1" customWidth="1"/>
    <col min="16279" max="16383" width="10.88671875" style="1"/>
    <col min="16384" max="16384" width="11.44140625" style="1" customWidth="1"/>
  </cols>
  <sheetData>
    <row r="1" spans="1:193 1680:1680" x14ac:dyDescent="0.2">
      <c r="A1" s="5"/>
      <c r="B1" s="514" t="s">
        <v>449</v>
      </c>
      <c r="C1" s="515"/>
      <c r="D1" s="515"/>
      <c r="E1" s="515"/>
      <c r="F1" s="515"/>
      <c r="G1" s="515"/>
      <c r="H1" s="515"/>
      <c r="I1" s="516"/>
      <c r="J1" s="517"/>
      <c r="K1" s="518"/>
      <c r="L1" s="90"/>
      <c r="M1" s="89"/>
      <c r="N1" s="89"/>
      <c r="O1" s="90"/>
      <c r="P1" s="90"/>
      <c r="Q1" s="90"/>
      <c r="R1" s="90"/>
      <c r="S1" s="90"/>
      <c r="T1" s="90"/>
      <c r="U1" s="90"/>
      <c r="V1" s="90"/>
      <c r="W1" s="90"/>
      <c r="X1" s="90"/>
      <c r="Y1" s="90"/>
      <c r="Z1" s="90"/>
      <c r="AA1" s="90"/>
      <c r="AB1" s="90"/>
      <c r="AC1" s="90"/>
      <c r="AD1" s="90"/>
      <c r="AE1" s="90"/>
      <c r="AF1" s="90"/>
      <c r="AG1" s="90"/>
      <c r="AH1" s="90"/>
      <c r="AI1" s="90"/>
      <c r="AJ1" s="90"/>
      <c r="AK1" s="90"/>
      <c r="AL1" s="90"/>
      <c r="AM1" s="89"/>
      <c r="AN1" s="90"/>
      <c r="AO1" s="90"/>
      <c r="AP1" s="90"/>
      <c r="AQ1" s="89"/>
      <c r="AR1" s="90"/>
      <c r="AS1" s="90"/>
      <c r="AT1" s="90"/>
      <c r="AU1" s="89"/>
      <c r="AV1" s="90"/>
      <c r="AW1" s="90"/>
      <c r="AX1" s="90"/>
      <c r="AY1" s="89"/>
      <c r="AZ1" s="90"/>
      <c r="BA1" s="90"/>
      <c r="BB1" s="90"/>
      <c r="BC1" s="89"/>
      <c r="BD1" s="90"/>
      <c r="BE1" s="90"/>
      <c r="BF1" s="90"/>
      <c r="BG1" s="89"/>
      <c r="BH1" s="90"/>
      <c r="BI1" s="90"/>
      <c r="BJ1" s="90"/>
      <c r="BK1" s="89"/>
      <c r="BL1" s="90"/>
      <c r="BM1" s="90"/>
      <c r="BN1" s="90"/>
      <c r="BO1" s="89"/>
      <c r="BP1" s="90"/>
      <c r="BQ1" s="90"/>
      <c r="BR1" s="90"/>
      <c r="BS1" s="89"/>
      <c r="BT1" s="90"/>
      <c r="BU1" s="90"/>
      <c r="BV1" s="90"/>
      <c r="BW1" s="89"/>
      <c r="BX1" s="90"/>
      <c r="BY1" s="90"/>
      <c r="BZ1" s="90"/>
      <c r="CA1" s="89"/>
      <c r="CB1" s="90"/>
      <c r="CC1" s="90"/>
      <c r="CD1" s="90"/>
      <c r="CE1" s="89"/>
      <c r="CF1" s="90"/>
      <c r="CG1" s="90"/>
      <c r="CH1" s="90"/>
      <c r="CI1" s="90"/>
      <c r="CJ1" s="90"/>
      <c r="CK1" s="90"/>
      <c r="CL1" s="90"/>
      <c r="CM1" s="90"/>
      <c r="CN1" s="90"/>
      <c r="CO1" s="90"/>
      <c r="CP1" s="90"/>
      <c r="CQ1" s="90"/>
      <c r="CR1" s="90"/>
      <c r="CS1" s="90"/>
      <c r="CT1" s="90"/>
      <c r="CU1" s="90"/>
      <c r="CV1" s="90"/>
      <c r="CW1" s="90"/>
      <c r="CX1" s="90"/>
      <c r="CY1" s="90"/>
      <c r="CZ1" s="90"/>
      <c r="DA1" s="90"/>
      <c r="DB1" s="90"/>
      <c r="DC1" s="90"/>
      <c r="DD1" s="90"/>
      <c r="DE1" s="89"/>
      <c r="DF1" s="90"/>
      <c r="DG1" s="89"/>
      <c r="DH1" s="89"/>
      <c r="DI1" s="90"/>
      <c r="DJ1" s="90"/>
      <c r="DK1" s="90"/>
      <c r="DL1" s="90"/>
      <c r="DM1" s="89"/>
      <c r="DN1" s="90"/>
      <c r="DO1" s="89"/>
      <c r="DP1" s="90"/>
      <c r="DQ1" s="90"/>
      <c r="DR1" s="90"/>
      <c r="DS1" s="90"/>
      <c r="DT1" s="90"/>
      <c r="DU1" s="90"/>
      <c r="DV1" s="90"/>
      <c r="DW1" s="90"/>
      <c r="DX1" s="90"/>
      <c r="DY1" s="90"/>
      <c r="DZ1" s="90"/>
      <c r="EA1" s="90"/>
      <c r="EB1" s="90"/>
      <c r="EC1" s="90"/>
      <c r="ED1" s="90"/>
      <c r="EE1" s="90"/>
      <c r="EF1" s="90"/>
      <c r="EG1" s="90"/>
      <c r="EH1" s="90"/>
      <c r="EI1" s="90"/>
      <c r="EJ1" s="90"/>
      <c r="EK1" s="90"/>
      <c r="EL1" s="90"/>
      <c r="EM1" s="90"/>
      <c r="EN1" s="90"/>
      <c r="EO1" s="90"/>
      <c r="EP1" s="90"/>
      <c r="EQ1" s="90"/>
      <c r="ER1" s="90"/>
      <c r="ES1" s="90"/>
      <c r="ET1" s="90"/>
      <c r="EU1" s="90"/>
      <c r="EV1" s="90"/>
      <c r="EW1" s="90"/>
      <c r="EX1" s="90"/>
      <c r="EY1" s="90"/>
      <c r="EZ1" s="90"/>
      <c r="FA1" s="90"/>
      <c r="FB1" s="90"/>
      <c r="FC1" s="90"/>
      <c r="FD1" s="90"/>
      <c r="FE1" s="90"/>
      <c r="FF1" s="90"/>
      <c r="FG1" s="90"/>
      <c r="FH1" s="90"/>
      <c r="FI1" s="90"/>
      <c r="FJ1" s="90"/>
      <c r="FK1" s="90"/>
      <c r="FL1" s="90"/>
      <c r="FM1" s="90"/>
      <c r="FN1" s="90"/>
      <c r="FO1" s="90"/>
      <c r="FP1" s="90"/>
      <c r="FQ1" s="90"/>
      <c r="FR1" s="90"/>
      <c r="FS1" s="90"/>
      <c r="FT1" s="90"/>
      <c r="FU1" s="90"/>
      <c r="FV1" s="90"/>
      <c r="FW1" s="90"/>
      <c r="FX1" s="90"/>
      <c r="FY1" s="90"/>
      <c r="FZ1" s="90"/>
      <c r="GA1" s="90"/>
      <c r="GB1" s="90"/>
      <c r="GC1" s="90"/>
      <c r="GD1" s="90"/>
      <c r="GE1" s="90"/>
      <c r="GF1" s="90"/>
      <c r="GG1" s="90"/>
      <c r="GH1" s="90"/>
      <c r="GI1" s="90"/>
      <c r="GJ1" s="90"/>
      <c r="GK1" s="113" t="s">
        <v>448</v>
      </c>
      <c r="BLP1" s="112" t="s">
        <v>225</v>
      </c>
    </row>
    <row r="2" spans="1:193 1680:1680" x14ac:dyDescent="0.2">
      <c r="A2" s="5"/>
      <c r="B2" s="521" t="s">
        <v>447</v>
      </c>
      <c r="C2" s="522"/>
      <c r="D2" s="522"/>
      <c r="E2" s="522"/>
      <c r="F2" s="522"/>
      <c r="G2" s="522"/>
      <c r="H2" s="522"/>
      <c r="I2" s="523"/>
      <c r="J2" s="519"/>
      <c r="K2" s="520"/>
      <c r="L2" s="90"/>
      <c r="M2" s="89"/>
      <c r="N2" s="89"/>
      <c r="O2" s="90"/>
      <c r="P2" s="90"/>
      <c r="Q2" s="90"/>
      <c r="R2" s="90"/>
      <c r="S2" s="90"/>
      <c r="T2" s="90"/>
      <c r="U2" s="90"/>
      <c r="V2" s="90"/>
      <c r="W2" s="90"/>
      <c r="X2" s="90"/>
      <c r="Y2" s="90"/>
      <c r="Z2" s="90"/>
      <c r="AA2" s="90"/>
      <c r="AB2" s="90"/>
      <c r="AC2" s="90"/>
      <c r="AD2" s="90"/>
      <c r="AE2" s="90"/>
      <c r="AF2" s="90"/>
      <c r="AG2" s="90"/>
      <c r="AH2" s="90"/>
      <c r="AI2" s="90"/>
      <c r="AJ2" s="90"/>
      <c r="AK2" s="90"/>
      <c r="AL2" s="90"/>
      <c r="AM2" s="89"/>
      <c r="AN2" s="90"/>
      <c r="AO2" s="90"/>
      <c r="AP2" s="90"/>
      <c r="AQ2" s="89"/>
      <c r="AR2" s="90"/>
      <c r="AS2" s="90"/>
      <c r="AT2" s="90"/>
      <c r="AU2" s="89"/>
      <c r="AV2" s="90"/>
      <c r="AW2" s="90"/>
      <c r="AX2" s="90"/>
      <c r="AY2" s="89"/>
      <c r="AZ2" s="90"/>
      <c r="BA2" s="90"/>
      <c r="BB2" s="90"/>
      <c r="BC2" s="89"/>
      <c r="BD2" s="90"/>
      <c r="BE2" s="90"/>
      <c r="BF2" s="90"/>
      <c r="BG2" s="89"/>
      <c r="BH2" s="90"/>
      <c r="BI2" s="90"/>
      <c r="BJ2" s="90"/>
      <c r="BK2" s="89"/>
      <c r="BL2" s="90"/>
      <c r="BM2" s="90"/>
      <c r="BN2" s="90"/>
      <c r="BO2" s="89"/>
      <c r="BP2" s="90"/>
      <c r="BQ2" s="90"/>
      <c r="BR2" s="90"/>
      <c r="BS2" s="89"/>
      <c r="BT2" s="90"/>
      <c r="BU2" s="90"/>
      <c r="BV2" s="90"/>
      <c r="BW2" s="89"/>
      <c r="BX2" s="90"/>
      <c r="BY2" s="90"/>
      <c r="BZ2" s="90"/>
      <c r="CA2" s="89"/>
      <c r="CB2" s="90"/>
      <c r="CC2" s="90"/>
      <c r="CD2" s="90"/>
      <c r="CE2" s="89"/>
      <c r="CF2" s="90"/>
      <c r="CG2" s="90"/>
      <c r="CH2" s="90"/>
      <c r="CI2" s="90"/>
      <c r="CJ2" s="90"/>
      <c r="CK2" s="90"/>
      <c r="CL2" s="90"/>
      <c r="CM2" s="90"/>
      <c r="CN2" s="90"/>
      <c r="CO2" s="90"/>
      <c r="CP2" s="90"/>
      <c r="CQ2" s="90"/>
      <c r="CR2" s="90"/>
      <c r="CS2" s="90"/>
      <c r="CT2" s="90"/>
      <c r="CU2" s="90"/>
      <c r="CV2" s="90"/>
      <c r="CW2" s="90"/>
      <c r="CX2" s="90"/>
      <c r="CY2" s="90"/>
      <c r="CZ2" s="90"/>
      <c r="DA2" s="90"/>
      <c r="DB2" s="90"/>
      <c r="DC2" s="90"/>
      <c r="DD2" s="90"/>
      <c r="DE2" s="89"/>
      <c r="DF2" s="90"/>
      <c r="DG2" s="89"/>
      <c r="DH2" s="89"/>
      <c r="DI2" s="90"/>
      <c r="DJ2" s="90"/>
      <c r="DK2" s="90"/>
      <c r="DL2" s="90"/>
      <c r="DM2" s="89"/>
      <c r="DN2" s="90"/>
      <c r="DO2" s="89"/>
      <c r="DP2" s="90"/>
      <c r="DQ2" s="90"/>
      <c r="DR2" s="90"/>
      <c r="DS2" s="90"/>
      <c r="DT2" s="90"/>
      <c r="DU2" s="90"/>
      <c r="DV2" s="90"/>
      <c r="DW2" s="90"/>
      <c r="DX2" s="90"/>
      <c r="DY2" s="90"/>
      <c r="DZ2" s="90"/>
      <c r="EA2" s="90"/>
      <c r="EB2" s="90"/>
      <c r="EC2" s="90"/>
      <c r="ED2" s="90"/>
      <c r="EE2" s="90"/>
      <c r="EF2" s="90"/>
      <c r="EG2" s="90"/>
      <c r="EH2" s="90"/>
      <c r="EI2" s="90"/>
      <c r="EJ2" s="90"/>
      <c r="EK2" s="90"/>
      <c r="EL2" s="90"/>
      <c r="EM2" s="90"/>
      <c r="EN2" s="90"/>
      <c r="EO2" s="90"/>
      <c r="EP2" s="90"/>
      <c r="EQ2" s="90"/>
      <c r="ER2" s="90"/>
      <c r="ES2" s="90"/>
      <c r="ET2" s="90"/>
      <c r="EU2" s="90"/>
      <c r="EV2" s="90"/>
      <c r="EW2" s="90"/>
      <c r="EX2" s="90"/>
      <c r="EY2" s="90"/>
      <c r="EZ2" s="90"/>
      <c r="FA2" s="90"/>
      <c r="FB2" s="90"/>
      <c r="FC2" s="90"/>
      <c r="FD2" s="90"/>
      <c r="FE2" s="90"/>
      <c r="FF2" s="90"/>
      <c r="FG2" s="90"/>
      <c r="FH2" s="90"/>
      <c r="FI2" s="90"/>
      <c r="FJ2" s="90"/>
      <c r="FK2" s="90"/>
      <c r="FL2" s="90"/>
      <c r="FM2" s="90"/>
      <c r="FN2" s="90"/>
      <c r="FO2" s="90"/>
      <c r="FP2" s="90"/>
      <c r="FQ2" s="90"/>
      <c r="FR2" s="90"/>
      <c r="FS2" s="90"/>
      <c r="FT2" s="90"/>
      <c r="FU2" s="90"/>
      <c r="FV2" s="90"/>
      <c r="FW2" s="90"/>
      <c r="FX2" s="90"/>
      <c r="FY2" s="90"/>
      <c r="FZ2" s="90"/>
      <c r="GA2" s="90"/>
      <c r="GB2" s="90"/>
      <c r="GC2" s="90"/>
      <c r="GD2" s="90"/>
      <c r="GE2" s="90"/>
      <c r="GF2" s="90"/>
      <c r="GG2" s="90"/>
      <c r="GH2" s="90"/>
      <c r="GI2" s="90"/>
      <c r="GJ2" s="90"/>
      <c r="GK2" s="90"/>
      <c r="BLP2" s="106"/>
    </row>
    <row r="3" spans="1:193 1680:1680" x14ac:dyDescent="0.2">
      <c r="A3" s="5"/>
      <c r="B3" s="111" t="s">
        <v>446</v>
      </c>
      <c r="C3" s="524" t="s">
        <v>445</v>
      </c>
      <c r="D3" s="525"/>
      <c r="E3" s="525"/>
      <c r="F3" s="525"/>
      <c r="G3" s="525"/>
      <c r="H3" s="526"/>
      <c r="I3" s="110" t="s">
        <v>444</v>
      </c>
      <c r="J3" s="519"/>
      <c r="K3" s="520"/>
      <c r="L3" s="90"/>
      <c r="M3" s="89"/>
      <c r="N3" s="89"/>
      <c r="O3" s="90"/>
      <c r="P3" s="90"/>
      <c r="Q3" s="90"/>
      <c r="R3" s="90"/>
      <c r="S3" s="90"/>
      <c r="T3" s="90"/>
      <c r="U3" s="90"/>
      <c r="V3" s="90"/>
      <c r="W3" s="90"/>
      <c r="X3" s="90"/>
      <c r="Y3" s="90"/>
      <c r="Z3" s="90"/>
      <c r="AA3" s="90"/>
      <c r="AB3" s="90"/>
      <c r="AC3" s="90"/>
      <c r="AD3" s="90"/>
      <c r="AE3" s="90"/>
      <c r="AF3" s="90"/>
      <c r="AG3" s="90"/>
      <c r="AH3" s="90"/>
      <c r="AI3" s="90"/>
      <c r="AJ3" s="90"/>
      <c r="AK3" s="90"/>
      <c r="AL3" s="90"/>
      <c r="AM3" s="89"/>
      <c r="AN3" s="90"/>
      <c r="AO3" s="90"/>
      <c r="AP3" s="90"/>
      <c r="AQ3" s="89"/>
      <c r="AR3" s="90"/>
      <c r="AS3" s="90"/>
      <c r="AT3" s="90"/>
      <c r="AU3" s="89"/>
      <c r="AV3" s="90"/>
      <c r="AW3" s="90"/>
      <c r="AX3" s="90"/>
      <c r="AY3" s="89"/>
      <c r="AZ3" s="90"/>
      <c r="BA3" s="90"/>
      <c r="BB3" s="90"/>
      <c r="BC3" s="89"/>
      <c r="BD3" s="90"/>
      <c r="BE3" s="90"/>
      <c r="BF3" s="90"/>
      <c r="BG3" s="89"/>
      <c r="BH3" s="90"/>
      <c r="BI3" s="90"/>
      <c r="BJ3" s="90"/>
      <c r="BK3" s="89"/>
      <c r="BL3" s="90"/>
      <c r="BM3" s="90"/>
      <c r="BN3" s="90"/>
      <c r="BO3" s="89"/>
      <c r="BP3" s="90"/>
      <c r="BQ3" s="90"/>
      <c r="BR3" s="90"/>
      <c r="BS3" s="89"/>
      <c r="BT3" s="90"/>
      <c r="BU3" s="90"/>
      <c r="BV3" s="90"/>
      <c r="BW3" s="89"/>
      <c r="BX3" s="90"/>
      <c r="BY3" s="90"/>
      <c r="BZ3" s="90"/>
      <c r="CA3" s="89"/>
      <c r="CB3" s="90"/>
      <c r="CC3" s="90"/>
      <c r="CD3" s="90"/>
      <c r="CE3" s="89"/>
      <c r="CF3" s="90"/>
      <c r="CG3" s="90"/>
      <c r="CH3" s="90"/>
      <c r="CI3" s="90"/>
      <c r="CJ3" s="90"/>
      <c r="CK3" s="90"/>
      <c r="CL3" s="90"/>
      <c r="CM3" s="90"/>
      <c r="CN3" s="90"/>
      <c r="CO3" s="90"/>
      <c r="CP3" s="90"/>
      <c r="CQ3" s="90"/>
      <c r="CR3" s="90"/>
      <c r="CS3" s="90"/>
      <c r="CT3" s="90"/>
      <c r="CU3" s="90"/>
      <c r="CV3" s="90"/>
      <c r="CW3" s="90"/>
      <c r="CX3" s="90"/>
      <c r="CY3" s="90"/>
      <c r="CZ3" s="90"/>
      <c r="DA3" s="90"/>
      <c r="DB3" s="90"/>
      <c r="DC3" s="90"/>
      <c r="DD3" s="90"/>
      <c r="DE3" s="89"/>
      <c r="DF3" s="90"/>
      <c r="DG3" s="89"/>
      <c r="DH3" s="89"/>
      <c r="DI3" s="90"/>
      <c r="DJ3" s="90"/>
      <c r="DK3" s="90"/>
      <c r="DL3" s="90"/>
      <c r="DM3" s="89"/>
      <c r="DN3" s="90"/>
      <c r="DO3" s="89"/>
      <c r="DP3" s="90"/>
      <c r="DQ3" s="90"/>
      <c r="DR3" s="90"/>
      <c r="DS3" s="90"/>
      <c r="DT3" s="90"/>
      <c r="DU3" s="90"/>
      <c r="DV3" s="90"/>
      <c r="DW3" s="90"/>
      <c r="DX3" s="90"/>
      <c r="DY3" s="90"/>
      <c r="DZ3" s="90"/>
      <c r="EA3" s="90"/>
      <c r="EB3" s="90"/>
      <c r="EC3" s="90"/>
      <c r="ED3" s="90"/>
      <c r="EE3" s="90"/>
      <c r="EF3" s="90"/>
      <c r="EG3" s="90"/>
      <c r="EH3" s="90"/>
      <c r="EI3" s="90"/>
      <c r="EJ3" s="90"/>
      <c r="EK3" s="90"/>
      <c r="EL3" s="90"/>
      <c r="EM3" s="90"/>
      <c r="EN3" s="90"/>
      <c r="EO3" s="90"/>
      <c r="EP3" s="90"/>
      <c r="EQ3" s="90"/>
      <c r="ER3" s="90"/>
      <c r="ES3" s="90"/>
      <c r="ET3" s="90"/>
      <c r="EU3" s="90"/>
      <c r="EV3" s="90"/>
      <c r="EW3" s="90"/>
      <c r="EX3" s="90"/>
      <c r="EY3" s="90"/>
      <c r="EZ3" s="90"/>
      <c r="FA3" s="90"/>
      <c r="FB3" s="90"/>
      <c r="FC3" s="90"/>
      <c r="FD3" s="90"/>
      <c r="FE3" s="90"/>
      <c r="FF3" s="90"/>
      <c r="FG3" s="90"/>
      <c r="FH3" s="90"/>
      <c r="FI3" s="90"/>
      <c r="FJ3" s="90"/>
      <c r="FK3" s="90"/>
      <c r="FL3" s="90"/>
      <c r="FM3" s="90"/>
      <c r="FN3" s="90"/>
      <c r="FO3" s="90"/>
      <c r="FP3" s="90"/>
      <c r="FQ3" s="90"/>
      <c r="FR3" s="90"/>
      <c r="FS3" s="90"/>
      <c r="FT3" s="90"/>
      <c r="FU3" s="90"/>
      <c r="FV3" s="90"/>
      <c r="FW3" s="90"/>
      <c r="FX3" s="90"/>
      <c r="FY3" s="90"/>
      <c r="FZ3" s="90"/>
      <c r="GA3" s="90"/>
      <c r="GB3" s="90"/>
      <c r="GC3" s="90"/>
      <c r="GD3" s="90"/>
      <c r="GE3" s="90"/>
      <c r="GF3" s="90"/>
      <c r="GG3" s="90"/>
      <c r="GH3" s="90"/>
      <c r="GI3" s="90"/>
      <c r="GJ3" s="90"/>
      <c r="GK3" s="90"/>
      <c r="BLP3" s="106"/>
    </row>
    <row r="4" spans="1:193 1680:1680" x14ac:dyDescent="0.2">
      <c r="A4" s="5"/>
      <c r="B4" s="109" t="s">
        <v>443</v>
      </c>
      <c r="C4" s="527" t="s">
        <v>442</v>
      </c>
      <c r="D4" s="528"/>
      <c r="E4" s="528"/>
      <c r="F4" s="528"/>
      <c r="G4" s="528"/>
      <c r="H4" s="529"/>
      <c r="I4" s="108" t="s">
        <v>441</v>
      </c>
      <c r="J4" s="519"/>
      <c r="K4" s="520"/>
      <c r="L4" s="90"/>
      <c r="M4" s="89"/>
      <c r="N4" s="89"/>
      <c r="O4" s="90"/>
      <c r="P4" s="90"/>
      <c r="Q4" s="90"/>
      <c r="R4" s="90"/>
      <c r="S4" s="90"/>
      <c r="T4" s="90"/>
      <c r="U4" s="90"/>
      <c r="V4" s="90"/>
      <c r="W4" s="90"/>
      <c r="X4" s="90"/>
      <c r="Y4" s="90"/>
      <c r="Z4" s="90"/>
      <c r="AA4" s="90"/>
      <c r="AB4" s="90"/>
      <c r="AC4" s="90"/>
      <c r="AD4" s="90"/>
      <c r="AE4" s="90"/>
      <c r="AF4" s="90"/>
      <c r="AG4" s="90"/>
      <c r="AH4" s="90"/>
      <c r="AI4" s="90"/>
      <c r="AJ4" s="90"/>
      <c r="AK4" s="90"/>
      <c r="AL4" s="90"/>
      <c r="AM4" s="89"/>
      <c r="AN4" s="90"/>
      <c r="AO4" s="90"/>
      <c r="AP4" s="90"/>
      <c r="AQ4" s="89"/>
      <c r="AR4" s="90"/>
      <c r="AS4" s="90"/>
      <c r="AT4" s="90"/>
      <c r="AU4" s="89"/>
      <c r="AV4" s="90"/>
      <c r="AW4" s="90"/>
      <c r="AX4" s="90"/>
      <c r="AY4" s="89"/>
      <c r="AZ4" s="90"/>
      <c r="BA4" s="90"/>
      <c r="BB4" s="90"/>
      <c r="BC4" s="89"/>
      <c r="BD4" s="90"/>
      <c r="BE4" s="90"/>
      <c r="BF4" s="90"/>
      <c r="BG4" s="89"/>
      <c r="BH4" s="90"/>
      <c r="BI4" s="90"/>
      <c r="BJ4" s="90"/>
      <c r="BK4" s="89"/>
      <c r="BL4" s="90"/>
      <c r="BM4" s="90"/>
      <c r="BN4" s="90"/>
      <c r="BO4" s="89"/>
      <c r="BP4" s="90"/>
      <c r="BQ4" s="90"/>
      <c r="BR4" s="90"/>
      <c r="BS4" s="89"/>
      <c r="BT4" s="90"/>
      <c r="BU4" s="90"/>
      <c r="BV4" s="90"/>
      <c r="BW4" s="89"/>
      <c r="BX4" s="90"/>
      <c r="BY4" s="90"/>
      <c r="BZ4" s="90"/>
      <c r="CA4" s="89"/>
      <c r="CB4" s="90"/>
      <c r="CC4" s="90"/>
      <c r="CD4" s="90"/>
      <c r="CE4" s="89"/>
      <c r="CF4" s="90"/>
      <c r="CG4" s="90"/>
      <c r="CH4" s="90"/>
      <c r="CI4" s="90"/>
      <c r="CJ4" s="90"/>
      <c r="CK4" s="90"/>
      <c r="CL4" s="90"/>
      <c r="CM4" s="90"/>
      <c r="CN4" s="90"/>
      <c r="CO4" s="90"/>
      <c r="CP4" s="90"/>
      <c r="CQ4" s="90"/>
      <c r="CR4" s="90"/>
      <c r="CS4" s="90"/>
      <c r="CT4" s="90"/>
      <c r="CU4" s="90"/>
      <c r="CV4" s="90"/>
      <c r="CW4" s="90"/>
      <c r="CX4" s="90"/>
      <c r="CY4" s="90"/>
      <c r="CZ4" s="90"/>
      <c r="DA4" s="90"/>
      <c r="DB4" s="90"/>
      <c r="DC4" s="90"/>
      <c r="DD4" s="90"/>
      <c r="DE4" s="89"/>
      <c r="DF4" s="90"/>
      <c r="DG4" s="89"/>
      <c r="DH4" s="89"/>
      <c r="DI4" s="90"/>
      <c r="DJ4" s="93"/>
      <c r="DK4" s="90"/>
      <c r="DL4" s="90"/>
      <c r="DM4" s="89"/>
      <c r="DN4" s="90"/>
      <c r="DO4" s="89"/>
      <c r="DP4" s="90"/>
      <c r="DQ4" s="90"/>
      <c r="DR4" s="90"/>
      <c r="DS4" s="90"/>
      <c r="DT4" s="90"/>
      <c r="DU4" s="90"/>
      <c r="DV4" s="90"/>
      <c r="DW4" s="90"/>
      <c r="DX4" s="90"/>
      <c r="DY4" s="90"/>
      <c r="DZ4" s="90"/>
      <c r="EA4" s="90"/>
      <c r="EB4" s="90"/>
      <c r="EC4" s="90"/>
      <c r="ED4" s="90"/>
      <c r="EE4" s="90"/>
      <c r="EF4" s="90"/>
      <c r="EG4" s="90"/>
      <c r="EH4" s="90"/>
      <c r="EI4" s="90"/>
      <c r="EJ4" s="90"/>
      <c r="EK4" s="90"/>
      <c r="EL4" s="90"/>
      <c r="EM4" s="90"/>
      <c r="EN4" s="90"/>
      <c r="EO4" s="90"/>
      <c r="EP4" s="90"/>
      <c r="EQ4" s="90"/>
      <c r="ER4" s="90"/>
      <c r="ES4" s="90"/>
      <c r="ET4" s="90"/>
      <c r="EU4" s="90"/>
      <c r="EV4" s="90"/>
      <c r="EW4" s="90"/>
      <c r="EX4" s="90"/>
      <c r="EY4" s="90"/>
      <c r="EZ4" s="90"/>
      <c r="FA4" s="90"/>
      <c r="FB4" s="90"/>
      <c r="FC4" s="90"/>
      <c r="FD4" s="90"/>
      <c r="FE4" s="90"/>
      <c r="FF4" s="90"/>
      <c r="FG4" s="90"/>
      <c r="FH4" s="90"/>
      <c r="FI4" s="90"/>
      <c r="FJ4" s="90"/>
      <c r="FK4" s="90"/>
      <c r="FL4" s="90"/>
      <c r="FM4" s="90"/>
      <c r="FN4" s="90"/>
      <c r="FO4" s="90"/>
      <c r="FP4" s="90"/>
      <c r="FQ4" s="90"/>
      <c r="FR4" s="90"/>
      <c r="FS4" s="90"/>
      <c r="FT4" s="90"/>
      <c r="FU4" s="90"/>
      <c r="FV4" s="90"/>
      <c r="FW4" s="90"/>
      <c r="FX4" s="90"/>
      <c r="FY4" s="90"/>
      <c r="FZ4" s="90"/>
      <c r="GA4" s="90"/>
      <c r="GB4" s="90"/>
      <c r="GC4" s="90"/>
      <c r="GD4" s="90"/>
      <c r="GE4" s="90"/>
      <c r="GF4" s="90"/>
      <c r="GG4" s="90"/>
      <c r="GH4" s="90"/>
      <c r="GI4" s="90"/>
      <c r="GJ4" s="90"/>
      <c r="GK4" s="90"/>
      <c r="BLP4" s="106"/>
    </row>
    <row r="5" spans="1:193 1680:1680" ht="27.6" x14ac:dyDescent="0.2">
      <c r="A5" s="5"/>
      <c r="B5" s="105" t="s">
        <v>440</v>
      </c>
      <c r="C5" s="103" t="s">
        <v>439</v>
      </c>
      <c r="D5" s="105" t="s">
        <v>438</v>
      </c>
      <c r="E5" s="497" t="s">
        <v>946</v>
      </c>
      <c r="F5" s="498"/>
      <c r="G5" s="499"/>
      <c r="H5" s="104" t="s">
        <v>436</v>
      </c>
      <c r="I5" s="530" t="s">
        <v>1293</v>
      </c>
      <c r="J5" s="531"/>
      <c r="K5" s="531"/>
      <c r="L5" s="531"/>
      <c r="M5" s="531"/>
      <c r="N5" s="532"/>
      <c r="O5" s="505" t="s">
        <v>434</v>
      </c>
      <c r="P5" s="506"/>
      <c r="Q5" s="507">
        <v>45657</v>
      </c>
      <c r="R5" s="474"/>
      <c r="S5" s="102"/>
      <c r="T5" s="102"/>
      <c r="U5" s="508"/>
      <c r="V5" s="508"/>
      <c r="W5" s="509"/>
      <c r="X5" s="510"/>
      <c r="Y5" s="100"/>
      <c r="Z5" s="100"/>
      <c r="AA5" s="100"/>
      <c r="AB5" s="100"/>
      <c r="AC5" s="100"/>
      <c r="AD5" s="100"/>
      <c r="AE5" s="100"/>
      <c r="AF5" s="100"/>
      <c r="AG5" s="100"/>
      <c r="AH5" s="100"/>
      <c r="AI5" s="101"/>
      <c r="AJ5" s="101"/>
      <c r="AK5" s="100"/>
      <c r="AL5" s="100"/>
      <c r="AM5" s="100"/>
      <c r="AN5" s="101"/>
      <c r="AO5" s="101"/>
      <c r="AP5" s="100"/>
      <c r="AQ5" s="100"/>
      <c r="AR5" s="101"/>
      <c r="AS5" s="101"/>
      <c r="AT5" s="100"/>
      <c r="AU5" s="100"/>
      <c r="AV5" s="101"/>
      <c r="AW5" s="101"/>
      <c r="AX5" s="100"/>
      <c r="AY5" s="100"/>
      <c r="AZ5" s="101"/>
      <c r="BA5" s="101"/>
      <c r="BB5" s="100"/>
      <c r="BC5" s="100"/>
      <c r="BD5" s="101"/>
      <c r="BE5" s="101"/>
      <c r="BF5" s="100"/>
      <c r="BG5" s="100"/>
      <c r="BH5" s="101"/>
      <c r="BI5" s="101"/>
      <c r="BJ5" s="100"/>
      <c r="BK5" s="100"/>
      <c r="BL5" s="101"/>
      <c r="BM5" s="101"/>
      <c r="BN5" s="100"/>
      <c r="BO5" s="100"/>
      <c r="BP5" s="101"/>
      <c r="BQ5" s="101"/>
      <c r="BR5" s="100"/>
      <c r="BS5" s="100"/>
      <c r="BT5" s="101"/>
      <c r="BU5" s="101"/>
      <c r="BV5" s="100"/>
      <c r="BW5" s="100"/>
      <c r="BX5" s="101"/>
      <c r="BY5" s="101"/>
      <c r="BZ5" s="100"/>
      <c r="CA5" s="100"/>
      <c r="CB5" s="101"/>
      <c r="CC5" s="101"/>
      <c r="CD5" s="100"/>
      <c r="CE5" s="100"/>
      <c r="CF5" s="101"/>
      <c r="CG5" s="101"/>
      <c r="CH5" s="100"/>
      <c r="CI5" s="100"/>
      <c r="CJ5" s="100"/>
      <c r="CK5" s="100"/>
      <c r="CL5" s="100"/>
      <c r="CM5" s="100"/>
      <c r="CN5" s="100"/>
      <c r="CO5" s="100"/>
      <c r="CP5" s="100"/>
      <c r="CQ5" s="100"/>
      <c r="CR5" s="100"/>
      <c r="CS5" s="100"/>
      <c r="CT5" s="100"/>
      <c r="CU5" s="100"/>
      <c r="CV5" s="100"/>
      <c r="CW5" s="100"/>
      <c r="CX5" s="100"/>
      <c r="CY5" s="100"/>
      <c r="CZ5" s="100"/>
      <c r="DA5" s="100"/>
      <c r="DB5" s="67"/>
      <c r="DC5" s="67"/>
      <c r="DD5" s="67"/>
      <c r="DE5" s="67"/>
      <c r="DF5" s="100"/>
      <c r="DG5" s="100"/>
      <c r="DH5" s="100"/>
      <c r="DI5" s="100"/>
      <c r="DJ5" s="100"/>
      <c r="DK5" s="100"/>
      <c r="DL5" s="100"/>
      <c r="DM5" s="67"/>
      <c r="DN5" s="100"/>
      <c r="DO5" s="100"/>
      <c r="DP5" s="100"/>
      <c r="DQ5" s="100"/>
      <c r="DR5" s="100"/>
      <c r="DS5" s="100"/>
      <c r="DT5" s="100"/>
      <c r="DU5" s="100"/>
      <c r="DV5" s="100"/>
      <c r="DW5" s="100"/>
      <c r="DX5" s="100"/>
      <c r="DY5" s="100"/>
      <c r="DZ5" s="100"/>
      <c r="EA5" s="100"/>
      <c r="EB5" s="100"/>
      <c r="EC5" s="100"/>
      <c r="ED5" s="100"/>
      <c r="EE5" s="100"/>
      <c r="EF5" s="100"/>
      <c r="EG5" s="100"/>
      <c r="EH5" s="100"/>
      <c r="EI5" s="100"/>
      <c r="EJ5" s="100"/>
      <c r="EK5" s="100"/>
      <c r="EL5" s="100"/>
      <c r="EM5" s="100"/>
      <c r="EN5" s="100"/>
      <c r="EO5" s="100"/>
      <c r="EP5" s="100"/>
      <c r="EQ5" s="100"/>
      <c r="ER5" s="100"/>
      <c r="ES5" s="100"/>
      <c r="ET5" s="100"/>
      <c r="EU5" s="100"/>
      <c r="EV5" s="100"/>
      <c r="EW5" s="100"/>
      <c r="EX5" s="100"/>
      <c r="EY5" s="100"/>
      <c r="EZ5" s="100"/>
      <c r="FA5" s="100"/>
      <c r="FB5" s="100"/>
      <c r="FC5" s="100"/>
      <c r="FD5" s="100"/>
      <c r="FE5" s="100"/>
      <c r="FF5" s="100"/>
      <c r="FG5" s="100"/>
      <c r="FH5" s="100"/>
      <c r="FI5" s="100"/>
      <c r="FJ5" s="100"/>
      <c r="FK5" s="100"/>
      <c r="FL5" s="100"/>
      <c r="FM5" s="100"/>
      <c r="FN5" s="100"/>
      <c r="FO5" s="100"/>
      <c r="FP5" s="100"/>
      <c r="FQ5" s="100"/>
      <c r="FR5" s="100"/>
      <c r="FS5" s="100"/>
      <c r="FT5" s="100"/>
      <c r="FU5" s="100"/>
      <c r="FV5" s="100"/>
      <c r="FW5" s="100"/>
      <c r="FX5" s="100"/>
      <c r="FY5" s="100"/>
      <c r="FZ5" s="100"/>
      <c r="GA5" s="100"/>
      <c r="GB5" s="100"/>
      <c r="GC5" s="100"/>
      <c r="GD5" s="100"/>
      <c r="GE5" s="100"/>
      <c r="GF5" s="100"/>
      <c r="GG5" s="100"/>
      <c r="GH5" s="100"/>
      <c r="GI5" s="100"/>
      <c r="GJ5" s="5"/>
      <c r="GK5" s="5"/>
    </row>
    <row r="6" spans="1:193 1680:1680" x14ac:dyDescent="0.2">
      <c r="A6" s="5"/>
      <c r="B6" s="67"/>
      <c r="C6" s="100"/>
      <c r="D6" s="67"/>
      <c r="E6" s="67"/>
      <c r="F6" s="67"/>
      <c r="G6" s="101"/>
      <c r="H6" s="101"/>
      <c r="I6" s="100"/>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101"/>
      <c r="AJ6" s="101"/>
      <c r="AK6" s="100"/>
      <c r="AL6" s="100"/>
      <c r="AM6" s="100"/>
      <c r="AN6" s="101"/>
      <c r="AO6" s="101"/>
      <c r="AP6" s="100"/>
      <c r="AQ6" s="100"/>
      <c r="AR6" s="101"/>
      <c r="AS6" s="101"/>
      <c r="AT6" s="100"/>
      <c r="AU6" s="100"/>
      <c r="AV6" s="101"/>
      <c r="AW6" s="101"/>
      <c r="AX6" s="100"/>
      <c r="AY6" s="100"/>
      <c r="AZ6" s="101"/>
      <c r="BA6" s="101"/>
      <c r="BB6" s="100"/>
      <c r="BC6" s="100"/>
      <c r="BD6" s="101"/>
      <c r="BE6" s="101"/>
      <c r="BF6" s="100"/>
      <c r="BG6" s="100"/>
      <c r="BH6" s="101"/>
      <c r="BI6" s="101"/>
      <c r="BJ6" s="100"/>
      <c r="BK6" s="100"/>
      <c r="BL6" s="101"/>
      <c r="BM6" s="101"/>
      <c r="BN6" s="100"/>
      <c r="BO6" s="100"/>
      <c r="BP6" s="101"/>
      <c r="BQ6" s="101"/>
      <c r="BR6" s="100"/>
      <c r="BS6" s="100"/>
      <c r="BT6" s="101"/>
      <c r="BU6" s="101"/>
      <c r="BV6" s="100"/>
      <c r="BW6" s="100"/>
      <c r="BX6" s="101"/>
      <c r="BY6" s="101"/>
      <c r="BZ6" s="100"/>
      <c r="CA6" s="100"/>
      <c r="CB6" s="101"/>
      <c r="CC6" s="101"/>
      <c r="CD6" s="100"/>
      <c r="CE6" s="100"/>
      <c r="CF6" s="101"/>
      <c r="CG6" s="101"/>
      <c r="CH6" s="100"/>
      <c r="CI6" s="100"/>
      <c r="CJ6" s="100"/>
      <c r="CK6" s="100"/>
      <c r="CL6" s="100"/>
      <c r="CM6" s="100"/>
      <c r="CN6" s="100"/>
      <c r="CO6" s="100"/>
      <c r="CP6" s="100"/>
      <c r="CQ6" s="100"/>
      <c r="CR6" s="100"/>
      <c r="CS6" s="100"/>
      <c r="CT6" s="100"/>
      <c r="CU6" s="100"/>
      <c r="CV6" s="100"/>
      <c r="CW6" s="100"/>
      <c r="CX6" s="100"/>
      <c r="CY6" s="100"/>
      <c r="CZ6" s="100"/>
      <c r="DA6" s="100"/>
      <c r="DB6" s="67"/>
      <c r="DC6" s="67"/>
      <c r="DD6" s="67"/>
      <c r="DE6" s="67"/>
      <c r="DF6" s="100"/>
      <c r="DG6" s="100"/>
      <c r="DH6" s="100"/>
      <c r="DI6" s="100"/>
      <c r="DJ6" s="100"/>
      <c r="DK6" s="100"/>
      <c r="DL6" s="100"/>
      <c r="DM6" s="67"/>
      <c r="DN6" s="100"/>
      <c r="DO6" s="100"/>
      <c r="DP6" s="100"/>
      <c r="DQ6" s="100"/>
      <c r="DR6" s="100"/>
      <c r="DS6" s="100"/>
      <c r="DT6" s="100"/>
      <c r="DU6" s="100"/>
      <c r="DV6" s="100"/>
      <c r="DW6" s="100"/>
      <c r="DX6" s="100"/>
      <c r="DY6" s="100"/>
      <c r="DZ6" s="100"/>
      <c r="EA6" s="100"/>
      <c r="EB6" s="100"/>
      <c r="EC6" s="100"/>
      <c r="ED6" s="100"/>
      <c r="EE6" s="100"/>
      <c r="EF6" s="100"/>
      <c r="EG6" s="100"/>
      <c r="EH6" s="100"/>
      <c r="EI6" s="100"/>
      <c r="EJ6" s="100"/>
      <c r="EK6" s="100"/>
      <c r="EL6" s="100"/>
      <c r="EM6" s="100"/>
      <c r="EN6" s="100"/>
      <c r="EO6" s="100"/>
      <c r="EP6" s="100"/>
      <c r="EQ6" s="100"/>
      <c r="ER6" s="100"/>
      <c r="ES6" s="100"/>
      <c r="ET6" s="100"/>
      <c r="EU6" s="100"/>
      <c r="EV6" s="100"/>
      <c r="EW6" s="100"/>
      <c r="EX6" s="100"/>
      <c r="EY6" s="100"/>
      <c r="EZ6" s="100"/>
      <c r="FA6" s="100"/>
      <c r="FB6" s="100"/>
      <c r="FC6" s="100"/>
      <c r="FD6" s="100"/>
      <c r="FE6" s="100"/>
      <c r="FF6" s="100"/>
      <c r="FG6" s="100"/>
      <c r="FH6" s="100"/>
      <c r="FI6" s="100"/>
      <c r="FJ6" s="100"/>
      <c r="FK6" s="100"/>
      <c r="FL6" s="100"/>
      <c r="FM6" s="100"/>
      <c r="FN6" s="100"/>
      <c r="FO6" s="100"/>
      <c r="FP6" s="100"/>
      <c r="FQ6" s="100"/>
      <c r="FR6" s="100"/>
      <c r="FS6" s="100"/>
      <c r="FT6" s="100"/>
      <c r="FU6" s="100"/>
      <c r="FV6" s="100"/>
      <c r="FW6" s="100"/>
      <c r="FX6" s="100"/>
      <c r="FY6" s="100"/>
      <c r="FZ6" s="100"/>
      <c r="GA6" s="100"/>
      <c r="GB6" s="100"/>
      <c r="GC6" s="100"/>
      <c r="GD6" s="100"/>
      <c r="GE6" s="100"/>
      <c r="GF6" s="100"/>
      <c r="GG6" s="100"/>
      <c r="GH6" s="100"/>
      <c r="GI6" s="100"/>
      <c r="GJ6" s="5"/>
      <c r="GK6" s="5"/>
    </row>
    <row r="7" spans="1:193 1680:1680" s="5" customFormat="1" ht="13.2" x14ac:dyDescent="0.2">
      <c r="A7" s="89"/>
      <c r="B7" s="511" t="s">
        <v>433</v>
      </c>
      <c r="C7" s="512"/>
      <c r="D7" s="512"/>
      <c r="E7" s="512"/>
      <c r="F7" s="512"/>
      <c r="G7" s="512"/>
      <c r="H7" s="512"/>
      <c r="I7" s="99"/>
      <c r="J7" s="513" t="s">
        <v>432</v>
      </c>
      <c r="K7" s="513"/>
      <c r="L7" s="513"/>
      <c r="M7" s="513"/>
      <c r="N7" s="513"/>
      <c r="O7" s="513"/>
      <c r="P7" s="513"/>
      <c r="Q7" s="513"/>
      <c r="R7" s="513"/>
      <c r="S7" s="513"/>
      <c r="T7" s="513"/>
      <c r="U7" s="513"/>
      <c r="V7" s="513"/>
      <c r="W7" s="513"/>
      <c r="X7" s="513"/>
      <c r="Y7" s="513"/>
      <c r="Z7" s="513"/>
      <c r="AA7" s="513"/>
      <c r="AB7" s="513"/>
      <c r="AC7" s="503" t="s">
        <v>431</v>
      </c>
      <c r="AD7" s="503"/>
      <c r="AE7" s="503"/>
      <c r="AF7" s="503"/>
      <c r="AG7" s="503"/>
      <c r="AH7" s="503"/>
      <c r="AI7" s="504" t="s">
        <v>430</v>
      </c>
      <c r="AJ7" s="504"/>
      <c r="AK7" s="504"/>
      <c r="AL7" s="504"/>
      <c r="AM7" s="96"/>
      <c r="AN7" s="98" t="s">
        <v>429</v>
      </c>
      <c r="AO7" s="97"/>
      <c r="AP7" s="97"/>
      <c r="AQ7" s="96"/>
      <c r="AR7" s="97"/>
      <c r="AS7" s="97"/>
      <c r="AT7" s="97"/>
      <c r="AU7" s="96"/>
      <c r="AV7" s="97"/>
      <c r="AW7" s="97"/>
      <c r="AX7" s="97"/>
      <c r="AY7" s="96"/>
      <c r="AZ7" s="97"/>
      <c r="BA7" s="97"/>
      <c r="BB7" s="97"/>
      <c r="BC7" s="96"/>
      <c r="BD7" s="97"/>
      <c r="BE7" s="97"/>
      <c r="BF7" s="97"/>
      <c r="BG7" s="96"/>
      <c r="BH7" s="95"/>
      <c r="BI7" s="95"/>
      <c r="BJ7" s="95"/>
      <c r="BK7" s="96"/>
      <c r="BL7" s="95"/>
      <c r="BM7" s="95"/>
      <c r="BN7" s="95"/>
      <c r="BO7" s="96"/>
      <c r="BP7" s="95"/>
      <c r="BQ7" s="95"/>
      <c r="BR7" s="95"/>
      <c r="BS7" s="96"/>
      <c r="BT7" s="95"/>
      <c r="BU7" s="95"/>
      <c r="BV7" s="95"/>
      <c r="BW7" s="96"/>
      <c r="BX7" s="95"/>
      <c r="BY7" s="95"/>
      <c r="BZ7" s="95"/>
      <c r="CA7" s="96"/>
      <c r="CB7" s="95"/>
      <c r="CC7" s="95"/>
      <c r="CD7" s="95"/>
      <c r="CE7" s="96"/>
      <c r="CF7" s="95"/>
      <c r="CG7" s="95"/>
      <c r="CH7" s="95"/>
      <c r="CI7" s="95"/>
      <c r="CJ7" s="95"/>
      <c r="CK7" s="95"/>
      <c r="CL7" s="95"/>
      <c r="CM7" s="95"/>
      <c r="CN7" s="95"/>
      <c r="CO7" s="95"/>
      <c r="CP7" s="95"/>
      <c r="CQ7" s="95"/>
      <c r="CR7" s="95"/>
      <c r="CS7" s="95">
        <f>SUM(CS9:CS32)</f>
        <v>104</v>
      </c>
      <c r="CT7" s="95"/>
      <c r="CU7" s="95"/>
      <c r="CV7" s="95"/>
      <c r="CW7" s="95"/>
      <c r="CX7" s="94"/>
      <c r="CY7" s="94"/>
      <c r="CZ7" s="94"/>
      <c r="DA7" s="94"/>
      <c r="DB7" s="92"/>
      <c r="DC7" s="92"/>
      <c r="DD7" s="92"/>
      <c r="DE7" s="92"/>
      <c r="DF7" s="92"/>
      <c r="DG7" s="92"/>
      <c r="DH7" s="91"/>
      <c r="DI7" s="93">
        <f>IF(DA9&lt;0.6,1,4)</f>
        <v>4</v>
      </c>
      <c r="DJ7" s="92"/>
      <c r="DK7" s="92"/>
      <c r="DL7" s="92"/>
      <c r="DM7" s="92"/>
      <c r="DN7" s="92"/>
      <c r="DO7" s="92"/>
      <c r="DP7" s="92"/>
      <c r="DQ7" s="92"/>
      <c r="DR7" s="92"/>
      <c r="DS7" s="92"/>
      <c r="DT7" s="92"/>
      <c r="DU7" s="92"/>
      <c r="DV7" s="92"/>
      <c r="DW7" s="92"/>
      <c r="DX7" s="92"/>
      <c r="DY7" s="92"/>
      <c r="DZ7" s="92"/>
      <c r="EA7" s="92"/>
      <c r="EB7" s="92"/>
      <c r="EC7" s="92"/>
      <c r="ED7" s="92"/>
      <c r="EE7" s="92"/>
      <c r="EF7" s="92"/>
      <c r="EG7" s="92"/>
      <c r="EH7" s="92"/>
      <c r="EI7" s="92"/>
      <c r="EJ7" s="92"/>
      <c r="EK7" s="92"/>
      <c r="EL7" s="92"/>
      <c r="EM7" s="92"/>
      <c r="EN7" s="92"/>
      <c r="EO7" s="92"/>
      <c r="EP7" s="92"/>
      <c r="EQ7" s="92"/>
      <c r="ER7" s="92"/>
      <c r="ES7" s="92"/>
      <c r="ET7" s="92"/>
      <c r="EU7" s="92"/>
      <c r="EV7" s="92"/>
      <c r="EW7" s="92"/>
      <c r="EX7" s="92"/>
      <c r="EY7" s="92"/>
      <c r="EZ7" s="92"/>
      <c r="FA7" s="92"/>
      <c r="FB7" s="92"/>
      <c r="FC7" s="92"/>
      <c r="FD7" s="92"/>
      <c r="FE7" s="92"/>
      <c r="FF7" s="92"/>
      <c r="FG7" s="92"/>
      <c r="FH7" s="92"/>
      <c r="FI7" s="92"/>
      <c r="FJ7" s="92"/>
      <c r="FK7" s="92"/>
      <c r="FL7" s="92"/>
      <c r="FM7" s="92"/>
      <c r="FN7" s="92"/>
      <c r="FO7" s="92"/>
      <c r="FP7" s="92"/>
      <c r="FQ7" s="92"/>
      <c r="FR7" s="92"/>
      <c r="FS7" s="92"/>
      <c r="FT7" s="92"/>
      <c r="FU7" s="92"/>
      <c r="FV7" s="92"/>
      <c r="FW7" s="92"/>
      <c r="FX7" s="92"/>
      <c r="FY7" s="92"/>
      <c r="FZ7" s="92"/>
      <c r="GA7" s="92"/>
      <c r="GB7" s="92"/>
      <c r="GC7" s="92"/>
      <c r="GD7" s="92"/>
      <c r="GE7" s="92"/>
      <c r="GF7" s="92"/>
      <c r="GG7" s="92"/>
      <c r="GH7" s="92"/>
      <c r="GI7" s="91"/>
    </row>
    <row r="8" spans="1:193 1680:1680" s="66" customFormat="1" ht="61.2" x14ac:dyDescent="0.3">
      <c r="A8" s="88" t="s">
        <v>428</v>
      </c>
      <c r="B8" s="72" t="s">
        <v>427</v>
      </c>
      <c r="C8" s="72" t="s">
        <v>426</v>
      </c>
      <c r="D8" s="72" t="s">
        <v>425</v>
      </c>
      <c r="E8" s="72" t="s">
        <v>424</v>
      </c>
      <c r="F8" s="72" t="s">
        <v>423</v>
      </c>
      <c r="G8" s="72" t="s">
        <v>422</v>
      </c>
      <c r="H8" s="72" t="s">
        <v>421</v>
      </c>
      <c r="I8" s="72" t="s">
        <v>420</v>
      </c>
      <c r="J8" s="87" t="s">
        <v>419</v>
      </c>
      <c r="K8" s="87" t="s">
        <v>418</v>
      </c>
      <c r="L8" s="87" t="s">
        <v>417</v>
      </c>
      <c r="M8" s="87" t="s">
        <v>416</v>
      </c>
      <c r="N8" s="87" t="s">
        <v>415</v>
      </c>
      <c r="O8" s="87" t="s">
        <v>414</v>
      </c>
      <c r="P8" s="87" t="s">
        <v>413</v>
      </c>
      <c r="Q8" s="87" t="s">
        <v>412</v>
      </c>
      <c r="R8" s="87" t="s">
        <v>411</v>
      </c>
      <c r="S8" s="87" t="s">
        <v>410</v>
      </c>
      <c r="T8" s="87" t="s">
        <v>409</v>
      </c>
      <c r="U8" s="87" t="s">
        <v>408</v>
      </c>
      <c r="V8" s="87" t="s">
        <v>407</v>
      </c>
      <c r="W8" s="87" t="s">
        <v>406</v>
      </c>
      <c r="X8" s="87" t="s">
        <v>405</v>
      </c>
      <c r="Y8" s="87" t="s">
        <v>404</v>
      </c>
      <c r="Z8" s="87" t="s">
        <v>403</v>
      </c>
      <c r="AA8" s="87" t="s">
        <v>402</v>
      </c>
      <c r="AB8" s="87" t="s">
        <v>401</v>
      </c>
      <c r="AC8" s="72" t="s">
        <v>27</v>
      </c>
      <c r="AD8" s="72" t="s">
        <v>400</v>
      </c>
      <c r="AE8" s="72" t="s">
        <v>33</v>
      </c>
      <c r="AF8" s="72" t="s">
        <v>399</v>
      </c>
      <c r="AG8" s="72" t="s">
        <v>398</v>
      </c>
      <c r="AH8" s="72" t="s">
        <v>397</v>
      </c>
      <c r="AI8" s="72" t="s">
        <v>396</v>
      </c>
      <c r="AJ8" s="72" t="s">
        <v>395</v>
      </c>
      <c r="AK8" s="72" t="s">
        <v>394</v>
      </c>
      <c r="AL8" s="72" t="s">
        <v>393</v>
      </c>
      <c r="AM8" s="86" t="s">
        <v>392</v>
      </c>
      <c r="AN8" s="86" t="s">
        <v>391</v>
      </c>
      <c r="AO8" s="85" t="s">
        <v>390</v>
      </c>
      <c r="AP8" s="85" t="s">
        <v>389</v>
      </c>
      <c r="AQ8" s="84" t="s">
        <v>388</v>
      </c>
      <c r="AR8" s="84" t="s">
        <v>387</v>
      </c>
      <c r="AS8" s="72" t="s">
        <v>386</v>
      </c>
      <c r="AT8" s="72" t="s">
        <v>385</v>
      </c>
      <c r="AU8" s="83" t="s">
        <v>384</v>
      </c>
      <c r="AV8" s="82" t="s">
        <v>383</v>
      </c>
      <c r="AW8" s="82" t="s">
        <v>382</v>
      </c>
      <c r="AX8" s="82" t="s">
        <v>381</v>
      </c>
      <c r="AY8" s="81" t="s">
        <v>380</v>
      </c>
      <c r="AZ8" s="81" t="s">
        <v>379</v>
      </c>
      <c r="BA8" s="80" t="s">
        <v>378</v>
      </c>
      <c r="BB8" s="80" t="s">
        <v>377</v>
      </c>
      <c r="BC8" s="79" t="s">
        <v>376</v>
      </c>
      <c r="BD8" s="79" t="s">
        <v>375</v>
      </c>
      <c r="BE8" s="78" t="s">
        <v>374</v>
      </c>
      <c r="BF8" s="78" t="s">
        <v>373</v>
      </c>
      <c r="BG8" s="77" t="s">
        <v>372</v>
      </c>
      <c r="BH8" s="77" t="s">
        <v>371</v>
      </c>
      <c r="BI8" s="76" t="s">
        <v>370</v>
      </c>
      <c r="BJ8" s="76" t="s">
        <v>369</v>
      </c>
      <c r="BK8" s="75" t="s">
        <v>368</v>
      </c>
      <c r="BL8" s="75" t="s">
        <v>367</v>
      </c>
      <c r="BM8" s="74" t="s">
        <v>366</v>
      </c>
      <c r="BN8" s="74" t="s">
        <v>365</v>
      </c>
      <c r="BO8" s="83" t="s">
        <v>361</v>
      </c>
      <c r="BP8" s="83" t="s">
        <v>364</v>
      </c>
      <c r="BQ8" s="82" t="s">
        <v>363</v>
      </c>
      <c r="BR8" s="82" t="s">
        <v>362</v>
      </c>
      <c r="BS8" s="81" t="s">
        <v>361</v>
      </c>
      <c r="BT8" s="81" t="s">
        <v>360</v>
      </c>
      <c r="BU8" s="80" t="s">
        <v>359</v>
      </c>
      <c r="BV8" s="80" t="s">
        <v>358</v>
      </c>
      <c r="BW8" s="79" t="s">
        <v>357</v>
      </c>
      <c r="BX8" s="79" t="s">
        <v>356</v>
      </c>
      <c r="BY8" s="78" t="s">
        <v>355</v>
      </c>
      <c r="BZ8" s="78" t="s">
        <v>354</v>
      </c>
      <c r="CA8" s="77" t="s">
        <v>353</v>
      </c>
      <c r="CB8" s="77" t="s">
        <v>352</v>
      </c>
      <c r="CC8" s="76" t="s">
        <v>351</v>
      </c>
      <c r="CD8" s="76" t="s">
        <v>350</v>
      </c>
      <c r="CE8" s="75" t="s">
        <v>349</v>
      </c>
      <c r="CF8" s="75" t="s">
        <v>348</v>
      </c>
      <c r="CG8" s="74" t="s">
        <v>347</v>
      </c>
      <c r="CH8" s="74" t="s">
        <v>346</v>
      </c>
      <c r="CI8" s="74"/>
      <c r="CJ8" s="74"/>
      <c r="CK8" s="74"/>
      <c r="CL8" s="72" t="s">
        <v>345</v>
      </c>
      <c r="CM8" s="72" t="s">
        <v>344</v>
      </c>
      <c r="CN8" s="72" t="s">
        <v>343</v>
      </c>
      <c r="CO8" s="72" t="s">
        <v>342</v>
      </c>
      <c r="CP8" s="72" t="s">
        <v>341</v>
      </c>
      <c r="CQ8" s="72" t="s">
        <v>340</v>
      </c>
      <c r="CR8" s="73" t="s">
        <v>339</v>
      </c>
      <c r="CS8" s="73" t="s">
        <v>338</v>
      </c>
      <c r="CT8" s="73"/>
      <c r="CU8" s="72" t="s">
        <v>337</v>
      </c>
      <c r="CV8" s="72" t="s">
        <v>336</v>
      </c>
      <c r="CW8" s="71"/>
      <c r="CX8" s="71" t="s">
        <v>335</v>
      </c>
      <c r="CY8" s="71" t="s">
        <v>334</v>
      </c>
      <c r="CZ8" s="71" t="s">
        <v>333</v>
      </c>
      <c r="DA8" s="71" t="s">
        <v>332</v>
      </c>
      <c r="DB8" s="71" t="s">
        <v>331</v>
      </c>
      <c r="DC8" s="71" t="s">
        <v>330</v>
      </c>
      <c r="DD8" s="71" t="s">
        <v>329</v>
      </c>
      <c r="DE8" s="71" t="s">
        <v>328</v>
      </c>
      <c r="DF8" s="71" t="s">
        <v>327</v>
      </c>
      <c r="DG8" s="71" t="s">
        <v>326</v>
      </c>
      <c r="DH8" s="71"/>
      <c r="DI8" s="71" t="s">
        <v>325</v>
      </c>
      <c r="DJ8" s="71" t="s">
        <v>324</v>
      </c>
      <c r="DK8" s="71" t="s">
        <v>323</v>
      </c>
      <c r="DL8" s="71" t="s">
        <v>322</v>
      </c>
      <c r="DM8" s="71" t="s">
        <v>321</v>
      </c>
      <c r="DN8" s="71" t="s">
        <v>320</v>
      </c>
      <c r="DO8" s="71" t="s">
        <v>319</v>
      </c>
      <c r="DP8" s="71" t="s">
        <v>318</v>
      </c>
      <c r="DQ8" s="71" t="s">
        <v>317</v>
      </c>
      <c r="DR8" s="71" t="s">
        <v>316</v>
      </c>
      <c r="DS8" s="71" t="s">
        <v>315</v>
      </c>
      <c r="DT8" s="71" t="s">
        <v>314</v>
      </c>
      <c r="DU8" s="71" t="s">
        <v>313</v>
      </c>
      <c r="DV8" s="71" t="s">
        <v>312</v>
      </c>
      <c r="DW8" s="71" t="s">
        <v>311</v>
      </c>
      <c r="DX8" s="71" t="s">
        <v>310</v>
      </c>
      <c r="DY8" s="71" t="s">
        <v>309</v>
      </c>
      <c r="DZ8" s="71" t="s">
        <v>308</v>
      </c>
      <c r="EA8" s="71" t="s">
        <v>307</v>
      </c>
      <c r="EB8" s="71" t="s">
        <v>306</v>
      </c>
      <c r="EC8" s="71" t="s">
        <v>305</v>
      </c>
      <c r="ED8" s="71" t="s">
        <v>304</v>
      </c>
      <c r="EE8" s="71" t="s">
        <v>303</v>
      </c>
      <c r="EF8" s="71" t="s">
        <v>302</v>
      </c>
      <c r="EG8" s="71" t="s">
        <v>301</v>
      </c>
      <c r="EH8" s="71" t="s">
        <v>300</v>
      </c>
      <c r="EI8" s="71" t="s">
        <v>299</v>
      </c>
      <c r="EJ8" s="71" t="s">
        <v>298</v>
      </c>
      <c r="EK8" s="71" t="s">
        <v>297</v>
      </c>
      <c r="EL8" s="71" t="s">
        <v>296</v>
      </c>
      <c r="EM8" s="71" t="s">
        <v>295</v>
      </c>
      <c r="EN8" s="71" t="s">
        <v>294</v>
      </c>
      <c r="EO8" s="71" t="s">
        <v>293</v>
      </c>
      <c r="EP8" s="71" t="s">
        <v>292</v>
      </c>
      <c r="EQ8" s="71" t="s">
        <v>291</v>
      </c>
      <c r="ER8" s="71" t="s">
        <v>290</v>
      </c>
      <c r="ES8" s="71" t="s">
        <v>289</v>
      </c>
      <c r="ET8" s="71" t="s">
        <v>288</v>
      </c>
      <c r="EU8" s="71" t="s">
        <v>287</v>
      </c>
      <c r="EV8" s="71" t="s">
        <v>286</v>
      </c>
      <c r="EW8" s="71" t="s">
        <v>285</v>
      </c>
      <c r="EX8" s="71" t="s">
        <v>284</v>
      </c>
      <c r="EY8" s="71" t="s">
        <v>283</v>
      </c>
      <c r="EZ8" s="71" t="s">
        <v>282</v>
      </c>
      <c r="FA8" s="71" t="s">
        <v>281</v>
      </c>
      <c r="FB8" s="71" t="s">
        <v>280</v>
      </c>
      <c r="FC8" s="71" t="s">
        <v>279</v>
      </c>
      <c r="FD8" s="71" t="s">
        <v>278</v>
      </c>
      <c r="FE8" s="71" t="s">
        <v>277</v>
      </c>
      <c r="FF8" s="71" t="s">
        <v>276</v>
      </c>
      <c r="FG8" s="71" t="s">
        <v>275</v>
      </c>
      <c r="FH8" s="71" t="s">
        <v>274</v>
      </c>
      <c r="FI8" s="71" t="s">
        <v>273</v>
      </c>
      <c r="FJ8" s="71" t="s">
        <v>272</v>
      </c>
      <c r="FK8" s="71" t="s">
        <v>271</v>
      </c>
      <c r="FL8" s="71" t="s">
        <v>270</v>
      </c>
      <c r="FM8" s="71" t="s">
        <v>269</v>
      </c>
      <c r="FN8" s="71" t="s">
        <v>268</v>
      </c>
      <c r="FO8" s="71" t="s">
        <v>267</v>
      </c>
      <c r="FP8" s="71" t="s">
        <v>266</v>
      </c>
      <c r="FQ8" s="71" t="s">
        <v>265</v>
      </c>
      <c r="FR8" s="71" t="s">
        <v>264</v>
      </c>
      <c r="FS8" s="71" t="s">
        <v>263</v>
      </c>
      <c r="FT8" s="71" t="s">
        <v>262</v>
      </c>
      <c r="FU8" s="71" t="s">
        <v>261</v>
      </c>
      <c r="FV8" s="71" t="s">
        <v>260</v>
      </c>
      <c r="FW8" s="71" t="s">
        <v>259</v>
      </c>
      <c r="FX8" s="71" t="s">
        <v>258</v>
      </c>
      <c r="FY8" s="71" t="s">
        <v>257</v>
      </c>
      <c r="FZ8" s="71" t="s">
        <v>256</v>
      </c>
      <c r="GA8" s="71" t="s">
        <v>255</v>
      </c>
      <c r="GB8" s="71" t="s">
        <v>254</v>
      </c>
      <c r="GC8" s="71" t="s">
        <v>253</v>
      </c>
      <c r="GD8" s="71" t="s">
        <v>252</v>
      </c>
      <c r="GE8" s="71" t="s">
        <v>251</v>
      </c>
      <c r="GF8" s="71" t="s">
        <v>250</v>
      </c>
      <c r="GG8" s="71" t="s">
        <v>249</v>
      </c>
      <c r="GH8" s="71" t="s">
        <v>248</v>
      </c>
      <c r="GI8" s="70" t="s">
        <v>247</v>
      </c>
      <c r="GJ8" s="69"/>
      <c r="GK8" s="68"/>
    </row>
    <row r="9" spans="1:193 1680:1680" ht="142.80000000000001" x14ac:dyDescent="0.2">
      <c r="A9" s="62">
        <v>1</v>
      </c>
      <c r="B9" s="56" t="s">
        <v>937</v>
      </c>
      <c r="C9" s="65" t="s">
        <v>945</v>
      </c>
      <c r="D9" s="61" t="s">
        <v>205</v>
      </c>
      <c r="E9" s="59" t="s">
        <v>196</v>
      </c>
      <c r="F9" s="51" t="s">
        <v>222</v>
      </c>
      <c r="G9" s="55" t="s">
        <v>496</v>
      </c>
      <c r="H9" s="55" t="s">
        <v>175</v>
      </c>
      <c r="I9" s="58" t="s">
        <v>22</v>
      </c>
      <c r="J9" s="216" t="s">
        <v>53</v>
      </c>
      <c r="K9" s="58" t="s">
        <v>54</v>
      </c>
      <c r="L9" s="58" t="s">
        <v>54</v>
      </c>
      <c r="M9" s="58" t="s">
        <v>53</v>
      </c>
      <c r="N9" s="58" t="s">
        <v>54</v>
      </c>
      <c r="O9" s="58" t="s">
        <v>54</v>
      </c>
      <c r="P9" s="58" t="s">
        <v>53</v>
      </c>
      <c r="Q9" s="58" t="s">
        <v>53</v>
      </c>
      <c r="R9" s="58" t="s">
        <v>54</v>
      </c>
      <c r="S9" s="58" t="s">
        <v>54</v>
      </c>
      <c r="T9" s="58" t="s">
        <v>54</v>
      </c>
      <c r="U9" s="58" t="s">
        <v>54</v>
      </c>
      <c r="V9" s="58" t="s">
        <v>54</v>
      </c>
      <c r="W9" s="58" t="s">
        <v>54</v>
      </c>
      <c r="X9" s="58" t="s">
        <v>53</v>
      </c>
      <c r="Y9" s="58" t="s">
        <v>53</v>
      </c>
      <c r="Z9" s="58" t="s">
        <v>53</v>
      </c>
      <c r="AA9" s="58" t="s">
        <v>53</v>
      </c>
      <c r="AB9" s="58" t="s">
        <v>53</v>
      </c>
      <c r="AC9" s="57" t="str">
        <f t="shared" ref="AC9:AC32" si="0">I9</f>
        <v>3 - Media</v>
      </c>
      <c r="AD9" s="149">
        <f t="shared" ref="AD9:AD32" si="1">IFERROR(IF(I9="1 - Muy Baja",0.2,IF(I9="2 - Baja",0.4,IF(I9="3 - Media",0.6,IF(I9="4 - Alta",0.8,1)))),"")</f>
        <v>0.6</v>
      </c>
      <c r="AE9" s="57" t="str">
        <f t="shared" ref="AE9:AE32" si="2">CONCATENATE(CY9," - ",CZ9)</f>
        <v>4 - Mayor</v>
      </c>
      <c r="AF9" s="149">
        <f t="shared" ref="AF9:AF32" si="3">IFERROR(IF(CY9=1,0.2,IF(CY9=2,0.4,IF(CY9=3,0.6,IF(CY9=4,0.8,1)))),"")</f>
        <v>0.8</v>
      </c>
      <c r="AG9" s="56" t="str">
        <f>IFERROR(INDEX('[5]G PREDIAL'!$BLU$676:$BLY$680,MATCH(I9,'[5]G PREDIAL'!$BLS$676:$BLS$680,0),MATCH(AE9,'[5]G PREDIAL'!$BLU$674:$BLY$674,0)),"")</f>
        <v>ALTO</v>
      </c>
      <c r="AH9" s="149">
        <f t="shared" ref="AH9:AH32" si="4">AD9*AF9</f>
        <v>0.48</v>
      </c>
      <c r="AI9" s="65" t="s">
        <v>1291</v>
      </c>
      <c r="AJ9" s="51" t="s">
        <v>928</v>
      </c>
      <c r="AK9" s="59" t="s">
        <v>944</v>
      </c>
      <c r="AL9" s="59" t="s">
        <v>943</v>
      </c>
      <c r="AM9" s="51" t="s">
        <v>35</v>
      </c>
      <c r="AN9" s="54" t="s">
        <v>45</v>
      </c>
      <c r="AO9" s="54" t="s">
        <v>50</v>
      </c>
      <c r="AP9" s="51" t="s">
        <v>52</v>
      </c>
      <c r="AQ9" s="51" t="s">
        <v>35</v>
      </c>
      <c r="AR9" s="54" t="s">
        <v>45</v>
      </c>
      <c r="AS9" s="54" t="s">
        <v>50</v>
      </c>
      <c r="AT9" s="51" t="s">
        <v>52</v>
      </c>
      <c r="AU9" s="51" t="s">
        <v>35</v>
      </c>
      <c r="AV9" s="54" t="s">
        <v>46</v>
      </c>
      <c r="AW9" s="54" t="s">
        <v>50</v>
      </c>
      <c r="AX9" s="51" t="s">
        <v>52</v>
      </c>
      <c r="AY9" s="51" t="s">
        <v>35</v>
      </c>
      <c r="AZ9" s="54" t="s">
        <v>45</v>
      </c>
      <c r="BA9" s="54" t="s">
        <v>50</v>
      </c>
      <c r="BB9" s="51" t="s">
        <v>52</v>
      </c>
      <c r="BC9" s="51" t="s">
        <v>34</v>
      </c>
      <c r="BD9" s="54" t="s">
        <v>45</v>
      </c>
      <c r="BE9" s="54" t="s">
        <v>50</v>
      </c>
      <c r="BF9" s="51" t="s">
        <v>51</v>
      </c>
      <c r="BG9" s="51"/>
      <c r="BH9" s="54"/>
      <c r="BI9" s="54"/>
      <c r="BJ9" s="51"/>
      <c r="BK9" s="51"/>
      <c r="BL9" s="54"/>
      <c r="BM9" s="54"/>
      <c r="BN9" s="51"/>
      <c r="BO9" s="51"/>
      <c r="BP9" s="54"/>
      <c r="BQ9" s="54"/>
      <c r="BR9" s="51"/>
      <c r="BS9" s="51"/>
      <c r="BT9" s="54"/>
      <c r="BU9" s="54"/>
      <c r="BV9" s="51"/>
      <c r="BW9" s="51"/>
      <c r="BX9" s="54"/>
      <c r="BY9" s="54"/>
      <c r="BZ9" s="51"/>
      <c r="CA9" s="51"/>
      <c r="CB9" s="54"/>
      <c r="CC9" s="54"/>
      <c r="CD9" s="51"/>
      <c r="CE9" s="51"/>
      <c r="CF9" s="54"/>
      <c r="CG9" s="54"/>
      <c r="CH9" s="51"/>
      <c r="CI9" s="54"/>
      <c r="CJ9" s="54"/>
      <c r="CK9" s="51"/>
      <c r="CL9" s="53" t="str">
        <f>IFERROR(IF(GE9&lt;=1,"1 - Muy Baja",VLOOKUP(GE9,'[5]G PREDIAL'!$BLR$676:$BLS$680,2,0)),"")</f>
        <v>1 - Muy Baja</v>
      </c>
      <c r="CM9" s="165">
        <f t="shared" ref="CM9:CM32" si="5">GF9</f>
        <v>6.4799999999999996E-2</v>
      </c>
      <c r="CN9" s="53" t="str">
        <f>IFERROR(IF(GG9&lt;=1,"1 - Leve",HLOOKUP(GG9,'[5]G PREDIAL'!$BLU$673:$BLY$674,2,0)),"")</f>
        <v>3 - Moderado</v>
      </c>
      <c r="CO9" s="165">
        <f>GI9</f>
        <v>0.6</v>
      </c>
      <c r="CP9" s="52" t="str">
        <f t="shared" ref="CP9:CP32" si="6">IFERROR(INDEX($BLU$676:$BLY$680,MATCH(GE9,$BLR$676:$BLR$680,0),MATCH(GG9,$BLU$673:$BLY$673,0)),"")</f>
        <v>MODERADO</v>
      </c>
      <c r="CQ9" s="149">
        <f>CM9*CO9</f>
        <v>3.8879999999999998E-2</v>
      </c>
      <c r="CR9" s="63" t="s">
        <v>456</v>
      </c>
      <c r="CS9" s="52">
        <f>IF(CP9="BAJO",0.1,IF(CP9="MODERADO",3,5))</f>
        <v>3</v>
      </c>
      <c r="CT9" s="51"/>
      <c r="CU9" s="50"/>
      <c r="CV9" s="65" t="s">
        <v>1235</v>
      </c>
      <c r="CW9" s="158"/>
      <c r="CX9" s="47">
        <f t="shared" ref="CX9:CX32" si="7">COUNTIF(J9:AB9,"SI")</f>
        <v>10</v>
      </c>
      <c r="CY9" s="49">
        <f>IF(CX9&lt;6,3,IF(CX9&gt;11,5,4))</f>
        <v>4</v>
      </c>
      <c r="CZ9" s="47" t="str">
        <f>IF(CX9&lt;6,"Moderado",IF(CX9&gt;11,"Catastrófico","Mayor"))</f>
        <v>Mayor</v>
      </c>
      <c r="DA9" s="153">
        <f>IF(CY9=3,0.6,IF(CY9=4,0.8,1))</f>
        <v>0.8</v>
      </c>
      <c r="DB9" s="48">
        <f>IF(AN9="",0,IF(AN9="Automático",0.25,IF(AN9="Manual",0.15,0)))</f>
        <v>0.15</v>
      </c>
      <c r="DC9" s="48">
        <f t="shared" ref="DC9:DC32" si="8">IF(AI9="",0,IF(AO9="Preventivo",0.25,IF(AO9="Detectivo",0.15,IF(AO9="Correctivo",0.1,0))))</f>
        <v>0.25</v>
      </c>
      <c r="DD9" s="47">
        <f>IF(OR(AN9=0,AO9=0),0,DB9+DC9)</f>
        <v>0.4</v>
      </c>
      <c r="DE9" s="273">
        <f t="shared" ref="DE9:DE32" si="9">IF(DF9&gt;0.8,5,IF(DF9&gt;0.6,4,IF(DF9&gt;0.4,3,IF(DF9&gt;0.2,2,1))))</f>
        <v>2</v>
      </c>
      <c r="DF9" s="187">
        <f t="shared" ref="DF9:DF32" si="10">IF(OR(AP9="Ambos",AP9="Probabilidad"),$AD9-($AD9*$DD9),$AD9)</f>
        <v>0.36</v>
      </c>
      <c r="DG9" s="273">
        <f>IF(DI9&gt;0.8,5,IF(DI9&gt;0.6,4,3))</f>
        <v>4</v>
      </c>
      <c r="DH9" s="273"/>
      <c r="DI9" s="187">
        <f t="shared" ref="DI9:DI32" si="11">IF(OR(AP9="Ambos",AP9="Impacto"),$DA9-($DA9*$DD9),$DA9)</f>
        <v>0.8</v>
      </c>
      <c r="DJ9" s="48">
        <f t="shared" ref="DJ9:DJ32" si="12">IF(AR9="",0,IF(AR9="Automático",0.25,IF(AR9="Manual",0.15,0)))</f>
        <v>0.15</v>
      </c>
      <c r="DK9" s="48">
        <f t="shared" ref="DK9:DK32" si="13">IF(AS9="",0,IF(AS9="Preventivo",0.25,IF(AS9="Detectivo",0.15,IF(AS9="Correctivo",0.1,0))))</f>
        <v>0.25</v>
      </c>
      <c r="DL9" s="47">
        <f t="shared" ref="DL9:DL32" si="14">IF(OR(AR9=0,AS9=0),0,DJ9+DK9)</f>
        <v>0.4</v>
      </c>
      <c r="DM9" s="273">
        <f t="shared" ref="DM9:DM32" si="15">IF(DN9&gt;0.8,5,IF(DN9&gt;0.6,4,IF(DN9&gt;0.4,3,IF(DN9&gt;0.2,2,1))))</f>
        <v>2</v>
      </c>
      <c r="DN9" s="187">
        <f t="shared" ref="DN9:DN32" si="16">IF(OR(AT9="Ambos",AT9="Probabilidad"),DF9-(DF9*$DL9),DF9)</f>
        <v>0.216</v>
      </c>
      <c r="DO9" s="273">
        <f t="shared" ref="DO9:DO32" si="17">IF(DP9&gt;0.8,5,IF(DP9&gt;0.6,4,3))</f>
        <v>4</v>
      </c>
      <c r="DP9" s="187">
        <f t="shared" ref="DP9:DP32" si="18">IF(OR(AT9="Ambos",AT9="Impacto"),$DI9-($DI9*$DL9),$DI9)</f>
        <v>0.8</v>
      </c>
      <c r="DQ9" s="48">
        <f t="shared" ref="DQ9:DQ32" si="19">IF(AV9="",0,IF(AV9="Automático",0.25,IF(AV9="Manual",0.15,0)))</f>
        <v>0.25</v>
      </c>
      <c r="DR9" s="48">
        <f t="shared" ref="DR9:DR32" si="20">IF(AW9="",0,IF(AW9="Preventivo",0.25,IF(AW9="Detectivo",0.15,IF(AW9="Correctivo",0.1,0))))</f>
        <v>0.25</v>
      </c>
      <c r="DS9" s="47">
        <f t="shared" ref="DS9:DS32" si="21">IF(OR(AV9=0,AW9=0),0,DQ9+DR9)</f>
        <v>0.5</v>
      </c>
      <c r="DT9" s="273">
        <f t="shared" ref="DT9:DT32" si="22">IF(DU9&gt;0.8,5,IF(DU9&gt;0.6,4,IF(DU9&gt;0.4,3,IF(DU9&gt;0.2,2,1))))</f>
        <v>1</v>
      </c>
      <c r="DU9" s="187">
        <f t="shared" ref="DU9:DU32" si="23">IF(OR(AX9="Ambos",AX9="Probabilidad"),DN9-(DN9*$DS9),DN9)</f>
        <v>0.108</v>
      </c>
      <c r="DV9" s="273">
        <f t="shared" ref="DV9:DV32" si="24">IF(DW9&gt;0.8,5,IF(DW9&gt;0.6,4,3))</f>
        <v>4</v>
      </c>
      <c r="DW9" s="187">
        <f t="shared" ref="DW9:DW32" si="25">IF(OR(AX9="Ambos",AX9="Impacto"),$DP9-($DP9*$DS9),$DP9)</f>
        <v>0.8</v>
      </c>
      <c r="DX9" s="48">
        <f t="shared" ref="DX9:DX32" si="26">IF(AZ9="",0,IF(AZ9="Automático",0.25,IF(AZ9="Manual",0.15,0)))</f>
        <v>0.15</v>
      </c>
      <c r="DY9" s="48">
        <f>IF(BA9="",0,IF(BA9="Preventivo",0.25,IF(BA9="Detectivo",0.15,IF(BA11="Correctivo",0.1,0))))</f>
        <v>0.25</v>
      </c>
      <c r="DZ9" s="47">
        <f t="shared" ref="DZ9:DZ32" si="27">IF(OR(AZ9=0,BA9=0),0,DX9+DY9)</f>
        <v>0.4</v>
      </c>
      <c r="EA9" s="273">
        <f t="shared" ref="EA9:EA32" si="28">IF(EB9&gt;0.8,5,IF(EB9&gt;0.6,4,IF(EB9&gt;0.4,3,IF(EB9&gt;0.2,2,1))))</f>
        <v>1</v>
      </c>
      <c r="EB9" s="187">
        <f t="shared" ref="EB9:EB32" si="29">IF(OR(BB9="Ambos",BB9="Probabilidad"),DU9-(DU9*$DZ9),DU9)</f>
        <v>6.4799999999999996E-2</v>
      </c>
      <c r="EC9" s="273">
        <f t="shared" ref="EC9:EC32" si="30">IF(ED9&gt;0.8,5,IF(ED9&gt;0.6,4,3))</f>
        <v>4</v>
      </c>
      <c r="ED9" s="187">
        <f t="shared" ref="ED9:ED32" si="31">IF(OR(BB9="Ambos",BB9="Impacto"),$DW9-($DW9*$DZ9),$DW9)</f>
        <v>0.8</v>
      </c>
      <c r="EE9" s="48">
        <f t="shared" ref="EE9:EE32" si="32">IF(BD9="",0,IF(BD9="Automático",0.25,IF(BD9="Manual",0.15,0)))</f>
        <v>0.15</v>
      </c>
      <c r="EF9" s="48">
        <f t="shared" ref="EF9:EF32" si="33">IF(BE9="",0,IF(BE9="Preventivo",0.25,IF(BE9="Detectivo",0.15,IF(BE9="Correctivo",0.1,0))))</f>
        <v>0.25</v>
      </c>
      <c r="EG9" s="47">
        <f t="shared" ref="EG9:EG32" si="34">IF(OR(BD9=0,BE9=0),0,EE9+EF9)</f>
        <v>0.4</v>
      </c>
      <c r="EH9" s="273">
        <f t="shared" ref="EH9:EH32" si="35">IF(EI9&gt;0.8,5,IF(EI9&gt;0.6,4,IF(EI9&gt;0.4,3,IF(EI9&gt;0.2,2,1))))</f>
        <v>1</v>
      </c>
      <c r="EI9" s="187">
        <f t="shared" ref="EI9:EI32" si="36">IF(OR(BF9="Ambos",BF9="Probabilidad"),EB9-(EB9*$EG9),EB9)</f>
        <v>6.4799999999999996E-2</v>
      </c>
      <c r="EJ9" s="273">
        <f t="shared" ref="EJ9:EJ32" si="37">IF(EK9&gt;0.8,5,IF(EK9&gt;0.6,4,3))</f>
        <v>3</v>
      </c>
      <c r="EK9" s="187">
        <f t="shared" ref="EK9:EK32" si="38">IF(OR(BF9="Ambos",BF9="Impacto"),$ED9-($ED9*$EG9),$ED9)</f>
        <v>0.48</v>
      </c>
      <c r="EL9" s="48">
        <f t="shared" ref="EL9:EL32" si="39">IF(BH9="",0,IF(BH9="Automático",0.25,IF(BH9="Manual",0.15,0)))</f>
        <v>0</v>
      </c>
      <c r="EM9" s="48">
        <f t="shared" ref="EM9:EM32" si="40">IF(BI9="",0,IF(BI9="Preventivo",0.25,IF(BI9="Detectivo",0.15,IF(BI9="Correctivo",0.1,0))))</f>
        <v>0</v>
      </c>
      <c r="EN9" s="47">
        <f t="shared" ref="EN9:EN32" si="41">IF(OR(BH9=0,BI9=0),0,EL9+EM9)</f>
        <v>0</v>
      </c>
      <c r="EO9" s="273">
        <f t="shared" ref="EO9:EO32" si="42">IF(EP9&gt;0.8,5,IF(EP9&gt;0.6,4,IF(EP9&gt;0.4,3,IF(EP9&gt;0.2,2,1))))</f>
        <v>1</v>
      </c>
      <c r="EP9" s="187">
        <f t="shared" ref="EP9:EP32" si="43">IF(OR(BF9="Ambos",BF9="Probabilidad"),EI9-(EI9*$EN9),EI9)</f>
        <v>6.4799999999999996E-2</v>
      </c>
      <c r="EQ9" s="273">
        <f t="shared" ref="EQ9:EQ32" si="44">IF(ER9&gt;0.8,5,IF(ER9&gt;0.6,4,3))</f>
        <v>3</v>
      </c>
      <c r="ER9" s="187">
        <f t="shared" ref="ER9:ER32" si="45">IF(OR(BJ9="Ambos",BJ9="Impacto"),$EK9-($EK9*$EN9),$EK9)</f>
        <v>0.48</v>
      </c>
      <c r="ES9" s="48">
        <f t="shared" ref="ES9:ES32" si="46">IF(BL9="",0,IF(BL9="Automático",0.25,IF(BL9="Manual",0.15,0)))</f>
        <v>0</v>
      </c>
      <c r="ET9" s="48">
        <f t="shared" ref="ET9:ET32" si="47">IF(BM9="",0,IF(BM9="Preventivo",0.25,IF(BM9="Detectivo",0.15,IF(BM9="Correctivo",0.1,0))))</f>
        <v>0</v>
      </c>
      <c r="EU9" s="47">
        <f t="shared" ref="EU9:EU32" si="48">IF(OR(BL9=0,BM9=0),0,ES9+ET9)</f>
        <v>0</v>
      </c>
      <c r="EV9" s="273">
        <f t="shared" ref="EV9:EV32" si="49">IF(EW9&gt;0.8,5,IF(EW9&gt;0.6,4,IF(EW9&gt;0.4,3,IF(EW9&gt;0.2,2,1))))</f>
        <v>1</v>
      </c>
      <c r="EW9" s="187">
        <f t="shared" ref="EW9:EW32" si="50">IF(OR(BP9="Ambos",BP9="Probabilidad"),EP9-(EP9*$EU9),EP9)</f>
        <v>6.4799999999999996E-2</v>
      </c>
      <c r="EX9" s="273">
        <f t="shared" ref="EX9:EX32" si="51">IF(EY9&gt;0.8,5,IF(EY9&gt;0.6,4,3))</f>
        <v>3</v>
      </c>
      <c r="EY9" s="187">
        <f t="shared" ref="EY9:EY32" si="52">IF(OR(BN9="Ambos",BN9="Impacto"),$ER9-($ER9*$EU9),$ER9)</f>
        <v>0.48</v>
      </c>
      <c r="EZ9" s="48">
        <f t="shared" ref="EZ9:EZ32" si="53">IF(BP9="",0,IF(BP9="Automático",0.25,IF(BP9="Manual",0.15,0)))</f>
        <v>0</v>
      </c>
      <c r="FA9" s="48">
        <f t="shared" ref="FA9:FA32" si="54">IF(BQ9="",0,IF(BQ9="Preventivo",0.25,IF(BQ9="Detectivo",0.15,IF(BQ9="Correctivo",0.1,0))))</f>
        <v>0</v>
      </c>
      <c r="FB9" s="47">
        <f t="shared" ref="FB9:FB32" si="55">IF(OR(BP9=0,BQ9=0),0,EZ9+FA9)</f>
        <v>0</v>
      </c>
      <c r="FC9" s="273">
        <f t="shared" ref="FC9:FC32" si="56">IF(FD9&gt;0.8,5,IF(FD9&gt;0.6,4,IF(FD9&gt;0.4,3,IF(FD9&gt;0.2,2,1))))</f>
        <v>1</v>
      </c>
      <c r="FD9" s="187">
        <f t="shared" ref="FD9:FD32" si="57">IF(OR(BR9="Ambos",BR9="Probabilidad"),EW9-(EW9*$FB9),EW9)</f>
        <v>6.4799999999999996E-2</v>
      </c>
      <c r="FE9" s="273">
        <f t="shared" ref="FE9:FE32" si="58">IF(FF9&gt;0.8,5,IF(FF9&gt;0.6,4,3))</f>
        <v>3</v>
      </c>
      <c r="FF9" s="187">
        <f t="shared" ref="FF9:FF32" si="59">IF(OR(BR9="Ambos",BR9="Impacto"),$EY9-($EY9*$FB9),$EY9)</f>
        <v>0.48</v>
      </c>
      <c r="FG9" s="48">
        <f t="shared" ref="FG9:FG32" si="60">IF(BT9="",0,IF(BT9="Automático",0.25,IF(BT9="Manual",0.15,0)))</f>
        <v>0</v>
      </c>
      <c r="FH9" s="48">
        <f t="shared" ref="FH9:FH32" si="61">IF(BU9="",0,IF(BU9="Preventivo",0.25,IF(BU9="Detectivo",0.15,IF(BU9="Correctivo",0.1,0))))</f>
        <v>0</v>
      </c>
      <c r="FI9" s="47">
        <f t="shared" ref="FI9:FI32" si="62">IF(OR(BT9=0,BU9=0),0,FG9+FH9)</f>
        <v>0</v>
      </c>
      <c r="FJ9" s="273">
        <f t="shared" ref="FJ9:FJ32" si="63">IF(FK9&gt;0.8,5,IF(FK9&gt;0.6,4,IF(FK9&gt;0.4,3,IF(FK9&gt;0.2,2,1))))</f>
        <v>1</v>
      </c>
      <c r="FK9" s="187">
        <f t="shared" ref="FK9:FK32" si="64">IF(OR(BV9="Ambos",BV9="Probabilidad"),FD9-(FD9*$FI9),FD9)</f>
        <v>6.4799999999999996E-2</v>
      </c>
      <c r="FL9" s="273">
        <f t="shared" ref="FL9:FL32" si="65">IF(FM9&gt;0.8,5,IF(FM9&gt;0.6,4,3))</f>
        <v>3</v>
      </c>
      <c r="FM9" s="187">
        <f t="shared" ref="FM9:FM32" si="66">IF(OR(BV9="Ambos",BV9="Impacto"),$FF9-($FF9*$FI9),$FF9)</f>
        <v>0.48</v>
      </c>
      <c r="FN9" s="48">
        <f t="shared" ref="FN9:FN32" si="67">IF(BX9="",0,IF(BX9="Automático",0.25,IF(BX9="Manual",0.15,0)))</f>
        <v>0</v>
      </c>
      <c r="FO9" s="48">
        <f t="shared" ref="FO9:FO32" si="68">IF(BY9="",0,IF(BY9="Preventivo",0.25,IF(BY9="Detectivo",0.15,IF(BY9="Correctivo",0.1,0))))</f>
        <v>0</v>
      </c>
      <c r="FP9" s="47">
        <f t="shared" ref="FP9:FP32" si="69">IF(OR(BX9=0,BY9=0),0,FN9+FO9)</f>
        <v>0</v>
      </c>
      <c r="FQ9" s="273">
        <f t="shared" ref="FQ9:FQ32" si="70">IF(FR9&gt;0.8,5,IF(FR9&gt;0.6,4,IF(FR9&gt;0.4,3,IF(FR9&gt;0.2,2,1))))</f>
        <v>1</v>
      </c>
      <c r="FR9" s="187">
        <f t="shared" ref="FR9:FR32" si="71">IF(OR(BZ9="Ambos",BZ9="Probabilidad"),FK9-(FK9*$FP9),FK9)</f>
        <v>6.4799999999999996E-2</v>
      </c>
      <c r="FS9" s="273">
        <f t="shared" ref="FS9:FS32" si="72">IF(FT9&gt;0.8,5,IF(FT9&gt;0.6,4,3))</f>
        <v>3</v>
      </c>
      <c r="FT9" s="187">
        <f t="shared" ref="FT9:FT32" si="73">IF(OR(BZ9="Ambos",BZ9="Impacto"),$FM9-($FM9*$FP9),$FM9)</f>
        <v>0.48</v>
      </c>
      <c r="FU9" s="48">
        <f t="shared" ref="FU9:FU32" si="74">IF(CB9="",0,IF(CB9="Automático",0.25,IF(CB9="Manual",0.15,0)))</f>
        <v>0</v>
      </c>
      <c r="FV9" s="48">
        <f t="shared" ref="FV9:FV32" si="75">IF(CC9="",0,IF(CC9="Preventivo",0.25,IF(CC9="Detectivo",0.15,IF(CC9="Correctivo",0.1,0))))</f>
        <v>0</v>
      </c>
      <c r="FW9" s="47">
        <f t="shared" ref="FW9:FW32" si="76">IF(OR(CB9=0,CC9=0),0,FU9+FV9)</f>
        <v>0</v>
      </c>
      <c r="FX9" s="273">
        <f t="shared" ref="FX9:FX32" si="77">IF(FY9&gt;0.8,5,IF(FY9&gt;0.6,4,IF(FY9&gt;0.4,3,IF(FY9&gt;0.2,2,1))))</f>
        <v>1</v>
      </c>
      <c r="FY9" s="187">
        <f t="shared" ref="FY9:FY32" si="78">IF(OR(CD9="Ambos",CD9="Probabilidad"),FR9-(FR9*$FW9),FR9)</f>
        <v>6.4799999999999996E-2</v>
      </c>
      <c r="FZ9" s="273">
        <f t="shared" ref="FZ9:FZ32" si="79">IF(GA9&gt;0.8,5,IF(GA9&gt;0.6,4,3))</f>
        <v>3</v>
      </c>
      <c r="GA9" s="187">
        <f t="shared" ref="GA9:GA32" si="80">IF(OR(CD9="Ambos",CD9="Impacto"),$FT9-($FT9*$FW9),$FT9)</f>
        <v>0.48</v>
      </c>
      <c r="GB9" s="48">
        <f t="shared" ref="GB9:GB32" si="81">IF(CF9="",0,IF(CF9="Automático",0.25,IF(CF9="Manual",0.15,0)))</f>
        <v>0</v>
      </c>
      <c r="GC9" s="48">
        <f t="shared" ref="GC9:GC32" si="82">IF(CG9="",0,IF(CG9="Preventivo",0.25,IF(CG9="Detectivo",0.15,IF(CG9="Correctivo",0.1,0))))</f>
        <v>0</v>
      </c>
      <c r="GD9" s="47">
        <f t="shared" ref="GD9:GD32" si="83">IF(OR(CF9=0,CG9=0),0,GB9+GC9)</f>
        <v>0</v>
      </c>
      <c r="GE9" s="273">
        <f t="shared" ref="GE9:GE32" si="84">IF(GF9&gt;0.8,5,IF(GF9&gt;0.6,4,IF(GF9&gt;0.4,3,IF(GF9&gt;0.2,2,1))))</f>
        <v>1</v>
      </c>
      <c r="GF9" s="187">
        <f t="shared" ref="GF9:GF32" si="85">IF(OR(CH9="Ambos",CH9="Probabilidad"),FY9-(FY9*$GD9),FY9)</f>
        <v>6.4799999999999996E-2</v>
      </c>
      <c r="GG9" s="273">
        <f t="shared" ref="GG9:GG32" si="86">IF(GH9&gt;0.8,5,IF(GH9&gt;0.6,4,3))</f>
        <v>3</v>
      </c>
      <c r="GH9" s="187">
        <f t="shared" ref="GH9:GH32" si="87">IF(OR(CH9="Ambos",CH9="Impacto"),$GA9-($GA9*$GD9),$GA9)</f>
        <v>0.48</v>
      </c>
      <c r="GI9" s="187">
        <f>IF(GH9&lt;0.6,0.6,GH9)</f>
        <v>0.6</v>
      </c>
      <c r="GJ9" s="45"/>
      <c r="GK9" s="5"/>
    </row>
    <row r="10" spans="1:193 1680:1680" ht="142.80000000000001" x14ac:dyDescent="0.2">
      <c r="A10" s="62">
        <v>2</v>
      </c>
      <c r="B10" s="56" t="s">
        <v>937</v>
      </c>
      <c r="C10" s="65" t="s">
        <v>942</v>
      </c>
      <c r="D10" s="61" t="s">
        <v>206</v>
      </c>
      <c r="E10" s="59" t="s">
        <v>196</v>
      </c>
      <c r="F10" s="51" t="s">
        <v>220</v>
      </c>
      <c r="G10" s="55" t="s">
        <v>491</v>
      </c>
      <c r="H10" s="55" t="s">
        <v>175</v>
      </c>
      <c r="I10" s="58" t="s">
        <v>22</v>
      </c>
      <c r="J10" s="216" t="s">
        <v>53</v>
      </c>
      <c r="K10" s="58" t="s">
        <v>54</v>
      </c>
      <c r="L10" s="58" t="s">
        <v>54</v>
      </c>
      <c r="M10" s="58" t="s">
        <v>53</v>
      </c>
      <c r="N10" s="58" t="s">
        <v>54</v>
      </c>
      <c r="O10" s="58" t="s">
        <v>54</v>
      </c>
      <c r="P10" s="58" t="s">
        <v>53</v>
      </c>
      <c r="Q10" s="58" t="s">
        <v>53</v>
      </c>
      <c r="R10" s="58" t="s">
        <v>54</v>
      </c>
      <c r="S10" s="58" t="s">
        <v>54</v>
      </c>
      <c r="T10" s="58" t="s">
        <v>54</v>
      </c>
      <c r="U10" s="58" t="s">
        <v>54</v>
      </c>
      <c r="V10" s="58" t="s">
        <v>54</v>
      </c>
      <c r="W10" s="58" t="s">
        <v>54</v>
      </c>
      <c r="X10" s="58" t="s">
        <v>53</v>
      </c>
      <c r="Y10" s="58" t="s">
        <v>53</v>
      </c>
      <c r="Z10" s="58" t="s">
        <v>53</v>
      </c>
      <c r="AA10" s="58" t="s">
        <v>53</v>
      </c>
      <c r="AB10" s="58" t="s">
        <v>53</v>
      </c>
      <c r="AC10" s="57" t="str">
        <f t="shared" si="0"/>
        <v>3 - Media</v>
      </c>
      <c r="AD10" s="149">
        <f t="shared" si="1"/>
        <v>0.6</v>
      </c>
      <c r="AE10" s="393" t="str">
        <f t="shared" si="2"/>
        <v>4 - Mayor</v>
      </c>
      <c r="AF10" s="149">
        <f t="shared" si="3"/>
        <v>0.8</v>
      </c>
      <c r="AG10" s="56" t="str">
        <f>IFERROR(INDEX('[5]G PREDIAL'!$BLU$676:$BLY$680,MATCH(I10,'[5]G PREDIAL'!$BLS$676:$BLS$680,0),MATCH(AE10,'[5]G PREDIAL'!$BLU$674:$BLY$674,0)),"")</f>
        <v>ALTO</v>
      </c>
      <c r="AH10" s="149">
        <f t="shared" si="4"/>
        <v>0.48</v>
      </c>
      <c r="AI10" s="65" t="s">
        <v>1291</v>
      </c>
      <c r="AJ10" s="51" t="s">
        <v>928</v>
      </c>
      <c r="AK10" s="59" t="s">
        <v>941</v>
      </c>
      <c r="AL10" s="59" t="s">
        <v>940</v>
      </c>
      <c r="AM10" s="51" t="s">
        <v>35</v>
      </c>
      <c r="AN10" s="54" t="s">
        <v>45</v>
      </c>
      <c r="AO10" s="54" t="s">
        <v>50</v>
      </c>
      <c r="AP10" s="51" t="s">
        <v>52</v>
      </c>
      <c r="AQ10" s="51" t="s">
        <v>35</v>
      </c>
      <c r="AR10" s="54" t="s">
        <v>45</v>
      </c>
      <c r="AS10" s="54" t="s">
        <v>50</v>
      </c>
      <c r="AT10" s="51" t="s">
        <v>52</v>
      </c>
      <c r="AU10" s="51" t="s">
        <v>35</v>
      </c>
      <c r="AV10" s="54" t="s">
        <v>46</v>
      </c>
      <c r="AW10" s="54" t="s">
        <v>50</v>
      </c>
      <c r="AX10" s="51" t="s">
        <v>52</v>
      </c>
      <c r="AY10" s="51" t="s">
        <v>35</v>
      </c>
      <c r="AZ10" s="54" t="s">
        <v>45</v>
      </c>
      <c r="BA10" s="54" t="s">
        <v>50</v>
      </c>
      <c r="BB10" s="51" t="s">
        <v>52</v>
      </c>
      <c r="BC10" s="51" t="s">
        <v>34</v>
      </c>
      <c r="BD10" s="54" t="s">
        <v>45</v>
      </c>
      <c r="BE10" s="54" t="s">
        <v>50</v>
      </c>
      <c r="BF10" s="51" t="s">
        <v>51</v>
      </c>
      <c r="BG10" s="51"/>
      <c r="BH10" s="54"/>
      <c r="BI10" s="54"/>
      <c r="BJ10" s="51"/>
      <c r="BK10" s="51"/>
      <c r="BL10" s="54"/>
      <c r="BM10" s="54"/>
      <c r="BN10" s="51"/>
      <c r="BO10" s="51"/>
      <c r="BP10" s="54"/>
      <c r="BQ10" s="54"/>
      <c r="BR10" s="51"/>
      <c r="BS10" s="51"/>
      <c r="BT10" s="54"/>
      <c r="BU10" s="54"/>
      <c r="BV10" s="51"/>
      <c r="BW10" s="51"/>
      <c r="BX10" s="54"/>
      <c r="BY10" s="54"/>
      <c r="BZ10" s="51"/>
      <c r="CA10" s="51"/>
      <c r="CB10" s="54"/>
      <c r="CC10" s="54"/>
      <c r="CD10" s="51"/>
      <c r="CE10" s="51"/>
      <c r="CF10" s="54"/>
      <c r="CG10" s="54"/>
      <c r="CH10" s="51"/>
      <c r="CI10" s="54"/>
      <c r="CJ10" s="54"/>
      <c r="CK10" s="51"/>
      <c r="CL10" s="53" t="str">
        <f>IFERROR(IF(GE10&lt;=1,"1 - Muy Baja",VLOOKUP(GE10,'[5]G PREDIAL'!$BLR$676:$BLS$680,2,0)),"")</f>
        <v>1 - Muy Baja</v>
      </c>
      <c r="CM10" s="165">
        <f t="shared" si="5"/>
        <v>6.4799999999999996E-2</v>
      </c>
      <c r="CN10" s="53" t="str">
        <f>IFERROR(IF(GG10&lt;=1,"1 - Leve",HLOOKUP(GG10,'[5]G PREDIAL'!$BLU$673:$BLY$674,2,0)),"")</f>
        <v>3 - Moderado</v>
      </c>
      <c r="CO10" s="165">
        <f>GI10</f>
        <v>0.6</v>
      </c>
      <c r="CP10" s="52" t="str">
        <f t="shared" si="6"/>
        <v>MODERADO</v>
      </c>
      <c r="CQ10" s="149">
        <f>CM10*CO10</f>
        <v>3.8879999999999998E-2</v>
      </c>
      <c r="CR10" s="63" t="s">
        <v>233</v>
      </c>
      <c r="CS10" s="52">
        <f>IF(CP10="BAJO",0.1,IF(CP10="MODERADO",3,5))</f>
        <v>3</v>
      </c>
      <c r="CT10" s="51"/>
      <c r="CU10" s="50"/>
      <c r="CV10" s="65" t="s">
        <v>1235</v>
      </c>
      <c r="CW10" s="158"/>
      <c r="CX10" s="47">
        <f t="shared" si="7"/>
        <v>10</v>
      </c>
      <c r="CY10" s="49">
        <f>IF(CX10&lt;6,3,IF(CX10&gt;11,5,4))</f>
        <v>4</v>
      </c>
      <c r="CZ10" s="47" t="str">
        <f>IF(CX10&lt;6,"Moderado",IF(CX10&gt;11,"Catastrófico","Mayor"))</f>
        <v>Mayor</v>
      </c>
      <c r="DA10" s="153">
        <f>IF(CY10=3,0.6,IF(CY10=4,0.8,1))</f>
        <v>0.8</v>
      </c>
      <c r="DB10" s="48">
        <f>IF(AN10="",0,IF(AN10="Automático",0.25,IF(AN10="Manual",0.15,0)))</f>
        <v>0.15</v>
      </c>
      <c r="DC10" s="48">
        <f t="shared" si="8"/>
        <v>0.25</v>
      </c>
      <c r="DD10" s="47">
        <f>IF(OR(AN10=0,AO10=0),0,DB10+DC10)</f>
        <v>0.4</v>
      </c>
      <c r="DE10" s="273">
        <f t="shared" si="9"/>
        <v>2</v>
      </c>
      <c r="DF10" s="187">
        <f t="shared" si="10"/>
        <v>0.36</v>
      </c>
      <c r="DG10" s="273">
        <f>IF(DI10&gt;0.8,5,IF(DI10&gt;0.6,4,3))</f>
        <v>4</v>
      </c>
      <c r="DH10" s="273"/>
      <c r="DI10" s="187">
        <f t="shared" si="11"/>
        <v>0.8</v>
      </c>
      <c r="DJ10" s="48">
        <f t="shared" si="12"/>
        <v>0.15</v>
      </c>
      <c r="DK10" s="48">
        <f t="shared" si="13"/>
        <v>0.25</v>
      </c>
      <c r="DL10" s="47">
        <f t="shared" si="14"/>
        <v>0.4</v>
      </c>
      <c r="DM10" s="273">
        <f t="shared" si="15"/>
        <v>2</v>
      </c>
      <c r="DN10" s="187">
        <f t="shared" si="16"/>
        <v>0.216</v>
      </c>
      <c r="DO10" s="273">
        <f t="shared" si="17"/>
        <v>4</v>
      </c>
      <c r="DP10" s="187">
        <f t="shared" si="18"/>
        <v>0.8</v>
      </c>
      <c r="DQ10" s="48">
        <f t="shared" si="19"/>
        <v>0.25</v>
      </c>
      <c r="DR10" s="48">
        <f t="shared" si="20"/>
        <v>0.25</v>
      </c>
      <c r="DS10" s="47">
        <f t="shared" si="21"/>
        <v>0.5</v>
      </c>
      <c r="DT10" s="273">
        <f t="shared" si="22"/>
        <v>1</v>
      </c>
      <c r="DU10" s="187">
        <f t="shared" si="23"/>
        <v>0.108</v>
      </c>
      <c r="DV10" s="273">
        <f t="shared" si="24"/>
        <v>4</v>
      </c>
      <c r="DW10" s="187">
        <f t="shared" si="25"/>
        <v>0.8</v>
      </c>
      <c r="DX10" s="48">
        <f t="shared" si="26"/>
        <v>0.15</v>
      </c>
      <c r="DY10" s="48">
        <f>IF(BA10="",0,IF(BA10="Preventivo",0.25,IF(BA10="Detectivo",0.15,IF(BA12="Correctivo",0.1,0))))</f>
        <v>0.25</v>
      </c>
      <c r="DZ10" s="47">
        <f t="shared" si="27"/>
        <v>0.4</v>
      </c>
      <c r="EA10" s="273">
        <f t="shared" si="28"/>
        <v>1</v>
      </c>
      <c r="EB10" s="187">
        <f t="shared" si="29"/>
        <v>6.4799999999999996E-2</v>
      </c>
      <c r="EC10" s="273">
        <f t="shared" si="30"/>
        <v>4</v>
      </c>
      <c r="ED10" s="187">
        <f t="shared" si="31"/>
        <v>0.8</v>
      </c>
      <c r="EE10" s="48">
        <f t="shared" si="32"/>
        <v>0.15</v>
      </c>
      <c r="EF10" s="48">
        <f t="shared" si="33"/>
        <v>0.25</v>
      </c>
      <c r="EG10" s="47">
        <f t="shared" si="34"/>
        <v>0.4</v>
      </c>
      <c r="EH10" s="273">
        <f t="shared" si="35"/>
        <v>1</v>
      </c>
      <c r="EI10" s="187">
        <f t="shared" si="36"/>
        <v>6.4799999999999996E-2</v>
      </c>
      <c r="EJ10" s="273">
        <f t="shared" si="37"/>
        <v>3</v>
      </c>
      <c r="EK10" s="187">
        <f t="shared" si="38"/>
        <v>0.48</v>
      </c>
      <c r="EL10" s="48">
        <f t="shared" si="39"/>
        <v>0</v>
      </c>
      <c r="EM10" s="48">
        <f t="shared" si="40"/>
        <v>0</v>
      </c>
      <c r="EN10" s="47">
        <f t="shared" si="41"/>
        <v>0</v>
      </c>
      <c r="EO10" s="273">
        <f t="shared" si="42"/>
        <v>1</v>
      </c>
      <c r="EP10" s="187">
        <f t="shared" si="43"/>
        <v>6.4799999999999996E-2</v>
      </c>
      <c r="EQ10" s="273">
        <f t="shared" si="44"/>
        <v>3</v>
      </c>
      <c r="ER10" s="187">
        <f t="shared" si="45"/>
        <v>0.48</v>
      </c>
      <c r="ES10" s="48">
        <f t="shared" si="46"/>
        <v>0</v>
      </c>
      <c r="ET10" s="48">
        <f t="shared" si="47"/>
        <v>0</v>
      </c>
      <c r="EU10" s="47">
        <f t="shared" si="48"/>
        <v>0</v>
      </c>
      <c r="EV10" s="273">
        <f t="shared" si="49"/>
        <v>1</v>
      </c>
      <c r="EW10" s="187">
        <f t="shared" si="50"/>
        <v>6.4799999999999996E-2</v>
      </c>
      <c r="EX10" s="273">
        <f t="shared" si="51"/>
        <v>3</v>
      </c>
      <c r="EY10" s="187">
        <f t="shared" si="52"/>
        <v>0.48</v>
      </c>
      <c r="EZ10" s="48">
        <f t="shared" si="53"/>
        <v>0</v>
      </c>
      <c r="FA10" s="48">
        <f t="shared" si="54"/>
        <v>0</v>
      </c>
      <c r="FB10" s="47">
        <f t="shared" si="55"/>
        <v>0</v>
      </c>
      <c r="FC10" s="273">
        <f t="shared" si="56"/>
        <v>1</v>
      </c>
      <c r="FD10" s="187">
        <f t="shared" si="57"/>
        <v>6.4799999999999996E-2</v>
      </c>
      <c r="FE10" s="273">
        <f t="shared" si="58"/>
        <v>3</v>
      </c>
      <c r="FF10" s="187">
        <f t="shared" si="59"/>
        <v>0.48</v>
      </c>
      <c r="FG10" s="48">
        <f t="shared" si="60"/>
        <v>0</v>
      </c>
      <c r="FH10" s="48">
        <f t="shared" si="61"/>
        <v>0</v>
      </c>
      <c r="FI10" s="47">
        <f t="shared" si="62"/>
        <v>0</v>
      </c>
      <c r="FJ10" s="273">
        <f t="shared" si="63"/>
        <v>1</v>
      </c>
      <c r="FK10" s="187">
        <f t="shared" si="64"/>
        <v>6.4799999999999996E-2</v>
      </c>
      <c r="FL10" s="273">
        <f t="shared" si="65"/>
        <v>3</v>
      </c>
      <c r="FM10" s="187">
        <f t="shared" si="66"/>
        <v>0.48</v>
      </c>
      <c r="FN10" s="48">
        <f t="shared" si="67"/>
        <v>0</v>
      </c>
      <c r="FO10" s="48">
        <f t="shared" si="68"/>
        <v>0</v>
      </c>
      <c r="FP10" s="47">
        <f t="shared" si="69"/>
        <v>0</v>
      </c>
      <c r="FQ10" s="273">
        <f t="shared" si="70"/>
        <v>1</v>
      </c>
      <c r="FR10" s="187">
        <f t="shared" si="71"/>
        <v>6.4799999999999996E-2</v>
      </c>
      <c r="FS10" s="273">
        <f t="shared" si="72"/>
        <v>3</v>
      </c>
      <c r="FT10" s="187">
        <f t="shared" si="73"/>
        <v>0.48</v>
      </c>
      <c r="FU10" s="48">
        <f t="shared" si="74"/>
        <v>0</v>
      </c>
      <c r="FV10" s="48">
        <f t="shared" si="75"/>
        <v>0</v>
      </c>
      <c r="FW10" s="47">
        <f t="shared" si="76"/>
        <v>0</v>
      </c>
      <c r="FX10" s="273">
        <f t="shared" si="77"/>
        <v>1</v>
      </c>
      <c r="FY10" s="187">
        <f t="shared" si="78"/>
        <v>6.4799999999999996E-2</v>
      </c>
      <c r="FZ10" s="273">
        <f t="shared" si="79"/>
        <v>3</v>
      </c>
      <c r="GA10" s="187">
        <f t="shared" si="80"/>
        <v>0.48</v>
      </c>
      <c r="GB10" s="48">
        <f t="shared" si="81"/>
        <v>0</v>
      </c>
      <c r="GC10" s="48">
        <f t="shared" si="82"/>
        <v>0</v>
      </c>
      <c r="GD10" s="47">
        <f t="shared" si="83"/>
        <v>0</v>
      </c>
      <c r="GE10" s="273">
        <f t="shared" si="84"/>
        <v>1</v>
      </c>
      <c r="GF10" s="187">
        <f t="shared" si="85"/>
        <v>6.4799999999999996E-2</v>
      </c>
      <c r="GG10" s="273">
        <f t="shared" si="86"/>
        <v>3</v>
      </c>
      <c r="GH10" s="187">
        <f t="shared" si="87"/>
        <v>0.48</v>
      </c>
      <c r="GI10" s="187">
        <f>IF(GH10&lt;0.6,0.6,GH10)</f>
        <v>0.6</v>
      </c>
      <c r="GJ10" s="45"/>
      <c r="GK10" s="5"/>
    </row>
    <row r="11" spans="1:193 1680:1680" ht="142.80000000000001" x14ac:dyDescent="0.2">
      <c r="A11" s="62">
        <v>3</v>
      </c>
      <c r="B11" s="56" t="s">
        <v>937</v>
      </c>
      <c r="C11" s="65" t="s">
        <v>939</v>
      </c>
      <c r="D11" s="61" t="s">
        <v>205</v>
      </c>
      <c r="E11" s="59" t="s">
        <v>196</v>
      </c>
      <c r="F11" s="51" t="s">
        <v>222</v>
      </c>
      <c r="G11" s="55" t="s">
        <v>496</v>
      </c>
      <c r="H11" s="55" t="s">
        <v>175</v>
      </c>
      <c r="I11" s="58" t="s">
        <v>24</v>
      </c>
      <c r="J11" s="216" t="s">
        <v>53</v>
      </c>
      <c r="K11" s="58" t="s">
        <v>54</v>
      </c>
      <c r="L11" s="58" t="s">
        <v>54</v>
      </c>
      <c r="M11" s="58" t="s">
        <v>53</v>
      </c>
      <c r="N11" s="58" t="s">
        <v>54</v>
      </c>
      <c r="O11" s="58" t="s">
        <v>54</v>
      </c>
      <c r="P11" s="58" t="s">
        <v>53</v>
      </c>
      <c r="Q11" s="58" t="s">
        <v>53</v>
      </c>
      <c r="R11" s="58" t="s">
        <v>54</v>
      </c>
      <c r="S11" s="58" t="s">
        <v>54</v>
      </c>
      <c r="T11" s="58" t="s">
        <v>54</v>
      </c>
      <c r="U11" s="58" t="s">
        <v>54</v>
      </c>
      <c r="V11" s="58" t="s">
        <v>54</v>
      </c>
      <c r="W11" s="58" t="s">
        <v>54</v>
      </c>
      <c r="X11" s="58" t="s">
        <v>53</v>
      </c>
      <c r="Y11" s="58" t="s">
        <v>53</v>
      </c>
      <c r="Z11" s="58" t="s">
        <v>53</v>
      </c>
      <c r="AA11" s="58" t="s">
        <v>53</v>
      </c>
      <c r="AB11" s="58" t="s">
        <v>53</v>
      </c>
      <c r="AC11" s="57" t="str">
        <f t="shared" si="0"/>
        <v>4 - Alta</v>
      </c>
      <c r="AD11" s="149">
        <f t="shared" si="1"/>
        <v>0.8</v>
      </c>
      <c r="AE11" s="57" t="str">
        <f t="shared" si="2"/>
        <v>4 - Mayor</v>
      </c>
      <c r="AF11" s="149">
        <f t="shared" si="3"/>
        <v>0.8</v>
      </c>
      <c r="AG11" s="56" t="str">
        <f>IFERROR(INDEX('[5]G PREDIAL'!$BLU$676:$BLY$680,MATCH(I11,'[5]G PREDIAL'!$BLS$676:$BLS$680,0),MATCH(AE11,'[5]G PREDIAL'!$BLU$674:$BLY$674,0)),"")</f>
        <v>EXTREMO</v>
      </c>
      <c r="AH11" s="149">
        <f t="shared" si="4"/>
        <v>0.64000000000000012</v>
      </c>
      <c r="AI11" s="65" t="s">
        <v>938</v>
      </c>
      <c r="AJ11" s="51" t="s">
        <v>928</v>
      </c>
      <c r="AK11" s="55" t="s">
        <v>934</v>
      </c>
      <c r="AL11" s="55" t="s">
        <v>933</v>
      </c>
      <c r="AM11" s="51" t="s">
        <v>35</v>
      </c>
      <c r="AN11" s="54" t="s">
        <v>45</v>
      </c>
      <c r="AO11" s="54" t="s">
        <v>50</v>
      </c>
      <c r="AP11" s="51" t="s">
        <v>52</v>
      </c>
      <c r="AQ11" s="51" t="s">
        <v>35</v>
      </c>
      <c r="AR11" s="54" t="s">
        <v>45</v>
      </c>
      <c r="AS11" s="54" t="s">
        <v>50</v>
      </c>
      <c r="AT11" s="51" t="s">
        <v>52</v>
      </c>
      <c r="AU11" s="51"/>
      <c r="AV11" s="54"/>
      <c r="AW11" s="54"/>
      <c r="AX11" s="51"/>
      <c r="AY11" s="51"/>
      <c r="AZ11" s="54"/>
      <c r="BA11" s="54"/>
      <c r="BB11" s="51"/>
      <c r="BC11" s="51"/>
      <c r="BD11" s="54"/>
      <c r="BE11" s="54"/>
      <c r="BF11" s="51"/>
      <c r="BG11" s="51"/>
      <c r="BH11" s="54"/>
      <c r="BI11" s="54"/>
      <c r="BJ11" s="51"/>
      <c r="BK11" s="51"/>
      <c r="BL11" s="54"/>
      <c r="BM11" s="54"/>
      <c r="BN11" s="51"/>
      <c r="BO11" s="51"/>
      <c r="BP11" s="54"/>
      <c r="BQ11" s="54"/>
      <c r="BR11" s="51"/>
      <c r="BS11" s="51"/>
      <c r="BT11" s="54"/>
      <c r="BU11" s="54"/>
      <c r="BV11" s="51"/>
      <c r="BW11" s="51"/>
      <c r="BX11" s="54"/>
      <c r="BY11" s="54"/>
      <c r="BZ11" s="51"/>
      <c r="CA11" s="51"/>
      <c r="CB11" s="54"/>
      <c r="CC11" s="54"/>
      <c r="CD11" s="51"/>
      <c r="CE11" s="51"/>
      <c r="CF11" s="54"/>
      <c r="CG11" s="54"/>
      <c r="CH11" s="51"/>
      <c r="CI11" s="54"/>
      <c r="CJ11" s="54"/>
      <c r="CK11" s="51"/>
      <c r="CL11" s="53" t="str">
        <f>IFERROR(IF(GE11&lt;=1,"1 - Muy Baja",VLOOKUP(GE11,'[5]G PREDIAL'!$BLR$676:$BLS$680,2,0)),"")</f>
        <v>2 - Baja</v>
      </c>
      <c r="CM11" s="165">
        <f t="shared" si="5"/>
        <v>0.28799999999999998</v>
      </c>
      <c r="CN11" s="53" t="str">
        <f>IFERROR(IF(GG11&lt;=1,"1 - Leve",HLOOKUP(GG11,'[5]G PREDIAL'!$BLU$673:$BLY$674,2,0)),"")</f>
        <v>4 - Mayor</v>
      </c>
      <c r="CO11" s="165">
        <f t="shared" ref="CO11:CO32" si="88">GI11</f>
        <v>0.8</v>
      </c>
      <c r="CP11" s="52" t="str">
        <f t="shared" si="6"/>
        <v>MODERADO</v>
      </c>
      <c r="CQ11" s="149">
        <f t="shared" ref="CQ11:CQ32" si="89">CM11*CO11</f>
        <v>0.23039999999999999</v>
      </c>
      <c r="CR11" s="63" t="s">
        <v>456</v>
      </c>
      <c r="CS11" s="52">
        <f t="shared" ref="CS11:CS32" si="90">IF(CP11="BAJO",0.1,IF(CP11="MODERADO",3,5))</f>
        <v>3</v>
      </c>
      <c r="CT11" s="51"/>
      <c r="CU11" s="50"/>
      <c r="CV11" s="65" t="s">
        <v>1235</v>
      </c>
      <c r="CW11" s="158"/>
      <c r="CX11" s="47">
        <f t="shared" si="7"/>
        <v>10</v>
      </c>
      <c r="CY11" s="49">
        <f t="shared" ref="CY11:CY32" si="91">IF(CX11&lt;6,3,IF(CX11&gt;11,5,4))</f>
        <v>4</v>
      </c>
      <c r="CZ11" s="47" t="str">
        <f t="shared" ref="CZ11:CZ32" si="92">IF(CX11&lt;6,"Moderado",IF(CX11&gt;11,"Catastrófico","Mayor"))</f>
        <v>Mayor</v>
      </c>
      <c r="DA11" s="153">
        <f t="shared" ref="DA11:DA32" si="93">IF(CY11=3,0.6,IF(CY11=4,0.8,1))</f>
        <v>0.8</v>
      </c>
      <c r="DB11" s="48">
        <f t="shared" ref="DB11:DB32" si="94">IF(AN11="",0,IF(AN11="Automático",0.25,IF(AN11="Manual",0.15,0)))</f>
        <v>0.15</v>
      </c>
      <c r="DC11" s="48">
        <f t="shared" si="8"/>
        <v>0.25</v>
      </c>
      <c r="DD11" s="47">
        <f t="shared" ref="DD11:DD32" si="95">IF(OR(AN11=0,AO11=0),0,DB11+DC11)</f>
        <v>0.4</v>
      </c>
      <c r="DE11" s="273">
        <f t="shared" si="9"/>
        <v>3</v>
      </c>
      <c r="DF11" s="187">
        <f t="shared" si="10"/>
        <v>0.48</v>
      </c>
      <c r="DG11" s="273">
        <f t="shared" ref="DG11:DG32" si="96">IF(DI11&gt;0.8,5,IF(DI11&gt;0.6,4,3))</f>
        <v>4</v>
      </c>
      <c r="DH11" s="273"/>
      <c r="DI11" s="187">
        <f t="shared" si="11"/>
        <v>0.8</v>
      </c>
      <c r="DJ11" s="48">
        <f t="shared" si="12"/>
        <v>0.15</v>
      </c>
      <c r="DK11" s="48">
        <f t="shared" si="13"/>
        <v>0.25</v>
      </c>
      <c r="DL11" s="47">
        <f t="shared" si="14"/>
        <v>0.4</v>
      </c>
      <c r="DM11" s="273">
        <f t="shared" si="15"/>
        <v>2</v>
      </c>
      <c r="DN11" s="187">
        <f t="shared" si="16"/>
        <v>0.28799999999999998</v>
      </c>
      <c r="DO11" s="273">
        <f t="shared" si="17"/>
        <v>4</v>
      </c>
      <c r="DP11" s="187">
        <f t="shared" si="18"/>
        <v>0.8</v>
      </c>
      <c r="DQ11" s="48">
        <f t="shared" si="19"/>
        <v>0</v>
      </c>
      <c r="DR11" s="48">
        <f t="shared" si="20"/>
        <v>0</v>
      </c>
      <c r="DS11" s="47">
        <f t="shared" si="21"/>
        <v>0</v>
      </c>
      <c r="DT11" s="273">
        <f t="shared" si="22"/>
        <v>2</v>
      </c>
      <c r="DU11" s="187">
        <f t="shared" si="23"/>
        <v>0.28799999999999998</v>
      </c>
      <c r="DV11" s="273">
        <f t="shared" si="24"/>
        <v>4</v>
      </c>
      <c r="DW11" s="187">
        <f t="shared" si="25"/>
        <v>0.8</v>
      </c>
      <c r="DX11" s="48">
        <f t="shared" si="26"/>
        <v>0</v>
      </c>
      <c r="DY11" s="48">
        <f t="shared" ref="DY11:DY31" si="97">IF(BA11="",0,IF(BA11="Preventivo",0.25,IF(BA11="Detectivo",0.15,IF(BA12="Correctivo",0.1,0))))</f>
        <v>0</v>
      </c>
      <c r="DZ11" s="47">
        <f t="shared" si="27"/>
        <v>0</v>
      </c>
      <c r="EA11" s="273">
        <f t="shared" si="28"/>
        <v>2</v>
      </c>
      <c r="EB11" s="187">
        <f t="shared" si="29"/>
        <v>0.28799999999999998</v>
      </c>
      <c r="EC11" s="273">
        <f t="shared" si="30"/>
        <v>4</v>
      </c>
      <c r="ED11" s="187">
        <f t="shared" si="31"/>
        <v>0.8</v>
      </c>
      <c r="EE11" s="48">
        <f t="shared" si="32"/>
        <v>0</v>
      </c>
      <c r="EF11" s="48">
        <f t="shared" si="33"/>
        <v>0</v>
      </c>
      <c r="EG11" s="47">
        <f t="shared" si="34"/>
        <v>0</v>
      </c>
      <c r="EH11" s="273">
        <f t="shared" si="35"/>
        <v>2</v>
      </c>
      <c r="EI11" s="187">
        <f t="shared" si="36"/>
        <v>0.28799999999999998</v>
      </c>
      <c r="EJ11" s="273">
        <f t="shared" si="37"/>
        <v>4</v>
      </c>
      <c r="EK11" s="187">
        <f t="shared" si="38"/>
        <v>0.8</v>
      </c>
      <c r="EL11" s="48">
        <f t="shared" si="39"/>
        <v>0</v>
      </c>
      <c r="EM11" s="48">
        <f t="shared" si="40"/>
        <v>0</v>
      </c>
      <c r="EN11" s="47">
        <f t="shared" si="41"/>
        <v>0</v>
      </c>
      <c r="EO11" s="273">
        <f t="shared" si="42"/>
        <v>2</v>
      </c>
      <c r="EP11" s="187">
        <f t="shared" si="43"/>
        <v>0.28799999999999998</v>
      </c>
      <c r="EQ11" s="273">
        <f t="shared" si="44"/>
        <v>4</v>
      </c>
      <c r="ER11" s="187">
        <f t="shared" si="45"/>
        <v>0.8</v>
      </c>
      <c r="ES11" s="48">
        <f t="shared" si="46"/>
        <v>0</v>
      </c>
      <c r="ET11" s="48">
        <f t="shared" si="47"/>
        <v>0</v>
      </c>
      <c r="EU11" s="47">
        <f t="shared" si="48"/>
        <v>0</v>
      </c>
      <c r="EV11" s="273">
        <f t="shared" si="49"/>
        <v>2</v>
      </c>
      <c r="EW11" s="187">
        <f t="shared" si="50"/>
        <v>0.28799999999999998</v>
      </c>
      <c r="EX11" s="273">
        <f t="shared" si="51"/>
        <v>4</v>
      </c>
      <c r="EY11" s="187">
        <f t="shared" si="52"/>
        <v>0.8</v>
      </c>
      <c r="EZ11" s="48">
        <f t="shared" si="53"/>
        <v>0</v>
      </c>
      <c r="FA11" s="48">
        <f t="shared" si="54"/>
        <v>0</v>
      </c>
      <c r="FB11" s="47">
        <f t="shared" si="55"/>
        <v>0</v>
      </c>
      <c r="FC11" s="273">
        <f t="shared" si="56"/>
        <v>2</v>
      </c>
      <c r="FD11" s="187">
        <f t="shared" si="57"/>
        <v>0.28799999999999998</v>
      </c>
      <c r="FE11" s="273">
        <f t="shared" si="58"/>
        <v>4</v>
      </c>
      <c r="FF11" s="187">
        <f t="shared" si="59"/>
        <v>0.8</v>
      </c>
      <c r="FG11" s="48">
        <f t="shared" si="60"/>
        <v>0</v>
      </c>
      <c r="FH11" s="48">
        <f t="shared" si="61"/>
        <v>0</v>
      </c>
      <c r="FI11" s="47">
        <f t="shared" si="62"/>
        <v>0</v>
      </c>
      <c r="FJ11" s="273">
        <f t="shared" si="63"/>
        <v>2</v>
      </c>
      <c r="FK11" s="187">
        <f t="shared" si="64"/>
        <v>0.28799999999999998</v>
      </c>
      <c r="FL11" s="273">
        <f t="shared" si="65"/>
        <v>4</v>
      </c>
      <c r="FM11" s="187">
        <f t="shared" si="66"/>
        <v>0.8</v>
      </c>
      <c r="FN11" s="48">
        <f t="shared" si="67"/>
        <v>0</v>
      </c>
      <c r="FO11" s="48">
        <f t="shared" si="68"/>
        <v>0</v>
      </c>
      <c r="FP11" s="47">
        <f t="shared" si="69"/>
        <v>0</v>
      </c>
      <c r="FQ11" s="273">
        <f t="shared" si="70"/>
        <v>2</v>
      </c>
      <c r="FR11" s="187">
        <f t="shared" si="71"/>
        <v>0.28799999999999998</v>
      </c>
      <c r="FS11" s="273">
        <f t="shared" si="72"/>
        <v>4</v>
      </c>
      <c r="FT11" s="187">
        <f t="shared" si="73"/>
        <v>0.8</v>
      </c>
      <c r="FU11" s="48">
        <f t="shared" si="74"/>
        <v>0</v>
      </c>
      <c r="FV11" s="48">
        <f t="shared" si="75"/>
        <v>0</v>
      </c>
      <c r="FW11" s="47">
        <f t="shared" si="76"/>
        <v>0</v>
      </c>
      <c r="FX11" s="273">
        <f t="shared" si="77"/>
        <v>2</v>
      </c>
      <c r="FY11" s="187">
        <f t="shared" si="78"/>
        <v>0.28799999999999998</v>
      </c>
      <c r="FZ11" s="273">
        <f t="shared" si="79"/>
        <v>4</v>
      </c>
      <c r="GA11" s="187">
        <f t="shared" si="80"/>
        <v>0.8</v>
      </c>
      <c r="GB11" s="48">
        <f t="shared" si="81"/>
        <v>0</v>
      </c>
      <c r="GC11" s="48">
        <f t="shared" si="82"/>
        <v>0</v>
      </c>
      <c r="GD11" s="47">
        <f t="shared" si="83"/>
        <v>0</v>
      </c>
      <c r="GE11" s="273">
        <f t="shared" si="84"/>
        <v>2</v>
      </c>
      <c r="GF11" s="187">
        <f t="shared" si="85"/>
        <v>0.28799999999999998</v>
      </c>
      <c r="GG11" s="273">
        <f t="shared" si="86"/>
        <v>4</v>
      </c>
      <c r="GH11" s="187">
        <f t="shared" si="87"/>
        <v>0.8</v>
      </c>
      <c r="GI11" s="187">
        <f t="shared" ref="GI11:GI32" si="98">IF(GH11&lt;0.6,0.6,GH11)</f>
        <v>0.8</v>
      </c>
      <c r="GJ11" s="45"/>
    </row>
    <row r="12" spans="1:193 1680:1680" ht="142.80000000000001" x14ac:dyDescent="0.2">
      <c r="A12" s="62">
        <v>4</v>
      </c>
      <c r="B12" s="56" t="s">
        <v>937</v>
      </c>
      <c r="C12" s="65" t="s">
        <v>936</v>
      </c>
      <c r="D12" s="61" t="s">
        <v>206</v>
      </c>
      <c r="E12" s="59" t="s">
        <v>196</v>
      </c>
      <c r="F12" s="51" t="s">
        <v>223</v>
      </c>
      <c r="G12" s="55" t="s">
        <v>496</v>
      </c>
      <c r="H12" s="55" t="s">
        <v>175</v>
      </c>
      <c r="I12" s="58" t="s">
        <v>24</v>
      </c>
      <c r="J12" s="216" t="s">
        <v>53</v>
      </c>
      <c r="K12" s="58" t="s">
        <v>54</v>
      </c>
      <c r="L12" s="58" t="s">
        <v>54</v>
      </c>
      <c r="M12" s="58" t="s">
        <v>53</v>
      </c>
      <c r="N12" s="58" t="s">
        <v>54</v>
      </c>
      <c r="O12" s="58" t="s">
        <v>54</v>
      </c>
      <c r="P12" s="58" t="s">
        <v>53</v>
      </c>
      <c r="Q12" s="58" t="s">
        <v>53</v>
      </c>
      <c r="R12" s="58" t="s">
        <v>54</v>
      </c>
      <c r="S12" s="58" t="s">
        <v>54</v>
      </c>
      <c r="T12" s="58" t="s">
        <v>54</v>
      </c>
      <c r="U12" s="58" t="s">
        <v>54</v>
      </c>
      <c r="V12" s="58" t="s">
        <v>54</v>
      </c>
      <c r="W12" s="58" t="s">
        <v>54</v>
      </c>
      <c r="X12" s="58" t="s">
        <v>53</v>
      </c>
      <c r="Y12" s="58" t="s">
        <v>53</v>
      </c>
      <c r="Z12" s="58" t="s">
        <v>53</v>
      </c>
      <c r="AA12" s="58" t="s">
        <v>53</v>
      </c>
      <c r="AB12" s="58" t="s">
        <v>53</v>
      </c>
      <c r="AC12" s="57" t="str">
        <f t="shared" si="0"/>
        <v>4 - Alta</v>
      </c>
      <c r="AD12" s="149">
        <f t="shared" si="1"/>
        <v>0.8</v>
      </c>
      <c r="AE12" s="57" t="str">
        <f t="shared" si="2"/>
        <v>4 - Mayor</v>
      </c>
      <c r="AF12" s="149">
        <f t="shared" si="3"/>
        <v>0.8</v>
      </c>
      <c r="AG12" s="56" t="str">
        <f>IFERROR(INDEX('[5]G PREDIAL'!$BLU$676:$BLY$680,MATCH(I12,'[5]G PREDIAL'!$BLS$676:$BLS$680,0),MATCH(AE12,'[5]G PREDIAL'!$BLU$674:$BLY$674,0)),"")</f>
        <v>EXTREMO</v>
      </c>
      <c r="AH12" s="149">
        <f t="shared" si="4"/>
        <v>0.64000000000000012</v>
      </c>
      <c r="AI12" s="65" t="s">
        <v>935</v>
      </c>
      <c r="AJ12" s="51" t="s">
        <v>928</v>
      </c>
      <c r="AK12" s="55" t="s">
        <v>934</v>
      </c>
      <c r="AL12" s="55" t="s">
        <v>933</v>
      </c>
      <c r="AM12" s="51" t="s">
        <v>35</v>
      </c>
      <c r="AN12" s="54" t="s">
        <v>45</v>
      </c>
      <c r="AO12" s="54" t="s">
        <v>50</v>
      </c>
      <c r="AP12" s="51" t="s">
        <v>52</v>
      </c>
      <c r="AQ12" s="51" t="s">
        <v>35</v>
      </c>
      <c r="AR12" s="54" t="s">
        <v>46</v>
      </c>
      <c r="AS12" s="54" t="s">
        <v>50</v>
      </c>
      <c r="AT12" s="51" t="s">
        <v>51</v>
      </c>
      <c r="AU12" s="51"/>
      <c r="AV12" s="54"/>
      <c r="AW12" s="54"/>
      <c r="AX12" s="51"/>
      <c r="AY12" s="51"/>
      <c r="AZ12" s="54"/>
      <c r="BA12" s="54"/>
      <c r="BB12" s="51"/>
      <c r="BC12" s="51"/>
      <c r="BD12" s="54"/>
      <c r="BE12" s="54"/>
      <c r="BF12" s="51"/>
      <c r="BG12" s="51"/>
      <c r="BH12" s="54"/>
      <c r="BI12" s="54"/>
      <c r="BJ12" s="51"/>
      <c r="BK12" s="51"/>
      <c r="BL12" s="54"/>
      <c r="BM12" s="54"/>
      <c r="BN12" s="51"/>
      <c r="BO12" s="51"/>
      <c r="BP12" s="54"/>
      <c r="BQ12" s="54"/>
      <c r="BR12" s="51"/>
      <c r="BS12" s="51"/>
      <c r="BT12" s="54"/>
      <c r="BU12" s="54"/>
      <c r="BV12" s="51"/>
      <c r="BW12" s="51"/>
      <c r="BX12" s="54"/>
      <c r="BY12" s="54"/>
      <c r="BZ12" s="51"/>
      <c r="CA12" s="51"/>
      <c r="CB12" s="54"/>
      <c r="CC12" s="54"/>
      <c r="CD12" s="51"/>
      <c r="CE12" s="51"/>
      <c r="CF12" s="54"/>
      <c r="CG12" s="54"/>
      <c r="CH12" s="51"/>
      <c r="CI12" s="54"/>
      <c r="CJ12" s="54"/>
      <c r="CK12" s="51"/>
      <c r="CL12" s="53" t="str">
        <f>IFERROR(IF(GE12&lt;=1,"1 - Muy Baja",VLOOKUP(GE12,'[5]G PREDIAL'!$BLR$676:$BLS$680,2,0)),"")</f>
        <v>3 - Media</v>
      </c>
      <c r="CM12" s="165">
        <f t="shared" si="5"/>
        <v>0.48</v>
      </c>
      <c r="CN12" s="53" t="str">
        <f>IFERROR(IF(GG12&lt;=1,"1 - Leve",HLOOKUP(GG12,'[5]G PREDIAL'!$BLU$673:$BLY$674,2,0)),"")</f>
        <v>3 - Moderado</v>
      </c>
      <c r="CO12" s="165">
        <f t="shared" si="88"/>
        <v>0.6</v>
      </c>
      <c r="CP12" s="52" t="s">
        <v>15</v>
      </c>
      <c r="CQ12" s="149">
        <f t="shared" si="89"/>
        <v>0.28799999999999998</v>
      </c>
      <c r="CR12" s="63" t="s">
        <v>233</v>
      </c>
      <c r="CS12" s="52">
        <f t="shared" si="90"/>
        <v>3</v>
      </c>
      <c r="CT12" s="51"/>
      <c r="CU12" s="50"/>
      <c r="CV12" s="65" t="s">
        <v>1235</v>
      </c>
      <c r="CW12" s="158"/>
      <c r="CX12" s="47">
        <f t="shared" si="7"/>
        <v>10</v>
      </c>
      <c r="CY12" s="49">
        <f t="shared" si="91"/>
        <v>4</v>
      </c>
      <c r="CZ12" s="47" t="str">
        <f t="shared" si="92"/>
        <v>Mayor</v>
      </c>
      <c r="DA12" s="153">
        <f t="shared" si="93"/>
        <v>0.8</v>
      </c>
      <c r="DB12" s="48">
        <f t="shared" si="94"/>
        <v>0.15</v>
      </c>
      <c r="DC12" s="48">
        <f t="shared" si="8"/>
        <v>0.25</v>
      </c>
      <c r="DD12" s="47">
        <f t="shared" si="95"/>
        <v>0.4</v>
      </c>
      <c r="DE12" s="273">
        <f t="shared" si="9"/>
        <v>3</v>
      </c>
      <c r="DF12" s="187">
        <f t="shared" si="10"/>
        <v>0.48</v>
      </c>
      <c r="DG12" s="273">
        <f t="shared" si="96"/>
        <v>4</v>
      </c>
      <c r="DH12" s="273"/>
      <c r="DI12" s="187">
        <f t="shared" si="11"/>
        <v>0.8</v>
      </c>
      <c r="DJ12" s="48">
        <f t="shared" si="12"/>
        <v>0.25</v>
      </c>
      <c r="DK12" s="48">
        <f t="shared" si="13"/>
        <v>0.25</v>
      </c>
      <c r="DL12" s="47">
        <f t="shared" si="14"/>
        <v>0.5</v>
      </c>
      <c r="DM12" s="273">
        <f t="shared" si="15"/>
        <v>3</v>
      </c>
      <c r="DN12" s="187">
        <f t="shared" si="16"/>
        <v>0.48</v>
      </c>
      <c r="DO12" s="273">
        <f t="shared" si="17"/>
        <v>3</v>
      </c>
      <c r="DP12" s="187">
        <f t="shared" si="18"/>
        <v>0.4</v>
      </c>
      <c r="DQ12" s="48">
        <f t="shared" si="19"/>
        <v>0</v>
      </c>
      <c r="DR12" s="48">
        <f t="shared" si="20"/>
        <v>0</v>
      </c>
      <c r="DS12" s="47">
        <f t="shared" si="21"/>
        <v>0</v>
      </c>
      <c r="DT12" s="273">
        <f t="shared" si="22"/>
        <v>3</v>
      </c>
      <c r="DU12" s="187">
        <f t="shared" si="23"/>
        <v>0.48</v>
      </c>
      <c r="DV12" s="273">
        <f t="shared" si="24"/>
        <v>3</v>
      </c>
      <c r="DW12" s="187">
        <f t="shared" si="25"/>
        <v>0.4</v>
      </c>
      <c r="DX12" s="48">
        <f t="shared" si="26"/>
        <v>0</v>
      </c>
      <c r="DY12" s="48">
        <f t="shared" si="97"/>
        <v>0</v>
      </c>
      <c r="DZ12" s="47">
        <f t="shared" si="27"/>
        <v>0</v>
      </c>
      <c r="EA12" s="273">
        <f t="shared" si="28"/>
        <v>3</v>
      </c>
      <c r="EB12" s="187">
        <f t="shared" si="29"/>
        <v>0.48</v>
      </c>
      <c r="EC12" s="273">
        <f t="shared" si="30"/>
        <v>3</v>
      </c>
      <c r="ED12" s="187">
        <f t="shared" si="31"/>
        <v>0.4</v>
      </c>
      <c r="EE12" s="48">
        <f t="shared" si="32"/>
        <v>0</v>
      </c>
      <c r="EF12" s="48">
        <f t="shared" si="33"/>
        <v>0</v>
      </c>
      <c r="EG12" s="47">
        <f t="shared" si="34"/>
        <v>0</v>
      </c>
      <c r="EH12" s="273">
        <f t="shared" si="35"/>
        <v>3</v>
      </c>
      <c r="EI12" s="187">
        <f t="shared" si="36"/>
        <v>0.48</v>
      </c>
      <c r="EJ12" s="273">
        <f t="shared" si="37"/>
        <v>3</v>
      </c>
      <c r="EK12" s="187">
        <f t="shared" si="38"/>
        <v>0.4</v>
      </c>
      <c r="EL12" s="48">
        <f t="shared" si="39"/>
        <v>0</v>
      </c>
      <c r="EM12" s="48">
        <f t="shared" si="40"/>
        <v>0</v>
      </c>
      <c r="EN12" s="47">
        <f t="shared" si="41"/>
        <v>0</v>
      </c>
      <c r="EO12" s="273">
        <f t="shared" si="42"/>
        <v>3</v>
      </c>
      <c r="EP12" s="187">
        <f t="shared" si="43"/>
        <v>0.48</v>
      </c>
      <c r="EQ12" s="273">
        <f t="shared" si="44"/>
        <v>3</v>
      </c>
      <c r="ER12" s="187">
        <f t="shared" si="45"/>
        <v>0.4</v>
      </c>
      <c r="ES12" s="48">
        <f t="shared" si="46"/>
        <v>0</v>
      </c>
      <c r="ET12" s="48">
        <f t="shared" si="47"/>
        <v>0</v>
      </c>
      <c r="EU12" s="47">
        <f t="shared" si="48"/>
        <v>0</v>
      </c>
      <c r="EV12" s="273">
        <f t="shared" si="49"/>
        <v>3</v>
      </c>
      <c r="EW12" s="187">
        <f t="shared" si="50"/>
        <v>0.48</v>
      </c>
      <c r="EX12" s="273">
        <f t="shared" si="51"/>
        <v>3</v>
      </c>
      <c r="EY12" s="187">
        <f t="shared" si="52"/>
        <v>0.4</v>
      </c>
      <c r="EZ12" s="48">
        <f t="shared" si="53"/>
        <v>0</v>
      </c>
      <c r="FA12" s="48">
        <f t="shared" si="54"/>
        <v>0</v>
      </c>
      <c r="FB12" s="47">
        <f t="shared" si="55"/>
        <v>0</v>
      </c>
      <c r="FC12" s="273">
        <f t="shared" si="56"/>
        <v>3</v>
      </c>
      <c r="FD12" s="187">
        <f t="shared" si="57"/>
        <v>0.48</v>
      </c>
      <c r="FE12" s="273">
        <f t="shared" si="58"/>
        <v>3</v>
      </c>
      <c r="FF12" s="187">
        <f t="shared" si="59"/>
        <v>0.4</v>
      </c>
      <c r="FG12" s="48">
        <f t="shared" si="60"/>
        <v>0</v>
      </c>
      <c r="FH12" s="48">
        <f t="shared" si="61"/>
        <v>0</v>
      </c>
      <c r="FI12" s="47">
        <f t="shared" si="62"/>
        <v>0</v>
      </c>
      <c r="FJ12" s="273">
        <f t="shared" si="63"/>
        <v>3</v>
      </c>
      <c r="FK12" s="187">
        <f t="shared" si="64"/>
        <v>0.48</v>
      </c>
      <c r="FL12" s="273">
        <f t="shared" si="65"/>
        <v>3</v>
      </c>
      <c r="FM12" s="187">
        <f t="shared" si="66"/>
        <v>0.4</v>
      </c>
      <c r="FN12" s="48">
        <f t="shared" si="67"/>
        <v>0</v>
      </c>
      <c r="FO12" s="48">
        <f t="shared" si="68"/>
        <v>0</v>
      </c>
      <c r="FP12" s="47">
        <f t="shared" si="69"/>
        <v>0</v>
      </c>
      <c r="FQ12" s="273">
        <f t="shared" si="70"/>
        <v>3</v>
      </c>
      <c r="FR12" s="187">
        <f t="shared" si="71"/>
        <v>0.48</v>
      </c>
      <c r="FS12" s="273">
        <f t="shared" si="72"/>
        <v>3</v>
      </c>
      <c r="FT12" s="187">
        <f t="shared" si="73"/>
        <v>0.4</v>
      </c>
      <c r="FU12" s="48">
        <f t="shared" si="74"/>
        <v>0</v>
      </c>
      <c r="FV12" s="48">
        <f t="shared" si="75"/>
        <v>0</v>
      </c>
      <c r="FW12" s="47">
        <f t="shared" si="76"/>
        <v>0</v>
      </c>
      <c r="FX12" s="273">
        <f t="shared" si="77"/>
        <v>3</v>
      </c>
      <c r="FY12" s="187">
        <f t="shared" si="78"/>
        <v>0.48</v>
      </c>
      <c r="FZ12" s="273">
        <f t="shared" si="79"/>
        <v>3</v>
      </c>
      <c r="GA12" s="187">
        <f t="shared" si="80"/>
        <v>0.4</v>
      </c>
      <c r="GB12" s="48">
        <f t="shared" si="81"/>
        <v>0</v>
      </c>
      <c r="GC12" s="48">
        <f t="shared" si="82"/>
        <v>0</v>
      </c>
      <c r="GD12" s="47">
        <f t="shared" si="83"/>
        <v>0</v>
      </c>
      <c r="GE12" s="273">
        <f t="shared" si="84"/>
        <v>3</v>
      </c>
      <c r="GF12" s="187">
        <f t="shared" si="85"/>
        <v>0.48</v>
      </c>
      <c r="GG12" s="273">
        <f t="shared" si="86"/>
        <v>3</v>
      </c>
      <c r="GH12" s="187">
        <f t="shared" si="87"/>
        <v>0.4</v>
      </c>
      <c r="GI12" s="187">
        <f t="shared" si="98"/>
        <v>0.6</v>
      </c>
      <c r="GJ12" s="45"/>
    </row>
    <row r="13" spans="1:193 1680:1680" ht="142.80000000000001" x14ac:dyDescent="0.2">
      <c r="A13" s="62">
        <v>5</v>
      </c>
      <c r="B13" s="56" t="s">
        <v>931</v>
      </c>
      <c r="C13" s="6" t="s">
        <v>932</v>
      </c>
      <c r="D13" s="61" t="s">
        <v>206</v>
      </c>
      <c r="E13" s="59" t="s">
        <v>196</v>
      </c>
      <c r="F13" s="51" t="s">
        <v>223</v>
      </c>
      <c r="G13" s="55" t="s">
        <v>496</v>
      </c>
      <c r="H13" s="55" t="s">
        <v>175</v>
      </c>
      <c r="I13" s="58" t="s">
        <v>24</v>
      </c>
      <c r="J13" s="216" t="s">
        <v>53</v>
      </c>
      <c r="K13" s="58" t="s">
        <v>54</v>
      </c>
      <c r="L13" s="58" t="s">
        <v>54</v>
      </c>
      <c r="M13" s="58" t="s">
        <v>53</v>
      </c>
      <c r="N13" s="58" t="s">
        <v>54</v>
      </c>
      <c r="O13" s="58" t="s">
        <v>54</v>
      </c>
      <c r="P13" s="58" t="s">
        <v>53</v>
      </c>
      <c r="Q13" s="58" t="s">
        <v>53</v>
      </c>
      <c r="R13" s="58" t="s">
        <v>54</v>
      </c>
      <c r="S13" s="58" t="s">
        <v>54</v>
      </c>
      <c r="T13" s="58" t="s">
        <v>54</v>
      </c>
      <c r="U13" s="58" t="s">
        <v>54</v>
      </c>
      <c r="V13" s="58" t="s">
        <v>54</v>
      </c>
      <c r="W13" s="58" t="s">
        <v>54</v>
      </c>
      <c r="X13" s="58" t="s">
        <v>53</v>
      </c>
      <c r="Y13" s="58" t="s">
        <v>53</v>
      </c>
      <c r="Z13" s="58" t="s">
        <v>53</v>
      </c>
      <c r="AA13" s="58" t="s">
        <v>53</v>
      </c>
      <c r="AB13" s="58" t="s">
        <v>53</v>
      </c>
      <c r="AC13" s="57" t="str">
        <f t="shared" si="0"/>
        <v>4 - Alta</v>
      </c>
      <c r="AD13" s="149">
        <f t="shared" si="1"/>
        <v>0.8</v>
      </c>
      <c r="AE13" s="57" t="str">
        <f t="shared" si="2"/>
        <v>4 - Mayor</v>
      </c>
      <c r="AF13" s="149">
        <f t="shared" si="3"/>
        <v>0.8</v>
      </c>
      <c r="AG13" s="56" t="str">
        <f>IFERROR(INDEX('[5]G PREDIAL'!$BLU$676:$BLY$680,MATCH(I13,'[5]G PREDIAL'!$BLS$676:$BLS$680,0),MATCH(AE13,'[5]G PREDIAL'!$BLU$674:$BLY$674,0)),"")</f>
        <v>EXTREMO</v>
      </c>
      <c r="AH13" s="149">
        <f t="shared" si="4"/>
        <v>0.64000000000000012</v>
      </c>
      <c r="AI13" s="63" t="s">
        <v>929</v>
      </c>
      <c r="AJ13" s="51" t="s">
        <v>928</v>
      </c>
      <c r="AK13" s="55" t="s">
        <v>927</v>
      </c>
      <c r="AL13" s="55" t="s">
        <v>926</v>
      </c>
      <c r="AM13" s="51" t="s">
        <v>35</v>
      </c>
      <c r="AN13" s="360" t="s">
        <v>46</v>
      </c>
      <c r="AO13" s="54" t="s">
        <v>50</v>
      </c>
      <c r="AP13" s="51" t="s">
        <v>52</v>
      </c>
      <c r="AQ13" s="51" t="s">
        <v>35</v>
      </c>
      <c r="AR13" s="54" t="s">
        <v>45</v>
      </c>
      <c r="AS13" s="54" t="s">
        <v>50</v>
      </c>
      <c r="AT13" s="51" t="s">
        <v>52</v>
      </c>
      <c r="AU13" s="51" t="s">
        <v>35</v>
      </c>
      <c r="AV13" s="54" t="s">
        <v>45</v>
      </c>
      <c r="AW13" s="54" t="s">
        <v>50</v>
      </c>
      <c r="AX13" s="51" t="s">
        <v>52</v>
      </c>
      <c r="AY13" s="51" t="s">
        <v>35</v>
      </c>
      <c r="AZ13" s="54" t="s">
        <v>45</v>
      </c>
      <c r="BA13" s="54" t="s">
        <v>50</v>
      </c>
      <c r="BB13" s="51" t="s">
        <v>52</v>
      </c>
      <c r="BC13" s="51" t="s">
        <v>35</v>
      </c>
      <c r="BD13" s="54" t="s">
        <v>45</v>
      </c>
      <c r="BE13" s="54" t="s">
        <v>50</v>
      </c>
      <c r="BF13" s="51" t="s">
        <v>52</v>
      </c>
      <c r="BG13" s="51"/>
      <c r="BH13" s="54"/>
      <c r="BI13" s="54"/>
      <c r="BJ13" s="51"/>
      <c r="BK13" s="51"/>
      <c r="BL13" s="54"/>
      <c r="BM13" s="54"/>
      <c r="BN13" s="51"/>
      <c r="BO13" s="51"/>
      <c r="BP13" s="54"/>
      <c r="BQ13" s="54"/>
      <c r="BR13" s="51"/>
      <c r="BS13" s="51"/>
      <c r="BT13" s="54"/>
      <c r="BU13" s="54"/>
      <c r="BV13" s="51"/>
      <c r="BW13" s="51"/>
      <c r="BX13" s="54"/>
      <c r="BY13" s="54"/>
      <c r="BZ13" s="51"/>
      <c r="CA13" s="51"/>
      <c r="CB13" s="54"/>
      <c r="CC13" s="54"/>
      <c r="CD13" s="51"/>
      <c r="CE13" s="51"/>
      <c r="CF13" s="54"/>
      <c r="CG13" s="54"/>
      <c r="CH13" s="51"/>
      <c r="CI13" s="54"/>
      <c r="CJ13" s="54"/>
      <c r="CK13" s="51"/>
      <c r="CL13" s="53" t="str">
        <f>IFERROR(IF(GE13&lt;=1,"1 - Muy Baja",VLOOKUP(GE13,'[5]G PREDIAL'!$BLR$676:$BLS$680,2,0)),"")</f>
        <v>1 - Muy Baja</v>
      </c>
      <c r="CM13" s="165">
        <f t="shared" si="5"/>
        <v>5.183999999999999E-2</v>
      </c>
      <c r="CN13" s="53" t="str">
        <f>IFERROR(IF(GG13&lt;=1,"1 - Leve",HLOOKUP(GG13,'[5]G PREDIAL'!$BLU$673:$BLY$674,2,0)),"")</f>
        <v>4 - Mayor</v>
      </c>
      <c r="CO13" s="165">
        <f t="shared" si="88"/>
        <v>0.8</v>
      </c>
      <c r="CP13" s="52" t="str">
        <f t="shared" si="6"/>
        <v>MODERADO</v>
      </c>
      <c r="CQ13" s="149">
        <f t="shared" si="89"/>
        <v>4.1471999999999995E-2</v>
      </c>
      <c r="CR13" s="63" t="s">
        <v>233</v>
      </c>
      <c r="CS13" s="52">
        <f t="shared" si="90"/>
        <v>3</v>
      </c>
      <c r="CT13" s="51"/>
      <c r="CU13" s="50"/>
      <c r="CV13" s="65" t="s">
        <v>1235</v>
      </c>
      <c r="CW13" s="158"/>
      <c r="CX13" s="47">
        <f t="shared" si="7"/>
        <v>10</v>
      </c>
      <c r="CY13" s="49">
        <f t="shared" si="91"/>
        <v>4</v>
      </c>
      <c r="CZ13" s="47" t="str">
        <f t="shared" si="92"/>
        <v>Mayor</v>
      </c>
      <c r="DA13" s="153">
        <f t="shared" si="93"/>
        <v>0.8</v>
      </c>
      <c r="DB13" s="48">
        <f t="shared" si="94"/>
        <v>0.25</v>
      </c>
      <c r="DC13" s="48">
        <f t="shared" si="8"/>
        <v>0.25</v>
      </c>
      <c r="DD13" s="47">
        <f t="shared" si="95"/>
        <v>0.5</v>
      </c>
      <c r="DE13" s="273">
        <f t="shared" si="9"/>
        <v>2</v>
      </c>
      <c r="DF13" s="187">
        <f t="shared" si="10"/>
        <v>0.4</v>
      </c>
      <c r="DG13" s="273">
        <f t="shared" si="96"/>
        <v>4</v>
      </c>
      <c r="DH13" s="273"/>
      <c r="DI13" s="187">
        <f t="shared" si="11"/>
        <v>0.8</v>
      </c>
      <c r="DJ13" s="48">
        <f t="shared" si="12"/>
        <v>0.15</v>
      </c>
      <c r="DK13" s="48">
        <f t="shared" si="13"/>
        <v>0.25</v>
      </c>
      <c r="DL13" s="47">
        <f t="shared" si="14"/>
        <v>0.4</v>
      </c>
      <c r="DM13" s="273">
        <f t="shared" si="15"/>
        <v>2</v>
      </c>
      <c r="DN13" s="187">
        <f t="shared" si="16"/>
        <v>0.24</v>
      </c>
      <c r="DO13" s="273">
        <f t="shared" si="17"/>
        <v>4</v>
      </c>
      <c r="DP13" s="187">
        <f t="shared" si="18"/>
        <v>0.8</v>
      </c>
      <c r="DQ13" s="48">
        <f t="shared" si="19"/>
        <v>0.15</v>
      </c>
      <c r="DR13" s="48">
        <f t="shared" si="20"/>
        <v>0.25</v>
      </c>
      <c r="DS13" s="47">
        <f t="shared" si="21"/>
        <v>0.4</v>
      </c>
      <c r="DT13" s="273">
        <f t="shared" si="22"/>
        <v>1</v>
      </c>
      <c r="DU13" s="187">
        <f t="shared" si="23"/>
        <v>0.14399999999999999</v>
      </c>
      <c r="DV13" s="273">
        <f t="shared" si="24"/>
        <v>4</v>
      </c>
      <c r="DW13" s="187">
        <f t="shared" si="25"/>
        <v>0.8</v>
      </c>
      <c r="DX13" s="48">
        <f t="shared" si="26"/>
        <v>0.15</v>
      </c>
      <c r="DY13" s="48">
        <f t="shared" si="97"/>
        <v>0.25</v>
      </c>
      <c r="DZ13" s="47">
        <f t="shared" si="27"/>
        <v>0.4</v>
      </c>
      <c r="EA13" s="273">
        <f t="shared" si="28"/>
        <v>1</v>
      </c>
      <c r="EB13" s="187">
        <f t="shared" si="29"/>
        <v>8.6399999999999991E-2</v>
      </c>
      <c r="EC13" s="273">
        <f t="shared" si="30"/>
        <v>4</v>
      </c>
      <c r="ED13" s="187">
        <f t="shared" si="31"/>
        <v>0.8</v>
      </c>
      <c r="EE13" s="48">
        <f t="shared" si="32"/>
        <v>0.15</v>
      </c>
      <c r="EF13" s="48">
        <f t="shared" si="33"/>
        <v>0.25</v>
      </c>
      <c r="EG13" s="47">
        <f t="shared" si="34"/>
        <v>0.4</v>
      </c>
      <c r="EH13" s="273">
        <f t="shared" si="35"/>
        <v>1</v>
      </c>
      <c r="EI13" s="187">
        <f t="shared" si="36"/>
        <v>5.183999999999999E-2</v>
      </c>
      <c r="EJ13" s="273">
        <f t="shared" si="37"/>
        <v>4</v>
      </c>
      <c r="EK13" s="187">
        <f t="shared" si="38"/>
        <v>0.8</v>
      </c>
      <c r="EL13" s="48">
        <f t="shared" si="39"/>
        <v>0</v>
      </c>
      <c r="EM13" s="48">
        <f t="shared" si="40"/>
        <v>0</v>
      </c>
      <c r="EN13" s="47">
        <f t="shared" si="41"/>
        <v>0</v>
      </c>
      <c r="EO13" s="273">
        <f t="shared" si="42"/>
        <v>1</v>
      </c>
      <c r="EP13" s="187">
        <f t="shared" si="43"/>
        <v>5.183999999999999E-2</v>
      </c>
      <c r="EQ13" s="273">
        <f t="shared" si="44"/>
        <v>4</v>
      </c>
      <c r="ER13" s="187">
        <f t="shared" si="45"/>
        <v>0.8</v>
      </c>
      <c r="ES13" s="48">
        <f t="shared" si="46"/>
        <v>0</v>
      </c>
      <c r="ET13" s="48">
        <f t="shared" si="47"/>
        <v>0</v>
      </c>
      <c r="EU13" s="47">
        <f t="shared" si="48"/>
        <v>0</v>
      </c>
      <c r="EV13" s="273">
        <f t="shared" si="49"/>
        <v>1</v>
      </c>
      <c r="EW13" s="187">
        <f t="shared" si="50"/>
        <v>5.183999999999999E-2</v>
      </c>
      <c r="EX13" s="273">
        <f t="shared" si="51"/>
        <v>4</v>
      </c>
      <c r="EY13" s="187">
        <f t="shared" si="52"/>
        <v>0.8</v>
      </c>
      <c r="EZ13" s="48">
        <f t="shared" si="53"/>
        <v>0</v>
      </c>
      <c r="FA13" s="48">
        <f t="shared" si="54"/>
        <v>0</v>
      </c>
      <c r="FB13" s="47">
        <f t="shared" si="55"/>
        <v>0</v>
      </c>
      <c r="FC13" s="273">
        <f t="shared" si="56"/>
        <v>1</v>
      </c>
      <c r="FD13" s="187">
        <f t="shared" si="57"/>
        <v>5.183999999999999E-2</v>
      </c>
      <c r="FE13" s="273">
        <f t="shared" si="58"/>
        <v>4</v>
      </c>
      <c r="FF13" s="187">
        <f t="shared" si="59"/>
        <v>0.8</v>
      </c>
      <c r="FG13" s="48">
        <f t="shared" si="60"/>
        <v>0</v>
      </c>
      <c r="FH13" s="48">
        <f t="shared" si="61"/>
        <v>0</v>
      </c>
      <c r="FI13" s="47">
        <f t="shared" si="62"/>
        <v>0</v>
      </c>
      <c r="FJ13" s="273">
        <f t="shared" si="63"/>
        <v>1</v>
      </c>
      <c r="FK13" s="187">
        <f t="shared" si="64"/>
        <v>5.183999999999999E-2</v>
      </c>
      <c r="FL13" s="273">
        <f t="shared" si="65"/>
        <v>4</v>
      </c>
      <c r="FM13" s="187">
        <f t="shared" si="66"/>
        <v>0.8</v>
      </c>
      <c r="FN13" s="48">
        <f t="shared" si="67"/>
        <v>0</v>
      </c>
      <c r="FO13" s="48">
        <f t="shared" si="68"/>
        <v>0</v>
      </c>
      <c r="FP13" s="47">
        <f t="shared" si="69"/>
        <v>0</v>
      </c>
      <c r="FQ13" s="273">
        <f t="shared" si="70"/>
        <v>1</v>
      </c>
      <c r="FR13" s="187">
        <f t="shared" si="71"/>
        <v>5.183999999999999E-2</v>
      </c>
      <c r="FS13" s="273">
        <f t="shared" si="72"/>
        <v>4</v>
      </c>
      <c r="FT13" s="187">
        <f t="shared" si="73"/>
        <v>0.8</v>
      </c>
      <c r="FU13" s="48">
        <f t="shared" si="74"/>
        <v>0</v>
      </c>
      <c r="FV13" s="48">
        <f t="shared" si="75"/>
        <v>0</v>
      </c>
      <c r="FW13" s="47">
        <f t="shared" si="76"/>
        <v>0</v>
      </c>
      <c r="FX13" s="273">
        <f t="shared" si="77"/>
        <v>1</v>
      </c>
      <c r="FY13" s="187">
        <f t="shared" si="78"/>
        <v>5.183999999999999E-2</v>
      </c>
      <c r="FZ13" s="273">
        <f t="shared" si="79"/>
        <v>4</v>
      </c>
      <c r="GA13" s="187">
        <f t="shared" si="80"/>
        <v>0.8</v>
      </c>
      <c r="GB13" s="48">
        <f t="shared" si="81"/>
        <v>0</v>
      </c>
      <c r="GC13" s="48">
        <f t="shared" si="82"/>
        <v>0</v>
      </c>
      <c r="GD13" s="47">
        <f t="shared" si="83"/>
        <v>0</v>
      </c>
      <c r="GE13" s="273">
        <f t="shared" si="84"/>
        <v>1</v>
      </c>
      <c r="GF13" s="187">
        <f t="shared" si="85"/>
        <v>5.183999999999999E-2</v>
      </c>
      <c r="GG13" s="273">
        <f t="shared" si="86"/>
        <v>4</v>
      </c>
      <c r="GH13" s="187">
        <f t="shared" si="87"/>
        <v>0.8</v>
      </c>
      <c r="GI13" s="187">
        <f t="shared" si="98"/>
        <v>0.8</v>
      </c>
      <c r="GJ13" s="45"/>
    </row>
    <row r="14" spans="1:193 1680:1680" ht="142.80000000000001" x14ac:dyDescent="0.2">
      <c r="A14" s="62">
        <v>6</v>
      </c>
      <c r="B14" s="56" t="s">
        <v>931</v>
      </c>
      <c r="C14" s="6" t="s">
        <v>930</v>
      </c>
      <c r="D14" s="61" t="s">
        <v>205</v>
      </c>
      <c r="E14" s="59" t="s">
        <v>196</v>
      </c>
      <c r="F14" s="51" t="s">
        <v>223</v>
      </c>
      <c r="G14" s="55" t="s">
        <v>496</v>
      </c>
      <c r="H14" s="55" t="s">
        <v>175</v>
      </c>
      <c r="I14" s="58" t="s">
        <v>24</v>
      </c>
      <c r="J14" s="216" t="s">
        <v>53</v>
      </c>
      <c r="K14" s="58" t="s">
        <v>54</v>
      </c>
      <c r="L14" s="58" t="s">
        <v>54</v>
      </c>
      <c r="M14" s="58" t="s">
        <v>53</v>
      </c>
      <c r="N14" s="58" t="s">
        <v>54</v>
      </c>
      <c r="O14" s="58" t="s">
        <v>54</v>
      </c>
      <c r="P14" s="58" t="s">
        <v>53</v>
      </c>
      <c r="Q14" s="58" t="s">
        <v>53</v>
      </c>
      <c r="R14" s="58" t="s">
        <v>54</v>
      </c>
      <c r="S14" s="58" t="s">
        <v>54</v>
      </c>
      <c r="T14" s="58" t="s">
        <v>54</v>
      </c>
      <c r="U14" s="58" t="s">
        <v>54</v>
      </c>
      <c r="V14" s="58" t="s">
        <v>54</v>
      </c>
      <c r="W14" s="58" t="s">
        <v>54</v>
      </c>
      <c r="X14" s="58" t="s">
        <v>53</v>
      </c>
      <c r="Y14" s="58" t="s">
        <v>53</v>
      </c>
      <c r="Z14" s="58" t="s">
        <v>53</v>
      </c>
      <c r="AA14" s="58" t="s">
        <v>53</v>
      </c>
      <c r="AB14" s="58" t="s">
        <v>53</v>
      </c>
      <c r="AC14" s="57" t="str">
        <f t="shared" si="0"/>
        <v>4 - Alta</v>
      </c>
      <c r="AD14" s="149">
        <f t="shared" si="1"/>
        <v>0.8</v>
      </c>
      <c r="AE14" s="57" t="str">
        <f t="shared" si="2"/>
        <v>4 - Mayor</v>
      </c>
      <c r="AF14" s="149">
        <f t="shared" si="3"/>
        <v>0.8</v>
      </c>
      <c r="AG14" s="56" t="str">
        <f>IFERROR(INDEX('[5]G PREDIAL'!$BLU$676:$BLY$680,MATCH(I14,'[5]G PREDIAL'!$BLS$676:$BLS$680,0),MATCH(AE14,'[5]G PREDIAL'!$BLU$674:$BLY$674,0)),"")</f>
        <v>EXTREMO</v>
      </c>
      <c r="AH14" s="149">
        <f t="shared" si="4"/>
        <v>0.64000000000000012</v>
      </c>
      <c r="AI14" s="63" t="s">
        <v>929</v>
      </c>
      <c r="AJ14" s="51" t="s">
        <v>928</v>
      </c>
      <c r="AK14" s="55" t="s">
        <v>927</v>
      </c>
      <c r="AL14" s="55" t="s">
        <v>926</v>
      </c>
      <c r="AM14" s="51" t="s">
        <v>35</v>
      </c>
      <c r="AN14" s="360" t="s">
        <v>46</v>
      </c>
      <c r="AO14" s="54" t="s">
        <v>50</v>
      </c>
      <c r="AP14" s="51" t="s">
        <v>52</v>
      </c>
      <c r="AQ14" s="51" t="s">
        <v>35</v>
      </c>
      <c r="AR14" s="54" t="s">
        <v>45</v>
      </c>
      <c r="AS14" s="54" t="s">
        <v>50</v>
      </c>
      <c r="AT14" s="51" t="s">
        <v>52</v>
      </c>
      <c r="AU14" s="51" t="s">
        <v>35</v>
      </c>
      <c r="AV14" s="54" t="s">
        <v>45</v>
      </c>
      <c r="AW14" s="54" t="s">
        <v>50</v>
      </c>
      <c r="AX14" s="51" t="s">
        <v>52</v>
      </c>
      <c r="AY14" s="51" t="s">
        <v>35</v>
      </c>
      <c r="AZ14" s="54" t="s">
        <v>45</v>
      </c>
      <c r="BA14" s="54" t="s">
        <v>50</v>
      </c>
      <c r="BB14" s="51" t="s">
        <v>52</v>
      </c>
      <c r="BC14" s="51" t="s">
        <v>35</v>
      </c>
      <c r="BD14" s="54" t="s">
        <v>45</v>
      </c>
      <c r="BE14" s="54" t="s">
        <v>50</v>
      </c>
      <c r="BF14" s="51" t="s">
        <v>52</v>
      </c>
      <c r="BG14" s="51"/>
      <c r="BH14" s="54"/>
      <c r="BI14" s="54"/>
      <c r="BJ14" s="51"/>
      <c r="BK14" s="51"/>
      <c r="BL14" s="54"/>
      <c r="BM14" s="54"/>
      <c r="BN14" s="51"/>
      <c r="BO14" s="51"/>
      <c r="BP14" s="54"/>
      <c r="BQ14" s="54"/>
      <c r="BR14" s="51"/>
      <c r="BS14" s="51"/>
      <c r="BT14" s="54"/>
      <c r="BU14" s="54"/>
      <c r="BV14" s="51"/>
      <c r="BW14" s="51"/>
      <c r="BX14" s="54"/>
      <c r="BY14" s="54"/>
      <c r="BZ14" s="51"/>
      <c r="CA14" s="51"/>
      <c r="CB14" s="54"/>
      <c r="CC14" s="54"/>
      <c r="CD14" s="51"/>
      <c r="CE14" s="51"/>
      <c r="CF14" s="54"/>
      <c r="CG14" s="54"/>
      <c r="CH14" s="51"/>
      <c r="CI14" s="54"/>
      <c r="CJ14" s="54"/>
      <c r="CK14" s="51"/>
      <c r="CL14" s="53" t="str">
        <f>IFERROR(IF(GE14&lt;=1,"1 - Muy Baja",VLOOKUP(GE14,'[5]G PREDIAL'!$BLR$676:$BLS$680,2,0)),"")</f>
        <v>1 - Muy Baja</v>
      </c>
      <c r="CM14" s="165">
        <f t="shared" si="5"/>
        <v>5.183999999999999E-2</v>
      </c>
      <c r="CN14" s="53" t="str">
        <f>IFERROR(IF(GG14&lt;=1,"1 - Leve",HLOOKUP(GG14,'[5]G PREDIAL'!$BLU$673:$BLY$674,2,0)),"")</f>
        <v>4 - Mayor</v>
      </c>
      <c r="CO14" s="165">
        <f t="shared" si="88"/>
        <v>0.8</v>
      </c>
      <c r="CP14" s="52" t="str">
        <f t="shared" si="6"/>
        <v>MODERADO</v>
      </c>
      <c r="CQ14" s="149">
        <f t="shared" si="89"/>
        <v>4.1471999999999995E-2</v>
      </c>
      <c r="CR14" s="63" t="s">
        <v>456</v>
      </c>
      <c r="CS14" s="52">
        <f t="shared" si="90"/>
        <v>3</v>
      </c>
      <c r="CT14" s="51"/>
      <c r="CU14" s="50"/>
      <c r="CV14" s="65" t="s">
        <v>1235</v>
      </c>
      <c r="CW14" s="158"/>
      <c r="CX14" s="47">
        <f t="shared" si="7"/>
        <v>10</v>
      </c>
      <c r="CY14" s="49">
        <f t="shared" si="91"/>
        <v>4</v>
      </c>
      <c r="CZ14" s="47" t="str">
        <f t="shared" si="92"/>
        <v>Mayor</v>
      </c>
      <c r="DA14" s="153">
        <f t="shared" si="93"/>
        <v>0.8</v>
      </c>
      <c r="DB14" s="48">
        <f t="shared" si="94"/>
        <v>0.25</v>
      </c>
      <c r="DC14" s="48">
        <f t="shared" si="8"/>
        <v>0.25</v>
      </c>
      <c r="DD14" s="47">
        <f t="shared" si="95"/>
        <v>0.5</v>
      </c>
      <c r="DE14" s="273">
        <f t="shared" si="9"/>
        <v>2</v>
      </c>
      <c r="DF14" s="187">
        <f t="shared" si="10"/>
        <v>0.4</v>
      </c>
      <c r="DG14" s="273">
        <f t="shared" si="96"/>
        <v>4</v>
      </c>
      <c r="DH14" s="273"/>
      <c r="DI14" s="187">
        <f t="shared" si="11"/>
        <v>0.8</v>
      </c>
      <c r="DJ14" s="48">
        <f t="shared" si="12"/>
        <v>0.15</v>
      </c>
      <c r="DK14" s="48">
        <f t="shared" si="13"/>
        <v>0.25</v>
      </c>
      <c r="DL14" s="47">
        <f t="shared" si="14"/>
        <v>0.4</v>
      </c>
      <c r="DM14" s="273">
        <f t="shared" si="15"/>
        <v>2</v>
      </c>
      <c r="DN14" s="187">
        <f t="shared" si="16"/>
        <v>0.24</v>
      </c>
      <c r="DO14" s="273">
        <f t="shared" si="17"/>
        <v>4</v>
      </c>
      <c r="DP14" s="187">
        <f t="shared" si="18"/>
        <v>0.8</v>
      </c>
      <c r="DQ14" s="48">
        <f t="shared" si="19"/>
        <v>0.15</v>
      </c>
      <c r="DR14" s="48">
        <f t="shared" si="20"/>
        <v>0.25</v>
      </c>
      <c r="DS14" s="47">
        <f t="shared" si="21"/>
        <v>0.4</v>
      </c>
      <c r="DT14" s="273">
        <f t="shared" si="22"/>
        <v>1</v>
      </c>
      <c r="DU14" s="187">
        <f t="shared" si="23"/>
        <v>0.14399999999999999</v>
      </c>
      <c r="DV14" s="273">
        <f t="shared" si="24"/>
        <v>4</v>
      </c>
      <c r="DW14" s="187">
        <f t="shared" si="25"/>
        <v>0.8</v>
      </c>
      <c r="DX14" s="48">
        <f t="shared" si="26"/>
        <v>0.15</v>
      </c>
      <c r="DY14" s="48">
        <f t="shared" si="97"/>
        <v>0.25</v>
      </c>
      <c r="DZ14" s="47">
        <f t="shared" si="27"/>
        <v>0.4</v>
      </c>
      <c r="EA14" s="273">
        <f t="shared" si="28"/>
        <v>1</v>
      </c>
      <c r="EB14" s="187">
        <f t="shared" si="29"/>
        <v>8.6399999999999991E-2</v>
      </c>
      <c r="EC14" s="273">
        <f t="shared" si="30"/>
        <v>4</v>
      </c>
      <c r="ED14" s="187">
        <f t="shared" si="31"/>
        <v>0.8</v>
      </c>
      <c r="EE14" s="48">
        <f t="shared" si="32"/>
        <v>0.15</v>
      </c>
      <c r="EF14" s="48">
        <f t="shared" si="33"/>
        <v>0.25</v>
      </c>
      <c r="EG14" s="47">
        <f t="shared" si="34"/>
        <v>0.4</v>
      </c>
      <c r="EH14" s="273">
        <f t="shared" si="35"/>
        <v>1</v>
      </c>
      <c r="EI14" s="187">
        <f t="shared" si="36"/>
        <v>5.183999999999999E-2</v>
      </c>
      <c r="EJ14" s="273">
        <f t="shared" si="37"/>
        <v>4</v>
      </c>
      <c r="EK14" s="187">
        <f t="shared" si="38"/>
        <v>0.8</v>
      </c>
      <c r="EL14" s="48">
        <f t="shared" si="39"/>
        <v>0</v>
      </c>
      <c r="EM14" s="48">
        <f t="shared" si="40"/>
        <v>0</v>
      </c>
      <c r="EN14" s="47">
        <f t="shared" si="41"/>
        <v>0</v>
      </c>
      <c r="EO14" s="273">
        <f t="shared" si="42"/>
        <v>1</v>
      </c>
      <c r="EP14" s="187">
        <f t="shared" si="43"/>
        <v>5.183999999999999E-2</v>
      </c>
      <c r="EQ14" s="273">
        <f t="shared" si="44"/>
        <v>4</v>
      </c>
      <c r="ER14" s="187">
        <f t="shared" si="45"/>
        <v>0.8</v>
      </c>
      <c r="ES14" s="48">
        <f t="shared" si="46"/>
        <v>0</v>
      </c>
      <c r="ET14" s="48">
        <f t="shared" si="47"/>
        <v>0</v>
      </c>
      <c r="EU14" s="47">
        <f t="shared" si="48"/>
        <v>0</v>
      </c>
      <c r="EV14" s="273">
        <f t="shared" si="49"/>
        <v>1</v>
      </c>
      <c r="EW14" s="187">
        <f t="shared" si="50"/>
        <v>5.183999999999999E-2</v>
      </c>
      <c r="EX14" s="273">
        <f t="shared" si="51"/>
        <v>4</v>
      </c>
      <c r="EY14" s="187">
        <f t="shared" si="52"/>
        <v>0.8</v>
      </c>
      <c r="EZ14" s="48">
        <f t="shared" si="53"/>
        <v>0</v>
      </c>
      <c r="FA14" s="48">
        <f t="shared" si="54"/>
        <v>0</v>
      </c>
      <c r="FB14" s="47">
        <f t="shared" si="55"/>
        <v>0</v>
      </c>
      <c r="FC14" s="273">
        <f t="shared" si="56"/>
        <v>1</v>
      </c>
      <c r="FD14" s="187">
        <f t="shared" si="57"/>
        <v>5.183999999999999E-2</v>
      </c>
      <c r="FE14" s="273">
        <f t="shared" si="58"/>
        <v>4</v>
      </c>
      <c r="FF14" s="187">
        <f t="shared" si="59"/>
        <v>0.8</v>
      </c>
      <c r="FG14" s="48">
        <f t="shared" si="60"/>
        <v>0</v>
      </c>
      <c r="FH14" s="48">
        <f t="shared" si="61"/>
        <v>0</v>
      </c>
      <c r="FI14" s="47">
        <f t="shared" si="62"/>
        <v>0</v>
      </c>
      <c r="FJ14" s="273">
        <f t="shared" si="63"/>
        <v>1</v>
      </c>
      <c r="FK14" s="187">
        <f t="shared" si="64"/>
        <v>5.183999999999999E-2</v>
      </c>
      <c r="FL14" s="273">
        <f t="shared" si="65"/>
        <v>4</v>
      </c>
      <c r="FM14" s="187">
        <f t="shared" si="66"/>
        <v>0.8</v>
      </c>
      <c r="FN14" s="48">
        <f t="shared" si="67"/>
        <v>0</v>
      </c>
      <c r="FO14" s="48">
        <f t="shared" si="68"/>
        <v>0</v>
      </c>
      <c r="FP14" s="47">
        <f t="shared" si="69"/>
        <v>0</v>
      </c>
      <c r="FQ14" s="273">
        <f t="shared" si="70"/>
        <v>1</v>
      </c>
      <c r="FR14" s="187">
        <f t="shared" si="71"/>
        <v>5.183999999999999E-2</v>
      </c>
      <c r="FS14" s="273">
        <f t="shared" si="72"/>
        <v>4</v>
      </c>
      <c r="FT14" s="187">
        <f t="shared" si="73"/>
        <v>0.8</v>
      </c>
      <c r="FU14" s="48">
        <f t="shared" si="74"/>
        <v>0</v>
      </c>
      <c r="FV14" s="48">
        <f t="shared" si="75"/>
        <v>0</v>
      </c>
      <c r="FW14" s="47">
        <f t="shared" si="76"/>
        <v>0</v>
      </c>
      <c r="FX14" s="273">
        <f t="shared" si="77"/>
        <v>1</v>
      </c>
      <c r="FY14" s="187">
        <f t="shared" si="78"/>
        <v>5.183999999999999E-2</v>
      </c>
      <c r="FZ14" s="273">
        <f t="shared" si="79"/>
        <v>4</v>
      </c>
      <c r="GA14" s="187">
        <f t="shared" si="80"/>
        <v>0.8</v>
      </c>
      <c r="GB14" s="48">
        <f t="shared" si="81"/>
        <v>0</v>
      </c>
      <c r="GC14" s="48">
        <f t="shared" si="82"/>
        <v>0</v>
      </c>
      <c r="GD14" s="47">
        <f t="shared" si="83"/>
        <v>0</v>
      </c>
      <c r="GE14" s="273">
        <f t="shared" si="84"/>
        <v>1</v>
      </c>
      <c r="GF14" s="187">
        <f t="shared" si="85"/>
        <v>5.183999999999999E-2</v>
      </c>
      <c r="GG14" s="273">
        <f t="shared" si="86"/>
        <v>4</v>
      </c>
      <c r="GH14" s="187">
        <f t="shared" si="87"/>
        <v>0.8</v>
      </c>
      <c r="GI14" s="187">
        <f t="shared" si="98"/>
        <v>0.8</v>
      </c>
      <c r="GJ14" s="45"/>
    </row>
    <row r="15" spans="1:193 1680:1680" ht="142.80000000000001" x14ac:dyDescent="0.2">
      <c r="A15" s="62">
        <v>7</v>
      </c>
      <c r="B15" s="56" t="s">
        <v>908</v>
      </c>
      <c r="C15" s="65" t="s">
        <v>925</v>
      </c>
      <c r="D15" s="61" t="s">
        <v>205</v>
      </c>
      <c r="E15" s="55" t="s">
        <v>204</v>
      </c>
      <c r="F15" s="51" t="s">
        <v>222</v>
      </c>
      <c r="G15" s="59" t="s">
        <v>218</v>
      </c>
      <c r="H15" s="55" t="s">
        <v>173</v>
      </c>
      <c r="I15" s="58" t="s">
        <v>22</v>
      </c>
      <c r="J15" s="394" t="s">
        <v>54</v>
      </c>
      <c r="K15" s="58" t="s">
        <v>54</v>
      </c>
      <c r="L15" s="58" t="s">
        <v>54</v>
      </c>
      <c r="M15" s="58" t="s">
        <v>53</v>
      </c>
      <c r="N15" s="58" t="s">
        <v>54</v>
      </c>
      <c r="O15" s="58" t="s">
        <v>53</v>
      </c>
      <c r="P15" s="58" t="s">
        <v>53</v>
      </c>
      <c r="Q15" s="58" t="s">
        <v>53</v>
      </c>
      <c r="R15" s="58" t="s">
        <v>54</v>
      </c>
      <c r="S15" s="58" t="s">
        <v>54</v>
      </c>
      <c r="T15" s="58" t="s">
        <v>54</v>
      </c>
      <c r="U15" s="58" t="s">
        <v>54</v>
      </c>
      <c r="V15" s="58" t="s">
        <v>54</v>
      </c>
      <c r="W15" s="58" t="s">
        <v>54</v>
      </c>
      <c r="X15" s="58" t="s">
        <v>53</v>
      </c>
      <c r="Y15" s="58" t="s">
        <v>53</v>
      </c>
      <c r="Z15" s="58" t="s">
        <v>53</v>
      </c>
      <c r="AA15" s="58" t="s">
        <v>53</v>
      </c>
      <c r="AB15" s="58" t="s">
        <v>53</v>
      </c>
      <c r="AC15" s="57" t="str">
        <f t="shared" si="0"/>
        <v>3 - Media</v>
      </c>
      <c r="AD15" s="149">
        <f t="shared" si="1"/>
        <v>0.6</v>
      </c>
      <c r="AE15" s="57" t="str">
        <f t="shared" si="2"/>
        <v>4 - Mayor</v>
      </c>
      <c r="AF15" s="149">
        <f t="shared" si="3"/>
        <v>0.8</v>
      </c>
      <c r="AG15" s="56" t="str">
        <f>IFERROR(INDEX('[5]G PREDIAL'!$BLU$676:$BLY$680,MATCH(I15,'[5]G PREDIAL'!$BLS$676:$BLS$680,0),MATCH(AE15,'[5]G PREDIAL'!$BLU$674:$BLY$674,0)),"")</f>
        <v>ALTO</v>
      </c>
      <c r="AH15" s="149">
        <f t="shared" si="4"/>
        <v>0.48</v>
      </c>
      <c r="AI15" s="65" t="s">
        <v>924</v>
      </c>
      <c r="AJ15" s="51" t="s">
        <v>919</v>
      </c>
      <c r="AK15" s="55" t="s">
        <v>923</v>
      </c>
      <c r="AL15" s="55" t="s">
        <v>922</v>
      </c>
      <c r="AM15" s="51" t="s">
        <v>35</v>
      </c>
      <c r="AN15" s="54" t="s">
        <v>45</v>
      </c>
      <c r="AO15" s="54" t="s">
        <v>50</v>
      </c>
      <c r="AP15" s="51" t="s">
        <v>52</v>
      </c>
      <c r="AQ15" s="51" t="s">
        <v>35</v>
      </c>
      <c r="AR15" s="54" t="s">
        <v>45</v>
      </c>
      <c r="AS15" s="54" t="s">
        <v>50</v>
      </c>
      <c r="AT15" s="51" t="s">
        <v>52</v>
      </c>
      <c r="AU15" s="51" t="s">
        <v>35</v>
      </c>
      <c r="AV15" s="54" t="s">
        <v>45</v>
      </c>
      <c r="AW15" s="54" t="s">
        <v>50</v>
      </c>
      <c r="AX15" s="51" t="s">
        <v>52</v>
      </c>
      <c r="AY15" s="51" t="s">
        <v>35</v>
      </c>
      <c r="AZ15" s="54" t="s">
        <v>46</v>
      </c>
      <c r="BA15" s="54" t="s">
        <v>50</v>
      </c>
      <c r="BB15" s="51" t="s">
        <v>52</v>
      </c>
      <c r="BC15" s="51"/>
      <c r="BD15" s="54"/>
      <c r="BE15" s="54"/>
      <c r="BF15" s="51"/>
      <c r="BG15" s="51"/>
      <c r="BH15" s="54"/>
      <c r="BI15" s="54"/>
      <c r="BJ15" s="51"/>
      <c r="BK15" s="51"/>
      <c r="BL15" s="54"/>
      <c r="BM15" s="54"/>
      <c r="BN15" s="51"/>
      <c r="BO15" s="51"/>
      <c r="BP15" s="54"/>
      <c r="BQ15" s="54"/>
      <c r="BR15" s="51"/>
      <c r="BS15" s="51"/>
      <c r="BT15" s="54"/>
      <c r="BU15" s="54"/>
      <c r="BV15" s="51"/>
      <c r="BW15" s="51"/>
      <c r="BX15" s="54"/>
      <c r="BY15" s="54"/>
      <c r="BZ15" s="51"/>
      <c r="CA15" s="51"/>
      <c r="CB15" s="54"/>
      <c r="CC15" s="54"/>
      <c r="CD15" s="51"/>
      <c r="CE15" s="51"/>
      <c r="CF15" s="54"/>
      <c r="CG15" s="54"/>
      <c r="CH15" s="51"/>
      <c r="CI15" s="54"/>
      <c r="CJ15" s="54"/>
      <c r="CK15" s="51"/>
      <c r="CL15" s="53" t="str">
        <f>IFERROR(IF(GE15&lt;=1,"1 - Muy Baja",VLOOKUP(GE15,'[5]G PREDIAL'!$BLR$676:$BLS$680,2,0)),"")</f>
        <v>1 - Muy Baja</v>
      </c>
      <c r="CM15" s="165">
        <f t="shared" si="5"/>
        <v>6.4799999999999996E-2</v>
      </c>
      <c r="CN15" s="53" t="str">
        <f>IFERROR(IF(GG15&lt;=1,"1 - Leve",HLOOKUP(GG15,'[5]G PREDIAL'!$BLU$673:$BLY$674,2,0)),"")</f>
        <v>4 - Mayor</v>
      </c>
      <c r="CO15" s="165">
        <f t="shared" si="88"/>
        <v>0.8</v>
      </c>
      <c r="CP15" s="52" t="str">
        <f t="shared" si="6"/>
        <v>MODERADO</v>
      </c>
      <c r="CQ15" s="149">
        <f t="shared" si="89"/>
        <v>5.1839999999999997E-2</v>
      </c>
      <c r="CR15" s="63" t="s">
        <v>456</v>
      </c>
      <c r="CS15" s="52">
        <f t="shared" si="90"/>
        <v>3</v>
      </c>
      <c r="CT15" s="51"/>
      <c r="CU15" s="50"/>
      <c r="CV15" s="65" t="s">
        <v>1235</v>
      </c>
      <c r="CW15" s="158"/>
      <c r="CX15" s="47">
        <f t="shared" si="7"/>
        <v>10</v>
      </c>
      <c r="CY15" s="49">
        <f t="shared" si="91"/>
        <v>4</v>
      </c>
      <c r="CZ15" s="47" t="str">
        <f t="shared" si="92"/>
        <v>Mayor</v>
      </c>
      <c r="DA15" s="153">
        <f t="shared" si="93"/>
        <v>0.8</v>
      </c>
      <c r="DB15" s="48">
        <f t="shared" si="94"/>
        <v>0.15</v>
      </c>
      <c r="DC15" s="48">
        <f t="shared" si="8"/>
        <v>0.25</v>
      </c>
      <c r="DD15" s="47">
        <f t="shared" si="95"/>
        <v>0.4</v>
      </c>
      <c r="DE15" s="273">
        <f t="shared" si="9"/>
        <v>2</v>
      </c>
      <c r="DF15" s="187">
        <f t="shared" si="10"/>
        <v>0.36</v>
      </c>
      <c r="DG15" s="273">
        <f t="shared" si="96"/>
        <v>4</v>
      </c>
      <c r="DH15" s="273"/>
      <c r="DI15" s="187">
        <f t="shared" si="11"/>
        <v>0.8</v>
      </c>
      <c r="DJ15" s="48">
        <f t="shared" si="12"/>
        <v>0.15</v>
      </c>
      <c r="DK15" s="48">
        <f t="shared" si="13"/>
        <v>0.25</v>
      </c>
      <c r="DL15" s="47">
        <f t="shared" si="14"/>
        <v>0.4</v>
      </c>
      <c r="DM15" s="273">
        <f t="shared" si="15"/>
        <v>2</v>
      </c>
      <c r="DN15" s="187">
        <f t="shared" si="16"/>
        <v>0.216</v>
      </c>
      <c r="DO15" s="273">
        <f t="shared" si="17"/>
        <v>4</v>
      </c>
      <c r="DP15" s="187">
        <f t="shared" si="18"/>
        <v>0.8</v>
      </c>
      <c r="DQ15" s="48">
        <f t="shared" si="19"/>
        <v>0.15</v>
      </c>
      <c r="DR15" s="48">
        <f t="shared" si="20"/>
        <v>0.25</v>
      </c>
      <c r="DS15" s="47">
        <f t="shared" si="21"/>
        <v>0.4</v>
      </c>
      <c r="DT15" s="273">
        <f t="shared" si="22"/>
        <v>1</v>
      </c>
      <c r="DU15" s="187">
        <f t="shared" si="23"/>
        <v>0.12959999999999999</v>
      </c>
      <c r="DV15" s="273">
        <f t="shared" si="24"/>
        <v>4</v>
      </c>
      <c r="DW15" s="187">
        <f t="shared" si="25"/>
        <v>0.8</v>
      </c>
      <c r="DX15" s="48">
        <f t="shared" si="26"/>
        <v>0.25</v>
      </c>
      <c r="DY15" s="48">
        <f t="shared" si="97"/>
        <v>0.25</v>
      </c>
      <c r="DZ15" s="47">
        <f t="shared" si="27"/>
        <v>0.5</v>
      </c>
      <c r="EA15" s="273">
        <f t="shared" si="28"/>
        <v>1</v>
      </c>
      <c r="EB15" s="187">
        <f t="shared" si="29"/>
        <v>6.4799999999999996E-2</v>
      </c>
      <c r="EC15" s="273">
        <f t="shared" si="30"/>
        <v>4</v>
      </c>
      <c r="ED15" s="187">
        <f t="shared" si="31"/>
        <v>0.8</v>
      </c>
      <c r="EE15" s="48">
        <f t="shared" si="32"/>
        <v>0</v>
      </c>
      <c r="EF15" s="48">
        <f t="shared" si="33"/>
        <v>0</v>
      </c>
      <c r="EG15" s="47">
        <f t="shared" si="34"/>
        <v>0</v>
      </c>
      <c r="EH15" s="273">
        <f t="shared" si="35"/>
        <v>1</v>
      </c>
      <c r="EI15" s="187">
        <f t="shared" si="36"/>
        <v>6.4799999999999996E-2</v>
      </c>
      <c r="EJ15" s="273">
        <f t="shared" si="37"/>
        <v>4</v>
      </c>
      <c r="EK15" s="187">
        <f t="shared" si="38"/>
        <v>0.8</v>
      </c>
      <c r="EL15" s="48">
        <f t="shared" si="39"/>
        <v>0</v>
      </c>
      <c r="EM15" s="48">
        <f t="shared" si="40"/>
        <v>0</v>
      </c>
      <c r="EN15" s="47">
        <f t="shared" si="41"/>
        <v>0</v>
      </c>
      <c r="EO15" s="273">
        <f t="shared" si="42"/>
        <v>1</v>
      </c>
      <c r="EP15" s="187">
        <f t="shared" si="43"/>
        <v>6.4799999999999996E-2</v>
      </c>
      <c r="EQ15" s="273">
        <f t="shared" si="44"/>
        <v>4</v>
      </c>
      <c r="ER15" s="187">
        <f t="shared" si="45"/>
        <v>0.8</v>
      </c>
      <c r="ES15" s="48">
        <f t="shared" si="46"/>
        <v>0</v>
      </c>
      <c r="ET15" s="48">
        <f t="shared" si="47"/>
        <v>0</v>
      </c>
      <c r="EU15" s="47">
        <f t="shared" si="48"/>
        <v>0</v>
      </c>
      <c r="EV15" s="273">
        <f t="shared" si="49"/>
        <v>1</v>
      </c>
      <c r="EW15" s="187">
        <f t="shared" si="50"/>
        <v>6.4799999999999996E-2</v>
      </c>
      <c r="EX15" s="273">
        <f t="shared" si="51"/>
        <v>4</v>
      </c>
      <c r="EY15" s="187">
        <f t="shared" si="52"/>
        <v>0.8</v>
      </c>
      <c r="EZ15" s="48">
        <f t="shared" si="53"/>
        <v>0</v>
      </c>
      <c r="FA15" s="48">
        <f t="shared" si="54"/>
        <v>0</v>
      </c>
      <c r="FB15" s="47">
        <f t="shared" si="55"/>
        <v>0</v>
      </c>
      <c r="FC15" s="273">
        <f t="shared" si="56"/>
        <v>1</v>
      </c>
      <c r="FD15" s="187">
        <f t="shared" si="57"/>
        <v>6.4799999999999996E-2</v>
      </c>
      <c r="FE15" s="273">
        <f t="shared" si="58"/>
        <v>4</v>
      </c>
      <c r="FF15" s="187">
        <f t="shared" si="59"/>
        <v>0.8</v>
      </c>
      <c r="FG15" s="48">
        <f t="shared" si="60"/>
        <v>0</v>
      </c>
      <c r="FH15" s="48">
        <f t="shared" si="61"/>
        <v>0</v>
      </c>
      <c r="FI15" s="47">
        <f t="shared" si="62"/>
        <v>0</v>
      </c>
      <c r="FJ15" s="273">
        <f t="shared" si="63"/>
        <v>1</v>
      </c>
      <c r="FK15" s="187">
        <f t="shared" si="64"/>
        <v>6.4799999999999996E-2</v>
      </c>
      <c r="FL15" s="273">
        <f t="shared" si="65"/>
        <v>4</v>
      </c>
      <c r="FM15" s="187">
        <f t="shared" si="66"/>
        <v>0.8</v>
      </c>
      <c r="FN15" s="48">
        <f t="shared" si="67"/>
        <v>0</v>
      </c>
      <c r="FO15" s="48">
        <f t="shared" si="68"/>
        <v>0</v>
      </c>
      <c r="FP15" s="47">
        <f t="shared" si="69"/>
        <v>0</v>
      </c>
      <c r="FQ15" s="273">
        <f t="shared" si="70"/>
        <v>1</v>
      </c>
      <c r="FR15" s="187">
        <f t="shared" si="71"/>
        <v>6.4799999999999996E-2</v>
      </c>
      <c r="FS15" s="273">
        <f t="shared" si="72"/>
        <v>4</v>
      </c>
      <c r="FT15" s="187">
        <f t="shared" si="73"/>
        <v>0.8</v>
      </c>
      <c r="FU15" s="48">
        <f t="shared" si="74"/>
        <v>0</v>
      </c>
      <c r="FV15" s="48">
        <f t="shared" si="75"/>
        <v>0</v>
      </c>
      <c r="FW15" s="47">
        <f t="shared" si="76"/>
        <v>0</v>
      </c>
      <c r="FX15" s="273">
        <f t="shared" si="77"/>
        <v>1</v>
      </c>
      <c r="FY15" s="187">
        <f t="shared" si="78"/>
        <v>6.4799999999999996E-2</v>
      </c>
      <c r="FZ15" s="273">
        <f t="shared" si="79"/>
        <v>4</v>
      </c>
      <c r="GA15" s="187">
        <f t="shared" si="80"/>
        <v>0.8</v>
      </c>
      <c r="GB15" s="48">
        <f t="shared" si="81"/>
        <v>0</v>
      </c>
      <c r="GC15" s="48">
        <f t="shared" si="82"/>
        <v>0</v>
      </c>
      <c r="GD15" s="47">
        <f t="shared" si="83"/>
        <v>0</v>
      </c>
      <c r="GE15" s="273">
        <f t="shared" si="84"/>
        <v>1</v>
      </c>
      <c r="GF15" s="187">
        <f t="shared" si="85"/>
        <v>6.4799999999999996E-2</v>
      </c>
      <c r="GG15" s="273">
        <f t="shared" si="86"/>
        <v>4</v>
      </c>
      <c r="GH15" s="187">
        <f t="shared" si="87"/>
        <v>0.8</v>
      </c>
      <c r="GI15" s="187">
        <f t="shared" si="98"/>
        <v>0.8</v>
      </c>
      <c r="GJ15" s="45"/>
    </row>
    <row r="16" spans="1:193 1680:1680" ht="142.80000000000001" x14ac:dyDescent="0.2">
      <c r="A16" s="62">
        <v>8</v>
      </c>
      <c r="B16" s="56" t="s">
        <v>908</v>
      </c>
      <c r="C16" s="65" t="s">
        <v>921</v>
      </c>
      <c r="D16" s="61" t="s">
        <v>206</v>
      </c>
      <c r="E16" s="55" t="s">
        <v>204</v>
      </c>
      <c r="F16" s="51" t="s">
        <v>223</v>
      </c>
      <c r="G16" s="55" t="s">
        <v>712</v>
      </c>
      <c r="H16" s="55" t="s">
        <v>173</v>
      </c>
      <c r="I16" s="58" t="s">
        <v>22</v>
      </c>
      <c r="J16" s="394" t="s">
        <v>54</v>
      </c>
      <c r="K16" s="58" t="s">
        <v>54</v>
      </c>
      <c r="L16" s="58" t="s">
        <v>54</v>
      </c>
      <c r="M16" s="58" t="s">
        <v>53</v>
      </c>
      <c r="N16" s="58" t="s">
        <v>54</v>
      </c>
      <c r="O16" s="58" t="s">
        <v>53</v>
      </c>
      <c r="P16" s="58" t="s">
        <v>53</v>
      </c>
      <c r="Q16" s="58" t="s">
        <v>53</v>
      </c>
      <c r="R16" s="58" t="s">
        <v>54</v>
      </c>
      <c r="S16" s="58" t="s">
        <v>54</v>
      </c>
      <c r="T16" s="58" t="s">
        <v>54</v>
      </c>
      <c r="U16" s="58" t="s">
        <v>54</v>
      </c>
      <c r="V16" s="58" t="s">
        <v>54</v>
      </c>
      <c r="W16" s="58" t="s">
        <v>54</v>
      </c>
      <c r="X16" s="58" t="s">
        <v>53</v>
      </c>
      <c r="Y16" s="58" t="s">
        <v>53</v>
      </c>
      <c r="Z16" s="58" t="s">
        <v>53</v>
      </c>
      <c r="AA16" s="58" t="s">
        <v>53</v>
      </c>
      <c r="AB16" s="58" t="s">
        <v>53</v>
      </c>
      <c r="AC16" s="57" t="str">
        <f t="shared" si="0"/>
        <v>3 - Media</v>
      </c>
      <c r="AD16" s="149">
        <f t="shared" si="1"/>
        <v>0.6</v>
      </c>
      <c r="AE16" s="57" t="str">
        <f t="shared" si="2"/>
        <v>4 - Mayor</v>
      </c>
      <c r="AF16" s="149">
        <f t="shared" si="3"/>
        <v>0.8</v>
      </c>
      <c r="AG16" s="56" t="str">
        <f>IFERROR(INDEX('[5]G PREDIAL'!$BLU$676:$BLY$680,MATCH(I16,'[5]G PREDIAL'!$BLS$676:$BLS$680,0),MATCH(AE16,'[5]G PREDIAL'!$BLU$674:$BLY$674,0)),"")</f>
        <v>ALTO</v>
      </c>
      <c r="AH16" s="149">
        <f t="shared" si="4"/>
        <v>0.48</v>
      </c>
      <c r="AI16" s="65" t="s">
        <v>920</v>
      </c>
      <c r="AJ16" s="51" t="s">
        <v>919</v>
      </c>
      <c r="AK16" s="59" t="s">
        <v>878</v>
      </c>
      <c r="AL16" s="59" t="s">
        <v>877</v>
      </c>
      <c r="AM16" s="51" t="s">
        <v>35</v>
      </c>
      <c r="AN16" s="54" t="s">
        <v>45</v>
      </c>
      <c r="AO16" s="54" t="s">
        <v>50</v>
      </c>
      <c r="AP16" s="51" t="s">
        <v>52</v>
      </c>
      <c r="AQ16" s="51" t="s">
        <v>35</v>
      </c>
      <c r="AR16" s="54" t="s">
        <v>45</v>
      </c>
      <c r="AS16" s="54" t="s">
        <v>50</v>
      </c>
      <c r="AT16" s="51" t="s">
        <v>52</v>
      </c>
      <c r="AU16" s="51" t="s">
        <v>35</v>
      </c>
      <c r="AV16" s="54" t="s">
        <v>45</v>
      </c>
      <c r="AW16" s="54" t="s">
        <v>50</v>
      </c>
      <c r="AX16" s="51" t="s">
        <v>52</v>
      </c>
      <c r="AY16" s="51" t="s">
        <v>35</v>
      </c>
      <c r="AZ16" s="54" t="s">
        <v>46</v>
      </c>
      <c r="BA16" s="54" t="s">
        <v>50</v>
      </c>
      <c r="BB16" s="51" t="s">
        <v>52</v>
      </c>
      <c r="BC16" s="51" t="s">
        <v>35</v>
      </c>
      <c r="BD16" s="54" t="s">
        <v>46</v>
      </c>
      <c r="BE16" s="54" t="s">
        <v>49</v>
      </c>
      <c r="BF16" s="51" t="s">
        <v>51</v>
      </c>
      <c r="BG16" s="51"/>
      <c r="BH16" s="54"/>
      <c r="BI16" s="54"/>
      <c r="BJ16" s="51"/>
      <c r="BK16" s="51"/>
      <c r="BL16" s="54"/>
      <c r="BM16" s="54"/>
      <c r="BN16" s="51"/>
      <c r="BO16" s="51"/>
      <c r="BP16" s="54"/>
      <c r="BQ16" s="54"/>
      <c r="BR16" s="51"/>
      <c r="BS16" s="51"/>
      <c r="BT16" s="54"/>
      <c r="BU16" s="54"/>
      <c r="BV16" s="51"/>
      <c r="BW16" s="51"/>
      <c r="BX16" s="54"/>
      <c r="BY16" s="54"/>
      <c r="BZ16" s="51"/>
      <c r="CA16" s="51"/>
      <c r="CB16" s="54"/>
      <c r="CC16" s="54"/>
      <c r="CD16" s="51"/>
      <c r="CE16" s="51"/>
      <c r="CF16" s="54"/>
      <c r="CG16" s="54"/>
      <c r="CH16" s="51"/>
      <c r="CI16" s="54"/>
      <c r="CJ16" s="54"/>
      <c r="CK16" s="51"/>
      <c r="CL16" s="53" t="str">
        <f>IFERROR(IF(GE16&lt;=1,"1 - Muy Baja",VLOOKUP(GE16,'[5]G PREDIAL'!$BLR$676:$BLS$680,2,0)),"")</f>
        <v>1 - Muy Baja</v>
      </c>
      <c r="CM16" s="165">
        <f t="shared" si="5"/>
        <v>6.4799999999999996E-2</v>
      </c>
      <c r="CN16" s="53" t="str">
        <f>IFERROR(IF(GG16&lt;=1,"1 - Leve",HLOOKUP(GG16,'[5]G PREDIAL'!$BLU$673:$BLY$674,2,0)),"")</f>
        <v>3 - Moderado</v>
      </c>
      <c r="CO16" s="165">
        <f t="shared" si="88"/>
        <v>0.6</v>
      </c>
      <c r="CP16" s="52" t="str">
        <f t="shared" si="6"/>
        <v>MODERADO</v>
      </c>
      <c r="CQ16" s="149">
        <f t="shared" si="89"/>
        <v>3.8879999999999998E-2</v>
      </c>
      <c r="CR16" s="63" t="s">
        <v>233</v>
      </c>
      <c r="CS16" s="52">
        <f t="shared" si="90"/>
        <v>3</v>
      </c>
      <c r="CT16" s="51"/>
      <c r="CU16" s="50"/>
      <c r="CV16" s="65" t="s">
        <v>1235</v>
      </c>
      <c r="CW16" s="158"/>
      <c r="CX16" s="47">
        <f t="shared" si="7"/>
        <v>10</v>
      </c>
      <c r="CY16" s="49">
        <f t="shared" si="91"/>
        <v>4</v>
      </c>
      <c r="CZ16" s="47" t="str">
        <f t="shared" si="92"/>
        <v>Mayor</v>
      </c>
      <c r="DA16" s="153">
        <f t="shared" si="93"/>
        <v>0.8</v>
      </c>
      <c r="DB16" s="48">
        <f t="shared" si="94"/>
        <v>0.15</v>
      </c>
      <c r="DC16" s="48">
        <f t="shared" si="8"/>
        <v>0.25</v>
      </c>
      <c r="DD16" s="47">
        <f t="shared" si="95"/>
        <v>0.4</v>
      </c>
      <c r="DE16" s="273">
        <f t="shared" si="9"/>
        <v>2</v>
      </c>
      <c r="DF16" s="187">
        <f t="shared" si="10"/>
        <v>0.36</v>
      </c>
      <c r="DG16" s="273">
        <f t="shared" si="96"/>
        <v>4</v>
      </c>
      <c r="DH16" s="273"/>
      <c r="DI16" s="187">
        <f t="shared" si="11"/>
        <v>0.8</v>
      </c>
      <c r="DJ16" s="48">
        <f t="shared" si="12"/>
        <v>0.15</v>
      </c>
      <c r="DK16" s="48">
        <f t="shared" si="13"/>
        <v>0.25</v>
      </c>
      <c r="DL16" s="47">
        <f t="shared" si="14"/>
        <v>0.4</v>
      </c>
      <c r="DM16" s="273">
        <f t="shared" si="15"/>
        <v>2</v>
      </c>
      <c r="DN16" s="187">
        <f t="shared" si="16"/>
        <v>0.216</v>
      </c>
      <c r="DO16" s="273">
        <f t="shared" si="17"/>
        <v>4</v>
      </c>
      <c r="DP16" s="187">
        <f t="shared" si="18"/>
        <v>0.8</v>
      </c>
      <c r="DQ16" s="48">
        <f t="shared" si="19"/>
        <v>0.15</v>
      </c>
      <c r="DR16" s="48">
        <f t="shared" si="20"/>
        <v>0.25</v>
      </c>
      <c r="DS16" s="47">
        <f t="shared" si="21"/>
        <v>0.4</v>
      </c>
      <c r="DT16" s="273">
        <f t="shared" si="22"/>
        <v>1</v>
      </c>
      <c r="DU16" s="187">
        <f t="shared" si="23"/>
        <v>0.12959999999999999</v>
      </c>
      <c r="DV16" s="273">
        <f t="shared" si="24"/>
        <v>4</v>
      </c>
      <c r="DW16" s="187">
        <f t="shared" si="25"/>
        <v>0.8</v>
      </c>
      <c r="DX16" s="48">
        <f t="shared" si="26"/>
        <v>0.25</v>
      </c>
      <c r="DY16" s="48">
        <f>IF(BA16="",0,IF(BA16="Preventivo",0.25,IF(BA16="Detectivo",0.15,IF(#REF!="Correctivo",0.1,0))))</f>
        <v>0.25</v>
      </c>
      <c r="DZ16" s="47">
        <f t="shared" si="27"/>
        <v>0.5</v>
      </c>
      <c r="EA16" s="273">
        <f t="shared" si="28"/>
        <v>1</v>
      </c>
      <c r="EB16" s="187">
        <f t="shared" si="29"/>
        <v>6.4799999999999996E-2</v>
      </c>
      <c r="EC16" s="273">
        <f t="shared" si="30"/>
        <v>4</v>
      </c>
      <c r="ED16" s="187">
        <f t="shared" si="31"/>
        <v>0.8</v>
      </c>
      <c r="EE16" s="48">
        <f t="shared" si="32"/>
        <v>0.25</v>
      </c>
      <c r="EF16" s="48">
        <f t="shared" si="33"/>
        <v>0.15</v>
      </c>
      <c r="EG16" s="47">
        <f t="shared" si="34"/>
        <v>0.4</v>
      </c>
      <c r="EH16" s="273">
        <f t="shared" si="35"/>
        <v>1</v>
      </c>
      <c r="EI16" s="187">
        <f t="shared" si="36"/>
        <v>6.4799999999999996E-2</v>
      </c>
      <c r="EJ16" s="273">
        <f t="shared" si="37"/>
        <v>3</v>
      </c>
      <c r="EK16" s="187">
        <f t="shared" si="38"/>
        <v>0.48</v>
      </c>
      <c r="EL16" s="48">
        <f t="shared" si="39"/>
        <v>0</v>
      </c>
      <c r="EM16" s="48">
        <f t="shared" si="40"/>
        <v>0</v>
      </c>
      <c r="EN16" s="47">
        <f t="shared" si="41"/>
        <v>0</v>
      </c>
      <c r="EO16" s="273">
        <f t="shared" si="42"/>
        <v>1</v>
      </c>
      <c r="EP16" s="187">
        <f t="shared" si="43"/>
        <v>6.4799999999999996E-2</v>
      </c>
      <c r="EQ16" s="273">
        <f t="shared" si="44"/>
        <v>3</v>
      </c>
      <c r="ER16" s="187">
        <f t="shared" si="45"/>
        <v>0.48</v>
      </c>
      <c r="ES16" s="48">
        <f t="shared" si="46"/>
        <v>0</v>
      </c>
      <c r="ET16" s="48">
        <f t="shared" si="47"/>
        <v>0</v>
      </c>
      <c r="EU16" s="47">
        <f t="shared" si="48"/>
        <v>0</v>
      </c>
      <c r="EV16" s="273">
        <f t="shared" si="49"/>
        <v>1</v>
      </c>
      <c r="EW16" s="187">
        <f t="shared" si="50"/>
        <v>6.4799999999999996E-2</v>
      </c>
      <c r="EX16" s="273">
        <f t="shared" si="51"/>
        <v>3</v>
      </c>
      <c r="EY16" s="187">
        <f t="shared" si="52"/>
        <v>0.48</v>
      </c>
      <c r="EZ16" s="48">
        <f t="shared" si="53"/>
        <v>0</v>
      </c>
      <c r="FA16" s="48">
        <f t="shared" si="54"/>
        <v>0</v>
      </c>
      <c r="FB16" s="47">
        <f t="shared" si="55"/>
        <v>0</v>
      </c>
      <c r="FC16" s="273">
        <f t="shared" si="56"/>
        <v>1</v>
      </c>
      <c r="FD16" s="187">
        <f t="shared" si="57"/>
        <v>6.4799999999999996E-2</v>
      </c>
      <c r="FE16" s="273">
        <f t="shared" si="58"/>
        <v>3</v>
      </c>
      <c r="FF16" s="187">
        <f t="shared" si="59"/>
        <v>0.48</v>
      </c>
      <c r="FG16" s="48">
        <f t="shared" si="60"/>
        <v>0</v>
      </c>
      <c r="FH16" s="48">
        <f t="shared" si="61"/>
        <v>0</v>
      </c>
      <c r="FI16" s="47">
        <f t="shared" si="62"/>
        <v>0</v>
      </c>
      <c r="FJ16" s="273">
        <f t="shared" si="63"/>
        <v>1</v>
      </c>
      <c r="FK16" s="187">
        <f t="shared" si="64"/>
        <v>6.4799999999999996E-2</v>
      </c>
      <c r="FL16" s="273">
        <f t="shared" si="65"/>
        <v>3</v>
      </c>
      <c r="FM16" s="187">
        <f t="shared" si="66"/>
        <v>0.48</v>
      </c>
      <c r="FN16" s="48">
        <f t="shared" si="67"/>
        <v>0</v>
      </c>
      <c r="FO16" s="48">
        <f t="shared" si="68"/>
        <v>0</v>
      </c>
      <c r="FP16" s="47">
        <f t="shared" si="69"/>
        <v>0</v>
      </c>
      <c r="FQ16" s="273">
        <f t="shared" si="70"/>
        <v>1</v>
      </c>
      <c r="FR16" s="187">
        <f t="shared" si="71"/>
        <v>6.4799999999999996E-2</v>
      </c>
      <c r="FS16" s="273">
        <f t="shared" si="72"/>
        <v>3</v>
      </c>
      <c r="FT16" s="187">
        <f t="shared" si="73"/>
        <v>0.48</v>
      </c>
      <c r="FU16" s="48">
        <f t="shared" si="74"/>
        <v>0</v>
      </c>
      <c r="FV16" s="48">
        <f t="shared" si="75"/>
        <v>0</v>
      </c>
      <c r="FW16" s="47">
        <f t="shared" si="76"/>
        <v>0</v>
      </c>
      <c r="FX16" s="273">
        <f t="shared" si="77"/>
        <v>1</v>
      </c>
      <c r="FY16" s="187">
        <f t="shared" si="78"/>
        <v>6.4799999999999996E-2</v>
      </c>
      <c r="FZ16" s="273">
        <f t="shared" si="79"/>
        <v>3</v>
      </c>
      <c r="GA16" s="187">
        <f t="shared" si="80"/>
        <v>0.48</v>
      </c>
      <c r="GB16" s="48">
        <f t="shared" si="81"/>
        <v>0</v>
      </c>
      <c r="GC16" s="48">
        <f t="shared" si="82"/>
        <v>0</v>
      </c>
      <c r="GD16" s="47">
        <f t="shared" si="83"/>
        <v>0</v>
      </c>
      <c r="GE16" s="273">
        <f t="shared" si="84"/>
        <v>1</v>
      </c>
      <c r="GF16" s="187">
        <f t="shared" si="85"/>
        <v>6.4799999999999996E-2</v>
      </c>
      <c r="GG16" s="273">
        <f t="shared" si="86"/>
        <v>3</v>
      </c>
      <c r="GH16" s="187">
        <f t="shared" si="87"/>
        <v>0.48</v>
      </c>
      <c r="GI16" s="187">
        <f t="shared" si="98"/>
        <v>0.6</v>
      </c>
      <c r="GJ16" s="45"/>
    </row>
    <row r="17" spans="1:191" ht="142.80000000000001" x14ac:dyDescent="0.2">
      <c r="A17" s="120">
        <v>9</v>
      </c>
      <c r="B17" s="119" t="s">
        <v>908</v>
      </c>
      <c r="C17" s="234" t="s">
        <v>918</v>
      </c>
      <c r="D17" s="61" t="s">
        <v>205</v>
      </c>
      <c r="E17" s="59" t="s">
        <v>196</v>
      </c>
      <c r="F17" s="51" t="s">
        <v>223</v>
      </c>
      <c r="G17" s="55" t="s">
        <v>210</v>
      </c>
      <c r="H17" s="55" t="s">
        <v>173</v>
      </c>
      <c r="I17" s="58" t="s">
        <v>24</v>
      </c>
      <c r="J17" s="216" t="s">
        <v>53</v>
      </c>
      <c r="K17" s="58" t="s">
        <v>54</v>
      </c>
      <c r="L17" s="58" t="s">
        <v>53</v>
      </c>
      <c r="M17" s="58" t="s">
        <v>53</v>
      </c>
      <c r="N17" s="58" t="s">
        <v>54</v>
      </c>
      <c r="O17" s="58" t="s">
        <v>54</v>
      </c>
      <c r="P17" s="58" t="s">
        <v>53</v>
      </c>
      <c r="Q17" s="58" t="s">
        <v>53</v>
      </c>
      <c r="R17" s="58" t="s">
        <v>54</v>
      </c>
      <c r="S17" s="58" t="s">
        <v>54</v>
      </c>
      <c r="T17" s="58" t="s">
        <v>54</v>
      </c>
      <c r="U17" s="58" t="s">
        <v>54</v>
      </c>
      <c r="V17" s="58" t="s">
        <v>54</v>
      </c>
      <c r="W17" s="58" t="s">
        <v>54</v>
      </c>
      <c r="X17" s="58" t="s">
        <v>53</v>
      </c>
      <c r="Y17" s="58" t="s">
        <v>53</v>
      </c>
      <c r="Z17" s="58" t="s">
        <v>53</v>
      </c>
      <c r="AA17" s="58" t="s">
        <v>53</v>
      </c>
      <c r="AB17" s="58" t="s">
        <v>53</v>
      </c>
      <c r="AC17" s="57" t="str">
        <f t="shared" si="0"/>
        <v>4 - Alta</v>
      </c>
      <c r="AD17" s="149">
        <f t="shared" si="1"/>
        <v>0.8</v>
      </c>
      <c r="AE17" s="57" t="str">
        <f t="shared" si="2"/>
        <v>4 - Mayor</v>
      </c>
      <c r="AF17" s="149">
        <f t="shared" si="3"/>
        <v>0.8</v>
      </c>
      <c r="AG17" s="56" t="str">
        <f>IFERROR(INDEX('[5]G PREDIAL'!$BLU$676:$BLY$680,MATCH(I17,'[5]G PREDIAL'!$BLS$676:$BLS$680,0),MATCH(AE17,'[5]G PREDIAL'!$BLU$674:$BLY$674,0)),"")</f>
        <v>EXTREMO</v>
      </c>
      <c r="AH17" s="149">
        <f t="shared" si="4"/>
        <v>0.64000000000000012</v>
      </c>
      <c r="AI17" s="63" t="s">
        <v>917</v>
      </c>
      <c r="AJ17" s="51" t="s">
        <v>914</v>
      </c>
      <c r="AK17" s="59" t="s">
        <v>878</v>
      </c>
      <c r="AL17" s="59" t="s">
        <v>877</v>
      </c>
      <c r="AM17" s="51" t="s">
        <v>35</v>
      </c>
      <c r="AN17" s="54" t="s">
        <v>46</v>
      </c>
      <c r="AO17" s="54" t="s">
        <v>49</v>
      </c>
      <c r="AP17" s="51" t="s">
        <v>51</v>
      </c>
      <c r="AQ17" s="51" t="s">
        <v>35</v>
      </c>
      <c r="AR17" s="54" t="s">
        <v>46</v>
      </c>
      <c r="AS17" s="54" t="s">
        <v>49</v>
      </c>
      <c r="AT17" s="51" t="s">
        <v>51</v>
      </c>
      <c r="AU17" s="51"/>
      <c r="AV17" s="54"/>
      <c r="AW17" s="54"/>
      <c r="AX17" s="51"/>
      <c r="AY17" s="51"/>
      <c r="AZ17" s="54"/>
      <c r="BA17" s="54"/>
      <c r="BB17" s="51"/>
      <c r="BC17" s="51"/>
      <c r="BD17" s="54"/>
      <c r="BE17" s="54"/>
      <c r="BF17" s="51"/>
      <c r="BG17" s="51"/>
      <c r="BH17" s="54"/>
      <c r="BI17" s="54"/>
      <c r="BJ17" s="51"/>
      <c r="BK17" s="51"/>
      <c r="BL17" s="54"/>
      <c r="BM17" s="54"/>
      <c r="BN17" s="51"/>
      <c r="BO17" s="51"/>
      <c r="BP17" s="54"/>
      <c r="BQ17" s="54"/>
      <c r="BR17" s="51"/>
      <c r="BS17" s="51"/>
      <c r="BT17" s="54"/>
      <c r="BU17" s="54"/>
      <c r="BV17" s="51"/>
      <c r="BW17" s="51"/>
      <c r="BX17" s="54"/>
      <c r="BY17" s="54"/>
      <c r="BZ17" s="51"/>
      <c r="CA17" s="51"/>
      <c r="CB17" s="54"/>
      <c r="CC17" s="54"/>
      <c r="CD17" s="51"/>
      <c r="CE17" s="51"/>
      <c r="CF17" s="54"/>
      <c r="CG17" s="54"/>
      <c r="CH17" s="51"/>
      <c r="CI17" s="54"/>
      <c r="CJ17" s="54"/>
      <c r="CK17" s="51"/>
      <c r="CL17" s="53" t="str">
        <f>IFERROR(IF(GE17&lt;=1,"1 - Muy Baja",VLOOKUP(GE17,'[5]G PREDIAL'!$BLR$676:$BLS$680,2,0)),"")</f>
        <v>4 - Alta</v>
      </c>
      <c r="CM17" s="165">
        <f t="shared" si="5"/>
        <v>0.8</v>
      </c>
      <c r="CN17" s="53" t="str">
        <f>IFERROR(IF(GG17&lt;=1,"1 - Leve",HLOOKUP(GG17,'[5]G PREDIAL'!$BLU$673:$BLY$674,2,0)),"")</f>
        <v>3 - Moderado</v>
      </c>
      <c r="CO17" s="165">
        <f t="shared" si="88"/>
        <v>0.6</v>
      </c>
      <c r="CP17" s="52" t="str">
        <f t="shared" si="6"/>
        <v>ALTO</v>
      </c>
      <c r="CQ17" s="149">
        <f t="shared" si="89"/>
        <v>0.48</v>
      </c>
      <c r="CR17" s="63" t="s">
        <v>456</v>
      </c>
      <c r="CS17" s="52">
        <f t="shared" si="90"/>
        <v>5</v>
      </c>
      <c r="CT17" s="51"/>
      <c r="CU17" s="50"/>
      <c r="CV17" s="65" t="s">
        <v>1235</v>
      </c>
      <c r="CW17" s="158"/>
      <c r="CX17" s="47">
        <f t="shared" si="7"/>
        <v>9</v>
      </c>
      <c r="CY17" s="49">
        <f t="shared" si="91"/>
        <v>4</v>
      </c>
      <c r="CZ17" s="47" t="str">
        <f t="shared" si="92"/>
        <v>Mayor</v>
      </c>
      <c r="DA17" s="153">
        <f t="shared" si="93"/>
        <v>0.8</v>
      </c>
      <c r="DB17" s="48">
        <f t="shared" si="94"/>
        <v>0.25</v>
      </c>
      <c r="DC17" s="48">
        <f t="shared" si="8"/>
        <v>0.15</v>
      </c>
      <c r="DD17" s="47">
        <f t="shared" si="95"/>
        <v>0.4</v>
      </c>
      <c r="DE17" s="273">
        <f t="shared" si="9"/>
        <v>4</v>
      </c>
      <c r="DF17" s="187">
        <f t="shared" si="10"/>
        <v>0.8</v>
      </c>
      <c r="DG17" s="273">
        <f t="shared" si="96"/>
        <v>3</v>
      </c>
      <c r="DH17" s="273"/>
      <c r="DI17" s="187">
        <f t="shared" si="11"/>
        <v>0.48</v>
      </c>
      <c r="DJ17" s="48">
        <f t="shared" si="12"/>
        <v>0.25</v>
      </c>
      <c r="DK17" s="48">
        <f t="shared" si="13"/>
        <v>0.15</v>
      </c>
      <c r="DL17" s="47">
        <f t="shared" si="14"/>
        <v>0.4</v>
      </c>
      <c r="DM17" s="273">
        <f t="shared" si="15"/>
        <v>4</v>
      </c>
      <c r="DN17" s="187">
        <f t="shared" si="16"/>
        <v>0.8</v>
      </c>
      <c r="DO17" s="273">
        <f t="shared" si="17"/>
        <v>3</v>
      </c>
      <c r="DP17" s="187">
        <f t="shared" si="18"/>
        <v>0.28799999999999998</v>
      </c>
      <c r="DQ17" s="48">
        <f t="shared" si="19"/>
        <v>0</v>
      </c>
      <c r="DR17" s="48">
        <f t="shared" si="20"/>
        <v>0</v>
      </c>
      <c r="DS17" s="47">
        <f t="shared" si="21"/>
        <v>0</v>
      </c>
      <c r="DT17" s="273">
        <f t="shared" si="22"/>
        <v>4</v>
      </c>
      <c r="DU17" s="187">
        <f t="shared" si="23"/>
        <v>0.8</v>
      </c>
      <c r="DV17" s="273">
        <f t="shared" si="24"/>
        <v>3</v>
      </c>
      <c r="DW17" s="187">
        <f t="shared" si="25"/>
        <v>0.28799999999999998</v>
      </c>
      <c r="DX17" s="48">
        <f t="shared" si="26"/>
        <v>0</v>
      </c>
      <c r="DY17" s="48">
        <f t="shared" si="97"/>
        <v>0</v>
      </c>
      <c r="DZ17" s="47">
        <f t="shared" si="27"/>
        <v>0</v>
      </c>
      <c r="EA17" s="273">
        <f t="shared" si="28"/>
        <v>4</v>
      </c>
      <c r="EB17" s="187">
        <f t="shared" si="29"/>
        <v>0.8</v>
      </c>
      <c r="EC17" s="273">
        <f t="shared" si="30"/>
        <v>3</v>
      </c>
      <c r="ED17" s="187">
        <f t="shared" si="31"/>
        <v>0.28799999999999998</v>
      </c>
      <c r="EE17" s="48">
        <f t="shared" si="32"/>
        <v>0</v>
      </c>
      <c r="EF17" s="48">
        <f t="shared" si="33"/>
        <v>0</v>
      </c>
      <c r="EG17" s="47">
        <f t="shared" si="34"/>
        <v>0</v>
      </c>
      <c r="EH17" s="273">
        <f t="shared" si="35"/>
        <v>4</v>
      </c>
      <c r="EI17" s="187">
        <f t="shared" si="36"/>
        <v>0.8</v>
      </c>
      <c r="EJ17" s="273">
        <f t="shared" si="37"/>
        <v>3</v>
      </c>
      <c r="EK17" s="187">
        <f t="shared" si="38"/>
        <v>0.28799999999999998</v>
      </c>
      <c r="EL17" s="48">
        <f t="shared" si="39"/>
        <v>0</v>
      </c>
      <c r="EM17" s="48">
        <f t="shared" si="40"/>
        <v>0</v>
      </c>
      <c r="EN17" s="47">
        <f t="shared" si="41"/>
        <v>0</v>
      </c>
      <c r="EO17" s="273">
        <f t="shared" si="42"/>
        <v>4</v>
      </c>
      <c r="EP17" s="187">
        <f t="shared" si="43"/>
        <v>0.8</v>
      </c>
      <c r="EQ17" s="273">
        <f t="shared" si="44"/>
        <v>3</v>
      </c>
      <c r="ER17" s="187">
        <f t="shared" si="45"/>
        <v>0.28799999999999998</v>
      </c>
      <c r="ES17" s="48">
        <f t="shared" si="46"/>
        <v>0</v>
      </c>
      <c r="ET17" s="48">
        <f t="shared" si="47"/>
        <v>0</v>
      </c>
      <c r="EU17" s="47">
        <f t="shared" si="48"/>
        <v>0</v>
      </c>
      <c r="EV17" s="273">
        <f t="shared" si="49"/>
        <v>4</v>
      </c>
      <c r="EW17" s="187">
        <f t="shared" si="50"/>
        <v>0.8</v>
      </c>
      <c r="EX17" s="273">
        <f t="shared" si="51"/>
        <v>3</v>
      </c>
      <c r="EY17" s="187">
        <f t="shared" si="52"/>
        <v>0.28799999999999998</v>
      </c>
      <c r="EZ17" s="48">
        <f t="shared" si="53"/>
        <v>0</v>
      </c>
      <c r="FA17" s="48">
        <f t="shared" si="54"/>
        <v>0</v>
      </c>
      <c r="FB17" s="47">
        <f t="shared" si="55"/>
        <v>0</v>
      </c>
      <c r="FC17" s="273">
        <f t="shared" si="56"/>
        <v>4</v>
      </c>
      <c r="FD17" s="187">
        <f t="shared" si="57"/>
        <v>0.8</v>
      </c>
      <c r="FE17" s="273">
        <f t="shared" si="58"/>
        <v>3</v>
      </c>
      <c r="FF17" s="187">
        <f t="shared" si="59"/>
        <v>0.28799999999999998</v>
      </c>
      <c r="FG17" s="48">
        <f t="shared" si="60"/>
        <v>0</v>
      </c>
      <c r="FH17" s="48">
        <f t="shared" si="61"/>
        <v>0</v>
      </c>
      <c r="FI17" s="47">
        <f t="shared" si="62"/>
        <v>0</v>
      </c>
      <c r="FJ17" s="273">
        <f t="shared" si="63"/>
        <v>4</v>
      </c>
      <c r="FK17" s="187">
        <f t="shared" si="64"/>
        <v>0.8</v>
      </c>
      <c r="FL17" s="273">
        <f t="shared" si="65"/>
        <v>3</v>
      </c>
      <c r="FM17" s="187">
        <f t="shared" si="66"/>
        <v>0.28799999999999998</v>
      </c>
      <c r="FN17" s="48">
        <f t="shared" si="67"/>
        <v>0</v>
      </c>
      <c r="FO17" s="48">
        <f t="shared" si="68"/>
        <v>0</v>
      </c>
      <c r="FP17" s="47">
        <f t="shared" si="69"/>
        <v>0</v>
      </c>
      <c r="FQ17" s="273">
        <f t="shared" si="70"/>
        <v>4</v>
      </c>
      <c r="FR17" s="187">
        <f t="shared" si="71"/>
        <v>0.8</v>
      </c>
      <c r="FS17" s="273">
        <f t="shared" si="72"/>
        <v>3</v>
      </c>
      <c r="FT17" s="187">
        <f t="shared" si="73"/>
        <v>0.28799999999999998</v>
      </c>
      <c r="FU17" s="48">
        <f t="shared" si="74"/>
        <v>0</v>
      </c>
      <c r="FV17" s="48">
        <f t="shared" si="75"/>
        <v>0</v>
      </c>
      <c r="FW17" s="47">
        <f t="shared" si="76"/>
        <v>0</v>
      </c>
      <c r="FX17" s="273">
        <f t="shared" si="77"/>
        <v>4</v>
      </c>
      <c r="FY17" s="187">
        <f t="shared" si="78"/>
        <v>0.8</v>
      </c>
      <c r="FZ17" s="273">
        <f t="shared" si="79"/>
        <v>3</v>
      </c>
      <c r="GA17" s="187">
        <f t="shared" si="80"/>
        <v>0.28799999999999998</v>
      </c>
      <c r="GB17" s="48">
        <f t="shared" si="81"/>
        <v>0</v>
      </c>
      <c r="GC17" s="48">
        <f t="shared" si="82"/>
        <v>0</v>
      </c>
      <c r="GD17" s="47">
        <f t="shared" si="83"/>
        <v>0</v>
      </c>
      <c r="GE17" s="273">
        <f t="shared" si="84"/>
        <v>4</v>
      </c>
      <c r="GF17" s="187">
        <f t="shared" si="85"/>
        <v>0.8</v>
      </c>
      <c r="GG17" s="273">
        <f t="shared" si="86"/>
        <v>3</v>
      </c>
      <c r="GH17" s="187">
        <f t="shared" si="87"/>
        <v>0.28799999999999998</v>
      </c>
      <c r="GI17" s="187">
        <f t="shared" si="98"/>
        <v>0.6</v>
      </c>
    </row>
    <row r="18" spans="1:191" ht="142.80000000000001" x14ac:dyDescent="0.2">
      <c r="A18" s="120">
        <v>10</v>
      </c>
      <c r="B18" s="119" t="s">
        <v>908</v>
      </c>
      <c r="C18" s="234" t="s">
        <v>916</v>
      </c>
      <c r="D18" s="61" t="s">
        <v>206</v>
      </c>
      <c r="E18" s="55" t="s">
        <v>204</v>
      </c>
      <c r="F18" s="60" t="s">
        <v>881</v>
      </c>
      <c r="G18" s="55" t="s">
        <v>210</v>
      </c>
      <c r="H18" s="55" t="s">
        <v>173</v>
      </c>
      <c r="I18" s="58" t="s">
        <v>24</v>
      </c>
      <c r="J18" s="216" t="s">
        <v>53</v>
      </c>
      <c r="K18" s="58" t="s">
        <v>54</v>
      </c>
      <c r="L18" s="58" t="s">
        <v>53</v>
      </c>
      <c r="M18" s="58" t="s">
        <v>53</v>
      </c>
      <c r="N18" s="58" t="s">
        <v>54</v>
      </c>
      <c r="O18" s="58" t="s">
        <v>54</v>
      </c>
      <c r="P18" s="58" t="s">
        <v>53</v>
      </c>
      <c r="Q18" s="58" t="s">
        <v>53</v>
      </c>
      <c r="R18" s="58" t="s">
        <v>54</v>
      </c>
      <c r="S18" s="58" t="s">
        <v>54</v>
      </c>
      <c r="T18" s="58" t="s">
        <v>54</v>
      </c>
      <c r="U18" s="58" t="s">
        <v>54</v>
      </c>
      <c r="V18" s="58" t="s">
        <v>54</v>
      </c>
      <c r="W18" s="58" t="s">
        <v>54</v>
      </c>
      <c r="X18" s="58" t="s">
        <v>53</v>
      </c>
      <c r="Y18" s="58" t="s">
        <v>53</v>
      </c>
      <c r="Z18" s="58" t="s">
        <v>53</v>
      </c>
      <c r="AA18" s="58" t="s">
        <v>53</v>
      </c>
      <c r="AB18" s="58" t="s">
        <v>53</v>
      </c>
      <c r="AC18" s="57" t="str">
        <f t="shared" si="0"/>
        <v>4 - Alta</v>
      </c>
      <c r="AD18" s="149">
        <f t="shared" si="1"/>
        <v>0.8</v>
      </c>
      <c r="AE18" s="57" t="str">
        <f t="shared" si="2"/>
        <v>4 - Mayor</v>
      </c>
      <c r="AF18" s="149">
        <f t="shared" si="3"/>
        <v>0.8</v>
      </c>
      <c r="AG18" s="56" t="str">
        <f>IFERROR(INDEX('[5]G PREDIAL'!$BLU$676:$BLY$680,MATCH(I18,'[5]G PREDIAL'!$BLS$676:$BLS$680,0),MATCH(AE18,'[5]G PREDIAL'!$BLU$674:$BLY$674,0)),"")</f>
        <v>EXTREMO</v>
      </c>
      <c r="AH18" s="149">
        <f t="shared" si="4"/>
        <v>0.64000000000000012</v>
      </c>
      <c r="AI18" s="63" t="s">
        <v>915</v>
      </c>
      <c r="AJ18" s="51" t="s">
        <v>914</v>
      </c>
      <c r="AK18" s="59" t="s">
        <v>878</v>
      </c>
      <c r="AL18" s="59" t="s">
        <v>877</v>
      </c>
      <c r="AM18" s="51" t="s">
        <v>35</v>
      </c>
      <c r="AN18" s="54" t="s">
        <v>46</v>
      </c>
      <c r="AO18" s="54" t="s">
        <v>49</v>
      </c>
      <c r="AP18" s="51" t="s">
        <v>51</v>
      </c>
      <c r="AQ18" s="51" t="s">
        <v>35</v>
      </c>
      <c r="AR18" s="54" t="s">
        <v>46</v>
      </c>
      <c r="AS18" s="54" t="s">
        <v>49</v>
      </c>
      <c r="AT18" s="51" t="s">
        <v>51</v>
      </c>
      <c r="AU18" s="51" t="s">
        <v>35</v>
      </c>
      <c r="AV18" s="54" t="s">
        <v>46</v>
      </c>
      <c r="AW18" s="54" t="s">
        <v>49</v>
      </c>
      <c r="AX18" s="51" t="s">
        <v>51</v>
      </c>
      <c r="AY18" s="51" t="s">
        <v>35</v>
      </c>
      <c r="AZ18" s="54" t="s">
        <v>46</v>
      </c>
      <c r="BA18" s="54" t="s">
        <v>49</v>
      </c>
      <c r="BB18" s="51" t="s">
        <v>51</v>
      </c>
      <c r="BC18" s="51"/>
      <c r="BD18" s="54"/>
      <c r="BE18" s="54"/>
      <c r="BF18" s="51"/>
      <c r="BG18" s="51"/>
      <c r="BH18" s="54"/>
      <c r="BI18" s="54"/>
      <c r="BJ18" s="51"/>
      <c r="BK18" s="51"/>
      <c r="BL18" s="54"/>
      <c r="BM18" s="54"/>
      <c r="BN18" s="51"/>
      <c r="BO18" s="51"/>
      <c r="BP18" s="54"/>
      <c r="BQ18" s="54"/>
      <c r="BR18" s="51"/>
      <c r="BS18" s="51"/>
      <c r="BT18" s="54"/>
      <c r="BU18" s="54"/>
      <c r="BV18" s="51"/>
      <c r="BW18" s="51"/>
      <c r="BX18" s="54"/>
      <c r="BY18" s="54"/>
      <c r="BZ18" s="51"/>
      <c r="CA18" s="51"/>
      <c r="CB18" s="54"/>
      <c r="CC18" s="54"/>
      <c r="CD18" s="51"/>
      <c r="CE18" s="51"/>
      <c r="CF18" s="54"/>
      <c r="CG18" s="54"/>
      <c r="CH18" s="51"/>
      <c r="CI18" s="54"/>
      <c r="CJ18" s="54"/>
      <c r="CK18" s="51"/>
      <c r="CL18" s="53" t="str">
        <f>IFERROR(IF(GE18&lt;=1,"1 - Muy Baja",VLOOKUP(GE18,'[5]G PREDIAL'!$BLR$676:$BLS$680,2,0)),"")</f>
        <v>4 - Alta</v>
      </c>
      <c r="CM18" s="165">
        <f t="shared" si="5"/>
        <v>0.8</v>
      </c>
      <c r="CN18" s="53" t="str">
        <f>IFERROR(IF(GG18&lt;=1,"1 - Leve",HLOOKUP(GG18,'[5]G PREDIAL'!$BLU$673:$BLY$674,2,0)),"")</f>
        <v>3 - Moderado</v>
      </c>
      <c r="CO18" s="165">
        <f t="shared" si="88"/>
        <v>0.6</v>
      </c>
      <c r="CP18" s="52" t="str">
        <f t="shared" si="6"/>
        <v>ALTO</v>
      </c>
      <c r="CQ18" s="149">
        <f t="shared" si="89"/>
        <v>0.48</v>
      </c>
      <c r="CR18" s="63" t="s">
        <v>233</v>
      </c>
      <c r="CS18" s="52">
        <f t="shared" si="90"/>
        <v>5</v>
      </c>
      <c r="CT18" s="51"/>
      <c r="CU18" s="50"/>
      <c r="CV18" s="65" t="s">
        <v>1235</v>
      </c>
      <c r="CW18" s="158"/>
      <c r="CX18" s="47">
        <f t="shared" si="7"/>
        <v>9</v>
      </c>
      <c r="CY18" s="49">
        <f t="shared" si="91"/>
        <v>4</v>
      </c>
      <c r="CZ18" s="47" t="str">
        <f t="shared" si="92"/>
        <v>Mayor</v>
      </c>
      <c r="DA18" s="153">
        <f t="shared" si="93"/>
        <v>0.8</v>
      </c>
      <c r="DB18" s="48">
        <f t="shared" si="94"/>
        <v>0.25</v>
      </c>
      <c r="DC18" s="48">
        <f t="shared" si="8"/>
        <v>0.15</v>
      </c>
      <c r="DD18" s="47">
        <f t="shared" si="95"/>
        <v>0.4</v>
      </c>
      <c r="DE18" s="273">
        <f t="shared" si="9"/>
        <v>4</v>
      </c>
      <c r="DF18" s="187">
        <f t="shared" si="10"/>
        <v>0.8</v>
      </c>
      <c r="DG18" s="273">
        <f t="shared" si="96"/>
        <v>3</v>
      </c>
      <c r="DH18" s="273"/>
      <c r="DI18" s="187">
        <f t="shared" si="11"/>
        <v>0.48</v>
      </c>
      <c r="DJ18" s="48">
        <f t="shared" si="12"/>
        <v>0.25</v>
      </c>
      <c r="DK18" s="48">
        <f t="shared" si="13"/>
        <v>0.15</v>
      </c>
      <c r="DL18" s="47">
        <f t="shared" si="14"/>
        <v>0.4</v>
      </c>
      <c r="DM18" s="273">
        <f t="shared" si="15"/>
        <v>4</v>
      </c>
      <c r="DN18" s="187">
        <f t="shared" si="16"/>
        <v>0.8</v>
      </c>
      <c r="DO18" s="273">
        <f t="shared" si="17"/>
        <v>3</v>
      </c>
      <c r="DP18" s="187">
        <f t="shared" si="18"/>
        <v>0.28799999999999998</v>
      </c>
      <c r="DQ18" s="48">
        <f t="shared" si="19"/>
        <v>0.25</v>
      </c>
      <c r="DR18" s="48">
        <f t="shared" si="20"/>
        <v>0.15</v>
      </c>
      <c r="DS18" s="47">
        <f t="shared" si="21"/>
        <v>0.4</v>
      </c>
      <c r="DT18" s="273">
        <f t="shared" si="22"/>
        <v>4</v>
      </c>
      <c r="DU18" s="187">
        <f t="shared" si="23"/>
        <v>0.8</v>
      </c>
      <c r="DV18" s="273">
        <f t="shared" si="24"/>
        <v>3</v>
      </c>
      <c r="DW18" s="187">
        <f t="shared" si="25"/>
        <v>0.17279999999999998</v>
      </c>
      <c r="DX18" s="48">
        <f t="shared" si="26"/>
        <v>0.25</v>
      </c>
      <c r="DY18" s="48">
        <f t="shared" si="97"/>
        <v>0.15</v>
      </c>
      <c r="DZ18" s="47">
        <f t="shared" si="27"/>
        <v>0.4</v>
      </c>
      <c r="EA18" s="273">
        <f t="shared" si="28"/>
        <v>4</v>
      </c>
      <c r="EB18" s="187">
        <f t="shared" si="29"/>
        <v>0.8</v>
      </c>
      <c r="EC18" s="273">
        <f t="shared" si="30"/>
        <v>3</v>
      </c>
      <c r="ED18" s="187">
        <f t="shared" si="31"/>
        <v>0.10367999999999998</v>
      </c>
      <c r="EE18" s="48">
        <f t="shared" si="32"/>
        <v>0</v>
      </c>
      <c r="EF18" s="48">
        <f t="shared" si="33"/>
        <v>0</v>
      </c>
      <c r="EG18" s="47">
        <f t="shared" si="34"/>
        <v>0</v>
      </c>
      <c r="EH18" s="273">
        <f t="shared" si="35"/>
        <v>4</v>
      </c>
      <c r="EI18" s="187">
        <f t="shared" si="36"/>
        <v>0.8</v>
      </c>
      <c r="EJ18" s="273">
        <f t="shared" si="37"/>
        <v>3</v>
      </c>
      <c r="EK18" s="187">
        <f t="shared" si="38"/>
        <v>0.10367999999999998</v>
      </c>
      <c r="EL18" s="48">
        <f t="shared" si="39"/>
        <v>0</v>
      </c>
      <c r="EM18" s="48">
        <f t="shared" si="40"/>
        <v>0</v>
      </c>
      <c r="EN18" s="47">
        <f t="shared" si="41"/>
        <v>0</v>
      </c>
      <c r="EO18" s="273">
        <f t="shared" si="42"/>
        <v>4</v>
      </c>
      <c r="EP18" s="187">
        <f t="shared" si="43"/>
        <v>0.8</v>
      </c>
      <c r="EQ18" s="273">
        <f t="shared" si="44"/>
        <v>3</v>
      </c>
      <c r="ER18" s="187">
        <f t="shared" si="45"/>
        <v>0.10367999999999998</v>
      </c>
      <c r="ES18" s="48">
        <f t="shared" si="46"/>
        <v>0</v>
      </c>
      <c r="ET18" s="48">
        <f t="shared" si="47"/>
        <v>0</v>
      </c>
      <c r="EU18" s="47">
        <f t="shared" si="48"/>
        <v>0</v>
      </c>
      <c r="EV18" s="273">
        <f t="shared" si="49"/>
        <v>4</v>
      </c>
      <c r="EW18" s="187">
        <f t="shared" si="50"/>
        <v>0.8</v>
      </c>
      <c r="EX18" s="273">
        <f t="shared" si="51"/>
        <v>3</v>
      </c>
      <c r="EY18" s="187">
        <f t="shared" si="52"/>
        <v>0.10367999999999998</v>
      </c>
      <c r="EZ18" s="48">
        <f t="shared" si="53"/>
        <v>0</v>
      </c>
      <c r="FA18" s="48">
        <f t="shared" si="54"/>
        <v>0</v>
      </c>
      <c r="FB18" s="47">
        <f t="shared" si="55"/>
        <v>0</v>
      </c>
      <c r="FC18" s="273">
        <f t="shared" si="56"/>
        <v>4</v>
      </c>
      <c r="FD18" s="187">
        <f t="shared" si="57"/>
        <v>0.8</v>
      </c>
      <c r="FE18" s="273">
        <f t="shared" si="58"/>
        <v>3</v>
      </c>
      <c r="FF18" s="187">
        <f t="shared" si="59"/>
        <v>0.10367999999999998</v>
      </c>
      <c r="FG18" s="48">
        <f t="shared" si="60"/>
        <v>0</v>
      </c>
      <c r="FH18" s="48">
        <f t="shared" si="61"/>
        <v>0</v>
      </c>
      <c r="FI18" s="47">
        <f t="shared" si="62"/>
        <v>0</v>
      </c>
      <c r="FJ18" s="273">
        <f t="shared" si="63"/>
        <v>4</v>
      </c>
      <c r="FK18" s="187">
        <f t="shared" si="64"/>
        <v>0.8</v>
      </c>
      <c r="FL18" s="273">
        <f t="shared" si="65"/>
        <v>3</v>
      </c>
      <c r="FM18" s="187">
        <f t="shared" si="66"/>
        <v>0.10367999999999998</v>
      </c>
      <c r="FN18" s="48">
        <f t="shared" si="67"/>
        <v>0</v>
      </c>
      <c r="FO18" s="48">
        <f t="shared" si="68"/>
        <v>0</v>
      </c>
      <c r="FP18" s="47">
        <f t="shared" si="69"/>
        <v>0</v>
      </c>
      <c r="FQ18" s="273">
        <f t="shared" si="70"/>
        <v>4</v>
      </c>
      <c r="FR18" s="187">
        <f t="shared" si="71"/>
        <v>0.8</v>
      </c>
      <c r="FS18" s="273">
        <f t="shared" si="72"/>
        <v>3</v>
      </c>
      <c r="FT18" s="187">
        <f t="shared" si="73"/>
        <v>0.10367999999999998</v>
      </c>
      <c r="FU18" s="48">
        <f t="shared" si="74"/>
        <v>0</v>
      </c>
      <c r="FV18" s="48">
        <f t="shared" si="75"/>
        <v>0</v>
      </c>
      <c r="FW18" s="47">
        <f t="shared" si="76"/>
        <v>0</v>
      </c>
      <c r="FX18" s="273">
        <f t="shared" si="77"/>
        <v>4</v>
      </c>
      <c r="FY18" s="187">
        <f t="shared" si="78"/>
        <v>0.8</v>
      </c>
      <c r="FZ18" s="273">
        <f t="shared" si="79"/>
        <v>3</v>
      </c>
      <c r="GA18" s="187">
        <f t="shared" si="80"/>
        <v>0.10367999999999998</v>
      </c>
      <c r="GB18" s="48">
        <f t="shared" si="81"/>
        <v>0</v>
      </c>
      <c r="GC18" s="48">
        <f t="shared" si="82"/>
        <v>0</v>
      </c>
      <c r="GD18" s="47">
        <f t="shared" si="83"/>
        <v>0</v>
      </c>
      <c r="GE18" s="273">
        <f t="shared" si="84"/>
        <v>4</v>
      </c>
      <c r="GF18" s="187">
        <f t="shared" si="85"/>
        <v>0.8</v>
      </c>
      <c r="GG18" s="273">
        <f t="shared" si="86"/>
        <v>3</v>
      </c>
      <c r="GH18" s="187">
        <f t="shared" si="87"/>
        <v>0.10367999999999998</v>
      </c>
      <c r="GI18" s="187">
        <f t="shared" si="98"/>
        <v>0.6</v>
      </c>
    </row>
    <row r="19" spans="1:191" ht="142.80000000000001" x14ac:dyDescent="0.2">
      <c r="A19" s="62">
        <v>11</v>
      </c>
      <c r="B19" s="56" t="s">
        <v>908</v>
      </c>
      <c r="C19" s="65" t="s">
        <v>912</v>
      </c>
      <c r="D19" s="61" t="s">
        <v>206</v>
      </c>
      <c r="E19" s="55" t="s">
        <v>204</v>
      </c>
      <c r="F19" s="60" t="s">
        <v>881</v>
      </c>
      <c r="G19" s="55" t="s">
        <v>712</v>
      </c>
      <c r="H19" s="55" t="s">
        <v>175</v>
      </c>
      <c r="I19" s="58" t="s">
        <v>22</v>
      </c>
      <c r="J19" s="216" t="s">
        <v>53</v>
      </c>
      <c r="K19" s="58" t="s">
        <v>54</v>
      </c>
      <c r="L19" s="58" t="s">
        <v>53</v>
      </c>
      <c r="M19" s="58" t="s">
        <v>53</v>
      </c>
      <c r="N19" s="58" t="s">
        <v>54</v>
      </c>
      <c r="O19" s="58" t="s">
        <v>54</v>
      </c>
      <c r="P19" s="58" t="s">
        <v>53</v>
      </c>
      <c r="Q19" s="58" t="s">
        <v>53</v>
      </c>
      <c r="R19" s="58" t="s">
        <v>54</v>
      </c>
      <c r="S19" s="58" t="s">
        <v>54</v>
      </c>
      <c r="T19" s="58" t="s">
        <v>54</v>
      </c>
      <c r="U19" s="58" t="s">
        <v>54</v>
      </c>
      <c r="V19" s="58" t="s">
        <v>54</v>
      </c>
      <c r="W19" s="58" t="s">
        <v>54</v>
      </c>
      <c r="X19" s="58" t="s">
        <v>54</v>
      </c>
      <c r="Y19" s="58" t="s">
        <v>53</v>
      </c>
      <c r="Z19" s="58" t="s">
        <v>53</v>
      </c>
      <c r="AA19" s="58" t="s">
        <v>53</v>
      </c>
      <c r="AB19" s="58" t="s">
        <v>53</v>
      </c>
      <c r="AC19" s="57" t="str">
        <f t="shared" si="0"/>
        <v>3 - Media</v>
      </c>
      <c r="AD19" s="149">
        <f t="shared" si="1"/>
        <v>0.6</v>
      </c>
      <c r="AE19" s="57" t="str">
        <f t="shared" si="2"/>
        <v>4 - Mayor</v>
      </c>
      <c r="AF19" s="149">
        <f t="shared" si="3"/>
        <v>0.8</v>
      </c>
      <c r="AG19" s="56" t="str">
        <f>IFERROR(INDEX('[5]G PREDIAL'!$BLU$676:$BLY$680,MATCH(I19,'[5]G PREDIAL'!$BLS$676:$BLS$680,0),MATCH(AE19,'[5]G PREDIAL'!$BLU$674:$BLY$674,0)),"")</f>
        <v>ALTO</v>
      </c>
      <c r="AH19" s="149">
        <f t="shared" si="4"/>
        <v>0.48</v>
      </c>
      <c r="AI19" s="65" t="s">
        <v>913</v>
      </c>
      <c r="AJ19" s="51" t="s">
        <v>910</v>
      </c>
      <c r="AK19" s="59" t="s">
        <v>878</v>
      </c>
      <c r="AL19" s="59" t="s">
        <v>877</v>
      </c>
      <c r="AM19" s="51" t="s">
        <v>35</v>
      </c>
      <c r="AN19" s="54" t="s">
        <v>45</v>
      </c>
      <c r="AO19" s="54" t="s">
        <v>50</v>
      </c>
      <c r="AP19" s="51" t="s">
        <v>51</v>
      </c>
      <c r="AQ19" s="51" t="s">
        <v>35</v>
      </c>
      <c r="AR19" s="54" t="s">
        <v>45</v>
      </c>
      <c r="AS19" s="54" t="s">
        <v>50</v>
      </c>
      <c r="AT19" s="51" t="s">
        <v>51</v>
      </c>
      <c r="AU19" s="51" t="s">
        <v>35</v>
      </c>
      <c r="AV19" s="54" t="s">
        <v>45</v>
      </c>
      <c r="AW19" s="54" t="s">
        <v>50</v>
      </c>
      <c r="AX19" s="51" t="s">
        <v>51</v>
      </c>
      <c r="AY19" s="51" t="s">
        <v>35</v>
      </c>
      <c r="AZ19" s="54" t="s">
        <v>45</v>
      </c>
      <c r="BA19" s="54" t="s">
        <v>50</v>
      </c>
      <c r="BB19" s="51" t="s">
        <v>51</v>
      </c>
      <c r="BC19" s="51"/>
      <c r="BD19" s="54"/>
      <c r="BE19" s="54"/>
      <c r="BF19" s="51"/>
      <c r="BG19" s="51"/>
      <c r="BH19" s="54"/>
      <c r="BI19" s="54"/>
      <c r="BJ19" s="51"/>
      <c r="BK19" s="51"/>
      <c r="BL19" s="54"/>
      <c r="BM19" s="54"/>
      <c r="BN19" s="51"/>
      <c r="BO19" s="51"/>
      <c r="BP19" s="54"/>
      <c r="BQ19" s="54"/>
      <c r="BR19" s="51"/>
      <c r="BS19" s="51"/>
      <c r="BT19" s="54"/>
      <c r="BU19" s="54"/>
      <c r="BV19" s="51"/>
      <c r="BW19" s="51"/>
      <c r="BX19" s="54"/>
      <c r="BY19" s="54"/>
      <c r="BZ19" s="51"/>
      <c r="CA19" s="51"/>
      <c r="CB19" s="54"/>
      <c r="CC19" s="54"/>
      <c r="CD19" s="51"/>
      <c r="CE19" s="51"/>
      <c r="CF19" s="54"/>
      <c r="CG19" s="54"/>
      <c r="CH19" s="51"/>
      <c r="CI19" s="54"/>
      <c r="CJ19" s="54"/>
      <c r="CK19" s="51"/>
      <c r="CL19" s="53" t="str">
        <f>IFERROR(IF(GE19&lt;=1,"1 - Muy Baja",VLOOKUP(GE19,'[5]G PREDIAL'!$BLR$676:$BLS$680,2,0)),"")</f>
        <v>3 - Media</v>
      </c>
      <c r="CM19" s="165">
        <f t="shared" si="5"/>
        <v>0.6</v>
      </c>
      <c r="CN19" s="53" t="str">
        <f>IFERROR(IF(GG19&lt;=1,"1 - Leve",HLOOKUP(GG19,'[5]G PREDIAL'!$BLU$673:$BLY$674,2,0)),"")</f>
        <v>3 - Moderado</v>
      </c>
      <c r="CO19" s="165">
        <f t="shared" si="88"/>
        <v>0.6</v>
      </c>
      <c r="CP19" s="52" t="str">
        <f t="shared" si="6"/>
        <v>ALTO</v>
      </c>
      <c r="CQ19" s="149">
        <f t="shared" si="89"/>
        <v>0.36</v>
      </c>
      <c r="CR19" s="63" t="s">
        <v>233</v>
      </c>
      <c r="CS19" s="52">
        <f t="shared" si="90"/>
        <v>5</v>
      </c>
      <c r="CT19" s="51"/>
      <c r="CU19" s="50"/>
      <c r="CV19" s="65" t="s">
        <v>1235</v>
      </c>
      <c r="CW19" s="158"/>
      <c r="CX19" s="47">
        <f t="shared" si="7"/>
        <v>10</v>
      </c>
      <c r="CY19" s="49">
        <f t="shared" si="91"/>
        <v>4</v>
      </c>
      <c r="CZ19" s="47" t="str">
        <f t="shared" si="92"/>
        <v>Mayor</v>
      </c>
      <c r="DA19" s="153">
        <f t="shared" si="93"/>
        <v>0.8</v>
      </c>
      <c r="DB19" s="48">
        <f t="shared" si="94"/>
        <v>0.15</v>
      </c>
      <c r="DC19" s="48">
        <f t="shared" si="8"/>
        <v>0.25</v>
      </c>
      <c r="DD19" s="47">
        <f t="shared" si="95"/>
        <v>0.4</v>
      </c>
      <c r="DE19" s="273">
        <f t="shared" si="9"/>
        <v>3</v>
      </c>
      <c r="DF19" s="187">
        <f t="shared" si="10"/>
        <v>0.6</v>
      </c>
      <c r="DG19" s="273">
        <f t="shared" si="96"/>
        <v>3</v>
      </c>
      <c r="DH19" s="273"/>
      <c r="DI19" s="187">
        <f t="shared" si="11"/>
        <v>0.48</v>
      </c>
      <c r="DJ19" s="48">
        <f t="shared" si="12"/>
        <v>0.15</v>
      </c>
      <c r="DK19" s="48">
        <f t="shared" si="13"/>
        <v>0.25</v>
      </c>
      <c r="DL19" s="47">
        <f t="shared" si="14"/>
        <v>0.4</v>
      </c>
      <c r="DM19" s="273">
        <f t="shared" si="15"/>
        <v>3</v>
      </c>
      <c r="DN19" s="187">
        <f t="shared" si="16"/>
        <v>0.6</v>
      </c>
      <c r="DO19" s="273">
        <f t="shared" si="17"/>
        <v>3</v>
      </c>
      <c r="DP19" s="187">
        <f t="shared" si="18"/>
        <v>0.28799999999999998</v>
      </c>
      <c r="DQ19" s="48">
        <f t="shared" si="19"/>
        <v>0.15</v>
      </c>
      <c r="DR19" s="48">
        <f t="shared" si="20"/>
        <v>0.25</v>
      </c>
      <c r="DS19" s="47">
        <f t="shared" si="21"/>
        <v>0.4</v>
      </c>
      <c r="DT19" s="273">
        <f t="shared" si="22"/>
        <v>3</v>
      </c>
      <c r="DU19" s="187">
        <f t="shared" si="23"/>
        <v>0.6</v>
      </c>
      <c r="DV19" s="273">
        <f t="shared" si="24"/>
        <v>3</v>
      </c>
      <c r="DW19" s="187">
        <f t="shared" si="25"/>
        <v>0.17279999999999998</v>
      </c>
      <c r="DX19" s="48">
        <f t="shared" si="26"/>
        <v>0.15</v>
      </c>
      <c r="DY19" s="48">
        <f t="shared" si="97"/>
        <v>0.25</v>
      </c>
      <c r="DZ19" s="47">
        <f t="shared" si="27"/>
        <v>0.4</v>
      </c>
      <c r="EA19" s="273">
        <f t="shared" si="28"/>
        <v>3</v>
      </c>
      <c r="EB19" s="187">
        <f t="shared" si="29"/>
        <v>0.6</v>
      </c>
      <c r="EC19" s="273">
        <f t="shared" si="30"/>
        <v>3</v>
      </c>
      <c r="ED19" s="187">
        <f t="shared" si="31"/>
        <v>0.10367999999999998</v>
      </c>
      <c r="EE19" s="48">
        <f t="shared" si="32"/>
        <v>0</v>
      </c>
      <c r="EF19" s="48">
        <f t="shared" si="33"/>
        <v>0</v>
      </c>
      <c r="EG19" s="47">
        <f t="shared" si="34"/>
        <v>0</v>
      </c>
      <c r="EH19" s="273">
        <f t="shared" si="35"/>
        <v>3</v>
      </c>
      <c r="EI19" s="187">
        <f t="shared" si="36"/>
        <v>0.6</v>
      </c>
      <c r="EJ19" s="273">
        <f t="shared" si="37"/>
        <v>3</v>
      </c>
      <c r="EK19" s="187">
        <f t="shared" si="38"/>
        <v>0.10367999999999998</v>
      </c>
      <c r="EL19" s="48">
        <f t="shared" si="39"/>
        <v>0</v>
      </c>
      <c r="EM19" s="48">
        <f t="shared" si="40"/>
        <v>0</v>
      </c>
      <c r="EN19" s="47">
        <f t="shared" si="41"/>
        <v>0</v>
      </c>
      <c r="EO19" s="273">
        <f t="shared" si="42"/>
        <v>3</v>
      </c>
      <c r="EP19" s="187">
        <f t="shared" si="43"/>
        <v>0.6</v>
      </c>
      <c r="EQ19" s="273">
        <f t="shared" si="44"/>
        <v>3</v>
      </c>
      <c r="ER19" s="187">
        <f t="shared" si="45"/>
        <v>0.10367999999999998</v>
      </c>
      <c r="ES19" s="48">
        <f t="shared" si="46"/>
        <v>0</v>
      </c>
      <c r="ET19" s="48">
        <f t="shared" si="47"/>
        <v>0</v>
      </c>
      <c r="EU19" s="47">
        <f t="shared" si="48"/>
        <v>0</v>
      </c>
      <c r="EV19" s="273">
        <f t="shared" si="49"/>
        <v>3</v>
      </c>
      <c r="EW19" s="187">
        <f t="shared" si="50"/>
        <v>0.6</v>
      </c>
      <c r="EX19" s="273">
        <f t="shared" si="51"/>
        <v>3</v>
      </c>
      <c r="EY19" s="187">
        <f t="shared" si="52"/>
        <v>0.10367999999999998</v>
      </c>
      <c r="EZ19" s="48">
        <f t="shared" si="53"/>
        <v>0</v>
      </c>
      <c r="FA19" s="48">
        <f t="shared" si="54"/>
        <v>0</v>
      </c>
      <c r="FB19" s="47">
        <f t="shared" si="55"/>
        <v>0</v>
      </c>
      <c r="FC19" s="273">
        <f t="shared" si="56"/>
        <v>3</v>
      </c>
      <c r="FD19" s="187">
        <f t="shared" si="57"/>
        <v>0.6</v>
      </c>
      <c r="FE19" s="273">
        <f t="shared" si="58"/>
        <v>3</v>
      </c>
      <c r="FF19" s="187">
        <f t="shared" si="59"/>
        <v>0.10367999999999998</v>
      </c>
      <c r="FG19" s="48">
        <f t="shared" si="60"/>
        <v>0</v>
      </c>
      <c r="FH19" s="48">
        <f t="shared" si="61"/>
        <v>0</v>
      </c>
      <c r="FI19" s="47">
        <f t="shared" si="62"/>
        <v>0</v>
      </c>
      <c r="FJ19" s="273">
        <f t="shared" si="63"/>
        <v>3</v>
      </c>
      <c r="FK19" s="187">
        <f t="shared" si="64"/>
        <v>0.6</v>
      </c>
      <c r="FL19" s="273">
        <f t="shared" si="65"/>
        <v>3</v>
      </c>
      <c r="FM19" s="187">
        <f t="shared" si="66"/>
        <v>0.10367999999999998</v>
      </c>
      <c r="FN19" s="48">
        <f t="shared" si="67"/>
        <v>0</v>
      </c>
      <c r="FO19" s="48">
        <f t="shared" si="68"/>
        <v>0</v>
      </c>
      <c r="FP19" s="47">
        <f t="shared" si="69"/>
        <v>0</v>
      </c>
      <c r="FQ19" s="273">
        <f t="shared" si="70"/>
        <v>3</v>
      </c>
      <c r="FR19" s="187">
        <f t="shared" si="71"/>
        <v>0.6</v>
      </c>
      <c r="FS19" s="273">
        <f t="shared" si="72"/>
        <v>3</v>
      </c>
      <c r="FT19" s="187">
        <f t="shared" si="73"/>
        <v>0.10367999999999998</v>
      </c>
      <c r="FU19" s="48">
        <f t="shared" si="74"/>
        <v>0</v>
      </c>
      <c r="FV19" s="48">
        <f t="shared" si="75"/>
        <v>0</v>
      </c>
      <c r="FW19" s="47">
        <f t="shared" si="76"/>
        <v>0</v>
      </c>
      <c r="FX19" s="273">
        <f t="shared" si="77"/>
        <v>3</v>
      </c>
      <c r="FY19" s="187">
        <f t="shared" si="78"/>
        <v>0.6</v>
      </c>
      <c r="FZ19" s="273">
        <f t="shared" si="79"/>
        <v>3</v>
      </c>
      <c r="GA19" s="187">
        <f t="shared" si="80"/>
        <v>0.10367999999999998</v>
      </c>
      <c r="GB19" s="48">
        <f t="shared" si="81"/>
        <v>0</v>
      </c>
      <c r="GC19" s="48">
        <f t="shared" si="82"/>
        <v>0</v>
      </c>
      <c r="GD19" s="47">
        <f t="shared" si="83"/>
        <v>0</v>
      </c>
      <c r="GE19" s="273">
        <f t="shared" si="84"/>
        <v>3</v>
      </c>
      <c r="GF19" s="187">
        <f t="shared" si="85"/>
        <v>0.6</v>
      </c>
      <c r="GG19" s="273">
        <f t="shared" si="86"/>
        <v>3</v>
      </c>
      <c r="GH19" s="187">
        <f t="shared" si="87"/>
        <v>0.10367999999999998</v>
      </c>
      <c r="GI19" s="187">
        <f t="shared" si="98"/>
        <v>0.6</v>
      </c>
    </row>
    <row r="20" spans="1:191" ht="142.80000000000001" x14ac:dyDescent="0.2">
      <c r="A20" s="62">
        <v>12</v>
      </c>
      <c r="B20" s="56" t="s">
        <v>908</v>
      </c>
      <c r="C20" s="65" t="s">
        <v>912</v>
      </c>
      <c r="D20" s="61" t="s">
        <v>205</v>
      </c>
      <c r="E20" s="59" t="s">
        <v>196</v>
      </c>
      <c r="F20" s="51" t="s">
        <v>222</v>
      </c>
      <c r="G20" s="55" t="s">
        <v>712</v>
      </c>
      <c r="H20" s="55" t="s">
        <v>175</v>
      </c>
      <c r="I20" s="58" t="s">
        <v>22</v>
      </c>
      <c r="J20" s="216" t="s">
        <v>53</v>
      </c>
      <c r="K20" s="58" t="s">
        <v>54</v>
      </c>
      <c r="L20" s="58" t="s">
        <v>53</v>
      </c>
      <c r="M20" s="58" t="s">
        <v>53</v>
      </c>
      <c r="N20" s="58" t="s">
        <v>54</v>
      </c>
      <c r="O20" s="58" t="s">
        <v>54</v>
      </c>
      <c r="P20" s="58" t="s">
        <v>53</v>
      </c>
      <c r="Q20" s="58" t="s">
        <v>53</v>
      </c>
      <c r="R20" s="58" t="s">
        <v>54</v>
      </c>
      <c r="S20" s="58" t="s">
        <v>54</v>
      </c>
      <c r="T20" s="58" t="s">
        <v>54</v>
      </c>
      <c r="U20" s="58" t="s">
        <v>54</v>
      </c>
      <c r="V20" s="58" t="s">
        <v>54</v>
      </c>
      <c r="W20" s="58" t="s">
        <v>54</v>
      </c>
      <c r="X20" s="58" t="s">
        <v>54</v>
      </c>
      <c r="Y20" s="58" t="s">
        <v>53</v>
      </c>
      <c r="Z20" s="58" t="s">
        <v>53</v>
      </c>
      <c r="AA20" s="58" t="s">
        <v>53</v>
      </c>
      <c r="AB20" s="58" t="s">
        <v>53</v>
      </c>
      <c r="AC20" s="57" t="str">
        <f t="shared" si="0"/>
        <v>3 - Media</v>
      </c>
      <c r="AD20" s="149">
        <f t="shared" si="1"/>
        <v>0.6</v>
      </c>
      <c r="AE20" s="57" t="str">
        <f t="shared" si="2"/>
        <v>4 - Mayor</v>
      </c>
      <c r="AF20" s="149">
        <f t="shared" si="3"/>
        <v>0.8</v>
      </c>
      <c r="AG20" s="56" t="str">
        <f>IFERROR(INDEX('[5]G PREDIAL'!$BLU$676:$BLY$680,MATCH(I20,'[5]G PREDIAL'!$BLS$676:$BLS$680,0),MATCH(AE20,'[5]G PREDIAL'!$BLU$674:$BLY$674,0)),"")</f>
        <v>ALTO</v>
      </c>
      <c r="AH20" s="149">
        <f t="shared" si="4"/>
        <v>0.48</v>
      </c>
      <c r="AI20" s="63" t="s">
        <v>911</v>
      </c>
      <c r="AJ20" s="51" t="s">
        <v>910</v>
      </c>
      <c r="AK20" s="59" t="s">
        <v>878</v>
      </c>
      <c r="AL20" s="59" t="s">
        <v>877</v>
      </c>
      <c r="AM20" s="51" t="s">
        <v>35</v>
      </c>
      <c r="AN20" s="54" t="s">
        <v>45</v>
      </c>
      <c r="AO20" s="54" t="s">
        <v>50</v>
      </c>
      <c r="AP20" s="51" t="s">
        <v>51</v>
      </c>
      <c r="AQ20" s="51" t="s">
        <v>35</v>
      </c>
      <c r="AR20" s="54" t="s">
        <v>45</v>
      </c>
      <c r="AS20" s="54" t="s">
        <v>50</v>
      </c>
      <c r="AT20" s="51" t="s">
        <v>51</v>
      </c>
      <c r="AU20" s="51" t="s">
        <v>35</v>
      </c>
      <c r="AV20" s="54" t="s">
        <v>45</v>
      </c>
      <c r="AW20" s="54" t="s">
        <v>50</v>
      </c>
      <c r="AX20" s="51" t="s">
        <v>51</v>
      </c>
      <c r="AY20" s="51" t="s">
        <v>35</v>
      </c>
      <c r="AZ20" s="54" t="s">
        <v>45</v>
      </c>
      <c r="BA20" s="54" t="s">
        <v>50</v>
      </c>
      <c r="BB20" s="51" t="s">
        <v>51</v>
      </c>
      <c r="BC20" s="51" t="s">
        <v>35</v>
      </c>
      <c r="BD20" s="54" t="s">
        <v>45</v>
      </c>
      <c r="BE20" s="54" t="s">
        <v>50</v>
      </c>
      <c r="BF20" s="51" t="s">
        <v>51</v>
      </c>
      <c r="BG20" s="51" t="s">
        <v>35</v>
      </c>
      <c r="BH20" s="54" t="s">
        <v>45</v>
      </c>
      <c r="BI20" s="54" t="s">
        <v>50</v>
      </c>
      <c r="BJ20" s="51" t="s">
        <v>51</v>
      </c>
      <c r="BK20" s="51"/>
      <c r="BL20" s="54"/>
      <c r="BM20" s="54"/>
      <c r="BN20" s="51"/>
      <c r="BO20" s="51"/>
      <c r="BP20" s="54"/>
      <c r="BQ20" s="54"/>
      <c r="BR20" s="51"/>
      <c r="BS20" s="51"/>
      <c r="BT20" s="54"/>
      <c r="BU20" s="54"/>
      <c r="BV20" s="51"/>
      <c r="BW20" s="51"/>
      <c r="BX20" s="54"/>
      <c r="BY20" s="54"/>
      <c r="BZ20" s="51"/>
      <c r="CA20" s="51"/>
      <c r="CB20" s="54"/>
      <c r="CC20" s="54"/>
      <c r="CD20" s="51"/>
      <c r="CE20" s="51"/>
      <c r="CF20" s="54"/>
      <c r="CG20" s="54"/>
      <c r="CH20" s="51"/>
      <c r="CI20" s="54"/>
      <c r="CJ20" s="54"/>
      <c r="CK20" s="51"/>
      <c r="CL20" s="53" t="str">
        <f>IFERROR(IF(GE20&lt;=1,"1 - Muy Baja",VLOOKUP(GE20,'[5]G PREDIAL'!$BLR$676:$BLS$680,2,0)),"")</f>
        <v>3 - Media</v>
      </c>
      <c r="CM20" s="165">
        <f t="shared" si="5"/>
        <v>0.6</v>
      </c>
      <c r="CN20" s="53" t="str">
        <f>IFERROR(IF(GG20&lt;=1,"1 - Leve",HLOOKUP(GG20,'[5]G PREDIAL'!$BLU$673:$BLY$674,2,0)),"")</f>
        <v>3 - Moderado</v>
      </c>
      <c r="CO20" s="165">
        <f t="shared" si="88"/>
        <v>0.6</v>
      </c>
      <c r="CP20" s="52" t="str">
        <f t="shared" si="6"/>
        <v>ALTO</v>
      </c>
      <c r="CQ20" s="149">
        <f t="shared" si="89"/>
        <v>0.36</v>
      </c>
      <c r="CR20" s="63" t="s">
        <v>456</v>
      </c>
      <c r="CS20" s="52">
        <f t="shared" si="90"/>
        <v>5</v>
      </c>
      <c r="CT20" s="51"/>
      <c r="CU20" s="50"/>
      <c r="CV20" s="65" t="s">
        <v>1235</v>
      </c>
      <c r="CW20" s="158"/>
      <c r="CX20" s="47">
        <f t="shared" si="7"/>
        <v>10</v>
      </c>
      <c r="CY20" s="49">
        <f t="shared" si="91"/>
        <v>4</v>
      </c>
      <c r="CZ20" s="47" t="str">
        <f t="shared" si="92"/>
        <v>Mayor</v>
      </c>
      <c r="DA20" s="153">
        <f t="shared" si="93"/>
        <v>0.8</v>
      </c>
      <c r="DB20" s="48">
        <f t="shared" si="94"/>
        <v>0.15</v>
      </c>
      <c r="DC20" s="48">
        <f t="shared" si="8"/>
        <v>0.25</v>
      </c>
      <c r="DD20" s="47">
        <f t="shared" si="95"/>
        <v>0.4</v>
      </c>
      <c r="DE20" s="273">
        <f t="shared" si="9"/>
        <v>3</v>
      </c>
      <c r="DF20" s="187">
        <f t="shared" si="10"/>
        <v>0.6</v>
      </c>
      <c r="DG20" s="273">
        <f t="shared" si="96"/>
        <v>3</v>
      </c>
      <c r="DH20" s="273"/>
      <c r="DI20" s="187">
        <f t="shared" si="11"/>
        <v>0.48</v>
      </c>
      <c r="DJ20" s="48">
        <f t="shared" si="12"/>
        <v>0.15</v>
      </c>
      <c r="DK20" s="48">
        <f t="shared" si="13"/>
        <v>0.25</v>
      </c>
      <c r="DL20" s="47">
        <f t="shared" si="14"/>
        <v>0.4</v>
      </c>
      <c r="DM20" s="273">
        <f t="shared" si="15"/>
        <v>3</v>
      </c>
      <c r="DN20" s="187">
        <f t="shared" si="16"/>
        <v>0.6</v>
      </c>
      <c r="DO20" s="273">
        <f t="shared" si="17"/>
        <v>3</v>
      </c>
      <c r="DP20" s="187">
        <f t="shared" si="18"/>
        <v>0.28799999999999998</v>
      </c>
      <c r="DQ20" s="48">
        <f t="shared" si="19"/>
        <v>0.15</v>
      </c>
      <c r="DR20" s="48">
        <f t="shared" si="20"/>
        <v>0.25</v>
      </c>
      <c r="DS20" s="47">
        <f t="shared" si="21"/>
        <v>0.4</v>
      </c>
      <c r="DT20" s="273">
        <f t="shared" si="22"/>
        <v>3</v>
      </c>
      <c r="DU20" s="187">
        <f t="shared" si="23"/>
        <v>0.6</v>
      </c>
      <c r="DV20" s="273">
        <f t="shared" si="24"/>
        <v>3</v>
      </c>
      <c r="DW20" s="187">
        <f t="shared" si="25"/>
        <v>0.17279999999999998</v>
      </c>
      <c r="DX20" s="48">
        <f t="shared" si="26"/>
        <v>0.15</v>
      </c>
      <c r="DY20" s="48">
        <f t="shared" si="97"/>
        <v>0.25</v>
      </c>
      <c r="DZ20" s="47">
        <f t="shared" si="27"/>
        <v>0.4</v>
      </c>
      <c r="EA20" s="273">
        <f t="shared" si="28"/>
        <v>3</v>
      </c>
      <c r="EB20" s="187">
        <f t="shared" si="29"/>
        <v>0.6</v>
      </c>
      <c r="EC20" s="273">
        <f t="shared" si="30"/>
        <v>3</v>
      </c>
      <c r="ED20" s="187">
        <f t="shared" si="31"/>
        <v>0.10367999999999998</v>
      </c>
      <c r="EE20" s="48">
        <f t="shared" si="32"/>
        <v>0.15</v>
      </c>
      <c r="EF20" s="48">
        <f t="shared" si="33"/>
        <v>0.25</v>
      </c>
      <c r="EG20" s="47">
        <f t="shared" si="34"/>
        <v>0.4</v>
      </c>
      <c r="EH20" s="273">
        <f t="shared" si="35"/>
        <v>3</v>
      </c>
      <c r="EI20" s="187">
        <f t="shared" si="36"/>
        <v>0.6</v>
      </c>
      <c r="EJ20" s="273">
        <f t="shared" si="37"/>
        <v>3</v>
      </c>
      <c r="EK20" s="187">
        <f t="shared" si="38"/>
        <v>6.2207999999999986E-2</v>
      </c>
      <c r="EL20" s="48">
        <f t="shared" si="39"/>
        <v>0.15</v>
      </c>
      <c r="EM20" s="48">
        <f t="shared" si="40"/>
        <v>0.25</v>
      </c>
      <c r="EN20" s="47">
        <f t="shared" si="41"/>
        <v>0.4</v>
      </c>
      <c r="EO20" s="273">
        <f t="shared" si="42"/>
        <v>3</v>
      </c>
      <c r="EP20" s="187">
        <f t="shared" si="43"/>
        <v>0.6</v>
      </c>
      <c r="EQ20" s="273">
        <f t="shared" si="44"/>
        <v>3</v>
      </c>
      <c r="ER20" s="187">
        <f t="shared" si="45"/>
        <v>3.7324799999999991E-2</v>
      </c>
      <c r="ES20" s="48">
        <f t="shared" si="46"/>
        <v>0</v>
      </c>
      <c r="ET20" s="48">
        <f t="shared" si="47"/>
        <v>0</v>
      </c>
      <c r="EU20" s="47">
        <f t="shared" si="48"/>
        <v>0</v>
      </c>
      <c r="EV20" s="273">
        <f t="shared" si="49"/>
        <v>3</v>
      </c>
      <c r="EW20" s="187">
        <f t="shared" si="50"/>
        <v>0.6</v>
      </c>
      <c r="EX20" s="273">
        <f t="shared" si="51"/>
        <v>3</v>
      </c>
      <c r="EY20" s="187">
        <f t="shared" si="52"/>
        <v>3.7324799999999991E-2</v>
      </c>
      <c r="EZ20" s="48">
        <f t="shared" si="53"/>
        <v>0</v>
      </c>
      <c r="FA20" s="48">
        <f t="shared" si="54"/>
        <v>0</v>
      </c>
      <c r="FB20" s="47">
        <f t="shared" si="55"/>
        <v>0</v>
      </c>
      <c r="FC20" s="273">
        <f t="shared" si="56"/>
        <v>3</v>
      </c>
      <c r="FD20" s="187">
        <f t="shared" si="57"/>
        <v>0.6</v>
      </c>
      <c r="FE20" s="273">
        <f t="shared" si="58"/>
        <v>3</v>
      </c>
      <c r="FF20" s="187">
        <f t="shared" si="59"/>
        <v>3.7324799999999991E-2</v>
      </c>
      <c r="FG20" s="48">
        <f t="shared" si="60"/>
        <v>0</v>
      </c>
      <c r="FH20" s="48">
        <f t="shared" si="61"/>
        <v>0</v>
      </c>
      <c r="FI20" s="47">
        <f t="shared" si="62"/>
        <v>0</v>
      </c>
      <c r="FJ20" s="273">
        <f t="shared" si="63"/>
        <v>3</v>
      </c>
      <c r="FK20" s="187">
        <f t="shared" si="64"/>
        <v>0.6</v>
      </c>
      <c r="FL20" s="273">
        <f t="shared" si="65"/>
        <v>3</v>
      </c>
      <c r="FM20" s="187">
        <f t="shared" si="66"/>
        <v>3.7324799999999991E-2</v>
      </c>
      <c r="FN20" s="48">
        <f t="shared" si="67"/>
        <v>0</v>
      </c>
      <c r="FO20" s="48">
        <f t="shared" si="68"/>
        <v>0</v>
      </c>
      <c r="FP20" s="47">
        <f t="shared" si="69"/>
        <v>0</v>
      </c>
      <c r="FQ20" s="273">
        <f t="shared" si="70"/>
        <v>3</v>
      </c>
      <c r="FR20" s="187">
        <f t="shared" si="71"/>
        <v>0.6</v>
      </c>
      <c r="FS20" s="273">
        <f t="shared" si="72"/>
        <v>3</v>
      </c>
      <c r="FT20" s="187">
        <f t="shared" si="73"/>
        <v>3.7324799999999991E-2</v>
      </c>
      <c r="FU20" s="48">
        <f t="shared" si="74"/>
        <v>0</v>
      </c>
      <c r="FV20" s="48">
        <f t="shared" si="75"/>
        <v>0</v>
      </c>
      <c r="FW20" s="47">
        <f t="shared" si="76"/>
        <v>0</v>
      </c>
      <c r="FX20" s="273">
        <f t="shared" si="77"/>
        <v>3</v>
      </c>
      <c r="FY20" s="187">
        <f t="shared" si="78"/>
        <v>0.6</v>
      </c>
      <c r="FZ20" s="273">
        <f t="shared" si="79"/>
        <v>3</v>
      </c>
      <c r="GA20" s="187">
        <f t="shared" si="80"/>
        <v>3.7324799999999991E-2</v>
      </c>
      <c r="GB20" s="48">
        <f t="shared" si="81"/>
        <v>0</v>
      </c>
      <c r="GC20" s="48">
        <f t="shared" si="82"/>
        <v>0</v>
      </c>
      <c r="GD20" s="47">
        <f t="shared" si="83"/>
        <v>0</v>
      </c>
      <c r="GE20" s="273">
        <f t="shared" si="84"/>
        <v>3</v>
      </c>
      <c r="GF20" s="187">
        <f t="shared" si="85"/>
        <v>0.6</v>
      </c>
      <c r="GG20" s="273">
        <f t="shared" si="86"/>
        <v>3</v>
      </c>
      <c r="GH20" s="187">
        <f t="shared" si="87"/>
        <v>3.7324799999999991E-2</v>
      </c>
      <c r="GI20" s="187">
        <f t="shared" si="98"/>
        <v>0.6</v>
      </c>
    </row>
    <row r="21" spans="1:191" ht="142.80000000000001" x14ac:dyDescent="0.2">
      <c r="A21" s="62">
        <v>13</v>
      </c>
      <c r="B21" s="56" t="s">
        <v>908</v>
      </c>
      <c r="C21" s="65" t="s">
        <v>909</v>
      </c>
      <c r="D21" s="61" t="s">
        <v>206</v>
      </c>
      <c r="E21" s="55" t="s">
        <v>204</v>
      </c>
      <c r="F21" s="60" t="s">
        <v>881</v>
      </c>
      <c r="G21" s="55" t="s">
        <v>712</v>
      </c>
      <c r="H21" s="55" t="s">
        <v>175</v>
      </c>
      <c r="I21" s="58" t="s">
        <v>24</v>
      </c>
      <c r="J21" s="216" t="s">
        <v>53</v>
      </c>
      <c r="K21" s="58" t="s">
        <v>54</v>
      </c>
      <c r="L21" s="58" t="s">
        <v>53</v>
      </c>
      <c r="M21" s="58" t="s">
        <v>53</v>
      </c>
      <c r="N21" s="58" t="s">
        <v>54</v>
      </c>
      <c r="O21" s="58" t="s">
        <v>54</v>
      </c>
      <c r="P21" s="58" t="s">
        <v>53</v>
      </c>
      <c r="Q21" s="58" t="s">
        <v>53</v>
      </c>
      <c r="R21" s="58" t="s">
        <v>54</v>
      </c>
      <c r="S21" s="58" t="s">
        <v>54</v>
      </c>
      <c r="T21" s="58" t="s">
        <v>54</v>
      </c>
      <c r="U21" s="58" t="s">
        <v>54</v>
      </c>
      <c r="V21" s="58" t="s">
        <v>54</v>
      </c>
      <c r="W21" s="58" t="s">
        <v>54</v>
      </c>
      <c r="X21" s="58" t="s">
        <v>53</v>
      </c>
      <c r="Y21" s="58" t="s">
        <v>53</v>
      </c>
      <c r="Z21" s="58" t="s">
        <v>53</v>
      </c>
      <c r="AA21" s="58" t="s">
        <v>53</v>
      </c>
      <c r="AB21" s="58" t="s">
        <v>53</v>
      </c>
      <c r="AC21" s="57" t="str">
        <f t="shared" si="0"/>
        <v>4 - Alta</v>
      </c>
      <c r="AD21" s="149">
        <f t="shared" si="1"/>
        <v>0.8</v>
      </c>
      <c r="AE21" s="57" t="str">
        <f t="shared" si="2"/>
        <v>4 - Mayor</v>
      </c>
      <c r="AF21" s="149">
        <f t="shared" si="3"/>
        <v>0.8</v>
      </c>
      <c r="AG21" s="56" t="str">
        <f>IFERROR(INDEX('[5]G PREDIAL'!$BLU$676:$BLY$680,MATCH(I21,'[5]G PREDIAL'!$BLS$676:$BLS$680,0),MATCH(AE21,'[5]G PREDIAL'!$BLU$674:$BLY$674,0)),"")</f>
        <v>EXTREMO</v>
      </c>
      <c r="AH21" s="149">
        <f t="shared" si="4"/>
        <v>0.64000000000000012</v>
      </c>
      <c r="AI21" s="63" t="s">
        <v>906</v>
      </c>
      <c r="AJ21" s="51" t="s">
        <v>905</v>
      </c>
      <c r="AK21" s="59" t="s">
        <v>878</v>
      </c>
      <c r="AL21" s="59" t="s">
        <v>877</v>
      </c>
      <c r="AM21" s="51" t="s">
        <v>35</v>
      </c>
      <c r="AN21" s="54" t="s">
        <v>46</v>
      </c>
      <c r="AO21" s="54" t="s">
        <v>49</v>
      </c>
      <c r="AP21" s="51" t="s">
        <v>51</v>
      </c>
      <c r="AQ21" s="51" t="s">
        <v>35</v>
      </c>
      <c r="AR21" s="54" t="s">
        <v>46</v>
      </c>
      <c r="AS21" s="54" t="s">
        <v>49</v>
      </c>
      <c r="AT21" s="51" t="s">
        <v>51</v>
      </c>
      <c r="AU21" s="51" t="s">
        <v>35</v>
      </c>
      <c r="AV21" s="54" t="s">
        <v>46</v>
      </c>
      <c r="AW21" s="54" t="s">
        <v>49</v>
      </c>
      <c r="AX21" s="51" t="s">
        <v>51</v>
      </c>
      <c r="AY21" s="51" t="s">
        <v>35</v>
      </c>
      <c r="AZ21" s="54" t="s">
        <v>46</v>
      </c>
      <c r="BA21" s="54" t="s">
        <v>49</v>
      </c>
      <c r="BB21" s="51" t="s">
        <v>51</v>
      </c>
      <c r="BC21" s="51"/>
      <c r="BD21" s="54"/>
      <c r="BE21" s="54"/>
      <c r="BF21" s="51"/>
      <c r="BG21" s="51"/>
      <c r="BH21" s="54"/>
      <c r="BI21" s="54"/>
      <c r="BJ21" s="51"/>
      <c r="BK21" s="51"/>
      <c r="BL21" s="54"/>
      <c r="BM21" s="54"/>
      <c r="BN21" s="51"/>
      <c r="BO21" s="51"/>
      <c r="BP21" s="54"/>
      <c r="BQ21" s="54"/>
      <c r="BR21" s="51"/>
      <c r="BS21" s="51"/>
      <c r="BT21" s="54"/>
      <c r="BU21" s="54"/>
      <c r="BV21" s="51"/>
      <c r="BW21" s="51"/>
      <c r="BX21" s="54"/>
      <c r="BY21" s="54"/>
      <c r="BZ21" s="51"/>
      <c r="CA21" s="51"/>
      <c r="CB21" s="54"/>
      <c r="CC21" s="54"/>
      <c r="CD21" s="51"/>
      <c r="CE21" s="51"/>
      <c r="CF21" s="54"/>
      <c r="CG21" s="54"/>
      <c r="CH21" s="51"/>
      <c r="CI21" s="54"/>
      <c r="CJ21" s="54"/>
      <c r="CK21" s="51"/>
      <c r="CL21" s="53" t="str">
        <f>IFERROR(IF(GE21&lt;=1,"1 - Muy Baja",VLOOKUP(GE21,'[5]G PREDIAL'!$BLR$676:$BLS$680,2,0)),"")</f>
        <v>4 - Alta</v>
      </c>
      <c r="CM21" s="165">
        <f t="shared" si="5"/>
        <v>0.8</v>
      </c>
      <c r="CN21" s="53" t="str">
        <f>IFERROR(IF(GG21&lt;=1,"1 - Leve",HLOOKUP(GG21,'[5]G PREDIAL'!$BLU$673:$BLY$674,2,0)),"")</f>
        <v>3 - Moderado</v>
      </c>
      <c r="CO21" s="165">
        <f t="shared" si="88"/>
        <v>0.6</v>
      </c>
      <c r="CP21" s="52" t="str">
        <f t="shared" si="6"/>
        <v>ALTO</v>
      </c>
      <c r="CQ21" s="149">
        <f t="shared" si="89"/>
        <v>0.48</v>
      </c>
      <c r="CR21" s="63" t="s">
        <v>233</v>
      </c>
      <c r="CS21" s="52">
        <f t="shared" si="90"/>
        <v>5</v>
      </c>
      <c r="CT21" s="51"/>
      <c r="CU21" s="50"/>
      <c r="CV21" s="65" t="s">
        <v>1235</v>
      </c>
      <c r="CW21" s="158"/>
      <c r="CX21" s="47">
        <f t="shared" si="7"/>
        <v>9</v>
      </c>
      <c r="CY21" s="49">
        <f t="shared" si="91"/>
        <v>4</v>
      </c>
      <c r="CZ21" s="47" t="str">
        <f t="shared" si="92"/>
        <v>Mayor</v>
      </c>
      <c r="DA21" s="153">
        <f t="shared" si="93"/>
        <v>0.8</v>
      </c>
      <c r="DB21" s="48">
        <f t="shared" si="94"/>
        <v>0.25</v>
      </c>
      <c r="DC21" s="48">
        <f t="shared" si="8"/>
        <v>0.15</v>
      </c>
      <c r="DD21" s="47">
        <f t="shared" si="95"/>
        <v>0.4</v>
      </c>
      <c r="DE21" s="273">
        <f t="shared" si="9"/>
        <v>4</v>
      </c>
      <c r="DF21" s="187">
        <f t="shared" si="10"/>
        <v>0.8</v>
      </c>
      <c r="DG21" s="273">
        <f t="shared" si="96"/>
        <v>3</v>
      </c>
      <c r="DH21" s="273"/>
      <c r="DI21" s="187">
        <f t="shared" si="11"/>
        <v>0.48</v>
      </c>
      <c r="DJ21" s="48">
        <f t="shared" si="12"/>
        <v>0.25</v>
      </c>
      <c r="DK21" s="48">
        <f t="shared" si="13"/>
        <v>0.15</v>
      </c>
      <c r="DL21" s="47">
        <f t="shared" si="14"/>
        <v>0.4</v>
      </c>
      <c r="DM21" s="273">
        <f t="shared" si="15"/>
        <v>4</v>
      </c>
      <c r="DN21" s="187">
        <f t="shared" si="16"/>
        <v>0.8</v>
      </c>
      <c r="DO21" s="273">
        <f t="shared" si="17"/>
        <v>3</v>
      </c>
      <c r="DP21" s="187">
        <f t="shared" si="18"/>
        <v>0.28799999999999998</v>
      </c>
      <c r="DQ21" s="48">
        <f t="shared" si="19"/>
        <v>0.25</v>
      </c>
      <c r="DR21" s="48">
        <f t="shared" si="20"/>
        <v>0.15</v>
      </c>
      <c r="DS21" s="47">
        <f t="shared" si="21"/>
        <v>0.4</v>
      </c>
      <c r="DT21" s="273">
        <f t="shared" si="22"/>
        <v>4</v>
      </c>
      <c r="DU21" s="187">
        <f t="shared" si="23"/>
        <v>0.8</v>
      </c>
      <c r="DV21" s="273">
        <f t="shared" si="24"/>
        <v>3</v>
      </c>
      <c r="DW21" s="187">
        <f t="shared" si="25"/>
        <v>0.17279999999999998</v>
      </c>
      <c r="DX21" s="48">
        <f t="shared" si="26"/>
        <v>0.25</v>
      </c>
      <c r="DY21" s="48">
        <f t="shared" si="97"/>
        <v>0.15</v>
      </c>
      <c r="DZ21" s="47">
        <f t="shared" si="27"/>
        <v>0.4</v>
      </c>
      <c r="EA21" s="273">
        <f t="shared" si="28"/>
        <v>4</v>
      </c>
      <c r="EB21" s="187">
        <f t="shared" si="29"/>
        <v>0.8</v>
      </c>
      <c r="EC21" s="273">
        <f t="shared" si="30"/>
        <v>3</v>
      </c>
      <c r="ED21" s="187">
        <f t="shared" si="31"/>
        <v>0.10367999999999998</v>
      </c>
      <c r="EE21" s="48">
        <f t="shared" si="32"/>
        <v>0</v>
      </c>
      <c r="EF21" s="48">
        <f t="shared" si="33"/>
        <v>0</v>
      </c>
      <c r="EG21" s="47">
        <f t="shared" si="34"/>
        <v>0</v>
      </c>
      <c r="EH21" s="273">
        <f t="shared" si="35"/>
        <v>4</v>
      </c>
      <c r="EI21" s="187">
        <f t="shared" si="36"/>
        <v>0.8</v>
      </c>
      <c r="EJ21" s="273">
        <f t="shared" si="37"/>
        <v>3</v>
      </c>
      <c r="EK21" s="187">
        <f t="shared" si="38"/>
        <v>0.10367999999999998</v>
      </c>
      <c r="EL21" s="48">
        <f t="shared" si="39"/>
        <v>0</v>
      </c>
      <c r="EM21" s="48">
        <f t="shared" si="40"/>
        <v>0</v>
      </c>
      <c r="EN21" s="47">
        <f t="shared" si="41"/>
        <v>0</v>
      </c>
      <c r="EO21" s="273">
        <f t="shared" si="42"/>
        <v>4</v>
      </c>
      <c r="EP21" s="187">
        <f t="shared" si="43"/>
        <v>0.8</v>
      </c>
      <c r="EQ21" s="273">
        <f t="shared" si="44"/>
        <v>3</v>
      </c>
      <c r="ER21" s="187">
        <f t="shared" si="45"/>
        <v>0.10367999999999998</v>
      </c>
      <c r="ES21" s="48">
        <f t="shared" si="46"/>
        <v>0</v>
      </c>
      <c r="ET21" s="48">
        <f t="shared" si="47"/>
        <v>0</v>
      </c>
      <c r="EU21" s="47">
        <f t="shared" si="48"/>
        <v>0</v>
      </c>
      <c r="EV21" s="273">
        <f t="shared" si="49"/>
        <v>4</v>
      </c>
      <c r="EW21" s="187">
        <f t="shared" si="50"/>
        <v>0.8</v>
      </c>
      <c r="EX21" s="273">
        <f t="shared" si="51"/>
        <v>3</v>
      </c>
      <c r="EY21" s="187">
        <f t="shared" si="52"/>
        <v>0.10367999999999998</v>
      </c>
      <c r="EZ21" s="48">
        <f t="shared" si="53"/>
        <v>0</v>
      </c>
      <c r="FA21" s="48">
        <f t="shared" si="54"/>
        <v>0</v>
      </c>
      <c r="FB21" s="47">
        <f t="shared" si="55"/>
        <v>0</v>
      </c>
      <c r="FC21" s="273">
        <f t="shared" si="56"/>
        <v>4</v>
      </c>
      <c r="FD21" s="187">
        <f t="shared" si="57"/>
        <v>0.8</v>
      </c>
      <c r="FE21" s="273">
        <f t="shared" si="58"/>
        <v>3</v>
      </c>
      <c r="FF21" s="187">
        <f t="shared" si="59"/>
        <v>0.10367999999999998</v>
      </c>
      <c r="FG21" s="48">
        <f t="shared" si="60"/>
        <v>0</v>
      </c>
      <c r="FH21" s="48">
        <f t="shared" si="61"/>
        <v>0</v>
      </c>
      <c r="FI21" s="47">
        <f t="shared" si="62"/>
        <v>0</v>
      </c>
      <c r="FJ21" s="273">
        <f t="shared" si="63"/>
        <v>4</v>
      </c>
      <c r="FK21" s="187">
        <f t="shared" si="64"/>
        <v>0.8</v>
      </c>
      <c r="FL21" s="273">
        <f t="shared" si="65"/>
        <v>3</v>
      </c>
      <c r="FM21" s="187">
        <f t="shared" si="66"/>
        <v>0.10367999999999998</v>
      </c>
      <c r="FN21" s="48">
        <f t="shared" si="67"/>
        <v>0</v>
      </c>
      <c r="FO21" s="48">
        <f t="shared" si="68"/>
        <v>0</v>
      </c>
      <c r="FP21" s="47">
        <f t="shared" si="69"/>
        <v>0</v>
      </c>
      <c r="FQ21" s="273">
        <f t="shared" si="70"/>
        <v>4</v>
      </c>
      <c r="FR21" s="187">
        <f t="shared" si="71"/>
        <v>0.8</v>
      </c>
      <c r="FS21" s="273">
        <f t="shared" si="72"/>
        <v>3</v>
      </c>
      <c r="FT21" s="187">
        <f t="shared" si="73"/>
        <v>0.10367999999999998</v>
      </c>
      <c r="FU21" s="48">
        <f t="shared" si="74"/>
        <v>0</v>
      </c>
      <c r="FV21" s="48">
        <f t="shared" si="75"/>
        <v>0</v>
      </c>
      <c r="FW21" s="47">
        <f t="shared" si="76"/>
        <v>0</v>
      </c>
      <c r="FX21" s="273">
        <f t="shared" si="77"/>
        <v>4</v>
      </c>
      <c r="FY21" s="187">
        <f t="shared" si="78"/>
        <v>0.8</v>
      </c>
      <c r="FZ21" s="273">
        <f t="shared" si="79"/>
        <v>3</v>
      </c>
      <c r="GA21" s="187">
        <f t="shared" si="80"/>
        <v>0.10367999999999998</v>
      </c>
      <c r="GB21" s="48">
        <f t="shared" si="81"/>
        <v>0</v>
      </c>
      <c r="GC21" s="48">
        <f t="shared" si="82"/>
        <v>0</v>
      </c>
      <c r="GD21" s="47">
        <f t="shared" si="83"/>
        <v>0</v>
      </c>
      <c r="GE21" s="273">
        <f t="shared" si="84"/>
        <v>4</v>
      </c>
      <c r="GF21" s="187">
        <f t="shared" si="85"/>
        <v>0.8</v>
      </c>
      <c r="GG21" s="273">
        <f t="shared" si="86"/>
        <v>3</v>
      </c>
      <c r="GH21" s="187">
        <f t="shared" si="87"/>
        <v>0.10367999999999998</v>
      </c>
      <c r="GI21" s="187">
        <f t="shared" si="98"/>
        <v>0.6</v>
      </c>
    </row>
    <row r="22" spans="1:191" ht="142.80000000000001" x14ac:dyDescent="0.2">
      <c r="A22" s="62">
        <v>14</v>
      </c>
      <c r="B22" s="56" t="s">
        <v>908</v>
      </c>
      <c r="C22" s="65" t="s">
        <v>907</v>
      </c>
      <c r="D22" s="61" t="s">
        <v>205</v>
      </c>
      <c r="E22" s="59" t="s">
        <v>196</v>
      </c>
      <c r="F22" s="51" t="s">
        <v>222</v>
      </c>
      <c r="G22" s="55" t="s">
        <v>712</v>
      </c>
      <c r="H22" s="55" t="s">
        <v>175</v>
      </c>
      <c r="I22" s="58" t="s">
        <v>24</v>
      </c>
      <c r="J22" s="216" t="s">
        <v>53</v>
      </c>
      <c r="K22" s="58" t="s">
        <v>54</v>
      </c>
      <c r="L22" s="58" t="s">
        <v>53</v>
      </c>
      <c r="M22" s="58" t="s">
        <v>53</v>
      </c>
      <c r="N22" s="58" t="s">
        <v>54</v>
      </c>
      <c r="O22" s="58" t="s">
        <v>54</v>
      </c>
      <c r="P22" s="58" t="s">
        <v>53</v>
      </c>
      <c r="Q22" s="58" t="s">
        <v>53</v>
      </c>
      <c r="R22" s="58" t="s">
        <v>54</v>
      </c>
      <c r="S22" s="58" t="s">
        <v>54</v>
      </c>
      <c r="T22" s="58" t="s">
        <v>54</v>
      </c>
      <c r="U22" s="58" t="s">
        <v>54</v>
      </c>
      <c r="V22" s="58" t="s">
        <v>54</v>
      </c>
      <c r="W22" s="58" t="s">
        <v>54</v>
      </c>
      <c r="X22" s="58" t="s">
        <v>53</v>
      </c>
      <c r="Y22" s="58" t="s">
        <v>53</v>
      </c>
      <c r="Z22" s="58" t="s">
        <v>53</v>
      </c>
      <c r="AA22" s="58" t="s">
        <v>53</v>
      </c>
      <c r="AB22" s="58" t="s">
        <v>53</v>
      </c>
      <c r="AC22" s="57" t="str">
        <f t="shared" si="0"/>
        <v>4 - Alta</v>
      </c>
      <c r="AD22" s="149">
        <f t="shared" si="1"/>
        <v>0.8</v>
      </c>
      <c r="AE22" s="57" t="str">
        <f t="shared" si="2"/>
        <v>4 - Mayor</v>
      </c>
      <c r="AF22" s="149">
        <f t="shared" si="3"/>
        <v>0.8</v>
      </c>
      <c r="AG22" s="56" t="str">
        <f>IFERROR(INDEX('[5]G PREDIAL'!$BLU$676:$BLY$680,MATCH(I22,'[5]G PREDIAL'!$BLS$676:$BLS$680,0),MATCH(AE22,'[5]G PREDIAL'!$BLU$674:$BLY$674,0)),"")</f>
        <v>EXTREMO</v>
      </c>
      <c r="AH22" s="149">
        <f t="shared" si="4"/>
        <v>0.64000000000000012</v>
      </c>
      <c r="AI22" s="65" t="s">
        <v>906</v>
      </c>
      <c r="AJ22" s="51" t="s">
        <v>905</v>
      </c>
      <c r="AK22" s="59" t="s">
        <v>878</v>
      </c>
      <c r="AL22" s="59" t="s">
        <v>877</v>
      </c>
      <c r="AM22" s="51" t="s">
        <v>35</v>
      </c>
      <c r="AN22" s="54" t="s">
        <v>46</v>
      </c>
      <c r="AO22" s="54" t="s">
        <v>49</v>
      </c>
      <c r="AP22" s="51" t="s">
        <v>51</v>
      </c>
      <c r="AQ22" s="51" t="s">
        <v>35</v>
      </c>
      <c r="AR22" s="54" t="s">
        <v>46</v>
      </c>
      <c r="AS22" s="54" t="s">
        <v>49</v>
      </c>
      <c r="AT22" s="51" t="s">
        <v>51</v>
      </c>
      <c r="AU22" s="51" t="s">
        <v>35</v>
      </c>
      <c r="AV22" s="54" t="s">
        <v>46</v>
      </c>
      <c r="AW22" s="54" t="s">
        <v>49</v>
      </c>
      <c r="AX22" s="51" t="s">
        <v>51</v>
      </c>
      <c r="AY22" s="51" t="s">
        <v>35</v>
      </c>
      <c r="AZ22" s="54" t="s">
        <v>46</v>
      </c>
      <c r="BA22" s="54" t="s">
        <v>49</v>
      </c>
      <c r="BB22" s="51" t="s">
        <v>51</v>
      </c>
      <c r="BC22" s="51"/>
      <c r="BD22" s="54"/>
      <c r="BE22" s="54"/>
      <c r="BF22" s="51"/>
      <c r="BG22" s="51"/>
      <c r="BH22" s="54"/>
      <c r="BI22" s="54"/>
      <c r="BJ22" s="51"/>
      <c r="BK22" s="51"/>
      <c r="BL22" s="54"/>
      <c r="BM22" s="54"/>
      <c r="BN22" s="51"/>
      <c r="BO22" s="51"/>
      <c r="BP22" s="54"/>
      <c r="BQ22" s="54"/>
      <c r="BR22" s="51"/>
      <c r="BS22" s="51"/>
      <c r="BT22" s="54"/>
      <c r="BU22" s="54"/>
      <c r="BV22" s="51"/>
      <c r="BW22" s="51"/>
      <c r="BX22" s="54"/>
      <c r="BY22" s="54"/>
      <c r="BZ22" s="51"/>
      <c r="CA22" s="51"/>
      <c r="CB22" s="54"/>
      <c r="CC22" s="54"/>
      <c r="CD22" s="51"/>
      <c r="CE22" s="51"/>
      <c r="CF22" s="54"/>
      <c r="CG22" s="54"/>
      <c r="CH22" s="51"/>
      <c r="CI22" s="54"/>
      <c r="CJ22" s="54"/>
      <c r="CK22" s="51"/>
      <c r="CL22" s="53" t="str">
        <f>IFERROR(IF(GE22&lt;=1,"1 - Muy Baja",VLOOKUP(GE22,'[5]G PREDIAL'!$BLR$676:$BLS$680,2,0)),"")</f>
        <v>4 - Alta</v>
      </c>
      <c r="CM22" s="165">
        <f t="shared" si="5"/>
        <v>0.8</v>
      </c>
      <c r="CN22" s="53" t="str">
        <f>IFERROR(IF(GG22&lt;=1,"1 - Leve",HLOOKUP(GG22,'[5]G PREDIAL'!$BLU$673:$BLY$674,2,0)),"")</f>
        <v>3 - Moderado</v>
      </c>
      <c r="CO22" s="165">
        <f t="shared" si="88"/>
        <v>0.6</v>
      </c>
      <c r="CP22" s="52" t="str">
        <f t="shared" si="6"/>
        <v>ALTO</v>
      </c>
      <c r="CQ22" s="149">
        <f t="shared" si="89"/>
        <v>0.48</v>
      </c>
      <c r="CR22" s="63" t="s">
        <v>456</v>
      </c>
      <c r="CS22" s="52">
        <f t="shared" si="90"/>
        <v>5</v>
      </c>
      <c r="CT22" s="51"/>
      <c r="CU22" s="50"/>
      <c r="CV22" s="65" t="s">
        <v>1235</v>
      </c>
      <c r="CW22" s="158"/>
      <c r="CX22" s="47">
        <f t="shared" si="7"/>
        <v>9</v>
      </c>
      <c r="CY22" s="49">
        <f t="shared" si="91"/>
        <v>4</v>
      </c>
      <c r="CZ22" s="47" t="str">
        <f t="shared" si="92"/>
        <v>Mayor</v>
      </c>
      <c r="DA22" s="153">
        <f t="shared" si="93"/>
        <v>0.8</v>
      </c>
      <c r="DB22" s="48">
        <f t="shared" si="94"/>
        <v>0.25</v>
      </c>
      <c r="DC22" s="48">
        <f t="shared" si="8"/>
        <v>0.15</v>
      </c>
      <c r="DD22" s="47">
        <f t="shared" si="95"/>
        <v>0.4</v>
      </c>
      <c r="DE22" s="273">
        <f t="shared" si="9"/>
        <v>4</v>
      </c>
      <c r="DF22" s="187">
        <f t="shared" si="10"/>
        <v>0.8</v>
      </c>
      <c r="DG22" s="273">
        <f t="shared" si="96"/>
        <v>3</v>
      </c>
      <c r="DH22" s="273"/>
      <c r="DI22" s="187">
        <f t="shared" si="11"/>
        <v>0.48</v>
      </c>
      <c r="DJ22" s="48">
        <f t="shared" si="12"/>
        <v>0.25</v>
      </c>
      <c r="DK22" s="48">
        <f t="shared" si="13"/>
        <v>0.15</v>
      </c>
      <c r="DL22" s="47">
        <f t="shared" si="14"/>
        <v>0.4</v>
      </c>
      <c r="DM22" s="273">
        <f t="shared" si="15"/>
        <v>4</v>
      </c>
      <c r="DN22" s="187">
        <f t="shared" si="16"/>
        <v>0.8</v>
      </c>
      <c r="DO22" s="273">
        <f t="shared" si="17"/>
        <v>3</v>
      </c>
      <c r="DP22" s="187">
        <f t="shared" si="18"/>
        <v>0.28799999999999998</v>
      </c>
      <c r="DQ22" s="48">
        <f t="shared" si="19"/>
        <v>0.25</v>
      </c>
      <c r="DR22" s="48">
        <f t="shared" si="20"/>
        <v>0.15</v>
      </c>
      <c r="DS22" s="47">
        <f t="shared" si="21"/>
        <v>0.4</v>
      </c>
      <c r="DT22" s="273">
        <f t="shared" si="22"/>
        <v>4</v>
      </c>
      <c r="DU22" s="187">
        <f t="shared" si="23"/>
        <v>0.8</v>
      </c>
      <c r="DV22" s="273">
        <f t="shared" si="24"/>
        <v>3</v>
      </c>
      <c r="DW22" s="187">
        <f t="shared" si="25"/>
        <v>0.17279999999999998</v>
      </c>
      <c r="DX22" s="48">
        <f t="shared" si="26"/>
        <v>0.25</v>
      </c>
      <c r="DY22" s="48">
        <f t="shared" si="97"/>
        <v>0.15</v>
      </c>
      <c r="DZ22" s="47">
        <f t="shared" si="27"/>
        <v>0.4</v>
      </c>
      <c r="EA22" s="273">
        <f t="shared" si="28"/>
        <v>4</v>
      </c>
      <c r="EB22" s="187">
        <f t="shared" si="29"/>
        <v>0.8</v>
      </c>
      <c r="EC22" s="273">
        <f t="shared" si="30"/>
        <v>3</v>
      </c>
      <c r="ED22" s="187">
        <f t="shared" si="31"/>
        <v>0.10367999999999998</v>
      </c>
      <c r="EE22" s="48">
        <f t="shared" si="32"/>
        <v>0</v>
      </c>
      <c r="EF22" s="48">
        <f t="shared" si="33"/>
        <v>0</v>
      </c>
      <c r="EG22" s="47">
        <f t="shared" si="34"/>
        <v>0</v>
      </c>
      <c r="EH22" s="273">
        <f t="shared" si="35"/>
        <v>4</v>
      </c>
      <c r="EI22" s="187">
        <f t="shared" si="36"/>
        <v>0.8</v>
      </c>
      <c r="EJ22" s="273">
        <f t="shared" si="37"/>
        <v>3</v>
      </c>
      <c r="EK22" s="187">
        <f t="shared" si="38"/>
        <v>0.10367999999999998</v>
      </c>
      <c r="EL22" s="48">
        <f t="shared" si="39"/>
        <v>0</v>
      </c>
      <c r="EM22" s="48">
        <f t="shared" si="40"/>
        <v>0</v>
      </c>
      <c r="EN22" s="47">
        <f t="shared" si="41"/>
        <v>0</v>
      </c>
      <c r="EO22" s="273">
        <f t="shared" si="42"/>
        <v>4</v>
      </c>
      <c r="EP22" s="187">
        <f t="shared" si="43"/>
        <v>0.8</v>
      </c>
      <c r="EQ22" s="273">
        <f t="shared" si="44"/>
        <v>3</v>
      </c>
      <c r="ER22" s="187">
        <f t="shared" si="45"/>
        <v>0.10367999999999998</v>
      </c>
      <c r="ES22" s="48">
        <f t="shared" si="46"/>
        <v>0</v>
      </c>
      <c r="ET22" s="48">
        <f t="shared" si="47"/>
        <v>0</v>
      </c>
      <c r="EU22" s="47">
        <f t="shared" si="48"/>
        <v>0</v>
      </c>
      <c r="EV22" s="273">
        <f t="shared" si="49"/>
        <v>4</v>
      </c>
      <c r="EW22" s="187">
        <f t="shared" si="50"/>
        <v>0.8</v>
      </c>
      <c r="EX22" s="273">
        <f t="shared" si="51"/>
        <v>3</v>
      </c>
      <c r="EY22" s="187">
        <f t="shared" si="52"/>
        <v>0.10367999999999998</v>
      </c>
      <c r="EZ22" s="48">
        <f t="shared" si="53"/>
        <v>0</v>
      </c>
      <c r="FA22" s="48">
        <f t="shared" si="54"/>
        <v>0</v>
      </c>
      <c r="FB22" s="47">
        <f t="shared" si="55"/>
        <v>0</v>
      </c>
      <c r="FC22" s="273">
        <f t="shared" si="56"/>
        <v>4</v>
      </c>
      <c r="FD22" s="187">
        <f t="shared" si="57"/>
        <v>0.8</v>
      </c>
      <c r="FE22" s="273">
        <f t="shared" si="58"/>
        <v>3</v>
      </c>
      <c r="FF22" s="187">
        <f t="shared" si="59"/>
        <v>0.10367999999999998</v>
      </c>
      <c r="FG22" s="48">
        <f t="shared" si="60"/>
        <v>0</v>
      </c>
      <c r="FH22" s="48">
        <f t="shared" si="61"/>
        <v>0</v>
      </c>
      <c r="FI22" s="47">
        <f t="shared" si="62"/>
        <v>0</v>
      </c>
      <c r="FJ22" s="273">
        <f t="shared" si="63"/>
        <v>4</v>
      </c>
      <c r="FK22" s="187">
        <f t="shared" si="64"/>
        <v>0.8</v>
      </c>
      <c r="FL22" s="273">
        <f t="shared" si="65"/>
        <v>3</v>
      </c>
      <c r="FM22" s="187">
        <f t="shared" si="66"/>
        <v>0.10367999999999998</v>
      </c>
      <c r="FN22" s="48">
        <f t="shared" si="67"/>
        <v>0</v>
      </c>
      <c r="FO22" s="48">
        <f t="shared" si="68"/>
        <v>0</v>
      </c>
      <c r="FP22" s="47">
        <f t="shared" si="69"/>
        <v>0</v>
      </c>
      <c r="FQ22" s="273">
        <f t="shared" si="70"/>
        <v>4</v>
      </c>
      <c r="FR22" s="187">
        <f t="shared" si="71"/>
        <v>0.8</v>
      </c>
      <c r="FS22" s="273">
        <f t="shared" si="72"/>
        <v>3</v>
      </c>
      <c r="FT22" s="187">
        <f t="shared" si="73"/>
        <v>0.10367999999999998</v>
      </c>
      <c r="FU22" s="48">
        <f t="shared" si="74"/>
        <v>0</v>
      </c>
      <c r="FV22" s="48">
        <f t="shared" si="75"/>
        <v>0</v>
      </c>
      <c r="FW22" s="47">
        <f t="shared" si="76"/>
        <v>0</v>
      </c>
      <c r="FX22" s="273">
        <f t="shared" si="77"/>
        <v>4</v>
      </c>
      <c r="FY22" s="187">
        <f t="shared" si="78"/>
        <v>0.8</v>
      </c>
      <c r="FZ22" s="273">
        <f t="shared" si="79"/>
        <v>3</v>
      </c>
      <c r="GA22" s="187">
        <f t="shared" si="80"/>
        <v>0.10367999999999998</v>
      </c>
      <c r="GB22" s="48">
        <f t="shared" si="81"/>
        <v>0</v>
      </c>
      <c r="GC22" s="48">
        <f t="shared" si="82"/>
        <v>0</v>
      </c>
      <c r="GD22" s="47">
        <f t="shared" si="83"/>
        <v>0</v>
      </c>
      <c r="GE22" s="273">
        <f t="shared" si="84"/>
        <v>4</v>
      </c>
      <c r="GF22" s="187">
        <f t="shared" si="85"/>
        <v>0.8</v>
      </c>
      <c r="GG22" s="273">
        <f t="shared" si="86"/>
        <v>3</v>
      </c>
      <c r="GH22" s="187">
        <f t="shared" si="87"/>
        <v>0.10367999999999998</v>
      </c>
      <c r="GI22" s="187">
        <f t="shared" si="98"/>
        <v>0.6</v>
      </c>
    </row>
    <row r="23" spans="1:191" ht="142.80000000000001" x14ac:dyDescent="0.2">
      <c r="A23" s="62">
        <v>15</v>
      </c>
      <c r="B23" s="56" t="s">
        <v>904</v>
      </c>
      <c r="C23" s="65" t="s">
        <v>903</v>
      </c>
      <c r="D23" s="61" t="s">
        <v>206</v>
      </c>
      <c r="E23" s="55" t="s">
        <v>204</v>
      </c>
      <c r="F23" s="60" t="s">
        <v>881</v>
      </c>
      <c r="G23" s="55" t="s">
        <v>712</v>
      </c>
      <c r="H23" s="55" t="s">
        <v>175</v>
      </c>
      <c r="I23" s="58" t="s">
        <v>24</v>
      </c>
      <c r="J23" s="216" t="s">
        <v>53</v>
      </c>
      <c r="K23" s="58" t="s">
        <v>54</v>
      </c>
      <c r="L23" s="58" t="s">
        <v>54</v>
      </c>
      <c r="M23" s="58" t="s">
        <v>53</v>
      </c>
      <c r="N23" s="58" t="s">
        <v>54</v>
      </c>
      <c r="O23" s="58" t="s">
        <v>54</v>
      </c>
      <c r="P23" s="58" t="s">
        <v>53</v>
      </c>
      <c r="Q23" s="58" t="s">
        <v>53</v>
      </c>
      <c r="R23" s="58" t="s">
        <v>54</v>
      </c>
      <c r="S23" s="58" t="s">
        <v>54</v>
      </c>
      <c r="T23" s="58" t="s">
        <v>54</v>
      </c>
      <c r="U23" s="58" t="s">
        <v>54</v>
      </c>
      <c r="V23" s="58" t="s">
        <v>54</v>
      </c>
      <c r="W23" s="58" t="s">
        <v>54</v>
      </c>
      <c r="X23" s="58" t="s">
        <v>53</v>
      </c>
      <c r="Y23" s="58" t="s">
        <v>53</v>
      </c>
      <c r="Z23" s="58" t="s">
        <v>53</v>
      </c>
      <c r="AA23" s="58" t="s">
        <v>53</v>
      </c>
      <c r="AB23" s="58" t="s">
        <v>53</v>
      </c>
      <c r="AC23" s="57" t="str">
        <f t="shared" si="0"/>
        <v>4 - Alta</v>
      </c>
      <c r="AD23" s="149">
        <f t="shared" si="1"/>
        <v>0.8</v>
      </c>
      <c r="AE23" s="57" t="str">
        <f t="shared" si="2"/>
        <v>4 - Mayor</v>
      </c>
      <c r="AF23" s="149">
        <f t="shared" si="3"/>
        <v>0.8</v>
      </c>
      <c r="AG23" s="56" t="str">
        <f>IFERROR(INDEX('[5]G PREDIAL'!$BLU$676:$BLY$680,MATCH(I23,'[5]G PREDIAL'!$BLS$676:$BLS$680,0),MATCH(AE23,'[5]G PREDIAL'!$BLU$674:$BLY$674,0)),"")</f>
        <v>EXTREMO</v>
      </c>
      <c r="AH23" s="149">
        <f t="shared" si="4"/>
        <v>0.64000000000000012</v>
      </c>
      <c r="AI23" s="65" t="s">
        <v>1292</v>
      </c>
      <c r="AJ23" s="51" t="s">
        <v>900</v>
      </c>
      <c r="AK23" s="59" t="s">
        <v>878</v>
      </c>
      <c r="AL23" s="59" t="s">
        <v>877</v>
      </c>
      <c r="AM23" s="51" t="s">
        <v>35</v>
      </c>
      <c r="AN23" s="54" t="s">
        <v>46</v>
      </c>
      <c r="AO23" s="54" t="s">
        <v>49</v>
      </c>
      <c r="AP23" s="51" t="s">
        <v>51</v>
      </c>
      <c r="AQ23" s="51" t="s">
        <v>35</v>
      </c>
      <c r="AR23" s="54" t="s">
        <v>46</v>
      </c>
      <c r="AS23" s="54" t="s">
        <v>49</v>
      </c>
      <c r="AT23" s="51" t="s">
        <v>51</v>
      </c>
      <c r="AU23" s="51" t="s">
        <v>35</v>
      </c>
      <c r="AV23" s="54" t="s">
        <v>46</v>
      </c>
      <c r="AW23" s="54" t="s">
        <v>49</v>
      </c>
      <c r="AX23" s="51" t="s">
        <v>51</v>
      </c>
      <c r="AY23" s="51" t="s">
        <v>35</v>
      </c>
      <c r="AZ23" s="54" t="s">
        <v>46</v>
      </c>
      <c r="BA23" s="54" t="s">
        <v>49</v>
      </c>
      <c r="BB23" s="51" t="s">
        <v>51</v>
      </c>
      <c r="BC23" s="51" t="s">
        <v>35</v>
      </c>
      <c r="BD23" s="54" t="s">
        <v>46</v>
      </c>
      <c r="BE23" s="54" t="s">
        <v>49</v>
      </c>
      <c r="BF23" s="51" t="s">
        <v>51</v>
      </c>
      <c r="BG23" s="51"/>
      <c r="BH23" s="54"/>
      <c r="BI23" s="54"/>
      <c r="BJ23" s="51"/>
      <c r="BK23" s="51"/>
      <c r="BL23" s="54"/>
      <c r="BM23" s="54"/>
      <c r="BN23" s="51"/>
      <c r="BO23" s="51"/>
      <c r="BP23" s="54"/>
      <c r="BQ23" s="54"/>
      <c r="BR23" s="51"/>
      <c r="BS23" s="51"/>
      <c r="BT23" s="54"/>
      <c r="BU23" s="54"/>
      <c r="BV23" s="51"/>
      <c r="BW23" s="51"/>
      <c r="BX23" s="54"/>
      <c r="BY23" s="54"/>
      <c r="BZ23" s="51"/>
      <c r="CA23" s="51"/>
      <c r="CB23" s="54"/>
      <c r="CC23" s="54"/>
      <c r="CD23" s="51"/>
      <c r="CE23" s="51"/>
      <c r="CF23" s="54"/>
      <c r="CG23" s="54"/>
      <c r="CH23" s="51"/>
      <c r="CI23" s="54"/>
      <c r="CJ23" s="54"/>
      <c r="CK23" s="51"/>
      <c r="CL23" s="53" t="str">
        <f>IFERROR(IF(GE23&lt;=1,"1 - Muy Baja",VLOOKUP(GE23,'[5]G PREDIAL'!$BLR$676:$BLS$680,2,0)),"")</f>
        <v>4 - Alta</v>
      </c>
      <c r="CM23" s="165">
        <f t="shared" si="5"/>
        <v>0.8</v>
      </c>
      <c r="CN23" s="53" t="str">
        <f>IFERROR(IF(GG23&lt;=1,"1 - Leve",HLOOKUP(GG23,'[5]G PREDIAL'!$BLU$673:$BLY$674,2,0)),"")</f>
        <v>3 - Moderado</v>
      </c>
      <c r="CO23" s="165">
        <f t="shared" si="88"/>
        <v>0.6</v>
      </c>
      <c r="CP23" s="52" t="str">
        <f t="shared" si="6"/>
        <v>ALTO</v>
      </c>
      <c r="CQ23" s="149">
        <f t="shared" si="89"/>
        <v>0.48</v>
      </c>
      <c r="CR23" s="63" t="s">
        <v>233</v>
      </c>
      <c r="CS23" s="52">
        <f t="shared" si="90"/>
        <v>5</v>
      </c>
      <c r="CT23" s="51"/>
      <c r="CU23" s="50"/>
      <c r="CV23" s="65" t="s">
        <v>1235</v>
      </c>
      <c r="CW23" s="158"/>
      <c r="CX23" s="47">
        <f t="shared" si="7"/>
        <v>10</v>
      </c>
      <c r="CY23" s="49">
        <f t="shared" si="91"/>
        <v>4</v>
      </c>
      <c r="CZ23" s="47" t="str">
        <f t="shared" si="92"/>
        <v>Mayor</v>
      </c>
      <c r="DA23" s="153">
        <f t="shared" si="93"/>
        <v>0.8</v>
      </c>
      <c r="DB23" s="48">
        <f t="shared" si="94"/>
        <v>0.25</v>
      </c>
      <c r="DC23" s="48">
        <f t="shared" si="8"/>
        <v>0.15</v>
      </c>
      <c r="DD23" s="47">
        <f t="shared" si="95"/>
        <v>0.4</v>
      </c>
      <c r="DE23" s="273">
        <f t="shared" si="9"/>
        <v>4</v>
      </c>
      <c r="DF23" s="187">
        <f t="shared" si="10"/>
        <v>0.8</v>
      </c>
      <c r="DG23" s="273">
        <f t="shared" si="96"/>
        <v>3</v>
      </c>
      <c r="DH23" s="273"/>
      <c r="DI23" s="187">
        <f t="shared" si="11"/>
        <v>0.48</v>
      </c>
      <c r="DJ23" s="48">
        <f t="shared" si="12"/>
        <v>0.25</v>
      </c>
      <c r="DK23" s="48">
        <f t="shared" si="13"/>
        <v>0.15</v>
      </c>
      <c r="DL23" s="47">
        <f t="shared" si="14"/>
        <v>0.4</v>
      </c>
      <c r="DM23" s="273">
        <f t="shared" si="15"/>
        <v>4</v>
      </c>
      <c r="DN23" s="187">
        <f t="shared" si="16"/>
        <v>0.8</v>
      </c>
      <c r="DO23" s="273">
        <f t="shared" si="17"/>
        <v>3</v>
      </c>
      <c r="DP23" s="187">
        <f t="shared" si="18"/>
        <v>0.28799999999999998</v>
      </c>
      <c r="DQ23" s="48">
        <f t="shared" si="19"/>
        <v>0.25</v>
      </c>
      <c r="DR23" s="48">
        <f t="shared" si="20"/>
        <v>0.15</v>
      </c>
      <c r="DS23" s="47">
        <f t="shared" si="21"/>
        <v>0.4</v>
      </c>
      <c r="DT23" s="273">
        <f t="shared" si="22"/>
        <v>4</v>
      </c>
      <c r="DU23" s="187">
        <f t="shared" si="23"/>
        <v>0.8</v>
      </c>
      <c r="DV23" s="273">
        <f t="shared" si="24"/>
        <v>3</v>
      </c>
      <c r="DW23" s="187">
        <f t="shared" si="25"/>
        <v>0.17279999999999998</v>
      </c>
      <c r="DX23" s="48">
        <f t="shared" si="26"/>
        <v>0.25</v>
      </c>
      <c r="DY23" s="48">
        <f t="shared" si="97"/>
        <v>0.15</v>
      </c>
      <c r="DZ23" s="47">
        <f t="shared" si="27"/>
        <v>0.4</v>
      </c>
      <c r="EA23" s="273">
        <f t="shared" si="28"/>
        <v>4</v>
      </c>
      <c r="EB23" s="187">
        <f t="shared" si="29"/>
        <v>0.8</v>
      </c>
      <c r="EC23" s="273">
        <f t="shared" si="30"/>
        <v>3</v>
      </c>
      <c r="ED23" s="187">
        <f t="shared" si="31"/>
        <v>0.10367999999999998</v>
      </c>
      <c r="EE23" s="48">
        <f t="shared" si="32"/>
        <v>0.25</v>
      </c>
      <c r="EF23" s="48">
        <f t="shared" si="33"/>
        <v>0.15</v>
      </c>
      <c r="EG23" s="47">
        <f t="shared" si="34"/>
        <v>0.4</v>
      </c>
      <c r="EH23" s="273">
        <f t="shared" si="35"/>
        <v>4</v>
      </c>
      <c r="EI23" s="187">
        <f t="shared" si="36"/>
        <v>0.8</v>
      </c>
      <c r="EJ23" s="273">
        <f t="shared" si="37"/>
        <v>3</v>
      </c>
      <c r="EK23" s="187">
        <f t="shared" si="38"/>
        <v>6.2207999999999986E-2</v>
      </c>
      <c r="EL23" s="48">
        <f t="shared" si="39"/>
        <v>0</v>
      </c>
      <c r="EM23" s="48">
        <f t="shared" si="40"/>
        <v>0</v>
      </c>
      <c r="EN23" s="47">
        <f t="shared" si="41"/>
        <v>0</v>
      </c>
      <c r="EO23" s="273">
        <f t="shared" si="42"/>
        <v>4</v>
      </c>
      <c r="EP23" s="187">
        <f t="shared" si="43"/>
        <v>0.8</v>
      </c>
      <c r="EQ23" s="273">
        <f t="shared" si="44"/>
        <v>3</v>
      </c>
      <c r="ER23" s="187">
        <f t="shared" si="45"/>
        <v>6.2207999999999986E-2</v>
      </c>
      <c r="ES23" s="48">
        <f t="shared" si="46"/>
        <v>0</v>
      </c>
      <c r="ET23" s="48">
        <f t="shared" si="47"/>
        <v>0</v>
      </c>
      <c r="EU23" s="47">
        <f t="shared" si="48"/>
        <v>0</v>
      </c>
      <c r="EV23" s="273">
        <f t="shared" si="49"/>
        <v>4</v>
      </c>
      <c r="EW23" s="187">
        <f t="shared" si="50"/>
        <v>0.8</v>
      </c>
      <c r="EX23" s="273">
        <f t="shared" si="51"/>
        <v>3</v>
      </c>
      <c r="EY23" s="187">
        <f t="shared" si="52"/>
        <v>6.2207999999999986E-2</v>
      </c>
      <c r="EZ23" s="48">
        <f t="shared" si="53"/>
        <v>0</v>
      </c>
      <c r="FA23" s="48">
        <f t="shared" si="54"/>
        <v>0</v>
      </c>
      <c r="FB23" s="47">
        <f t="shared" si="55"/>
        <v>0</v>
      </c>
      <c r="FC23" s="273">
        <f t="shared" si="56"/>
        <v>4</v>
      </c>
      <c r="FD23" s="187">
        <f t="shared" si="57"/>
        <v>0.8</v>
      </c>
      <c r="FE23" s="273">
        <f t="shared" si="58"/>
        <v>3</v>
      </c>
      <c r="FF23" s="187">
        <f t="shared" si="59"/>
        <v>6.2207999999999986E-2</v>
      </c>
      <c r="FG23" s="48">
        <f t="shared" si="60"/>
        <v>0</v>
      </c>
      <c r="FH23" s="48">
        <f t="shared" si="61"/>
        <v>0</v>
      </c>
      <c r="FI23" s="47">
        <f t="shared" si="62"/>
        <v>0</v>
      </c>
      <c r="FJ23" s="273">
        <f t="shared" si="63"/>
        <v>4</v>
      </c>
      <c r="FK23" s="187">
        <f t="shared" si="64"/>
        <v>0.8</v>
      </c>
      <c r="FL23" s="273">
        <f t="shared" si="65"/>
        <v>3</v>
      </c>
      <c r="FM23" s="187">
        <f t="shared" si="66"/>
        <v>6.2207999999999986E-2</v>
      </c>
      <c r="FN23" s="48">
        <f t="shared" si="67"/>
        <v>0</v>
      </c>
      <c r="FO23" s="48">
        <f t="shared" si="68"/>
        <v>0</v>
      </c>
      <c r="FP23" s="47">
        <f t="shared" si="69"/>
        <v>0</v>
      </c>
      <c r="FQ23" s="273">
        <f t="shared" si="70"/>
        <v>4</v>
      </c>
      <c r="FR23" s="187">
        <f t="shared" si="71"/>
        <v>0.8</v>
      </c>
      <c r="FS23" s="273">
        <f t="shared" si="72"/>
        <v>3</v>
      </c>
      <c r="FT23" s="187">
        <f t="shared" si="73"/>
        <v>6.2207999999999986E-2</v>
      </c>
      <c r="FU23" s="48">
        <f t="shared" si="74"/>
        <v>0</v>
      </c>
      <c r="FV23" s="48">
        <f t="shared" si="75"/>
        <v>0</v>
      </c>
      <c r="FW23" s="47">
        <f t="shared" si="76"/>
        <v>0</v>
      </c>
      <c r="FX23" s="273">
        <f t="shared" si="77"/>
        <v>4</v>
      </c>
      <c r="FY23" s="187">
        <f t="shared" si="78"/>
        <v>0.8</v>
      </c>
      <c r="FZ23" s="273">
        <f t="shared" si="79"/>
        <v>3</v>
      </c>
      <c r="GA23" s="187">
        <f t="shared" si="80"/>
        <v>6.2207999999999986E-2</v>
      </c>
      <c r="GB23" s="48">
        <f t="shared" si="81"/>
        <v>0</v>
      </c>
      <c r="GC23" s="48">
        <f t="shared" si="82"/>
        <v>0</v>
      </c>
      <c r="GD23" s="47">
        <f t="shared" si="83"/>
        <v>0</v>
      </c>
      <c r="GE23" s="273">
        <f t="shared" si="84"/>
        <v>4</v>
      </c>
      <c r="GF23" s="187">
        <f t="shared" si="85"/>
        <v>0.8</v>
      </c>
      <c r="GG23" s="273">
        <f t="shared" si="86"/>
        <v>3</v>
      </c>
      <c r="GH23" s="187">
        <f t="shared" si="87"/>
        <v>6.2207999999999986E-2</v>
      </c>
      <c r="GI23" s="187">
        <f t="shared" si="98"/>
        <v>0.6</v>
      </c>
    </row>
    <row r="24" spans="1:191" ht="142.80000000000001" x14ac:dyDescent="0.2">
      <c r="A24" s="62">
        <v>16</v>
      </c>
      <c r="B24" s="56" t="s">
        <v>902</v>
      </c>
      <c r="C24" s="65" t="s">
        <v>901</v>
      </c>
      <c r="D24" s="61" t="s">
        <v>205</v>
      </c>
      <c r="E24" s="59" t="s">
        <v>196</v>
      </c>
      <c r="F24" s="51" t="s">
        <v>222</v>
      </c>
      <c r="G24" s="55" t="s">
        <v>712</v>
      </c>
      <c r="H24" s="55" t="s">
        <v>175</v>
      </c>
      <c r="I24" s="58" t="s">
        <v>24</v>
      </c>
      <c r="J24" s="216" t="s">
        <v>53</v>
      </c>
      <c r="K24" s="58" t="s">
        <v>54</v>
      </c>
      <c r="L24" s="58" t="s">
        <v>54</v>
      </c>
      <c r="M24" s="58" t="s">
        <v>53</v>
      </c>
      <c r="N24" s="58" t="s">
        <v>54</v>
      </c>
      <c r="O24" s="58" t="s">
        <v>54</v>
      </c>
      <c r="P24" s="58" t="s">
        <v>53</v>
      </c>
      <c r="Q24" s="58" t="s">
        <v>53</v>
      </c>
      <c r="R24" s="58" t="s">
        <v>54</v>
      </c>
      <c r="S24" s="58" t="s">
        <v>54</v>
      </c>
      <c r="T24" s="58" t="s">
        <v>54</v>
      </c>
      <c r="U24" s="58" t="s">
        <v>54</v>
      </c>
      <c r="V24" s="58" t="s">
        <v>54</v>
      </c>
      <c r="W24" s="58" t="s">
        <v>54</v>
      </c>
      <c r="X24" s="58" t="s">
        <v>53</v>
      </c>
      <c r="Y24" s="58" t="s">
        <v>53</v>
      </c>
      <c r="Z24" s="58" t="s">
        <v>53</v>
      </c>
      <c r="AA24" s="58" t="s">
        <v>53</v>
      </c>
      <c r="AB24" s="58" t="s">
        <v>53</v>
      </c>
      <c r="AC24" s="57" t="str">
        <f t="shared" si="0"/>
        <v>4 - Alta</v>
      </c>
      <c r="AD24" s="149">
        <f t="shared" si="1"/>
        <v>0.8</v>
      </c>
      <c r="AE24" s="57" t="str">
        <f t="shared" si="2"/>
        <v>4 - Mayor</v>
      </c>
      <c r="AF24" s="149">
        <f t="shared" si="3"/>
        <v>0.8</v>
      </c>
      <c r="AG24" s="56" t="str">
        <f>IFERROR(INDEX('[5]G PREDIAL'!$BLU$676:$BLY$680,MATCH(I24,'[5]G PREDIAL'!$BLS$676:$BLS$680,0),MATCH(AE24,'[5]G PREDIAL'!$BLU$674:$BLY$674,0)),"")</f>
        <v>EXTREMO</v>
      </c>
      <c r="AH24" s="149">
        <f t="shared" si="4"/>
        <v>0.64000000000000012</v>
      </c>
      <c r="AI24" s="65" t="s">
        <v>1292</v>
      </c>
      <c r="AJ24" s="51" t="s">
        <v>900</v>
      </c>
      <c r="AK24" s="59" t="s">
        <v>878</v>
      </c>
      <c r="AL24" s="59" t="s">
        <v>877</v>
      </c>
      <c r="AM24" s="51" t="s">
        <v>35</v>
      </c>
      <c r="AN24" s="54" t="s">
        <v>46</v>
      </c>
      <c r="AO24" s="54" t="s">
        <v>49</v>
      </c>
      <c r="AP24" s="51" t="s">
        <v>51</v>
      </c>
      <c r="AQ24" s="51" t="s">
        <v>35</v>
      </c>
      <c r="AR24" s="54" t="s">
        <v>46</v>
      </c>
      <c r="AS24" s="54" t="s">
        <v>49</v>
      </c>
      <c r="AT24" s="51" t="s">
        <v>51</v>
      </c>
      <c r="AU24" s="51" t="s">
        <v>35</v>
      </c>
      <c r="AV24" s="54" t="s">
        <v>46</v>
      </c>
      <c r="AW24" s="54" t="s">
        <v>49</v>
      </c>
      <c r="AX24" s="51" t="s">
        <v>51</v>
      </c>
      <c r="AY24" s="51" t="s">
        <v>35</v>
      </c>
      <c r="AZ24" s="54" t="s">
        <v>46</v>
      </c>
      <c r="BA24" s="54" t="s">
        <v>49</v>
      </c>
      <c r="BB24" s="51" t="s">
        <v>51</v>
      </c>
      <c r="BC24" s="51" t="s">
        <v>35</v>
      </c>
      <c r="BD24" s="54" t="s">
        <v>46</v>
      </c>
      <c r="BE24" s="54" t="s">
        <v>49</v>
      </c>
      <c r="BF24" s="51" t="s">
        <v>51</v>
      </c>
      <c r="BG24" s="51"/>
      <c r="BH24" s="54"/>
      <c r="BI24" s="54"/>
      <c r="BJ24" s="51"/>
      <c r="BK24" s="51"/>
      <c r="BL24" s="54"/>
      <c r="BM24" s="54"/>
      <c r="BN24" s="51"/>
      <c r="BO24" s="51"/>
      <c r="BP24" s="54"/>
      <c r="BQ24" s="54"/>
      <c r="BR24" s="51"/>
      <c r="BS24" s="51"/>
      <c r="BT24" s="54"/>
      <c r="BU24" s="54"/>
      <c r="BV24" s="51"/>
      <c r="BW24" s="51"/>
      <c r="BX24" s="54"/>
      <c r="BY24" s="54"/>
      <c r="BZ24" s="51"/>
      <c r="CA24" s="51"/>
      <c r="CB24" s="54"/>
      <c r="CC24" s="54"/>
      <c r="CD24" s="51"/>
      <c r="CE24" s="51"/>
      <c r="CF24" s="54"/>
      <c r="CG24" s="54"/>
      <c r="CH24" s="51"/>
      <c r="CI24" s="54"/>
      <c r="CJ24" s="54"/>
      <c r="CK24" s="51"/>
      <c r="CL24" s="53" t="str">
        <f>IFERROR(IF(GE24&lt;=1,"1 - Muy Baja",VLOOKUP(GE24,'[5]G PREDIAL'!$BLR$676:$BLS$680,2,0)),"")</f>
        <v>4 - Alta</v>
      </c>
      <c r="CM24" s="165">
        <f t="shared" si="5"/>
        <v>0.8</v>
      </c>
      <c r="CN24" s="53" t="str">
        <f>IFERROR(IF(GG24&lt;=1,"1 - Leve",HLOOKUP(GG24,'[5]G PREDIAL'!$BLU$673:$BLY$674,2,0)),"")</f>
        <v>3 - Moderado</v>
      </c>
      <c r="CO24" s="165">
        <f t="shared" si="88"/>
        <v>0.6</v>
      </c>
      <c r="CP24" s="52" t="str">
        <f t="shared" si="6"/>
        <v>ALTO</v>
      </c>
      <c r="CQ24" s="149">
        <f t="shared" si="89"/>
        <v>0.48</v>
      </c>
      <c r="CR24" s="63" t="s">
        <v>456</v>
      </c>
      <c r="CS24" s="52">
        <f t="shared" si="90"/>
        <v>5</v>
      </c>
      <c r="CT24" s="51"/>
      <c r="CU24" s="50"/>
      <c r="CV24" s="65" t="s">
        <v>1235</v>
      </c>
      <c r="CW24" s="158"/>
      <c r="CX24" s="47">
        <f t="shared" si="7"/>
        <v>10</v>
      </c>
      <c r="CY24" s="49">
        <f t="shared" si="91"/>
        <v>4</v>
      </c>
      <c r="CZ24" s="47" t="str">
        <f t="shared" si="92"/>
        <v>Mayor</v>
      </c>
      <c r="DA24" s="153">
        <f t="shared" si="93"/>
        <v>0.8</v>
      </c>
      <c r="DB24" s="48">
        <f t="shared" si="94"/>
        <v>0.25</v>
      </c>
      <c r="DC24" s="48">
        <f t="shared" si="8"/>
        <v>0.15</v>
      </c>
      <c r="DD24" s="47">
        <f t="shared" si="95"/>
        <v>0.4</v>
      </c>
      <c r="DE24" s="273">
        <f t="shared" si="9"/>
        <v>4</v>
      </c>
      <c r="DF24" s="187">
        <f t="shared" si="10"/>
        <v>0.8</v>
      </c>
      <c r="DG24" s="273">
        <f t="shared" si="96"/>
        <v>3</v>
      </c>
      <c r="DH24" s="273"/>
      <c r="DI24" s="187">
        <f t="shared" si="11"/>
        <v>0.48</v>
      </c>
      <c r="DJ24" s="48">
        <f t="shared" si="12"/>
        <v>0.25</v>
      </c>
      <c r="DK24" s="48">
        <f t="shared" si="13"/>
        <v>0.15</v>
      </c>
      <c r="DL24" s="47">
        <f t="shared" si="14"/>
        <v>0.4</v>
      </c>
      <c r="DM24" s="273">
        <f t="shared" si="15"/>
        <v>4</v>
      </c>
      <c r="DN24" s="187">
        <f t="shared" si="16"/>
        <v>0.8</v>
      </c>
      <c r="DO24" s="273">
        <f t="shared" si="17"/>
        <v>3</v>
      </c>
      <c r="DP24" s="187">
        <f t="shared" si="18"/>
        <v>0.28799999999999998</v>
      </c>
      <c r="DQ24" s="48">
        <f t="shared" si="19"/>
        <v>0.25</v>
      </c>
      <c r="DR24" s="48">
        <f t="shared" si="20"/>
        <v>0.15</v>
      </c>
      <c r="DS24" s="47">
        <f t="shared" si="21"/>
        <v>0.4</v>
      </c>
      <c r="DT24" s="273">
        <f t="shared" si="22"/>
        <v>4</v>
      </c>
      <c r="DU24" s="187">
        <f t="shared" si="23"/>
        <v>0.8</v>
      </c>
      <c r="DV24" s="273">
        <f t="shared" si="24"/>
        <v>3</v>
      </c>
      <c r="DW24" s="187">
        <f t="shared" si="25"/>
        <v>0.17279999999999998</v>
      </c>
      <c r="DX24" s="48">
        <f t="shared" si="26"/>
        <v>0.25</v>
      </c>
      <c r="DY24" s="48">
        <f t="shared" si="97"/>
        <v>0.15</v>
      </c>
      <c r="DZ24" s="47">
        <f t="shared" si="27"/>
        <v>0.4</v>
      </c>
      <c r="EA24" s="273">
        <f t="shared" si="28"/>
        <v>4</v>
      </c>
      <c r="EB24" s="187">
        <f t="shared" si="29"/>
        <v>0.8</v>
      </c>
      <c r="EC24" s="273">
        <f t="shared" si="30"/>
        <v>3</v>
      </c>
      <c r="ED24" s="187">
        <f t="shared" si="31"/>
        <v>0.10367999999999998</v>
      </c>
      <c r="EE24" s="48">
        <f t="shared" si="32"/>
        <v>0.25</v>
      </c>
      <c r="EF24" s="48">
        <f t="shared" si="33"/>
        <v>0.15</v>
      </c>
      <c r="EG24" s="47">
        <f t="shared" si="34"/>
        <v>0.4</v>
      </c>
      <c r="EH24" s="273">
        <f t="shared" si="35"/>
        <v>4</v>
      </c>
      <c r="EI24" s="187">
        <f t="shared" si="36"/>
        <v>0.8</v>
      </c>
      <c r="EJ24" s="273">
        <f t="shared" si="37"/>
        <v>3</v>
      </c>
      <c r="EK24" s="187">
        <f t="shared" si="38"/>
        <v>6.2207999999999986E-2</v>
      </c>
      <c r="EL24" s="48">
        <f t="shared" si="39"/>
        <v>0</v>
      </c>
      <c r="EM24" s="48">
        <f t="shared" si="40"/>
        <v>0</v>
      </c>
      <c r="EN24" s="47">
        <f t="shared" si="41"/>
        <v>0</v>
      </c>
      <c r="EO24" s="273">
        <f t="shared" si="42"/>
        <v>4</v>
      </c>
      <c r="EP24" s="187">
        <f t="shared" si="43"/>
        <v>0.8</v>
      </c>
      <c r="EQ24" s="273">
        <f t="shared" si="44"/>
        <v>3</v>
      </c>
      <c r="ER24" s="187">
        <f t="shared" si="45"/>
        <v>6.2207999999999986E-2</v>
      </c>
      <c r="ES24" s="48">
        <f t="shared" si="46"/>
        <v>0</v>
      </c>
      <c r="ET24" s="48">
        <f t="shared" si="47"/>
        <v>0</v>
      </c>
      <c r="EU24" s="47">
        <f t="shared" si="48"/>
        <v>0</v>
      </c>
      <c r="EV24" s="273">
        <f t="shared" si="49"/>
        <v>4</v>
      </c>
      <c r="EW24" s="187">
        <f t="shared" si="50"/>
        <v>0.8</v>
      </c>
      <c r="EX24" s="273">
        <f t="shared" si="51"/>
        <v>3</v>
      </c>
      <c r="EY24" s="187">
        <f t="shared" si="52"/>
        <v>6.2207999999999986E-2</v>
      </c>
      <c r="EZ24" s="48">
        <f t="shared" si="53"/>
        <v>0</v>
      </c>
      <c r="FA24" s="48">
        <f t="shared" si="54"/>
        <v>0</v>
      </c>
      <c r="FB24" s="47">
        <f t="shared" si="55"/>
        <v>0</v>
      </c>
      <c r="FC24" s="273">
        <f t="shared" si="56"/>
        <v>4</v>
      </c>
      <c r="FD24" s="187">
        <f t="shared" si="57"/>
        <v>0.8</v>
      </c>
      <c r="FE24" s="273">
        <f t="shared" si="58"/>
        <v>3</v>
      </c>
      <c r="FF24" s="187">
        <f t="shared" si="59"/>
        <v>6.2207999999999986E-2</v>
      </c>
      <c r="FG24" s="48">
        <f t="shared" si="60"/>
        <v>0</v>
      </c>
      <c r="FH24" s="48">
        <f t="shared" si="61"/>
        <v>0</v>
      </c>
      <c r="FI24" s="47">
        <f t="shared" si="62"/>
        <v>0</v>
      </c>
      <c r="FJ24" s="273">
        <f t="shared" si="63"/>
        <v>4</v>
      </c>
      <c r="FK24" s="187">
        <f t="shared" si="64"/>
        <v>0.8</v>
      </c>
      <c r="FL24" s="273">
        <f t="shared" si="65"/>
        <v>3</v>
      </c>
      <c r="FM24" s="187">
        <f t="shared" si="66"/>
        <v>6.2207999999999986E-2</v>
      </c>
      <c r="FN24" s="48">
        <f t="shared" si="67"/>
        <v>0</v>
      </c>
      <c r="FO24" s="48">
        <f t="shared" si="68"/>
        <v>0</v>
      </c>
      <c r="FP24" s="47">
        <f t="shared" si="69"/>
        <v>0</v>
      </c>
      <c r="FQ24" s="273">
        <f t="shared" si="70"/>
        <v>4</v>
      </c>
      <c r="FR24" s="187">
        <f t="shared" si="71"/>
        <v>0.8</v>
      </c>
      <c r="FS24" s="273">
        <f t="shared" si="72"/>
        <v>3</v>
      </c>
      <c r="FT24" s="187">
        <f t="shared" si="73"/>
        <v>6.2207999999999986E-2</v>
      </c>
      <c r="FU24" s="48">
        <f t="shared" si="74"/>
        <v>0</v>
      </c>
      <c r="FV24" s="48">
        <f t="shared" si="75"/>
        <v>0</v>
      </c>
      <c r="FW24" s="47">
        <f t="shared" si="76"/>
        <v>0</v>
      </c>
      <c r="FX24" s="273">
        <f t="shared" si="77"/>
        <v>4</v>
      </c>
      <c r="FY24" s="187">
        <f t="shared" si="78"/>
        <v>0.8</v>
      </c>
      <c r="FZ24" s="273">
        <f t="shared" si="79"/>
        <v>3</v>
      </c>
      <c r="GA24" s="187">
        <f t="shared" si="80"/>
        <v>6.2207999999999986E-2</v>
      </c>
      <c r="GB24" s="48">
        <f t="shared" si="81"/>
        <v>0</v>
      </c>
      <c r="GC24" s="48">
        <f t="shared" si="82"/>
        <v>0</v>
      </c>
      <c r="GD24" s="47">
        <f t="shared" si="83"/>
        <v>0</v>
      </c>
      <c r="GE24" s="273">
        <f t="shared" si="84"/>
        <v>4</v>
      </c>
      <c r="GF24" s="187">
        <f t="shared" si="85"/>
        <v>0.8</v>
      </c>
      <c r="GG24" s="273">
        <f t="shared" si="86"/>
        <v>3</v>
      </c>
      <c r="GH24" s="187">
        <f t="shared" si="87"/>
        <v>6.2207999999999986E-2</v>
      </c>
      <c r="GI24" s="187">
        <f t="shared" si="98"/>
        <v>0.6</v>
      </c>
    </row>
    <row r="25" spans="1:191" ht="142.80000000000001" x14ac:dyDescent="0.2">
      <c r="A25" s="62">
        <v>17</v>
      </c>
      <c r="B25" s="56" t="s">
        <v>883</v>
      </c>
      <c r="C25" s="65" t="s">
        <v>899</v>
      </c>
      <c r="D25" s="61" t="s">
        <v>205</v>
      </c>
      <c r="E25" s="59" t="s">
        <v>196</v>
      </c>
      <c r="F25" s="51" t="s">
        <v>222</v>
      </c>
      <c r="G25" s="55" t="s">
        <v>496</v>
      </c>
      <c r="H25" s="55" t="s">
        <v>175</v>
      </c>
      <c r="I25" s="58" t="s">
        <v>24</v>
      </c>
      <c r="J25" s="216" t="s">
        <v>53</v>
      </c>
      <c r="K25" s="58" t="s">
        <v>54</v>
      </c>
      <c r="L25" s="58" t="s">
        <v>54</v>
      </c>
      <c r="M25" s="58" t="s">
        <v>53</v>
      </c>
      <c r="N25" s="58" t="s">
        <v>54</v>
      </c>
      <c r="O25" s="58" t="s">
        <v>54</v>
      </c>
      <c r="P25" s="58" t="s">
        <v>53</v>
      </c>
      <c r="Q25" s="58" t="s">
        <v>53</v>
      </c>
      <c r="R25" s="58" t="s">
        <v>54</v>
      </c>
      <c r="S25" s="58" t="s">
        <v>54</v>
      </c>
      <c r="T25" s="58" t="s">
        <v>54</v>
      </c>
      <c r="U25" s="58" t="s">
        <v>54</v>
      </c>
      <c r="V25" s="58" t="s">
        <v>54</v>
      </c>
      <c r="W25" s="58" t="s">
        <v>54</v>
      </c>
      <c r="X25" s="58" t="s">
        <v>54</v>
      </c>
      <c r="Y25" s="58" t="s">
        <v>53</v>
      </c>
      <c r="Z25" s="58" t="s">
        <v>53</v>
      </c>
      <c r="AA25" s="58" t="s">
        <v>53</v>
      </c>
      <c r="AB25" s="58" t="s">
        <v>53</v>
      </c>
      <c r="AC25" s="57" t="str">
        <f t="shared" si="0"/>
        <v>4 - Alta</v>
      </c>
      <c r="AD25" s="149">
        <f t="shared" si="1"/>
        <v>0.8</v>
      </c>
      <c r="AE25" s="57" t="str">
        <f t="shared" si="2"/>
        <v>4 - Mayor</v>
      </c>
      <c r="AF25" s="149">
        <f t="shared" si="3"/>
        <v>0.8</v>
      </c>
      <c r="AG25" s="56" t="str">
        <f>IFERROR(INDEX('[5]G PREDIAL'!$BLU$676:$BLY$680,MATCH(I25,'[5]G PREDIAL'!$BLS$676:$BLS$680,0),MATCH(AE25,'[5]G PREDIAL'!$BLU$674:$BLY$674,0)),"")</f>
        <v>EXTREMO</v>
      </c>
      <c r="AH25" s="149">
        <f t="shared" si="4"/>
        <v>0.64000000000000012</v>
      </c>
      <c r="AI25" s="65" t="s">
        <v>898</v>
      </c>
      <c r="AJ25" s="51" t="s">
        <v>893</v>
      </c>
      <c r="AK25" s="59" t="s">
        <v>878</v>
      </c>
      <c r="AL25" s="59" t="s">
        <v>877</v>
      </c>
      <c r="AM25" s="51" t="s">
        <v>35</v>
      </c>
      <c r="AN25" s="54" t="s">
        <v>46</v>
      </c>
      <c r="AO25" s="54" t="s">
        <v>49</v>
      </c>
      <c r="AP25" s="51" t="s">
        <v>51</v>
      </c>
      <c r="AQ25" s="51" t="s">
        <v>35</v>
      </c>
      <c r="AR25" s="54" t="s">
        <v>46</v>
      </c>
      <c r="AS25" s="54" t="s">
        <v>49</v>
      </c>
      <c r="AT25" s="51" t="s">
        <v>51</v>
      </c>
      <c r="AU25" s="51" t="s">
        <v>35</v>
      </c>
      <c r="AV25" s="54" t="s">
        <v>46</v>
      </c>
      <c r="AW25" s="54" t="s">
        <v>49</v>
      </c>
      <c r="AX25" s="51" t="s">
        <v>51</v>
      </c>
      <c r="AY25" s="51" t="s">
        <v>35</v>
      </c>
      <c r="AZ25" s="54" t="s">
        <v>46</v>
      </c>
      <c r="BA25" s="54" t="s">
        <v>49</v>
      </c>
      <c r="BB25" s="51" t="s">
        <v>51</v>
      </c>
      <c r="BC25" s="51" t="s">
        <v>35</v>
      </c>
      <c r="BD25" s="54" t="s">
        <v>46</v>
      </c>
      <c r="BE25" s="54" t="s">
        <v>49</v>
      </c>
      <c r="BF25" s="51" t="s">
        <v>51</v>
      </c>
      <c r="BG25" s="51" t="s">
        <v>35</v>
      </c>
      <c r="BH25" s="51" t="s">
        <v>35</v>
      </c>
      <c r="BI25" s="54" t="s">
        <v>46</v>
      </c>
      <c r="BJ25" s="54" t="s">
        <v>49</v>
      </c>
      <c r="BK25" s="51"/>
      <c r="BL25" s="54"/>
      <c r="BM25" s="54"/>
      <c r="BN25" s="51"/>
      <c r="BO25" s="51"/>
      <c r="BP25" s="54"/>
      <c r="BQ25" s="54"/>
      <c r="BR25" s="51"/>
      <c r="BS25" s="51"/>
      <c r="BT25" s="54"/>
      <c r="BU25" s="54"/>
      <c r="BV25" s="51"/>
      <c r="BW25" s="51"/>
      <c r="BX25" s="54"/>
      <c r="BY25" s="54"/>
      <c r="BZ25" s="51"/>
      <c r="CA25" s="51"/>
      <c r="CB25" s="54"/>
      <c r="CC25" s="54"/>
      <c r="CD25" s="51"/>
      <c r="CE25" s="51"/>
      <c r="CF25" s="54"/>
      <c r="CG25" s="54"/>
      <c r="CH25" s="51"/>
      <c r="CI25" s="54"/>
      <c r="CJ25" s="54"/>
      <c r="CK25" s="51"/>
      <c r="CL25" s="53" t="str">
        <f>IFERROR(IF(GE25&lt;=1,"1 - Muy Baja",VLOOKUP(GE25,'[5]G PREDIAL'!$BLR$676:$BLS$680,2,0)),"")</f>
        <v>4 - Alta</v>
      </c>
      <c r="CM25" s="165">
        <f t="shared" si="5"/>
        <v>0.8</v>
      </c>
      <c r="CN25" s="53" t="str">
        <f>IFERROR(IF(GG25&lt;=1,"1 - Leve",HLOOKUP(GG25,'[5]G PREDIAL'!$BLU$673:$BLY$674,2,0)),"")</f>
        <v>3 - Moderado</v>
      </c>
      <c r="CO25" s="165">
        <f t="shared" si="88"/>
        <v>0.6</v>
      </c>
      <c r="CP25" s="52" t="str">
        <f t="shared" si="6"/>
        <v>ALTO</v>
      </c>
      <c r="CQ25" s="149">
        <f t="shared" si="89"/>
        <v>0.48</v>
      </c>
      <c r="CR25" s="63" t="s">
        <v>456</v>
      </c>
      <c r="CS25" s="52">
        <f t="shared" si="90"/>
        <v>5</v>
      </c>
      <c r="CT25" s="51"/>
      <c r="CU25" s="50"/>
      <c r="CV25" s="65" t="s">
        <v>1235</v>
      </c>
      <c r="CW25" s="158"/>
      <c r="CX25" s="47">
        <f t="shared" si="7"/>
        <v>11</v>
      </c>
      <c r="CY25" s="49">
        <f t="shared" si="91"/>
        <v>4</v>
      </c>
      <c r="CZ25" s="47" t="str">
        <f t="shared" si="92"/>
        <v>Mayor</v>
      </c>
      <c r="DA25" s="153">
        <f t="shared" si="93"/>
        <v>0.8</v>
      </c>
      <c r="DB25" s="48">
        <f t="shared" si="94"/>
        <v>0.25</v>
      </c>
      <c r="DC25" s="48">
        <f t="shared" si="8"/>
        <v>0.15</v>
      </c>
      <c r="DD25" s="47">
        <f t="shared" si="95"/>
        <v>0.4</v>
      </c>
      <c r="DE25" s="273">
        <f t="shared" si="9"/>
        <v>4</v>
      </c>
      <c r="DF25" s="187">
        <f t="shared" si="10"/>
        <v>0.8</v>
      </c>
      <c r="DG25" s="273">
        <f t="shared" si="96"/>
        <v>3</v>
      </c>
      <c r="DH25" s="273"/>
      <c r="DI25" s="187">
        <f t="shared" si="11"/>
        <v>0.48</v>
      </c>
      <c r="DJ25" s="48">
        <f t="shared" si="12"/>
        <v>0.25</v>
      </c>
      <c r="DK25" s="48">
        <f t="shared" si="13"/>
        <v>0.15</v>
      </c>
      <c r="DL25" s="47">
        <f t="shared" si="14"/>
        <v>0.4</v>
      </c>
      <c r="DM25" s="273">
        <f t="shared" si="15"/>
        <v>4</v>
      </c>
      <c r="DN25" s="187">
        <f t="shared" si="16"/>
        <v>0.8</v>
      </c>
      <c r="DO25" s="273">
        <f t="shared" si="17"/>
        <v>3</v>
      </c>
      <c r="DP25" s="187">
        <f t="shared" si="18"/>
        <v>0.28799999999999998</v>
      </c>
      <c r="DQ25" s="48">
        <f t="shared" si="19"/>
        <v>0.25</v>
      </c>
      <c r="DR25" s="48">
        <f t="shared" si="20"/>
        <v>0.15</v>
      </c>
      <c r="DS25" s="47">
        <f t="shared" si="21"/>
        <v>0.4</v>
      </c>
      <c r="DT25" s="273">
        <f t="shared" si="22"/>
        <v>4</v>
      </c>
      <c r="DU25" s="187">
        <f t="shared" si="23"/>
        <v>0.8</v>
      </c>
      <c r="DV25" s="273">
        <f t="shared" si="24"/>
        <v>3</v>
      </c>
      <c r="DW25" s="187">
        <f t="shared" si="25"/>
        <v>0.17279999999999998</v>
      </c>
      <c r="DX25" s="48">
        <f t="shared" si="26"/>
        <v>0.25</v>
      </c>
      <c r="DY25" s="48">
        <f t="shared" si="97"/>
        <v>0.15</v>
      </c>
      <c r="DZ25" s="47">
        <f t="shared" si="27"/>
        <v>0.4</v>
      </c>
      <c r="EA25" s="273">
        <f t="shared" si="28"/>
        <v>4</v>
      </c>
      <c r="EB25" s="187">
        <f t="shared" si="29"/>
        <v>0.8</v>
      </c>
      <c r="EC25" s="273">
        <f t="shared" si="30"/>
        <v>3</v>
      </c>
      <c r="ED25" s="187">
        <f t="shared" si="31"/>
        <v>0.10367999999999998</v>
      </c>
      <c r="EE25" s="48">
        <f t="shared" si="32"/>
        <v>0.25</v>
      </c>
      <c r="EF25" s="48">
        <f t="shared" si="33"/>
        <v>0.15</v>
      </c>
      <c r="EG25" s="47">
        <f t="shared" si="34"/>
        <v>0.4</v>
      </c>
      <c r="EH25" s="273">
        <f t="shared" si="35"/>
        <v>4</v>
      </c>
      <c r="EI25" s="187">
        <f t="shared" si="36"/>
        <v>0.8</v>
      </c>
      <c r="EJ25" s="273">
        <f t="shared" si="37"/>
        <v>3</v>
      </c>
      <c r="EK25" s="187">
        <f t="shared" si="38"/>
        <v>6.2207999999999986E-2</v>
      </c>
      <c r="EL25" s="48">
        <f t="shared" si="39"/>
        <v>0</v>
      </c>
      <c r="EM25" s="48">
        <f t="shared" si="40"/>
        <v>0</v>
      </c>
      <c r="EN25" s="47">
        <f t="shared" si="41"/>
        <v>0</v>
      </c>
      <c r="EO25" s="273">
        <f t="shared" si="42"/>
        <v>4</v>
      </c>
      <c r="EP25" s="187">
        <f t="shared" si="43"/>
        <v>0.8</v>
      </c>
      <c r="EQ25" s="273">
        <f t="shared" si="44"/>
        <v>3</v>
      </c>
      <c r="ER25" s="187">
        <f t="shared" si="45"/>
        <v>6.2207999999999986E-2</v>
      </c>
      <c r="ES25" s="48">
        <f t="shared" si="46"/>
        <v>0</v>
      </c>
      <c r="ET25" s="48">
        <f t="shared" si="47"/>
        <v>0</v>
      </c>
      <c r="EU25" s="47">
        <f t="shared" si="48"/>
        <v>0</v>
      </c>
      <c r="EV25" s="273">
        <f t="shared" si="49"/>
        <v>4</v>
      </c>
      <c r="EW25" s="187">
        <f t="shared" si="50"/>
        <v>0.8</v>
      </c>
      <c r="EX25" s="273">
        <f t="shared" si="51"/>
        <v>3</v>
      </c>
      <c r="EY25" s="187">
        <f t="shared" si="52"/>
        <v>6.2207999999999986E-2</v>
      </c>
      <c r="EZ25" s="48">
        <f t="shared" si="53"/>
        <v>0</v>
      </c>
      <c r="FA25" s="48">
        <f t="shared" si="54"/>
        <v>0</v>
      </c>
      <c r="FB25" s="47">
        <f t="shared" si="55"/>
        <v>0</v>
      </c>
      <c r="FC25" s="273">
        <f t="shared" si="56"/>
        <v>4</v>
      </c>
      <c r="FD25" s="187">
        <f t="shared" si="57"/>
        <v>0.8</v>
      </c>
      <c r="FE25" s="273">
        <f t="shared" si="58"/>
        <v>3</v>
      </c>
      <c r="FF25" s="187">
        <f t="shared" si="59"/>
        <v>6.2207999999999986E-2</v>
      </c>
      <c r="FG25" s="48">
        <f t="shared" si="60"/>
        <v>0</v>
      </c>
      <c r="FH25" s="48">
        <f t="shared" si="61"/>
        <v>0</v>
      </c>
      <c r="FI25" s="47">
        <f t="shared" si="62"/>
        <v>0</v>
      </c>
      <c r="FJ25" s="273">
        <f t="shared" si="63"/>
        <v>4</v>
      </c>
      <c r="FK25" s="187">
        <f t="shared" si="64"/>
        <v>0.8</v>
      </c>
      <c r="FL25" s="273">
        <f t="shared" si="65"/>
        <v>3</v>
      </c>
      <c r="FM25" s="187">
        <f t="shared" si="66"/>
        <v>6.2207999999999986E-2</v>
      </c>
      <c r="FN25" s="48">
        <f t="shared" si="67"/>
        <v>0</v>
      </c>
      <c r="FO25" s="48">
        <f t="shared" si="68"/>
        <v>0</v>
      </c>
      <c r="FP25" s="47">
        <f t="shared" si="69"/>
        <v>0</v>
      </c>
      <c r="FQ25" s="273">
        <f t="shared" si="70"/>
        <v>4</v>
      </c>
      <c r="FR25" s="187">
        <f t="shared" si="71"/>
        <v>0.8</v>
      </c>
      <c r="FS25" s="273">
        <f t="shared" si="72"/>
        <v>3</v>
      </c>
      <c r="FT25" s="187">
        <f t="shared" si="73"/>
        <v>6.2207999999999986E-2</v>
      </c>
      <c r="FU25" s="48">
        <f t="shared" si="74"/>
        <v>0</v>
      </c>
      <c r="FV25" s="48">
        <f t="shared" si="75"/>
        <v>0</v>
      </c>
      <c r="FW25" s="47">
        <f t="shared" si="76"/>
        <v>0</v>
      </c>
      <c r="FX25" s="273">
        <f t="shared" si="77"/>
        <v>4</v>
      </c>
      <c r="FY25" s="187">
        <f t="shared" si="78"/>
        <v>0.8</v>
      </c>
      <c r="FZ25" s="273">
        <f t="shared" si="79"/>
        <v>3</v>
      </c>
      <c r="GA25" s="187">
        <f t="shared" si="80"/>
        <v>6.2207999999999986E-2</v>
      </c>
      <c r="GB25" s="48">
        <f t="shared" si="81"/>
        <v>0</v>
      </c>
      <c r="GC25" s="48">
        <f t="shared" si="82"/>
        <v>0</v>
      </c>
      <c r="GD25" s="47">
        <f t="shared" si="83"/>
        <v>0</v>
      </c>
      <c r="GE25" s="273">
        <f t="shared" si="84"/>
        <v>4</v>
      </c>
      <c r="GF25" s="187">
        <f t="shared" si="85"/>
        <v>0.8</v>
      </c>
      <c r="GG25" s="273">
        <f t="shared" si="86"/>
        <v>3</v>
      </c>
      <c r="GH25" s="187">
        <f t="shared" si="87"/>
        <v>6.2207999999999986E-2</v>
      </c>
      <c r="GI25" s="187">
        <f t="shared" si="98"/>
        <v>0.6</v>
      </c>
    </row>
    <row r="26" spans="1:191" ht="142.80000000000001" x14ac:dyDescent="0.2">
      <c r="A26" s="62">
        <v>18</v>
      </c>
      <c r="B26" s="56" t="s">
        <v>883</v>
      </c>
      <c r="C26" s="65" t="s">
        <v>897</v>
      </c>
      <c r="D26" s="61" t="s">
        <v>206</v>
      </c>
      <c r="E26" s="59" t="s">
        <v>196</v>
      </c>
      <c r="F26" s="60" t="s">
        <v>881</v>
      </c>
      <c r="G26" s="55" t="s">
        <v>496</v>
      </c>
      <c r="H26" s="55" t="s">
        <v>175</v>
      </c>
      <c r="I26" s="58" t="s">
        <v>24</v>
      </c>
      <c r="J26" s="216" t="s">
        <v>53</v>
      </c>
      <c r="K26" s="58" t="s">
        <v>54</v>
      </c>
      <c r="L26" s="58" t="s">
        <v>54</v>
      </c>
      <c r="M26" s="58" t="s">
        <v>53</v>
      </c>
      <c r="N26" s="58" t="s">
        <v>54</v>
      </c>
      <c r="O26" s="58" t="s">
        <v>54</v>
      </c>
      <c r="P26" s="58" t="s">
        <v>53</v>
      </c>
      <c r="Q26" s="58" t="s">
        <v>53</v>
      </c>
      <c r="R26" s="58" t="s">
        <v>54</v>
      </c>
      <c r="S26" s="58" t="s">
        <v>54</v>
      </c>
      <c r="T26" s="58" t="s">
        <v>54</v>
      </c>
      <c r="U26" s="58" t="s">
        <v>54</v>
      </c>
      <c r="V26" s="58" t="s">
        <v>54</v>
      </c>
      <c r="W26" s="58" t="s">
        <v>54</v>
      </c>
      <c r="X26" s="58" t="s">
        <v>53</v>
      </c>
      <c r="Y26" s="58" t="s">
        <v>53</v>
      </c>
      <c r="Z26" s="58" t="s">
        <v>53</v>
      </c>
      <c r="AA26" s="58" t="s">
        <v>53</v>
      </c>
      <c r="AB26" s="58" t="s">
        <v>53</v>
      </c>
      <c r="AC26" s="57" t="str">
        <f t="shared" si="0"/>
        <v>4 - Alta</v>
      </c>
      <c r="AD26" s="149">
        <f t="shared" si="1"/>
        <v>0.8</v>
      </c>
      <c r="AE26" s="57" t="str">
        <f t="shared" si="2"/>
        <v>4 - Mayor</v>
      </c>
      <c r="AF26" s="149">
        <f t="shared" si="3"/>
        <v>0.8</v>
      </c>
      <c r="AG26" s="56" t="str">
        <f>IFERROR(INDEX('[5]G PREDIAL'!$BLU$676:$BLY$680,MATCH(I26,'[5]G PREDIAL'!$BLS$676:$BLS$680,0),MATCH(AE26,'[5]G PREDIAL'!$BLU$674:$BLY$674,0)),"")</f>
        <v>EXTREMO</v>
      </c>
      <c r="AH26" s="149">
        <f t="shared" si="4"/>
        <v>0.64000000000000012</v>
      </c>
      <c r="AI26" s="65" t="s">
        <v>896</v>
      </c>
      <c r="AJ26" s="51" t="s">
        <v>893</v>
      </c>
      <c r="AK26" s="59" t="s">
        <v>878</v>
      </c>
      <c r="AL26" s="59" t="s">
        <v>877</v>
      </c>
      <c r="AM26" s="51" t="s">
        <v>35</v>
      </c>
      <c r="AN26" s="54" t="s">
        <v>46</v>
      </c>
      <c r="AO26" s="54" t="s">
        <v>49</v>
      </c>
      <c r="AP26" s="51" t="s">
        <v>51</v>
      </c>
      <c r="AQ26" s="51" t="s">
        <v>35</v>
      </c>
      <c r="AR26" s="54" t="s">
        <v>46</v>
      </c>
      <c r="AS26" s="54" t="s">
        <v>49</v>
      </c>
      <c r="AT26" s="51" t="s">
        <v>51</v>
      </c>
      <c r="AU26" s="51" t="s">
        <v>35</v>
      </c>
      <c r="AV26" s="54" t="s">
        <v>46</v>
      </c>
      <c r="AW26" s="54" t="s">
        <v>49</v>
      </c>
      <c r="AX26" s="51" t="s">
        <v>51</v>
      </c>
      <c r="AY26" s="51" t="s">
        <v>35</v>
      </c>
      <c r="AZ26" s="54" t="s">
        <v>46</v>
      </c>
      <c r="BA26" s="54" t="s">
        <v>49</v>
      </c>
      <c r="BB26" s="51" t="s">
        <v>51</v>
      </c>
      <c r="BC26" s="51" t="s">
        <v>35</v>
      </c>
      <c r="BD26" s="54" t="s">
        <v>46</v>
      </c>
      <c r="BE26" s="54" t="s">
        <v>49</v>
      </c>
      <c r="BF26" s="51" t="s">
        <v>51</v>
      </c>
      <c r="BG26" s="51" t="s">
        <v>35</v>
      </c>
      <c r="BH26" s="51" t="s">
        <v>35</v>
      </c>
      <c r="BI26" s="54" t="s">
        <v>46</v>
      </c>
      <c r="BJ26" s="54" t="s">
        <v>49</v>
      </c>
      <c r="BK26" s="51"/>
      <c r="BL26" s="54"/>
      <c r="BM26" s="54"/>
      <c r="BN26" s="51"/>
      <c r="BO26" s="51"/>
      <c r="BP26" s="54"/>
      <c r="BQ26" s="54"/>
      <c r="BR26" s="51"/>
      <c r="BS26" s="51"/>
      <c r="BT26" s="54"/>
      <c r="BU26" s="54"/>
      <c r="BV26" s="51"/>
      <c r="BW26" s="51"/>
      <c r="BX26" s="54"/>
      <c r="BY26" s="54"/>
      <c r="BZ26" s="51"/>
      <c r="CA26" s="51"/>
      <c r="CB26" s="54"/>
      <c r="CC26" s="54"/>
      <c r="CD26" s="51"/>
      <c r="CE26" s="51"/>
      <c r="CF26" s="54"/>
      <c r="CG26" s="54"/>
      <c r="CH26" s="51"/>
      <c r="CI26" s="54"/>
      <c r="CJ26" s="54"/>
      <c r="CK26" s="51"/>
      <c r="CL26" s="53" t="str">
        <f>IFERROR(IF(GE26&lt;=1,"1 - Muy Baja",VLOOKUP(GE26,'[5]G PREDIAL'!$BLR$676:$BLS$680,2,0)),"")</f>
        <v>4 - Alta</v>
      </c>
      <c r="CM26" s="165">
        <f t="shared" si="5"/>
        <v>0.8</v>
      </c>
      <c r="CN26" s="53" t="str">
        <f>IFERROR(IF(GG26&lt;=1,"1 - Leve",HLOOKUP(GG26,'[5]G PREDIAL'!$BLU$673:$BLY$674,2,0)),"")</f>
        <v>3 - Moderado</v>
      </c>
      <c r="CO26" s="165">
        <f t="shared" si="88"/>
        <v>0.6</v>
      </c>
      <c r="CP26" s="52" t="str">
        <f t="shared" si="6"/>
        <v>ALTO</v>
      </c>
      <c r="CQ26" s="149">
        <f t="shared" si="89"/>
        <v>0.48</v>
      </c>
      <c r="CR26" s="63" t="s">
        <v>233</v>
      </c>
      <c r="CS26" s="52">
        <f t="shared" si="90"/>
        <v>5</v>
      </c>
      <c r="CT26" s="51"/>
      <c r="CU26" s="50"/>
      <c r="CV26" s="65" t="s">
        <v>1235</v>
      </c>
      <c r="CW26" s="158"/>
      <c r="CX26" s="47">
        <f t="shared" si="7"/>
        <v>10</v>
      </c>
      <c r="CY26" s="49">
        <f t="shared" si="91"/>
        <v>4</v>
      </c>
      <c r="CZ26" s="47" t="str">
        <f t="shared" si="92"/>
        <v>Mayor</v>
      </c>
      <c r="DA26" s="153">
        <f t="shared" si="93"/>
        <v>0.8</v>
      </c>
      <c r="DB26" s="48">
        <f t="shared" si="94"/>
        <v>0.25</v>
      </c>
      <c r="DC26" s="48">
        <f t="shared" si="8"/>
        <v>0.15</v>
      </c>
      <c r="DD26" s="47">
        <f t="shared" si="95"/>
        <v>0.4</v>
      </c>
      <c r="DE26" s="273">
        <f t="shared" si="9"/>
        <v>4</v>
      </c>
      <c r="DF26" s="187">
        <f t="shared" si="10"/>
        <v>0.8</v>
      </c>
      <c r="DG26" s="273">
        <f t="shared" si="96"/>
        <v>3</v>
      </c>
      <c r="DH26" s="273"/>
      <c r="DI26" s="187">
        <f t="shared" si="11"/>
        <v>0.48</v>
      </c>
      <c r="DJ26" s="48">
        <f t="shared" si="12"/>
        <v>0.25</v>
      </c>
      <c r="DK26" s="48">
        <f t="shared" si="13"/>
        <v>0.15</v>
      </c>
      <c r="DL26" s="47">
        <f t="shared" si="14"/>
        <v>0.4</v>
      </c>
      <c r="DM26" s="273">
        <f t="shared" si="15"/>
        <v>4</v>
      </c>
      <c r="DN26" s="187">
        <f t="shared" si="16"/>
        <v>0.8</v>
      </c>
      <c r="DO26" s="273">
        <f t="shared" si="17"/>
        <v>3</v>
      </c>
      <c r="DP26" s="187">
        <f t="shared" si="18"/>
        <v>0.28799999999999998</v>
      </c>
      <c r="DQ26" s="48">
        <f t="shared" si="19"/>
        <v>0.25</v>
      </c>
      <c r="DR26" s="48">
        <f t="shared" si="20"/>
        <v>0.15</v>
      </c>
      <c r="DS26" s="47">
        <f t="shared" si="21"/>
        <v>0.4</v>
      </c>
      <c r="DT26" s="273">
        <f t="shared" si="22"/>
        <v>4</v>
      </c>
      <c r="DU26" s="187">
        <f t="shared" si="23"/>
        <v>0.8</v>
      </c>
      <c r="DV26" s="273">
        <f t="shared" si="24"/>
        <v>3</v>
      </c>
      <c r="DW26" s="187">
        <f t="shared" si="25"/>
        <v>0.17279999999999998</v>
      </c>
      <c r="DX26" s="48">
        <f t="shared" si="26"/>
        <v>0.25</v>
      </c>
      <c r="DY26" s="48">
        <f t="shared" si="97"/>
        <v>0.15</v>
      </c>
      <c r="DZ26" s="47">
        <f t="shared" si="27"/>
        <v>0.4</v>
      </c>
      <c r="EA26" s="273">
        <f t="shared" si="28"/>
        <v>4</v>
      </c>
      <c r="EB26" s="187">
        <f t="shared" si="29"/>
        <v>0.8</v>
      </c>
      <c r="EC26" s="273">
        <f t="shared" si="30"/>
        <v>3</v>
      </c>
      <c r="ED26" s="187">
        <f t="shared" si="31"/>
        <v>0.10367999999999998</v>
      </c>
      <c r="EE26" s="48">
        <f t="shared" si="32"/>
        <v>0.25</v>
      </c>
      <c r="EF26" s="48">
        <f t="shared" si="33"/>
        <v>0.15</v>
      </c>
      <c r="EG26" s="47">
        <f t="shared" si="34"/>
        <v>0.4</v>
      </c>
      <c r="EH26" s="273">
        <f t="shared" si="35"/>
        <v>4</v>
      </c>
      <c r="EI26" s="187">
        <f t="shared" si="36"/>
        <v>0.8</v>
      </c>
      <c r="EJ26" s="273">
        <f t="shared" si="37"/>
        <v>3</v>
      </c>
      <c r="EK26" s="187">
        <f t="shared" si="38"/>
        <v>6.2207999999999986E-2</v>
      </c>
      <c r="EL26" s="48">
        <f t="shared" si="39"/>
        <v>0</v>
      </c>
      <c r="EM26" s="48">
        <f t="shared" si="40"/>
        <v>0</v>
      </c>
      <c r="EN26" s="47">
        <f t="shared" si="41"/>
        <v>0</v>
      </c>
      <c r="EO26" s="273">
        <f t="shared" si="42"/>
        <v>4</v>
      </c>
      <c r="EP26" s="187">
        <f t="shared" si="43"/>
        <v>0.8</v>
      </c>
      <c r="EQ26" s="273">
        <f t="shared" si="44"/>
        <v>3</v>
      </c>
      <c r="ER26" s="187">
        <f t="shared" si="45"/>
        <v>6.2207999999999986E-2</v>
      </c>
      <c r="ES26" s="48">
        <f t="shared" si="46"/>
        <v>0</v>
      </c>
      <c r="ET26" s="48">
        <f t="shared" si="47"/>
        <v>0</v>
      </c>
      <c r="EU26" s="47">
        <f t="shared" si="48"/>
        <v>0</v>
      </c>
      <c r="EV26" s="273">
        <f t="shared" si="49"/>
        <v>4</v>
      </c>
      <c r="EW26" s="187">
        <f t="shared" si="50"/>
        <v>0.8</v>
      </c>
      <c r="EX26" s="273">
        <f t="shared" si="51"/>
        <v>3</v>
      </c>
      <c r="EY26" s="187">
        <f t="shared" si="52"/>
        <v>6.2207999999999986E-2</v>
      </c>
      <c r="EZ26" s="48">
        <f t="shared" si="53"/>
        <v>0</v>
      </c>
      <c r="FA26" s="48">
        <f t="shared" si="54"/>
        <v>0</v>
      </c>
      <c r="FB26" s="47">
        <f t="shared" si="55"/>
        <v>0</v>
      </c>
      <c r="FC26" s="273">
        <f t="shared" si="56"/>
        <v>4</v>
      </c>
      <c r="FD26" s="187">
        <f t="shared" si="57"/>
        <v>0.8</v>
      </c>
      <c r="FE26" s="273">
        <f t="shared" si="58"/>
        <v>3</v>
      </c>
      <c r="FF26" s="187">
        <f t="shared" si="59"/>
        <v>6.2207999999999986E-2</v>
      </c>
      <c r="FG26" s="48">
        <f t="shared" si="60"/>
        <v>0</v>
      </c>
      <c r="FH26" s="48">
        <f t="shared" si="61"/>
        <v>0</v>
      </c>
      <c r="FI26" s="47">
        <f t="shared" si="62"/>
        <v>0</v>
      </c>
      <c r="FJ26" s="273">
        <f t="shared" si="63"/>
        <v>4</v>
      </c>
      <c r="FK26" s="187">
        <f t="shared" si="64"/>
        <v>0.8</v>
      </c>
      <c r="FL26" s="273">
        <f t="shared" si="65"/>
        <v>3</v>
      </c>
      <c r="FM26" s="187">
        <f t="shared" si="66"/>
        <v>6.2207999999999986E-2</v>
      </c>
      <c r="FN26" s="48">
        <f t="shared" si="67"/>
        <v>0</v>
      </c>
      <c r="FO26" s="48">
        <f t="shared" si="68"/>
        <v>0</v>
      </c>
      <c r="FP26" s="47">
        <f t="shared" si="69"/>
        <v>0</v>
      </c>
      <c r="FQ26" s="273">
        <f t="shared" si="70"/>
        <v>4</v>
      </c>
      <c r="FR26" s="187">
        <f t="shared" si="71"/>
        <v>0.8</v>
      </c>
      <c r="FS26" s="273">
        <f t="shared" si="72"/>
        <v>3</v>
      </c>
      <c r="FT26" s="187">
        <f t="shared" si="73"/>
        <v>6.2207999999999986E-2</v>
      </c>
      <c r="FU26" s="48">
        <f t="shared" si="74"/>
        <v>0</v>
      </c>
      <c r="FV26" s="48">
        <f t="shared" si="75"/>
        <v>0</v>
      </c>
      <c r="FW26" s="47">
        <f t="shared" si="76"/>
        <v>0</v>
      </c>
      <c r="FX26" s="273">
        <f t="shared" si="77"/>
        <v>4</v>
      </c>
      <c r="FY26" s="187">
        <f t="shared" si="78"/>
        <v>0.8</v>
      </c>
      <c r="FZ26" s="273">
        <f t="shared" si="79"/>
        <v>3</v>
      </c>
      <c r="GA26" s="187">
        <f t="shared" si="80"/>
        <v>6.2207999999999986E-2</v>
      </c>
      <c r="GB26" s="48">
        <f t="shared" si="81"/>
        <v>0</v>
      </c>
      <c r="GC26" s="48">
        <f t="shared" si="82"/>
        <v>0</v>
      </c>
      <c r="GD26" s="47">
        <f t="shared" si="83"/>
        <v>0</v>
      </c>
      <c r="GE26" s="273">
        <f t="shared" si="84"/>
        <v>4</v>
      </c>
      <c r="GF26" s="187">
        <f t="shared" si="85"/>
        <v>0.8</v>
      </c>
      <c r="GG26" s="273">
        <f t="shared" si="86"/>
        <v>3</v>
      </c>
      <c r="GH26" s="187">
        <f t="shared" si="87"/>
        <v>6.2207999999999986E-2</v>
      </c>
      <c r="GI26" s="187">
        <f t="shared" si="98"/>
        <v>0.6</v>
      </c>
    </row>
    <row r="27" spans="1:191" ht="142.80000000000001" x14ac:dyDescent="0.2">
      <c r="A27" s="62">
        <v>19</v>
      </c>
      <c r="B27" s="56" t="s">
        <v>883</v>
      </c>
      <c r="C27" s="65" t="s">
        <v>895</v>
      </c>
      <c r="D27" s="61" t="s">
        <v>205</v>
      </c>
      <c r="E27" s="59" t="s">
        <v>196</v>
      </c>
      <c r="F27" s="51" t="s">
        <v>222</v>
      </c>
      <c r="G27" s="55" t="s">
        <v>496</v>
      </c>
      <c r="H27" s="55" t="s">
        <v>175</v>
      </c>
      <c r="I27" s="58" t="s">
        <v>24</v>
      </c>
      <c r="J27" s="216" t="s">
        <v>53</v>
      </c>
      <c r="K27" s="58" t="s">
        <v>54</v>
      </c>
      <c r="L27" s="58" t="s">
        <v>54</v>
      </c>
      <c r="M27" s="58" t="s">
        <v>53</v>
      </c>
      <c r="N27" s="58" t="s">
        <v>54</v>
      </c>
      <c r="O27" s="58" t="s">
        <v>54</v>
      </c>
      <c r="P27" s="58" t="s">
        <v>53</v>
      </c>
      <c r="Q27" s="58" t="s">
        <v>53</v>
      </c>
      <c r="R27" s="58" t="s">
        <v>54</v>
      </c>
      <c r="S27" s="58" t="s">
        <v>54</v>
      </c>
      <c r="T27" s="58" t="s">
        <v>54</v>
      </c>
      <c r="U27" s="58" t="s">
        <v>54</v>
      </c>
      <c r="V27" s="58" t="s">
        <v>54</v>
      </c>
      <c r="W27" s="58" t="s">
        <v>54</v>
      </c>
      <c r="X27" s="58" t="s">
        <v>53</v>
      </c>
      <c r="Y27" s="58" t="s">
        <v>53</v>
      </c>
      <c r="Z27" s="58" t="s">
        <v>53</v>
      </c>
      <c r="AA27" s="58" t="s">
        <v>53</v>
      </c>
      <c r="AB27" s="58" t="s">
        <v>53</v>
      </c>
      <c r="AC27" s="57" t="str">
        <f t="shared" si="0"/>
        <v>4 - Alta</v>
      </c>
      <c r="AD27" s="149">
        <f t="shared" si="1"/>
        <v>0.8</v>
      </c>
      <c r="AE27" s="57" t="str">
        <f t="shared" si="2"/>
        <v>4 - Mayor</v>
      </c>
      <c r="AF27" s="149">
        <f t="shared" si="3"/>
        <v>0.8</v>
      </c>
      <c r="AG27" s="56" t="str">
        <f>IFERROR(INDEX('[5]G PREDIAL'!$BLU$676:$BLY$680,MATCH(I27,'[5]G PREDIAL'!$BLS$676:$BLS$680,0),MATCH(AE27,'[5]G PREDIAL'!$BLU$674:$BLY$674,0)),"")</f>
        <v>EXTREMO</v>
      </c>
      <c r="AH27" s="149">
        <f t="shared" si="4"/>
        <v>0.64000000000000012</v>
      </c>
      <c r="AI27" s="65" t="s">
        <v>894</v>
      </c>
      <c r="AJ27" s="51" t="s">
        <v>893</v>
      </c>
      <c r="AK27" s="59" t="s">
        <v>878</v>
      </c>
      <c r="AL27" s="59" t="s">
        <v>877</v>
      </c>
      <c r="AM27" s="51" t="s">
        <v>35</v>
      </c>
      <c r="AN27" s="54" t="s">
        <v>46</v>
      </c>
      <c r="AO27" s="54" t="s">
        <v>49</v>
      </c>
      <c r="AP27" s="51" t="s">
        <v>51</v>
      </c>
      <c r="AQ27" s="51" t="s">
        <v>35</v>
      </c>
      <c r="AR27" s="54" t="s">
        <v>46</v>
      </c>
      <c r="AS27" s="54" t="s">
        <v>49</v>
      </c>
      <c r="AT27" s="51" t="s">
        <v>51</v>
      </c>
      <c r="AU27" s="51" t="s">
        <v>35</v>
      </c>
      <c r="AV27" s="54" t="s">
        <v>46</v>
      </c>
      <c r="AW27" s="54" t="s">
        <v>49</v>
      </c>
      <c r="AX27" s="51" t="s">
        <v>51</v>
      </c>
      <c r="AY27" s="51" t="s">
        <v>35</v>
      </c>
      <c r="AZ27" s="54" t="s">
        <v>46</v>
      </c>
      <c r="BA27" s="54" t="s">
        <v>49</v>
      </c>
      <c r="BB27" s="51" t="s">
        <v>51</v>
      </c>
      <c r="BC27" s="51" t="s">
        <v>35</v>
      </c>
      <c r="BD27" s="54" t="s">
        <v>46</v>
      </c>
      <c r="BE27" s="54" t="s">
        <v>49</v>
      </c>
      <c r="BF27" s="51" t="s">
        <v>51</v>
      </c>
      <c r="BG27" s="51"/>
      <c r="BH27" s="54"/>
      <c r="BI27" s="54"/>
      <c r="BJ27" s="51"/>
      <c r="BK27" s="51"/>
      <c r="BL27" s="54"/>
      <c r="BM27" s="54"/>
      <c r="BN27" s="51"/>
      <c r="BO27" s="51"/>
      <c r="BP27" s="54"/>
      <c r="BQ27" s="54"/>
      <c r="BR27" s="51"/>
      <c r="BS27" s="51"/>
      <c r="BT27" s="54"/>
      <c r="BU27" s="54"/>
      <c r="BV27" s="51"/>
      <c r="BW27" s="51"/>
      <c r="BX27" s="54"/>
      <c r="BY27" s="54"/>
      <c r="BZ27" s="51"/>
      <c r="CA27" s="51"/>
      <c r="CB27" s="54"/>
      <c r="CC27" s="54"/>
      <c r="CD27" s="51"/>
      <c r="CE27" s="51"/>
      <c r="CF27" s="54"/>
      <c r="CG27" s="54"/>
      <c r="CH27" s="51"/>
      <c r="CI27" s="54"/>
      <c r="CJ27" s="54"/>
      <c r="CK27" s="51"/>
      <c r="CL27" s="53" t="str">
        <f>IFERROR(IF(GE27&lt;=1,"1 - Muy Baja",VLOOKUP(GE27,'[5]G PREDIAL'!$BLR$676:$BLS$680,2,0)),"")</f>
        <v>4 - Alta</v>
      </c>
      <c r="CM27" s="165">
        <f t="shared" si="5"/>
        <v>0.8</v>
      </c>
      <c r="CN27" s="53" t="str">
        <f>IFERROR(IF(GG27&lt;=1,"1 - Leve",HLOOKUP(GG27,'[5]G PREDIAL'!$BLU$673:$BLY$674,2,0)),"")</f>
        <v>3 - Moderado</v>
      </c>
      <c r="CO27" s="165">
        <f t="shared" si="88"/>
        <v>0.6</v>
      </c>
      <c r="CP27" s="52" t="str">
        <f t="shared" si="6"/>
        <v>ALTO</v>
      </c>
      <c r="CQ27" s="149">
        <f t="shared" si="89"/>
        <v>0.48</v>
      </c>
      <c r="CR27" s="63" t="s">
        <v>456</v>
      </c>
      <c r="CS27" s="52">
        <f t="shared" si="90"/>
        <v>5</v>
      </c>
      <c r="CT27" s="51"/>
      <c r="CU27" s="50"/>
      <c r="CV27" s="65" t="s">
        <v>1235</v>
      </c>
      <c r="CW27" s="158"/>
      <c r="CX27" s="47">
        <f t="shared" si="7"/>
        <v>10</v>
      </c>
      <c r="CY27" s="49">
        <f t="shared" si="91"/>
        <v>4</v>
      </c>
      <c r="CZ27" s="47" t="str">
        <f t="shared" si="92"/>
        <v>Mayor</v>
      </c>
      <c r="DA27" s="153">
        <f t="shared" si="93"/>
        <v>0.8</v>
      </c>
      <c r="DB27" s="48">
        <f t="shared" si="94"/>
        <v>0.25</v>
      </c>
      <c r="DC27" s="48">
        <f t="shared" si="8"/>
        <v>0.15</v>
      </c>
      <c r="DD27" s="47">
        <f t="shared" si="95"/>
        <v>0.4</v>
      </c>
      <c r="DE27" s="273">
        <f t="shared" si="9"/>
        <v>4</v>
      </c>
      <c r="DF27" s="187">
        <f t="shared" si="10"/>
        <v>0.8</v>
      </c>
      <c r="DG27" s="273">
        <f t="shared" si="96"/>
        <v>3</v>
      </c>
      <c r="DH27" s="273"/>
      <c r="DI27" s="187">
        <f t="shared" si="11"/>
        <v>0.48</v>
      </c>
      <c r="DJ27" s="48">
        <f t="shared" si="12"/>
        <v>0.25</v>
      </c>
      <c r="DK27" s="48">
        <f t="shared" si="13"/>
        <v>0.15</v>
      </c>
      <c r="DL27" s="47">
        <f t="shared" si="14"/>
        <v>0.4</v>
      </c>
      <c r="DM27" s="273">
        <f t="shared" si="15"/>
        <v>4</v>
      </c>
      <c r="DN27" s="187">
        <f t="shared" si="16"/>
        <v>0.8</v>
      </c>
      <c r="DO27" s="273">
        <f t="shared" si="17"/>
        <v>3</v>
      </c>
      <c r="DP27" s="187">
        <f t="shared" si="18"/>
        <v>0.28799999999999998</v>
      </c>
      <c r="DQ27" s="48">
        <f t="shared" si="19"/>
        <v>0.25</v>
      </c>
      <c r="DR27" s="48">
        <f t="shared" si="20"/>
        <v>0.15</v>
      </c>
      <c r="DS27" s="47">
        <f t="shared" si="21"/>
        <v>0.4</v>
      </c>
      <c r="DT27" s="273">
        <f t="shared" si="22"/>
        <v>4</v>
      </c>
      <c r="DU27" s="187">
        <f t="shared" si="23"/>
        <v>0.8</v>
      </c>
      <c r="DV27" s="273">
        <f t="shared" si="24"/>
        <v>3</v>
      </c>
      <c r="DW27" s="187">
        <f t="shared" si="25"/>
        <v>0.17279999999999998</v>
      </c>
      <c r="DX27" s="48">
        <f t="shared" si="26"/>
        <v>0.25</v>
      </c>
      <c r="DY27" s="48">
        <f t="shared" si="97"/>
        <v>0.15</v>
      </c>
      <c r="DZ27" s="47">
        <f t="shared" si="27"/>
        <v>0.4</v>
      </c>
      <c r="EA27" s="273">
        <f t="shared" si="28"/>
        <v>4</v>
      </c>
      <c r="EB27" s="187">
        <f t="shared" si="29"/>
        <v>0.8</v>
      </c>
      <c r="EC27" s="273">
        <f t="shared" si="30"/>
        <v>3</v>
      </c>
      <c r="ED27" s="187">
        <f t="shared" si="31"/>
        <v>0.10367999999999998</v>
      </c>
      <c r="EE27" s="48">
        <f t="shared" si="32"/>
        <v>0.25</v>
      </c>
      <c r="EF27" s="48">
        <f t="shared" si="33"/>
        <v>0.15</v>
      </c>
      <c r="EG27" s="47">
        <f t="shared" si="34"/>
        <v>0.4</v>
      </c>
      <c r="EH27" s="273">
        <f t="shared" si="35"/>
        <v>4</v>
      </c>
      <c r="EI27" s="187">
        <f t="shared" si="36"/>
        <v>0.8</v>
      </c>
      <c r="EJ27" s="273">
        <f t="shared" si="37"/>
        <v>3</v>
      </c>
      <c r="EK27" s="187">
        <f t="shared" si="38"/>
        <v>6.2207999999999986E-2</v>
      </c>
      <c r="EL27" s="48">
        <f t="shared" si="39"/>
        <v>0</v>
      </c>
      <c r="EM27" s="48">
        <f t="shared" si="40"/>
        <v>0</v>
      </c>
      <c r="EN27" s="47">
        <f t="shared" si="41"/>
        <v>0</v>
      </c>
      <c r="EO27" s="273">
        <f t="shared" si="42"/>
        <v>4</v>
      </c>
      <c r="EP27" s="187">
        <f t="shared" si="43"/>
        <v>0.8</v>
      </c>
      <c r="EQ27" s="273">
        <f t="shared" si="44"/>
        <v>3</v>
      </c>
      <c r="ER27" s="187">
        <f t="shared" si="45"/>
        <v>6.2207999999999986E-2</v>
      </c>
      <c r="ES27" s="48">
        <f t="shared" si="46"/>
        <v>0</v>
      </c>
      <c r="ET27" s="48">
        <f t="shared" si="47"/>
        <v>0</v>
      </c>
      <c r="EU27" s="47">
        <f t="shared" si="48"/>
        <v>0</v>
      </c>
      <c r="EV27" s="273">
        <f t="shared" si="49"/>
        <v>4</v>
      </c>
      <c r="EW27" s="187">
        <f t="shared" si="50"/>
        <v>0.8</v>
      </c>
      <c r="EX27" s="273">
        <f t="shared" si="51"/>
        <v>3</v>
      </c>
      <c r="EY27" s="187">
        <f t="shared" si="52"/>
        <v>6.2207999999999986E-2</v>
      </c>
      <c r="EZ27" s="48">
        <f t="shared" si="53"/>
        <v>0</v>
      </c>
      <c r="FA27" s="48">
        <f t="shared" si="54"/>
        <v>0</v>
      </c>
      <c r="FB27" s="47">
        <f t="shared" si="55"/>
        <v>0</v>
      </c>
      <c r="FC27" s="273">
        <f t="shared" si="56"/>
        <v>4</v>
      </c>
      <c r="FD27" s="187">
        <f t="shared" si="57"/>
        <v>0.8</v>
      </c>
      <c r="FE27" s="273">
        <f t="shared" si="58"/>
        <v>3</v>
      </c>
      <c r="FF27" s="187">
        <f t="shared" si="59"/>
        <v>6.2207999999999986E-2</v>
      </c>
      <c r="FG27" s="48">
        <f t="shared" si="60"/>
        <v>0</v>
      </c>
      <c r="FH27" s="48">
        <f t="shared" si="61"/>
        <v>0</v>
      </c>
      <c r="FI27" s="47">
        <f t="shared" si="62"/>
        <v>0</v>
      </c>
      <c r="FJ27" s="273">
        <f t="shared" si="63"/>
        <v>4</v>
      </c>
      <c r="FK27" s="187">
        <f t="shared" si="64"/>
        <v>0.8</v>
      </c>
      <c r="FL27" s="273">
        <f t="shared" si="65"/>
        <v>3</v>
      </c>
      <c r="FM27" s="187">
        <f t="shared" si="66"/>
        <v>6.2207999999999986E-2</v>
      </c>
      <c r="FN27" s="48">
        <f t="shared" si="67"/>
        <v>0</v>
      </c>
      <c r="FO27" s="48">
        <f t="shared" si="68"/>
        <v>0</v>
      </c>
      <c r="FP27" s="47">
        <f t="shared" si="69"/>
        <v>0</v>
      </c>
      <c r="FQ27" s="273">
        <f t="shared" si="70"/>
        <v>4</v>
      </c>
      <c r="FR27" s="187">
        <f t="shared" si="71"/>
        <v>0.8</v>
      </c>
      <c r="FS27" s="273">
        <f t="shared" si="72"/>
        <v>3</v>
      </c>
      <c r="FT27" s="187">
        <f t="shared" si="73"/>
        <v>6.2207999999999986E-2</v>
      </c>
      <c r="FU27" s="48">
        <f t="shared" si="74"/>
        <v>0</v>
      </c>
      <c r="FV27" s="48">
        <f t="shared" si="75"/>
        <v>0</v>
      </c>
      <c r="FW27" s="47">
        <f t="shared" si="76"/>
        <v>0</v>
      </c>
      <c r="FX27" s="273">
        <f t="shared" si="77"/>
        <v>4</v>
      </c>
      <c r="FY27" s="187">
        <f t="shared" si="78"/>
        <v>0.8</v>
      </c>
      <c r="FZ27" s="273">
        <f t="shared" si="79"/>
        <v>3</v>
      </c>
      <c r="GA27" s="187">
        <f t="shared" si="80"/>
        <v>6.2207999999999986E-2</v>
      </c>
      <c r="GB27" s="48">
        <f t="shared" si="81"/>
        <v>0</v>
      </c>
      <c r="GC27" s="48">
        <f t="shared" si="82"/>
        <v>0</v>
      </c>
      <c r="GD27" s="47">
        <f t="shared" si="83"/>
        <v>0</v>
      </c>
      <c r="GE27" s="273">
        <f t="shared" si="84"/>
        <v>4</v>
      </c>
      <c r="GF27" s="187">
        <f t="shared" si="85"/>
        <v>0.8</v>
      </c>
      <c r="GG27" s="273">
        <f t="shared" si="86"/>
        <v>3</v>
      </c>
      <c r="GH27" s="187">
        <f t="shared" si="87"/>
        <v>6.2207999999999986E-2</v>
      </c>
      <c r="GI27" s="187">
        <f t="shared" si="98"/>
        <v>0.6</v>
      </c>
    </row>
    <row r="28" spans="1:191" ht="142.80000000000001" x14ac:dyDescent="0.2">
      <c r="A28" s="62">
        <v>20</v>
      </c>
      <c r="B28" s="56" t="s">
        <v>883</v>
      </c>
      <c r="C28" s="65" t="s">
        <v>892</v>
      </c>
      <c r="D28" s="61" t="s">
        <v>206</v>
      </c>
      <c r="E28" s="59" t="s">
        <v>196</v>
      </c>
      <c r="F28" s="60" t="s">
        <v>881</v>
      </c>
      <c r="G28" s="55" t="s">
        <v>496</v>
      </c>
      <c r="H28" s="55" t="s">
        <v>175</v>
      </c>
      <c r="I28" s="58" t="s">
        <v>24</v>
      </c>
      <c r="J28" s="216" t="s">
        <v>53</v>
      </c>
      <c r="K28" s="58" t="s">
        <v>54</v>
      </c>
      <c r="L28" s="58" t="s">
        <v>54</v>
      </c>
      <c r="M28" s="58" t="s">
        <v>53</v>
      </c>
      <c r="N28" s="58" t="s">
        <v>54</v>
      </c>
      <c r="O28" s="58" t="s">
        <v>54</v>
      </c>
      <c r="P28" s="58" t="s">
        <v>53</v>
      </c>
      <c r="Q28" s="58" t="s">
        <v>53</v>
      </c>
      <c r="R28" s="58" t="s">
        <v>54</v>
      </c>
      <c r="S28" s="58" t="s">
        <v>54</v>
      </c>
      <c r="T28" s="58" t="s">
        <v>54</v>
      </c>
      <c r="U28" s="58" t="s">
        <v>54</v>
      </c>
      <c r="V28" s="58" t="s">
        <v>54</v>
      </c>
      <c r="W28" s="58" t="s">
        <v>54</v>
      </c>
      <c r="X28" s="58" t="s">
        <v>53</v>
      </c>
      <c r="Y28" s="58" t="s">
        <v>53</v>
      </c>
      <c r="Z28" s="58" t="s">
        <v>53</v>
      </c>
      <c r="AA28" s="58" t="s">
        <v>53</v>
      </c>
      <c r="AB28" s="58" t="s">
        <v>53</v>
      </c>
      <c r="AC28" s="57" t="str">
        <f t="shared" si="0"/>
        <v>4 - Alta</v>
      </c>
      <c r="AD28" s="149">
        <f t="shared" si="1"/>
        <v>0.8</v>
      </c>
      <c r="AE28" s="57" t="str">
        <f t="shared" si="2"/>
        <v>4 - Mayor</v>
      </c>
      <c r="AF28" s="149">
        <f t="shared" si="3"/>
        <v>0.8</v>
      </c>
      <c r="AG28" s="56" t="str">
        <f>IFERROR(INDEX('[5]G PREDIAL'!$BLU$676:$BLY$680,MATCH(I28,'[5]G PREDIAL'!$BLS$676:$BLS$680,0),MATCH(AE28,'[5]G PREDIAL'!$BLU$674:$BLY$674,0)),"")</f>
        <v>EXTREMO</v>
      </c>
      <c r="AH28" s="149">
        <f t="shared" si="4"/>
        <v>0.64000000000000012</v>
      </c>
      <c r="AI28" s="65" t="s">
        <v>891</v>
      </c>
      <c r="AJ28" s="51" t="s">
        <v>886</v>
      </c>
      <c r="AK28" s="59" t="s">
        <v>878</v>
      </c>
      <c r="AL28" s="59" t="s">
        <v>877</v>
      </c>
      <c r="AM28" s="51" t="s">
        <v>35</v>
      </c>
      <c r="AN28" s="54" t="s">
        <v>46</v>
      </c>
      <c r="AO28" s="54" t="s">
        <v>49</v>
      </c>
      <c r="AP28" s="51" t="s">
        <v>51</v>
      </c>
      <c r="AQ28" s="51" t="s">
        <v>35</v>
      </c>
      <c r="AR28" s="54" t="s">
        <v>46</v>
      </c>
      <c r="AS28" s="54" t="s">
        <v>49</v>
      </c>
      <c r="AT28" s="51" t="s">
        <v>51</v>
      </c>
      <c r="AU28" s="51" t="s">
        <v>35</v>
      </c>
      <c r="AV28" s="54" t="s">
        <v>46</v>
      </c>
      <c r="AW28" s="54" t="s">
        <v>49</v>
      </c>
      <c r="AX28" s="51" t="s">
        <v>51</v>
      </c>
      <c r="AY28" s="51" t="s">
        <v>35</v>
      </c>
      <c r="AZ28" s="54" t="s">
        <v>46</v>
      </c>
      <c r="BA28" s="54" t="s">
        <v>49</v>
      </c>
      <c r="BB28" s="51" t="s">
        <v>51</v>
      </c>
      <c r="BC28" s="51" t="s">
        <v>35</v>
      </c>
      <c r="BD28" s="54" t="s">
        <v>46</v>
      </c>
      <c r="BE28" s="54" t="s">
        <v>49</v>
      </c>
      <c r="BF28" s="51" t="s">
        <v>51</v>
      </c>
      <c r="BG28" s="51"/>
      <c r="BH28" s="54"/>
      <c r="BI28" s="54"/>
      <c r="BJ28" s="51"/>
      <c r="BK28" s="51"/>
      <c r="BL28" s="54"/>
      <c r="BM28" s="54"/>
      <c r="BN28" s="51"/>
      <c r="BO28" s="51"/>
      <c r="BP28" s="54"/>
      <c r="BQ28" s="54"/>
      <c r="BR28" s="51"/>
      <c r="BS28" s="51"/>
      <c r="BT28" s="54"/>
      <c r="BU28" s="54"/>
      <c r="BV28" s="51"/>
      <c r="BW28" s="51"/>
      <c r="BX28" s="54"/>
      <c r="BY28" s="54"/>
      <c r="BZ28" s="51"/>
      <c r="CA28" s="51"/>
      <c r="CB28" s="54"/>
      <c r="CC28" s="54"/>
      <c r="CD28" s="51"/>
      <c r="CE28" s="51"/>
      <c r="CF28" s="54"/>
      <c r="CG28" s="54"/>
      <c r="CH28" s="51"/>
      <c r="CI28" s="54"/>
      <c r="CJ28" s="54"/>
      <c r="CK28" s="51"/>
      <c r="CL28" s="53" t="str">
        <f>IFERROR(IF(GE28&lt;=1,"1 - Muy Baja",VLOOKUP(GE28,'[5]G PREDIAL'!$BLR$676:$BLS$680,2,0)),"")</f>
        <v>4 - Alta</v>
      </c>
      <c r="CM28" s="165">
        <f t="shared" si="5"/>
        <v>0.8</v>
      </c>
      <c r="CN28" s="53" t="str">
        <f>IFERROR(IF(GG28&lt;=1,"1 - Leve",HLOOKUP(GG28,'[5]G PREDIAL'!$BLU$673:$BLY$674,2,0)),"")</f>
        <v>3 - Moderado</v>
      </c>
      <c r="CO28" s="165">
        <f t="shared" si="88"/>
        <v>0.6</v>
      </c>
      <c r="CP28" s="52" t="str">
        <f t="shared" si="6"/>
        <v>ALTO</v>
      </c>
      <c r="CQ28" s="149">
        <f t="shared" si="89"/>
        <v>0.48</v>
      </c>
      <c r="CR28" s="63" t="s">
        <v>233</v>
      </c>
      <c r="CS28" s="52">
        <f t="shared" si="90"/>
        <v>5</v>
      </c>
      <c r="CT28" s="51"/>
      <c r="CU28" s="50"/>
      <c r="CV28" s="65" t="s">
        <v>1235</v>
      </c>
      <c r="CW28" s="158"/>
      <c r="CX28" s="47">
        <f t="shared" si="7"/>
        <v>10</v>
      </c>
      <c r="CY28" s="49">
        <f t="shared" si="91"/>
        <v>4</v>
      </c>
      <c r="CZ28" s="47" t="str">
        <f t="shared" si="92"/>
        <v>Mayor</v>
      </c>
      <c r="DA28" s="153">
        <f t="shared" si="93"/>
        <v>0.8</v>
      </c>
      <c r="DB28" s="48">
        <f t="shared" si="94"/>
        <v>0.25</v>
      </c>
      <c r="DC28" s="48">
        <f t="shared" si="8"/>
        <v>0.15</v>
      </c>
      <c r="DD28" s="47">
        <f t="shared" si="95"/>
        <v>0.4</v>
      </c>
      <c r="DE28" s="273">
        <f t="shared" si="9"/>
        <v>4</v>
      </c>
      <c r="DF28" s="187">
        <f t="shared" si="10"/>
        <v>0.8</v>
      </c>
      <c r="DG28" s="273">
        <f t="shared" si="96"/>
        <v>3</v>
      </c>
      <c r="DH28" s="273"/>
      <c r="DI28" s="187">
        <f t="shared" si="11"/>
        <v>0.48</v>
      </c>
      <c r="DJ28" s="48">
        <f t="shared" si="12"/>
        <v>0.25</v>
      </c>
      <c r="DK28" s="48">
        <f t="shared" si="13"/>
        <v>0.15</v>
      </c>
      <c r="DL28" s="47">
        <f t="shared" si="14"/>
        <v>0.4</v>
      </c>
      <c r="DM28" s="273">
        <f t="shared" si="15"/>
        <v>4</v>
      </c>
      <c r="DN28" s="187">
        <f t="shared" si="16"/>
        <v>0.8</v>
      </c>
      <c r="DO28" s="273">
        <f t="shared" si="17"/>
        <v>3</v>
      </c>
      <c r="DP28" s="187">
        <f t="shared" si="18"/>
        <v>0.28799999999999998</v>
      </c>
      <c r="DQ28" s="48">
        <f t="shared" si="19"/>
        <v>0.25</v>
      </c>
      <c r="DR28" s="48">
        <f t="shared" si="20"/>
        <v>0.15</v>
      </c>
      <c r="DS28" s="47">
        <f t="shared" si="21"/>
        <v>0.4</v>
      </c>
      <c r="DT28" s="273">
        <f t="shared" si="22"/>
        <v>4</v>
      </c>
      <c r="DU28" s="187">
        <f t="shared" si="23"/>
        <v>0.8</v>
      </c>
      <c r="DV28" s="273">
        <f t="shared" si="24"/>
        <v>3</v>
      </c>
      <c r="DW28" s="187">
        <f t="shared" si="25"/>
        <v>0.17279999999999998</v>
      </c>
      <c r="DX28" s="48">
        <f t="shared" si="26"/>
        <v>0.25</v>
      </c>
      <c r="DY28" s="48">
        <f t="shared" si="97"/>
        <v>0.15</v>
      </c>
      <c r="DZ28" s="47">
        <f t="shared" si="27"/>
        <v>0.4</v>
      </c>
      <c r="EA28" s="273">
        <f t="shared" si="28"/>
        <v>4</v>
      </c>
      <c r="EB28" s="187">
        <f t="shared" si="29"/>
        <v>0.8</v>
      </c>
      <c r="EC28" s="273">
        <f t="shared" si="30"/>
        <v>3</v>
      </c>
      <c r="ED28" s="187">
        <f t="shared" si="31"/>
        <v>0.10367999999999998</v>
      </c>
      <c r="EE28" s="48">
        <f t="shared" si="32"/>
        <v>0.25</v>
      </c>
      <c r="EF28" s="48">
        <f t="shared" si="33"/>
        <v>0.15</v>
      </c>
      <c r="EG28" s="47">
        <f t="shared" si="34"/>
        <v>0.4</v>
      </c>
      <c r="EH28" s="273">
        <f t="shared" si="35"/>
        <v>4</v>
      </c>
      <c r="EI28" s="187">
        <f t="shared" si="36"/>
        <v>0.8</v>
      </c>
      <c r="EJ28" s="273">
        <f t="shared" si="37"/>
        <v>3</v>
      </c>
      <c r="EK28" s="187">
        <f t="shared" si="38"/>
        <v>6.2207999999999986E-2</v>
      </c>
      <c r="EL28" s="48">
        <f t="shared" si="39"/>
        <v>0</v>
      </c>
      <c r="EM28" s="48">
        <f t="shared" si="40"/>
        <v>0</v>
      </c>
      <c r="EN28" s="47">
        <f t="shared" si="41"/>
        <v>0</v>
      </c>
      <c r="EO28" s="273">
        <f t="shared" si="42"/>
        <v>4</v>
      </c>
      <c r="EP28" s="187">
        <f t="shared" si="43"/>
        <v>0.8</v>
      </c>
      <c r="EQ28" s="273">
        <f t="shared" si="44"/>
        <v>3</v>
      </c>
      <c r="ER28" s="187">
        <f t="shared" si="45"/>
        <v>6.2207999999999986E-2</v>
      </c>
      <c r="ES28" s="48">
        <f t="shared" si="46"/>
        <v>0</v>
      </c>
      <c r="ET28" s="48">
        <f t="shared" si="47"/>
        <v>0</v>
      </c>
      <c r="EU28" s="47">
        <f t="shared" si="48"/>
        <v>0</v>
      </c>
      <c r="EV28" s="273">
        <f t="shared" si="49"/>
        <v>4</v>
      </c>
      <c r="EW28" s="187">
        <f t="shared" si="50"/>
        <v>0.8</v>
      </c>
      <c r="EX28" s="273">
        <f t="shared" si="51"/>
        <v>3</v>
      </c>
      <c r="EY28" s="187">
        <f t="shared" si="52"/>
        <v>6.2207999999999986E-2</v>
      </c>
      <c r="EZ28" s="48">
        <f t="shared" si="53"/>
        <v>0</v>
      </c>
      <c r="FA28" s="48">
        <f t="shared" si="54"/>
        <v>0</v>
      </c>
      <c r="FB28" s="47">
        <f t="shared" si="55"/>
        <v>0</v>
      </c>
      <c r="FC28" s="273">
        <f t="shared" si="56"/>
        <v>4</v>
      </c>
      <c r="FD28" s="187">
        <f t="shared" si="57"/>
        <v>0.8</v>
      </c>
      <c r="FE28" s="273">
        <f t="shared" si="58"/>
        <v>3</v>
      </c>
      <c r="FF28" s="187">
        <f t="shared" si="59"/>
        <v>6.2207999999999986E-2</v>
      </c>
      <c r="FG28" s="48">
        <f t="shared" si="60"/>
        <v>0</v>
      </c>
      <c r="FH28" s="48">
        <f t="shared" si="61"/>
        <v>0</v>
      </c>
      <c r="FI28" s="47">
        <f t="shared" si="62"/>
        <v>0</v>
      </c>
      <c r="FJ28" s="273">
        <f t="shared" si="63"/>
        <v>4</v>
      </c>
      <c r="FK28" s="187">
        <f t="shared" si="64"/>
        <v>0.8</v>
      </c>
      <c r="FL28" s="273">
        <f t="shared" si="65"/>
        <v>3</v>
      </c>
      <c r="FM28" s="187">
        <f t="shared" si="66"/>
        <v>6.2207999999999986E-2</v>
      </c>
      <c r="FN28" s="48">
        <f t="shared" si="67"/>
        <v>0</v>
      </c>
      <c r="FO28" s="48">
        <f t="shared" si="68"/>
        <v>0</v>
      </c>
      <c r="FP28" s="47">
        <f t="shared" si="69"/>
        <v>0</v>
      </c>
      <c r="FQ28" s="273">
        <f t="shared" si="70"/>
        <v>4</v>
      </c>
      <c r="FR28" s="187">
        <f t="shared" si="71"/>
        <v>0.8</v>
      </c>
      <c r="FS28" s="273">
        <f t="shared" si="72"/>
        <v>3</v>
      </c>
      <c r="FT28" s="187">
        <f t="shared" si="73"/>
        <v>6.2207999999999986E-2</v>
      </c>
      <c r="FU28" s="48">
        <f t="shared" si="74"/>
        <v>0</v>
      </c>
      <c r="FV28" s="48">
        <f t="shared" si="75"/>
        <v>0</v>
      </c>
      <c r="FW28" s="47">
        <f t="shared" si="76"/>
        <v>0</v>
      </c>
      <c r="FX28" s="273">
        <f t="shared" si="77"/>
        <v>4</v>
      </c>
      <c r="FY28" s="187">
        <f t="shared" si="78"/>
        <v>0.8</v>
      </c>
      <c r="FZ28" s="273">
        <f t="shared" si="79"/>
        <v>3</v>
      </c>
      <c r="GA28" s="187">
        <f t="shared" si="80"/>
        <v>6.2207999999999986E-2</v>
      </c>
      <c r="GB28" s="48">
        <f t="shared" si="81"/>
        <v>0</v>
      </c>
      <c r="GC28" s="48">
        <f t="shared" si="82"/>
        <v>0</v>
      </c>
      <c r="GD28" s="47">
        <f t="shared" si="83"/>
        <v>0</v>
      </c>
      <c r="GE28" s="273">
        <f t="shared" si="84"/>
        <v>4</v>
      </c>
      <c r="GF28" s="187">
        <f t="shared" si="85"/>
        <v>0.8</v>
      </c>
      <c r="GG28" s="273">
        <f t="shared" si="86"/>
        <v>3</v>
      </c>
      <c r="GH28" s="187">
        <f t="shared" si="87"/>
        <v>6.2207999999999986E-2</v>
      </c>
      <c r="GI28" s="187">
        <f t="shared" si="98"/>
        <v>0.6</v>
      </c>
    </row>
    <row r="29" spans="1:191" ht="142.80000000000001" x14ac:dyDescent="0.2">
      <c r="A29" s="62">
        <v>21</v>
      </c>
      <c r="B29" s="56" t="s">
        <v>883</v>
      </c>
      <c r="C29" s="65" t="s">
        <v>890</v>
      </c>
      <c r="D29" s="61" t="s">
        <v>206</v>
      </c>
      <c r="E29" s="59" t="s">
        <v>196</v>
      </c>
      <c r="F29" s="60" t="s">
        <v>881</v>
      </c>
      <c r="G29" s="55" t="s">
        <v>712</v>
      </c>
      <c r="H29" s="55" t="s">
        <v>175</v>
      </c>
      <c r="I29" s="58" t="s">
        <v>22</v>
      </c>
      <c r="J29" s="216" t="s">
        <v>53</v>
      </c>
      <c r="K29" s="58" t="s">
        <v>54</v>
      </c>
      <c r="L29" s="58" t="s">
        <v>54</v>
      </c>
      <c r="M29" s="58" t="s">
        <v>53</v>
      </c>
      <c r="N29" s="58" t="s">
        <v>54</v>
      </c>
      <c r="O29" s="58" t="s">
        <v>54</v>
      </c>
      <c r="P29" s="58" t="s">
        <v>53</v>
      </c>
      <c r="Q29" s="58" t="s">
        <v>53</v>
      </c>
      <c r="R29" s="58" t="s">
        <v>54</v>
      </c>
      <c r="S29" s="58" t="s">
        <v>54</v>
      </c>
      <c r="T29" s="58" t="s">
        <v>54</v>
      </c>
      <c r="U29" s="58" t="s">
        <v>54</v>
      </c>
      <c r="V29" s="58" t="s">
        <v>54</v>
      </c>
      <c r="W29" s="58" t="s">
        <v>54</v>
      </c>
      <c r="X29" s="58" t="s">
        <v>53</v>
      </c>
      <c r="Y29" s="58" t="s">
        <v>53</v>
      </c>
      <c r="Z29" s="58" t="s">
        <v>53</v>
      </c>
      <c r="AA29" s="58" t="s">
        <v>53</v>
      </c>
      <c r="AB29" s="58" t="s">
        <v>53</v>
      </c>
      <c r="AC29" s="57" t="str">
        <f t="shared" si="0"/>
        <v>3 - Media</v>
      </c>
      <c r="AD29" s="149">
        <f t="shared" si="1"/>
        <v>0.6</v>
      </c>
      <c r="AE29" s="57" t="str">
        <f t="shared" si="2"/>
        <v>4 - Mayor</v>
      </c>
      <c r="AF29" s="149">
        <f t="shared" si="3"/>
        <v>0.8</v>
      </c>
      <c r="AG29" s="56" t="str">
        <f>IFERROR(INDEX('[5]G PREDIAL'!$BLU$676:$BLY$680,MATCH(I29,'[5]G PREDIAL'!$BLS$676:$BLS$680,0),MATCH(AE29,'[5]G PREDIAL'!$BLU$674:$BLY$674,0)),"")</f>
        <v>ALTO</v>
      </c>
      <c r="AH29" s="149">
        <f t="shared" si="4"/>
        <v>0.48</v>
      </c>
      <c r="AI29" s="65" t="s">
        <v>889</v>
      </c>
      <c r="AJ29" s="51" t="s">
        <v>886</v>
      </c>
      <c r="AK29" s="59" t="s">
        <v>878</v>
      </c>
      <c r="AL29" s="59" t="s">
        <v>877</v>
      </c>
      <c r="AM29" s="51" t="s">
        <v>35</v>
      </c>
      <c r="AN29" s="54" t="s">
        <v>46</v>
      </c>
      <c r="AO29" s="54" t="s">
        <v>49</v>
      </c>
      <c r="AP29" s="51" t="s">
        <v>51</v>
      </c>
      <c r="AQ29" s="51" t="s">
        <v>35</v>
      </c>
      <c r="AR29" s="54" t="s">
        <v>46</v>
      </c>
      <c r="AS29" s="54" t="s">
        <v>49</v>
      </c>
      <c r="AT29" s="51" t="s">
        <v>51</v>
      </c>
      <c r="AU29" s="51" t="s">
        <v>35</v>
      </c>
      <c r="AV29" s="54" t="s">
        <v>46</v>
      </c>
      <c r="AW29" s="54" t="s">
        <v>49</v>
      </c>
      <c r="AX29" s="51" t="s">
        <v>51</v>
      </c>
      <c r="AY29" s="51" t="s">
        <v>35</v>
      </c>
      <c r="AZ29" s="54" t="s">
        <v>46</v>
      </c>
      <c r="BA29" s="54" t="s">
        <v>49</v>
      </c>
      <c r="BB29" s="51" t="s">
        <v>51</v>
      </c>
      <c r="BC29" s="51"/>
      <c r="BD29" s="54"/>
      <c r="BE29" s="54"/>
      <c r="BF29" s="51"/>
      <c r="BG29" s="51"/>
      <c r="BH29" s="54"/>
      <c r="BI29" s="54"/>
      <c r="BJ29" s="51"/>
      <c r="BK29" s="51"/>
      <c r="BL29" s="54"/>
      <c r="BM29" s="54"/>
      <c r="BN29" s="51"/>
      <c r="BO29" s="51"/>
      <c r="BP29" s="54"/>
      <c r="BQ29" s="54"/>
      <c r="BR29" s="51"/>
      <c r="BS29" s="51"/>
      <c r="BT29" s="54"/>
      <c r="BU29" s="54"/>
      <c r="BV29" s="51"/>
      <c r="BW29" s="51"/>
      <c r="BX29" s="54"/>
      <c r="BY29" s="54"/>
      <c r="BZ29" s="51"/>
      <c r="CA29" s="51"/>
      <c r="CB29" s="54"/>
      <c r="CC29" s="54"/>
      <c r="CD29" s="51"/>
      <c r="CE29" s="51"/>
      <c r="CF29" s="54"/>
      <c r="CG29" s="54"/>
      <c r="CH29" s="51"/>
      <c r="CI29" s="54"/>
      <c r="CJ29" s="54"/>
      <c r="CK29" s="51"/>
      <c r="CL29" s="53" t="str">
        <f>IFERROR(IF(GE29&lt;=1,"1 - Muy Baja",VLOOKUP(GE29,'[5]G PREDIAL'!$BLR$676:$BLS$680,2,0)),"")</f>
        <v>3 - Media</v>
      </c>
      <c r="CM29" s="165">
        <f t="shared" si="5"/>
        <v>0.6</v>
      </c>
      <c r="CN29" s="53" t="str">
        <f>IFERROR(IF(GG29&lt;=1,"1 - Leve",HLOOKUP(GG29,'[5]G PREDIAL'!$BLU$673:$BLY$674,2,0)),"")</f>
        <v>3 - Moderado</v>
      </c>
      <c r="CO29" s="165">
        <f t="shared" si="88"/>
        <v>0.6</v>
      </c>
      <c r="CP29" s="52" t="str">
        <f t="shared" si="6"/>
        <v>ALTO</v>
      </c>
      <c r="CQ29" s="149">
        <f t="shared" si="89"/>
        <v>0.36</v>
      </c>
      <c r="CR29" s="63" t="s">
        <v>233</v>
      </c>
      <c r="CS29" s="52">
        <f t="shared" si="90"/>
        <v>5</v>
      </c>
      <c r="CT29" s="51"/>
      <c r="CU29" s="50"/>
      <c r="CV29" s="65" t="s">
        <v>1235</v>
      </c>
      <c r="CW29" s="158"/>
      <c r="CX29" s="47">
        <f t="shared" si="7"/>
        <v>10</v>
      </c>
      <c r="CY29" s="49">
        <f t="shared" si="91"/>
        <v>4</v>
      </c>
      <c r="CZ29" s="47" t="str">
        <f t="shared" si="92"/>
        <v>Mayor</v>
      </c>
      <c r="DA29" s="153">
        <f t="shared" si="93"/>
        <v>0.8</v>
      </c>
      <c r="DB29" s="48">
        <f t="shared" si="94"/>
        <v>0.25</v>
      </c>
      <c r="DC29" s="48">
        <f t="shared" si="8"/>
        <v>0.15</v>
      </c>
      <c r="DD29" s="47">
        <f t="shared" si="95"/>
        <v>0.4</v>
      </c>
      <c r="DE29" s="273">
        <f t="shared" si="9"/>
        <v>3</v>
      </c>
      <c r="DF29" s="187">
        <f t="shared" si="10"/>
        <v>0.6</v>
      </c>
      <c r="DG29" s="273">
        <f t="shared" si="96"/>
        <v>3</v>
      </c>
      <c r="DH29" s="273"/>
      <c r="DI29" s="187">
        <f t="shared" si="11"/>
        <v>0.48</v>
      </c>
      <c r="DJ29" s="48">
        <f t="shared" si="12"/>
        <v>0.25</v>
      </c>
      <c r="DK29" s="48">
        <f t="shared" si="13"/>
        <v>0.15</v>
      </c>
      <c r="DL29" s="47">
        <f t="shared" si="14"/>
        <v>0.4</v>
      </c>
      <c r="DM29" s="273">
        <f t="shared" si="15"/>
        <v>3</v>
      </c>
      <c r="DN29" s="187">
        <f t="shared" si="16"/>
        <v>0.6</v>
      </c>
      <c r="DO29" s="273">
        <f t="shared" si="17"/>
        <v>3</v>
      </c>
      <c r="DP29" s="187">
        <f t="shared" si="18"/>
        <v>0.28799999999999998</v>
      </c>
      <c r="DQ29" s="48">
        <f t="shared" si="19"/>
        <v>0.25</v>
      </c>
      <c r="DR29" s="48">
        <f t="shared" si="20"/>
        <v>0.15</v>
      </c>
      <c r="DS29" s="47">
        <f t="shared" si="21"/>
        <v>0.4</v>
      </c>
      <c r="DT29" s="273">
        <f t="shared" si="22"/>
        <v>3</v>
      </c>
      <c r="DU29" s="187">
        <f t="shared" si="23"/>
        <v>0.6</v>
      </c>
      <c r="DV29" s="273">
        <f t="shared" si="24"/>
        <v>3</v>
      </c>
      <c r="DW29" s="187">
        <f t="shared" si="25"/>
        <v>0.17279999999999998</v>
      </c>
      <c r="DX29" s="48">
        <f t="shared" si="26"/>
        <v>0.25</v>
      </c>
      <c r="DY29" s="48">
        <f t="shared" si="97"/>
        <v>0.15</v>
      </c>
      <c r="DZ29" s="47">
        <f t="shared" si="27"/>
        <v>0.4</v>
      </c>
      <c r="EA29" s="273">
        <f t="shared" si="28"/>
        <v>3</v>
      </c>
      <c r="EB29" s="187">
        <f t="shared" si="29"/>
        <v>0.6</v>
      </c>
      <c r="EC29" s="273">
        <f t="shared" si="30"/>
        <v>3</v>
      </c>
      <c r="ED29" s="187">
        <f t="shared" si="31"/>
        <v>0.10367999999999998</v>
      </c>
      <c r="EE29" s="48">
        <f t="shared" si="32"/>
        <v>0</v>
      </c>
      <c r="EF29" s="48">
        <f t="shared" si="33"/>
        <v>0</v>
      </c>
      <c r="EG29" s="47">
        <f t="shared" si="34"/>
        <v>0</v>
      </c>
      <c r="EH29" s="273">
        <f t="shared" si="35"/>
        <v>3</v>
      </c>
      <c r="EI29" s="187">
        <f t="shared" si="36"/>
        <v>0.6</v>
      </c>
      <c r="EJ29" s="273">
        <f t="shared" si="37"/>
        <v>3</v>
      </c>
      <c r="EK29" s="187">
        <f t="shared" si="38"/>
        <v>0.10367999999999998</v>
      </c>
      <c r="EL29" s="48">
        <f t="shared" si="39"/>
        <v>0</v>
      </c>
      <c r="EM29" s="48">
        <f t="shared" si="40"/>
        <v>0</v>
      </c>
      <c r="EN29" s="47">
        <f t="shared" si="41"/>
        <v>0</v>
      </c>
      <c r="EO29" s="273">
        <f t="shared" si="42"/>
        <v>3</v>
      </c>
      <c r="EP29" s="187">
        <f t="shared" si="43"/>
        <v>0.6</v>
      </c>
      <c r="EQ29" s="273">
        <f t="shared" si="44"/>
        <v>3</v>
      </c>
      <c r="ER29" s="187">
        <f t="shared" si="45"/>
        <v>0.10367999999999998</v>
      </c>
      <c r="ES29" s="48">
        <f t="shared" si="46"/>
        <v>0</v>
      </c>
      <c r="ET29" s="48">
        <f t="shared" si="47"/>
        <v>0</v>
      </c>
      <c r="EU29" s="47">
        <f t="shared" si="48"/>
        <v>0</v>
      </c>
      <c r="EV29" s="273">
        <f t="shared" si="49"/>
        <v>3</v>
      </c>
      <c r="EW29" s="187">
        <f t="shared" si="50"/>
        <v>0.6</v>
      </c>
      <c r="EX29" s="273">
        <f t="shared" si="51"/>
        <v>3</v>
      </c>
      <c r="EY29" s="187">
        <f t="shared" si="52"/>
        <v>0.10367999999999998</v>
      </c>
      <c r="EZ29" s="48">
        <f t="shared" si="53"/>
        <v>0</v>
      </c>
      <c r="FA29" s="48">
        <f t="shared" si="54"/>
        <v>0</v>
      </c>
      <c r="FB29" s="47">
        <f t="shared" si="55"/>
        <v>0</v>
      </c>
      <c r="FC29" s="273">
        <f t="shared" si="56"/>
        <v>3</v>
      </c>
      <c r="FD29" s="187">
        <f t="shared" si="57"/>
        <v>0.6</v>
      </c>
      <c r="FE29" s="273">
        <f t="shared" si="58"/>
        <v>3</v>
      </c>
      <c r="FF29" s="187">
        <f t="shared" si="59"/>
        <v>0.10367999999999998</v>
      </c>
      <c r="FG29" s="48">
        <f t="shared" si="60"/>
        <v>0</v>
      </c>
      <c r="FH29" s="48">
        <f t="shared" si="61"/>
        <v>0</v>
      </c>
      <c r="FI29" s="47">
        <f t="shared" si="62"/>
        <v>0</v>
      </c>
      <c r="FJ29" s="273">
        <f t="shared" si="63"/>
        <v>3</v>
      </c>
      <c r="FK29" s="187">
        <f t="shared" si="64"/>
        <v>0.6</v>
      </c>
      <c r="FL29" s="273">
        <f t="shared" si="65"/>
        <v>3</v>
      </c>
      <c r="FM29" s="187">
        <f t="shared" si="66"/>
        <v>0.10367999999999998</v>
      </c>
      <c r="FN29" s="48">
        <f t="shared" si="67"/>
        <v>0</v>
      </c>
      <c r="FO29" s="48">
        <f t="shared" si="68"/>
        <v>0</v>
      </c>
      <c r="FP29" s="47">
        <f t="shared" si="69"/>
        <v>0</v>
      </c>
      <c r="FQ29" s="273">
        <f t="shared" si="70"/>
        <v>3</v>
      </c>
      <c r="FR29" s="187">
        <f t="shared" si="71"/>
        <v>0.6</v>
      </c>
      <c r="FS29" s="273">
        <f t="shared" si="72"/>
        <v>3</v>
      </c>
      <c r="FT29" s="187">
        <f t="shared" si="73"/>
        <v>0.10367999999999998</v>
      </c>
      <c r="FU29" s="48">
        <f t="shared" si="74"/>
        <v>0</v>
      </c>
      <c r="FV29" s="48">
        <f t="shared" si="75"/>
        <v>0</v>
      </c>
      <c r="FW29" s="47">
        <f t="shared" si="76"/>
        <v>0</v>
      </c>
      <c r="FX29" s="273">
        <f t="shared" si="77"/>
        <v>3</v>
      </c>
      <c r="FY29" s="187">
        <f t="shared" si="78"/>
        <v>0.6</v>
      </c>
      <c r="FZ29" s="273">
        <f t="shared" si="79"/>
        <v>3</v>
      </c>
      <c r="GA29" s="187">
        <f t="shared" si="80"/>
        <v>0.10367999999999998</v>
      </c>
      <c r="GB29" s="48">
        <f t="shared" si="81"/>
        <v>0</v>
      </c>
      <c r="GC29" s="48">
        <f t="shared" si="82"/>
        <v>0</v>
      </c>
      <c r="GD29" s="47">
        <f t="shared" si="83"/>
        <v>0</v>
      </c>
      <c r="GE29" s="273">
        <f t="shared" si="84"/>
        <v>3</v>
      </c>
      <c r="GF29" s="187">
        <f t="shared" si="85"/>
        <v>0.6</v>
      </c>
      <c r="GG29" s="273">
        <f t="shared" si="86"/>
        <v>3</v>
      </c>
      <c r="GH29" s="187">
        <f t="shared" si="87"/>
        <v>0.10367999999999998</v>
      </c>
      <c r="GI29" s="187">
        <f t="shared" si="98"/>
        <v>0.6</v>
      </c>
    </row>
    <row r="30" spans="1:191" ht="142.80000000000001" x14ac:dyDescent="0.2">
      <c r="A30" s="62">
        <v>22</v>
      </c>
      <c r="B30" s="56" t="s">
        <v>883</v>
      </c>
      <c r="C30" s="65" t="s">
        <v>888</v>
      </c>
      <c r="D30" s="61" t="s">
        <v>205</v>
      </c>
      <c r="E30" s="59" t="s">
        <v>196</v>
      </c>
      <c r="F30" s="51" t="s">
        <v>222</v>
      </c>
      <c r="G30" s="55" t="s">
        <v>712</v>
      </c>
      <c r="H30" s="55" t="s">
        <v>175</v>
      </c>
      <c r="I30" s="58" t="s">
        <v>22</v>
      </c>
      <c r="J30" s="216" t="s">
        <v>53</v>
      </c>
      <c r="K30" s="58" t="s">
        <v>54</v>
      </c>
      <c r="L30" s="58" t="s">
        <v>54</v>
      </c>
      <c r="M30" s="58" t="s">
        <v>53</v>
      </c>
      <c r="N30" s="58" t="s">
        <v>54</v>
      </c>
      <c r="O30" s="58" t="s">
        <v>54</v>
      </c>
      <c r="P30" s="58" t="s">
        <v>53</v>
      </c>
      <c r="Q30" s="58" t="s">
        <v>53</v>
      </c>
      <c r="R30" s="58" t="s">
        <v>54</v>
      </c>
      <c r="S30" s="58" t="s">
        <v>54</v>
      </c>
      <c r="T30" s="58" t="s">
        <v>54</v>
      </c>
      <c r="U30" s="58" t="s">
        <v>54</v>
      </c>
      <c r="V30" s="58" t="s">
        <v>54</v>
      </c>
      <c r="W30" s="58" t="s">
        <v>54</v>
      </c>
      <c r="X30" s="58" t="s">
        <v>53</v>
      </c>
      <c r="Y30" s="58" t="s">
        <v>53</v>
      </c>
      <c r="Z30" s="58" t="s">
        <v>53</v>
      </c>
      <c r="AA30" s="58" t="s">
        <v>53</v>
      </c>
      <c r="AB30" s="58" t="s">
        <v>53</v>
      </c>
      <c r="AC30" s="57" t="str">
        <f t="shared" si="0"/>
        <v>3 - Media</v>
      </c>
      <c r="AD30" s="149">
        <f t="shared" si="1"/>
        <v>0.6</v>
      </c>
      <c r="AE30" s="57" t="str">
        <f t="shared" si="2"/>
        <v>4 - Mayor</v>
      </c>
      <c r="AF30" s="149">
        <f t="shared" si="3"/>
        <v>0.8</v>
      </c>
      <c r="AG30" s="56" t="str">
        <f>IFERROR(INDEX('[5]G PREDIAL'!$BLU$676:$BLY$680,MATCH(I30,'[5]G PREDIAL'!$BLS$676:$BLS$680,0),MATCH(AE30,'[5]G PREDIAL'!$BLU$674:$BLY$674,0)),"")</f>
        <v>ALTO</v>
      </c>
      <c r="AH30" s="149">
        <f t="shared" si="4"/>
        <v>0.48</v>
      </c>
      <c r="AI30" s="65" t="s">
        <v>887</v>
      </c>
      <c r="AJ30" s="51" t="s">
        <v>886</v>
      </c>
      <c r="AK30" s="59" t="s">
        <v>878</v>
      </c>
      <c r="AL30" s="59" t="s">
        <v>877</v>
      </c>
      <c r="AM30" s="51" t="s">
        <v>35</v>
      </c>
      <c r="AN30" s="54" t="s">
        <v>46</v>
      </c>
      <c r="AO30" s="54" t="s">
        <v>49</v>
      </c>
      <c r="AP30" s="51" t="s">
        <v>51</v>
      </c>
      <c r="AQ30" s="51" t="s">
        <v>35</v>
      </c>
      <c r="AR30" s="54" t="s">
        <v>46</v>
      </c>
      <c r="AS30" s="54" t="s">
        <v>49</v>
      </c>
      <c r="AT30" s="51" t="s">
        <v>51</v>
      </c>
      <c r="AU30" s="51" t="s">
        <v>35</v>
      </c>
      <c r="AV30" s="54" t="s">
        <v>46</v>
      </c>
      <c r="AW30" s="54" t="s">
        <v>49</v>
      </c>
      <c r="AX30" s="51" t="s">
        <v>51</v>
      </c>
      <c r="AY30" s="51" t="s">
        <v>35</v>
      </c>
      <c r="AZ30" s="54" t="s">
        <v>46</v>
      </c>
      <c r="BA30" s="54" t="s">
        <v>49</v>
      </c>
      <c r="BB30" s="51" t="s">
        <v>51</v>
      </c>
      <c r="BC30" s="51" t="s">
        <v>35</v>
      </c>
      <c r="BD30" s="54" t="s">
        <v>46</v>
      </c>
      <c r="BE30" s="54" t="s">
        <v>49</v>
      </c>
      <c r="BF30" s="51" t="s">
        <v>51</v>
      </c>
      <c r="BG30" s="51"/>
      <c r="BH30" s="54"/>
      <c r="BI30" s="54"/>
      <c r="BJ30" s="51"/>
      <c r="BK30" s="51"/>
      <c r="BL30" s="54"/>
      <c r="BM30" s="54"/>
      <c r="BN30" s="51"/>
      <c r="BO30" s="51"/>
      <c r="BP30" s="54"/>
      <c r="BQ30" s="54"/>
      <c r="BR30" s="51"/>
      <c r="BS30" s="51"/>
      <c r="BT30" s="54"/>
      <c r="BU30" s="54"/>
      <c r="BV30" s="51"/>
      <c r="BW30" s="51"/>
      <c r="BX30" s="54"/>
      <c r="BY30" s="54"/>
      <c r="BZ30" s="51"/>
      <c r="CA30" s="51"/>
      <c r="CB30" s="54"/>
      <c r="CC30" s="54"/>
      <c r="CD30" s="51"/>
      <c r="CE30" s="51"/>
      <c r="CF30" s="54"/>
      <c r="CG30" s="54"/>
      <c r="CH30" s="51"/>
      <c r="CI30" s="54"/>
      <c r="CJ30" s="54"/>
      <c r="CK30" s="51"/>
      <c r="CL30" s="53" t="str">
        <f>IFERROR(IF(GE30&lt;=1,"1 - Muy Baja",VLOOKUP(GE30,'[5]G PREDIAL'!$BLR$676:$BLS$680,2,0)),"")</f>
        <v>3 - Media</v>
      </c>
      <c r="CM30" s="165">
        <f t="shared" si="5"/>
        <v>0.6</v>
      </c>
      <c r="CN30" s="53" t="str">
        <f>IFERROR(IF(GG30&lt;=1,"1 - Leve",HLOOKUP(GG30,'[5]G PREDIAL'!$BLU$673:$BLY$674,2,0)),"")</f>
        <v>3 - Moderado</v>
      </c>
      <c r="CO30" s="165">
        <f t="shared" si="88"/>
        <v>0.6</v>
      </c>
      <c r="CP30" s="52" t="str">
        <f t="shared" si="6"/>
        <v>ALTO</v>
      </c>
      <c r="CQ30" s="149">
        <f t="shared" si="89"/>
        <v>0.36</v>
      </c>
      <c r="CR30" s="63" t="s">
        <v>456</v>
      </c>
      <c r="CS30" s="52">
        <f t="shared" si="90"/>
        <v>5</v>
      </c>
      <c r="CT30" s="51"/>
      <c r="CU30" s="50"/>
      <c r="CV30" s="65" t="s">
        <v>1235</v>
      </c>
      <c r="CW30" s="158"/>
      <c r="CX30" s="47">
        <f t="shared" si="7"/>
        <v>10</v>
      </c>
      <c r="CY30" s="49">
        <f t="shared" si="91"/>
        <v>4</v>
      </c>
      <c r="CZ30" s="47" t="str">
        <f t="shared" si="92"/>
        <v>Mayor</v>
      </c>
      <c r="DA30" s="153">
        <f t="shared" si="93"/>
        <v>0.8</v>
      </c>
      <c r="DB30" s="48">
        <f t="shared" si="94"/>
        <v>0.25</v>
      </c>
      <c r="DC30" s="48">
        <f t="shared" si="8"/>
        <v>0.15</v>
      </c>
      <c r="DD30" s="47">
        <f t="shared" si="95"/>
        <v>0.4</v>
      </c>
      <c r="DE30" s="273">
        <f t="shared" si="9"/>
        <v>3</v>
      </c>
      <c r="DF30" s="187">
        <f t="shared" si="10"/>
        <v>0.6</v>
      </c>
      <c r="DG30" s="273">
        <f t="shared" si="96"/>
        <v>3</v>
      </c>
      <c r="DH30" s="273"/>
      <c r="DI30" s="187">
        <f t="shared" si="11"/>
        <v>0.48</v>
      </c>
      <c r="DJ30" s="48">
        <f t="shared" si="12"/>
        <v>0.25</v>
      </c>
      <c r="DK30" s="48">
        <f t="shared" si="13"/>
        <v>0.15</v>
      </c>
      <c r="DL30" s="47">
        <f t="shared" si="14"/>
        <v>0.4</v>
      </c>
      <c r="DM30" s="273">
        <f t="shared" si="15"/>
        <v>3</v>
      </c>
      <c r="DN30" s="187">
        <f t="shared" si="16"/>
        <v>0.6</v>
      </c>
      <c r="DO30" s="273">
        <f t="shared" si="17"/>
        <v>3</v>
      </c>
      <c r="DP30" s="187">
        <f t="shared" si="18"/>
        <v>0.28799999999999998</v>
      </c>
      <c r="DQ30" s="48">
        <f t="shared" si="19"/>
        <v>0.25</v>
      </c>
      <c r="DR30" s="48">
        <f t="shared" si="20"/>
        <v>0.15</v>
      </c>
      <c r="DS30" s="47">
        <f t="shared" si="21"/>
        <v>0.4</v>
      </c>
      <c r="DT30" s="273">
        <f t="shared" si="22"/>
        <v>3</v>
      </c>
      <c r="DU30" s="187">
        <f t="shared" si="23"/>
        <v>0.6</v>
      </c>
      <c r="DV30" s="273">
        <f t="shared" si="24"/>
        <v>3</v>
      </c>
      <c r="DW30" s="187">
        <f t="shared" si="25"/>
        <v>0.17279999999999998</v>
      </c>
      <c r="DX30" s="48">
        <f t="shared" si="26"/>
        <v>0.25</v>
      </c>
      <c r="DY30" s="48">
        <f t="shared" si="97"/>
        <v>0.15</v>
      </c>
      <c r="DZ30" s="47">
        <f t="shared" si="27"/>
        <v>0.4</v>
      </c>
      <c r="EA30" s="273">
        <f t="shared" si="28"/>
        <v>3</v>
      </c>
      <c r="EB30" s="187">
        <f t="shared" si="29"/>
        <v>0.6</v>
      </c>
      <c r="EC30" s="273">
        <f t="shared" si="30"/>
        <v>3</v>
      </c>
      <c r="ED30" s="187">
        <f t="shared" si="31"/>
        <v>0.10367999999999998</v>
      </c>
      <c r="EE30" s="48">
        <f t="shared" si="32"/>
        <v>0.25</v>
      </c>
      <c r="EF30" s="48">
        <f t="shared" si="33"/>
        <v>0.15</v>
      </c>
      <c r="EG30" s="47">
        <f t="shared" si="34"/>
        <v>0.4</v>
      </c>
      <c r="EH30" s="273">
        <f t="shared" si="35"/>
        <v>3</v>
      </c>
      <c r="EI30" s="187">
        <f t="shared" si="36"/>
        <v>0.6</v>
      </c>
      <c r="EJ30" s="273">
        <f t="shared" si="37"/>
        <v>3</v>
      </c>
      <c r="EK30" s="187">
        <f t="shared" si="38"/>
        <v>6.2207999999999986E-2</v>
      </c>
      <c r="EL30" s="48">
        <f t="shared" si="39"/>
        <v>0</v>
      </c>
      <c r="EM30" s="48">
        <f t="shared" si="40"/>
        <v>0</v>
      </c>
      <c r="EN30" s="47">
        <f t="shared" si="41"/>
        <v>0</v>
      </c>
      <c r="EO30" s="273">
        <f t="shared" si="42"/>
        <v>3</v>
      </c>
      <c r="EP30" s="187">
        <f t="shared" si="43"/>
        <v>0.6</v>
      </c>
      <c r="EQ30" s="273">
        <f t="shared" si="44"/>
        <v>3</v>
      </c>
      <c r="ER30" s="187">
        <f t="shared" si="45"/>
        <v>6.2207999999999986E-2</v>
      </c>
      <c r="ES30" s="48">
        <f t="shared" si="46"/>
        <v>0</v>
      </c>
      <c r="ET30" s="48">
        <f t="shared" si="47"/>
        <v>0</v>
      </c>
      <c r="EU30" s="47">
        <f t="shared" si="48"/>
        <v>0</v>
      </c>
      <c r="EV30" s="273">
        <f t="shared" si="49"/>
        <v>3</v>
      </c>
      <c r="EW30" s="187">
        <f t="shared" si="50"/>
        <v>0.6</v>
      </c>
      <c r="EX30" s="273">
        <f t="shared" si="51"/>
        <v>3</v>
      </c>
      <c r="EY30" s="187">
        <f t="shared" si="52"/>
        <v>6.2207999999999986E-2</v>
      </c>
      <c r="EZ30" s="48">
        <f t="shared" si="53"/>
        <v>0</v>
      </c>
      <c r="FA30" s="48">
        <f t="shared" si="54"/>
        <v>0</v>
      </c>
      <c r="FB30" s="47">
        <f t="shared" si="55"/>
        <v>0</v>
      </c>
      <c r="FC30" s="273">
        <f t="shared" si="56"/>
        <v>3</v>
      </c>
      <c r="FD30" s="187">
        <f t="shared" si="57"/>
        <v>0.6</v>
      </c>
      <c r="FE30" s="273">
        <f t="shared" si="58"/>
        <v>3</v>
      </c>
      <c r="FF30" s="187">
        <f t="shared" si="59"/>
        <v>6.2207999999999986E-2</v>
      </c>
      <c r="FG30" s="48">
        <f t="shared" si="60"/>
        <v>0</v>
      </c>
      <c r="FH30" s="48">
        <f t="shared" si="61"/>
        <v>0</v>
      </c>
      <c r="FI30" s="47">
        <f t="shared" si="62"/>
        <v>0</v>
      </c>
      <c r="FJ30" s="273">
        <f t="shared" si="63"/>
        <v>3</v>
      </c>
      <c r="FK30" s="187">
        <f t="shared" si="64"/>
        <v>0.6</v>
      </c>
      <c r="FL30" s="273">
        <f t="shared" si="65"/>
        <v>3</v>
      </c>
      <c r="FM30" s="187">
        <f t="shared" si="66"/>
        <v>6.2207999999999986E-2</v>
      </c>
      <c r="FN30" s="48">
        <f t="shared" si="67"/>
        <v>0</v>
      </c>
      <c r="FO30" s="48">
        <f t="shared" si="68"/>
        <v>0</v>
      </c>
      <c r="FP30" s="47">
        <f t="shared" si="69"/>
        <v>0</v>
      </c>
      <c r="FQ30" s="273">
        <f t="shared" si="70"/>
        <v>3</v>
      </c>
      <c r="FR30" s="187">
        <f t="shared" si="71"/>
        <v>0.6</v>
      </c>
      <c r="FS30" s="273">
        <f t="shared" si="72"/>
        <v>3</v>
      </c>
      <c r="FT30" s="187">
        <f t="shared" si="73"/>
        <v>6.2207999999999986E-2</v>
      </c>
      <c r="FU30" s="48">
        <f t="shared" si="74"/>
        <v>0</v>
      </c>
      <c r="FV30" s="48">
        <f t="shared" si="75"/>
        <v>0</v>
      </c>
      <c r="FW30" s="47">
        <f t="shared" si="76"/>
        <v>0</v>
      </c>
      <c r="FX30" s="273">
        <f t="shared" si="77"/>
        <v>3</v>
      </c>
      <c r="FY30" s="187">
        <f t="shared" si="78"/>
        <v>0.6</v>
      </c>
      <c r="FZ30" s="273">
        <f t="shared" si="79"/>
        <v>3</v>
      </c>
      <c r="GA30" s="187">
        <f t="shared" si="80"/>
        <v>6.2207999999999986E-2</v>
      </c>
      <c r="GB30" s="48">
        <f t="shared" si="81"/>
        <v>0</v>
      </c>
      <c r="GC30" s="48">
        <f t="shared" si="82"/>
        <v>0</v>
      </c>
      <c r="GD30" s="47">
        <f t="shared" si="83"/>
        <v>0</v>
      </c>
      <c r="GE30" s="273">
        <f t="shared" si="84"/>
        <v>3</v>
      </c>
      <c r="GF30" s="187">
        <f t="shared" si="85"/>
        <v>0.6</v>
      </c>
      <c r="GG30" s="273">
        <f t="shared" si="86"/>
        <v>3</v>
      </c>
      <c r="GH30" s="187">
        <f t="shared" si="87"/>
        <v>6.2207999999999986E-2</v>
      </c>
      <c r="GI30" s="187">
        <f t="shared" si="98"/>
        <v>0.6</v>
      </c>
    </row>
    <row r="31" spans="1:191" ht="142.80000000000001" x14ac:dyDescent="0.2">
      <c r="A31" s="62">
        <v>23</v>
      </c>
      <c r="B31" s="56" t="s">
        <v>883</v>
      </c>
      <c r="C31" s="65" t="s">
        <v>885</v>
      </c>
      <c r="D31" s="61" t="s">
        <v>205</v>
      </c>
      <c r="E31" s="59" t="s">
        <v>196</v>
      </c>
      <c r="F31" s="51" t="s">
        <v>222</v>
      </c>
      <c r="G31" s="55" t="s">
        <v>712</v>
      </c>
      <c r="H31" s="55" t="s">
        <v>175</v>
      </c>
      <c r="I31" s="58" t="s">
        <v>22</v>
      </c>
      <c r="J31" s="216" t="s">
        <v>53</v>
      </c>
      <c r="K31" s="58" t="s">
        <v>54</v>
      </c>
      <c r="L31" s="58" t="s">
        <v>54</v>
      </c>
      <c r="M31" s="58" t="s">
        <v>53</v>
      </c>
      <c r="N31" s="58" t="s">
        <v>54</v>
      </c>
      <c r="O31" s="58" t="s">
        <v>54</v>
      </c>
      <c r="P31" s="58" t="s">
        <v>53</v>
      </c>
      <c r="Q31" s="58" t="s">
        <v>53</v>
      </c>
      <c r="R31" s="58" t="s">
        <v>54</v>
      </c>
      <c r="S31" s="58" t="s">
        <v>54</v>
      </c>
      <c r="T31" s="58" t="s">
        <v>54</v>
      </c>
      <c r="U31" s="58" t="s">
        <v>54</v>
      </c>
      <c r="V31" s="58" t="s">
        <v>54</v>
      </c>
      <c r="W31" s="58" t="s">
        <v>54</v>
      </c>
      <c r="X31" s="58" t="s">
        <v>53</v>
      </c>
      <c r="Y31" s="58" t="s">
        <v>53</v>
      </c>
      <c r="Z31" s="58" t="s">
        <v>53</v>
      </c>
      <c r="AA31" s="58" t="s">
        <v>53</v>
      </c>
      <c r="AB31" s="58" t="s">
        <v>53</v>
      </c>
      <c r="AC31" s="57" t="str">
        <f t="shared" si="0"/>
        <v>3 - Media</v>
      </c>
      <c r="AD31" s="149">
        <f t="shared" si="1"/>
        <v>0.6</v>
      </c>
      <c r="AE31" s="57" t="str">
        <f t="shared" si="2"/>
        <v>4 - Mayor</v>
      </c>
      <c r="AF31" s="149">
        <f t="shared" si="3"/>
        <v>0.8</v>
      </c>
      <c r="AG31" s="56" t="str">
        <f>IFERROR(INDEX('[5]G PREDIAL'!$BLU$676:$BLY$680,MATCH(I31,'[5]G PREDIAL'!$BLS$676:$BLS$680,0),MATCH(AE31,'[5]G PREDIAL'!$BLU$674:$BLY$674,0)),"")</f>
        <v>ALTO</v>
      </c>
      <c r="AH31" s="149">
        <f t="shared" si="4"/>
        <v>0.48</v>
      </c>
      <c r="AI31" s="65" t="s">
        <v>884</v>
      </c>
      <c r="AJ31" s="51" t="s">
        <v>879</v>
      </c>
      <c r="AK31" s="59" t="s">
        <v>878</v>
      </c>
      <c r="AL31" s="59" t="s">
        <v>877</v>
      </c>
      <c r="AM31" s="51" t="s">
        <v>35</v>
      </c>
      <c r="AN31" s="54" t="s">
        <v>46</v>
      </c>
      <c r="AO31" s="54" t="s">
        <v>49</v>
      </c>
      <c r="AP31" s="51" t="s">
        <v>51</v>
      </c>
      <c r="AQ31" s="51" t="s">
        <v>35</v>
      </c>
      <c r="AR31" s="54" t="s">
        <v>46</v>
      </c>
      <c r="AS31" s="54" t="s">
        <v>49</v>
      </c>
      <c r="AT31" s="51" t="s">
        <v>51</v>
      </c>
      <c r="AU31" s="51" t="s">
        <v>35</v>
      </c>
      <c r="AV31" s="54" t="s">
        <v>46</v>
      </c>
      <c r="AW31" s="54" t="s">
        <v>49</v>
      </c>
      <c r="AX31" s="51" t="s">
        <v>51</v>
      </c>
      <c r="AY31" s="51" t="s">
        <v>35</v>
      </c>
      <c r="AZ31" s="54" t="s">
        <v>46</v>
      </c>
      <c r="BA31" s="54" t="s">
        <v>49</v>
      </c>
      <c r="BB31" s="51" t="s">
        <v>51</v>
      </c>
      <c r="BC31" s="51" t="s">
        <v>35</v>
      </c>
      <c r="BD31" s="54" t="s">
        <v>46</v>
      </c>
      <c r="BE31" s="54" t="s">
        <v>49</v>
      </c>
      <c r="BF31" s="51" t="s">
        <v>51</v>
      </c>
      <c r="BG31" s="51"/>
      <c r="BH31" s="54"/>
      <c r="BI31" s="54"/>
      <c r="BJ31" s="51"/>
      <c r="BK31" s="51"/>
      <c r="BL31" s="54"/>
      <c r="BM31" s="54"/>
      <c r="BN31" s="51"/>
      <c r="BO31" s="51"/>
      <c r="BP31" s="54"/>
      <c r="BQ31" s="54"/>
      <c r="BR31" s="51"/>
      <c r="BS31" s="51"/>
      <c r="BT31" s="54"/>
      <c r="BU31" s="54"/>
      <c r="BV31" s="51"/>
      <c r="BW31" s="51"/>
      <c r="BX31" s="54"/>
      <c r="BY31" s="54"/>
      <c r="BZ31" s="51"/>
      <c r="CA31" s="51"/>
      <c r="CB31" s="54"/>
      <c r="CC31" s="54"/>
      <c r="CD31" s="51"/>
      <c r="CE31" s="51"/>
      <c r="CF31" s="54"/>
      <c r="CG31" s="54"/>
      <c r="CH31" s="51"/>
      <c r="CI31" s="54"/>
      <c r="CJ31" s="54"/>
      <c r="CK31" s="51"/>
      <c r="CL31" s="53" t="str">
        <f>IFERROR(IF(GE31&lt;=1,"1 - Muy Baja",VLOOKUP(GE31,'[5]G PREDIAL'!$BLR$676:$BLS$680,2,0)),"")</f>
        <v>3 - Media</v>
      </c>
      <c r="CM31" s="165">
        <f t="shared" si="5"/>
        <v>0.6</v>
      </c>
      <c r="CN31" s="53" t="str">
        <f>IFERROR(IF(GG31&lt;=1,"1 - Leve",HLOOKUP(GG31,'[5]G PREDIAL'!$BLU$673:$BLY$674,2,0)),"")</f>
        <v>3 - Moderado</v>
      </c>
      <c r="CO31" s="165">
        <f t="shared" si="88"/>
        <v>0.6</v>
      </c>
      <c r="CP31" s="52" t="str">
        <f t="shared" si="6"/>
        <v>ALTO</v>
      </c>
      <c r="CQ31" s="149">
        <f t="shared" si="89"/>
        <v>0.36</v>
      </c>
      <c r="CR31" s="63" t="s">
        <v>456</v>
      </c>
      <c r="CS31" s="52">
        <f t="shared" si="90"/>
        <v>5</v>
      </c>
      <c r="CT31" s="51"/>
      <c r="CU31" s="50"/>
      <c r="CV31" s="65" t="s">
        <v>1235</v>
      </c>
      <c r="CW31" s="158"/>
      <c r="CX31" s="47">
        <f t="shared" si="7"/>
        <v>10</v>
      </c>
      <c r="CY31" s="49">
        <f t="shared" si="91"/>
        <v>4</v>
      </c>
      <c r="CZ31" s="47" t="str">
        <f t="shared" si="92"/>
        <v>Mayor</v>
      </c>
      <c r="DA31" s="153">
        <f t="shared" si="93"/>
        <v>0.8</v>
      </c>
      <c r="DB31" s="48">
        <f t="shared" si="94"/>
        <v>0.25</v>
      </c>
      <c r="DC31" s="48">
        <f t="shared" si="8"/>
        <v>0.15</v>
      </c>
      <c r="DD31" s="47">
        <f t="shared" si="95"/>
        <v>0.4</v>
      </c>
      <c r="DE31" s="273">
        <f t="shared" si="9"/>
        <v>3</v>
      </c>
      <c r="DF31" s="187">
        <f t="shared" si="10"/>
        <v>0.6</v>
      </c>
      <c r="DG31" s="273">
        <f t="shared" si="96"/>
        <v>3</v>
      </c>
      <c r="DH31" s="273"/>
      <c r="DI31" s="187">
        <f t="shared" si="11"/>
        <v>0.48</v>
      </c>
      <c r="DJ31" s="48">
        <f t="shared" si="12"/>
        <v>0.25</v>
      </c>
      <c r="DK31" s="48">
        <f t="shared" si="13"/>
        <v>0.15</v>
      </c>
      <c r="DL31" s="47">
        <f t="shared" si="14"/>
        <v>0.4</v>
      </c>
      <c r="DM31" s="273">
        <f t="shared" si="15"/>
        <v>3</v>
      </c>
      <c r="DN31" s="187">
        <f t="shared" si="16"/>
        <v>0.6</v>
      </c>
      <c r="DO31" s="273">
        <f t="shared" si="17"/>
        <v>3</v>
      </c>
      <c r="DP31" s="187">
        <f t="shared" si="18"/>
        <v>0.28799999999999998</v>
      </c>
      <c r="DQ31" s="48">
        <f t="shared" si="19"/>
        <v>0.25</v>
      </c>
      <c r="DR31" s="48">
        <f t="shared" si="20"/>
        <v>0.15</v>
      </c>
      <c r="DS31" s="47">
        <f t="shared" si="21"/>
        <v>0.4</v>
      </c>
      <c r="DT31" s="273">
        <f t="shared" si="22"/>
        <v>3</v>
      </c>
      <c r="DU31" s="187">
        <f t="shared" si="23"/>
        <v>0.6</v>
      </c>
      <c r="DV31" s="273">
        <f t="shared" si="24"/>
        <v>3</v>
      </c>
      <c r="DW31" s="187">
        <f t="shared" si="25"/>
        <v>0.17279999999999998</v>
      </c>
      <c r="DX31" s="48">
        <f t="shared" si="26"/>
        <v>0.25</v>
      </c>
      <c r="DY31" s="48">
        <f t="shared" si="97"/>
        <v>0.15</v>
      </c>
      <c r="DZ31" s="47">
        <f t="shared" si="27"/>
        <v>0.4</v>
      </c>
      <c r="EA31" s="273">
        <f t="shared" si="28"/>
        <v>3</v>
      </c>
      <c r="EB31" s="187">
        <f t="shared" si="29"/>
        <v>0.6</v>
      </c>
      <c r="EC31" s="273">
        <f t="shared" si="30"/>
        <v>3</v>
      </c>
      <c r="ED31" s="187">
        <f t="shared" si="31"/>
        <v>0.10367999999999998</v>
      </c>
      <c r="EE31" s="48">
        <f t="shared" si="32"/>
        <v>0.25</v>
      </c>
      <c r="EF31" s="48">
        <f t="shared" si="33"/>
        <v>0.15</v>
      </c>
      <c r="EG31" s="47">
        <f t="shared" si="34"/>
        <v>0.4</v>
      </c>
      <c r="EH31" s="273">
        <f t="shared" si="35"/>
        <v>3</v>
      </c>
      <c r="EI31" s="187">
        <f t="shared" si="36"/>
        <v>0.6</v>
      </c>
      <c r="EJ31" s="273">
        <f t="shared" si="37"/>
        <v>3</v>
      </c>
      <c r="EK31" s="187">
        <f t="shared" si="38"/>
        <v>6.2207999999999986E-2</v>
      </c>
      <c r="EL31" s="48">
        <f t="shared" si="39"/>
        <v>0</v>
      </c>
      <c r="EM31" s="48">
        <f t="shared" si="40"/>
        <v>0</v>
      </c>
      <c r="EN31" s="47">
        <f t="shared" si="41"/>
        <v>0</v>
      </c>
      <c r="EO31" s="273">
        <f t="shared" si="42"/>
        <v>3</v>
      </c>
      <c r="EP31" s="187">
        <f t="shared" si="43"/>
        <v>0.6</v>
      </c>
      <c r="EQ31" s="273">
        <f t="shared" si="44"/>
        <v>3</v>
      </c>
      <c r="ER31" s="187">
        <f t="shared" si="45"/>
        <v>6.2207999999999986E-2</v>
      </c>
      <c r="ES31" s="48">
        <f t="shared" si="46"/>
        <v>0</v>
      </c>
      <c r="ET31" s="48">
        <f t="shared" si="47"/>
        <v>0</v>
      </c>
      <c r="EU31" s="47">
        <f t="shared" si="48"/>
        <v>0</v>
      </c>
      <c r="EV31" s="273">
        <f t="shared" si="49"/>
        <v>3</v>
      </c>
      <c r="EW31" s="187">
        <f t="shared" si="50"/>
        <v>0.6</v>
      </c>
      <c r="EX31" s="273">
        <f t="shared" si="51"/>
        <v>3</v>
      </c>
      <c r="EY31" s="187">
        <f t="shared" si="52"/>
        <v>6.2207999999999986E-2</v>
      </c>
      <c r="EZ31" s="48">
        <f t="shared" si="53"/>
        <v>0</v>
      </c>
      <c r="FA31" s="48">
        <f t="shared" si="54"/>
        <v>0</v>
      </c>
      <c r="FB31" s="47">
        <f t="shared" si="55"/>
        <v>0</v>
      </c>
      <c r="FC31" s="273">
        <f t="shared" si="56"/>
        <v>3</v>
      </c>
      <c r="FD31" s="187">
        <f t="shared" si="57"/>
        <v>0.6</v>
      </c>
      <c r="FE31" s="273">
        <f t="shared" si="58"/>
        <v>3</v>
      </c>
      <c r="FF31" s="187">
        <f t="shared" si="59"/>
        <v>6.2207999999999986E-2</v>
      </c>
      <c r="FG31" s="48">
        <f t="shared" si="60"/>
        <v>0</v>
      </c>
      <c r="FH31" s="48">
        <f t="shared" si="61"/>
        <v>0</v>
      </c>
      <c r="FI31" s="47">
        <f t="shared" si="62"/>
        <v>0</v>
      </c>
      <c r="FJ31" s="273">
        <f t="shared" si="63"/>
        <v>3</v>
      </c>
      <c r="FK31" s="187">
        <f t="shared" si="64"/>
        <v>0.6</v>
      </c>
      <c r="FL31" s="273">
        <f t="shared" si="65"/>
        <v>3</v>
      </c>
      <c r="FM31" s="187">
        <f t="shared" si="66"/>
        <v>6.2207999999999986E-2</v>
      </c>
      <c r="FN31" s="48">
        <f t="shared" si="67"/>
        <v>0</v>
      </c>
      <c r="FO31" s="48">
        <f t="shared" si="68"/>
        <v>0</v>
      </c>
      <c r="FP31" s="47">
        <f t="shared" si="69"/>
        <v>0</v>
      </c>
      <c r="FQ31" s="273">
        <f t="shared" si="70"/>
        <v>3</v>
      </c>
      <c r="FR31" s="187">
        <f t="shared" si="71"/>
        <v>0.6</v>
      </c>
      <c r="FS31" s="273">
        <f t="shared" si="72"/>
        <v>3</v>
      </c>
      <c r="FT31" s="187">
        <f t="shared" si="73"/>
        <v>6.2207999999999986E-2</v>
      </c>
      <c r="FU31" s="48">
        <f t="shared" si="74"/>
        <v>0</v>
      </c>
      <c r="FV31" s="48">
        <f t="shared" si="75"/>
        <v>0</v>
      </c>
      <c r="FW31" s="47">
        <f t="shared" si="76"/>
        <v>0</v>
      </c>
      <c r="FX31" s="273">
        <f t="shared" si="77"/>
        <v>3</v>
      </c>
      <c r="FY31" s="187">
        <f t="shared" si="78"/>
        <v>0.6</v>
      </c>
      <c r="FZ31" s="273">
        <f t="shared" si="79"/>
        <v>3</v>
      </c>
      <c r="GA31" s="187">
        <f t="shared" si="80"/>
        <v>6.2207999999999986E-2</v>
      </c>
      <c r="GB31" s="48">
        <f t="shared" si="81"/>
        <v>0</v>
      </c>
      <c r="GC31" s="48">
        <f t="shared" si="82"/>
        <v>0</v>
      </c>
      <c r="GD31" s="47">
        <f t="shared" si="83"/>
        <v>0</v>
      </c>
      <c r="GE31" s="273">
        <f t="shared" si="84"/>
        <v>3</v>
      </c>
      <c r="GF31" s="187">
        <f t="shared" si="85"/>
        <v>0.6</v>
      </c>
      <c r="GG31" s="273">
        <f t="shared" si="86"/>
        <v>3</v>
      </c>
      <c r="GH31" s="187">
        <f t="shared" si="87"/>
        <v>6.2207999999999986E-2</v>
      </c>
      <c r="GI31" s="187">
        <f t="shared" si="98"/>
        <v>0.6</v>
      </c>
    </row>
    <row r="32" spans="1:191" ht="142.80000000000001" x14ac:dyDescent="0.2">
      <c r="A32" s="62">
        <v>24</v>
      </c>
      <c r="B32" s="56" t="s">
        <v>883</v>
      </c>
      <c r="C32" s="65" t="s">
        <v>882</v>
      </c>
      <c r="D32" s="61" t="s">
        <v>206</v>
      </c>
      <c r="E32" s="59" t="s">
        <v>196</v>
      </c>
      <c r="F32" s="60" t="s">
        <v>881</v>
      </c>
      <c r="G32" s="55" t="s">
        <v>712</v>
      </c>
      <c r="H32" s="55" t="s">
        <v>175</v>
      </c>
      <c r="I32" s="58" t="s">
        <v>22</v>
      </c>
      <c r="J32" s="216" t="s">
        <v>53</v>
      </c>
      <c r="K32" s="58" t="s">
        <v>54</v>
      </c>
      <c r="L32" s="58" t="s">
        <v>54</v>
      </c>
      <c r="M32" s="58" t="s">
        <v>53</v>
      </c>
      <c r="N32" s="58" t="s">
        <v>54</v>
      </c>
      <c r="O32" s="58" t="s">
        <v>54</v>
      </c>
      <c r="P32" s="58" t="s">
        <v>53</v>
      </c>
      <c r="Q32" s="58" t="s">
        <v>53</v>
      </c>
      <c r="R32" s="58" t="s">
        <v>54</v>
      </c>
      <c r="S32" s="58" t="s">
        <v>54</v>
      </c>
      <c r="T32" s="58" t="s">
        <v>54</v>
      </c>
      <c r="U32" s="58" t="s">
        <v>54</v>
      </c>
      <c r="V32" s="58" t="s">
        <v>54</v>
      </c>
      <c r="W32" s="58" t="s">
        <v>54</v>
      </c>
      <c r="X32" s="58" t="s">
        <v>53</v>
      </c>
      <c r="Y32" s="58" t="s">
        <v>53</v>
      </c>
      <c r="Z32" s="58" t="s">
        <v>53</v>
      </c>
      <c r="AA32" s="58" t="s">
        <v>53</v>
      </c>
      <c r="AB32" s="58" t="s">
        <v>53</v>
      </c>
      <c r="AC32" s="57" t="str">
        <f t="shared" si="0"/>
        <v>3 - Media</v>
      </c>
      <c r="AD32" s="149">
        <f t="shared" si="1"/>
        <v>0.6</v>
      </c>
      <c r="AE32" s="57" t="str">
        <f t="shared" si="2"/>
        <v>4 - Mayor</v>
      </c>
      <c r="AF32" s="149">
        <f t="shared" si="3"/>
        <v>0.8</v>
      </c>
      <c r="AG32" s="56" t="str">
        <f>IFERROR(INDEX('[5]G PREDIAL'!$BLU$676:$BLY$680,MATCH(I32,'[5]G PREDIAL'!$BLS$676:$BLS$680,0),MATCH(AE32,'[5]G PREDIAL'!$BLU$674:$BLY$674,0)),"")</f>
        <v>ALTO</v>
      </c>
      <c r="AH32" s="149">
        <f t="shared" si="4"/>
        <v>0.48</v>
      </c>
      <c r="AI32" s="65" t="s">
        <v>880</v>
      </c>
      <c r="AJ32" s="51" t="s">
        <v>879</v>
      </c>
      <c r="AK32" s="59" t="s">
        <v>878</v>
      </c>
      <c r="AL32" s="59" t="s">
        <v>877</v>
      </c>
      <c r="AM32" s="51" t="s">
        <v>35</v>
      </c>
      <c r="AN32" s="54" t="s">
        <v>46</v>
      </c>
      <c r="AO32" s="54" t="s">
        <v>49</v>
      </c>
      <c r="AP32" s="51" t="s">
        <v>51</v>
      </c>
      <c r="AQ32" s="51" t="s">
        <v>35</v>
      </c>
      <c r="AR32" s="54" t="s">
        <v>46</v>
      </c>
      <c r="AS32" s="54" t="s">
        <v>49</v>
      </c>
      <c r="AT32" s="51" t="s">
        <v>51</v>
      </c>
      <c r="AU32" s="51" t="s">
        <v>35</v>
      </c>
      <c r="AV32" s="54" t="s">
        <v>46</v>
      </c>
      <c r="AW32" s="54" t="s">
        <v>49</v>
      </c>
      <c r="AX32" s="51" t="s">
        <v>51</v>
      </c>
      <c r="AY32" s="51" t="s">
        <v>35</v>
      </c>
      <c r="AZ32" s="54" t="s">
        <v>46</v>
      </c>
      <c r="BA32" s="54" t="s">
        <v>49</v>
      </c>
      <c r="BB32" s="51" t="s">
        <v>51</v>
      </c>
      <c r="BC32" s="51" t="s">
        <v>35</v>
      </c>
      <c r="BD32" s="54" t="s">
        <v>46</v>
      </c>
      <c r="BE32" s="54" t="s">
        <v>49</v>
      </c>
      <c r="BF32" s="51" t="s">
        <v>51</v>
      </c>
      <c r="BG32" s="51"/>
      <c r="BH32" s="54"/>
      <c r="BI32" s="54"/>
      <c r="BJ32" s="51"/>
      <c r="BK32" s="51"/>
      <c r="BL32" s="54"/>
      <c r="BM32" s="54"/>
      <c r="BN32" s="51"/>
      <c r="BO32" s="51"/>
      <c r="BP32" s="54"/>
      <c r="BQ32" s="54"/>
      <c r="BR32" s="51"/>
      <c r="BS32" s="51"/>
      <c r="BT32" s="54"/>
      <c r="BU32" s="54"/>
      <c r="BV32" s="51"/>
      <c r="BW32" s="51"/>
      <c r="BX32" s="54"/>
      <c r="BY32" s="54"/>
      <c r="BZ32" s="51"/>
      <c r="CA32" s="51"/>
      <c r="CB32" s="54"/>
      <c r="CC32" s="54"/>
      <c r="CD32" s="51"/>
      <c r="CE32" s="51"/>
      <c r="CF32" s="54"/>
      <c r="CG32" s="54"/>
      <c r="CH32" s="51"/>
      <c r="CI32" s="54"/>
      <c r="CJ32" s="54"/>
      <c r="CK32" s="51"/>
      <c r="CL32" s="53" t="str">
        <f>IFERROR(IF(GE32&lt;=1,"1 - Muy Baja",VLOOKUP(GE32,'[5]G PREDIAL'!$BLR$676:$BLS$680,2,0)),"")</f>
        <v>3 - Media</v>
      </c>
      <c r="CM32" s="165">
        <f t="shared" si="5"/>
        <v>0.6</v>
      </c>
      <c r="CN32" s="53" t="str">
        <f>IFERROR(IF(GG32&lt;=1,"1 - Leve",HLOOKUP(GG32,'[5]G PREDIAL'!$BLU$673:$BLY$674,2,0)),"")</f>
        <v>3 - Moderado</v>
      </c>
      <c r="CO32" s="165">
        <f t="shared" si="88"/>
        <v>0.6</v>
      </c>
      <c r="CP32" s="52" t="str">
        <f t="shared" si="6"/>
        <v>ALTO</v>
      </c>
      <c r="CQ32" s="149">
        <f t="shared" si="89"/>
        <v>0.36</v>
      </c>
      <c r="CR32" s="63" t="s">
        <v>233</v>
      </c>
      <c r="CS32" s="52">
        <f t="shared" si="90"/>
        <v>5</v>
      </c>
      <c r="CT32" s="51"/>
      <c r="CU32" s="50"/>
      <c r="CV32" s="65" t="s">
        <v>1235</v>
      </c>
      <c r="CW32" s="158"/>
      <c r="CX32" s="47">
        <f t="shared" si="7"/>
        <v>10</v>
      </c>
      <c r="CY32" s="49">
        <f t="shared" si="91"/>
        <v>4</v>
      </c>
      <c r="CZ32" s="47" t="str">
        <f t="shared" si="92"/>
        <v>Mayor</v>
      </c>
      <c r="DA32" s="153">
        <f t="shared" si="93"/>
        <v>0.8</v>
      </c>
      <c r="DB32" s="48">
        <f t="shared" si="94"/>
        <v>0.25</v>
      </c>
      <c r="DC32" s="48">
        <f t="shared" si="8"/>
        <v>0.15</v>
      </c>
      <c r="DD32" s="47">
        <f t="shared" si="95"/>
        <v>0.4</v>
      </c>
      <c r="DE32" s="273">
        <f t="shared" si="9"/>
        <v>3</v>
      </c>
      <c r="DF32" s="187">
        <f t="shared" si="10"/>
        <v>0.6</v>
      </c>
      <c r="DG32" s="273">
        <f t="shared" si="96"/>
        <v>3</v>
      </c>
      <c r="DH32" s="273"/>
      <c r="DI32" s="187">
        <f t="shared" si="11"/>
        <v>0.48</v>
      </c>
      <c r="DJ32" s="48">
        <f t="shared" si="12"/>
        <v>0.25</v>
      </c>
      <c r="DK32" s="48">
        <f t="shared" si="13"/>
        <v>0.15</v>
      </c>
      <c r="DL32" s="47">
        <f t="shared" si="14"/>
        <v>0.4</v>
      </c>
      <c r="DM32" s="273">
        <f t="shared" si="15"/>
        <v>3</v>
      </c>
      <c r="DN32" s="187">
        <f t="shared" si="16"/>
        <v>0.6</v>
      </c>
      <c r="DO32" s="273">
        <f t="shared" si="17"/>
        <v>3</v>
      </c>
      <c r="DP32" s="187">
        <f t="shared" si="18"/>
        <v>0.28799999999999998</v>
      </c>
      <c r="DQ32" s="48">
        <f t="shared" si="19"/>
        <v>0.25</v>
      </c>
      <c r="DR32" s="48">
        <f t="shared" si="20"/>
        <v>0.15</v>
      </c>
      <c r="DS32" s="47">
        <f t="shared" si="21"/>
        <v>0.4</v>
      </c>
      <c r="DT32" s="273">
        <f t="shared" si="22"/>
        <v>3</v>
      </c>
      <c r="DU32" s="187">
        <f t="shared" si="23"/>
        <v>0.6</v>
      </c>
      <c r="DV32" s="273">
        <f t="shared" si="24"/>
        <v>3</v>
      </c>
      <c r="DW32" s="187">
        <f t="shared" si="25"/>
        <v>0.17279999999999998</v>
      </c>
      <c r="DX32" s="48">
        <f t="shared" si="26"/>
        <v>0.25</v>
      </c>
      <c r="DY32" s="48">
        <f>IF(BA32="",0,IF(BA32="Preventivo",0.25,IF(BA32="Detectivo",0.15,IF(#REF!="Correctivo",0.1,0))))</f>
        <v>0.15</v>
      </c>
      <c r="DZ32" s="47">
        <f t="shared" si="27"/>
        <v>0.4</v>
      </c>
      <c r="EA32" s="273">
        <f t="shared" si="28"/>
        <v>3</v>
      </c>
      <c r="EB32" s="187">
        <f t="shared" si="29"/>
        <v>0.6</v>
      </c>
      <c r="EC32" s="273">
        <f t="shared" si="30"/>
        <v>3</v>
      </c>
      <c r="ED32" s="187">
        <f t="shared" si="31"/>
        <v>0.10367999999999998</v>
      </c>
      <c r="EE32" s="48">
        <f t="shared" si="32"/>
        <v>0.25</v>
      </c>
      <c r="EF32" s="48">
        <f t="shared" si="33"/>
        <v>0.15</v>
      </c>
      <c r="EG32" s="47">
        <f t="shared" si="34"/>
        <v>0.4</v>
      </c>
      <c r="EH32" s="273">
        <f t="shared" si="35"/>
        <v>3</v>
      </c>
      <c r="EI32" s="187">
        <f t="shared" si="36"/>
        <v>0.6</v>
      </c>
      <c r="EJ32" s="273">
        <f t="shared" si="37"/>
        <v>3</v>
      </c>
      <c r="EK32" s="187">
        <f t="shared" si="38"/>
        <v>6.2207999999999986E-2</v>
      </c>
      <c r="EL32" s="48">
        <f t="shared" si="39"/>
        <v>0</v>
      </c>
      <c r="EM32" s="48">
        <f t="shared" si="40"/>
        <v>0</v>
      </c>
      <c r="EN32" s="47">
        <f t="shared" si="41"/>
        <v>0</v>
      </c>
      <c r="EO32" s="273">
        <f t="shared" si="42"/>
        <v>3</v>
      </c>
      <c r="EP32" s="187">
        <f t="shared" si="43"/>
        <v>0.6</v>
      </c>
      <c r="EQ32" s="273">
        <f t="shared" si="44"/>
        <v>3</v>
      </c>
      <c r="ER32" s="187">
        <f t="shared" si="45"/>
        <v>6.2207999999999986E-2</v>
      </c>
      <c r="ES32" s="48">
        <f t="shared" si="46"/>
        <v>0</v>
      </c>
      <c r="ET32" s="48">
        <f t="shared" si="47"/>
        <v>0</v>
      </c>
      <c r="EU32" s="47">
        <f t="shared" si="48"/>
        <v>0</v>
      </c>
      <c r="EV32" s="273">
        <f t="shared" si="49"/>
        <v>3</v>
      </c>
      <c r="EW32" s="187">
        <f t="shared" si="50"/>
        <v>0.6</v>
      </c>
      <c r="EX32" s="273">
        <f t="shared" si="51"/>
        <v>3</v>
      </c>
      <c r="EY32" s="187">
        <f t="shared" si="52"/>
        <v>6.2207999999999986E-2</v>
      </c>
      <c r="EZ32" s="48">
        <f t="shared" si="53"/>
        <v>0</v>
      </c>
      <c r="FA32" s="48">
        <f t="shared" si="54"/>
        <v>0</v>
      </c>
      <c r="FB32" s="47">
        <f t="shared" si="55"/>
        <v>0</v>
      </c>
      <c r="FC32" s="273">
        <f t="shared" si="56"/>
        <v>3</v>
      </c>
      <c r="FD32" s="187">
        <f t="shared" si="57"/>
        <v>0.6</v>
      </c>
      <c r="FE32" s="273">
        <f t="shared" si="58"/>
        <v>3</v>
      </c>
      <c r="FF32" s="187">
        <f t="shared" si="59"/>
        <v>6.2207999999999986E-2</v>
      </c>
      <c r="FG32" s="48">
        <f t="shared" si="60"/>
        <v>0</v>
      </c>
      <c r="FH32" s="48">
        <f t="shared" si="61"/>
        <v>0</v>
      </c>
      <c r="FI32" s="47">
        <f t="shared" si="62"/>
        <v>0</v>
      </c>
      <c r="FJ32" s="273">
        <f t="shared" si="63"/>
        <v>3</v>
      </c>
      <c r="FK32" s="187">
        <f t="shared" si="64"/>
        <v>0.6</v>
      </c>
      <c r="FL32" s="273">
        <f t="shared" si="65"/>
        <v>3</v>
      </c>
      <c r="FM32" s="187">
        <f t="shared" si="66"/>
        <v>6.2207999999999986E-2</v>
      </c>
      <c r="FN32" s="48">
        <f t="shared" si="67"/>
        <v>0</v>
      </c>
      <c r="FO32" s="48">
        <f t="shared" si="68"/>
        <v>0</v>
      </c>
      <c r="FP32" s="47">
        <f t="shared" si="69"/>
        <v>0</v>
      </c>
      <c r="FQ32" s="273">
        <f t="shared" si="70"/>
        <v>3</v>
      </c>
      <c r="FR32" s="187">
        <f t="shared" si="71"/>
        <v>0.6</v>
      </c>
      <c r="FS32" s="273">
        <f t="shared" si="72"/>
        <v>3</v>
      </c>
      <c r="FT32" s="187">
        <f t="shared" si="73"/>
        <v>6.2207999999999986E-2</v>
      </c>
      <c r="FU32" s="48">
        <f t="shared" si="74"/>
        <v>0</v>
      </c>
      <c r="FV32" s="48">
        <f t="shared" si="75"/>
        <v>0</v>
      </c>
      <c r="FW32" s="47">
        <f t="shared" si="76"/>
        <v>0</v>
      </c>
      <c r="FX32" s="273">
        <f t="shared" si="77"/>
        <v>3</v>
      </c>
      <c r="FY32" s="187">
        <f t="shared" si="78"/>
        <v>0.6</v>
      </c>
      <c r="FZ32" s="273">
        <f t="shared" si="79"/>
        <v>3</v>
      </c>
      <c r="GA32" s="187">
        <f t="shared" si="80"/>
        <v>6.2207999999999986E-2</v>
      </c>
      <c r="GB32" s="48">
        <f t="shared" si="81"/>
        <v>0</v>
      </c>
      <c r="GC32" s="48">
        <f t="shared" si="82"/>
        <v>0</v>
      </c>
      <c r="GD32" s="47">
        <f t="shared" si="83"/>
        <v>0</v>
      </c>
      <c r="GE32" s="273">
        <f t="shared" si="84"/>
        <v>3</v>
      </c>
      <c r="GF32" s="187">
        <f t="shared" si="85"/>
        <v>0.6</v>
      </c>
      <c r="GG32" s="273">
        <f t="shared" si="86"/>
        <v>3</v>
      </c>
      <c r="GH32" s="187">
        <f t="shared" si="87"/>
        <v>6.2207999999999986E-2</v>
      </c>
      <c r="GI32" s="187">
        <f t="shared" si="98"/>
        <v>0.6</v>
      </c>
    </row>
    <row r="89" spans="96:99" x14ac:dyDescent="0.2">
      <c r="CR89" s="208" t="s">
        <v>454</v>
      </c>
      <c r="CS89" s="4">
        <f>SUM(CS9:CS88)</f>
        <v>104</v>
      </c>
      <c r="CU89" s="4">
        <f>COUNT(CS9:CS32)</f>
        <v>24</v>
      </c>
    </row>
    <row r="671" spans="1:1 1680:1689" ht="13.2" x14ac:dyDescent="0.25">
      <c r="A671" s="44" t="s">
        <v>225</v>
      </c>
      <c r="BLP671" s="44" t="s">
        <v>225</v>
      </c>
      <c r="BLQ671" s="18"/>
      <c r="BLR671" s="18"/>
      <c r="BLS671" s="18"/>
      <c r="BLT671" s="18"/>
      <c r="BLU671" s="18"/>
      <c r="BLV671" s="18"/>
      <c r="BLW671" s="18"/>
      <c r="BLX671" s="18"/>
      <c r="BLY671" s="18"/>
    </row>
    <row r="672" spans="1:1 1680:1689" ht="13.2" x14ac:dyDescent="0.25">
      <c r="BLP672" s="18"/>
      <c r="BLQ672" s="18"/>
      <c r="BLR672" s="18"/>
      <c r="BLS672" s="18"/>
      <c r="BLT672" s="18"/>
      <c r="BLU672" s="18"/>
      <c r="BLV672" s="18"/>
      <c r="BLW672" s="467" t="s">
        <v>33</v>
      </c>
      <c r="BLX672" s="467"/>
      <c r="BLY672" s="467"/>
    </row>
    <row r="673" spans="1680:1691" ht="13.2" x14ac:dyDescent="0.25">
      <c r="BLP673" s="18"/>
      <c r="BLQ673" s="18"/>
      <c r="BLR673" s="18"/>
      <c r="BLS673" s="18"/>
      <c r="BLT673" s="18"/>
      <c r="BLU673" s="43">
        <v>1</v>
      </c>
      <c r="BLV673" s="43">
        <v>2</v>
      </c>
      <c r="BLW673" s="43">
        <v>3</v>
      </c>
      <c r="BLX673" s="42">
        <v>4</v>
      </c>
      <c r="BLY673" s="42">
        <v>5</v>
      </c>
      <c r="BLZ673" s="19"/>
      <c r="BMA673" s="19"/>
    </row>
    <row r="674" spans="1680:1691" ht="13.2" x14ac:dyDescent="0.25">
      <c r="BLP674" s="18"/>
      <c r="BLQ674" s="18"/>
      <c r="BLR674" s="18"/>
      <c r="BLS674" s="18"/>
      <c r="BLT674" s="18"/>
      <c r="BLU674" s="22" t="s">
        <v>32</v>
      </c>
      <c r="BLV674" s="22" t="s">
        <v>31</v>
      </c>
      <c r="BLW674" s="22" t="s">
        <v>30</v>
      </c>
      <c r="BLX674" s="22" t="s">
        <v>29</v>
      </c>
      <c r="BLY674" s="22" t="s">
        <v>28</v>
      </c>
      <c r="BLZ674" s="22"/>
      <c r="BMA674" s="22"/>
    </row>
    <row r="675" spans="1680:1691" ht="13.2" x14ac:dyDescent="0.25">
      <c r="BLP675" s="18"/>
      <c r="BLQ675" s="18"/>
      <c r="BLR675" s="18"/>
      <c r="BLS675" s="18"/>
      <c r="BLT675" s="18"/>
      <c r="BLU675" s="43">
        <v>1</v>
      </c>
      <c r="BLV675" s="43">
        <v>2</v>
      </c>
      <c r="BLW675" s="43">
        <v>3</v>
      </c>
      <c r="BLX675" s="42">
        <v>4</v>
      </c>
      <c r="BLY675" s="42">
        <v>5</v>
      </c>
      <c r="BLZ675" s="19"/>
      <c r="BMA675" s="19"/>
    </row>
    <row r="676" spans="1680:1691" ht="13.2" x14ac:dyDescent="0.25">
      <c r="BLP676" s="18"/>
      <c r="BLQ676" s="468" t="s">
        <v>27</v>
      </c>
      <c r="BLR676" s="19">
        <v>5</v>
      </c>
      <c r="BLS676" s="22" t="s">
        <v>26</v>
      </c>
      <c r="BLT676" s="19">
        <v>5</v>
      </c>
      <c r="BLU676" s="38" t="s">
        <v>15</v>
      </c>
      <c r="BLV676" s="40" t="s">
        <v>14</v>
      </c>
      <c r="BLW676" s="40" t="s">
        <v>14</v>
      </c>
      <c r="BLX676" s="41" t="s">
        <v>13</v>
      </c>
      <c r="BLY676" s="41" t="s">
        <v>13</v>
      </c>
      <c r="BLZ676" s="37"/>
      <c r="BMA676" s="37"/>
    </row>
    <row r="677" spans="1680:1691" ht="13.2" x14ac:dyDescent="0.25">
      <c r="BLP677" s="18"/>
      <c r="BLQ677" s="468"/>
      <c r="BLR677" s="19">
        <v>4</v>
      </c>
      <c r="BLS677" s="22" t="s">
        <v>24</v>
      </c>
      <c r="BLT677" s="19">
        <v>4</v>
      </c>
      <c r="BLU677" s="38" t="s">
        <v>15</v>
      </c>
      <c r="BLV677" s="38" t="s">
        <v>15</v>
      </c>
      <c r="BLW677" s="40" t="s">
        <v>14</v>
      </c>
      <c r="BLX677" s="41" t="s">
        <v>13</v>
      </c>
      <c r="BLY677" s="41" t="s">
        <v>13</v>
      </c>
      <c r="BLZ677" s="37"/>
      <c r="BMA677" s="37"/>
    </row>
    <row r="678" spans="1680:1691" ht="13.2" x14ac:dyDescent="0.25">
      <c r="BLP678" s="18"/>
      <c r="BLQ678" s="468"/>
      <c r="BLR678" s="19">
        <v>3</v>
      </c>
      <c r="BLS678" s="22" t="s">
        <v>22</v>
      </c>
      <c r="BLT678" s="19">
        <v>3</v>
      </c>
      <c r="BLU678" s="38" t="s">
        <v>15</v>
      </c>
      <c r="BLV678" s="38" t="s">
        <v>15</v>
      </c>
      <c r="BLW678" s="40" t="s">
        <v>14</v>
      </c>
      <c r="BLX678" s="40" t="s">
        <v>14</v>
      </c>
      <c r="BLY678" s="40" t="s">
        <v>14</v>
      </c>
      <c r="BLZ678" s="37"/>
      <c r="BMA678" s="37"/>
    </row>
    <row r="679" spans="1680:1691" ht="13.2" x14ac:dyDescent="0.25">
      <c r="BLP679" s="18"/>
      <c r="BLQ679" s="468"/>
      <c r="BLR679" s="19">
        <v>2</v>
      </c>
      <c r="BLS679" s="22" t="s">
        <v>20</v>
      </c>
      <c r="BLT679" s="19">
        <v>2</v>
      </c>
      <c r="BLU679" s="39" t="s">
        <v>16</v>
      </c>
      <c r="BLV679" s="38" t="s">
        <v>15</v>
      </c>
      <c r="BLW679" s="38" t="s">
        <v>15</v>
      </c>
      <c r="BLX679" s="38" t="s">
        <v>15</v>
      </c>
      <c r="BLY679" s="40" t="s">
        <v>14</v>
      </c>
      <c r="BLZ679" s="37"/>
      <c r="BMA679" s="37"/>
    </row>
    <row r="680" spans="1680:1691" ht="13.2" x14ac:dyDescent="0.25">
      <c r="BLP680" s="18"/>
      <c r="BLQ680" s="468"/>
      <c r="BLR680" s="19">
        <v>1</v>
      </c>
      <c r="BLS680" s="22" t="s">
        <v>18</v>
      </c>
      <c r="BLT680" s="19">
        <v>1</v>
      </c>
      <c r="BLU680" s="39" t="s">
        <v>16</v>
      </c>
      <c r="BLV680" s="39" t="s">
        <v>16</v>
      </c>
      <c r="BLW680" s="38" t="s">
        <v>15</v>
      </c>
      <c r="BLX680" s="38" t="s">
        <v>15</v>
      </c>
      <c r="BLY680" s="38" t="s">
        <v>15</v>
      </c>
      <c r="BLZ680" s="37"/>
      <c r="BMA680" s="37"/>
    </row>
    <row r="681" spans="1680:1691" ht="13.2" x14ac:dyDescent="0.25">
      <c r="BLP681" s="18"/>
      <c r="BLQ681" s="18"/>
      <c r="BLR681" s="18"/>
      <c r="BLS681" s="18"/>
      <c r="BLT681" s="18"/>
      <c r="BLU681" s="18"/>
      <c r="BLV681" s="18"/>
      <c r="BLW681" s="18"/>
      <c r="BLX681" s="18"/>
      <c r="BLY681" s="18"/>
      <c r="BLZ681" s="18"/>
      <c r="BMA681" s="18"/>
    </row>
    <row r="682" spans="1680:1691" ht="13.2" x14ac:dyDescent="0.25">
      <c r="BLP682" s="18"/>
      <c r="BLQ682" s="18"/>
      <c r="BLR682" s="18"/>
      <c r="BLS682" s="18"/>
      <c r="BLT682" s="18"/>
      <c r="BLU682" s="18"/>
      <c r="BLV682" s="18"/>
      <c r="BLW682" s="18"/>
      <c r="BLX682" s="18"/>
      <c r="BLY682" s="18"/>
      <c r="BLZ682" s="18"/>
      <c r="BMA682" s="18"/>
    </row>
    <row r="683" spans="1680:1691" ht="13.2" x14ac:dyDescent="0.25">
      <c r="BLP683" s="18"/>
      <c r="BLQ683" s="18"/>
      <c r="BLR683" s="18"/>
      <c r="BLS683" s="18"/>
      <c r="BLT683" s="18"/>
      <c r="BLU683" s="18"/>
      <c r="BLV683" s="18"/>
      <c r="BLW683" s="18"/>
      <c r="BLX683" s="18"/>
      <c r="BLY683" s="18"/>
      <c r="BLZ683" s="18"/>
      <c r="BMA683" s="18" t="s">
        <v>224</v>
      </c>
    </row>
    <row r="684" spans="1680:1691" ht="20.399999999999999" x14ac:dyDescent="0.25">
      <c r="BLP684" s="18"/>
      <c r="BLQ684" s="18"/>
      <c r="BLR684" s="18"/>
      <c r="BLS684" s="18"/>
      <c r="BLT684" s="18"/>
      <c r="BLU684" s="18"/>
      <c r="BLV684" s="18"/>
      <c r="BLW684" s="18"/>
      <c r="BLX684" s="18"/>
      <c r="BLY684" s="18"/>
      <c r="BLZ684" s="18"/>
      <c r="BMA684" s="36" t="s">
        <v>223</v>
      </c>
    </row>
    <row r="685" spans="1680:1691" ht="30.6" x14ac:dyDescent="0.25">
      <c r="BLP685" s="18"/>
      <c r="BLQ685" s="18"/>
      <c r="BLR685" s="18"/>
      <c r="BLS685" s="18"/>
      <c r="BLT685" s="18"/>
      <c r="BLU685" s="18"/>
      <c r="BLV685" s="18"/>
      <c r="BLW685" s="18"/>
      <c r="BLX685" s="18"/>
      <c r="BLY685" s="18"/>
      <c r="BLZ685" s="18"/>
      <c r="BMA685" s="36" t="s">
        <v>222</v>
      </c>
    </row>
    <row r="686" spans="1680:1691" ht="13.2" x14ac:dyDescent="0.25">
      <c r="BLP686" s="18"/>
      <c r="BLQ686" s="18"/>
      <c r="BLR686" s="18"/>
      <c r="BLS686" s="18"/>
      <c r="BLT686" s="18"/>
      <c r="BLU686" s="18"/>
      <c r="BLV686" s="18"/>
      <c r="BLW686" s="18"/>
      <c r="BLX686" s="18"/>
      <c r="BLY686" s="18"/>
      <c r="BLZ686" s="18"/>
      <c r="BMA686" s="36" t="s">
        <v>221</v>
      </c>
    </row>
    <row r="687" spans="1680:1691" ht="13.2" x14ac:dyDescent="0.25">
      <c r="BLP687" s="18"/>
      <c r="BLQ687" s="18"/>
      <c r="BLR687" s="18"/>
      <c r="BLS687" s="18"/>
      <c r="BLT687" s="18"/>
      <c r="BLU687" s="18"/>
      <c r="BLV687" s="18"/>
      <c r="BLW687" s="18"/>
      <c r="BLX687" s="18"/>
      <c r="BLY687" s="18"/>
      <c r="BLZ687" s="18"/>
      <c r="BMA687" s="36" t="s">
        <v>220</v>
      </c>
    </row>
    <row r="689" spans="1693:1696" ht="13.2" x14ac:dyDescent="0.25">
      <c r="BMC689" s="18" t="s">
        <v>219</v>
      </c>
      <c r="BMD689" s="18"/>
      <c r="BME689" s="18"/>
      <c r="BMF689" s="21"/>
    </row>
    <row r="690" spans="1693:1696" ht="13.2" x14ac:dyDescent="0.25">
      <c r="BMC690" s="35" t="s">
        <v>218</v>
      </c>
      <c r="BMD690" s="18"/>
      <c r="BME690" s="18"/>
      <c r="BMF690" s="21"/>
    </row>
    <row r="691" spans="1693:1696" ht="13.2" x14ac:dyDescent="0.25">
      <c r="BMC691" s="35" t="s">
        <v>217</v>
      </c>
      <c r="BMD691" s="18"/>
      <c r="BME691" s="18"/>
      <c r="BMF691" s="21"/>
    </row>
    <row r="692" spans="1693:1696" ht="13.2" x14ac:dyDescent="0.25">
      <c r="BMC692" s="35" t="s">
        <v>216</v>
      </c>
      <c r="BMD692" s="18"/>
      <c r="BME692" s="18"/>
      <c r="BMF692" s="21"/>
    </row>
    <row r="693" spans="1693:1696" ht="13.2" x14ac:dyDescent="0.25">
      <c r="BMC693" s="35" t="s">
        <v>215</v>
      </c>
      <c r="BMD693" s="18"/>
      <c r="BME693" s="18"/>
      <c r="BMF693" s="21"/>
    </row>
    <row r="694" spans="1693:1696" ht="20.399999999999999" x14ac:dyDescent="0.25">
      <c r="BMC694" s="35" t="s">
        <v>214</v>
      </c>
      <c r="BMD694" s="18"/>
      <c r="BME694" s="18"/>
      <c r="BMF694" s="21"/>
    </row>
    <row r="695" spans="1693:1696" ht="20.399999999999999" x14ac:dyDescent="0.25">
      <c r="BMC695" s="35" t="s">
        <v>491</v>
      </c>
      <c r="BMD695" s="18"/>
      <c r="BME695" s="18"/>
      <c r="BMF695" s="21"/>
    </row>
    <row r="696" spans="1693:1696" ht="13.2" x14ac:dyDescent="0.25">
      <c r="BMC696" s="35" t="s">
        <v>213</v>
      </c>
      <c r="BMD696" s="18"/>
      <c r="BME696" s="18"/>
      <c r="BMF696" s="21"/>
    </row>
    <row r="697" spans="1693:1696" ht="13.2" x14ac:dyDescent="0.25">
      <c r="BMC697" s="35" t="s">
        <v>212</v>
      </c>
      <c r="BMD697" s="18"/>
      <c r="BME697" s="18"/>
      <c r="BMF697" s="21"/>
    </row>
    <row r="698" spans="1693:1696" ht="13.2" x14ac:dyDescent="0.25">
      <c r="BMC698" s="35" t="s">
        <v>211</v>
      </c>
      <c r="BMD698" s="18"/>
      <c r="BME698" s="18"/>
      <c r="BMF698" s="21"/>
    </row>
    <row r="699" spans="1693:1696" ht="13.2" x14ac:dyDescent="0.25">
      <c r="BMC699" s="35" t="s">
        <v>210</v>
      </c>
      <c r="BMD699" s="18"/>
      <c r="BME699" s="18"/>
      <c r="BMF699" s="21"/>
    </row>
    <row r="700" spans="1693:1696" ht="13.2" x14ac:dyDescent="0.25">
      <c r="BMC700" s="35" t="s">
        <v>209</v>
      </c>
      <c r="BMD700" s="18"/>
      <c r="BME700" s="18"/>
      <c r="BMF700" s="21"/>
    </row>
    <row r="701" spans="1693:1696" ht="20.399999999999999" x14ac:dyDescent="0.25">
      <c r="BMC701" s="35" t="s">
        <v>452</v>
      </c>
      <c r="BMD701" s="18"/>
      <c r="BME701" s="18"/>
      <c r="BMF701" s="21"/>
    </row>
    <row r="702" spans="1693:1696" ht="13.2" x14ac:dyDescent="0.25">
      <c r="BMC702" s="18"/>
      <c r="BMD702" s="18"/>
      <c r="BME702" s="35"/>
      <c r="BMF702" s="21"/>
    </row>
    <row r="703" spans="1693:1696" ht="13.2" x14ac:dyDescent="0.25">
      <c r="BMC703" s="18"/>
      <c r="BMD703" s="18"/>
      <c r="BME703" s="18"/>
      <c r="BMF703" s="21"/>
    </row>
    <row r="704" spans="1693:1696" ht="13.2" x14ac:dyDescent="0.25">
      <c r="BMC704" s="18"/>
      <c r="BMD704" s="18"/>
      <c r="BME704" s="18"/>
      <c r="BMF704" s="21" t="s">
        <v>207</v>
      </c>
    </row>
    <row r="705" spans="1696:1701" ht="13.2" x14ac:dyDescent="0.25">
      <c r="BMF705" s="6" t="s">
        <v>206</v>
      </c>
      <c r="BMG705" s="18"/>
      <c r="BMH705" s="19"/>
      <c r="BMI705" s="18"/>
      <c r="BMJ705" s="18"/>
      <c r="BMK705" s="18"/>
    </row>
    <row r="706" spans="1696:1701" ht="20.399999999999999" x14ac:dyDescent="0.25">
      <c r="BMF706" s="6" t="s">
        <v>205</v>
      </c>
      <c r="BMG706" s="18"/>
      <c r="BMH706" s="19"/>
      <c r="BMI706" s="18"/>
      <c r="BMJ706" s="18"/>
      <c r="BMK706" s="18"/>
    </row>
    <row r="707" spans="1696:1701" ht="13.2" x14ac:dyDescent="0.25">
      <c r="BMF707" s="6"/>
      <c r="BMG707" s="18"/>
      <c r="BMH707" s="19"/>
      <c r="BMI707" s="18"/>
      <c r="BMJ707" s="18"/>
      <c r="BMK707" s="18"/>
    </row>
    <row r="708" spans="1696:1701" ht="13.2" x14ac:dyDescent="0.25">
      <c r="BMF708" s="21"/>
      <c r="BMG708" s="18"/>
      <c r="BMH708" s="19"/>
      <c r="BMI708" s="18"/>
      <c r="BMJ708" s="18"/>
      <c r="BMK708" s="18"/>
    </row>
    <row r="709" spans="1696:1701" ht="13.2" x14ac:dyDescent="0.25">
      <c r="BMF709" s="21"/>
      <c r="BMG709" s="18"/>
      <c r="BMH709" s="19"/>
      <c r="BMI709" s="18"/>
      <c r="BMJ709" s="18"/>
      <c r="BMK709" s="18"/>
    </row>
    <row r="710" spans="1696:1701" ht="13.2" x14ac:dyDescent="0.25">
      <c r="BMF710" s="21"/>
      <c r="BMG710" s="18"/>
      <c r="BMH710" s="19" t="s">
        <v>123</v>
      </c>
      <c r="BMI710" s="18"/>
      <c r="BMJ710" s="18"/>
      <c r="BMK710" s="18"/>
    </row>
    <row r="711" spans="1696:1701" ht="13.2" x14ac:dyDescent="0.25">
      <c r="BMF711" s="21"/>
      <c r="BMG711" s="18"/>
      <c r="BMH711" s="34" t="s">
        <v>204</v>
      </c>
      <c r="BMI711" s="18"/>
      <c r="BMJ711" s="18"/>
      <c r="BMK711" s="18"/>
    </row>
    <row r="712" spans="1696:1701" ht="13.2" x14ac:dyDescent="0.25">
      <c r="BMF712" s="21"/>
      <c r="BMG712" s="18"/>
      <c r="BMH712" s="34" t="s">
        <v>203</v>
      </c>
      <c r="BMI712" s="18"/>
      <c r="BMJ712" s="18"/>
      <c r="BMK712" s="18"/>
    </row>
    <row r="713" spans="1696:1701" ht="13.2" x14ac:dyDescent="0.25">
      <c r="BMF713" s="21"/>
      <c r="BMG713" s="18"/>
      <c r="BMH713" s="34" t="s">
        <v>202</v>
      </c>
      <c r="BMI713" s="18"/>
      <c r="BMJ713" s="18"/>
      <c r="BMK713" s="18"/>
    </row>
    <row r="714" spans="1696:1701" ht="13.2" x14ac:dyDescent="0.25">
      <c r="BMF714" s="21"/>
      <c r="BMG714" s="18"/>
      <c r="BMH714" s="34" t="s">
        <v>201</v>
      </c>
      <c r="BMI714" s="18"/>
      <c r="BMJ714" s="18"/>
      <c r="BMK714" s="18"/>
    </row>
    <row r="715" spans="1696:1701" ht="13.2" x14ac:dyDescent="0.25">
      <c r="BMF715" s="21"/>
      <c r="BMG715" s="18"/>
      <c r="BMH715" s="34" t="s">
        <v>200</v>
      </c>
      <c r="BMI715" s="18"/>
      <c r="BMJ715" s="18"/>
      <c r="BMK715" s="18"/>
    </row>
    <row r="716" spans="1696:1701" ht="13.2" x14ac:dyDescent="0.25">
      <c r="BMF716" s="21"/>
      <c r="BMG716" s="18"/>
      <c r="BMH716" s="34" t="s">
        <v>199</v>
      </c>
      <c r="BMI716" s="18"/>
      <c r="BMJ716" s="18"/>
      <c r="BMK716" s="18"/>
    </row>
    <row r="717" spans="1696:1701" ht="13.2" x14ac:dyDescent="0.25">
      <c r="BMF717" s="21"/>
      <c r="BMG717" s="18"/>
      <c r="BMH717" s="34" t="s">
        <v>198</v>
      </c>
      <c r="BMI717" s="18"/>
      <c r="BMJ717" s="18"/>
      <c r="BMK717" s="18"/>
    </row>
    <row r="718" spans="1696:1701" ht="13.2" x14ac:dyDescent="0.25">
      <c r="BMF718" s="21"/>
      <c r="BMG718" s="18"/>
      <c r="BMH718" s="34" t="s">
        <v>197</v>
      </c>
      <c r="BMI718" s="18"/>
      <c r="BMJ718" s="18"/>
      <c r="BMK718" s="18"/>
    </row>
    <row r="719" spans="1696:1701" ht="13.2" x14ac:dyDescent="0.25">
      <c r="BMF719" s="21"/>
      <c r="BMG719" s="18"/>
      <c r="BMH719" s="34" t="s">
        <v>196</v>
      </c>
      <c r="BMI719" s="18"/>
      <c r="BMJ719" s="18"/>
      <c r="BMK719" s="18"/>
    </row>
    <row r="720" spans="1696:1701" ht="13.2" x14ac:dyDescent="0.25">
      <c r="BMF720" s="21"/>
      <c r="BMG720" s="18"/>
      <c r="BMH720" s="21"/>
      <c r="BMI720" s="18"/>
      <c r="BMJ720" s="18"/>
      <c r="BMK720" s="18" t="s">
        <v>195</v>
      </c>
    </row>
    <row r="721" spans="1701:1703" ht="13.2" x14ac:dyDescent="0.25">
      <c r="BMK721" s="18" t="s">
        <v>168</v>
      </c>
      <c r="BML721" s="18"/>
      <c r="BMM721" s="18"/>
    </row>
    <row r="722" spans="1701:1703" ht="13.2" x14ac:dyDescent="0.25">
      <c r="BMK722" s="18" t="s">
        <v>136</v>
      </c>
      <c r="BML722" s="18"/>
      <c r="BMM722" s="18"/>
    </row>
    <row r="723" spans="1701:1703" ht="13.2" x14ac:dyDescent="0.25">
      <c r="BMK723" s="18" t="s">
        <v>194</v>
      </c>
      <c r="BML723" s="18"/>
      <c r="BMM723" s="18"/>
    </row>
    <row r="724" spans="1701:1703" ht="13.2" x14ac:dyDescent="0.25">
      <c r="BMK724" s="18" t="s">
        <v>193</v>
      </c>
      <c r="BML724" s="18"/>
      <c r="BMM724" s="18"/>
    </row>
    <row r="725" spans="1701:1703" ht="13.2" x14ac:dyDescent="0.25">
      <c r="BMK725" s="18" t="s">
        <v>192</v>
      </c>
      <c r="BML725" s="18"/>
      <c r="BMM725" s="18"/>
    </row>
    <row r="726" spans="1701:1703" ht="13.2" x14ac:dyDescent="0.25">
      <c r="BMK726" s="18" t="s">
        <v>191</v>
      </c>
      <c r="BML726" s="18"/>
      <c r="BMM726" s="18"/>
    </row>
    <row r="727" spans="1701:1703" ht="13.2" x14ac:dyDescent="0.25">
      <c r="BMK727" s="18" t="s">
        <v>190</v>
      </c>
      <c r="BML727" s="18"/>
      <c r="BMM727" s="18"/>
    </row>
    <row r="728" spans="1701:1703" ht="13.2" x14ac:dyDescent="0.25">
      <c r="BMK728" s="18" t="s">
        <v>189</v>
      </c>
      <c r="BML728" s="18"/>
      <c r="BMM728" s="18"/>
    </row>
    <row r="729" spans="1701:1703" ht="13.2" x14ac:dyDescent="0.25">
      <c r="BMK729" s="18"/>
      <c r="BML729" s="18"/>
      <c r="BMM729" s="18"/>
    </row>
    <row r="730" spans="1701:1703" ht="13.2" x14ac:dyDescent="0.25">
      <c r="BMK730" s="18"/>
      <c r="BML730" s="18"/>
      <c r="BMM730" s="18"/>
    </row>
    <row r="731" spans="1701:1703" ht="13.2" x14ac:dyDescent="0.25">
      <c r="BMK731" s="18"/>
      <c r="BML731" s="18"/>
      <c r="BMM731" s="18" t="s">
        <v>188</v>
      </c>
    </row>
    <row r="732" spans="1701:1703" ht="20.399999999999999" x14ac:dyDescent="0.25">
      <c r="BMK732" s="18"/>
      <c r="BML732" s="18"/>
      <c r="BMM732" s="32" t="s">
        <v>187</v>
      </c>
    </row>
    <row r="733" spans="1701:1703" ht="13.2" x14ac:dyDescent="0.25">
      <c r="BMK733" s="18"/>
      <c r="BML733" s="18"/>
      <c r="BMM733" s="32" t="s">
        <v>186</v>
      </c>
    </row>
    <row r="734" spans="1701:1703" ht="13.2" x14ac:dyDescent="0.25">
      <c r="BMK734" s="18"/>
      <c r="BML734" s="18"/>
      <c r="BMM734" s="32" t="s">
        <v>185</v>
      </c>
    </row>
    <row r="735" spans="1701:1703" ht="20.399999999999999" x14ac:dyDescent="0.25">
      <c r="BMK735" s="18"/>
      <c r="BML735" s="18"/>
      <c r="BMM735" s="32" t="s">
        <v>184</v>
      </c>
    </row>
    <row r="736" spans="1701:1703" ht="13.2" x14ac:dyDescent="0.25">
      <c r="BMK736" s="18"/>
      <c r="BML736" s="18"/>
      <c r="BMM736" s="32" t="s">
        <v>183</v>
      </c>
    </row>
    <row r="737" spans="1703:1703" ht="20.399999999999999" x14ac:dyDescent="0.25">
      <c r="BMM737" s="33" t="s">
        <v>182</v>
      </c>
    </row>
    <row r="738" spans="1703:1703" ht="13.2" x14ac:dyDescent="0.25">
      <c r="BMM738" s="32" t="s">
        <v>181</v>
      </c>
    </row>
    <row r="739" spans="1703:1703" ht="20.399999999999999" x14ac:dyDescent="0.25">
      <c r="BMM739" s="32" t="s">
        <v>180</v>
      </c>
    </row>
    <row r="740" spans="1703:1703" ht="20.399999999999999" x14ac:dyDescent="0.25">
      <c r="BMM740" s="32" t="s">
        <v>179</v>
      </c>
    </row>
    <row r="741" spans="1703:1703" ht="20.399999999999999" x14ac:dyDescent="0.25">
      <c r="BMM741" s="32" t="s">
        <v>178</v>
      </c>
    </row>
    <row r="742" spans="1703:1703" ht="30.6" x14ac:dyDescent="0.25">
      <c r="BMM742" s="32" t="s">
        <v>177</v>
      </c>
    </row>
    <row r="743" spans="1703:1703" ht="20.399999999999999" x14ac:dyDescent="0.25">
      <c r="BMM743" s="32" t="s">
        <v>176</v>
      </c>
    </row>
    <row r="744" spans="1703:1703" ht="20.399999999999999" x14ac:dyDescent="0.25">
      <c r="BMM744" s="32" t="s">
        <v>175</v>
      </c>
    </row>
    <row r="745" spans="1703:1703" ht="13.2" x14ac:dyDescent="0.25">
      <c r="BMM745" s="32" t="s">
        <v>174</v>
      </c>
    </row>
    <row r="746" spans="1703:1703" ht="13.2" x14ac:dyDescent="0.25">
      <c r="BMM746" s="32" t="s">
        <v>173</v>
      </c>
    </row>
    <row r="747" spans="1703:1703" ht="13.2" x14ac:dyDescent="0.25">
      <c r="BMM747" s="32" t="s">
        <v>172</v>
      </c>
    </row>
    <row r="748" spans="1703:1703" ht="13.2" x14ac:dyDescent="0.25">
      <c r="BMM748" s="32" t="s">
        <v>171</v>
      </c>
    </row>
    <row r="749" spans="1703:1703" ht="13.2" x14ac:dyDescent="0.25">
      <c r="BMM749" s="32" t="s">
        <v>170</v>
      </c>
    </row>
    <row r="750" spans="1703:1703" ht="13.2" x14ac:dyDescent="0.25">
      <c r="BMM750" s="32" t="s">
        <v>169</v>
      </c>
    </row>
    <row r="758" spans="1706:1708" ht="13.2" x14ac:dyDescent="0.25">
      <c r="BMP758" s="18" t="s">
        <v>168</v>
      </c>
      <c r="BMQ758" s="18"/>
      <c r="BMR758" s="18"/>
    </row>
    <row r="759" spans="1706:1708" ht="13.2" x14ac:dyDescent="0.25">
      <c r="BMP759" s="18" t="s">
        <v>167</v>
      </c>
      <c r="BMQ759" s="18"/>
      <c r="BMR759" s="18"/>
    </row>
    <row r="760" spans="1706:1708" ht="13.2" x14ac:dyDescent="0.25">
      <c r="BMP760" s="18" t="s">
        <v>166</v>
      </c>
      <c r="BMQ760" s="18"/>
      <c r="BMR760" s="18"/>
    </row>
    <row r="761" spans="1706:1708" ht="13.2" x14ac:dyDescent="0.25">
      <c r="BMP761" s="18" t="s">
        <v>165</v>
      </c>
      <c r="BMQ761" s="18"/>
      <c r="BMR761" s="18"/>
    </row>
    <row r="762" spans="1706:1708" ht="13.2" x14ac:dyDescent="0.25">
      <c r="BMP762" s="18" t="s">
        <v>164</v>
      </c>
      <c r="BMQ762" s="18"/>
      <c r="BMR762" s="18"/>
    </row>
    <row r="763" spans="1706:1708" ht="13.2" x14ac:dyDescent="0.25">
      <c r="BMP763" s="18" t="s">
        <v>163</v>
      </c>
      <c r="BMQ763" s="18"/>
      <c r="BMR763" s="18"/>
    </row>
    <row r="764" spans="1706:1708" ht="13.2" x14ac:dyDescent="0.25">
      <c r="BMP764" s="18"/>
      <c r="BMQ764" s="18"/>
      <c r="BMR764" s="18"/>
    </row>
    <row r="765" spans="1706:1708" ht="13.2" x14ac:dyDescent="0.25">
      <c r="BMP765" s="18"/>
      <c r="BMQ765" s="18"/>
      <c r="BMR765" s="18"/>
    </row>
    <row r="766" spans="1706:1708" ht="13.2" x14ac:dyDescent="0.25">
      <c r="BMP766" s="18"/>
      <c r="BMQ766" s="18"/>
      <c r="BMR766" s="18"/>
    </row>
    <row r="767" spans="1706:1708" ht="14.4" x14ac:dyDescent="0.25">
      <c r="BMP767" s="18"/>
      <c r="BMQ767" s="18"/>
      <c r="BMR767" s="31" t="s">
        <v>52</v>
      </c>
    </row>
    <row r="768" spans="1706:1708" ht="13.2" x14ac:dyDescent="0.25">
      <c r="BMP768" s="18"/>
      <c r="BMQ768" s="18"/>
      <c r="BMR768" s="22" t="s">
        <v>26</v>
      </c>
    </row>
    <row r="769" spans="1683:1710" ht="13.2" x14ac:dyDescent="0.25">
      <c r="BLS769" s="18"/>
      <c r="BLT769" s="18"/>
      <c r="BLU769" s="18"/>
      <c r="BLV769" s="18"/>
      <c r="BLW769" s="18"/>
      <c r="BLX769" s="18"/>
      <c r="BLY769" s="18"/>
      <c r="BLZ769" s="18"/>
      <c r="BMA769" s="18"/>
      <c r="BMB769" s="18"/>
      <c r="BMC769" s="18"/>
      <c r="BMD769" s="18"/>
      <c r="BME769" s="18"/>
      <c r="BMF769" s="21"/>
      <c r="BMG769" s="18"/>
      <c r="BMH769" s="19"/>
      <c r="BMI769" s="18"/>
      <c r="BMJ769" s="18"/>
      <c r="BMK769" s="18"/>
      <c r="BML769" s="18"/>
      <c r="BMM769" s="18"/>
      <c r="BMN769" s="18"/>
      <c r="BMO769" s="18"/>
      <c r="BMP769" s="18"/>
      <c r="BMQ769" s="18"/>
      <c r="BMR769" s="22" t="s">
        <v>24</v>
      </c>
      <c r="BMS769" s="18"/>
      <c r="BMT769" s="18"/>
    </row>
    <row r="770" spans="1683:1710" ht="13.2" x14ac:dyDescent="0.25">
      <c r="BLS770" s="18"/>
      <c r="BLT770" s="18"/>
      <c r="BLU770" s="18"/>
      <c r="BLV770" s="18"/>
      <c r="BLW770" s="18"/>
      <c r="BLX770" s="18"/>
      <c r="BLY770" s="18"/>
      <c r="BLZ770" s="18"/>
      <c r="BMA770" s="18"/>
      <c r="BMB770" s="18"/>
      <c r="BMC770" s="18"/>
      <c r="BMD770" s="18"/>
      <c r="BME770" s="18"/>
      <c r="BMF770" s="21"/>
      <c r="BMG770" s="18"/>
      <c r="BMH770" s="19"/>
      <c r="BMI770" s="18"/>
      <c r="BMJ770" s="18"/>
      <c r="BMK770" s="18"/>
      <c r="BML770" s="18"/>
      <c r="BMM770" s="18"/>
      <c r="BMN770" s="18"/>
      <c r="BMO770" s="18"/>
      <c r="BMP770" s="18"/>
      <c r="BMQ770" s="18"/>
      <c r="BMR770" s="22" t="s">
        <v>22</v>
      </c>
      <c r="BMS770" s="18"/>
      <c r="BMT770" s="18"/>
    </row>
    <row r="771" spans="1683:1710" ht="13.2" x14ac:dyDescent="0.25">
      <c r="BLS771" s="18"/>
      <c r="BLT771" s="18"/>
      <c r="BLU771" s="18"/>
      <c r="BLV771" s="18"/>
      <c r="BLW771" s="18"/>
      <c r="BLX771" s="18"/>
      <c r="BLY771" s="18"/>
      <c r="BLZ771" s="18"/>
      <c r="BMA771" s="18"/>
      <c r="BMB771" s="18"/>
      <c r="BMC771" s="18"/>
      <c r="BMD771" s="18"/>
      <c r="BME771" s="18"/>
      <c r="BMF771" s="21"/>
      <c r="BMG771" s="18"/>
      <c r="BMH771" s="19"/>
      <c r="BMI771" s="18"/>
      <c r="BMJ771" s="18"/>
      <c r="BMK771" s="18"/>
      <c r="BML771" s="18"/>
      <c r="BMM771" s="18"/>
      <c r="BMN771" s="18"/>
      <c r="BMO771" s="18"/>
      <c r="BMP771" s="18"/>
      <c r="BMQ771" s="18"/>
      <c r="BMR771" s="22" t="s">
        <v>20</v>
      </c>
      <c r="BMS771" s="18"/>
      <c r="BMT771" s="22"/>
    </row>
    <row r="772" spans="1683:1710" ht="13.2" x14ac:dyDescent="0.25">
      <c r="BLS772" s="18"/>
      <c r="BLT772" s="18"/>
      <c r="BLU772" s="18"/>
      <c r="BLV772" s="18"/>
      <c r="BLW772" s="18"/>
      <c r="BLX772" s="18"/>
      <c r="BLY772" s="18"/>
      <c r="BLZ772" s="18"/>
      <c r="BMA772" s="18"/>
      <c r="BMB772" s="18"/>
      <c r="BMC772" s="18"/>
      <c r="BMD772" s="18"/>
      <c r="BME772" s="18"/>
      <c r="BMF772" s="21"/>
      <c r="BMG772" s="18"/>
      <c r="BMH772" s="19"/>
      <c r="BMI772" s="18"/>
      <c r="BMJ772" s="18"/>
      <c r="BMK772" s="18"/>
      <c r="BML772" s="18"/>
      <c r="BMM772" s="18"/>
      <c r="BMN772" s="18"/>
      <c r="BMO772" s="18"/>
      <c r="BMP772" s="18"/>
      <c r="BMQ772" s="18"/>
      <c r="BMR772" s="22" t="s">
        <v>18</v>
      </c>
      <c r="BMS772" s="18"/>
      <c r="BMT772" s="18"/>
    </row>
    <row r="773" spans="1683:1710" ht="13.2" x14ac:dyDescent="0.25">
      <c r="BLS773" s="18"/>
      <c r="BLT773" s="18"/>
      <c r="BLU773" s="18"/>
      <c r="BLV773" s="18"/>
      <c r="BLW773" s="18"/>
      <c r="BLX773" s="18"/>
      <c r="BLY773" s="18"/>
      <c r="BLZ773" s="18"/>
      <c r="BMA773" s="18"/>
      <c r="BMB773" s="18"/>
      <c r="BMC773" s="18"/>
      <c r="BMD773" s="18"/>
      <c r="BME773" s="18"/>
      <c r="BMF773" s="21"/>
      <c r="BMG773" s="18"/>
      <c r="BMH773" s="19"/>
      <c r="BMI773" s="18"/>
      <c r="BMJ773" s="18"/>
      <c r="BMK773" s="18"/>
      <c r="BML773" s="18"/>
      <c r="BMM773" s="18"/>
      <c r="BMN773" s="18"/>
      <c r="BMO773" s="18"/>
      <c r="BMP773" s="18"/>
      <c r="BMQ773" s="18"/>
      <c r="BMR773" s="22"/>
      <c r="BMS773" s="18"/>
      <c r="BMT773" s="18"/>
    </row>
    <row r="774" spans="1683:1710" ht="14.4" x14ac:dyDescent="0.25">
      <c r="BLS774" s="18"/>
      <c r="BLT774" s="18"/>
      <c r="BLU774" s="18"/>
      <c r="BLV774" s="18"/>
      <c r="BLW774" s="18"/>
      <c r="BLX774" s="18"/>
      <c r="BLY774" s="18"/>
      <c r="BLZ774" s="18"/>
      <c r="BMA774" s="18"/>
      <c r="BMB774" s="18"/>
      <c r="BMC774" s="18"/>
      <c r="BMD774" s="18"/>
      <c r="BME774" s="18"/>
      <c r="BMF774" s="21"/>
      <c r="BMG774" s="18"/>
      <c r="BMH774" s="19"/>
      <c r="BMI774" s="18"/>
      <c r="BMJ774" s="18"/>
      <c r="BMK774" s="18"/>
      <c r="BML774" s="18"/>
      <c r="BMM774" s="18"/>
      <c r="BMN774" s="18"/>
      <c r="BMO774" s="18"/>
      <c r="BMP774" s="18"/>
      <c r="BMQ774" s="18"/>
      <c r="BMR774" s="22"/>
      <c r="BMS774" s="18"/>
      <c r="BMT774" s="31" t="s">
        <v>51</v>
      </c>
    </row>
    <row r="775" spans="1683:1710" ht="13.2" x14ac:dyDescent="0.25">
      <c r="BLS775" s="18"/>
      <c r="BLT775" s="18"/>
      <c r="BLU775" s="18"/>
      <c r="BLV775" s="18"/>
      <c r="BLW775" s="18"/>
      <c r="BLX775" s="18"/>
      <c r="BLY775" s="18"/>
      <c r="BLZ775" s="18"/>
      <c r="BMA775" s="18"/>
      <c r="BMB775" s="18"/>
      <c r="BMC775" s="18"/>
      <c r="BMD775" s="18"/>
      <c r="BME775" s="18"/>
      <c r="BMF775" s="21"/>
      <c r="BMG775" s="18"/>
      <c r="BMH775" s="19"/>
      <c r="BMI775" s="18"/>
      <c r="BMJ775" s="18"/>
      <c r="BMK775" s="18"/>
      <c r="BML775" s="18"/>
      <c r="BMM775" s="18"/>
      <c r="BMN775" s="18"/>
      <c r="BMO775" s="18"/>
      <c r="BMP775" s="18"/>
      <c r="BMQ775" s="18"/>
      <c r="BMR775" s="22"/>
      <c r="BMS775" s="18"/>
      <c r="BMT775" s="22" t="s">
        <v>28</v>
      </c>
    </row>
    <row r="776" spans="1683:1710" ht="13.2" x14ac:dyDescent="0.25">
      <c r="BLS776" s="18"/>
      <c r="BLT776" s="19"/>
      <c r="BLU776" s="18"/>
      <c r="BLV776" s="18"/>
      <c r="BLW776" s="18"/>
      <c r="BLX776" s="18"/>
      <c r="BLY776" s="18"/>
      <c r="BLZ776" s="18"/>
      <c r="BMA776" s="18"/>
      <c r="BMB776" s="18"/>
      <c r="BMC776" s="18"/>
      <c r="BMD776" s="18"/>
      <c r="BME776" s="18"/>
      <c r="BMF776" s="21"/>
      <c r="BMG776" s="18"/>
      <c r="BMH776" s="19"/>
      <c r="BMI776" s="18"/>
      <c r="BMJ776" s="18"/>
      <c r="BMK776" s="18"/>
      <c r="BML776" s="18"/>
      <c r="BMM776" s="18"/>
      <c r="BMN776" s="18"/>
      <c r="BMO776" s="18"/>
      <c r="BMP776" s="18"/>
      <c r="BMQ776" s="18"/>
      <c r="BMR776" s="22"/>
      <c r="BMS776" s="18"/>
      <c r="BMT776" s="22" t="s">
        <v>29</v>
      </c>
    </row>
    <row r="777" spans="1683:1710" ht="13.2" x14ac:dyDescent="0.25">
      <c r="BLS777" s="18"/>
      <c r="BLT777" s="18"/>
      <c r="BLU777" s="18"/>
      <c r="BLV777" s="18"/>
      <c r="BLW777" s="18"/>
      <c r="BLX777" s="18"/>
      <c r="BLY777" s="18"/>
      <c r="BLZ777" s="18"/>
      <c r="BMA777" s="18"/>
      <c r="BMB777" s="18"/>
      <c r="BMC777" s="18"/>
      <c r="BMD777" s="18"/>
      <c r="BME777" s="18"/>
      <c r="BMF777" s="21"/>
      <c r="BMG777" s="18"/>
      <c r="BMH777" s="19"/>
      <c r="BMI777" s="18"/>
      <c r="BMJ777" s="18"/>
      <c r="BMK777" s="18"/>
      <c r="BML777" s="18"/>
      <c r="BMM777" s="18"/>
      <c r="BMN777" s="18"/>
      <c r="BMO777" s="18"/>
      <c r="BMP777" s="18"/>
      <c r="BMQ777" s="18"/>
      <c r="BMR777" s="22"/>
      <c r="BMS777" s="18"/>
      <c r="BMT777" s="22" t="s">
        <v>30</v>
      </c>
    </row>
    <row r="778" spans="1683:1710" ht="13.2" x14ac:dyDescent="0.25">
      <c r="BLS778" s="18"/>
      <c r="BLT778" s="18"/>
      <c r="BLU778" s="18"/>
      <c r="BLV778" s="18"/>
      <c r="BLW778" s="18"/>
      <c r="BLX778" s="18"/>
      <c r="BLY778" s="18"/>
      <c r="BLZ778" s="18"/>
      <c r="BMA778" s="18"/>
      <c r="BMB778" s="18"/>
      <c r="BMC778" s="18"/>
      <c r="BMD778" s="18"/>
      <c r="BME778" s="18"/>
      <c r="BMF778" s="21"/>
      <c r="BMG778" s="18"/>
      <c r="BMH778" s="19"/>
      <c r="BMI778" s="18"/>
      <c r="BMJ778" s="18"/>
      <c r="BMK778" s="18"/>
      <c r="BML778" s="18"/>
      <c r="BMM778" s="18"/>
      <c r="BMN778" s="18"/>
      <c r="BMO778" s="18"/>
      <c r="BMP778" s="18"/>
      <c r="BMQ778" s="18"/>
      <c r="BMR778" s="22"/>
      <c r="BMS778" s="18"/>
      <c r="BMT778" s="22" t="s">
        <v>31</v>
      </c>
    </row>
    <row r="779" spans="1683:1710" ht="13.2" x14ac:dyDescent="0.25">
      <c r="BLS779" s="18"/>
      <c r="BLT779" s="18"/>
      <c r="BLU779" s="18"/>
      <c r="BLV779" s="18"/>
      <c r="BLW779" s="18"/>
      <c r="BLX779" s="18"/>
      <c r="BLY779" s="18"/>
      <c r="BLZ779" s="18"/>
      <c r="BMA779" s="18"/>
      <c r="BMB779" s="18"/>
      <c r="BMC779" s="18"/>
      <c r="BMD779" s="18"/>
      <c r="BME779" s="18"/>
      <c r="BMF779" s="21"/>
      <c r="BMG779" s="18"/>
      <c r="BMH779" s="19"/>
      <c r="BMI779" s="18"/>
      <c r="BMJ779" s="18"/>
      <c r="BMK779" s="18"/>
      <c r="BML779" s="18"/>
      <c r="BMM779" s="18"/>
      <c r="BMN779" s="18"/>
      <c r="BMO779" s="18"/>
      <c r="BMP779" s="18"/>
      <c r="BMQ779" s="18"/>
      <c r="BMR779" s="22"/>
      <c r="BMS779" s="18"/>
      <c r="BMT779" s="22" t="s">
        <v>32</v>
      </c>
    </row>
    <row r="780" spans="1683:1710" ht="13.2" x14ac:dyDescent="0.25">
      <c r="BLS780" s="18"/>
      <c r="BLT780" s="18"/>
      <c r="BLU780" s="18"/>
      <c r="BLV780" s="18"/>
      <c r="BLW780" s="18"/>
      <c r="BLX780" s="18"/>
      <c r="BLY780" s="18"/>
      <c r="BLZ780" s="18"/>
      <c r="BMA780" s="18"/>
      <c r="BMB780" s="18"/>
      <c r="BMC780" s="18"/>
      <c r="BMD780" s="18"/>
      <c r="BME780" s="18"/>
      <c r="BMF780" s="21"/>
      <c r="BMG780" s="18"/>
      <c r="BMH780" s="19"/>
      <c r="BMI780" s="18"/>
      <c r="BMJ780" s="18"/>
      <c r="BMK780" s="18"/>
      <c r="BML780" s="18"/>
      <c r="BMM780" s="18"/>
      <c r="BMN780" s="18"/>
      <c r="BMO780" s="18"/>
      <c r="BMP780" s="18"/>
      <c r="BMQ780" s="18"/>
      <c r="BMR780" s="22"/>
      <c r="BMS780" s="18"/>
      <c r="BMT780" s="18"/>
    </row>
    <row r="781" spans="1683:1710" ht="13.2" x14ac:dyDescent="0.25">
      <c r="BLS781" s="18" t="s">
        <v>162</v>
      </c>
      <c r="BLT781" s="19"/>
      <c r="BLU781" s="18"/>
      <c r="BLV781" s="18"/>
      <c r="BLW781" s="18"/>
      <c r="BLX781" s="18"/>
      <c r="BLY781" s="18"/>
      <c r="BLZ781" s="18"/>
      <c r="BMA781" s="18"/>
      <c r="BMB781" s="18"/>
      <c r="BMC781" s="18"/>
      <c r="BMD781" s="18"/>
      <c r="BME781" s="18"/>
      <c r="BMF781" s="21"/>
      <c r="BMG781" s="18"/>
      <c r="BMH781" s="19"/>
      <c r="BMI781" s="18"/>
      <c r="BMJ781" s="18"/>
      <c r="BMK781" s="18"/>
      <c r="BML781" s="18"/>
      <c r="BMM781" s="18"/>
      <c r="BMN781" s="18"/>
      <c r="BMO781" s="18"/>
      <c r="BMP781" s="18" t="s">
        <v>77</v>
      </c>
      <c r="BMQ781" s="18"/>
      <c r="BMR781" s="22"/>
      <c r="BMS781" s="18"/>
      <c r="BMT781" s="18"/>
    </row>
    <row r="782" spans="1683:1710" ht="13.2" x14ac:dyDescent="0.25">
      <c r="BLS782" s="18" t="s">
        <v>161</v>
      </c>
      <c r="BLT782" s="19">
        <v>0</v>
      </c>
      <c r="BLU782" s="18" t="s">
        <v>160</v>
      </c>
      <c r="BLV782" s="18"/>
      <c r="BLW782" s="18"/>
      <c r="BLX782" s="18"/>
      <c r="BLY782" s="18"/>
      <c r="BLZ782" s="18"/>
      <c r="BMA782" s="18"/>
      <c r="BMB782" s="18"/>
      <c r="BMC782" s="18"/>
      <c r="BMD782" s="18"/>
      <c r="BME782" s="18"/>
      <c r="BMF782" s="21"/>
      <c r="BMG782" s="18"/>
      <c r="BMH782" s="19"/>
      <c r="BMI782" s="18"/>
      <c r="BMJ782" s="18"/>
      <c r="BMK782" s="18"/>
      <c r="BML782" s="18"/>
      <c r="BMM782" s="18"/>
      <c r="BMN782" s="18"/>
      <c r="BMO782" s="18"/>
      <c r="BMP782" s="18" t="s">
        <v>76</v>
      </c>
      <c r="BMQ782" s="18"/>
      <c r="BMR782" s="22"/>
      <c r="BMS782" s="18"/>
      <c r="BMT782" s="18"/>
    </row>
    <row r="783" spans="1683:1710" ht="13.2" x14ac:dyDescent="0.25">
      <c r="BLS783" s="18" t="s">
        <v>159</v>
      </c>
      <c r="BLT783" s="19">
        <v>1</v>
      </c>
      <c r="BLU783" s="18" t="s">
        <v>158</v>
      </c>
      <c r="BLV783" s="18"/>
      <c r="BLW783" s="18"/>
      <c r="BLX783" s="18"/>
      <c r="BLY783" s="18"/>
      <c r="BLZ783" s="18"/>
      <c r="BMA783" s="18"/>
      <c r="BMB783" s="18"/>
      <c r="BMC783" s="18"/>
      <c r="BMD783" s="18"/>
      <c r="BME783" s="18"/>
      <c r="BMF783" s="21"/>
      <c r="BMG783" s="18"/>
      <c r="BMH783" s="19"/>
      <c r="BMI783" s="18"/>
      <c r="BMJ783" s="18"/>
      <c r="BMK783" s="18"/>
      <c r="BML783" s="18"/>
      <c r="BMM783" s="18"/>
      <c r="BMN783" s="18"/>
      <c r="BMO783" s="18"/>
      <c r="BMP783" s="18" t="s">
        <v>75</v>
      </c>
      <c r="BMQ783" s="18"/>
      <c r="BMR783" s="22"/>
      <c r="BMS783" s="18"/>
      <c r="BMT783" s="18"/>
    </row>
    <row r="784" spans="1683:1710" ht="13.2" x14ac:dyDescent="0.25">
      <c r="BLS784" s="18" t="s">
        <v>157</v>
      </c>
      <c r="BLT784" s="19">
        <v>2</v>
      </c>
      <c r="BLU784" s="18" t="s">
        <v>156</v>
      </c>
      <c r="BLV784" s="18"/>
      <c r="BLW784" s="18"/>
      <c r="BLX784" s="18"/>
      <c r="BLY784" s="18"/>
      <c r="BLZ784" s="18"/>
      <c r="BMA784" s="18"/>
      <c r="BMB784" s="18"/>
      <c r="BMC784" s="18"/>
      <c r="BMD784" s="18"/>
      <c r="BME784" s="18"/>
      <c r="BMF784" s="21"/>
      <c r="BMG784" s="18"/>
      <c r="BMH784" s="19"/>
      <c r="BMI784" s="18"/>
      <c r="BMJ784" s="18"/>
      <c r="BMK784" s="18"/>
      <c r="BML784" s="18"/>
      <c r="BMM784" s="18"/>
      <c r="BMN784" s="18"/>
      <c r="BMO784" s="18"/>
      <c r="BMP784" s="18" t="s">
        <v>74</v>
      </c>
      <c r="BMQ784" s="18"/>
      <c r="BMR784" s="18"/>
      <c r="BMS784" s="18"/>
      <c r="BMT784" s="18"/>
    </row>
    <row r="785" spans="1706:1719" ht="14.4" x14ac:dyDescent="0.25">
      <c r="BMP785" s="18" t="s">
        <v>73</v>
      </c>
      <c r="BMQ785" s="18"/>
      <c r="BMR785" s="18"/>
      <c r="BMS785" s="18"/>
      <c r="BMT785" s="31"/>
      <c r="BMU785" s="18"/>
      <c r="BMV785" s="18"/>
      <c r="BMW785" s="18"/>
      <c r="BMX785" s="18"/>
      <c r="BMY785" s="18"/>
      <c r="BMZ785" s="18"/>
      <c r="BNA785" s="18"/>
      <c r="BNB785" s="18"/>
      <c r="BNC785" s="18"/>
    </row>
    <row r="786" spans="1706:1719" ht="13.2" x14ac:dyDescent="0.25">
      <c r="BMP786" s="18" t="s">
        <v>72</v>
      </c>
      <c r="BMQ786" s="18"/>
      <c r="BMR786" s="18"/>
      <c r="BMS786" s="18"/>
      <c r="BMT786" s="22"/>
      <c r="BMU786" s="18"/>
      <c r="BMV786" s="18"/>
      <c r="BMW786" s="23" t="s">
        <v>155</v>
      </c>
      <c r="BMX786" s="469" t="s">
        <v>154</v>
      </c>
      <c r="BMY786" s="469"/>
      <c r="BMZ786" s="469"/>
      <c r="BNA786" s="23" t="s">
        <v>153</v>
      </c>
      <c r="BNB786" s="18"/>
      <c r="BNC786" s="30" t="s">
        <v>152</v>
      </c>
    </row>
    <row r="787" spans="1706:1719" ht="13.2" x14ac:dyDescent="0.25">
      <c r="BMP787" s="18" t="s">
        <v>71</v>
      </c>
      <c r="BMQ787" s="18"/>
      <c r="BMR787" s="18"/>
      <c r="BMS787" s="18"/>
      <c r="BMT787" s="22"/>
      <c r="BMU787" s="18"/>
      <c r="BMV787" s="18"/>
      <c r="BMW787" s="29" t="s">
        <v>151</v>
      </c>
      <c r="BMX787" s="29" t="s">
        <v>150</v>
      </c>
      <c r="BMY787" s="29" t="s">
        <v>149</v>
      </c>
      <c r="BMZ787" s="29" t="s">
        <v>148</v>
      </c>
      <c r="BNA787" s="29" t="s">
        <v>147</v>
      </c>
      <c r="BNB787" s="18"/>
      <c r="BNC787" s="28" t="s">
        <v>146</v>
      </c>
    </row>
    <row r="788" spans="1706:1719" ht="13.2" x14ac:dyDescent="0.25">
      <c r="BMP788" s="18" t="s">
        <v>70</v>
      </c>
      <c r="BMQ788" s="18"/>
      <c r="BMR788" s="18"/>
      <c r="BMS788" s="18"/>
      <c r="BMT788" s="22"/>
      <c r="BMU788" s="18"/>
      <c r="BMV788" s="18"/>
      <c r="BMW788" s="27" t="s">
        <v>145</v>
      </c>
      <c r="BMX788" s="27" t="s">
        <v>144</v>
      </c>
      <c r="BMY788" s="27" t="s">
        <v>143</v>
      </c>
      <c r="BMZ788" s="27" t="s">
        <v>52</v>
      </c>
      <c r="BNA788" s="27" t="s">
        <v>142</v>
      </c>
      <c r="BNB788" s="18"/>
      <c r="BNC788" s="25" t="s">
        <v>141</v>
      </c>
    </row>
    <row r="789" spans="1706:1719" ht="13.2" x14ac:dyDescent="0.25">
      <c r="BMP789" s="18" t="s">
        <v>69</v>
      </c>
      <c r="BMQ789" s="18"/>
      <c r="BMR789" s="18"/>
      <c r="BMS789" s="18"/>
      <c r="BMT789" s="18"/>
      <c r="BMU789" s="18"/>
      <c r="BMV789" s="18"/>
      <c r="BMW789" s="27" t="s">
        <v>140</v>
      </c>
      <c r="BMX789" s="27" t="s">
        <v>139</v>
      </c>
      <c r="BMY789" s="27" t="s">
        <v>138</v>
      </c>
      <c r="BMZ789" s="27" t="s">
        <v>51</v>
      </c>
      <c r="BNA789" s="27" t="s">
        <v>40</v>
      </c>
      <c r="BNB789" s="18"/>
      <c r="BNC789" s="25" t="s">
        <v>137</v>
      </c>
    </row>
    <row r="790" spans="1706:1719" ht="13.2" x14ac:dyDescent="0.25">
      <c r="BMP790" s="18" t="s">
        <v>68</v>
      </c>
      <c r="BMQ790" s="18"/>
      <c r="BMR790" s="18"/>
      <c r="BMS790" s="18"/>
      <c r="BMT790" s="18"/>
      <c r="BMU790" s="18"/>
      <c r="BMV790" s="18"/>
      <c r="BMW790" s="27" t="s">
        <v>136</v>
      </c>
      <c r="BMX790" s="27" t="s">
        <v>135</v>
      </c>
      <c r="BMY790" s="27" t="s">
        <v>41</v>
      </c>
      <c r="BMZ790" s="27"/>
      <c r="BNA790" s="27" t="s">
        <v>134</v>
      </c>
      <c r="BNB790" s="18"/>
      <c r="BNC790" s="25" t="s">
        <v>133</v>
      </c>
    </row>
    <row r="791" spans="1706:1719" ht="13.2" x14ac:dyDescent="0.25">
      <c r="BMP791" s="18" t="s">
        <v>0</v>
      </c>
      <c r="BMQ791" s="18"/>
      <c r="BMR791" s="18"/>
      <c r="BMS791" s="18"/>
      <c r="BMT791" s="18"/>
      <c r="BMU791" s="18"/>
      <c r="BMV791" s="18"/>
      <c r="BMW791" s="27" t="s">
        <v>75</v>
      </c>
      <c r="BMX791" s="27"/>
      <c r="BMY791" s="27"/>
      <c r="BMZ791" s="27"/>
      <c r="BNA791" s="27" t="s">
        <v>132</v>
      </c>
      <c r="BNB791" s="18"/>
      <c r="BNC791" s="25" t="s">
        <v>131</v>
      </c>
    </row>
    <row r="792" spans="1706:1719" ht="13.2" x14ac:dyDescent="0.25">
      <c r="BMP792" s="18"/>
      <c r="BMQ792" s="18"/>
      <c r="BMR792" s="18"/>
      <c r="BMS792" s="18"/>
      <c r="BMT792" s="18"/>
      <c r="BMU792" s="18"/>
      <c r="BMV792" s="18"/>
      <c r="BMW792" s="27" t="s">
        <v>74</v>
      </c>
      <c r="BMX792" s="27"/>
      <c r="BMY792" s="27"/>
      <c r="BMZ792" s="27"/>
      <c r="BNA792" s="27"/>
      <c r="BNB792" s="18"/>
      <c r="BNC792" s="25" t="s">
        <v>130</v>
      </c>
    </row>
    <row r="793" spans="1706:1719" ht="13.2" x14ac:dyDescent="0.25">
      <c r="BMP793" s="18"/>
      <c r="BMQ793" s="18"/>
      <c r="BMR793" s="18"/>
      <c r="BMS793" s="18"/>
      <c r="BMT793" s="18"/>
      <c r="BMU793" s="18"/>
      <c r="BMV793" s="18"/>
      <c r="BMW793" s="27" t="s">
        <v>129</v>
      </c>
      <c r="BMX793" s="27"/>
      <c r="BMY793" s="27"/>
      <c r="BMZ793" s="27"/>
      <c r="BNA793" s="27"/>
      <c r="BNB793" s="18"/>
      <c r="BNC793" s="25" t="s">
        <v>128</v>
      </c>
    </row>
    <row r="794" spans="1706:1719" ht="13.2" x14ac:dyDescent="0.25">
      <c r="BMP794" s="18"/>
      <c r="BMQ794" s="18"/>
      <c r="BMR794" s="18"/>
      <c r="BMS794" s="18"/>
      <c r="BMT794" s="18"/>
      <c r="BMU794" s="18"/>
      <c r="BMV794" s="18"/>
      <c r="BMW794" s="27" t="s">
        <v>127</v>
      </c>
      <c r="BMX794" s="27"/>
      <c r="BMY794" s="27"/>
      <c r="BMZ794" s="27"/>
      <c r="BNA794" s="27"/>
      <c r="BNB794" s="18"/>
      <c r="BNC794" s="25" t="s">
        <v>126</v>
      </c>
    </row>
    <row r="795" spans="1706:1719" ht="13.2" x14ac:dyDescent="0.25">
      <c r="BMP795" s="18"/>
      <c r="BMQ795" s="18"/>
      <c r="BMR795" s="18"/>
      <c r="BMS795" s="18"/>
      <c r="BMT795" s="18"/>
      <c r="BMU795" s="18"/>
      <c r="BMV795" s="18"/>
      <c r="BMW795" s="27" t="s">
        <v>125</v>
      </c>
      <c r="BMX795" s="27"/>
      <c r="BMY795" s="27"/>
      <c r="BMZ795" s="27"/>
      <c r="BNA795" s="27"/>
      <c r="BNB795" s="18"/>
      <c r="BNC795" s="25" t="s">
        <v>124</v>
      </c>
    </row>
    <row r="796" spans="1706:1719" ht="13.2" x14ac:dyDescent="0.25">
      <c r="BMP796" s="18"/>
      <c r="BMQ796" s="18"/>
      <c r="BMR796" s="18"/>
      <c r="BMS796" s="18"/>
      <c r="BMT796" s="18"/>
      <c r="BMU796" s="18"/>
      <c r="BMV796" s="18"/>
      <c r="BMW796" s="27" t="s">
        <v>123</v>
      </c>
      <c r="BMX796" s="27"/>
      <c r="BMY796" s="27"/>
      <c r="BMZ796" s="27"/>
      <c r="BNA796" s="27"/>
      <c r="BNB796" s="18"/>
      <c r="BNC796" s="25" t="s">
        <v>122</v>
      </c>
    </row>
    <row r="797" spans="1706:1719" ht="13.2" x14ac:dyDescent="0.25">
      <c r="BMP797" s="18"/>
      <c r="BMQ797" s="18"/>
      <c r="BMR797" s="18"/>
      <c r="BMS797" s="18"/>
      <c r="BMT797" s="18"/>
      <c r="BMU797" s="18"/>
      <c r="BMV797" s="18"/>
      <c r="BMW797" s="18" t="s">
        <v>72</v>
      </c>
      <c r="BMX797" s="18"/>
      <c r="BMY797" s="27"/>
      <c r="BMZ797" s="27"/>
      <c r="BNA797" s="20"/>
      <c r="BNB797" s="18"/>
      <c r="BNC797" s="25" t="s">
        <v>121</v>
      </c>
    </row>
    <row r="798" spans="1706:1719" ht="13.2" x14ac:dyDescent="0.25">
      <c r="BMP798" s="18"/>
      <c r="BMQ798" s="18"/>
      <c r="BMR798" s="18"/>
      <c r="BMS798" s="18"/>
      <c r="BMT798" s="18"/>
      <c r="BMU798" s="18"/>
      <c r="BMV798" s="18"/>
      <c r="BMW798" s="18" t="s">
        <v>71</v>
      </c>
      <c r="BMX798" s="18"/>
      <c r="BMY798" s="27"/>
      <c r="BMZ798" s="27"/>
      <c r="BNA798" s="20"/>
      <c r="BNB798" s="18"/>
      <c r="BNC798" s="25" t="s">
        <v>120</v>
      </c>
    </row>
    <row r="799" spans="1706:1719" ht="13.2" x14ac:dyDescent="0.25">
      <c r="BMP799" s="18"/>
      <c r="BMQ799" s="18"/>
      <c r="BMR799" s="18"/>
      <c r="BMS799" s="18"/>
      <c r="BMT799" s="18"/>
      <c r="BMU799" s="18"/>
      <c r="BMV799" s="18"/>
      <c r="BMW799" s="18" t="s">
        <v>70</v>
      </c>
      <c r="BMX799" s="27"/>
      <c r="BMY799" s="27"/>
      <c r="BMZ799" s="27"/>
      <c r="BNA799" s="20"/>
      <c r="BNB799" s="18"/>
      <c r="BNC799" s="25" t="s">
        <v>119</v>
      </c>
    </row>
    <row r="800" spans="1706:1719" ht="13.2" x14ac:dyDescent="0.25">
      <c r="BMP800" s="18"/>
      <c r="BMQ800" s="18"/>
      <c r="BMR800" s="18"/>
      <c r="BMS800" s="18"/>
      <c r="BMT800" s="18"/>
      <c r="BMU800" s="18"/>
      <c r="BMV800" s="18"/>
      <c r="BMW800" s="18" t="s">
        <v>69</v>
      </c>
      <c r="BMX800" s="27"/>
      <c r="BMY800" s="27"/>
      <c r="BMZ800" s="27"/>
      <c r="BNA800" s="20"/>
      <c r="BNB800" s="18"/>
      <c r="BNC800" s="25" t="s">
        <v>118</v>
      </c>
    </row>
    <row r="801" spans="1713:1719" ht="13.2" x14ac:dyDescent="0.25">
      <c r="BMW801" s="18" t="s">
        <v>68</v>
      </c>
      <c r="BMX801" s="27"/>
      <c r="BMY801" s="27"/>
      <c r="BMZ801" s="27"/>
      <c r="BNA801" s="20"/>
      <c r="BNB801" s="18"/>
      <c r="BNC801" s="25" t="s">
        <v>117</v>
      </c>
    </row>
    <row r="802" spans="1713:1719" ht="13.2" x14ac:dyDescent="0.25">
      <c r="BMW802" s="18" t="s">
        <v>0</v>
      </c>
      <c r="BMX802" s="27"/>
      <c r="BMY802" s="27"/>
      <c r="BMZ802" s="27"/>
      <c r="BNA802" s="20"/>
      <c r="BNB802" s="18"/>
      <c r="BNC802" s="25" t="s">
        <v>116</v>
      </c>
    </row>
    <row r="803" spans="1713:1719" ht="13.2" x14ac:dyDescent="0.25">
      <c r="BMW803" s="18"/>
      <c r="BMX803" s="27"/>
      <c r="BMY803" s="27"/>
      <c r="BMZ803" s="27"/>
      <c r="BNA803" s="27"/>
      <c r="BNB803" s="18"/>
      <c r="BNC803" s="25" t="s">
        <v>115</v>
      </c>
    </row>
    <row r="804" spans="1713:1719" ht="13.2" x14ac:dyDescent="0.25">
      <c r="BMW804" s="18"/>
      <c r="BMX804" s="18"/>
      <c r="BMY804" s="18"/>
      <c r="BMZ804" s="18"/>
      <c r="BNA804" s="18"/>
      <c r="BNB804" s="18"/>
      <c r="BNC804" s="25" t="s">
        <v>114</v>
      </c>
    </row>
    <row r="805" spans="1713:1719" ht="13.2" x14ac:dyDescent="0.25">
      <c r="BMW805" s="18"/>
      <c r="BMX805" s="18"/>
      <c r="BMY805" s="18"/>
      <c r="BMZ805" s="18"/>
      <c r="BNA805" s="18"/>
      <c r="BNB805" s="18"/>
      <c r="BNC805" s="25" t="s">
        <v>113</v>
      </c>
    </row>
    <row r="806" spans="1713:1719" ht="13.2" x14ac:dyDescent="0.25">
      <c r="BMW806" s="18"/>
      <c r="BMX806" s="18"/>
      <c r="BMY806" s="18"/>
      <c r="BMZ806" s="18"/>
      <c r="BNA806" s="18"/>
      <c r="BNB806" s="18"/>
      <c r="BNC806" s="25" t="s">
        <v>112</v>
      </c>
    </row>
    <row r="807" spans="1713:1719" ht="13.2" x14ac:dyDescent="0.25">
      <c r="BMW807" s="18"/>
      <c r="BMX807" s="18"/>
      <c r="BMY807" s="18"/>
      <c r="BMZ807" s="18"/>
      <c r="BNA807" s="18"/>
      <c r="BNB807" s="18"/>
      <c r="BNC807" s="25" t="s">
        <v>111</v>
      </c>
    </row>
    <row r="808" spans="1713:1719" ht="13.2" x14ac:dyDescent="0.25">
      <c r="BMW808" s="18"/>
      <c r="BMX808" s="18"/>
      <c r="BMY808" s="18"/>
      <c r="BMZ808" s="18"/>
      <c r="BNA808" s="18"/>
      <c r="BNB808" s="18"/>
      <c r="BNC808" s="25" t="s">
        <v>110</v>
      </c>
    </row>
    <row r="809" spans="1713:1719" ht="13.2" x14ac:dyDescent="0.25">
      <c r="BMW809" s="18"/>
      <c r="BMX809" s="18"/>
      <c r="BMY809" s="18"/>
      <c r="BMZ809" s="18"/>
      <c r="BNA809" s="18"/>
      <c r="BNB809" s="18"/>
      <c r="BNC809" s="25" t="s">
        <v>109</v>
      </c>
    </row>
    <row r="810" spans="1713:1719" ht="13.2" x14ac:dyDescent="0.25">
      <c r="BMW810" s="18"/>
      <c r="BMX810" s="18"/>
      <c r="BMY810" s="18"/>
      <c r="BMZ810" s="18"/>
      <c r="BNA810" s="18"/>
      <c r="BNB810" s="18"/>
      <c r="BNC810" s="25" t="s">
        <v>108</v>
      </c>
    </row>
    <row r="811" spans="1713:1719" ht="13.2" x14ac:dyDescent="0.25">
      <c r="BMW811" s="18"/>
      <c r="BMX811" s="18"/>
      <c r="BMY811" s="18"/>
      <c r="BMZ811" s="18"/>
      <c r="BNA811" s="18"/>
      <c r="BNB811" s="18"/>
      <c r="BNC811" s="25" t="s">
        <v>107</v>
      </c>
    </row>
    <row r="812" spans="1713:1719" ht="13.2" x14ac:dyDescent="0.25">
      <c r="BMW812" s="18"/>
      <c r="BMX812" s="18"/>
      <c r="BMY812" s="18"/>
      <c r="BMZ812" s="18"/>
      <c r="BNA812" s="18"/>
      <c r="BNB812" s="18"/>
      <c r="BNC812" s="25" t="s">
        <v>106</v>
      </c>
    </row>
    <row r="813" spans="1713:1719" ht="13.2" x14ac:dyDescent="0.25">
      <c r="BMW813" s="18"/>
      <c r="BMX813" s="18"/>
      <c r="BMY813" s="18"/>
      <c r="BMZ813" s="18"/>
      <c r="BNA813" s="18"/>
      <c r="BNB813" s="18"/>
      <c r="BNC813" s="25" t="s">
        <v>105</v>
      </c>
    </row>
    <row r="814" spans="1713:1719" ht="13.2" x14ac:dyDescent="0.25">
      <c r="BMW814" s="18"/>
      <c r="BMX814" s="18"/>
      <c r="BMY814" s="18"/>
      <c r="BMZ814" s="18"/>
      <c r="BNA814" s="18"/>
      <c r="BNB814" s="18"/>
      <c r="BNC814" s="25" t="s">
        <v>104</v>
      </c>
    </row>
    <row r="815" spans="1713:1719" ht="13.2" x14ac:dyDescent="0.25">
      <c r="BMW815" s="18"/>
      <c r="BMX815" s="18"/>
      <c r="BMY815" s="18"/>
      <c r="BMZ815" s="18"/>
      <c r="BNA815" s="18"/>
      <c r="BNB815" s="18"/>
      <c r="BNC815" s="25" t="s">
        <v>103</v>
      </c>
    </row>
    <row r="816" spans="1713:1719" ht="13.2" x14ac:dyDescent="0.25">
      <c r="BMW816" s="18"/>
      <c r="BMX816" s="18"/>
      <c r="BMY816" s="18"/>
      <c r="BMZ816" s="18"/>
      <c r="BNA816" s="18"/>
      <c r="BNB816" s="18"/>
      <c r="BNC816" s="25" t="s">
        <v>102</v>
      </c>
    </row>
    <row r="817" spans="1719:1725" ht="13.2" x14ac:dyDescent="0.25">
      <c r="BNC817" s="26" t="s">
        <v>101</v>
      </c>
      <c r="BND817" s="18"/>
      <c r="BNE817" s="18"/>
      <c r="BNF817" s="18"/>
      <c r="BNG817" s="18"/>
      <c r="BNH817" s="18"/>
      <c r="BNI817" s="18"/>
    </row>
    <row r="818" spans="1719:1725" ht="13.2" x14ac:dyDescent="0.25">
      <c r="BNC818" s="25" t="s">
        <v>100</v>
      </c>
      <c r="BND818" s="18"/>
      <c r="BNE818" s="18"/>
      <c r="BNF818" s="18"/>
      <c r="BNG818" s="18"/>
      <c r="BNH818" s="18"/>
      <c r="BNI818" s="18"/>
    </row>
    <row r="819" spans="1719:1725" ht="13.2" x14ac:dyDescent="0.25">
      <c r="BNC819" s="25" t="s">
        <v>99</v>
      </c>
      <c r="BND819" s="18"/>
      <c r="BNE819" s="18"/>
      <c r="BNF819" s="18"/>
      <c r="BNG819" s="18"/>
      <c r="BNH819" s="18"/>
      <c r="BNI819" s="18"/>
    </row>
    <row r="820" spans="1719:1725" ht="13.2" x14ac:dyDescent="0.25">
      <c r="BNC820" s="25" t="s">
        <v>98</v>
      </c>
      <c r="BND820" s="18"/>
      <c r="BNE820" s="18"/>
      <c r="BNF820" s="18"/>
      <c r="BNG820" s="18"/>
      <c r="BNH820" s="18"/>
      <c r="BNI820" s="18"/>
    </row>
    <row r="821" spans="1719:1725" ht="13.2" x14ac:dyDescent="0.25">
      <c r="BNC821" s="25" t="s">
        <v>97</v>
      </c>
      <c r="BND821" s="18"/>
      <c r="BNE821" s="18"/>
      <c r="BNF821" s="18"/>
      <c r="BNG821" s="18"/>
      <c r="BNH821" s="18"/>
      <c r="BNI821" s="18"/>
    </row>
    <row r="822" spans="1719:1725" ht="13.2" x14ac:dyDescent="0.25">
      <c r="BNC822" s="18"/>
      <c r="BND822" s="18"/>
      <c r="BNE822" s="18"/>
      <c r="BNF822" s="18"/>
      <c r="BNG822" s="18"/>
      <c r="BNH822" s="18"/>
      <c r="BNI822" s="18"/>
    </row>
    <row r="823" spans="1719:1725" ht="13.2" x14ac:dyDescent="0.25">
      <c r="BNC823" s="18"/>
      <c r="BND823" s="18"/>
      <c r="BNE823" s="18"/>
      <c r="BNF823" s="18"/>
      <c r="BNG823" s="18"/>
      <c r="BNH823" s="18"/>
      <c r="BNI823" s="18"/>
    </row>
    <row r="824" spans="1719:1725" ht="13.2" x14ac:dyDescent="0.25">
      <c r="BNC824" s="18"/>
      <c r="BND824" s="18"/>
      <c r="BNE824" s="18" t="s">
        <v>54</v>
      </c>
      <c r="BNF824" s="18"/>
      <c r="BNG824" s="18"/>
      <c r="BNH824" s="18"/>
      <c r="BNI824" s="18"/>
    </row>
    <row r="825" spans="1719:1725" ht="13.2" x14ac:dyDescent="0.25">
      <c r="BNC825" s="18"/>
      <c r="BND825" s="18"/>
      <c r="BNE825" s="18" t="s">
        <v>53</v>
      </c>
      <c r="BNF825" s="18"/>
      <c r="BNG825" s="18"/>
      <c r="BNH825" s="18"/>
      <c r="BNI825" s="18"/>
    </row>
    <row r="826" spans="1719:1725" ht="13.2" x14ac:dyDescent="0.25">
      <c r="BNC826" s="18"/>
      <c r="BND826" s="18"/>
      <c r="BNE826" s="18"/>
      <c r="BNF826" s="18"/>
      <c r="BNG826" s="18"/>
      <c r="BNH826" s="18"/>
      <c r="BNI826" s="18"/>
    </row>
    <row r="827" spans="1719:1725" ht="13.2" x14ac:dyDescent="0.25">
      <c r="BNC827" s="18"/>
      <c r="BND827" s="18"/>
      <c r="BNE827" s="18"/>
      <c r="BNF827" s="18"/>
      <c r="BNG827" s="18" t="s">
        <v>66</v>
      </c>
      <c r="BNH827" s="18"/>
      <c r="BNI827" s="18"/>
    </row>
    <row r="828" spans="1719:1725" ht="13.2" x14ac:dyDescent="0.25">
      <c r="BNC828" s="18"/>
      <c r="BND828" s="18"/>
      <c r="BNE828" s="18"/>
      <c r="BNF828" s="18"/>
      <c r="BNG828" s="18" t="s">
        <v>65</v>
      </c>
      <c r="BNH828" s="18"/>
      <c r="BNI828" s="18"/>
    </row>
    <row r="829" spans="1719:1725" ht="13.2" x14ac:dyDescent="0.25">
      <c r="BNC829" s="18"/>
      <c r="BND829" s="18"/>
      <c r="BNE829" s="18"/>
      <c r="BNF829" s="18"/>
      <c r="BNG829" s="18" t="s">
        <v>64</v>
      </c>
      <c r="BNH829" s="18"/>
      <c r="BNI829" s="18"/>
    </row>
    <row r="830" spans="1719:1725" ht="13.2" x14ac:dyDescent="0.25">
      <c r="BNC830" s="18"/>
      <c r="BND830" s="18"/>
      <c r="BNE830" s="18"/>
      <c r="BNF830" s="18"/>
      <c r="BNG830" s="18" t="s">
        <v>63</v>
      </c>
      <c r="BNH830" s="18"/>
      <c r="BNI830" s="18"/>
    </row>
    <row r="831" spans="1719:1725" ht="13.2" x14ac:dyDescent="0.25">
      <c r="BNC831" s="18"/>
      <c r="BND831" s="18"/>
      <c r="BNE831" s="18"/>
      <c r="BNF831" s="18"/>
      <c r="BNG831" s="18"/>
      <c r="BNH831" s="18"/>
      <c r="BNI831" s="18"/>
    </row>
    <row r="832" spans="1719:1725" ht="13.2" x14ac:dyDescent="0.25">
      <c r="BNC832" s="18"/>
      <c r="BND832" s="18"/>
      <c r="BNE832" s="18"/>
      <c r="BNF832" s="18"/>
      <c r="BNG832" s="18"/>
      <c r="BNH832" s="18"/>
      <c r="BNI832" s="18" t="s">
        <v>96</v>
      </c>
    </row>
    <row r="833" spans="1725:1728" ht="13.2" x14ac:dyDescent="0.25">
      <c r="BNI833" s="18" t="s">
        <v>95</v>
      </c>
      <c r="BNJ833" s="18"/>
      <c r="BNK833" s="18"/>
      <c r="BNL833" s="18"/>
    </row>
    <row r="834" spans="1725:1728" ht="13.2" x14ac:dyDescent="0.25">
      <c r="BNI834" s="18" t="s">
        <v>94</v>
      </c>
      <c r="BNJ834" s="18"/>
      <c r="BNK834" s="18"/>
      <c r="BNL834" s="18"/>
    </row>
    <row r="835" spans="1725:1728" ht="13.2" x14ac:dyDescent="0.25">
      <c r="BNI835" s="18"/>
      <c r="BNJ835" s="18"/>
      <c r="BNK835" s="18"/>
      <c r="BNL835" s="18"/>
    </row>
    <row r="836" spans="1725:1728" ht="13.2" x14ac:dyDescent="0.25">
      <c r="BNI836" s="18"/>
      <c r="BNJ836" s="18"/>
      <c r="BNK836" s="18"/>
      <c r="BNL836" s="18"/>
    </row>
    <row r="837" spans="1725:1728" ht="13.2" x14ac:dyDescent="0.25">
      <c r="BNI837" s="18"/>
      <c r="BNJ837" s="18"/>
      <c r="BNK837" s="18"/>
      <c r="BNL837" s="8" t="s">
        <v>93</v>
      </c>
    </row>
    <row r="838" spans="1725:1728" ht="13.2" x14ac:dyDescent="0.25">
      <c r="BNI838" s="18"/>
      <c r="BNJ838" s="18"/>
      <c r="BNK838" s="18"/>
      <c r="BNL838" s="10" t="s">
        <v>92</v>
      </c>
    </row>
    <row r="839" spans="1725:1728" ht="13.2" x14ac:dyDescent="0.25">
      <c r="BNI839" s="18"/>
      <c r="BNJ839" s="18"/>
      <c r="BNK839" s="18"/>
      <c r="BNL839" s="10" t="s">
        <v>91</v>
      </c>
    </row>
    <row r="840" spans="1725:1728" ht="13.2" x14ac:dyDescent="0.25">
      <c r="BNI840" s="18"/>
      <c r="BNJ840" s="18"/>
      <c r="BNK840" s="18"/>
      <c r="BNL840" s="10" t="s">
        <v>90</v>
      </c>
    </row>
    <row r="841" spans="1725:1728" ht="13.2" x14ac:dyDescent="0.25">
      <c r="BNI841" s="18"/>
      <c r="BNJ841" s="18"/>
      <c r="BNK841" s="18"/>
      <c r="BNL841" s="10" t="s">
        <v>89</v>
      </c>
    </row>
    <row r="842" spans="1725:1728" ht="13.2" x14ac:dyDescent="0.25">
      <c r="BNI842" s="18"/>
      <c r="BNJ842" s="18"/>
      <c r="BNK842" s="18"/>
      <c r="BNL842" s="10" t="s">
        <v>88</v>
      </c>
    </row>
    <row r="843" spans="1725:1728" ht="13.2" x14ac:dyDescent="0.25">
      <c r="BNI843" s="18"/>
      <c r="BNJ843" s="18"/>
      <c r="BNK843" s="18"/>
      <c r="BNL843" s="10" t="s">
        <v>87</v>
      </c>
    </row>
    <row r="844" spans="1725:1728" ht="13.2" x14ac:dyDescent="0.25">
      <c r="BNI844" s="18"/>
      <c r="BNJ844" s="18"/>
      <c r="BNK844" s="18"/>
      <c r="BNL844" s="10" t="s">
        <v>86</v>
      </c>
    </row>
    <row r="845" spans="1725:1728" ht="13.2" x14ac:dyDescent="0.25">
      <c r="BNL845" s="10" t="s">
        <v>85</v>
      </c>
    </row>
    <row r="846" spans="1725:1728" ht="13.2" x14ac:dyDescent="0.25">
      <c r="BNL846" s="10" t="s">
        <v>84</v>
      </c>
    </row>
    <row r="847" spans="1725:1728" ht="13.2" x14ac:dyDescent="0.25">
      <c r="BNL847" s="10" t="s">
        <v>83</v>
      </c>
    </row>
    <row r="849" spans="1730:1732" x14ac:dyDescent="0.2">
      <c r="BNN849" s="8" t="s">
        <v>82</v>
      </c>
      <c r="BNO849" s="8"/>
      <c r="BNP849" s="8"/>
    </row>
    <row r="850" spans="1730:1732" x14ac:dyDescent="0.2">
      <c r="BNN850" s="8" t="s">
        <v>81</v>
      </c>
      <c r="BNO850" s="8"/>
      <c r="BNP850" s="8"/>
    </row>
    <row r="851" spans="1730:1732" x14ac:dyDescent="0.2">
      <c r="BNN851" s="8" t="s">
        <v>80</v>
      </c>
      <c r="BNO851" s="8"/>
      <c r="BNP851" s="8"/>
    </row>
    <row r="852" spans="1730:1732" x14ac:dyDescent="0.2">
      <c r="BNN852" s="8" t="s">
        <v>79</v>
      </c>
      <c r="BNO852" s="8"/>
      <c r="BNP852" s="8"/>
    </row>
    <row r="853" spans="1730:1732" x14ac:dyDescent="0.2">
      <c r="BNN853" s="8"/>
      <c r="BNO853" s="8"/>
      <c r="BNP853" s="8"/>
    </row>
    <row r="854" spans="1730:1732" x14ac:dyDescent="0.2">
      <c r="BNN854" s="8" t="s">
        <v>7</v>
      </c>
      <c r="BNO854" s="8"/>
      <c r="BNP854" s="8"/>
    </row>
    <row r="855" spans="1730:1732" ht="13.2" x14ac:dyDescent="0.25">
      <c r="BNN855" s="8"/>
      <c r="BNO855" s="8"/>
      <c r="BNP855" s="17" t="s">
        <v>78</v>
      </c>
    </row>
    <row r="856" spans="1730:1732" ht="13.2" x14ac:dyDescent="0.25">
      <c r="BNN856" s="8"/>
      <c r="BNO856" s="8"/>
      <c r="BNP856" s="10" t="s">
        <v>77</v>
      </c>
    </row>
    <row r="857" spans="1730:1732" ht="13.2" x14ac:dyDescent="0.25">
      <c r="BNN857" s="8"/>
      <c r="BNO857" s="8"/>
      <c r="BNP857" s="10" t="s">
        <v>76</v>
      </c>
    </row>
    <row r="858" spans="1730:1732" ht="13.2" x14ac:dyDescent="0.25">
      <c r="BNN858" s="8"/>
      <c r="BNO858" s="8"/>
      <c r="BNP858" s="10" t="s">
        <v>75</v>
      </c>
    </row>
    <row r="859" spans="1730:1732" ht="13.2" x14ac:dyDescent="0.25">
      <c r="BNN859" s="8"/>
      <c r="BNO859" s="8"/>
      <c r="BNP859" s="10" t="s">
        <v>74</v>
      </c>
    </row>
    <row r="860" spans="1730:1732" ht="13.2" x14ac:dyDescent="0.25">
      <c r="BNN860" s="8"/>
      <c r="BNO860" s="8"/>
      <c r="BNP860" s="10" t="s">
        <v>73</v>
      </c>
    </row>
    <row r="861" spans="1730:1732" ht="13.2" x14ac:dyDescent="0.25">
      <c r="BNN861" s="8"/>
      <c r="BNO861" s="8"/>
      <c r="BNP861" s="10" t="s">
        <v>72</v>
      </c>
    </row>
    <row r="862" spans="1730:1732" ht="13.2" x14ac:dyDescent="0.25">
      <c r="BNN862" s="8"/>
      <c r="BNO862" s="8"/>
      <c r="BNP862" s="10" t="s">
        <v>71</v>
      </c>
    </row>
    <row r="863" spans="1730:1732" ht="13.2" x14ac:dyDescent="0.25">
      <c r="BNN863" s="8"/>
      <c r="BNO863" s="8"/>
      <c r="BNP863" s="10" t="s">
        <v>70</v>
      </c>
    </row>
    <row r="864" spans="1730:1732" ht="13.2" x14ac:dyDescent="0.25">
      <c r="BNN864" s="8"/>
      <c r="BNO864" s="8"/>
      <c r="BNP864" s="10" t="s">
        <v>69</v>
      </c>
    </row>
    <row r="865" spans="1732:1736" ht="13.2" x14ac:dyDescent="0.25">
      <c r="BNP865" s="10" t="s">
        <v>68</v>
      </c>
      <c r="BNQ865" s="8"/>
      <c r="BNR865" s="8"/>
      <c r="BNS865" s="8"/>
      <c r="BNT865" s="8"/>
    </row>
    <row r="866" spans="1732:1736" ht="13.2" x14ac:dyDescent="0.25">
      <c r="BNP866" s="10" t="s">
        <v>0</v>
      </c>
      <c r="BNQ866" s="8"/>
      <c r="BNR866" s="8" t="s">
        <v>67</v>
      </c>
      <c r="BNS866" s="8"/>
      <c r="BNT866" s="8"/>
    </row>
    <row r="867" spans="1732:1736" ht="13.2" x14ac:dyDescent="0.25">
      <c r="BNP867" s="8"/>
      <c r="BNQ867" s="8"/>
      <c r="BNR867" s="10" t="s">
        <v>66</v>
      </c>
      <c r="BNS867" s="8"/>
      <c r="BNT867" s="8"/>
    </row>
    <row r="868" spans="1732:1736" ht="13.2" x14ac:dyDescent="0.25">
      <c r="BNP868" s="8"/>
      <c r="BNQ868" s="8"/>
      <c r="BNR868" s="10" t="s">
        <v>65</v>
      </c>
      <c r="BNS868" s="8"/>
      <c r="BNT868" s="8"/>
    </row>
    <row r="869" spans="1732:1736" ht="13.2" x14ac:dyDescent="0.25">
      <c r="BNP869" s="8"/>
      <c r="BNQ869" s="8"/>
      <c r="BNR869" s="10" t="s">
        <v>64</v>
      </c>
      <c r="BNS869" s="8"/>
      <c r="BNT869" s="8"/>
    </row>
    <row r="870" spans="1732:1736" ht="13.2" x14ac:dyDescent="0.25">
      <c r="BNP870" s="8"/>
      <c r="BNQ870" s="8"/>
      <c r="BNR870" s="10" t="s">
        <v>63</v>
      </c>
      <c r="BNS870" s="8"/>
      <c r="BNT870" s="8"/>
    </row>
    <row r="871" spans="1732:1736" x14ac:dyDescent="0.2">
      <c r="BNP871" s="8"/>
      <c r="BNQ871" s="8"/>
      <c r="BNR871" s="8"/>
      <c r="BNS871" s="8"/>
      <c r="BNT871" s="8"/>
    </row>
    <row r="872" spans="1732:1736" x14ac:dyDescent="0.2">
      <c r="BNP872" s="8"/>
      <c r="BNQ872" s="8"/>
      <c r="BNR872" s="8"/>
      <c r="BNS872" s="8"/>
      <c r="BNT872" s="8" t="s">
        <v>62</v>
      </c>
    </row>
    <row r="873" spans="1732:1736" ht="66" x14ac:dyDescent="0.2">
      <c r="BNP873" s="8"/>
      <c r="BNQ873" s="8"/>
      <c r="BNR873" s="8"/>
      <c r="BNS873" s="8"/>
      <c r="BNT873" s="16" t="s">
        <v>61</v>
      </c>
    </row>
    <row r="874" spans="1732:1736" ht="13.2" x14ac:dyDescent="0.2">
      <c r="BNP874" s="8"/>
      <c r="BNQ874" s="8"/>
      <c r="BNR874" s="8"/>
      <c r="BNS874" s="8"/>
      <c r="BNT874" s="15" t="s">
        <v>60</v>
      </c>
    </row>
    <row r="875" spans="1732:1736" ht="13.2" x14ac:dyDescent="0.2">
      <c r="BNP875" s="8"/>
      <c r="BNQ875" s="8"/>
      <c r="BNR875" s="8"/>
      <c r="BNS875" s="8"/>
      <c r="BNT875" s="15" t="s">
        <v>59</v>
      </c>
    </row>
    <row r="876" spans="1732:1736" ht="13.2" x14ac:dyDescent="0.2">
      <c r="BNP876" s="8"/>
      <c r="BNQ876" s="8"/>
      <c r="BNR876" s="8"/>
      <c r="BNS876" s="8"/>
      <c r="BNT876" s="15" t="s">
        <v>58</v>
      </c>
    </row>
    <row r="877" spans="1732:1736" ht="13.2" x14ac:dyDescent="0.2">
      <c r="BNP877" s="8"/>
      <c r="BNQ877" s="8"/>
      <c r="BNR877" s="8"/>
      <c r="BNS877" s="8"/>
      <c r="BNT877" s="15" t="s">
        <v>57</v>
      </c>
    </row>
    <row r="878" spans="1732:1736" ht="66" x14ac:dyDescent="0.2">
      <c r="BNP878" s="8"/>
      <c r="BNQ878" s="8"/>
      <c r="BNR878" s="8"/>
      <c r="BNS878" s="8"/>
      <c r="BNT878" s="16" t="s">
        <v>56</v>
      </c>
    </row>
    <row r="879" spans="1732:1736" ht="13.2" x14ac:dyDescent="0.2">
      <c r="BNP879" s="8"/>
      <c r="BNQ879" s="8"/>
      <c r="BNR879" s="8"/>
      <c r="BNS879" s="8"/>
      <c r="BNT879" s="15" t="s">
        <v>55</v>
      </c>
    </row>
    <row r="880" spans="1732:1736" ht="13.2" x14ac:dyDescent="0.2">
      <c r="BNP880" s="8"/>
      <c r="BNQ880" s="8"/>
      <c r="BNR880" s="8"/>
      <c r="BNS880" s="8"/>
      <c r="BNT880" s="16" t="s">
        <v>0</v>
      </c>
    </row>
    <row r="881" spans="1736:1741" ht="13.2" x14ac:dyDescent="0.2">
      <c r="BNT881" s="15" t="s">
        <v>7</v>
      </c>
      <c r="BNU881" s="8"/>
      <c r="BNV881" s="8"/>
      <c r="BNW881" s="8"/>
      <c r="BNX881" s="8"/>
      <c r="BNY881" s="8"/>
    </row>
    <row r="882" spans="1736:1741" ht="13.2" x14ac:dyDescent="0.2">
      <c r="BNT882" s="15"/>
      <c r="BNU882" s="8"/>
      <c r="BNV882" s="8"/>
      <c r="BNW882" s="8"/>
      <c r="BNX882" s="8"/>
      <c r="BNY882" s="8"/>
    </row>
    <row r="883" spans="1736:1741" ht="13.2" x14ac:dyDescent="0.25">
      <c r="BNT883" s="8"/>
      <c r="BNU883" s="8"/>
      <c r="BNV883" s="10" t="s">
        <v>54</v>
      </c>
      <c r="BNW883" s="10"/>
      <c r="BNX883" s="10"/>
      <c r="BNY883" s="10"/>
    </row>
    <row r="884" spans="1736:1741" ht="13.2" x14ac:dyDescent="0.25">
      <c r="BNT884" s="8"/>
      <c r="BNU884" s="8"/>
      <c r="BNV884" s="10" t="s">
        <v>53</v>
      </c>
      <c r="BNW884" s="10"/>
      <c r="BNX884" s="10"/>
      <c r="BNY884" s="10"/>
    </row>
    <row r="885" spans="1736:1741" ht="13.2" x14ac:dyDescent="0.25">
      <c r="BNT885" s="8"/>
      <c r="BNU885" s="8"/>
      <c r="BNV885" s="10"/>
      <c r="BNW885" s="10"/>
      <c r="BNX885" s="10"/>
      <c r="BNY885" s="10"/>
    </row>
    <row r="886" spans="1736:1741" ht="13.2" x14ac:dyDescent="0.25">
      <c r="BNT886" s="8"/>
      <c r="BNU886" s="8"/>
      <c r="BNV886" s="10"/>
      <c r="BNW886" s="10" t="s">
        <v>52</v>
      </c>
      <c r="BNX886" s="10"/>
      <c r="BNY886" s="10"/>
    </row>
    <row r="887" spans="1736:1741" ht="13.2" x14ac:dyDescent="0.25">
      <c r="BNT887" s="8"/>
      <c r="BNU887" s="8"/>
      <c r="BNV887" s="10"/>
      <c r="BNW887" s="10" t="s">
        <v>51</v>
      </c>
      <c r="BNX887" s="10"/>
      <c r="BNY887" s="10"/>
    </row>
    <row r="888" spans="1736:1741" ht="13.2" x14ac:dyDescent="0.25">
      <c r="BNT888" s="8"/>
      <c r="BNU888" s="8"/>
      <c r="BNV888" s="10"/>
      <c r="BNW888" s="10"/>
      <c r="BNX888" s="10"/>
      <c r="BNY888" s="10"/>
    </row>
    <row r="889" spans="1736:1741" ht="13.2" x14ac:dyDescent="0.25">
      <c r="BNT889" s="8"/>
      <c r="BNU889" s="8"/>
      <c r="BNV889" s="10"/>
      <c r="BNW889" s="10"/>
      <c r="BNX889" s="10"/>
      <c r="BNY889" s="10"/>
    </row>
    <row r="890" spans="1736:1741" ht="13.2" x14ac:dyDescent="0.25">
      <c r="BNT890" s="8"/>
      <c r="BNU890" s="8"/>
      <c r="BNV890" s="10"/>
      <c r="BNW890" s="10"/>
      <c r="BNX890" s="10"/>
      <c r="BNY890" s="10"/>
    </row>
    <row r="891" spans="1736:1741" ht="13.2" x14ac:dyDescent="0.25">
      <c r="BNT891" s="8"/>
      <c r="BNU891" s="8"/>
      <c r="BNV891" s="10"/>
      <c r="BNW891" s="10"/>
      <c r="BNX891" s="10"/>
      <c r="BNY891" s="10"/>
    </row>
    <row r="892" spans="1736:1741" ht="13.2" x14ac:dyDescent="0.25">
      <c r="BNT892" s="8"/>
      <c r="BNU892" s="8"/>
      <c r="BNV892" s="10"/>
      <c r="BNW892" s="10"/>
      <c r="BNX892" s="10"/>
      <c r="BNY892" s="10"/>
    </row>
    <row r="893" spans="1736:1741" ht="13.2" x14ac:dyDescent="0.25">
      <c r="BNT893" s="8"/>
      <c r="BNU893" s="8"/>
      <c r="BNV893" s="10"/>
      <c r="BNW893" s="10"/>
      <c r="BNX893" s="10"/>
      <c r="BNY893" s="10" t="s">
        <v>50</v>
      </c>
    </row>
    <row r="894" spans="1736:1741" ht="13.2" x14ac:dyDescent="0.25">
      <c r="BNT894" s="8"/>
      <c r="BNU894" s="8"/>
      <c r="BNV894" s="10"/>
      <c r="BNW894" s="10"/>
      <c r="BNX894" s="10"/>
      <c r="BNY894" s="10" t="s">
        <v>49</v>
      </c>
    </row>
    <row r="895" spans="1736:1741" ht="13.2" x14ac:dyDescent="0.25">
      <c r="BNT895" s="8"/>
      <c r="BNU895" s="8"/>
      <c r="BNV895" s="10"/>
      <c r="BNW895" s="10"/>
      <c r="BNX895" s="10"/>
      <c r="BNY895" s="10" t="s">
        <v>48</v>
      </c>
    </row>
    <row r="899" spans="1742:1745" ht="13.2" x14ac:dyDescent="0.25">
      <c r="BNZ899" s="10" t="s">
        <v>47</v>
      </c>
      <c r="BOA899" s="10"/>
      <c r="BOB899" s="10"/>
      <c r="BOC899" s="10"/>
    </row>
    <row r="900" spans="1742:1745" ht="13.2" x14ac:dyDescent="0.25">
      <c r="BNZ900" s="10" t="s">
        <v>46</v>
      </c>
      <c r="BOA900" s="10"/>
      <c r="BOB900" s="10"/>
      <c r="BOC900" s="10"/>
    </row>
    <row r="901" spans="1742:1745" ht="13.2" x14ac:dyDescent="0.25">
      <c r="BNZ901" s="10" t="s">
        <v>45</v>
      </c>
      <c r="BOA901" s="10"/>
      <c r="BOB901" s="10"/>
      <c r="BOC901" s="10"/>
    </row>
    <row r="902" spans="1742:1745" ht="13.2" x14ac:dyDescent="0.25">
      <c r="BNZ902" s="10"/>
      <c r="BOA902" s="10"/>
      <c r="BOB902" s="10"/>
      <c r="BOC902" s="10"/>
    </row>
    <row r="903" spans="1742:1745" ht="13.2" x14ac:dyDescent="0.25">
      <c r="BNZ903" s="10"/>
      <c r="BOA903" s="10"/>
      <c r="BOB903" s="10"/>
      <c r="BOC903" s="10"/>
    </row>
    <row r="904" spans="1742:1745" ht="13.2" x14ac:dyDescent="0.25">
      <c r="BNZ904" s="10"/>
      <c r="BOA904" s="10"/>
      <c r="BOB904" s="10"/>
      <c r="BOC904" s="10"/>
    </row>
    <row r="905" spans="1742:1745" ht="13.2" x14ac:dyDescent="0.25">
      <c r="BNZ905" s="10"/>
      <c r="BOA905" s="10"/>
      <c r="BOB905" s="10" t="s">
        <v>44</v>
      </c>
      <c r="BOC905" s="10"/>
    </row>
    <row r="906" spans="1742:1745" ht="13.2" x14ac:dyDescent="0.25">
      <c r="BNZ906" s="10"/>
      <c r="BOA906" s="10"/>
      <c r="BOB906" s="10" t="s">
        <v>43</v>
      </c>
      <c r="BOC906" s="10"/>
    </row>
    <row r="907" spans="1742:1745" ht="13.2" x14ac:dyDescent="0.25">
      <c r="BNZ907" s="10"/>
      <c r="BOA907" s="10"/>
      <c r="BOB907" s="10" t="s">
        <v>42</v>
      </c>
      <c r="BOC907" s="10"/>
    </row>
    <row r="908" spans="1742:1745" ht="13.2" x14ac:dyDescent="0.25">
      <c r="BNZ908" s="10"/>
      <c r="BOA908" s="10"/>
      <c r="BOB908" s="10"/>
      <c r="BOC908" s="10"/>
    </row>
    <row r="909" spans="1742:1745" ht="13.2" x14ac:dyDescent="0.25">
      <c r="BNZ909" s="10"/>
      <c r="BOA909" s="10"/>
      <c r="BOB909" s="10"/>
      <c r="BOC909" s="10" t="s">
        <v>41</v>
      </c>
    </row>
    <row r="910" spans="1742:1745" ht="13.2" x14ac:dyDescent="0.25">
      <c r="BNZ910" s="10"/>
      <c r="BOA910" s="10"/>
      <c r="BOB910" s="10"/>
      <c r="BOC910" s="10" t="s">
        <v>40</v>
      </c>
    </row>
    <row r="911" spans="1742:1745" ht="13.2" x14ac:dyDescent="0.25">
      <c r="BNZ911" s="10"/>
      <c r="BOA911" s="10"/>
      <c r="BOB911" s="10"/>
      <c r="BOC911" s="10" t="s">
        <v>39</v>
      </c>
    </row>
    <row r="913" spans="1746:1759" ht="13.2" x14ac:dyDescent="0.25">
      <c r="BOD913" s="10" t="s">
        <v>38</v>
      </c>
      <c r="BOE913" s="10"/>
      <c r="BOF913" s="8"/>
      <c r="BOG913" s="8"/>
      <c r="BOH913" s="8"/>
      <c r="BOI913" s="8"/>
      <c r="BOJ913" s="8"/>
      <c r="BOK913" s="8"/>
      <c r="BOL913" s="8"/>
      <c r="BOM913" s="8"/>
      <c r="BON913" s="8"/>
      <c r="BOO913" s="8"/>
      <c r="BOP913" s="8"/>
      <c r="BOQ913" s="8"/>
    </row>
    <row r="914" spans="1746:1759" ht="13.2" x14ac:dyDescent="0.25">
      <c r="BOD914" s="10" t="s">
        <v>37</v>
      </c>
      <c r="BOE914" s="10"/>
      <c r="BOF914" s="8"/>
      <c r="BOG914" s="8"/>
      <c r="BOH914" s="8"/>
      <c r="BOI914" s="8"/>
      <c r="BOJ914" s="8"/>
      <c r="BOK914" s="8"/>
      <c r="BOL914" s="8"/>
      <c r="BOM914" s="8"/>
      <c r="BON914" s="8"/>
      <c r="BOO914" s="8"/>
      <c r="BOP914" s="8"/>
      <c r="BOQ914" s="8"/>
    </row>
    <row r="915" spans="1746:1759" ht="13.2" x14ac:dyDescent="0.25">
      <c r="BOD915" s="10" t="s">
        <v>36</v>
      </c>
      <c r="BOE915" s="10"/>
      <c r="BOF915" s="8"/>
      <c r="BOG915" s="8"/>
      <c r="BOH915" s="8"/>
      <c r="BOI915" s="8"/>
      <c r="BOJ915" s="8"/>
      <c r="BOK915" s="8"/>
      <c r="BOL915" s="8"/>
      <c r="BOM915" s="8"/>
      <c r="BON915" s="8"/>
      <c r="BOO915" s="8"/>
      <c r="BOP915" s="8"/>
      <c r="BOQ915" s="8"/>
    </row>
    <row r="916" spans="1746:1759" ht="13.2" x14ac:dyDescent="0.25">
      <c r="BOD916" s="10"/>
      <c r="BOE916" s="10"/>
      <c r="BOF916" s="8"/>
      <c r="BOG916" s="8"/>
      <c r="BOH916" s="8"/>
      <c r="BOI916" s="8"/>
      <c r="BOJ916" s="8"/>
      <c r="BOK916" s="8"/>
      <c r="BOL916" s="8"/>
      <c r="BOM916" s="8"/>
      <c r="BON916" s="8"/>
      <c r="BOO916" s="8"/>
      <c r="BOP916" s="8"/>
      <c r="BOQ916" s="8"/>
    </row>
    <row r="917" spans="1746:1759" ht="13.2" x14ac:dyDescent="0.25">
      <c r="BOD917" s="10"/>
      <c r="BOE917" s="11" t="s">
        <v>35</v>
      </c>
      <c r="BOF917" s="8"/>
      <c r="BOG917" s="8"/>
      <c r="BOH917" s="8"/>
      <c r="BOI917" s="8"/>
      <c r="BOJ917" s="8"/>
      <c r="BOK917" s="8"/>
      <c r="BOL917" s="8"/>
      <c r="BOM917" s="8"/>
      <c r="BON917" s="8"/>
      <c r="BOO917" s="8"/>
      <c r="BOP917" s="8"/>
      <c r="BOQ917" s="8"/>
    </row>
    <row r="918" spans="1746:1759" ht="13.2" x14ac:dyDescent="0.25">
      <c r="BOD918" s="10"/>
      <c r="BOE918" s="11" t="s">
        <v>34</v>
      </c>
      <c r="BOF918" s="8"/>
      <c r="BOG918" s="8"/>
      <c r="BOH918" s="8"/>
      <c r="BOI918" s="8"/>
      <c r="BOJ918" s="8"/>
      <c r="BOK918" s="8"/>
      <c r="BOL918" s="8"/>
      <c r="BOM918" s="8"/>
      <c r="BON918" s="8"/>
      <c r="BOO918" s="8"/>
      <c r="BOP918" s="8"/>
      <c r="BOQ918" s="8"/>
    </row>
    <row r="919" spans="1746:1759" ht="13.2" x14ac:dyDescent="0.25">
      <c r="BOD919" s="10"/>
      <c r="BOE919" s="11"/>
      <c r="BOF919" s="8"/>
      <c r="BOG919" s="8"/>
      <c r="BOH919" s="8"/>
      <c r="BOI919" s="8"/>
      <c r="BOJ919" s="8"/>
      <c r="BOK919" s="8"/>
      <c r="BOL919" s="8"/>
      <c r="BOM919" s="8"/>
      <c r="BON919" s="8"/>
      <c r="BOO919" s="8"/>
      <c r="BOP919" s="8"/>
      <c r="BOQ919" s="8"/>
    </row>
    <row r="920" spans="1746:1759" x14ac:dyDescent="0.2">
      <c r="BOD920" s="8"/>
      <c r="BOE920" s="8"/>
      <c r="BOF920" s="8"/>
      <c r="BOG920" s="8"/>
      <c r="BOH920" s="8"/>
      <c r="BOI920" s="8"/>
      <c r="BOJ920" s="8"/>
      <c r="BOK920" s="8"/>
      <c r="BOL920" s="8"/>
      <c r="BOM920" s="8"/>
      <c r="BON920" s="8"/>
      <c r="BOO920" s="8"/>
      <c r="BOP920" s="8"/>
      <c r="BOQ920" s="8"/>
    </row>
    <row r="921" spans="1746:1759" x14ac:dyDescent="0.2">
      <c r="BOD921" s="8"/>
      <c r="BOE921" s="8"/>
      <c r="BOF921" s="8"/>
      <c r="BOG921" s="8"/>
      <c r="BOH921" s="8"/>
      <c r="BOI921" s="8"/>
      <c r="BOJ921" s="8"/>
      <c r="BOK921" s="8"/>
      <c r="BOL921" s="8"/>
      <c r="BOM921" s="8"/>
      <c r="BON921" s="8"/>
      <c r="BOO921" s="8"/>
      <c r="BOP921" s="8"/>
      <c r="BOQ921" s="8"/>
    </row>
    <row r="922" spans="1746:1759" ht="13.2" x14ac:dyDescent="0.25">
      <c r="BOD922" s="8"/>
      <c r="BOE922" s="8"/>
      <c r="BOF922" s="8"/>
      <c r="BOG922" s="10"/>
      <c r="BOH922" s="10"/>
      <c r="BOI922" s="10"/>
      <c r="BOJ922" s="10"/>
      <c r="BOK922" s="10"/>
      <c r="BOL922" s="10"/>
      <c r="BOM922" s="10"/>
      <c r="BON922" s="10"/>
      <c r="BOO922" s="470" t="s">
        <v>33</v>
      </c>
      <c r="BOP922" s="470"/>
      <c r="BOQ922" s="470"/>
    </row>
    <row r="923" spans="1746:1759" ht="13.2" x14ac:dyDescent="0.25">
      <c r="BOD923" s="8"/>
      <c r="BOE923" s="8"/>
      <c r="BOF923" s="8"/>
      <c r="BOG923" s="10"/>
      <c r="BOH923" s="10"/>
      <c r="BOI923" s="10"/>
      <c r="BOJ923" s="10"/>
      <c r="BOK923" s="10"/>
      <c r="BOL923" s="10"/>
      <c r="BOM923" s="9">
        <v>1</v>
      </c>
      <c r="BON923" s="9">
        <v>2</v>
      </c>
      <c r="BOO923" s="9">
        <v>3</v>
      </c>
      <c r="BOP923" s="13">
        <v>4</v>
      </c>
      <c r="BOQ923" s="13">
        <v>5</v>
      </c>
    </row>
    <row r="924" spans="1746:1759" ht="13.2" x14ac:dyDescent="0.25">
      <c r="BOD924" s="8"/>
      <c r="BOE924" s="8"/>
      <c r="BOF924" s="8"/>
      <c r="BOG924" s="10"/>
      <c r="BOH924" s="10"/>
      <c r="BOI924" s="10"/>
      <c r="BOJ924" s="10"/>
      <c r="BOK924" s="10"/>
      <c r="BOL924" s="10"/>
      <c r="BOM924" s="11" t="s">
        <v>32</v>
      </c>
      <c r="BON924" s="11" t="s">
        <v>31</v>
      </c>
      <c r="BOO924" s="11" t="s">
        <v>30</v>
      </c>
      <c r="BOP924" s="11" t="s">
        <v>29</v>
      </c>
      <c r="BOQ924" s="11" t="s">
        <v>28</v>
      </c>
    </row>
    <row r="925" spans="1746:1759" ht="13.2" x14ac:dyDescent="0.25">
      <c r="BOD925" s="8"/>
      <c r="BOE925" s="8"/>
      <c r="BOF925" s="8"/>
      <c r="BOG925" s="10"/>
      <c r="BOH925" s="10"/>
      <c r="BOI925" s="10"/>
      <c r="BOJ925" s="10"/>
      <c r="BOK925" s="10"/>
      <c r="BOL925" s="10"/>
      <c r="BOM925" s="199">
        <v>0.2</v>
      </c>
      <c r="BON925" s="199">
        <v>0.4</v>
      </c>
      <c r="BOO925" s="199">
        <v>0.6</v>
      </c>
      <c r="BOP925" s="199">
        <v>0.8</v>
      </c>
      <c r="BOQ925" s="199">
        <v>1</v>
      </c>
    </row>
    <row r="926" spans="1746:1759" ht="13.2" x14ac:dyDescent="0.25">
      <c r="BOD926" s="8"/>
      <c r="BOE926" s="8"/>
      <c r="BOF926" s="8"/>
      <c r="BOG926" s="10"/>
      <c r="BOH926" s="10"/>
      <c r="BOI926" s="10"/>
      <c r="BOJ926" s="10"/>
      <c r="BOK926" s="10"/>
      <c r="BOL926" s="10"/>
      <c r="BOM926" s="9"/>
      <c r="BON926" s="9"/>
      <c r="BOO926" s="9"/>
      <c r="BOP926" s="13"/>
      <c r="BOQ926" s="13"/>
    </row>
    <row r="927" spans="1746:1759" ht="13.2" x14ac:dyDescent="0.25">
      <c r="BOD927" s="8"/>
      <c r="BOE927" s="8"/>
      <c r="BOF927" s="8"/>
      <c r="BOG927" s="464" t="s">
        <v>27</v>
      </c>
      <c r="BOH927" s="12">
        <v>5</v>
      </c>
      <c r="BOI927" s="11" t="s">
        <v>26</v>
      </c>
      <c r="BOJ927" s="199">
        <v>1</v>
      </c>
      <c r="BOK927" s="10" t="s">
        <v>25</v>
      </c>
      <c r="BOL927" s="200">
        <v>1</v>
      </c>
      <c r="BOM927" s="9" t="s">
        <v>14</v>
      </c>
      <c r="BON927" s="9" t="s">
        <v>14</v>
      </c>
      <c r="BOO927" s="9" t="s">
        <v>14</v>
      </c>
      <c r="BOP927" s="9" t="s">
        <v>14</v>
      </c>
      <c r="BOQ927" s="9" t="s">
        <v>13</v>
      </c>
    </row>
    <row r="928" spans="1746:1759" ht="13.2" x14ac:dyDescent="0.25">
      <c r="BOD928" s="8"/>
      <c r="BOE928" s="8"/>
      <c r="BOF928" s="8"/>
      <c r="BOG928" s="464"/>
      <c r="BOH928" s="12">
        <v>4</v>
      </c>
      <c r="BOI928" s="11" t="s">
        <v>24</v>
      </c>
      <c r="BOJ928" s="199">
        <v>0.8</v>
      </c>
      <c r="BOK928" s="10" t="s">
        <v>23</v>
      </c>
      <c r="BOL928" s="200">
        <v>0.8</v>
      </c>
      <c r="BOM928" s="9" t="s">
        <v>15</v>
      </c>
      <c r="BON928" s="9" t="s">
        <v>15</v>
      </c>
      <c r="BOO928" s="9" t="s">
        <v>14</v>
      </c>
      <c r="BOP928" s="9" t="s">
        <v>14</v>
      </c>
      <c r="BOQ928" s="9" t="s">
        <v>13</v>
      </c>
    </row>
    <row r="929" spans="1749:1763" ht="13.2" x14ac:dyDescent="0.25">
      <c r="BOG929" s="464"/>
      <c r="BOH929" s="12">
        <v>3</v>
      </c>
      <c r="BOI929" s="11" t="s">
        <v>22</v>
      </c>
      <c r="BOJ929" s="199">
        <v>0.6</v>
      </c>
      <c r="BOK929" s="10" t="s">
        <v>21</v>
      </c>
      <c r="BOL929" s="200">
        <v>0.6</v>
      </c>
      <c r="BOM929" s="9" t="s">
        <v>15</v>
      </c>
      <c r="BON929" s="9" t="s">
        <v>15</v>
      </c>
      <c r="BOO929" s="9" t="s">
        <v>15</v>
      </c>
      <c r="BOP929" s="9" t="s">
        <v>14</v>
      </c>
      <c r="BOQ929" s="9" t="s">
        <v>13</v>
      </c>
      <c r="BOR929" s="8"/>
      <c r="BOS929" s="8"/>
    </row>
    <row r="930" spans="1749:1763" ht="13.2" x14ac:dyDescent="0.25">
      <c r="BOG930" s="464"/>
      <c r="BOH930" s="12">
        <v>2</v>
      </c>
      <c r="BOI930" s="11" t="s">
        <v>20</v>
      </c>
      <c r="BOJ930" s="199">
        <v>0.4</v>
      </c>
      <c r="BOK930" s="10" t="s">
        <v>19</v>
      </c>
      <c r="BOL930" s="200">
        <v>0.4</v>
      </c>
      <c r="BOM930" s="9" t="s">
        <v>16</v>
      </c>
      <c r="BON930" s="9" t="s">
        <v>15</v>
      </c>
      <c r="BOO930" s="9" t="s">
        <v>15</v>
      </c>
      <c r="BOP930" s="9" t="s">
        <v>14</v>
      </c>
      <c r="BOQ930" s="9" t="s">
        <v>13</v>
      </c>
      <c r="BOR930" s="8"/>
      <c r="BOS930" s="8"/>
    </row>
    <row r="931" spans="1749:1763" ht="13.2" x14ac:dyDescent="0.25">
      <c r="BOG931" s="464"/>
      <c r="BOH931" s="12">
        <v>1</v>
      </c>
      <c r="BOI931" s="11" t="s">
        <v>18</v>
      </c>
      <c r="BOJ931" s="199">
        <v>0.2</v>
      </c>
      <c r="BOK931" s="10" t="s">
        <v>17</v>
      </c>
      <c r="BOL931" s="200">
        <v>0.2</v>
      </c>
      <c r="BOM931" s="9" t="s">
        <v>16</v>
      </c>
      <c r="BON931" s="9" t="s">
        <v>16</v>
      </c>
      <c r="BOO931" s="9" t="s">
        <v>15</v>
      </c>
      <c r="BOP931" s="9" t="s">
        <v>14</v>
      </c>
      <c r="BOQ931" s="9" t="s">
        <v>13</v>
      </c>
      <c r="BOR931" s="8"/>
      <c r="BOS931" s="8"/>
    </row>
    <row r="932" spans="1749:1763" x14ac:dyDescent="0.2">
      <c r="BOG932" s="8"/>
      <c r="BOH932" s="8"/>
      <c r="BOI932" s="8"/>
      <c r="BOJ932" s="8"/>
      <c r="BOK932" s="8"/>
      <c r="BOL932" s="8"/>
      <c r="BOM932" s="8"/>
      <c r="BON932" s="8"/>
      <c r="BOO932" s="8"/>
      <c r="BOP932" s="8"/>
      <c r="BOQ932" s="8"/>
      <c r="BOR932" s="8"/>
      <c r="BOS932" s="8"/>
    </row>
    <row r="933" spans="1749:1763" x14ac:dyDescent="0.2">
      <c r="BOG933" s="8"/>
      <c r="BOH933" s="8"/>
      <c r="BOI933" s="8"/>
      <c r="BOJ933" s="8"/>
      <c r="BOK933" s="8"/>
      <c r="BOL933" s="8"/>
      <c r="BOM933" s="8"/>
      <c r="BON933" s="8"/>
      <c r="BOO933" s="8"/>
      <c r="BOP933" s="8"/>
      <c r="BOQ933" s="8"/>
      <c r="BOR933" s="8"/>
      <c r="BOS933" s="8"/>
    </row>
    <row r="934" spans="1749:1763" x14ac:dyDescent="0.2">
      <c r="BOG934" s="8"/>
      <c r="BOH934" s="8"/>
      <c r="BOI934" s="8"/>
      <c r="BOJ934" s="8"/>
      <c r="BOK934" s="8"/>
      <c r="BOL934" s="8"/>
      <c r="BOM934" s="8"/>
      <c r="BON934" s="8"/>
      <c r="BOO934" s="8"/>
      <c r="BOP934" s="8"/>
      <c r="BOQ934" s="8"/>
      <c r="BOR934" s="8"/>
      <c r="BOS934" s="8" t="s">
        <v>12</v>
      </c>
    </row>
    <row r="935" spans="1749:1763" x14ac:dyDescent="0.2">
      <c r="BOG935" s="8"/>
      <c r="BOH935" s="8"/>
      <c r="BOI935" s="8"/>
      <c r="BOJ935" s="8"/>
      <c r="BOK935" s="8"/>
      <c r="BOL935" s="8"/>
      <c r="BOM935" s="8"/>
      <c r="BON935" s="8"/>
      <c r="BOO935" s="8"/>
      <c r="BOP935" s="8"/>
      <c r="BOQ935" s="8"/>
      <c r="BOR935" s="8"/>
      <c r="BOS935" s="8" t="s">
        <v>11</v>
      </c>
    </row>
    <row r="936" spans="1749:1763" x14ac:dyDescent="0.2">
      <c r="BOG936" s="8"/>
      <c r="BOH936" s="8"/>
      <c r="BOI936" s="8"/>
      <c r="BOJ936" s="8"/>
      <c r="BOK936" s="8"/>
      <c r="BOL936" s="8"/>
      <c r="BOM936" s="8"/>
      <c r="BON936" s="8"/>
      <c r="BOO936" s="8"/>
      <c r="BOP936" s="8"/>
      <c r="BOQ936" s="8"/>
      <c r="BOR936" s="8"/>
      <c r="BOS936" s="8" t="s">
        <v>10</v>
      </c>
    </row>
    <row r="937" spans="1749:1763" x14ac:dyDescent="0.2">
      <c r="BOG937" s="8"/>
      <c r="BOH937" s="8"/>
      <c r="BOI937" s="8"/>
      <c r="BOJ937" s="8"/>
      <c r="BOK937" s="8"/>
      <c r="BOL937" s="8"/>
      <c r="BOM937" s="8"/>
      <c r="BON937" s="8"/>
      <c r="BOO937" s="8"/>
      <c r="BOP937" s="8"/>
      <c r="BOQ937" s="8"/>
      <c r="BOR937" s="8"/>
      <c r="BOS937" s="8" t="s">
        <v>9</v>
      </c>
    </row>
    <row r="938" spans="1749:1763" x14ac:dyDescent="0.2">
      <c r="BOG938" s="8"/>
      <c r="BOH938" s="8"/>
      <c r="BOI938" s="8"/>
      <c r="BOJ938" s="8"/>
      <c r="BOK938" s="8"/>
      <c r="BOL938" s="8"/>
      <c r="BOM938" s="8"/>
      <c r="BON938" s="8"/>
      <c r="BOO938" s="8"/>
      <c r="BOP938" s="8"/>
      <c r="BOQ938" s="8"/>
      <c r="BOR938" s="8"/>
      <c r="BOS938" s="8" t="s">
        <v>8</v>
      </c>
    </row>
    <row r="939" spans="1749:1763" x14ac:dyDescent="0.2">
      <c r="BOG939" s="8"/>
      <c r="BOH939" s="8"/>
      <c r="BOI939" s="8"/>
      <c r="BOJ939" s="8"/>
      <c r="BOK939" s="8"/>
      <c r="BOL939" s="8"/>
      <c r="BOM939" s="8"/>
      <c r="BON939" s="8"/>
      <c r="BOO939" s="8"/>
      <c r="BOP939" s="8"/>
      <c r="BOQ939" s="8"/>
      <c r="BOR939" s="8"/>
      <c r="BOS939" s="8" t="s">
        <v>7</v>
      </c>
    </row>
    <row r="942" spans="1749:1763" x14ac:dyDescent="0.2">
      <c r="BOU942" s="7" t="s">
        <v>6</v>
      </c>
    </row>
    <row r="943" spans="1749:1763" x14ac:dyDescent="0.2">
      <c r="BOU943" s="6" t="s">
        <v>5</v>
      </c>
    </row>
    <row r="944" spans="1749:1763" ht="20.399999999999999" x14ac:dyDescent="0.2">
      <c r="BOU944" s="6" t="s">
        <v>4</v>
      </c>
    </row>
    <row r="945" spans="1763:1763" x14ac:dyDescent="0.2">
      <c r="BOU945" s="6" t="s">
        <v>3</v>
      </c>
    </row>
    <row r="946" spans="1763:1763" x14ac:dyDescent="0.2">
      <c r="BOU946" s="6" t="s">
        <v>2</v>
      </c>
    </row>
    <row r="947" spans="1763:1763" x14ac:dyDescent="0.2">
      <c r="BOU947" s="6" t="s">
        <v>1</v>
      </c>
    </row>
    <row r="948" spans="1763:1763" x14ac:dyDescent="0.2">
      <c r="BOU948" s="1" t="s">
        <v>0</v>
      </c>
    </row>
  </sheetData>
  <mergeCells count="20">
    <mergeCell ref="B7:H7"/>
    <mergeCell ref="J7:AB7"/>
    <mergeCell ref="B1:I1"/>
    <mergeCell ref="J1:K4"/>
    <mergeCell ref="B2:I2"/>
    <mergeCell ref="C3:H3"/>
    <mergeCell ref="C4:H4"/>
    <mergeCell ref="E5:G5"/>
    <mergeCell ref="I5:N5"/>
    <mergeCell ref="BOO922:BOQ922"/>
    <mergeCell ref="O5:P5"/>
    <mergeCell ref="Q5:R5"/>
    <mergeCell ref="U5:V5"/>
    <mergeCell ref="W5:X5"/>
    <mergeCell ref="BOG927:BOG931"/>
    <mergeCell ref="AC7:AH7"/>
    <mergeCell ref="AI7:AL7"/>
    <mergeCell ref="BLW672:BLY672"/>
    <mergeCell ref="BLQ676:BLQ680"/>
    <mergeCell ref="BMX786:BMZ786"/>
  </mergeCells>
  <conditionalFormatting sqref="AG9:AG88">
    <cfRule type="containsText" dxfId="1174" priority="60" operator="containsText" text="BAJO">
      <formula>NOT(ISERROR(SEARCH("BAJO",AG9)))</formula>
    </cfRule>
    <cfRule type="containsText" dxfId="1173" priority="63" operator="containsText" text="EXTREMO">
      <formula>NOT(ISERROR(SEARCH("EXTREMO",AG9)))</formula>
    </cfRule>
    <cfRule type="containsText" dxfId="1172" priority="62" operator="containsText" text="ALTO">
      <formula>NOT(ISERROR(SEARCH("ALTO",AG9)))</formula>
    </cfRule>
    <cfRule type="containsText" dxfId="1171" priority="61" operator="containsText" text="MODERADO">
      <formula>NOT(ISERROR(SEARCH("MODERADO",AG9)))</formula>
    </cfRule>
  </conditionalFormatting>
  <conditionalFormatting sqref="CL9:CP88">
    <cfRule type="containsText" dxfId="1170" priority="56" operator="containsText" text="BAJO">
      <formula>NOT(ISERROR(SEARCH("BAJO",CL9)))</formula>
    </cfRule>
  </conditionalFormatting>
  <conditionalFormatting sqref="CP9:CP88">
    <cfRule type="containsText" dxfId="1169" priority="59" operator="containsText" text="EXTREMO">
      <formula>NOT(ISERROR(SEARCH("EXTREMO",CP9)))</formula>
    </cfRule>
    <cfRule type="containsText" dxfId="1168" priority="57" operator="containsText" text="MODERADO">
      <formula>NOT(ISERROR(SEARCH("MODERADO",CP9)))</formula>
    </cfRule>
    <cfRule type="containsText" dxfId="1167" priority="58" operator="containsText" text="ALTO">
      <formula>NOT(ISERROR(SEARCH("ALTO",CP9)))</formula>
    </cfRule>
  </conditionalFormatting>
  <conditionalFormatting sqref="DB9:DC10">
    <cfRule type="containsText" dxfId="1166" priority="53" operator="containsText" text="MODERADO">
      <formula>NOT(ISERROR(SEARCH("MODERADO",DB9)))</formula>
    </cfRule>
    <cfRule type="containsText" dxfId="1165" priority="54" operator="containsText" text="ALTO">
      <formula>NOT(ISERROR(SEARCH("ALTO",DB9)))</formula>
    </cfRule>
    <cfRule type="containsText" dxfId="1164" priority="55" operator="containsText" text="EXTREMO">
      <formula>NOT(ISERROR(SEARCH("EXTREMO",DB9)))</formula>
    </cfRule>
  </conditionalFormatting>
  <conditionalFormatting sqref="DB11:DC19 DJ11:DK19 DQ11:DR19 DX11:DY19 EE11:EF19 EL11:EM19 ES11:ET19 EZ11:FA19 FG11:FH19 FN11:FO19 FU11:FV19 GB11:GC19 DB33:DC88 DJ33:DK88 DQ33:DR88 DX33:DY88 EE33:EF88 EL33:EM88 ES33:ET88 EZ33:FA88 FG33:FH88 FN33:FO88 FU33:FV88 GB33:GC88">
    <cfRule type="containsText" dxfId="1163" priority="139" operator="containsText" text="ALTO">
      <formula>NOT(ISERROR(SEARCH("ALTO",DB11)))</formula>
    </cfRule>
    <cfRule type="containsText" dxfId="1162" priority="140" operator="containsText" text="EXTREMO">
      <formula>NOT(ISERROR(SEARCH("EXTREMO",DB11)))</formula>
    </cfRule>
    <cfRule type="containsText" dxfId="1161" priority="138" operator="containsText" text="MODERADO">
      <formula>NOT(ISERROR(SEARCH("MODERADO",DB11)))</formula>
    </cfRule>
  </conditionalFormatting>
  <conditionalFormatting sqref="DB20:DC32">
    <cfRule type="containsText" dxfId="1160" priority="82" operator="containsText" text="MODERADO">
      <formula>NOT(ISERROR(SEARCH("MODERADO",DB20)))</formula>
    </cfRule>
    <cfRule type="containsText" dxfId="1159" priority="83" operator="containsText" text="ALTO">
      <formula>NOT(ISERROR(SEARCH("ALTO",DB20)))</formula>
    </cfRule>
    <cfRule type="containsText" dxfId="1158" priority="84" operator="containsText" text="EXTREMO">
      <formula>NOT(ISERROR(SEARCH("EXTREMO",DB20)))</formula>
    </cfRule>
  </conditionalFormatting>
  <conditionalFormatting sqref="DJ9:DK10">
    <cfRule type="containsText" dxfId="1157" priority="14" operator="containsText" text="ALTO">
      <formula>NOT(ISERROR(SEARCH("ALTO",DJ9)))</formula>
    </cfRule>
    <cfRule type="containsText" dxfId="1156" priority="13" operator="containsText" text="MODERADO">
      <formula>NOT(ISERROR(SEARCH("MODERADO",DJ9)))</formula>
    </cfRule>
    <cfRule type="containsText" dxfId="1155" priority="15" operator="containsText" text="EXTREMO">
      <formula>NOT(ISERROR(SEARCH("EXTREMO",DJ9)))</formula>
    </cfRule>
  </conditionalFormatting>
  <conditionalFormatting sqref="DJ20:DK32">
    <cfRule type="containsText" dxfId="1154" priority="99" operator="containsText" text="EXTREMO">
      <formula>NOT(ISERROR(SEARCH("EXTREMO",DJ20)))</formula>
    </cfRule>
    <cfRule type="containsText" dxfId="1153" priority="98" operator="containsText" text="ALTO">
      <formula>NOT(ISERROR(SEARCH("ALTO",DJ20)))</formula>
    </cfRule>
    <cfRule type="containsText" dxfId="1152" priority="97" operator="containsText" text="MODERADO">
      <formula>NOT(ISERROR(SEARCH("MODERADO",DJ20)))</formula>
    </cfRule>
  </conditionalFormatting>
  <conditionalFormatting sqref="DQ9:DR10">
    <cfRule type="containsText" dxfId="1151" priority="12" operator="containsText" text="EXTREMO">
      <formula>NOT(ISERROR(SEARCH("EXTREMO",DQ9)))</formula>
    </cfRule>
    <cfRule type="containsText" dxfId="1150" priority="11" operator="containsText" text="ALTO">
      <formula>NOT(ISERROR(SEARCH("ALTO",DQ9)))</formula>
    </cfRule>
    <cfRule type="containsText" dxfId="1149" priority="10" operator="containsText" text="MODERADO">
      <formula>NOT(ISERROR(SEARCH("MODERADO",DQ9)))</formula>
    </cfRule>
  </conditionalFormatting>
  <conditionalFormatting sqref="DQ20:DR32">
    <cfRule type="containsText" dxfId="1148" priority="96" operator="containsText" text="EXTREMO">
      <formula>NOT(ISERROR(SEARCH("EXTREMO",DQ20)))</formula>
    </cfRule>
    <cfRule type="containsText" dxfId="1147" priority="95" operator="containsText" text="ALTO">
      <formula>NOT(ISERROR(SEARCH("ALTO",DQ20)))</formula>
    </cfRule>
    <cfRule type="containsText" dxfId="1146" priority="94" operator="containsText" text="MODERADO">
      <formula>NOT(ISERROR(SEARCH("MODERADO",DQ20)))</formula>
    </cfRule>
  </conditionalFormatting>
  <conditionalFormatting sqref="DX9:DY10">
    <cfRule type="containsText" dxfId="1145" priority="9" operator="containsText" text="EXTREMO">
      <formula>NOT(ISERROR(SEARCH("EXTREMO",DX9)))</formula>
    </cfRule>
    <cfRule type="containsText" dxfId="1144" priority="8" operator="containsText" text="ALTO">
      <formula>NOT(ISERROR(SEARCH("ALTO",DX9)))</formula>
    </cfRule>
    <cfRule type="containsText" dxfId="1143" priority="7" operator="containsText" text="MODERADO">
      <formula>NOT(ISERROR(SEARCH("MODERADO",DX9)))</formula>
    </cfRule>
  </conditionalFormatting>
  <conditionalFormatting sqref="DX20:DY32">
    <cfRule type="containsText" dxfId="1142" priority="91" operator="containsText" text="MODERADO">
      <formula>NOT(ISERROR(SEARCH("MODERADO",DX20)))</formula>
    </cfRule>
    <cfRule type="containsText" dxfId="1141" priority="93" operator="containsText" text="EXTREMO">
      <formula>NOT(ISERROR(SEARCH("EXTREMO",DX20)))</formula>
    </cfRule>
    <cfRule type="containsText" dxfId="1140" priority="92" operator="containsText" text="ALTO">
      <formula>NOT(ISERROR(SEARCH("ALTO",DX20)))</formula>
    </cfRule>
  </conditionalFormatting>
  <conditionalFormatting sqref="EE9:EF10">
    <cfRule type="containsText" dxfId="1139" priority="6" operator="containsText" text="EXTREMO">
      <formula>NOT(ISERROR(SEARCH("EXTREMO",EE9)))</formula>
    </cfRule>
    <cfRule type="containsText" dxfId="1138" priority="5" operator="containsText" text="ALTO">
      <formula>NOT(ISERROR(SEARCH("ALTO",EE9)))</formula>
    </cfRule>
    <cfRule type="containsText" dxfId="1137" priority="4" operator="containsText" text="MODERADO">
      <formula>NOT(ISERROR(SEARCH("MODERADO",EE9)))</formula>
    </cfRule>
  </conditionalFormatting>
  <conditionalFormatting sqref="EE20:EF32">
    <cfRule type="containsText" dxfId="1136" priority="88" operator="containsText" text="MODERADO">
      <formula>NOT(ISERROR(SEARCH("MODERADO",EE20)))</formula>
    </cfRule>
    <cfRule type="containsText" dxfId="1135" priority="89" operator="containsText" text="ALTO">
      <formula>NOT(ISERROR(SEARCH("ALTO",EE20)))</formula>
    </cfRule>
    <cfRule type="containsText" dxfId="1134" priority="90" operator="containsText" text="EXTREMO">
      <formula>NOT(ISERROR(SEARCH("EXTREMO",EE20)))</formula>
    </cfRule>
  </conditionalFormatting>
  <conditionalFormatting sqref="EL9:EM10">
    <cfRule type="containsText" dxfId="1133" priority="2" operator="containsText" text="ALTO">
      <formula>NOT(ISERROR(SEARCH("ALTO",EL9)))</formula>
    </cfRule>
    <cfRule type="containsText" dxfId="1132" priority="3" operator="containsText" text="EXTREMO">
      <formula>NOT(ISERROR(SEARCH("EXTREMO",EL9)))</formula>
    </cfRule>
    <cfRule type="containsText" dxfId="1131" priority="1" operator="containsText" text="MODERADO">
      <formula>NOT(ISERROR(SEARCH("MODERADO",EL9)))</formula>
    </cfRule>
  </conditionalFormatting>
  <conditionalFormatting sqref="EL20:EM32">
    <cfRule type="containsText" dxfId="1130" priority="87" operator="containsText" text="EXTREMO">
      <formula>NOT(ISERROR(SEARCH("EXTREMO",EL20)))</formula>
    </cfRule>
    <cfRule type="containsText" dxfId="1129" priority="86" operator="containsText" text="ALTO">
      <formula>NOT(ISERROR(SEARCH("ALTO",EL20)))</formula>
    </cfRule>
    <cfRule type="containsText" dxfId="1128" priority="85" operator="containsText" text="MODERADO">
      <formula>NOT(ISERROR(SEARCH("MODERADO",EL20)))</formula>
    </cfRule>
  </conditionalFormatting>
  <conditionalFormatting sqref="ER9:EU9 EY9:FB9 FF9:FI9 FM9:FP9 FT9:FW9 GA9:GD9">
    <cfRule type="containsText" dxfId="1127" priority="137" operator="containsText" text="BAJO">
      <formula>NOT(ISERROR(SEARCH("BAJO",ER9)))</formula>
    </cfRule>
  </conditionalFormatting>
  <conditionalFormatting sqref="ER10:EU10 EY10:FB10 FF10:FI10 FM10:FP10 FT10:FW10 GA10:GD10 DI9:DL10 DP9:DS10 DW9:DZ10 ED9:EG10 EK9:EN10 DB9:DD10 DF9:DF88 DN9:DN88 DU9:DU88 EB9:EB88 EI9:EI88 EP9:EP88 EW9:EW88 FD9:FD88 FK9:FK88 FR9:FR88 FY9:FY88 GF9:GF88 GH9:GI88">
    <cfRule type="containsText" dxfId="1126" priority="52" operator="containsText" text="BAJO">
      <formula>NOT(ISERROR(SEARCH("BAJO",DB9)))</formula>
    </cfRule>
  </conditionalFormatting>
  <conditionalFormatting sqref="ER11:EU88 EY11:FB88 FF11:FI88 FM11:FP88 FT11:FW88 GA11:GD88 DI11:DL88 DP11:DS88 DW11:DZ88 ED11:EG88 EK11:EN88 DB11:DD88">
    <cfRule type="containsText" dxfId="1125" priority="118" operator="containsText" text="BAJO">
      <formula>NOT(ISERROR(SEARCH("BAJO",DB11)))</formula>
    </cfRule>
  </conditionalFormatting>
  <conditionalFormatting sqref="ES9:ET9">
    <cfRule type="containsText" dxfId="1124" priority="135" operator="containsText" text="ALTO">
      <formula>NOT(ISERROR(SEARCH("ALTO",ES9)))</formula>
    </cfRule>
    <cfRule type="containsText" dxfId="1123" priority="134" operator="containsText" text="MODERADO">
      <formula>NOT(ISERROR(SEARCH("MODERADO",ES9)))</formula>
    </cfRule>
    <cfRule type="containsText" dxfId="1122" priority="136" operator="containsText" text="EXTREMO">
      <formula>NOT(ISERROR(SEARCH("EXTREMO",ES9)))</formula>
    </cfRule>
  </conditionalFormatting>
  <conditionalFormatting sqref="ES9:ET10">
    <cfRule type="containsText" dxfId="1121" priority="51" operator="containsText" text="EXTREMO">
      <formula>NOT(ISERROR(SEARCH("EXTREMO",ES9)))</formula>
    </cfRule>
    <cfRule type="containsText" dxfId="1120" priority="50" operator="containsText" text="ALTO">
      <formula>NOT(ISERROR(SEARCH("ALTO",ES9)))</formula>
    </cfRule>
    <cfRule type="containsText" dxfId="1119" priority="49" operator="containsText" text="MODERADO">
      <formula>NOT(ISERROR(SEARCH("MODERADO",ES9)))</formula>
    </cfRule>
  </conditionalFormatting>
  <conditionalFormatting sqref="ES10:ET10">
    <cfRule type="containsText" dxfId="1118" priority="33" operator="containsText" text="EXTREMO">
      <formula>NOT(ISERROR(SEARCH("EXTREMO",ES10)))</formula>
    </cfRule>
    <cfRule type="containsText" dxfId="1117" priority="32" operator="containsText" text="ALTO">
      <formula>NOT(ISERROR(SEARCH("ALTO",ES10)))</formula>
    </cfRule>
    <cfRule type="containsText" dxfId="1116" priority="31" operator="containsText" text="MODERADO">
      <formula>NOT(ISERROR(SEARCH("MODERADO",ES10)))</formula>
    </cfRule>
  </conditionalFormatting>
  <conditionalFormatting sqref="ES20:ET32">
    <cfRule type="containsText" dxfId="1115" priority="80" operator="containsText" text="ALTO">
      <formula>NOT(ISERROR(SEARCH("ALTO",ES20)))</formula>
    </cfRule>
    <cfRule type="containsText" dxfId="1114" priority="79" operator="containsText" text="MODERADO">
      <formula>NOT(ISERROR(SEARCH("MODERADO",ES20)))</formula>
    </cfRule>
    <cfRule type="containsText" dxfId="1113" priority="81" operator="containsText" text="EXTREMO">
      <formula>NOT(ISERROR(SEARCH("EXTREMO",ES20)))</formula>
    </cfRule>
    <cfRule type="containsText" dxfId="1112" priority="115" operator="containsText" text="MODERADO">
      <formula>NOT(ISERROR(SEARCH("MODERADO",ES20)))</formula>
    </cfRule>
    <cfRule type="containsText" dxfId="1111" priority="116" operator="containsText" text="ALTO">
      <formula>NOT(ISERROR(SEARCH("ALTO",ES20)))</formula>
    </cfRule>
    <cfRule type="containsText" dxfId="1110" priority="117" operator="containsText" text="EXTREMO">
      <formula>NOT(ISERROR(SEARCH("EXTREMO",ES20)))</formula>
    </cfRule>
  </conditionalFormatting>
  <conditionalFormatting sqref="EZ9:FA9">
    <cfRule type="containsText" dxfId="1109" priority="132" operator="containsText" text="ALTO">
      <formula>NOT(ISERROR(SEARCH("ALTO",EZ9)))</formula>
    </cfRule>
    <cfRule type="containsText" dxfId="1108" priority="133" operator="containsText" text="EXTREMO">
      <formula>NOT(ISERROR(SEARCH("EXTREMO",EZ9)))</formula>
    </cfRule>
    <cfRule type="containsText" dxfId="1107" priority="131" operator="containsText" text="MODERADO">
      <formula>NOT(ISERROR(SEARCH("MODERADO",EZ9)))</formula>
    </cfRule>
  </conditionalFormatting>
  <conditionalFormatting sqref="EZ9:FA10">
    <cfRule type="containsText" dxfId="1106" priority="47" operator="containsText" text="ALTO">
      <formula>NOT(ISERROR(SEARCH("ALTO",EZ9)))</formula>
    </cfRule>
    <cfRule type="containsText" dxfId="1105" priority="46" operator="containsText" text="MODERADO">
      <formula>NOT(ISERROR(SEARCH("MODERADO",EZ9)))</formula>
    </cfRule>
    <cfRule type="containsText" dxfId="1104" priority="48" operator="containsText" text="EXTREMO">
      <formula>NOT(ISERROR(SEARCH("EXTREMO",EZ9)))</formula>
    </cfRule>
  </conditionalFormatting>
  <conditionalFormatting sqref="EZ10:FA10">
    <cfRule type="containsText" dxfId="1103" priority="29" operator="containsText" text="ALTO">
      <formula>NOT(ISERROR(SEARCH("ALTO",EZ10)))</formula>
    </cfRule>
    <cfRule type="containsText" dxfId="1102" priority="30" operator="containsText" text="EXTREMO">
      <formula>NOT(ISERROR(SEARCH("EXTREMO",EZ10)))</formula>
    </cfRule>
    <cfRule type="containsText" dxfId="1101" priority="28" operator="containsText" text="MODERADO">
      <formula>NOT(ISERROR(SEARCH("MODERADO",EZ10)))</formula>
    </cfRule>
  </conditionalFormatting>
  <conditionalFormatting sqref="EZ20:FA32">
    <cfRule type="containsText" dxfId="1100" priority="113" operator="containsText" text="ALTO">
      <formula>NOT(ISERROR(SEARCH("ALTO",EZ20)))</formula>
    </cfRule>
    <cfRule type="containsText" dxfId="1099" priority="112" operator="containsText" text="MODERADO">
      <formula>NOT(ISERROR(SEARCH("MODERADO",EZ20)))</formula>
    </cfRule>
    <cfRule type="containsText" dxfId="1098" priority="114" operator="containsText" text="EXTREMO">
      <formula>NOT(ISERROR(SEARCH("EXTREMO",EZ20)))</formula>
    </cfRule>
    <cfRule type="containsText" dxfId="1097" priority="77" operator="containsText" text="ALTO">
      <formula>NOT(ISERROR(SEARCH("ALTO",EZ20)))</formula>
    </cfRule>
    <cfRule type="containsText" dxfId="1096" priority="78" operator="containsText" text="EXTREMO">
      <formula>NOT(ISERROR(SEARCH("EXTREMO",EZ20)))</formula>
    </cfRule>
    <cfRule type="containsText" dxfId="1095" priority="76" operator="containsText" text="MODERADO">
      <formula>NOT(ISERROR(SEARCH("MODERADO",EZ20)))</formula>
    </cfRule>
  </conditionalFormatting>
  <conditionalFormatting sqref="FG9:FH9">
    <cfRule type="containsText" dxfId="1094" priority="128" operator="containsText" text="MODERADO">
      <formula>NOT(ISERROR(SEARCH("MODERADO",FG9)))</formula>
    </cfRule>
    <cfRule type="containsText" dxfId="1093" priority="129" operator="containsText" text="ALTO">
      <formula>NOT(ISERROR(SEARCH("ALTO",FG9)))</formula>
    </cfRule>
    <cfRule type="containsText" dxfId="1092" priority="130" operator="containsText" text="EXTREMO">
      <formula>NOT(ISERROR(SEARCH("EXTREMO",FG9)))</formula>
    </cfRule>
  </conditionalFormatting>
  <conditionalFormatting sqref="FG9:FH10">
    <cfRule type="containsText" dxfId="1091" priority="44" operator="containsText" text="ALTO">
      <formula>NOT(ISERROR(SEARCH("ALTO",FG9)))</formula>
    </cfRule>
    <cfRule type="containsText" dxfId="1090" priority="43" operator="containsText" text="MODERADO">
      <formula>NOT(ISERROR(SEARCH("MODERADO",FG9)))</formula>
    </cfRule>
    <cfRule type="containsText" dxfId="1089" priority="45" operator="containsText" text="EXTREMO">
      <formula>NOT(ISERROR(SEARCH("EXTREMO",FG9)))</formula>
    </cfRule>
  </conditionalFormatting>
  <conditionalFormatting sqref="FG10:FH10">
    <cfRule type="containsText" dxfId="1088" priority="25" operator="containsText" text="MODERADO">
      <formula>NOT(ISERROR(SEARCH("MODERADO",FG10)))</formula>
    </cfRule>
    <cfRule type="containsText" dxfId="1087" priority="27" operator="containsText" text="EXTREMO">
      <formula>NOT(ISERROR(SEARCH("EXTREMO",FG10)))</formula>
    </cfRule>
    <cfRule type="containsText" dxfId="1086" priority="26" operator="containsText" text="ALTO">
      <formula>NOT(ISERROR(SEARCH("ALTO",FG10)))</formula>
    </cfRule>
  </conditionalFormatting>
  <conditionalFormatting sqref="FG20:FH32">
    <cfRule type="containsText" dxfId="1085" priority="111" operator="containsText" text="EXTREMO">
      <formula>NOT(ISERROR(SEARCH("EXTREMO",FG20)))</formula>
    </cfRule>
    <cfRule type="containsText" dxfId="1084" priority="75" operator="containsText" text="EXTREMO">
      <formula>NOT(ISERROR(SEARCH("EXTREMO",FG20)))</formula>
    </cfRule>
    <cfRule type="containsText" dxfId="1083" priority="73" operator="containsText" text="MODERADO">
      <formula>NOT(ISERROR(SEARCH("MODERADO",FG20)))</formula>
    </cfRule>
    <cfRule type="containsText" dxfId="1082" priority="74" operator="containsText" text="ALTO">
      <formula>NOT(ISERROR(SEARCH("ALTO",FG20)))</formula>
    </cfRule>
    <cfRule type="containsText" dxfId="1081" priority="109" operator="containsText" text="MODERADO">
      <formula>NOT(ISERROR(SEARCH("MODERADO",FG20)))</formula>
    </cfRule>
    <cfRule type="containsText" dxfId="1080" priority="110" operator="containsText" text="ALTO">
      <formula>NOT(ISERROR(SEARCH("ALTO",FG20)))</formula>
    </cfRule>
  </conditionalFormatting>
  <conditionalFormatting sqref="FN9:FO9">
    <cfRule type="containsText" dxfId="1079" priority="125" operator="containsText" text="MODERADO">
      <formula>NOT(ISERROR(SEARCH("MODERADO",FN9)))</formula>
    </cfRule>
    <cfRule type="containsText" dxfId="1078" priority="127" operator="containsText" text="EXTREMO">
      <formula>NOT(ISERROR(SEARCH("EXTREMO",FN9)))</formula>
    </cfRule>
    <cfRule type="containsText" dxfId="1077" priority="126" operator="containsText" text="ALTO">
      <formula>NOT(ISERROR(SEARCH("ALTO",FN9)))</formula>
    </cfRule>
  </conditionalFormatting>
  <conditionalFormatting sqref="FN9:FO10">
    <cfRule type="containsText" dxfId="1076" priority="41" operator="containsText" text="ALTO">
      <formula>NOT(ISERROR(SEARCH("ALTO",FN9)))</formula>
    </cfRule>
    <cfRule type="containsText" dxfId="1075" priority="42" operator="containsText" text="EXTREMO">
      <formula>NOT(ISERROR(SEARCH("EXTREMO",FN9)))</formula>
    </cfRule>
    <cfRule type="containsText" dxfId="1074" priority="40" operator="containsText" text="MODERADO">
      <formula>NOT(ISERROR(SEARCH("MODERADO",FN9)))</formula>
    </cfRule>
  </conditionalFormatting>
  <conditionalFormatting sqref="FN10:FO10">
    <cfRule type="containsText" dxfId="1073" priority="23" operator="containsText" text="ALTO">
      <formula>NOT(ISERROR(SEARCH("ALTO",FN10)))</formula>
    </cfRule>
    <cfRule type="containsText" dxfId="1072" priority="22" operator="containsText" text="MODERADO">
      <formula>NOT(ISERROR(SEARCH("MODERADO",FN10)))</formula>
    </cfRule>
    <cfRule type="containsText" dxfId="1071" priority="24" operator="containsText" text="EXTREMO">
      <formula>NOT(ISERROR(SEARCH("EXTREMO",FN10)))</formula>
    </cfRule>
  </conditionalFormatting>
  <conditionalFormatting sqref="FN20:FO32">
    <cfRule type="containsText" dxfId="1070" priority="71" operator="containsText" text="ALTO">
      <formula>NOT(ISERROR(SEARCH("ALTO",FN20)))</formula>
    </cfRule>
    <cfRule type="containsText" dxfId="1069" priority="70" operator="containsText" text="MODERADO">
      <formula>NOT(ISERROR(SEARCH("MODERADO",FN20)))</formula>
    </cfRule>
    <cfRule type="containsText" dxfId="1068" priority="106" operator="containsText" text="MODERADO">
      <formula>NOT(ISERROR(SEARCH("MODERADO",FN20)))</formula>
    </cfRule>
    <cfRule type="containsText" dxfId="1067" priority="107" operator="containsText" text="ALTO">
      <formula>NOT(ISERROR(SEARCH("ALTO",FN20)))</formula>
    </cfRule>
    <cfRule type="containsText" dxfId="1066" priority="108" operator="containsText" text="EXTREMO">
      <formula>NOT(ISERROR(SEARCH("EXTREMO",FN20)))</formula>
    </cfRule>
    <cfRule type="containsText" dxfId="1065" priority="72" operator="containsText" text="EXTREMO">
      <formula>NOT(ISERROR(SEARCH("EXTREMO",FN20)))</formula>
    </cfRule>
  </conditionalFormatting>
  <conditionalFormatting sqref="FU9:FV9">
    <cfRule type="containsText" dxfId="1064" priority="122" operator="containsText" text="MODERADO">
      <formula>NOT(ISERROR(SEARCH("MODERADO",FU9)))</formula>
    </cfRule>
    <cfRule type="containsText" dxfId="1063" priority="124" operator="containsText" text="EXTREMO">
      <formula>NOT(ISERROR(SEARCH("EXTREMO",FU9)))</formula>
    </cfRule>
    <cfRule type="containsText" dxfId="1062" priority="123" operator="containsText" text="ALTO">
      <formula>NOT(ISERROR(SEARCH("ALTO",FU9)))</formula>
    </cfRule>
  </conditionalFormatting>
  <conditionalFormatting sqref="FU9:FV10">
    <cfRule type="containsText" dxfId="1061" priority="39" operator="containsText" text="EXTREMO">
      <formula>NOT(ISERROR(SEARCH("EXTREMO",FU9)))</formula>
    </cfRule>
    <cfRule type="containsText" dxfId="1060" priority="38" operator="containsText" text="ALTO">
      <formula>NOT(ISERROR(SEARCH("ALTO",FU9)))</formula>
    </cfRule>
    <cfRule type="containsText" dxfId="1059" priority="37" operator="containsText" text="MODERADO">
      <formula>NOT(ISERROR(SEARCH("MODERADO",FU9)))</formula>
    </cfRule>
  </conditionalFormatting>
  <conditionalFormatting sqref="FU10:FV10">
    <cfRule type="containsText" dxfId="1058" priority="21" operator="containsText" text="EXTREMO">
      <formula>NOT(ISERROR(SEARCH("EXTREMO",FU10)))</formula>
    </cfRule>
    <cfRule type="containsText" dxfId="1057" priority="20" operator="containsText" text="ALTO">
      <formula>NOT(ISERROR(SEARCH("ALTO",FU10)))</formula>
    </cfRule>
    <cfRule type="containsText" dxfId="1056" priority="19" operator="containsText" text="MODERADO">
      <formula>NOT(ISERROR(SEARCH("MODERADO",FU10)))</formula>
    </cfRule>
  </conditionalFormatting>
  <conditionalFormatting sqref="FU20:FV32">
    <cfRule type="containsText" dxfId="1055" priority="69" operator="containsText" text="EXTREMO">
      <formula>NOT(ISERROR(SEARCH("EXTREMO",FU20)))</formula>
    </cfRule>
    <cfRule type="containsText" dxfId="1054" priority="68" operator="containsText" text="ALTO">
      <formula>NOT(ISERROR(SEARCH("ALTO",FU20)))</formula>
    </cfRule>
    <cfRule type="containsText" dxfId="1053" priority="67" operator="containsText" text="MODERADO">
      <formula>NOT(ISERROR(SEARCH("MODERADO",FU20)))</formula>
    </cfRule>
    <cfRule type="containsText" dxfId="1052" priority="103" operator="containsText" text="MODERADO">
      <formula>NOT(ISERROR(SEARCH("MODERADO",FU20)))</formula>
    </cfRule>
    <cfRule type="containsText" dxfId="1051" priority="104" operator="containsText" text="ALTO">
      <formula>NOT(ISERROR(SEARCH("ALTO",FU20)))</formula>
    </cfRule>
    <cfRule type="containsText" dxfId="1050" priority="105" operator="containsText" text="EXTREMO">
      <formula>NOT(ISERROR(SEARCH("EXTREMO",FU20)))</formula>
    </cfRule>
  </conditionalFormatting>
  <conditionalFormatting sqref="GB9:GC9">
    <cfRule type="containsText" dxfId="1049" priority="119" operator="containsText" text="MODERADO">
      <formula>NOT(ISERROR(SEARCH("MODERADO",GB9)))</formula>
    </cfRule>
    <cfRule type="containsText" dxfId="1048" priority="120" operator="containsText" text="ALTO">
      <formula>NOT(ISERROR(SEARCH("ALTO",GB9)))</formula>
    </cfRule>
    <cfRule type="containsText" dxfId="1047" priority="121" operator="containsText" text="EXTREMO">
      <formula>NOT(ISERROR(SEARCH("EXTREMO",GB9)))</formula>
    </cfRule>
  </conditionalFormatting>
  <conditionalFormatting sqref="GB9:GC10">
    <cfRule type="containsText" dxfId="1046" priority="35" operator="containsText" text="ALTO">
      <formula>NOT(ISERROR(SEARCH("ALTO",GB9)))</formula>
    </cfRule>
    <cfRule type="containsText" dxfId="1045" priority="36" operator="containsText" text="EXTREMO">
      <formula>NOT(ISERROR(SEARCH("EXTREMO",GB9)))</formula>
    </cfRule>
    <cfRule type="containsText" dxfId="1044" priority="34" operator="containsText" text="MODERADO">
      <formula>NOT(ISERROR(SEARCH("MODERADO",GB9)))</formula>
    </cfRule>
  </conditionalFormatting>
  <conditionalFormatting sqref="GB10:GC10">
    <cfRule type="containsText" dxfId="1043" priority="17" operator="containsText" text="ALTO">
      <formula>NOT(ISERROR(SEARCH("ALTO",GB10)))</formula>
    </cfRule>
    <cfRule type="containsText" dxfId="1042" priority="16" operator="containsText" text="MODERADO">
      <formula>NOT(ISERROR(SEARCH("MODERADO",GB10)))</formula>
    </cfRule>
    <cfRule type="containsText" dxfId="1041" priority="18" operator="containsText" text="EXTREMO">
      <formula>NOT(ISERROR(SEARCH("EXTREMO",GB10)))</formula>
    </cfRule>
  </conditionalFormatting>
  <conditionalFormatting sqref="GB20:GC32">
    <cfRule type="containsText" dxfId="1040" priority="66" operator="containsText" text="EXTREMO">
      <formula>NOT(ISERROR(SEARCH("EXTREMO",GB20)))</formula>
    </cfRule>
    <cfRule type="containsText" dxfId="1039" priority="65" operator="containsText" text="ALTO">
      <formula>NOT(ISERROR(SEARCH("ALTO",GB20)))</formula>
    </cfRule>
    <cfRule type="containsText" dxfId="1038" priority="64" operator="containsText" text="MODERADO">
      <formula>NOT(ISERROR(SEARCH("MODERADO",GB20)))</formula>
    </cfRule>
    <cfRule type="containsText" dxfId="1037" priority="100" operator="containsText" text="MODERADO">
      <formula>NOT(ISERROR(SEARCH("MODERADO",GB20)))</formula>
    </cfRule>
    <cfRule type="containsText" dxfId="1036" priority="101" operator="containsText" text="ALTO">
      <formula>NOT(ISERROR(SEARCH("ALTO",GB20)))</formula>
    </cfRule>
    <cfRule type="containsText" dxfId="1035" priority="102" operator="containsText" text="EXTREMO">
      <formula>NOT(ISERROR(SEARCH("EXTREMO",GB20)))</formula>
    </cfRule>
  </conditionalFormatting>
  <dataValidations count="19">
    <dataValidation type="list" sqref="CI9:CI88" xr:uid="{00000000-0002-0000-0900-000000000000}">
      <formula1>IMPLEMENT</formula1>
    </dataValidation>
    <dataValidation type="list" allowBlank="1" showInputMessage="1" sqref="F9:F88" xr:uid="{00000000-0002-0000-0900-000001000000}">
      <formula1>TipoCau</formula1>
    </dataValidation>
    <dataValidation type="list" allowBlank="1" showInputMessage="1" sqref="D11:D88" xr:uid="{00000000-0002-0000-0900-000002000000}">
      <formula1>InternoExp</formula1>
    </dataValidation>
    <dataValidation type="list" allowBlank="1" showInputMessage="1" sqref="H9:H88" xr:uid="{00000000-0002-0000-0900-000003000000}">
      <formula1>TramitesSer</formula1>
    </dataValidation>
    <dataValidation type="list" allowBlank="1" showInputMessage="1" showErrorMessage="1" sqref="G9:G88" xr:uid="{00000000-0002-0000-0900-000004000000}">
      <formula1>consecuencias</formula1>
    </dataValidation>
    <dataValidation showInputMessage="1" showErrorMessage="1" errorTitle="Rechazado" error="Solo son validadas las opciones de la lista" sqref="CR33:CR88 AK9:AL88 CS9:CS88 CP9:CQ88 CU9:CV88" xr:uid="{00000000-0002-0000-0900-000005000000}"/>
    <dataValidation type="list" allowBlank="1" showInputMessage="1" sqref="D9:D10" xr:uid="{00000000-0002-0000-0900-000006000000}">
      <formula1>$BMF$705:$BMF$707</formula1>
    </dataValidation>
    <dataValidation type="list" allowBlank="1" showInputMessage="1" sqref="E24:E32 E9:E14 E17 E20 E22" xr:uid="{00000000-0002-0000-0900-000007000000}">
      <formula1>$BMH$695:$BMH$706</formula1>
    </dataValidation>
    <dataValidation type="list" allowBlank="1" showInputMessage="1" showErrorMessage="1" sqref="XAV9:XAV10 WQZ9:WQZ10 WHD9:WHD10 VXH9:VXH10 VNL9:VNL10 VDP9:VDP10 UTT9:UTT10 UJX9:UJX10 UAB9:UAB10 TQF9:TQF10 TGJ9:TGJ10 SWN9:SWN10 SMR9:SMR10 SCV9:SCV10 RSZ9:RSZ10 RJD9:RJD10 QZH9:QZH10 QPL9:QPL10 QFP9:QFP10 PVT9:PVT10 PLX9:PLX10 PCB9:PCB10 OSF9:OSF10 OIJ9:OIJ10 NYN9:NYN10 NOR9:NOR10 NEV9:NEV10 MUZ9:MUZ10 MLD9:MLD10 MBH9:MBH10 LRL9:LRL10 LHP9:LHP10 KXT9:KXT10 KNX9:KNX10 KEB9:KEB10 JUF9:JUF10 JKJ9:JKJ10 JAN9:JAN10 IQR9:IQR10 IGV9:IGV10 HWZ9:HWZ10 HND9:HND10 HDH9:HDH10 GTL9:GTL10 GJP9:GJP10 FZT9:FZT10 FPX9:FPX10 FGB9:FGB10 EWF9:EWF10 EMJ9:EMJ10 ECN9:ECN10 DSR9:DSR10 DIV9:DIV10 CYZ9:CYZ10 CPD9:CPD10 CFH9:CFH10 BVL9:BVL10 J9:AB88" xr:uid="{00000000-0002-0000-0900-000008000000}">
      <formula1>SINO</formula1>
    </dataValidation>
    <dataValidation type="whole" allowBlank="1" showInputMessage="1" showErrorMessage="1" sqref="XAG9:XAG10 WQK9:WQK10 WGO9:WGO10 VWS9:VWS10 VMW9:VMW10 VDA9:VDA10 UTE9:UTE10 UJI9:UJI10 TZM9:TZM10 TPQ9:TPQ10 TFU9:TFU10 SVY9:SVY10 SMC9:SMC10 SCG9:SCG10 RSK9:RSK10 RIO9:RIO10 QYS9:QYS10 QOW9:QOW10 QFA9:QFA10 PVE9:PVE10 PLI9:PLI10 PBM9:PBM10 ORQ9:ORQ10 OHU9:OHU10 NXY9:NXY10 NOC9:NOC10 NEG9:NEG10 MUK9:MUK10 MKO9:MKO10 MAS9:MAS10 LQW9:LQW10 LHA9:LHA10 KXE9:KXE10 KNI9:KNI10 KDM9:KDM10 JTQ9:JTQ10 JJU9:JJU10 IZY9:IZY10 IQC9:IQC10 IGG9:IGG10 HWK9:HWK10 HMO9:HMO10 HCS9:HCS10 GSW9:GSW10 GJA9:GJA10 FZE9:FZE10 FPI9:FPI10 FFM9:FFM10 EVQ9:EVQ10 ELU9:ELU10 EBY9:EBY10 DSC9:DSC10 DIG9:DIG10 CYK9:CYK10 COO9:COO10 CES9:CES10 BUW9:BUW10" xr:uid="{00000000-0002-0000-0900-000009000000}">
      <formula1>0</formula1>
      <formula2>100</formula2>
    </dataValidation>
    <dataValidation showInputMessage="1" showErrorMessage="1" sqref="XAJ9:XAN10 WQN9:WQR10 WGR9:WGV10 VWV9:VWZ10 VMZ9:VND10 VDD9:VDH10 UTH9:UTL10 UJL9:UJP10 TZP9:TZT10 TPT9:TPX10 TFX9:TGB10 SWB9:SWF10 SMF9:SMJ10 SCJ9:SCN10 RSN9:RSR10 RIR9:RIV10 QYV9:QYZ10 QOZ9:QPD10 QFD9:QFH10 PVH9:PVL10 PLL9:PLP10 PBP9:PBT10 ORT9:ORX10 OHX9:OIB10 NYB9:NYF10 NOF9:NOJ10 NEJ9:NEN10 MUN9:MUR10 MKR9:MKV10 MAV9:MAZ10 LQZ9:LRD10 LHD9:LHH10 KXH9:KXL10 KNL9:KNP10 KDP9:KDT10 JTT9:JTX10 JJX9:JKB10 JAB9:JAF10 IQF9:IQJ10 IGJ9:IGN10 HWN9:HWR10 HMR9:HMV10 HCV9:HCZ10 GSZ9:GTD10 GJD9:GJH10 FZH9:FZL10 FPL9:FPP10 FFP9:FFT10 EVT9:EVX10 ELX9:EMB10 ECB9:ECF10 DSF9:DSJ10 DIJ9:DIN10 CYN9:CYR10 COR9:COV10 CEV9:CEZ10 BUZ9:BVD10 CL9:CO88" xr:uid="{00000000-0002-0000-0900-00000A000000}"/>
    <dataValidation type="list" showInputMessage="1" showErrorMessage="1" errorTitle="Rechazado" error="Solo son validadas las opciones de la lista" sqref="XAH9:XAH10 WQL9:WQL10 WGP9:WGP10 VWT9:VWT10 VMX9:VMX10 VDB9:VDB10 UTF9:UTF10 UJJ9:UJJ10 TZN9:TZN10 TPR9:TPR10 TFV9:TFV10 SVZ9:SVZ10 SMD9:SMD10 SCH9:SCH10 RSL9:RSL10 RIP9:RIP10 QYT9:QYT10 QOX9:QOX10 QFB9:QFB10 PVF9:PVF10 PLJ9:PLJ10 PBN9:PBN10 ORR9:ORR10 OHV9:OHV10 NXZ9:NXZ10 NOD9:NOD10 NEH9:NEH10 MUL9:MUL10 MKP9:MKP10 MAT9:MAT10 LQX9:LQX10 LHB9:LHB10 KXF9:KXF10 KNJ9:KNJ10 KDN9:KDN10 JTR9:JTR10 JJV9:JJV10 IZZ9:IZZ10 IQD9:IQD10 IGH9:IGH10 HWL9:HWL10 HMP9:HMP10 HCT9:HCT10 GSX9:GSX10 GJB9:GJB10 FZF9:FZF10 FPJ9:FPJ10 FFN9:FFN10 EVR9:EVR10 ELV9:ELV10 EBZ9:EBZ10 DSD9:DSD10 DIH9:DIH10 CYL9:CYL10 COP9:COP10 CET9:CET10 BUX9:BUX10 BJ9:BJ24 BN9:BN88 BR9:BR88 BV9:BV88 BZ9:BZ88 CH9:CH88 CD9:CD88 CW9:CW88 CT9:CT88 CK9:CO88 AX9:AX88 AT9:AT88 AP9:AP88 BB9:BB88 BF9:BF88 BJ27:BJ88" xr:uid="{00000000-0002-0000-0900-00000B000000}">
      <formula1>Efecto</formula1>
    </dataValidation>
    <dataValidation type="list" allowBlank="1" showInputMessage="1" showErrorMessage="1" sqref="WZV9:WZV10 WPZ9:WPZ10 WGD9:WGD10 VWH9:VWH10 VML9:VML10 VCP9:VCP10 UST9:UST10 UIX9:UIX10 TZB9:TZB10 TPF9:TPF10 TFJ9:TFJ10 SVN9:SVN10 SLR9:SLR10 SBV9:SBV10 RRZ9:RRZ10 RID9:RID10 QYH9:QYH10 QOL9:QOL10 QEP9:QEP10 PUT9:PUT10 PKX9:PKX10 PBB9:PBB10 ORF9:ORF10 OHJ9:OHJ10 NXN9:NXN10 NNR9:NNR10 NDV9:NDV10 MTZ9:MTZ10 MKD9:MKD10 MAH9:MAH10 LQL9:LQL10 LGP9:LGP10 KWT9:KWT10 KMX9:KMX10 KDB9:KDB10 JTF9:JTF10 JJJ9:JJJ10 IZN9:IZN10 IPR9:IPR10 IFV9:IFV10 HVZ9:HVZ10 HMD9:HMD10 HCH9:HCH10 GSL9:GSL10 GIP9:GIP10 FYT9:FYT10 FOX9:FOX10 FFB9:FFB10 EVF9:EVF10 ELJ9:ELJ10 EBN9:EBN10 DRR9:DRR10 DHV9:DHV10 CXZ9:CXZ10 COD9:COD10 CEH9:CEH10 BUL9:BUL10" xr:uid="{00000000-0002-0000-0900-00000C000000}">
      <formula1>IMPACTO</formula1>
    </dataValidation>
    <dataValidation type="list" allowBlank="1" showInputMessage="1" showErrorMessage="1" sqref="WZU9:WZU10 WPY9:WPY10 WGC9:WGC10 VWG9:VWG10 VMK9:VMK10 VCO9:VCO10 USS9:USS10 UIW9:UIW10 TZA9:TZA10 TPE9:TPE10 TFI9:TFI10 SVM9:SVM10 SLQ9:SLQ10 SBU9:SBU10 RRY9:RRY10 RIC9:RIC10 QYG9:QYG10 QOK9:QOK10 QEO9:QEO10 PUS9:PUS10 PKW9:PKW10 PBA9:PBA10 ORE9:ORE10 OHI9:OHI10 NXM9:NXM10 NNQ9:NNQ10 NDU9:NDU10 MTY9:MTY10 MKC9:MKC10 MAG9:MAG10 LQK9:LQK10 LGO9:LGO10 KWS9:KWS10 KMW9:KMW10 KDA9:KDA10 JTE9:JTE10 JJI9:JJI10 IZM9:IZM10 IPQ9:IPQ10 IFU9:IFU10 HVY9:HVY10 HMC9:HMC10 HCG9:HCG10 GSK9:GSK10 GIO9:GIO10 FYS9:FYS10 FOW9:FOW10 FFA9:FFA10 EVE9:EVE10 ELI9:ELI10 EBM9:EBM10 DRQ9:DRQ10 DHU9:DHU10 CXY9:CXY10 COC9:COC10 CEG9:CEG10 BUK9:BUK10 I9:I88" xr:uid="{00000000-0002-0000-0900-00000D000000}">
      <formula1>PROBAB</formula1>
    </dataValidation>
    <dataValidation type="list" showInputMessage="1" showErrorMessage="1" sqref="BJ25:BJ26 BI9:BI24 BU9:BU88 BQ9:BQ88 CC9:CC88 BY9:BY88 CG9:CG88 CJ9:CJ88 BM9:BM88 AO9:AO88 AS9:AS88 AW9:AW88 BA9:BA88 BE9:BE88 BI27:BI88" xr:uid="{00000000-0002-0000-0900-00000E000000}">
      <formula1>TIP_CONTROL</formula1>
    </dataValidation>
    <dataValidation type="list" allowBlank="1" showInputMessage="1" sqref="E18:E19 E23 E21 E15:E16 E33:E88" xr:uid="{00000000-0002-0000-0900-00000F000000}">
      <formula1>ExternoExp</formula1>
    </dataValidation>
    <dataValidation type="list" allowBlank="1" showInputMessage="1" showErrorMessage="1" sqref="BMA684:BMA688" xr:uid="{00000000-0002-0000-0900-000010000000}">
      <formula1>TipoCausa</formula1>
    </dataValidation>
    <dataValidation type="list" showInputMessage="1" showErrorMessage="1" errorTitle="Rechazado" error="Solo son validadas las opciones de la lista" sqref="BH25:BH26 BO9:BO88 BS9:BS88 BW9:BW88 CA9:CA88 CE9:CE88 BK9:BK88 BG9:BG88 AU9:AU88 AQ9:AQ88 AM9:AM88 AY9:AY88 BC9:BC88" xr:uid="{00000000-0002-0000-0900-000011000000}">
      <formula1>FRECUENCY</formula1>
    </dataValidation>
    <dataValidation type="list" showErrorMessage="1" sqref="BI25:BI26 BH9:BH24 BL9:BL88 BP9:BP88 BT9:BT88 BX9:BX88 CB9:CB88 CF9:CF88 AR9:AR88 AN9:AN88 AV9:AV88 AZ9:AZ88 BD9:BD88 BH27:BH88" xr:uid="{00000000-0002-0000-0900-000012000000}">
      <formula1>IMPLEMENT</formula1>
    </dataValidation>
  </dataValidation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OU922"/>
  <sheetViews>
    <sheetView topLeftCell="CD7" workbookViewId="0">
      <selection activeCell="CS7" sqref="CS7"/>
    </sheetView>
  </sheetViews>
  <sheetFormatPr baseColWidth="10" defaultRowHeight="10.199999999999999" x14ac:dyDescent="0.2"/>
  <cols>
    <col min="1" max="1" width="4.88671875" style="128" customWidth="1"/>
    <col min="2" max="2" width="23.109375" style="128" customWidth="1"/>
    <col min="3" max="3" width="27.44140625" style="128" customWidth="1"/>
    <col min="4" max="4" width="23.88671875" style="128" customWidth="1"/>
    <col min="5" max="6" width="13.44140625" style="128" customWidth="1"/>
    <col min="7" max="8" width="23.88671875" style="128" customWidth="1"/>
    <col min="9" max="9" width="12" style="265" customWidth="1"/>
    <col min="10" max="28" width="9.6640625" style="265" customWidth="1"/>
    <col min="29" max="29" width="12.33203125" style="265" customWidth="1"/>
    <col min="30" max="30" width="6.33203125" style="265" customWidth="1"/>
    <col min="31" max="31" width="9.88671875" style="265" customWidth="1"/>
    <col min="32" max="32" width="5.88671875" style="128" customWidth="1"/>
    <col min="33" max="33" width="10.33203125" style="265" customWidth="1"/>
    <col min="34" max="34" width="6.44140625" style="129" customWidth="1"/>
    <col min="35" max="35" width="34.44140625" style="128" customWidth="1"/>
    <col min="36" max="36" width="17.6640625" style="128" customWidth="1"/>
    <col min="37" max="37" width="23" style="135" customWidth="1"/>
    <col min="38" max="38" width="18" style="135" customWidth="1"/>
    <col min="39" max="39" width="8.88671875" style="135" customWidth="1"/>
    <col min="40" max="40" width="12.33203125" style="128" customWidth="1"/>
    <col min="41" max="41" width="8.6640625" style="128" customWidth="1"/>
    <col min="42" max="42" width="9.109375" style="135" customWidth="1"/>
    <col min="43" max="43" width="8.88671875" style="135" customWidth="1"/>
    <col min="44" max="44" width="12.33203125" style="128" customWidth="1"/>
    <col min="45" max="45" width="8.6640625" style="128" customWidth="1"/>
    <col min="46" max="46" width="9.109375" style="135" customWidth="1"/>
    <col min="47" max="47" width="8.88671875" style="135" customWidth="1"/>
    <col min="48" max="48" width="12.33203125" style="128" customWidth="1"/>
    <col min="49" max="49" width="8.6640625" style="128" customWidth="1"/>
    <col min="50" max="50" width="9.109375" style="135" customWidth="1"/>
    <col min="51" max="51" width="8.88671875" style="135" customWidth="1"/>
    <col min="52" max="52" width="12.33203125" style="128" customWidth="1"/>
    <col min="53" max="53" width="8.6640625" style="128" customWidth="1"/>
    <col min="54" max="54" width="9.109375" style="135" customWidth="1"/>
    <col min="55" max="55" width="8.88671875" style="135" customWidth="1"/>
    <col min="56" max="56" width="12.33203125" style="128" customWidth="1"/>
    <col min="57" max="57" width="8.6640625" style="128" customWidth="1"/>
    <col min="58" max="58" width="9.109375" style="135" customWidth="1"/>
    <col min="59" max="59" width="8.88671875" style="135" customWidth="1"/>
    <col min="60" max="60" width="12.33203125" style="128" customWidth="1"/>
    <col min="61" max="61" width="8.6640625" style="128" customWidth="1"/>
    <col min="62" max="62" width="9.109375" style="135" customWidth="1"/>
    <col min="63" max="63" width="8.88671875" style="135" customWidth="1"/>
    <col min="64" max="64" width="12.33203125" style="128" customWidth="1"/>
    <col min="65" max="65" width="8.6640625" style="128" customWidth="1"/>
    <col min="66" max="66" width="9.109375" style="135" customWidth="1"/>
    <col min="67" max="67" width="8.88671875" style="135" customWidth="1"/>
    <col min="68" max="68" width="12.33203125" style="128" customWidth="1"/>
    <col min="69" max="69" width="8.6640625" style="128" customWidth="1"/>
    <col min="70" max="70" width="9.109375" style="135" customWidth="1"/>
    <col min="71" max="71" width="8.88671875" style="135" customWidth="1"/>
    <col min="72" max="72" width="12.33203125" style="128" customWidth="1"/>
    <col min="73" max="73" width="8.6640625" style="128" customWidth="1"/>
    <col min="74" max="74" width="9.109375" style="135" customWidth="1"/>
    <col min="75" max="75" width="8.88671875" style="135" customWidth="1"/>
    <col min="76" max="76" width="12.33203125" style="128" customWidth="1"/>
    <col min="77" max="77" width="8.6640625" style="128" customWidth="1"/>
    <col min="78" max="78" width="9.109375" style="135" customWidth="1"/>
    <col min="79" max="79" width="8.88671875" style="135" customWidth="1"/>
    <col min="80" max="80" width="12.33203125" style="128" customWidth="1"/>
    <col min="81" max="81" width="8.6640625" style="128" customWidth="1"/>
    <col min="82" max="82" width="9.109375" style="135" customWidth="1"/>
    <col min="83" max="83" width="8.88671875" style="135" customWidth="1"/>
    <col min="84" max="84" width="12.33203125" style="128" customWidth="1"/>
    <col min="85" max="85" width="8.6640625" style="128" customWidth="1"/>
    <col min="86" max="86" width="9.109375" style="135" customWidth="1"/>
    <col min="87" max="89" width="2.109375" style="135" hidden="1" customWidth="1"/>
    <col min="90" max="90" width="9.6640625" style="135" customWidth="1"/>
    <col min="91" max="91" width="6.88671875" style="135" customWidth="1"/>
    <col min="92" max="92" width="9.6640625" style="135" customWidth="1"/>
    <col min="93" max="93" width="6.88671875" style="135" customWidth="1"/>
    <col min="94" max="94" width="9.6640625" style="135" customWidth="1"/>
    <col min="95" max="95" width="6.88671875" style="135" customWidth="1"/>
    <col min="96" max="96" width="32.88671875" style="135" customWidth="1"/>
    <col min="97" max="97" width="7" style="135" customWidth="1"/>
    <col min="98" max="98" width="1" style="135" customWidth="1"/>
    <col min="99" max="99" width="37.33203125" style="135" customWidth="1"/>
    <col min="100" max="100" width="27.44140625" style="135" customWidth="1"/>
    <col min="101" max="101" width="1.44140625" style="135" hidden="1" customWidth="1"/>
    <col min="102" max="105" width="5.44140625" style="135" hidden="1" customWidth="1"/>
    <col min="106" max="106" width="5.88671875" style="128" hidden="1" customWidth="1"/>
    <col min="107" max="108" width="6.88671875" style="128" hidden="1" customWidth="1"/>
    <col min="109" max="109" width="4.44140625" style="135" hidden="1" customWidth="1"/>
    <col min="110" max="110" width="6.44140625" style="128" hidden="1" customWidth="1"/>
    <col min="111" max="112" width="6.44140625" style="135" hidden="1" customWidth="1"/>
    <col min="113" max="113" width="19" style="128" hidden="1" customWidth="1"/>
    <col min="114" max="116" width="6" style="128" hidden="1" customWidth="1"/>
    <col min="117" max="117" width="4.44140625" style="135" hidden="1" customWidth="1"/>
    <col min="118" max="118" width="6.44140625" style="128" hidden="1" customWidth="1"/>
    <col min="119" max="119" width="6.44140625" style="135" hidden="1" customWidth="1"/>
    <col min="120" max="191" width="6" style="128" hidden="1" customWidth="1"/>
    <col min="192" max="192" width="7.44140625" style="128" hidden="1" customWidth="1"/>
    <col min="193" max="224" width="8" style="128" customWidth="1"/>
    <col min="225" max="1677" width="2.109375" style="128" customWidth="1"/>
    <col min="1678" max="1680" width="10.88671875" style="128"/>
    <col min="1681" max="1681" width="4.33203125" style="128" customWidth="1"/>
    <col min="1682" max="1683" width="10.88671875" style="128"/>
    <col min="1684" max="1684" width="4.88671875" style="128" customWidth="1"/>
    <col min="1685" max="1690" width="10.88671875" style="128"/>
    <col min="1691" max="1691" width="36.33203125" style="128" customWidth="1"/>
    <col min="1692" max="1692" width="10.88671875" style="128"/>
    <col min="1693" max="1693" width="45.44140625" style="128" customWidth="1"/>
    <col min="1694" max="1695" width="10.88671875" style="128"/>
    <col min="1696" max="1696" width="10.88671875" style="136"/>
    <col min="1697" max="1697" width="10.88671875" style="128"/>
    <col min="1698" max="1698" width="32.44140625" style="265" customWidth="1"/>
    <col min="1699" max="1702" width="10.88671875" style="128"/>
    <col min="1703" max="1703" width="42.44140625" style="128" customWidth="1"/>
    <col min="1704" max="1762" width="10.88671875" style="128"/>
    <col min="1763" max="1763" width="26.44140625" style="128" customWidth="1"/>
    <col min="1764" max="1766" width="10.88671875" style="128"/>
    <col min="1767" max="1767" width="17.44140625" style="128" customWidth="1"/>
    <col min="1768" max="1892" width="10.88671875" style="128"/>
    <col min="1893" max="1893" width="12" style="128" customWidth="1"/>
    <col min="1894" max="1894" width="2.6640625" style="128" customWidth="1"/>
    <col min="1895" max="1896" width="6.44140625" style="128" customWidth="1"/>
    <col min="1897" max="1897" width="5.88671875" style="128" customWidth="1"/>
    <col min="1898" max="1898" width="6.44140625" style="128" customWidth="1"/>
    <col min="1899" max="1899" width="13.6640625" style="128" customWidth="1"/>
    <col min="1900" max="1901" width="9" style="128" customWidth="1"/>
    <col min="1902" max="1902" width="2.44140625" style="128" customWidth="1"/>
    <col min="1903" max="1903" width="8.88671875" style="128" customWidth="1"/>
    <col min="1904" max="1904" width="7.44140625" style="128" customWidth="1"/>
    <col min="1905" max="1907" width="3.6640625" style="128" customWidth="1"/>
    <col min="1908" max="1908" width="3.44140625" style="128" customWidth="1"/>
    <col min="1909" max="1909" width="2.88671875" style="128" customWidth="1"/>
    <col min="1910" max="1910" width="3" style="128" customWidth="1"/>
    <col min="1911" max="1913" width="0" style="128" hidden="1" customWidth="1"/>
    <col min="1914" max="1914" width="4.44140625" style="128" customWidth="1"/>
    <col min="1915" max="1915" width="0" style="128" hidden="1" customWidth="1"/>
    <col min="1916" max="1917" width="14.88671875" style="128" customWidth="1"/>
    <col min="1918" max="1918" width="15.109375" style="128" customWidth="1"/>
    <col min="1919" max="1919" width="6.44140625" style="128" customWidth="1"/>
    <col min="1920" max="1920" width="15.109375" style="128" customWidth="1"/>
    <col min="1921" max="1921" width="4.109375" style="128" customWidth="1"/>
    <col min="1922" max="1922" width="3" style="128" customWidth="1"/>
    <col min="1923" max="1925" width="0" style="128" hidden="1" customWidth="1"/>
    <col min="1926" max="1926" width="3" style="128" customWidth="1"/>
    <col min="1927" max="1927" width="0" style="128" hidden="1" customWidth="1"/>
    <col min="1928" max="1928" width="3" style="128" customWidth="1"/>
    <col min="1929" max="1929" width="0" style="128" hidden="1" customWidth="1"/>
    <col min="1930" max="1930" width="4.44140625" style="128" customWidth="1"/>
    <col min="1931" max="1931" width="34.33203125" style="128" customWidth="1"/>
    <col min="1932" max="1932" width="23.44140625" style="128" customWidth="1"/>
    <col min="1933" max="1933" width="9.109375" style="128" customWidth="1"/>
    <col min="1934" max="1934" width="19.44140625" style="128" customWidth="1"/>
    <col min="1935" max="1935" width="42.6640625" style="128" customWidth="1"/>
    <col min="1936" max="1936" width="5.88671875" style="128" customWidth="1"/>
    <col min="1937" max="1937" width="31.44140625" style="128" customWidth="1"/>
    <col min="1938" max="1938" width="16.109375" style="128" customWidth="1"/>
    <col min="1939" max="1940" width="9.33203125" style="128" customWidth="1"/>
    <col min="1941" max="1941" width="11.109375" style="128" customWidth="1"/>
    <col min="1942" max="1942" width="2.109375" style="128" customWidth="1"/>
    <col min="1943" max="2148" width="10.88671875" style="128"/>
    <col min="2149" max="2149" width="12" style="128" customWidth="1"/>
    <col min="2150" max="2150" width="2.6640625" style="128" customWidth="1"/>
    <col min="2151" max="2152" width="6.44140625" style="128" customWidth="1"/>
    <col min="2153" max="2153" width="5.88671875" style="128" customWidth="1"/>
    <col min="2154" max="2154" width="6.44140625" style="128" customWidth="1"/>
    <col min="2155" max="2155" width="13.6640625" style="128" customWidth="1"/>
    <col min="2156" max="2157" width="9" style="128" customWidth="1"/>
    <col min="2158" max="2158" width="2.44140625" style="128" customWidth="1"/>
    <col min="2159" max="2159" width="8.88671875" style="128" customWidth="1"/>
    <col min="2160" max="2160" width="7.44140625" style="128" customWidth="1"/>
    <col min="2161" max="2163" width="3.6640625" style="128" customWidth="1"/>
    <col min="2164" max="2164" width="3.44140625" style="128" customWidth="1"/>
    <col min="2165" max="2165" width="2.88671875" style="128" customWidth="1"/>
    <col min="2166" max="2166" width="3" style="128" customWidth="1"/>
    <col min="2167" max="2169" width="0" style="128" hidden="1" customWidth="1"/>
    <col min="2170" max="2170" width="4.44140625" style="128" customWidth="1"/>
    <col min="2171" max="2171" width="0" style="128" hidden="1" customWidth="1"/>
    <col min="2172" max="2173" width="14.88671875" style="128" customWidth="1"/>
    <col min="2174" max="2174" width="15.109375" style="128" customWidth="1"/>
    <col min="2175" max="2175" width="6.44140625" style="128" customWidth="1"/>
    <col min="2176" max="2176" width="15.109375" style="128" customWidth="1"/>
    <col min="2177" max="2177" width="4.109375" style="128" customWidth="1"/>
    <col min="2178" max="2178" width="3" style="128" customWidth="1"/>
    <col min="2179" max="2181" width="0" style="128" hidden="1" customWidth="1"/>
    <col min="2182" max="2182" width="3" style="128" customWidth="1"/>
    <col min="2183" max="2183" width="0" style="128" hidden="1" customWidth="1"/>
    <col min="2184" max="2184" width="3" style="128" customWidth="1"/>
    <col min="2185" max="2185" width="0" style="128" hidden="1" customWidth="1"/>
    <col min="2186" max="2186" width="4.44140625" style="128" customWidth="1"/>
    <col min="2187" max="2187" width="34.33203125" style="128" customWidth="1"/>
    <col min="2188" max="2188" width="23.44140625" style="128" customWidth="1"/>
    <col min="2189" max="2189" width="9.109375" style="128" customWidth="1"/>
    <col min="2190" max="2190" width="19.44140625" style="128" customWidth="1"/>
    <col min="2191" max="2191" width="42.6640625" style="128" customWidth="1"/>
    <col min="2192" max="2192" width="5.88671875" style="128" customWidth="1"/>
    <col min="2193" max="2193" width="31.44140625" style="128" customWidth="1"/>
    <col min="2194" max="2194" width="16.109375" style="128" customWidth="1"/>
    <col min="2195" max="2196" width="9.33203125" style="128" customWidth="1"/>
    <col min="2197" max="2197" width="11.109375" style="128" customWidth="1"/>
    <col min="2198" max="2198" width="2.109375" style="128" customWidth="1"/>
    <col min="2199" max="2404" width="10.88671875" style="128"/>
    <col min="2405" max="2405" width="12" style="128" customWidth="1"/>
    <col min="2406" max="2406" width="2.6640625" style="128" customWidth="1"/>
    <col min="2407" max="2408" width="6.44140625" style="128" customWidth="1"/>
    <col min="2409" max="2409" width="5.88671875" style="128" customWidth="1"/>
    <col min="2410" max="2410" width="6.44140625" style="128" customWidth="1"/>
    <col min="2411" max="2411" width="13.6640625" style="128" customWidth="1"/>
    <col min="2412" max="2413" width="9" style="128" customWidth="1"/>
    <col min="2414" max="2414" width="2.44140625" style="128" customWidth="1"/>
    <col min="2415" max="2415" width="8.88671875" style="128" customWidth="1"/>
    <col min="2416" max="2416" width="7.44140625" style="128" customWidth="1"/>
    <col min="2417" max="2419" width="3.6640625" style="128" customWidth="1"/>
    <col min="2420" max="2420" width="3.44140625" style="128" customWidth="1"/>
    <col min="2421" max="2421" width="2.88671875" style="128" customWidth="1"/>
    <col min="2422" max="2422" width="3" style="128" customWidth="1"/>
    <col min="2423" max="2425" width="0" style="128" hidden="1" customWidth="1"/>
    <col min="2426" max="2426" width="4.44140625" style="128" customWidth="1"/>
    <col min="2427" max="2427" width="0" style="128" hidden="1" customWidth="1"/>
    <col min="2428" max="2429" width="14.88671875" style="128" customWidth="1"/>
    <col min="2430" max="2430" width="15.109375" style="128" customWidth="1"/>
    <col min="2431" max="2431" width="6.44140625" style="128" customWidth="1"/>
    <col min="2432" max="2432" width="15.109375" style="128" customWidth="1"/>
    <col min="2433" max="2433" width="4.109375" style="128" customWidth="1"/>
    <col min="2434" max="2434" width="3" style="128" customWidth="1"/>
    <col min="2435" max="2437" width="0" style="128" hidden="1" customWidth="1"/>
    <col min="2438" max="2438" width="3" style="128" customWidth="1"/>
    <col min="2439" max="2439" width="0" style="128" hidden="1" customWidth="1"/>
    <col min="2440" max="2440" width="3" style="128" customWidth="1"/>
    <col min="2441" max="2441" width="0" style="128" hidden="1" customWidth="1"/>
    <col min="2442" max="2442" width="4.44140625" style="128" customWidth="1"/>
    <col min="2443" max="2443" width="34.33203125" style="128" customWidth="1"/>
    <col min="2444" max="2444" width="23.44140625" style="128" customWidth="1"/>
    <col min="2445" max="2445" width="9.109375" style="128" customWidth="1"/>
    <col min="2446" max="2446" width="19.44140625" style="128" customWidth="1"/>
    <col min="2447" max="2447" width="42.6640625" style="128" customWidth="1"/>
    <col min="2448" max="2448" width="5.88671875" style="128" customWidth="1"/>
    <col min="2449" max="2449" width="31.44140625" style="128" customWidth="1"/>
    <col min="2450" max="2450" width="16.109375" style="128" customWidth="1"/>
    <col min="2451" max="2452" width="9.33203125" style="128" customWidth="1"/>
    <col min="2453" max="2453" width="11.109375" style="128" customWidth="1"/>
    <col min="2454" max="2454" width="2.109375" style="128" customWidth="1"/>
    <col min="2455" max="2660" width="10.88671875" style="128"/>
    <col min="2661" max="2661" width="12" style="128" customWidth="1"/>
    <col min="2662" max="2662" width="2.6640625" style="128" customWidth="1"/>
    <col min="2663" max="2664" width="6.44140625" style="128" customWidth="1"/>
    <col min="2665" max="2665" width="5.88671875" style="128" customWidth="1"/>
    <col min="2666" max="2666" width="6.44140625" style="128" customWidth="1"/>
    <col min="2667" max="2667" width="13.6640625" style="128" customWidth="1"/>
    <col min="2668" max="2669" width="9" style="128" customWidth="1"/>
    <col min="2670" max="2670" width="2.44140625" style="128" customWidth="1"/>
    <col min="2671" max="2671" width="8.88671875" style="128" customWidth="1"/>
    <col min="2672" max="2672" width="7.44140625" style="128" customWidth="1"/>
    <col min="2673" max="2675" width="3.6640625" style="128" customWidth="1"/>
    <col min="2676" max="2676" width="3.44140625" style="128" customWidth="1"/>
    <col min="2677" max="2677" width="2.88671875" style="128" customWidth="1"/>
    <col min="2678" max="2678" width="3" style="128" customWidth="1"/>
    <col min="2679" max="2681" width="0" style="128" hidden="1" customWidth="1"/>
    <col min="2682" max="2682" width="4.44140625" style="128" customWidth="1"/>
    <col min="2683" max="2683" width="0" style="128" hidden="1" customWidth="1"/>
    <col min="2684" max="2685" width="14.88671875" style="128" customWidth="1"/>
    <col min="2686" max="2686" width="15.109375" style="128" customWidth="1"/>
    <col min="2687" max="2687" width="6.44140625" style="128" customWidth="1"/>
    <col min="2688" max="2688" width="15.109375" style="128" customWidth="1"/>
    <col min="2689" max="2689" width="4.109375" style="128" customWidth="1"/>
    <col min="2690" max="2690" width="3" style="128" customWidth="1"/>
    <col min="2691" max="2693" width="0" style="128" hidden="1" customWidth="1"/>
    <col min="2694" max="2694" width="3" style="128" customWidth="1"/>
    <col min="2695" max="2695" width="0" style="128" hidden="1" customWidth="1"/>
    <col min="2696" max="2696" width="3" style="128" customWidth="1"/>
    <col min="2697" max="2697" width="0" style="128" hidden="1" customWidth="1"/>
    <col min="2698" max="2698" width="4.44140625" style="128" customWidth="1"/>
    <col min="2699" max="2699" width="34.33203125" style="128" customWidth="1"/>
    <col min="2700" max="2700" width="23.44140625" style="128" customWidth="1"/>
    <col min="2701" max="2701" width="9.109375" style="128" customWidth="1"/>
    <col min="2702" max="2702" width="19.44140625" style="128" customWidth="1"/>
    <col min="2703" max="2703" width="42.6640625" style="128" customWidth="1"/>
    <col min="2704" max="2704" width="5.88671875" style="128" customWidth="1"/>
    <col min="2705" max="2705" width="31.44140625" style="128" customWidth="1"/>
    <col min="2706" max="2706" width="16.109375" style="128" customWidth="1"/>
    <col min="2707" max="2708" width="9.33203125" style="128" customWidth="1"/>
    <col min="2709" max="2709" width="11.109375" style="128" customWidth="1"/>
    <col min="2710" max="2710" width="2.109375" style="128" customWidth="1"/>
    <col min="2711" max="2916" width="10.88671875" style="128"/>
    <col min="2917" max="2917" width="12" style="128" customWidth="1"/>
    <col min="2918" max="2918" width="2.6640625" style="128" customWidth="1"/>
    <col min="2919" max="2920" width="6.44140625" style="128" customWidth="1"/>
    <col min="2921" max="2921" width="5.88671875" style="128" customWidth="1"/>
    <col min="2922" max="2922" width="6.44140625" style="128" customWidth="1"/>
    <col min="2923" max="2923" width="13.6640625" style="128" customWidth="1"/>
    <col min="2924" max="2925" width="9" style="128" customWidth="1"/>
    <col min="2926" max="2926" width="2.44140625" style="128" customWidth="1"/>
    <col min="2927" max="2927" width="8.88671875" style="128" customWidth="1"/>
    <col min="2928" max="2928" width="7.44140625" style="128" customWidth="1"/>
    <col min="2929" max="2931" width="3.6640625" style="128" customWidth="1"/>
    <col min="2932" max="2932" width="3.44140625" style="128" customWidth="1"/>
    <col min="2933" max="2933" width="2.88671875" style="128" customWidth="1"/>
    <col min="2934" max="2934" width="3" style="128" customWidth="1"/>
    <col min="2935" max="2937" width="0" style="128" hidden="1" customWidth="1"/>
    <col min="2938" max="2938" width="4.44140625" style="128" customWidth="1"/>
    <col min="2939" max="2939" width="0" style="128" hidden="1" customWidth="1"/>
    <col min="2940" max="2941" width="14.88671875" style="128" customWidth="1"/>
    <col min="2942" max="2942" width="15.109375" style="128" customWidth="1"/>
    <col min="2943" max="2943" width="6.44140625" style="128" customWidth="1"/>
    <col min="2944" max="2944" width="15.109375" style="128" customWidth="1"/>
    <col min="2945" max="2945" width="4.109375" style="128" customWidth="1"/>
    <col min="2946" max="2946" width="3" style="128" customWidth="1"/>
    <col min="2947" max="2949" width="0" style="128" hidden="1" customWidth="1"/>
    <col min="2950" max="2950" width="3" style="128" customWidth="1"/>
    <col min="2951" max="2951" width="0" style="128" hidden="1" customWidth="1"/>
    <col min="2952" max="2952" width="3" style="128" customWidth="1"/>
    <col min="2953" max="2953" width="0" style="128" hidden="1" customWidth="1"/>
    <col min="2954" max="2954" width="4.44140625" style="128" customWidth="1"/>
    <col min="2955" max="2955" width="34.33203125" style="128" customWidth="1"/>
    <col min="2956" max="2956" width="23.44140625" style="128" customWidth="1"/>
    <col min="2957" max="2957" width="9.109375" style="128" customWidth="1"/>
    <col min="2958" max="2958" width="19.44140625" style="128" customWidth="1"/>
    <col min="2959" max="2959" width="42.6640625" style="128" customWidth="1"/>
    <col min="2960" max="2960" width="5.88671875" style="128" customWidth="1"/>
    <col min="2961" max="2961" width="31.44140625" style="128" customWidth="1"/>
    <col min="2962" max="2962" width="16.109375" style="128" customWidth="1"/>
    <col min="2963" max="2964" width="9.33203125" style="128" customWidth="1"/>
    <col min="2965" max="2965" width="11.109375" style="128" customWidth="1"/>
    <col min="2966" max="2966" width="2.109375" style="128" customWidth="1"/>
    <col min="2967" max="3172" width="10.88671875" style="128"/>
    <col min="3173" max="3173" width="12" style="128" customWidth="1"/>
    <col min="3174" max="3174" width="2.6640625" style="128" customWidth="1"/>
    <col min="3175" max="3176" width="6.44140625" style="128" customWidth="1"/>
    <col min="3177" max="3177" width="5.88671875" style="128" customWidth="1"/>
    <col min="3178" max="3178" width="6.44140625" style="128" customWidth="1"/>
    <col min="3179" max="3179" width="13.6640625" style="128" customWidth="1"/>
    <col min="3180" max="3181" width="9" style="128" customWidth="1"/>
    <col min="3182" max="3182" width="2.44140625" style="128" customWidth="1"/>
    <col min="3183" max="3183" width="8.88671875" style="128" customWidth="1"/>
    <col min="3184" max="3184" width="7.44140625" style="128" customWidth="1"/>
    <col min="3185" max="3187" width="3.6640625" style="128" customWidth="1"/>
    <col min="3188" max="3188" width="3.44140625" style="128" customWidth="1"/>
    <col min="3189" max="3189" width="2.88671875" style="128" customWidth="1"/>
    <col min="3190" max="3190" width="3" style="128" customWidth="1"/>
    <col min="3191" max="3193" width="0" style="128" hidden="1" customWidth="1"/>
    <col min="3194" max="3194" width="4.44140625" style="128" customWidth="1"/>
    <col min="3195" max="3195" width="0" style="128" hidden="1" customWidth="1"/>
    <col min="3196" max="3197" width="14.88671875" style="128" customWidth="1"/>
    <col min="3198" max="3198" width="15.109375" style="128" customWidth="1"/>
    <col min="3199" max="3199" width="6.44140625" style="128" customWidth="1"/>
    <col min="3200" max="3200" width="15.109375" style="128" customWidth="1"/>
    <col min="3201" max="3201" width="4.109375" style="128" customWidth="1"/>
    <col min="3202" max="3202" width="3" style="128" customWidth="1"/>
    <col min="3203" max="3205" width="0" style="128" hidden="1" customWidth="1"/>
    <col min="3206" max="3206" width="3" style="128" customWidth="1"/>
    <col min="3207" max="3207" width="0" style="128" hidden="1" customWidth="1"/>
    <col min="3208" max="3208" width="3" style="128" customWidth="1"/>
    <col min="3209" max="3209" width="0" style="128" hidden="1" customWidth="1"/>
    <col min="3210" max="3210" width="4.44140625" style="128" customWidth="1"/>
    <col min="3211" max="3211" width="34.33203125" style="128" customWidth="1"/>
    <col min="3212" max="3212" width="23.44140625" style="128" customWidth="1"/>
    <col min="3213" max="3213" width="9.109375" style="128" customWidth="1"/>
    <col min="3214" max="3214" width="19.44140625" style="128" customWidth="1"/>
    <col min="3215" max="3215" width="42.6640625" style="128" customWidth="1"/>
    <col min="3216" max="3216" width="5.88671875" style="128" customWidth="1"/>
    <col min="3217" max="3217" width="31.44140625" style="128" customWidth="1"/>
    <col min="3218" max="3218" width="16.109375" style="128" customWidth="1"/>
    <col min="3219" max="3220" width="9.33203125" style="128" customWidth="1"/>
    <col min="3221" max="3221" width="11.109375" style="128" customWidth="1"/>
    <col min="3222" max="3222" width="2.109375" style="128" customWidth="1"/>
    <col min="3223" max="3428" width="10.88671875" style="128"/>
    <col min="3429" max="3429" width="12" style="128" customWidth="1"/>
    <col min="3430" max="3430" width="2.6640625" style="128" customWidth="1"/>
    <col min="3431" max="3432" width="6.44140625" style="128" customWidth="1"/>
    <col min="3433" max="3433" width="5.88671875" style="128" customWidth="1"/>
    <col min="3434" max="3434" width="6.44140625" style="128" customWidth="1"/>
    <col min="3435" max="3435" width="13.6640625" style="128" customWidth="1"/>
    <col min="3436" max="3437" width="9" style="128" customWidth="1"/>
    <col min="3438" max="3438" width="2.44140625" style="128" customWidth="1"/>
    <col min="3439" max="3439" width="8.88671875" style="128" customWidth="1"/>
    <col min="3440" max="3440" width="7.44140625" style="128" customWidth="1"/>
    <col min="3441" max="3443" width="3.6640625" style="128" customWidth="1"/>
    <col min="3444" max="3444" width="3.44140625" style="128" customWidth="1"/>
    <col min="3445" max="3445" width="2.88671875" style="128" customWidth="1"/>
    <col min="3446" max="3446" width="3" style="128" customWidth="1"/>
    <col min="3447" max="3449" width="0" style="128" hidden="1" customWidth="1"/>
    <col min="3450" max="3450" width="4.44140625" style="128" customWidth="1"/>
    <col min="3451" max="3451" width="0" style="128" hidden="1" customWidth="1"/>
    <col min="3452" max="3453" width="14.88671875" style="128" customWidth="1"/>
    <col min="3454" max="3454" width="15.109375" style="128" customWidth="1"/>
    <col min="3455" max="3455" width="6.44140625" style="128" customWidth="1"/>
    <col min="3456" max="3456" width="15.109375" style="128" customWidth="1"/>
    <col min="3457" max="3457" width="4.109375" style="128" customWidth="1"/>
    <col min="3458" max="3458" width="3" style="128" customWidth="1"/>
    <col min="3459" max="3461" width="0" style="128" hidden="1" customWidth="1"/>
    <col min="3462" max="3462" width="3" style="128" customWidth="1"/>
    <col min="3463" max="3463" width="0" style="128" hidden="1" customWidth="1"/>
    <col min="3464" max="3464" width="3" style="128" customWidth="1"/>
    <col min="3465" max="3465" width="0" style="128" hidden="1" customWidth="1"/>
    <col min="3466" max="3466" width="4.44140625" style="128" customWidth="1"/>
    <col min="3467" max="3467" width="34.33203125" style="128" customWidth="1"/>
    <col min="3468" max="3468" width="23.44140625" style="128" customWidth="1"/>
    <col min="3469" max="3469" width="9.109375" style="128" customWidth="1"/>
    <col min="3470" max="3470" width="19.44140625" style="128" customWidth="1"/>
    <col min="3471" max="3471" width="42.6640625" style="128" customWidth="1"/>
    <col min="3472" max="3472" width="5.88671875" style="128" customWidth="1"/>
    <col min="3473" max="3473" width="31.44140625" style="128" customWidth="1"/>
    <col min="3474" max="3474" width="16.109375" style="128" customWidth="1"/>
    <col min="3475" max="3476" width="9.33203125" style="128" customWidth="1"/>
    <col min="3477" max="3477" width="11.109375" style="128" customWidth="1"/>
    <col min="3478" max="3478" width="2.109375" style="128" customWidth="1"/>
    <col min="3479" max="3684" width="10.88671875" style="128"/>
    <col min="3685" max="3685" width="12" style="128" customWidth="1"/>
    <col min="3686" max="3686" width="2.6640625" style="128" customWidth="1"/>
    <col min="3687" max="3688" width="6.44140625" style="128" customWidth="1"/>
    <col min="3689" max="3689" width="5.88671875" style="128" customWidth="1"/>
    <col min="3690" max="3690" width="6.44140625" style="128" customWidth="1"/>
    <col min="3691" max="3691" width="13.6640625" style="128" customWidth="1"/>
    <col min="3692" max="3693" width="9" style="128" customWidth="1"/>
    <col min="3694" max="3694" width="2.44140625" style="128" customWidth="1"/>
    <col min="3695" max="3695" width="8.88671875" style="128" customWidth="1"/>
    <col min="3696" max="3696" width="7.44140625" style="128" customWidth="1"/>
    <col min="3697" max="3699" width="3.6640625" style="128" customWidth="1"/>
    <col min="3700" max="3700" width="3.44140625" style="128" customWidth="1"/>
    <col min="3701" max="3701" width="2.88671875" style="128" customWidth="1"/>
    <col min="3702" max="3702" width="3" style="128" customWidth="1"/>
    <col min="3703" max="3705" width="0" style="128" hidden="1" customWidth="1"/>
    <col min="3706" max="3706" width="4.44140625" style="128" customWidth="1"/>
    <col min="3707" max="3707" width="0" style="128" hidden="1" customWidth="1"/>
    <col min="3708" max="3709" width="14.88671875" style="128" customWidth="1"/>
    <col min="3710" max="3710" width="15.109375" style="128" customWidth="1"/>
    <col min="3711" max="3711" width="6.44140625" style="128" customWidth="1"/>
    <col min="3712" max="3712" width="15.109375" style="128" customWidth="1"/>
    <col min="3713" max="3713" width="4.109375" style="128" customWidth="1"/>
    <col min="3714" max="3714" width="3" style="128" customWidth="1"/>
    <col min="3715" max="3717" width="0" style="128" hidden="1" customWidth="1"/>
    <col min="3718" max="3718" width="3" style="128" customWidth="1"/>
    <col min="3719" max="3719" width="0" style="128" hidden="1" customWidth="1"/>
    <col min="3720" max="3720" width="3" style="128" customWidth="1"/>
    <col min="3721" max="3721" width="0" style="128" hidden="1" customWidth="1"/>
    <col min="3722" max="3722" width="4.44140625" style="128" customWidth="1"/>
    <col min="3723" max="3723" width="34.33203125" style="128" customWidth="1"/>
    <col min="3724" max="3724" width="23.44140625" style="128" customWidth="1"/>
    <col min="3725" max="3725" width="9.109375" style="128" customWidth="1"/>
    <col min="3726" max="3726" width="19.44140625" style="128" customWidth="1"/>
    <col min="3727" max="3727" width="42.6640625" style="128" customWidth="1"/>
    <col min="3728" max="3728" width="5.88671875" style="128" customWidth="1"/>
    <col min="3729" max="3729" width="31.44140625" style="128" customWidth="1"/>
    <col min="3730" max="3730" width="16.109375" style="128" customWidth="1"/>
    <col min="3731" max="3732" width="9.33203125" style="128" customWidth="1"/>
    <col min="3733" max="3733" width="11.109375" style="128" customWidth="1"/>
    <col min="3734" max="3734" width="2.109375" style="128" customWidth="1"/>
    <col min="3735" max="3940" width="10.88671875" style="128"/>
    <col min="3941" max="3941" width="12" style="128" customWidth="1"/>
    <col min="3942" max="3942" width="2.6640625" style="128" customWidth="1"/>
    <col min="3943" max="3944" width="6.44140625" style="128" customWidth="1"/>
    <col min="3945" max="3945" width="5.88671875" style="128" customWidth="1"/>
    <col min="3946" max="3946" width="6.44140625" style="128" customWidth="1"/>
    <col min="3947" max="3947" width="13.6640625" style="128" customWidth="1"/>
    <col min="3948" max="3949" width="9" style="128" customWidth="1"/>
    <col min="3950" max="3950" width="2.44140625" style="128" customWidth="1"/>
    <col min="3951" max="3951" width="8.88671875" style="128" customWidth="1"/>
    <col min="3952" max="3952" width="7.44140625" style="128" customWidth="1"/>
    <col min="3953" max="3955" width="3.6640625" style="128" customWidth="1"/>
    <col min="3956" max="3956" width="3.44140625" style="128" customWidth="1"/>
    <col min="3957" max="3957" width="2.88671875" style="128" customWidth="1"/>
    <col min="3958" max="3958" width="3" style="128" customWidth="1"/>
    <col min="3959" max="3961" width="0" style="128" hidden="1" customWidth="1"/>
    <col min="3962" max="3962" width="4.44140625" style="128" customWidth="1"/>
    <col min="3963" max="3963" width="0" style="128" hidden="1" customWidth="1"/>
    <col min="3964" max="3965" width="14.88671875" style="128" customWidth="1"/>
    <col min="3966" max="3966" width="15.109375" style="128" customWidth="1"/>
    <col min="3967" max="3967" width="6.44140625" style="128" customWidth="1"/>
    <col min="3968" max="3968" width="15.109375" style="128" customWidth="1"/>
    <col min="3969" max="3969" width="4.109375" style="128" customWidth="1"/>
    <col min="3970" max="3970" width="3" style="128" customWidth="1"/>
    <col min="3971" max="3973" width="0" style="128" hidden="1" customWidth="1"/>
    <col min="3974" max="3974" width="3" style="128" customWidth="1"/>
    <col min="3975" max="3975" width="0" style="128" hidden="1" customWidth="1"/>
    <col min="3976" max="3976" width="3" style="128" customWidth="1"/>
    <col min="3977" max="3977" width="0" style="128" hidden="1" customWidth="1"/>
    <col min="3978" max="3978" width="4.44140625" style="128" customWidth="1"/>
    <col min="3979" max="3979" width="34.33203125" style="128" customWidth="1"/>
    <col min="3980" max="3980" width="23.44140625" style="128" customWidth="1"/>
    <col min="3981" max="3981" width="9.109375" style="128" customWidth="1"/>
    <col min="3982" max="3982" width="19.44140625" style="128" customWidth="1"/>
    <col min="3983" max="3983" width="42.6640625" style="128" customWidth="1"/>
    <col min="3984" max="3984" width="5.88671875" style="128" customWidth="1"/>
    <col min="3985" max="3985" width="31.44140625" style="128" customWidth="1"/>
    <col min="3986" max="3986" width="16.109375" style="128" customWidth="1"/>
    <col min="3987" max="3988" width="9.33203125" style="128" customWidth="1"/>
    <col min="3989" max="3989" width="11.109375" style="128" customWidth="1"/>
    <col min="3990" max="3990" width="2.109375" style="128" customWidth="1"/>
    <col min="3991" max="4196" width="10.88671875" style="128"/>
    <col min="4197" max="4197" width="12" style="128" customWidth="1"/>
    <col min="4198" max="4198" width="2.6640625" style="128" customWidth="1"/>
    <col min="4199" max="4200" width="6.44140625" style="128" customWidth="1"/>
    <col min="4201" max="4201" width="5.88671875" style="128" customWidth="1"/>
    <col min="4202" max="4202" width="6.44140625" style="128" customWidth="1"/>
    <col min="4203" max="4203" width="13.6640625" style="128" customWidth="1"/>
    <col min="4204" max="4205" width="9" style="128" customWidth="1"/>
    <col min="4206" max="4206" width="2.44140625" style="128" customWidth="1"/>
    <col min="4207" max="4207" width="8.88671875" style="128" customWidth="1"/>
    <col min="4208" max="4208" width="7.44140625" style="128" customWidth="1"/>
    <col min="4209" max="4211" width="3.6640625" style="128" customWidth="1"/>
    <col min="4212" max="4212" width="3.44140625" style="128" customWidth="1"/>
    <col min="4213" max="4213" width="2.88671875" style="128" customWidth="1"/>
    <col min="4214" max="4214" width="3" style="128" customWidth="1"/>
    <col min="4215" max="4217" width="0" style="128" hidden="1" customWidth="1"/>
    <col min="4218" max="4218" width="4.44140625" style="128" customWidth="1"/>
    <col min="4219" max="4219" width="0" style="128" hidden="1" customWidth="1"/>
    <col min="4220" max="4221" width="14.88671875" style="128" customWidth="1"/>
    <col min="4222" max="4222" width="15.109375" style="128" customWidth="1"/>
    <col min="4223" max="4223" width="6.44140625" style="128" customWidth="1"/>
    <col min="4224" max="4224" width="15.109375" style="128" customWidth="1"/>
    <col min="4225" max="4225" width="4.109375" style="128" customWidth="1"/>
    <col min="4226" max="4226" width="3" style="128" customWidth="1"/>
    <col min="4227" max="4229" width="0" style="128" hidden="1" customWidth="1"/>
    <col min="4230" max="4230" width="3" style="128" customWidth="1"/>
    <col min="4231" max="4231" width="0" style="128" hidden="1" customWidth="1"/>
    <col min="4232" max="4232" width="3" style="128" customWidth="1"/>
    <col min="4233" max="4233" width="0" style="128" hidden="1" customWidth="1"/>
    <col min="4234" max="4234" width="4.44140625" style="128" customWidth="1"/>
    <col min="4235" max="4235" width="34.33203125" style="128" customWidth="1"/>
    <col min="4236" max="4236" width="23.44140625" style="128" customWidth="1"/>
    <col min="4237" max="4237" width="9.109375" style="128" customWidth="1"/>
    <col min="4238" max="4238" width="19.44140625" style="128" customWidth="1"/>
    <col min="4239" max="4239" width="42.6640625" style="128" customWidth="1"/>
    <col min="4240" max="4240" width="5.88671875" style="128" customWidth="1"/>
    <col min="4241" max="4241" width="31.44140625" style="128" customWidth="1"/>
    <col min="4242" max="4242" width="16.109375" style="128" customWidth="1"/>
    <col min="4243" max="4244" width="9.33203125" style="128" customWidth="1"/>
    <col min="4245" max="4245" width="11.109375" style="128" customWidth="1"/>
    <col min="4246" max="4246" width="2.109375" style="128" customWidth="1"/>
    <col min="4247" max="4452" width="10.88671875" style="128"/>
    <col min="4453" max="4453" width="12" style="128" customWidth="1"/>
    <col min="4454" max="4454" width="2.6640625" style="128" customWidth="1"/>
    <col min="4455" max="4456" width="6.44140625" style="128" customWidth="1"/>
    <col min="4457" max="4457" width="5.88671875" style="128" customWidth="1"/>
    <col min="4458" max="4458" width="6.44140625" style="128" customWidth="1"/>
    <col min="4459" max="4459" width="13.6640625" style="128" customWidth="1"/>
    <col min="4460" max="4461" width="9" style="128" customWidth="1"/>
    <col min="4462" max="4462" width="2.44140625" style="128" customWidth="1"/>
    <col min="4463" max="4463" width="8.88671875" style="128" customWidth="1"/>
    <col min="4464" max="4464" width="7.44140625" style="128" customWidth="1"/>
    <col min="4465" max="4467" width="3.6640625" style="128" customWidth="1"/>
    <col min="4468" max="4468" width="3.44140625" style="128" customWidth="1"/>
    <col min="4469" max="4469" width="2.88671875" style="128" customWidth="1"/>
    <col min="4470" max="4470" width="3" style="128" customWidth="1"/>
    <col min="4471" max="4473" width="0" style="128" hidden="1" customWidth="1"/>
    <col min="4474" max="4474" width="4.44140625" style="128" customWidth="1"/>
    <col min="4475" max="4475" width="0" style="128" hidden="1" customWidth="1"/>
    <col min="4476" max="4477" width="14.88671875" style="128" customWidth="1"/>
    <col min="4478" max="4478" width="15.109375" style="128" customWidth="1"/>
    <col min="4479" max="4479" width="6.44140625" style="128" customWidth="1"/>
    <col min="4480" max="4480" width="15.109375" style="128" customWidth="1"/>
    <col min="4481" max="4481" width="4.109375" style="128" customWidth="1"/>
    <col min="4482" max="4482" width="3" style="128" customWidth="1"/>
    <col min="4483" max="4485" width="0" style="128" hidden="1" customWidth="1"/>
    <col min="4486" max="4486" width="3" style="128" customWidth="1"/>
    <col min="4487" max="4487" width="0" style="128" hidden="1" customWidth="1"/>
    <col min="4488" max="4488" width="3" style="128" customWidth="1"/>
    <col min="4489" max="4489" width="0" style="128" hidden="1" customWidth="1"/>
    <col min="4490" max="4490" width="4.44140625" style="128" customWidth="1"/>
    <col min="4491" max="4491" width="34.33203125" style="128" customWidth="1"/>
    <col min="4492" max="4492" width="23.44140625" style="128" customWidth="1"/>
    <col min="4493" max="4493" width="9.109375" style="128" customWidth="1"/>
    <col min="4494" max="4494" width="19.44140625" style="128" customWidth="1"/>
    <col min="4495" max="4495" width="42.6640625" style="128" customWidth="1"/>
    <col min="4496" max="4496" width="5.88671875" style="128" customWidth="1"/>
    <col min="4497" max="4497" width="31.44140625" style="128" customWidth="1"/>
    <col min="4498" max="4498" width="16.109375" style="128" customWidth="1"/>
    <col min="4499" max="4500" width="9.33203125" style="128" customWidth="1"/>
    <col min="4501" max="4501" width="11.109375" style="128" customWidth="1"/>
    <col min="4502" max="4502" width="2.109375" style="128" customWidth="1"/>
    <col min="4503" max="4708" width="10.88671875" style="128"/>
    <col min="4709" max="4709" width="12" style="128" customWidth="1"/>
    <col min="4710" max="4710" width="2.6640625" style="128" customWidth="1"/>
    <col min="4711" max="4712" width="6.44140625" style="128" customWidth="1"/>
    <col min="4713" max="4713" width="5.88671875" style="128" customWidth="1"/>
    <col min="4714" max="4714" width="6.44140625" style="128" customWidth="1"/>
    <col min="4715" max="4715" width="13.6640625" style="128" customWidth="1"/>
    <col min="4716" max="4717" width="9" style="128" customWidth="1"/>
    <col min="4718" max="4718" width="2.44140625" style="128" customWidth="1"/>
    <col min="4719" max="4719" width="8.88671875" style="128" customWidth="1"/>
    <col min="4720" max="4720" width="7.44140625" style="128" customWidth="1"/>
    <col min="4721" max="4723" width="3.6640625" style="128" customWidth="1"/>
    <col min="4724" max="4724" width="3.44140625" style="128" customWidth="1"/>
    <col min="4725" max="4725" width="2.88671875" style="128" customWidth="1"/>
    <col min="4726" max="4726" width="3" style="128" customWidth="1"/>
    <col min="4727" max="4729" width="0" style="128" hidden="1" customWidth="1"/>
    <col min="4730" max="4730" width="4.44140625" style="128" customWidth="1"/>
    <col min="4731" max="4731" width="0" style="128" hidden="1" customWidth="1"/>
    <col min="4732" max="4733" width="14.88671875" style="128" customWidth="1"/>
    <col min="4734" max="4734" width="15.109375" style="128" customWidth="1"/>
    <col min="4735" max="4735" width="6.44140625" style="128" customWidth="1"/>
    <col min="4736" max="4736" width="15.109375" style="128" customWidth="1"/>
    <col min="4737" max="4737" width="4.109375" style="128" customWidth="1"/>
    <col min="4738" max="4738" width="3" style="128" customWidth="1"/>
    <col min="4739" max="4741" width="0" style="128" hidden="1" customWidth="1"/>
    <col min="4742" max="4742" width="3" style="128" customWidth="1"/>
    <col min="4743" max="4743" width="0" style="128" hidden="1" customWidth="1"/>
    <col min="4744" max="4744" width="3" style="128" customWidth="1"/>
    <col min="4745" max="4745" width="0" style="128" hidden="1" customWidth="1"/>
    <col min="4746" max="4746" width="4.44140625" style="128" customWidth="1"/>
    <col min="4747" max="4747" width="34.33203125" style="128" customWidth="1"/>
    <col min="4748" max="4748" width="23.44140625" style="128" customWidth="1"/>
    <col min="4749" max="4749" width="9.109375" style="128" customWidth="1"/>
    <col min="4750" max="4750" width="19.44140625" style="128" customWidth="1"/>
    <col min="4751" max="4751" width="42.6640625" style="128" customWidth="1"/>
    <col min="4752" max="4752" width="5.88671875" style="128" customWidth="1"/>
    <col min="4753" max="4753" width="31.44140625" style="128" customWidth="1"/>
    <col min="4754" max="4754" width="16.109375" style="128" customWidth="1"/>
    <col min="4755" max="4756" width="9.33203125" style="128" customWidth="1"/>
    <col min="4757" max="4757" width="11.109375" style="128" customWidth="1"/>
    <col min="4758" max="4758" width="2.109375" style="128" customWidth="1"/>
    <col min="4759" max="4964" width="10.88671875" style="128"/>
    <col min="4965" max="4965" width="12" style="128" customWidth="1"/>
    <col min="4966" max="4966" width="2.6640625" style="128" customWidth="1"/>
    <col min="4967" max="4968" width="6.44140625" style="128" customWidth="1"/>
    <col min="4969" max="4969" width="5.88671875" style="128" customWidth="1"/>
    <col min="4970" max="4970" width="6.44140625" style="128" customWidth="1"/>
    <col min="4971" max="4971" width="13.6640625" style="128" customWidth="1"/>
    <col min="4972" max="4973" width="9" style="128" customWidth="1"/>
    <col min="4974" max="4974" width="2.44140625" style="128" customWidth="1"/>
    <col min="4975" max="4975" width="8.88671875" style="128" customWidth="1"/>
    <col min="4976" max="4976" width="7.44140625" style="128" customWidth="1"/>
    <col min="4977" max="4979" width="3.6640625" style="128" customWidth="1"/>
    <col min="4980" max="4980" width="3.44140625" style="128" customWidth="1"/>
    <col min="4981" max="4981" width="2.88671875" style="128" customWidth="1"/>
    <col min="4982" max="4982" width="3" style="128" customWidth="1"/>
    <col min="4983" max="4985" width="0" style="128" hidden="1" customWidth="1"/>
    <col min="4986" max="4986" width="4.44140625" style="128" customWidth="1"/>
    <col min="4987" max="4987" width="0" style="128" hidden="1" customWidth="1"/>
    <col min="4988" max="4989" width="14.88671875" style="128" customWidth="1"/>
    <col min="4990" max="4990" width="15.109375" style="128" customWidth="1"/>
    <col min="4991" max="4991" width="6.44140625" style="128" customWidth="1"/>
    <col min="4992" max="4992" width="15.109375" style="128" customWidth="1"/>
    <col min="4993" max="4993" width="4.109375" style="128" customWidth="1"/>
    <col min="4994" max="4994" width="3" style="128" customWidth="1"/>
    <col min="4995" max="4997" width="0" style="128" hidden="1" customWidth="1"/>
    <col min="4998" max="4998" width="3" style="128" customWidth="1"/>
    <col min="4999" max="4999" width="0" style="128" hidden="1" customWidth="1"/>
    <col min="5000" max="5000" width="3" style="128" customWidth="1"/>
    <col min="5001" max="5001" width="0" style="128" hidden="1" customWidth="1"/>
    <col min="5002" max="5002" width="4.44140625" style="128" customWidth="1"/>
    <col min="5003" max="5003" width="34.33203125" style="128" customWidth="1"/>
    <col min="5004" max="5004" width="23.44140625" style="128" customWidth="1"/>
    <col min="5005" max="5005" width="9.109375" style="128" customWidth="1"/>
    <col min="5006" max="5006" width="19.44140625" style="128" customWidth="1"/>
    <col min="5007" max="5007" width="42.6640625" style="128" customWidth="1"/>
    <col min="5008" max="5008" width="5.88671875" style="128" customWidth="1"/>
    <col min="5009" max="5009" width="31.44140625" style="128" customWidth="1"/>
    <col min="5010" max="5010" width="16.109375" style="128" customWidth="1"/>
    <col min="5011" max="5012" width="9.33203125" style="128" customWidth="1"/>
    <col min="5013" max="5013" width="11.109375" style="128" customWidth="1"/>
    <col min="5014" max="5014" width="2.109375" style="128" customWidth="1"/>
    <col min="5015" max="5220" width="10.88671875" style="128"/>
    <col min="5221" max="5221" width="12" style="128" customWidth="1"/>
    <col min="5222" max="5222" width="2.6640625" style="128" customWidth="1"/>
    <col min="5223" max="5224" width="6.44140625" style="128" customWidth="1"/>
    <col min="5225" max="5225" width="5.88671875" style="128" customWidth="1"/>
    <col min="5226" max="5226" width="6.44140625" style="128" customWidth="1"/>
    <col min="5227" max="5227" width="13.6640625" style="128" customWidth="1"/>
    <col min="5228" max="5229" width="9" style="128" customWidth="1"/>
    <col min="5230" max="5230" width="2.44140625" style="128" customWidth="1"/>
    <col min="5231" max="5231" width="8.88671875" style="128" customWidth="1"/>
    <col min="5232" max="5232" width="7.44140625" style="128" customWidth="1"/>
    <col min="5233" max="5235" width="3.6640625" style="128" customWidth="1"/>
    <col min="5236" max="5236" width="3.44140625" style="128" customWidth="1"/>
    <col min="5237" max="5237" width="2.88671875" style="128" customWidth="1"/>
    <col min="5238" max="5238" width="3" style="128" customWidth="1"/>
    <col min="5239" max="5241" width="0" style="128" hidden="1" customWidth="1"/>
    <col min="5242" max="5242" width="4.44140625" style="128" customWidth="1"/>
    <col min="5243" max="5243" width="0" style="128" hidden="1" customWidth="1"/>
    <col min="5244" max="5245" width="14.88671875" style="128" customWidth="1"/>
    <col min="5246" max="5246" width="15.109375" style="128" customWidth="1"/>
    <col min="5247" max="5247" width="6.44140625" style="128" customWidth="1"/>
    <col min="5248" max="5248" width="15.109375" style="128" customWidth="1"/>
    <col min="5249" max="5249" width="4.109375" style="128" customWidth="1"/>
    <col min="5250" max="5250" width="3" style="128" customWidth="1"/>
    <col min="5251" max="5253" width="0" style="128" hidden="1" customWidth="1"/>
    <col min="5254" max="5254" width="3" style="128" customWidth="1"/>
    <col min="5255" max="5255" width="0" style="128" hidden="1" customWidth="1"/>
    <col min="5256" max="5256" width="3" style="128" customWidth="1"/>
    <col min="5257" max="5257" width="0" style="128" hidden="1" customWidth="1"/>
    <col min="5258" max="5258" width="4.44140625" style="128" customWidth="1"/>
    <col min="5259" max="5259" width="34.33203125" style="128" customWidth="1"/>
    <col min="5260" max="5260" width="23.44140625" style="128" customWidth="1"/>
    <col min="5261" max="5261" width="9.109375" style="128" customWidth="1"/>
    <col min="5262" max="5262" width="19.44140625" style="128" customWidth="1"/>
    <col min="5263" max="5263" width="42.6640625" style="128" customWidth="1"/>
    <col min="5264" max="5264" width="5.88671875" style="128" customWidth="1"/>
    <col min="5265" max="5265" width="31.44140625" style="128" customWidth="1"/>
    <col min="5266" max="5266" width="16.109375" style="128" customWidth="1"/>
    <col min="5267" max="5268" width="9.33203125" style="128" customWidth="1"/>
    <col min="5269" max="5269" width="11.109375" style="128" customWidth="1"/>
    <col min="5270" max="5270" width="2.109375" style="128" customWidth="1"/>
    <col min="5271" max="5476" width="10.88671875" style="128"/>
    <col min="5477" max="5477" width="12" style="128" customWidth="1"/>
    <col min="5478" max="5478" width="2.6640625" style="128" customWidth="1"/>
    <col min="5479" max="5480" width="6.44140625" style="128" customWidth="1"/>
    <col min="5481" max="5481" width="5.88671875" style="128" customWidth="1"/>
    <col min="5482" max="5482" width="6.44140625" style="128" customWidth="1"/>
    <col min="5483" max="5483" width="13.6640625" style="128" customWidth="1"/>
    <col min="5484" max="5485" width="9" style="128" customWidth="1"/>
    <col min="5486" max="5486" width="2.44140625" style="128" customWidth="1"/>
    <col min="5487" max="5487" width="8.88671875" style="128" customWidth="1"/>
    <col min="5488" max="5488" width="7.44140625" style="128" customWidth="1"/>
    <col min="5489" max="5491" width="3.6640625" style="128" customWidth="1"/>
    <col min="5492" max="5492" width="3.44140625" style="128" customWidth="1"/>
    <col min="5493" max="5493" width="2.88671875" style="128" customWidth="1"/>
    <col min="5494" max="5494" width="3" style="128" customWidth="1"/>
    <col min="5495" max="5497" width="0" style="128" hidden="1" customWidth="1"/>
    <col min="5498" max="5498" width="4.44140625" style="128" customWidth="1"/>
    <col min="5499" max="5499" width="0" style="128" hidden="1" customWidth="1"/>
    <col min="5500" max="5501" width="14.88671875" style="128" customWidth="1"/>
    <col min="5502" max="5502" width="15.109375" style="128" customWidth="1"/>
    <col min="5503" max="5503" width="6.44140625" style="128" customWidth="1"/>
    <col min="5504" max="5504" width="15.109375" style="128" customWidth="1"/>
    <col min="5505" max="5505" width="4.109375" style="128" customWidth="1"/>
    <col min="5506" max="5506" width="3" style="128" customWidth="1"/>
    <col min="5507" max="5509" width="0" style="128" hidden="1" customWidth="1"/>
    <col min="5510" max="5510" width="3" style="128" customWidth="1"/>
    <col min="5511" max="5511" width="0" style="128" hidden="1" customWidth="1"/>
    <col min="5512" max="5512" width="3" style="128" customWidth="1"/>
    <col min="5513" max="5513" width="0" style="128" hidden="1" customWidth="1"/>
    <col min="5514" max="5514" width="4.44140625" style="128" customWidth="1"/>
    <col min="5515" max="5515" width="34.33203125" style="128" customWidth="1"/>
    <col min="5516" max="5516" width="23.44140625" style="128" customWidth="1"/>
    <col min="5517" max="5517" width="9.109375" style="128" customWidth="1"/>
    <col min="5518" max="5518" width="19.44140625" style="128" customWidth="1"/>
    <col min="5519" max="5519" width="42.6640625" style="128" customWidth="1"/>
    <col min="5520" max="5520" width="5.88671875" style="128" customWidth="1"/>
    <col min="5521" max="5521" width="31.44140625" style="128" customWidth="1"/>
    <col min="5522" max="5522" width="16.109375" style="128" customWidth="1"/>
    <col min="5523" max="5524" width="9.33203125" style="128" customWidth="1"/>
    <col min="5525" max="5525" width="11.109375" style="128" customWidth="1"/>
    <col min="5526" max="5526" width="2.109375" style="128" customWidth="1"/>
    <col min="5527" max="5732" width="10.88671875" style="128"/>
    <col min="5733" max="5733" width="12" style="128" customWidth="1"/>
    <col min="5734" max="5734" width="2.6640625" style="128" customWidth="1"/>
    <col min="5735" max="5736" width="6.44140625" style="128" customWidth="1"/>
    <col min="5737" max="5737" width="5.88671875" style="128" customWidth="1"/>
    <col min="5738" max="5738" width="6.44140625" style="128" customWidth="1"/>
    <col min="5739" max="5739" width="13.6640625" style="128" customWidth="1"/>
    <col min="5740" max="5741" width="9" style="128" customWidth="1"/>
    <col min="5742" max="5742" width="2.44140625" style="128" customWidth="1"/>
    <col min="5743" max="5743" width="8.88671875" style="128" customWidth="1"/>
    <col min="5744" max="5744" width="7.44140625" style="128" customWidth="1"/>
    <col min="5745" max="5747" width="3.6640625" style="128" customWidth="1"/>
    <col min="5748" max="5748" width="3.44140625" style="128" customWidth="1"/>
    <col min="5749" max="5749" width="2.88671875" style="128" customWidth="1"/>
    <col min="5750" max="5750" width="3" style="128" customWidth="1"/>
    <col min="5751" max="5753" width="0" style="128" hidden="1" customWidth="1"/>
    <col min="5754" max="5754" width="4.44140625" style="128" customWidth="1"/>
    <col min="5755" max="5755" width="0" style="128" hidden="1" customWidth="1"/>
    <col min="5756" max="5757" width="14.88671875" style="128" customWidth="1"/>
    <col min="5758" max="5758" width="15.109375" style="128" customWidth="1"/>
    <col min="5759" max="5759" width="6.44140625" style="128" customWidth="1"/>
    <col min="5760" max="5760" width="15.109375" style="128" customWidth="1"/>
    <col min="5761" max="5761" width="4.109375" style="128" customWidth="1"/>
    <col min="5762" max="5762" width="3" style="128" customWidth="1"/>
    <col min="5763" max="5765" width="0" style="128" hidden="1" customWidth="1"/>
    <col min="5766" max="5766" width="3" style="128" customWidth="1"/>
    <col min="5767" max="5767" width="0" style="128" hidden="1" customWidth="1"/>
    <col min="5768" max="5768" width="3" style="128" customWidth="1"/>
    <col min="5769" max="5769" width="0" style="128" hidden="1" customWidth="1"/>
    <col min="5770" max="5770" width="4.44140625" style="128" customWidth="1"/>
    <col min="5771" max="5771" width="34.33203125" style="128" customWidth="1"/>
    <col min="5772" max="5772" width="23.44140625" style="128" customWidth="1"/>
    <col min="5773" max="5773" width="9.109375" style="128" customWidth="1"/>
    <col min="5774" max="5774" width="19.44140625" style="128" customWidth="1"/>
    <col min="5775" max="5775" width="42.6640625" style="128" customWidth="1"/>
    <col min="5776" max="5776" width="5.88671875" style="128" customWidth="1"/>
    <col min="5777" max="5777" width="31.44140625" style="128" customWidth="1"/>
    <col min="5778" max="5778" width="16.109375" style="128" customWidth="1"/>
    <col min="5779" max="5780" width="9.33203125" style="128" customWidth="1"/>
    <col min="5781" max="5781" width="11.109375" style="128" customWidth="1"/>
    <col min="5782" max="5782" width="2.109375" style="128" customWidth="1"/>
    <col min="5783" max="5988" width="10.88671875" style="128"/>
    <col min="5989" max="5989" width="12" style="128" customWidth="1"/>
    <col min="5990" max="5990" width="2.6640625" style="128" customWidth="1"/>
    <col min="5991" max="5992" width="6.44140625" style="128" customWidth="1"/>
    <col min="5993" max="5993" width="5.88671875" style="128" customWidth="1"/>
    <col min="5994" max="5994" width="6.44140625" style="128" customWidth="1"/>
    <col min="5995" max="5995" width="13.6640625" style="128" customWidth="1"/>
    <col min="5996" max="5997" width="9" style="128" customWidth="1"/>
    <col min="5998" max="5998" width="2.44140625" style="128" customWidth="1"/>
    <col min="5999" max="5999" width="8.88671875" style="128" customWidth="1"/>
    <col min="6000" max="6000" width="7.44140625" style="128" customWidth="1"/>
    <col min="6001" max="6003" width="3.6640625" style="128" customWidth="1"/>
    <col min="6004" max="6004" width="3.44140625" style="128" customWidth="1"/>
    <col min="6005" max="6005" width="2.88671875" style="128" customWidth="1"/>
    <col min="6006" max="6006" width="3" style="128" customWidth="1"/>
    <col min="6007" max="6009" width="0" style="128" hidden="1" customWidth="1"/>
    <col min="6010" max="6010" width="4.44140625" style="128" customWidth="1"/>
    <col min="6011" max="6011" width="0" style="128" hidden="1" customWidth="1"/>
    <col min="6012" max="6013" width="14.88671875" style="128" customWidth="1"/>
    <col min="6014" max="6014" width="15.109375" style="128" customWidth="1"/>
    <col min="6015" max="6015" width="6.44140625" style="128" customWidth="1"/>
    <col min="6016" max="6016" width="15.109375" style="128" customWidth="1"/>
    <col min="6017" max="6017" width="4.109375" style="128" customWidth="1"/>
    <col min="6018" max="6018" width="3" style="128" customWidth="1"/>
    <col min="6019" max="6021" width="0" style="128" hidden="1" customWidth="1"/>
    <col min="6022" max="6022" width="3" style="128" customWidth="1"/>
    <col min="6023" max="6023" width="0" style="128" hidden="1" customWidth="1"/>
    <col min="6024" max="6024" width="3" style="128" customWidth="1"/>
    <col min="6025" max="6025" width="0" style="128" hidden="1" customWidth="1"/>
    <col min="6026" max="6026" width="4.44140625" style="128" customWidth="1"/>
    <col min="6027" max="6027" width="34.33203125" style="128" customWidth="1"/>
    <col min="6028" max="6028" width="23.44140625" style="128" customWidth="1"/>
    <col min="6029" max="6029" width="9.109375" style="128" customWidth="1"/>
    <col min="6030" max="6030" width="19.44140625" style="128" customWidth="1"/>
    <col min="6031" max="6031" width="42.6640625" style="128" customWidth="1"/>
    <col min="6032" max="6032" width="5.88671875" style="128" customWidth="1"/>
    <col min="6033" max="6033" width="31.44140625" style="128" customWidth="1"/>
    <col min="6034" max="6034" width="16.109375" style="128" customWidth="1"/>
    <col min="6035" max="6036" width="9.33203125" style="128" customWidth="1"/>
    <col min="6037" max="6037" width="11.109375" style="128" customWidth="1"/>
    <col min="6038" max="6038" width="2.109375" style="128" customWidth="1"/>
    <col min="6039" max="6244" width="10.88671875" style="128"/>
    <col min="6245" max="6245" width="12" style="128" customWidth="1"/>
    <col min="6246" max="6246" width="2.6640625" style="128" customWidth="1"/>
    <col min="6247" max="6248" width="6.44140625" style="128" customWidth="1"/>
    <col min="6249" max="6249" width="5.88671875" style="128" customWidth="1"/>
    <col min="6250" max="6250" width="6.44140625" style="128" customWidth="1"/>
    <col min="6251" max="6251" width="13.6640625" style="128" customWidth="1"/>
    <col min="6252" max="6253" width="9" style="128" customWidth="1"/>
    <col min="6254" max="6254" width="2.44140625" style="128" customWidth="1"/>
    <col min="6255" max="6255" width="8.88671875" style="128" customWidth="1"/>
    <col min="6256" max="6256" width="7.44140625" style="128" customWidth="1"/>
    <col min="6257" max="6259" width="3.6640625" style="128" customWidth="1"/>
    <col min="6260" max="6260" width="3.44140625" style="128" customWidth="1"/>
    <col min="6261" max="6261" width="2.88671875" style="128" customWidth="1"/>
    <col min="6262" max="6262" width="3" style="128" customWidth="1"/>
    <col min="6263" max="6265" width="0" style="128" hidden="1" customWidth="1"/>
    <col min="6266" max="6266" width="4.44140625" style="128" customWidth="1"/>
    <col min="6267" max="6267" width="0" style="128" hidden="1" customWidth="1"/>
    <col min="6268" max="6269" width="14.88671875" style="128" customWidth="1"/>
    <col min="6270" max="6270" width="15.109375" style="128" customWidth="1"/>
    <col min="6271" max="6271" width="6.44140625" style="128" customWidth="1"/>
    <col min="6272" max="6272" width="15.109375" style="128" customWidth="1"/>
    <col min="6273" max="6273" width="4.109375" style="128" customWidth="1"/>
    <col min="6274" max="6274" width="3" style="128" customWidth="1"/>
    <col min="6275" max="6277" width="0" style="128" hidden="1" customWidth="1"/>
    <col min="6278" max="6278" width="3" style="128" customWidth="1"/>
    <col min="6279" max="6279" width="0" style="128" hidden="1" customWidth="1"/>
    <col min="6280" max="6280" width="3" style="128" customWidth="1"/>
    <col min="6281" max="6281" width="0" style="128" hidden="1" customWidth="1"/>
    <col min="6282" max="6282" width="4.44140625" style="128" customWidth="1"/>
    <col min="6283" max="6283" width="34.33203125" style="128" customWidth="1"/>
    <col min="6284" max="6284" width="23.44140625" style="128" customWidth="1"/>
    <col min="6285" max="6285" width="9.109375" style="128" customWidth="1"/>
    <col min="6286" max="6286" width="19.44140625" style="128" customWidth="1"/>
    <col min="6287" max="6287" width="42.6640625" style="128" customWidth="1"/>
    <col min="6288" max="6288" width="5.88671875" style="128" customWidth="1"/>
    <col min="6289" max="6289" width="31.44140625" style="128" customWidth="1"/>
    <col min="6290" max="6290" width="16.109375" style="128" customWidth="1"/>
    <col min="6291" max="6292" width="9.33203125" style="128" customWidth="1"/>
    <col min="6293" max="6293" width="11.109375" style="128" customWidth="1"/>
    <col min="6294" max="6294" width="2.109375" style="128" customWidth="1"/>
    <col min="6295" max="6500" width="10.88671875" style="128"/>
    <col min="6501" max="6501" width="12" style="128" customWidth="1"/>
    <col min="6502" max="6502" width="2.6640625" style="128" customWidth="1"/>
    <col min="6503" max="6504" width="6.44140625" style="128" customWidth="1"/>
    <col min="6505" max="6505" width="5.88671875" style="128" customWidth="1"/>
    <col min="6506" max="6506" width="6.44140625" style="128" customWidth="1"/>
    <col min="6507" max="6507" width="13.6640625" style="128" customWidth="1"/>
    <col min="6508" max="6509" width="9" style="128" customWidth="1"/>
    <col min="6510" max="6510" width="2.44140625" style="128" customWidth="1"/>
    <col min="6511" max="6511" width="8.88671875" style="128" customWidth="1"/>
    <col min="6512" max="6512" width="7.44140625" style="128" customWidth="1"/>
    <col min="6513" max="6515" width="3.6640625" style="128" customWidth="1"/>
    <col min="6516" max="6516" width="3.44140625" style="128" customWidth="1"/>
    <col min="6517" max="6517" width="2.88671875" style="128" customWidth="1"/>
    <col min="6518" max="6518" width="3" style="128" customWidth="1"/>
    <col min="6519" max="6521" width="0" style="128" hidden="1" customWidth="1"/>
    <col min="6522" max="6522" width="4.44140625" style="128" customWidth="1"/>
    <col min="6523" max="6523" width="0" style="128" hidden="1" customWidth="1"/>
    <col min="6524" max="6525" width="14.88671875" style="128" customWidth="1"/>
    <col min="6526" max="6526" width="15.109375" style="128" customWidth="1"/>
    <col min="6527" max="6527" width="6.44140625" style="128" customWidth="1"/>
    <col min="6528" max="6528" width="15.109375" style="128" customWidth="1"/>
    <col min="6529" max="6529" width="4.109375" style="128" customWidth="1"/>
    <col min="6530" max="6530" width="3" style="128" customWidth="1"/>
    <col min="6531" max="6533" width="0" style="128" hidden="1" customWidth="1"/>
    <col min="6534" max="6534" width="3" style="128" customWidth="1"/>
    <col min="6535" max="6535" width="0" style="128" hidden="1" customWidth="1"/>
    <col min="6536" max="6536" width="3" style="128" customWidth="1"/>
    <col min="6537" max="6537" width="0" style="128" hidden="1" customWidth="1"/>
    <col min="6538" max="6538" width="4.44140625" style="128" customWidth="1"/>
    <col min="6539" max="6539" width="34.33203125" style="128" customWidth="1"/>
    <col min="6540" max="6540" width="23.44140625" style="128" customWidth="1"/>
    <col min="6541" max="6541" width="9.109375" style="128" customWidth="1"/>
    <col min="6542" max="6542" width="19.44140625" style="128" customWidth="1"/>
    <col min="6543" max="6543" width="42.6640625" style="128" customWidth="1"/>
    <col min="6544" max="6544" width="5.88671875" style="128" customWidth="1"/>
    <col min="6545" max="6545" width="31.44140625" style="128" customWidth="1"/>
    <col min="6546" max="6546" width="16.109375" style="128" customWidth="1"/>
    <col min="6547" max="6548" width="9.33203125" style="128" customWidth="1"/>
    <col min="6549" max="6549" width="11.109375" style="128" customWidth="1"/>
    <col min="6550" max="6550" width="2.109375" style="128" customWidth="1"/>
    <col min="6551" max="6756" width="10.88671875" style="128"/>
    <col min="6757" max="6757" width="12" style="128" customWidth="1"/>
    <col min="6758" max="6758" width="2.6640625" style="128" customWidth="1"/>
    <col min="6759" max="6760" width="6.44140625" style="128" customWidth="1"/>
    <col min="6761" max="6761" width="5.88671875" style="128" customWidth="1"/>
    <col min="6762" max="6762" width="6.44140625" style="128" customWidth="1"/>
    <col min="6763" max="6763" width="13.6640625" style="128" customWidth="1"/>
    <col min="6764" max="6765" width="9" style="128" customWidth="1"/>
    <col min="6766" max="6766" width="2.44140625" style="128" customWidth="1"/>
    <col min="6767" max="6767" width="8.88671875" style="128" customWidth="1"/>
    <col min="6768" max="6768" width="7.44140625" style="128" customWidth="1"/>
    <col min="6769" max="6771" width="3.6640625" style="128" customWidth="1"/>
    <col min="6772" max="6772" width="3.44140625" style="128" customWidth="1"/>
    <col min="6773" max="6773" width="2.88671875" style="128" customWidth="1"/>
    <col min="6774" max="6774" width="3" style="128" customWidth="1"/>
    <col min="6775" max="6777" width="0" style="128" hidden="1" customWidth="1"/>
    <col min="6778" max="6778" width="4.44140625" style="128" customWidth="1"/>
    <col min="6779" max="6779" width="0" style="128" hidden="1" customWidth="1"/>
    <col min="6780" max="6781" width="14.88671875" style="128" customWidth="1"/>
    <col min="6782" max="6782" width="15.109375" style="128" customWidth="1"/>
    <col min="6783" max="6783" width="6.44140625" style="128" customWidth="1"/>
    <col min="6784" max="6784" width="15.109375" style="128" customWidth="1"/>
    <col min="6785" max="6785" width="4.109375" style="128" customWidth="1"/>
    <col min="6786" max="6786" width="3" style="128" customWidth="1"/>
    <col min="6787" max="6789" width="0" style="128" hidden="1" customWidth="1"/>
    <col min="6790" max="6790" width="3" style="128" customWidth="1"/>
    <col min="6791" max="6791" width="0" style="128" hidden="1" customWidth="1"/>
    <col min="6792" max="6792" width="3" style="128" customWidth="1"/>
    <col min="6793" max="6793" width="0" style="128" hidden="1" customWidth="1"/>
    <col min="6794" max="6794" width="4.44140625" style="128" customWidth="1"/>
    <col min="6795" max="6795" width="34.33203125" style="128" customWidth="1"/>
    <col min="6796" max="6796" width="23.44140625" style="128" customWidth="1"/>
    <col min="6797" max="6797" width="9.109375" style="128" customWidth="1"/>
    <col min="6798" max="6798" width="19.44140625" style="128" customWidth="1"/>
    <col min="6799" max="6799" width="42.6640625" style="128" customWidth="1"/>
    <col min="6800" max="6800" width="5.88671875" style="128" customWidth="1"/>
    <col min="6801" max="6801" width="31.44140625" style="128" customWidth="1"/>
    <col min="6802" max="6802" width="16.109375" style="128" customWidth="1"/>
    <col min="6803" max="6804" width="9.33203125" style="128" customWidth="1"/>
    <col min="6805" max="6805" width="11.109375" style="128" customWidth="1"/>
    <col min="6806" max="6806" width="2.109375" style="128" customWidth="1"/>
    <col min="6807" max="7012" width="10.88671875" style="128"/>
    <col min="7013" max="7013" width="12" style="128" customWidth="1"/>
    <col min="7014" max="7014" width="2.6640625" style="128" customWidth="1"/>
    <col min="7015" max="7016" width="6.44140625" style="128" customWidth="1"/>
    <col min="7017" max="7017" width="5.88671875" style="128" customWidth="1"/>
    <col min="7018" max="7018" width="6.44140625" style="128" customWidth="1"/>
    <col min="7019" max="7019" width="13.6640625" style="128" customWidth="1"/>
    <col min="7020" max="7021" width="9" style="128" customWidth="1"/>
    <col min="7022" max="7022" width="2.44140625" style="128" customWidth="1"/>
    <col min="7023" max="7023" width="8.88671875" style="128" customWidth="1"/>
    <col min="7024" max="7024" width="7.44140625" style="128" customWidth="1"/>
    <col min="7025" max="7027" width="3.6640625" style="128" customWidth="1"/>
    <col min="7028" max="7028" width="3.44140625" style="128" customWidth="1"/>
    <col min="7029" max="7029" width="2.88671875" style="128" customWidth="1"/>
    <col min="7030" max="7030" width="3" style="128" customWidth="1"/>
    <col min="7031" max="7033" width="0" style="128" hidden="1" customWidth="1"/>
    <col min="7034" max="7034" width="4.44140625" style="128" customWidth="1"/>
    <col min="7035" max="7035" width="0" style="128" hidden="1" customWidth="1"/>
    <col min="7036" max="7037" width="14.88671875" style="128" customWidth="1"/>
    <col min="7038" max="7038" width="15.109375" style="128" customWidth="1"/>
    <col min="7039" max="7039" width="6.44140625" style="128" customWidth="1"/>
    <col min="7040" max="7040" width="15.109375" style="128" customWidth="1"/>
    <col min="7041" max="7041" width="4.109375" style="128" customWidth="1"/>
    <col min="7042" max="7042" width="3" style="128" customWidth="1"/>
    <col min="7043" max="7045" width="0" style="128" hidden="1" customWidth="1"/>
    <col min="7046" max="7046" width="3" style="128" customWidth="1"/>
    <col min="7047" max="7047" width="0" style="128" hidden="1" customWidth="1"/>
    <col min="7048" max="7048" width="3" style="128" customWidth="1"/>
    <col min="7049" max="7049" width="0" style="128" hidden="1" customWidth="1"/>
    <col min="7050" max="7050" width="4.44140625" style="128" customWidth="1"/>
    <col min="7051" max="7051" width="34.33203125" style="128" customWidth="1"/>
    <col min="7052" max="7052" width="23.44140625" style="128" customWidth="1"/>
    <col min="7053" max="7053" width="9.109375" style="128" customWidth="1"/>
    <col min="7054" max="7054" width="19.44140625" style="128" customWidth="1"/>
    <col min="7055" max="7055" width="42.6640625" style="128" customWidth="1"/>
    <col min="7056" max="7056" width="5.88671875" style="128" customWidth="1"/>
    <col min="7057" max="7057" width="31.44140625" style="128" customWidth="1"/>
    <col min="7058" max="7058" width="16.109375" style="128" customWidth="1"/>
    <col min="7059" max="7060" width="9.33203125" style="128" customWidth="1"/>
    <col min="7061" max="7061" width="11.109375" style="128" customWidth="1"/>
    <col min="7062" max="7062" width="2.109375" style="128" customWidth="1"/>
    <col min="7063" max="7268" width="10.88671875" style="128"/>
    <col min="7269" max="7269" width="12" style="128" customWidth="1"/>
    <col min="7270" max="7270" width="2.6640625" style="128" customWidth="1"/>
    <col min="7271" max="7272" width="6.44140625" style="128" customWidth="1"/>
    <col min="7273" max="7273" width="5.88671875" style="128" customWidth="1"/>
    <col min="7274" max="7274" width="6.44140625" style="128" customWidth="1"/>
    <col min="7275" max="7275" width="13.6640625" style="128" customWidth="1"/>
    <col min="7276" max="7277" width="9" style="128" customWidth="1"/>
    <col min="7278" max="7278" width="2.44140625" style="128" customWidth="1"/>
    <col min="7279" max="7279" width="8.88671875" style="128" customWidth="1"/>
    <col min="7280" max="7280" width="7.44140625" style="128" customWidth="1"/>
    <col min="7281" max="7283" width="3.6640625" style="128" customWidth="1"/>
    <col min="7284" max="7284" width="3.44140625" style="128" customWidth="1"/>
    <col min="7285" max="7285" width="2.88671875" style="128" customWidth="1"/>
    <col min="7286" max="7286" width="3" style="128" customWidth="1"/>
    <col min="7287" max="7289" width="0" style="128" hidden="1" customWidth="1"/>
    <col min="7290" max="7290" width="4.44140625" style="128" customWidth="1"/>
    <col min="7291" max="7291" width="0" style="128" hidden="1" customWidth="1"/>
    <col min="7292" max="7293" width="14.88671875" style="128" customWidth="1"/>
    <col min="7294" max="7294" width="15.109375" style="128" customWidth="1"/>
    <col min="7295" max="7295" width="6.44140625" style="128" customWidth="1"/>
    <col min="7296" max="7296" width="15.109375" style="128" customWidth="1"/>
    <col min="7297" max="7297" width="4.109375" style="128" customWidth="1"/>
    <col min="7298" max="7298" width="3" style="128" customWidth="1"/>
    <col min="7299" max="7301" width="0" style="128" hidden="1" customWidth="1"/>
    <col min="7302" max="7302" width="3" style="128" customWidth="1"/>
    <col min="7303" max="7303" width="0" style="128" hidden="1" customWidth="1"/>
    <col min="7304" max="7304" width="3" style="128" customWidth="1"/>
    <col min="7305" max="7305" width="0" style="128" hidden="1" customWidth="1"/>
    <col min="7306" max="7306" width="4.44140625" style="128" customWidth="1"/>
    <col min="7307" max="7307" width="34.33203125" style="128" customWidth="1"/>
    <col min="7308" max="7308" width="23.44140625" style="128" customWidth="1"/>
    <col min="7309" max="7309" width="9.109375" style="128" customWidth="1"/>
    <col min="7310" max="7310" width="19.44140625" style="128" customWidth="1"/>
    <col min="7311" max="7311" width="42.6640625" style="128" customWidth="1"/>
    <col min="7312" max="7312" width="5.88671875" style="128" customWidth="1"/>
    <col min="7313" max="7313" width="31.44140625" style="128" customWidth="1"/>
    <col min="7314" max="7314" width="16.109375" style="128" customWidth="1"/>
    <col min="7315" max="7316" width="9.33203125" style="128" customWidth="1"/>
    <col min="7317" max="7317" width="11.109375" style="128" customWidth="1"/>
    <col min="7318" max="7318" width="2.109375" style="128" customWidth="1"/>
    <col min="7319" max="7524" width="10.88671875" style="128"/>
    <col min="7525" max="7525" width="12" style="128" customWidth="1"/>
    <col min="7526" max="7526" width="2.6640625" style="128" customWidth="1"/>
    <col min="7527" max="7528" width="6.44140625" style="128" customWidth="1"/>
    <col min="7529" max="7529" width="5.88671875" style="128" customWidth="1"/>
    <col min="7530" max="7530" width="6.44140625" style="128" customWidth="1"/>
    <col min="7531" max="7531" width="13.6640625" style="128" customWidth="1"/>
    <col min="7532" max="7533" width="9" style="128" customWidth="1"/>
    <col min="7534" max="7534" width="2.44140625" style="128" customWidth="1"/>
    <col min="7535" max="7535" width="8.88671875" style="128" customWidth="1"/>
    <col min="7536" max="7536" width="7.44140625" style="128" customWidth="1"/>
    <col min="7537" max="7539" width="3.6640625" style="128" customWidth="1"/>
    <col min="7540" max="7540" width="3.44140625" style="128" customWidth="1"/>
    <col min="7541" max="7541" width="2.88671875" style="128" customWidth="1"/>
    <col min="7542" max="7542" width="3" style="128" customWidth="1"/>
    <col min="7543" max="7545" width="0" style="128" hidden="1" customWidth="1"/>
    <col min="7546" max="7546" width="4.44140625" style="128" customWidth="1"/>
    <col min="7547" max="7547" width="0" style="128" hidden="1" customWidth="1"/>
    <col min="7548" max="7549" width="14.88671875" style="128" customWidth="1"/>
    <col min="7550" max="7550" width="15.109375" style="128" customWidth="1"/>
    <col min="7551" max="7551" width="6.44140625" style="128" customWidth="1"/>
    <col min="7552" max="7552" width="15.109375" style="128" customWidth="1"/>
    <col min="7553" max="7553" width="4.109375" style="128" customWidth="1"/>
    <col min="7554" max="7554" width="3" style="128" customWidth="1"/>
    <col min="7555" max="7557" width="0" style="128" hidden="1" customWidth="1"/>
    <col min="7558" max="7558" width="3" style="128" customWidth="1"/>
    <col min="7559" max="7559" width="0" style="128" hidden="1" customWidth="1"/>
    <col min="7560" max="7560" width="3" style="128" customWidth="1"/>
    <col min="7561" max="7561" width="0" style="128" hidden="1" customWidth="1"/>
    <col min="7562" max="7562" width="4.44140625" style="128" customWidth="1"/>
    <col min="7563" max="7563" width="34.33203125" style="128" customWidth="1"/>
    <col min="7564" max="7564" width="23.44140625" style="128" customWidth="1"/>
    <col min="7565" max="7565" width="9.109375" style="128" customWidth="1"/>
    <col min="7566" max="7566" width="19.44140625" style="128" customWidth="1"/>
    <col min="7567" max="7567" width="42.6640625" style="128" customWidth="1"/>
    <col min="7568" max="7568" width="5.88671875" style="128" customWidth="1"/>
    <col min="7569" max="7569" width="31.44140625" style="128" customWidth="1"/>
    <col min="7570" max="7570" width="16.109375" style="128" customWidth="1"/>
    <col min="7571" max="7572" width="9.33203125" style="128" customWidth="1"/>
    <col min="7573" max="7573" width="11.109375" style="128" customWidth="1"/>
    <col min="7574" max="7574" width="2.109375" style="128" customWidth="1"/>
    <col min="7575" max="7780" width="10.88671875" style="128"/>
    <col min="7781" max="7781" width="12" style="128" customWidth="1"/>
    <col min="7782" max="7782" width="2.6640625" style="128" customWidth="1"/>
    <col min="7783" max="7784" width="6.44140625" style="128" customWidth="1"/>
    <col min="7785" max="7785" width="5.88671875" style="128" customWidth="1"/>
    <col min="7786" max="7786" width="6.44140625" style="128" customWidth="1"/>
    <col min="7787" max="7787" width="13.6640625" style="128" customWidth="1"/>
    <col min="7788" max="7789" width="9" style="128" customWidth="1"/>
    <col min="7790" max="7790" width="2.44140625" style="128" customWidth="1"/>
    <col min="7791" max="7791" width="8.88671875" style="128" customWidth="1"/>
    <col min="7792" max="7792" width="7.44140625" style="128" customWidth="1"/>
    <col min="7793" max="7795" width="3.6640625" style="128" customWidth="1"/>
    <col min="7796" max="7796" width="3.44140625" style="128" customWidth="1"/>
    <col min="7797" max="7797" width="2.88671875" style="128" customWidth="1"/>
    <col min="7798" max="7798" width="3" style="128" customWidth="1"/>
    <col min="7799" max="7801" width="0" style="128" hidden="1" customWidth="1"/>
    <col min="7802" max="7802" width="4.44140625" style="128" customWidth="1"/>
    <col min="7803" max="7803" width="0" style="128" hidden="1" customWidth="1"/>
    <col min="7804" max="7805" width="14.88671875" style="128" customWidth="1"/>
    <col min="7806" max="7806" width="15.109375" style="128" customWidth="1"/>
    <col min="7807" max="7807" width="6.44140625" style="128" customWidth="1"/>
    <col min="7808" max="7808" width="15.109375" style="128" customWidth="1"/>
    <col min="7809" max="7809" width="4.109375" style="128" customWidth="1"/>
    <col min="7810" max="7810" width="3" style="128" customWidth="1"/>
    <col min="7811" max="7813" width="0" style="128" hidden="1" customWidth="1"/>
    <col min="7814" max="7814" width="3" style="128" customWidth="1"/>
    <col min="7815" max="7815" width="0" style="128" hidden="1" customWidth="1"/>
    <col min="7816" max="7816" width="3" style="128" customWidth="1"/>
    <col min="7817" max="7817" width="0" style="128" hidden="1" customWidth="1"/>
    <col min="7818" max="7818" width="4.44140625" style="128" customWidth="1"/>
    <col min="7819" max="7819" width="34.33203125" style="128" customWidth="1"/>
    <col min="7820" max="7820" width="23.44140625" style="128" customWidth="1"/>
    <col min="7821" max="7821" width="9.109375" style="128" customWidth="1"/>
    <col min="7822" max="7822" width="19.44140625" style="128" customWidth="1"/>
    <col min="7823" max="7823" width="42.6640625" style="128" customWidth="1"/>
    <col min="7824" max="7824" width="5.88671875" style="128" customWidth="1"/>
    <col min="7825" max="7825" width="31.44140625" style="128" customWidth="1"/>
    <col min="7826" max="7826" width="16.109375" style="128" customWidth="1"/>
    <col min="7827" max="7828" width="9.33203125" style="128" customWidth="1"/>
    <col min="7829" max="7829" width="11.109375" style="128" customWidth="1"/>
    <col min="7830" max="7830" width="2.109375" style="128" customWidth="1"/>
    <col min="7831" max="8036" width="10.88671875" style="128"/>
    <col min="8037" max="8037" width="12" style="128" customWidth="1"/>
    <col min="8038" max="8038" width="2.6640625" style="128" customWidth="1"/>
    <col min="8039" max="8040" width="6.44140625" style="128" customWidth="1"/>
    <col min="8041" max="8041" width="5.88671875" style="128" customWidth="1"/>
    <col min="8042" max="8042" width="6.44140625" style="128" customWidth="1"/>
    <col min="8043" max="8043" width="13.6640625" style="128" customWidth="1"/>
    <col min="8044" max="8045" width="9" style="128" customWidth="1"/>
    <col min="8046" max="8046" width="2.44140625" style="128" customWidth="1"/>
    <col min="8047" max="8047" width="8.88671875" style="128" customWidth="1"/>
    <col min="8048" max="8048" width="7.44140625" style="128" customWidth="1"/>
    <col min="8049" max="8051" width="3.6640625" style="128" customWidth="1"/>
    <col min="8052" max="8052" width="3.44140625" style="128" customWidth="1"/>
    <col min="8053" max="8053" width="2.88671875" style="128" customWidth="1"/>
    <col min="8054" max="8054" width="3" style="128" customWidth="1"/>
    <col min="8055" max="8057" width="0" style="128" hidden="1" customWidth="1"/>
    <col min="8058" max="8058" width="4.44140625" style="128" customWidth="1"/>
    <col min="8059" max="8059" width="0" style="128" hidden="1" customWidth="1"/>
    <col min="8060" max="8061" width="14.88671875" style="128" customWidth="1"/>
    <col min="8062" max="8062" width="15.109375" style="128" customWidth="1"/>
    <col min="8063" max="8063" width="6.44140625" style="128" customWidth="1"/>
    <col min="8064" max="8064" width="15.109375" style="128" customWidth="1"/>
    <col min="8065" max="8065" width="4.109375" style="128" customWidth="1"/>
    <col min="8066" max="8066" width="3" style="128" customWidth="1"/>
    <col min="8067" max="8069" width="0" style="128" hidden="1" customWidth="1"/>
    <col min="8070" max="8070" width="3" style="128" customWidth="1"/>
    <col min="8071" max="8071" width="0" style="128" hidden="1" customWidth="1"/>
    <col min="8072" max="8072" width="3" style="128" customWidth="1"/>
    <col min="8073" max="8073" width="0" style="128" hidden="1" customWidth="1"/>
    <col min="8074" max="8074" width="4.44140625" style="128" customWidth="1"/>
    <col min="8075" max="8075" width="34.33203125" style="128" customWidth="1"/>
    <col min="8076" max="8076" width="23.44140625" style="128" customWidth="1"/>
    <col min="8077" max="8077" width="9.109375" style="128" customWidth="1"/>
    <col min="8078" max="8078" width="19.44140625" style="128" customWidth="1"/>
    <col min="8079" max="8079" width="42.6640625" style="128" customWidth="1"/>
    <col min="8080" max="8080" width="5.88671875" style="128" customWidth="1"/>
    <col min="8081" max="8081" width="31.44140625" style="128" customWidth="1"/>
    <col min="8082" max="8082" width="16.109375" style="128" customWidth="1"/>
    <col min="8083" max="8084" width="9.33203125" style="128" customWidth="1"/>
    <col min="8085" max="8085" width="11.109375" style="128" customWidth="1"/>
    <col min="8086" max="8086" width="2.109375" style="128" customWidth="1"/>
    <col min="8087" max="8292" width="10.88671875" style="128"/>
    <col min="8293" max="8293" width="12" style="128" customWidth="1"/>
    <col min="8294" max="8294" width="2.6640625" style="128" customWidth="1"/>
    <col min="8295" max="8296" width="6.44140625" style="128" customWidth="1"/>
    <col min="8297" max="8297" width="5.88671875" style="128" customWidth="1"/>
    <col min="8298" max="8298" width="6.44140625" style="128" customWidth="1"/>
    <col min="8299" max="8299" width="13.6640625" style="128" customWidth="1"/>
    <col min="8300" max="8301" width="9" style="128" customWidth="1"/>
    <col min="8302" max="8302" width="2.44140625" style="128" customWidth="1"/>
    <col min="8303" max="8303" width="8.88671875" style="128" customWidth="1"/>
    <col min="8304" max="8304" width="7.44140625" style="128" customWidth="1"/>
    <col min="8305" max="8307" width="3.6640625" style="128" customWidth="1"/>
    <col min="8308" max="8308" width="3.44140625" style="128" customWidth="1"/>
    <col min="8309" max="8309" width="2.88671875" style="128" customWidth="1"/>
    <col min="8310" max="8310" width="3" style="128" customWidth="1"/>
    <col min="8311" max="8313" width="0" style="128" hidden="1" customWidth="1"/>
    <col min="8314" max="8314" width="4.44140625" style="128" customWidth="1"/>
    <col min="8315" max="8315" width="0" style="128" hidden="1" customWidth="1"/>
    <col min="8316" max="8317" width="14.88671875" style="128" customWidth="1"/>
    <col min="8318" max="8318" width="15.109375" style="128" customWidth="1"/>
    <col min="8319" max="8319" width="6.44140625" style="128" customWidth="1"/>
    <col min="8320" max="8320" width="15.109375" style="128" customWidth="1"/>
    <col min="8321" max="8321" width="4.109375" style="128" customWidth="1"/>
    <col min="8322" max="8322" width="3" style="128" customWidth="1"/>
    <col min="8323" max="8325" width="0" style="128" hidden="1" customWidth="1"/>
    <col min="8326" max="8326" width="3" style="128" customWidth="1"/>
    <col min="8327" max="8327" width="0" style="128" hidden="1" customWidth="1"/>
    <col min="8328" max="8328" width="3" style="128" customWidth="1"/>
    <col min="8329" max="8329" width="0" style="128" hidden="1" customWidth="1"/>
    <col min="8330" max="8330" width="4.44140625" style="128" customWidth="1"/>
    <col min="8331" max="8331" width="34.33203125" style="128" customWidth="1"/>
    <col min="8332" max="8332" width="23.44140625" style="128" customWidth="1"/>
    <col min="8333" max="8333" width="9.109375" style="128" customWidth="1"/>
    <col min="8334" max="8334" width="19.44140625" style="128" customWidth="1"/>
    <col min="8335" max="8335" width="42.6640625" style="128" customWidth="1"/>
    <col min="8336" max="8336" width="5.88671875" style="128" customWidth="1"/>
    <col min="8337" max="8337" width="31.44140625" style="128" customWidth="1"/>
    <col min="8338" max="8338" width="16.109375" style="128" customWidth="1"/>
    <col min="8339" max="8340" width="9.33203125" style="128" customWidth="1"/>
    <col min="8341" max="8341" width="11.109375" style="128" customWidth="1"/>
    <col min="8342" max="8342" width="2.109375" style="128" customWidth="1"/>
    <col min="8343" max="8548" width="10.88671875" style="128"/>
    <col min="8549" max="8549" width="12" style="128" customWidth="1"/>
    <col min="8550" max="8550" width="2.6640625" style="128" customWidth="1"/>
    <col min="8551" max="8552" width="6.44140625" style="128" customWidth="1"/>
    <col min="8553" max="8553" width="5.88671875" style="128" customWidth="1"/>
    <col min="8554" max="8554" width="6.44140625" style="128" customWidth="1"/>
    <col min="8555" max="8555" width="13.6640625" style="128" customWidth="1"/>
    <col min="8556" max="8557" width="9" style="128" customWidth="1"/>
    <col min="8558" max="8558" width="2.44140625" style="128" customWidth="1"/>
    <col min="8559" max="8559" width="8.88671875" style="128" customWidth="1"/>
    <col min="8560" max="8560" width="7.44140625" style="128" customWidth="1"/>
    <col min="8561" max="8563" width="3.6640625" style="128" customWidth="1"/>
    <col min="8564" max="8564" width="3.44140625" style="128" customWidth="1"/>
    <col min="8565" max="8565" width="2.88671875" style="128" customWidth="1"/>
    <col min="8566" max="8566" width="3" style="128" customWidth="1"/>
    <col min="8567" max="8569" width="0" style="128" hidden="1" customWidth="1"/>
    <col min="8570" max="8570" width="4.44140625" style="128" customWidth="1"/>
    <col min="8571" max="8571" width="0" style="128" hidden="1" customWidth="1"/>
    <col min="8572" max="8573" width="14.88671875" style="128" customWidth="1"/>
    <col min="8574" max="8574" width="15.109375" style="128" customWidth="1"/>
    <col min="8575" max="8575" width="6.44140625" style="128" customWidth="1"/>
    <col min="8576" max="8576" width="15.109375" style="128" customWidth="1"/>
    <col min="8577" max="8577" width="4.109375" style="128" customWidth="1"/>
    <col min="8578" max="8578" width="3" style="128" customWidth="1"/>
    <col min="8579" max="8581" width="0" style="128" hidden="1" customWidth="1"/>
    <col min="8582" max="8582" width="3" style="128" customWidth="1"/>
    <col min="8583" max="8583" width="0" style="128" hidden="1" customWidth="1"/>
    <col min="8584" max="8584" width="3" style="128" customWidth="1"/>
    <col min="8585" max="8585" width="0" style="128" hidden="1" customWidth="1"/>
    <col min="8586" max="8586" width="4.44140625" style="128" customWidth="1"/>
    <col min="8587" max="8587" width="34.33203125" style="128" customWidth="1"/>
    <col min="8588" max="8588" width="23.44140625" style="128" customWidth="1"/>
    <col min="8589" max="8589" width="9.109375" style="128" customWidth="1"/>
    <col min="8590" max="8590" width="19.44140625" style="128" customWidth="1"/>
    <col min="8591" max="8591" width="42.6640625" style="128" customWidth="1"/>
    <col min="8592" max="8592" width="5.88671875" style="128" customWidth="1"/>
    <col min="8593" max="8593" width="31.44140625" style="128" customWidth="1"/>
    <col min="8594" max="8594" width="16.109375" style="128" customWidth="1"/>
    <col min="8595" max="8596" width="9.33203125" style="128" customWidth="1"/>
    <col min="8597" max="8597" width="11.109375" style="128" customWidth="1"/>
    <col min="8598" max="8598" width="2.109375" style="128" customWidth="1"/>
    <col min="8599" max="8804" width="10.88671875" style="128"/>
    <col min="8805" max="8805" width="12" style="128" customWidth="1"/>
    <col min="8806" max="8806" width="2.6640625" style="128" customWidth="1"/>
    <col min="8807" max="8808" width="6.44140625" style="128" customWidth="1"/>
    <col min="8809" max="8809" width="5.88671875" style="128" customWidth="1"/>
    <col min="8810" max="8810" width="6.44140625" style="128" customWidth="1"/>
    <col min="8811" max="8811" width="13.6640625" style="128" customWidth="1"/>
    <col min="8812" max="8813" width="9" style="128" customWidth="1"/>
    <col min="8814" max="8814" width="2.44140625" style="128" customWidth="1"/>
    <col min="8815" max="8815" width="8.88671875" style="128" customWidth="1"/>
    <col min="8816" max="8816" width="7.44140625" style="128" customWidth="1"/>
    <col min="8817" max="8819" width="3.6640625" style="128" customWidth="1"/>
    <col min="8820" max="8820" width="3.44140625" style="128" customWidth="1"/>
    <col min="8821" max="8821" width="2.88671875" style="128" customWidth="1"/>
    <col min="8822" max="8822" width="3" style="128" customWidth="1"/>
    <col min="8823" max="8825" width="0" style="128" hidden="1" customWidth="1"/>
    <col min="8826" max="8826" width="4.44140625" style="128" customWidth="1"/>
    <col min="8827" max="8827" width="0" style="128" hidden="1" customWidth="1"/>
    <col min="8828" max="8829" width="14.88671875" style="128" customWidth="1"/>
    <col min="8830" max="8830" width="15.109375" style="128" customWidth="1"/>
    <col min="8831" max="8831" width="6.44140625" style="128" customWidth="1"/>
    <col min="8832" max="8832" width="15.109375" style="128" customWidth="1"/>
    <col min="8833" max="8833" width="4.109375" style="128" customWidth="1"/>
    <col min="8834" max="8834" width="3" style="128" customWidth="1"/>
    <col min="8835" max="8837" width="0" style="128" hidden="1" customWidth="1"/>
    <col min="8838" max="8838" width="3" style="128" customWidth="1"/>
    <col min="8839" max="8839" width="0" style="128" hidden="1" customWidth="1"/>
    <col min="8840" max="8840" width="3" style="128" customWidth="1"/>
    <col min="8841" max="8841" width="0" style="128" hidden="1" customWidth="1"/>
    <col min="8842" max="8842" width="4.44140625" style="128" customWidth="1"/>
    <col min="8843" max="8843" width="34.33203125" style="128" customWidth="1"/>
    <col min="8844" max="8844" width="23.44140625" style="128" customWidth="1"/>
    <col min="8845" max="8845" width="9.109375" style="128" customWidth="1"/>
    <col min="8846" max="8846" width="19.44140625" style="128" customWidth="1"/>
    <col min="8847" max="8847" width="42.6640625" style="128" customWidth="1"/>
    <col min="8848" max="8848" width="5.88671875" style="128" customWidth="1"/>
    <col min="8849" max="8849" width="31.44140625" style="128" customWidth="1"/>
    <col min="8850" max="8850" width="16.109375" style="128" customWidth="1"/>
    <col min="8851" max="8852" width="9.33203125" style="128" customWidth="1"/>
    <col min="8853" max="8853" width="11.109375" style="128" customWidth="1"/>
    <col min="8854" max="8854" width="2.109375" style="128" customWidth="1"/>
    <col min="8855" max="9060" width="10.88671875" style="128"/>
    <col min="9061" max="9061" width="12" style="128" customWidth="1"/>
    <col min="9062" max="9062" width="2.6640625" style="128" customWidth="1"/>
    <col min="9063" max="9064" width="6.44140625" style="128" customWidth="1"/>
    <col min="9065" max="9065" width="5.88671875" style="128" customWidth="1"/>
    <col min="9066" max="9066" width="6.44140625" style="128" customWidth="1"/>
    <col min="9067" max="9067" width="13.6640625" style="128" customWidth="1"/>
    <col min="9068" max="9069" width="9" style="128" customWidth="1"/>
    <col min="9070" max="9070" width="2.44140625" style="128" customWidth="1"/>
    <col min="9071" max="9071" width="8.88671875" style="128" customWidth="1"/>
    <col min="9072" max="9072" width="7.44140625" style="128" customWidth="1"/>
    <col min="9073" max="9075" width="3.6640625" style="128" customWidth="1"/>
    <col min="9076" max="9076" width="3.44140625" style="128" customWidth="1"/>
    <col min="9077" max="9077" width="2.88671875" style="128" customWidth="1"/>
    <col min="9078" max="9078" width="3" style="128" customWidth="1"/>
    <col min="9079" max="9081" width="0" style="128" hidden="1" customWidth="1"/>
    <col min="9082" max="9082" width="4.44140625" style="128" customWidth="1"/>
    <col min="9083" max="9083" width="0" style="128" hidden="1" customWidth="1"/>
    <col min="9084" max="9085" width="14.88671875" style="128" customWidth="1"/>
    <col min="9086" max="9086" width="15.109375" style="128" customWidth="1"/>
    <col min="9087" max="9087" width="6.44140625" style="128" customWidth="1"/>
    <col min="9088" max="9088" width="15.109375" style="128" customWidth="1"/>
    <col min="9089" max="9089" width="4.109375" style="128" customWidth="1"/>
    <col min="9090" max="9090" width="3" style="128" customWidth="1"/>
    <col min="9091" max="9093" width="0" style="128" hidden="1" customWidth="1"/>
    <col min="9094" max="9094" width="3" style="128" customWidth="1"/>
    <col min="9095" max="9095" width="0" style="128" hidden="1" customWidth="1"/>
    <col min="9096" max="9096" width="3" style="128" customWidth="1"/>
    <col min="9097" max="9097" width="0" style="128" hidden="1" customWidth="1"/>
    <col min="9098" max="9098" width="4.44140625" style="128" customWidth="1"/>
    <col min="9099" max="9099" width="34.33203125" style="128" customWidth="1"/>
    <col min="9100" max="9100" width="23.44140625" style="128" customWidth="1"/>
    <col min="9101" max="9101" width="9.109375" style="128" customWidth="1"/>
    <col min="9102" max="9102" width="19.44140625" style="128" customWidth="1"/>
    <col min="9103" max="9103" width="42.6640625" style="128" customWidth="1"/>
    <col min="9104" max="9104" width="5.88671875" style="128" customWidth="1"/>
    <col min="9105" max="9105" width="31.44140625" style="128" customWidth="1"/>
    <col min="9106" max="9106" width="16.109375" style="128" customWidth="1"/>
    <col min="9107" max="9108" width="9.33203125" style="128" customWidth="1"/>
    <col min="9109" max="9109" width="11.109375" style="128" customWidth="1"/>
    <col min="9110" max="9110" width="2.109375" style="128" customWidth="1"/>
    <col min="9111" max="9316" width="10.88671875" style="128"/>
    <col min="9317" max="9317" width="12" style="128" customWidth="1"/>
    <col min="9318" max="9318" width="2.6640625" style="128" customWidth="1"/>
    <col min="9319" max="9320" width="6.44140625" style="128" customWidth="1"/>
    <col min="9321" max="9321" width="5.88671875" style="128" customWidth="1"/>
    <col min="9322" max="9322" width="6.44140625" style="128" customWidth="1"/>
    <col min="9323" max="9323" width="13.6640625" style="128" customWidth="1"/>
    <col min="9324" max="9325" width="9" style="128" customWidth="1"/>
    <col min="9326" max="9326" width="2.44140625" style="128" customWidth="1"/>
    <col min="9327" max="9327" width="8.88671875" style="128" customWidth="1"/>
    <col min="9328" max="9328" width="7.44140625" style="128" customWidth="1"/>
    <col min="9329" max="9331" width="3.6640625" style="128" customWidth="1"/>
    <col min="9332" max="9332" width="3.44140625" style="128" customWidth="1"/>
    <col min="9333" max="9333" width="2.88671875" style="128" customWidth="1"/>
    <col min="9334" max="9334" width="3" style="128" customWidth="1"/>
    <col min="9335" max="9337" width="0" style="128" hidden="1" customWidth="1"/>
    <col min="9338" max="9338" width="4.44140625" style="128" customWidth="1"/>
    <col min="9339" max="9339" width="0" style="128" hidden="1" customWidth="1"/>
    <col min="9340" max="9341" width="14.88671875" style="128" customWidth="1"/>
    <col min="9342" max="9342" width="15.109375" style="128" customWidth="1"/>
    <col min="9343" max="9343" width="6.44140625" style="128" customWidth="1"/>
    <col min="9344" max="9344" width="15.109375" style="128" customWidth="1"/>
    <col min="9345" max="9345" width="4.109375" style="128" customWidth="1"/>
    <col min="9346" max="9346" width="3" style="128" customWidth="1"/>
    <col min="9347" max="9349" width="0" style="128" hidden="1" customWidth="1"/>
    <col min="9350" max="9350" width="3" style="128" customWidth="1"/>
    <col min="9351" max="9351" width="0" style="128" hidden="1" customWidth="1"/>
    <col min="9352" max="9352" width="3" style="128" customWidth="1"/>
    <col min="9353" max="9353" width="0" style="128" hidden="1" customWidth="1"/>
    <col min="9354" max="9354" width="4.44140625" style="128" customWidth="1"/>
    <col min="9355" max="9355" width="34.33203125" style="128" customWidth="1"/>
    <col min="9356" max="9356" width="23.44140625" style="128" customWidth="1"/>
    <col min="9357" max="9357" width="9.109375" style="128" customWidth="1"/>
    <col min="9358" max="9358" width="19.44140625" style="128" customWidth="1"/>
    <col min="9359" max="9359" width="42.6640625" style="128" customWidth="1"/>
    <col min="9360" max="9360" width="5.88671875" style="128" customWidth="1"/>
    <col min="9361" max="9361" width="31.44140625" style="128" customWidth="1"/>
    <col min="9362" max="9362" width="16.109375" style="128" customWidth="1"/>
    <col min="9363" max="9364" width="9.33203125" style="128" customWidth="1"/>
    <col min="9365" max="9365" width="11.109375" style="128" customWidth="1"/>
    <col min="9366" max="9366" width="2.109375" style="128" customWidth="1"/>
    <col min="9367" max="9572" width="10.88671875" style="128"/>
    <col min="9573" max="9573" width="12" style="128" customWidth="1"/>
    <col min="9574" max="9574" width="2.6640625" style="128" customWidth="1"/>
    <col min="9575" max="9576" width="6.44140625" style="128" customWidth="1"/>
    <col min="9577" max="9577" width="5.88671875" style="128" customWidth="1"/>
    <col min="9578" max="9578" width="6.44140625" style="128" customWidth="1"/>
    <col min="9579" max="9579" width="13.6640625" style="128" customWidth="1"/>
    <col min="9580" max="9581" width="9" style="128" customWidth="1"/>
    <col min="9582" max="9582" width="2.44140625" style="128" customWidth="1"/>
    <col min="9583" max="9583" width="8.88671875" style="128" customWidth="1"/>
    <col min="9584" max="9584" width="7.44140625" style="128" customWidth="1"/>
    <col min="9585" max="9587" width="3.6640625" style="128" customWidth="1"/>
    <col min="9588" max="9588" width="3.44140625" style="128" customWidth="1"/>
    <col min="9589" max="9589" width="2.88671875" style="128" customWidth="1"/>
    <col min="9590" max="9590" width="3" style="128" customWidth="1"/>
    <col min="9591" max="9593" width="0" style="128" hidden="1" customWidth="1"/>
    <col min="9594" max="9594" width="4.44140625" style="128" customWidth="1"/>
    <col min="9595" max="9595" width="0" style="128" hidden="1" customWidth="1"/>
    <col min="9596" max="9597" width="14.88671875" style="128" customWidth="1"/>
    <col min="9598" max="9598" width="15.109375" style="128" customWidth="1"/>
    <col min="9599" max="9599" width="6.44140625" style="128" customWidth="1"/>
    <col min="9600" max="9600" width="15.109375" style="128" customWidth="1"/>
    <col min="9601" max="9601" width="4.109375" style="128" customWidth="1"/>
    <col min="9602" max="9602" width="3" style="128" customWidth="1"/>
    <col min="9603" max="9605" width="0" style="128" hidden="1" customWidth="1"/>
    <col min="9606" max="9606" width="3" style="128" customWidth="1"/>
    <col min="9607" max="9607" width="0" style="128" hidden="1" customWidth="1"/>
    <col min="9608" max="9608" width="3" style="128" customWidth="1"/>
    <col min="9609" max="9609" width="0" style="128" hidden="1" customWidth="1"/>
    <col min="9610" max="9610" width="4.44140625" style="128" customWidth="1"/>
    <col min="9611" max="9611" width="34.33203125" style="128" customWidth="1"/>
    <col min="9612" max="9612" width="23.44140625" style="128" customWidth="1"/>
    <col min="9613" max="9613" width="9.109375" style="128" customWidth="1"/>
    <col min="9614" max="9614" width="19.44140625" style="128" customWidth="1"/>
    <col min="9615" max="9615" width="42.6640625" style="128" customWidth="1"/>
    <col min="9616" max="9616" width="5.88671875" style="128" customWidth="1"/>
    <col min="9617" max="9617" width="31.44140625" style="128" customWidth="1"/>
    <col min="9618" max="9618" width="16.109375" style="128" customWidth="1"/>
    <col min="9619" max="9620" width="9.33203125" style="128" customWidth="1"/>
    <col min="9621" max="9621" width="11.109375" style="128" customWidth="1"/>
    <col min="9622" max="9622" width="2.109375" style="128" customWidth="1"/>
    <col min="9623" max="9828" width="10.88671875" style="128"/>
    <col min="9829" max="9829" width="12" style="128" customWidth="1"/>
    <col min="9830" max="9830" width="2.6640625" style="128" customWidth="1"/>
    <col min="9831" max="9832" width="6.44140625" style="128" customWidth="1"/>
    <col min="9833" max="9833" width="5.88671875" style="128" customWidth="1"/>
    <col min="9834" max="9834" width="6.44140625" style="128" customWidth="1"/>
    <col min="9835" max="9835" width="13.6640625" style="128" customWidth="1"/>
    <col min="9836" max="9837" width="9" style="128" customWidth="1"/>
    <col min="9838" max="9838" width="2.44140625" style="128" customWidth="1"/>
    <col min="9839" max="9839" width="8.88671875" style="128" customWidth="1"/>
    <col min="9840" max="9840" width="7.44140625" style="128" customWidth="1"/>
    <col min="9841" max="9843" width="3.6640625" style="128" customWidth="1"/>
    <col min="9844" max="9844" width="3.44140625" style="128" customWidth="1"/>
    <col min="9845" max="9845" width="2.88671875" style="128" customWidth="1"/>
    <col min="9846" max="9846" width="3" style="128" customWidth="1"/>
    <col min="9847" max="9849" width="0" style="128" hidden="1" customWidth="1"/>
    <col min="9850" max="9850" width="4.44140625" style="128" customWidth="1"/>
    <col min="9851" max="9851" width="0" style="128" hidden="1" customWidth="1"/>
    <col min="9852" max="9853" width="14.88671875" style="128" customWidth="1"/>
    <col min="9854" max="9854" width="15.109375" style="128" customWidth="1"/>
    <col min="9855" max="9855" width="6.44140625" style="128" customWidth="1"/>
    <col min="9856" max="9856" width="15.109375" style="128" customWidth="1"/>
    <col min="9857" max="9857" width="4.109375" style="128" customWidth="1"/>
    <col min="9858" max="9858" width="3" style="128" customWidth="1"/>
    <col min="9859" max="9861" width="0" style="128" hidden="1" customWidth="1"/>
    <col min="9862" max="9862" width="3" style="128" customWidth="1"/>
    <col min="9863" max="9863" width="0" style="128" hidden="1" customWidth="1"/>
    <col min="9864" max="9864" width="3" style="128" customWidth="1"/>
    <col min="9865" max="9865" width="0" style="128" hidden="1" customWidth="1"/>
    <col min="9866" max="9866" width="4.44140625" style="128" customWidth="1"/>
    <col min="9867" max="9867" width="34.33203125" style="128" customWidth="1"/>
    <col min="9868" max="9868" width="23.44140625" style="128" customWidth="1"/>
    <col min="9869" max="9869" width="9.109375" style="128" customWidth="1"/>
    <col min="9870" max="9870" width="19.44140625" style="128" customWidth="1"/>
    <col min="9871" max="9871" width="42.6640625" style="128" customWidth="1"/>
    <col min="9872" max="9872" width="5.88671875" style="128" customWidth="1"/>
    <col min="9873" max="9873" width="31.44140625" style="128" customWidth="1"/>
    <col min="9874" max="9874" width="16.109375" style="128" customWidth="1"/>
    <col min="9875" max="9876" width="9.33203125" style="128" customWidth="1"/>
    <col min="9877" max="9877" width="11.109375" style="128" customWidth="1"/>
    <col min="9878" max="9878" width="2.109375" style="128" customWidth="1"/>
    <col min="9879" max="10084" width="10.88671875" style="128"/>
    <col min="10085" max="10085" width="12" style="128" customWidth="1"/>
    <col min="10086" max="10086" width="2.6640625" style="128" customWidth="1"/>
    <col min="10087" max="10088" width="6.44140625" style="128" customWidth="1"/>
    <col min="10089" max="10089" width="5.88671875" style="128" customWidth="1"/>
    <col min="10090" max="10090" width="6.44140625" style="128" customWidth="1"/>
    <col min="10091" max="10091" width="13.6640625" style="128" customWidth="1"/>
    <col min="10092" max="10093" width="9" style="128" customWidth="1"/>
    <col min="10094" max="10094" width="2.44140625" style="128" customWidth="1"/>
    <col min="10095" max="10095" width="8.88671875" style="128" customWidth="1"/>
    <col min="10096" max="10096" width="7.44140625" style="128" customWidth="1"/>
    <col min="10097" max="10099" width="3.6640625" style="128" customWidth="1"/>
    <col min="10100" max="10100" width="3.44140625" style="128" customWidth="1"/>
    <col min="10101" max="10101" width="2.88671875" style="128" customWidth="1"/>
    <col min="10102" max="10102" width="3" style="128" customWidth="1"/>
    <col min="10103" max="10105" width="0" style="128" hidden="1" customWidth="1"/>
    <col min="10106" max="10106" width="4.44140625" style="128" customWidth="1"/>
    <col min="10107" max="10107" width="0" style="128" hidden="1" customWidth="1"/>
    <col min="10108" max="10109" width="14.88671875" style="128" customWidth="1"/>
    <col min="10110" max="10110" width="15.109375" style="128" customWidth="1"/>
    <col min="10111" max="10111" width="6.44140625" style="128" customWidth="1"/>
    <col min="10112" max="10112" width="15.109375" style="128" customWidth="1"/>
    <col min="10113" max="10113" width="4.109375" style="128" customWidth="1"/>
    <col min="10114" max="10114" width="3" style="128" customWidth="1"/>
    <col min="10115" max="10117" width="0" style="128" hidden="1" customWidth="1"/>
    <col min="10118" max="10118" width="3" style="128" customWidth="1"/>
    <col min="10119" max="10119" width="0" style="128" hidden="1" customWidth="1"/>
    <col min="10120" max="10120" width="3" style="128" customWidth="1"/>
    <col min="10121" max="10121" width="0" style="128" hidden="1" customWidth="1"/>
    <col min="10122" max="10122" width="4.44140625" style="128" customWidth="1"/>
    <col min="10123" max="10123" width="34.33203125" style="128" customWidth="1"/>
    <col min="10124" max="10124" width="23.44140625" style="128" customWidth="1"/>
    <col min="10125" max="10125" width="9.109375" style="128" customWidth="1"/>
    <col min="10126" max="10126" width="19.44140625" style="128" customWidth="1"/>
    <col min="10127" max="10127" width="42.6640625" style="128" customWidth="1"/>
    <col min="10128" max="10128" width="5.88671875" style="128" customWidth="1"/>
    <col min="10129" max="10129" width="31.44140625" style="128" customWidth="1"/>
    <col min="10130" max="10130" width="16.109375" style="128" customWidth="1"/>
    <col min="10131" max="10132" width="9.33203125" style="128" customWidth="1"/>
    <col min="10133" max="10133" width="11.109375" style="128" customWidth="1"/>
    <col min="10134" max="10134" width="2.109375" style="128" customWidth="1"/>
    <col min="10135" max="10340" width="10.88671875" style="128"/>
    <col min="10341" max="10341" width="12" style="128" customWidth="1"/>
    <col min="10342" max="10342" width="2.6640625" style="128" customWidth="1"/>
    <col min="10343" max="10344" width="6.44140625" style="128" customWidth="1"/>
    <col min="10345" max="10345" width="5.88671875" style="128" customWidth="1"/>
    <col min="10346" max="10346" width="6.44140625" style="128" customWidth="1"/>
    <col min="10347" max="10347" width="13.6640625" style="128" customWidth="1"/>
    <col min="10348" max="10349" width="9" style="128" customWidth="1"/>
    <col min="10350" max="10350" width="2.44140625" style="128" customWidth="1"/>
    <col min="10351" max="10351" width="8.88671875" style="128" customWidth="1"/>
    <col min="10352" max="10352" width="7.44140625" style="128" customWidth="1"/>
    <col min="10353" max="10355" width="3.6640625" style="128" customWidth="1"/>
    <col min="10356" max="10356" width="3.44140625" style="128" customWidth="1"/>
    <col min="10357" max="10357" width="2.88671875" style="128" customWidth="1"/>
    <col min="10358" max="10358" width="3" style="128" customWidth="1"/>
    <col min="10359" max="10361" width="0" style="128" hidden="1" customWidth="1"/>
    <col min="10362" max="10362" width="4.44140625" style="128" customWidth="1"/>
    <col min="10363" max="10363" width="0" style="128" hidden="1" customWidth="1"/>
    <col min="10364" max="10365" width="14.88671875" style="128" customWidth="1"/>
    <col min="10366" max="10366" width="15.109375" style="128" customWidth="1"/>
    <col min="10367" max="10367" width="6.44140625" style="128" customWidth="1"/>
    <col min="10368" max="10368" width="15.109375" style="128" customWidth="1"/>
    <col min="10369" max="10369" width="4.109375" style="128" customWidth="1"/>
    <col min="10370" max="10370" width="3" style="128" customWidth="1"/>
    <col min="10371" max="10373" width="0" style="128" hidden="1" customWidth="1"/>
    <col min="10374" max="10374" width="3" style="128" customWidth="1"/>
    <col min="10375" max="10375" width="0" style="128" hidden="1" customWidth="1"/>
    <col min="10376" max="10376" width="3" style="128" customWidth="1"/>
    <col min="10377" max="10377" width="0" style="128" hidden="1" customWidth="1"/>
    <col min="10378" max="10378" width="4.44140625" style="128" customWidth="1"/>
    <col min="10379" max="10379" width="34.33203125" style="128" customWidth="1"/>
    <col min="10380" max="10380" width="23.44140625" style="128" customWidth="1"/>
    <col min="10381" max="10381" width="9.109375" style="128" customWidth="1"/>
    <col min="10382" max="10382" width="19.44140625" style="128" customWidth="1"/>
    <col min="10383" max="10383" width="42.6640625" style="128" customWidth="1"/>
    <col min="10384" max="10384" width="5.88671875" style="128" customWidth="1"/>
    <col min="10385" max="10385" width="31.44140625" style="128" customWidth="1"/>
    <col min="10386" max="10386" width="16.109375" style="128" customWidth="1"/>
    <col min="10387" max="10388" width="9.33203125" style="128" customWidth="1"/>
    <col min="10389" max="10389" width="11.109375" style="128" customWidth="1"/>
    <col min="10390" max="10390" width="2.109375" style="128" customWidth="1"/>
    <col min="10391" max="10596" width="10.88671875" style="128"/>
    <col min="10597" max="10597" width="12" style="128" customWidth="1"/>
    <col min="10598" max="10598" width="2.6640625" style="128" customWidth="1"/>
    <col min="10599" max="10600" width="6.44140625" style="128" customWidth="1"/>
    <col min="10601" max="10601" width="5.88671875" style="128" customWidth="1"/>
    <col min="10602" max="10602" width="6.44140625" style="128" customWidth="1"/>
    <col min="10603" max="10603" width="13.6640625" style="128" customWidth="1"/>
    <col min="10604" max="10605" width="9" style="128" customWidth="1"/>
    <col min="10606" max="10606" width="2.44140625" style="128" customWidth="1"/>
    <col min="10607" max="10607" width="8.88671875" style="128" customWidth="1"/>
    <col min="10608" max="10608" width="7.44140625" style="128" customWidth="1"/>
    <col min="10609" max="10611" width="3.6640625" style="128" customWidth="1"/>
    <col min="10612" max="10612" width="3.44140625" style="128" customWidth="1"/>
    <col min="10613" max="10613" width="2.88671875" style="128" customWidth="1"/>
    <col min="10614" max="10614" width="3" style="128" customWidth="1"/>
    <col min="10615" max="10617" width="0" style="128" hidden="1" customWidth="1"/>
    <col min="10618" max="10618" width="4.44140625" style="128" customWidth="1"/>
    <col min="10619" max="10619" width="0" style="128" hidden="1" customWidth="1"/>
    <col min="10620" max="10621" width="14.88671875" style="128" customWidth="1"/>
    <col min="10622" max="10622" width="15.109375" style="128" customWidth="1"/>
    <col min="10623" max="10623" width="6.44140625" style="128" customWidth="1"/>
    <col min="10624" max="10624" width="15.109375" style="128" customWidth="1"/>
    <col min="10625" max="10625" width="4.109375" style="128" customWidth="1"/>
    <col min="10626" max="10626" width="3" style="128" customWidth="1"/>
    <col min="10627" max="10629" width="0" style="128" hidden="1" customWidth="1"/>
    <col min="10630" max="10630" width="3" style="128" customWidth="1"/>
    <col min="10631" max="10631" width="0" style="128" hidden="1" customWidth="1"/>
    <col min="10632" max="10632" width="3" style="128" customWidth="1"/>
    <col min="10633" max="10633" width="0" style="128" hidden="1" customWidth="1"/>
    <col min="10634" max="10634" width="4.44140625" style="128" customWidth="1"/>
    <col min="10635" max="10635" width="34.33203125" style="128" customWidth="1"/>
    <col min="10636" max="10636" width="23.44140625" style="128" customWidth="1"/>
    <col min="10637" max="10637" width="9.109375" style="128" customWidth="1"/>
    <col min="10638" max="10638" width="19.44140625" style="128" customWidth="1"/>
    <col min="10639" max="10639" width="42.6640625" style="128" customWidth="1"/>
    <col min="10640" max="10640" width="5.88671875" style="128" customWidth="1"/>
    <col min="10641" max="10641" width="31.44140625" style="128" customWidth="1"/>
    <col min="10642" max="10642" width="16.109375" style="128" customWidth="1"/>
    <col min="10643" max="10644" width="9.33203125" style="128" customWidth="1"/>
    <col min="10645" max="10645" width="11.109375" style="128" customWidth="1"/>
    <col min="10646" max="10646" width="2.109375" style="128" customWidth="1"/>
    <col min="10647" max="10852" width="10.88671875" style="128"/>
    <col min="10853" max="10853" width="12" style="128" customWidth="1"/>
    <col min="10854" max="10854" width="2.6640625" style="128" customWidth="1"/>
    <col min="10855" max="10856" width="6.44140625" style="128" customWidth="1"/>
    <col min="10857" max="10857" width="5.88671875" style="128" customWidth="1"/>
    <col min="10858" max="10858" width="6.44140625" style="128" customWidth="1"/>
    <col min="10859" max="10859" width="13.6640625" style="128" customWidth="1"/>
    <col min="10860" max="10861" width="9" style="128" customWidth="1"/>
    <col min="10862" max="10862" width="2.44140625" style="128" customWidth="1"/>
    <col min="10863" max="10863" width="8.88671875" style="128" customWidth="1"/>
    <col min="10864" max="10864" width="7.44140625" style="128" customWidth="1"/>
    <col min="10865" max="10867" width="3.6640625" style="128" customWidth="1"/>
    <col min="10868" max="10868" width="3.44140625" style="128" customWidth="1"/>
    <col min="10869" max="10869" width="2.88671875" style="128" customWidth="1"/>
    <col min="10870" max="10870" width="3" style="128" customWidth="1"/>
    <col min="10871" max="10873" width="0" style="128" hidden="1" customWidth="1"/>
    <col min="10874" max="10874" width="4.44140625" style="128" customWidth="1"/>
    <col min="10875" max="10875" width="0" style="128" hidden="1" customWidth="1"/>
    <col min="10876" max="10877" width="14.88671875" style="128" customWidth="1"/>
    <col min="10878" max="10878" width="15.109375" style="128" customWidth="1"/>
    <col min="10879" max="10879" width="6.44140625" style="128" customWidth="1"/>
    <col min="10880" max="10880" width="15.109375" style="128" customWidth="1"/>
    <col min="10881" max="10881" width="4.109375" style="128" customWidth="1"/>
    <col min="10882" max="10882" width="3" style="128" customWidth="1"/>
    <col min="10883" max="10885" width="0" style="128" hidden="1" customWidth="1"/>
    <col min="10886" max="10886" width="3" style="128" customWidth="1"/>
    <col min="10887" max="10887" width="0" style="128" hidden="1" customWidth="1"/>
    <col min="10888" max="10888" width="3" style="128" customWidth="1"/>
    <col min="10889" max="10889" width="0" style="128" hidden="1" customWidth="1"/>
    <col min="10890" max="10890" width="4.44140625" style="128" customWidth="1"/>
    <col min="10891" max="10891" width="34.33203125" style="128" customWidth="1"/>
    <col min="10892" max="10892" width="23.44140625" style="128" customWidth="1"/>
    <col min="10893" max="10893" width="9.109375" style="128" customWidth="1"/>
    <col min="10894" max="10894" width="19.44140625" style="128" customWidth="1"/>
    <col min="10895" max="10895" width="42.6640625" style="128" customWidth="1"/>
    <col min="10896" max="10896" width="5.88671875" style="128" customWidth="1"/>
    <col min="10897" max="10897" width="31.44140625" style="128" customWidth="1"/>
    <col min="10898" max="10898" width="16.109375" style="128" customWidth="1"/>
    <col min="10899" max="10900" width="9.33203125" style="128" customWidth="1"/>
    <col min="10901" max="10901" width="11.109375" style="128" customWidth="1"/>
    <col min="10902" max="10902" width="2.109375" style="128" customWidth="1"/>
    <col min="10903" max="11108" width="10.88671875" style="128"/>
    <col min="11109" max="11109" width="12" style="128" customWidth="1"/>
    <col min="11110" max="11110" width="2.6640625" style="128" customWidth="1"/>
    <col min="11111" max="11112" width="6.44140625" style="128" customWidth="1"/>
    <col min="11113" max="11113" width="5.88671875" style="128" customWidth="1"/>
    <col min="11114" max="11114" width="6.44140625" style="128" customWidth="1"/>
    <col min="11115" max="11115" width="13.6640625" style="128" customWidth="1"/>
    <col min="11116" max="11117" width="9" style="128" customWidth="1"/>
    <col min="11118" max="11118" width="2.44140625" style="128" customWidth="1"/>
    <col min="11119" max="11119" width="8.88671875" style="128" customWidth="1"/>
    <col min="11120" max="11120" width="7.44140625" style="128" customWidth="1"/>
    <col min="11121" max="11123" width="3.6640625" style="128" customWidth="1"/>
    <col min="11124" max="11124" width="3.44140625" style="128" customWidth="1"/>
    <col min="11125" max="11125" width="2.88671875" style="128" customWidth="1"/>
    <col min="11126" max="11126" width="3" style="128" customWidth="1"/>
    <col min="11127" max="11129" width="0" style="128" hidden="1" customWidth="1"/>
    <col min="11130" max="11130" width="4.44140625" style="128" customWidth="1"/>
    <col min="11131" max="11131" width="0" style="128" hidden="1" customWidth="1"/>
    <col min="11132" max="11133" width="14.88671875" style="128" customWidth="1"/>
    <col min="11134" max="11134" width="15.109375" style="128" customWidth="1"/>
    <col min="11135" max="11135" width="6.44140625" style="128" customWidth="1"/>
    <col min="11136" max="11136" width="15.109375" style="128" customWidth="1"/>
    <col min="11137" max="11137" width="4.109375" style="128" customWidth="1"/>
    <col min="11138" max="11138" width="3" style="128" customWidth="1"/>
    <col min="11139" max="11141" width="0" style="128" hidden="1" customWidth="1"/>
    <col min="11142" max="11142" width="3" style="128" customWidth="1"/>
    <col min="11143" max="11143" width="0" style="128" hidden="1" customWidth="1"/>
    <col min="11144" max="11144" width="3" style="128" customWidth="1"/>
    <col min="11145" max="11145" width="0" style="128" hidden="1" customWidth="1"/>
    <col min="11146" max="11146" width="4.44140625" style="128" customWidth="1"/>
    <col min="11147" max="11147" width="34.33203125" style="128" customWidth="1"/>
    <col min="11148" max="11148" width="23.44140625" style="128" customWidth="1"/>
    <col min="11149" max="11149" width="9.109375" style="128" customWidth="1"/>
    <col min="11150" max="11150" width="19.44140625" style="128" customWidth="1"/>
    <col min="11151" max="11151" width="42.6640625" style="128" customWidth="1"/>
    <col min="11152" max="11152" width="5.88671875" style="128" customWidth="1"/>
    <col min="11153" max="11153" width="31.44140625" style="128" customWidth="1"/>
    <col min="11154" max="11154" width="16.109375" style="128" customWidth="1"/>
    <col min="11155" max="11156" width="9.33203125" style="128" customWidth="1"/>
    <col min="11157" max="11157" width="11.109375" style="128" customWidth="1"/>
    <col min="11158" max="11158" width="2.109375" style="128" customWidth="1"/>
    <col min="11159" max="11364" width="10.88671875" style="128"/>
    <col min="11365" max="11365" width="12" style="128" customWidth="1"/>
    <col min="11366" max="11366" width="2.6640625" style="128" customWidth="1"/>
    <col min="11367" max="11368" width="6.44140625" style="128" customWidth="1"/>
    <col min="11369" max="11369" width="5.88671875" style="128" customWidth="1"/>
    <col min="11370" max="11370" width="6.44140625" style="128" customWidth="1"/>
    <col min="11371" max="11371" width="13.6640625" style="128" customWidth="1"/>
    <col min="11372" max="11373" width="9" style="128" customWidth="1"/>
    <col min="11374" max="11374" width="2.44140625" style="128" customWidth="1"/>
    <col min="11375" max="11375" width="8.88671875" style="128" customWidth="1"/>
    <col min="11376" max="11376" width="7.44140625" style="128" customWidth="1"/>
    <col min="11377" max="11379" width="3.6640625" style="128" customWidth="1"/>
    <col min="11380" max="11380" width="3.44140625" style="128" customWidth="1"/>
    <col min="11381" max="11381" width="2.88671875" style="128" customWidth="1"/>
    <col min="11382" max="11382" width="3" style="128" customWidth="1"/>
    <col min="11383" max="11385" width="0" style="128" hidden="1" customWidth="1"/>
    <col min="11386" max="11386" width="4.44140625" style="128" customWidth="1"/>
    <col min="11387" max="11387" width="0" style="128" hidden="1" customWidth="1"/>
    <col min="11388" max="11389" width="14.88671875" style="128" customWidth="1"/>
    <col min="11390" max="11390" width="15.109375" style="128" customWidth="1"/>
    <col min="11391" max="11391" width="6.44140625" style="128" customWidth="1"/>
    <col min="11392" max="11392" width="15.109375" style="128" customWidth="1"/>
    <col min="11393" max="11393" width="4.109375" style="128" customWidth="1"/>
    <col min="11394" max="11394" width="3" style="128" customWidth="1"/>
    <col min="11395" max="11397" width="0" style="128" hidden="1" customWidth="1"/>
    <col min="11398" max="11398" width="3" style="128" customWidth="1"/>
    <col min="11399" max="11399" width="0" style="128" hidden="1" customWidth="1"/>
    <col min="11400" max="11400" width="3" style="128" customWidth="1"/>
    <col min="11401" max="11401" width="0" style="128" hidden="1" customWidth="1"/>
    <col min="11402" max="11402" width="4.44140625" style="128" customWidth="1"/>
    <col min="11403" max="11403" width="34.33203125" style="128" customWidth="1"/>
    <col min="11404" max="11404" width="23.44140625" style="128" customWidth="1"/>
    <col min="11405" max="11405" width="9.109375" style="128" customWidth="1"/>
    <col min="11406" max="11406" width="19.44140625" style="128" customWidth="1"/>
    <col min="11407" max="11407" width="42.6640625" style="128" customWidth="1"/>
    <col min="11408" max="11408" width="5.88671875" style="128" customWidth="1"/>
    <col min="11409" max="11409" width="31.44140625" style="128" customWidth="1"/>
    <col min="11410" max="11410" width="16.109375" style="128" customWidth="1"/>
    <col min="11411" max="11412" width="9.33203125" style="128" customWidth="1"/>
    <col min="11413" max="11413" width="11.109375" style="128" customWidth="1"/>
    <col min="11414" max="11414" width="2.109375" style="128" customWidth="1"/>
    <col min="11415" max="11620" width="10.88671875" style="128"/>
    <col min="11621" max="11621" width="12" style="128" customWidth="1"/>
    <col min="11622" max="11622" width="2.6640625" style="128" customWidth="1"/>
    <col min="11623" max="11624" width="6.44140625" style="128" customWidth="1"/>
    <col min="11625" max="11625" width="5.88671875" style="128" customWidth="1"/>
    <col min="11626" max="11626" width="6.44140625" style="128" customWidth="1"/>
    <col min="11627" max="11627" width="13.6640625" style="128" customWidth="1"/>
    <col min="11628" max="11629" width="9" style="128" customWidth="1"/>
    <col min="11630" max="11630" width="2.44140625" style="128" customWidth="1"/>
    <col min="11631" max="11631" width="8.88671875" style="128" customWidth="1"/>
    <col min="11632" max="11632" width="7.44140625" style="128" customWidth="1"/>
    <col min="11633" max="11635" width="3.6640625" style="128" customWidth="1"/>
    <col min="11636" max="11636" width="3.44140625" style="128" customWidth="1"/>
    <col min="11637" max="11637" width="2.88671875" style="128" customWidth="1"/>
    <col min="11638" max="11638" width="3" style="128" customWidth="1"/>
    <col min="11639" max="11641" width="0" style="128" hidden="1" customWidth="1"/>
    <col min="11642" max="11642" width="4.44140625" style="128" customWidth="1"/>
    <col min="11643" max="11643" width="0" style="128" hidden="1" customWidth="1"/>
    <col min="11644" max="11645" width="14.88671875" style="128" customWidth="1"/>
    <col min="11646" max="11646" width="15.109375" style="128" customWidth="1"/>
    <col min="11647" max="11647" width="6.44140625" style="128" customWidth="1"/>
    <col min="11648" max="11648" width="15.109375" style="128" customWidth="1"/>
    <col min="11649" max="11649" width="4.109375" style="128" customWidth="1"/>
    <col min="11650" max="11650" width="3" style="128" customWidth="1"/>
    <col min="11651" max="11653" width="0" style="128" hidden="1" customWidth="1"/>
    <col min="11654" max="11654" width="3" style="128" customWidth="1"/>
    <col min="11655" max="11655" width="0" style="128" hidden="1" customWidth="1"/>
    <col min="11656" max="11656" width="3" style="128" customWidth="1"/>
    <col min="11657" max="11657" width="0" style="128" hidden="1" customWidth="1"/>
    <col min="11658" max="11658" width="4.44140625" style="128" customWidth="1"/>
    <col min="11659" max="11659" width="34.33203125" style="128" customWidth="1"/>
    <col min="11660" max="11660" width="23.44140625" style="128" customWidth="1"/>
    <col min="11661" max="11661" width="9.109375" style="128" customWidth="1"/>
    <col min="11662" max="11662" width="19.44140625" style="128" customWidth="1"/>
    <col min="11663" max="11663" width="42.6640625" style="128" customWidth="1"/>
    <col min="11664" max="11664" width="5.88671875" style="128" customWidth="1"/>
    <col min="11665" max="11665" width="31.44140625" style="128" customWidth="1"/>
    <col min="11666" max="11666" width="16.109375" style="128" customWidth="1"/>
    <col min="11667" max="11668" width="9.33203125" style="128" customWidth="1"/>
    <col min="11669" max="11669" width="11.109375" style="128" customWidth="1"/>
    <col min="11670" max="11670" width="2.109375" style="128" customWidth="1"/>
    <col min="11671" max="11876" width="10.88671875" style="128"/>
    <col min="11877" max="11877" width="12" style="128" customWidth="1"/>
    <col min="11878" max="11878" width="2.6640625" style="128" customWidth="1"/>
    <col min="11879" max="11880" width="6.44140625" style="128" customWidth="1"/>
    <col min="11881" max="11881" width="5.88671875" style="128" customWidth="1"/>
    <col min="11882" max="11882" width="6.44140625" style="128" customWidth="1"/>
    <col min="11883" max="11883" width="13.6640625" style="128" customWidth="1"/>
    <col min="11884" max="11885" width="9" style="128" customWidth="1"/>
    <col min="11886" max="11886" width="2.44140625" style="128" customWidth="1"/>
    <col min="11887" max="11887" width="8.88671875" style="128" customWidth="1"/>
    <col min="11888" max="11888" width="7.44140625" style="128" customWidth="1"/>
    <col min="11889" max="11891" width="3.6640625" style="128" customWidth="1"/>
    <col min="11892" max="11892" width="3.44140625" style="128" customWidth="1"/>
    <col min="11893" max="11893" width="2.88671875" style="128" customWidth="1"/>
    <col min="11894" max="11894" width="3" style="128" customWidth="1"/>
    <col min="11895" max="11897" width="0" style="128" hidden="1" customWidth="1"/>
    <col min="11898" max="11898" width="4.44140625" style="128" customWidth="1"/>
    <col min="11899" max="11899" width="0" style="128" hidden="1" customWidth="1"/>
    <col min="11900" max="11901" width="14.88671875" style="128" customWidth="1"/>
    <col min="11902" max="11902" width="15.109375" style="128" customWidth="1"/>
    <col min="11903" max="11903" width="6.44140625" style="128" customWidth="1"/>
    <col min="11904" max="11904" width="15.109375" style="128" customWidth="1"/>
    <col min="11905" max="11905" width="4.109375" style="128" customWidth="1"/>
    <col min="11906" max="11906" width="3" style="128" customWidth="1"/>
    <col min="11907" max="11909" width="0" style="128" hidden="1" customWidth="1"/>
    <col min="11910" max="11910" width="3" style="128" customWidth="1"/>
    <col min="11911" max="11911" width="0" style="128" hidden="1" customWidth="1"/>
    <col min="11912" max="11912" width="3" style="128" customWidth="1"/>
    <col min="11913" max="11913" width="0" style="128" hidden="1" customWidth="1"/>
    <col min="11914" max="11914" width="4.44140625" style="128" customWidth="1"/>
    <col min="11915" max="11915" width="34.33203125" style="128" customWidth="1"/>
    <col min="11916" max="11916" width="23.44140625" style="128" customWidth="1"/>
    <col min="11917" max="11917" width="9.109375" style="128" customWidth="1"/>
    <col min="11918" max="11918" width="19.44140625" style="128" customWidth="1"/>
    <col min="11919" max="11919" width="42.6640625" style="128" customWidth="1"/>
    <col min="11920" max="11920" width="5.88671875" style="128" customWidth="1"/>
    <col min="11921" max="11921" width="31.44140625" style="128" customWidth="1"/>
    <col min="11922" max="11922" width="16.109375" style="128" customWidth="1"/>
    <col min="11923" max="11924" width="9.33203125" style="128" customWidth="1"/>
    <col min="11925" max="11925" width="11.109375" style="128" customWidth="1"/>
    <col min="11926" max="11926" width="2.109375" style="128" customWidth="1"/>
    <col min="11927" max="12132" width="10.88671875" style="128"/>
    <col min="12133" max="12133" width="12" style="128" customWidth="1"/>
    <col min="12134" max="12134" width="2.6640625" style="128" customWidth="1"/>
    <col min="12135" max="12136" width="6.44140625" style="128" customWidth="1"/>
    <col min="12137" max="12137" width="5.88671875" style="128" customWidth="1"/>
    <col min="12138" max="12138" width="6.44140625" style="128" customWidth="1"/>
    <col min="12139" max="12139" width="13.6640625" style="128" customWidth="1"/>
    <col min="12140" max="12141" width="9" style="128" customWidth="1"/>
    <col min="12142" max="12142" width="2.44140625" style="128" customWidth="1"/>
    <col min="12143" max="12143" width="8.88671875" style="128" customWidth="1"/>
    <col min="12144" max="12144" width="7.44140625" style="128" customWidth="1"/>
    <col min="12145" max="12147" width="3.6640625" style="128" customWidth="1"/>
    <col min="12148" max="12148" width="3.44140625" style="128" customWidth="1"/>
    <col min="12149" max="12149" width="2.88671875" style="128" customWidth="1"/>
    <col min="12150" max="12150" width="3" style="128" customWidth="1"/>
    <col min="12151" max="12153" width="0" style="128" hidden="1" customWidth="1"/>
    <col min="12154" max="12154" width="4.44140625" style="128" customWidth="1"/>
    <col min="12155" max="12155" width="0" style="128" hidden="1" customWidth="1"/>
    <col min="12156" max="12157" width="14.88671875" style="128" customWidth="1"/>
    <col min="12158" max="12158" width="15.109375" style="128" customWidth="1"/>
    <col min="12159" max="12159" width="6.44140625" style="128" customWidth="1"/>
    <col min="12160" max="12160" width="15.109375" style="128" customWidth="1"/>
    <col min="12161" max="12161" width="4.109375" style="128" customWidth="1"/>
    <col min="12162" max="12162" width="3" style="128" customWidth="1"/>
    <col min="12163" max="12165" width="0" style="128" hidden="1" customWidth="1"/>
    <col min="12166" max="12166" width="3" style="128" customWidth="1"/>
    <col min="12167" max="12167" width="0" style="128" hidden="1" customWidth="1"/>
    <col min="12168" max="12168" width="3" style="128" customWidth="1"/>
    <col min="12169" max="12169" width="0" style="128" hidden="1" customWidth="1"/>
    <col min="12170" max="12170" width="4.44140625" style="128" customWidth="1"/>
    <col min="12171" max="12171" width="34.33203125" style="128" customWidth="1"/>
    <col min="12172" max="12172" width="23.44140625" style="128" customWidth="1"/>
    <col min="12173" max="12173" width="9.109375" style="128" customWidth="1"/>
    <col min="12174" max="12174" width="19.44140625" style="128" customWidth="1"/>
    <col min="12175" max="12175" width="42.6640625" style="128" customWidth="1"/>
    <col min="12176" max="12176" width="5.88671875" style="128" customWidth="1"/>
    <col min="12177" max="12177" width="31.44140625" style="128" customWidth="1"/>
    <col min="12178" max="12178" width="16.109375" style="128" customWidth="1"/>
    <col min="12179" max="12180" width="9.33203125" style="128" customWidth="1"/>
    <col min="12181" max="12181" width="11.109375" style="128" customWidth="1"/>
    <col min="12182" max="12182" width="2.109375" style="128" customWidth="1"/>
    <col min="12183" max="12388" width="10.88671875" style="128"/>
    <col min="12389" max="12389" width="12" style="128" customWidth="1"/>
    <col min="12390" max="12390" width="2.6640625" style="128" customWidth="1"/>
    <col min="12391" max="12392" width="6.44140625" style="128" customWidth="1"/>
    <col min="12393" max="12393" width="5.88671875" style="128" customWidth="1"/>
    <col min="12394" max="12394" width="6.44140625" style="128" customWidth="1"/>
    <col min="12395" max="12395" width="13.6640625" style="128" customWidth="1"/>
    <col min="12396" max="12397" width="9" style="128" customWidth="1"/>
    <col min="12398" max="12398" width="2.44140625" style="128" customWidth="1"/>
    <col min="12399" max="12399" width="8.88671875" style="128" customWidth="1"/>
    <col min="12400" max="12400" width="7.44140625" style="128" customWidth="1"/>
    <col min="12401" max="12403" width="3.6640625" style="128" customWidth="1"/>
    <col min="12404" max="12404" width="3.44140625" style="128" customWidth="1"/>
    <col min="12405" max="12405" width="2.88671875" style="128" customWidth="1"/>
    <col min="12406" max="12406" width="3" style="128" customWidth="1"/>
    <col min="12407" max="12409" width="0" style="128" hidden="1" customWidth="1"/>
    <col min="12410" max="12410" width="4.44140625" style="128" customWidth="1"/>
    <col min="12411" max="12411" width="0" style="128" hidden="1" customWidth="1"/>
    <col min="12412" max="12413" width="14.88671875" style="128" customWidth="1"/>
    <col min="12414" max="12414" width="15.109375" style="128" customWidth="1"/>
    <col min="12415" max="12415" width="6.44140625" style="128" customWidth="1"/>
    <col min="12416" max="12416" width="15.109375" style="128" customWidth="1"/>
    <col min="12417" max="12417" width="4.109375" style="128" customWidth="1"/>
    <col min="12418" max="12418" width="3" style="128" customWidth="1"/>
    <col min="12419" max="12421" width="0" style="128" hidden="1" customWidth="1"/>
    <col min="12422" max="12422" width="3" style="128" customWidth="1"/>
    <col min="12423" max="12423" width="0" style="128" hidden="1" customWidth="1"/>
    <col min="12424" max="12424" width="3" style="128" customWidth="1"/>
    <col min="12425" max="12425" width="0" style="128" hidden="1" customWidth="1"/>
    <col min="12426" max="12426" width="4.44140625" style="128" customWidth="1"/>
    <col min="12427" max="12427" width="34.33203125" style="128" customWidth="1"/>
    <col min="12428" max="12428" width="23.44140625" style="128" customWidth="1"/>
    <col min="12429" max="12429" width="9.109375" style="128" customWidth="1"/>
    <col min="12430" max="12430" width="19.44140625" style="128" customWidth="1"/>
    <col min="12431" max="12431" width="42.6640625" style="128" customWidth="1"/>
    <col min="12432" max="12432" width="5.88671875" style="128" customWidth="1"/>
    <col min="12433" max="12433" width="31.44140625" style="128" customWidth="1"/>
    <col min="12434" max="12434" width="16.109375" style="128" customWidth="1"/>
    <col min="12435" max="12436" width="9.33203125" style="128" customWidth="1"/>
    <col min="12437" max="12437" width="11.109375" style="128" customWidth="1"/>
    <col min="12438" max="12438" width="2.109375" style="128" customWidth="1"/>
    <col min="12439" max="12644" width="10.88671875" style="128"/>
    <col min="12645" max="12645" width="12" style="128" customWidth="1"/>
    <col min="12646" max="12646" width="2.6640625" style="128" customWidth="1"/>
    <col min="12647" max="12648" width="6.44140625" style="128" customWidth="1"/>
    <col min="12649" max="12649" width="5.88671875" style="128" customWidth="1"/>
    <col min="12650" max="12650" width="6.44140625" style="128" customWidth="1"/>
    <col min="12651" max="12651" width="13.6640625" style="128" customWidth="1"/>
    <col min="12652" max="12653" width="9" style="128" customWidth="1"/>
    <col min="12654" max="12654" width="2.44140625" style="128" customWidth="1"/>
    <col min="12655" max="12655" width="8.88671875" style="128" customWidth="1"/>
    <col min="12656" max="12656" width="7.44140625" style="128" customWidth="1"/>
    <col min="12657" max="12659" width="3.6640625" style="128" customWidth="1"/>
    <col min="12660" max="12660" width="3.44140625" style="128" customWidth="1"/>
    <col min="12661" max="12661" width="2.88671875" style="128" customWidth="1"/>
    <col min="12662" max="12662" width="3" style="128" customWidth="1"/>
    <col min="12663" max="12665" width="0" style="128" hidden="1" customWidth="1"/>
    <col min="12666" max="12666" width="4.44140625" style="128" customWidth="1"/>
    <col min="12667" max="12667" width="0" style="128" hidden="1" customWidth="1"/>
    <col min="12668" max="12669" width="14.88671875" style="128" customWidth="1"/>
    <col min="12670" max="12670" width="15.109375" style="128" customWidth="1"/>
    <col min="12671" max="12671" width="6.44140625" style="128" customWidth="1"/>
    <col min="12672" max="12672" width="15.109375" style="128" customWidth="1"/>
    <col min="12673" max="12673" width="4.109375" style="128" customWidth="1"/>
    <col min="12674" max="12674" width="3" style="128" customWidth="1"/>
    <col min="12675" max="12677" width="0" style="128" hidden="1" customWidth="1"/>
    <col min="12678" max="12678" width="3" style="128" customWidth="1"/>
    <col min="12679" max="12679" width="0" style="128" hidden="1" customWidth="1"/>
    <col min="12680" max="12680" width="3" style="128" customWidth="1"/>
    <col min="12681" max="12681" width="0" style="128" hidden="1" customWidth="1"/>
    <col min="12682" max="12682" width="4.44140625" style="128" customWidth="1"/>
    <col min="12683" max="12683" width="34.33203125" style="128" customWidth="1"/>
    <col min="12684" max="12684" width="23.44140625" style="128" customWidth="1"/>
    <col min="12685" max="12685" width="9.109375" style="128" customWidth="1"/>
    <col min="12686" max="12686" width="19.44140625" style="128" customWidth="1"/>
    <col min="12687" max="12687" width="42.6640625" style="128" customWidth="1"/>
    <col min="12688" max="12688" width="5.88671875" style="128" customWidth="1"/>
    <col min="12689" max="12689" width="31.44140625" style="128" customWidth="1"/>
    <col min="12690" max="12690" width="16.109375" style="128" customWidth="1"/>
    <col min="12691" max="12692" width="9.33203125" style="128" customWidth="1"/>
    <col min="12693" max="12693" width="11.109375" style="128" customWidth="1"/>
    <col min="12694" max="12694" width="2.109375" style="128" customWidth="1"/>
    <col min="12695" max="12900" width="10.88671875" style="128"/>
    <col min="12901" max="12901" width="12" style="128" customWidth="1"/>
    <col min="12902" max="12902" width="2.6640625" style="128" customWidth="1"/>
    <col min="12903" max="12904" width="6.44140625" style="128" customWidth="1"/>
    <col min="12905" max="12905" width="5.88671875" style="128" customWidth="1"/>
    <col min="12906" max="12906" width="6.44140625" style="128" customWidth="1"/>
    <col min="12907" max="12907" width="13.6640625" style="128" customWidth="1"/>
    <col min="12908" max="12909" width="9" style="128" customWidth="1"/>
    <col min="12910" max="12910" width="2.44140625" style="128" customWidth="1"/>
    <col min="12911" max="12911" width="8.88671875" style="128" customWidth="1"/>
    <col min="12912" max="12912" width="7.44140625" style="128" customWidth="1"/>
    <col min="12913" max="12915" width="3.6640625" style="128" customWidth="1"/>
    <col min="12916" max="12916" width="3.44140625" style="128" customWidth="1"/>
    <col min="12917" max="12917" width="2.88671875" style="128" customWidth="1"/>
    <col min="12918" max="12918" width="3" style="128" customWidth="1"/>
    <col min="12919" max="12921" width="0" style="128" hidden="1" customWidth="1"/>
    <col min="12922" max="12922" width="4.44140625" style="128" customWidth="1"/>
    <col min="12923" max="12923" width="0" style="128" hidden="1" customWidth="1"/>
    <col min="12924" max="12925" width="14.88671875" style="128" customWidth="1"/>
    <col min="12926" max="12926" width="15.109375" style="128" customWidth="1"/>
    <col min="12927" max="12927" width="6.44140625" style="128" customWidth="1"/>
    <col min="12928" max="12928" width="15.109375" style="128" customWidth="1"/>
    <col min="12929" max="12929" width="4.109375" style="128" customWidth="1"/>
    <col min="12930" max="12930" width="3" style="128" customWidth="1"/>
    <col min="12931" max="12933" width="0" style="128" hidden="1" customWidth="1"/>
    <col min="12934" max="12934" width="3" style="128" customWidth="1"/>
    <col min="12935" max="12935" width="0" style="128" hidden="1" customWidth="1"/>
    <col min="12936" max="12936" width="3" style="128" customWidth="1"/>
    <col min="12937" max="12937" width="0" style="128" hidden="1" customWidth="1"/>
    <col min="12938" max="12938" width="4.44140625" style="128" customWidth="1"/>
    <col min="12939" max="12939" width="34.33203125" style="128" customWidth="1"/>
    <col min="12940" max="12940" width="23.44140625" style="128" customWidth="1"/>
    <col min="12941" max="12941" width="9.109375" style="128" customWidth="1"/>
    <col min="12942" max="12942" width="19.44140625" style="128" customWidth="1"/>
    <col min="12943" max="12943" width="42.6640625" style="128" customWidth="1"/>
    <col min="12944" max="12944" width="5.88671875" style="128" customWidth="1"/>
    <col min="12945" max="12945" width="31.44140625" style="128" customWidth="1"/>
    <col min="12946" max="12946" width="16.109375" style="128" customWidth="1"/>
    <col min="12947" max="12948" width="9.33203125" style="128" customWidth="1"/>
    <col min="12949" max="12949" width="11.109375" style="128" customWidth="1"/>
    <col min="12950" max="12950" width="2.109375" style="128" customWidth="1"/>
    <col min="12951" max="13156" width="10.88671875" style="128"/>
    <col min="13157" max="13157" width="12" style="128" customWidth="1"/>
    <col min="13158" max="13158" width="2.6640625" style="128" customWidth="1"/>
    <col min="13159" max="13160" width="6.44140625" style="128" customWidth="1"/>
    <col min="13161" max="13161" width="5.88671875" style="128" customWidth="1"/>
    <col min="13162" max="13162" width="6.44140625" style="128" customWidth="1"/>
    <col min="13163" max="13163" width="13.6640625" style="128" customWidth="1"/>
    <col min="13164" max="13165" width="9" style="128" customWidth="1"/>
    <col min="13166" max="13166" width="2.44140625" style="128" customWidth="1"/>
    <col min="13167" max="13167" width="8.88671875" style="128" customWidth="1"/>
    <col min="13168" max="13168" width="7.44140625" style="128" customWidth="1"/>
    <col min="13169" max="13171" width="3.6640625" style="128" customWidth="1"/>
    <col min="13172" max="13172" width="3.44140625" style="128" customWidth="1"/>
    <col min="13173" max="13173" width="2.88671875" style="128" customWidth="1"/>
    <col min="13174" max="13174" width="3" style="128" customWidth="1"/>
    <col min="13175" max="13177" width="0" style="128" hidden="1" customWidth="1"/>
    <col min="13178" max="13178" width="4.44140625" style="128" customWidth="1"/>
    <col min="13179" max="13179" width="0" style="128" hidden="1" customWidth="1"/>
    <col min="13180" max="13181" width="14.88671875" style="128" customWidth="1"/>
    <col min="13182" max="13182" width="15.109375" style="128" customWidth="1"/>
    <col min="13183" max="13183" width="6.44140625" style="128" customWidth="1"/>
    <col min="13184" max="13184" width="15.109375" style="128" customWidth="1"/>
    <col min="13185" max="13185" width="4.109375" style="128" customWidth="1"/>
    <col min="13186" max="13186" width="3" style="128" customWidth="1"/>
    <col min="13187" max="13189" width="0" style="128" hidden="1" customWidth="1"/>
    <col min="13190" max="13190" width="3" style="128" customWidth="1"/>
    <col min="13191" max="13191" width="0" style="128" hidden="1" customWidth="1"/>
    <col min="13192" max="13192" width="3" style="128" customWidth="1"/>
    <col min="13193" max="13193" width="0" style="128" hidden="1" customWidth="1"/>
    <col min="13194" max="13194" width="4.44140625" style="128" customWidth="1"/>
    <col min="13195" max="13195" width="34.33203125" style="128" customWidth="1"/>
    <col min="13196" max="13196" width="23.44140625" style="128" customWidth="1"/>
    <col min="13197" max="13197" width="9.109375" style="128" customWidth="1"/>
    <col min="13198" max="13198" width="19.44140625" style="128" customWidth="1"/>
    <col min="13199" max="13199" width="42.6640625" style="128" customWidth="1"/>
    <col min="13200" max="13200" width="5.88671875" style="128" customWidth="1"/>
    <col min="13201" max="13201" width="31.44140625" style="128" customWidth="1"/>
    <col min="13202" max="13202" width="16.109375" style="128" customWidth="1"/>
    <col min="13203" max="13204" width="9.33203125" style="128" customWidth="1"/>
    <col min="13205" max="13205" width="11.109375" style="128" customWidth="1"/>
    <col min="13206" max="13206" width="2.109375" style="128" customWidth="1"/>
    <col min="13207" max="13412" width="10.88671875" style="128"/>
    <col min="13413" max="13413" width="12" style="128" customWidth="1"/>
    <col min="13414" max="13414" width="2.6640625" style="128" customWidth="1"/>
    <col min="13415" max="13416" width="6.44140625" style="128" customWidth="1"/>
    <col min="13417" max="13417" width="5.88671875" style="128" customWidth="1"/>
    <col min="13418" max="13418" width="6.44140625" style="128" customWidth="1"/>
    <col min="13419" max="13419" width="13.6640625" style="128" customWidth="1"/>
    <col min="13420" max="13421" width="9" style="128" customWidth="1"/>
    <col min="13422" max="13422" width="2.44140625" style="128" customWidth="1"/>
    <col min="13423" max="13423" width="8.88671875" style="128" customWidth="1"/>
    <col min="13424" max="13424" width="7.44140625" style="128" customWidth="1"/>
    <col min="13425" max="13427" width="3.6640625" style="128" customWidth="1"/>
    <col min="13428" max="13428" width="3.44140625" style="128" customWidth="1"/>
    <col min="13429" max="13429" width="2.88671875" style="128" customWidth="1"/>
    <col min="13430" max="13430" width="3" style="128" customWidth="1"/>
    <col min="13431" max="13433" width="0" style="128" hidden="1" customWidth="1"/>
    <col min="13434" max="13434" width="4.44140625" style="128" customWidth="1"/>
    <col min="13435" max="13435" width="0" style="128" hidden="1" customWidth="1"/>
    <col min="13436" max="13437" width="14.88671875" style="128" customWidth="1"/>
    <col min="13438" max="13438" width="15.109375" style="128" customWidth="1"/>
    <col min="13439" max="13439" width="6.44140625" style="128" customWidth="1"/>
    <col min="13440" max="13440" width="15.109375" style="128" customWidth="1"/>
    <col min="13441" max="13441" width="4.109375" style="128" customWidth="1"/>
    <col min="13442" max="13442" width="3" style="128" customWidth="1"/>
    <col min="13443" max="13445" width="0" style="128" hidden="1" customWidth="1"/>
    <col min="13446" max="13446" width="3" style="128" customWidth="1"/>
    <col min="13447" max="13447" width="0" style="128" hidden="1" customWidth="1"/>
    <col min="13448" max="13448" width="3" style="128" customWidth="1"/>
    <col min="13449" max="13449" width="0" style="128" hidden="1" customWidth="1"/>
    <col min="13450" max="13450" width="4.44140625" style="128" customWidth="1"/>
    <col min="13451" max="13451" width="34.33203125" style="128" customWidth="1"/>
    <col min="13452" max="13452" width="23.44140625" style="128" customWidth="1"/>
    <col min="13453" max="13453" width="9.109375" style="128" customWidth="1"/>
    <col min="13454" max="13454" width="19.44140625" style="128" customWidth="1"/>
    <col min="13455" max="13455" width="42.6640625" style="128" customWidth="1"/>
    <col min="13456" max="13456" width="5.88671875" style="128" customWidth="1"/>
    <col min="13457" max="13457" width="31.44140625" style="128" customWidth="1"/>
    <col min="13458" max="13458" width="16.109375" style="128" customWidth="1"/>
    <col min="13459" max="13460" width="9.33203125" style="128" customWidth="1"/>
    <col min="13461" max="13461" width="11.109375" style="128" customWidth="1"/>
    <col min="13462" max="13462" width="2.109375" style="128" customWidth="1"/>
    <col min="13463" max="13668" width="10.88671875" style="128"/>
    <col min="13669" max="13669" width="12" style="128" customWidth="1"/>
    <col min="13670" max="13670" width="2.6640625" style="128" customWidth="1"/>
    <col min="13671" max="13672" width="6.44140625" style="128" customWidth="1"/>
    <col min="13673" max="13673" width="5.88671875" style="128" customWidth="1"/>
    <col min="13674" max="13674" width="6.44140625" style="128" customWidth="1"/>
    <col min="13675" max="13675" width="13.6640625" style="128" customWidth="1"/>
    <col min="13676" max="13677" width="9" style="128" customWidth="1"/>
    <col min="13678" max="13678" width="2.44140625" style="128" customWidth="1"/>
    <col min="13679" max="13679" width="8.88671875" style="128" customWidth="1"/>
    <col min="13680" max="13680" width="7.44140625" style="128" customWidth="1"/>
    <col min="13681" max="13683" width="3.6640625" style="128" customWidth="1"/>
    <col min="13684" max="13684" width="3.44140625" style="128" customWidth="1"/>
    <col min="13685" max="13685" width="2.88671875" style="128" customWidth="1"/>
    <col min="13686" max="13686" width="3" style="128" customWidth="1"/>
    <col min="13687" max="13689" width="0" style="128" hidden="1" customWidth="1"/>
    <col min="13690" max="13690" width="4.44140625" style="128" customWidth="1"/>
    <col min="13691" max="13691" width="0" style="128" hidden="1" customWidth="1"/>
    <col min="13692" max="13693" width="14.88671875" style="128" customWidth="1"/>
    <col min="13694" max="13694" width="15.109375" style="128" customWidth="1"/>
    <col min="13695" max="13695" width="6.44140625" style="128" customWidth="1"/>
    <col min="13696" max="13696" width="15.109375" style="128" customWidth="1"/>
    <col min="13697" max="13697" width="4.109375" style="128" customWidth="1"/>
    <col min="13698" max="13698" width="3" style="128" customWidth="1"/>
    <col min="13699" max="13701" width="0" style="128" hidden="1" customWidth="1"/>
    <col min="13702" max="13702" width="3" style="128" customWidth="1"/>
    <col min="13703" max="13703" width="0" style="128" hidden="1" customWidth="1"/>
    <col min="13704" max="13704" width="3" style="128" customWidth="1"/>
    <col min="13705" max="13705" width="0" style="128" hidden="1" customWidth="1"/>
    <col min="13706" max="13706" width="4.44140625" style="128" customWidth="1"/>
    <col min="13707" max="13707" width="34.33203125" style="128" customWidth="1"/>
    <col min="13708" max="13708" width="23.44140625" style="128" customWidth="1"/>
    <col min="13709" max="13709" width="9.109375" style="128" customWidth="1"/>
    <col min="13710" max="13710" width="19.44140625" style="128" customWidth="1"/>
    <col min="13711" max="13711" width="42.6640625" style="128" customWidth="1"/>
    <col min="13712" max="13712" width="5.88671875" style="128" customWidth="1"/>
    <col min="13713" max="13713" width="31.44140625" style="128" customWidth="1"/>
    <col min="13714" max="13714" width="16.109375" style="128" customWidth="1"/>
    <col min="13715" max="13716" width="9.33203125" style="128" customWidth="1"/>
    <col min="13717" max="13717" width="11.109375" style="128" customWidth="1"/>
    <col min="13718" max="13718" width="2.109375" style="128" customWidth="1"/>
    <col min="13719" max="13924" width="10.88671875" style="128"/>
    <col min="13925" max="13925" width="12" style="128" customWidth="1"/>
    <col min="13926" max="13926" width="2.6640625" style="128" customWidth="1"/>
    <col min="13927" max="13928" width="6.44140625" style="128" customWidth="1"/>
    <col min="13929" max="13929" width="5.88671875" style="128" customWidth="1"/>
    <col min="13930" max="13930" width="6.44140625" style="128" customWidth="1"/>
    <col min="13931" max="13931" width="13.6640625" style="128" customWidth="1"/>
    <col min="13932" max="13933" width="9" style="128" customWidth="1"/>
    <col min="13934" max="13934" width="2.44140625" style="128" customWidth="1"/>
    <col min="13935" max="13935" width="8.88671875" style="128" customWidth="1"/>
    <col min="13936" max="13936" width="7.44140625" style="128" customWidth="1"/>
    <col min="13937" max="13939" width="3.6640625" style="128" customWidth="1"/>
    <col min="13940" max="13940" width="3.44140625" style="128" customWidth="1"/>
    <col min="13941" max="13941" width="2.88671875" style="128" customWidth="1"/>
    <col min="13942" max="13942" width="3" style="128" customWidth="1"/>
    <col min="13943" max="13945" width="0" style="128" hidden="1" customWidth="1"/>
    <col min="13946" max="13946" width="4.44140625" style="128" customWidth="1"/>
    <col min="13947" max="13947" width="0" style="128" hidden="1" customWidth="1"/>
    <col min="13948" max="13949" width="14.88671875" style="128" customWidth="1"/>
    <col min="13950" max="13950" width="15.109375" style="128" customWidth="1"/>
    <col min="13951" max="13951" width="6.44140625" style="128" customWidth="1"/>
    <col min="13952" max="13952" width="15.109375" style="128" customWidth="1"/>
    <col min="13953" max="13953" width="4.109375" style="128" customWidth="1"/>
    <col min="13954" max="13954" width="3" style="128" customWidth="1"/>
    <col min="13955" max="13957" width="0" style="128" hidden="1" customWidth="1"/>
    <col min="13958" max="13958" width="3" style="128" customWidth="1"/>
    <col min="13959" max="13959" width="0" style="128" hidden="1" customWidth="1"/>
    <col min="13960" max="13960" width="3" style="128" customWidth="1"/>
    <col min="13961" max="13961" width="0" style="128" hidden="1" customWidth="1"/>
    <col min="13962" max="13962" width="4.44140625" style="128" customWidth="1"/>
    <col min="13963" max="13963" width="34.33203125" style="128" customWidth="1"/>
    <col min="13964" max="13964" width="23.44140625" style="128" customWidth="1"/>
    <col min="13965" max="13965" width="9.109375" style="128" customWidth="1"/>
    <col min="13966" max="13966" width="19.44140625" style="128" customWidth="1"/>
    <col min="13967" max="13967" width="42.6640625" style="128" customWidth="1"/>
    <col min="13968" max="13968" width="5.88671875" style="128" customWidth="1"/>
    <col min="13969" max="13969" width="31.44140625" style="128" customWidth="1"/>
    <col min="13970" max="13970" width="16.109375" style="128" customWidth="1"/>
    <col min="13971" max="13972" width="9.33203125" style="128" customWidth="1"/>
    <col min="13973" max="13973" width="11.109375" style="128" customWidth="1"/>
    <col min="13974" max="13974" width="2.109375" style="128" customWidth="1"/>
    <col min="13975" max="14180" width="10.88671875" style="128"/>
    <col min="14181" max="14181" width="12" style="128" customWidth="1"/>
    <col min="14182" max="14182" width="2.6640625" style="128" customWidth="1"/>
    <col min="14183" max="14184" width="6.44140625" style="128" customWidth="1"/>
    <col min="14185" max="14185" width="5.88671875" style="128" customWidth="1"/>
    <col min="14186" max="14186" width="6.44140625" style="128" customWidth="1"/>
    <col min="14187" max="14187" width="13.6640625" style="128" customWidth="1"/>
    <col min="14188" max="14189" width="9" style="128" customWidth="1"/>
    <col min="14190" max="14190" width="2.44140625" style="128" customWidth="1"/>
    <col min="14191" max="14191" width="8.88671875" style="128" customWidth="1"/>
    <col min="14192" max="14192" width="7.44140625" style="128" customWidth="1"/>
    <col min="14193" max="14195" width="3.6640625" style="128" customWidth="1"/>
    <col min="14196" max="14196" width="3.44140625" style="128" customWidth="1"/>
    <col min="14197" max="14197" width="2.88671875" style="128" customWidth="1"/>
    <col min="14198" max="14198" width="3" style="128" customWidth="1"/>
    <col min="14199" max="14201" width="0" style="128" hidden="1" customWidth="1"/>
    <col min="14202" max="14202" width="4.44140625" style="128" customWidth="1"/>
    <col min="14203" max="14203" width="0" style="128" hidden="1" customWidth="1"/>
    <col min="14204" max="14205" width="14.88671875" style="128" customWidth="1"/>
    <col min="14206" max="14206" width="15.109375" style="128" customWidth="1"/>
    <col min="14207" max="14207" width="6.44140625" style="128" customWidth="1"/>
    <col min="14208" max="14208" width="15.109375" style="128" customWidth="1"/>
    <col min="14209" max="14209" width="4.109375" style="128" customWidth="1"/>
    <col min="14210" max="14210" width="3" style="128" customWidth="1"/>
    <col min="14211" max="14213" width="0" style="128" hidden="1" customWidth="1"/>
    <col min="14214" max="14214" width="3" style="128" customWidth="1"/>
    <col min="14215" max="14215" width="0" style="128" hidden="1" customWidth="1"/>
    <col min="14216" max="14216" width="3" style="128" customWidth="1"/>
    <col min="14217" max="14217" width="0" style="128" hidden="1" customWidth="1"/>
    <col min="14218" max="14218" width="4.44140625" style="128" customWidth="1"/>
    <col min="14219" max="14219" width="34.33203125" style="128" customWidth="1"/>
    <col min="14220" max="14220" width="23.44140625" style="128" customWidth="1"/>
    <col min="14221" max="14221" width="9.109375" style="128" customWidth="1"/>
    <col min="14222" max="14222" width="19.44140625" style="128" customWidth="1"/>
    <col min="14223" max="14223" width="42.6640625" style="128" customWidth="1"/>
    <col min="14224" max="14224" width="5.88671875" style="128" customWidth="1"/>
    <col min="14225" max="14225" width="31.44140625" style="128" customWidth="1"/>
    <col min="14226" max="14226" width="16.109375" style="128" customWidth="1"/>
    <col min="14227" max="14228" width="9.33203125" style="128" customWidth="1"/>
    <col min="14229" max="14229" width="11.109375" style="128" customWidth="1"/>
    <col min="14230" max="14230" width="2.109375" style="128" customWidth="1"/>
    <col min="14231" max="14436" width="10.88671875" style="128"/>
    <col min="14437" max="14437" width="12" style="128" customWidth="1"/>
    <col min="14438" max="14438" width="2.6640625" style="128" customWidth="1"/>
    <col min="14439" max="14440" width="6.44140625" style="128" customWidth="1"/>
    <col min="14441" max="14441" width="5.88671875" style="128" customWidth="1"/>
    <col min="14442" max="14442" width="6.44140625" style="128" customWidth="1"/>
    <col min="14443" max="14443" width="13.6640625" style="128" customWidth="1"/>
    <col min="14444" max="14445" width="9" style="128" customWidth="1"/>
    <col min="14446" max="14446" width="2.44140625" style="128" customWidth="1"/>
    <col min="14447" max="14447" width="8.88671875" style="128" customWidth="1"/>
    <col min="14448" max="14448" width="7.44140625" style="128" customWidth="1"/>
    <col min="14449" max="14451" width="3.6640625" style="128" customWidth="1"/>
    <col min="14452" max="14452" width="3.44140625" style="128" customWidth="1"/>
    <col min="14453" max="14453" width="2.88671875" style="128" customWidth="1"/>
    <col min="14454" max="14454" width="3" style="128" customWidth="1"/>
    <col min="14455" max="14457" width="0" style="128" hidden="1" customWidth="1"/>
    <col min="14458" max="14458" width="4.44140625" style="128" customWidth="1"/>
    <col min="14459" max="14459" width="0" style="128" hidden="1" customWidth="1"/>
    <col min="14460" max="14461" width="14.88671875" style="128" customWidth="1"/>
    <col min="14462" max="14462" width="15.109375" style="128" customWidth="1"/>
    <col min="14463" max="14463" width="6.44140625" style="128" customWidth="1"/>
    <col min="14464" max="14464" width="15.109375" style="128" customWidth="1"/>
    <col min="14465" max="14465" width="4.109375" style="128" customWidth="1"/>
    <col min="14466" max="14466" width="3" style="128" customWidth="1"/>
    <col min="14467" max="14469" width="0" style="128" hidden="1" customWidth="1"/>
    <col min="14470" max="14470" width="3" style="128" customWidth="1"/>
    <col min="14471" max="14471" width="0" style="128" hidden="1" customWidth="1"/>
    <col min="14472" max="14472" width="3" style="128" customWidth="1"/>
    <col min="14473" max="14473" width="0" style="128" hidden="1" customWidth="1"/>
    <col min="14474" max="14474" width="4.44140625" style="128" customWidth="1"/>
    <col min="14475" max="14475" width="34.33203125" style="128" customWidth="1"/>
    <col min="14476" max="14476" width="23.44140625" style="128" customWidth="1"/>
    <col min="14477" max="14477" width="9.109375" style="128" customWidth="1"/>
    <col min="14478" max="14478" width="19.44140625" style="128" customWidth="1"/>
    <col min="14479" max="14479" width="42.6640625" style="128" customWidth="1"/>
    <col min="14480" max="14480" width="5.88671875" style="128" customWidth="1"/>
    <col min="14481" max="14481" width="31.44140625" style="128" customWidth="1"/>
    <col min="14482" max="14482" width="16.109375" style="128" customWidth="1"/>
    <col min="14483" max="14484" width="9.33203125" style="128" customWidth="1"/>
    <col min="14485" max="14485" width="11.109375" style="128" customWidth="1"/>
    <col min="14486" max="14486" width="2.109375" style="128" customWidth="1"/>
    <col min="14487" max="14692" width="10.88671875" style="128"/>
    <col min="14693" max="14693" width="12" style="128" customWidth="1"/>
    <col min="14694" max="14694" width="2.6640625" style="128" customWidth="1"/>
    <col min="14695" max="14696" width="6.44140625" style="128" customWidth="1"/>
    <col min="14697" max="14697" width="5.88671875" style="128" customWidth="1"/>
    <col min="14698" max="14698" width="6.44140625" style="128" customWidth="1"/>
    <col min="14699" max="14699" width="13.6640625" style="128" customWidth="1"/>
    <col min="14700" max="14701" width="9" style="128" customWidth="1"/>
    <col min="14702" max="14702" width="2.44140625" style="128" customWidth="1"/>
    <col min="14703" max="14703" width="8.88671875" style="128" customWidth="1"/>
    <col min="14704" max="14704" width="7.44140625" style="128" customWidth="1"/>
    <col min="14705" max="14707" width="3.6640625" style="128" customWidth="1"/>
    <col min="14708" max="14708" width="3.44140625" style="128" customWidth="1"/>
    <col min="14709" max="14709" width="2.88671875" style="128" customWidth="1"/>
    <col min="14710" max="14710" width="3" style="128" customWidth="1"/>
    <col min="14711" max="14713" width="0" style="128" hidden="1" customWidth="1"/>
    <col min="14714" max="14714" width="4.44140625" style="128" customWidth="1"/>
    <col min="14715" max="14715" width="0" style="128" hidden="1" customWidth="1"/>
    <col min="14716" max="14717" width="14.88671875" style="128" customWidth="1"/>
    <col min="14718" max="14718" width="15.109375" style="128" customWidth="1"/>
    <col min="14719" max="14719" width="6.44140625" style="128" customWidth="1"/>
    <col min="14720" max="14720" width="15.109375" style="128" customWidth="1"/>
    <col min="14721" max="14721" width="4.109375" style="128" customWidth="1"/>
    <col min="14722" max="14722" width="3" style="128" customWidth="1"/>
    <col min="14723" max="14725" width="0" style="128" hidden="1" customWidth="1"/>
    <col min="14726" max="14726" width="3" style="128" customWidth="1"/>
    <col min="14727" max="14727" width="0" style="128" hidden="1" customWidth="1"/>
    <col min="14728" max="14728" width="3" style="128" customWidth="1"/>
    <col min="14729" max="14729" width="0" style="128" hidden="1" customWidth="1"/>
    <col min="14730" max="14730" width="4.44140625" style="128" customWidth="1"/>
    <col min="14731" max="14731" width="34.33203125" style="128" customWidth="1"/>
    <col min="14732" max="14732" width="23.44140625" style="128" customWidth="1"/>
    <col min="14733" max="14733" width="9.109375" style="128" customWidth="1"/>
    <col min="14734" max="14734" width="19.44140625" style="128" customWidth="1"/>
    <col min="14735" max="14735" width="42.6640625" style="128" customWidth="1"/>
    <col min="14736" max="14736" width="5.88671875" style="128" customWidth="1"/>
    <col min="14737" max="14737" width="31.44140625" style="128" customWidth="1"/>
    <col min="14738" max="14738" width="16.109375" style="128" customWidth="1"/>
    <col min="14739" max="14740" width="9.33203125" style="128" customWidth="1"/>
    <col min="14741" max="14741" width="11.109375" style="128" customWidth="1"/>
    <col min="14742" max="14742" width="2.109375" style="128" customWidth="1"/>
    <col min="14743" max="14948" width="10.88671875" style="128"/>
    <col min="14949" max="14949" width="12" style="128" customWidth="1"/>
    <col min="14950" max="14950" width="2.6640625" style="128" customWidth="1"/>
    <col min="14951" max="14952" width="6.44140625" style="128" customWidth="1"/>
    <col min="14953" max="14953" width="5.88671875" style="128" customWidth="1"/>
    <col min="14954" max="14954" width="6.44140625" style="128" customWidth="1"/>
    <col min="14955" max="14955" width="13.6640625" style="128" customWidth="1"/>
    <col min="14956" max="14957" width="9" style="128" customWidth="1"/>
    <col min="14958" max="14958" width="2.44140625" style="128" customWidth="1"/>
    <col min="14959" max="14959" width="8.88671875" style="128" customWidth="1"/>
    <col min="14960" max="14960" width="7.44140625" style="128" customWidth="1"/>
    <col min="14961" max="14963" width="3.6640625" style="128" customWidth="1"/>
    <col min="14964" max="14964" width="3.44140625" style="128" customWidth="1"/>
    <col min="14965" max="14965" width="2.88671875" style="128" customWidth="1"/>
    <col min="14966" max="14966" width="3" style="128" customWidth="1"/>
    <col min="14967" max="14969" width="0" style="128" hidden="1" customWidth="1"/>
    <col min="14970" max="14970" width="4.44140625" style="128" customWidth="1"/>
    <col min="14971" max="14971" width="0" style="128" hidden="1" customWidth="1"/>
    <col min="14972" max="14973" width="14.88671875" style="128" customWidth="1"/>
    <col min="14974" max="14974" width="15.109375" style="128" customWidth="1"/>
    <col min="14975" max="14975" width="6.44140625" style="128" customWidth="1"/>
    <col min="14976" max="14976" width="15.109375" style="128" customWidth="1"/>
    <col min="14977" max="14977" width="4.109375" style="128" customWidth="1"/>
    <col min="14978" max="14978" width="3" style="128" customWidth="1"/>
    <col min="14979" max="14981" width="0" style="128" hidden="1" customWidth="1"/>
    <col min="14982" max="14982" width="3" style="128" customWidth="1"/>
    <col min="14983" max="14983" width="0" style="128" hidden="1" customWidth="1"/>
    <col min="14984" max="14984" width="3" style="128" customWidth="1"/>
    <col min="14985" max="14985" width="0" style="128" hidden="1" customWidth="1"/>
    <col min="14986" max="14986" width="4.44140625" style="128" customWidth="1"/>
    <col min="14987" max="14987" width="34.33203125" style="128" customWidth="1"/>
    <col min="14988" max="14988" width="23.44140625" style="128" customWidth="1"/>
    <col min="14989" max="14989" width="9.109375" style="128" customWidth="1"/>
    <col min="14990" max="14990" width="19.44140625" style="128" customWidth="1"/>
    <col min="14991" max="14991" width="42.6640625" style="128" customWidth="1"/>
    <col min="14992" max="14992" width="5.88671875" style="128" customWidth="1"/>
    <col min="14993" max="14993" width="31.44140625" style="128" customWidth="1"/>
    <col min="14994" max="14994" width="16.109375" style="128" customWidth="1"/>
    <col min="14995" max="14996" width="9.33203125" style="128" customWidth="1"/>
    <col min="14997" max="14997" width="11.109375" style="128" customWidth="1"/>
    <col min="14998" max="14998" width="2.109375" style="128" customWidth="1"/>
    <col min="14999" max="15204" width="10.88671875" style="128"/>
    <col min="15205" max="15205" width="12" style="128" customWidth="1"/>
    <col min="15206" max="15206" width="2.6640625" style="128" customWidth="1"/>
    <col min="15207" max="15208" width="6.44140625" style="128" customWidth="1"/>
    <col min="15209" max="15209" width="5.88671875" style="128" customWidth="1"/>
    <col min="15210" max="15210" width="6.44140625" style="128" customWidth="1"/>
    <col min="15211" max="15211" width="13.6640625" style="128" customWidth="1"/>
    <col min="15212" max="15213" width="9" style="128" customWidth="1"/>
    <col min="15214" max="15214" width="2.44140625" style="128" customWidth="1"/>
    <col min="15215" max="15215" width="8.88671875" style="128" customWidth="1"/>
    <col min="15216" max="15216" width="7.44140625" style="128" customWidth="1"/>
    <col min="15217" max="15219" width="3.6640625" style="128" customWidth="1"/>
    <col min="15220" max="15220" width="3.44140625" style="128" customWidth="1"/>
    <col min="15221" max="15221" width="2.88671875" style="128" customWidth="1"/>
    <col min="15222" max="15222" width="3" style="128" customWidth="1"/>
    <col min="15223" max="15225" width="0" style="128" hidden="1" customWidth="1"/>
    <col min="15226" max="15226" width="4.44140625" style="128" customWidth="1"/>
    <col min="15227" max="15227" width="0" style="128" hidden="1" customWidth="1"/>
    <col min="15228" max="15229" width="14.88671875" style="128" customWidth="1"/>
    <col min="15230" max="15230" width="15.109375" style="128" customWidth="1"/>
    <col min="15231" max="15231" width="6.44140625" style="128" customWidth="1"/>
    <col min="15232" max="15232" width="15.109375" style="128" customWidth="1"/>
    <col min="15233" max="15233" width="4.109375" style="128" customWidth="1"/>
    <col min="15234" max="15234" width="3" style="128" customWidth="1"/>
    <col min="15235" max="15237" width="0" style="128" hidden="1" customWidth="1"/>
    <col min="15238" max="15238" width="3" style="128" customWidth="1"/>
    <col min="15239" max="15239" width="0" style="128" hidden="1" customWidth="1"/>
    <col min="15240" max="15240" width="3" style="128" customWidth="1"/>
    <col min="15241" max="15241" width="0" style="128" hidden="1" customWidth="1"/>
    <col min="15242" max="15242" width="4.44140625" style="128" customWidth="1"/>
    <col min="15243" max="15243" width="34.33203125" style="128" customWidth="1"/>
    <col min="15244" max="15244" width="23.44140625" style="128" customWidth="1"/>
    <col min="15245" max="15245" width="9.109375" style="128" customWidth="1"/>
    <col min="15246" max="15246" width="19.44140625" style="128" customWidth="1"/>
    <col min="15247" max="15247" width="42.6640625" style="128" customWidth="1"/>
    <col min="15248" max="15248" width="5.88671875" style="128" customWidth="1"/>
    <col min="15249" max="15249" width="31.44140625" style="128" customWidth="1"/>
    <col min="15250" max="15250" width="16.109375" style="128" customWidth="1"/>
    <col min="15251" max="15252" width="9.33203125" style="128" customWidth="1"/>
    <col min="15253" max="15253" width="11.109375" style="128" customWidth="1"/>
    <col min="15254" max="15254" width="2.109375" style="128" customWidth="1"/>
    <col min="15255" max="15460" width="10.88671875" style="128"/>
    <col min="15461" max="15461" width="12" style="128" customWidth="1"/>
    <col min="15462" max="15462" width="2.6640625" style="128" customWidth="1"/>
    <col min="15463" max="15464" width="6.44140625" style="128" customWidth="1"/>
    <col min="15465" max="15465" width="5.88671875" style="128" customWidth="1"/>
    <col min="15466" max="15466" width="6.44140625" style="128" customWidth="1"/>
    <col min="15467" max="15467" width="13.6640625" style="128" customWidth="1"/>
    <col min="15468" max="15469" width="9" style="128" customWidth="1"/>
    <col min="15470" max="15470" width="2.44140625" style="128" customWidth="1"/>
    <col min="15471" max="15471" width="8.88671875" style="128" customWidth="1"/>
    <col min="15472" max="15472" width="7.44140625" style="128" customWidth="1"/>
    <col min="15473" max="15475" width="3.6640625" style="128" customWidth="1"/>
    <col min="15476" max="15476" width="3.44140625" style="128" customWidth="1"/>
    <col min="15477" max="15477" width="2.88671875" style="128" customWidth="1"/>
    <col min="15478" max="15478" width="3" style="128" customWidth="1"/>
    <col min="15479" max="15481" width="0" style="128" hidden="1" customWidth="1"/>
    <col min="15482" max="15482" width="4.44140625" style="128" customWidth="1"/>
    <col min="15483" max="15483" width="0" style="128" hidden="1" customWidth="1"/>
    <col min="15484" max="15485" width="14.88671875" style="128" customWidth="1"/>
    <col min="15486" max="15486" width="15.109375" style="128" customWidth="1"/>
    <col min="15487" max="15487" width="6.44140625" style="128" customWidth="1"/>
    <col min="15488" max="15488" width="15.109375" style="128" customWidth="1"/>
    <col min="15489" max="15489" width="4.109375" style="128" customWidth="1"/>
    <col min="15490" max="15490" width="3" style="128" customWidth="1"/>
    <col min="15491" max="15493" width="0" style="128" hidden="1" customWidth="1"/>
    <col min="15494" max="15494" width="3" style="128" customWidth="1"/>
    <col min="15495" max="15495" width="0" style="128" hidden="1" customWidth="1"/>
    <col min="15496" max="15496" width="3" style="128" customWidth="1"/>
    <col min="15497" max="15497" width="0" style="128" hidden="1" customWidth="1"/>
    <col min="15498" max="15498" width="4.44140625" style="128" customWidth="1"/>
    <col min="15499" max="15499" width="34.33203125" style="128" customWidth="1"/>
    <col min="15500" max="15500" width="23.44140625" style="128" customWidth="1"/>
    <col min="15501" max="15501" width="9.109375" style="128" customWidth="1"/>
    <col min="15502" max="15502" width="19.44140625" style="128" customWidth="1"/>
    <col min="15503" max="15503" width="42.6640625" style="128" customWidth="1"/>
    <col min="15504" max="15504" width="5.88671875" style="128" customWidth="1"/>
    <col min="15505" max="15505" width="31.44140625" style="128" customWidth="1"/>
    <col min="15506" max="15506" width="16.109375" style="128" customWidth="1"/>
    <col min="15507" max="15508" width="9.33203125" style="128" customWidth="1"/>
    <col min="15509" max="15509" width="11.109375" style="128" customWidth="1"/>
    <col min="15510" max="15510" width="2.109375" style="128" customWidth="1"/>
    <col min="15511" max="15716" width="10.88671875" style="128"/>
    <col min="15717" max="15717" width="12" style="128" customWidth="1"/>
    <col min="15718" max="15718" width="2.6640625" style="128" customWidth="1"/>
    <col min="15719" max="15720" width="6.44140625" style="128" customWidth="1"/>
    <col min="15721" max="15721" width="5.88671875" style="128" customWidth="1"/>
    <col min="15722" max="15722" width="6.44140625" style="128" customWidth="1"/>
    <col min="15723" max="15723" width="13.6640625" style="128" customWidth="1"/>
    <col min="15724" max="15725" width="9" style="128" customWidth="1"/>
    <col min="15726" max="15726" width="2.44140625" style="128" customWidth="1"/>
    <col min="15727" max="15727" width="8.88671875" style="128" customWidth="1"/>
    <col min="15728" max="15728" width="7.44140625" style="128" customWidth="1"/>
    <col min="15729" max="15731" width="3.6640625" style="128" customWidth="1"/>
    <col min="15732" max="15732" width="3.44140625" style="128" customWidth="1"/>
    <col min="15733" max="15733" width="2.88671875" style="128" customWidth="1"/>
    <col min="15734" max="15734" width="3" style="128" customWidth="1"/>
    <col min="15735" max="15737" width="0" style="128" hidden="1" customWidth="1"/>
    <col min="15738" max="15738" width="4.44140625" style="128" customWidth="1"/>
    <col min="15739" max="15739" width="0" style="128" hidden="1" customWidth="1"/>
    <col min="15740" max="15741" width="14.88671875" style="128" customWidth="1"/>
    <col min="15742" max="15742" width="15.109375" style="128" customWidth="1"/>
    <col min="15743" max="15743" width="6.44140625" style="128" customWidth="1"/>
    <col min="15744" max="15744" width="15.109375" style="128" customWidth="1"/>
    <col min="15745" max="15745" width="4.109375" style="128" customWidth="1"/>
    <col min="15746" max="15746" width="3" style="128" customWidth="1"/>
    <col min="15747" max="15749" width="0" style="128" hidden="1" customWidth="1"/>
    <col min="15750" max="15750" width="3" style="128" customWidth="1"/>
    <col min="15751" max="15751" width="0" style="128" hidden="1" customWidth="1"/>
    <col min="15752" max="15752" width="3" style="128" customWidth="1"/>
    <col min="15753" max="15753" width="0" style="128" hidden="1" customWidth="1"/>
    <col min="15754" max="15754" width="4.44140625" style="128" customWidth="1"/>
    <col min="15755" max="15755" width="34.33203125" style="128" customWidth="1"/>
    <col min="15756" max="15756" width="23.44140625" style="128" customWidth="1"/>
    <col min="15757" max="15757" width="9.109375" style="128" customWidth="1"/>
    <col min="15758" max="15758" width="19.44140625" style="128" customWidth="1"/>
    <col min="15759" max="15759" width="42.6640625" style="128" customWidth="1"/>
    <col min="15760" max="15760" width="5.88671875" style="128" customWidth="1"/>
    <col min="15761" max="15761" width="31.44140625" style="128" customWidth="1"/>
    <col min="15762" max="15762" width="16.109375" style="128" customWidth="1"/>
    <col min="15763" max="15764" width="9.33203125" style="128" customWidth="1"/>
    <col min="15765" max="15765" width="11.109375" style="128" customWidth="1"/>
    <col min="15766" max="15766" width="2.109375" style="128" customWidth="1"/>
    <col min="15767" max="15972" width="10.88671875" style="128"/>
    <col min="15973" max="15973" width="12" style="128" customWidth="1"/>
    <col min="15974" max="15974" width="2.6640625" style="128" customWidth="1"/>
    <col min="15975" max="15976" width="6.44140625" style="128" customWidth="1"/>
    <col min="15977" max="15977" width="5.88671875" style="128" customWidth="1"/>
    <col min="15978" max="15978" width="6.44140625" style="128" customWidth="1"/>
    <col min="15979" max="15979" width="13.6640625" style="128" customWidth="1"/>
    <col min="15980" max="15981" width="9" style="128" customWidth="1"/>
    <col min="15982" max="15982" width="2.44140625" style="128" customWidth="1"/>
    <col min="15983" max="15983" width="8.88671875" style="128" customWidth="1"/>
    <col min="15984" max="15984" width="7.44140625" style="128" customWidth="1"/>
    <col min="15985" max="15987" width="3.6640625" style="128" customWidth="1"/>
    <col min="15988" max="15988" width="3.44140625" style="128" customWidth="1"/>
    <col min="15989" max="15989" width="2.88671875" style="128" customWidth="1"/>
    <col min="15990" max="15990" width="3" style="128" customWidth="1"/>
    <col min="15991" max="15993" width="0" style="128" hidden="1" customWidth="1"/>
    <col min="15994" max="15994" width="4.44140625" style="128" customWidth="1"/>
    <col min="15995" max="15995" width="0" style="128" hidden="1" customWidth="1"/>
    <col min="15996" max="15997" width="14.88671875" style="128" customWidth="1"/>
    <col min="15998" max="15998" width="15.109375" style="128" customWidth="1"/>
    <col min="15999" max="15999" width="6.44140625" style="128" customWidth="1"/>
    <col min="16000" max="16000" width="15.109375" style="128" customWidth="1"/>
    <col min="16001" max="16001" width="4.109375" style="128" customWidth="1"/>
    <col min="16002" max="16002" width="3" style="128" customWidth="1"/>
    <col min="16003" max="16005" width="0" style="128" hidden="1" customWidth="1"/>
    <col min="16006" max="16006" width="3" style="128" customWidth="1"/>
    <col min="16007" max="16007" width="0" style="128" hidden="1" customWidth="1"/>
    <col min="16008" max="16008" width="3" style="128" customWidth="1"/>
    <col min="16009" max="16009" width="0" style="128" hidden="1" customWidth="1"/>
    <col min="16010" max="16010" width="4.44140625" style="128" customWidth="1"/>
    <col min="16011" max="16011" width="34.33203125" style="128" customWidth="1"/>
    <col min="16012" max="16012" width="23.44140625" style="128" customWidth="1"/>
    <col min="16013" max="16013" width="9.109375" style="128" customWidth="1"/>
    <col min="16014" max="16014" width="19.44140625" style="128" customWidth="1"/>
    <col min="16015" max="16015" width="42.6640625" style="128" customWidth="1"/>
    <col min="16016" max="16016" width="5.88671875" style="128" customWidth="1"/>
    <col min="16017" max="16017" width="31.44140625" style="128" customWidth="1"/>
    <col min="16018" max="16018" width="16.109375" style="128" customWidth="1"/>
    <col min="16019" max="16020" width="9.33203125" style="128" customWidth="1"/>
    <col min="16021" max="16021" width="11.109375" style="128" customWidth="1"/>
    <col min="16022" max="16022" width="2.109375" style="128" customWidth="1"/>
    <col min="16023" max="16228" width="10.88671875" style="128"/>
    <col min="16229" max="16229" width="12" style="128" customWidth="1"/>
    <col min="16230" max="16230" width="2.6640625" style="128" customWidth="1"/>
    <col min="16231" max="16232" width="6.44140625" style="128" customWidth="1"/>
    <col min="16233" max="16233" width="5.88671875" style="128" customWidth="1"/>
    <col min="16234" max="16234" width="6.44140625" style="128" customWidth="1"/>
    <col min="16235" max="16235" width="13.6640625" style="128" customWidth="1"/>
    <col min="16236" max="16237" width="9" style="128" customWidth="1"/>
    <col min="16238" max="16238" width="2.44140625" style="128" customWidth="1"/>
    <col min="16239" max="16239" width="8.88671875" style="128" customWidth="1"/>
    <col min="16240" max="16240" width="7.44140625" style="128" customWidth="1"/>
    <col min="16241" max="16243" width="3.6640625" style="128" customWidth="1"/>
    <col min="16244" max="16244" width="3.44140625" style="128" customWidth="1"/>
    <col min="16245" max="16245" width="2.88671875" style="128" customWidth="1"/>
    <col min="16246" max="16246" width="3" style="128" customWidth="1"/>
    <col min="16247" max="16249" width="0" style="128" hidden="1" customWidth="1"/>
    <col min="16250" max="16250" width="4.44140625" style="128" customWidth="1"/>
    <col min="16251" max="16251" width="0" style="128" hidden="1" customWidth="1"/>
    <col min="16252" max="16253" width="14.88671875" style="128" customWidth="1"/>
    <col min="16254" max="16254" width="15.109375" style="128" customWidth="1"/>
    <col min="16255" max="16255" width="6.44140625" style="128" customWidth="1"/>
    <col min="16256" max="16256" width="15.109375" style="128" customWidth="1"/>
    <col min="16257" max="16257" width="4.109375" style="128" customWidth="1"/>
    <col min="16258" max="16258" width="3" style="128" customWidth="1"/>
    <col min="16259" max="16261" width="0" style="128" hidden="1" customWidth="1"/>
    <col min="16262" max="16262" width="3" style="128" customWidth="1"/>
    <col min="16263" max="16263" width="0" style="128" hidden="1" customWidth="1"/>
    <col min="16264" max="16264" width="3" style="128" customWidth="1"/>
    <col min="16265" max="16265" width="0" style="128" hidden="1" customWidth="1"/>
    <col min="16266" max="16266" width="4.44140625" style="128" customWidth="1"/>
    <col min="16267" max="16267" width="34.33203125" style="128" customWidth="1"/>
    <col min="16268" max="16268" width="23.44140625" style="128" customWidth="1"/>
    <col min="16269" max="16269" width="9.109375" style="128" customWidth="1"/>
    <col min="16270" max="16270" width="19.44140625" style="128" customWidth="1"/>
    <col min="16271" max="16271" width="42.6640625" style="128" customWidth="1"/>
    <col min="16272" max="16272" width="5.88671875" style="128" customWidth="1"/>
    <col min="16273" max="16273" width="31.44140625" style="128" customWidth="1"/>
    <col min="16274" max="16274" width="16.109375" style="128" customWidth="1"/>
    <col min="16275" max="16276" width="9.33203125" style="128" customWidth="1"/>
    <col min="16277" max="16277" width="11.109375" style="128" customWidth="1"/>
    <col min="16278" max="16278" width="2.109375" style="128" customWidth="1"/>
    <col min="16279" max="16383" width="10.88671875" style="128"/>
    <col min="16384" max="16384" width="11.44140625" style="128" customWidth="1"/>
  </cols>
  <sheetData>
    <row r="1" spans="1:193 1680:1680" ht="11.25" customHeight="1" x14ac:dyDescent="0.2">
      <c r="A1" s="129"/>
      <c r="B1" s="481" t="s">
        <v>449</v>
      </c>
      <c r="C1" s="482"/>
      <c r="D1" s="482"/>
      <c r="E1" s="482"/>
      <c r="F1" s="482"/>
      <c r="G1" s="482"/>
      <c r="H1" s="482"/>
      <c r="I1" s="483"/>
      <c r="J1" s="484"/>
      <c r="K1" s="485"/>
      <c r="L1" s="141"/>
      <c r="M1" s="140"/>
      <c r="N1" s="140"/>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0"/>
      <c r="AN1" s="141"/>
      <c r="AO1" s="141"/>
      <c r="AP1" s="141"/>
      <c r="AQ1" s="140"/>
      <c r="AR1" s="141"/>
      <c r="AS1" s="141"/>
      <c r="AT1" s="141"/>
      <c r="AU1" s="140"/>
      <c r="AV1" s="141"/>
      <c r="AW1" s="141"/>
      <c r="AX1" s="141"/>
      <c r="AY1" s="140"/>
      <c r="AZ1" s="141"/>
      <c r="BA1" s="141"/>
      <c r="BB1" s="141"/>
      <c r="BC1" s="140"/>
      <c r="BD1" s="141"/>
      <c r="BE1" s="141"/>
      <c r="BF1" s="141"/>
      <c r="BG1" s="140"/>
      <c r="BH1" s="141"/>
      <c r="BI1" s="141"/>
      <c r="BJ1" s="141"/>
      <c r="BK1" s="140"/>
      <c r="BL1" s="141"/>
      <c r="BM1" s="141"/>
      <c r="BN1" s="141"/>
      <c r="BO1" s="140"/>
      <c r="BP1" s="141"/>
      <c r="BQ1" s="141"/>
      <c r="BR1" s="141"/>
      <c r="BS1" s="140"/>
      <c r="BT1" s="141"/>
      <c r="BU1" s="141"/>
      <c r="BV1" s="141"/>
      <c r="BW1" s="140"/>
      <c r="BX1" s="141"/>
      <c r="BY1" s="141"/>
      <c r="BZ1" s="141"/>
      <c r="CA1" s="140"/>
      <c r="CB1" s="141"/>
      <c r="CC1" s="141"/>
      <c r="CD1" s="141"/>
      <c r="CE1" s="140"/>
      <c r="CF1" s="141"/>
      <c r="CG1" s="141"/>
      <c r="CH1" s="141"/>
      <c r="CI1" s="141"/>
      <c r="CJ1" s="141"/>
      <c r="CK1" s="141"/>
      <c r="CL1" s="141"/>
      <c r="CM1" s="141"/>
      <c r="CN1" s="141"/>
      <c r="CO1" s="141"/>
      <c r="CP1" s="141"/>
      <c r="CQ1" s="141"/>
      <c r="CR1" s="141"/>
      <c r="CS1" s="141"/>
      <c r="CT1" s="141"/>
      <c r="CU1" s="141"/>
      <c r="CV1" s="141"/>
      <c r="CW1" s="141"/>
      <c r="CX1" s="141"/>
      <c r="CY1" s="141"/>
      <c r="CZ1" s="141"/>
      <c r="DA1" s="141"/>
      <c r="DB1" s="141"/>
      <c r="DC1" s="141"/>
      <c r="DD1" s="141"/>
      <c r="DE1" s="140"/>
      <c r="DF1" s="141"/>
      <c r="DG1" s="140"/>
      <c r="DH1" s="140"/>
      <c r="DI1" s="141"/>
      <c r="DJ1" s="141"/>
      <c r="DK1" s="141"/>
      <c r="DL1" s="141"/>
      <c r="DM1" s="140"/>
      <c r="DN1" s="141"/>
      <c r="DO1" s="140"/>
      <c r="DP1" s="141"/>
      <c r="DQ1" s="141"/>
      <c r="DR1" s="141"/>
      <c r="DS1" s="141"/>
      <c r="DT1" s="141"/>
      <c r="DU1" s="141"/>
      <c r="DV1" s="141"/>
      <c r="DW1" s="141"/>
      <c r="DX1" s="141"/>
      <c r="DY1" s="141"/>
      <c r="DZ1" s="141"/>
      <c r="EA1" s="141"/>
      <c r="EB1" s="141"/>
      <c r="EC1" s="141"/>
      <c r="ED1" s="141"/>
      <c r="EE1" s="141"/>
      <c r="EF1" s="141"/>
      <c r="EG1" s="141"/>
      <c r="EH1" s="141"/>
      <c r="EI1" s="141"/>
      <c r="EJ1" s="141"/>
      <c r="EK1" s="141"/>
      <c r="EL1" s="141"/>
      <c r="EM1" s="141"/>
      <c r="EN1" s="141"/>
      <c r="EO1" s="141"/>
      <c r="EP1" s="141"/>
      <c r="EQ1" s="141"/>
      <c r="ER1" s="141"/>
      <c r="ES1" s="141"/>
      <c r="ET1" s="141"/>
      <c r="EU1" s="141"/>
      <c r="EV1" s="141"/>
      <c r="EW1" s="141"/>
      <c r="EX1" s="141"/>
      <c r="EY1" s="141"/>
      <c r="EZ1" s="141"/>
      <c r="FA1" s="141"/>
      <c r="FB1" s="141"/>
      <c r="FC1" s="141"/>
      <c r="FD1" s="141"/>
      <c r="FE1" s="141"/>
      <c r="FF1" s="141"/>
      <c r="FG1" s="141"/>
      <c r="FH1" s="141"/>
      <c r="FI1" s="141"/>
      <c r="FJ1" s="141"/>
      <c r="FK1" s="141"/>
      <c r="FL1" s="141"/>
      <c r="FM1" s="141"/>
      <c r="FN1" s="141"/>
      <c r="FO1" s="141"/>
      <c r="FP1" s="141"/>
      <c r="FQ1" s="141"/>
      <c r="FR1" s="141"/>
      <c r="FS1" s="141"/>
      <c r="FT1" s="141"/>
      <c r="FU1" s="141"/>
      <c r="FV1" s="141"/>
      <c r="FW1" s="141"/>
      <c r="FX1" s="141"/>
      <c r="FY1" s="141"/>
      <c r="FZ1" s="141"/>
      <c r="GA1" s="141"/>
      <c r="GB1" s="141"/>
      <c r="GC1" s="141"/>
      <c r="GD1" s="141"/>
      <c r="GE1" s="141"/>
      <c r="GF1" s="141"/>
      <c r="GG1" s="141"/>
      <c r="GH1" s="141"/>
      <c r="GI1" s="141"/>
      <c r="GJ1" s="141"/>
      <c r="GK1" s="236" t="s">
        <v>448</v>
      </c>
      <c r="BLP1" s="151" t="s">
        <v>225</v>
      </c>
    </row>
    <row r="2" spans="1:193 1680:1680" ht="14.25" customHeight="1" x14ac:dyDescent="0.2">
      <c r="A2" s="129"/>
      <c r="B2" s="488" t="s">
        <v>447</v>
      </c>
      <c r="C2" s="489"/>
      <c r="D2" s="489"/>
      <c r="E2" s="489"/>
      <c r="F2" s="489"/>
      <c r="G2" s="489"/>
      <c r="H2" s="489"/>
      <c r="I2" s="490"/>
      <c r="J2" s="486"/>
      <c r="K2" s="487"/>
      <c r="L2" s="141"/>
      <c r="M2" s="140"/>
      <c r="N2" s="140"/>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0"/>
      <c r="AN2" s="141"/>
      <c r="AO2" s="141"/>
      <c r="AP2" s="141"/>
      <c r="AQ2" s="140"/>
      <c r="AR2" s="141"/>
      <c r="AS2" s="141"/>
      <c r="AT2" s="141"/>
      <c r="AU2" s="140"/>
      <c r="AV2" s="141"/>
      <c r="AW2" s="141"/>
      <c r="AX2" s="141"/>
      <c r="AY2" s="140"/>
      <c r="AZ2" s="141"/>
      <c r="BA2" s="141"/>
      <c r="BB2" s="141"/>
      <c r="BC2" s="140"/>
      <c r="BD2" s="141"/>
      <c r="BE2" s="141"/>
      <c r="BF2" s="141"/>
      <c r="BG2" s="140"/>
      <c r="BH2" s="141"/>
      <c r="BI2" s="141"/>
      <c r="BJ2" s="141"/>
      <c r="BK2" s="140"/>
      <c r="BL2" s="141"/>
      <c r="BM2" s="141"/>
      <c r="BN2" s="141"/>
      <c r="BO2" s="140"/>
      <c r="BP2" s="141"/>
      <c r="BQ2" s="141"/>
      <c r="BR2" s="141"/>
      <c r="BS2" s="140"/>
      <c r="BT2" s="141"/>
      <c r="BU2" s="141"/>
      <c r="BV2" s="141"/>
      <c r="BW2" s="140"/>
      <c r="BX2" s="141"/>
      <c r="BY2" s="141"/>
      <c r="BZ2" s="141"/>
      <c r="CA2" s="140"/>
      <c r="CB2" s="141"/>
      <c r="CC2" s="141"/>
      <c r="CD2" s="141"/>
      <c r="CE2" s="140"/>
      <c r="CF2" s="141"/>
      <c r="CG2" s="141"/>
      <c r="CH2" s="141"/>
      <c r="CI2" s="141"/>
      <c r="CJ2" s="141"/>
      <c r="CK2" s="141"/>
      <c r="CL2" s="141"/>
      <c r="CM2" s="141"/>
      <c r="CN2" s="141"/>
      <c r="CO2" s="141"/>
      <c r="CP2" s="141"/>
      <c r="CQ2" s="141"/>
      <c r="CR2" s="141"/>
      <c r="CS2" s="141"/>
      <c r="CT2" s="141"/>
      <c r="CU2" s="141"/>
      <c r="CV2" s="141"/>
      <c r="CW2" s="141"/>
      <c r="CX2" s="141"/>
      <c r="CY2" s="141"/>
      <c r="CZ2" s="141"/>
      <c r="DA2" s="141"/>
      <c r="DB2" s="141"/>
      <c r="DC2" s="141"/>
      <c r="DD2" s="141"/>
      <c r="DE2" s="140"/>
      <c r="DF2" s="141"/>
      <c r="DG2" s="140"/>
      <c r="DH2" s="140"/>
      <c r="DI2" s="141"/>
      <c r="DJ2" s="141"/>
      <c r="DK2" s="141"/>
      <c r="DL2" s="141"/>
      <c r="DM2" s="140"/>
      <c r="DN2" s="141"/>
      <c r="DO2" s="140"/>
      <c r="DP2" s="141"/>
      <c r="DQ2" s="141"/>
      <c r="DR2" s="141"/>
      <c r="DS2" s="141"/>
      <c r="DT2" s="141"/>
      <c r="DU2" s="141"/>
      <c r="DV2" s="141"/>
      <c r="DW2" s="141"/>
      <c r="DX2" s="141"/>
      <c r="DY2" s="141"/>
      <c r="DZ2" s="141"/>
      <c r="EA2" s="141"/>
      <c r="EB2" s="141"/>
      <c r="EC2" s="141"/>
      <c r="ED2" s="141"/>
      <c r="EE2" s="141"/>
      <c r="EF2" s="141"/>
      <c r="EG2" s="141"/>
      <c r="EH2" s="141"/>
      <c r="EI2" s="141"/>
      <c r="EJ2" s="141"/>
      <c r="EK2" s="141"/>
      <c r="EL2" s="141"/>
      <c r="EM2" s="141"/>
      <c r="EN2" s="141"/>
      <c r="EO2" s="141"/>
      <c r="EP2" s="141"/>
      <c r="EQ2" s="141"/>
      <c r="ER2" s="141"/>
      <c r="ES2" s="141"/>
      <c r="ET2" s="141"/>
      <c r="EU2" s="141"/>
      <c r="EV2" s="141"/>
      <c r="EW2" s="141"/>
      <c r="EX2" s="141"/>
      <c r="EY2" s="141"/>
      <c r="EZ2" s="141"/>
      <c r="FA2" s="141"/>
      <c r="FB2" s="141"/>
      <c r="FC2" s="141"/>
      <c r="FD2" s="141"/>
      <c r="FE2" s="141"/>
      <c r="FF2" s="141"/>
      <c r="FG2" s="141"/>
      <c r="FH2" s="141"/>
      <c r="FI2" s="141"/>
      <c r="FJ2" s="141"/>
      <c r="FK2" s="141"/>
      <c r="FL2" s="141"/>
      <c r="FM2" s="141"/>
      <c r="FN2" s="141"/>
      <c r="FO2" s="141"/>
      <c r="FP2" s="141"/>
      <c r="FQ2" s="141"/>
      <c r="FR2" s="141"/>
      <c r="FS2" s="141"/>
      <c r="FT2" s="141"/>
      <c r="FU2" s="141"/>
      <c r="FV2" s="141"/>
      <c r="FW2" s="141"/>
      <c r="FX2" s="141"/>
      <c r="FY2" s="141"/>
      <c r="FZ2" s="141"/>
      <c r="GA2" s="141"/>
      <c r="GB2" s="141"/>
      <c r="GC2" s="141"/>
      <c r="GD2" s="141"/>
      <c r="GE2" s="141"/>
      <c r="GF2" s="141"/>
      <c r="GG2" s="141"/>
      <c r="GH2" s="141"/>
      <c r="GI2" s="141"/>
      <c r="GJ2" s="141"/>
      <c r="GK2" s="141"/>
      <c r="BLP2" s="130"/>
    </row>
    <row r="3" spans="1:193 1680:1680" ht="11.25" customHeight="1" x14ac:dyDescent="0.2">
      <c r="A3" s="129"/>
      <c r="B3" s="137" t="s">
        <v>446</v>
      </c>
      <c r="C3" s="491" t="s">
        <v>445</v>
      </c>
      <c r="D3" s="492"/>
      <c r="E3" s="492"/>
      <c r="F3" s="492"/>
      <c r="G3" s="492"/>
      <c r="H3" s="493"/>
      <c r="I3" s="138" t="s">
        <v>444</v>
      </c>
      <c r="J3" s="486"/>
      <c r="K3" s="487"/>
      <c r="L3" s="141"/>
      <c r="M3" s="140"/>
      <c r="N3" s="140"/>
      <c r="O3" s="141"/>
      <c r="P3" s="141"/>
      <c r="Q3" s="141"/>
      <c r="R3" s="141"/>
      <c r="S3" s="141"/>
      <c r="T3" s="141"/>
      <c r="U3" s="141"/>
      <c r="V3" s="141"/>
      <c r="W3" s="141"/>
      <c r="X3" s="141"/>
      <c r="Y3" s="141"/>
      <c r="Z3" s="141"/>
      <c r="AA3" s="141"/>
      <c r="AB3" s="141"/>
      <c r="AC3" s="141"/>
      <c r="AD3" s="141"/>
      <c r="AE3" s="141"/>
      <c r="AF3" s="141"/>
      <c r="AG3" s="141"/>
      <c r="AH3" s="141"/>
      <c r="AI3" s="141"/>
      <c r="AJ3" s="141"/>
      <c r="AK3" s="141"/>
      <c r="AL3" s="141"/>
      <c r="AM3" s="140"/>
      <c r="AN3" s="141"/>
      <c r="AO3" s="141"/>
      <c r="AP3" s="141"/>
      <c r="AQ3" s="140"/>
      <c r="AR3" s="141"/>
      <c r="AS3" s="141"/>
      <c r="AT3" s="141"/>
      <c r="AU3" s="140"/>
      <c r="AV3" s="141"/>
      <c r="AW3" s="141"/>
      <c r="AX3" s="141"/>
      <c r="AY3" s="140"/>
      <c r="AZ3" s="141"/>
      <c r="BA3" s="141"/>
      <c r="BB3" s="141"/>
      <c r="BC3" s="140"/>
      <c r="BD3" s="141"/>
      <c r="BE3" s="141"/>
      <c r="BF3" s="141"/>
      <c r="BG3" s="140"/>
      <c r="BH3" s="141"/>
      <c r="BI3" s="141"/>
      <c r="BJ3" s="141"/>
      <c r="BK3" s="140"/>
      <c r="BL3" s="141"/>
      <c r="BM3" s="141"/>
      <c r="BN3" s="141"/>
      <c r="BO3" s="140"/>
      <c r="BP3" s="141"/>
      <c r="BQ3" s="141"/>
      <c r="BR3" s="141"/>
      <c r="BS3" s="140"/>
      <c r="BT3" s="141"/>
      <c r="BU3" s="141"/>
      <c r="BV3" s="141"/>
      <c r="BW3" s="140"/>
      <c r="BX3" s="141"/>
      <c r="BY3" s="141"/>
      <c r="BZ3" s="141"/>
      <c r="CA3" s="140"/>
      <c r="CB3" s="141"/>
      <c r="CC3" s="141"/>
      <c r="CD3" s="141"/>
      <c r="CE3" s="140"/>
      <c r="CF3" s="141"/>
      <c r="CG3" s="141"/>
      <c r="CH3" s="141"/>
      <c r="CI3" s="141"/>
      <c r="CJ3" s="141"/>
      <c r="CK3" s="141"/>
      <c r="CL3" s="141"/>
      <c r="CM3" s="141"/>
      <c r="CN3" s="141"/>
      <c r="CO3" s="141"/>
      <c r="CP3" s="141"/>
      <c r="CQ3" s="141"/>
      <c r="CR3" s="141"/>
      <c r="CS3" s="141"/>
      <c r="CT3" s="141"/>
      <c r="CU3" s="141"/>
      <c r="CV3" s="141"/>
      <c r="CW3" s="141"/>
      <c r="CX3" s="141"/>
      <c r="CY3" s="141"/>
      <c r="CZ3" s="141"/>
      <c r="DA3" s="141"/>
      <c r="DB3" s="141"/>
      <c r="DC3" s="141"/>
      <c r="DD3" s="141"/>
      <c r="DE3" s="140"/>
      <c r="DF3" s="141"/>
      <c r="DG3" s="140"/>
      <c r="DH3" s="140"/>
      <c r="DI3" s="141"/>
      <c r="DJ3" s="141"/>
      <c r="DK3" s="141"/>
      <c r="DL3" s="141"/>
      <c r="DM3" s="140"/>
      <c r="DN3" s="141"/>
      <c r="DO3" s="140"/>
      <c r="DP3" s="141"/>
      <c r="DQ3" s="141"/>
      <c r="DR3" s="141"/>
      <c r="DS3" s="141"/>
      <c r="DT3" s="141"/>
      <c r="DU3" s="141"/>
      <c r="DV3" s="141"/>
      <c r="DW3" s="141"/>
      <c r="DX3" s="141"/>
      <c r="DY3" s="141"/>
      <c r="DZ3" s="141"/>
      <c r="EA3" s="141"/>
      <c r="EB3" s="141"/>
      <c r="EC3" s="141"/>
      <c r="ED3" s="141"/>
      <c r="EE3" s="141"/>
      <c r="EF3" s="141"/>
      <c r="EG3" s="141"/>
      <c r="EH3" s="141"/>
      <c r="EI3" s="141"/>
      <c r="EJ3" s="141"/>
      <c r="EK3" s="141"/>
      <c r="EL3" s="141"/>
      <c r="EM3" s="141"/>
      <c r="EN3" s="141"/>
      <c r="EO3" s="141"/>
      <c r="EP3" s="141"/>
      <c r="EQ3" s="141"/>
      <c r="ER3" s="141"/>
      <c r="ES3" s="141"/>
      <c r="ET3" s="141"/>
      <c r="EU3" s="141"/>
      <c r="EV3" s="141"/>
      <c r="EW3" s="141"/>
      <c r="EX3" s="141"/>
      <c r="EY3" s="141"/>
      <c r="EZ3" s="141"/>
      <c r="FA3" s="141"/>
      <c r="FB3" s="141"/>
      <c r="FC3" s="141"/>
      <c r="FD3" s="141"/>
      <c r="FE3" s="141"/>
      <c r="FF3" s="141"/>
      <c r="FG3" s="141"/>
      <c r="FH3" s="141"/>
      <c r="FI3" s="141"/>
      <c r="FJ3" s="141"/>
      <c r="FK3" s="141"/>
      <c r="FL3" s="141"/>
      <c r="FM3" s="141"/>
      <c r="FN3" s="141"/>
      <c r="FO3" s="141"/>
      <c r="FP3" s="141"/>
      <c r="FQ3" s="141"/>
      <c r="FR3" s="141"/>
      <c r="FS3" s="141"/>
      <c r="FT3" s="141"/>
      <c r="FU3" s="141"/>
      <c r="FV3" s="141"/>
      <c r="FW3" s="141"/>
      <c r="FX3" s="141"/>
      <c r="FY3" s="141"/>
      <c r="FZ3" s="141"/>
      <c r="GA3" s="141"/>
      <c r="GB3" s="141"/>
      <c r="GC3" s="141"/>
      <c r="GD3" s="141"/>
      <c r="GE3" s="141"/>
      <c r="GF3" s="141"/>
      <c r="GG3" s="141"/>
      <c r="GH3" s="141"/>
      <c r="GI3" s="141"/>
      <c r="GJ3" s="141"/>
      <c r="GK3" s="141"/>
      <c r="BLP3" s="130"/>
    </row>
    <row r="4" spans="1:193 1680:1680" ht="14.25" customHeight="1" x14ac:dyDescent="0.2">
      <c r="A4" s="129"/>
      <c r="B4" s="139" t="s">
        <v>443</v>
      </c>
      <c r="C4" s="494" t="s">
        <v>442</v>
      </c>
      <c r="D4" s="495"/>
      <c r="E4" s="495"/>
      <c r="F4" s="495"/>
      <c r="G4" s="495"/>
      <c r="H4" s="496"/>
      <c r="I4" s="203" t="s">
        <v>441</v>
      </c>
      <c r="J4" s="486"/>
      <c r="K4" s="487"/>
      <c r="L4" s="141"/>
      <c r="M4" s="140"/>
      <c r="N4" s="140"/>
      <c r="O4" s="141"/>
      <c r="P4" s="141"/>
      <c r="Q4" s="141"/>
      <c r="R4" s="141"/>
      <c r="S4" s="141"/>
      <c r="T4" s="141"/>
      <c r="U4" s="141"/>
      <c r="V4" s="141"/>
      <c r="W4" s="141"/>
      <c r="X4" s="141"/>
      <c r="Y4" s="141"/>
      <c r="Z4" s="141"/>
      <c r="AA4" s="141"/>
      <c r="AB4" s="141"/>
      <c r="AC4" s="141"/>
      <c r="AD4" s="141"/>
      <c r="AE4" s="141"/>
      <c r="AF4" s="141"/>
      <c r="AG4" s="141"/>
      <c r="AH4" s="141"/>
      <c r="AI4" s="141"/>
      <c r="AJ4" s="141"/>
      <c r="AK4" s="141"/>
      <c r="AL4" s="141"/>
      <c r="AM4" s="140"/>
      <c r="AN4" s="141"/>
      <c r="AO4" s="141"/>
      <c r="AP4" s="141"/>
      <c r="AQ4" s="140"/>
      <c r="AR4" s="141"/>
      <c r="AS4" s="141"/>
      <c r="AT4" s="141"/>
      <c r="AU4" s="140"/>
      <c r="AV4" s="141"/>
      <c r="AW4" s="141"/>
      <c r="AX4" s="141"/>
      <c r="AY4" s="140"/>
      <c r="AZ4" s="141"/>
      <c r="BA4" s="141"/>
      <c r="BB4" s="141"/>
      <c r="BC4" s="140"/>
      <c r="BD4" s="141"/>
      <c r="BE4" s="141"/>
      <c r="BF4" s="141"/>
      <c r="BG4" s="140"/>
      <c r="BH4" s="141"/>
      <c r="BI4" s="141"/>
      <c r="BJ4" s="141"/>
      <c r="BK4" s="140"/>
      <c r="BL4" s="141"/>
      <c r="BM4" s="141"/>
      <c r="BN4" s="141"/>
      <c r="BO4" s="140"/>
      <c r="BP4" s="141"/>
      <c r="BQ4" s="141"/>
      <c r="BR4" s="141"/>
      <c r="BS4" s="140"/>
      <c r="BT4" s="141"/>
      <c r="BU4" s="141"/>
      <c r="BV4" s="141"/>
      <c r="BW4" s="140"/>
      <c r="BX4" s="141"/>
      <c r="BY4" s="141"/>
      <c r="BZ4" s="141"/>
      <c r="CA4" s="140"/>
      <c r="CB4" s="141"/>
      <c r="CC4" s="141"/>
      <c r="CD4" s="141"/>
      <c r="CE4" s="140"/>
      <c r="CF4" s="141"/>
      <c r="CG4" s="141"/>
      <c r="CH4" s="141"/>
      <c r="CI4" s="141"/>
      <c r="CJ4" s="141"/>
      <c r="CK4" s="141"/>
      <c r="CL4" s="141"/>
      <c r="CM4" s="141"/>
      <c r="CN4" s="141"/>
      <c r="CO4" s="141"/>
      <c r="CP4" s="141"/>
      <c r="CQ4" s="141"/>
      <c r="CR4" s="141"/>
      <c r="CS4" s="141"/>
      <c r="CT4" s="141"/>
      <c r="CU4" s="141"/>
      <c r="CV4" s="141"/>
      <c r="CW4" s="141"/>
      <c r="CX4" s="141"/>
      <c r="CY4" s="141"/>
      <c r="CZ4" s="141"/>
      <c r="DA4" s="141"/>
      <c r="DB4" s="141"/>
      <c r="DC4" s="141"/>
      <c r="DD4" s="141"/>
      <c r="DE4" s="140"/>
      <c r="DF4" s="141"/>
      <c r="DG4" s="140"/>
      <c r="DH4" s="140"/>
      <c r="DI4" s="141"/>
      <c r="DJ4" s="168"/>
      <c r="DK4" s="141"/>
      <c r="DL4" s="141"/>
      <c r="DM4" s="140"/>
      <c r="DN4" s="141"/>
      <c r="DO4" s="140"/>
      <c r="DP4" s="141"/>
      <c r="DQ4" s="141"/>
      <c r="DR4" s="141"/>
      <c r="DS4" s="141"/>
      <c r="DT4" s="141"/>
      <c r="DU4" s="141"/>
      <c r="DV4" s="141"/>
      <c r="DW4" s="141"/>
      <c r="DX4" s="141"/>
      <c r="DY4" s="141"/>
      <c r="DZ4" s="141"/>
      <c r="EA4" s="141"/>
      <c r="EB4" s="141"/>
      <c r="EC4" s="141"/>
      <c r="ED4" s="141"/>
      <c r="EE4" s="141"/>
      <c r="EF4" s="141"/>
      <c r="EG4" s="141"/>
      <c r="EH4" s="141"/>
      <c r="EI4" s="141"/>
      <c r="EJ4" s="141"/>
      <c r="EK4" s="141"/>
      <c r="EL4" s="141"/>
      <c r="EM4" s="141"/>
      <c r="EN4" s="141"/>
      <c r="EO4" s="141"/>
      <c r="EP4" s="141"/>
      <c r="EQ4" s="141"/>
      <c r="ER4" s="141"/>
      <c r="ES4" s="141"/>
      <c r="ET4" s="141"/>
      <c r="EU4" s="141"/>
      <c r="EV4" s="141"/>
      <c r="EW4" s="141"/>
      <c r="EX4" s="141"/>
      <c r="EY4" s="141"/>
      <c r="EZ4" s="141"/>
      <c r="FA4" s="141"/>
      <c r="FB4" s="141"/>
      <c r="FC4" s="141"/>
      <c r="FD4" s="141"/>
      <c r="FE4" s="141"/>
      <c r="FF4" s="141"/>
      <c r="FG4" s="141"/>
      <c r="FH4" s="141"/>
      <c r="FI4" s="141"/>
      <c r="FJ4" s="141"/>
      <c r="FK4" s="141"/>
      <c r="FL4" s="141"/>
      <c r="FM4" s="141"/>
      <c r="FN4" s="141"/>
      <c r="FO4" s="141"/>
      <c r="FP4" s="141"/>
      <c r="FQ4" s="141"/>
      <c r="FR4" s="141"/>
      <c r="FS4" s="141"/>
      <c r="FT4" s="141"/>
      <c r="FU4" s="141"/>
      <c r="FV4" s="141"/>
      <c r="FW4" s="141"/>
      <c r="FX4" s="141"/>
      <c r="FY4" s="141"/>
      <c r="FZ4" s="141"/>
      <c r="GA4" s="141"/>
      <c r="GB4" s="141"/>
      <c r="GC4" s="141"/>
      <c r="GD4" s="141"/>
      <c r="GE4" s="141"/>
      <c r="GF4" s="141"/>
      <c r="GG4" s="141"/>
      <c r="GH4" s="141"/>
      <c r="GI4" s="141"/>
      <c r="GJ4" s="141"/>
      <c r="GK4" s="141"/>
      <c r="BLP4" s="130"/>
    </row>
    <row r="5" spans="1:193 1680:1680" ht="41.25" customHeight="1" x14ac:dyDescent="0.2">
      <c r="A5" s="129"/>
      <c r="B5" s="146" t="s">
        <v>440</v>
      </c>
      <c r="C5" s="190" t="s">
        <v>439</v>
      </c>
      <c r="D5" s="146" t="s">
        <v>438</v>
      </c>
      <c r="E5" s="497" t="s">
        <v>750</v>
      </c>
      <c r="F5" s="498"/>
      <c r="G5" s="499"/>
      <c r="H5" s="191" t="s">
        <v>436</v>
      </c>
      <c r="I5" s="543"/>
      <c r="J5" s="544"/>
      <c r="K5" s="544"/>
      <c r="L5" s="544"/>
      <c r="M5" s="544"/>
      <c r="N5" s="545"/>
      <c r="O5" s="471" t="s">
        <v>434</v>
      </c>
      <c r="P5" s="472"/>
      <c r="Q5" s="546">
        <v>45656</v>
      </c>
      <c r="R5" s="542"/>
      <c r="S5" s="202"/>
      <c r="T5" s="202"/>
      <c r="U5" s="475"/>
      <c r="V5" s="475"/>
      <c r="W5" s="476"/>
      <c r="X5" s="477"/>
      <c r="Y5" s="126"/>
      <c r="Z5" s="126"/>
      <c r="AA5" s="126"/>
      <c r="AB5" s="126"/>
      <c r="AC5" s="126"/>
      <c r="AD5" s="126"/>
      <c r="AE5" s="126"/>
      <c r="AF5" s="126"/>
      <c r="AG5" s="126"/>
      <c r="AH5" s="126"/>
      <c r="AI5" s="127"/>
      <c r="AJ5" s="127"/>
      <c r="AK5" s="126"/>
      <c r="AL5" s="126"/>
      <c r="AM5" s="126"/>
      <c r="AN5" s="127"/>
      <c r="AO5" s="127"/>
      <c r="AP5" s="126"/>
      <c r="AQ5" s="126"/>
      <c r="AR5" s="127"/>
      <c r="AS5" s="127"/>
      <c r="AT5" s="126"/>
      <c r="AU5" s="126"/>
      <c r="AV5" s="127"/>
      <c r="AW5" s="127"/>
      <c r="AX5" s="126"/>
      <c r="AY5" s="126"/>
      <c r="AZ5" s="127"/>
      <c r="BA5" s="127"/>
      <c r="BB5" s="126"/>
      <c r="BC5" s="126"/>
      <c r="BD5" s="127"/>
      <c r="BE5" s="127"/>
      <c r="BF5" s="126"/>
      <c r="BG5" s="126"/>
      <c r="BH5" s="127"/>
      <c r="BI5" s="127"/>
      <c r="BJ5" s="126"/>
      <c r="BK5" s="126"/>
      <c r="BL5" s="127"/>
      <c r="BM5" s="127"/>
      <c r="BN5" s="126"/>
      <c r="BO5" s="126"/>
      <c r="BP5" s="127"/>
      <c r="BQ5" s="127"/>
      <c r="BR5" s="126"/>
      <c r="BS5" s="126"/>
      <c r="BT5" s="127"/>
      <c r="BU5" s="127"/>
      <c r="BV5" s="126"/>
      <c r="BW5" s="126"/>
      <c r="BX5" s="127"/>
      <c r="BY5" s="127"/>
      <c r="BZ5" s="126"/>
      <c r="CA5" s="126"/>
      <c r="CB5" s="127"/>
      <c r="CC5" s="127"/>
      <c r="CD5" s="126"/>
      <c r="CE5" s="126"/>
      <c r="CF5" s="127"/>
      <c r="CG5" s="127"/>
      <c r="CH5" s="126"/>
      <c r="CI5" s="126"/>
      <c r="CJ5" s="126"/>
      <c r="CK5" s="126"/>
      <c r="CL5" s="126"/>
      <c r="CM5" s="126"/>
      <c r="CN5" s="126"/>
      <c r="CO5" s="126"/>
      <c r="CP5" s="126"/>
      <c r="CQ5" s="126"/>
      <c r="CR5" s="126"/>
      <c r="CS5" s="126"/>
      <c r="CT5" s="126"/>
      <c r="CU5" s="126"/>
      <c r="CV5" s="126"/>
      <c r="CW5" s="126"/>
      <c r="CX5" s="126"/>
      <c r="CY5" s="126"/>
      <c r="CZ5" s="126"/>
      <c r="DA5" s="126"/>
      <c r="DB5" s="125"/>
      <c r="DC5" s="125"/>
      <c r="DD5" s="125"/>
      <c r="DE5" s="125"/>
      <c r="DF5" s="126"/>
      <c r="DG5" s="126"/>
      <c r="DH5" s="126"/>
      <c r="DI5" s="126"/>
      <c r="DJ5" s="126"/>
      <c r="DK5" s="126"/>
      <c r="DL5" s="126"/>
      <c r="DM5" s="125"/>
      <c r="DN5" s="126"/>
      <c r="DO5" s="126"/>
      <c r="DP5" s="126"/>
      <c r="DQ5" s="126"/>
      <c r="DR5" s="126"/>
      <c r="DS5" s="126"/>
      <c r="DT5" s="126"/>
      <c r="DU5" s="126"/>
      <c r="DV5" s="126"/>
      <c r="DW5" s="126"/>
      <c r="DX5" s="126"/>
      <c r="DY5" s="126"/>
      <c r="DZ5" s="126"/>
      <c r="EA5" s="126"/>
      <c r="EB5" s="126"/>
      <c r="EC5" s="126"/>
      <c r="ED5" s="126"/>
      <c r="EE5" s="126"/>
      <c r="EF5" s="126"/>
      <c r="EG5" s="126"/>
      <c r="EH5" s="126"/>
      <c r="EI5" s="126"/>
      <c r="EJ5" s="126"/>
      <c r="EK5" s="126"/>
      <c r="EL5" s="126"/>
      <c r="EM5" s="126"/>
      <c r="EN5" s="126"/>
      <c r="EO5" s="126"/>
      <c r="EP5" s="126"/>
      <c r="EQ5" s="126"/>
      <c r="ER5" s="126"/>
      <c r="ES5" s="126"/>
      <c r="ET5" s="126"/>
      <c r="EU5" s="126"/>
      <c r="EV5" s="126"/>
      <c r="EW5" s="126"/>
      <c r="EX5" s="126"/>
      <c r="EY5" s="126"/>
      <c r="EZ5" s="126"/>
      <c r="FA5" s="126"/>
      <c r="FB5" s="126"/>
      <c r="FC5" s="126"/>
      <c r="FD5" s="126"/>
      <c r="FE5" s="126"/>
      <c r="FF5" s="126"/>
      <c r="FG5" s="126"/>
      <c r="FH5" s="126"/>
      <c r="FI5" s="126"/>
      <c r="FJ5" s="126"/>
      <c r="FK5" s="126"/>
      <c r="FL5" s="126"/>
      <c r="FM5" s="126"/>
      <c r="FN5" s="126"/>
      <c r="FO5" s="126"/>
      <c r="FP5" s="126"/>
      <c r="FQ5" s="126"/>
      <c r="FR5" s="126"/>
      <c r="FS5" s="126"/>
      <c r="FT5" s="126"/>
      <c r="FU5" s="126"/>
      <c r="FV5" s="126"/>
      <c r="FW5" s="126"/>
      <c r="FX5" s="126"/>
      <c r="FY5" s="126"/>
      <c r="FZ5" s="126"/>
      <c r="GA5" s="126"/>
      <c r="GB5" s="126"/>
      <c r="GC5" s="126"/>
      <c r="GD5" s="126"/>
      <c r="GE5" s="126"/>
      <c r="GF5" s="126"/>
      <c r="GG5" s="126"/>
      <c r="GH5" s="126"/>
      <c r="GI5" s="126"/>
      <c r="GJ5" s="129"/>
      <c r="GK5" s="129"/>
    </row>
    <row r="6" spans="1:193 1680:1680" ht="5.25" customHeight="1" x14ac:dyDescent="0.2">
      <c r="A6" s="129"/>
      <c r="B6" s="125"/>
      <c r="C6" s="126"/>
      <c r="D6" s="125"/>
      <c r="E6" s="125"/>
      <c r="F6" s="125"/>
      <c r="G6" s="127"/>
      <c r="H6" s="127"/>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7"/>
      <c r="AJ6" s="127"/>
      <c r="AK6" s="126"/>
      <c r="AL6" s="126"/>
      <c r="AM6" s="126"/>
      <c r="AN6" s="127"/>
      <c r="AO6" s="127"/>
      <c r="AP6" s="126"/>
      <c r="AQ6" s="126"/>
      <c r="AR6" s="127"/>
      <c r="AS6" s="127"/>
      <c r="AT6" s="126"/>
      <c r="AU6" s="126"/>
      <c r="AV6" s="127"/>
      <c r="AW6" s="127"/>
      <c r="AX6" s="126"/>
      <c r="AY6" s="126"/>
      <c r="AZ6" s="127"/>
      <c r="BA6" s="127"/>
      <c r="BB6" s="126"/>
      <c r="BC6" s="126"/>
      <c r="BD6" s="127"/>
      <c r="BE6" s="127"/>
      <c r="BF6" s="126"/>
      <c r="BG6" s="126"/>
      <c r="BH6" s="127"/>
      <c r="BI6" s="127"/>
      <c r="BJ6" s="126"/>
      <c r="BK6" s="126"/>
      <c r="BL6" s="127"/>
      <c r="BM6" s="127"/>
      <c r="BN6" s="126"/>
      <c r="BO6" s="126"/>
      <c r="BP6" s="127"/>
      <c r="BQ6" s="127"/>
      <c r="BR6" s="126"/>
      <c r="BS6" s="126"/>
      <c r="BT6" s="127"/>
      <c r="BU6" s="127"/>
      <c r="BV6" s="126"/>
      <c r="BW6" s="126"/>
      <c r="BX6" s="127"/>
      <c r="BY6" s="127"/>
      <c r="BZ6" s="126"/>
      <c r="CA6" s="126"/>
      <c r="CB6" s="127"/>
      <c r="CC6" s="127"/>
      <c r="CD6" s="126"/>
      <c r="CE6" s="126"/>
      <c r="CF6" s="127"/>
      <c r="CG6" s="127"/>
      <c r="CH6" s="126"/>
      <c r="CI6" s="126"/>
      <c r="CJ6" s="126"/>
      <c r="CK6" s="126"/>
      <c r="CL6" s="126"/>
      <c r="CM6" s="126"/>
      <c r="CN6" s="126"/>
      <c r="CO6" s="126"/>
      <c r="CP6" s="126"/>
      <c r="CQ6" s="126"/>
      <c r="CR6" s="126"/>
      <c r="CS6" s="126"/>
      <c r="CT6" s="126"/>
      <c r="CU6" s="126"/>
      <c r="CV6" s="126"/>
      <c r="CW6" s="126"/>
      <c r="CX6" s="126"/>
      <c r="CY6" s="126"/>
      <c r="CZ6" s="126"/>
      <c r="DA6" s="126"/>
      <c r="DB6" s="125"/>
      <c r="DC6" s="125"/>
      <c r="DD6" s="125"/>
      <c r="DE6" s="125"/>
      <c r="DF6" s="126"/>
      <c r="DG6" s="126"/>
      <c r="DH6" s="126"/>
      <c r="DI6" s="126"/>
      <c r="DJ6" s="126"/>
      <c r="DK6" s="126"/>
      <c r="DL6" s="126"/>
      <c r="DM6" s="125"/>
      <c r="DN6" s="126"/>
      <c r="DO6" s="126"/>
      <c r="DP6" s="126"/>
      <c r="DQ6" s="126"/>
      <c r="DR6" s="126"/>
      <c r="DS6" s="126"/>
      <c r="DT6" s="126"/>
      <c r="DU6" s="126"/>
      <c r="DV6" s="126"/>
      <c r="DW6" s="126"/>
      <c r="DX6" s="126"/>
      <c r="DY6" s="126"/>
      <c r="DZ6" s="126"/>
      <c r="EA6" s="126"/>
      <c r="EB6" s="126"/>
      <c r="EC6" s="126"/>
      <c r="ED6" s="126"/>
      <c r="EE6" s="126"/>
      <c r="EF6" s="126"/>
      <c r="EG6" s="126"/>
      <c r="EH6" s="126"/>
      <c r="EI6" s="126"/>
      <c r="EJ6" s="126"/>
      <c r="EK6" s="126"/>
      <c r="EL6" s="126"/>
      <c r="EM6" s="126"/>
      <c r="EN6" s="126"/>
      <c r="EO6" s="126"/>
      <c r="EP6" s="126"/>
      <c r="EQ6" s="126"/>
      <c r="ER6" s="126"/>
      <c r="ES6" s="126"/>
      <c r="ET6" s="126"/>
      <c r="EU6" s="126"/>
      <c r="EV6" s="126"/>
      <c r="EW6" s="126"/>
      <c r="EX6" s="126"/>
      <c r="EY6" s="126"/>
      <c r="EZ6" s="126"/>
      <c r="FA6" s="126"/>
      <c r="FB6" s="126"/>
      <c r="FC6" s="126"/>
      <c r="FD6" s="126"/>
      <c r="FE6" s="126"/>
      <c r="FF6" s="126"/>
      <c r="FG6" s="126"/>
      <c r="FH6" s="126"/>
      <c r="FI6" s="126"/>
      <c r="FJ6" s="126"/>
      <c r="FK6" s="126"/>
      <c r="FL6" s="126"/>
      <c r="FM6" s="126"/>
      <c r="FN6" s="126"/>
      <c r="FO6" s="126"/>
      <c r="FP6" s="126"/>
      <c r="FQ6" s="126"/>
      <c r="FR6" s="126"/>
      <c r="FS6" s="126"/>
      <c r="FT6" s="126"/>
      <c r="FU6" s="126"/>
      <c r="FV6" s="126"/>
      <c r="FW6" s="126"/>
      <c r="FX6" s="126"/>
      <c r="FY6" s="126"/>
      <c r="FZ6" s="126"/>
      <c r="GA6" s="126"/>
      <c r="GB6" s="126"/>
      <c r="GC6" s="126"/>
      <c r="GD6" s="126"/>
      <c r="GE6" s="126"/>
      <c r="GF6" s="126"/>
      <c r="GG6" s="126"/>
      <c r="GH6" s="126"/>
      <c r="GI6" s="126"/>
      <c r="GJ6" s="129"/>
      <c r="GK6" s="129"/>
    </row>
    <row r="7" spans="1:193 1680:1680" s="129" customFormat="1" ht="23.25" customHeight="1" x14ac:dyDescent="0.2">
      <c r="A7" s="89">
        <f>COUNTA(C9:C61)</f>
        <v>53</v>
      </c>
      <c r="B7" s="478" t="s">
        <v>433</v>
      </c>
      <c r="C7" s="479"/>
      <c r="D7" s="479"/>
      <c r="E7" s="479"/>
      <c r="F7" s="479"/>
      <c r="G7" s="479"/>
      <c r="H7" s="479"/>
      <c r="I7" s="162"/>
      <c r="J7" s="480" t="s">
        <v>432</v>
      </c>
      <c r="K7" s="480"/>
      <c r="L7" s="480"/>
      <c r="M7" s="480"/>
      <c r="N7" s="480"/>
      <c r="O7" s="480"/>
      <c r="P7" s="480"/>
      <c r="Q7" s="480"/>
      <c r="R7" s="480"/>
      <c r="S7" s="480"/>
      <c r="T7" s="480"/>
      <c r="U7" s="480"/>
      <c r="V7" s="480"/>
      <c r="W7" s="480"/>
      <c r="X7" s="480"/>
      <c r="Y7" s="480"/>
      <c r="Z7" s="480"/>
      <c r="AA7" s="480"/>
      <c r="AB7" s="480"/>
      <c r="AC7" s="465" t="s">
        <v>431</v>
      </c>
      <c r="AD7" s="465"/>
      <c r="AE7" s="465"/>
      <c r="AF7" s="465"/>
      <c r="AG7" s="465"/>
      <c r="AH7" s="465"/>
      <c r="AI7" s="466" t="s">
        <v>430</v>
      </c>
      <c r="AJ7" s="466"/>
      <c r="AK7" s="466"/>
      <c r="AL7" s="466"/>
      <c r="AM7" s="189"/>
      <c r="AN7" s="167" t="s">
        <v>429</v>
      </c>
      <c r="AO7" s="166"/>
      <c r="AP7" s="166"/>
      <c r="AQ7" s="189"/>
      <c r="AR7" s="166"/>
      <c r="AS7" s="166"/>
      <c r="AT7" s="166"/>
      <c r="AU7" s="189"/>
      <c r="AV7" s="166"/>
      <c r="AW7" s="166"/>
      <c r="AX7" s="166"/>
      <c r="AY7" s="189"/>
      <c r="AZ7" s="166"/>
      <c r="BA7" s="166"/>
      <c r="BB7" s="166"/>
      <c r="BC7" s="189"/>
      <c r="BD7" s="166"/>
      <c r="BE7" s="166"/>
      <c r="BF7" s="166"/>
      <c r="BG7" s="189"/>
      <c r="BH7" s="163"/>
      <c r="BI7" s="163"/>
      <c r="BJ7" s="163"/>
      <c r="BK7" s="189"/>
      <c r="BL7" s="163"/>
      <c r="BM7" s="163"/>
      <c r="BN7" s="163"/>
      <c r="BO7" s="189"/>
      <c r="BP7" s="163"/>
      <c r="BQ7" s="163"/>
      <c r="BR7" s="163"/>
      <c r="BS7" s="189"/>
      <c r="BT7" s="163"/>
      <c r="BU7" s="163"/>
      <c r="BV7" s="163"/>
      <c r="BW7" s="189"/>
      <c r="BX7" s="163"/>
      <c r="BY7" s="163"/>
      <c r="BZ7" s="163"/>
      <c r="CA7" s="189"/>
      <c r="CB7" s="163"/>
      <c r="CC7" s="163"/>
      <c r="CD7" s="163"/>
      <c r="CE7" s="189"/>
      <c r="CF7" s="163"/>
      <c r="CG7" s="163"/>
      <c r="CH7" s="163"/>
      <c r="CI7" s="163"/>
      <c r="CJ7" s="163"/>
      <c r="CK7" s="163"/>
      <c r="CL7" s="163"/>
      <c r="CM7" s="163"/>
      <c r="CN7" s="163"/>
      <c r="CO7" s="163"/>
      <c r="CP7" s="163"/>
      <c r="CQ7" s="163"/>
      <c r="CR7" s="163"/>
      <c r="CS7" s="163">
        <f>SUM(CS9:CS61)</f>
        <v>159</v>
      </c>
      <c r="CT7" s="163"/>
      <c r="CU7" s="163"/>
      <c r="CV7" s="163"/>
      <c r="CW7" s="163"/>
      <c r="CX7" s="150"/>
      <c r="CY7" s="150"/>
      <c r="CZ7" s="150"/>
      <c r="DA7" s="150"/>
      <c r="DB7" s="144"/>
      <c r="DC7" s="144"/>
      <c r="DD7" s="144"/>
      <c r="DE7" s="144"/>
      <c r="DF7" s="144"/>
      <c r="DG7" s="144"/>
      <c r="DH7" s="169"/>
      <c r="DI7" s="168">
        <f>IF(DA9&lt;0.6,1,4)</f>
        <v>4</v>
      </c>
      <c r="DJ7" s="144"/>
      <c r="DK7" s="144"/>
      <c r="DL7" s="144"/>
      <c r="DM7" s="144"/>
      <c r="DN7" s="144"/>
      <c r="DO7" s="144"/>
      <c r="DP7" s="144"/>
      <c r="DQ7" s="144"/>
      <c r="DR7" s="144"/>
      <c r="DS7" s="144"/>
      <c r="DT7" s="144"/>
      <c r="DU7" s="144"/>
      <c r="DV7" s="144"/>
      <c r="DW7" s="144"/>
      <c r="DX7" s="144"/>
      <c r="DY7" s="144"/>
      <c r="DZ7" s="144"/>
      <c r="EA7" s="144"/>
      <c r="EB7" s="144"/>
      <c r="EC7" s="144"/>
      <c r="ED7" s="144"/>
      <c r="EE7" s="144"/>
      <c r="EF7" s="144"/>
      <c r="EG7" s="144"/>
      <c r="EH7" s="144"/>
      <c r="EI7" s="144"/>
      <c r="EJ7" s="144"/>
      <c r="EK7" s="144"/>
      <c r="EL7" s="144"/>
      <c r="EM7" s="144"/>
      <c r="EN7" s="144"/>
      <c r="EO7" s="144"/>
      <c r="EP7" s="144"/>
      <c r="EQ7" s="144"/>
      <c r="ER7" s="144"/>
      <c r="ES7" s="144"/>
      <c r="ET7" s="144"/>
      <c r="EU7" s="144"/>
      <c r="EV7" s="144"/>
      <c r="EW7" s="144"/>
      <c r="EX7" s="144"/>
      <c r="EY7" s="144"/>
      <c r="EZ7" s="144"/>
      <c r="FA7" s="144"/>
      <c r="FB7" s="144"/>
      <c r="FC7" s="144"/>
      <c r="FD7" s="144"/>
      <c r="FE7" s="144"/>
      <c r="FF7" s="144"/>
      <c r="FG7" s="144"/>
      <c r="FH7" s="144"/>
      <c r="FI7" s="144"/>
      <c r="FJ7" s="144"/>
      <c r="FK7" s="144"/>
      <c r="FL7" s="144"/>
      <c r="FM7" s="144"/>
      <c r="FN7" s="144"/>
      <c r="FO7" s="144"/>
      <c r="FP7" s="144"/>
      <c r="FQ7" s="144"/>
      <c r="FR7" s="144"/>
      <c r="FS7" s="144"/>
      <c r="FT7" s="144"/>
      <c r="FU7" s="144"/>
      <c r="FV7" s="144"/>
      <c r="FW7" s="144"/>
      <c r="FX7" s="144"/>
      <c r="FY7" s="144"/>
      <c r="FZ7" s="144"/>
      <c r="GA7" s="144"/>
      <c r="GB7" s="144"/>
      <c r="GC7" s="144"/>
      <c r="GD7" s="144"/>
      <c r="GE7" s="144"/>
      <c r="GF7" s="144"/>
      <c r="GG7" s="144"/>
      <c r="GH7" s="144"/>
      <c r="GI7" s="169"/>
    </row>
    <row r="8" spans="1:193 1680:1680" ht="74.25" customHeight="1" x14ac:dyDescent="0.2">
      <c r="A8" s="171" t="s">
        <v>428</v>
      </c>
      <c r="B8" s="172" t="s">
        <v>427</v>
      </c>
      <c r="C8" s="172" t="s">
        <v>426</v>
      </c>
      <c r="D8" s="147" t="s">
        <v>425</v>
      </c>
      <c r="E8" s="147" t="s">
        <v>424</v>
      </c>
      <c r="F8" s="147" t="s">
        <v>423</v>
      </c>
      <c r="G8" s="147" t="s">
        <v>422</v>
      </c>
      <c r="H8" s="147" t="s">
        <v>421</v>
      </c>
      <c r="I8" s="172" t="s">
        <v>420</v>
      </c>
      <c r="J8" s="266" t="s">
        <v>419</v>
      </c>
      <c r="K8" s="266" t="s">
        <v>418</v>
      </c>
      <c r="L8" s="266" t="s">
        <v>417</v>
      </c>
      <c r="M8" s="266" t="s">
        <v>416</v>
      </c>
      <c r="N8" s="266" t="s">
        <v>415</v>
      </c>
      <c r="O8" s="266" t="s">
        <v>414</v>
      </c>
      <c r="P8" s="266" t="s">
        <v>413</v>
      </c>
      <c r="Q8" s="266" t="s">
        <v>412</v>
      </c>
      <c r="R8" s="266" t="s">
        <v>411</v>
      </c>
      <c r="S8" s="266" t="s">
        <v>410</v>
      </c>
      <c r="T8" s="266" t="s">
        <v>409</v>
      </c>
      <c r="U8" s="266" t="s">
        <v>408</v>
      </c>
      <c r="V8" s="266" t="s">
        <v>407</v>
      </c>
      <c r="W8" s="266" t="s">
        <v>406</v>
      </c>
      <c r="X8" s="266" t="s">
        <v>405</v>
      </c>
      <c r="Y8" s="266" t="s">
        <v>404</v>
      </c>
      <c r="Z8" s="266" t="s">
        <v>403</v>
      </c>
      <c r="AA8" s="266" t="s">
        <v>402</v>
      </c>
      <c r="AB8" s="266" t="s">
        <v>401</v>
      </c>
      <c r="AC8" s="172" t="s">
        <v>27</v>
      </c>
      <c r="AD8" s="172" t="s">
        <v>400</v>
      </c>
      <c r="AE8" s="172" t="s">
        <v>33</v>
      </c>
      <c r="AF8" s="172" t="s">
        <v>399</v>
      </c>
      <c r="AG8" s="172" t="s">
        <v>398</v>
      </c>
      <c r="AH8" s="172" t="s">
        <v>397</v>
      </c>
      <c r="AI8" s="147" t="s">
        <v>396</v>
      </c>
      <c r="AJ8" s="147" t="s">
        <v>395</v>
      </c>
      <c r="AK8" s="147" t="s">
        <v>394</v>
      </c>
      <c r="AL8" s="147" t="s">
        <v>393</v>
      </c>
      <c r="AM8" s="174" t="s">
        <v>392</v>
      </c>
      <c r="AN8" s="174" t="s">
        <v>391</v>
      </c>
      <c r="AO8" s="175" t="s">
        <v>390</v>
      </c>
      <c r="AP8" s="175" t="s">
        <v>389</v>
      </c>
      <c r="AQ8" s="267" t="s">
        <v>388</v>
      </c>
      <c r="AR8" s="267" t="s">
        <v>387</v>
      </c>
      <c r="AS8" s="268" t="s">
        <v>386</v>
      </c>
      <c r="AT8" s="268" t="s">
        <v>385</v>
      </c>
      <c r="AU8" s="176" t="s">
        <v>384</v>
      </c>
      <c r="AV8" s="177" t="s">
        <v>383</v>
      </c>
      <c r="AW8" s="177" t="s">
        <v>382</v>
      </c>
      <c r="AX8" s="177" t="s">
        <v>381</v>
      </c>
      <c r="AY8" s="178" t="s">
        <v>380</v>
      </c>
      <c r="AZ8" s="178" t="s">
        <v>379</v>
      </c>
      <c r="BA8" s="179" t="s">
        <v>378</v>
      </c>
      <c r="BB8" s="179" t="s">
        <v>377</v>
      </c>
      <c r="BC8" s="180" t="s">
        <v>376</v>
      </c>
      <c r="BD8" s="180" t="s">
        <v>375</v>
      </c>
      <c r="BE8" s="181" t="s">
        <v>374</v>
      </c>
      <c r="BF8" s="181" t="s">
        <v>373</v>
      </c>
      <c r="BG8" s="182" t="s">
        <v>372</v>
      </c>
      <c r="BH8" s="182" t="s">
        <v>371</v>
      </c>
      <c r="BI8" s="183" t="s">
        <v>370</v>
      </c>
      <c r="BJ8" s="183" t="s">
        <v>369</v>
      </c>
      <c r="BK8" s="184" t="s">
        <v>368</v>
      </c>
      <c r="BL8" s="184" t="s">
        <v>367</v>
      </c>
      <c r="BM8" s="185" t="s">
        <v>366</v>
      </c>
      <c r="BN8" s="185" t="s">
        <v>365</v>
      </c>
      <c r="BO8" s="176" t="s">
        <v>361</v>
      </c>
      <c r="BP8" s="176" t="s">
        <v>364</v>
      </c>
      <c r="BQ8" s="177" t="s">
        <v>363</v>
      </c>
      <c r="BR8" s="177" t="s">
        <v>362</v>
      </c>
      <c r="BS8" s="178" t="s">
        <v>361</v>
      </c>
      <c r="BT8" s="178" t="s">
        <v>360</v>
      </c>
      <c r="BU8" s="179" t="s">
        <v>359</v>
      </c>
      <c r="BV8" s="179" t="s">
        <v>358</v>
      </c>
      <c r="BW8" s="180" t="s">
        <v>357</v>
      </c>
      <c r="BX8" s="180" t="s">
        <v>356</v>
      </c>
      <c r="BY8" s="181" t="s">
        <v>355</v>
      </c>
      <c r="BZ8" s="181" t="s">
        <v>354</v>
      </c>
      <c r="CA8" s="182" t="s">
        <v>353</v>
      </c>
      <c r="CB8" s="182" t="s">
        <v>352</v>
      </c>
      <c r="CC8" s="183" t="s">
        <v>351</v>
      </c>
      <c r="CD8" s="183" t="s">
        <v>350</v>
      </c>
      <c r="CE8" s="184" t="s">
        <v>349</v>
      </c>
      <c r="CF8" s="184" t="s">
        <v>348</v>
      </c>
      <c r="CG8" s="185" t="s">
        <v>347</v>
      </c>
      <c r="CH8" s="185" t="s">
        <v>346</v>
      </c>
      <c r="CI8" s="185"/>
      <c r="CJ8" s="185"/>
      <c r="CK8" s="185"/>
      <c r="CL8" s="172" t="s">
        <v>345</v>
      </c>
      <c r="CM8" s="172" t="s">
        <v>344</v>
      </c>
      <c r="CN8" s="172" t="s">
        <v>343</v>
      </c>
      <c r="CO8" s="172" t="s">
        <v>342</v>
      </c>
      <c r="CP8" s="172" t="s">
        <v>341</v>
      </c>
      <c r="CQ8" s="172" t="s">
        <v>340</v>
      </c>
      <c r="CR8" s="186" t="s">
        <v>339</v>
      </c>
      <c r="CS8" s="186" t="s">
        <v>338</v>
      </c>
      <c r="CT8" s="162"/>
      <c r="CU8" s="269" t="s">
        <v>337</v>
      </c>
      <c r="CV8" s="270" t="s">
        <v>336</v>
      </c>
      <c r="CW8" s="152"/>
      <c r="CX8" s="152" t="s">
        <v>335</v>
      </c>
      <c r="CY8" s="152" t="s">
        <v>334</v>
      </c>
      <c r="CZ8" s="152" t="s">
        <v>333</v>
      </c>
      <c r="DA8" s="152" t="s">
        <v>332</v>
      </c>
      <c r="DB8" s="152" t="s">
        <v>331</v>
      </c>
      <c r="DC8" s="152" t="s">
        <v>330</v>
      </c>
      <c r="DD8" s="152" t="s">
        <v>329</v>
      </c>
      <c r="DE8" s="152" t="s">
        <v>328</v>
      </c>
      <c r="DF8" s="152" t="s">
        <v>327</v>
      </c>
      <c r="DG8" s="152" t="s">
        <v>326</v>
      </c>
      <c r="DH8" s="152"/>
      <c r="DI8" s="152" t="s">
        <v>325</v>
      </c>
      <c r="DJ8" s="152" t="s">
        <v>324</v>
      </c>
      <c r="DK8" s="152" t="s">
        <v>323</v>
      </c>
      <c r="DL8" s="152" t="s">
        <v>322</v>
      </c>
      <c r="DM8" s="152" t="s">
        <v>321</v>
      </c>
      <c r="DN8" s="152" t="s">
        <v>320</v>
      </c>
      <c r="DO8" s="152" t="s">
        <v>319</v>
      </c>
      <c r="DP8" s="152" t="s">
        <v>318</v>
      </c>
      <c r="DQ8" s="152" t="s">
        <v>317</v>
      </c>
      <c r="DR8" s="152" t="s">
        <v>316</v>
      </c>
      <c r="DS8" s="152" t="s">
        <v>315</v>
      </c>
      <c r="DT8" s="152" t="s">
        <v>314</v>
      </c>
      <c r="DU8" s="152" t="s">
        <v>313</v>
      </c>
      <c r="DV8" s="152" t="s">
        <v>312</v>
      </c>
      <c r="DW8" s="152" t="s">
        <v>311</v>
      </c>
      <c r="DX8" s="152" t="s">
        <v>310</v>
      </c>
      <c r="DY8" s="152" t="s">
        <v>309</v>
      </c>
      <c r="DZ8" s="152" t="s">
        <v>308</v>
      </c>
      <c r="EA8" s="152" t="s">
        <v>307</v>
      </c>
      <c r="EB8" s="152" t="s">
        <v>306</v>
      </c>
      <c r="EC8" s="152" t="s">
        <v>305</v>
      </c>
      <c r="ED8" s="152" t="s">
        <v>304</v>
      </c>
      <c r="EE8" s="152" t="s">
        <v>303</v>
      </c>
      <c r="EF8" s="152" t="s">
        <v>302</v>
      </c>
      <c r="EG8" s="152" t="s">
        <v>301</v>
      </c>
      <c r="EH8" s="152" t="s">
        <v>300</v>
      </c>
      <c r="EI8" s="152" t="s">
        <v>299</v>
      </c>
      <c r="EJ8" s="152" t="s">
        <v>298</v>
      </c>
      <c r="EK8" s="152" t="s">
        <v>297</v>
      </c>
      <c r="EL8" s="152" t="s">
        <v>296</v>
      </c>
      <c r="EM8" s="152" t="s">
        <v>295</v>
      </c>
      <c r="EN8" s="152" t="s">
        <v>294</v>
      </c>
      <c r="EO8" s="152" t="s">
        <v>293</v>
      </c>
      <c r="EP8" s="152" t="s">
        <v>292</v>
      </c>
      <c r="EQ8" s="152" t="s">
        <v>291</v>
      </c>
      <c r="ER8" s="152" t="s">
        <v>290</v>
      </c>
      <c r="ES8" s="152" t="s">
        <v>289</v>
      </c>
      <c r="ET8" s="152" t="s">
        <v>288</v>
      </c>
      <c r="EU8" s="152" t="s">
        <v>287</v>
      </c>
      <c r="EV8" s="152" t="s">
        <v>286</v>
      </c>
      <c r="EW8" s="152" t="s">
        <v>285</v>
      </c>
      <c r="EX8" s="152" t="s">
        <v>284</v>
      </c>
      <c r="EY8" s="152" t="s">
        <v>283</v>
      </c>
      <c r="EZ8" s="152" t="s">
        <v>282</v>
      </c>
      <c r="FA8" s="152" t="s">
        <v>281</v>
      </c>
      <c r="FB8" s="152" t="s">
        <v>280</v>
      </c>
      <c r="FC8" s="152" t="s">
        <v>279</v>
      </c>
      <c r="FD8" s="152" t="s">
        <v>278</v>
      </c>
      <c r="FE8" s="152" t="s">
        <v>277</v>
      </c>
      <c r="FF8" s="152" t="s">
        <v>276</v>
      </c>
      <c r="FG8" s="152" t="s">
        <v>275</v>
      </c>
      <c r="FH8" s="152" t="s">
        <v>274</v>
      </c>
      <c r="FI8" s="152" t="s">
        <v>273</v>
      </c>
      <c r="FJ8" s="152" t="s">
        <v>272</v>
      </c>
      <c r="FK8" s="152" t="s">
        <v>271</v>
      </c>
      <c r="FL8" s="152" t="s">
        <v>270</v>
      </c>
      <c r="FM8" s="152" t="s">
        <v>269</v>
      </c>
      <c r="FN8" s="152" t="s">
        <v>268</v>
      </c>
      <c r="FO8" s="152" t="s">
        <v>267</v>
      </c>
      <c r="FP8" s="152" t="s">
        <v>266</v>
      </c>
      <c r="FQ8" s="152" t="s">
        <v>265</v>
      </c>
      <c r="FR8" s="152" t="s">
        <v>264</v>
      </c>
      <c r="FS8" s="152" t="s">
        <v>263</v>
      </c>
      <c r="FT8" s="152" t="s">
        <v>262</v>
      </c>
      <c r="FU8" s="152" t="s">
        <v>261</v>
      </c>
      <c r="FV8" s="152" t="s">
        <v>260</v>
      </c>
      <c r="FW8" s="152" t="s">
        <v>259</v>
      </c>
      <c r="FX8" s="152" t="s">
        <v>258</v>
      </c>
      <c r="FY8" s="152" t="s">
        <v>257</v>
      </c>
      <c r="FZ8" s="152" t="s">
        <v>256</v>
      </c>
      <c r="GA8" s="152" t="s">
        <v>255</v>
      </c>
      <c r="GB8" s="152" t="s">
        <v>254</v>
      </c>
      <c r="GC8" s="152" t="s">
        <v>253</v>
      </c>
      <c r="GD8" s="152" t="s">
        <v>252</v>
      </c>
      <c r="GE8" s="152" t="s">
        <v>251</v>
      </c>
      <c r="GF8" s="152" t="s">
        <v>250</v>
      </c>
      <c r="GG8" s="152" t="s">
        <v>249</v>
      </c>
      <c r="GH8" s="152" t="s">
        <v>248</v>
      </c>
      <c r="GI8" s="170" t="s">
        <v>247</v>
      </c>
      <c r="GJ8" s="157"/>
      <c r="GK8" s="271"/>
    </row>
    <row r="9" spans="1:193 1680:1680" ht="71.55" customHeight="1" x14ac:dyDescent="0.2">
      <c r="A9" s="148">
        <v>1</v>
      </c>
      <c r="B9" s="133" t="s">
        <v>604</v>
      </c>
      <c r="C9" s="133" t="s">
        <v>749</v>
      </c>
      <c r="D9" s="274" t="s">
        <v>205</v>
      </c>
      <c r="E9" s="133" t="s">
        <v>204</v>
      </c>
      <c r="F9" s="275" t="s">
        <v>223</v>
      </c>
      <c r="G9" s="133" t="s">
        <v>215</v>
      </c>
      <c r="H9" s="133" t="s">
        <v>173</v>
      </c>
      <c r="I9" s="132" t="s">
        <v>18</v>
      </c>
      <c r="J9" s="132" t="s">
        <v>54</v>
      </c>
      <c r="K9" s="132" t="s">
        <v>53</v>
      </c>
      <c r="L9" s="132" t="s">
        <v>53</v>
      </c>
      <c r="M9" s="132" t="s">
        <v>53</v>
      </c>
      <c r="N9" s="132" t="s">
        <v>53</v>
      </c>
      <c r="O9" s="132" t="s">
        <v>53</v>
      </c>
      <c r="P9" s="132" t="s">
        <v>53</v>
      </c>
      <c r="Q9" s="132" t="s">
        <v>53</v>
      </c>
      <c r="R9" s="132" t="s">
        <v>53</v>
      </c>
      <c r="S9" s="132" t="s">
        <v>54</v>
      </c>
      <c r="T9" s="132" t="s">
        <v>53</v>
      </c>
      <c r="U9" s="132" t="s">
        <v>54</v>
      </c>
      <c r="V9" s="132" t="s">
        <v>53</v>
      </c>
      <c r="W9" s="132" t="s">
        <v>53</v>
      </c>
      <c r="X9" s="132" t="s">
        <v>53</v>
      </c>
      <c r="Y9" s="132" t="s">
        <v>53</v>
      </c>
      <c r="Z9" s="132" t="s">
        <v>53</v>
      </c>
      <c r="AA9" s="132" t="s">
        <v>53</v>
      </c>
      <c r="AB9" s="132" t="s">
        <v>53</v>
      </c>
      <c r="AC9" s="155" t="str">
        <f t="shared" ref="AC9:AC61" si="0">I9</f>
        <v>1 - Muy Baja</v>
      </c>
      <c r="AD9" s="149">
        <f t="shared" ref="AD9:AD61" si="1">IFERROR(IF(I9="1 - Muy Baja",0.2,IF(I9="2 - Baja",0.4,IF(I9="3 - Media",0.6,IF(I9="4 - Alta",0.8,1)))),"")</f>
        <v>0.2</v>
      </c>
      <c r="AE9" s="155" t="str">
        <f t="shared" ref="AE9:AE61" si="2">CONCATENATE(CY9," - ",CZ9)</f>
        <v>3 - Moderado</v>
      </c>
      <c r="AF9" s="149">
        <f t="shared" ref="AF9:AF61" si="3">IFERROR(IF(CY9=1,0.2,IF(CY9=2,0.4,IF(CY9=3,0.6,IF(CY9=4,0.8,1)))),"")</f>
        <v>0.6</v>
      </c>
      <c r="AG9" s="156" t="str">
        <f t="shared" ref="AG9:AG40" si="4">IFERROR(INDEX($BLU$650:$BLY$654,MATCH(I9,$BLS$650:$BLS$654,0),MATCH(AE9,$BLU$648:$BLY$648,0)),"")</f>
        <v>MODERADO</v>
      </c>
      <c r="AH9" s="149">
        <f t="shared" ref="AH9:AH61" si="5">AD9*AF9</f>
        <v>0.12</v>
      </c>
      <c r="AI9" s="133" t="s">
        <v>748</v>
      </c>
      <c r="AJ9" s="133" t="s">
        <v>601</v>
      </c>
      <c r="AK9" s="133" t="s">
        <v>747</v>
      </c>
      <c r="AL9" s="133" t="s">
        <v>746</v>
      </c>
      <c r="AM9" s="134" t="s">
        <v>35</v>
      </c>
      <c r="AN9" s="164" t="s">
        <v>45</v>
      </c>
      <c r="AO9" s="164" t="s">
        <v>50</v>
      </c>
      <c r="AP9" s="134" t="s">
        <v>52</v>
      </c>
      <c r="AQ9" s="134" t="s">
        <v>35</v>
      </c>
      <c r="AR9" s="164" t="s">
        <v>45</v>
      </c>
      <c r="AS9" s="164" t="s">
        <v>50</v>
      </c>
      <c r="AT9" s="134" t="s">
        <v>52</v>
      </c>
      <c r="AU9" s="134" t="s">
        <v>35</v>
      </c>
      <c r="AV9" s="164" t="s">
        <v>45</v>
      </c>
      <c r="AW9" s="164" t="s">
        <v>50</v>
      </c>
      <c r="AX9" s="134" t="s">
        <v>52</v>
      </c>
      <c r="AY9" s="134" t="s">
        <v>35</v>
      </c>
      <c r="AZ9" s="164" t="s">
        <v>45</v>
      </c>
      <c r="BA9" s="164" t="s">
        <v>50</v>
      </c>
      <c r="BB9" s="134" t="s">
        <v>52</v>
      </c>
      <c r="BC9" s="134"/>
      <c r="BD9" s="164"/>
      <c r="BE9" s="164"/>
      <c r="BF9" s="134"/>
      <c r="BG9" s="134"/>
      <c r="BH9" s="164"/>
      <c r="BI9" s="164"/>
      <c r="BJ9" s="134"/>
      <c r="BK9" s="134"/>
      <c r="BL9" s="164"/>
      <c r="BM9" s="164"/>
      <c r="BN9" s="134"/>
      <c r="BO9" s="134"/>
      <c r="BP9" s="164"/>
      <c r="BQ9" s="164"/>
      <c r="BR9" s="134"/>
      <c r="BS9" s="134"/>
      <c r="BT9" s="164"/>
      <c r="BU9" s="164"/>
      <c r="BV9" s="134"/>
      <c r="BW9" s="134"/>
      <c r="BX9" s="164"/>
      <c r="BY9" s="164"/>
      <c r="BZ9" s="134"/>
      <c r="CA9" s="134"/>
      <c r="CB9" s="164"/>
      <c r="CC9" s="164"/>
      <c r="CD9" s="134"/>
      <c r="CE9" s="134"/>
      <c r="CF9" s="164"/>
      <c r="CG9" s="164"/>
      <c r="CH9" s="134"/>
      <c r="CI9" s="164"/>
      <c r="CJ9" s="164"/>
      <c r="CK9" s="134"/>
      <c r="CL9" s="159" t="str">
        <f t="shared" ref="CL9:CL40" si="6">IFERROR(IF(GE9&lt;=1,"1 - Muy Baja",VLOOKUP(GE9,$BLR$650:$BLS$654,2,0)),"")</f>
        <v>1 - Muy Baja</v>
      </c>
      <c r="CM9" s="165">
        <f t="shared" ref="CM9:CM61" si="7">GF9</f>
        <v>2.5919999999999995E-2</v>
      </c>
      <c r="CN9" s="159" t="str">
        <f t="shared" ref="CN9:CN40" si="8">IFERROR(IF(GG9&lt;=1,"1 - Leve",HLOOKUP(GG9,$BLU$647:$BLY$648,2,0)),"")</f>
        <v>3 - Moderado</v>
      </c>
      <c r="CO9" s="165">
        <f>GI9</f>
        <v>0.6</v>
      </c>
      <c r="CP9" s="145" t="str">
        <f t="shared" ref="CP9:CP40" si="9">IFERROR(INDEX($BLU$650:$BLY$654,MATCH(GE9,$BLR$650:$BLR$654,0),MATCH(GG9,$BLU$647:$BLY$647,0)),"")</f>
        <v>MODERADO</v>
      </c>
      <c r="CQ9" s="149">
        <f>CM9*CO9</f>
        <v>1.5551999999999996E-2</v>
      </c>
      <c r="CR9" s="188" t="s">
        <v>226</v>
      </c>
      <c r="CS9" s="145">
        <f>IF(CP9="BAJO",0.1,IF(CP9="MODERADO",3,5))</f>
        <v>3</v>
      </c>
      <c r="CT9" s="134"/>
      <c r="CU9" s="188" t="s">
        <v>611</v>
      </c>
      <c r="CV9" s="65" t="s">
        <v>1235</v>
      </c>
      <c r="CW9" s="158"/>
      <c r="CX9" s="160">
        <f t="shared" ref="CX9:CX61" si="10">COUNTIF(J9:AB9,"SI")</f>
        <v>3</v>
      </c>
      <c r="CY9" s="161">
        <f>IF(CX9&lt;6,3,IF(CX9&gt;11,5,4))</f>
        <v>3</v>
      </c>
      <c r="CZ9" s="160" t="str">
        <f>IF(CX9&lt;6,"Moderado",IF(CX9&gt;11,"Catastrófico","Mayor"))</f>
        <v>Moderado</v>
      </c>
      <c r="DA9" s="153">
        <f>IF(CY9=3,0.6,IF(CY9=4,0.8,1))</f>
        <v>0.6</v>
      </c>
      <c r="DB9" s="154">
        <f>IF(AN9="",0,IF(AN9="Automático",0.25,IF(AN9="Manual",0.15,0)))</f>
        <v>0.15</v>
      </c>
      <c r="DC9" s="154">
        <f t="shared" ref="DC9:DC61" si="11">IF(AI9="",0,IF(AO9="Preventivo",0.25,IF(AO9="Detectivo",0.15,IF(AO9="Correctivo",0.1,0))))</f>
        <v>0.25</v>
      </c>
      <c r="DD9" s="160">
        <f>IF(OR(AN9=0,AO9=0),0,DB9+DC9)</f>
        <v>0.4</v>
      </c>
      <c r="DE9" s="273">
        <f t="shared" ref="DE9:DE61" si="12">IF(DF9&gt;0.8,5,IF(DF9&gt;0.6,4,IF(DF9&gt;0.4,3,IF(DF9&gt;0.2,2,1))))</f>
        <v>1</v>
      </c>
      <c r="DF9" s="187">
        <f t="shared" ref="DF9:DF61" si="13">IF(OR(AP9="Ambos",AP9="Probabilidad"),$AD9-($AD9*$DD9),$AD9)</f>
        <v>0.12</v>
      </c>
      <c r="DG9" s="273">
        <f>IF(DI9&gt;0.8,5,IF(DI9&gt;0.6,4,3))</f>
        <v>3</v>
      </c>
      <c r="DH9" s="273"/>
      <c r="DI9" s="187">
        <f t="shared" ref="DI9:DI61" si="14">IF(OR(AP9="Ambos",AP9="Impacto"),$DA9-($DA9*$DD9),$DA9)</f>
        <v>0.6</v>
      </c>
      <c r="DJ9" s="154">
        <f t="shared" ref="DJ9:DJ61" si="15">IF(AR9="",0,IF(AR9="Automático",0.25,IF(AR9="Manual",0.15,0)))</f>
        <v>0.15</v>
      </c>
      <c r="DK9" s="154">
        <f t="shared" ref="DK9:DK61" si="16">IF(AS9="",0,IF(AS9="Preventivo",0.25,IF(AS9="Detectivo",0.15,IF(AS9="Correctivo",0.1,0))))</f>
        <v>0.25</v>
      </c>
      <c r="DL9" s="160">
        <f t="shared" ref="DL9:DL61" si="17">IF(OR(AR9=0,AS9=0),0,DJ9+DK9)</f>
        <v>0.4</v>
      </c>
      <c r="DM9" s="273">
        <f t="shared" ref="DM9:DM61" si="18">IF(DN9&gt;0.8,5,IF(DN9&gt;0.6,4,IF(DN9&gt;0.4,3,IF(DN9&gt;0.2,2,1))))</f>
        <v>1</v>
      </c>
      <c r="DN9" s="187">
        <f t="shared" ref="DN9:DN61" si="19">IF(OR(AT9="Ambos",AT9="Probabilidad"),DF9-(DF9*$DL9),DF9)</f>
        <v>7.1999999999999995E-2</v>
      </c>
      <c r="DO9" s="273">
        <f t="shared" ref="DO9:DO61" si="20">IF(DP9&gt;0.8,5,IF(DP9&gt;0.6,4,3))</f>
        <v>3</v>
      </c>
      <c r="DP9" s="187">
        <f t="shared" ref="DP9:DP61" si="21">IF(OR(AT9="Ambos",AT9="Impacto"),$DI9-($DI9*$DL9),$DI9)</f>
        <v>0.6</v>
      </c>
      <c r="DQ9" s="154">
        <f t="shared" ref="DQ9:DQ61" si="22">IF(AV9="",0,IF(AV9="Automático",0.25,IF(AV9="Manual",0.15,0)))</f>
        <v>0.15</v>
      </c>
      <c r="DR9" s="154">
        <f t="shared" ref="DR9:DR61" si="23">IF(AW9="",0,IF(AW9="Preventivo",0.25,IF(AW9="Detectivo",0.15,IF(AW9="Correctivo",0.1,0))))</f>
        <v>0.25</v>
      </c>
      <c r="DS9" s="160">
        <f t="shared" ref="DS9:DS61" si="24">IF(OR(AV9=0,AW9=0),0,DQ9+DR9)</f>
        <v>0.4</v>
      </c>
      <c r="DT9" s="273">
        <f t="shared" ref="DT9:DT61" si="25">IF(DU9&gt;0.8,5,IF(DU9&gt;0.6,4,IF(DU9&gt;0.4,3,IF(DU9&gt;0.2,2,1))))</f>
        <v>1</v>
      </c>
      <c r="DU9" s="187">
        <f t="shared" ref="DU9:DU61" si="26">IF(OR(AX9="Ambos",AX9="Probabilidad"),DN9-(DN9*$DS9),DN9)</f>
        <v>4.3199999999999995E-2</v>
      </c>
      <c r="DV9" s="273">
        <f t="shared" ref="DV9:DV61" si="27">IF(DW9&gt;0.8,5,IF(DW9&gt;0.6,4,3))</f>
        <v>3</v>
      </c>
      <c r="DW9" s="187">
        <f t="shared" ref="DW9:DW61" si="28">IF(OR(AX9="Ambos",AX9="Impacto"),$DP9-($DP9*$DS9),$DP9)</f>
        <v>0.6</v>
      </c>
      <c r="DX9" s="154">
        <f t="shared" ref="DX9:DX61" si="29">IF(AZ9="",0,IF(AZ9="Automático",0.25,IF(AZ9="Manual",0.15,0)))</f>
        <v>0.15</v>
      </c>
      <c r="DY9" s="154">
        <f t="shared" ref="DY9:DY60" si="30">IF(BA9="",0,IF(BA9="Preventivo",0.25,IF(BA9="Detectivo",0.15,IF(BA10="Correctivo",0.1,0))))</f>
        <v>0.25</v>
      </c>
      <c r="DZ9" s="160">
        <f t="shared" ref="DZ9:DZ61" si="31">IF(OR(AZ9=0,BA9=0),0,DX9+DY9)</f>
        <v>0.4</v>
      </c>
      <c r="EA9" s="273">
        <f t="shared" ref="EA9:EA61" si="32">IF(EB9&gt;0.8,5,IF(EB9&gt;0.6,4,IF(EB9&gt;0.4,3,IF(EB9&gt;0.2,2,1))))</f>
        <v>1</v>
      </c>
      <c r="EB9" s="187">
        <f t="shared" ref="EB9:EB61" si="33">IF(OR(BB9="Ambos",BB9="Probabilidad"),DU9-(DU9*$DZ9),DU9)</f>
        <v>2.5919999999999995E-2</v>
      </c>
      <c r="EC9" s="273">
        <f t="shared" ref="EC9:EC61" si="34">IF(ED9&gt;0.8,5,IF(ED9&gt;0.6,4,3))</f>
        <v>3</v>
      </c>
      <c r="ED9" s="187">
        <f t="shared" ref="ED9:ED61" si="35">IF(OR(BB9="Ambos",BB9="Impacto"),$DW9-($DW9*$DZ9),$DW9)</f>
        <v>0.6</v>
      </c>
      <c r="EE9" s="154">
        <f t="shared" ref="EE9:EE61" si="36">IF(BD9="",0,IF(BD9="Automático",0.25,IF(BD9="Manual",0.15,0)))</f>
        <v>0</v>
      </c>
      <c r="EF9" s="154">
        <f t="shared" ref="EF9:EF61" si="37">IF(BE9="",0,IF(BE9="Preventivo",0.25,IF(BE9="Detectivo",0.15,IF(BE9="Correctivo",0.1,0))))</f>
        <v>0</v>
      </c>
      <c r="EG9" s="160">
        <f t="shared" ref="EG9:EG61" si="38">IF(OR(BD9=0,BE9=0),0,EE9+EF9)</f>
        <v>0</v>
      </c>
      <c r="EH9" s="273">
        <f t="shared" ref="EH9:EH61" si="39">IF(EI9&gt;0.8,5,IF(EI9&gt;0.6,4,IF(EI9&gt;0.4,3,IF(EI9&gt;0.2,2,1))))</f>
        <v>1</v>
      </c>
      <c r="EI9" s="187">
        <f t="shared" ref="EI9:EI61" si="40">IF(OR(BF9="Ambos",BF9="Probabilidad"),EB9-(EB9*$EG9),EB9)</f>
        <v>2.5919999999999995E-2</v>
      </c>
      <c r="EJ9" s="273">
        <f t="shared" ref="EJ9:EJ61" si="41">IF(EK9&gt;0.8,5,IF(EK9&gt;0.6,4,3))</f>
        <v>3</v>
      </c>
      <c r="EK9" s="187">
        <f t="shared" ref="EK9:EK61" si="42">IF(OR(BF9="Ambos",BF9="Impacto"),$ED9-($ED9*$EG9),$ED9)</f>
        <v>0.6</v>
      </c>
      <c r="EL9" s="154">
        <f t="shared" ref="EL9:EL61" si="43">IF(BH9="",0,IF(BH9="Automático",0.25,IF(BH9="Manual",0.15,0)))</f>
        <v>0</v>
      </c>
      <c r="EM9" s="154">
        <f t="shared" ref="EM9:EM61" si="44">IF(BI9="",0,IF(BI9="Preventivo",0.25,IF(BI9="Detectivo",0.15,IF(BI9="Correctivo",0.1,0))))</f>
        <v>0</v>
      </c>
      <c r="EN9" s="160">
        <f t="shared" ref="EN9:EN61" si="45">IF(OR(BH9=0,BI9=0),0,EL9+EM9)</f>
        <v>0</v>
      </c>
      <c r="EO9" s="273">
        <f t="shared" ref="EO9:EO61" si="46">IF(EP9&gt;0.8,5,IF(EP9&gt;0.6,4,IF(EP9&gt;0.4,3,IF(EP9&gt;0.2,2,1))))</f>
        <v>1</v>
      </c>
      <c r="EP9" s="187">
        <f t="shared" ref="EP9:EP61" si="47">IF(OR(BF9="Ambos",BF9="Probabilidad"),EI9-(EI9*$EN9),EI9)</f>
        <v>2.5919999999999995E-2</v>
      </c>
      <c r="EQ9" s="273">
        <f t="shared" ref="EQ9:EQ61" si="48">IF(ER9&gt;0.8,5,IF(ER9&gt;0.6,4,3))</f>
        <v>3</v>
      </c>
      <c r="ER9" s="187">
        <f t="shared" ref="ER9:ER61" si="49">IF(OR(BJ9="Ambos",BJ9="Impacto"),$EK9-($EK9*$EN9),$EK9)</f>
        <v>0.6</v>
      </c>
      <c r="ES9" s="154">
        <f t="shared" ref="ES9:ES61" si="50">IF(BL9="",0,IF(BL9="Automático",0.25,IF(BL9="Manual",0.15,0)))</f>
        <v>0</v>
      </c>
      <c r="ET9" s="154">
        <f t="shared" ref="ET9:ET61" si="51">IF(BM9="",0,IF(BM9="Preventivo",0.25,IF(BM9="Detectivo",0.15,IF(BM9="Correctivo",0.1,0))))</f>
        <v>0</v>
      </c>
      <c r="EU9" s="160">
        <f t="shared" ref="EU9:EU61" si="52">IF(OR(BL9=0,BM9=0),0,ES9+ET9)</f>
        <v>0</v>
      </c>
      <c r="EV9" s="273">
        <f t="shared" ref="EV9:EV61" si="53">IF(EW9&gt;0.8,5,IF(EW9&gt;0.6,4,IF(EW9&gt;0.4,3,IF(EW9&gt;0.2,2,1))))</f>
        <v>1</v>
      </c>
      <c r="EW9" s="187">
        <f t="shared" ref="EW9:EW61" si="54">IF(OR(BP9="Ambos",BP9="Probabilidad"),EP9-(EP9*$EU9),EP9)</f>
        <v>2.5919999999999995E-2</v>
      </c>
      <c r="EX9" s="273">
        <f t="shared" ref="EX9:EX61" si="55">IF(EY9&gt;0.8,5,IF(EY9&gt;0.6,4,3))</f>
        <v>3</v>
      </c>
      <c r="EY9" s="187">
        <f t="shared" ref="EY9:EY61" si="56">IF(OR(BN9="Ambos",BN9="Impacto"),$ER9-($ER9*$EU9),$ER9)</f>
        <v>0.6</v>
      </c>
      <c r="EZ9" s="154">
        <f t="shared" ref="EZ9:EZ61" si="57">IF(BP9="",0,IF(BP9="Automático",0.25,IF(BP9="Manual",0.15,0)))</f>
        <v>0</v>
      </c>
      <c r="FA9" s="154">
        <f t="shared" ref="FA9:FA61" si="58">IF(BQ9="",0,IF(BQ9="Preventivo",0.25,IF(BQ9="Detectivo",0.15,IF(BQ9="Correctivo",0.1,0))))</f>
        <v>0</v>
      </c>
      <c r="FB9" s="160">
        <f t="shared" ref="FB9:FB61" si="59">IF(OR(BP9=0,BQ9=0),0,EZ9+FA9)</f>
        <v>0</v>
      </c>
      <c r="FC9" s="273">
        <f t="shared" ref="FC9:FC61" si="60">IF(FD9&gt;0.8,5,IF(FD9&gt;0.6,4,IF(FD9&gt;0.4,3,IF(FD9&gt;0.2,2,1))))</f>
        <v>1</v>
      </c>
      <c r="FD9" s="187">
        <f t="shared" ref="FD9:FD61" si="61">IF(OR(BR9="Ambos",BR9="Probabilidad"),EW9-(EW9*$FB9),EW9)</f>
        <v>2.5919999999999995E-2</v>
      </c>
      <c r="FE9" s="273">
        <f t="shared" ref="FE9:FE61" si="62">IF(FF9&gt;0.8,5,IF(FF9&gt;0.6,4,3))</f>
        <v>3</v>
      </c>
      <c r="FF9" s="187">
        <f t="shared" ref="FF9:FF61" si="63">IF(OR(BR9="Ambos",BR9="Impacto"),$EY9-($EY9*$FB9),$EY9)</f>
        <v>0.6</v>
      </c>
      <c r="FG9" s="154">
        <f t="shared" ref="FG9:FG61" si="64">IF(BT9="",0,IF(BT9="Automático",0.25,IF(BT9="Manual",0.15,0)))</f>
        <v>0</v>
      </c>
      <c r="FH9" s="154">
        <f t="shared" ref="FH9:FH61" si="65">IF(BU9="",0,IF(BU9="Preventivo",0.25,IF(BU9="Detectivo",0.15,IF(BU9="Correctivo",0.1,0))))</f>
        <v>0</v>
      </c>
      <c r="FI9" s="160">
        <f t="shared" ref="FI9:FI61" si="66">IF(OR(BT9=0,BU9=0),0,FG9+FH9)</f>
        <v>0</v>
      </c>
      <c r="FJ9" s="273">
        <f t="shared" ref="FJ9:FJ61" si="67">IF(FK9&gt;0.8,5,IF(FK9&gt;0.6,4,IF(FK9&gt;0.4,3,IF(FK9&gt;0.2,2,1))))</f>
        <v>1</v>
      </c>
      <c r="FK9" s="187">
        <f t="shared" ref="FK9:FK61" si="68">IF(OR(BV9="Ambos",BV9="Probabilidad"),FD9-(FD9*$FI9),FD9)</f>
        <v>2.5919999999999995E-2</v>
      </c>
      <c r="FL9" s="273">
        <f t="shared" ref="FL9:FL61" si="69">IF(FM9&gt;0.8,5,IF(FM9&gt;0.6,4,3))</f>
        <v>3</v>
      </c>
      <c r="FM9" s="187">
        <f t="shared" ref="FM9:FM61" si="70">IF(OR(BV9="Ambos",BV9="Impacto"),$FF9-($FF9*$FI9),$FF9)</f>
        <v>0.6</v>
      </c>
      <c r="FN9" s="154">
        <f t="shared" ref="FN9:FN61" si="71">IF(BX9="",0,IF(BX9="Automático",0.25,IF(BX9="Manual",0.15,0)))</f>
        <v>0</v>
      </c>
      <c r="FO9" s="154">
        <f t="shared" ref="FO9:FO61" si="72">IF(BY9="",0,IF(BY9="Preventivo",0.25,IF(BY9="Detectivo",0.15,IF(BY9="Correctivo",0.1,0))))</f>
        <v>0</v>
      </c>
      <c r="FP9" s="160">
        <f t="shared" ref="FP9:FP61" si="73">IF(OR(BX9=0,BY9=0),0,FN9+FO9)</f>
        <v>0</v>
      </c>
      <c r="FQ9" s="273">
        <f t="shared" ref="FQ9:FQ61" si="74">IF(FR9&gt;0.8,5,IF(FR9&gt;0.6,4,IF(FR9&gt;0.4,3,IF(FR9&gt;0.2,2,1))))</f>
        <v>1</v>
      </c>
      <c r="FR9" s="187">
        <f t="shared" ref="FR9:FR61" si="75">IF(OR(BZ9="Ambos",BZ9="Probabilidad"),FK9-(FK9*$FP9),FK9)</f>
        <v>2.5919999999999995E-2</v>
      </c>
      <c r="FS9" s="273">
        <f t="shared" ref="FS9:FS61" si="76">IF(FT9&gt;0.8,5,IF(FT9&gt;0.6,4,3))</f>
        <v>3</v>
      </c>
      <c r="FT9" s="187">
        <f t="shared" ref="FT9:FT61" si="77">IF(OR(BZ9="Ambos",BZ9="Impacto"),$FM9-($FM9*$FP9),$FM9)</f>
        <v>0.6</v>
      </c>
      <c r="FU9" s="154">
        <f t="shared" ref="FU9:FU61" si="78">IF(CB9="",0,IF(CB9="Automático",0.25,IF(CB9="Manual",0.15,0)))</f>
        <v>0</v>
      </c>
      <c r="FV9" s="154">
        <f t="shared" ref="FV9:FV61" si="79">IF(CC9="",0,IF(CC9="Preventivo",0.25,IF(CC9="Detectivo",0.15,IF(CC9="Correctivo",0.1,0))))</f>
        <v>0</v>
      </c>
      <c r="FW9" s="160">
        <f t="shared" ref="FW9:FW61" si="80">IF(OR(CB9=0,CC9=0),0,FU9+FV9)</f>
        <v>0</v>
      </c>
      <c r="FX9" s="273">
        <f t="shared" ref="FX9:FX61" si="81">IF(FY9&gt;0.8,5,IF(FY9&gt;0.6,4,IF(FY9&gt;0.4,3,IF(FY9&gt;0.2,2,1))))</f>
        <v>1</v>
      </c>
      <c r="FY9" s="187">
        <f t="shared" ref="FY9:FY61" si="82">IF(OR(CD9="Ambos",CD9="Probabilidad"),FR9-(FR9*$FW9),FR9)</f>
        <v>2.5919999999999995E-2</v>
      </c>
      <c r="FZ9" s="273">
        <f t="shared" ref="FZ9:FZ61" si="83">IF(GA9&gt;0.8,5,IF(GA9&gt;0.6,4,3))</f>
        <v>3</v>
      </c>
      <c r="GA9" s="187">
        <f t="shared" ref="GA9:GA61" si="84">IF(OR(CD9="Ambos",CD9="Impacto"),$FT9-($FT9*$FW9),$FT9)</f>
        <v>0.6</v>
      </c>
      <c r="GB9" s="154">
        <f t="shared" ref="GB9:GB61" si="85">IF(CF9="",0,IF(CF9="Automático",0.25,IF(CF9="Manual",0.15,0)))</f>
        <v>0</v>
      </c>
      <c r="GC9" s="154">
        <f t="shared" ref="GC9:GC61" si="86">IF(CG9="",0,IF(CG9="Preventivo",0.25,IF(CG9="Detectivo",0.15,IF(CG9="Correctivo",0.1,0))))</f>
        <v>0</v>
      </c>
      <c r="GD9" s="160">
        <f t="shared" ref="GD9:GD61" si="87">IF(OR(CF9=0,CG9=0),0,GB9+GC9)</f>
        <v>0</v>
      </c>
      <c r="GE9" s="273">
        <f t="shared" ref="GE9:GE61" si="88">IF(GF9&gt;0.8,5,IF(GF9&gt;0.6,4,IF(GF9&gt;0.4,3,IF(GF9&gt;0.2,2,1))))</f>
        <v>1</v>
      </c>
      <c r="GF9" s="187">
        <f t="shared" ref="GF9:GF61" si="89">IF(OR(CH9="Ambos",CH9="Probabilidad"),FY9-(FY9*$GD9),FY9)</f>
        <v>2.5919999999999995E-2</v>
      </c>
      <c r="GG9" s="273">
        <f t="shared" ref="GG9:GG61" si="90">IF(GH9&gt;0.8,5,IF(GH9&gt;0.6,4,3))</f>
        <v>3</v>
      </c>
      <c r="GH9" s="187">
        <f t="shared" ref="GH9:GH61" si="91">IF(OR(CH9="Ambos",CH9="Impacto"),$GA9-($GA9*$GD9),$GA9)</f>
        <v>0.6</v>
      </c>
      <c r="GI9" s="187">
        <f>IF(GH9&lt;0.6,0.6,GH9)</f>
        <v>0.6</v>
      </c>
      <c r="GJ9" s="157"/>
      <c r="GK9" s="129"/>
    </row>
    <row r="10" spans="1:193 1680:1680" ht="66" customHeight="1" x14ac:dyDescent="0.2">
      <c r="A10" s="148">
        <v>2</v>
      </c>
      <c r="B10" s="133" t="s">
        <v>604</v>
      </c>
      <c r="C10" s="133" t="s">
        <v>745</v>
      </c>
      <c r="D10" s="274" t="s">
        <v>206</v>
      </c>
      <c r="E10" s="133" t="s">
        <v>740</v>
      </c>
      <c r="F10" s="275" t="s">
        <v>220</v>
      </c>
      <c r="G10" s="133" t="s">
        <v>496</v>
      </c>
      <c r="H10" s="133" t="s">
        <v>173</v>
      </c>
      <c r="I10" s="132" t="s">
        <v>18</v>
      </c>
      <c r="J10" s="132" t="s">
        <v>54</v>
      </c>
      <c r="K10" s="132" t="s">
        <v>53</v>
      </c>
      <c r="L10" s="132" t="s">
        <v>53</v>
      </c>
      <c r="M10" s="132" t="s">
        <v>53</v>
      </c>
      <c r="N10" s="132" t="s">
        <v>53</v>
      </c>
      <c r="O10" s="132" t="s">
        <v>53</v>
      </c>
      <c r="P10" s="132" t="s">
        <v>53</v>
      </c>
      <c r="Q10" s="132" t="s">
        <v>53</v>
      </c>
      <c r="R10" s="132" t="s">
        <v>53</v>
      </c>
      <c r="S10" s="132" t="s">
        <v>54</v>
      </c>
      <c r="T10" s="132" t="s">
        <v>53</v>
      </c>
      <c r="U10" s="132" t="s">
        <v>54</v>
      </c>
      <c r="V10" s="132" t="s">
        <v>53</v>
      </c>
      <c r="W10" s="132" t="s">
        <v>53</v>
      </c>
      <c r="X10" s="132" t="s">
        <v>53</v>
      </c>
      <c r="Y10" s="132" t="s">
        <v>53</v>
      </c>
      <c r="Z10" s="132" t="s">
        <v>53</v>
      </c>
      <c r="AA10" s="132" t="s">
        <v>53</v>
      </c>
      <c r="AB10" s="132" t="s">
        <v>53</v>
      </c>
      <c r="AC10" s="155" t="str">
        <f t="shared" si="0"/>
        <v>1 - Muy Baja</v>
      </c>
      <c r="AD10" s="149">
        <f t="shared" si="1"/>
        <v>0.2</v>
      </c>
      <c r="AE10" s="155" t="str">
        <f t="shared" si="2"/>
        <v>3 - Moderado</v>
      </c>
      <c r="AF10" s="149">
        <f t="shared" si="3"/>
        <v>0.6</v>
      </c>
      <c r="AG10" s="156" t="str">
        <f t="shared" si="4"/>
        <v>MODERADO</v>
      </c>
      <c r="AH10" s="149">
        <f t="shared" si="5"/>
        <v>0.12</v>
      </c>
      <c r="AI10" s="133" t="s">
        <v>744</v>
      </c>
      <c r="AJ10" s="133" t="s">
        <v>601</v>
      </c>
      <c r="AK10" s="133" t="s">
        <v>743</v>
      </c>
      <c r="AL10" s="133" t="s">
        <v>742</v>
      </c>
      <c r="AM10" s="134" t="s">
        <v>35</v>
      </c>
      <c r="AN10" s="164" t="s">
        <v>45</v>
      </c>
      <c r="AO10" s="164" t="s">
        <v>50</v>
      </c>
      <c r="AP10" s="134" t="s">
        <v>52</v>
      </c>
      <c r="AQ10" s="134" t="s">
        <v>35</v>
      </c>
      <c r="AR10" s="164" t="s">
        <v>45</v>
      </c>
      <c r="AS10" s="164" t="s">
        <v>50</v>
      </c>
      <c r="AT10" s="134" t="s">
        <v>52</v>
      </c>
      <c r="AU10" s="134" t="s">
        <v>35</v>
      </c>
      <c r="AV10" s="164" t="s">
        <v>45</v>
      </c>
      <c r="AW10" s="164" t="s">
        <v>50</v>
      </c>
      <c r="AX10" s="134" t="s">
        <v>52</v>
      </c>
      <c r="AY10" s="134" t="s">
        <v>35</v>
      </c>
      <c r="AZ10" s="164" t="s">
        <v>45</v>
      </c>
      <c r="BA10" s="164" t="s">
        <v>50</v>
      </c>
      <c r="BB10" s="134" t="s">
        <v>52</v>
      </c>
      <c r="BC10" s="134" t="s">
        <v>35</v>
      </c>
      <c r="BD10" s="164" t="s">
        <v>45</v>
      </c>
      <c r="BE10" s="164" t="s">
        <v>50</v>
      </c>
      <c r="BF10" s="134" t="s">
        <v>52</v>
      </c>
      <c r="BG10" s="134"/>
      <c r="BH10" s="164"/>
      <c r="BI10" s="164"/>
      <c r="BJ10" s="134"/>
      <c r="BK10" s="134"/>
      <c r="BL10" s="164"/>
      <c r="BM10" s="164"/>
      <c r="BN10" s="134"/>
      <c r="BO10" s="134"/>
      <c r="BP10" s="164"/>
      <c r="BQ10" s="164"/>
      <c r="BR10" s="134"/>
      <c r="BS10" s="134"/>
      <c r="BT10" s="164"/>
      <c r="BU10" s="164"/>
      <c r="BV10" s="134"/>
      <c r="BW10" s="134"/>
      <c r="BX10" s="164"/>
      <c r="BY10" s="164"/>
      <c r="BZ10" s="134"/>
      <c r="CA10" s="134"/>
      <c r="CB10" s="164"/>
      <c r="CC10" s="164"/>
      <c r="CD10" s="134"/>
      <c r="CE10" s="134"/>
      <c r="CF10" s="164"/>
      <c r="CG10" s="164"/>
      <c r="CH10" s="134"/>
      <c r="CI10" s="164"/>
      <c r="CJ10" s="164"/>
      <c r="CK10" s="134"/>
      <c r="CL10" s="159" t="str">
        <f t="shared" si="6"/>
        <v>1 - Muy Baja</v>
      </c>
      <c r="CM10" s="165">
        <f t="shared" si="7"/>
        <v>1.5551999999999996E-2</v>
      </c>
      <c r="CN10" s="159" t="str">
        <f t="shared" si="8"/>
        <v>3 - Moderado</v>
      </c>
      <c r="CO10" s="165">
        <f t="shared" ref="CO10:CO61" si="92">GI10</f>
        <v>0.6</v>
      </c>
      <c r="CP10" s="145" t="str">
        <f t="shared" si="9"/>
        <v>MODERADO</v>
      </c>
      <c r="CQ10" s="149">
        <f t="shared" ref="CQ10:CQ61" si="93">CM10*CO10</f>
        <v>9.3311999999999978E-3</v>
      </c>
      <c r="CR10" s="188" t="s">
        <v>456</v>
      </c>
      <c r="CS10" s="145">
        <f t="shared" ref="CS10:CS61" si="94">IF(CP10="BAJO",0.1,IF(CP10="MODERADO",3,5))</f>
        <v>3</v>
      </c>
      <c r="CT10" s="134"/>
      <c r="CU10" s="188" t="s">
        <v>611</v>
      </c>
      <c r="CV10" s="65" t="s">
        <v>1235</v>
      </c>
      <c r="CW10" s="158"/>
      <c r="CX10" s="160">
        <f t="shared" si="10"/>
        <v>3</v>
      </c>
      <c r="CY10" s="161">
        <f t="shared" ref="CY10:CY61" si="95">IF(CX10&lt;6,3,IF(CX10&gt;11,5,4))</f>
        <v>3</v>
      </c>
      <c r="CZ10" s="160" t="str">
        <f t="shared" ref="CZ10:CZ61" si="96">IF(CX10&lt;6,"Moderado",IF(CX10&gt;11,"Catastrófico","Mayor"))</f>
        <v>Moderado</v>
      </c>
      <c r="DA10" s="153">
        <f t="shared" ref="DA10:DA61" si="97">IF(CY10=3,0.6,IF(CY10=4,0.8,1))</f>
        <v>0.6</v>
      </c>
      <c r="DB10" s="154">
        <f t="shared" ref="DB10:DB61" si="98">IF(AN10="",0,IF(AN10="Automático",0.25,IF(AN10="Manual",0.15,0)))</f>
        <v>0.15</v>
      </c>
      <c r="DC10" s="154">
        <f t="shared" si="11"/>
        <v>0.25</v>
      </c>
      <c r="DD10" s="160">
        <f t="shared" ref="DD10:DD61" si="99">IF(OR(AN10=0,AO10=0),0,DB10+DC10)</f>
        <v>0.4</v>
      </c>
      <c r="DE10" s="273">
        <f t="shared" si="12"/>
        <v>1</v>
      </c>
      <c r="DF10" s="187">
        <f t="shared" si="13"/>
        <v>0.12</v>
      </c>
      <c r="DG10" s="273">
        <f t="shared" ref="DG10:DG61" si="100">IF(DI10&gt;0.8,5,IF(DI10&gt;0.6,4,3))</f>
        <v>3</v>
      </c>
      <c r="DH10" s="273"/>
      <c r="DI10" s="187">
        <f t="shared" si="14"/>
        <v>0.6</v>
      </c>
      <c r="DJ10" s="154">
        <f t="shared" si="15"/>
        <v>0.15</v>
      </c>
      <c r="DK10" s="154">
        <f t="shared" si="16"/>
        <v>0.25</v>
      </c>
      <c r="DL10" s="160">
        <f t="shared" si="17"/>
        <v>0.4</v>
      </c>
      <c r="DM10" s="273">
        <f t="shared" si="18"/>
        <v>1</v>
      </c>
      <c r="DN10" s="187">
        <f t="shared" si="19"/>
        <v>7.1999999999999995E-2</v>
      </c>
      <c r="DO10" s="273">
        <f t="shared" si="20"/>
        <v>3</v>
      </c>
      <c r="DP10" s="187">
        <f t="shared" si="21"/>
        <v>0.6</v>
      </c>
      <c r="DQ10" s="154">
        <f t="shared" si="22"/>
        <v>0.15</v>
      </c>
      <c r="DR10" s="154">
        <f t="shared" si="23"/>
        <v>0.25</v>
      </c>
      <c r="DS10" s="160">
        <f t="shared" si="24"/>
        <v>0.4</v>
      </c>
      <c r="DT10" s="273">
        <f t="shared" si="25"/>
        <v>1</v>
      </c>
      <c r="DU10" s="187">
        <f t="shared" si="26"/>
        <v>4.3199999999999995E-2</v>
      </c>
      <c r="DV10" s="273">
        <f t="shared" si="27"/>
        <v>3</v>
      </c>
      <c r="DW10" s="187">
        <f t="shared" si="28"/>
        <v>0.6</v>
      </c>
      <c r="DX10" s="154">
        <f t="shared" si="29"/>
        <v>0.15</v>
      </c>
      <c r="DY10" s="154">
        <f t="shared" si="30"/>
        <v>0.25</v>
      </c>
      <c r="DZ10" s="160">
        <f t="shared" si="31"/>
        <v>0.4</v>
      </c>
      <c r="EA10" s="273">
        <f t="shared" si="32"/>
        <v>1</v>
      </c>
      <c r="EB10" s="187">
        <f t="shared" si="33"/>
        <v>2.5919999999999995E-2</v>
      </c>
      <c r="EC10" s="273">
        <f t="shared" si="34"/>
        <v>3</v>
      </c>
      <c r="ED10" s="187">
        <f t="shared" si="35"/>
        <v>0.6</v>
      </c>
      <c r="EE10" s="154">
        <f t="shared" si="36"/>
        <v>0.15</v>
      </c>
      <c r="EF10" s="154">
        <f t="shared" si="37"/>
        <v>0.25</v>
      </c>
      <c r="EG10" s="160">
        <f t="shared" si="38"/>
        <v>0.4</v>
      </c>
      <c r="EH10" s="273">
        <f t="shared" si="39"/>
        <v>1</v>
      </c>
      <c r="EI10" s="187">
        <f t="shared" si="40"/>
        <v>1.5551999999999996E-2</v>
      </c>
      <c r="EJ10" s="273">
        <f t="shared" si="41"/>
        <v>3</v>
      </c>
      <c r="EK10" s="187">
        <f t="shared" si="42"/>
        <v>0.6</v>
      </c>
      <c r="EL10" s="154">
        <f t="shared" si="43"/>
        <v>0</v>
      </c>
      <c r="EM10" s="154">
        <f t="shared" si="44"/>
        <v>0</v>
      </c>
      <c r="EN10" s="160">
        <f t="shared" si="45"/>
        <v>0</v>
      </c>
      <c r="EO10" s="273">
        <f t="shared" si="46"/>
        <v>1</v>
      </c>
      <c r="EP10" s="187">
        <f t="shared" si="47"/>
        <v>1.5551999999999996E-2</v>
      </c>
      <c r="EQ10" s="273">
        <f t="shared" si="48"/>
        <v>3</v>
      </c>
      <c r="ER10" s="187">
        <f t="shared" si="49"/>
        <v>0.6</v>
      </c>
      <c r="ES10" s="154">
        <f t="shared" si="50"/>
        <v>0</v>
      </c>
      <c r="ET10" s="154">
        <f t="shared" si="51"/>
        <v>0</v>
      </c>
      <c r="EU10" s="160">
        <f t="shared" si="52"/>
        <v>0</v>
      </c>
      <c r="EV10" s="273">
        <f t="shared" si="53"/>
        <v>1</v>
      </c>
      <c r="EW10" s="187">
        <f t="shared" si="54"/>
        <v>1.5551999999999996E-2</v>
      </c>
      <c r="EX10" s="273">
        <f t="shared" si="55"/>
        <v>3</v>
      </c>
      <c r="EY10" s="187">
        <f t="shared" si="56"/>
        <v>0.6</v>
      </c>
      <c r="EZ10" s="154">
        <f t="shared" si="57"/>
        <v>0</v>
      </c>
      <c r="FA10" s="154">
        <f t="shared" si="58"/>
        <v>0</v>
      </c>
      <c r="FB10" s="160">
        <f t="shared" si="59"/>
        <v>0</v>
      </c>
      <c r="FC10" s="273">
        <f t="shared" si="60"/>
        <v>1</v>
      </c>
      <c r="FD10" s="187">
        <f t="shared" si="61"/>
        <v>1.5551999999999996E-2</v>
      </c>
      <c r="FE10" s="273">
        <f t="shared" si="62"/>
        <v>3</v>
      </c>
      <c r="FF10" s="187">
        <f t="shared" si="63"/>
        <v>0.6</v>
      </c>
      <c r="FG10" s="154">
        <f t="shared" si="64"/>
        <v>0</v>
      </c>
      <c r="FH10" s="154">
        <f t="shared" si="65"/>
        <v>0</v>
      </c>
      <c r="FI10" s="160">
        <f t="shared" si="66"/>
        <v>0</v>
      </c>
      <c r="FJ10" s="273">
        <f t="shared" si="67"/>
        <v>1</v>
      </c>
      <c r="FK10" s="187">
        <f t="shared" si="68"/>
        <v>1.5551999999999996E-2</v>
      </c>
      <c r="FL10" s="273">
        <f t="shared" si="69"/>
        <v>3</v>
      </c>
      <c r="FM10" s="187">
        <f t="shared" si="70"/>
        <v>0.6</v>
      </c>
      <c r="FN10" s="154">
        <f t="shared" si="71"/>
        <v>0</v>
      </c>
      <c r="FO10" s="154">
        <f t="shared" si="72"/>
        <v>0</v>
      </c>
      <c r="FP10" s="160">
        <f t="shared" si="73"/>
        <v>0</v>
      </c>
      <c r="FQ10" s="273">
        <f t="shared" si="74"/>
        <v>1</v>
      </c>
      <c r="FR10" s="187">
        <f t="shared" si="75"/>
        <v>1.5551999999999996E-2</v>
      </c>
      <c r="FS10" s="273">
        <f t="shared" si="76"/>
        <v>3</v>
      </c>
      <c r="FT10" s="187">
        <f t="shared" si="77"/>
        <v>0.6</v>
      </c>
      <c r="FU10" s="154">
        <f t="shared" si="78"/>
        <v>0</v>
      </c>
      <c r="FV10" s="154">
        <f t="shared" si="79"/>
        <v>0</v>
      </c>
      <c r="FW10" s="160">
        <f t="shared" si="80"/>
        <v>0</v>
      </c>
      <c r="FX10" s="273">
        <f t="shared" si="81"/>
        <v>1</v>
      </c>
      <c r="FY10" s="187">
        <f t="shared" si="82"/>
        <v>1.5551999999999996E-2</v>
      </c>
      <c r="FZ10" s="273">
        <f t="shared" si="83"/>
        <v>3</v>
      </c>
      <c r="GA10" s="187">
        <f t="shared" si="84"/>
        <v>0.6</v>
      </c>
      <c r="GB10" s="154">
        <f t="shared" si="85"/>
        <v>0</v>
      </c>
      <c r="GC10" s="154">
        <f t="shared" si="86"/>
        <v>0</v>
      </c>
      <c r="GD10" s="160">
        <f t="shared" si="87"/>
        <v>0</v>
      </c>
      <c r="GE10" s="273">
        <f t="shared" si="88"/>
        <v>1</v>
      </c>
      <c r="GF10" s="187">
        <f t="shared" si="89"/>
        <v>1.5551999999999996E-2</v>
      </c>
      <c r="GG10" s="273">
        <f t="shared" si="90"/>
        <v>3</v>
      </c>
      <c r="GH10" s="187">
        <f t="shared" si="91"/>
        <v>0.6</v>
      </c>
      <c r="GI10" s="187">
        <f t="shared" ref="GI10:GI61" si="101">IF(GH10&lt;0.6,0.6,GH10)</f>
        <v>0.6</v>
      </c>
      <c r="GJ10" s="157"/>
    </row>
    <row r="11" spans="1:193 1680:1680" ht="54" customHeight="1" x14ac:dyDescent="0.2">
      <c r="A11" s="148">
        <v>3</v>
      </c>
      <c r="B11" s="133" t="s">
        <v>604</v>
      </c>
      <c r="C11" s="133" t="s">
        <v>741</v>
      </c>
      <c r="D11" s="274" t="s">
        <v>206</v>
      </c>
      <c r="E11" s="133" t="s">
        <v>740</v>
      </c>
      <c r="F11" s="275" t="s">
        <v>220</v>
      </c>
      <c r="G11" s="133" t="s">
        <v>712</v>
      </c>
      <c r="H11" s="133" t="s">
        <v>173</v>
      </c>
      <c r="I11" s="132" t="s">
        <v>18</v>
      </c>
      <c r="J11" s="132" t="s">
        <v>54</v>
      </c>
      <c r="K11" s="132" t="s">
        <v>53</v>
      </c>
      <c r="L11" s="132" t="s">
        <v>53</v>
      </c>
      <c r="M11" s="132" t="s">
        <v>53</v>
      </c>
      <c r="N11" s="132" t="s">
        <v>53</v>
      </c>
      <c r="O11" s="132" t="s">
        <v>53</v>
      </c>
      <c r="P11" s="132" t="s">
        <v>53</v>
      </c>
      <c r="Q11" s="132" t="s">
        <v>53</v>
      </c>
      <c r="R11" s="132" t="s">
        <v>53</v>
      </c>
      <c r="S11" s="132" t="s">
        <v>54</v>
      </c>
      <c r="T11" s="132" t="s">
        <v>53</v>
      </c>
      <c r="U11" s="132" t="s">
        <v>54</v>
      </c>
      <c r="V11" s="132" t="s">
        <v>53</v>
      </c>
      <c r="W11" s="132" t="s">
        <v>53</v>
      </c>
      <c r="X11" s="132" t="s">
        <v>53</v>
      </c>
      <c r="Y11" s="132" t="s">
        <v>53</v>
      </c>
      <c r="Z11" s="132" t="s">
        <v>53</v>
      </c>
      <c r="AA11" s="132" t="s">
        <v>53</v>
      </c>
      <c r="AB11" s="132" t="s">
        <v>53</v>
      </c>
      <c r="AC11" s="155" t="str">
        <f t="shared" si="0"/>
        <v>1 - Muy Baja</v>
      </c>
      <c r="AD11" s="149">
        <f t="shared" si="1"/>
        <v>0.2</v>
      </c>
      <c r="AE11" s="155" t="str">
        <f t="shared" si="2"/>
        <v>3 - Moderado</v>
      </c>
      <c r="AF11" s="149">
        <f t="shared" si="3"/>
        <v>0.6</v>
      </c>
      <c r="AG11" s="156" t="str">
        <f t="shared" si="4"/>
        <v>MODERADO</v>
      </c>
      <c r="AH11" s="149">
        <f t="shared" si="5"/>
        <v>0.12</v>
      </c>
      <c r="AI11" s="133" t="s">
        <v>739</v>
      </c>
      <c r="AJ11" s="133" t="s">
        <v>601</v>
      </c>
      <c r="AK11" s="133" t="s">
        <v>738</v>
      </c>
      <c r="AL11" s="133" t="s">
        <v>737</v>
      </c>
      <c r="AM11" s="134" t="s">
        <v>35</v>
      </c>
      <c r="AN11" s="164" t="s">
        <v>45</v>
      </c>
      <c r="AO11" s="164" t="s">
        <v>50</v>
      </c>
      <c r="AP11" s="134" t="s">
        <v>52</v>
      </c>
      <c r="AQ11" s="134" t="s">
        <v>35</v>
      </c>
      <c r="AR11" s="164" t="s">
        <v>45</v>
      </c>
      <c r="AS11" s="164" t="s">
        <v>50</v>
      </c>
      <c r="AT11" s="134" t="s">
        <v>52</v>
      </c>
      <c r="AU11" s="134" t="s">
        <v>35</v>
      </c>
      <c r="AV11" s="164" t="s">
        <v>45</v>
      </c>
      <c r="AW11" s="164" t="s">
        <v>50</v>
      </c>
      <c r="AX11" s="134" t="s">
        <v>52</v>
      </c>
      <c r="AY11" s="134" t="s">
        <v>35</v>
      </c>
      <c r="AZ11" s="164" t="s">
        <v>45</v>
      </c>
      <c r="BA11" s="164" t="s">
        <v>50</v>
      </c>
      <c r="BB11" s="134" t="s">
        <v>52</v>
      </c>
      <c r="BC11" s="134"/>
      <c r="BD11" s="164"/>
      <c r="BE11" s="164"/>
      <c r="BF11" s="134"/>
      <c r="BG11" s="134"/>
      <c r="BH11" s="164"/>
      <c r="BI11" s="164"/>
      <c r="BJ11" s="134"/>
      <c r="BK11" s="134"/>
      <c r="BL11" s="164"/>
      <c r="BM11" s="164"/>
      <c r="BN11" s="134"/>
      <c r="BO11" s="134"/>
      <c r="BP11" s="164"/>
      <c r="BQ11" s="164"/>
      <c r="BR11" s="134"/>
      <c r="BS11" s="134"/>
      <c r="BT11" s="164"/>
      <c r="BU11" s="164"/>
      <c r="BV11" s="134"/>
      <c r="BW11" s="134"/>
      <c r="BX11" s="164"/>
      <c r="BY11" s="164"/>
      <c r="BZ11" s="134"/>
      <c r="CA11" s="134"/>
      <c r="CB11" s="164"/>
      <c r="CC11" s="164"/>
      <c r="CD11" s="134"/>
      <c r="CE11" s="134"/>
      <c r="CF11" s="164"/>
      <c r="CG11" s="164"/>
      <c r="CH11" s="134"/>
      <c r="CI11" s="164"/>
      <c r="CJ11" s="164"/>
      <c r="CK11" s="134"/>
      <c r="CL11" s="159" t="str">
        <f t="shared" si="6"/>
        <v>1 - Muy Baja</v>
      </c>
      <c r="CM11" s="165">
        <f t="shared" si="7"/>
        <v>2.5919999999999995E-2</v>
      </c>
      <c r="CN11" s="159" t="str">
        <f t="shared" si="8"/>
        <v>3 - Moderado</v>
      </c>
      <c r="CO11" s="165">
        <f t="shared" si="92"/>
        <v>0.6</v>
      </c>
      <c r="CP11" s="145" t="str">
        <f t="shared" si="9"/>
        <v>MODERADO</v>
      </c>
      <c r="CQ11" s="149">
        <f t="shared" si="93"/>
        <v>1.5551999999999996E-2</v>
      </c>
      <c r="CR11" s="188" t="s">
        <v>226</v>
      </c>
      <c r="CS11" s="145">
        <f t="shared" si="94"/>
        <v>3</v>
      </c>
      <c r="CT11" s="134"/>
      <c r="CU11" s="188" t="s">
        <v>611</v>
      </c>
      <c r="CV11" s="65" t="s">
        <v>1235</v>
      </c>
      <c r="CW11" s="158"/>
      <c r="CX11" s="160">
        <f t="shared" si="10"/>
        <v>3</v>
      </c>
      <c r="CY11" s="161">
        <f t="shared" si="95"/>
        <v>3</v>
      </c>
      <c r="CZ11" s="160" t="str">
        <f t="shared" si="96"/>
        <v>Moderado</v>
      </c>
      <c r="DA11" s="153">
        <f t="shared" si="97"/>
        <v>0.6</v>
      </c>
      <c r="DB11" s="154">
        <f t="shared" si="98"/>
        <v>0.15</v>
      </c>
      <c r="DC11" s="154">
        <f t="shared" si="11"/>
        <v>0.25</v>
      </c>
      <c r="DD11" s="160">
        <f t="shared" si="99"/>
        <v>0.4</v>
      </c>
      <c r="DE11" s="273">
        <f t="shared" si="12"/>
        <v>1</v>
      </c>
      <c r="DF11" s="187">
        <f t="shared" si="13"/>
        <v>0.12</v>
      </c>
      <c r="DG11" s="273">
        <f t="shared" si="100"/>
        <v>3</v>
      </c>
      <c r="DH11" s="273"/>
      <c r="DI11" s="187">
        <f t="shared" si="14"/>
        <v>0.6</v>
      </c>
      <c r="DJ11" s="154">
        <f t="shared" si="15"/>
        <v>0.15</v>
      </c>
      <c r="DK11" s="154">
        <f t="shared" si="16"/>
        <v>0.25</v>
      </c>
      <c r="DL11" s="160">
        <f t="shared" si="17"/>
        <v>0.4</v>
      </c>
      <c r="DM11" s="273">
        <f t="shared" si="18"/>
        <v>1</v>
      </c>
      <c r="DN11" s="187">
        <f t="shared" si="19"/>
        <v>7.1999999999999995E-2</v>
      </c>
      <c r="DO11" s="273">
        <f t="shared" si="20"/>
        <v>3</v>
      </c>
      <c r="DP11" s="187">
        <f t="shared" si="21"/>
        <v>0.6</v>
      </c>
      <c r="DQ11" s="154">
        <f t="shared" si="22"/>
        <v>0.15</v>
      </c>
      <c r="DR11" s="154">
        <f t="shared" si="23"/>
        <v>0.25</v>
      </c>
      <c r="DS11" s="160">
        <f t="shared" si="24"/>
        <v>0.4</v>
      </c>
      <c r="DT11" s="273">
        <f t="shared" si="25"/>
        <v>1</v>
      </c>
      <c r="DU11" s="187">
        <f t="shared" si="26"/>
        <v>4.3199999999999995E-2</v>
      </c>
      <c r="DV11" s="273">
        <f t="shared" si="27"/>
        <v>3</v>
      </c>
      <c r="DW11" s="187">
        <f t="shared" si="28"/>
        <v>0.6</v>
      </c>
      <c r="DX11" s="154">
        <f t="shared" si="29"/>
        <v>0.15</v>
      </c>
      <c r="DY11" s="154">
        <f t="shared" si="30"/>
        <v>0.25</v>
      </c>
      <c r="DZ11" s="160">
        <f t="shared" si="31"/>
        <v>0.4</v>
      </c>
      <c r="EA11" s="273">
        <f t="shared" si="32"/>
        <v>1</v>
      </c>
      <c r="EB11" s="187">
        <f t="shared" si="33"/>
        <v>2.5919999999999995E-2</v>
      </c>
      <c r="EC11" s="273">
        <f t="shared" si="34"/>
        <v>3</v>
      </c>
      <c r="ED11" s="187">
        <f t="shared" si="35"/>
        <v>0.6</v>
      </c>
      <c r="EE11" s="154">
        <f t="shared" si="36"/>
        <v>0</v>
      </c>
      <c r="EF11" s="154">
        <f t="shared" si="37"/>
        <v>0</v>
      </c>
      <c r="EG11" s="160">
        <f t="shared" si="38"/>
        <v>0</v>
      </c>
      <c r="EH11" s="273">
        <f t="shared" si="39"/>
        <v>1</v>
      </c>
      <c r="EI11" s="187">
        <f t="shared" si="40"/>
        <v>2.5919999999999995E-2</v>
      </c>
      <c r="EJ11" s="273">
        <f t="shared" si="41"/>
        <v>3</v>
      </c>
      <c r="EK11" s="187">
        <f t="shared" si="42"/>
        <v>0.6</v>
      </c>
      <c r="EL11" s="154">
        <f t="shared" si="43"/>
        <v>0</v>
      </c>
      <c r="EM11" s="154">
        <f t="shared" si="44"/>
        <v>0</v>
      </c>
      <c r="EN11" s="160">
        <f t="shared" si="45"/>
        <v>0</v>
      </c>
      <c r="EO11" s="273">
        <f t="shared" si="46"/>
        <v>1</v>
      </c>
      <c r="EP11" s="187">
        <f t="shared" si="47"/>
        <v>2.5919999999999995E-2</v>
      </c>
      <c r="EQ11" s="273">
        <f t="shared" si="48"/>
        <v>3</v>
      </c>
      <c r="ER11" s="187">
        <f t="shared" si="49"/>
        <v>0.6</v>
      </c>
      <c r="ES11" s="154">
        <f t="shared" si="50"/>
        <v>0</v>
      </c>
      <c r="ET11" s="154">
        <f t="shared" si="51"/>
        <v>0</v>
      </c>
      <c r="EU11" s="160">
        <f t="shared" si="52"/>
        <v>0</v>
      </c>
      <c r="EV11" s="273">
        <f t="shared" si="53"/>
        <v>1</v>
      </c>
      <c r="EW11" s="187">
        <f t="shared" si="54"/>
        <v>2.5919999999999995E-2</v>
      </c>
      <c r="EX11" s="273">
        <f t="shared" si="55"/>
        <v>3</v>
      </c>
      <c r="EY11" s="187">
        <f t="shared" si="56"/>
        <v>0.6</v>
      </c>
      <c r="EZ11" s="154">
        <f t="shared" si="57"/>
        <v>0</v>
      </c>
      <c r="FA11" s="154">
        <f t="shared" si="58"/>
        <v>0</v>
      </c>
      <c r="FB11" s="160">
        <f t="shared" si="59"/>
        <v>0</v>
      </c>
      <c r="FC11" s="273">
        <f t="shared" si="60"/>
        <v>1</v>
      </c>
      <c r="FD11" s="187">
        <f t="shared" si="61"/>
        <v>2.5919999999999995E-2</v>
      </c>
      <c r="FE11" s="273">
        <f t="shared" si="62"/>
        <v>3</v>
      </c>
      <c r="FF11" s="187">
        <f t="shared" si="63"/>
        <v>0.6</v>
      </c>
      <c r="FG11" s="154">
        <f t="shared" si="64"/>
        <v>0</v>
      </c>
      <c r="FH11" s="154">
        <f t="shared" si="65"/>
        <v>0</v>
      </c>
      <c r="FI11" s="160">
        <f t="shared" si="66"/>
        <v>0</v>
      </c>
      <c r="FJ11" s="273">
        <f t="shared" si="67"/>
        <v>1</v>
      </c>
      <c r="FK11" s="187">
        <f t="shared" si="68"/>
        <v>2.5919999999999995E-2</v>
      </c>
      <c r="FL11" s="273">
        <f t="shared" si="69"/>
        <v>3</v>
      </c>
      <c r="FM11" s="187">
        <f t="shared" si="70"/>
        <v>0.6</v>
      </c>
      <c r="FN11" s="154">
        <f t="shared" si="71"/>
        <v>0</v>
      </c>
      <c r="FO11" s="154">
        <f t="shared" si="72"/>
        <v>0</v>
      </c>
      <c r="FP11" s="160">
        <f t="shared" si="73"/>
        <v>0</v>
      </c>
      <c r="FQ11" s="273">
        <f t="shared" si="74"/>
        <v>1</v>
      </c>
      <c r="FR11" s="187">
        <f t="shared" si="75"/>
        <v>2.5919999999999995E-2</v>
      </c>
      <c r="FS11" s="273">
        <f t="shared" si="76"/>
        <v>3</v>
      </c>
      <c r="FT11" s="187">
        <f t="shared" si="77"/>
        <v>0.6</v>
      </c>
      <c r="FU11" s="154">
        <f t="shared" si="78"/>
        <v>0</v>
      </c>
      <c r="FV11" s="154">
        <f t="shared" si="79"/>
        <v>0</v>
      </c>
      <c r="FW11" s="160">
        <f t="shared" si="80"/>
        <v>0</v>
      </c>
      <c r="FX11" s="273">
        <f t="shared" si="81"/>
        <v>1</v>
      </c>
      <c r="FY11" s="187">
        <f t="shared" si="82"/>
        <v>2.5919999999999995E-2</v>
      </c>
      <c r="FZ11" s="273">
        <f t="shared" si="83"/>
        <v>3</v>
      </c>
      <c r="GA11" s="187">
        <f t="shared" si="84"/>
        <v>0.6</v>
      </c>
      <c r="GB11" s="154">
        <f t="shared" si="85"/>
        <v>0</v>
      </c>
      <c r="GC11" s="154">
        <f t="shared" si="86"/>
        <v>0</v>
      </c>
      <c r="GD11" s="160">
        <f t="shared" si="87"/>
        <v>0</v>
      </c>
      <c r="GE11" s="273">
        <f t="shared" si="88"/>
        <v>1</v>
      </c>
      <c r="GF11" s="187">
        <f t="shared" si="89"/>
        <v>2.5919999999999995E-2</v>
      </c>
      <c r="GG11" s="273">
        <f t="shared" si="90"/>
        <v>3</v>
      </c>
      <c r="GH11" s="187">
        <f t="shared" si="91"/>
        <v>0.6</v>
      </c>
      <c r="GI11" s="187">
        <f t="shared" si="101"/>
        <v>0.6</v>
      </c>
      <c r="GJ11" s="157"/>
    </row>
    <row r="12" spans="1:193 1680:1680" ht="37.799999999999997" customHeight="1" x14ac:dyDescent="0.2">
      <c r="A12" s="148">
        <v>4</v>
      </c>
      <c r="B12" s="133" t="s">
        <v>604</v>
      </c>
      <c r="C12" s="133" t="s">
        <v>736</v>
      </c>
      <c r="D12" s="274" t="s">
        <v>206</v>
      </c>
      <c r="E12" s="133" t="s">
        <v>204</v>
      </c>
      <c r="F12" s="275" t="s">
        <v>220</v>
      </c>
      <c r="G12" s="133" t="s">
        <v>496</v>
      </c>
      <c r="H12" s="133" t="s">
        <v>173</v>
      </c>
      <c r="I12" s="132" t="s">
        <v>20</v>
      </c>
      <c r="J12" s="132" t="s">
        <v>54</v>
      </c>
      <c r="K12" s="132" t="s">
        <v>53</v>
      </c>
      <c r="L12" s="132" t="s">
        <v>53</v>
      </c>
      <c r="M12" s="132" t="s">
        <v>53</v>
      </c>
      <c r="N12" s="132" t="s">
        <v>53</v>
      </c>
      <c r="O12" s="132" t="s">
        <v>53</v>
      </c>
      <c r="P12" s="132" t="s">
        <v>53</v>
      </c>
      <c r="Q12" s="132" t="s">
        <v>53</v>
      </c>
      <c r="R12" s="132" t="s">
        <v>53</v>
      </c>
      <c r="S12" s="132" t="s">
        <v>54</v>
      </c>
      <c r="T12" s="132" t="s">
        <v>53</v>
      </c>
      <c r="U12" s="132" t="s">
        <v>54</v>
      </c>
      <c r="V12" s="132" t="s">
        <v>53</v>
      </c>
      <c r="W12" s="132" t="s">
        <v>53</v>
      </c>
      <c r="X12" s="132" t="s">
        <v>53</v>
      </c>
      <c r="Y12" s="132" t="s">
        <v>53</v>
      </c>
      <c r="Z12" s="132" t="s">
        <v>53</v>
      </c>
      <c r="AA12" s="132" t="s">
        <v>53</v>
      </c>
      <c r="AB12" s="132" t="s">
        <v>53</v>
      </c>
      <c r="AC12" s="155" t="str">
        <f t="shared" si="0"/>
        <v>2 - Baja</v>
      </c>
      <c r="AD12" s="149">
        <f t="shared" si="1"/>
        <v>0.4</v>
      </c>
      <c r="AE12" s="155" t="str">
        <f t="shared" si="2"/>
        <v>3 - Moderado</v>
      </c>
      <c r="AF12" s="149">
        <f t="shared" si="3"/>
        <v>0.6</v>
      </c>
      <c r="AG12" s="156" t="str">
        <f t="shared" si="4"/>
        <v>MODERADO</v>
      </c>
      <c r="AH12" s="149">
        <f t="shared" si="5"/>
        <v>0.24</v>
      </c>
      <c r="AI12" s="133" t="s">
        <v>735</v>
      </c>
      <c r="AJ12" s="133" t="s">
        <v>601</v>
      </c>
      <c r="AK12" s="133" t="s">
        <v>732</v>
      </c>
      <c r="AL12" s="133" t="s">
        <v>731</v>
      </c>
      <c r="AM12" s="134" t="s">
        <v>35</v>
      </c>
      <c r="AN12" s="164" t="s">
        <v>45</v>
      </c>
      <c r="AO12" s="164" t="s">
        <v>50</v>
      </c>
      <c r="AP12" s="134" t="s">
        <v>52</v>
      </c>
      <c r="AQ12" s="134" t="s">
        <v>35</v>
      </c>
      <c r="AR12" s="164" t="s">
        <v>45</v>
      </c>
      <c r="AS12" s="164" t="s">
        <v>50</v>
      </c>
      <c r="AT12" s="134" t="s">
        <v>52</v>
      </c>
      <c r="AU12" s="134" t="s">
        <v>35</v>
      </c>
      <c r="AV12" s="164" t="s">
        <v>45</v>
      </c>
      <c r="AW12" s="164" t="s">
        <v>50</v>
      </c>
      <c r="AX12" s="134" t="s">
        <v>52</v>
      </c>
      <c r="AY12" s="134" t="s">
        <v>35</v>
      </c>
      <c r="AZ12" s="164" t="s">
        <v>45</v>
      </c>
      <c r="BA12" s="164" t="s">
        <v>50</v>
      </c>
      <c r="BB12" s="134" t="s">
        <v>52</v>
      </c>
      <c r="BC12" s="134" t="s">
        <v>35</v>
      </c>
      <c r="BD12" s="164" t="s">
        <v>45</v>
      </c>
      <c r="BE12" s="164" t="s">
        <v>50</v>
      </c>
      <c r="BF12" s="134" t="s">
        <v>52</v>
      </c>
      <c r="BG12" s="134" t="s">
        <v>35</v>
      </c>
      <c r="BH12" s="164" t="s">
        <v>45</v>
      </c>
      <c r="BI12" s="164" t="s">
        <v>50</v>
      </c>
      <c r="BJ12" s="134" t="s">
        <v>52</v>
      </c>
      <c r="BK12" s="134"/>
      <c r="BL12" s="164"/>
      <c r="BM12" s="164"/>
      <c r="BN12" s="134"/>
      <c r="BO12" s="134"/>
      <c r="BP12" s="164"/>
      <c r="BQ12" s="164"/>
      <c r="BR12" s="134"/>
      <c r="BS12" s="134"/>
      <c r="BT12" s="164"/>
      <c r="BU12" s="164"/>
      <c r="BV12" s="134"/>
      <c r="BW12" s="134"/>
      <c r="BX12" s="164"/>
      <c r="BY12" s="164"/>
      <c r="BZ12" s="134"/>
      <c r="CA12" s="134"/>
      <c r="CB12" s="164"/>
      <c r="CC12" s="164"/>
      <c r="CD12" s="134"/>
      <c r="CE12" s="134"/>
      <c r="CF12" s="164"/>
      <c r="CG12" s="164"/>
      <c r="CH12" s="134"/>
      <c r="CI12" s="164"/>
      <c r="CJ12" s="164"/>
      <c r="CK12" s="134"/>
      <c r="CL12" s="159" t="str">
        <f t="shared" si="6"/>
        <v>1 - Muy Baja</v>
      </c>
      <c r="CM12" s="165">
        <f t="shared" si="7"/>
        <v>1.8662399999999996E-2</v>
      </c>
      <c r="CN12" s="159" t="str">
        <f t="shared" si="8"/>
        <v>3 - Moderado</v>
      </c>
      <c r="CO12" s="165">
        <f t="shared" si="92"/>
        <v>0.6</v>
      </c>
      <c r="CP12" s="145" t="str">
        <f t="shared" si="9"/>
        <v>MODERADO</v>
      </c>
      <c r="CQ12" s="149">
        <f t="shared" si="93"/>
        <v>1.1197439999999998E-2</v>
      </c>
      <c r="CR12" s="188" t="s">
        <v>226</v>
      </c>
      <c r="CS12" s="145">
        <f t="shared" si="94"/>
        <v>3</v>
      </c>
      <c r="CT12" s="134"/>
      <c r="CU12" s="188" t="s">
        <v>611</v>
      </c>
      <c r="CV12" s="65" t="s">
        <v>1235</v>
      </c>
      <c r="CW12" s="158"/>
      <c r="CX12" s="160">
        <f t="shared" si="10"/>
        <v>3</v>
      </c>
      <c r="CY12" s="161">
        <f t="shared" si="95"/>
        <v>3</v>
      </c>
      <c r="CZ12" s="160" t="str">
        <f t="shared" si="96"/>
        <v>Moderado</v>
      </c>
      <c r="DA12" s="153">
        <f t="shared" si="97"/>
        <v>0.6</v>
      </c>
      <c r="DB12" s="154">
        <f t="shared" si="98"/>
        <v>0.15</v>
      </c>
      <c r="DC12" s="154">
        <f t="shared" si="11"/>
        <v>0.25</v>
      </c>
      <c r="DD12" s="160">
        <f t="shared" si="99"/>
        <v>0.4</v>
      </c>
      <c r="DE12" s="273">
        <f t="shared" si="12"/>
        <v>2</v>
      </c>
      <c r="DF12" s="187">
        <f t="shared" si="13"/>
        <v>0.24</v>
      </c>
      <c r="DG12" s="273">
        <f t="shared" si="100"/>
        <v>3</v>
      </c>
      <c r="DH12" s="273"/>
      <c r="DI12" s="187">
        <f t="shared" si="14"/>
        <v>0.6</v>
      </c>
      <c r="DJ12" s="154">
        <f t="shared" si="15"/>
        <v>0.15</v>
      </c>
      <c r="DK12" s="154">
        <f t="shared" si="16"/>
        <v>0.25</v>
      </c>
      <c r="DL12" s="160">
        <f t="shared" si="17"/>
        <v>0.4</v>
      </c>
      <c r="DM12" s="273">
        <f t="shared" si="18"/>
        <v>1</v>
      </c>
      <c r="DN12" s="187">
        <f t="shared" si="19"/>
        <v>0.14399999999999999</v>
      </c>
      <c r="DO12" s="273">
        <f t="shared" si="20"/>
        <v>3</v>
      </c>
      <c r="DP12" s="187">
        <f t="shared" si="21"/>
        <v>0.6</v>
      </c>
      <c r="DQ12" s="154">
        <f t="shared" si="22"/>
        <v>0.15</v>
      </c>
      <c r="DR12" s="154">
        <f t="shared" si="23"/>
        <v>0.25</v>
      </c>
      <c r="DS12" s="160">
        <f t="shared" si="24"/>
        <v>0.4</v>
      </c>
      <c r="DT12" s="273">
        <f t="shared" si="25"/>
        <v>1</v>
      </c>
      <c r="DU12" s="187">
        <f t="shared" si="26"/>
        <v>8.6399999999999991E-2</v>
      </c>
      <c r="DV12" s="273">
        <f t="shared" si="27"/>
        <v>3</v>
      </c>
      <c r="DW12" s="187">
        <f t="shared" si="28"/>
        <v>0.6</v>
      </c>
      <c r="DX12" s="154">
        <f t="shared" si="29"/>
        <v>0.15</v>
      </c>
      <c r="DY12" s="154">
        <f t="shared" si="30"/>
        <v>0.25</v>
      </c>
      <c r="DZ12" s="160">
        <f t="shared" si="31"/>
        <v>0.4</v>
      </c>
      <c r="EA12" s="273">
        <f t="shared" si="32"/>
        <v>1</v>
      </c>
      <c r="EB12" s="187">
        <f t="shared" si="33"/>
        <v>5.183999999999999E-2</v>
      </c>
      <c r="EC12" s="273">
        <f t="shared" si="34"/>
        <v>3</v>
      </c>
      <c r="ED12" s="187">
        <f t="shared" si="35"/>
        <v>0.6</v>
      </c>
      <c r="EE12" s="154">
        <f t="shared" si="36"/>
        <v>0.15</v>
      </c>
      <c r="EF12" s="154">
        <f t="shared" si="37"/>
        <v>0.25</v>
      </c>
      <c r="EG12" s="160">
        <f t="shared" si="38"/>
        <v>0.4</v>
      </c>
      <c r="EH12" s="273">
        <f t="shared" si="39"/>
        <v>1</v>
      </c>
      <c r="EI12" s="187">
        <f t="shared" si="40"/>
        <v>3.1103999999999993E-2</v>
      </c>
      <c r="EJ12" s="273">
        <f t="shared" si="41"/>
        <v>3</v>
      </c>
      <c r="EK12" s="187">
        <f t="shared" si="42"/>
        <v>0.6</v>
      </c>
      <c r="EL12" s="154">
        <f t="shared" si="43"/>
        <v>0.15</v>
      </c>
      <c r="EM12" s="154">
        <f t="shared" si="44"/>
        <v>0.25</v>
      </c>
      <c r="EN12" s="160">
        <f t="shared" si="45"/>
        <v>0.4</v>
      </c>
      <c r="EO12" s="273">
        <f t="shared" si="46"/>
        <v>1</v>
      </c>
      <c r="EP12" s="187">
        <f t="shared" si="47"/>
        <v>1.8662399999999996E-2</v>
      </c>
      <c r="EQ12" s="273">
        <f t="shared" si="48"/>
        <v>3</v>
      </c>
      <c r="ER12" s="187">
        <f t="shared" si="49"/>
        <v>0.6</v>
      </c>
      <c r="ES12" s="154">
        <f t="shared" si="50"/>
        <v>0</v>
      </c>
      <c r="ET12" s="154">
        <f t="shared" si="51"/>
        <v>0</v>
      </c>
      <c r="EU12" s="160">
        <f t="shared" si="52"/>
        <v>0</v>
      </c>
      <c r="EV12" s="273">
        <f t="shared" si="53"/>
        <v>1</v>
      </c>
      <c r="EW12" s="187">
        <f t="shared" si="54"/>
        <v>1.8662399999999996E-2</v>
      </c>
      <c r="EX12" s="273">
        <f t="shared" si="55"/>
        <v>3</v>
      </c>
      <c r="EY12" s="187">
        <f t="shared" si="56"/>
        <v>0.6</v>
      </c>
      <c r="EZ12" s="154">
        <f t="shared" si="57"/>
        <v>0</v>
      </c>
      <c r="FA12" s="154">
        <f t="shared" si="58"/>
        <v>0</v>
      </c>
      <c r="FB12" s="160">
        <f t="shared" si="59"/>
        <v>0</v>
      </c>
      <c r="FC12" s="273">
        <f t="shared" si="60"/>
        <v>1</v>
      </c>
      <c r="FD12" s="187">
        <f t="shared" si="61"/>
        <v>1.8662399999999996E-2</v>
      </c>
      <c r="FE12" s="273">
        <f t="shared" si="62"/>
        <v>3</v>
      </c>
      <c r="FF12" s="187">
        <f t="shared" si="63"/>
        <v>0.6</v>
      </c>
      <c r="FG12" s="154">
        <f t="shared" si="64"/>
        <v>0</v>
      </c>
      <c r="FH12" s="154">
        <f t="shared" si="65"/>
        <v>0</v>
      </c>
      <c r="FI12" s="160">
        <f t="shared" si="66"/>
        <v>0</v>
      </c>
      <c r="FJ12" s="273">
        <f t="shared" si="67"/>
        <v>1</v>
      </c>
      <c r="FK12" s="187">
        <f t="shared" si="68"/>
        <v>1.8662399999999996E-2</v>
      </c>
      <c r="FL12" s="273">
        <f t="shared" si="69"/>
        <v>3</v>
      </c>
      <c r="FM12" s="187">
        <f t="shared" si="70"/>
        <v>0.6</v>
      </c>
      <c r="FN12" s="154">
        <f t="shared" si="71"/>
        <v>0</v>
      </c>
      <c r="FO12" s="154">
        <f t="shared" si="72"/>
        <v>0</v>
      </c>
      <c r="FP12" s="160">
        <f t="shared" si="73"/>
        <v>0</v>
      </c>
      <c r="FQ12" s="273">
        <f t="shared" si="74"/>
        <v>1</v>
      </c>
      <c r="FR12" s="187">
        <f t="shared" si="75"/>
        <v>1.8662399999999996E-2</v>
      </c>
      <c r="FS12" s="273">
        <f t="shared" si="76"/>
        <v>3</v>
      </c>
      <c r="FT12" s="187">
        <f t="shared" si="77"/>
        <v>0.6</v>
      </c>
      <c r="FU12" s="154">
        <f t="shared" si="78"/>
        <v>0</v>
      </c>
      <c r="FV12" s="154">
        <f t="shared" si="79"/>
        <v>0</v>
      </c>
      <c r="FW12" s="160">
        <f t="shared" si="80"/>
        <v>0</v>
      </c>
      <c r="FX12" s="273">
        <f t="shared" si="81"/>
        <v>1</v>
      </c>
      <c r="FY12" s="187">
        <f t="shared" si="82"/>
        <v>1.8662399999999996E-2</v>
      </c>
      <c r="FZ12" s="273">
        <f t="shared" si="83"/>
        <v>3</v>
      </c>
      <c r="GA12" s="187">
        <f t="shared" si="84"/>
        <v>0.6</v>
      </c>
      <c r="GB12" s="154">
        <f t="shared" si="85"/>
        <v>0</v>
      </c>
      <c r="GC12" s="154">
        <f t="shared" si="86"/>
        <v>0</v>
      </c>
      <c r="GD12" s="160">
        <f t="shared" si="87"/>
        <v>0</v>
      </c>
      <c r="GE12" s="273">
        <f t="shared" si="88"/>
        <v>1</v>
      </c>
      <c r="GF12" s="187">
        <f t="shared" si="89"/>
        <v>1.8662399999999996E-2</v>
      </c>
      <c r="GG12" s="273">
        <f t="shared" si="90"/>
        <v>3</v>
      </c>
      <c r="GH12" s="187">
        <f t="shared" si="91"/>
        <v>0.6</v>
      </c>
      <c r="GI12" s="187">
        <f t="shared" si="101"/>
        <v>0.6</v>
      </c>
      <c r="GJ12" s="157"/>
    </row>
    <row r="13" spans="1:193 1680:1680" ht="37.799999999999997" customHeight="1" x14ac:dyDescent="0.2">
      <c r="A13" s="148">
        <v>5</v>
      </c>
      <c r="B13" s="133" t="s">
        <v>604</v>
      </c>
      <c r="C13" s="133" t="s">
        <v>734</v>
      </c>
      <c r="D13" s="274" t="s">
        <v>205</v>
      </c>
      <c r="E13" s="133" t="s">
        <v>500</v>
      </c>
      <c r="F13" s="275" t="s">
        <v>222</v>
      </c>
      <c r="G13" s="133" t="s">
        <v>496</v>
      </c>
      <c r="H13" s="133" t="s">
        <v>173</v>
      </c>
      <c r="I13" s="132" t="s">
        <v>22</v>
      </c>
      <c r="J13" s="132" t="s">
        <v>54</v>
      </c>
      <c r="K13" s="132" t="s">
        <v>53</v>
      </c>
      <c r="L13" s="132" t="s">
        <v>53</v>
      </c>
      <c r="M13" s="132" t="s">
        <v>53</v>
      </c>
      <c r="N13" s="132" t="s">
        <v>53</v>
      </c>
      <c r="O13" s="132" t="s">
        <v>53</v>
      </c>
      <c r="P13" s="132" t="s">
        <v>53</v>
      </c>
      <c r="Q13" s="132" t="s">
        <v>53</v>
      </c>
      <c r="R13" s="132" t="s">
        <v>53</v>
      </c>
      <c r="S13" s="132" t="s">
        <v>54</v>
      </c>
      <c r="T13" s="132" t="s">
        <v>53</v>
      </c>
      <c r="U13" s="132" t="s">
        <v>54</v>
      </c>
      <c r="V13" s="132" t="s">
        <v>53</v>
      </c>
      <c r="W13" s="132" t="s">
        <v>53</v>
      </c>
      <c r="X13" s="132" t="s">
        <v>53</v>
      </c>
      <c r="Y13" s="132" t="s">
        <v>53</v>
      </c>
      <c r="Z13" s="132" t="s">
        <v>53</v>
      </c>
      <c r="AA13" s="132" t="s">
        <v>53</v>
      </c>
      <c r="AB13" s="132" t="s">
        <v>53</v>
      </c>
      <c r="AC13" s="155" t="str">
        <f t="shared" si="0"/>
        <v>3 - Media</v>
      </c>
      <c r="AD13" s="149">
        <f t="shared" si="1"/>
        <v>0.6</v>
      </c>
      <c r="AE13" s="155" t="str">
        <f t="shared" si="2"/>
        <v>3 - Moderado</v>
      </c>
      <c r="AF13" s="149">
        <f t="shared" si="3"/>
        <v>0.6</v>
      </c>
      <c r="AG13" s="156" t="str">
        <f t="shared" si="4"/>
        <v>ALTO</v>
      </c>
      <c r="AH13" s="149">
        <f t="shared" si="5"/>
        <v>0.36</v>
      </c>
      <c r="AI13" s="133" t="s">
        <v>733</v>
      </c>
      <c r="AJ13" s="133" t="s">
        <v>601</v>
      </c>
      <c r="AK13" s="133" t="s">
        <v>732</v>
      </c>
      <c r="AL13" s="133" t="s">
        <v>731</v>
      </c>
      <c r="AM13" s="134" t="s">
        <v>35</v>
      </c>
      <c r="AN13" s="164" t="s">
        <v>45</v>
      </c>
      <c r="AO13" s="164" t="s">
        <v>50</v>
      </c>
      <c r="AP13" s="134" t="s">
        <v>52</v>
      </c>
      <c r="AQ13" s="134" t="s">
        <v>35</v>
      </c>
      <c r="AR13" s="164" t="s">
        <v>45</v>
      </c>
      <c r="AS13" s="164" t="s">
        <v>50</v>
      </c>
      <c r="AT13" s="134" t="s">
        <v>52</v>
      </c>
      <c r="AU13" s="134" t="s">
        <v>35</v>
      </c>
      <c r="AV13" s="164" t="s">
        <v>45</v>
      </c>
      <c r="AW13" s="164" t="s">
        <v>50</v>
      </c>
      <c r="AX13" s="134" t="s">
        <v>52</v>
      </c>
      <c r="AY13" s="134" t="s">
        <v>35</v>
      </c>
      <c r="AZ13" s="164" t="s">
        <v>45</v>
      </c>
      <c r="BA13" s="164" t="s">
        <v>50</v>
      </c>
      <c r="BB13" s="134" t="s">
        <v>52</v>
      </c>
      <c r="BC13" s="134" t="s">
        <v>35</v>
      </c>
      <c r="BD13" s="164" t="s">
        <v>45</v>
      </c>
      <c r="BE13" s="164" t="s">
        <v>50</v>
      </c>
      <c r="BF13" s="134" t="s">
        <v>52</v>
      </c>
      <c r="BG13" s="134" t="s">
        <v>35</v>
      </c>
      <c r="BH13" s="164" t="s">
        <v>45</v>
      </c>
      <c r="BI13" s="164" t="s">
        <v>50</v>
      </c>
      <c r="BJ13" s="134" t="s">
        <v>52</v>
      </c>
      <c r="BK13" s="134"/>
      <c r="BL13" s="164"/>
      <c r="BM13" s="164"/>
      <c r="BN13" s="134"/>
      <c r="BO13" s="134"/>
      <c r="BP13" s="164"/>
      <c r="BQ13" s="164"/>
      <c r="BR13" s="134"/>
      <c r="BS13" s="134"/>
      <c r="BT13" s="164"/>
      <c r="BU13" s="164"/>
      <c r="BV13" s="134"/>
      <c r="BW13" s="134"/>
      <c r="BX13" s="164"/>
      <c r="BY13" s="164"/>
      <c r="BZ13" s="134"/>
      <c r="CA13" s="134"/>
      <c r="CB13" s="164"/>
      <c r="CC13" s="164"/>
      <c r="CD13" s="134"/>
      <c r="CE13" s="134"/>
      <c r="CF13" s="164"/>
      <c r="CG13" s="164"/>
      <c r="CH13" s="134"/>
      <c r="CI13" s="164"/>
      <c r="CJ13" s="164"/>
      <c r="CK13" s="134"/>
      <c r="CL13" s="159" t="str">
        <f t="shared" si="6"/>
        <v>1 - Muy Baja</v>
      </c>
      <c r="CM13" s="165">
        <f t="shared" si="7"/>
        <v>2.7993599999999997E-2</v>
      </c>
      <c r="CN13" s="159" t="str">
        <f t="shared" si="8"/>
        <v>3 - Moderado</v>
      </c>
      <c r="CO13" s="165">
        <f t="shared" si="92"/>
        <v>0.6</v>
      </c>
      <c r="CP13" s="145" t="str">
        <f t="shared" si="9"/>
        <v>MODERADO</v>
      </c>
      <c r="CQ13" s="149">
        <f t="shared" si="93"/>
        <v>1.6796159999999997E-2</v>
      </c>
      <c r="CR13" s="188" t="s">
        <v>456</v>
      </c>
      <c r="CS13" s="145">
        <f t="shared" si="94"/>
        <v>3</v>
      </c>
      <c r="CT13" s="134"/>
      <c r="CU13" s="188" t="s">
        <v>611</v>
      </c>
      <c r="CV13" s="65" t="s">
        <v>1235</v>
      </c>
      <c r="CW13" s="158"/>
      <c r="CX13" s="160">
        <f t="shared" si="10"/>
        <v>3</v>
      </c>
      <c r="CY13" s="161">
        <f t="shared" si="95"/>
        <v>3</v>
      </c>
      <c r="CZ13" s="160" t="str">
        <f t="shared" si="96"/>
        <v>Moderado</v>
      </c>
      <c r="DA13" s="153">
        <f t="shared" si="97"/>
        <v>0.6</v>
      </c>
      <c r="DB13" s="154">
        <f t="shared" si="98"/>
        <v>0.15</v>
      </c>
      <c r="DC13" s="154">
        <f t="shared" si="11"/>
        <v>0.25</v>
      </c>
      <c r="DD13" s="160">
        <f t="shared" si="99"/>
        <v>0.4</v>
      </c>
      <c r="DE13" s="273">
        <f t="shared" si="12"/>
        <v>2</v>
      </c>
      <c r="DF13" s="187">
        <f t="shared" si="13"/>
        <v>0.36</v>
      </c>
      <c r="DG13" s="273">
        <f t="shared" si="100"/>
        <v>3</v>
      </c>
      <c r="DH13" s="273"/>
      <c r="DI13" s="187">
        <f t="shared" si="14"/>
        <v>0.6</v>
      </c>
      <c r="DJ13" s="154">
        <f t="shared" si="15"/>
        <v>0.15</v>
      </c>
      <c r="DK13" s="154">
        <f t="shared" si="16"/>
        <v>0.25</v>
      </c>
      <c r="DL13" s="160">
        <f t="shared" si="17"/>
        <v>0.4</v>
      </c>
      <c r="DM13" s="273">
        <f t="shared" si="18"/>
        <v>2</v>
      </c>
      <c r="DN13" s="187">
        <f t="shared" si="19"/>
        <v>0.216</v>
      </c>
      <c r="DO13" s="273">
        <f t="shared" si="20"/>
        <v>3</v>
      </c>
      <c r="DP13" s="187">
        <f t="shared" si="21"/>
        <v>0.6</v>
      </c>
      <c r="DQ13" s="154">
        <f t="shared" si="22"/>
        <v>0.15</v>
      </c>
      <c r="DR13" s="154">
        <f t="shared" si="23"/>
        <v>0.25</v>
      </c>
      <c r="DS13" s="160">
        <f t="shared" si="24"/>
        <v>0.4</v>
      </c>
      <c r="DT13" s="273">
        <f t="shared" si="25"/>
        <v>1</v>
      </c>
      <c r="DU13" s="187">
        <f t="shared" si="26"/>
        <v>0.12959999999999999</v>
      </c>
      <c r="DV13" s="273">
        <f t="shared" si="27"/>
        <v>3</v>
      </c>
      <c r="DW13" s="187">
        <f t="shared" si="28"/>
        <v>0.6</v>
      </c>
      <c r="DX13" s="154">
        <f t="shared" si="29"/>
        <v>0.15</v>
      </c>
      <c r="DY13" s="154">
        <f t="shared" si="30"/>
        <v>0.25</v>
      </c>
      <c r="DZ13" s="160">
        <f t="shared" si="31"/>
        <v>0.4</v>
      </c>
      <c r="EA13" s="273">
        <f t="shared" si="32"/>
        <v>1</v>
      </c>
      <c r="EB13" s="187">
        <f t="shared" si="33"/>
        <v>7.7759999999999996E-2</v>
      </c>
      <c r="EC13" s="273">
        <f t="shared" si="34"/>
        <v>3</v>
      </c>
      <c r="ED13" s="187">
        <f t="shared" si="35"/>
        <v>0.6</v>
      </c>
      <c r="EE13" s="154">
        <f t="shared" si="36"/>
        <v>0.15</v>
      </c>
      <c r="EF13" s="154">
        <f t="shared" si="37"/>
        <v>0.25</v>
      </c>
      <c r="EG13" s="160">
        <f t="shared" si="38"/>
        <v>0.4</v>
      </c>
      <c r="EH13" s="273">
        <f t="shared" si="39"/>
        <v>1</v>
      </c>
      <c r="EI13" s="187">
        <f t="shared" si="40"/>
        <v>4.6655999999999996E-2</v>
      </c>
      <c r="EJ13" s="273">
        <f t="shared" si="41"/>
        <v>3</v>
      </c>
      <c r="EK13" s="187">
        <f t="shared" si="42"/>
        <v>0.6</v>
      </c>
      <c r="EL13" s="154">
        <f t="shared" si="43"/>
        <v>0.15</v>
      </c>
      <c r="EM13" s="154">
        <f t="shared" si="44"/>
        <v>0.25</v>
      </c>
      <c r="EN13" s="160">
        <f t="shared" si="45"/>
        <v>0.4</v>
      </c>
      <c r="EO13" s="273">
        <f t="shared" si="46"/>
        <v>1</v>
      </c>
      <c r="EP13" s="187">
        <f t="shared" si="47"/>
        <v>2.7993599999999997E-2</v>
      </c>
      <c r="EQ13" s="273">
        <f t="shared" si="48"/>
        <v>3</v>
      </c>
      <c r="ER13" s="187">
        <f t="shared" si="49"/>
        <v>0.6</v>
      </c>
      <c r="ES13" s="154">
        <f t="shared" si="50"/>
        <v>0</v>
      </c>
      <c r="ET13" s="154">
        <f t="shared" si="51"/>
        <v>0</v>
      </c>
      <c r="EU13" s="160">
        <f t="shared" si="52"/>
        <v>0</v>
      </c>
      <c r="EV13" s="273">
        <f t="shared" si="53"/>
        <v>1</v>
      </c>
      <c r="EW13" s="187">
        <f t="shared" si="54"/>
        <v>2.7993599999999997E-2</v>
      </c>
      <c r="EX13" s="273">
        <f t="shared" si="55"/>
        <v>3</v>
      </c>
      <c r="EY13" s="187">
        <f t="shared" si="56"/>
        <v>0.6</v>
      </c>
      <c r="EZ13" s="154">
        <f t="shared" si="57"/>
        <v>0</v>
      </c>
      <c r="FA13" s="154">
        <f t="shared" si="58"/>
        <v>0</v>
      </c>
      <c r="FB13" s="160">
        <f t="shared" si="59"/>
        <v>0</v>
      </c>
      <c r="FC13" s="273">
        <f t="shared" si="60"/>
        <v>1</v>
      </c>
      <c r="FD13" s="187">
        <f t="shared" si="61"/>
        <v>2.7993599999999997E-2</v>
      </c>
      <c r="FE13" s="273">
        <f t="shared" si="62"/>
        <v>3</v>
      </c>
      <c r="FF13" s="187">
        <f t="shared" si="63"/>
        <v>0.6</v>
      </c>
      <c r="FG13" s="154">
        <f t="shared" si="64"/>
        <v>0</v>
      </c>
      <c r="FH13" s="154">
        <f t="shared" si="65"/>
        <v>0</v>
      </c>
      <c r="FI13" s="160">
        <f t="shared" si="66"/>
        <v>0</v>
      </c>
      <c r="FJ13" s="273">
        <f t="shared" si="67"/>
        <v>1</v>
      </c>
      <c r="FK13" s="187">
        <f t="shared" si="68"/>
        <v>2.7993599999999997E-2</v>
      </c>
      <c r="FL13" s="273">
        <f t="shared" si="69"/>
        <v>3</v>
      </c>
      <c r="FM13" s="187">
        <f t="shared" si="70"/>
        <v>0.6</v>
      </c>
      <c r="FN13" s="154">
        <f t="shared" si="71"/>
        <v>0</v>
      </c>
      <c r="FO13" s="154">
        <f t="shared" si="72"/>
        <v>0</v>
      </c>
      <c r="FP13" s="160">
        <f t="shared" si="73"/>
        <v>0</v>
      </c>
      <c r="FQ13" s="273">
        <f t="shared" si="74"/>
        <v>1</v>
      </c>
      <c r="FR13" s="187">
        <f t="shared" si="75"/>
        <v>2.7993599999999997E-2</v>
      </c>
      <c r="FS13" s="273">
        <f t="shared" si="76"/>
        <v>3</v>
      </c>
      <c r="FT13" s="187">
        <f t="shared" si="77"/>
        <v>0.6</v>
      </c>
      <c r="FU13" s="154">
        <f t="shared" si="78"/>
        <v>0</v>
      </c>
      <c r="FV13" s="154">
        <f t="shared" si="79"/>
        <v>0</v>
      </c>
      <c r="FW13" s="160">
        <f t="shared" si="80"/>
        <v>0</v>
      </c>
      <c r="FX13" s="273">
        <f t="shared" si="81"/>
        <v>1</v>
      </c>
      <c r="FY13" s="187">
        <f t="shared" si="82"/>
        <v>2.7993599999999997E-2</v>
      </c>
      <c r="FZ13" s="273">
        <f t="shared" si="83"/>
        <v>3</v>
      </c>
      <c r="GA13" s="187">
        <f t="shared" si="84"/>
        <v>0.6</v>
      </c>
      <c r="GB13" s="154">
        <f t="shared" si="85"/>
        <v>0</v>
      </c>
      <c r="GC13" s="154">
        <f t="shared" si="86"/>
        <v>0</v>
      </c>
      <c r="GD13" s="160">
        <f t="shared" si="87"/>
        <v>0</v>
      </c>
      <c r="GE13" s="273">
        <f t="shared" si="88"/>
        <v>1</v>
      </c>
      <c r="GF13" s="187">
        <f t="shared" si="89"/>
        <v>2.7993599999999997E-2</v>
      </c>
      <c r="GG13" s="273">
        <f t="shared" si="90"/>
        <v>3</v>
      </c>
      <c r="GH13" s="187">
        <f t="shared" si="91"/>
        <v>0.6</v>
      </c>
      <c r="GI13" s="187">
        <f t="shared" si="101"/>
        <v>0.6</v>
      </c>
      <c r="GJ13" s="157"/>
    </row>
    <row r="14" spans="1:193 1680:1680" ht="37.799999999999997" customHeight="1" x14ac:dyDescent="0.2">
      <c r="A14" s="148">
        <v>6</v>
      </c>
      <c r="B14" s="133" t="s">
        <v>604</v>
      </c>
      <c r="C14" s="133" t="s">
        <v>730</v>
      </c>
      <c r="D14" s="274" t="s">
        <v>206</v>
      </c>
      <c r="E14" s="133" t="s">
        <v>204</v>
      </c>
      <c r="F14" s="275" t="s">
        <v>5</v>
      </c>
      <c r="G14" s="133" t="s">
        <v>729</v>
      </c>
      <c r="H14" s="133" t="s">
        <v>173</v>
      </c>
      <c r="I14" s="132" t="s">
        <v>18</v>
      </c>
      <c r="J14" s="132" t="s">
        <v>54</v>
      </c>
      <c r="K14" s="132" t="s">
        <v>53</v>
      </c>
      <c r="L14" s="132" t="s">
        <v>53</v>
      </c>
      <c r="M14" s="132" t="s">
        <v>53</v>
      </c>
      <c r="N14" s="132" t="s">
        <v>53</v>
      </c>
      <c r="O14" s="132" t="s">
        <v>53</v>
      </c>
      <c r="P14" s="132" t="s">
        <v>53</v>
      </c>
      <c r="Q14" s="132" t="s">
        <v>53</v>
      </c>
      <c r="R14" s="132" t="s">
        <v>53</v>
      </c>
      <c r="S14" s="132" t="s">
        <v>54</v>
      </c>
      <c r="T14" s="132" t="s">
        <v>53</v>
      </c>
      <c r="U14" s="132" t="s">
        <v>54</v>
      </c>
      <c r="V14" s="132" t="s">
        <v>53</v>
      </c>
      <c r="W14" s="132" t="s">
        <v>53</v>
      </c>
      <c r="X14" s="132" t="s">
        <v>53</v>
      </c>
      <c r="Y14" s="132" t="s">
        <v>53</v>
      </c>
      <c r="Z14" s="132" t="s">
        <v>53</v>
      </c>
      <c r="AA14" s="132" t="s">
        <v>53</v>
      </c>
      <c r="AB14" s="132" t="s">
        <v>53</v>
      </c>
      <c r="AC14" s="155" t="str">
        <f t="shared" si="0"/>
        <v>1 - Muy Baja</v>
      </c>
      <c r="AD14" s="149">
        <f t="shared" si="1"/>
        <v>0.2</v>
      </c>
      <c r="AE14" s="155" t="str">
        <f t="shared" si="2"/>
        <v>3 - Moderado</v>
      </c>
      <c r="AF14" s="149">
        <f t="shared" si="3"/>
        <v>0.6</v>
      </c>
      <c r="AG14" s="156" t="str">
        <f t="shared" si="4"/>
        <v>MODERADO</v>
      </c>
      <c r="AH14" s="149">
        <f t="shared" si="5"/>
        <v>0.12</v>
      </c>
      <c r="AI14" s="133" t="s">
        <v>728</v>
      </c>
      <c r="AJ14" s="133" t="s">
        <v>601</v>
      </c>
      <c r="AK14" s="133" t="s">
        <v>727</v>
      </c>
      <c r="AL14" s="133" t="s">
        <v>726</v>
      </c>
      <c r="AM14" s="134" t="s">
        <v>35</v>
      </c>
      <c r="AN14" s="164" t="s">
        <v>45</v>
      </c>
      <c r="AO14" s="164" t="s">
        <v>50</v>
      </c>
      <c r="AP14" s="134" t="s">
        <v>52</v>
      </c>
      <c r="AQ14" s="134" t="s">
        <v>35</v>
      </c>
      <c r="AR14" s="164" t="s">
        <v>45</v>
      </c>
      <c r="AS14" s="164" t="s">
        <v>50</v>
      </c>
      <c r="AT14" s="134" t="s">
        <v>52</v>
      </c>
      <c r="AU14" s="134" t="s">
        <v>35</v>
      </c>
      <c r="AV14" s="164" t="s">
        <v>45</v>
      </c>
      <c r="AW14" s="164" t="s">
        <v>50</v>
      </c>
      <c r="AX14" s="134" t="s">
        <v>52</v>
      </c>
      <c r="AY14" s="134" t="s">
        <v>35</v>
      </c>
      <c r="AZ14" s="164" t="s">
        <v>45</v>
      </c>
      <c r="BA14" s="164" t="s">
        <v>50</v>
      </c>
      <c r="BB14" s="134" t="s">
        <v>52</v>
      </c>
      <c r="BC14" s="134" t="s">
        <v>35</v>
      </c>
      <c r="BD14" s="164" t="s">
        <v>45</v>
      </c>
      <c r="BE14" s="164" t="s">
        <v>50</v>
      </c>
      <c r="BF14" s="134" t="s">
        <v>52</v>
      </c>
      <c r="BG14" s="134"/>
      <c r="BH14" s="164"/>
      <c r="BI14" s="164"/>
      <c r="BJ14" s="134"/>
      <c r="BK14" s="134"/>
      <c r="BL14" s="164"/>
      <c r="BM14" s="164"/>
      <c r="BN14" s="134"/>
      <c r="BO14" s="134"/>
      <c r="BP14" s="164"/>
      <c r="BQ14" s="164"/>
      <c r="BR14" s="134"/>
      <c r="BS14" s="134"/>
      <c r="BT14" s="164"/>
      <c r="BU14" s="164"/>
      <c r="BV14" s="134"/>
      <c r="BW14" s="134"/>
      <c r="BX14" s="164"/>
      <c r="BY14" s="164"/>
      <c r="BZ14" s="134"/>
      <c r="CA14" s="134"/>
      <c r="CB14" s="164"/>
      <c r="CC14" s="164"/>
      <c r="CD14" s="134"/>
      <c r="CE14" s="134"/>
      <c r="CF14" s="164"/>
      <c r="CG14" s="164"/>
      <c r="CH14" s="134"/>
      <c r="CI14" s="164"/>
      <c r="CJ14" s="164"/>
      <c r="CK14" s="134"/>
      <c r="CL14" s="159" t="str">
        <f t="shared" si="6"/>
        <v>1 - Muy Baja</v>
      </c>
      <c r="CM14" s="165">
        <f t="shared" si="7"/>
        <v>1.5551999999999996E-2</v>
      </c>
      <c r="CN14" s="159" t="str">
        <f t="shared" si="8"/>
        <v>3 - Moderado</v>
      </c>
      <c r="CO14" s="165">
        <f t="shared" si="92"/>
        <v>0.6</v>
      </c>
      <c r="CP14" s="145" t="str">
        <f t="shared" si="9"/>
        <v>MODERADO</v>
      </c>
      <c r="CQ14" s="149">
        <f t="shared" si="93"/>
        <v>9.3311999999999978E-3</v>
      </c>
      <c r="CR14" s="188" t="s">
        <v>456</v>
      </c>
      <c r="CS14" s="145">
        <f t="shared" si="94"/>
        <v>3</v>
      </c>
      <c r="CT14" s="134"/>
      <c r="CU14" s="188" t="s">
        <v>611</v>
      </c>
      <c r="CV14" s="65" t="s">
        <v>1235</v>
      </c>
      <c r="CW14" s="158"/>
      <c r="CX14" s="160">
        <f t="shared" si="10"/>
        <v>3</v>
      </c>
      <c r="CY14" s="161">
        <f t="shared" si="95"/>
        <v>3</v>
      </c>
      <c r="CZ14" s="160" t="str">
        <f t="shared" si="96"/>
        <v>Moderado</v>
      </c>
      <c r="DA14" s="153">
        <f t="shared" si="97"/>
        <v>0.6</v>
      </c>
      <c r="DB14" s="154">
        <f t="shared" si="98"/>
        <v>0.15</v>
      </c>
      <c r="DC14" s="154">
        <f t="shared" si="11"/>
        <v>0.25</v>
      </c>
      <c r="DD14" s="160">
        <f t="shared" si="99"/>
        <v>0.4</v>
      </c>
      <c r="DE14" s="273">
        <f t="shared" si="12"/>
        <v>1</v>
      </c>
      <c r="DF14" s="187">
        <f t="shared" si="13"/>
        <v>0.12</v>
      </c>
      <c r="DG14" s="273">
        <f t="shared" si="100"/>
        <v>3</v>
      </c>
      <c r="DH14" s="273"/>
      <c r="DI14" s="187">
        <f t="shared" si="14"/>
        <v>0.6</v>
      </c>
      <c r="DJ14" s="154">
        <f t="shared" si="15"/>
        <v>0.15</v>
      </c>
      <c r="DK14" s="154">
        <f t="shared" si="16"/>
        <v>0.25</v>
      </c>
      <c r="DL14" s="160">
        <f t="shared" si="17"/>
        <v>0.4</v>
      </c>
      <c r="DM14" s="273">
        <f t="shared" si="18"/>
        <v>1</v>
      </c>
      <c r="DN14" s="187">
        <f t="shared" si="19"/>
        <v>7.1999999999999995E-2</v>
      </c>
      <c r="DO14" s="273">
        <f t="shared" si="20"/>
        <v>3</v>
      </c>
      <c r="DP14" s="187">
        <f t="shared" si="21"/>
        <v>0.6</v>
      </c>
      <c r="DQ14" s="154">
        <f t="shared" si="22"/>
        <v>0.15</v>
      </c>
      <c r="DR14" s="154">
        <f t="shared" si="23"/>
        <v>0.25</v>
      </c>
      <c r="DS14" s="160">
        <f t="shared" si="24"/>
        <v>0.4</v>
      </c>
      <c r="DT14" s="273">
        <f t="shared" si="25"/>
        <v>1</v>
      </c>
      <c r="DU14" s="187">
        <f t="shared" si="26"/>
        <v>4.3199999999999995E-2</v>
      </c>
      <c r="DV14" s="273">
        <f t="shared" si="27"/>
        <v>3</v>
      </c>
      <c r="DW14" s="187">
        <f t="shared" si="28"/>
        <v>0.6</v>
      </c>
      <c r="DX14" s="154">
        <f t="shared" si="29"/>
        <v>0.15</v>
      </c>
      <c r="DY14" s="154">
        <f t="shared" si="30"/>
        <v>0.25</v>
      </c>
      <c r="DZ14" s="160">
        <f t="shared" si="31"/>
        <v>0.4</v>
      </c>
      <c r="EA14" s="273">
        <f t="shared" si="32"/>
        <v>1</v>
      </c>
      <c r="EB14" s="187">
        <f t="shared" si="33"/>
        <v>2.5919999999999995E-2</v>
      </c>
      <c r="EC14" s="273">
        <f t="shared" si="34"/>
        <v>3</v>
      </c>
      <c r="ED14" s="187">
        <f t="shared" si="35"/>
        <v>0.6</v>
      </c>
      <c r="EE14" s="154">
        <f t="shared" si="36"/>
        <v>0.15</v>
      </c>
      <c r="EF14" s="154">
        <f t="shared" si="37"/>
        <v>0.25</v>
      </c>
      <c r="EG14" s="160">
        <f t="shared" si="38"/>
        <v>0.4</v>
      </c>
      <c r="EH14" s="273">
        <f t="shared" si="39"/>
        <v>1</v>
      </c>
      <c r="EI14" s="187">
        <f t="shared" si="40"/>
        <v>1.5551999999999996E-2</v>
      </c>
      <c r="EJ14" s="273">
        <f t="shared" si="41"/>
        <v>3</v>
      </c>
      <c r="EK14" s="187">
        <f t="shared" si="42"/>
        <v>0.6</v>
      </c>
      <c r="EL14" s="154">
        <f t="shared" si="43"/>
        <v>0</v>
      </c>
      <c r="EM14" s="154">
        <f t="shared" si="44"/>
        <v>0</v>
      </c>
      <c r="EN14" s="160">
        <f t="shared" si="45"/>
        <v>0</v>
      </c>
      <c r="EO14" s="273">
        <f t="shared" si="46"/>
        <v>1</v>
      </c>
      <c r="EP14" s="187">
        <f t="shared" si="47"/>
        <v>1.5551999999999996E-2</v>
      </c>
      <c r="EQ14" s="273">
        <f t="shared" si="48"/>
        <v>3</v>
      </c>
      <c r="ER14" s="187">
        <f t="shared" si="49"/>
        <v>0.6</v>
      </c>
      <c r="ES14" s="154">
        <f t="shared" si="50"/>
        <v>0</v>
      </c>
      <c r="ET14" s="154">
        <f t="shared" si="51"/>
        <v>0</v>
      </c>
      <c r="EU14" s="160">
        <f t="shared" si="52"/>
        <v>0</v>
      </c>
      <c r="EV14" s="273">
        <f t="shared" si="53"/>
        <v>1</v>
      </c>
      <c r="EW14" s="187">
        <f t="shared" si="54"/>
        <v>1.5551999999999996E-2</v>
      </c>
      <c r="EX14" s="273">
        <f t="shared" si="55"/>
        <v>3</v>
      </c>
      <c r="EY14" s="187">
        <f t="shared" si="56"/>
        <v>0.6</v>
      </c>
      <c r="EZ14" s="154">
        <f t="shared" si="57"/>
        <v>0</v>
      </c>
      <c r="FA14" s="154">
        <f t="shared" si="58"/>
        <v>0</v>
      </c>
      <c r="FB14" s="160">
        <f t="shared" si="59"/>
        <v>0</v>
      </c>
      <c r="FC14" s="273">
        <f t="shared" si="60"/>
        <v>1</v>
      </c>
      <c r="FD14" s="187">
        <f t="shared" si="61"/>
        <v>1.5551999999999996E-2</v>
      </c>
      <c r="FE14" s="273">
        <f t="shared" si="62"/>
        <v>3</v>
      </c>
      <c r="FF14" s="187">
        <f t="shared" si="63"/>
        <v>0.6</v>
      </c>
      <c r="FG14" s="154">
        <f t="shared" si="64"/>
        <v>0</v>
      </c>
      <c r="FH14" s="154">
        <f t="shared" si="65"/>
        <v>0</v>
      </c>
      <c r="FI14" s="160">
        <f t="shared" si="66"/>
        <v>0</v>
      </c>
      <c r="FJ14" s="273">
        <f t="shared" si="67"/>
        <v>1</v>
      </c>
      <c r="FK14" s="187">
        <f t="shared" si="68"/>
        <v>1.5551999999999996E-2</v>
      </c>
      <c r="FL14" s="273">
        <f t="shared" si="69"/>
        <v>3</v>
      </c>
      <c r="FM14" s="187">
        <f t="shared" si="70"/>
        <v>0.6</v>
      </c>
      <c r="FN14" s="154">
        <f t="shared" si="71"/>
        <v>0</v>
      </c>
      <c r="FO14" s="154">
        <f t="shared" si="72"/>
        <v>0</v>
      </c>
      <c r="FP14" s="160">
        <f t="shared" si="73"/>
        <v>0</v>
      </c>
      <c r="FQ14" s="273">
        <f t="shared" si="74"/>
        <v>1</v>
      </c>
      <c r="FR14" s="187">
        <f t="shared" si="75"/>
        <v>1.5551999999999996E-2</v>
      </c>
      <c r="FS14" s="273">
        <f t="shared" si="76"/>
        <v>3</v>
      </c>
      <c r="FT14" s="187">
        <f t="shared" si="77"/>
        <v>0.6</v>
      </c>
      <c r="FU14" s="154">
        <f t="shared" si="78"/>
        <v>0</v>
      </c>
      <c r="FV14" s="154">
        <f t="shared" si="79"/>
        <v>0</v>
      </c>
      <c r="FW14" s="160">
        <f t="shared" si="80"/>
        <v>0</v>
      </c>
      <c r="FX14" s="273">
        <f t="shared" si="81"/>
        <v>1</v>
      </c>
      <c r="FY14" s="187">
        <f t="shared" si="82"/>
        <v>1.5551999999999996E-2</v>
      </c>
      <c r="FZ14" s="273">
        <f t="shared" si="83"/>
        <v>3</v>
      </c>
      <c r="GA14" s="187">
        <f t="shared" si="84"/>
        <v>0.6</v>
      </c>
      <c r="GB14" s="154">
        <f t="shared" si="85"/>
        <v>0</v>
      </c>
      <c r="GC14" s="154">
        <f t="shared" si="86"/>
        <v>0</v>
      </c>
      <c r="GD14" s="160">
        <f t="shared" si="87"/>
        <v>0</v>
      </c>
      <c r="GE14" s="273">
        <f t="shared" si="88"/>
        <v>1</v>
      </c>
      <c r="GF14" s="187">
        <f t="shared" si="89"/>
        <v>1.5551999999999996E-2</v>
      </c>
      <c r="GG14" s="273">
        <f t="shared" si="90"/>
        <v>3</v>
      </c>
      <c r="GH14" s="187">
        <f t="shared" si="91"/>
        <v>0.6</v>
      </c>
      <c r="GI14" s="187">
        <f t="shared" si="101"/>
        <v>0.6</v>
      </c>
      <c r="GJ14" s="157"/>
    </row>
    <row r="15" spans="1:193 1680:1680" ht="37.799999999999997" customHeight="1" x14ac:dyDescent="0.2">
      <c r="A15" s="148">
        <v>7</v>
      </c>
      <c r="B15" s="133" t="s">
        <v>604</v>
      </c>
      <c r="C15" s="133" t="s">
        <v>725</v>
      </c>
      <c r="D15" s="274" t="s">
        <v>206</v>
      </c>
      <c r="E15" s="133" t="s">
        <v>204</v>
      </c>
      <c r="F15" s="275" t="s">
        <v>5</v>
      </c>
      <c r="G15" s="133" t="s">
        <v>712</v>
      </c>
      <c r="H15" s="133" t="s">
        <v>173</v>
      </c>
      <c r="I15" s="132" t="s">
        <v>20</v>
      </c>
      <c r="J15" s="132" t="s">
        <v>54</v>
      </c>
      <c r="K15" s="132" t="s">
        <v>53</v>
      </c>
      <c r="L15" s="132" t="s">
        <v>53</v>
      </c>
      <c r="M15" s="132" t="s">
        <v>53</v>
      </c>
      <c r="N15" s="132" t="s">
        <v>53</v>
      </c>
      <c r="O15" s="132" t="s">
        <v>53</v>
      </c>
      <c r="P15" s="132" t="s">
        <v>53</v>
      </c>
      <c r="Q15" s="132" t="s">
        <v>53</v>
      </c>
      <c r="R15" s="132" t="s">
        <v>53</v>
      </c>
      <c r="S15" s="132" t="s">
        <v>54</v>
      </c>
      <c r="T15" s="132" t="s">
        <v>53</v>
      </c>
      <c r="U15" s="132" t="s">
        <v>54</v>
      </c>
      <c r="V15" s="132" t="s">
        <v>53</v>
      </c>
      <c r="W15" s="132" t="s">
        <v>53</v>
      </c>
      <c r="X15" s="132" t="s">
        <v>53</v>
      </c>
      <c r="Y15" s="132" t="s">
        <v>53</v>
      </c>
      <c r="Z15" s="132" t="s">
        <v>53</v>
      </c>
      <c r="AA15" s="132" t="s">
        <v>53</v>
      </c>
      <c r="AB15" s="132" t="s">
        <v>53</v>
      </c>
      <c r="AC15" s="155" t="str">
        <f t="shared" si="0"/>
        <v>2 - Baja</v>
      </c>
      <c r="AD15" s="149">
        <f t="shared" si="1"/>
        <v>0.4</v>
      </c>
      <c r="AE15" s="155" t="str">
        <f t="shared" si="2"/>
        <v>3 - Moderado</v>
      </c>
      <c r="AF15" s="149">
        <f t="shared" si="3"/>
        <v>0.6</v>
      </c>
      <c r="AG15" s="156" t="str">
        <f t="shared" si="4"/>
        <v>MODERADO</v>
      </c>
      <c r="AH15" s="149">
        <f t="shared" si="5"/>
        <v>0.24</v>
      </c>
      <c r="AI15" s="133" t="s">
        <v>724</v>
      </c>
      <c r="AJ15" s="133" t="s">
        <v>601</v>
      </c>
      <c r="AK15" s="133" t="s">
        <v>723</v>
      </c>
      <c r="AL15" s="133" t="s">
        <v>722</v>
      </c>
      <c r="AM15" s="134" t="s">
        <v>35</v>
      </c>
      <c r="AN15" s="164" t="s">
        <v>45</v>
      </c>
      <c r="AO15" s="164" t="s">
        <v>50</v>
      </c>
      <c r="AP15" s="134" t="s">
        <v>52</v>
      </c>
      <c r="AQ15" s="134" t="s">
        <v>35</v>
      </c>
      <c r="AR15" s="164" t="s">
        <v>45</v>
      </c>
      <c r="AS15" s="164" t="s">
        <v>50</v>
      </c>
      <c r="AT15" s="134" t="s">
        <v>52</v>
      </c>
      <c r="AU15" s="134" t="s">
        <v>35</v>
      </c>
      <c r="AV15" s="164" t="s">
        <v>45</v>
      </c>
      <c r="AW15" s="164" t="s">
        <v>50</v>
      </c>
      <c r="AX15" s="134" t="s">
        <v>52</v>
      </c>
      <c r="AY15" s="134" t="s">
        <v>35</v>
      </c>
      <c r="AZ15" s="164" t="s">
        <v>45</v>
      </c>
      <c r="BA15" s="164" t="s">
        <v>50</v>
      </c>
      <c r="BB15" s="134" t="s">
        <v>52</v>
      </c>
      <c r="BC15" s="134" t="s">
        <v>35</v>
      </c>
      <c r="BD15" s="164" t="s">
        <v>45</v>
      </c>
      <c r="BE15" s="164" t="s">
        <v>50</v>
      </c>
      <c r="BF15" s="134" t="s">
        <v>52</v>
      </c>
      <c r="BG15" s="134" t="s">
        <v>35</v>
      </c>
      <c r="BH15" s="164" t="s">
        <v>45</v>
      </c>
      <c r="BI15" s="164" t="s">
        <v>50</v>
      </c>
      <c r="BJ15" s="134" t="s">
        <v>52</v>
      </c>
      <c r="BK15" s="134"/>
      <c r="BL15" s="164"/>
      <c r="BM15" s="164"/>
      <c r="BN15" s="134"/>
      <c r="BO15" s="134"/>
      <c r="BP15" s="164"/>
      <c r="BQ15" s="164"/>
      <c r="BR15" s="134"/>
      <c r="BS15" s="134"/>
      <c r="BT15" s="164"/>
      <c r="BU15" s="164"/>
      <c r="BV15" s="134"/>
      <c r="BW15" s="134"/>
      <c r="BX15" s="164"/>
      <c r="BY15" s="164"/>
      <c r="BZ15" s="134"/>
      <c r="CA15" s="134"/>
      <c r="CB15" s="164"/>
      <c r="CC15" s="164"/>
      <c r="CD15" s="134"/>
      <c r="CE15" s="134"/>
      <c r="CF15" s="164"/>
      <c r="CG15" s="164"/>
      <c r="CH15" s="134"/>
      <c r="CI15" s="164"/>
      <c r="CJ15" s="164"/>
      <c r="CK15" s="134"/>
      <c r="CL15" s="159" t="str">
        <f t="shared" si="6"/>
        <v>1 - Muy Baja</v>
      </c>
      <c r="CM15" s="165">
        <f t="shared" si="7"/>
        <v>1.8662399999999996E-2</v>
      </c>
      <c r="CN15" s="159" t="str">
        <f t="shared" si="8"/>
        <v>3 - Moderado</v>
      </c>
      <c r="CO15" s="165">
        <f t="shared" si="92"/>
        <v>0.6</v>
      </c>
      <c r="CP15" s="145" t="str">
        <f t="shared" si="9"/>
        <v>MODERADO</v>
      </c>
      <c r="CQ15" s="149">
        <f t="shared" si="93"/>
        <v>1.1197439999999998E-2</v>
      </c>
      <c r="CR15" s="188" t="s">
        <v>226</v>
      </c>
      <c r="CS15" s="145">
        <f t="shared" si="94"/>
        <v>3</v>
      </c>
      <c r="CT15" s="134"/>
      <c r="CU15" s="188" t="s">
        <v>611</v>
      </c>
      <c r="CV15" s="65" t="s">
        <v>1235</v>
      </c>
      <c r="CW15" s="158"/>
      <c r="CX15" s="160">
        <f t="shared" si="10"/>
        <v>3</v>
      </c>
      <c r="CY15" s="161">
        <f t="shared" si="95"/>
        <v>3</v>
      </c>
      <c r="CZ15" s="160" t="str">
        <f t="shared" si="96"/>
        <v>Moderado</v>
      </c>
      <c r="DA15" s="153">
        <f t="shared" si="97"/>
        <v>0.6</v>
      </c>
      <c r="DB15" s="154">
        <f t="shared" si="98"/>
        <v>0.15</v>
      </c>
      <c r="DC15" s="154">
        <f t="shared" si="11"/>
        <v>0.25</v>
      </c>
      <c r="DD15" s="160">
        <f t="shared" si="99"/>
        <v>0.4</v>
      </c>
      <c r="DE15" s="273">
        <f t="shared" si="12"/>
        <v>2</v>
      </c>
      <c r="DF15" s="187">
        <f t="shared" si="13"/>
        <v>0.24</v>
      </c>
      <c r="DG15" s="273">
        <f t="shared" si="100"/>
        <v>3</v>
      </c>
      <c r="DH15" s="273"/>
      <c r="DI15" s="187">
        <f t="shared" si="14"/>
        <v>0.6</v>
      </c>
      <c r="DJ15" s="154">
        <f t="shared" si="15"/>
        <v>0.15</v>
      </c>
      <c r="DK15" s="154">
        <f t="shared" si="16"/>
        <v>0.25</v>
      </c>
      <c r="DL15" s="160">
        <f t="shared" si="17"/>
        <v>0.4</v>
      </c>
      <c r="DM15" s="273">
        <f t="shared" si="18"/>
        <v>1</v>
      </c>
      <c r="DN15" s="187">
        <f t="shared" si="19"/>
        <v>0.14399999999999999</v>
      </c>
      <c r="DO15" s="273">
        <f t="shared" si="20"/>
        <v>3</v>
      </c>
      <c r="DP15" s="187">
        <f t="shared" si="21"/>
        <v>0.6</v>
      </c>
      <c r="DQ15" s="154">
        <f t="shared" si="22"/>
        <v>0.15</v>
      </c>
      <c r="DR15" s="154">
        <f t="shared" si="23"/>
        <v>0.25</v>
      </c>
      <c r="DS15" s="160">
        <f t="shared" si="24"/>
        <v>0.4</v>
      </c>
      <c r="DT15" s="273">
        <f t="shared" si="25"/>
        <v>1</v>
      </c>
      <c r="DU15" s="187">
        <f t="shared" si="26"/>
        <v>8.6399999999999991E-2</v>
      </c>
      <c r="DV15" s="273">
        <f t="shared" si="27"/>
        <v>3</v>
      </c>
      <c r="DW15" s="187">
        <f t="shared" si="28"/>
        <v>0.6</v>
      </c>
      <c r="DX15" s="154">
        <f t="shared" si="29"/>
        <v>0.15</v>
      </c>
      <c r="DY15" s="154">
        <f t="shared" si="30"/>
        <v>0.25</v>
      </c>
      <c r="DZ15" s="160">
        <f t="shared" si="31"/>
        <v>0.4</v>
      </c>
      <c r="EA15" s="273">
        <f t="shared" si="32"/>
        <v>1</v>
      </c>
      <c r="EB15" s="187">
        <f t="shared" si="33"/>
        <v>5.183999999999999E-2</v>
      </c>
      <c r="EC15" s="273">
        <f t="shared" si="34"/>
        <v>3</v>
      </c>
      <c r="ED15" s="187">
        <f t="shared" si="35"/>
        <v>0.6</v>
      </c>
      <c r="EE15" s="154">
        <f t="shared" si="36"/>
        <v>0.15</v>
      </c>
      <c r="EF15" s="154">
        <f t="shared" si="37"/>
        <v>0.25</v>
      </c>
      <c r="EG15" s="160">
        <f t="shared" si="38"/>
        <v>0.4</v>
      </c>
      <c r="EH15" s="273">
        <f t="shared" si="39"/>
        <v>1</v>
      </c>
      <c r="EI15" s="187">
        <f t="shared" si="40"/>
        <v>3.1103999999999993E-2</v>
      </c>
      <c r="EJ15" s="273">
        <f t="shared" si="41"/>
        <v>3</v>
      </c>
      <c r="EK15" s="187">
        <f t="shared" si="42"/>
        <v>0.6</v>
      </c>
      <c r="EL15" s="154">
        <f t="shared" si="43"/>
        <v>0.15</v>
      </c>
      <c r="EM15" s="154">
        <f t="shared" si="44"/>
        <v>0.25</v>
      </c>
      <c r="EN15" s="160">
        <f t="shared" si="45"/>
        <v>0.4</v>
      </c>
      <c r="EO15" s="273">
        <f t="shared" si="46"/>
        <v>1</v>
      </c>
      <c r="EP15" s="187">
        <f t="shared" si="47"/>
        <v>1.8662399999999996E-2</v>
      </c>
      <c r="EQ15" s="273">
        <f t="shared" si="48"/>
        <v>3</v>
      </c>
      <c r="ER15" s="187">
        <f t="shared" si="49"/>
        <v>0.6</v>
      </c>
      <c r="ES15" s="154">
        <f t="shared" si="50"/>
        <v>0</v>
      </c>
      <c r="ET15" s="154">
        <f t="shared" si="51"/>
        <v>0</v>
      </c>
      <c r="EU15" s="160">
        <f t="shared" si="52"/>
        <v>0</v>
      </c>
      <c r="EV15" s="273">
        <f t="shared" si="53"/>
        <v>1</v>
      </c>
      <c r="EW15" s="187">
        <f t="shared" si="54"/>
        <v>1.8662399999999996E-2</v>
      </c>
      <c r="EX15" s="273">
        <f t="shared" si="55"/>
        <v>3</v>
      </c>
      <c r="EY15" s="187">
        <f t="shared" si="56"/>
        <v>0.6</v>
      </c>
      <c r="EZ15" s="154">
        <f t="shared" si="57"/>
        <v>0</v>
      </c>
      <c r="FA15" s="154">
        <f t="shared" si="58"/>
        <v>0</v>
      </c>
      <c r="FB15" s="160">
        <f t="shared" si="59"/>
        <v>0</v>
      </c>
      <c r="FC15" s="273">
        <f t="shared" si="60"/>
        <v>1</v>
      </c>
      <c r="FD15" s="187">
        <f t="shared" si="61"/>
        <v>1.8662399999999996E-2</v>
      </c>
      <c r="FE15" s="273">
        <f t="shared" si="62"/>
        <v>3</v>
      </c>
      <c r="FF15" s="187">
        <f t="shared" si="63"/>
        <v>0.6</v>
      </c>
      <c r="FG15" s="154">
        <f t="shared" si="64"/>
        <v>0</v>
      </c>
      <c r="FH15" s="154">
        <f t="shared" si="65"/>
        <v>0</v>
      </c>
      <c r="FI15" s="160">
        <f t="shared" si="66"/>
        <v>0</v>
      </c>
      <c r="FJ15" s="273">
        <f t="shared" si="67"/>
        <v>1</v>
      </c>
      <c r="FK15" s="187">
        <f t="shared" si="68"/>
        <v>1.8662399999999996E-2</v>
      </c>
      <c r="FL15" s="273">
        <f t="shared" si="69"/>
        <v>3</v>
      </c>
      <c r="FM15" s="187">
        <f t="shared" si="70"/>
        <v>0.6</v>
      </c>
      <c r="FN15" s="154">
        <f t="shared" si="71"/>
        <v>0</v>
      </c>
      <c r="FO15" s="154">
        <f t="shared" si="72"/>
        <v>0</v>
      </c>
      <c r="FP15" s="160">
        <f t="shared" si="73"/>
        <v>0</v>
      </c>
      <c r="FQ15" s="273">
        <f t="shared" si="74"/>
        <v>1</v>
      </c>
      <c r="FR15" s="187">
        <f t="shared" si="75"/>
        <v>1.8662399999999996E-2</v>
      </c>
      <c r="FS15" s="273">
        <f t="shared" si="76"/>
        <v>3</v>
      </c>
      <c r="FT15" s="187">
        <f t="shared" si="77"/>
        <v>0.6</v>
      </c>
      <c r="FU15" s="154">
        <f t="shared" si="78"/>
        <v>0</v>
      </c>
      <c r="FV15" s="154">
        <f t="shared" si="79"/>
        <v>0</v>
      </c>
      <c r="FW15" s="160">
        <f t="shared" si="80"/>
        <v>0</v>
      </c>
      <c r="FX15" s="273">
        <f t="shared" si="81"/>
        <v>1</v>
      </c>
      <c r="FY15" s="187">
        <f t="shared" si="82"/>
        <v>1.8662399999999996E-2</v>
      </c>
      <c r="FZ15" s="273">
        <f t="shared" si="83"/>
        <v>3</v>
      </c>
      <c r="GA15" s="187">
        <f t="shared" si="84"/>
        <v>0.6</v>
      </c>
      <c r="GB15" s="154">
        <f t="shared" si="85"/>
        <v>0</v>
      </c>
      <c r="GC15" s="154">
        <f t="shared" si="86"/>
        <v>0</v>
      </c>
      <c r="GD15" s="160">
        <f t="shared" si="87"/>
        <v>0</v>
      </c>
      <c r="GE15" s="273">
        <f t="shared" si="88"/>
        <v>1</v>
      </c>
      <c r="GF15" s="187">
        <f t="shared" si="89"/>
        <v>1.8662399999999996E-2</v>
      </c>
      <c r="GG15" s="273">
        <f t="shared" si="90"/>
        <v>3</v>
      </c>
      <c r="GH15" s="187">
        <f t="shared" si="91"/>
        <v>0.6</v>
      </c>
      <c r="GI15" s="187">
        <f t="shared" si="101"/>
        <v>0.6</v>
      </c>
      <c r="GJ15" s="157"/>
    </row>
    <row r="16" spans="1:193 1680:1680" ht="37.799999999999997" customHeight="1" x14ac:dyDescent="0.2">
      <c r="A16" s="148">
        <v>8</v>
      </c>
      <c r="B16" s="133" t="s">
        <v>604</v>
      </c>
      <c r="C16" s="133" t="s">
        <v>721</v>
      </c>
      <c r="D16" s="274" t="s">
        <v>205</v>
      </c>
      <c r="E16" s="133" t="s">
        <v>500</v>
      </c>
      <c r="F16" s="275" t="s">
        <v>222</v>
      </c>
      <c r="G16" s="133" t="s">
        <v>712</v>
      </c>
      <c r="H16" s="133" t="s">
        <v>173</v>
      </c>
      <c r="I16" s="132" t="s">
        <v>20</v>
      </c>
      <c r="J16" s="132" t="s">
        <v>54</v>
      </c>
      <c r="K16" s="132" t="s">
        <v>53</v>
      </c>
      <c r="L16" s="132" t="s">
        <v>53</v>
      </c>
      <c r="M16" s="132" t="s">
        <v>53</v>
      </c>
      <c r="N16" s="132" t="s">
        <v>53</v>
      </c>
      <c r="O16" s="132" t="s">
        <v>53</v>
      </c>
      <c r="P16" s="132" t="s">
        <v>53</v>
      </c>
      <c r="Q16" s="132" t="s">
        <v>53</v>
      </c>
      <c r="R16" s="132" t="s">
        <v>53</v>
      </c>
      <c r="S16" s="132" t="s">
        <v>54</v>
      </c>
      <c r="T16" s="132" t="s">
        <v>53</v>
      </c>
      <c r="U16" s="132" t="s">
        <v>54</v>
      </c>
      <c r="V16" s="132" t="s">
        <v>53</v>
      </c>
      <c r="W16" s="132" t="s">
        <v>53</v>
      </c>
      <c r="X16" s="132" t="s">
        <v>53</v>
      </c>
      <c r="Y16" s="132" t="s">
        <v>53</v>
      </c>
      <c r="Z16" s="132" t="s">
        <v>53</v>
      </c>
      <c r="AA16" s="132" t="s">
        <v>53</v>
      </c>
      <c r="AB16" s="132" t="s">
        <v>53</v>
      </c>
      <c r="AC16" s="155" t="str">
        <f t="shared" si="0"/>
        <v>2 - Baja</v>
      </c>
      <c r="AD16" s="149">
        <f t="shared" si="1"/>
        <v>0.4</v>
      </c>
      <c r="AE16" s="155" t="str">
        <f t="shared" si="2"/>
        <v>3 - Moderado</v>
      </c>
      <c r="AF16" s="149">
        <f t="shared" si="3"/>
        <v>0.6</v>
      </c>
      <c r="AG16" s="156" t="str">
        <f t="shared" si="4"/>
        <v>MODERADO</v>
      </c>
      <c r="AH16" s="149">
        <f t="shared" si="5"/>
        <v>0.24</v>
      </c>
      <c r="AI16" s="133" t="s">
        <v>720</v>
      </c>
      <c r="AJ16" s="133" t="s">
        <v>601</v>
      </c>
      <c r="AK16" s="133" t="s">
        <v>719</v>
      </c>
      <c r="AL16" s="133" t="s">
        <v>718</v>
      </c>
      <c r="AM16" s="134" t="s">
        <v>35</v>
      </c>
      <c r="AN16" s="164" t="s">
        <v>45</v>
      </c>
      <c r="AO16" s="164" t="s">
        <v>50</v>
      </c>
      <c r="AP16" s="134" t="s">
        <v>52</v>
      </c>
      <c r="AQ16" s="134" t="s">
        <v>35</v>
      </c>
      <c r="AR16" s="164" t="s">
        <v>45</v>
      </c>
      <c r="AS16" s="164" t="s">
        <v>50</v>
      </c>
      <c r="AT16" s="134" t="s">
        <v>52</v>
      </c>
      <c r="AU16" s="134" t="s">
        <v>35</v>
      </c>
      <c r="AV16" s="164" t="s">
        <v>45</v>
      </c>
      <c r="AW16" s="164" t="s">
        <v>50</v>
      </c>
      <c r="AX16" s="134" t="s">
        <v>52</v>
      </c>
      <c r="AY16" s="134" t="s">
        <v>35</v>
      </c>
      <c r="AZ16" s="164" t="s">
        <v>45</v>
      </c>
      <c r="BA16" s="164" t="s">
        <v>50</v>
      </c>
      <c r="BB16" s="134" t="s">
        <v>52</v>
      </c>
      <c r="BC16" s="134" t="s">
        <v>35</v>
      </c>
      <c r="BD16" s="164" t="s">
        <v>45</v>
      </c>
      <c r="BE16" s="164" t="s">
        <v>50</v>
      </c>
      <c r="BF16" s="134" t="s">
        <v>52</v>
      </c>
      <c r="BG16" s="134" t="s">
        <v>35</v>
      </c>
      <c r="BH16" s="164" t="s">
        <v>45</v>
      </c>
      <c r="BI16" s="164" t="s">
        <v>50</v>
      </c>
      <c r="BJ16" s="134" t="s">
        <v>52</v>
      </c>
      <c r="BK16" s="134"/>
      <c r="BL16" s="164"/>
      <c r="BM16" s="164"/>
      <c r="BN16" s="134"/>
      <c r="BO16" s="134"/>
      <c r="BP16" s="164"/>
      <c r="BQ16" s="164"/>
      <c r="BR16" s="134"/>
      <c r="BS16" s="134"/>
      <c r="BT16" s="164"/>
      <c r="BU16" s="164"/>
      <c r="BV16" s="134"/>
      <c r="BW16" s="134"/>
      <c r="BX16" s="164"/>
      <c r="BY16" s="164"/>
      <c r="BZ16" s="134"/>
      <c r="CA16" s="134"/>
      <c r="CB16" s="164"/>
      <c r="CC16" s="164"/>
      <c r="CD16" s="134"/>
      <c r="CE16" s="134"/>
      <c r="CF16" s="164"/>
      <c r="CG16" s="164"/>
      <c r="CH16" s="134"/>
      <c r="CI16" s="164"/>
      <c r="CJ16" s="164"/>
      <c r="CK16" s="134"/>
      <c r="CL16" s="159" t="str">
        <f t="shared" si="6"/>
        <v>1 - Muy Baja</v>
      </c>
      <c r="CM16" s="165">
        <f t="shared" si="7"/>
        <v>1.8662399999999996E-2</v>
      </c>
      <c r="CN16" s="159" t="str">
        <f t="shared" si="8"/>
        <v>3 - Moderado</v>
      </c>
      <c r="CO16" s="165">
        <f t="shared" si="92"/>
        <v>0.6</v>
      </c>
      <c r="CP16" s="145" t="str">
        <f t="shared" si="9"/>
        <v>MODERADO</v>
      </c>
      <c r="CQ16" s="149">
        <f t="shared" si="93"/>
        <v>1.1197439999999998E-2</v>
      </c>
      <c r="CR16" s="188" t="s">
        <v>456</v>
      </c>
      <c r="CS16" s="145">
        <f t="shared" si="94"/>
        <v>3</v>
      </c>
      <c r="CT16" s="134"/>
      <c r="CU16" s="188" t="s">
        <v>611</v>
      </c>
      <c r="CV16" s="65" t="s">
        <v>1235</v>
      </c>
      <c r="CW16" s="158"/>
      <c r="CX16" s="160">
        <f t="shared" si="10"/>
        <v>3</v>
      </c>
      <c r="CY16" s="161">
        <f t="shared" si="95"/>
        <v>3</v>
      </c>
      <c r="CZ16" s="160" t="str">
        <f t="shared" si="96"/>
        <v>Moderado</v>
      </c>
      <c r="DA16" s="153">
        <f t="shared" si="97"/>
        <v>0.6</v>
      </c>
      <c r="DB16" s="154">
        <f t="shared" si="98"/>
        <v>0.15</v>
      </c>
      <c r="DC16" s="154">
        <f t="shared" si="11"/>
        <v>0.25</v>
      </c>
      <c r="DD16" s="160">
        <f t="shared" si="99"/>
        <v>0.4</v>
      </c>
      <c r="DE16" s="273">
        <f t="shared" si="12"/>
        <v>2</v>
      </c>
      <c r="DF16" s="187">
        <f t="shared" si="13"/>
        <v>0.24</v>
      </c>
      <c r="DG16" s="273">
        <f t="shared" si="100"/>
        <v>3</v>
      </c>
      <c r="DH16" s="273"/>
      <c r="DI16" s="187">
        <f t="shared" si="14"/>
        <v>0.6</v>
      </c>
      <c r="DJ16" s="154">
        <f t="shared" si="15"/>
        <v>0.15</v>
      </c>
      <c r="DK16" s="154">
        <f t="shared" si="16"/>
        <v>0.25</v>
      </c>
      <c r="DL16" s="160">
        <f t="shared" si="17"/>
        <v>0.4</v>
      </c>
      <c r="DM16" s="273">
        <f t="shared" si="18"/>
        <v>1</v>
      </c>
      <c r="DN16" s="187">
        <f t="shared" si="19"/>
        <v>0.14399999999999999</v>
      </c>
      <c r="DO16" s="273">
        <f t="shared" si="20"/>
        <v>3</v>
      </c>
      <c r="DP16" s="187">
        <f t="shared" si="21"/>
        <v>0.6</v>
      </c>
      <c r="DQ16" s="154">
        <f t="shared" si="22"/>
        <v>0.15</v>
      </c>
      <c r="DR16" s="154">
        <f t="shared" si="23"/>
        <v>0.25</v>
      </c>
      <c r="DS16" s="160">
        <f t="shared" si="24"/>
        <v>0.4</v>
      </c>
      <c r="DT16" s="273">
        <f t="shared" si="25"/>
        <v>1</v>
      </c>
      <c r="DU16" s="187">
        <f t="shared" si="26"/>
        <v>8.6399999999999991E-2</v>
      </c>
      <c r="DV16" s="273">
        <f t="shared" si="27"/>
        <v>3</v>
      </c>
      <c r="DW16" s="187">
        <f t="shared" si="28"/>
        <v>0.6</v>
      </c>
      <c r="DX16" s="154">
        <f t="shared" si="29"/>
        <v>0.15</v>
      </c>
      <c r="DY16" s="154">
        <f t="shared" si="30"/>
        <v>0.25</v>
      </c>
      <c r="DZ16" s="160">
        <f t="shared" si="31"/>
        <v>0.4</v>
      </c>
      <c r="EA16" s="273">
        <f t="shared" si="32"/>
        <v>1</v>
      </c>
      <c r="EB16" s="187">
        <f t="shared" si="33"/>
        <v>5.183999999999999E-2</v>
      </c>
      <c r="EC16" s="273">
        <f t="shared" si="34"/>
        <v>3</v>
      </c>
      <c r="ED16" s="187">
        <f t="shared" si="35"/>
        <v>0.6</v>
      </c>
      <c r="EE16" s="154">
        <f t="shared" si="36"/>
        <v>0.15</v>
      </c>
      <c r="EF16" s="154">
        <f t="shared" si="37"/>
        <v>0.25</v>
      </c>
      <c r="EG16" s="160">
        <f t="shared" si="38"/>
        <v>0.4</v>
      </c>
      <c r="EH16" s="273">
        <f t="shared" si="39"/>
        <v>1</v>
      </c>
      <c r="EI16" s="187">
        <f t="shared" si="40"/>
        <v>3.1103999999999993E-2</v>
      </c>
      <c r="EJ16" s="273">
        <f t="shared" si="41"/>
        <v>3</v>
      </c>
      <c r="EK16" s="187">
        <f t="shared" si="42"/>
        <v>0.6</v>
      </c>
      <c r="EL16" s="154">
        <f t="shared" si="43"/>
        <v>0.15</v>
      </c>
      <c r="EM16" s="154">
        <f t="shared" si="44"/>
        <v>0.25</v>
      </c>
      <c r="EN16" s="160">
        <f t="shared" si="45"/>
        <v>0.4</v>
      </c>
      <c r="EO16" s="273">
        <f t="shared" si="46"/>
        <v>1</v>
      </c>
      <c r="EP16" s="187">
        <f t="shared" si="47"/>
        <v>1.8662399999999996E-2</v>
      </c>
      <c r="EQ16" s="273">
        <f t="shared" si="48"/>
        <v>3</v>
      </c>
      <c r="ER16" s="187">
        <f t="shared" si="49"/>
        <v>0.6</v>
      </c>
      <c r="ES16" s="154">
        <f t="shared" si="50"/>
        <v>0</v>
      </c>
      <c r="ET16" s="154">
        <f t="shared" si="51"/>
        <v>0</v>
      </c>
      <c r="EU16" s="160">
        <f t="shared" si="52"/>
        <v>0</v>
      </c>
      <c r="EV16" s="273">
        <f t="shared" si="53"/>
        <v>1</v>
      </c>
      <c r="EW16" s="187">
        <f t="shared" si="54"/>
        <v>1.8662399999999996E-2</v>
      </c>
      <c r="EX16" s="273">
        <f t="shared" si="55"/>
        <v>3</v>
      </c>
      <c r="EY16" s="187">
        <f t="shared" si="56"/>
        <v>0.6</v>
      </c>
      <c r="EZ16" s="154">
        <f t="shared" si="57"/>
        <v>0</v>
      </c>
      <c r="FA16" s="154">
        <f t="shared" si="58"/>
        <v>0</v>
      </c>
      <c r="FB16" s="160">
        <f t="shared" si="59"/>
        <v>0</v>
      </c>
      <c r="FC16" s="273">
        <f t="shared" si="60"/>
        <v>1</v>
      </c>
      <c r="FD16" s="187">
        <f t="shared" si="61"/>
        <v>1.8662399999999996E-2</v>
      </c>
      <c r="FE16" s="273">
        <f t="shared" si="62"/>
        <v>3</v>
      </c>
      <c r="FF16" s="187">
        <f t="shared" si="63"/>
        <v>0.6</v>
      </c>
      <c r="FG16" s="154">
        <f t="shared" si="64"/>
        <v>0</v>
      </c>
      <c r="FH16" s="154">
        <f t="shared" si="65"/>
        <v>0</v>
      </c>
      <c r="FI16" s="160">
        <f t="shared" si="66"/>
        <v>0</v>
      </c>
      <c r="FJ16" s="273">
        <f t="shared" si="67"/>
        <v>1</v>
      </c>
      <c r="FK16" s="187">
        <f t="shared" si="68"/>
        <v>1.8662399999999996E-2</v>
      </c>
      <c r="FL16" s="273">
        <f t="shared" si="69"/>
        <v>3</v>
      </c>
      <c r="FM16" s="187">
        <f t="shared" si="70"/>
        <v>0.6</v>
      </c>
      <c r="FN16" s="154">
        <f t="shared" si="71"/>
        <v>0</v>
      </c>
      <c r="FO16" s="154">
        <f t="shared" si="72"/>
        <v>0</v>
      </c>
      <c r="FP16" s="160">
        <f t="shared" si="73"/>
        <v>0</v>
      </c>
      <c r="FQ16" s="273">
        <f t="shared" si="74"/>
        <v>1</v>
      </c>
      <c r="FR16" s="187">
        <f t="shared" si="75"/>
        <v>1.8662399999999996E-2</v>
      </c>
      <c r="FS16" s="273">
        <f t="shared" si="76"/>
        <v>3</v>
      </c>
      <c r="FT16" s="187">
        <f t="shared" si="77"/>
        <v>0.6</v>
      </c>
      <c r="FU16" s="154">
        <f t="shared" si="78"/>
        <v>0</v>
      </c>
      <c r="FV16" s="154">
        <f t="shared" si="79"/>
        <v>0</v>
      </c>
      <c r="FW16" s="160">
        <f t="shared" si="80"/>
        <v>0</v>
      </c>
      <c r="FX16" s="273">
        <f t="shared" si="81"/>
        <v>1</v>
      </c>
      <c r="FY16" s="187">
        <f t="shared" si="82"/>
        <v>1.8662399999999996E-2</v>
      </c>
      <c r="FZ16" s="273">
        <f t="shared" si="83"/>
        <v>3</v>
      </c>
      <c r="GA16" s="187">
        <f t="shared" si="84"/>
        <v>0.6</v>
      </c>
      <c r="GB16" s="154">
        <f t="shared" si="85"/>
        <v>0</v>
      </c>
      <c r="GC16" s="154">
        <f t="shared" si="86"/>
        <v>0</v>
      </c>
      <c r="GD16" s="160">
        <f t="shared" si="87"/>
        <v>0</v>
      </c>
      <c r="GE16" s="273">
        <f t="shared" si="88"/>
        <v>1</v>
      </c>
      <c r="GF16" s="187">
        <f t="shared" si="89"/>
        <v>1.8662399999999996E-2</v>
      </c>
      <c r="GG16" s="273">
        <f t="shared" si="90"/>
        <v>3</v>
      </c>
      <c r="GH16" s="187">
        <f t="shared" si="91"/>
        <v>0.6</v>
      </c>
      <c r="GI16" s="187">
        <f t="shared" si="101"/>
        <v>0.6</v>
      </c>
      <c r="GJ16" s="157"/>
    </row>
    <row r="17" spans="1:191" ht="37.799999999999997" customHeight="1" x14ac:dyDescent="0.2">
      <c r="A17" s="148">
        <v>9</v>
      </c>
      <c r="B17" s="133" t="s">
        <v>604</v>
      </c>
      <c r="C17" s="133" t="s">
        <v>717</v>
      </c>
      <c r="D17" s="274" t="s">
        <v>205</v>
      </c>
      <c r="E17" s="133" t="s">
        <v>500</v>
      </c>
      <c r="F17" s="275" t="s">
        <v>222</v>
      </c>
      <c r="G17" s="133" t="s">
        <v>712</v>
      </c>
      <c r="H17" s="133" t="s">
        <v>173</v>
      </c>
      <c r="I17" s="132" t="s">
        <v>22</v>
      </c>
      <c r="J17" s="132" t="s">
        <v>54</v>
      </c>
      <c r="K17" s="132" t="s">
        <v>53</v>
      </c>
      <c r="L17" s="132" t="s">
        <v>53</v>
      </c>
      <c r="M17" s="132" t="s">
        <v>53</v>
      </c>
      <c r="N17" s="132" t="s">
        <v>53</v>
      </c>
      <c r="O17" s="132" t="s">
        <v>53</v>
      </c>
      <c r="P17" s="132" t="s">
        <v>53</v>
      </c>
      <c r="Q17" s="132" t="s">
        <v>53</v>
      </c>
      <c r="R17" s="132" t="s">
        <v>53</v>
      </c>
      <c r="S17" s="132" t="s">
        <v>54</v>
      </c>
      <c r="T17" s="132" t="s">
        <v>53</v>
      </c>
      <c r="U17" s="132" t="s">
        <v>54</v>
      </c>
      <c r="V17" s="132" t="s">
        <v>53</v>
      </c>
      <c r="W17" s="132" t="s">
        <v>53</v>
      </c>
      <c r="X17" s="132" t="s">
        <v>53</v>
      </c>
      <c r="Y17" s="132" t="s">
        <v>53</v>
      </c>
      <c r="Z17" s="132" t="s">
        <v>53</v>
      </c>
      <c r="AA17" s="132" t="s">
        <v>53</v>
      </c>
      <c r="AB17" s="132" t="s">
        <v>53</v>
      </c>
      <c r="AC17" s="155" t="str">
        <f t="shared" si="0"/>
        <v>3 - Media</v>
      </c>
      <c r="AD17" s="149">
        <f t="shared" si="1"/>
        <v>0.6</v>
      </c>
      <c r="AE17" s="155" t="str">
        <f t="shared" si="2"/>
        <v>3 - Moderado</v>
      </c>
      <c r="AF17" s="149">
        <f t="shared" si="3"/>
        <v>0.6</v>
      </c>
      <c r="AG17" s="156" t="str">
        <f t="shared" si="4"/>
        <v>ALTO</v>
      </c>
      <c r="AH17" s="149">
        <f t="shared" si="5"/>
        <v>0.36</v>
      </c>
      <c r="AI17" s="133" t="s">
        <v>716</v>
      </c>
      <c r="AJ17" s="133" t="s">
        <v>601</v>
      </c>
      <c r="AK17" s="133" t="s">
        <v>715</v>
      </c>
      <c r="AL17" s="133" t="s">
        <v>714</v>
      </c>
      <c r="AM17" s="134" t="s">
        <v>35</v>
      </c>
      <c r="AN17" s="164" t="s">
        <v>45</v>
      </c>
      <c r="AO17" s="164" t="s">
        <v>50</v>
      </c>
      <c r="AP17" s="134" t="s">
        <v>52</v>
      </c>
      <c r="AQ17" s="134" t="s">
        <v>35</v>
      </c>
      <c r="AR17" s="164" t="s">
        <v>45</v>
      </c>
      <c r="AS17" s="164" t="s">
        <v>50</v>
      </c>
      <c r="AT17" s="134" t="s">
        <v>52</v>
      </c>
      <c r="AU17" s="134" t="s">
        <v>35</v>
      </c>
      <c r="AV17" s="164" t="s">
        <v>45</v>
      </c>
      <c r="AW17" s="164" t="s">
        <v>50</v>
      </c>
      <c r="AX17" s="134" t="s">
        <v>52</v>
      </c>
      <c r="AY17" s="134" t="s">
        <v>35</v>
      </c>
      <c r="AZ17" s="164" t="s">
        <v>45</v>
      </c>
      <c r="BA17" s="164" t="s">
        <v>50</v>
      </c>
      <c r="BB17" s="134" t="s">
        <v>52</v>
      </c>
      <c r="BC17" s="134" t="s">
        <v>35</v>
      </c>
      <c r="BD17" s="164" t="s">
        <v>45</v>
      </c>
      <c r="BE17" s="164" t="s">
        <v>50</v>
      </c>
      <c r="BF17" s="134" t="s">
        <v>52</v>
      </c>
      <c r="BG17" s="134"/>
      <c r="BH17" s="164"/>
      <c r="BI17" s="164"/>
      <c r="BJ17" s="134"/>
      <c r="BK17" s="134"/>
      <c r="BL17" s="164"/>
      <c r="BM17" s="164"/>
      <c r="BN17" s="134"/>
      <c r="BO17" s="134"/>
      <c r="BP17" s="164"/>
      <c r="BQ17" s="164"/>
      <c r="BR17" s="134"/>
      <c r="BS17" s="134"/>
      <c r="BT17" s="164"/>
      <c r="BU17" s="164"/>
      <c r="BV17" s="134"/>
      <c r="BW17" s="134"/>
      <c r="BX17" s="164"/>
      <c r="BY17" s="164"/>
      <c r="BZ17" s="134"/>
      <c r="CA17" s="134"/>
      <c r="CB17" s="164"/>
      <c r="CC17" s="164"/>
      <c r="CD17" s="134"/>
      <c r="CE17" s="134"/>
      <c r="CF17" s="164"/>
      <c r="CG17" s="164"/>
      <c r="CH17" s="134"/>
      <c r="CI17" s="164"/>
      <c r="CJ17" s="164"/>
      <c r="CK17" s="134"/>
      <c r="CL17" s="159" t="str">
        <f t="shared" si="6"/>
        <v>1 - Muy Baja</v>
      </c>
      <c r="CM17" s="165">
        <f t="shared" si="7"/>
        <v>4.6655999999999996E-2</v>
      </c>
      <c r="CN17" s="159" t="str">
        <f t="shared" si="8"/>
        <v>3 - Moderado</v>
      </c>
      <c r="CO17" s="165">
        <f t="shared" si="92"/>
        <v>0.6</v>
      </c>
      <c r="CP17" s="145" t="str">
        <f t="shared" si="9"/>
        <v>MODERADO</v>
      </c>
      <c r="CQ17" s="149">
        <f t="shared" si="93"/>
        <v>2.7993599999999997E-2</v>
      </c>
      <c r="CR17" s="188" t="s">
        <v>456</v>
      </c>
      <c r="CS17" s="145">
        <f t="shared" si="94"/>
        <v>3</v>
      </c>
      <c r="CT17" s="134"/>
      <c r="CU17" s="188" t="s">
        <v>611</v>
      </c>
      <c r="CV17" s="65" t="s">
        <v>1235</v>
      </c>
      <c r="CW17" s="158"/>
      <c r="CX17" s="160">
        <f t="shared" si="10"/>
        <v>3</v>
      </c>
      <c r="CY17" s="161">
        <f t="shared" si="95"/>
        <v>3</v>
      </c>
      <c r="CZ17" s="160" t="str">
        <f t="shared" si="96"/>
        <v>Moderado</v>
      </c>
      <c r="DA17" s="153">
        <f t="shared" si="97"/>
        <v>0.6</v>
      </c>
      <c r="DB17" s="154">
        <f t="shared" si="98"/>
        <v>0.15</v>
      </c>
      <c r="DC17" s="154">
        <f t="shared" si="11"/>
        <v>0.25</v>
      </c>
      <c r="DD17" s="160">
        <f t="shared" si="99"/>
        <v>0.4</v>
      </c>
      <c r="DE17" s="273">
        <f t="shared" si="12"/>
        <v>2</v>
      </c>
      <c r="DF17" s="187">
        <f t="shared" si="13"/>
        <v>0.36</v>
      </c>
      <c r="DG17" s="273">
        <f t="shared" si="100"/>
        <v>3</v>
      </c>
      <c r="DH17" s="273"/>
      <c r="DI17" s="187">
        <f t="shared" si="14"/>
        <v>0.6</v>
      </c>
      <c r="DJ17" s="154">
        <f t="shared" si="15"/>
        <v>0.15</v>
      </c>
      <c r="DK17" s="154">
        <f t="shared" si="16"/>
        <v>0.25</v>
      </c>
      <c r="DL17" s="160">
        <f t="shared" si="17"/>
        <v>0.4</v>
      </c>
      <c r="DM17" s="273">
        <f t="shared" si="18"/>
        <v>2</v>
      </c>
      <c r="DN17" s="187">
        <f t="shared" si="19"/>
        <v>0.216</v>
      </c>
      <c r="DO17" s="273">
        <f t="shared" si="20"/>
        <v>3</v>
      </c>
      <c r="DP17" s="187">
        <f t="shared" si="21"/>
        <v>0.6</v>
      </c>
      <c r="DQ17" s="154">
        <f t="shared" si="22"/>
        <v>0.15</v>
      </c>
      <c r="DR17" s="154">
        <f t="shared" si="23"/>
        <v>0.25</v>
      </c>
      <c r="DS17" s="160">
        <f t="shared" si="24"/>
        <v>0.4</v>
      </c>
      <c r="DT17" s="273">
        <f t="shared" si="25"/>
        <v>1</v>
      </c>
      <c r="DU17" s="187">
        <f t="shared" si="26"/>
        <v>0.12959999999999999</v>
      </c>
      <c r="DV17" s="273">
        <f t="shared" si="27"/>
        <v>3</v>
      </c>
      <c r="DW17" s="187">
        <f t="shared" si="28"/>
        <v>0.6</v>
      </c>
      <c r="DX17" s="154">
        <f t="shared" si="29"/>
        <v>0.15</v>
      </c>
      <c r="DY17" s="154">
        <f t="shared" si="30"/>
        <v>0.25</v>
      </c>
      <c r="DZ17" s="160">
        <f t="shared" si="31"/>
        <v>0.4</v>
      </c>
      <c r="EA17" s="273">
        <f t="shared" si="32"/>
        <v>1</v>
      </c>
      <c r="EB17" s="187">
        <f t="shared" si="33"/>
        <v>7.7759999999999996E-2</v>
      </c>
      <c r="EC17" s="273">
        <f t="shared" si="34"/>
        <v>3</v>
      </c>
      <c r="ED17" s="187">
        <f t="shared" si="35"/>
        <v>0.6</v>
      </c>
      <c r="EE17" s="154">
        <f t="shared" si="36"/>
        <v>0.15</v>
      </c>
      <c r="EF17" s="154">
        <f t="shared" si="37"/>
        <v>0.25</v>
      </c>
      <c r="EG17" s="160">
        <f t="shared" si="38"/>
        <v>0.4</v>
      </c>
      <c r="EH17" s="273">
        <f t="shared" si="39"/>
        <v>1</v>
      </c>
      <c r="EI17" s="187">
        <f t="shared" si="40"/>
        <v>4.6655999999999996E-2</v>
      </c>
      <c r="EJ17" s="273">
        <f t="shared" si="41"/>
        <v>3</v>
      </c>
      <c r="EK17" s="187">
        <f t="shared" si="42"/>
        <v>0.6</v>
      </c>
      <c r="EL17" s="154">
        <f t="shared" si="43"/>
        <v>0</v>
      </c>
      <c r="EM17" s="154">
        <f t="shared" si="44"/>
        <v>0</v>
      </c>
      <c r="EN17" s="160">
        <f t="shared" si="45"/>
        <v>0</v>
      </c>
      <c r="EO17" s="273">
        <f t="shared" si="46"/>
        <v>1</v>
      </c>
      <c r="EP17" s="187">
        <f t="shared" si="47"/>
        <v>4.6655999999999996E-2</v>
      </c>
      <c r="EQ17" s="273">
        <f t="shared" si="48"/>
        <v>3</v>
      </c>
      <c r="ER17" s="187">
        <f t="shared" si="49"/>
        <v>0.6</v>
      </c>
      <c r="ES17" s="154">
        <f t="shared" si="50"/>
        <v>0</v>
      </c>
      <c r="ET17" s="154">
        <f t="shared" si="51"/>
        <v>0</v>
      </c>
      <c r="EU17" s="160">
        <f t="shared" si="52"/>
        <v>0</v>
      </c>
      <c r="EV17" s="273">
        <f t="shared" si="53"/>
        <v>1</v>
      </c>
      <c r="EW17" s="187">
        <f t="shared" si="54"/>
        <v>4.6655999999999996E-2</v>
      </c>
      <c r="EX17" s="273">
        <f t="shared" si="55"/>
        <v>3</v>
      </c>
      <c r="EY17" s="187">
        <f t="shared" si="56"/>
        <v>0.6</v>
      </c>
      <c r="EZ17" s="154">
        <f t="shared" si="57"/>
        <v>0</v>
      </c>
      <c r="FA17" s="154">
        <f t="shared" si="58"/>
        <v>0</v>
      </c>
      <c r="FB17" s="160">
        <f t="shared" si="59"/>
        <v>0</v>
      </c>
      <c r="FC17" s="273">
        <f t="shared" si="60"/>
        <v>1</v>
      </c>
      <c r="FD17" s="187">
        <f t="shared" si="61"/>
        <v>4.6655999999999996E-2</v>
      </c>
      <c r="FE17" s="273">
        <f t="shared" si="62"/>
        <v>3</v>
      </c>
      <c r="FF17" s="187">
        <f t="shared" si="63"/>
        <v>0.6</v>
      </c>
      <c r="FG17" s="154">
        <f t="shared" si="64"/>
        <v>0</v>
      </c>
      <c r="FH17" s="154">
        <f t="shared" si="65"/>
        <v>0</v>
      </c>
      <c r="FI17" s="160">
        <f t="shared" si="66"/>
        <v>0</v>
      </c>
      <c r="FJ17" s="273">
        <f t="shared" si="67"/>
        <v>1</v>
      </c>
      <c r="FK17" s="187">
        <f t="shared" si="68"/>
        <v>4.6655999999999996E-2</v>
      </c>
      <c r="FL17" s="273">
        <f t="shared" si="69"/>
        <v>3</v>
      </c>
      <c r="FM17" s="187">
        <f t="shared" si="70"/>
        <v>0.6</v>
      </c>
      <c r="FN17" s="154">
        <f t="shared" si="71"/>
        <v>0</v>
      </c>
      <c r="FO17" s="154">
        <f t="shared" si="72"/>
        <v>0</v>
      </c>
      <c r="FP17" s="160">
        <f t="shared" si="73"/>
        <v>0</v>
      </c>
      <c r="FQ17" s="273">
        <f t="shared" si="74"/>
        <v>1</v>
      </c>
      <c r="FR17" s="187">
        <f t="shared" si="75"/>
        <v>4.6655999999999996E-2</v>
      </c>
      <c r="FS17" s="273">
        <f t="shared" si="76"/>
        <v>3</v>
      </c>
      <c r="FT17" s="187">
        <f t="shared" si="77"/>
        <v>0.6</v>
      </c>
      <c r="FU17" s="154">
        <f t="shared" si="78"/>
        <v>0</v>
      </c>
      <c r="FV17" s="154">
        <f t="shared" si="79"/>
        <v>0</v>
      </c>
      <c r="FW17" s="160">
        <f t="shared" si="80"/>
        <v>0</v>
      </c>
      <c r="FX17" s="273">
        <f t="shared" si="81"/>
        <v>1</v>
      </c>
      <c r="FY17" s="187">
        <f t="shared" si="82"/>
        <v>4.6655999999999996E-2</v>
      </c>
      <c r="FZ17" s="273">
        <f t="shared" si="83"/>
        <v>3</v>
      </c>
      <c r="GA17" s="187">
        <f t="shared" si="84"/>
        <v>0.6</v>
      </c>
      <c r="GB17" s="154">
        <f t="shared" si="85"/>
        <v>0</v>
      </c>
      <c r="GC17" s="154">
        <f t="shared" si="86"/>
        <v>0</v>
      </c>
      <c r="GD17" s="160">
        <f t="shared" si="87"/>
        <v>0</v>
      </c>
      <c r="GE17" s="273">
        <f t="shared" si="88"/>
        <v>1</v>
      </c>
      <c r="GF17" s="187">
        <f t="shared" si="89"/>
        <v>4.6655999999999996E-2</v>
      </c>
      <c r="GG17" s="273">
        <f t="shared" si="90"/>
        <v>3</v>
      </c>
      <c r="GH17" s="187">
        <f t="shared" si="91"/>
        <v>0.6</v>
      </c>
      <c r="GI17" s="187">
        <f t="shared" si="101"/>
        <v>0.6</v>
      </c>
    </row>
    <row r="18" spans="1:191" ht="37.799999999999997" customHeight="1" x14ac:dyDescent="0.2">
      <c r="A18" s="148">
        <v>10</v>
      </c>
      <c r="B18" s="133" t="s">
        <v>604</v>
      </c>
      <c r="C18" s="133" t="s">
        <v>713</v>
      </c>
      <c r="D18" s="274" t="s">
        <v>206</v>
      </c>
      <c r="E18" s="133" t="s">
        <v>204</v>
      </c>
      <c r="F18" s="275" t="s">
        <v>5</v>
      </c>
      <c r="G18" s="133" t="s">
        <v>712</v>
      </c>
      <c r="H18" s="133" t="s">
        <v>173</v>
      </c>
      <c r="I18" s="132" t="s">
        <v>22</v>
      </c>
      <c r="J18" s="132" t="s">
        <v>54</v>
      </c>
      <c r="K18" s="132" t="s">
        <v>53</v>
      </c>
      <c r="L18" s="132" t="s">
        <v>53</v>
      </c>
      <c r="M18" s="132" t="s">
        <v>53</v>
      </c>
      <c r="N18" s="132" t="s">
        <v>53</v>
      </c>
      <c r="O18" s="132" t="s">
        <v>53</v>
      </c>
      <c r="P18" s="132" t="s">
        <v>53</v>
      </c>
      <c r="Q18" s="132" t="s">
        <v>53</v>
      </c>
      <c r="R18" s="132" t="s">
        <v>53</v>
      </c>
      <c r="S18" s="132" t="s">
        <v>54</v>
      </c>
      <c r="T18" s="132" t="s">
        <v>53</v>
      </c>
      <c r="U18" s="132" t="s">
        <v>54</v>
      </c>
      <c r="V18" s="132" t="s">
        <v>53</v>
      </c>
      <c r="W18" s="132" t="s">
        <v>53</v>
      </c>
      <c r="X18" s="132" t="s">
        <v>53</v>
      </c>
      <c r="Y18" s="132" t="s">
        <v>53</v>
      </c>
      <c r="Z18" s="132" t="s">
        <v>53</v>
      </c>
      <c r="AA18" s="132" t="s">
        <v>53</v>
      </c>
      <c r="AB18" s="132" t="s">
        <v>53</v>
      </c>
      <c r="AC18" s="155" t="str">
        <f t="shared" si="0"/>
        <v>3 - Media</v>
      </c>
      <c r="AD18" s="149">
        <f t="shared" si="1"/>
        <v>0.6</v>
      </c>
      <c r="AE18" s="155" t="str">
        <f t="shared" si="2"/>
        <v>3 - Moderado</v>
      </c>
      <c r="AF18" s="149">
        <f t="shared" si="3"/>
        <v>0.6</v>
      </c>
      <c r="AG18" s="156" t="str">
        <f t="shared" si="4"/>
        <v>ALTO</v>
      </c>
      <c r="AH18" s="149">
        <f t="shared" si="5"/>
        <v>0.36</v>
      </c>
      <c r="AI18" s="133" t="s">
        <v>711</v>
      </c>
      <c r="AJ18" s="133" t="s">
        <v>601</v>
      </c>
      <c r="AK18" s="133" t="s">
        <v>710</v>
      </c>
      <c r="AL18" s="133" t="s">
        <v>709</v>
      </c>
      <c r="AM18" s="134" t="s">
        <v>35</v>
      </c>
      <c r="AN18" s="164" t="s">
        <v>45</v>
      </c>
      <c r="AO18" s="164" t="s">
        <v>50</v>
      </c>
      <c r="AP18" s="134" t="s">
        <v>52</v>
      </c>
      <c r="AQ18" s="134" t="s">
        <v>35</v>
      </c>
      <c r="AR18" s="164" t="s">
        <v>45</v>
      </c>
      <c r="AS18" s="164" t="s">
        <v>50</v>
      </c>
      <c r="AT18" s="134" t="s">
        <v>52</v>
      </c>
      <c r="AU18" s="134" t="s">
        <v>35</v>
      </c>
      <c r="AV18" s="164" t="s">
        <v>45</v>
      </c>
      <c r="AW18" s="164" t="s">
        <v>50</v>
      </c>
      <c r="AX18" s="134" t="s">
        <v>52</v>
      </c>
      <c r="AY18" s="134" t="s">
        <v>35</v>
      </c>
      <c r="AZ18" s="164" t="s">
        <v>45</v>
      </c>
      <c r="BA18" s="164" t="s">
        <v>50</v>
      </c>
      <c r="BB18" s="134" t="s">
        <v>52</v>
      </c>
      <c r="BC18" s="134" t="s">
        <v>35</v>
      </c>
      <c r="BD18" s="164" t="s">
        <v>45</v>
      </c>
      <c r="BE18" s="164" t="s">
        <v>50</v>
      </c>
      <c r="BF18" s="134" t="s">
        <v>52</v>
      </c>
      <c r="BG18" s="134"/>
      <c r="BH18" s="164"/>
      <c r="BI18" s="164"/>
      <c r="BJ18" s="134"/>
      <c r="BK18" s="134"/>
      <c r="BL18" s="164"/>
      <c r="BM18" s="164"/>
      <c r="BN18" s="134"/>
      <c r="BO18" s="134"/>
      <c r="BP18" s="164"/>
      <c r="BQ18" s="164"/>
      <c r="BR18" s="134"/>
      <c r="BS18" s="134"/>
      <c r="BT18" s="164"/>
      <c r="BU18" s="164"/>
      <c r="BV18" s="134"/>
      <c r="BW18" s="134"/>
      <c r="BX18" s="164"/>
      <c r="BY18" s="164"/>
      <c r="BZ18" s="134"/>
      <c r="CA18" s="134"/>
      <c r="CB18" s="164"/>
      <c r="CC18" s="164"/>
      <c r="CD18" s="134"/>
      <c r="CE18" s="134"/>
      <c r="CF18" s="164"/>
      <c r="CG18" s="164"/>
      <c r="CH18" s="134"/>
      <c r="CI18" s="164"/>
      <c r="CJ18" s="164"/>
      <c r="CK18" s="134"/>
      <c r="CL18" s="159" t="str">
        <f t="shared" si="6"/>
        <v>1 - Muy Baja</v>
      </c>
      <c r="CM18" s="165">
        <f t="shared" si="7"/>
        <v>4.6655999999999996E-2</v>
      </c>
      <c r="CN18" s="159" t="str">
        <f t="shared" si="8"/>
        <v>3 - Moderado</v>
      </c>
      <c r="CO18" s="165">
        <f t="shared" si="92"/>
        <v>0.6</v>
      </c>
      <c r="CP18" s="145" t="str">
        <f t="shared" si="9"/>
        <v>MODERADO</v>
      </c>
      <c r="CQ18" s="149">
        <f t="shared" si="93"/>
        <v>2.7993599999999997E-2</v>
      </c>
      <c r="CR18" s="188" t="s">
        <v>226</v>
      </c>
      <c r="CS18" s="145">
        <f t="shared" si="94"/>
        <v>3</v>
      </c>
      <c r="CT18" s="134"/>
      <c r="CU18" s="188" t="s">
        <v>611</v>
      </c>
      <c r="CV18" s="65" t="s">
        <v>1235</v>
      </c>
      <c r="CW18" s="158"/>
      <c r="CX18" s="160">
        <f t="shared" si="10"/>
        <v>3</v>
      </c>
      <c r="CY18" s="161">
        <f t="shared" si="95"/>
        <v>3</v>
      </c>
      <c r="CZ18" s="160" t="str">
        <f t="shared" si="96"/>
        <v>Moderado</v>
      </c>
      <c r="DA18" s="153">
        <f t="shared" si="97"/>
        <v>0.6</v>
      </c>
      <c r="DB18" s="154">
        <f t="shared" si="98"/>
        <v>0.15</v>
      </c>
      <c r="DC18" s="154">
        <f t="shared" si="11"/>
        <v>0.25</v>
      </c>
      <c r="DD18" s="160">
        <f t="shared" si="99"/>
        <v>0.4</v>
      </c>
      <c r="DE18" s="273">
        <f t="shared" si="12"/>
        <v>2</v>
      </c>
      <c r="DF18" s="187">
        <f t="shared" si="13"/>
        <v>0.36</v>
      </c>
      <c r="DG18" s="273">
        <f t="shared" si="100"/>
        <v>3</v>
      </c>
      <c r="DH18" s="273"/>
      <c r="DI18" s="187">
        <f t="shared" si="14"/>
        <v>0.6</v>
      </c>
      <c r="DJ18" s="154">
        <f t="shared" si="15"/>
        <v>0.15</v>
      </c>
      <c r="DK18" s="154">
        <f t="shared" si="16"/>
        <v>0.25</v>
      </c>
      <c r="DL18" s="160">
        <f t="shared" si="17"/>
        <v>0.4</v>
      </c>
      <c r="DM18" s="273">
        <f t="shared" si="18"/>
        <v>2</v>
      </c>
      <c r="DN18" s="187">
        <f t="shared" si="19"/>
        <v>0.216</v>
      </c>
      <c r="DO18" s="273">
        <f t="shared" si="20"/>
        <v>3</v>
      </c>
      <c r="DP18" s="187">
        <f t="shared" si="21"/>
        <v>0.6</v>
      </c>
      <c r="DQ18" s="154">
        <f t="shared" si="22"/>
        <v>0.15</v>
      </c>
      <c r="DR18" s="154">
        <f t="shared" si="23"/>
        <v>0.25</v>
      </c>
      <c r="DS18" s="160">
        <f t="shared" si="24"/>
        <v>0.4</v>
      </c>
      <c r="DT18" s="273">
        <f t="shared" si="25"/>
        <v>1</v>
      </c>
      <c r="DU18" s="187">
        <f t="shared" si="26"/>
        <v>0.12959999999999999</v>
      </c>
      <c r="DV18" s="273">
        <f t="shared" si="27"/>
        <v>3</v>
      </c>
      <c r="DW18" s="187">
        <f t="shared" si="28"/>
        <v>0.6</v>
      </c>
      <c r="DX18" s="154">
        <f t="shared" si="29"/>
        <v>0.15</v>
      </c>
      <c r="DY18" s="154">
        <f t="shared" si="30"/>
        <v>0.25</v>
      </c>
      <c r="DZ18" s="160">
        <f t="shared" si="31"/>
        <v>0.4</v>
      </c>
      <c r="EA18" s="273">
        <f t="shared" si="32"/>
        <v>1</v>
      </c>
      <c r="EB18" s="187">
        <f t="shared" si="33"/>
        <v>7.7759999999999996E-2</v>
      </c>
      <c r="EC18" s="273">
        <f t="shared" si="34"/>
        <v>3</v>
      </c>
      <c r="ED18" s="187">
        <f t="shared" si="35"/>
        <v>0.6</v>
      </c>
      <c r="EE18" s="154">
        <f t="shared" si="36"/>
        <v>0.15</v>
      </c>
      <c r="EF18" s="154">
        <f t="shared" si="37"/>
        <v>0.25</v>
      </c>
      <c r="EG18" s="160">
        <f t="shared" si="38"/>
        <v>0.4</v>
      </c>
      <c r="EH18" s="273">
        <f t="shared" si="39"/>
        <v>1</v>
      </c>
      <c r="EI18" s="187">
        <f t="shared" si="40"/>
        <v>4.6655999999999996E-2</v>
      </c>
      <c r="EJ18" s="273">
        <f t="shared" si="41"/>
        <v>3</v>
      </c>
      <c r="EK18" s="187">
        <f t="shared" si="42"/>
        <v>0.6</v>
      </c>
      <c r="EL18" s="154">
        <f t="shared" si="43"/>
        <v>0</v>
      </c>
      <c r="EM18" s="154">
        <f t="shared" si="44"/>
        <v>0</v>
      </c>
      <c r="EN18" s="160">
        <f t="shared" si="45"/>
        <v>0</v>
      </c>
      <c r="EO18" s="273">
        <f t="shared" si="46"/>
        <v>1</v>
      </c>
      <c r="EP18" s="187">
        <f t="shared" si="47"/>
        <v>4.6655999999999996E-2</v>
      </c>
      <c r="EQ18" s="273">
        <f t="shared" si="48"/>
        <v>3</v>
      </c>
      <c r="ER18" s="187">
        <f t="shared" si="49"/>
        <v>0.6</v>
      </c>
      <c r="ES18" s="154">
        <f t="shared" si="50"/>
        <v>0</v>
      </c>
      <c r="ET18" s="154">
        <f t="shared" si="51"/>
        <v>0</v>
      </c>
      <c r="EU18" s="160">
        <f t="shared" si="52"/>
        <v>0</v>
      </c>
      <c r="EV18" s="273">
        <f t="shared" si="53"/>
        <v>1</v>
      </c>
      <c r="EW18" s="187">
        <f t="shared" si="54"/>
        <v>4.6655999999999996E-2</v>
      </c>
      <c r="EX18" s="273">
        <f t="shared" si="55"/>
        <v>3</v>
      </c>
      <c r="EY18" s="187">
        <f t="shared" si="56"/>
        <v>0.6</v>
      </c>
      <c r="EZ18" s="154">
        <f t="shared" si="57"/>
        <v>0</v>
      </c>
      <c r="FA18" s="154">
        <f t="shared" si="58"/>
        <v>0</v>
      </c>
      <c r="FB18" s="160">
        <f t="shared" si="59"/>
        <v>0</v>
      </c>
      <c r="FC18" s="273">
        <f t="shared" si="60"/>
        <v>1</v>
      </c>
      <c r="FD18" s="187">
        <f t="shared" si="61"/>
        <v>4.6655999999999996E-2</v>
      </c>
      <c r="FE18" s="273">
        <f t="shared" si="62"/>
        <v>3</v>
      </c>
      <c r="FF18" s="187">
        <f t="shared" si="63"/>
        <v>0.6</v>
      </c>
      <c r="FG18" s="154">
        <f t="shared" si="64"/>
        <v>0</v>
      </c>
      <c r="FH18" s="154">
        <f t="shared" si="65"/>
        <v>0</v>
      </c>
      <c r="FI18" s="160">
        <f t="shared" si="66"/>
        <v>0</v>
      </c>
      <c r="FJ18" s="273">
        <f t="shared" si="67"/>
        <v>1</v>
      </c>
      <c r="FK18" s="187">
        <f t="shared" si="68"/>
        <v>4.6655999999999996E-2</v>
      </c>
      <c r="FL18" s="273">
        <f t="shared" si="69"/>
        <v>3</v>
      </c>
      <c r="FM18" s="187">
        <f t="shared" si="70"/>
        <v>0.6</v>
      </c>
      <c r="FN18" s="154">
        <f t="shared" si="71"/>
        <v>0</v>
      </c>
      <c r="FO18" s="154">
        <f t="shared" si="72"/>
        <v>0</v>
      </c>
      <c r="FP18" s="160">
        <f t="shared" si="73"/>
        <v>0</v>
      </c>
      <c r="FQ18" s="273">
        <f t="shared" si="74"/>
        <v>1</v>
      </c>
      <c r="FR18" s="187">
        <f t="shared" si="75"/>
        <v>4.6655999999999996E-2</v>
      </c>
      <c r="FS18" s="273">
        <f t="shared" si="76"/>
        <v>3</v>
      </c>
      <c r="FT18" s="187">
        <f t="shared" si="77"/>
        <v>0.6</v>
      </c>
      <c r="FU18" s="154">
        <f t="shared" si="78"/>
        <v>0</v>
      </c>
      <c r="FV18" s="154">
        <f t="shared" si="79"/>
        <v>0</v>
      </c>
      <c r="FW18" s="160">
        <f t="shared" si="80"/>
        <v>0</v>
      </c>
      <c r="FX18" s="273">
        <f t="shared" si="81"/>
        <v>1</v>
      </c>
      <c r="FY18" s="187">
        <f t="shared" si="82"/>
        <v>4.6655999999999996E-2</v>
      </c>
      <c r="FZ18" s="273">
        <f t="shared" si="83"/>
        <v>3</v>
      </c>
      <c r="GA18" s="187">
        <f t="shared" si="84"/>
        <v>0.6</v>
      </c>
      <c r="GB18" s="154">
        <f t="shared" si="85"/>
        <v>0</v>
      </c>
      <c r="GC18" s="154">
        <f t="shared" si="86"/>
        <v>0</v>
      </c>
      <c r="GD18" s="160">
        <f t="shared" si="87"/>
        <v>0</v>
      </c>
      <c r="GE18" s="273">
        <f t="shared" si="88"/>
        <v>1</v>
      </c>
      <c r="GF18" s="187">
        <f t="shared" si="89"/>
        <v>4.6655999999999996E-2</v>
      </c>
      <c r="GG18" s="273">
        <f t="shared" si="90"/>
        <v>3</v>
      </c>
      <c r="GH18" s="187">
        <f t="shared" si="91"/>
        <v>0.6</v>
      </c>
      <c r="GI18" s="187">
        <f t="shared" si="101"/>
        <v>0.6</v>
      </c>
    </row>
    <row r="19" spans="1:191" ht="37.799999999999997" customHeight="1" x14ac:dyDescent="0.2">
      <c r="A19" s="148">
        <v>11</v>
      </c>
      <c r="B19" s="133" t="s">
        <v>604</v>
      </c>
      <c r="C19" s="133" t="s">
        <v>708</v>
      </c>
      <c r="D19" s="274" t="s">
        <v>205</v>
      </c>
      <c r="E19" s="133" t="s">
        <v>500</v>
      </c>
      <c r="F19" s="275" t="s">
        <v>222</v>
      </c>
      <c r="G19" s="133" t="s">
        <v>496</v>
      </c>
      <c r="H19" s="133" t="s">
        <v>173</v>
      </c>
      <c r="I19" s="132" t="s">
        <v>18</v>
      </c>
      <c r="J19" s="132" t="s">
        <v>54</v>
      </c>
      <c r="K19" s="132" t="s">
        <v>53</v>
      </c>
      <c r="L19" s="132" t="s">
        <v>53</v>
      </c>
      <c r="M19" s="132" t="s">
        <v>53</v>
      </c>
      <c r="N19" s="132" t="s">
        <v>53</v>
      </c>
      <c r="O19" s="132" t="s">
        <v>53</v>
      </c>
      <c r="P19" s="132" t="s">
        <v>53</v>
      </c>
      <c r="Q19" s="132" t="s">
        <v>53</v>
      </c>
      <c r="R19" s="132" t="s">
        <v>53</v>
      </c>
      <c r="S19" s="132" t="s">
        <v>54</v>
      </c>
      <c r="T19" s="132" t="s">
        <v>53</v>
      </c>
      <c r="U19" s="132" t="s">
        <v>54</v>
      </c>
      <c r="V19" s="132" t="s">
        <v>53</v>
      </c>
      <c r="W19" s="132" t="s">
        <v>53</v>
      </c>
      <c r="X19" s="132" t="s">
        <v>53</v>
      </c>
      <c r="Y19" s="132" t="s">
        <v>53</v>
      </c>
      <c r="Z19" s="132" t="s">
        <v>53</v>
      </c>
      <c r="AA19" s="132" t="s">
        <v>53</v>
      </c>
      <c r="AB19" s="132" t="s">
        <v>53</v>
      </c>
      <c r="AC19" s="155" t="str">
        <f t="shared" si="0"/>
        <v>1 - Muy Baja</v>
      </c>
      <c r="AD19" s="149">
        <f t="shared" si="1"/>
        <v>0.2</v>
      </c>
      <c r="AE19" s="155" t="str">
        <f t="shared" si="2"/>
        <v>3 - Moderado</v>
      </c>
      <c r="AF19" s="149">
        <f t="shared" si="3"/>
        <v>0.6</v>
      </c>
      <c r="AG19" s="156" t="str">
        <f t="shared" si="4"/>
        <v>MODERADO</v>
      </c>
      <c r="AH19" s="149">
        <f t="shared" si="5"/>
        <v>0.12</v>
      </c>
      <c r="AI19" s="133" t="s">
        <v>707</v>
      </c>
      <c r="AJ19" s="133" t="s">
        <v>601</v>
      </c>
      <c r="AK19" s="133" t="s">
        <v>706</v>
      </c>
      <c r="AL19" s="133" t="s">
        <v>705</v>
      </c>
      <c r="AM19" s="134" t="s">
        <v>35</v>
      </c>
      <c r="AN19" s="164" t="s">
        <v>45</v>
      </c>
      <c r="AO19" s="164" t="s">
        <v>50</v>
      </c>
      <c r="AP19" s="134" t="s">
        <v>52</v>
      </c>
      <c r="AQ19" s="134" t="s">
        <v>35</v>
      </c>
      <c r="AR19" s="164" t="s">
        <v>45</v>
      </c>
      <c r="AS19" s="164" t="s">
        <v>50</v>
      </c>
      <c r="AT19" s="134" t="s">
        <v>52</v>
      </c>
      <c r="AU19" s="134" t="s">
        <v>35</v>
      </c>
      <c r="AV19" s="164" t="s">
        <v>45</v>
      </c>
      <c r="AW19" s="164" t="s">
        <v>50</v>
      </c>
      <c r="AX19" s="134" t="s">
        <v>52</v>
      </c>
      <c r="AY19" s="134" t="s">
        <v>34</v>
      </c>
      <c r="AZ19" s="164"/>
      <c r="BA19" s="164"/>
      <c r="BB19" s="134"/>
      <c r="BC19" s="134"/>
      <c r="BD19" s="164"/>
      <c r="BE19" s="164"/>
      <c r="BF19" s="134"/>
      <c r="BG19" s="134"/>
      <c r="BH19" s="164"/>
      <c r="BI19" s="164"/>
      <c r="BJ19" s="134"/>
      <c r="BK19" s="134"/>
      <c r="BL19" s="164"/>
      <c r="BM19" s="164"/>
      <c r="BN19" s="134"/>
      <c r="BO19" s="134"/>
      <c r="BP19" s="164"/>
      <c r="BQ19" s="164"/>
      <c r="BR19" s="134"/>
      <c r="BS19" s="134"/>
      <c r="BT19" s="164"/>
      <c r="BU19" s="164"/>
      <c r="BV19" s="134"/>
      <c r="BW19" s="134"/>
      <c r="BX19" s="164"/>
      <c r="BY19" s="164"/>
      <c r="BZ19" s="134"/>
      <c r="CA19" s="134"/>
      <c r="CB19" s="164"/>
      <c r="CC19" s="164"/>
      <c r="CD19" s="134"/>
      <c r="CE19" s="134"/>
      <c r="CF19" s="164"/>
      <c r="CG19" s="164"/>
      <c r="CH19" s="134"/>
      <c r="CI19" s="164"/>
      <c r="CJ19" s="164"/>
      <c r="CK19" s="134"/>
      <c r="CL19" s="159" t="str">
        <f t="shared" si="6"/>
        <v>1 - Muy Baja</v>
      </c>
      <c r="CM19" s="165">
        <f t="shared" si="7"/>
        <v>4.3199999999999995E-2</v>
      </c>
      <c r="CN19" s="159" t="str">
        <f t="shared" si="8"/>
        <v>3 - Moderado</v>
      </c>
      <c r="CO19" s="165">
        <f t="shared" si="92"/>
        <v>0.6</v>
      </c>
      <c r="CP19" s="145" t="str">
        <f t="shared" si="9"/>
        <v>MODERADO</v>
      </c>
      <c r="CQ19" s="149">
        <f t="shared" si="93"/>
        <v>2.5919999999999995E-2</v>
      </c>
      <c r="CR19" s="188" t="s">
        <v>456</v>
      </c>
      <c r="CS19" s="145">
        <f t="shared" si="94"/>
        <v>3</v>
      </c>
      <c r="CT19" s="134"/>
      <c r="CU19" s="188" t="s">
        <v>611</v>
      </c>
      <c r="CV19" s="65" t="s">
        <v>1235</v>
      </c>
      <c r="CW19" s="158"/>
      <c r="CX19" s="160">
        <f t="shared" si="10"/>
        <v>3</v>
      </c>
      <c r="CY19" s="161">
        <f t="shared" si="95"/>
        <v>3</v>
      </c>
      <c r="CZ19" s="160" t="str">
        <f t="shared" si="96"/>
        <v>Moderado</v>
      </c>
      <c r="DA19" s="153">
        <f t="shared" si="97"/>
        <v>0.6</v>
      </c>
      <c r="DB19" s="154">
        <f t="shared" si="98"/>
        <v>0.15</v>
      </c>
      <c r="DC19" s="154">
        <f t="shared" si="11"/>
        <v>0.25</v>
      </c>
      <c r="DD19" s="160">
        <f t="shared" si="99"/>
        <v>0.4</v>
      </c>
      <c r="DE19" s="273">
        <f t="shared" si="12"/>
        <v>1</v>
      </c>
      <c r="DF19" s="187">
        <f t="shared" si="13"/>
        <v>0.12</v>
      </c>
      <c r="DG19" s="273">
        <f t="shared" si="100"/>
        <v>3</v>
      </c>
      <c r="DH19" s="273"/>
      <c r="DI19" s="187">
        <f t="shared" si="14"/>
        <v>0.6</v>
      </c>
      <c r="DJ19" s="154">
        <f t="shared" si="15"/>
        <v>0.15</v>
      </c>
      <c r="DK19" s="154">
        <f t="shared" si="16"/>
        <v>0.25</v>
      </c>
      <c r="DL19" s="160">
        <f t="shared" si="17"/>
        <v>0.4</v>
      </c>
      <c r="DM19" s="273">
        <f t="shared" si="18"/>
        <v>1</v>
      </c>
      <c r="DN19" s="187">
        <f t="shared" si="19"/>
        <v>7.1999999999999995E-2</v>
      </c>
      <c r="DO19" s="273">
        <f t="shared" si="20"/>
        <v>3</v>
      </c>
      <c r="DP19" s="187">
        <f t="shared" si="21"/>
        <v>0.6</v>
      </c>
      <c r="DQ19" s="154">
        <f t="shared" si="22"/>
        <v>0.15</v>
      </c>
      <c r="DR19" s="154">
        <f t="shared" si="23"/>
        <v>0.25</v>
      </c>
      <c r="DS19" s="160">
        <f t="shared" si="24"/>
        <v>0.4</v>
      </c>
      <c r="DT19" s="273">
        <f t="shared" si="25"/>
        <v>1</v>
      </c>
      <c r="DU19" s="187">
        <f t="shared" si="26"/>
        <v>4.3199999999999995E-2</v>
      </c>
      <c r="DV19" s="273">
        <f t="shared" si="27"/>
        <v>3</v>
      </c>
      <c r="DW19" s="187">
        <f t="shared" si="28"/>
        <v>0.6</v>
      </c>
      <c r="DX19" s="154">
        <f t="shared" si="29"/>
        <v>0</v>
      </c>
      <c r="DY19" s="154">
        <f t="shared" si="30"/>
        <v>0</v>
      </c>
      <c r="DZ19" s="160">
        <f t="shared" si="31"/>
        <v>0</v>
      </c>
      <c r="EA19" s="273">
        <f t="shared" si="32"/>
        <v>1</v>
      </c>
      <c r="EB19" s="187">
        <f t="shared" si="33"/>
        <v>4.3199999999999995E-2</v>
      </c>
      <c r="EC19" s="273">
        <f t="shared" si="34"/>
        <v>3</v>
      </c>
      <c r="ED19" s="187">
        <f t="shared" si="35"/>
        <v>0.6</v>
      </c>
      <c r="EE19" s="154">
        <f t="shared" si="36"/>
        <v>0</v>
      </c>
      <c r="EF19" s="154">
        <f t="shared" si="37"/>
        <v>0</v>
      </c>
      <c r="EG19" s="160">
        <f t="shared" si="38"/>
        <v>0</v>
      </c>
      <c r="EH19" s="273">
        <f t="shared" si="39"/>
        <v>1</v>
      </c>
      <c r="EI19" s="187">
        <f t="shared" si="40"/>
        <v>4.3199999999999995E-2</v>
      </c>
      <c r="EJ19" s="273">
        <f t="shared" si="41"/>
        <v>3</v>
      </c>
      <c r="EK19" s="187">
        <f t="shared" si="42"/>
        <v>0.6</v>
      </c>
      <c r="EL19" s="154">
        <f t="shared" si="43"/>
        <v>0</v>
      </c>
      <c r="EM19" s="154">
        <f t="shared" si="44"/>
        <v>0</v>
      </c>
      <c r="EN19" s="160">
        <f t="shared" si="45"/>
        <v>0</v>
      </c>
      <c r="EO19" s="273">
        <f t="shared" si="46"/>
        <v>1</v>
      </c>
      <c r="EP19" s="187">
        <f t="shared" si="47"/>
        <v>4.3199999999999995E-2</v>
      </c>
      <c r="EQ19" s="273">
        <f t="shared" si="48"/>
        <v>3</v>
      </c>
      <c r="ER19" s="187">
        <f t="shared" si="49"/>
        <v>0.6</v>
      </c>
      <c r="ES19" s="154">
        <f t="shared" si="50"/>
        <v>0</v>
      </c>
      <c r="ET19" s="154">
        <f t="shared" si="51"/>
        <v>0</v>
      </c>
      <c r="EU19" s="160">
        <f t="shared" si="52"/>
        <v>0</v>
      </c>
      <c r="EV19" s="273">
        <f t="shared" si="53"/>
        <v>1</v>
      </c>
      <c r="EW19" s="187">
        <f t="shared" si="54"/>
        <v>4.3199999999999995E-2</v>
      </c>
      <c r="EX19" s="273">
        <f t="shared" si="55"/>
        <v>3</v>
      </c>
      <c r="EY19" s="187">
        <f t="shared" si="56"/>
        <v>0.6</v>
      </c>
      <c r="EZ19" s="154">
        <f t="shared" si="57"/>
        <v>0</v>
      </c>
      <c r="FA19" s="154">
        <f t="shared" si="58"/>
        <v>0</v>
      </c>
      <c r="FB19" s="160">
        <f t="shared" si="59"/>
        <v>0</v>
      </c>
      <c r="FC19" s="273">
        <f t="shared" si="60"/>
        <v>1</v>
      </c>
      <c r="FD19" s="187">
        <f t="shared" si="61"/>
        <v>4.3199999999999995E-2</v>
      </c>
      <c r="FE19" s="273">
        <f t="shared" si="62"/>
        <v>3</v>
      </c>
      <c r="FF19" s="187">
        <f t="shared" si="63"/>
        <v>0.6</v>
      </c>
      <c r="FG19" s="154">
        <f t="shared" si="64"/>
        <v>0</v>
      </c>
      <c r="FH19" s="154">
        <f t="shared" si="65"/>
        <v>0</v>
      </c>
      <c r="FI19" s="160">
        <f t="shared" si="66"/>
        <v>0</v>
      </c>
      <c r="FJ19" s="273">
        <f t="shared" si="67"/>
        <v>1</v>
      </c>
      <c r="FK19" s="187">
        <f t="shared" si="68"/>
        <v>4.3199999999999995E-2</v>
      </c>
      <c r="FL19" s="273">
        <f t="shared" si="69"/>
        <v>3</v>
      </c>
      <c r="FM19" s="187">
        <f t="shared" si="70"/>
        <v>0.6</v>
      </c>
      <c r="FN19" s="154">
        <f t="shared" si="71"/>
        <v>0</v>
      </c>
      <c r="FO19" s="154">
        <f t="shared" si="72"/>
        <v>0</v>
      </c>
      <c r="FP19" s="160">
        <f t="shared" si="73"/>
        <v>0</v>
      </c>
      <c r="FQ19" s="273">
        <f t="shared" si="74"/>
        <v>1</v>
      </c>
      <c r="FR19" s="187">
        <f t="shared" si="75"/>
        <v>4.3199999999999995E-2</v>
      </c>
      <c r="FS19" s="273">
        <f t="shared" si="76"/>
        <v>3</v>
      </c>
      <c r="FT19" s="187">
        <f t="shared" si="77"/>
        <v>0.6</v>
      </c>
      <c r="FU19" s="154">
        <f t="shared" si="78"/>
        <v>0</v>
      </c>
      <c r="FV19" s="154">
        <f t="shared" si="79"/>
        <v>0</v>
      </c>
      <c r="FW19" s="160">
        <f t="shared" si="80"/>
        <v>0</v>
      </c>
      <c r="FX19" s="273">
        <f t="shared" si="81"/>
        <v>1</v>
      </c>
      <c r="FY19" s="187">
        <f t="shared" si="82"/>
        <v>4.3199999999999995E-2</v>
      </c>
      <c r="FZ19" s="273">
        <f t="shared" si="83"/>
        <v>3</v>
      </c>
      <c r="GA19" s="187">
        <f t="shared" si="84"/>
        <v>0.6</v>
      </c>
      <c r="GB19" s="154">
        <f t="shared" si="85"/>
        <v>0</v>
      </c>
      <c r="GC19" s="154">
        <f t="shared" si="86"/>
        <v>0</v>
      </c>
      <c r="GD19" s="160">
        <f t="shared" si="87"/>
        <v>0</v>
      </c>
      <c r="GE19" s="273">
        <f t="shared" si="88"/>
        <v>1</v>
      </c>
      <c r="GF19" s="187">
        <f t="shared" si="89"/>
        <v>4.3199999999999995E-2</v>
      </c>
      <c r="GG19" s="273">
        <f t="shared" si="90"/>
        <v>3</v>
      </c>
      <c r="GH19" s="187">
        <f t="shared" si="91"/>
        <v>0.6</v>
      </c>
      <c r="GI19" s="187">
        <f t="shared" si="101"/>
        <v>0.6</v>
      </c>
    </row>
    <row r="20" spans="1:191" ht="37.799999999999997" customHeight="1" x14ac:dyDescent="0.2">
      <c r="A20" s="148">
        <v>12</v>
      </c>
      <c r="B20" s="133" t="s">
        <v>604</v>
      </c>
      <c r="C20" s="133" t="s">
        <v>704</v>
      </c>
      <c r="D20" s="274" t="s">
        <v>205</v>
      </c>
      <c r="E20" s="133" t="s">
        <v>500</v>
      </c>
      <c r="F20" s="275" t="s">
        <v>222</v>
      </c>
      <c r="G20" s="133" t="s">
        <v>496</v>
      </c>
      <c r="H20" s="133" t="s">
        <v>173</v>
      </c>
      <c r="I20" s="132" t="s">
        <v>22</v>
      </c>
      <c r="J20" s="132" t="s">
        <v>54</v>
      </c>
      <c r="K20" s="132" t="s">
        <v>53</v>
      </c>
      <c r="L20" s="132" t="s">
        <v>53</v>
      </c>
      <c r="M20" s="132" t="s">
        <v>53</v>
      </c>
      <c r="N20" s="132" t="s">
        <v>53</v>
      </c>
      <c r="O20" s="132" t="s">
        <v>53</v>
      </c>
      <c r="P20" s="132" t="s">
        <v>53</v>
      </c>
      <c r="Q20" s="132" t="s">
        <v>53</v>
      </c>
      <c r="R20" s="132" t="s">
        <v>53</v>
      </c>
      <c r="S20" s="132" t="s">
        <v>54</v>
      </c>
      <c r="T20" s="132" t="s">
        <v>53</v>
      </c>
      <c r="U20" s="132" t="s">
        <v>54</v>
      </c>
      <c r="V20" s="132" t="s">
        <v>53</v>
      </c>
      <c r="W20" s="132" t="s">
        <v>53</v>
      </c>
      <c r="X20" s="132" t="s">
        <v>53</v>
      </c>
      <c r="Y20" s="132" t="s">
        <v>53</v>
      </c>
      <c r="Z20" s="132" t="s">
        <v>53</v>
      </c>
      <c r="AA20" s="132" t="s">
        <v>53</v>
      </c>
      <c r="AB20" s="132" t="s">
        <v>53</v>
      </c>
      <c r="AC20" s="155" t="str">
        <f t="shared" si="0"/>
        <v>3 - Media</v>
      </c>
      <c r="AD20" s="149">
        <f t="shared" si="1"/>
        <v>0.6</v>
      </c>
      <c r="AE20" s="155" t="str">
        <f t="shared" si="2"/>
        <v>3 - Moderado</v>
      </c>
      <c r="AF20" s="149">
        <f t="shared" si="3"/>
        <v>0.6</v>
      </c>
      <c r="AG20" s="156" t="str">
        <f t="shared" si="4"/>
        <v>ALTO</v>
      </c>
      <c r="AH20" s="149">
        <f t="shared" si="5"/>
        <v>0.36</v>
      </c>
      <c r="AI20" s="133" t="s">
        <v>703</v>
      </c>
      <c r="AJ20" s="133" t="s">
        <v>601</v>
      </c>
      <c r="AK20" s="133" t="s">
        <v>700</v>
      </c>
      <c r="AL20" s="133" t="s">
        <v>664</v>
      </c>
      <c r="AM20" s="134" t="s">
        <v>35</v>
      </c>
      <c r="AN20" s="164" t="s">
        <v>45</v>
      </c>
      <c r="AO20" s="164" t="s">
        <v>50</v>
      </c>
      <c r="AP20" s="134" t="s">
        <v>52</v>
      </c>
      <c r="AQ20" s="134" t="s">
        <v>35</v>
      </c>
      <c r="AR20" s="164" t="s">
        <v>45</v>
      </c>
      <c r="AS20" s="164" t="s">
        <v>50</v>
      </c>
      <c r="AT20" s="134" t="s">
        <v>52</v>
      </c>
      <c r="AU20" s="134" t="s">
        <v>35</v>
      </c>
      <c r="AV20" s="164" t="s">
        <v>45</v>
      </c>
      <c r="AW20" s="164" t="s">
        <v>50</v>
      </c>
      <c r="AX20" s="134" t="s">
        <v>52</v>
      </c>
      <c r="AY20" s="134" t="s">
        <v>35</v>
      </c>
      <c r="AZ20" s="164" t="s">
        <v>45</v>
      </c>
      <c r="BA20" s="164" t="s">
        <v>50</v>
      </c>
      <c r="BB20" s="134" t="s">
        <v>52</v>
      </c>
      <c r="BC20" s="134" t="s">
        <v>35</v>
      </c>
      <c r="BD20" s="164" t="s">
        <v>45</v>
      </c>
      <c r="BE20" s="164" t="s">
        <v>50</v>
      </c>
      <c r="BF20" s="134" t="s">
        <v>52</v>
      </c>
      <c r="BG20" s="134" t="s">
        <v>35</v>
      </c>
      <c r="BH20" s="164" t="s">
        <v>45</v>
      </c>
      <c r="BI20" s="164" t="s">
        <v>50</v>
      </c>
      <c r="BJ20" s="134" t="s">
        <v>52</v>
      </c>
      <c r="BK20" s="134"/>
      <c r="BL20" s="164"/>
      <c r="BM20" s="164"/>
      <c r="BN20" s="134"/>
      <c r="BO20" s="134"/>
      <c r="BP20" s="164"/>
      <c r="BQ20" s="164"/>
      <c r="BR20" s="134"/>
      <c r="BS20" s="134"/>
      <c r="BT20" s="164"/>
      <c r="BU20" s="164"/>
      <c r="BV20" s="134"/>
      <c r="BW20" s="134"/>
      <c r="BX20" s="164"/>
      <c r="BY20" s="164"/>
      <c r="BZ20" s="134"/>
      <c r="CA20" s="134"/>
      <c r="CB20" s="164"/>
      <c r="CC20" s="164"/>
      <c r="CD20" s="134"/>
      <c r="CE20" s="134"/>
      <c r="CF20" s="164"/>
      <c r="CG20" s="164"/>
      <c r="CH20" s="134"/>
      <c r="CI20" s="164"/>
      <c r="CJ20" s="164"/>
      <c r="CK20" s="134"/>
      <c r="CL20" s="159" t="str">
        <f t="shared" si="6"/>
        <v>1 - Muy Baja</v>
      </c>
      <c r="CM20" s="165">
        <f t="shared" si="7"/>
        <v>2.7993599999999997E-2</v>
      </c>
      <c r="CN20" s="159" t="str">
        <f t="shared" si="8"/>
        <v>3 - Moderado</v>
      </c>
      <c r="CO20" s="165">
        <f t="shared" si="92"/>
        <v>0.6</v>
      </c>
      <c r="CP20" s="145" t="str">
        <f t="shared" si="9"/>
        <v>MODERADO</v>
      </c>
      <c r="CQ20" s="149">
        <f t="shared" si="93"/>
        <v>1.6796159999999997E-2</v>
      </c>
      <c r="CR20" s="188" t="s">
        <v>226</v>
      </c>
      <c r="CS20" s="145">
        <f t="shared" si="94"/>
        <v>3</v>
      </c>
      <c r="CT20" s="134"/>
      <c r="CU20" s="188" t="s">
        <v>611</v>
      </c>
      <c r="CV20" s="65" t="s">
        <v>1235</v>
      </c>
      <c r="CW20" s="158"/>
      <c r="CX20" s="160">
        <f t="shared" si="10"/>
        <v>3</v>
      </c>
      <c r="CY20" s="161">
        <f t="shared" si="95"/>
        <v>3</v>
      </c>
      <c r="CZ20" s="160" t="str">
        <f t="shared" si="96"/>
        <v>Moderado</v>
      </c>
      <c r="DA20" s="153">
        <f t="shared" si="97"/>
        <v>0.6</v>
      </c>
      <c r="DB20" s="154">
        <f t="shared" si="98"/>
        <v>0.15</v>
      </c>
      <c r="DC20" s="154">
        <f t="shared" si="11"/>
        <v>0.25</v>
      </c>
      <c r="DD20" s="160">
        <f t="shared" si="99"/>
        <v>0.4</v>
      </c>
      <c r="DE20" s="273">
        <f t="shared" si="12"/>
        <v>2</v>
      </c>
      <c r="DF20" s="187">
        <f t="shared" si="13"/>
        <v>0.36</v>
      </c>
      <c r="DG20" s="273">
        <f t="shared" si="100"/>
        <v>3</v>
      </c>
      <c r="DH20" s="273"/>
      <c r="DI20" s="187">
        <f t="shared" si="14"/>
        <v>0.6</v>
      </c>
      <c r="DJ20" s="154">
        <f t="shared" si="15"/>
        <v>0.15</v>
      </c>
      <c r="DK20" s="154">
        <f t="shared" si="16"/>
        <v>0.25</v>
      </c>
      <c r="DL20" s="160">
        <f t="shared" si="17"/>
        <v>0.4</v>
      </c>
      <c r="DM20" s="273">
        <f t="shared" si="18"/>
        <v>2</v>
      </c>
      <c r="DN20" s="187">
        <f t="shared" si="19"/>
        <v>0.216</v>
      </c>
      <c r="DO20" s="273">
        <f t="shared" si="20"/>
        <v>3</v>
      </c>
      <c r="DP20" s="187">
        <f t="shared" si="21"/>
        <v>0.6</v>
      </c>
      <c r="DQ20" s="154">
        <f t="shared" si="22"/>
        <v>0.15</v>
      </c>
      <c r="DR20" s="154">
        <f t="shared" si="23"/>
        <v>0.25</v>
      </c>
      <c r="DS20" s="160">
        <f t="shared" si="24"/>
        <v>0.4</v>
      </c>
      <c r="DT20" s="273">
        <f t="shared" si="25"/>
        <v>1</v>
      </c>
      <c r="DU20" s="187">
        <f t="shared" si="26"/>
        <v>0.12959999999999999</v>
      </c>
      <c r="DV20" s="273">
        <f t="shared" si="27"/>
        <v>3</v>
      </c>
      <c r="DW20" s="187">
        <f t="shared" si="28"/>
        <v>0.6</v>
      </c>
      <c r="DX20" s="154">
        <f t="shared" si="29"/>
        <v>0.15</v>
      </c>
      <c r="DY20" s="154">
        <f t="shared" si="30"/>
        <v>0.25</v>
      </c>
      <c r="DZ20" s="160">
        <f t="shared" si="31"/>
        <v>0.4</v>
      </c>
      <c r="EA20" s="273">
        <f t="shared" si="32"/>
        <v>1</v>
      </c>
      <c r="EB20" s="187">
        <f t="shared" si="33"/>
        <v>7.7759999999999996E-2</v>
      </c>
      <c r="EC20" s="273">
        <f t="shared" si="34"/>
        <v>3</v>
      </c>
      <c r="ED20" s="187">
        <f t="shared" si="35"/>
        <v>0.6</v>
      </c>
      <c r="EE20" s="154">
        <f t="shared" si="36"/>
        <v>0.15</v>
      </c>
      <c r="EF20" s="154">
        <f t="shared" si="37"/>
        <v>0.25</v>
      </c>
      <c r="EG20" s="160">
        <f t="shared" si="38"/>
        <v>0.4</v>
      </c>
      <c r="EH20" s="273">
        <f t="shared" si="39"/>
        <v>1</v>
      </c>
      <c r="EI20" s="187">
        <f t="shared" si="40"/>
        <v>4.6655999999999996E-2</v>
      </c>
      <c r="EJ20" s="273">
        <f t="shared" si="41"/>
        <v>3</v>
      </c>
      <c r="EK20" s="187">
        <f t="shared" si="42"/>
        <v>0.6</v>
      </c>
      <c r="EL20" s="154">
        <f t="shared" si="43"/>
        <v>0.15</v>
      </c>
      <c r="EM20" s="154">
        <f t="shared" si="44"/>
        <v>0.25</v>
      </c>
      <c r="EN20" s="160">
        <f t="shared" si="45"/>
        <v>0.4</v>
      </c>
      <c r="EO20" s="273">
        <f t="shared" si="46"/>
        <v>1</v>
      </c>
      <c r="EP20" s="187">
        <f t="shared" si="47"/>
        <v>2.7993599999999997E-2</v>
      </c>
      <c r="EQ20" s="273">
        <f t="shared" si="48"/>
        <v>3</v>
      </c>
      <c r="ER20" s="187">
        <f t="shared" si="49"/>
        <v>0.6</v>
      </c>
      <c r="ES20" s="154">
        <f t="shared" si="50"/>
        <v>0</v>
      </c>
      <c r="ET20" s="154">
        <f t="shared" si="51"/>
        <v>0</v>
      </c>
      <c r="EU20" s="160">
        <f t="shared" si="52"/>
        <v>0</v>
      </c>
      <c r="EV20" s="273">
        <f t="shared" si="53"/>
        <v>1</v>
      </c>
      <c r="EW20" s="187">
        <f t="shared" si="54"/>
        <v>2.7993599999999997E-2</v>
      </c>
      <c r="EX20" s="273">
        <f t="shared" si="55"/>
        <v>3</v>
      </c>
      <c r="EY20" s="187">
        <f t="shared" si="56"/>
        <v>0.6</v>
      </c>
      <c r="EZ20" s="154">
        <f t="shared" si="57"/>
        <v>0</v>
      </c>
      <c r="FA20" s="154">
        <f t="shared" si="58"/>
        <v>0</v>
      </c>
      <c r="FB20" s="160">
        <f t="shared" si="59"/>
        <v>0</v>
      </c>
      <c r="FC20" s="273">
        <f t="shared" si="60"/>
        <v>1</v>
      </c>
      <c r="FD20" s="187">
        <f t="shared" si="61"/>
        <v>2.7993599999999997E-2</v>
      </c>
      <c r="FE20" s="273">
        <f t="shared" si="62"/>
        <v>3</v>
      </c>
      <c r="FF20" s="187">
        <f t="shared" si="63"/>
        <v>0.6</v>
      </c>
      <c r="FG20" s="154">
        <f t="shared" si="64"/>
        <v>0</v>
      </c>
      <c r="FH20" s="154">
        <f t="shared" si="65"/>
        <v>0</v>
      </c>
      <c r="FI20" s="160">
        <f t="shared" si="66"/>
        <v>0</v>
      </c>
      <c r="FJ20" s="273">
        <f t="shared" si="67"/>
        <v>1</v>
      </c>
      <c r="FK20" s="187">
        <f t="shared" si="68"/>
        <v>2.7993599999999997E-2</v>
      </c>
      <c r="FL20" s="273">
        <f t="shared" si="69"/>
        <v>3</v>
      </c>
      <c r="FM20" s="187">
        <f t="shared" si="70"/>
        <v>0.6</v>
      </c>
      <c r="FN20" s="154">
        <f t="shared" si="71"/>
        <v>0</v>
      </c>
      <c r="FO20" s="154">
        <f t="shared" si="72"/>
        <v>0</v>
      </c>
      <c r="FP20" s="160">
        <f t="shared" si="73"/>
        <v>0</v>
      </c>
      <c r="FQ20" s="273">
        <f t="shared" si="74"/>
        <v>1</v>
      </c>
      <c r="FR20" s="187">
        <f t="shared" si="75"/>
        <v>2.7993599999999997E-2</v>
      </c>
      <c r="FS20" s="273">
        <f t="shared" si="76"/>
        <v>3</v>
      </c>
      <c r="FT20" s="187">
        <f t="shared" si="77"/>
        <v>0.6</v>
      </c>
      <c r="FU20" s="154">
        <f t="shared" si="78"/>
        <v>0</v>
      </c>
      <c r="FV20" s="154">
        <f t="shared" si="79"/>
        <v>0</v>
      </c>
      <c r="FW20" s="160">
        <f t="shared" si="80"/>
        <v>0</v>
      </c>
      <c r="FX20" s="273">
        <f t="shared" si="81"/>
        <v>1</v>
      </c>
      <c r="FY20" s="187">
        <f t="shared" si="82"/>
        <v>2.7993599999999997E-2</v>
      </c>
      <c r="FZ20" s="273">
        <f t="shared" si="83"/>
        <v>3</v>
      </c>
      <c r="GA20" s="187">
        <f t="shared" si="84"/>
        <v>0.6</v>
      </c>
      <c r="GB20" s="154">
        <f t="shared" si="85"/>
        <v>0</v>
      </c>
      <c r="GC20" s="154">
        <f t="shared" si="86"/>
        <v>0</v>
      </c>
      <c r="GD20" s="160">
        <f t="shared" si="87"/>
        <v>0</v>
      </c>
      <c r="GE20" s="273">
        <f t="shared" si="88"/>
        <v>1</v>
      </c>
      <c r="GF20" s="187">
        <f t="shared" si="89"/>
        <v>2.7993599999999997E-2</v>
      </c>
      <c r="GG20" s="273">
        <f t="shared" si="90"/>
        <v>3</v>
      </c>
      <c r="GH20" s="187">
        <f t="shared" si="91"/>
        <v>0.6</v>
      </c>
      <c r="GI20" s="187">
        <f t="shared" si="101"/>
        <v>0.6</v>
      </c>
    </row>
    <row r="21" spans="1:191" ht="37.799999999999997" customHeight="1" x14ac:dyDescent="0.2">
      <c r="A21" s="148">
        <v>13</v>
      </c>
      <c r="B21" s="133" t="s">
        <v>604</v>
      </c>
      <c r="C21" s="133" t="s">
        <v>702</v>
      </c>
      <c r="D21" s="274" t="s">
        <v>206</v>
      </c>
      <c r="E21" s="133" t="s">
        <v>204</v>
      </c>
      <c r="F21" s="275" t="s">
        <v>5</v>
      </c>
      <c r="G21" s="133" t="s">
        <v>496</v>
      </c>
      <c r="H21" s="133" t="s">
        <v>173</v>
      </c>
      <c r="I21" s="132" t="s">
        <v>20</v>
      </c>
      <c r="J21" s="132" t="s">
        <v>54</v>
      </c>
      <c r="K21" s="132" t="s">
        <v>53</v>
      </c>
      <c r="L21" s="132" t="s">
        <v>53</v>
      </c>
      <c r="M21" s="132" t="s">
        <v>53</v>
      </c>
      <c r="N21" s="132" t="s">
        <v>53</v>
      </c>
      <c r="O21" s="132" t="s">
        <v>53</v>
      </c>
      <c r="P21" s="132" t="s">
        <v>53</v>
      </c>
      <c r="Q21" s="132" t="s">
        <v>53</v>
      </c>
      <c r="R21" s="132" t="s">
        <v>53</v>
      </c>
      <c r="S21" s="132" t="s">
        <v>54</v>
      </c>
      <c r="T21" s="132" t="s">
        <v>53</v>
      </c>
      <c r="U21" s="132" t="s">
        <v>54</v>
      </c>
      <c r="V21" s="132" t="s">
        <v>53</v>
      </c>
      <c r="W21" s="132" t="s">
        <v>53</v>
      </c>
      <c r="X21" s="132" t="s">
        <v>53</v>
      </c>
      <c r="Y21" s="132" t="s">
        <v>53</v>
      </c>
      <c r="Z21" s="132" t="s">
        <v>53</v>
      </c>
      <c r="AA21" s="132" t="s">
        <v>53</v>
      </c>
      <c r="AB21" s="132" t="s">
        <v>53</v>
      </c>
      <c r="AC21" s="155" t="str">
        <f t="shared" si="0"/>
        <v>2 - Baja</v>
      </c>
      <c r="AD21" s="149">
        <f t="shared" si="1"/>
        <v>0.4</v>
      </c>
      <c r="AE21" s="155" t="str">
        <f t="shared" si="2"/>
        <v>3 - Moderado</v>
      </c>
      <c r="AF21" s="149">
        <f t="shared" si="3"/>
        <v>0.6</v>
      </c>
      <c r="AG21" s="156" t="str">
        <f t="shared" si="4"/>
        <v>MODERADO</v>
      </c>
      <c r="AH21" s="149">
        <f t="shared" si="5"/>
        <v>0.24</v>
      </c>
      <c r="AI21" s="133" t="s">
        <v>701</v>
      </c>
      <c r="AJ21" s="133" t="s">
        <v>601</v>
      </c>
      <c r="AK21" s="133" t="s">
        <v>700</v>
      </c>
      <c r="AL21" s="133" t="s">
        <v>664</v>
      </c>
      <c r="AM21" s="134" t="s">
        <v>35</v>
      </c>
      <c r="AN21" s="164" t="s">
        <v>45</v>
      </c>
      <c r="AO21" s="164" t="s">
        <v>50</v>
      </c>
      <c r="AP21" s="134" t="s">
        <v>52</v>
      </c>
      <c r="AQ21" s="134" t="s">
        <v>35</v>
      </c>
      <c r="AR21" s="164" t="s">
        <v>45</v>
      </c>
      <c r="AS21" s="164" t="s">
        <v>50</v>
      </c>
      <c r="AT21" s="134" t="s">
        <v>52</v>
      </c>
      <c r="AU21" s="134" t="s">
        <v>35</v>
      </c>
      <c r="AV21" s="164" t="s">
        <v>45</v>
      </c>
      <c r="AW21" s="164" t="s">
        <v>50</v>
      </c>
      <c r="AX21" s="134" t="s">
        <v>52</v>
      </c>
      <c r="AY21" s="134" t="s">
        <v>35</v>
      </c>
      <c r="AZ21" s="164" t="s">
        <v>45</v>
      </c>
      <c r="BA21" s="164" t="s">
        <v>50</v>
      </c>
      <c r="BB21" s="134" t="s">
        <v>52</v>
      </c>
      <c r="BC21" s="134" t="s">
        <v>35</v>
      </c>
      <c r="BD21" s="164" t="s">
        <v>45</v>
      </c>
      <c r="BE21" s="164" t="s">
        <v>50</v>
      </c>
      <c r="BF21" s="134" t="s">
        <v>52</v>
      </c>
      <c r="BG21" s="134" t="s">
        <v>35</v>
      </c>
      <c r="BH21" s="164" t="s">
        <v>45</v>
      </c>
      <c r="BI21" s="164" t="s">
        <v>50</v>
      </c>
      <c r="BJ21" s="134" t="s">
        <v>52</v>
      </c>
      <c r="BK21" s="134"/>
      <c r="BL21" s="164"/>
      <c r="BM21" s="164"/>
      <c r="BN21" s="134"/>
      <c r="BO21" s="134"/>
      <c r="BP21" s="164"/>
      <c r="BQ21" s="164"/>
      <c r="BR21" s="134"/>
      <c r="BS21" s="134"/>
      <c r="BT21" s="164"/>
      <c r="BU21" s="164"/>
      <c r="BV21" s="134"/>
      <c r="BW21" s="134"/>
      <c r="BX21" s="164"/>
      <c r="BY21" s="164"/>
      <c r="BZ21" s="134"/>
      <c r="CA21" s="134"/>
      <c r="CB21" s="164"/>
      <c r="CC21" s="164"/>
      <c r="CD21" s="134"/>
      <c r="CE21" s="134"/>
      <c r="CF21" s="164"/>
      <c r="CG21" s="164"/>
      <c r="CH21" s="134"/>
      <c r="CI21" s="164"/>
      <c r="CJ21" s="164"/>
      <c r="CK21" s="134"/>
      <c r="CL21" s="159" t="str">
        <f t="shared" si="6"/>
        <v>1 - Muy Baja</v>
      </c>
      <c r="CM21" s="165">
        <f t="shared" si="7"/>
        <v>1.8662399999999996E-2</v>
      </c>
      <c r="CN21" s="159" t="str">
        <f t="shared" si="8"/>
        <v>3 - Moderado</v>
      </c>
      <c r="CO21" s="165">
        <f t="shared" si="92"/>
        <v>0.6</v>
      </c>
      <c r="CP21" s="145" t="str">
        <f t="shared" si="9"/>
        <v>MODERADO</v>
      </c>
      <c r="CQ21" s="149">
        <f t="shared" si="93"/>
        <v>1.1197439999999998E-2</v>
      </c>
      <c r="CR21" s="188" t="s">
        <v>456</v>
      </c>
      <c r="CS21" s="145">
        <f t="shared" si="94"/>
        <v>3</v>
      </c>
      <c r="CT21" s="134"/>
      <c r="CU21" s="188" t="s">
        <v>611</v>
      </c>
      <c r="CV21" s="65" t="s">
        <v>1235</v>
      </c>
      <c r="CW21" s="158"/>
      <c r="CX21" s="160">
        <f t="shared" si="10"/>
        <v>3</v>
      </c>
      <c r="CY21" s="161">
        <f t="shared" si="95"/>
        <v>3</v>
      </c>
      <c r="CZ21" s="160" t="str">
        <f t="shared" si="96"/>
        <v>Moderado</v>
      </c>
      <c r="DA21" s="153">
        <f t="shared" si="97"/>
        <v>0.6</v>
      </c>
      <c r="DB21" s="154">
        <f t="shared" si="98"/>
        <v>0.15</v>
      </c>
      <c r="DC21" s="154">
        <f t="shared" si="11"/>
        <v>0.25</v>
      </c>
      <c r="DD21" s="160">
        <f t="shared" si="99"/>
        <v>0.4</v>
      </c>
      <c r="DE21" s="273">
        <f t="shared" si="12"/>
        <v>2</v>
      </c>
      <c r="DF21" s="187">
        <f t="shared" si="13"/>
        <v>0.24</v>
      </c>
      <c r="DG21" s="273">
        <f t="shared" si="100"/>
        <v>3</v>
      </c>
      <c r="DH21" s="273"/>
      <c r="DI21" s="187">
        <f t="shared" si="14"/>
        <v>0.6</v>
      </c>
      <c r="DJ21" s="154">
        <f t="shared" si="15"/>
        <v>0.15</v>
      </c>
      <c r="DK21" s="154">
        <f t="shared" si="16"/>
        <v>0.25</v>
      </c>
      <c r="DL21" s="160">
        <f t="shared" si="17"/>
        <v>0.4</v>
      </c>
      <c r="DM21" s="273">
        <f t="shared" si="18"/>
        <v>1</v>
      </c>
      <c r="DN21" s="187">
        <f t="shared" si="19"/>
        <v>0.14399999999999999</v>
      </c>
      <c r="DO21" s="273">
        <f t="shared" si="20"/>
        <v>3</v>
      </c>
      <c r="DP21" s="187">
        <f t="shared" si="21"/>
        <v>0.6</v>
      </c>
      <c r="DQ21" s="154">
        <f t="shared" si="22"/>
        <v>0.15</v>
      </c>
      <c r="DR21" s="154">
        <f t="shared" si="23"/>
        <v>0.25</v>
      </c>
      <c r="DS21" s="160">
        <f t="shared" si="24"/>
        <v>0.4</v>
      </c>
      <c r="DT21" s="273">
        <f t="shared" si="25"/>
        <v>1</v>
      </c>
      <c r="DU21" s="187">
        <f t="shared" si="26"/>
        <v>8.6399999999999991E-2</v>
      </c>
      <c r="DV21" s="273">
        <f t="shared" si="27"/>
        <v>3</v>
      </c>
      <c r="DW21" s="187">
        <f t="shared" si="28"/>
        <v>0.6</v>
      </c>
      <c r="DX21" s="154">
        <f t="shared" si="29"/>
        <v>0.15</v>
      </c>
      <c r="DY21" s="154">
        <f t="shared" si="30"/>
        <v>0.25</v>
      </c>
      <c r="DZ21" s="160">
        <f t="shared" si="31"/>
        <v>0.4</v>
      </c>
      <c r="EA21" s="273">
        <f t="shared" si="32"/>
        <v>1</v>
      </c>
      <c r="EB21" s="187">
        <f t="shared" si="33"/>
        <v>5.183999999999999E-2</v>
      </c>
      <c r="EC21" s="273">
        <f t="shared" si="34"/>
        <v>3</v>
      </c>
      <c r="ED21" s="187">
        <f t="shared" si="35"/>
        <v>0.6</v>
      </c>
      <c r="EE21" s="154">
        <f t="shared" si="36"/>
        <v>0.15</v>
      </c>
      <c r="EF21" s="154">
        <f t="shared" si="37"/>
        <v>0.25</v>
      </c>
      <c r="EG21" s="160">
        <f t="shared" si="38"/>
        <v>0.4</v>
      </c>
      <c r="EH21" s="273">
        <f t="shared" si="39"/>
        <v>1</v>
      </c>
      <c r="EI21" s="187">
        <f t="shared" si="40"/>
        <v>3.1103999999999993E-2</v>
      </c>
      <c r="EJ21" s="273">
        <f t="shared" si="41"/>
        <v>3</v>
      </c>
      <c r="EK21" s="187">
        <f t="shared" si="42"/>
        <v>0.6</v>
      </c>
      <c r="EL21" s="154">
        <f t="shared" si="43"/>
        <v>0.15</v>
      </c>
      <c r="EM21" s="154">
        <f t="shared" si="44"/>
        <v>0.25</v>
      </c>
      <c r="EN21" s="160">
        <f t="shared" si="45"/>
        <v>0.4</v>
      </c>
      <c r="EO21" s="273">
        <f t="shared" si="46"/>
        <v>1</v>
      </c>
      <c r="EP21" s="187">
        <f t="shared" si="47"/>
        <v>1.8662399999999996E-2</v>
      </c>
      <c r="EQ21" s="273">
        <f t="shared" si="48"/>
        <v>3</v>
      </c>
      <c r="ER21" s="187">
        <f t="shared" si="49"/>
        <v>0.6</v>
      </c>
      <c r="ES21" s="154">
        <f t="shared" si="50"/>
        <v>0</v>
      </c>
      <c r="ET21" s="154">
        <f t="shared" si="51"/>
        <v>0</v>
      </c>
      <c r="EU21" s="160">
        <f t="shared" si="52"/>
        <v>0</v>
      </c>
      <c r="EV21" s="273">
        <f t="shared" si="53"/>
        <v>1</v>
      </c>
      <c r="EW21" s="187">
        <f t="shared" si="54"/>
        <v>1.8662399999999996E-2</v>
      </c>
      <c r="EX21" s="273">
        <f t="shared" si="55"/>
        <v>3</v>
      </c>
      <c r="EY21" s="187">
        <f t="shared" si="56"/>
        <v>0.6</v>
      </c>
      <c r="EZ21" s="154">
        <f t="shared" si="57"/>
        <v>0</v>
      </c>
      <c r="FA21" s="154">
        <f t="shared" si="58"/>
        <v>0</v>
      </c>
      <c r="FB21" s="160">
        <f t="shared" si="59"/>
        <v>0</v>
      </c>
      <c r="FC21" s="273">
        <f t="shared" si="60"/>
        <v>1</v>
      </c>
      <c r="FD21" s="187">
        <f t="shared" si="61"/>
        <v>1.8662399999999996E-2</v>
      </c>
      <c r="FE21" s="273">
        <f t="shared" si="62"/>
        <v>3</v>
      </c>
      <c r="FF21" s="187">
        <f t="shared" si="63"/>
        <v>0.6</v>
      </c>
      <c r="FG21" s="154">
        <f t="shared" si="64"/>
        <v>0</v>
      </c>
      <c r="FH21" s="154">
        <f t="shared" si="65"/>
        <v>0</v>
      </c>
      <c r="FI21" s="160">
        <f t="shared" si="66"/>
        <v>0</v>
      </c>
      <c r="FJ21" s="273">
        <f t="shared" si="67"/>
        <v>1</v>
      </c>
      <c r="FK21" s="187">
        <f t="shared" si="68"/>
        <v>1.8662399999999996E-2</v>
      </c>
      <c r="FL21" s="273">
        <f t="shared" si="69"/>
        <v>3</v>
      </c>
      <c r="FM21" s="187">
        <f t="shared" si="70"/>
        <v>0.6</v>
      </c>
      <c r="FN21" s="154">
        <f t="shared" si="71"/>
        <v>0</v>
      </c>
      <c r="FO21" s="154">
        <f t="shared" si="72"/>
        <v>0</v>
      </c>
      <c r="FP21" s="160">
        <f t="shared" si="73"/>
        <v>0</v>
      </c>
      <c r="FQ21" s="273">
        <f t="shared" si="74"/>
        <v>1</v>
      </c>
      <c r="FR21" s="187">
        <f t="shared" si="75"/>
        <v>1.8662399999999996E-2</v>
      </c>
      <c r="FS21" s="273">
        <f t="shared" si="76"/>
        <v>3</v>
      </c>
      <c r="FT21" s="187">
        <f t="shared" si="77"/>
        <v>0.6</v>
      </c>
      <c r="FU21" s="154">
        <f t="shared" si="78"/>
        <v>0</v>
      </c>
      <c r="FV21" s="154">
        <f t="shared" si="79"/>
        <v>0</v>
      </c>
      <c r="FW21" s="160">
        <f t="shared" si="80"/>
        <v>0</v>
      </c>
      <c r="FX21" s="273">
        <f t="shared" si="81"/>
        <v>1</v>
      </c>
      <c r="FY21" s="187">
        <f t="shared" si="82"/>
        <v>1.8662399999999996E-2</v>
      </c>
      <c r="FZ21" s="273">
        <f t="shared" si="83"/>
        <v>3</v>
      </c>
      <c r="GA21" s="187">
        <f t="shared" si="84"/>
        <v>0.6</v>
      </c>
      <c r="GB21" s="154">
        <f t="shared" si="85"/>
        <v>0</v>
      </c>
      <c r="GC21" s="154">
        <f t="shared" si="86"/>
        <v>0</v>
      </c>
      <c r="GD21" s="160">
        <f t="shared" si="87"/>
        <v>0</v>
      </c>
      <c r="GE21" s="273">
        <f t="shared" si="88"/>
        <v>1</v>
      </c>
      <c r="GF21" s="187">
        <f t="shared" si="89"/>
        <v>1.8662399999999996E-2</v>
      </c>
      <c r="GG21" s="273">
        <f t="shared" si="90"/>
        <v>3</v>
      </c>
      <c r="GH21" s="187">
        <f t="shared" si="91"/>
        <v>0.6</v>
      </c>
      <c r="GI21" s="187">
        <f t="shared" si="101"/>
        <v>0.6</v>
      </c>
    </row>
    <row r="22" spans="1:191" ht="37.799999999999997" customHeight="1" x14ac:dyDescent="0.2">
      <c r="A22" s="148">
        <v>14</v>
      </c>
      <c r="B22" s="133" t="s">
        <v>604</v>
      </c>
      <c r="C22" s="133" t="s">
        <v>699</v>
      </c>
      <c r="D22" s="274" t="s">
        <v>205</v>
      </c>
      <c r="E22" s="133" t="s">
        <v>500</v>
      </c>
      <c r="F22" s="275" t="s">
        <v>222</v>
      </c>
      <c r="G22" s="133" t="s">
        <v>496</v>
      </c>
      <c r="H22" s="133" t="s">
        <v>173</v>
      </c>
      <c r="I22" s="132" t="s">
        <v>18</v>
      </c>
      <c r="J22" s="132" t="s">
        <v>54</v>
      </c>
      <c r="K22" s="132" t="s">
        <v>53</v>
      </c>
      <c r="L22" s="132" t="s">
        <v>53</v>
      </c>
      <c r="M22" s="132" t="s">
        <v>53</v>
      </c>
      <c r="N22" s="132" t="s">
        <v>53</v>
      </c>
      <c r="O22" s="132" t="s">
        <v>53</v>
      </c>
      <c r="P22" s="132" t="s">
        <v>53</v>
      </c>
      <c r="Q22" s="132" t="s">
        <v>53</v>
      </c>
      <c r="R22" s="132" t="s">
        <v>53</v>
      </c>
      <c r="S22" s="132" t="s">
        <v>54</v>
      </c>
      <c r="T22" s="132" t="s">
        <v>53</v>
      </c>
      <c r="U22" s="132" t="s">
        <v>54</v>
      </c>
      <c r="V22" s="132" t="s">
        <v>53</v>
      </c>
      <c r="W22" s="132" t="s">
        <v>53</v>
      </c>
      <c r="X22" s="132" t="s">
        <v>53</v>
      </c>
      <c r="Y22" s="132" t="s">
        <v>53</v>
      </c>
      <c r="Z22" s="132" t="s">
        <v>53</v>
      </c>
      <c r="AA22" s="132" t="s">
        <v>53</v>
      </c>
      <c r="AB22" s="132" t="s">
        <v>53</v>
      </c>
      <c r="AC22" s="155" t="str">
        <f t="shared" si="0"/>
        <v>1 - Muy Baja</v>
      </c>
      <c r="AD22" s="149">
        <f t="shared" si="1"/>
        <v>0.2</v>
      </c>
      <c r="AE22" s="155" t="str">
        <f t="shared" si="2"/>
        <v>3 - Moderado</v>
      </c>
      <c r="AF22" s="149">
        <f t="shared" si="3"/>
        <v>0.6</v>
      </c>
      <c r="AG22" s="156" t="str">
        <f t="shared" si="4"/>
        <v>MODERADO</v>
      </c>
      <c r="AH22" s="149">
        <f t="shared" si="5"/>
        <v>0.12</v>
      </c>
      <c r="AI22" s="133" t="s">
        <v>698</v>
      </c>
      <c r="AJ22" s="133" t="s">
        <v>601</v>
      </c>
      <c r="AK22" s="133" t="s">
        <v>697</v>
      </c>
      <c r="AL22" s="133" t="s">
        <v>696</v>
      </c>
      <c r="AM22" s="134" t="s">
        <v>35</v>
      </c>
      <c r="AN22" s="164" t="s">
        <v>45</v>
      </c>
      <c r="AO22" s="164" t="s">
        <v>50</v>
      </c>
      <c r="AP22" s="134" t="s">
        <v>52</v>
      </c>
      <c r="AQ22" s="134" t="s">
        <v>35</v>
      </c>
      <c r="AR22" s="164" t="s">
        <v>45</v>
      </c>
      <c r="AS22" s="164" t="s">
        <v>50</v>
      </c>
      <c r="AT22" s="134" t="s">
        <v>52</v>
      </c>
      <c r="AU22" s="134" t="s">
        <v>35</v>
      </c>
      <c r="AV22" s="164" t="s">
        <v>45</v>
      </c>
      <c r="AW22" s="164" t="s">
        <v>50</v>
      </c>
      <c r="AX22" s="134" t="s">
        <v>52</v>
      </c>
      <c r="AY22" s="134" t="s">
        <v>35</v>
      </c>
      <c r="AZ22" s="164" t="s">
        <v>45</v>
      </c>
      <c r="BA22" s="164" t="s">
        <v>50</v>
      </c>
      <c r="BB22" s="134" t="s">
        <v>52</v>
      </c>
      <c r="BC22" s="134" t="s">
        <v>35</v>
      </c>
      <c r="BD22" s="164" t="s">
        <v>45</v>
      </c>
      <c r="BE22" s="164" t="s">
        <v>50</v>
      </c>
      <c r="BF22" s="134" t="s">
        <v>52</v>
      </c>
      <c r="BG22" s="134" t="s">
        <v>35</v>
      </c>
      <c r="BH22" s="164" t="s">
        <v>45</v>
      </c>
      <c r="BI22" s="164" t="s">
        <v>50</v>
      </c>
      <c r="BJ22" s="134" t="s">
        <v>52</v>
      </c>
      <c r="BK22" s="134" t="s">
        <v>35</v>
      </c>
      <c r="BL22" s="164" t="s">
        <v>45</v>
      </c>
      <c r="BM22" s="164" t="s">
        <v>50</v>
      </c>
      <c r="BN22" s="134" t="s">
        <v>52</v>
      </c>
      <c r="BO22" s="134"/>
      <c r="BP22" s="164"/>
      <c r="BQ22" s="164"/>
      <c r="BR22" s="134"/>
      <c r="BS22" s="134"/>
      <c r="BT22" s="164"/>
      <c r="BU22" s="164"/>
      <c r="BV22" s="134"/>
      <c r="BW22" s="134"/>
      <c r="BX22" s="164"/>
      <c r="BY22" s="164"/>
      <c r="BZ22" s="134"/>
      <c r="CA22" s="134"/>
      <c r="CB22" s="164"/>
      <c r="CC22" s="164"/>
      <c r="CD22" s="134"/>
      <c r="CE22" s="134"/>
      <c r="CF22" s="164"/>
      <c r="CG22" s="164"/>
      <c r="CH22" s="134"/>
      <c r="CI22" s="164"/>
      <c r="CJ22" s="164"/>
      <c r="CK22" s="134"/>
      <c r="CL22" s="159" t="str">
        <f t="shared" si="6"/>
        <v>1 - Muy Baja</v>
      </c>
      <c r="CM22" s="165">
        <f t="shared" si="7"/>
        <v>9.3311999999999978E-3</v>
      </c>
      <c r="CN22" s="159" t="str">
        <f t="shared" si="8"/>
        <v>3 - Moderado</v>
      </c>
      <c r="CO22" s="165">
        <f t="shared" si="92"/>
        <v>0.6</v>
      </c>
      <c r="CP22" s="145" t="str">
        <f t="shared" si="9"/>
        <v>MODERADO</v>
      </c>
      <c r="CQ22" s="149">
        <f t="shared" si="93"/>
        <v>5.5987199999999989E-3</v>
      </c>
      <c r="CR22" s="188" t="s">
        <v>226</v>
      </c>
      <c r="CS22" s="145">
        <f t="shared" si="94"/>
        <v>3</v>
      </c>
      <c r="CT22" s="134"/>
      <c r="CU22" s="188" t="s">
        <v>611</v>
      </c>
      <c r="CV22" s="65" t="s">
        <v>1235</v>
      </c>
      <c r="CW22" s="158"/>
      <c r="CX22" s="160">
        <f t="shared" si="10"/>
        <v>3</v>
      </c>
      <c r="CY22" s="161">
        <f t="shared" si="95"/>
        <v>3</v>
      </c>
      <c r="CZ22" s="160" t="str">
        <f t="shared" si="96"/>
        <v>Moderado</v>
      </c>
      <c r="DA22" s="153">
        <f t="shared" si="97"/>
        <v>0.6</v>
      </c>
      <c r="DB22" s="154">
        <f t="shared" si="98"/>
        <v>0.15</v>
      </c>
      <c r="DC22" s="154">
        <f t="shared" si="11"/>
        <v>0.25</v>
      </c>
      <c r="DD22" s="160">
        <f t="shared" si="99"/>
        <v>0.4</v>
      </c>
      <c r="DE22" s="273">
        <f t="shared" si="12"/>
        <v>1</v>
      </c>
      <c r="DF22" s="187">
        <f t="shared" si="13"/>
        <v>0.12</v>
      </c>
      <c r="DG22" s="273">
        <f t="shared" si="100"/>
        <v>3</v>
      </c>
      <c r="DH22" s="273"/>
      <c r="DI22" s="187">
        <f t="shared" si="14"/>
        <v>0.6</v>
      </c>
      <c r="DJ22" s="154">
        <f t="shared" si="15"/>
        <v>0.15</v>
      </c>
      <c r="DK22" s="154">
        <f t="shared" si="16"/>
        <v>0.25</v>
      </c>
      <c r="DL22" s="160">
        <f t="shared" si="17"/>
        <v>0.4</v>
      </c>
      <c r="DM22" s="273">
        <f t="shared" si="18"/>
        <v>1</v>
      </c>
      <c r="DN22" s="187">
        <f t="shared" si="19"/>
        <v>7.1999999999999995E-2</v>
      </c>
      <c r="DO22" s="273">
        <f t="shared" si="20"/>
        <v>3</v>
      </c>
      <c r="DP22" s="187">
        <f t="shared" si="21"/>
        <v>0.6</v>
      </c>
      <c r="DQ22" s="154">
        <f t="shared" si="22"/>
        <v>0.15</v>
      </c>
      <c r="DR22" s="154">
        <f t="shared" si="23"/>
        <v>0.25</v>
      </c>
      <c r="DS22" s="160">
        <f t="shared" si="24"/>
        <v>0.4</v>
      </c>
      <c r="DT22" s="273">
        <f t="shared" si="25"/>
        <v>1</v>
      </c>
      <c r="DU22" s="187">
        <f t="shared" si="26"/>
        <v>4.3199999999999995E-2</v>
      </c>
      <c r="DV22" s="273">
        <f t="shared" si="27"/>
        <v>3</v>
      </c>
      <c r="DW22" s="187">
        <f t="shared" si="28"/>
        <v>0.6</v>
      </c>
      <c r="DX22" s="154">
        <f t="shared" si="29"/>
        <v>0.15</v>
      </c>
      <c r="DY22" s="154">
        <f t="shared" si="30"/>
        <v>0.25</v>
      </c>
      <c r="DZ22" s="160">
        <f t="shared" si="31"/>
        <v>0.4</v>
      </c>
      <c r="EA22" s="273">
        <f t="shared" si="32"/>
        <v>1</v>
      </c>
      <c r="EB22" s="187">
        <f t="shared" si="33"/>
        <v>2.5919999999999995E-2</v>
      </c>
      <c r="EC22" s="273">
        <f t="shared" si="34"/>
        <v>3</v>
      </c>
      <c r="ED22" s="187">
        <f t="shared" si="35"/>
        <v>0.6</v>
      </c>
      <c r="EE22" s="154">
        <f t="shared" si="36"/>
        <v>0.15</v>
      </c>
      <c r="EF22" s="154">
        <f t="shared" si="37"/>
        <v>0.25</v>
      </c>
      <c r="EG22" s="160">
        <f t="shared" si="38"/>
        <v>0.4</v>
      </c>
      <c r="EH22" s="273">
        <f t="shared" si="39"/>
        <v>1</v>
      </c>
      <c r="EI22" s="187">
        <f t="shared" si="40"/>
        <v>1.5551999999999996E-2</v>
      </c>
      <c r="EJ22" s="273">
        <f t="shared" si="41"/>
        <v>3</v>
      </c>
      <c r="EK22" s="187">
        <f t="shared" si="42"/>
        <v>0.6</v>
      </c>
      <c r="EL22" s="154">
        <f t="shared" si="43"/>
        <v>0.15</v>
      </c>
      <c r="EM22" s="154">
        <f t="shared" si="44"/>
        <v>0.25</v>
      </c>
      <c r="EN22" s="160">
        <f t="shared" si="45"/>
        <v>0.4</v>
      </c>
      <c r="EO22" s="273">
        <f t="shared" si="46"/>
        <v>1</v>
      </c>
      <c r="EP22" s="187">
        <f t="shared" si="47"/>
        <v>9.3311999999999978E-3</v>
      </c>
      <c r="EQ22" s="273">
        <f t="shared" si="48"/>
        <v>3</v>
      </c>
      <c r="ER22" s="187">
        <f t="shared" si="49"/>
        <v>0.6</v>
      </c>
      <c r="ES22" s="154">
        <f t="shared" si="50"/>
        <v>0.15</v>
      </c>
      <c r="ET22" s="154">
        <f t="shared" si="51"/>
        <v>0.25</v>
      </c>
      <c r="EU22" s="160">
        <f t="shared" si="52"/>
        <v>0.4</v>
      </c>
      <c r="EV22" s="273">
        <f t="shared" si="53"/>
        <v>1</v>
      </c>
      <c r="EW22" s="187">
        <f t="shared" si="54"/>
        <v>9.3311999999999978E-3</v>
      </c>
      <c r="EX22" s="273">
        <f t="shared" si="55"/>
        <v>3</v>
      </c>
      <c r="EY22" s="187">
        <f t="shared" si="56"/>
        <v>0.6</v>
      </c>
      <c r="EZ22" s="154">
        <f t="shared" si="57"/>
        <v>0</v>
      </c>
      <c r="FA22" s="154">
        <f t="shared" si="58"/>
        <v>0</v>
      </c>
      <c r="FB22" s="160">
        <f t="shared" si="59"/>
        <v>0</v>
      </c>
      <c r="FC22" s="273">
        <f t="shared" si="60"/>
        <v>1</v>
      </c>
      <c r="FD22" s="187">
        <f t="shared" si="61"/>
        <v>9.3311999999999978E-3</v>
      </c>
      <c r="FE22" s="273">
        <f t="shared" si="62"/>
        <v>3</v>
      </c>
      <c r="FF22" s="187">
        <f t="shared" si="63"/>
        <v>0.6</v>
      </c>
      <c r="FG22" s="154">
        <f t="shared" si="64"/>
        <v>0</v>
      </c>
      <c r="FH22" s="154">
        <f t="shared" si="65"/>
        <v>0</v>
      </c>
      <c r="FI22" s="160">
        <f t="shared" si="66"/>
        <v>0</v>
      </c>
      <c r="FJ22" s="273">
        <f t="shared" si="67"/>
        <v>1</v>
      </c>
      <c r="FK22" s="187">
        <f t="shared" si="68"/>
        <v>9.3311999999999978E-3</v>
      </c>
      <c r="FL22" s="273">
        <f t="shared" si="69"/>
        <v>3</v>
      </c>
      <c r="FM22" s="187">
        <f t="shared" si="70"/>
        <v>0.6</v>
      </c>
      <c r="FN22" s="154">
        <f t="shared" si="71"/>
        <v>0</v>
      </c>
      <c r="FO22" s="154">
        <f t="shared" si="72"/>
        <v>0</v>
      </c>
      <c r="FP22" s="160">
        <f t="shared" si="73"/>
        <v>0</v>
      </c>
      <c r="FQ22" s="273">
        <f t="shared" si="74"/>
        <v>1</v>
      </c>
      <c r="FR22" s="187">
        <f t="shared" si="75"/>
        <v>9.3311999999999978E-3</v>
      </c>
      <c r="FS22" s="273">
        <f t="shared" si="76"/>
        <v>3</v>
      </c>
      <c r="FT22" s="187">
        <f t="shared" si="77"/>
        <v>0.6</v>
      </c>
      <c r="FU22" s="154">
        <f t="shared" si="78"/>
        <v>0</v>
      </c>
      <c r="FV22" s="154">
        <f t="shared" si="79"/>
        <v>0</v>
      </c>
      <c r="FW22" s="160">
        <f t="shared" si="80"/>
        <v>0</v>
      </c>
      <c r="FX22" s="273">
        <f t="shared" si="81"/>
        <v>1</v>
      </c>
      <c r="FY22" s="187">
        <f t="shared" si="82"/>
        <v>9.3311999999999978E-3</v>
      </c>
      <c r="FZ22" s="273">
        <f t="shared" si="83"/>
        <v>3</v>
      </c>
      <c r="GA22" s="187">
        <f t="shared" si="84"/>
        <v>0.6</v>
      </c>
      <c r="GB22" s="154">
        <f t="shared" si="85"/>
        <v>0</v>
      </c>
      <c r="GC22" s="154">
        <f t="shared" si="86"/>
        <v>0</v>
      </c>
      <c r="GD22" s="160">
        <f t="shared" si="87"/>
        <v>0</v>
      </c>
      <c r="GE22" s="273">
        <f t="shared" si="88"/>
        <v>1</v>
      </c>
      <c r="GF22" s="187">
        <f t="shared" si="89"/>
        <v>9.3311999999999978E-3</v>
      </c>
      <c r="GG22" s="273">
        <f t="shared" si="90"/>
        <v>3</v>
      </c>
      <c r="GH22" s="187">
        <f t="shared" si="91"/>
        <v>0.6</v>
      </c>
      <c r="GI22" s="187">
        <f t="shared" si="101"/>
        <v>0.6</v>
      </c>
    </row>
    <row r="23" spans="1:191" ht="37.799999999999997" customHeight="1" x14ac:dyDescent="0.2">
      <c r="A23" s="148">
        <v>15</v>
      </c>
      <c r="B23" s="133" t="s">
        <v>604</v>
      </c>
      <c r="C23" s="133" t="s">
        <v>695</v>
      </c>
      <c r="D23" s="274" t="s">
        <v>206</v>
      </c>
      <c r="E23" s="133" t="s">
        <v>199</v>
      </c>
      <c r="F23" s="275" t="s">
        <v>5</v>
      </c>
      <c r="G23" s="133" t="s">
        <v>496</v>
      </c>
      <c r="H23" s="133" t="s">
        <v>173</v>
      </c>
      <c r="I23" s="132" t="s">
        <v>18</v>
      </c>
      <c r="J23" s="132" t="s">
        <v>54</v>
      </c>
      <c r="K23" s="132" t="s">
        <v>53</v>
      </c>
      <c r="L23" s="132" t="s">
        <v>53</v>
      </c>
      <c r="M23" s="132" t="s">
        <v>53</v>
      </c>
      <c r="N23" s="132" t="s">
        <v>53</v>
      </c>
      <c r="O23" s="132" t="s">
        <v>53</v>
      </c>
      <c r="P23" s="132" t="s">
        <v>53</v>
      </c>
      <c r="Q23" s="132" t="s">
        <v>53</v>
      </c>
      <c r="R23" s="132" t="s">
        <v>53</v>
      </c>
      <c r="S23" s="132" t="s">
        <v>54</v>
      </c>
      <c r="T23" s="132" t="s">
        <v>53</v>
      </c>
      <c r="U23" s="132" t="s">
        <v>54</v>
      </c>
      <c r="V23" s="132" t="s">
        <v>53</v>
      </c>
      <c r="W23" s="132" t="s">
        <v>53</v>
      </c>
      <c r="X23" s="132" t="s">
        <v>53</v>
      </c>
      <c r="Y23" s="132" t="s">
        <v>53</v>
      </c>
      <c r="Z23" s="132" t="s">
        <v>53</v>
      </c>
      <c r="AA23" s="132" t="s">
        <v>53</v>
      </c>
      <c r="AB23" s="132" t="s">
        <v>53</v>
      </c>
      <c r="AC23" s="155" t="str">
        <f t="shared" si="0"/>
        <v>1 - Muy Baja</v>
      </c>
      <c r="AD23" s="149">
        <f t="shared" si="1"/>
        <v>0.2</v>
      </c>
      <c r="AE23" s="155" t="str">
        <f t="shared" si="2"/>
        <v>3 - Moderado</v>
      </c>
      <c r="AF23" s="149">
        <f t="shared" si="3"/>
        <v>0.6</v>
      </c>
      <c r="AG23" s="156" t="str">
        <f t="shared" si="4"/>
        <v>MODERADO</v>
      </c>
      <c r="AH23" s="149">
        <f t="shared" si="5"/>
        <v>0.12</v>
      </c>
      <c r="AI23" s="133" t="s">
        <v>694</v>
      </c>
      <c r="AJ23" s="133" t="s">
        <v>601</v>
      </c>
      <c r="AK23" s="133" t="s">
        <v>681</v>
      </c>
      <c r="AL23" s="133" t="s">
        <v>680</v>
      </c>
      <c r="AM23" s="134" t="s">
        <v>35</v>
      </c>
      <c r="AN23" s="164" t="s">
        <v>45</v>
      </c>
      <c r="AO23" s="164" t="s">
        <v>50</v>
      </c>
      <c r="AP23" s="134" t="s">
        <v>52</v>
      </c>
      <c r="AQ23" s="134" t="s">
        <v>35</v>
      </c>
      <c r="AR23" s="164" t="s">
        <v>45</v>
      </c>
      <c r="AS23" s="164" t="s">
        <v>50</v>
      </c>
      <c r="AT23" s="134" t="s">
        <v>52</v>
      </c>
      <c r="AU23" s="134" t="s">
        <v>35</v>
      </c>
      <c r="AV23" s="164" t="s">
        <v>45</v>
      </c>
      <c r="AW23" s="164" t="s">
        <v>50</v>
      </c>
      <c r="AX23" s="134" t="s">
        <v>52</v>
      </c>
      <c r="AY23" s="134" t="s">
        <v>35</v>
      </c>
      <c r="AZ23" s="164" t="s">
        <v>45</v>
      </c>
      <c r="BA23" s="164" t="s">
        <v>50</v>
      </c>
      <c r="BB23" s="134" t="s">
        <v>52</v>
      </c>
      <c r="BC23" s="134" t="s">
        <v>35</v>
      </c>
      <c r="BD23" s="164" t="s">
        <v>45</v>
      </c>
      <c r="BE23" s="164" t="s">
        <v>50</v>
      </c>
      <c r="BF23" s="134" t="s">
        <v>52</v>
      </c>
      <c r="BG23" s="134" t="s">
        <v>35</v>
      </c>
      <c r="BH23" s="164" t="s">
        <v>45</v>
      </c>
      <c r="BI23" s="164" t="s">
        <v>50</v>
      </c>
      <c r="BJ23" s="134" t="s">
        <v>52</v>
      </c>
      <c r="BK23" s="134" t="s">
        <v>35</v>
      </c>
      <c r="BL23" s="164" t="s">
        <v>45</v>
      </c>
      <c r="BM23" s="164" t="s">
        <v>50</v>
      </c>
      <c r="BN23" s="134" t="s">
        <v>52</v>
      </c>
      <c r="BO23" s="134"/>
      <c r="BP23" s="164"/>
      <c r="BQ23" s="164"/>
      <c r="BR23" s="134"/>
      <c r="BS23" s="134"/>
      <c r="BT23" s="164"/>
      <c r="BU23" s="164"/>
      <c r="BV23" s="134"/>
      <c r="BW23" s="134"/>
      <c r="BX23" s="164"/>
      <c r="BY23" s="164"/>
      <c r="BZ23" s="134"/>
      <c r="CA23" s="134"/>
      <c r="CB23" s="164"/>
      <c r="CC23" s="164"/>
      <c r="CD23" s="134"/>
      <c r="CE23" s="134"/>
      <c r="CF23" s="164"/>
      <c r="CG23" s="164"/>
      <c r="CH23" s="134"/>
      <c r="CI23" s="164"/>
      <c r="CJ23" s="164"/>
      <c r="CK23" s="134"/>
      <c r="CL23" s="159" t="str">
        <f t="shared" si="6"/>
        <v>1 - Muy Baja</v>
      </c>
      <c r="CM23" s="165">
        <f t="shared" si="7"/>
        <v>9.3311999999999978E-3</v>
      </c>
      <c r="CN23" s="159" t="str">
        <f t="shared" si="8"/>
        <v>3 - Moderado</v>
      </c>
      <c r="CO23" s="165">
        <f t="shared" si="92"/>
        <v>0.6</v>
      </c>
      <c r="CP23" s="145" t="str">
        <f t="shared" si="9"/>
        <v>MODERADO</v>
      </c>
      <c r="CQ23" s="149">
        <f t="shared" si="93"/>
        <v>5.5987199999999989E-3</v>
      </c>
      <c r="CR23" s="188" t="s">
        <v>456</v>
      </c>
      <c r="CS23" s="145">
        <f t="shared" si="94"/>
        <v>3</v>
      </c>
      <c r="CT23" s="134"/>
      <c r="CU23" s="188" t="s">
        <v>611</v>
      </c>
      <c r="CV23" s="65" t="s">
        <v>1235</v>
      </c>
      <c r="CW23" s="158"/>
      <c r="CX23" s="160">
        <f t="shared" si="10"/>
        <v>3</v>
      </c>
      <c r="CY23" s="161">
        <f t="shared" si="95"/>
        <v>3</v>
      </c>
      <c r="CZ23" s="160" t="str">
        <f t="shared" si="96"/>
        <v>Moderado</v>
      </c>
      <c r="DA23" s="153">
        <f t="shared" si="97"/>
        <v>0.6</v>
      </c>
      <c r="DB23" s="154">
        <f t="shared" si="98"/>
        <v>0.15</v>
      </c>
      <c r="DC23" s="154">
        <f t="shared" si="11"/>
        <v>0.25</v>
      </c>
      <c r="DD23" s="160">
        <f t="shared" si="99"/>
        <v>0.4</v>
      </c>
      <c r="DE23" s="273">
        <f t="shared" si="12"/>
        <v>1</v>
      </c>
      <c r="DF23" s="187">
        <f t="shared" si="13"/>
        <v>0.12</v>
      </c>
      <c r="DG23" s="273">
        <f t="shared" si="100"/>
        <v>3</v>
      </c>
      <c r="DH23" s="273"/>
      <c r="DI23" s="187">
        <f t="shared" si="14"/>
        <v>0.6</v>
      </c>
      <c r="DJ23" s="154">
        <f t="shared" si="15"/>
        <v>0.15</v>
      </c>
      <c r="DK23" s="154">
        <f t="shared" si="16"/>
        <v>0.25</v>
      </c>
      <c r="DL23" s="160">
        <f t="shared" si="17"/>
        <v>0.4</v>
      </c>
      <c r="DM23" s="273">
        <f t="shared" si="18"/>
        <v>1</v>
      </c>
      <c r="DN23" s="187">
        <f t="shared" si="19"/>
        <v>7.1999999999999995E-2</v>
      </c>
      <c r="DO23" s="273">
        <f t="shared" si="20"/>
        <v>3</v>
      </c>
      <c r="DP23" s="187">
        <f t="shared" si="21"/>
        <v>0.6</v>
      </c>
      <c r="DQ23" s="154">
        <f t="shared" si="22"/>
        <v>0.15</v>
      </c>
      <c r="DR23" s="154">
        <f t="shared" si="23"/>
        <v>0.25</v>
      </c>
      <c r="DS23" s="160">
        <f t="shared" si="24"/>
        <v>0.4</v>
      </c>
      <c r="DT23" s="273">
        <f t="shared" si="25"/>
        <v>1</v>
      </c>
      <c r="DU23" s="187">
        <f t="shared" si="26"/>
        <v>4.3199999999999995E-2</v>
      </c>
      <c r="DV23" s="273">
        <f t="shared" si="27"/>
        <v>3</v>
      </c>
      <c r="DW23" s="187">
        <f t="shared" si="28"/>
        <v>0.6</v>
      </c>
      <c r="DX23" s="154">
        <f t="shared" si="29"/>
        <v>0.15</v>
      </c>
      <c r="DY23" s="154">
        <f t="shared" si="30"/>
        <v>0.25</v>
      </c>
      <c r="DZ23" s="160">
        <f t="shared" si="31"/>
        <v>0.4</v>
      </c>
      <c r="EA23" s="273">
        <f t="shared" si="32"/>
        <v>1</v>
      </c>
      <c r="EB23" s="187">
        <f t="shared" si="33"/>
        <v>2.5919999999999995E-2</v>
      </c>
      <c r="EC23" s="273">
        <f t="shared" si="34"/>
        <v>3</v>
      </c>
      <c r="ED23" s="187">
        <f t="shared" si="35"/>
        <v>0.6</v>
      </c>
      <c r="EE23" s="154">
        <f t="shared" si="36"/>
        <v>0.15</v>
      </c>
      <c r="EF23" s="154">
        <f t="shared" si="37"/>
        <v>0.25</v>
      </c>
      <c r="EG23" s="160">
        <f t="shared" si="38"/>
        <v>0.4</v>
      </c>
      <c r="EH23" s="273">
        <f t="shared" si="39"/>
        <v>1</v>
      </c>
      <c r="EI23" s="187">
        <f t="shared" si="40"/>
        <v>1.5551999999999996E-2</v>
      </c>
      <c r="EJ23" s="273">
        <f t="shared" si="41"/>
        <v>3</v>
      </c>
      <c r="EK23" s="187">
        <f t="shared" si="42"/>
        <v>0.6</v>
      </c>
      <c r="EL23" s="154">
        <f t="shared" si="43"/>
        <v>0.15</v>
      </c>
      <c r="EM23" s="154">
        <f t="shared" si="44"/>
        <v>0.25</v>
      </c>
      <c r="EN23" s="160">
        <f t="shared" si="45"/>
        <v>0.4</v>
      </c>
      <c r="EO23" s="273">
        <f t="shared" si="46"/>
        <v>1</v>
      </c>
      <c r="EP23" s="187">
        <f t="shared" si="47"/>
        <v>9.3311999999999978E-3</v>
      </c>
      <c r="EQ23" s="273">
        <f t="shared" si="48"/>
        <v>3</v>
      </c>
      <c r="ER23" s="187">
        <f t="shared" si="49"/>
        <v>0.6</v>
      </c>
      <c r="ES23" s="154">
        <f t="shared" si="50"/>
        <v>0.15</v>
      </c>
      <c r="ET23" s="154">
        <f t="shared" si="51"/>
        <v>0.25</v>
      </c>
      <c r="EU23" s="160">
        <f t="shared" si="52"/>
        <v>0.4</v>
      </c>
      <c r="EV23" s="273">
        <f t="shared" si="53"/>
        <v>1</v>
      </c>
      <c r="EW23" s="187">
        <f t="shared" si="54"/>
        <v>9.3311999999999978E-3</v>
      </c>
      <c r="EX23" s="273">
        <f t="shared" si="55"/>
        <v>3</v>
      </c>
      <c r="EY23" s="187">
        <f t="shared" si="56"/>
        <v>0.6</v>
      </c>
      <c r="EZ23" s="154">
        <f t="shared" si="57"/>
        <v>0</v>
      </c>
      <c r="FA23" s="154">
        <f t="shared" si="58"/>
        <v>0</v>
      </c>
      <c r="FB23" s="160">
        <f t="shared" si="59"/>
        <v>0</v>
      </c>
      <c r="FC23" s="273">
        <f t="shared" si="60"/>
        <v>1</v>
      </c>
      <c r="FD23" s="187">
        <f t="shared" si="61"/>
        <v>9.3311999999999978E-3</v>
      </c>
      <c r="FE23" s="273">
        <f t="shared" si="62"/>
        <v>3</v>
      </c>
      <c r="FF23" s="187">
        <f t="shared" si="63"/>
        <v>0.6</v>
      </c>
      <c r="FG23" s="154">
        <f t="shared" si="64"/>
        <v>0</v>
      </c>
      <c r="FH23" s="154">
        <f t="shared" si="65"/>
        <v>0</v>
      </c>
      <c r="FI23" s="160">
        <f t="shared" si="66"/>
        <v>0</v>
      </c>
      <c r="FJ23" s="273">
        <f t="shared" si="67"/>
        <v>1</v>
      </c>
      <c r="FK23" s="187">
        <f t="shared" si="68"/>
        <v>9.3311999999999978E-3</v>
      </c>
      <c r="FL23" s="273">
        <f t="shared" si="69"/>
        <v>3</v>
      </c>
      <c r="FM23" s="187">
        <f t="shared" si="70"/>
        <v>0.6</v>
      </c>
      <c r="FN23" s="154">
        <f t="shared" si="71"/>
        <v>0</v>
      </c>
      <c r="FO23" s="154">
        <f t="shared" si="72"/>
        <v>0</v>
      </c>
      <c r="FP23" s="160">
        <f t="shared" si="73"/>
        <v>0</v>
      </c>
      <c r="FQ23" s="273">
        <f t="shared" si="74"/>
        <v>1</v>
      </c>
      <c r="FR23" s="187">
        <f t="shared" si="75"/>
        <v>9.3311999999999978E-3</v>
      </c>
      <c r="FS23" s="273">
        <f t="shared" si="76"/>
        <v>3</v>
      </c>
      <c r="FT23" s="187">
        <f t="shared" si="77"/>
        <v>0.6</v>
      </c>
      <c r="FU23" s="154">
        <f t="shared" si="78"/>
        <v>0</v>
      </c>
      <c r="FV23" s="154">
        <f t="shared" si="79"/>
        <v>0</v>
      </c>
      <c r="FW23" s="160">
        <f t="shared" si="80"/>
        <v>0</v>
      </c>
      <c r="FX23" s="273">
        <f t="shared" si="81"/>
        <v>1</v>
      </c>
      <c r="FY23" s="187">
        <f t="shared" si="82"/>
        <v>9.3311999999999978E-3</v>
      </c>
      <c r="FZ23" s="273">
        <f t="shared" si="83"/>
        <v>3</v>
      </c>
      <c r="GA23" s="187">
        <f t="shared" si="84"/>
        <v>0.6</v>
      </c>
      <c r="GB23" s="154">
        <f t="shared" si="85"/>
        <v>0</v>
      </c>
      <c r="GC23" s="154">
        <f t="shared" si="86"/>
        <v>0</v>
      </c>
      <c r="GD23" s="160">
        <f t="shared" si="87"/>
        <v>0</v>
      </c>
      <c r="GE23" s="273">
        <f t="shared" si="88"/>
        <v>1</v>
      </c>
      <c r="GF23" s="187">
        <f t="shared" si="89"/>
        <v>9.3311999999999978E-3</v>
      </c>
      <c r="GG23" s="273">
        <f t="shared" si="90"/>
        <v>3</v>
      </c>
      <c r="GH23" s="187">
        <f t="shared" si="91"/>
        <v>0.6</v>
      </c>
      <c r="GI23" s="187">
        <f t="shared" si="101"/>
        <v>0.6</v>
      </c>
    </row>
    <row r="24" spans="1:191" ht="37.799999999999997" customHeight="1" x14ac:dyDescent="0.2">
      <c r="A24" s="148">
        <v>16</v>
      </c>
      <c r="B24" s="133" t="s">
        <v>604</v>
      </c>
      <c r="C24" s="133" t="s">
        <v>693</v>
      </c>
      <c r="D24" s="274" t="s">
        <v>205</v>
      </c>
      <c r="E24" s="133" t="s">
        <v>199</v>
      </c>
      <c r="F24" s="275" t="s">
        <v>222</v>
      </c>
      <c r="G24" s="133" t="s">
        <v>496</v>
      </c>
      <c r="H24" s="133" t="s">
        <v>173</v>
      </c>
      <c r="I24" s="132" t="s">
        <v>20</v>
      </c>
      <c r="J24" s="132" t="s">
        <v>54</v>
      </c>
      <c r="K24" s="132" t="s">
        <v>53</v>
      </c>
      <c r="L24" s="132" t="s">
        <v>53</v>
      </c>
      <c r="M24" s="132" t="s">
        <v>53</v>
      </c>
      <c r="N24" s="132" t="s">
        <v>53</v>
      </c>
      <c r="O24" s="132" t="s">
        <v>53</v>
      </c>
      <c r="P24" s="132" t="s">
        <v>53</v>
      </c>
      <c r="Q24" s="132" t="s">
        <v>53</v>
      </c>
      <c r="R24" s="132" t="s">
        <v>53</v>
      </c>
      <c r="S24" s="132" t="s">
        <v>54</v>
      </c>
      <c r="T24" s="132" t="s">
        <v>53</v>
      </c>
      <c r="U24" s="132" t="s">
        <v>54</v>
      </c>
      <c r="V24" s="132" t="s">
        <v>53</v>
      </c>
      <c r="W24" s="132" t="s">
        <v>53</v>
      </c>
      <c r="X24" s="132" t="s">
        <v>53</v>
      </c>
      <c r="Y24" s="132" t="s">
        <v>53</v>
      </c>
      <c r="Z24" s="132" t="s">
        <v>53</v>
      </c>
      <c r="AA24" s="132" t="s">
        <v>53</v>
      </c>
      <c r="AB24" s="132" t="s">
        <v>53</v>
      </c>
      <c r="AC24" s="155" t="str">
        <f t="shared" si="0"/>
        <v>2 - Baja</v>
      </c>
      <c r="AD24" s="149">
        <f t="shared" si="1"/>
        <v>0.4</v>
      </c>
      <c r="AE24" s="155" t="str">
        <f t="shared" si="2"/>
        <v>3 - Moderado</v>
      </c>
      <c r="AF24" s="149">
        <f t="shared" si="3"/>
        <v>0.6</v>
      </c>
      <c r="AG24" s="156" t="str">
        <f t="shared" si="4"/>
        <v>MODERADO</v>
      </c>
      <c r="AH24" s="149">
        <f t="shared" si="5"/>
        <v>0.24</v>
      </c>
      <c r="AI24" s="133" t="s">
        <v>692</v>
      </c>
      <c r="AJ24" s="133" t="s">
        <v>601</v>
      </c>
      <c r="AK24" s="133" t="s">
        <v>681</v>
      </c>
      <c r="AL24" s="133" t="s">
        <v>680</v>
      </c>
      <c r="AM24" s="134" t="s">
        <v>35</v>
      </c>
      <c r="AN24" s="164" t="s">
        <v>45</v>
      </c>
      <c r="AO24" s="164" t="s">
        <v>50</v>
      </c>
      <c r="AP24" s="134" t="s">
        <v>52</v>
      </c>
      <c r="AQ24" s="134" t="s">
        <v>35</v>
      </c>
      <c r="AR24" s="164" t="s">
        <v>45</v>
      </c>
      <c r="AS24" s="164" t="s">
        <v>50</v>
      </c>
      <c r="AT24" s="134" t="s">
        <v>52</v>
      </c>
      <c r="AU24" s="134" t="s">
        <v>35</v>
      </c>
      <c r="AV24" s="164" t="s">
        <v>45</v>
      </c>
      <c r="AW24" s="164" t="s">
        <v>50</v>
      </c>
      <c r="AX24" s="134" t="s">
        <v>52</v>
      </c>
      <c r="AY24" s="134" t="s">
        <v>35</v>
      </c>
      <c r="AZ24" s="164" t="s">
        <v>45</v>
      </c>
      <c r="BA24" s="164" t="s">
        <v>50</v>
      </c>
      <c r="BB24" s="134" t="s">
        <v>52</v>
      </c>
      <c r="BC24" s="134" t="s">
        <v>35</v>
      </c>
      <c r="BD24" s="164" t="s">
        <v>45</v>
      </c>
      <c r="BE24" s="164" t="s">
        <v>50</v>
      </c>
      <c r="BF24" s="134" t="s">
        <v>52</v>
      </c>
      <c r="BG24" s="134" t="s">
        <v>35</v>
      </c>
      <c r="BH24" s="164" t="s">
        <v>45</v>
      </c>
      <c r="BI24" s="164" t="s">
        <v>50</v>
      </c>
      <c r="BJ24" s="134" t="s">
        <v>52</v>
      </c>
      <c r="BK24" s="134" t="s">
        <v>34</v>
      </c>
      <c r="BL24" s="164" t="s">
        <v>45</v>
      </c>
      <c r="BM24" s="164" t="s">
        <v>50</v>
      </c>
      <c r="BN24" s="134" t="s">
        <v>52</v>
      </c>
      <c r="BO24" s="134"/>
      <c r="BP24" s="164"/>
      <c r="BQ24" s="164"/>
      <c r="BR24" s="134"/>
      <c r="BS24" s="134"/>
      <c r="BT24" s="164"/>
      <c r="BU24" s="164"/>
      <c r="BV24" s="134"/>
      <c r="BW24" s="134"/>
      <c r="BX24" s="164"/>
      <c r="BY24" s="164"/>
      <c r="BZ24" s="134"/>
      <c r="CA24" s="134"/>
      <c r="CB24" s="164"/>
      <c r="CC24" s="164"/>
      <c r="CD24" s="134"/>
      <c r="CE24" s="134"/>
      <c r="CF24" s="164"/>
      <c r="CG24" s="164"/>
      <c r="CH24" s="134"/>
      <c r="CI24" s="164"/>
      <c r="CJ24" s="164"/>
      <c r="CK24" s="134"/>
      <c r="CL24" s="159" t="str">
        <f t="shared" si="6"/>
        <v>1 - Muy Baja</v>
      </c>
      <c r="CM24" s="165">
        <f t="shared" si="7"/>
        <v>1.8662399999999996E-2</v>
      </c>
      <c r="CN24" s="159" t="str">
        <f t="shared" si="8"/>
        <v>3 - Moderado</v>
      </c>
      <c r="CO24" s="165">
        <f t="shared" si="92"/>
        <v>0.6</v>
      </c>
      <c r="CP24" s="145" t="str">
        <f t="shared" si="9"/>
        <v>MODERADO</v>
      </c>
      <c r="CQ24" s="149">
        <f t="shared" si="93"/>
        <v>1.1197439999999998E-2</v>
      </c>
      <c r="CR24" s="188" t="s">
        <v>226</v>
      </c>
      <c r="CS24" s="145">
        <f t="shared" si="94"/>
        <v>3</v>
      </c>
      <c r="CT24" s="134"/>
      <c r="CU24" s="188" t="s">
        <v>611</v>
      </c>
      <c r="CV24" s="65" t="s">
        <v>1235</v>
      </c>
      <c r="CW24" s="158"/>
      <c r="CX24" s="160">
        <f t="shared" si="10"/>
        <v>3</v>
      </c>
      <c r="CY24" s="161">
        <f t="shared" si="95"/>
        <v>3</v>
      </c>
      <c r="CZ24" s="160" t="str">
        <f t="shared" si="96"/>
        <v>Moderado</v>
      </c>
      <c r="DA24" s="153">
        <f t="shared" si="97"/>
        <v>0.6</v>
      </c>
      <c r="DB24" s="154">
        <f t="shared" si="98"/>
        <v>0.15</v>
      </c>
      <c r="DC24" s="154">
        <f t="shared" si="11"/>
        <v>0.25</v>
      </c>
      <c r="DD24" s="160">
        <f t="shared" si="99"/>
        <v>0.4</v>
      </c>
      <c r="DE24" s="273">
        <f t="shared" si="12"/>
        <v>2</v>
      </c>
      <c r="DF24" s="187">
        <f t="shared" si="13"/>
        <v>0.24</v>
      </c>
      <c r="DG24" s="273">
        <f t="shared" si="100"/>
        <v>3</v>
      </c>
      <c r="DH24" s="273"/>
      <c r="DI24" s="187">
        <f t="shared" si="14"/>
        <v>0.6</v>
      </c>
      <c r="DJ24" s="154">
        <f t="shared" si="15"/>
        <v>0.15</v>
      </c>
      <c r="DK24" s="154">
        <f t="shared" si="16"/>
        <v>0.25</v>
      </c>
      <c r="DL24" s="160">
        <f t="shared" si="17"/>
        <v>0.4</v>
      </c>
      <c r="DM24" s="273">
        <f t="shared" si="18"/>
        <v>1</v>
      </c>
      <c r="DN24" s="187">
        <f t="shared" si="19"/>
        <v>0.14399999999999999</v>
      </c>
      <c r="DO24" s="273">
        <f t="shared" si="20"/>
        <v>3</v>
      </c>
      <c r="DP24" s="187">
        <f t="shared" si="21"/>
        <v>0.6</v>
      </c>
      <c r="DQ24" s="154">
        <f t="shared" si="22"/>
        <v>0.15</v>
      </c>
      <c r="DR24" s="154">
        <f t="shared" si="23"/>
        <v>0.25</v>
      </c>
      <c r="DS24" s="160">
        <f t="shared" si="24"/>
        <v>0.4</v>
      </c>
      <c r="DT24" s="273">
        <f t="shared" si="25"/>
        <v>1</v>
      </c>
      <c r="DU24" s="187">
        <f t="shared" si="26"/>
        <v>8.6399999999999991E-2</v>
      </c>
      <c r="DV24" s="273">
        <f t="shared" si="27"/>
        <v>3</v>
      </c>
      <c r="DW24" s="187">
        <f t="shared" si="28"/>
        <v>0.6</v>
      </c>
      <c r="DX24" s="154">
        <f t="shared" si="29"/>
        <v>0.15</v>
      </c>
      <c r="DY24" s="154">
        <f t="shared" si="30"/>
        <v>0.25</v>
      </c>
      <c r="DZ24" s="160">
        <f t="shared" si="31"/>
        <v>0.4</v>
      </c>
      <c r="EA24" s="273">
        <f t="shared" si="32"/>
        <v>1</v>
      </c>
      <c r="EB24" s="187">
        <f t="shared" si="33"/>
        <v>5.183999999999999E-2</v>
      </c>
      <c r="EC24" s="273">
        <f t="shared" si="34"/>
        <v>3</v>
      </c>
      <c r="ED24" s="187">
        <f t="shared" si="35"/>
        <v>0.6</v>
      </c>
      <c r="EE24" s="154">
        <f t="shared" si="36"/>
        <v>0.15</v>
      </c>
      <c r="EF24" s="154">
        <f t="shared" si="37"/>
        <v>0.25</v>
      </c>
      <c r="EG24" s="160">
        <f t="shared" si="38"/>
        <v>0.4</v>
      </c>
      <c r="EH24" s="273">
        <f t="shared" si="39"/>
        <v>1</v>
      </c>
      <c r="EI24" s="187">
        <f t="shared" si="40"/>
        <v>3.1103999999999993E-2</v>
      </c>
      <c r="EJ24" s="273">
        <f t="shared" si="41"/>
        <v>3</v>
      </c>
      <c r="EK24" s="187">
        <f t="shared" si="42"/>
        <v>0.6</v>
      </c>
      <c r="EL24" s="154">
        <f t="shared" si="43"/>
        <v>0.15</v>
      </c>
      <c r="EM24" s="154">
        <f t="shared" si="44"/>
        <v>0.25</v>
      </c>
      <c r="EN24" s="160">
        <f t="shared" si="45"/>
        <v>0.4</v>
      </c>
      <c r="EO24" s="273">
        <f t="shared" si="46"/>
        <v>1</v>
      </c>
      <c r="EP24" s="187">
        <f t="shared" si="47"/>
        <v>1.8662399999999996E-2</v>
      </c>
      <c r="EQ24" s="273">
        <f t="shared" si="48"/>
        <v>3</v>
      </c>
      <c r="ER24" s="187">
        <f t="shared" si="49"/>
        <v>0.6</v>
      </c>
      <c r="ES24" s="154">
        <f t="shared" si="50"/>
        <v>0.15</v>
      </c>
      <c r="ET24" s="154">
        <f t="shared" si="51"/>
        <v>0.25</v>
      </c>
      <c r="EU24" s="160">
        <f t="shared" si="52"/>
        <v>0.4</v>
      </c>
      <c r="EV24" s="273">
        <f t="shared" si="53"/>
        <v>1</v>
      </c>
      <c r="EW24" s="187">
        <f t="shared" si="54"/>
        <v>1.8662399999999996E-2</v>
      </c>
      <c r="EX24" s="273">
        <f t="shared" si="55"/>
        <v>3</v>
      </c>
      <c r="EY24" s="187">
        <f t="shared" si="56"/>
        <v>0.6</v>
      </c>
      <c r="EZ24" s="154">
        <f t="shared" si="57"/>
        <v>0</v>
      </c>
      <c r="FA24" s="154">
        <f t="shared" si="58"/>
        <v>0</v>
      </c>
      <c r="FB24" s="160">
        <f t="shared" si="59"/>
        <v>0</v>
      </c>
      <c r="FC24" s="273">
        <f t="shared" si="60"/>
        <v>1</v>
      </c>
      <c r="FD24" s="187">
        <f t="shared" si="61"/>
        <v>1.8662399999999996E-2</v>
      </c>
      <c r="FE24" s="273">
        <f t="shared" si="62"/>
        <v>3</v>
      </c>
      <c r="FF24" s="187">
        <f t="shared" si="63"/>
        <v>0.6</v>
      </c>
      <c r="FG24" s="154">
        <f t="shared" si="64"/>
        <v>0</v>
      </c>
      <c r="FH24" s="154">
        <f t="shared" si="65"/>
        <v>0</v>
      </c>
      <c r="FI24" s="160">
        <f t="shared" si="66"/>
        <v>0</v>
      </c>
      <c r="FJ24" s="273">
        <f t="shared" si="67"/>
        <v>1</v>
      </c>
      <c r="FK24" s="187">
        <f t="shared" si="68"/>
        <v>1.8662399999999996E-2</v>
      </c>
      <c r="FL24" s="273">
        <f t="shared" si="69"/>
        <v>3</v>
      </c>
      <c r="FM24" s="187">
        <f t="shared" si="70"/>
        <v>0.6</v>
      </c>
      <c r="FN24" s="154">
        <f t="shared" si="71"/>
        <v>0</v>
      </c>
      <c r="FO24" s="154">
        <f t="shared" si="72"/>
        <v>0</v>
      </c>
      <c r="FP24" s="160">
        <f t="shared" si="73"/>
        <v>0</v>
      </c>
      <c r="FQ24" s="273">
        <f t="shared" si="74"/>
        <v>1</v>
      </c>
      <c r="FR24" s="187">
        <f t="shared" si="75"/>
        <v>1.8662399999999996E-2</v>
      </c>
      <c r="FS24" s="273">
        <f t="shared" si="76"/>
        <v>3</v>
      </c>
      <c r="FT24" s="187">
        <f t="shared" si="77"/>
        <v>0.6</v>
      </c>
      <c r="FU24" s="154">
        <f t="shared" si="78"/>
        <v>0</v>
      </c>
      <c r="FV24" s="154">
        <f t="shared" si="79"/>
        <v>0</v>
      </c>
      <c r="FW24" s="160">
        <f t="shared" si="80"/>
        <v>0</v>
      </c>
      <c r="FX24" s="273">
        <f t="shared" si="81"/>
        <v>1</v>
      </c>
      <c r="FY24" s="187">
        <f t="shared" si="82"/>
        <v>1.8662399999999996E-2</v>
      </c>
      <c r="FZ24" s="273">
        <f t="shared" si="83"/>
        <v>3</v>
      </c>
      <c r="GA24" s="187">
        <f t="shared" si="84"/>
        <v>0.6</v>
      </c>
      <c r="GB24" s="154">
        <f t="shared" si="85"/>
        <v>0</v>
      </c>
      <c r="GC24" s="154">
        <f t="shared" si="86"/>
        <v>0</v>
      </c>
      <c r="GD24" s="160">
        <f t="shared" si="87"/>
        <v>0</v>
      </c>
      <c r="GE24" s="273">
        <f t="shared" si="88"/>
        <v>1</v>
      </c>
      <c r="GF24" s="187">
        <f t="shared" si="89"/>
        <v>1.8662399999999996E-2</v>
      </c>
      <c r="GG24" s="273">
        <f t="shared" si="90"/>
        <v>3</v>
      </c>
      <c r="GH24" s="187">
        <f t="shared" si="91"/>
        <v>0.6</v>
      </c>
      <c r="GI24" s="187">
        <f t="shared" si="101"/>
        <v>0.6</v>
      </c>
    </row>
    <row r="25" spans="1:191" ht="37.799999999999997" customHeight="1" x14ac:dyDescent="0.2">
      <c r="A25" s="148">
        <v>17</v>
      </c>
      <c r="B25" s="133" t="s">
        <v>604</v>
      </c>
      <c r="C25" s="133" t="s">
        <v>691</v>
      </c>
      <c r="D25" s="274" t="s">
        <v>206</v>
      </c>
      <c r="E25" s="133" t="s">
        <v>199</v>
      </c>
      <c r="F25" s="275" t="s">
        <v>5</v>
      </c>
      <c r="G25" s="133" t="s">
        <v>496</v>
      </c>
      <c r="H25" s="133" t="s">
        <v>173</v>
      </c>
      <c r="I25" s="132" t="s">
        <v>18</v>
      </c>
      <c r="J25" s="132" t="s">
        <v>54</v>
      </c>
      <c r="K25" s="132" t="s">
        <v>53</v>
      </c>
      <c r="L25" s="132" t="s">
        <v>53</v>
      </c>
      <c r="M25" s="132" t="s">
        <v>53</v>
      </c>
      <c r="N25" s="132" t="s">
        <v>53</v>
      </c>
      <c r="O25" s="132" t="s">
        <v>53</v>
      </c>
      <c r="P25" s="132" t="s">
        <v>53</v>
      </c>
      <c r="Q25" s="132" t="s">
        <v>53</v>
      </c>
      <c r="R25" s="132" t="s">
        <v>53</v>
      </c>
      <c r="S25" s="132" t="s">
        <v>54</v>
      </c>
      <c r="T25" s="132" t="s">
        <v>53</v>
      </c>
      <c r="U25" s="132" t="s">
        <v>54</v>
      </c>
      <c r="V25" s="132" t="s">
        <v>53</v>
      </c>
      <c r="W25" s="132" t="s">
        <v>53</v>
      </c>
      <c r="X25" s="132" t="s">
        <v>53</v>
      </c>
      <c r="Y25" s="132" t="s">
        <v>53</v>
      </c>
      <c r="Z25" s="132" t="s">
        <v>53</v>
      </c>
      <c r="AA25" s="132" t="s">
        <v>53</v>
      </c>
      <c r="AB25" s="132" t="s">
        <v>53</v>
      </c>
      <c r="AC25" s="155" t="str">
        <f t="shared" si="0"/>
        <v>1 - Muy Baja</v>
      </c>
      <c r="AD25" s="149">
        <f t="shared" si="1"/>
        <v>0.2</v>
      </c>
      <c r="AE25" s="155" t="str">
        <f t="shared" si="2"/>
        <v>3 - Moderado</v>
      </c>
      <c r="AF25" s="149">
        <f t="shared" si="3"/>
        <v>0.6</v>
      </c>
      <c r="AG25" s="156" t="str">
        <f t="shared" si="4"/>
        <v>MODERADO</v>
      </c>
      <c r="AH25" s="149">
        <f t="shared" si="5"/>
        <v>0.12</v>
      </c>
      <c r="AI25" s="133" t="s">
        <v>690</v>
      </c>
      <c r="AJ25" s="133" t="s">
        <v>601</v>
      </c>
      <c r="AK25" s="133" t="s">
        <v>681</v>
      </c>
      <c r="AL25" s="133" t="s">
        <v>680</v>
      </c>
      <c r="AM25" s="134" t="s">
        <v>35</v>
      </c>
      <c r="AN25" s="164" t="s">
        <v>45</v>
      </c>
      <c r="AO25" s="164" t="s">
        <v>50</v>
      </c>
      <c r="AP25" s="134" t="s">
        <v>52</v>
      </c>
      <c r="AQ25" s="134" t="s">
        <v>35</v>
      </c>
      <c r="AR25" s="164" t="s">
        <v>45</v>
      </c>
      <c r="AS25" s="164" t="s">
        <v>50</v>
      </c>
      <c r="AT25" s="134" t="s">
        <v>52</v>
      </c>
      <c r="AU25" s="134" t="s">
        <v>35</v>
      </c>
      <c r="AV25" s="164" t="s">
        <v>45</v>
      </c>
      <c r="AW25" s="164" t="s">
        <v>50</v>
      </c>
      <c r="AX25" s="134" t="s">
        <v>52</v>
      </c>
      <c r="AY25" s="134" t="s">
        <v>35</v>
      </c>
      <c r="AZ25" s="164" t="s">
        <v>45</v>
      </c>
      <c r="BA25" s="164" t="s">
        <v>50</v>
      </c>
      <c r="BB25" s="134" t="s">
        <v>52</v>
      </c>
      <c r="BC25" s="134" t="s">
        <v>35</v>
      </c>
      <c r="BD25" s="164" t="s">
        <v>45</v>
      </c>
      <c r="BE25" s="164" t="s">
        <v>50</v>
      </c>
      <c r="BF25" s="134" t="s">
        <v>52</v>
      </c>
      <c r="BG25" s="134" t="s">
        <v>35</v>
      </c>
      <c r="BH25" s="164" t="s">
        <v>45</v>
      </c>
      <c r="BI25" s="164" t="s">
        <v>50</v>
      </c>
      <c r="BJ25" s="134" t="s">
        <v>52</v>
      </c>
      <c r="BK25" s="134" t="s">
        <v>34</v>
      </c>
      <c r="BL25" s="164" t="s">
        <v>45</v>
      </c>
      <c r="BM25" s="164" t="s">
        <v>50</v>
      </c>
      <c r="BN25" s="134" t="s">
        <v>52</v>
      </c>
      <c r="BO25" s="134"/>
      <c r="BP25" s="164"/>
      <c r="BQ25" s="164"/>
      <c r="BR25" s="134"/>
      <c r="BS25" s="134"/>
      <c r="BT25" s="164"/>
      <c r="BU25" s="164"/>
      <c r="BV25" s="134"/>
      <c r="BW25" s="134"/>
      <c r="BX25" s="164"/>
      <c r="BY25" s="164"/>
      <c r="BZ25" s="134"/>
      <c r="CA25" s="134"/>
      <c r="CB25" s="164"/>
      <c r="CC25" s="164"/>
      <c r="CD25" s="134"/>
      <c r="CE25" s="134"/>
      <c r="CF25" s="164"/>
      <c r="CG25" s="164"/>
      <c r="CH25" s="134"/>
      <c r="CI25" s="164"/>
      <c r="CJ25" s="164"/>
      <c r="CK25" s="134"/>
      <c r="CL25" s="159" t="str">
        <f t="shared" si="6"/>
        <v>1 - Muy Baja</v>
      </c>
      <c r="CM25" s="165">
        <f t="shared" si="7"/>
        <v>9.3311999999999978E-3</v>
      </c>
      <c r="CN25" s="159" t="str">
        <f t="shared" si="8"/>
        <v>3 - Moderado</v>
      </c>
      <c r="CO25" s="165">
        <f t="shared" si="92"/>
        <v>0.6</v>
      </c>
      <c r="CP25" s="145" t="str">
        <f t="shared" si="9"/>
        <v>MODERADO</v>
      </c>
      <c r="CQ25" s="149">
        <f t="shared" si="93"/>
        <v>5.5987199999999989E-3</v>
      </c>
      <c r="CR25" s="188" t="s">
        <v>456</v>
      </c>
      <c r="CS25" s="145">
        <f t="shared" si="94"/>
        <v>3</v>
      </c>
      <c r="CT25" s="134"/>
      <c r="CU25" s="188" t="s">
        <v>611</v>
      </c>
      <c r="CV25" s="65" t="s">
        <v>1235</v>
      </c>
      <c r="CW25" s="158"/>
      <c r="CX25" s="160">
        <f t="shared" si="10"/>
        <v>3</v>
      </c>
      <c r="CY25" s="161">
        <f t="shared" si="95"/>
        <v>3</v>
      </c>
      <c r="CZ25" s="160" t="str">
        <f t="shared" si="96"/>
        <v>Moderado</v>
      </c>
      <c r="DA25" s="153">
        <f t="shared" si="97"/>
        <v>0.6</v>
      </c>
      <c r="DB25" s="154">
        <f t="shared" si="98"/>
        <v>0.15</v>
      </c>
      <c r="DC25" s="154">
        <f t="shared" si="11"/>
        <v>0.25</v>
      </c>
      <c r="DD25" s="160">
        <f t="shared" si="99"/>
        <v>0.4</v>
      </c>
      <c r="DE25" s="273">
        <f t="shared" si="12"/>
        <v>1</v>
      </c>
      <c r="DF25" s="187">
        <f t="shared" si="13"/>
        <v>0.12</v>
      </c>
      <c r="DG25" s="273">
        <f t="shared" si="100"/>
        <v>3</v>
      </c>
      <c r="DH25" s="273"/>
      <c r="DI25" s="187">
        <f t="shared" si="14"/>
        <v>0.6</v>
      </c>
      <c r="DJ25" s="154">
        <f t="shared" si="15"/>
        <v>0.15</v>
      </c>
      <c r="DK25" s="154">
        <f t="shared" si="16"/>
        <v>0.25</v>
      </c>
      <c r="DL25" s="160">
        <f t="shared" si="17"/>
        <v>0.4</v>
      </c>
      <c r="DM25" s="273">
        <f t="shared" si="18"/>
        <v>1</v>
      </c>
      <c r="DN25" s="187">
        <f t="shared" si="19"/>
        <v>7.1999999999999995E-2</v>
      </c>
      <c r="DO25" s="273">
        <f t="shared" si="20"/>
        <v>3</v>
      </c>
      <c r="DP25" s="187">
        <f t="shared" si="21"/>
        <v>0.6</v>
      </c>
      <c r="DQ25" s="154">
        <f t="shared" si="22"/>
        <v>0.15</v>
      </c>
      <c r="DR25" s="154">
        <f t="shared" si="23"/>
        <v>0.25</v>
      </c>
      <c r="DS25" s="160">
        <f t="shared" si="24"/>
        <v>0.4</v>
      </c>
      <c r="DT25" s="273">
        <f t="shared" si="25"/>
        <v>1</v>
      </c>
      <c r="DU25" s="187">
        <f t="shared" si="26"/>
        <v>4.3199999999999995E-2</v>
      </c>
      <c r="DV25" s="273">
        <f t="shared" si="27"/>
        <v>3</v>
      </c>
      <c r="DW25" s="187">
        <f t="shared" si="28"/>
        <v>0.6</v>
      </c>
      <c r="DX25" s="154">
        <f t="shared" si="29"/>
        <v>0.15</v>
      </c>
      <c r="DY25" s="154">
        <f t="shared" si="30"/>
        <v>0.25</v>
      </c>
      <c r="DZ25" s="160">
        <f t="shared" si="31"/>
        <v>0.4</v>
      </c>
      <c r="EA25" s="273">
        <f t="shared" si="32"/>
        <v>1</v>
      </c>
      <c r="EB25" s="187">
        <f t="shared" si="33"/>
        <v>2.5919999999999995E-2</v>
      </c>
      <c r="EC25" s="273">
        <f t="shared" si="34"/>
        <v>3</v>
      </c>
      <c r="ED25" s="187">
        <f t="shared" si="35"/>
        <v>0.6</v>
      </c>
      <c r="EE25" s="154">
        <f t="shared" si="36"/>
        <v>0.15</v>
      </c>
      <c r="EF25" s="154">
        <f t="shared" si="37"/>
        <v>0.25</v>
      </c>
      <c r="EG25" s="160">
        <f t="shared" si="38"/>
        <v>0.4</v>
      </c>
      <c r="EH25" s="273">
        <f t="shared" si="39"/>
        <v>1</v>
      </c>
      <c r="EI25" s="187">
        <f t="shared" si="40"/>
        <v>1.5551999999999996E-2</v>
      </c>
      <c r="EJ25" s="273">
        <f t="shared" si="41"/>
        <v>3</v>
      </c>
      <c r="EK25" s="187">
        <f t="shared" si="42"/>
        <v>0.6</v>
      </c>
      <c r="EL25" s="154">
        <f t="shared" si="43"/>
        <v>0.15</v>
      </c>
      <c r="EM25" s="154">
        <f t="shared" si="44"/>
        <v>0.25</v>
      </c>
      <c r="EN25" s="160">
        <f t="shared" si="45"/>
        <v>0.4</v>
      </c>
      <c r="EO25" s="273">
        <f t="shared" si="46"/>
        <v>1</v>
      </c>
      <c r="EP25" s="187">
        <f t="shared" si="47"/>
        <v>9.3311999999999978E-3</v>
      </c>
      <c r="EQ25" s="273">
        <f t="shared" si="48"/>
        <v>3</v>
      </c>
      <c r="ER25" s="187">
        <f t="shared" si="49"/>
        <v>0.6</v>
      </c>
      <c r="ES25" s="154">
        <f t="shared" si="50"/>
        <v>0.15</v>
      </c>
      <c r="ET25" s="154">
        <f t="shared" si="51"/>
        <v>0.25</v>
      </c>
      <c r="EU25" s="160">
        <f t="shared" si="52"/>
        <v>0.4</v>
      </c>
      <c r="EV25" s="273">
        <f t="shared" si="53"/>
        <v>1</v>
      </c>
      <c r="EW25" s="187">
        <f t="shared" si="54"/>
        <v>9.3311999999999978E-3</v>
      </c>
      <c r="EX25" s="273">
        <f t="shared" si="55"/>
        <v>3</v>
      </c>
      <c r="EY25" s="187">
        <f t="shared" si="56"/>
        <v>0.6</v>
      </c>
      <c r="EZ25" s="154">
        <f t="shared" si="57"/>
        <v>0</v>
      </c>
      <c r="FA25" s="154">
        <f t="shared" si="58"/>
        <v>0</v>
      </c>
      <c r="FB25" s="160">
        <f t="shared" si="59"/>
        <v>0</v>
      </c>
      <c r="FC25" s="273">
        <f t="shared" si="60"/>
        <v>1</v>
      </c>
      <c r="FD25" s="187">
        <f t="shared" si="61"/>
        <v>9.3311999999999978E-3</v>
      </c>
      <c r="FE25" s="273">
        <f t="shared" si="62"/>
        <v>3</v>
      </c>
      <c r="FF25" s="187">
        <f t="shared" si="63"/>
        <v>0.6</v>
      </c>
      <c r="FG25" s="154">
        <f t="shared" si="64"/>
        <v>0</v>
      </c>
      <c r="FH25" s="154">
        <f t="shared" si="65"/>
        <v>0</v>
      </c>
      <c r="FI25" s="160">
        <f t="shared" si="66"/>
        <v>0</v>
      </c>
      <c r="FJ25" s="273">
        <f t="shared" si="67"/>
        <v>1</v>
      </c>
      <c r="FK25" s="187">
        <f t="shared" si="68"/>
        <v>9.3311999999999978E-3</v>
      </c>
      <c r="FL25" s="273">
        <f t="shared" si="69"/>
        <v>3</v>
      </c>
      <c r="FM25" s="187">
        <f t="shared" si="70"/>
        <v>0.6</v>
      </c>
      <c r="FN25" s="154">
        <f t="shared" si="71"/>
        <v>0</v>
      </c>
      <c r="FO25" s="154">
        <f t="shared" si="72"/>
        <v>0</v>
      </c>
      <c r="FP25" s="160">
        <f t="shared" si="73"/>
        <v>0</v>
      </c>
      <c r="FQ25" s="273">
        <f t="shared" si="74"/>
        <v>1</v>
      </c>
      <c r="FR25" s="187">
        <f t="shared" si="75"/>
        <v>9.3311999999999978E-3</v>
      </c>
      <c r="FS25" s="273">
        <f t="shared" si="76"/>
        <v>3</v>
      </c>
      <c r="FT25" s="187">
        <f t="shared" si="77"/>
        <v>0.6</v>
      </c>
      <c r="FU25" s="154">
        <f t="shared" si="78"/>
        <v>0</v>
      </c>
      <c r="FV25" s="154">
        <f t="shared" si="79"/>
        <v>0</v>
      </c>
      <c r="FW25" s="160">
        <f t="shared" si="80"/>
        <v>0</v>
      </c>
      <c r="FX25" s="273">
        <f t="shared" si="81"/>
        <v>1</v>
      </c>
      <c r="FY25" s="187">
        <f t="shared" si="82"/>
        <v>9.3311999999999978E-3</v>
      </c>
      <c r="FZ25" s="273">
        <f t="shared" si="83"/>
        <v>3</v>
      </c>
      <c r="GA25" s="187">
        <f t="shared" si="84"/>
        <v>0.6</v>
      </c>
      <c r="GB25" s="154">
        <f t="shared" si="85"/>
        <v>0</v>
      </c>
      <c r="GC25" s="154">
        <f t="shared" si="86"/>
        <v>0</v>
      </c>
      <c r="GD25" s="160">
        <f t="shared" si="87"/>
        <v>0</v>
      </c>
      <c r="GE25" s="273">
        <f t="shared" si="88"/>
        <v>1</v>
      </c>
      <c r="GF25" s="187">
        <f t="shared" si="89"/>
        <v>9.3311999999999978E-3</v>
      </c>
      <c r="GG25" s="273">
        <f t="shared" si="90"/>
        <v>3</v>
      </c>
      <c r="GH25" s="187">
        <f t="shared" si="91"/>
        <v>0.6</v>
      </c>
      <c r="GI25" s="187">
        <f t="shared" si="101"/>
        <v>0.6</v>
      </c>
    </row>
    <row r="26" spans="1:191" ht="37.799999999999997" customHeight="1" x14ac:dyDescent="0.2">
      <c r="A26" s="148">
        <v>18</v>
      </c>
      <c r="B26" s="133" t="s">
        <v>604</v>
      </c>
      <c r="C26" s="133" t="s">
        <v>689</v>
      </c>
      <c r="D26" s="274" t="s">
        <v>205</v>
      </c>
      <c r="E26" s="133" t="s">
        <v>199</v>
      </c>
      <c r="F26" s="275" t="s">
        <v>222</v>
      </c>
      <c r="G26" s="133" t="s">
        <v>638</v>
      </c>
      <c r="H26" s="133" t="s">
        <v>173</v>
      </c>
      <c r="I26" s="132" t="s">
        <v>22</v>
      </c>
      <c r="J26" s="132" t="s">
        <v>54</v>
      </c>
      <c r="K26" s="132" t="s">
        <v>53</v>
      </c>
      <c r="L26" s="132" t="s">
        <v>53</v>
      </c>
      <c r="M26" s="132" t="s">
        <v>53</v>
      </c>
      <c r="N26" s="132" t="s">
        <v>53</v>
      </c>
      <c r="O26" s="132" t="s">
        <v>53</v>
      </c>
      <c r="P26" s="132" t="s">
        <v>53</v>
      </c>
      <c r="Q26" s="132" t="s">
        <v>53</v>
      </c>
      <c r="R26" s="132" t="s">
        <v>53</v>
      </c>
      <c r="S26" s="132" t="s">
        <v>54</v>
      </c>
      <c r="T26" s="132" t="s">
        <v>53</v>
      </c>
      <c r="U26" s="132" t="s">
        <v>54</v>
      </c>
      <c r="V26" s="132" t="s">
        <v>53</v>
      </c>
      <c r="W26" s="132" t="s">
        <v>53</v>
      </c>
      <c r="X26" s="132" t="s">
        <v>53</v>
      </c>
      <c r="Y26" s="132" t="s">
        <v>53</v>
      </c>
      <c r="Z26" s="132" t="s">
        <v>53</v>
      </c>
      <c r="AA26" s="132" t="s">
        <v>53</v>
      </c>
      <c r="AB26" s="132" t="s">
        <v>53</v>
      </c>
      <c r="AC26" s="155" t="str">
        <f t="shared" si="0"/>
        <v>3 - Media</v>
      </c>
      <c r="AD26" s="149">
        <f t="shared" si="1"/>
        <v>0.6</v>
      </c>
      <c r="AE26" s="155" t="str">
        <f t="shared" si="2"/>
        <v>3 - Moderado</v>
      </c>
      <c r="AF26" s="149">
        <f t="shared" si="3"/>
        <v>0.6</v>
      </c>
      <c r="AG26" s="156" t="str">
        <f t="shared" si="4"/>
        <v>ALTO</v>
      </c>
      <c r="AH26" s="149">
        <f t="shared" si="5"/>
        <v>0.36</v>
      </c>
      <c r="AI26" s="133" t="s">
        <v>688</v>
      </c>
      <c r="AJ26" s="133" t="s">
        <v>601</v>
      </c>
      <c r="AK26" s="133" t="s">
        <v>675</v>
      </c>
      <c r="AL26" s="133" t="s">
        <v>674</v>
      </c>
      <c r="AM26" s="134" t="s">
        <v>35</v>
      </c>
      <c r="AN26" s="164" t="s">
        <v>45</v>
      </c>
      <c r="AO26" s="164" t="s">
        <v>50</v>
      </c>
      <c r="AP26" s="134" t="s">
        <v>52</v>
      </c>
      <c r="AQ26" s="134" t="s">
        <v>35</v>
      </c>
      <c r="AR26" s="164" t="s">
        <v>45</v>
      </c>
      <c r="AS26" s="164" t="s">
        <v>50</v>
      </c>
      <c r="AT26" s="134" t="s">
        <v>52</v>
      </c>
      <c r="AU26" s="134" t="s">
        <v>35</v>
      </c>
      <c r="AV26" s="164" t="s">
        <v>45</v>
      </c>
      <c r="AW26" s="164" t="s">
        <v>50</v>
      </c>
      <c r="AX26" s="134" t="s">
        <v>52</v>
      </c>
      <c r="AY26" s="134" t="s">
        <v>35</v>
      </c>
      <c r="AZ26" s="164" t="s">
        <v>45</v>
      </c>
      <c r="BA26" s="164" t="s">
        <v>50</v>
      </c>
      <c r="BB26" s="134" t="s">
        <v>52</v>
      </c>
      <c r="BC26" s="134" t="s">
        <v>35</v>
      </c>
      <c r="BD26" s="164" t="s">
        <v>45</v>
      </c>
      <c r="BE26" s="164" t="s">
        <v>50</v>
      </c>
      <c r="BF26" s="134" t="s">
        <v>52</v>
      </c>
      <c r="BG26" s="134"/>
      <c r="BH26" s="164"/>
      <c r="BI26" s="164"/>
      <c r="BJ26" s="134"/>
      <c r="BK26" s="134"/>
      <c r="BL26" s="164"/>
      <c r="BM26" s="164"/>
      <c r="BN26" s="134"/>
      <c r="BO26" s="134"/>
      <c r="BP26" s="164"/>
      <c r="BQ26" s="164"/>
      <c r="BR26" s="134"/>
      <c r="BS26" s="134"/>
      <c r="BT26" s="164"/>
      <c r="BU26" s="164"/>
      <c r="BV26" s="134"/>
      <c r="BW26" s="134"/>
      <c r="BX26" s="164"/>
      <c r="BY26" s="164"/>
      <c r="BZ26" s="134"/>
      <c r="CA26" s="134"/>
      <c r="CB26" s="164"/>
      <c r="CC26" s="164"/>
      <c r="CD26" s="134"/>
      <c r="CE26" s="134"/>
      <c r="CF26" s="164"/>
      <c r="CG26" s="164"/>
      <c r="CH26" s="134"/>
      <c r="CI26" s="164"/>
      <c r="CJ26" s="164"/>
      <c r="CK26" s="134"/>
      <c r="CL26" s="159" t="str">
        <f t="shared" si="6"/>
        <v>1 - Muy Baja</v>
      </c>
      <c r="CM26" s="165">
        <f t="shared" si="7"/>
        <v>4.6655999999999996E-2</v>
      </c>
      <c r="CN26" s="159" t="str">
        <f t="shared" si="8"/>
        <v>3 - Moderado</v>
      </c>
      <c r="CO26" s="165">
        <f t="shared" si="92"/>
        <v>0.6</v>
      </c>
      <c r="CP26" s="145" t="str">
        <f t="shared" si="9"/>
        <v>MODERADO</v>
      </c>
      <c r="CQ26" s="149">
        <f t="shared" si="93"/>
        <v>2.7993599999999997E-2</v>
      </c>
      <c r="CR26" s="188" t="s">
        <v>226</v>
      </c>
      <c r="CS26" s="145">
        <f t="shared" si="94"/>
        <v>3</v>
      </c>
      <c r="CT26" s="134"/>
      <c r="CU26" s="188" t="s">
        <v>611</v>
      </c>
      <c r="CV26" s="65" t="s">
        <v>1235</v>
      </c>
      <c r="CW26" s="158"/>
      <c r="CX26" s="160">
        <f t="shared" si="10"/>
        <v>3</v>
      </c>
      <c r="CY26" s="161">
        <f t="shared" si="95"/>
        <v>3</v>
      </c>
      <c r="CZ26" s="160" t="str">
        <f t="shared" si="96"/>
        <v>Moderado</v>
      </c>
      <c r="DA26" s="153">
        <f t="shared" si="97"/>
        <v>0.6</v>
      </c>
      <c r="DB26" s="154">
        <f t="shared" si="98"/>
        <v>0.15</v>
      </c>
      <c r="DC26" s="154">
        <f t="shared" si="11"/>
        <v>0.25</v>
      </c>
      <c r="DD26" s="160">
        <f t="shared" si="99"/>
        <v>0.4</v>
      </c>
      <c r="DE26" s="273">
        <f t="shared" si="12"/>
        <v>2</v>
      </c>
      <c r="DF26" s="187">
        <f t="shared" si="13"/>
        <v>0.36</v>
      </c>
      <c r="DG26" s="273">
        <f t="shared" si="100"/>
        <v>3</v>
      </c>
      <c r="DH26" s="273"/>
      <c r="DI26" s="187">
        <f t="shared" si="14"/>
        <v>0.6</v>
      </c>
      <c r="DJ26" s="154">
        <f t="shared" si="15"/>
        <v>0.15</v>
      </c>
      <c r="DK26" s="154">
        <f t="shared" si="16"/>
        <v>0.25</v>
      </c>
      <c r="DL26" s="160">
        <f t="shared" si="17"/>
        <v>0.4</v>
      </c>
      <c r="DM26" s="273">
        <f t="shared" si="18"/>
        <v>2</v>
      </c>
      <c r="DN26" s="187">
        <f t="shared" si="19"/>
        <v>0.216</v>
      </c>
      <c r="DO26" s="273">
        <f t="shared" si="20"/>
        <v>3</v>
      </c>
      <c r="DP26" s="187">
        <f t="shared" si="21"/>
        <v>0.6</v>
      </c>
      <c r="DQ26" s="154">
        <f t="shared" si="22"/>
        <v>0.15</v>
      </c>
      <c r="DR26" s="154">
        <f t="shared" si="23"/>
        <v>0.25</v>
      </c>
      <c r="DS26" s="160">
        <f t="shared" si="24"/>
        <v>0.4</v>
      </c>
      <c r="DT26" s="273">
        <f t="shared" si="25"/>
        <v>1</v>
      </c>
      <c r="DU26" s="187">
        <f t="shared" si="26"/>
        <v>0.12959999999999999</v>
      </c>
      <c r="DV26" s="273">
        <f t="shared" si="27"/>
        <v>3</v>
      </c>
      <c r="DW26" s="187">
        <f t="shared" si="28"/>
        <v>0.6</v>
      </c>
      <c r="DX26" s="154">
        <f t="shared" si="29"/>
        <v>0.15</v>
      </c>
      <c r="DY26" s="154">
        <f t="shared" si="30"/>
        <v>0.25</v>
      </c>
      <c r="DZ26" s="160">
        <f t="shared" si="31"/>
        <v>0.4</v>
      </c>
      <c r="EA26" s="273">
        <f t="shared" si="32"/>
        <v>1</v>
      </c>
      <c r="EB26" s="187">
        <f t="shared" si="33"/>
        <v>7.7759999999999996E-2</v>
      </c>
      <c r="EC26" s="273">
        <f t="shared" si="34"/>
        <v>3</v>
      </c>
      <c r="ED26" s="187">
        <f t="shared" si="35"/>
        <v>0.6</v>
      </c>
      <c r="EE26" s="154">
        <f t="shared" si="36"/>
        <v>0.15</v>
      </c>
      <c r="EF26" s="154">
        <f t="shared" si="37"/>
        <v>0.25</v>
      </c>
      <c r="EG26" s="160">
        <f t="shared" si="38"/>
        <v>0.4</v>
      </c>
      <c r="EH26" s="273">
        <f t="shared" si="39"/>
        <v>1</v>
      </c>
      <c r="EI26" s="187">
        <f t="shared" si="40"/>
        <v>4.6655999999999996E-2</v>
      </c>
      <c r="EJ26" s="273">
        <f t="shared" si="41"/>
        <v>3</v>
      </c>
      <c r="EK26" s="187">
        <f t="shared" si="42"/>
        <v>0.6</v>
      </c>
      <c r="EL26" s="154">
        <f t="shared" si="43"/>
        <v>0</v>
      </c>
      <c r="EM26" s="154">
        <f t="shared" si="44"/>
        <v>0</v>
      </c>
      <c r="EN26" s="160">
        <f t="shared" si="45"/>
        <v>0</v>
      </c>
      <c r="EO26" s="273">
        <f t="shared" si="46"/>
        <v>1</v>
      </c>
      <c r="EP26" s="187">
        <f t="shared" si="47"/>
        <v>4.6655999999999996E-2</v>
      </c>
      <c r="EQ26" s="273">
        <f t="shared" si="48"/>
        <v>3</v>
      </c>
      <c r="ER26" s="187">
        <f t="shared" si="49"/>
        <v>0.6</v>
      </c>
      <c r="ES26" s="154">
        <f t="shared" si="50"/>
        <v>0</v>
      </c>
      <c r="ET26" s="154">
        <f t="shared" si="51"/>
        <v>0</v>
      </c>
      <c r="EU26" s="160">
        <f t="shared" si="52"/>
        <v>0</v>
      </c>
      <c r="EV26" s="273">
        <f t="shared" si="53"/>
        <v>1</v>
      </c>
      <c r="EW26" s="187">
        <f t="shared" si="54"/>
        <v>4.6655999999999996E-2</v>
      </c>
      <c r="EX26" s="273">
        <f t="shared" si="55"/>
        <v>3</v>
      </c>
      <c r="EY26" s="187">
        <f t="shared" si="56"/>
        <v>0.6</v>
      </c>
      <c r="EZ26" s="154">
        <f t="shared" si="57"/>
        <v>0</v>
      </c>
      <c r="FA26" s="154">
        <f t="shared" si="58"/>
        <v>0</v>
      </c>
      <c r="FB26" s="160">
        <f t="shared" si="59"/>
        <v>0</v>
      </c>
      <c r="FC26" s="273">
        <f t="shared" si="60"/>
        <v>1</v>
      </c>
      <c r="FD26" s="187">
        <f t="shared" si="61"/>
        <v>4.6655999999999996E-2</v>
      </c>
      <c r="FE26" s="273">
        <f t="shared" si="62"/>
        <v>3</v>
      </c>
      <c r="FF26" s="187">
        <f t="shared" si="63"/>
        <v>0.6</v>
      </c>
      <c r="FG26" s="154">
        <f t="shared" si="64"/>
        <v>0</v>
      </c>
      <c r="FH26" s="154">
        <f t="shared" si="65"/>
        <v>0</v>
      </c>
      <c r="FI26" s="160">
        <f t="shared" si="66"/>
        <v>0</v>
      </c>
      <c r="FJ26" s="273">
        <f t="shared" si="67"/>
        <v>1</v>
      </c>
      <c r="FK26" s="187">
        <f t="shared" si="68"/>
        <v>4.6655999999999996E-2</v>
      </c>
      <c r="FL26" s="273">
        <f t="shared" si="69"/>
        <v>3</v>
      </c>
      <c r="FM26" s="187">
        <f t="shared" si="70"/>
        <v>0.6</v>
      </c>
      <c r="FN26" s="154">
        <f t="shared" si="71"/>
        <v>0</v>
      </c>
      <c r="FO26" s="154">
        <f t="shared" si="72"/>
        <v>0</v>
      </c>
      <c r="FP26" s="160">
        <f t="shared" si="73"/>
        <v>0</v>
      </c>
      <c r="FQ26" s="273">
        <f t="shared" si="74"/>
        <v>1</v>
      </c>
      <c r="FR26" s="187">
        <f t="shared" si="75"/>
        <v>4.6655999999999996E-2</v>
      </c>
      <c r="FS26" s="273">
        <f t="shared" si="76"/>
        <v>3</v>
      </c>
      <c r="FT26" s="187">
        <f t="shared" si="77"/>
        <v>0.6</v>
      </c>
      <c r="FU26" s="154">
        <f t="shared" si="78"/>
        <v>0</v>
      </c>
      <c r="FV26" s="154">
        <f t="shared" si="79"/>
        <v>0</v>
      </c>
      <c r="FW26" s="160">
        <f t="shared" si="80"/>
        <v>0</v>
      </c>
      <c r="FX26" s="273">
        <f t="shared" si="81"/>
        <v>1</v>
      </c>
      <c r="FY26" s="187">
        <f t="shared" si="82"/>
        <v>4.6655999999999996E-2</v>
      </c>
      <c r="FZ26" s="273">
        <f t="shared" si="83"/>
        <v>3</v>
      </c>
      <c r="GA26" s="187">
        <f t="shared" si="84"/>
        <v>0.6</v>
      </c>
      <c r="GB26" s="154">
        <f t="shared" si="85"/>
        <v>0</v>
      </c>
      <c r="GC26" s="154">
        <f t="shared" si="86"/>
        <v>0</v>
      </c>
      <c r="GD26" s="160">
        <f t="shared" si="87"/>
        <v>0</v>
      </c>
      <c r="GE26" s="273">
        <f t="shared" si="88"/>
        <v>1</v>
      </c>
      <c r="GF26" s="187">
        <f t="shared" si="89"/>
        <v>4.6655999999999996E-2</v>
      </c>
      <c r="GG26" s="273">
        <f t="shared" si="90"/>
        <v>3</v>
      </c>
      <c r="GH26" s="187">
        <f t="shared" si="91"/>
        <v>0.6</v>
      </c>
      <c r="GI26" s="187">
        <f t="shared" si="101"/>
        <v>0.6</v>
      </c>
    </row>
    <row r="27" spans="1:191" ht="37.799999999999997" customHeight="1" x14ac:dyDescent="0.2">
      <c r="A27" s="148">
        <v>19</v>
      </c>
      <c r="B27" s="133" t="s">
        <v>604</v>
      </c>
      <c r="C27" s="133" t="s">
        <v>687</v>
      </c>
      <c r="D27" s="274" t="s">
        <v>206</v>
      </c>
      <c r="E27" s="133" t="s">
        <v>204</v>
      </c>
      <c r="F27" s="275" t="s">
        <v>5</v>
      </c>
      <c r="G27" s="133" t="s">
        <v>638</v>
      </c>
      <c r="H27" s="133" t="s">
        <v>173</v>
      </c>
      <c r="I27" s="132" t="s">
        <v>22</v>
      </c>
      <c r="J27" s="132" t="s">
        <v>54</v>
      </c>
      <c r="K27" s="132" t="s">
        <v>53</v>
      </c>
      <c r="L27" s="132" t="s">
        <v>53</v>
      </c>
      <c r="M27" s="132" t="s">
        <v>53</v>
      </c>
      <c r="N27" s="132" t="s">
        <v>53</v>
      </c>
      <c r="O27" s="132" t="s">
        <v>53</v>
      </c>
      <c r="P27" s="132" t="s">
        <v>53</v>
      </c>
      <c r="Q27" s="132" t="s">
        <v>53</v>
      </c>
      <c r="R27" s="132" t="s">
        <v>53</v>
      </c>
      <c r="S27" s="132" t="s">
        <v>54</v>
      </c>
      <c r="T27" s="132" t="s">
        <v>53</v>
      </c>
      <c r="U27" s="132" t="s">
        <v>54</v>
      </c>
      <c r="V27" s="132" t="s">
        <v>53</v>
      </c>
      <c r="W27" s="132" t="s">
        <v>53</v>
      </c>
      <c r="X27" s="132" t="s">
        <v>53</v>
      </c>
      <c r="Y27" s="132" t="s">
        <v>53</v>
      </c>
      <c r="Z27" s="132" t="s">
        <v>53</v>
      </c>
      <c r="AA27" s="132" t="s">
        <v>53</v>
      </c>
      <c r="AB27" s="132" t="s">
        <v>53</v>
      </c>
      <c r="AC27" s="155" t="str">
        <f t="shared" si="0"/>
        <v>3 - Media</v>
      </c>
      <c r="AD27" s="149">
        <f t="shared" si="1"/>
        <v>0.6</v>
      </c>
      <c r="AE27" s="155" t="str">
        <f t="shared" si="2"/>
        <v>3 - Moderado</v>
      </c>
      <c r="AF27" s="149">
        <f t="shared" si="3"/>
        <v>0.6</v>
      </c>
      <c r="AG27" s="156" t="str">
        <f t="shared" si="4"/>
        <v>ALTO</v>
      </c>
      <c r="AH27" s="149">
        <f t="shared" si="5"/>
        <v>0.36</v>
      </c>
      <c r="AI27" s="133" t="s">
        <v>686</v>
      </c>
      <c r="AJ27" s="133" t="s">
        <v>601</v>
      </c>
      <c r="AK27" s="133" t="s">
        <v>675</v>
      </c>
      <c r="AL27" s="133" t="s">
        <v>674</v>
      </c>
      <c r="AM27" s="134" t="s">
        <v>35</v>
      </c>
      <c r="AN27" s="164" t="s">
        <v>45</v>
      </c>
      <c r="AO27" s="164" t="s">
        <v>50</v>
      </c>
      <c r="AP27" s="134" t="s">
        <v>52</v>
      </c>
      <c r="AQ27" s="134" t="s">
        <v>35</v>
      </c>
      <c r="AR27" s="164" t="s">
        <v>45</v>
      </c>
      <c r="AS27" s="164" t="s">
        <v>50</v>
      </c>
      <c r="AT27" s="134" t="s">
        <v>52</v>
      </c>
      <c r="AU27" s="134" t="s">
        <v>35</v>
      </c>
      <c r="AV27" s="164" t="s">
        <v>45</v>
      </c>
      <c r="AW27" s="164" t="s">
        <v>50</v>
      </c>
      <c r="AX27" s="134" t="s">
        <v>52</v>
      </c>
      <c r="AY27" s="134" t="s">
        <v>35</v>
      </c>
      <c r="AZ27" s="164" t="s">
        <v>45</v>
      </c>
      <c r="BA27" s="164" t="s">
        <v>50</v>
      </c>
      <c r="BB27" s="134" t="s">
        <v>52</v>
      </c>
      <c r="BC27" s="134" t="s">
        <v>35</v>
      </c>
      <c r="BD27" s="164" t="s">
        <v>45</v>
      </c>
      <c r="BE27" s="164" t="s">
        <v>50</v>
      </c>
      <c r="BF27" s="134" t="s">
        <v>52</v>
      </c>
      <c r="BG27" s="134"/>
      <c r="BH27" s="164"/>
      <c r="BI27" s="164"/>
      <c r="BJ27" s="134"/>
      <c r="BK27" s="134"/>
      <c r="BL27" s="164"/>
      <c r="BM27" s="164"/>
      <c r="BN27" s="134"/>
      <c r="BO27" s="134"/>
      <c r="BP27" s="164"/>
      <c r="BQ27" s="164"/>
      <c r="BR27" s="134"/>
      <c r="BS27" s="134"/>
      <c r="BT27" s="164"/>
      <c r="BU27" s="164"/>
      <c r="BV27" s="134"/>
      <c r="BW27" s="134"/>
      <c r="BX27" s="164"/>
      <c r="BY27" s="164"/>
      <c r="BZ27" s="134"/>
      <c r="CA27" s="134"/>
      <c r="CB27" s="164"/>
      <c r="CC27" s="164"/>
      <c r="CD27" s="134"/>
      <c r="CE27" s="134"/>
      <c r="CF27" s="164"/>
      <c r="CG27" s="164"/>
      <c r="CH27" s="134"/>
      <c r="CI27" s="164"/>
      <c r="CJ27" s="164"/>
      <c r="CK27" s="134"/>
      <c r="CL27" s="159" t="str">
        <f t="shared" si="6"/>
        <v>1 - Muy Baja</v>
      </c>
      <c r="CM27" s="165">
        <f t="shared" si="7"/>
        <v>4.6655999999999996E-2</v>
      </c>
      <c r="CN27" s="159" t="str">
        <f t="shared" si="8"/>
        <v>3 - Moderado</v>
      </c>
      <c r="CO27" s="165">
        <f t="shared" si="92"/>
        <v>0.6</v>
      </c>
      <c r="CP27" s="145" t="str">
        <f t="shared" si="9"/>
        <v>MODERADO</v>
      </c>
      <c r="CQ27" s="149">
        <f t="shared" si="93"/>
        <v>2.7993599999999997E-2</v>
      </c>
      <c r="CR27" s="188" t="s">
        <v>456</v>
      </c>
      <c r="CS27" s="145">
        <f t="shared" si="94"/>
        <v>3</v>
      </c>
      <c r="CT27" s="134"/>
      <c r="CU27" s="188" t="s">
        <v>611</v>
      </c>
      <c r="CV27" s="65" t="s">
        <v>1235</v>
      </c>
      <c r="CW27" s="158"/>
      <c r="CX27" s="160">
        <f t="shared" si="10"/>
        <v>3</v>
      </c>
      <c r="CY27" s="161">
        <f t="shared" si="95"/>
        <v>3</v>
      </c>
      <c r="CZ27" s="160" t="str">
        <f t="shared" si="96"/>
        <v>Moderado</v>
      </c>
      <c r="DA27" s="153">
        <f t="shared" si="97"/>
        <v>0.6</v>
      </c>
      <c r="DB27" s="154">
        <f t="shared" si="98"/>
        <v>0.15</v>
      </c>
      <c r="DC27" s="154">
        <f t="shared" si="11"/>
        <v>0.25</v>
      </c>
      <c r="DD27" s="160">
        <f t="shared" si="99"/>
        <v>0.4</v>
      </c>
      <c r="DE27" s="273">
        <f t="shared" si="12"/>
        <v>2</v>
      </c>
      <c r="DF27" s="187">
        <f t="shared" si="13"/>
        <v>0.36</v>
      </c>
      <c r="DG27" s="273">
        <f t="shared" si="100"/>
        <v>3</v>
      </c>
      <c r="DH27" s="273"/>
      <c r="DI27" s="187">
        <f t="shared" si="14"/>
        <v>0.6</v>
      </c>
      <c r="DJ27" s="154">
        <f t="shared" si="15"/>
        <v>0.15</v>
      </c>
      <c r="DK27" s="154">
        <f t="shared" si="16"/>
        <v>0.25</v>
      </c>
      <c r="DL27" s="160">
        <f t="shared" si="17"/>
        <v>0.4</v>
      </c>
      <c r="DM27" s="273">
        <f t="shared" si="18"/>
        <v>2</v>
      </c>
      <c r="DN27" s="187">
        <f t="shared" si="19"/>
        <v>0.216</v>
      </c>
      <c r="DO27" s="273">
        <f t="shared" si="20"/>
        <v>3</v>
      </c>
      <c r="DP27" s="187">
        <f t="shared" si="21"/>
        <v>0.6</v>
      </c>
      <c r="DQ27" s="154">
        <f t="shared" si="22"/>
        <v>0.15</v>
      </c>
      <c r="DR27" s="154">
        <f t="shared" si="23"/>
        <v>0.25</v>
      </c>
      <c r="DS27" s="160">
        <f t="shared" si="24"/>
        <v>0.4</v>
      </c>
      <c r="DT27" s="273">
        <f t="shared" si="25"/>
        <v>1</v>
      </c>
      <c r="DU27" s="187">
        <f t="shared" si="26"/>
        <v>0.12959999999999999</v>
      </c>
      <c r="DV27" s="273">
        <f t="shared" si="27"/>
        <v>3</v>
      </c>
      <c r="DW27" s="187">
        <f t="shared" si="28"/>
        <v>0.6</v>
      </c>
      <c r="DX27" s="154">
        <f t="shared" si="29"/>
        <v>0.15</v>
      </c>
      <c r="DY27" s="154">
        <f t="shared" si="30"/>
        <v>0.25</v>
      </c>
      <c r="DZ27" s="160">
        <f t="shared" si="31"/>
        <v>0.4</v>
      </c>
      <c r="EA27" s="273">
        <f t="shared" si="32"/>
        <v>1</v>
      </c>
      <c r="EB27" s="187">
        <f t="shared" si="33"/>
        <v>7.7759999999999996E-2</v>
      </c>
      <c r="EC27" s="273">
        <f t="shared" si="34"/>
        <v>3</v>
      </c>
      <c r="ED27" s="187">
        <f t="shared" si="35"/>
        <v>0.6</v>
      </c>
      <c r="EE27" s="154">
        <f t="shared" si="36"/>
        <v>0.15</v>
      </c>
      <c r="EF27" s="154">
        <f t="shared" si="37"/>
        <v>0.25</v>
      </c>
      <c r="EG27" s="160">
        <f t="shared" si="38"/>
        <v>0.4</v>
      </c>
      <c r="EH27" s="273">
        <f t="shared" si="39"/>
        <v>1</v>
      </c>
      <c r="EI27" s="187">
        <f t="shared" si="40"/>
        <v>4.6655999999999996E-2</v>
      </c>
      <c r="EJ27" s="273">
        <f t="shared" si="41"/>
        <v>3</v>
      </c>
      <c r="EK27" s="187">
        <f t="shared" si="42"/>
        <v>0.6</v>
      </c>
      <c r="EL27" s="154">
        <f t="shared" si="43"/>
        <v>0</v>
      </c>
      <c r="EM27" s="154">
        <f t="shared" si="44"/>
        <v>0</v>
      </c>
      <c r="EN27" s="160">
        <f t="shared" si="45"/>
        <v>0</v>
      </c>
      <c r="EO27" s="273">
        <f t="shared" si="46"/>
        <v>1</v>
      </c>
      <c r="EP27" s="187">
        <f t="shared" si="47"/>
        <v>4.6655999999999996E-2</v>
      </c>
      <c r="EQ27" s="273">
        <f t="shared" si="48"/>
        <v>3</v>
      </c>
      <c r="ER27" s="187">
        <f t="shared" si="49"/>
        <v>0.6</v>
      </c>
      <c r="ES27" s="154">
        <f t="shared" si="50"/>
        <v>0</v>
      </c>
      <c r="ET27" s="154">
        <f t="shared" si="51"/>
        <v>0</v>
      </c>
      <c r="EU27" s="160">
        <f t="shared" si="52"/>
        <v>0</v>
      </c>
      <c r="EV27" s="273">
        <f t="shared" si="53"/>
        <v>1</v>
      </c>
      <c r="EW27" s="187">
        <f t="shared" si="54"/>
        <v>4.6655999999999996E-2</v>
      </c>
      <c r="EX27" s="273">
        <f t="shared" si="55"/>
        <v>3</v>
      </c>
      <c r="EY27" s="187">
        <f t="shared" si="56"/>
        <v>0.6</v>
      </c>
      <c r="EZ27" s="154">
        <f t="shared" si="57"/>
        <v>0</v>
      </c>
      <c r="FA27" s="154">
        <f t="shared" si="58"/>
        <v>0</v>
      </c>
      <c r="FB27" s="160">
        <f t="shared" si="59"/>
        <v>0</v>
      </c>
      <c r="FC27" s="273">
        <f t="shared" si="60"/>
        <v>1</v>
      </c>
      <c r="FD27" s="187">
        <f t="shared" si="61"/>
        <v>4.6655999999999996E-2</v>
      </c>
      <c r="FE27" s="273">
        <f t="shared" si="62"/>
        <v>3</v>
      </c>
      <c r="FF27" s="187">
        <f t="shared" si="63"/>
        <v>0.6</v>
      </c>
      <c r="FG27" s="154">
        <f t="shared" si="64"/>
        <v>0</v>
      </c>
      <c r="FH27" s="154">
        <f t="shared" si="65"/>
        <v>0</v>
      </c>
      <c r="FI27" s="160">
        <f t="shared" si="66"/>
        <v>0</v>
      </c>
      <c r="FJ27" s="273">
        <f t="shared" si="67"/>
        <v>1</v>
      </c>
      <c r="FK27" s="187">
        <f t="shared" si="68"/>
        <v>4.6655999999999996E-2</v>
      </c>
      <c r="FL27" s="273">
        <f t="shared" si="69"/>
        <v>3</v>
      </c>
      <c r="FM27" s="187">
        <f t="shared" si="70"/>
        <v>0.6</v>
      </c>
      <c r="FN27" s="154">
        <f t="shared" si="71"/>
        <v>0</v>
      </c>
      <c r="FO27" s="154">
        <f t="shared" si="72"/>
        <v>0</v>
      </c>
      <c r="FP27" s="160">
        <f t="shared" si="73"/>
        <v>0</v>
      </c>
      <c r="FQ27" s="273">
        <f t="shared" si="74"/>
        <v>1</v>
      </c>
      <c r="FR27" s="187">
        <f t="shared" si="75"/>
        <v>4.6655999999999996E-2</v>
      </c>
      <c r="FS27" s="273">
        <f t="shared" si="76"/>
        <v>3</v>
      </c>
      <c r="FT27" s="187">
        <f t="shared" si="77"/>
        <v>0.6</v>
      </c>
      <c r="FU27" s="154">
        <f t="shared" si="78"/>
        <v>0</v>
      </c>
      <c r="FV27" s="154">
        <f t="shared" si="79"/>
        <v>0</v>
      </c>
      <c r="FW27" s="160">
        <f t="shared" si="80"/>
        <v>0</v>
      </c>
      <c r="FX27" s="273">
        <f t="shared" si="81"/>
        <v>1</v>
      </c>
      <c r="FY27" s="187">
        <f t="shared" si="82"/>
        <v>4.6655999999999996E-2</v>
      </c>
      <c r="FZ27" s="273">
        <f t="shared" si="83"/>
        <v>3</v>
      </c>
      <c r="GA27" s="187">
        <f t="shared" si="84"/>
        <v>0.6</v>
      </c>
      <c r="GB27" s="154">
        <f t="shared" si="85"/>
        <v>0</v>
      </c>
      <c r="GC27" s="154">
        <f t="shared" si="86"/>
        <v>0</v>
      </c>
      <c r="GD27" s="160">
        <f t="shared" si="87"/>
        <v>0</v>
      </c>
      <c r="GE27" s="273">
        <f t="shared" si="88"/>
        <v>1</v>
      </c>
      <c r="GF27" s="187">
        <f t="shared" si="89"/>
        <v>4.6655999999999996E-2</v>
      </c>
      <c r="GG27" s="273">
        <f t="shared" si="90"/>
        <v>3</v>
      </c>
      <c r="GH27" s="187">
        <f t="shared" si="91"/>
        <v>0.6</v>
      </c>
      <c r="GI27" s="187">
        <f t="shared" si="101"/>
        <v>0.6</v>
      </c>
    </row>
    <row r="28" spans="1:191" ht="37.799999999999997" customHeight="1" x14ac:dyDescent="0.2">
      <c r="A28" s="148">
        <v>20</v>
      </c>
      <c r="B28" s="133" t="s">
        <v>604</v>
      </c>
      <c r="C28" s="133" t="s">
        <v>685</v>
      </c>
      <c r="D28" s="274" t="s">
        <v>205</v>
      </c>
      <c r="E28" s="133" t="s">
        <v>500</v>
      </c>
      <c r="F28" s="275" t="s">
        <v>222</v>
      </c>
      <c r="G28" s="133" t="s">
        <v>496</v>
      </c>
      <c r="H28" s="133" t="s">
        <v>173</v>
      </c>
      <c r="I28" s="132" t="s">
        <v>22</v>
      </c>
      <c r="J28" s="132" t="s">
        <v>54</v>
      </c>
      <c r="K28" s="132" t="s">
        <v>53</v>
      </c>
      <c r="L28" s="132" t="s">
        <v>53</v>
      </c>
      <c r="M28" s="132" t="s">
        <v>53</v>
      </c>
      <c r="N28" s="132" t="s">
        <v>53</v>
      </c>
      <c r="O28" s="132" t="s">
        <v>53</v>
      </c>
      <c r="P28" s="132" t="s">
        <v>53</v>
      </c>
      <c r="Q28" s="132" t="s">
        <v>53</v>
      </c>
      <c r="R28" s="132" t="s">
        <v>53</v>
      </c>
      <c r="S28" s="132" t="s">
        <v>54</v>
      </c>
      <c r="T28" s="132" t="s">
        <v>53</v>
      </c>
      <c r="U28" s="132" t="s">
        <v>54</v>
      </c>
      <c r="V28" s="132" t="s">
        <v>53</v>
      </c>
      <c r="W28" s="132" t="s">
        <v>53</v>
      </c>
      <c r="X28" s="132" t="s">
        <v>53</v>
      </c>
      <c r="Y28" s="132" t="s">
        <v>53</v>
      </c>
      <c r="Z28" s="132" t="s">
        <v>53</v>
      </c>
      <c r="AA28" s="132" t="s">
        <v>53</v>
      </c>
      <c r="AB28" s="132" t="s">
        <v>53</v>
      </c>
      <c r="AC28" s="155" t="str">
        <f t="shared" si="0"/>
        <v>3 - Media</v>
      </c>
      <c r="AD28" s="149">
        <f t="shared" si="1"/>
        <v>0.6</v>
      </c>
      <c r="AE28" s="155" t="str">
        <f t="shared" si="2"/>
        <v>3 - Moderado</v>
      </c>
      <c r="AF28" s="149">
        <f t="shared" si="3"/>
        <v>0.6</v>
      </c>
      <c r="AG28" s="156" t="str">
        <f t="shared" si="4"/>
        <v>ALTO</v>
      </c>
      <c r="AH28" s="149">
        <f t="shared" si="5"/>
        <v>0.36</v>
      </c>
      <c r="AI28" s="133" t="s">
        <v>684</v>
      </c>
      <c r="AJ28" s="133" t="s">
        <v>601</v>
      </c>
      <c r="AK28" s="133" t="s">
        <v>681</v>
      </c>
      <c r="AL28" s="133" t="s">
        <v>680</v>
      </c>
      <c r="AM28" s="134" t="s">
        <v>35</v>
      </c>
      <c r="AN28" s="164" t="s">
        <v>45</v>
      </c>
      <c r="AO28" s="164" t="s">
        <v>50</v>
      </c>
      <c r="AP28" s="134" t="s">
        <v>52</v>
      </c>
      <c r="AQ28" s="134" t="s">
        <v>35</v>
      </c>
      <c r="AR28" s="164" t="s">
        <v>45</v>
      </c>
      <c r="AS28" s="164" t="s">
        <v>50</v>
      </c>
      <c r="AT28" s="134" t="s">
        <v>52</v>
      </c>
      <c r="AU28" s="134" t="s">
        <v>35</v>
      </c>
      <c r="AV28" s="164" t="s">
        <v>45</v>
      </c>
      <c r="AW28" s="164" t="s">
        <v>50</v>
      </c>
      <c r="AX28" s="134" t="s">
        <v>52</v>
      </c>
      <c r="AY28" s="134" t="s">
        <v>35</v>
      </c>
      <c r="AZ28" s="164" t="s">
        <v>45</v>
      </c>
      <c r="BA28" s="164" t="s">
        <v>50</v>
      </c>
      <c r="BB28" s="134" t="s">
        <v>52</v>
      </c>
      <c r="BC28" s="134" t="s">
        <v>35</v>
      </c>
      <c r="BD28" s="164" t="s">
        <v>45</v>
      </c>
      <c r="BE28" s="164" t="s">
        <v>50</v>
      </c>
      <c r="BF28" s="134" t="s">
        <v>52</v>
      </c>
      <c r="BG28" s="134" t="s">
        <v>35</v>
      </c>
      <c r="BH28" s="164" t="s">
        <v>45</v>
      </c>
      <c r="BI28" s="164" t="s">
        <v>50</v>
      </c>
      <c r="BJ28" s="134" t="s">
        <v>52</v>
      </c>
      <c r="BK28" s="134" t="s">
        <v>35</v>
      </c>
      <c r="BL28" s="164" t="s">
        <v>45</v>
      </c>
      <c r="BM28" s="164" t="s">
        <v>50</v>
      </c>
      <c r="BN28" s="134" t="s">
        <v>52</v>
      </c>
      <c r="BO28" s="134"/>
      <c r="BP28" s="164"/>
      <c r="BQ28" s="164"/>
      <c r="BR28" s="134"/>
      <c r="BS28" s="134"/>
      <c r="BT28" s="164"/>
      <c r="BU28" s="164"/>
      <c r="BV28" s="134"/>
      <c r="BW28" s="134"/>
      <c r="BX28" s="164"/>
      <c r="BY28" s="164"/>
      <c r="BZ28" s="134"/>
      <c r="CA28" s="134"/>
      <c r="CB28" s="164"/>
      <c r="CC28" s="164"/>
      <c r="CD28" s="134"/>
      <c r="CE28" s="134"/>
      <c r="CF28" s="164"/>
      <c r="CG28" s="164"/>
      <c r="CH28" s="134"/>
      <c r="CI28" s="164"/>
      <c r="CJ28" s="164"/>
      <c r="CK28" s="134"/>
      <c r="CL28" s="159" t="str">
        <f t="shared" si="6"/>
        <v>1 - Muy Baja</v>
      </c>
      <c r="CM28" s="165">
        <f t="shared" si="7"/>
        <v>2.7993599999999997E-2</v>
      </c>
      <c r="CN28" s="159" t="str">
        <f t="shared" si="8"/>
        <v>3 - Moderado</v>
      </c>
      <c r="CO28" s="165">
        <f t="shared" si="92"/>
        <v>0.6</v>
      </c>
      <c r="CP28" s="145" t="str">
        <f t="shared" si="9"/>
        <v>MODERADO</v>
      </c>
      <c r="CQ28" s="149">
        <f t="shared" si="93"/>
        <v>1.6796159999999997E-2</v>
      </c>
      <c r="CR28" s="188" t="s">
        <v>226</v>
      </c>
      <c r="CS28" s="145">
        <f t="shared" si="94"/>
        <v>3</v>
      </c>
      <c r="CT28" s="134"/>
      <c r="CU28" s="188" t="s">
        <v>611</v>
      </c>
      <c r="CV28" s="65" t="s">
        <v>1235</v>
      </c>
      <c r="CW28" s="158"/>
      <c r="CX28" s="160">
        <f t="shared" si="10"/>
        <v>3</v>
      </c>
      <c r="CY28" s="161">
        <f t="shared" si="95"/>
        <v>3</v>
      </c>
      <c r="CZ28" s="160" t="str">
        <f t="shared" si="96"/>
        <v>Moderado</v>
      </c>
      <c r="DA28" s="153">
        <f t="shared" si="97"/>
        <v>0.6</v>
      </c>
      <c r="DB28" s="154">
        <f t="shared" si="98"/>
        <v>0.15</v>
      </c>
      <c r="DC28" s="154">
        <f t="shared" si="11"/>
        <v>0.25</v>
      </c>
      <c r="DD28" s="160">
        <f t="shared" si="99"/>
        <v>0.4</v>
      </c>
      <c r="DE28" s="273">
        <f t="shared" si="12"/>
        <v>2</v>
      </c>
      <c r="DF28" s="187">
        <f t="shared" si="13"/>
        <v>0.36</v>
      </c>
      <c r="DG28" s="273">
        <f t="shared" si="100"/>
        <v>3</v>
      </c>
      <c r="DH28" s="273"/>
      <c r="DI28" s="187">
        <f t="shared" si="14"/>
        <v>0.6</v>
      </c>
      <c r="DJ28" s="154">
        <f t="shared" si="15"/>
        <v>0.15</v>
      </c>
      <c r="DK28" s="154">
        <f t="shared" si="16"/>
        <v>0.25</v>
      </c>
      <c r="DL28" s="160">
        <f t="shared" si="17"/>
        <v>0.4</v>
      </c>
      <c r="DM28" s="273">
        <f t="shared" si="18"/>
        <v>2</v>
      </c>
      <c r="DN28" s="187">
        <f t="shared" si="19"/>
        <v>0.216</v>
      </c>
      <c r="DO28" s="273">
        <f t="shared" si="20"/>
        <v>3</v>
      </c>
      <c r="DP28" s="187">
        <f t="shared" si="21"/>
        <v>0.6</v>
      </c>
      <c r="DQ28" s="154">
        <f t="shared" si="22"/>
        <v>0.15</v>
      </c>
      <c r="DR28" s="154">
        <f t="shared" si="23"/>
        <v>0.25</v>
      </c>
      <c r="DS28" s="160">
        <f t="shared" si="24"/>
        <v>0.4</v>
      </c>
      <c r="DT28" s="273">
        <f t="shared" si="25"/>
        <v>1</v>
      </c>
      <c r="DU28" s="187">
        <f t="shared" si="26"/>
        <v>0.12959999999999999</v>
      </c>
      <c r="DV28" s="273">
        <f t="shared" si="27"/>
        <v>3</v>
      </c>
      <c r="DW28" s="187">
        <f t="shared" si="28"/>
        <v>0.6</v>
      </c>
      <c r="DX28" s="154">
        <f t="shared" si="29"/>
        <v>0.15</v>
      </c>
      <c r="DY28" s="154">
        <f t="shared" si="30"/>
        <v>0.25</v>
      </c>
      <c r="DZ28" s="160">
        <f t="shared" si="31"/>
        <v>0.4</v>
      </c>
      <c r="EA28" s="273">
        <f t="shared" si="32"/>
        <v>1</v>
      </c>
      <c r="EB28" s="187">
        <f t="shared" si="33"/>
        <v>7.7759999999999996E-2</v>
      </c>
      <c r="EC28" s="273">
        <f t="shared" si="34"/>
        <v>3</v>
      </c>
      <c r="ED28" s="187">
        <f t="shared" si="35"/>
        <v>0.6</v>
      </c>
      <c r="EE28" s="154">
        <f t="shared" si="36"/>
        <v>0.15</v>
      </c>
      <c r="EF28" s="154">
        <f t="shared" si="37"/>
        <v>0.25</v>
      </c>
      <c r="EG28" s="160">
        <f t="shared" si="38"/>
        <v>0.4</v>
      </c>
      <c r="EH28" s="273">
        <f t="shared" si="39"/>
        <v>1</v>
      </c>
      <c r="EI28" s="187">
        <f t="shared" si="40"/>
        <v>4.6655999999999996E-2</v>
      </c>
      <c r="EJ28" s="273">
        <f t="shared" si="41"/>
        <v>3</v>
      </c>
      <c r="EK28" s="187">
        <f t="shared" si="42"/>
        <v>0.6</v>
      </c>
      <c r="EL28" s="154">
        <f t="shared" si="43"/>
        <v>0.15</v>
      </c>
      <c r="EM28" s="154">
        <f t="shared" si="44"/>
        <v>0.25</v>
      </c>
      <c r="EN28" s="160">
        <f t="shared" si="45"/>
        <v>0.4</v>
      </c>
      <c r="EO28" s="273">
        <f t="shared" si="46"/>
        <v>1</v>
      </c>
      <c r="EP28" s="187">
        <f t="shared" si="47"/>
        <v>2.7993599999999997E-2</v>
      </c>
      <c r="EQ28" s="273">
        <f t="shared" si="48"/>
        <v>3</v>
      </c>
      <c r="ER28" s="187">
        <f t="shared" si="49"/>
        <v>0.6</v>
      </c>
      <c r="ES28" s="154">
        <f t="shared" si="50"/>
        <v>0.15</v>
      </c>
      <c r="ET28" s="154">
        <f t="shared" si="51"/>
        <v>0.25</v>
      </c>
      <c r="EU28" s="160">
        <f t="shared" si="52"/>
        <v>0.4</v>
      </c>
      <c r="EV28" s="273">
        <f t="shared" si="53"/>
        <v>1</v>
      </c>
      <c r="EW28" s="187">
        <f t="shared" si="54"/>
        <v>2.7993599999999997E-2</v>
      </c>
      <c r="EX28" s="273">
        <f t="shared" si="55"/>
        <v>3</v>
      </c>
      <c r="EY28" s="187">
        <f t="shared" si="56"/>
        <v>0.6</v>
      </c>
      <c r="EZ28" s="154">
        <f t="shared" si="57"/>
        <v>0</v>
      </c>
      <c r="FA28" s="154">
        <f t="shared" si="58"/>
        <v>0</v>
      </c>
      <c r="FB28" s="160">
        <f t="shared" si="59"/>
        <v>0</v>
      </c>
      <c r="FC28" s="273">
        <f t="shared" si="60"/>
        <v>1</v>
      </c>
      <c r="FD28" s="187">
        <f t="shared" si="61"/>
        <v>2.7993599999999997E-2</v>
      </c>
      <c r="FE28" s="273">
        <f t="shared" si="62"/>
        <v>3</v>
      </c>
      <c r="FF28" s="187">
        <f t="shared" si="63"/>
        <v>0.6</v>
      </c>
      <c r="FG28" s="154">
        <f t="shared" si="64"/>
        <v>0</v>
      </c>
      <c r="FH28" s="154">
        <f t="shared" si="65"/>
        <v>0</v>
      </c>
      <c r="FI28" s="160">
        <f t="shared" si="66"/>
        <v>0</v>
      </c>
      <c r="FJ28" s="273">
        <f t="shared" si="67"/>
        <v>1</v>
      </c>
      <c r="FK28" s="187">
        <f t="shared" si="68"/>
        <v>2.7993599999999997E-2</v>
      </c>
      <c r="FL28" s="273">
        <f t="shared" si="69"/>
        <v>3</v>
      </c>
      <c r="FM28" s="187">
        <f t="shared" si="70"/>
        <v>0.6</v>
      </c>
      <c r="FN28" s="154">
        <f t="shared" si="71"/>
        <v>0</v>
      </c>
      <c r="FO28" s="154">
        <f t="shared" si="72"/>
        <v>0</v>
      </c>
      <c r="FP28" s="160">
        <f t="shared" si="73"/>
        <v>0</v>
      </c>
      <c r="FQ28" s="273">
        <f t="shared" si="74"/>
        <v>1</v>
      </c>
      <c r="FR28" s="187">
        <f t="shared" si="75"/>
        <v>2.7993599999999997E-2</v>
      </c>
      <c r="FS28" s="273">
        <f t="shared" si="76"/>
        <v>3</v>
      </c>
      <c r="FT28" s="187">
        <f t="shared" si="77"/>
        <v>0.6</v>
      </c>
      <c r="FU28" s="154">
        <f t="shared" si="78"/>
        <v>0</v>
      </c>
      <c r="FV28" s="154">
        <f t="shared" si="79"/>
        <v>0</v>
      </c>
      <c r="FW28" s="160">
        <f t="shared" si="80"/>
        <v>0</v>
      </c>
      <c r="FX28" s="273">
        <f t="shared" si="81"/>
        <v>1</v>
      </c>
      <c r="FY28" s="187">
        <f t="shared" si="82"/>
        <v>2.7993599999999997E-2</v>
      </c>
      <c r="FZ28" s="273">
        <f t="shared" si="83"/>
        <v>3</v>
      </c>
      <c r="GA28" s="187">
        <f t="shared" si="84"/>
        <v>0.6</v>
      </c>
      <c r="GB28" s="154">
        <f t="shared" si="85"/>
        <v>0</v>
      </c>
      <c r="GC28" s="154">
        <f t="shared" si="86"/>
        <v>0</v>
      </c>
      <c r="GD28" s="160">
        <f t="shared" si="87"/>
        <v>0</v>
      </c>
      <c r="GE28" s="273">
        <f t="shared" si="88"/>
        <v>1</v>
      </c>
      <c r="GF28" s="187">
        <f t="shared" si="89"/>
        <v>2.7993599999999997E-2</v>
      </c>
      <c r="GG28" s="273">
        <f t="shared" si="90"/>
        <v>3</v>
      </c>
      <c r="GH28" s="187">
        <f t="shared" si="91"/>
        <v>0.6</v>
      </c>
      <c r="GI28" s="187">
        <f t="shared" si="101"/>
        <v>0.6</v>
      </c>
    </row>
    <row r="29" spans="1:191" ht="37.799999999999997" customHeight="1" x14ac:dyDescent="0.2">
      <c r="A29" s="148">
        <v>21</v>
      </c>
      <c r="B29" s="133" t="s">
        <v>604</v>
      </c>
      <c r="C29" s="133" t="s">
        <v>683</v>
      </c>
      <c r="D29" s="274" t="s">
        <v>206</v>
      </c>
      <c r="E29" s="133" t="s">
        <v>204</v>
      </c>
      <c r="F29" s="275" t="s">
        <v>5</v>
      </c>
      <c r="G29" s="133" t="s">
        <v>496</v>
      </c>
      <c r="H29" s="133" t="s">
        <v>173</v>
      </c>
      <c r="I29" s="132" t="s">
        <v>22</v>
      </c>
      <c r="J29" s="132" t="s">
        <v>54</v>
      </c>
      <c r="K29" s="132" t="s">
        <v>53</v>
      </c>
      <c r="L29" s="132" t="s">
        <v>53</v>
      </c>
      <c r="M29" s="132" t="s">
        <v>53</v>
      </c>
      <c r="N29" s="132" t="s">
        <v>53</v>
      </c>
      <c r="O29" s="132" t="s">
        <v>53</v>
      </c>
      <c r="P29" s="132" t="s">
        <v>53</v>
      </c>
      <c r="Q29" s="132" t="s">
        <v>53</v>
      </c>
      <c r="R29" s="132" t="s">
        <v>53</v>
      </c>
      <c r="S29" s="132" t="s">
        <v>54</v>
      </c>
      <c r="T29" s="132" t="s">
        <v>53</v>
      </c>
      <c r="U29" s="132" t="s">
        <v>54</v>
      </c>
      <c r="V29" s="132" t="s">
        <v>53</v>
      </c>
      <c r="W29" s="132" t="s">
        <v>53</v>
      </c>
      <c r="X29" s="132" t="s">
        <v>53</v>
      </c>
      <c r="Y29" s="132" t="s">
        <v>53</v>
      </c>
      <c r="Z29" s="132" t="s">
        <v>53</v>
      </c>
      <c r="AA29" s="132" t="s">
        <v>53</v>
      </c>
      <c r="AB29" s="132" t="s">
        <v>53</v>
      </c>
      <c r="AC29" s="155" t="str">
        <f t="shared" si="0"/>
        <v>3 - Media</v>
      </c>
      <c r="AD29" s="149">
        <f t="shared" si="1"/>
        <v>0.6</v>
      </c>
      <c r="AE29" s="155" t="str">
        <f t="shared" si="2"/>
        <v>3 - Moderado</v>
      </c>
      <c r="AF29" s="149">
        <f t="shared" si="3"/>
        <v>0.6</v>
      </c>
      <c r="AG29" s="156" t="str">
        <f t="shared" si="4"/>
        <v>ALTO</v>
      </c>
      <c r="AH29" s="149">
        <f t="shared" si="5"/>
        <v>0.36</v>
      </c>
      <c r="AI29" s="133" t="s">
        <v>682</v>
      </c>
      <c r="AJ29" s="133" t="s">
        <v>601</v>
      </c>
      <c r="AK29" s="133" t="s">
        <v>681</v>
      </c>
      <c r="AL29" s="133" t="s">
        <v>680</v>
      </c>
      <c r="AM29" s="134" t="s">
        <v>35</v>
      </c>
      <c r="AN29" s="164" t="s">
        <v>45</v>
      </c>
      <c r="AO29" s="164" t="s">
        <v>50</v>
      </c>
      <c r="AP29" s="134" t="s">
        <v>52</v>
      </c>
      <c r="AQ29" s="134" t="s">
        <v>35</v>
      </c>
      <c r="AR29" s="164" t="s">
        <v>45</v>
      </c>
      <c r="AS29" s="164" t="s">
        <v>50</v>
      </c>
      <c r="AT29" s="134" t="s">
        <v>52</v>
      </c>
      <c r="AU29" s="134" t="s">
        <v>35</v>
      </c>
      <c r="AV29" s="164" t="s">
        <v>45</v>
      </c>
      <c r="AW29" s="164" t="s">
        <v>50</v>
      </c>
      <c r="AX29" s="134" t="s">
        <v>52</v>
      </c>
      <c r="AY29" s="134" t="s">
        <v>35</v>
      </c>
      <c r="AZ29" s="164" t="s">
        <v>45</v>
      </c>
      <c r="BA29" s="164" t="s">
        <v>50</v>
      </c>
      <c r="BB29" s="134" t="s">
        <v>52</v>
      </c>
      <c r="BC29" s="134" t="s">
        <v>35</v>
      </c>
      <c r="BD29" s="164" t="s">
        <v>45</v>
      </c>
      <c r="BE29" s="164" t="s">
        <v>50</v>
      </c>
      <c r="BF29" s="134" t="s">
        <v>52</v>
      </c>
      <c r="BG29" s="134" t="s">
        <v>35</v>
      </c>
      <c r="BH29" s="164" t="s">
        <v>45</v>
      </c>
      <c r="BI29" s="164" t="s">
        <v>50</v>
      </c>
      <c r="BJ29" s="134" t="s">
        <v>52</v>
      </c>
      <c r="BK29" s="134" t="s">
        <v>35</v>
      </c>
      <c r="BL29" s="164" t="s">
        <v>45</v>
      </c>
      <c r="BM29" s="164" t="s">
        <v>50</v>
      </c>
      <c r="BN29" s="134" t="s">
        <v>52</v>
      </c>
      <c r="BO29" s="134"/>
      <c r="BP29" s="164"/>
      <c r="BQ29" s="164"/>
      <c r="BR29" s="134"/>
      <c r="BS29" s="134"/>
      <c r="BT29" s="164"/>
      <c r="BU29" s="164"/>
      <c r="BV29" s="134"/>
      <c r="BW29" s="134"/>
      <c r="BX29" s="164"/>
      <c r="BY29" s="164"/>
      <c r="BZ29" s="134"/>
      <c r="CA29" s="134"/>
      <c r="CB29" s="164"/>
      <c r="CC29" s="164"/>
      <c r="CD29" s="134"/>
      <c r="CE29" s="134"/>
      <c r="CF29" s="164"/>
      <c r="CG29" s="164"/>
      <c r="CH29" s="134"/>
      <c r="CI29" s="164"/>
      <c r="CJ29" s="164"/>
      <c r="CK29" s="134"/>
      <c r="CL29" s="159" t="str">
        <f t="shared" si="6"/>
        <v>1 - Muy Baja</v>
      </c>
      <c r="CM29" s="165">
        <f t="shared" si="7"/>
        <v>2.7993599999999997E-2</v>
      </c>
      <c r="CN29" s="159" t="str">
        <f t="shared" si="8"/>
        <v>3 - Moderado</v>
      </c>
      <c r="CO29" s="165">
        <f t="shared" si="92"/>
        <v>0.6</v>
      </c>
      <c r="CP29" s="145" t="str">
        <f t="shared" si="9"/>
        <v>MODERADO</v>
      </c>
      <c r="CQ29" s="149">
        <f t="shared" si="93"/>
        <v>1.6796159999999997E-2</v>
      </c>
      <c r="CR29" s="188" t="s">
        <v>456</v>
      </c>
      <c r="CS29" s="145">
        <f t="shared" si="94"/>
        <v>3</v>
      </c>
      <c r="CT29" s="134"/>
      <c r="CU29" s="188" t="s">
        <v>611</v>
      </c>
      <c r="CV29" s="65" t="s">
        <v>1235</v>
      </c>
      <c r="CW29" s="158"/>
      <c r="CX29" s="160">
        <f t="shared" si="10"/>
        <v>3</v>
      </c>
      <c r="CY29" s="161">
        <f t="shared" si="95"/>
        <v>3</v>
      </c>
      <c r="CZ29" s="160" t="str">
        <f t="shared" si="96"/>
        <v>Moderado</v>
      </c>
      <c r="DA29" s="153">
        <f t="shared" si="97"/>
        <v>0.6</v>
      </c>
      <c r="DB29" s="154">
        <f t="shared" si="98"/>
        <v>0.15</v>
      </c>
      <c r="DC29" s="154">
        <f t="shared" si="11"/>
        <v>0.25</v>
      </c>
      <c r="DD29" s="160">
        <f t="shared" si="99"/>
        <v>0.4</v>
      </c>
      <c r="DE29" s="273">
        <f t="shared" si="12"/>
        <v>2</v>
      </c>
      <c r="DF29" s="187">
        <f t="shared" si="13"/>
        <v>0.36</v>
      </c>
      <c r="DG29" s="273">
        <f t="shared" si="100"/>
        <v>3</v>
      </c>
      <c r="DH29" s="273"/>
      <c r="DI29" s="187">
        <f t="shared" si="14"/>
        <v>0.6</v>
      </c>
      <c r="DJ29" s="154">
        <f t="shared" si="15"/>
        <v>0.15</v>
      </c>
      <c r="DK29" s="154">
        <f t="shared" si="16"/>
        <v>0.25</v>
      </c>
      <c r="DL29" s="160">
        <f t="shared" si="17"/>
        <v>0.4</v>
      </c>
      <c r="DM29" s="273">
        <f t="shared" si="18"/>
        <v>2</v>
      </c>
      <c r="DN29" s="187">
        <f t="shared" si="19"/>
        <v>0.216</v>
      </c>
      <c r="DO29" s="273">
        <f t="shared" si="20"/>
        <v>3</v>
      </c>
      <c r="DP29" s="187">
        <f t="shared" si="21"/>
        <v>0.6</v>
      </c>
      <c r="DQ29" s="154">
        <f t="shared" si="22"/>
        <v>0.15</v>
      </c>
      <c r="DR29" s="154">
        <f t="shared" si="23"/>
        <v>0.25</v>
      </c>
      <c r="DS29" s="160">
        <f t="shared" si="24"/>
        <v>0.4</v>
      </c>
      <c r="DT29" s="273">
        <f t="shared" si="25"/>
        <v>1</v>
      </c>
      <c r="DU29" s="187">
        <f t="shared" si="26"/>
        <v>0.12959999999999999</v>
      </c>
      <c r="DV29" s="273">
        <f t="shared" si="27"/>
        <v>3</v>
      </c>
      <c r="DW29" s="187">
        <f t="shared" si="28"/>
        <v>0.6</v>
      </c>
      <c r="DX29" s="154">
        <f t="shared" si="29"/>
        <v>0.15</v>
      </c>
      <c r="DY29" s="154">
        <f t="shared" si="30"/>
        <v>0.25</v>
      </c>
      <c r="DZ29" s="160">
        <f t="shared" si="31"/>
        <v>0.4</v>
      </c>
      <c r="EA29" s="273">
        <f t="shared" si="32"/>
        <v>1</v>
      </c>
      <c r="EB29" s="187">
        <f t="shared" si="33"/>
        <v>7.7759999999999996E-2</v>
      </c>
      <c r="EC29" s="273">
        <f t="shared" si="34"/>
        <v>3</v>
      </c>
      <c r="ED29" s="187">
        <f t="shared" si="35"/>
        <v>0.6</v>
      </c>
      <c r="EE29" s="154">
        <f t="shared" si="36"/>
        <v>0.15</v>
      </c>
      <c r="EF29" s="154">
        <f t="shared" si="37"/>
        <v>0.25</v>
      </c>
      <c r="EG29" s="160">
        <f t="shared" si="38"/>
        <v>0.4</v>
      </c>
      <c r="EH29" s="273">
        <f t="shared" si="39"/>
        <v>1</v>
      </c>
      <c r="EI29" s="187">
        <f t="shared" si="40"/>
        <v>4.6655999999999996E-2</v>
      </c>
      <c r="EJ29" s="273">
        <f t="shared" si="41"/>
        <v>3</v>
      </c>
      <c r="EK29" s="187">
        <f t="shared" si="42"/>
        <v>0.6</v>
      </c>
      <c r="EL29" s="154">
        <f t="shared" si="43"/>
        <v>0.15</v>
      </c>
      <c r="EM29" s="154">
        <f t="shared" si="44"/>
        <v>0.25</v>
      </c>
      <c r="EN29" s="160">
        <f t="shared" si="45"/>
        <v>0.4</v>
      </c>
      <c r="EO29" s="273">
        <f t="shared" si="46"/>
        <v>1</v>
      </c>
      <c r="EP29" s="187">
        <f t="shared" si="47"/>
        <v>2.7993599999999997E-2</v>
      </c>
      <c r="EQ29" s="273">
        <f t="shared" si="48"/>
        <v>3</v>
      </c>
      <c r="ER29" s="187">
        <f t="shared" si="49"/>
        <v>0.6</v>
      </c>
      <c r="ES29" s="154">
        <f t="shared" si="50"/>
        <v>0.15</v>
      </c>
      <c r="ET29" s="154">
        <f t="shared" si="51"/>
        <v>0.25</v>
      </c>
      <c r="EU29" s="160">
        <f t="shared" si="52"/>
        <v>0.4</v>
      </c>
      <c r="EV29" s="273">
        <f t="shared" si="53"/>
        <v>1</v>
      </c>
      <c r="EW29" s="187">
        <f t="shared" si="54"/>
        <v>2.7993599999999997E-2</v>
      </c>
      <c r="EX29" s="273">
        <f t="shared" si="55"/>
        <v>3</v>
      </c>
      <c r="EY29" s="187">
        <f t="shared" si="56"/>
        <v>0.6</v>
      </c>
      <c r="EZ29" s="154">
        <f t="shared" si="57"/>
        <v>0</v>
      </c>
      <c r="FA29" s="154">
        <f t="shared" si="58"/>
        <v>0</v>
      </c>
      <c r="FB29" s="160">
        <f t="shared" si="59"/>
        <v>0</v>
      </c>
      <c r="FC29" s="273">
        <f t="shared" si="60"/>
        <v>1</v>
      </c>
      <c r="FD29" s="187">
        <f t="shared" si="61"/>
        <v>2.7993599999999997E-2</v>
      </c>
      <c r="FE29" s="273">
        <f t="shared" si="62"/>
        <v>3</v>
      </c>
      <c r="FF29" s="187">
        <f t="shared" si="63"/>
        <v>0.6</v>
      </c>
      <c r="FG29" s="154">
        <f t="shared" si="64"/>
        <v>0</v>
      </c>
      <c r="FH29" s="154">
        <f t="shared" si="65"/>
        <v>0</v>
      </c>
      <c r="FI29" s="160">
        <f t="shared" si="66"/>
        <v>0</v>
      </c>
      <c r="FJ29" s="273">
        <f t="shared" si="67"/>
        <v>1</v>
      </c>
      <c r="FK29" s="187">
        <f t="shared" si="68"/>
        <v>2.7993599999999997E-2</v>
      </c>
      <c r="FL29" s="273">
        <f t="shared" si="69"/>
        <v>3</v>
      </c>
      <c r="FM29" s="187">
        <f t="shared" si="70"/>
        <v>0.6</v>
      </c>
      <c r="FN29" s="154">
        <f t="shared" si="71"/>
        <v>0</v>
      </c>
      <c r="FO29" s="154">
        <f t="shared" si="72"/>
        <v>0</v>
      </c>
      <c r="FP29" s="160">
        <f t="shared" si="73"/>
        <v>0</v>
      </c>
      <c r="FQ29" s="273">
        <f t="shared" si="74"/>
        <v>1</v>
      </c>
      <c r="FR29" s="187">
        <f t="shared" si="75"/>
        <v>2.7993599999999997E-2</v>
      </c>
      <c r="FS29" s="273">
        <f t="shared" si="76"/>
        <v>3</v>
      </c>
      <c r="FT29" s="187">
        <f t="shared" si="77"/>
        <v>0.6</v>
      </c>
      <c r="FU29" s="154">
        <f t="shared" si="78"/>
        <v>0</v>
      </c>
      <c r="FV29" s="154">
        <f t="shared" si="79"/>
        <v>0</v>
      </c>
      <c r="FW29" s="160">
        <f t="shared" si="80"/>
        <v>0</v>
      </c>
      <c r="FX29" s="273">
        <f t="shared" si="81"/>
        <v>1</v>
      </c>
      <c r="FY29" s="187">
        <f t="shared" si="82"/>
        <v>2.7993599999999997E-2</v>
      </c>
      <c r="FZ29" s="273">
        <f t="shared" si="83"/>
        <v>3</v>
      </c>
      <c r="GA29" s="187">
        <f t="shared" si="84"/>
        <v>0.6</v>
      </c>
      <c r="GB29" s="154">
        <f t="shared" si="85"/>
        <v>0</v>
      </c>
      <c r="GC29" s="154">
        <f t="shared" si="86"/>
        <v>0</v>
      </c>
      <c r="GD29" s="160">
        <f t="shared" si="87"/>
        <v>0</v>
      </c>
      <c r="GE29" s="273">
        <f t="shared" si="88"/>
        <v>1</v>
      </c>
      <c r="GF29" s="187">
        <f t="shared" si="89"/>
        <v>2.7993599999999997E-2</v>
      </c>
      <c r="GG29" s="273">
        <f t="shared" si="90"/>
        <v>3</v>
      </c>
      <c r="GH29" s="187">
        <f t="shared" si="91"/>
        <v>0.6</v>
      </c>
      <c r="GI29" s="187">
        <f t="shared" si="101"/>
        <v>0.6</v>
      </c>
    </row>
    <row r="30" spans="1:191" ht="37.799999999999997" customHeight="1" x14ac:dyDescent="0.2">
      <c r="A30" s="148">
        <v>22</v>
      </c>
      <c r="B30" s="133" t="s">
        <v>604</v>
      </c>
      <c r="C30" s="133" t="s">
        <v>679</v>
      </c>
      <c r="D30" s="274" t="s">
        <v>205</v>
      </c>
      <c r="E30" s="133" t="s">
        <v>500</v>
      </c>
      <c r="F30" s="275" t="s">
        <v>222</v>
      </c>
      <c r="G30" s="133" t="s">
        <v>638</v>
      </c>
      <c r="H30" s="133" t="s">
        <v>173</v>
      </c>
      <c r="I30" s="132" t="s">
        <v>24</v>
      </c>
      <c r="J30" s="132" t="s">
        <v>54</v>
      </c>
      <c r="K30" s="132" t="s">
        <v>53</v>
      </c>
      <c r="L30" s="132" t="s">
        <v>53</v>
      </c>
      <c r="M30" s="132" t="s">
        <v>53</v>
      </c>
      <c r="N30" s="132" t="s">
        <v>53</v>
      </c>
      <c r="O30" s="132" t="s">
        <v>53</v>
      </c>
      <c r="P30" s="132" t="s">
        <v>53</v>
      </c>
      <c r="Q30" s="132" t="s">
        <v>53</v>
      </c>
      <c r="R30" s="132" t="s">
        <v>53</v>
      </c>
      <c r="S30" s="132" t="s">
        <v>54</v>
      </c>
      <c r="T30" s="132" t="s">
        <v>53</v>
      </c>
      <c r="U30" s="132" t="s">
        <v>54</v>
      </c>
      <c r="V30" s="132" t="s">
        <v>53</v>
      </c>
      <c r="W30" s="132" t="s">
        <v>53</v>
      </c>
      <c r="X30" s="132" t="s">
        <v>53</v>
      </c>
      <c r="Y30" s="132" t="s">
        <v>53</v>
      </c>
      <c r="Z30" s="132" t="s">
        <v>53</v>
      </c>
      <c r="AA30" s="132" t="s">
        <v>53</v>
      </c>
      <c r="AB30" s="132" t="s">
        <v>53</v>
      </c>
      <c r="AC30" s="155" t="str">
        <f t="shared" si="0"/>
        <v>4 - Alta</v>
      </c>
      <c r="AD30" s="149">
        <f t="shared" si="1"/>
        <v>0.8</v>
      </c>
      <c r="AE30" s="155" t="str">
        <f t="shared" si="2"/>
        <v>3 - Moderado</v>
      </c>
      <c r="AF30" s="149">
        <f t="shared" si="3"/>
        <v>0.6</v>
      </c>
      <c r="AG30" s="156" t="str">
        <f t="shared" si="4"/>
        <v>ALTO</v>
      </c>
      <c r="AH30" s="149">
        <f t="shared" si="5"/>
        <v>0.48</v>
      </c>
      <c r="AI30" s="133" t="s">
        <v>678</v>
      </c>
      <c r="AJ30" s="133" t="s">
        <v>601</v>
      </c>
      <c r="AK30" s="133" t="s">
        <v>675</v>
      </c>
      <c r="AL30" s="133" t="s">
        <v>674</v>
      </c>
      <c r="AM30" s="134" t="s">
        <v>35</v>
      </c>
      <c r="AN30" s="164" t="s">
        <v>45</v>
      </c>
      <c r="AO30" s="164" t="s">
        <v>50</v>
      </c>
      <c r="AP30" s="134" t="s">
        <v>52</v>
      </c>
      <c r="AQ30" s="134" t="s">
        <v>35</v>
      </c>
      <c r="AR30" s="164" t="s">
        <v>45</v>
      </c>
      <c r="AS30" s="164" t="s">
        <v>50</v>
      </c>
      <c r="AT30" s="134" t="s">
        <v>52</v>
      </c>
      <c r="AU30" s="134" t="s">
        <v>35</v>
      </c>
      <c r="AV30" s="164" t="s">
        <v>45</v>
      </c>
      <c r="AW30" s="164" t="s">
        <v>50</v>
      </c>
      <c r="AX30" s="134" t="s">
        <v>52</v>
      </c>
      <c r="AY30" s="134" t="s">
        <v>35</v>
      </c>
      <c r="AZ30" s="164" t="s">
        <v>45</v>
      </c>
      <c r="BA30" s="164" t="s">
        <v>50</v>
      </c>
      <c r="BB30" s="134" t="s">
        <v>52</v>
      </c>
      <c r="BC30" s="134" t="s">
        <v>35</v>
      </c>
      <c r="BD30" s="164" t="s">
        <v>45</v>
      </c>
      <c r="BE30" s="164" t="s">
        <v>50</v>
      </c>
      <c r="BF30" s="134" t="s">
        <v>52</v>
      </c>
      <c r="BG30" s="134"/>
      <c r="BH30" s="164"/>
      <c r="BI30" s="164"/>
      <c r="BJ30" s="134"/>
      <c r="BK30" s="134"/>
      <c r="BL30" s="164"/>
      <c r="BM30" s="164"/>
      <c r="BN30" s="134"/>
      <c r="BO30" s="134"/>
      <c r="BP30" s="164"/>
      <c r="BQ30" s="164"/>
      <c r="BR30" s="134"/>
      <c r="BS30" s="134"/>
      <c r="BT30" s="164"/>
      <c r="BU30" s="164"/>
      <c r="BV30" s="134"/>
      <c r="BW30" s="134"/>
      <c r="BX30" s="164"/>
      <c r="BY30" s="164"/>
      <c r="BZ30" s="134"/>
      <c r="CA30" s="134"/>
      <c r="CB30" s="164"/>
      <c r="CC30" s="164"/>
      <c r="CD30" s="134"/>
      <c r="CE30" s="134"/>
      <c r="CF30" s="164"/>
      <c r="CG30" s="164"/>
      <c r="CH30" s="134"/>
      <c r="CI30" s="164"/>
      <c r="CJ30" s="164"/>
      <c r="CK30" s="134"/>
      <c r="CL30" s="159" t="str">
        <f t="shared" si="6"/>
        <v>1 - Muy Baja</v>
      </c>
      <c r="CM30" s="165">
        <f t="shared" si="7"/>
        <v>6.2207999999999986E-2</v>
      </c>
      <c r="CN30" s="159" t="str">
        <f t="shared" si="8"/>
        <v>3 - Moderado</v>
      </c>
      <c r="CO30" s="165">
        <f t="shared" si="92"/>
        <v>0.6</v>
      </c>
      <c r="CP30" s="145" t="str">
        <f t="shared" si="9"/>
        <v>MODERADO</v>
      </c>
      <c r="CQ30" s="149">
        <f t="shared" si="93"/>
        <v>3.7324799999999991E-2</v>
      </c>
      <c r="CR30" s="188" t="s">
        <v>226</v>
      </c>
      <c r="CS30" s="145">
        <f t="shared" si="94"/>
        <v>3</v>
      </c>
      <c r="CT30" s="134"/>
      <c r="CU30" s="188" t="s">
        <v>611</v>
      </c>
      <c r="CV30" s="65" t="s">
        <v>1235</v>
      </c>
      <c r="CW30" s="158"/>
      <c r="CX30" s="160">
        <f t="shared" si="10"/>
        <v>3</v>
      </c>
      <c r="CY30" s="161">
        <f t="shared" si="95"/>
        <v>3</v>
      </c>
      <c r="CZ30" s="160" t="str">
        <f t="shared" si="96"/>
        <v>Moderado</v>
      </c>
      <c r="DA30" s="153">
        <f t="shared" si="97"/>
        <v>0.6</v>
      </c>
      <c r="DB30" s="154">
        <f t="shared" si="98"/>
        <v>0.15</v>
      </c>
      <c r="DC30" s="154">
        <f t="shared" si="11"/>
        <v>0.25</v>
      </c>
      <c r="DD30" s="160">
        <f t="shared" si="99"/>
        <v>0.4</v>
      </c>
      <c r="DE30" s="273">
        <f t="shared" si="12"/>
        <v>3</v>
      </c>
      <c r="DF30" s="187">
        <f t="shared" si="13"/>
        <v>0.48</v>
      </c>
      <c r="DG30" s="273">
        <f t="shared" si="100"/>
        <v>3</v>
      </c>
      <c r="DH30" s="273"/>
      <c r="DI30" s="187">
        <f t="shared" si="14"/>
        <v>0.6</v>
      </c>
      <c r="DJ30" s="154">
        <f t="shared" si="15"/>
        <v>0.15</v>
      </c>
      <c r="DK30" s="154">
        <f t="shared" si="16"/>
        <v>0.25</v>
      </c>
      <c r="DL30" s="160">
        <f t="shared" si="17"/>
        <v>0.4</v>
      </c>
      <c r="DM30" s="273">
        <f t="shared" si="18"/>
        <v>2</v>
      </c>
      <c r="DN30" s="187">
        <f t="shared" si="19"/>
        <v>0.28799999999999998</v>
      </c>
      <c r="DO30" s="273">
        <f t="shared" si="20"/>
        <v>3</v>
      </c>
      <c r="DP30" s="187">
        <f t="shared" si="21"/>
        <v>0.6</v>
      </c>
      <c r="DQ30" s="154">
        <f t="shared" si="22"/>
        <v>0.15</v>
      </c>
      <c r="DR30" s="154">
        <f t="shared" si="23"/>
        <v>0.25</v>
      </c>
      <c r="DS30" s="160">
        <f t="shared" si="24"/>
        <v>0.4</v>
      </c>
      <c r="DT30" s="273">
        <f t="shared" si="25"/>
        <v>1</v>
      </c>
      <c r="DU30" s="187">
        <f t="shared" si="26"/>
        <v>0.17279999999999998</v>
      </c>
      <c r="DV30" s="273">
        <f t="shared" si="27"/>
        <v>3</v>
      </c>
      <c r="DW30" s="187">
        <f t="shared" si="28"/>
        <v>0.6</v>
      </c>
      <c r="DX30" s="154">
        <f t="shared" si="29"/>
        <v>0.15</v>
      </c>
      <c r="DY30" s="154">
        <f t="shared" si="30"/>
        <v>0.25</v>
      </c>
      <c r="DZ30" s="160">
        <f t="shared" si="31"/>
        <v>0.4</v>
      </c>
      <c r="EA30" s="273">
        <f t="shared" si="32"/>
        <v>1</v>
      </c>
      <c r="EB30" s="187">
        <f t="shared" si="33"/>
        <v>0.10367999999999998</v>
      </c>
      <c r="EC30" s="273">
        <f t="shared" si="34"/>
        <v>3</v>
      </c>
      <c r="ED30" s="187">
        <f t="shared" si="35"/>
        <v>0.6</v>
      </c>
      <c r="EE30" s="154">
        <f t="shared" si="36"/>
        <v>0.15</v>
      </c>
      <c r="EF30" s="154">
        <f t="shared" si="37"/>
        <v>0.25</v>
      </c>
      <c r="EG30" s="160">
        <f t="shared" si="38"/>
        <v>0.4</v>
      </c>
      <c r="EH30" s="273">
        <f t="shared" si="39"/>
        <v>1</v>
      </c>
      <c r="EI30" s="187">
        <f t="shared" si="40"/>
        <v>6.2207999999999986E-2</v>
      </c>
      <c r="EJ30" s="273">
        <f t="shared" si="41"/>
        <v>3</v>
      </c>
      <c r="EK30" s="187">
        <f t="shared" si="42"/>
        <v>0.6</v>
      </c>
      <c r="EL30" s="154">
        <f t="shared" si="43"/>
        <v>0</v>
      </c>
      <c r="EM30" s="154">
        <f t="shared" si="44"/>
        <v>0</v>
      </c>
      <c r="EN30" s="160">
        <f t="shared" si="45"/>
        <v>0</v>
      </c>
      <c r="EO30" s="273">
        <f t="shared" si="46"/>
        <v>1</v>
      </c>
      <c r="EP30" s="187">
        <f t="shared" si="47"/>
        <v>6.2207999999999986E-2</v>
      </c>
      <c r="EQ30" s="273">
        <f t="shared" si="48"/>
        <v>3</v>
      </c>
      <c r="ER30" s="187">
        <f t="shared" si="49"/>
        <v>0.6</v>
      </c>
      <c r="ES30" s="154">
        <f t="shared" si="50"/>
        <v>0</v>
      </c>
      <c r="ET30" s="154">
        <f t="shared" si="51"/>
        <v>0</v>
      </c>
      <c r="EU30" s="160">
        <f t="shared" si="52"/>
        <v>0</v>
      </c>
      <c r="EV30" s="273">
        <f t="shared" si="53"/>
        <v>1</v>
      </c>
      <c r="EW30" s="187">
        <f t="shared" si="54"/>
        <v>6.2207999999999986E-2</v>
      </c>
      <c r="EX30" s="273">
        <f t="shared" si="55"/>
        <v>3</v>
      </c>
      <c r="EY30" s="187">
        <f t="shared" si="56"/>
        <v>0.6</v>
      </c>
      <c r="EZ30" s="154">
        <f t="shared" si="57"/>
        <v>0</v>
      </c>
      <c r="FA30" s="154">
        <f t="shared" si="58"/>
        <v>0</v>
      </c>
      <c r="FB30" s="160">
        <f t="shared" si="59"/>
        <v>0</v>
      </c>
      <c r="FC30" s="273">
        <f t="shared" si="60"/>
        <v>1</v>
      </c>
      <c r="FD30" s="187">
        <f t="shared" si="61"/>
        <v>6.2207999999999986E-2</v>
      </c>
      <c r="FE30" s="273">
        <f t="shared" si="62"/>
        <v>3</v>
      </c>
      <c r="FF30" s="187">
        <f t="shared" si="63"/>
        <v>0.6</v>
      </c>
      <c r="FG30" s="154">
        <f t="shared" si="64"/>
        <v>0</v>
      </c>
      <c r="FH30" s="154">
        <f t="shared" si="65"/>
        <v>0</v>
      </c>
      <c r="FI30" s="160">
        <f t="shared" si="66"/>
        <v>0</v>
      </c>
      <c r="FJ30" s="273">
        <f t="shared" si="67"/>
        <v>1</v>
      </c>
      <c r="FK30" s="187">
        <f t="shared" si="68"/>
        <v>6.2207999999999986E-2</v>
      </c>
      <c r="FL30" s="273">
        <f t="shared" si="69"/>
        <v>3</v>
      </c>
      <c r="FM30" s="187">
        <f t="shared" si="70"/>
        <v>0.6</v>
      </c>
      <c r="FN30" s="154">
        <f t="shared" si="71"/>
        <v>0</v>
      </c>
      <c r="FO30" s="154">
        <f t="shared" si="72"/>
        <v>0</v>
      </c>
      <c r="FP30" s="160">
        <f t="shared" si="73"/>
        <v>0</v>
      </c>
      <c r="FQ30" s="273">
        <f t="shared" si="74"/>
        <v>1</v>
      </c>
      <c r="FR30" s="187">
        <f t="shared" si="75"/>
        <v>6.2207999999999986E-2</v>
      </c>
      <c r="FS30" s="273">
        <f t="shared" si="76"/>
        <v>3</v>
      </c>
      <c r="FT30" s="187">
        <f t="shared" si="77"/>
        <v>0.6</v>
      </c>
      <c r="FU30" s="154">
        <f t="shared" si="78"/>
        <v>0</v>
      </c>
      <c r="FV30" s="154">
        <f t="shared" si="79"/>
        <v>0</v>
      </c>
      <c r="FW30" s="160">
        <f t="shared" si="80"/>
        <v>0</v>
      </c>
      <c r="FX30" s="273">
        <f t="shared" si="81"/>
        <v>1</v>
      </c>
      <c r="FY30" s="187">
        <f t="shared" si="82"/>
        <v>6.2207999999999986E-2</v>
      </c>
      <c r="FZ30" s="273">
        <f t="shared" si="83"/>
        <v>3</v>
      </c>
      <c r="GA30" s="187">
        <f t="shared" si="84"/>
        <v>0.6</v>
      </c>
      <c r="GB30" s="154">
        <f t="shared" si="85"/>
        <v>0</v>
      </c>
      <c r="GC30" s="154">
        <f t="shared" si="86"/>
        <v>0</v>
      </c>
      <c r="GD30" s="160">
        <f t="shared" si="87"/>
        <v>0</v>
      </c>
      <c r="GE30" s="273">
        <f t="shared" si="88"/>
        <v>1</v>
      </c>
      <c r="GF30" s="187">
        <f t="shared" si="89"/>
        <v>6.2207999999999986E-2</v>
      </c>
      <c r="GG30" s="273">
        <f t="shared" si="90"/>
        <v>3</v>
      </c>
      <c r="GH30" s="187">
        <f t="shared" si="91"/>
        <v>0.6</v>
      </c>
      <c r="GI30" s="187">
        <f t="shared" si="101"/>
        <v>0.6</v>
      </c>
    </row>
    <row r="31" spans="1:191" ht="37.799999999999997" customHeight="1" x14ac:dyDescent="0.2">
      <c r="A31" s="148">
        <v>23</v>
      </c>
      <c r="B31" s="133" t="s">
        <v>604</v>
      </c>
      <c r="C31" s="133" t="s">
        <v>677</v>
      </c>
      <c r="D31" s="274" t="s">
        <v>206</v>
      </c>
      <c r="E31" s="133" t="s">
        <v>204</v>
      </c>
      <c r="F31" s="275" t="s">
        <v>5</v>
      </c>
      <c r="G31" s="133" t="s">
        <v>638</v>
      </c>
      <c r="H31" s="133" t="s">
        <v>173</v>
      </c>
      <c r="I31" s="132" t="s">
        <v>22</v>
      </c>
      <c r="J31" s="132" t="s">
        <v>54</v>
      </c>
      <c r="K31" s="132" t="s">
        <v>53</v>
      </c>
      <c r="L31" s="132" t="s">
        <v>53</v>
      </c>
      <c r="M31" s="132" t="s">
        <v>53</v>
      </c>
      <c r="N31" s="132" t="s">
        <v>53</v>
      </c>
      <c r="O31" s="132" t="s">
        <v>53</v>
      </c>
      <c r="P31" s="132" t="s">
        <v>53</v>
      </c>
      <c r="Q31" s="132" t="s">
        <v>53</v>
      </c>
      <c r="R31" s="132" t="s">
        <v>53</v>
      </c>
      <c r="S31" s="132" t="s">
        <v>54</v>
      </c>
      <c r="T31" s="132" t="s">
        <v>53</v>
      </c>
      <c r="U31" s="132" t="s">
        <v>54</v>
      </c>
      <c r="V31" s="132" t="s">
        <v>53</v>
      </c>
      <c r="W31" s="132" t="s">
        <v>53</v>
      </c>
      <c r="X31" s="132" t="s">
        <v>53</v>
      </c>
      <c r="Y31" s="132" t="s">
        <v>53</v>
      </c>
      <c r="Z31" s="132" t="s">
        <v>53</v>
      </c>
      <c r="AA31" s="132" t="s">
        <v>53</v>
      </c>
      <c r="AB31" s="132" t="s">
        <v>53</v>
      </c>
      <c r="AC31" s="155" t="str">
        <f t="shared" si="0"/>
        <v>3 - Media</v>
      </c>
      <c r="AD31" s="149">
        <f t="shared" si="1"/>
        <v>0.6</v>
      </c>
      <c r="AE31" s="155" t="str">
        <f t="shared" si="2"/>
        <v>3 - Moderado</v>
      </c>
      <c r="AF31" s="149">
        <f t="shared" si="3"/>
        <v>0.6</v>
      </c>
      <c r="AG31" s="156" t="str">
        <f t="shared" si="4"/>
        <v>ALTO</v>
      </c>
      <c r="AH31" s="149">
        <f t="shared" si="5"/>
        <v>0.36</v>
      </c>
      <c r="AI31" s="133" t="s">
        <v>676</v>
      </c>
      <c r="AJ31" s="133" t="s">
        <v>601</v>
      </c>
      <c r="AK31" s="133" t="s">
        <v>675</v>
      </c>
      <c r="AL31" s="133" t="s">
        <v>674</v>
      </c>
      <c r="AM31" s="134" t="s">
        <v>35</v>
      </c>
      <c r="AN31" s="164" t="s">
        <v>45</v>
      </c>
      <c r="AO31" s="164" t="s">
        <v>50</v>
      </c>
      <c r="AP31" s="134" t="s">
        <v>52</v>
      </c>
      <c r="AQ31" s="134" t="s">
        <v>35</v>
      </c>
      <c r="AR31" s="164" t="s">
        <v>45</v>
      </c>
      <c r="AS31" s="164" t="s">
        <v>50</v>
      </c>
      <c r="AT31" s="134" t="s">
        <v>52</v>
      </c>
      <c r="AU31" s="134" t="s">
        <v>35</v>
      </c>
      <c r="AV31" s="164" t="s">
        <v>45</v>
      </c>
      <c r="AW31" s="164" t="s">
        <v>50</v>
      </c>
      <c r="AX31" s="134" t="s">
        <v>52</v>
      </c>
      <c r="AY31" s="134" t="s">
        <v>35</v>
      </c>
      <c r="AZ31" s="164" t="s">
        <v>45</v>
      </c>
      <c r="BA31" s="164" t="s">
        <v>50</v>
      </c>
      <c r="BB31" s="134" t="s">
        <v>52</v>
      </c>
      <c r="BC31" s="134" t="s">
        <v>35</v>
      </c>
      <c r="BD31" s="164" t="s">
        <v>45</v>
      </c>
      <c r="BE31" s="164" t="s">
        <v>50</v>
      </c>
      <c r="BF31" s="134" t="s">
        <v>52</v>
      </c>
      <c r="BG31" s="134"/>
      <c r="BH31" s="164"/>
      <c r="BI31" s="164"/>
      <c r="BJ31" s="134"/>
      <c r="BK31" s="134"/>
      <c r="BL31" s="164"/>
      <c r="BM31" s="164"/>
      <c r="BN31" s="134"/>
      <c r="BO31" s="134"/>
      <c r="BP31" s="164"/>
      <c r="BQ31" s="164"/>
      <c r="BR31" s="134"/>
      <c r="BS31" s="134"/>
      <c r="BT31" s="164"/>
      <c r="BU31" s="164"/>
      <c r="BV31" s="134"/>
      <c r="BW31" s="134"/>
      <c r="BX31" s="164"/>
      <c r="BY31" s="164"/>
      <c r="BZ31" s="134"/>
      <c r="CA31" s="134"/>
      <c r="CB31" s="164"/>
      <c r="CC31" s="164"/>
      <c r="CD31" s="134"/>
      <c r="CE31" s="134"/>
      <c r="CF31" s="164"/>
      <c r="CG31" s="164"/>
      <c r="CH31" s="134"/>
      <c r="CI31" s="164"/>
      <c r="CJ31" s="164"/>
      <c r="CK31" s="134"/>
      <c r="CL31" s="159" t="str">
        <f t="shared" si="6"/>
        <v>1 - Muy Baja</v>
      </c>
      <c r="CM31" s="165">
        <f t="shared" si="7"/>
        <v>4.6655999999999996E-2</v>
      </c>
      <c r="CN31" s="159" t="str">
        <f t="shared" si="8"/>
        <v>3 - Moderado</v>
      </c>
      <c r="CO31" s="165">
        <f t="shared" si="92"/>
        <v>0.6</v>
      </c>
      <c r="CP31" s="145" t="str">
        <f t="shared" si="9"/>
        <v>MODERADO</v>
      </c>
      <c r="CQ31" s="149">
        <f t="shared" si="93"/>
        <v>2.7993599999999997E-2</v>
      </c>
      <c r="CR31" s="188" t="s">
        <v>456</v>
      </c>
      <c r="CS31" s="145">
        <f t="shared" si="94"/>
        <v>3</v>
      </c>
      <c r="CT31" s="134"/>
      <c r="CU31" s="188" t="s">
        <v>611</v>
      </c>
      <c r="CV31" s="65" t="s">
        <v>1235</v>
      </c>
      <c r="CW31" s="158"/>
      <c r="CX31" s="160">
        <f t="shared" si="10"/>
        <v>3</v>
      </c>
      <c r="CY31" s="161">
        <f t="shared" si="95"/>
        <v>3</v>
      </c>
      <c r="CZ31" s="160" t="str">
        <f t="shared" si="96"/>
        <v>Moderado</v>
      </c>
      <c r="DA31" s="153">
        <f t="shared" si="97"/>
        <v>0.6</v>
      </c>
      <c r="DB31" s="154">
        <f t="shared" si="98"/>
        <v>0.15</v>
      </c>
      <c r="DC31" s="154">
        <f t="shared" si="11"/>
        <v>0.25</v>
      </c>
      <c r="DD31" s="160">
        <f t="shared" si="99"/>
        <v>0.4</v>
      </c>
      <c r="DE31" s="273">
        <f t="shared" si="12"/>
        <v>2</v>
      </c>
      <c r="DF31" s="187">
        <f t="shared" si="13"/>
        <v>0.36</v>
      </c>
      <c r="DG31" s="273">
        <f t="shared" si="100"/>
        <v>3</v>
      </c>
      <c r="DH31" s="273"/>
      <c r="DI31" s="187">
        <f t="shared" si="14"/>
        <v>0.6</v>
      </c>
      <c r="DJ31" s="154">
        <f t="shared" si="15"/>
        <v>0.15</v>
      </c>
      <c r="DK31" s="154">
        <f t="shared" si="16"/>
        <v>0.25</v>
      </c>
      <c r="DL31" s="160">
        <f t="shared" si="17"/>
        <v>0.4</v>
      </c>
      <c r="DM31" s="273">
        <f t="shared" si="18"/>
        <v>2</v>
      </c>
      <c r="DN31" s="187">
        <f t="shared" si="19"/>
        <v>0.216</v>
      </c>
      <c r="DO31" s="273">
        <f t="shared" si="20"/>
        <v>3</v>
      </c>
      <c r="DP31" s="187">
        <f t="shared" si="21"/>
        <v>0.6</v>
      </c>
      <c r="DQ31" s="154">
        <f t="shared" si="22"/>
        <v>0.15</v>
      </c>
      <c r="DR31" s="154">
        <f t="shared" si="23"/>
        <v>0.25</v>
      </c>
      <c r="DS31" s="160">
        <f t="shared" si="24"/>
        <v>0.4</v>
      </c>
      <c r="DT31" s="273">
        <f t="shared" si="25"/>
        <v>1</v>
      </c>
      <c r="DU31" s="187">
        <f t="shared" si="26"/>
        <v>0.12959999999999999</v>
      </c>
      <c r="DV31" s="273">
        <f t="shared" si="27"/>
        <v>3</v>
      </c>
      <c r="DW31" s="187">
        <f t="shared" si="28"/>
        <v>0.6</v>
      </c>
      <c r="DX31" s="154">
        <f t="shared" si="29"/>
        <v>0.15</v>
      </c>
      <c r="DY31" s="154">
        <f t="shared" si="30"/>
        <v>0.25</v>
      </c>
      <c r="DZ31" s="160">
        <f t="shared" si="31"/>
        <v>0.4</v>
      </c>
      <c r="EA31" s="273">
        <f t="shared" si="32"/>
        <v>1</v>
      </c>
      <c r="EB31" s="187">
        <f t="shared" si="33"/>
        <v>7.7759999999999996E-2</v>
      </c>
      <c r="EC31" s="273">
        <f t="shared" si="34"/>
        <v>3</v>
      </c>
      <c r="ED31" s="187">
        <f t="shared" si="35"/>
        <v>0.6</v>
      </c>
      <c r="EE31" s="154">
        <f t="shared" si="36"/>
        <v>0.15</v>
      </c>
      <c r="EF31" s="154">
        <f t="shared" si="37"/>
        <v>0.25</v>
      </c>
      <c r="EG31" s="160">
        <f t="shared" si="38"/>
        <v>0.4</v>
      </c>
      <c r="EH31" s="273">
        <f t="shared" si="39"/>
        <v>1</v>
      </c>
      <c r="EI31" s="187">
        <f t="shared" si="40"/>
        <v>4.6655999999999996E-2</v>
      </c>
      <c r="EJ31" s="273">
        <f t="shared" si="41"/>
        <v>3</v>
      </c>
      <c r="EK31" s="187">
        <f t="shared" si="42"/>
        <v>0.6</v>
      </c>
      <c r="EL31" s="154">
        <f t="shared" si="43"/>
        <v>0</v>
      </c>
      <c r="EM31" s="154">
        <f t="shared" si="44"/>
        <v>0</v>
      </c>
      <c r="EN31" s="160">
        <f t="shared" si="45"/>
        <v>0</v>
      </c>
      <c r="EO31" s="273">
        <f t="shared" si="46"/>
        <v>1</v>
      </c>
      <c r="EP31" s="187">
        <f t="shared" si="47"/>
        <v>4.6655999999999996E-2</v>
      </c>
      <c r="EQ31" s="273">
        <f t="shared" si="48"/>
        <v>3</v>
      </c>
      <c r="ER31" s="187">
        <f t="shared" si="49"/>
        <v>0.6</v>
      </c>
      <c r="ES31" s="154">
        <f t="shared" si="50"/>
        <v>0</v>
      </c>
      <c r="ET31" s="154">
        <f t="shared" si="51"/>
        <v>0</v>
      </c>
      <c r="EU31" s="160">
        <f t="shared" si="52"/>
        <v>0</v>
      </c>
      <c r="EV31" s="273">
        <f t="shared" si="53"/>
        <v>1</v>
      </c>
      <c r="EW31" s="187">
        <f t="shared" si="54"/>
        <v>4.6655999999999996E-2</v>
      </c>
      <c r="EX31" s="273">
        <f t="shared" si="55"/>
        <v>3</v>
      </c>
      <c r="EY31" s="187">
        <f t="shared" si="56"/>
        <v>0.6</v>
      </c>
      <c r="EZ31" s="154">
        <f t="shared" si="57"/>
        <v>0</v>
      </c>
      <c r="FA31" s="154">
        <f t="shared" si="58"/>
        <v>0</v>
      </c>
      <c r="FB31" s="160">
        <f t="shared" si="59"/>
        <v>0</v>
      </c>
      <c r="FC31" s="273">
        <f t="shared" si="60"/>
        <v>1</v>
      </c>
      <c r="FD31" s="187">
        <f t="shared" si="61"/>
        <v>4.6655999999999996E-2</v>
      </c>
      <c r="FE31" s="273">
        <f t="shared" si="62"/>
        <v>3</v>
      </c>
      <c r="FF31" s="187">
        <f t="shared" si="63"/>
        <v>0.6</v>
      </c>
      <c r="FG31" s="154">
        <f t="shared" si="64"/>
        <v>0</v>
      </c>
      <c r="FH31" s="154">
        <f t="shared" si="65"/>
        <v>0</v>
      </c>
      <c r="FI31" s="160">
        <f t="shared" si="66"/>
        <v>0</v>
      </c>
      <c r="FJ31" s="273">
        <f t="shared" si="67"/>
        <v>1</v>
      </c>
      <c r="FK31" s="187">
        <f t="shared" si="68"/>
        <v>4.6655999999999996E-2</v>
      </c>
      <c r="FL31" s="273">
        <f t="shared" si="69"/>
        <v>3</v>
      </c>
      <c r="FM31" s="187">
        <f t="shared" si="70"/>
        <v>0.6</v>
      </c>
      <c r="FN31" s="154">
        <f t="shared" si="71"/>
        <v>0</v>
      </c>
      <c r="FO31" s="154">
        <f t="shared" si="72"/>
        <v>0</v>
      </c>
      <c r="FP31" s="160">
        <f t="shared" si="73"/>
        <v>0</v>
      </c>
      <c r="FQ31" s="273">
        <f t="shared" si="74"/>
        <v>1</v>
      </c>
      <c r="FR31" s="187">
        <f t="shared" si="75"/>
        <v>4.6655999999999996E-2</v>
      </c>
      <c r="FS31" s="273">
        <f t="shared" si="76"/>
        <v>3</v>
      </c>
      <c r="FT31" s="187">
        <f t="shared" si="77"/>
        <v>0.6</v>
      </c>
      <c r="FU31" s="154">
        <f t="shared" si="78"/>
        <v>0</v>
      </c>
      <c r="FV31" s="154">
        <f t="shared" si="79"/>
        <v>0</v>
      </c>
      <c r="FW31" s="160">
        <f t="shared" si="80"/>
        <v>0</v>
      </c>
      <c r="FX31" s="273">
        <f t="shared" si="81"/>
        <v>1</v>
      </c>
      <c r="FY31" s="187">
        <f t="shared" si="82"/>
        <v>4.6655999999999996E-2</v>
      </c>
      <c r="FZ31" s="273">
        <f t="shared" si="83"/>
        <v>3</v>
      </c>
      <c r="GA31" s="187">
        <f t="shared" si="84"/>
        <v>0.6</v>
      </c>
      <c r="GB31" s="154">
        <f t="shared" si="85"/>
        <v>0</v>
      </c>
      <c r="GC31" s="154">
        <f t="shared" si="86"/>
        <v>0</v>
      </c>
      <c r="GD31" s="160">
        <f t="shared" si="87"/>
        <v>0</v>
      </c>
      <c r="GE31" s="273">
        <f t="shared" si="88"/>
        <v>1</v>
      </c>
      <c r="GF31" s="187">
        <f t="shared" si="89"/>
        <v>4.6655999999999996E-2</v>
      </c>
      <c r="GG31" s="273">
        <f t="shared" si="90"/>
        <v>3</v>
      </c>
      <c r="GH31" s="187">
        <f t="shared" si="91"/>
        <v>0.6</v>
      </c>
      <c r="GI31" s="187">
        <f t="shared" si="101"/>
        <v>0.6</v>
      </c>
    </row>
    <row r="32" spans="1:191" ht="37.799999999999997" customHeight="1" x14ac:dyDescent="0.2">
      <c r="A32" s="148">
        <v>24</v>
      </c>
      <c r="B32" s="133" t="s">
        <v>604</v>
      </c>
      <c r="C32" s="133" t="s">
        <v>673</v>
      </c>
      <c r="D32" s="274" t="s">
        <v>205</v>
      </c>
      <c r="E32" s="133" t="s">
        <v>500</v>
      </c>
      <c r="F32" s="275" t="s">
        <v>222</v>
      </c>
      <c r="G32" s="133" t="s">
        <v>638</v>
      </c>
      <c r="H32" s="133" t="s">
        <v>173</v>
      </c>
      <c r="I32" s="132" t="s">
        <v>22</v>
      </c>
      <c r="J32" s="132" t="s">
        <v>54</v>
      </c>
      <c r="K32" s="132" t="s">
        <v>53</v>
      </c>
      <c r="L32" s="132" t="s">
        <v>53</v>
      </c>
      <c r="M32" s="132" t="s">
        <v>53</v>
      </c>
      <c r="N32" s="132" t="s">
        <v>53</v>
      </c>
      <c r="O32" s="132" t="s">
        <v>53</v>
      </c>
      <c r="P32" s="132" t="s">
        <v>53</v>
      </c>
      <c r="Q32" s="132" t="s">
        <v>53</v>
      </c>
      <c r="R32" s="132" t="s">
        <v>53</v>
      </c>
      <c r="S32" s="132" t="s">
        <v>54</v>
      </c>
      <c r="T32" s="132" t="s">
        <v>53</v>
      </c>
      <c r="U32" s="132" t="s">
        <v>54</v>
      </c>
      <c r="V32" s="132" t="s">
        <v>53</v>
      </c>
      <c r="W32" s="132" t="s">
        <v>53</v>
      </c>
      <c r="X32" s="132" t="s">
        <v>53</v>
      </c>
      <c r="Y32" s="132" t="s">
        <v>53</v>
      </c>
      <c r="Z32" s="132" t="s">
        <v>53</v>
      </c>
      <c r="AA32" s="132" t="s">
        <v>53</v>
      </c>
      <c r="AB32" s="132" t="s">
        <v>53</v>
      </c>
      <c r="AC32" s="155" t="str">
        <f t="shared" si="0"/>
        <v>3 - Media</v>
      </c>
      <c r="AD32" s="149">
        <f t="shared" si="1"/>
        <v>0.6</v>
      </c>
      <c r="AE32" s="155" t="str">
        <f t="shared" si="2"/>
        <v>3 - Moderado</v>
      </c>
      <c r="AF32" s="149">
        <f t="shared" si="3"/>
        <v>0.6</v>
      </c>
      <c r="AG32" s="156" t="str">
        <f t="shared" si="4"/>
        <v>ALTO</v>
      </c>
      <c r="AH32" s="149">
        <f t="shared" si="5"/>
        <v>0.36</v>
      </c>
      <c r="AI32" s="133" t="s">
        <v>672</v>
      </c>
      <c r="AJ32" s="133" t="s">
        <v>601</v>
      </c>
      <c r="AK32" s="133" t="s">
        <v>665</v>
      </c>
      <c r="AL32" s="133" t="s">
        <v>664</v>
      </c>
      <c r="AM32" s="134" t="s">
        <v>35</v>
      </c>
      <c r="AN32" s="164" t="s">
        <v>45</v>
      </c>
      <c r="AO32" s="164" t="s">
        <v>50</v>
      </c>
      <c r="AP32" s="134" t="s">
        <v>52</v>
      </c>
      <c r="AQ32" s="134" t="s">
        <v>35</v>
      </c>
      <c r="AR32" s="164" t="s">
        <v>45</v>
      </c>
      <c r="AS32" s="164" t="s">
        <v>50</v>
      </c>
      <c r="AT32" s="134" t="s">
        <v>52</v>
      </c>
      <c r="AU32" s="134" t="s">
        <v>35</v>
      </c>
      <c r="AV32" s="164" t="s">
        <v>45</v>
      </c>
      <c r="AW32" s="164" t="s">
        <v>50</v>
      </c>
      <c r="AX32" s="134" t="s">
        <v>52</v>
      </c>
      <c r="AY32" s="134" t="s">
        <v>35</v>
      </c>
      <c r="AZ32" s="164" t="s">
        <v>45</v>
      </c>
      <c r="BA32" s="164" t="s">
        <v>50</v>
      </c>
      <c r="BB32" s="134" t="s">
        <v>52</v>
      </c>
      <c r="BC32" s="134" t="s">
        <v>35</v>
      </c>
      <c r="BD32" s="164" t="s">
        <v>45</v>
      </c>
      <c r="BE32" s="164" t="s">
        <v>50</v>
      </c>
      <c r="BF32" s="134" t="s">
        <v>52</v>
      </c>
      <c r="BG32" s="134"/>
      <c r="BH32" s="164"/>
      <c r="BI32" s="164"/>
      <c r="BJ32" s="134"/>
      <c r="BK32" s="134"/>
      <c r="BL32" s="164"/>
      <c r="BM32" s="164"/>
      <c r="BN32" s="134"/>
      <c r="BO32" s="134"/>
      <c r="BP32" s="164"/>
      <c r="BQ32" s="164"/>
      <c r="BR32" s="134"/>
      <c r="BS32" s="134"/>
      <c r="BT32" s="164"/>
      <c r="BU32" s="164"/>
      <c r="BV32" s="134"/>
      <c r="BW32" s="134"/>
      <c r="BX32" s="164"/>
      <c r="BY32" s="164"/>
      <c r="BZ32" s="134"/>
      <c r="CA32" s="134"/>
      <c r="CB32" s="164"/>
      <c r="CC32" s="164"/>
      <c r="CD32" s="134"/>
      <c r="CE32" s="134"/>
      <c r="CF32" s="164"/>
      <c r="CG32" s="164"/>
      <c r="CH32" s="134"/>
      <c r="CI32" s="164"/>
      <c r="CJ32" s="164"/>
      <c r="CK32" s="134"/>
      <c r="CL32" s="159" t="str">
        <f t="shared" si="6"/>
        <v>1 - Muy Baja</v>
      </c>
      <c r="CM32" s="165">
        <f t="shared" si="7"/>
        <v>4.6655999999999996E-2</v>
      </c>
      <c r="CN32" s="159" t="str">
        <f t="shared" si="8"/>
        <v>3 - Moderado</v>
      </c>
      <c r="CO32" s="165">
        <f t="shared" si="92"/>
        <v>0.6</v>
      </c>
      <c r="CP32" s="145" t="str">
        <f t="shared" si="9"/>
        <v>MODERADO</v>
      </c>
      <c r="CQ32" s="149">
        <f t="shared" si="93"/>
        <v>2.7993599999999997E-2</v>
      </c>
      <c r="CR32" s="188" t="s">
        <v>226</v>
      </c>
      <c r="CS32" s="145">
        <f t="shared" si="94"/>
        <v>3</v>
      </c>
      <c r="CT32" s="134"/>
      <c r="CU32" s="188" t="s">
        <v>611</v>
      </c>
      <c r="CV32" s="65" t="s">
        <v>1235</v>
      </c>
      <c r="CW32" s="158"/>
      <c r="CX32" s="160">
        <f t="shared" si="10"/>
        <v>3</v>
      </c>
      <c r="CY32" s="161">
        <f t="shared" si="95"/>
        <v>3</v>
      </c>
      <c r="CZ32" s="160" t="str">
        <f t="shared" si="96"/>
        <v>Moderado</v>
      </c>
      <c r="DA32" s="153">
        <f t="shared" si="97"/>
        <v>0.6</v>
      </c>
      <c r="DB32" s="154">
        <f t="shared" si="98"/>
        <v>0.15</v>
      </c>
      <c r="DC32" s="154">
        <f t="shared" si="11"/>
        <v>0.25</v>
      </c>
      <c r="DD32" s="160">
        <f t="shared" si="99"/>
        <v>0.4</v>
      </c>
      <c r="DE32" s="273">
        <f t="shared" si="12"/>
        <v>2</v>
      </c>
      <c r="DF32" s="187">
        <f t="shared" si="13"/>
        <v>0.36</v>
      </c>
      <c r="DG32" s="273">
        <f t="shared" si="100"/>
        <v>3</v>
      </c>
      <c r="DH32" s="273"/>
      <c r="DI32" s="187">
        <f t="shared" si="14"/>
        <v>0.6</v>
      </c>
      <c r="DJ32" s="154">
        <f t="shared" si="15"/>
        <v>0.15</v>
      </c>
      <c r="DK32" s="154">
        <f t="shared" si="16"/>
        <v>0.25</v>
      </c>
      <c r="DL32" s="160">
        <f t="shared" si="17"/>
        <v>0.4</v>
      </c>
      <c r="DM32" s="273">
        <f t="shared" si="18"/>
        <v>2</v>
      </c>
      <c r="DN32" s="187">
        <f t="shared" si="19"/>
        <v>0.216</v>
      </c>
      <c r="DO32" s="273">
        <f t="shared" si="20"/>
        <v>3</v>
      </c>
      <c r="DP32" s="187">
        <f t="shared" si="21"/>
        <v>0.6</v>
      </c>
      <c r="DQ32" s="154">
        <f t="shared" si="22"/>
        <v>0.15</v>
      </c>
      <c r="DR32" s="154">
        <f t="shared" si="23"/>
        <v>0.25</v>
      </c>
      <c r="DS32" s="160">
        <f t="shared" si="24"/>
        <v>0.4</v>
      </c>
      <c r="DT32" s="273">
        <f t="shared" si="25"/>
        <v>1</v>
      </c>
      <c r="DU32" s="187">
        <f t="shared" si="26"/>
        <v>0.12959999999999999</v>
      </c>
      <c r="DV32" s="273">
        <f t="shared" si="27"/>
        <v>3</v>
      </c>
      <c r="DW32" s="187">
        <f t="shared" si="28"/>
        <v>0.6</v>
      </c>
      <c r="DX32" s="154">
        <f t="shared" si="29"/>
        <v>0.15</v>
      </c>
      <c r="DY32" s="154">
        <f t="shared" si="30"/>
        <v>0.25</v>
      </c>
      <c r="DZ32" s="160">
        <f t="shared" si="31"/>
        <v>0.4</v>
      </c>
      <c r="EA32" s="273">
        <f t="shared" si="32"/>
        <v>1</v>
      </c>
      <c r="EB32" s="187">
        <f t="shared" si="33"/>
        <v>7.7759999999999996E-2</v>
      </c>
      <c r="EC32" s="273">
        <f t="shared" si="34"/>
        <v>3</v>
      </c>
      <c r="ED32" s="187">
        <f t="shared" si="35"/>
        <v>0.6</v>
      </c>
      <c r="EE32" s="154">
        <f t="shared" si="36"/>
        <v>0.15</v>
      </c>
      <c r="EF32" s="154">
        <f t="shared" si="37"/>
        <v>0.25</v>
      </c>
      <c r="EG32" s="160">
        <f t="shared" si="38"/>
        <v>0.4</v>
      </c>
      <c r="EH32" s="273">
        <f t="shared" si="39"/>
        <v>1</v>
      </c>
      <c r="EI32" s="187">
        <f t="shared" si="40"/>
        <v>4.6655999999999996E-2</v>
      </c>
      <c r="EJ32" s="273">
        <f t="shared" si="41"/>
        <v>3</v>
      </c>
      <c r="EK32" s="187">
        <f t="shared" si="42"/>
        <v>0.6</v>
      </c>
      <c r="EL32" s="154">
        <f t="shared" si="43"/>
        <v>0</v>
      </c>
      <c r="EM32" s="154">
        <f t="shared" si="44"/>
        <v>0</v>
      </c>
      <c r="EN32" s="160">
        <f t="shared" si="45"/>
        <v>0</v>
      </c>
      <c r="EO32" s="273">
        <f t="shared" si="46"/>
        <v>1</v>
      </c>
      <c r="EP32" s="187">
        <f t="shared" si="47"/>
        <v>4.6655999999999996E-2</v>
      </c>
      <c r="EQ32" s="273">
        <f t="shared" si="48"/>
        <v>3</v>
      </c>
      <c r="ER32" s="187">
        <f t="shared" si="49"/>
        <v>0.6</v>
      </c>
      <c r="ES32" s="154">
        <f t="shared" si="50"/>
        <v>0</v>
      </c>
      <c r="ET32" s="154">
        <f t="shared" si="51"/>
        <v>0</v>
      </c>
      <c r="EU32" s="160">
        <f t="shared" si="52"/>
        <v>0</v>
      </c>
      <c r="EV32" s="273">
        <f t="shared" si="53"/>
        <v>1</v>
      </c>
      <c r="EW32" s="187">
        <f t="shared" si="54"/>
        <v>4.6655999999999996E-2</v>
      </c>
      <c r="EX32" s="273">
        <f t="shared" si="55"/>
        <v>3</v>
      </c>
      <c r="EY32" s="187">
        <f t="shared" si="56"/>
        <v>0.6</v>
      </c>
      <c r="EZ32" s="154">
        <f t="shared" si="57"/>
        <v>0</v>
      </c>
      <c r="FA32" s="154">
        <f t="shared" si="58"/>
        <v>0</v>
      </c>
      <c r="FB32" s="160">
        <f t="shared" si="59"/>
        <v>0</v>
      </c>
      <c r="FC32" s="273">
        <f t="shared" si="60"/>
        <v>1</v>
      </c>
      <c r="FD32" s="187">
        <f t="shared" si="61"/>
        <v>4.6655999999999996E-2</v>
      </c>
      <c r="FE32" s="273">
        <f t="shared" si="62"/>
        <v>3</v>
      </c>
      <c r="FF32" s="187">
        <f t="shared" si="63"/>
        <v>0.6</v>
      </c>
      <c r="FG32" s="154">
        <f t="shared" si="64"/>
        <v>0</v>
      </c>
      <c r="FH32" s="154">
        <f t="shared" si="65"/>
        <v>0</v>
      </c>
      <c r="FI32" s="160">
        <f t="shared" si="66"/>
        <v>0</v>
      </c>
      <c r="FJ32" s="273">
        <f t="shared" si="67"/>
        <v>1</v>
      </c>
      <c r="FK32" s="187">
        <f t="shared" si="68"/>
        <v>4.6655999999999996E-2</v>
      </c>
      <c r="FL32" s="273">
        <f t="shared" si="69"/>
        <v>3</v>
      </c>
      <c r="FM32" s="187">
        <f t="shared" si="70"/>
        <v>0.6</v>
      </c>
      <c r="FN32" s="154">
        <f t="shared" si="71"/>
        <v>0</v>
      </c>
      <c r="FO32" s="154">
        <f t="shared" si="72"/>
        <v>0</v>
      </c>
      <c r="FP32" s="160">
        <f t="shared" si="73"/>
        <v>0</v>
      </c>
      <c r="FQ32" s="273">
        <f t="shared" si="74"/>
        <v>1</v>
      </c>
      <c r="FR32" s="187">
        <f t="shared" si="75"/>
        <v>4.6655999999999996E-2</v>
      </c>
      <c r="FS32" s="273">
        <f t="shared" si="76"/>
        <v>3</v>
      </c>
      <c r="FT32" s="187">
        <f t="shared" si="77"/>
        <v>0.6</v>
      </c>
      <c r="FU32" s="154">
        <f t="shared" si="78"/>
        <v>0</v>
      </c>
      <c r="FV32" s="154">
        <f t="shared" si="79"/>
        <v>0</v>
      </c>
      <c r="FW32" s="160">
        <f t="shared" si="80"/>
        <v>0</v>
      </c>
      <c r="FX32" s="273">
        <f t="shared" si="81"/>
        <v>1</v>
      </c>
      <c r="FY32" s="187">
        <f t="shared" si="82"/>
        <v>4.6655999999999996E-2</v>
      </c>
      <c r="FZ32" s="273">
        <f t="shared" si="83"/>
        <v>3</v>
      </c>
      <c r="GA32" s="187">
        <f t="shared" si="84"/>
        <v>0.6</v>
      </c>
      <c r="GB32" s="154">
        <f t="shared" si="85"/>
        <v>0</v>
      </c>
      <c r="GC32" s="154">
        <f t="shared" si="86"/>
        <v>0</v>
      </c>
      <c r="GD32" s="160">
        <f t="shared" si="87"/>
        <v>0</v>
      </c>
      <c r="GE32" s="273">
        <f t="shared" si="88"/>
        <v>1</v>
      </c>
      <c r="GF32" s="187">
        <f t="shared" si="89"/>
        <v>4.6655999999999996E-2</v>
      </c>
      <c r="GG32" s="273">
        <f t="shared" si="90"/>
        <v>3</v>
      </c>
      <c r="GH32" s="187">
        <f t="shared" si="91"/>
        <v>0.6</v>
      </c>
      <c r="GI32" s="187">
        <f t="shared" si="101"/>
        <v>0.6</v>
      </c>
    </row>
    <row r="33" spans="1:191" ht="37.799999999999997" customHeight="1" x14ac:dyDescent="0.2">
      <c r="A33" s="148">
        <v>25</v>
      </c>
      <c r="B33" s="133" t="s">
        <v>604</v>
      </c>
      <c r="C33" s="133" t="s">
        <v>671</v>
      </c>
      <c r="D33" s="274" t="s">
        <v>206</v>
      </c>
      <c r="E33" s="133" t="s">
        <v>204</v>
      </c>
      <c r="F33" s="275" t="s">
        <v>5</v>
      </c>
      <c r="G33" s="133" t="s">
        <v>638</v>
      </c>
      <c r="H33" s="133" t="s">
        <v>173</v>
      </c>
      <c r="I33" s="132" t="s">
        <v>22</v>
      </c>
      <c r="J33" s="132" t="s">
        <v>54</v>
      </c>
      <c r="K33" s="132" t="s">
        <v>53</v>
      </c>
      <c r="L33" s="132" t="s">
        <v>53</v>
      </c>
      <c r="M33" s="132" t="s">
        <v>53</v>
      </c>
      <c r="N33" s="132" t="s">
        <v>53</v>
      </c>
      <c r="O33" s="132" t="s">
        <v>53</v>
      </c>
      <c r="P33" s="132" t="s">
        <v>53</v>
      </c>
      <c r="Q33" s="132" t="s">
        <v>53</v>
      </c>
      <c r="R33" s="132" t="s">
        <v>53</v>
      </c>
      <c r="S33" s="132" t="s">
        <v>54</v>
      </c>
      <c r="T33" s="132" t="s">
        <v>53</v>
      </c>
      <c r="U33" s="132" t="s">
        <v>54</v>
      </c>
      <c r="V33" s="132" t="s">
        <v>53</v>
      </c>
      <c r="W33" s="132" t="s">
        <v>53</v>
      </c>
      <c r="X33" s="132" t="s">
        <v>53</v>
      </c>
      <c r="Y33" s="132" t="s">
        <v>53</v>
      </c>
      <c r="Z33" s="132" t="s">
        <v>53</v>
      </c>
      <c r="AA33" s="132" t="s">
        <v>53</v>
      </c>
      <c r="AB33" s="132" t="s">
        <v>53</v>
      </c>
      <c r="AC33" s="155" t="str">
        <f t="shared" si="0"/>
        <v>3 - Media</v>
      </c>
      <c r="AD33" s="149">
        <f t="shared" si="1"/>
        <v>0.6</v>
      </c>
      <c r="AE33" s="155" t="str">
        <f t="shared" si="2"/>
        <v>3 - Moderado</v>
      </c>
      <c r="AF33" s="149">
        <f t="shared" si="3"/>
        <v>0.6</v>
      </c>
      <c r="AG33" s="156" t="str">
        <f t="shared" si="4"/>
        <v>ALTO</v>
      </c>
      <c r="AH33" s="149">
        <f t="shared" si="5"/>
        <v>0.36</v>
      </c>
      <c r="AI33" s="133" t="s">
        <v>670</v>
      </c>
      <c r="AJ33" s="133" t="s">
        <v>601</v>
      </c>
      <c r="AK33" s="133" t="s">
        <v>665</v>
      </c>
      <c r="AL33" s="133" t="s">
        <v>664</v>
      </c>
      <c r="AM33" s="134" t="s">
        <v>35</v>
      </c>
      <c r="AN33" s="164" t="s">
        <v>45</v>
      </c>
      <c r="AO33" s="164" t="s">
        <v>50</v>
      </c>
      <c r="AP33" s="134" t="s">
        <v>52</v>
      </c>
      <c r="AQ33" s="134" t="s">
        <v>35</v>
      </c>
      <c r="AR33" s="164" t="s">
        <v>45</v>
      </c>
      <c r="AS33" s="164" t="s">
        <v>50</v>
      </c>
      <c r="AT33" s="134" t="s">
        <v>52</v>
      </c>
      <c r="AU33" s="134" t="s">
        <v>35</v>
      </c>
      <c r="AV33" s="164" t="s">
        <v>45</v>
      </c>
      <c r="AW33" s="164" t="s">
        <v>50</v>
      </c>
      <c r="AX33" s="134" t="s">
        <v>52</v>
      </c>
      <c r="AY33" s="134" t="s">
        <v>35</v>
      </c>
      <c r="AZ33" s="164" t="s">
        <v>45</v>
      </c>
      <c r="BA33" s="164" t="s">
        <v>50</v>
      </c>
      <c r="BB33" s="134" t="s">
        <v>52</v>
      </c>
      <c r="BC33" s="134" t="s">
        <v>35</v>
      </c>
      <c r="BD33" s="164" t="s">
        <v>45</v>
      </c>
      <c r="BE33" s="164" t="s">
        <v>50</v>
      </c>
      <c r="BF33" s="134" t="s">
        <v>52</v>
      </c>
      <c r="BG33" s="134" t="s">
        <v>35</v>
      </c>
      <c r="BH33" s="164" t="s">
        <v>45</v>
      </c>
      <c r="BI33" s="164" t="s">
        <v>50</v>
      </c>
      <c r="BJ33" s="134" t="s">
        <v>52</v>
      </c>
      <c r="BK33" s="134"/>
      <c r="BL33" s="164"/>
      <c r="BM33" s="164"/>
      <c r="BN33" s="134"/>
      <c r="BO33" s="134"/>
      <c r="BP33" s="164"/>
      <c r="BQ33" s="164"/>
      <c r="BR33" s="134"/>
      <c r="BS33" s="134"/>
      <c r="BT33" s="164"/>
      <c r="BU33" s="164"/>
      <c r="BV33" s="134"/>
      <c r="BW33" s="134"/>
      <c r="BX33" s="164"/>
      <c r="BY33" s="164"/>
      <c r="BZ33" s="134"/>
      <c r="CA33" s="134"/>
      <c r="CB33" s="164"/>
      <c r="CC33" s="164"/>
      <c r="CD33" s="134"/>
      <c r="CE33" s="134"/>
      <c r="CF33" s="164"/>
      <c r="CG33" s="164"/>
      <c r="CH33" s="134"/>
      <c r="CI33" s="164"/>
      <c r="CJ33" s="164"/>
      <c r="CK33" s="134"/>
      <c r="CL33" s="159" t="str">
        <f t="shared" si="6"/>
        <v>1 - Muy Baja</v>
      </c>
      <c r="CM33" s="165">
        <f t="shared" si="7"/>
        <v>2.7993599999999997E-2</v>
      </c>
      <c r="CN33" s="159" t="str">
        <f t="shared" si="8"/>
        <v>3 - Moderado</v>
      </c>
      <c r="CO33" s="165">
        <f t="shared" si="92"/>
        <v>0.6</v>
      </c>
      <c r="CP33" s="145" t="str">
        <f t="shared" si="9"/>
        <v>MODERADO</v>
      </c>
      <c r="CQ33" s="149">
        <f t="shared" si="93"/>
        <v>1.6796159999999997E-2</v>
      </c>
      <c r="CR33" s="188" t="s">
        <v>456</v>
      </c>
      <c r="CS33" s="145">
        <f t="shared" si="94"/>
        <v>3</v>
      </c>
      <c r="CT33" s="134"/>
      <c r="CU33" s="188" t="s">
        <v>611</v>
      </c>
      <c r="CV33" s="65" t="s">
        <v>1235</v>
      </c>
      <c r="CW33" s="158"/>
      <c r="CX33" s="160">
        <f t="shared" si="10"/>
        <v>3</v>
      </c>
      <c r="CY33" s="161">
        <f t="shared" si="95"/>
        <v>3</v>
      </c>
      <c r="CZ33" s="160" t="str">
        <f t="shared" si="96"/>
        <v>Moderado</v>
      </c>
      <c r="DA33" s="153">
        <f t="shared" si="97"/>
        <v>0.6</v>
      </c>
      <c r="DB33" s="154">
        <f t="shared" si="98"/>
        <v>0.15</v>
      </c>
      <c r="DC33" s="154">
        <f t="shared" si="11"/>
        <v>0.25</v>
      </c>
      <c r="DD33" s="160">
        <f t="shared" si="99"/>
        <v>0.4</v>
      </c>
      <c r="DE33" s="273">
        <f t="shared" si="12"/>
        <v>2</v>
      </c>
      <c r="DF33" s="187">
        <f t="shared" si="13"/>
        <v>0.36</v>
      </c>
      <c r="DG33" s="273">
        <f t="shared" si="100"/>
        <v>3</v>
      </c>
      <c r="DH33" s="273"/>
      <c r="DI33" s="187">
        <f t="shared" si="14"/>
        <v>0.6</v>
      </c>
      <c r="DJ33" s="154">
        <f t="shared" si="15"/>
        <v>0.15</v>
      </c>
      <c r="DK33" s="154">
        <f t="shared" si="16"/>
        <v>0.25</v>
      </c>
      <c r="DL33" s="160">
        <f t="shared" si="17"/>
        <v>0.4</v>
      </c>
      <c r="DM33" s="273">
        <f t="shared" si="18"/>
        <v>2</v>
      </c>
      <c r="DN33" s="187">
        <f t="shared" si="19"/>
        <v>0.216</v>
      </c>
      <c r="DO33" s="273">
        <f t="shared" si="20"/>
        <v>3</v>
      </c>
      <c r="DP33" s="187">
        <f t="shared" si="21"/>
        <v>0.6</v>
      </c>
      <c r="DQ33" s="154">
        <f t="shared" si="22"/>
        <v>0.15</v>
      </c>
      <c r="DR33" s="154">
        <f t="shared" si="23"/>
        <v>0.25</v>
      </c>
      <c r="DS33" s="160">
        <f t="shared" si="24"/>
        <v>0.4</v>
      </c>
      <c r="DT33" s="273">
        <f t="shared" si="25"/>
        <v>1</v>
      </c>
      <c r="DU33" s="187">
        <f t="shared" si="26"/>
        <v>0.12959999999999999</v>
      </c>
      <c r="DV33" s="273">
        <f t="shared" si="27"/>
        <v>3</v>
      </c>
      <c r="DW33" s="187">
        <f t="shared" si="28"/>
        <v>0.6</v>
      </c>
      <c r="DX33" s="154">
        <f t="shared" si="29"/>
        <v>0.15</v>
      </c>
      <c r="DY33" s="154">
        <f t="shared" si="30"/>
        <v>0.25</v>
      </c>
      <c r="DZ33" s="160">
        <f t="shared" si="31"/>
        <v>0.4</v>
      </c>
      <c r="EA33" s="273">
        <f t="shared" si="32"/>
        <v>1</v>
      </c>
      <c r="EB33" s="187">
        <f t="shared" si="33"/>
        <v>7.7759999999999996E-2</v>
      </c>
      <c r="EC33" s="273">
        <f t="shared" si="34"/>
        <v>3</v>
      </c>
      <c r="ED33" s="187">
        <f t="shared" si="35"/>
        <v>0.6</v>
      </c>
      <c r="EE33" s="154">
        <f t="shared" si="36"/>
        <v>0.15</v>
      </c>
      <c r="EF33" s="154">
        <f t="shared" si="37"/>
        <v>0.25</v>
      </c>
      <c r="EG33" s="160">
        <f t="shared" si="38"/>
        <v>0.4</v>
      </c>
      <c r="EH33" s="273">
        <f t="shared" si="39"/>
        <v>1</v>
      </c>
      <c r="EI33" s="187">
        <f t="shared" si="40"/>
        <v>4.6655999999999996E-2</v>
      </c>
      <c r="EJ33" s="273">
        <f t="shared" si="41"/>
        <v>3</v>
      </c>
      <c r="EK33" s="187">
        <f t="shared" si="42"/>
        <v>0.6</v>
      </c>
      <c r="EL33" s="154">
        <f t="shared" si="43"/>
        <v>0.15</v>
      </c>
      <c r="EM33" s="154">
        <f t="shared" si="44"/>
        <v>0.25</v>
      </c>
      <c r="EN33" s="160">
        <f t="shared" si="45"/>
        <v>0.4</v>
      </c>
      <c r="EO33" s="273">
        <f t="shared" si="46"/>
        <v>1</v>
      </c>
      <c r="EP33" s="187">
        <f t="shared" si="47"/>
        <v>2.7993599999999997E-2</v>
      </c>
      <c r="EQ33" s="273">
        <f t="shared" si="48"/>
        <v>3</v>
      </c>
      <c r="ER33" s="187">
        <f t="shared" si="49"/>
        <v>0.6</v>
      </c>
      <c r="ES33" s="154">
        <f t="shared" si="50"/>
        <v>0</v>
      </c>
      <c r="ET33" s="154">
        <f t="shared" si="51"/>
        <v>0</v>
      </c>
      <c r="EU33" s="160">
        <f t="shared" si="52"/>
        <v>0</v>
      </c>
      <c r="EV33" s="273">
        <f t="shared" si="53"/>
        <v>1</v>
      </c>
      <c r="EW33" s="187">
        <f t="shared" si="54"/>
        <v>2.7993599999999997E-2</v>
      </c>
      <c r="EX33" s="273">
        <f t="shared" si="55"/>
        <v>3</v>
      </c>
      <c r="EY33" s="187">
        <f t="shared" si="56"/>
        <v>0.6</v>
      </c>
      <c r="EZ33" s="154">
        <f t="shared" si="57"/>
        <v>0</v>
      </c>
      <c r="FA33" s="154">
        <f t="shared" si="58"/>
        <v>0</v>
      </c>
      <c r="FB33" s="160">
        <f t="shared" si="59"/>
        <v>0</v>
      </c>
      <c r="FC33" s="273">
        <f t="shared" si="60"/>
        <v>1</v>
      </c>
      <c r="FD33" s="187">
        <f t="shared" si="61"/>
        <v>2.7993599999999997E-2</v>
      </c>
      <c r="FE33" s="273">
        <f t="shared" si="62"/>
        <v>3</v>
      </c>
      <c r="FF33" s="187">
        <f t="shared" si="63"/>
        <v>0.6</v>
      </c>
      <c r="FG33" s="154">
        <f t="shared" si="64"/>
        <v>0</v>
      </c>
      <c r="FH33" s="154">
        <f t="shared" si="65"/>
        <v>0</v>
      </c>
      <c r="FI33" s="160">
        <f t="shared" si="66"/>
        <v>0</v>
      </c>
      <c r="FJ33" s="273">
        <f t="shared" si="67"/>
        <v>1</v>
      </c>
      <c r="FK33" s="187">
        <f t="shared" si="68"/>
        <v>2.7993599999999997E-2</v>
      </c>
      <c r="FL33" s="273">
        <f t="shared" si="69"/>
        <v>3</v>
      </c>
      <c r="FM33" s="187">
        <f t="shared" si="70"/>
        <v>0.6</v>
      </c>
      <c r="FN33" s="154">
        <f t="shared" si="71"/>
        <v>0</v>
      </c>
      <c r="FO33" s="154">
        <f t="shared" si="72"/>
        <v>0</v>
      </c>
      <c r="FP33" s="160">
        <f t="shared" si="73"/>
        <v>0</v>
      </c>
      <c r="FQ33" s="273">
        <f t="shared" si="74"/>
        <v>1</v>
      </c>
      <c r="FR33" s="187">
        <f t="shared" si="75"/>
        <v>2.7993599999999997E-2</v>
      </c>
      <c r="FS33" s="273">
        <f t="shared" si="76"/>
        <v>3</v>
      </c>
      <c r="FT33" s="187">
        <f t="shared" si="77"/>
        <v>0.6</v>
      </c>
      <c r="FU33" s="154">
        <f t="shared" si="78"/>
        <v>0</v>
      </c>
      <c r="FV33" s="154">
        <f t="shared" si="79"/>
        <v>0</v>
      </c>
      <c r="FW33" s="160">
        <f t="shared" si="80"/>
        <v>0</v>
      </c>
      <c r="FX33" s="273">
        <f t="shared" si="81"/>
        <v>1</v>
      </c>
      <c r="FY33" s="187">
        <f t="shared" si="82"/>
        <v>2.7993599999999997E-2</v>
      </c>
      <c r="FZ33" s="273">
        <f t="shared" si="83"/>
        <v>3</v>
      </c>
      <c r="GA33" s="187">
        <f t="shared" si="84"/>
        <v>0.6</v>
      </c>
      <c r="GB33" s="154">
        <f t="shared" si="85"/>
        <v>0</v>
      </c>
      <c r="GC33" s="154">
        <f t="shared" si="86"/>
        <v>0</v>
      </c>
      <c r="GD33" s="160">
        <f t="shared" si="87"/>
        <v>0</v>
      </c>
      <c r="GE33" s="273">
        <f t="shared" si="88"/>
        <v>1</v>
      </c>
      <c r="GF33" s="187">
        <f t="shared" si="89"/>
        <v>2.7993599999999997E-2</v>
      </c>
      <c r="GG33" s="273">
        <f t="shared" si="90"/>
        <v>3</v>
      </c>
      <c r="GH33" s="187">
        <f t="shared" si="91"/>
        <v>0.6</v>
      </c>
      <c r="GI33" s="187">
        <f t="shared" si="101"/>
        <v>0.6</v>
      </c>
    </row>
    <row r="34" spans="1:191" ht="37.799999999999997" customHeight="1" x14ac:dyDescent="0.2">
      <c r="A34" s="148">
        <v>26</v>
      </c>
      <c r="B34" s="133" t="s">
        <v>604</v>
      </c>
      <c r="C34" s="133" t="s">
        <v>669</v>
      </c>
      <c r="D34" s="274" t="s">
        <v>205</v>
      </c>
      <c r="E34" s="133" t="s">
        <v>500</v>
      </c>
      <c r="F34" s="275" t="s">
        <v>222</v>
      </c>
      <c r="G34" s="133" t="s">
        <v>496</v>
      </c>
      <c r="H34" s="133" t="s">
        <v>173</v>
      </c>
      <c r="I34" s="132" t="s">
        <v>22</v>
      </c>
      <c r="J34" s="132" t="s">
        <v>54</v>
      </c>
      <c r="K34" s="132" t="s">
        <v>53</v>
      </c>
      <c r="L34" s="132" t="s">
        <v>53</v>
      </c>
      <c r="M34" s="132" t="s">
        <v>53</v>
      </c>
      <c r="N34" s="132" t="s">
        <v>53</v>
      </c>
      <c r="O34" s="132" t="s">
        <v>53</v>
      </c>
      <c r="P34" s="132" t="s">
        <v>53</v>
      </c>
      <c r="Q34" s="132" t="s">
        <v>53</v>
      </c>
      <c r="R34" s="132" t="s">
        <v>53</v>
      </c>
      <c r="S34" s="132" t="s">
        <v>54</v>
      </c>
      <c r="T34" s="132" t="s">
        <v>53</v>
      </c>
      <c r="U34" s="132" t="s">
        <v>54</v>
      </c>
      <c r="V34" s="132" t="s">
        <v>53</v>
      </c>
      <c r="W34" s="132" t="s">
        <v>53</v>
      </c>
      <c r="X34" s="132" t="s">
        <v>53</v>
      </c>
      <c r="Y34" s="132" t="s">
        <v>53</v>
      </c>
      <c r="Z34" s="132" t="s">
        <v>53</v>
      </c>
      <c r="AA34" s="132" t="s">
        <v>53</v>
      </c>
      <c r="AB34" s="132" t="s">
        <v>53</v>
      </c>
      <c r="AC34" s="155" t="str">
        <f t="shared" si="0"/>
        <v>3 - Media</v>
      </c>
      <c r="AD34" s="149">
        <f t="shared" si="1"/>
        <v>0.6</v>
      </c>
      <c r="AE34" s="155" t="str">
        <f t="shared" si="2"/>
        <v>3 - Moderado</v>
      </c>
      <c r="AF34" s="149">
        <f t="shared" si="3"/>
        <v>0.6</v>
      </c>
      <c r="AG34" s="156" t="str">
        <f t="shared" si="4"/>
        <v>ALTO</v>
      </c>
      <c r="AH34" s="149">
        <f t="shared" si="5"/>
        <v>0.36</v>
      </c>
      <c r="AI34" s="133" t="s">
        <v>668</v>
      </c>
      <c r="AJ34" s="133" t="s">
        <v>601</v>
      </c>
      <c r="AK34" s="133" t="s">
        <v>665</v>
      </c>
      <c r="AL34" s="133" t="s">
        <v>664</v>
      </c>
      <c r="AM34" s="134" t="s">
        <v>35</v>
      </c>
      <c r="AN34" s="164" t="s">
        <v>45</v>
      </c>
      <c r="AO34" s="164" t="s">
        <v>50</v>
      </c>
      <c r="AP34" s="134" t="s">
        <v>52</v>
      </c>
      <c r="AQ34" s="134" t="s">
        <v>35</v>
      </c>
      <c r="AR34" s="164" t="s">
        <v>45</v>
      </c>
      <c r="AS34" s="164" t="s">
        <v>50</v>
      </c>
      <c r="AT34" s="134" t="s">
        <v>52</v>
      </c>
      <c r="AU34" s="134" t="s">
        <v>35</v>
      </c>
      <c r="AV34" s="164" t="s">
        <v>45</v>
      </c>
      <c r="AW34" s="164" t="s">
        <v>50</v>
      </c>
      <c r="AX34" s="134" t="s">
        <v>52</v>
      </c>
      <c r="AY34" s="134" t="s">
        <v>35</v>
      </c>
      <c r="AZ34" s="164" t="s">
        <v>45</v>
      </c>
      <c r="BA34" s="164" t="s">
        <v>50</v>
      </c>
      <c r="BB34" s="134" t="s">
        <v>52</v>
      </c>
      <c r="BC34" s="134" t="s">
        <v>35</v>
      </c>
      <c r="BD34" s="164" t="s">
        <v>45</v>
      </c>
      <c r="BE34" s="164" t="s">
        <v>50</v>
      </c>
      <c r="BF34" s="134" t="s">
        <v>52</v>
      </c>
      <c r="BG34" s="134" t="s">
        <v>35</v>
      </c>
      <c r="BH34" s="164" t="s">
        <v>45</v>
      </c>
      <c r="BI34" s="164" t="s">
        <v>50</v>
      </c>
      <c r="BJ34" s="134" t="s">
        <v>52</v>
      </c>
      <c r="BK34" s="134"/>
      <c r="BL34" s="164"/>
      <c r="BM34" s="164"/>
      <c r="BN34" s="134"/>
      <c r="BO34" s="134"/>
      <c r="BP34" s="164"/>
      <c r="BQ34" s="164"/>
      <c r="BR34" s="134"/>
      <c r="BS34" s="134"/>
      <c r="BT34" s="164"/>
      <c r="BU34" s="164"/>
      <c r="BV34" s="134"/>
      <c r="BW34" s="134"/>
      <c r="BX34" s="164"/>
      <c r="BY34" s="164"/>
      <c r="BZ34" s="134"/>
      <c r="CA34" s="134"/>
      <c r="CB34" s="164"/>
      <c r="CC34" s="164"/>
      <c r="CD34" s="134"/>
      <c r="CE34" s="134"/>
      <c r="CF34" s="164"/>
      <c r="CG34" s="164"/>
      <c r="CH34" s="134"/>
      <c r="CI34" s="164"/>
      <c r="CJ34" s="164"/>
      <c r="CK34" s="134"/>
      <c r="CL34" s="159" t="str">
        <f t="shared" si="6"/>
        <v>1 - Muy Baja</v>
      </c>
      <c r="CM34" s="165">
        <f t="shared" si="7"/>
        <v>2.7993599999999997E-2</v>
      </c>
      <c r="CN34" s="159" t="str">
        <f t="shared" si="8"/>
        <v>3 - Moderado</v>
      </c>
      <c r="CO34" s="165">
        <f t="shared" si="92"/>
        <v>0.6</v>
      </c>
      <c r="CP34" s="145" t="str">
        <f t="shared" si="9"/>
        <v>MODERADO</v>
      </c>
      <c r="CQ34" s="149">
        <f t="shared" si="93"/>
        <v>1.6796159999999997E-2</v>
      </c>
      <c r="CR34" s="188" t="s">
        <v>226</v>
      </c>
      <c r="CS34" s="145">
        <f t="shared" si="94"/>
        <v>3</v>
      </c>
      <c r="CT34" s="134"/>
      <c r="CU34" s="188" t="s">
        <v>611</v>
      </c>
      <c r="CV34" s="65" t="s">
        <v>1235</v>
      </c>
      <c r="CW34" s="158"/>
      <c r="CX34" s="160">
        <f t="shared" si="10"/>
        <v>3</v>
      </c>
      <c r="CY34" s="161">
        <f t="shared" si="95"/>
        <v>3</v>
      </c>
      <c r="CZ34" s="160" t="str">
        <f t="shared" si="96"/>
        <v>Moderado</v>
      </c>
      <c r="DA34" s="153">
        <f t="shared" si="97"/>
        <v>0.6</v>
      </c>
      <c r="DB34" s="154">
        <f t="shared" si="98"/>
        <v>0.15</v>
      </c>
      <c r="DC34" s="154">
        <f t="shared" si="11"/>
        <v>0.25</v>
      </c>
      <c r="DD34" s="160">
        <f t="shared" si="99"/>
        <v>0.4</v>
      </c>
      <c r="DE34" s="273">
        <f t="shared" si="12"/>
        <v>2</v>
      </c>
      <c r="DF34" s="187">
        <f t="shared" si="13"/>
        <v>0.36</v>
      </c>
      <c r="DG34" s="273">
        <f t="shared" si="100"/>
        <v>3</v>
      </c>
      <c r="DH34" s="273"/>
      <c r="DI34" s="187">
        <f t="shared" si="14"/>
        <v>0.6</v>
      </c>
      <c r="DJ34" s="154">
        <f t="shared" si="15"/>
        <v>0.15</v>
      </c>
      <c r="DK34" s="154">
        <f t="shared" si="16"/>
        <v>0.25</v>
      </c>
      <c r="DL34" s="160">
        <f t="shared" si="17"/>
        <v>0.4</v>
      </c>
      <c r="DM34" s="273">
        <f t="shared" si="18"/>
        <v>2</v>
      </c>
      <c r="DN34" s="187">
        <f t="shared" si="19"/>
        <v>0.216</v>
      </c>
      <c r="DO34" s="273">
        <f t="shared" si="20"/>
        <v>3</v>
      </c>
      <c r="DP34" s="187">
        <f t="shared" si="21"/>
        <v>0.6</v>
      </c>
      <c r="DQ34" s="154">
        <f t="shared" si="22"/>
        <v>0.15</v>
      </c>
      <c r="DR34" s="154">
        <f t="shared" si="23"/>
        <v>0.25</v>
      </c>
      <c r="DS34" s="160">
        <f t="shared" si="24"/>
        <v>0.4</v>
      </c>
      <c r="DT34" s="273">
        <f t="shared" si="25"/>
        <v>1</v>
      </c>
      <c r="DU34" s="187">
        <f t="shared" si="26"/>
        <v>0.12959999999999999</v>
      </c>
      <c r="DV34" s="273">
        <f t="shared" si="27"/>
        <v>3</v>
      </c>
      <c r="DW34" s="187">
        <f t="shared" si="28"/>
        <v>0.6</v>
      </c>
      <c r="DX34" s="154">
        <f t="shared" si="29"/>
        <v>0.15</v>
      </c>
      <c r="DY34" s="154">
        <f t="shared" si="30"/>
        <v>0.25</v>
      </c>
      <c r="DZ34" s="160">
        <f t="shared" si="31"/>
        <v>0.4</v>
      </c>
      <c r="EA34" s="273">
        <f t="shared" si="32"/>
        <v>1</v>
      </c>
      <c r="EB34" s="187">
        <f t="shared" si="33"/>
        <v>7.7759999999999996E-2</v>
      </c>
      <c r="EC34" s="273">
        <f t="shared" si="34"/>
        <v>3</v>
      </c>
      <c r="ED34" s="187">
        <f t="shared" si="35"/>
        <v>0.6</v>
      </c>
      <c r="EE34" s="154">
        <f t="shared" si="36"/>
        <v>0.15</v>
      </c>
      <c r="EF34" s="154">
        <f t="shared" si="37"/>
        <v>0.25</v>
      </c>
      <c r="EG34" s="160">
        <f t="shared" si="38"/>
        <v>0.4</v>
      </c>
      <c r="EH34" s="273">
        <f t="shared" si="39"/>
        <v>1</v>
      </c>
      <c r="EI34" s="187">
        <f t="shared" si="40"/>
        <v>4.6655999999999996E-2</v>
      </c>
      <c r="EJ34" s="273">
        <f t="shared" si="41"/>
        <v>3</v>
      </c>
      <c r="EK34" s="187">
        <f t="shared" si="42"/>
        <v>0.6</v>
      </c>
      <c r="EL34" s="154">
        <f t="shared" si="43"/>
        <v>0.15</v>
      </c>
      <c r="EM34" s="154">
        <f t="shared" si="44"/>
        <v>0.25</v>
      </c>
      <c r="EN34" s="160">
        <f t="shared" si="45"/>
        <v>0.4</v>
      </c>
      <c r="EO34" s="273">
        <f t="shared" si="46"/>
        <v>1</v>
      </c>
      <c r="EP34" s="187">
        <f t="shared" si="47"/>
        <v>2.7993599999999997E-2</v>
      </c>
      <c r="EQ34" s="273">
        <f t="shared" si="48"/>
        <v>3</v>
      </c>
      <c r="ER34" s="187">
        <f t="shared" si="49"/>
        <v>0.6</v>
      </c>
      <c r="ES34" s="154">
        <f t="shared" si="50"/>
        <v>0</v>
      </c>
      <c r="ET34" s="154">
        <f t="shared" si="51"/>
        <v>0</v>
      </c>
      <c r="EU34" s="160">
        <f t="shared" si="52"/>
        <v>0</v>
      </c>
      <c r="EV34" s="273">
        <f t="shared" si="53"/>
        <v>1</v>
      </c>
      <c r="EW34" s="187">
        <f t="shared" si="54"/>
        <v>2.7993599999999997E-2</v>
      </c>
      <c r="EX34" s="273">
        <f t="shared" si="55"/>
        <v>3</v>
      </c>
      <c r="EY34" s="187">
        <f t="shared" si="56"/>
        <v>0.6</v>
      </c>
      <c r="EZ34" s="154">
        <f t="shared" si="57"/>
        <v>0</v>
      </c>
      <c r="FA34" s="154">
        <f t="shared" si="58"/>
        <v>0</v>
      </c>
      <c r="FB34" s="160">
        <f t="shared" si="59"/>
        <v>0</v>
      </c>
      <c r="FC34" s="273">
        <f t="shared" si="60"/>
        <v>1</v>
      </c>
      <c r="FD34" s="187">
        <f t="shared" si="61"/>
        <v>2.7993599999999997E-2</v>
      </c>
      <c r="FE34" s="273">
        <f t="shared" si="62"/>
        <v>3</v>
      </c>
      <c r="FF34" s="187">
        <f t="shared" si="63"/>
        <v>0.6</v>
      </c>
      <c r="FG34" s="154">
        <f t="shared" si="64"/>
        <v>0</v>
      </c>
      <c r="FH34" s="154">
        <f t="shared" si="65"/>
        <v>0</v>
      </c>
      <c r="FI34" s="160">
        <f t="shared" si="66"/>
        <v>0</v>
      </c>
      <c r="FJ34" s="273">
        <f t="shared" si="67"/>
        <v>1</v>
      </c>
      <c r="FK34" s="187">
        <f t="shared" si="68"/>
        <v>2.7993599999999997E-2</v>
      </c>
      <c r="FL34" s="273">
        <f t="shared" si="69"/>
        <v>3</v>
      </c>
      <c r="FM34" s="187">
        <f t="shared" si="70"/>
        <v>0.6</v>
      </c>
      <c r="FN34" s="154">
        <f t="shared" si="71"/>
        <v>0</v>
      </c>
      <c r="FO34" s="154">
        <f t="shared" si="72"/>
        <v>0</v>
      </c>
      <c r="FP34" s="160">
        <f t="shared" si="73"/>
        <v>0</v>
      </c>
      <c r="FQ34" s="273">
        <f t="shared" si="74"/>
        <v>1</v>
      </c>
      <c r="FR34" s="187">
        <f t="shared" si="75"/>
        <v>2.7993599999999997E-2</v>
      </c>
      <c r="FS34" s="273">
        <f t="shared" si="76"/>
        <v>3</v>
      </c>
      <c r="FT34" s="187">
        <f t="shared" si="77"/>
        <v>0.6</v>
      </c>
      <c r="FU34" s="154">
        <f t="shared" si="78"/>
        <v>0</v>
      </c>
      <c r="FV34" s="154">
        <f t="shared" si="79"/>
        <v>0</v>
      </c>
      <c r="FW34" s="160">
        <f t="shared" si="80"/>
        <v>0</v>
      </c>
      <c r="FX34" s="273">
        <f t="shared" si="81"/>
        <v>1</v>
      </c>
      <c r="FY34" s="187">
        <f t="shared" si="82"/>
        <v>2.7993599999999997E-2</v>
      </c>
      <c r="FZ34" s="273">
        <f t="shared" si="83"/>
        <v>3</v>
      </c>
      <c r="GA34" s="187">
        <f t="shared" si="84"/>
        <v>0.6</v>
      </c>
      <c r="GB34" s="154">
        <f t="shared" si="85"/>
        <v>0</v>
      </c>
      <c r="GC34" s="154">
        <f t="shared" si="86"/>
        <v>0</v>
      </c>
      <c r="GD34" s="160">
        <f t="shared" si="87"/>
        <v>0</v>
      </c>
      <c r="GE34" s="273">
        <f t="shared" si="88"/>
        <v>1</v>
      </c>
      <c r="GF34" s="187">
        <f t="shared" si="89"/>
        <v>2.7993599999999997E-2</v>
      </c>
      <c r="GG34" s="273">
        <f t="shared" si="90"/>
        <v>3</v>
      </c>
      <c r="GH34" s="187">
        <f t="shared" si="91"/>
        <v>0.6</v>
      </c>
      <c r="GI34" s="187">
        <f t="shared" si="101"/>
        <v>0.6</v>
      </c>
    </row>
    <row r="35" spans="1:191" ht="37.799999999999997" customHeight="1" x14ac:dyDescent="0.2">
      <c r="A35" s="148">
        <v>27</v>
      </c>
      <c r="B35" s="133" t="s">
        <v>604</v>
      </c>
      <c r="C35" s="133" t="s">
        <v>667</v>
      </c>
      <c r="D35" s="274" t="s">
        <v>206</v>
      </c>
      <c r="E35" s="133" t="s">
        <v>204</v>
      </c>
      <c r="F35" s="275" t="s">
        <v>223</v>
      </c>
      <c r="G35" s="133" t="s">
        <v>496</v>
      </c>
      <c r="H35" s="133" t="s">
        <v>173</v>
      </c>
      <c r="I35" s="132" t="s">
        <v>22</v>
      </c>
      <c r="J35" s="132" t="s">
        <v>54</v>
      </c>
      <c r="K35" s="132" t="s">
        <v>53</v>
      </c>
      <c r="L35" s="132" t="s">
        <v>53</v>
      </c>
      <c r="M35" s="132" t="s">
        <v>53</v>
      </c>
      <c r="N35" s="132" t="s">
        <v>53</v>
      </c>
      <c r="O35" s="132" t="s">
        <v>53</v>
      </c>
      <c r="P35" s="132" t="s">
        <v>53</v>
      </c>
      <c r="Q35" s="132" t="s">
        <v>53</v>
      </c>
      <c r="R35" s="132" t="s">
        <v>53</v>
      </c>
      <c r="S35" s="132" t="s">
        <v>54</v>
      </c>
      <c r="T35" s="132" t="s">
        <v>53</v>
      </c>
      <c r="U35" s="132" t="s">
        <v>54</v>
      </c>
      <c r="V35" s="132" t="s">
        <v>53</v>
      </c>
      <c r="W35" s="132" t="s">
        <v>53</v>
      </c>
      <c r="X35" s="132" t="s">
        <v>53</v>
      </c>
      <c r="Y35" s="132" t="s">
        <v>53</v>
      </c>
      <c r="Z35" s="132" t="s">
        <v>53</v>
      </c>
      <c r="AA35" s="132" t="s">
        <v>53</v>
      </c>
      <c r="AB35" s="132" t="s">
        <v>53</v>
      </c>
      <c r="AC35" s="155" t="str">
        <f t="shared" si="0"/>
        <v>3 - Media</v>
      </c>
      <c r="AD35" s="149">
        <f t="shared" si="1"/>
        <v>0.6</v>
      </c>
      <c r="AE35" s="155" t="str">
        <f t="shared" si="2"/>
        <v>3 - Moderado</v>
      </c>
      <c r="AF35" s="149">
        <f t="shared" si="3"/>
        <v>0.6</v>
      </c>
      <c r="AG35" s="156" t="str">
        <f t="shared" si="4"/>
        <v>ALTO</v>
      </c>
      <c r="AH35" s="149">
        <f t="shared" si="5"/>
        <v>0.36</v>
      </c>
      <c r="AI35" s="133" t="s">
        <v>666</v>
      </c>
      <c r="AJ35" s="133" t="s">
        <v>601</v>
      </c>
      <c r="AK35" s="133" t="s">
        <v>665</v>
      </c>
      <c r="AL35" s="133" t="s">
        <v>664</v>
      </c>
      <c r="AM35" s="134" t="s">
        <v>35</v>
      </c>
      <c r="AN35" s="164" t="s">
        <v>45</v>
      </c>
      <c r="AO35" s="164" t="s">
        <v>50</v>
      </c>
      <c r="AP35" s="134" t="s">
        <v>52</v>
      </c>
      <c r="AQ35" s="134" t="s">
        <v>35</v>
      </c>
      <c r="AR35" s="164" t="s">
        <v>45</v>
      </c>
      <c r="AS35" s="164" t="s">
        <v>50</v>
      </c>
      <c r="AT35" s="134" t="s">
        <v>52</v>
      </c>
      <c r="AU35" s="134" t="s">
        <v>35</v>
      </c>
      <c r="AV35" s="164" t="s">
        <v>45</v>
      </c>
      <c r="AW35" s="164" t="s">
        <v>50</v>
      </c>
      <c r="AX35" s="134" t="s">
        <v>52</v>
      </c>
      <c r="AY35" s="134" t="s">
        <v>35</v>
      </c>
      <c r="AZ35" s="164" t="s">
        <v>45</v>
      </c>
      <c r="BA35" s="164" t="s">
        <v>50</v>
      </c>
      <c r="BB35" s="134" t="s">
        <v>52</v>
      </c>
      <c r="BC35" s="134" t="s">
        <v>35</v>
      </c>
      <c r="BD35" s="164" t="s">
        <v>45</v>
      </c>
      <c r="BE35" s="164" t="s">
        <v>50</v>
      </c>
      <c r="BF35" s="134" t="s">
        <v>52</v>
      </c>
      <c r="BG35" s="134" t="s">
        <v>35</v>
      </c>
      <c r="BH35" s="164" t="s">
        <v>45</v>
      </c>
      <c r="BI35" s="164" t="s">
        <v>50</v>
      </c>
      <c r="BJ35" s="134" t="s">
        <v>52</v>
      </c>
      <c r="BK35" s="134"/>
      <c r="BL35" s="164"/>
      <c r="BM35" s="164"/>
      <c r="BN35" s="134"/>
      <c r="BO35" s="134"/>
      <c r="BP35" s="164"/>
      <c r="BQ35" s="164"/>
      <c r="BR35" s="134"/>
      <c r="BS35" s="134"/>
      <c r="BT35" s="164"/>
      <c r="BU35" s="164"/>
      <c r="BV35" s="134"/>
      <c r="BW35" s="134"/>
      <c r="BX35" s="164"/>
      <c r="BY35" s="164"/>
      <c r="BZ35" s="134"/>
      <c r="CA35" s="134"/>
      <c r="CB35" s="164"/>
      <c r="CC35" s="164"/>
      <c r="CD35" s="134"/>
      <c r="CE35" s="134"/>
      <c r="CF35" s="164"/>
      <c r="CG35" s="164"/>
      <c r="CH35" s="134"/>
      <c r="CI35" s="164"/>
      <c r="CJ35" s="164"/>
      <c r="CK35" s="134"/>
      <c r="CL35" s="159" t="str">
        <f t="shared" si="6"/>
        <v>1 - Muy Baja</v>
      </c>
      <c r="CM35" s="165">
        <f t="shared" si="7"/>
        <v>2.7993599999999997E-2</v>
      </c>
      <c r="CN35" s="159" t="str">
        <f t="shared" si="8"/>
        <v>3 - Moderado</v>
      </c>
      <c r="CO35" s="165">
        <f t="shared" si="92"/>
        <v>0.6</v>
      </c>
      <c r="CP35" s="145" t="str">
        <f t="shared" si="9"/>
        <v>MODERADO</v>
      </c>
      <c r="CQ35" s="149">
        <f t="shared" si="93"/>
        <v>1.6796159999999997E-2</v>
      </c>
      <c r="CR35" s="188" t="s">
        <v>456</v>
      </c>
      <c r="CS35" s="145">
        <f t="shared" si="94"/>
        <v>3</v>
      </c>
      <c r="CT35" s="134"/>
      <c r="CU35" s="188" t="s">
        <v>611</v>
      </c>
      <c r="CV35" s="65" t="s">
        <v>1235</v>
      </c>
      <c r="CW35" s="158"/>
      <c r="CX35" s="160">
        <f t="shared" si="10"/>
        <v>3</v>
      </c>
      <c r="CY35" s="161">
        <f t="shared" si="95"/>
        <v>3</v>
      </c>
      <c r="CZ35" s="160" t="str">
        <f t="shared" si="96"/>
        <v>Moderado</v>
      </c>
      <c r="DA35" s="153">
        <f t="shared" si="97"/>
        <v>0.6</v>
      </c>
      <c r="DB35" s="154">
        <f t="shared" si="98"/>
        <v>0.15</v>
      </c>
      <c r="DC35" s="154">
        <f t="shared" si="11"/>
        <v>0.25</v>
      </c>
      <c r="DD35" s="160">
        <f t="shared" si="99"/>
        <v>0.4</v>
      </c>
      <c r="DE35" s="273">
        <f t="shared" si="12"/>
        <v>2</v>
      </c>
      <c r="DF35" s="187">
        <f t="shared" si="13"/>
        <v>0.36</v>
      </c>
      <c r="DG35" s="273">
        <f t="shared" si="100"/>
        <v>3</v>
      </c>
      <c r="DH35" s="273"/>
      <c r="DI35" s="187">
        <f t="shared" si="14"/>
        <v>0.6</v>
      </c>
      <c r="DJ35" s="154">
        <f t="shared" si="15"/>
        <v>0.15</v>
      </c>
      <c r="DK35" s="154">
        <f t="shared" si="16"/>
        <v>0.25</v>
      </c>
      <c r="DL35" s="160">
        <f t="shared" si="17"/>
        <v>0.4</v>
      </c>
      <c r="DM35" s="273">
        <f t="shared" si="18"/>
        <v>2</v>
      </c>
      <c r="DN35" s="187">
        <f t="shared" si="19"/>
        <v>0.216</v>
      </c>
      <c r="DO35" s="273">
        <f t="shared" si="20"/>
        <v>3</v>
      </c>
      <c r="DP35" s="187">
        <f t="shared" si="21"/>
        <v>0.6</v>
      </c>
      <c r="DQ35" s="154">
        <f t="shared" si="22"/>
        <v>0.15</v>
      </c>
      <c r="DR35" s="154">
        <f t="shared" si="23"/>
        <v>0.25</v>
      </c>
      <c r="DS35" s="160">
        <f t="shared" si="24"/>
        <v>0.4</v>
      </c>
      <c r="DT35" s="273">
        <f t="shared" si="25"/>
        <v>1</v>
      </c>
      <c r="DU35" s="187">
        <f t="shared" si="26"/>
        <v>0.12959999999999999</v>
      </c>
      <c r="DV35" s="273">
        <f t="shared" si="27"/>
        <v>3</v>
      </c>
      <c r="DW35" s="187">
        <f t="shared" si="28"/>
        <v>0.6</v>
      </c>
      <c r="DX35" s="154">
        <f t="shared" si="29"/>
        <v>0.15</v>
      </c>
      <c r="DY35" s="154">
        <f t="shared" si="30"/>
        <v>0.25</v>
      </c>
      <c r="DZ35" s="160">
        <f t="shared" si="31"/>
        <v>0.4</v>
      </c>
      <c r="EA35" s="273">
        <f t="shared" si="32"/>
        <v>1</v>
      </c>
      <c r="EB35" s="187">
        <f t="shared" si="33"/>
        <v>7.7759999999999996E-2</v>
      </c>
      <c r="EC35" s="273">
        <f t="shared" si="34"/>
        <v>3</v>
      </c>
      <c r="ED35" s="187">
        <f t="shared" si="35"/>
        <v>0.6</v>
      </c>
      <c r="EE35" s="154">
        <f t="shared" si="36"/>
        <v>0.15</v>
      </c>
      <c r="EF35" s="154">
        <f t="shared" si="37"/>
        <v>0.25</v>
      </c>
      <c r="EG35" s="160">
        <f t="shared" si="38"/>
        <v>0.4</v>
      </c>
      <c r="EH35" s="273">
        <f t="shared" si="39"/>
        <v>1</v>
      </c>
      <c r="EI35" s="187">
        <f t="shared" si="40"/>
        <v>4.6655999999999996E-2</v>
      </c>
      <c r="EJ35" s="273">
        <f t="shared" si="41"/>
        <v>3</v>
      </c>
      <c r="EK35" s="187">
        <f t="shared" si="42"/>
        <v>0.6</v>
      </c>
      <c r="EL35" s="154">
        <f t="shared" si="43"/>
        <v>0.15</v>
      </c>
      <c r="EM35" s="154">
        <f t="shared" si="44"/>
        <v>0.25</v>
      </c>
      <c r="EN35" s="160">
        <f t="shared" si="45"/>
        <v>0.4</v>
      </c>
      <c r="EO35" s="273">
        <f t="shared" si="46"/>
        <v>1</v>
      </c>
      <c r="EP35" s="187">
        <f t="shared" si="47"/>
        <v>2.7993599999999997E-2</v>
      </c>
      <c r="EQ35" s="273">
        <f t="shared" si="48"/>
        <v>3</v>
      </c>
      <c r="ER35" s="187">
        <f t="shared" si="49"/>
        <v>0.6</v>
      </c>
      <c r="ES35" s="154">
        <f t="shared" si="50"/>
        <v>0</v>
      </c>
      <c r="ET35" s="154">
        <f t="shared" si="51"/>
        <v>0</v>
      </c>
      <c r="EU35" s="160">
        <f t="shared" si="52"/>
        <v>0</v>
      </c>
      <c r="EV35" s="273">
        <f t="shared" si="53"/>
        <v>1</v>
      </c>
      <c r="EW35" s="187">
        <f t="shared" si="54"/>
        <v>2.7993599999999997E-2</v>
      </c>
      <c r="EX35" s="273">
        <f t="shared" si="55"/>
        <v>3</v>
      </c>
      <c r="EY35" s="187">
        <f t="shared" si="56"/>
        <v>0.6</v>
      </c>
      <c r="EZ35" s="154">
        <f t="shared" si="57"/>
        <v>0</v>
      </c>
      <c r="FA35" s="154">
        <f t="shared" si="58"/>
        <v>0</v>
      </c>
      <c r="FB35" s="160">
        <f t="shared" si="59"/>
        <v>0</v>
      </c>
      <c r="FC35" s="273">
        <f t="shared" si="60"/>
        <v>1</v>
      </c>
      <c r="FD35" s="187">
        <f t="shared" si="61"/>
        <v>2.7993599999999997E-2</v>
      </c>
      <c r="FE35" s="273">
        <f t="shared" si="62"/>
        <v>3</v>
      </c>
      <c r="FF35" s="187">
        <f t="shared" si="63"/>
        <v>0.6</v>
      </c>
      <c r="FG35" s="154">
        <f t="shared" si="64"/>
        <v>0</v>
      </c>
      <c r="FH35" s="154">
        <f t="shared" si="65"/>
        <v>0</v>
      </c>
      <c r="FI35" s="160">
        <f t="shared" si="66"/>
        <v>0</v>
      </c>
      <c r="FJ35" s="273">
        <f t="shared" si="67"/>
        <v>1</v>
      </c>
      <c r="FK35" s="187">
        <f t="shared" si="68"/>
        <v>2.7993599999999997E-2</v>
      </c>
      <c r="FL35" s="273">
        <f t="shared" si="69"/>
        <v>3</v>
      </c>
      <c r="FM35" s="187">
        <f t="shared" si="70"/>
        <v>0.6</v>
      </c>
      <c r="FN35" s="154">
        <f t="shared" si="71"/>
        <v>0</v>
      </c>
      <c r="FO35" s="154">
        <f t="shared" si="72"/>
        <v>0</v>
      </c>
      <c r="FP35" s="160">
        <f t="shared" si="73"/>
        <v>0</v>
      </c>
      <c r="FQ35" s="273">
        <f t="shared" si="74"/>
        <v>1</v>
      </c>
      <c r="FR35" s="187">
        <f t="shared" si="75"/>
        <v>2.7993599999999997E-2</v>
      </c>
      <c r="FS35" s="273">
        <f t="shared" si="76"/>
        <v>3</v>
      </c>
      <c r="FT35" s="187">
        <f t="shared" si="77"/>
        <v>0.6</v>
      </c>
      <c r="FU35" s="154">
        <f t="shared" si="78"/>
        <v>0</v>
      </c>
      <c r="FV35" s="154">
        <f t="shared" si="79"/>
        <v>0</v>
      </c>
      <c r="FW35" s="160">
        <f t="shared" si="80"/>
        <v>0</v>
      </c>
      <c r="FX35" s="273">
        <f t="shared" si="81"/>
        <v>1</v>
      </c>
      <c r="FY35" s="187">
        <f t="shared" si="82"/>
        <v>2.7993599999999997E-2</v>
      </c>
      <c r="FZ35" s="273">
        <f t="shared" si="83"/>
        <v>3</v>
      </c>
      <c r="GA35" s="187">
        <f t="shared" si="84"/>
        <v>0.6</v>
      </c>
      <c r="GB35" s="154">
        <f t="shared" si="85"/>
        <v>0</v>
      </c>
      <c r="GC35" s="154">
        <f t="shared" si="86"/>
        <v>0</v>
      </c>
      <c r="GD35" s="160">
        <f t="shared" si="87"/>
        <v>0</v>
      </c>
      <c r="GE35" s="273">
        <f t="shared" si="88"/>
        <v>1</v>
      </c>
      <c r="GF35" s="187">
        <f t="shared" si="89"/>
        <v>2.7993599999999997E-2</v>
      </c>
      <c r="GG35" s="273">
        <f t="shared" si="90"/>
        <v>3</v>
      </c>
      <c r="GH35" s="187">
        <f t="shared" si="91"/>
        <v>0.6</v>
      </c>
      <c r="GI35" s="187">
        <f t="shared" si="101"/>
        <v>0.6</v>
      </c>
    </row>
    <row r="36" spans="1:191" ht="37.799999999999997" customHeight="1" x14ac:dyDescent="0.2">
      <c r="A36" s="148">
        <v>28</v>
      </c>
      <c r="B36" s="133" t="s">
        <v>604</v>
      </c>
      <c r="C36" s="133" t="s">
        <v>663</v>
      </c>
      <c r="D36" s="274" t="s">
        <v>205</v>
      </c>
      <c r="E36" s="133" t="s">
        <v>500</v>
      </c>
      <c r="F36" s="275" t="s">
        <v>222</v>
      </c>
      <c r="G36" s="133" t="s">
        <v>638</v>
      </c>
      <c r="H36" s="133" t="s">
        <v>173</v>
      </c>
      <c r="I36" s="132" t="s">
        <v>22</v>
      </c>
      <c r="J36" s="132" t="s">
        <v>54</v>
      </c>
      <c r="K36" s="132" t="s">
        <v>53</v>
      </c>
      <c r="L36" s="132" t="s">
        <v>53</v>
      </c>
      <c r="M36" s="132" t="s">
        <v>53</v>
      </c>
      <c r="N36" s="132" t="s">
        <v>53</v>
      </c>
      <c r="O36" s="132" t="s">
        <v>53</v>
      </c>
      <c r="P36" s="132" t="s">
        <v>53</v>
      </c>
      <c r="Q36" s="132" t="s">
        <v>53</v>
      </c>
      <c r="R36" s="132" t="s">
        <v>53</v>
      </c>
      <c r="S36" s="132" t="s">
        <v>54</v>
      </c>
      <c r="T36" s="132" t="s">
        <v>53</v>
      </c>
      <c r="U36" s="132" t="s">
        <v>54</v>
      </c>
      <c r="V36" s="132" t="s">
        <v>53</v>
      </c>
      <c r="W36" s="132" t="s">
        <v>53</v>
      </c>
      <c r="X36" s="132" t="s">
        <v>53</v>
      </c>
      <c r="Y36" s="132" t="s">
        <v>53</v>
      </c>
      <c r="Z36" s="132" t="s">
        <v>53</v>
      </c>
      <c r="AA36" s="132" t="s">
        <v>53</v>
      </c>
      <c r="AB36" s="132" t="s">
        <v>53</v>
      </c>
      <c r="AC36" s="155" t="str">
        <f t="shared" si="0"/>
        <v>3 - Media</v>
      </c>
      <c r="AD36" s="149">
        <f t="shared" si="1"/>
        <v>0.6</v>
      </c>
      <c r="AE36" s="155" t="str">
        <f t="shared" si="2"/>
        <v>3 - Moderado</v>
      </c>
      <c r="AF36" s="149">
        <f t="shared" si="3"/>
        <v>0.6</v>
      </c>
      <c r="AG36" s="156" t="str">
        <f t="shared" si="4"/>
        <v>ALTO</v>
      </c>
      <c r="AH36" s="149">
        <f t="shared" si="5"/>
        <v>0.36</v>
      </c>
      <c r="AI36" s="133" t="s">
        <v>662</v>
      </c>
      <c r="AJ36" s="133" t="s">
        <v>601</v>
      </c>
      <c r="AK36" s="133" t="s">
        <v>659</v>
      </c>
      <c r="AL36" s="133" t="s">
        <v>658</v>
      </c>
      <c r="AM36" s="134" t="s">
        <v>35</v>
      </c>
      <c r="AN36" s="164" t="s">
        <v>45</v>
      </c>
      <c r="AO36" s="164" t="s">
        <v>50</v>
      </c>
      <c r="AP36" s="134" t="s">
        <v>52</v>
      </c>
      <c r="AQ36" s="134" t="s">
        <v>35</v>
      </c>
      <c r="AR36" s="164" t="s">
        <v>45</v>
      </c>
      <c r="AS36" s="164" t="s">
        <v>50</v>
      </c>
      <c r="AT36" s="134" t="s">
        <v>52</v>
      </c>
      <c r="AU36" s="134" t="s">
        <v>35</v>
      </c>
      <c r="AV36" s="164" t="s">
        <v>45</v>
      </c>
      <c r="AW36" s="164" t="s">
        <v>50</v>
      </c>
      <c r="AX36" s="134" t="s">
        <v>52</v>
      </c>
      <c r="AY36" s="134"/>
      <c r="AZ36" s="164"/>
      <c r="BA36" s="164"/>
      <c r="BB36" s="134"/>
      <c r="BC36" s="134"/>
      <c r="BD36" s="164"/>
      <c r="BE36" s="164"/>
      <c r="BF36" s="134"/>
      <c r="BG36" s="134"/>
      <c r="BH36" s="164"/>
      <c r="BI36" s="164"/>
      <c r="BJ36" s="134"/>
      <c r="BK36" s="134"/>
      <c r="BL36" s="164"/>
      <c r="BM36" s="164"/>
      <c r="BN36" s="134"/>
      <c r="BO36" s="134"/>
      <c r="BP36" s="164"/>
      <c r="BQ36" s="164"/>
      <c r="BR36" s="134"/>
      <c r="BS36" s="134"/>
      <c r="BT36" s="164"/>
      <c r="BU36" s="164"/>
      <c r="BV36" s="134"/>
      <c r="BW36" s="134"/>
      <c r="BX36" s="164"/>
      <c r="BY36" s="164"/>
      <c r="BZ36" s="134"/>
      <c r="CA36" s="134"/>
      <c r="CB36" s="164"/>
      <c r="CC36" s="164"/>
      <c r="CD36" s="134"/>
      <c r="CE36" s="134"/>
      <c r="CF36" s="164"/>
      <c r="CG36" s="164"/>
      <c r="CH36" s="134"/>
      <c r="CI36" s="164"/>
      <c r="CJ36" s="164"/>
      <c r="CK36" s="134"/>
      <c r="CL36" s="159" t="str">
        <f t="shared" si="6"/>
        <v>1 - Muy Baja</v>
      </c>
      <c r="CM36" s="165">
        <f t="shared" si="7"/>
        <v>0.12959999999999999</v>
      </c>
      <c r="CN36" s="159" t="str">
        <f t="shared" si="8"/>
        <v>3 - Moderado</v>
      </c>
      <c r="CO36" s="165">
        <f t="shared" si="92"/>
        <v>0.6</v>
      </c>
      <c r="CP36" s="145" t="str">
        <f t="shared" si="9"/>
        <v>MODERADO</v>
      </c>
      <c r="CQ36" s="149">
        <f t="shared" si="93"/>
        <v>7.7759999999999996E-2</v>
      </c>
      <c r="CR36" s="188" t="s">
        <v>226</v>
      </c>
      <c r="CS36" s="145">
        <f t="shared" si="94"/>
        <v>3</v>
      </c>
      <c r="CT36" s="134"/>
      <c r="CU36" s="188" t="s">
        <v>611</v>
      </c>
      <c r="CV36" s="65" t="s">
        <v>1235</v>
      </c>
      <c r="CW36" s="158"/>
      <c r="CX36" s="160">
        <f t="shared" si="10"/>
        <v>3</v>
      </c>
      <c r="CY36" s="161">
        <f t="shared" si="95"/>
        <v>3</v>
      </c>
      <c r="CZ36" s="160" t="str">
        <f t="shared" si="96"/>
        <v>Moderado</v>
      </c>
      <c r="DA36" s="153">
        <f t="shared" si="97"/>
        <v>0.6</v>
      </c>
      <c r="DB36" s="154">
        <f t="shared" si="98"/>
        <v>0.15</v>
      </c>
      <c r="DC36" s="154">
        <f t="shared" si="11"/>
        <v>0.25</v>
      </c>
      <c r="DD36" s="160">
        <f t="shared" si="99"/>
        <v>0.4</v>
      </c>
      <c r="DE36" s="273">
        <f t="shared" si="12"/>
        <v>2</v>
      </c>
      <c r="DF36" s="187">
        <f t="shared" si="13"/>
        <v>0.36</v>
      </c>
      <c r="DG36" s="273">
        <f t="shared" si="100"/>
        <v>3</v>
      </c>
      <c r="DH36" s="273"/>
      <c r="DI36" s="187">
        <f t="shared" si="14"/>
        <v>0.6</v>
      </c>
      <c r="DJ36" s="154">
        <f t="shared" si="15"/>
        <v>0.15</v>
      </c>
      <c r="DK36" s="154">
        <f t="shared" si="16"/>
        <v>0.25</v>
      </c>
      <c r="DL36" s="160">
        <f t="shared" si="17"/>
        <v>0.4</v>
      </c>
      <c r="DM36" s="273">
        <f t="shared" si="18"/>
        <v>2</v>
      </c>
      <c r="DN36" s="187">
        <f t="shared" si="19"/>
        <v>0.216</v>
      </c>
      <c r="DO36" s="273">
        <f t="shared" si="20"/>
        <v>3</v>
      </c>
      <c r="DP36" s="187">
        <f t="shared" si="21"/>
        <v>0.6</v>
      </c>
      <c r="DQ36" s="154">
        <f t="shared" si="22"/>
        <v>0.15</v>
      </c>
      <c r="DR36" s="154">
        <f t="shared" si="23"/>
        <v>0.25</v>
      </c>
      <c r="DS36" s="160">
        <f t="shared" si="24"/>
        <v>0.4</v>
      </c>
      <c r="DT36" s="273">
        <f t="shared" si="25"/>
        <v>1</v>
      </c>
      <c r="DU36" s="187">
        <f t="shared" si="26"/>
        <v>0.12959999999999999</v>
      </c>
      <c r="DV36" s="273">
        <f t="shared" si="27"/>
        <v>3</v>
      </c>
      <c r="DW36" s="187">
        <f t="shared" si="28"/>
        <v>0.6</v>
      </c>
      <c r="DX36" s="154">
        <f t="shared" si="29"/>
        <v>0</v>
      </c>
      <c r="DY36" s="154">
        <f t="shared" si="30"/>
        <v>0</v>
      </c>
      <c r="DZ36" s="160">
        <f t="shared" si="31"/>
        <v>0</v>
      </c>
      <c r="EA36" s="273">
        <f t="shared" si="32"/>
        <v>1</v>
      </c>
      <c r="EB36" s="187">
        <f t="shared" si="33"/>
        <v>0.12959999999999999</v>
      </c>
      <c r="EC36" s="273">
        <f t="shared" si="34"/>
        <v>3</v>
      </c>
      <c r="ED36" s="187">
        <f t="shared" si="35"/>
        <v>0.6</v>
      </c>
      <c r="EE36" s="154">
        <f t="shared" si="36"/>
        <v>0</v>
      </c>
      <c r="EF36" s="154">
        <f t="shared" si="37"/>
        <v>0</v>
      </c>
      <c r="EG36" s="160">
        <f t="shared" si="38"/>
        <v>0</v>
      </c>
      <c r="EH36" s="273">
        <f t="shared" si="39"/>
        <v>1</v>
      </c>
      <c r="EI36" s="187">
        <f t="shared" si="40"/>
        <v>0.12959999999999999</v>
      </c>
      <c r="EJ36" s="273">
        <f t="shared" si="41"/>
        <v>3</v>
      </c>
      <c r="EK36" s="187">
        <f t="shared" si="42"/>
        <v>0.6</v>
      </c>
      <c r="EL36" s="154">
        <f t="shared" si="43"/>
        <v>0</v>
      </c>
      <c r="EM36" s="154">
        <f t="shared" si="44"/>
        <v>0</v>
      </c>
      <c r="EN36" s="160">
        <f t="shared" si="45"/>
        <v>0</v>
      </c>
      <c r="EO36" s="273">
        <f t="shared" si="46"/>
        <v>1</v>
      </c>
      <c r="EP36" s="187">
        <f t="shared" si="47"/>
        <v>0.12959999999999999</v>
      </c>
      <c r="EQ36" s="273">
        <f t="shared" si="48"/>
        <v>3</v>
      </c>
      <c r="ER36" s="187">
        <f t="shared" si="49"/>
        <v>0.6</v>
      </c>
      <c r="ES36" s="154">
        <f t="shared" si="50"/>
        <v>0</v>
      </c>
      <c r="ET36" s="154">
        <f t="shared" si="51"/>
        <v>0</v>
      </c>
      <c r="EU36" s="160">
        <f t="shared" si="52"/>
        <v>0</v>
      </c>
      <c r="EV36" s="273">
        <f t="shared" si="53"/>
        <v>1</v>
      </c>
      <c r="EW36" s="187">
        <f t="shared" si="54"/>
        <v>0.12959999999999999</v>
      </c>
      <c r="EX36" s="273">
        <f t="shared" si="55"/>
        <v>3</v>
      </c>
      <c r="EY36" s="187">
        <f t="shared" si="56"/>
        <v>0.6</v>
      </c>
      <c r="EZ36" s="154">
        <f t="shared" si="57"/>
        <v>0</v>
      </c>
      <c r="FA36" s="154">
        <f t="shared" si="58"/>
        <v>0</v>
      </c>
      <c r="FB36" s="160">
        <f t="shared" si="59"/>
        <v>0</v>
      </c>
      <c r="FC36" s="273">
        <f t="shared" si="60"/>
        <v>1</v>
      </c>
      <c r="FD36" s="187">
        <f t="shared" si="61"/>
        <v>0.12959999999999999</v>
      </c>
      <c r="FE36" s="273">
        <f t="shared" si="62"/>
        <v>3</v>
      </c>
      <c r="FF36" s="187">
        <f t="shared" si="63"/>
        <v>0.6</v>
      </c>
      <c r="FG36" s="154">
        <f t="shared" si="64"/>
        <v>0</v>
      </c>
      <c r="FH36" s="154">
        <f t="shared" si="65"/>
        <v>0</v>
      </c>
      <c r="FI36" s="160">
        <f t="shared" si="66"/>
        <v>0</v>
      </c>
      <c r="FJ36" s="273">
        <f t="shared" si="67"/>
        <v>1</v>
      </c>
      <c r="FK36" s="187">
        <f t="shared" si="68"/>
        <v>0.12959999999999999</v>
      </c>
      <c r="FL36" s="273">
        <f t="shared" si="69"/>
        <v>3</v>
      </c>
      <c r="FM36" s="187">
        <f t="shared" si="70"/>
        <v>0.6</v>
      </c>
      <c r="FN36" s="154">
        <f t="shared" si="71"/>
        <v>0</v>
      </c>
      <c r="FO36" s="154">
        <f t="shared" si="72"/>
        <v>0</v>
      </c>
      <c r="FP36" s="160">
        <f t="shared" si="73"/>
        <v>0</v>
      </c>
      <c r="FQ36" s="273">
        <f t="shared" si="74"/>
        <v>1</v>
      </c>
      <c r="FR36" s="187">
        <f t="shared" si="75"/>
        <v>0.12959999999999999</v>
      </c>
      <c r="FS36" s="273">
        <f t="shared" si="76"/>
        <v>3</v>
      </c>
      <c r="FT36" s="187">
        <f t="shared" si="77"/>
        <v>0.6</v>
      </c>
      <c r="FU36" s="154">
        <f t="shared" si="78"/>
        <v>0</v>
      </c>
      <c r="FV36" s="154">
        <f t="shared" si="79"/>
        <v>0</v>
      </c>
      <c r="FW36" s="160">
        <f t="shared" si="80"/>
        <v>0</v>
      </c>
      <c r="FX36" s="273">
        <f t="shared" si="81"/>
        <v>1</v>
      </c>
      <c r="FY36" s="187">
        <f t="shared" si="82"/>
        <v>0.12959999999999999</v>
      </c>
      <c r="FZ36" s="273">
        <f t="shared" si="83"/>
        <v>3</v>
      </c>
      <c r="GA36" s="187">
        <f t="shared" si="84"/>
        <v>0.6</v>
      </c>
      <c r="GB36" s="154">
        <f t="shared" si="85"/>
        <v>0</v>
      </c>
      <c r="GC36" s="154">
        <f t="shared" si="86"/>
        <v>0</v>
      </c>
      <c r="GD36" s="160">
        <f t="shared" si="87"/>
        <v>0</v>
      </c>
      <c r="GE36" s="273">
        <f t="shared" si="88"/>
        <v>1</v>
      </c>
      <c r="GF36" s="187">
        <f t="shared" si="89"/>
        <v>0.12959999999999999</v>
      </c>
      <c r="GG36" s="273">
        <f t="shared" si="90"/>
        <v>3</v>
      </c>
      <c r="GH36" s="187">
        <f t="shared" si="91"/>
        <v>0.6</v>
      </c>
      <c r="GI36" s="187">
        <f t="shared" si="101"/>
        <v>0.6</v>
      </c>
    </row>
    <row r="37" spans="1:191" ht="37.799999999999997" customHeight="1" x14ac:dyDescent="0.2">
      <c r="A37" s="148">
        <v>29</v>
      </c>
      <c r="B37" s="133" t="s">
        <v>604</v>
      </c>
      <c r="C37" s="133" t="s">
        <v>661</v>
      </c>
      <c r="D37" s="274" t="s">
        <v>206</v>
      </c>
      <c r="E37" s="133" t="s">
        <v>204</v>
      </c>
      <c r="F37" s="275" t="s">
        <v>5</v>
      </c>
      <c r="G37" s="133" t="s">
        <v>638</v>
      </c>
      <c r="H37" s="133" t="s">
        <v>173</v>
      </c>
      <c r="I37" s="132" t="s">
        <v>22</v>
      </c>
      <c r="J37" s="132" t="s">
        <v>54</v>
      </c>
      <c r="K37" s="132" t="s">
        <v>53</v>
      </c>
      <c r="L37" s="132" t="s">
        <v>53</v>
      </c>
      <c r="M37" s="132" t="s">
        <v>53</v>
      </c>
      <c r="N37" s="132" t="s">
        <v>53</v>
      </c>
      <c r="O37" s="132" t="s">
        <v>53</v>
      </c>
      <c r="P37" s="132" t="s">
        <v>53</v>
      </c>
      <c r="Q37" s="132" t="s">
        <v>53</v>
      </c>
      <c r="R37" s="132" t="s">
        <v>53</v>
      </c>
      <c r="S37" s="132" t="s">
        <v>54</v>
      </c>
      <c r="T37" s="132" t="s">
        <v>53</v>
      </c>
      <c r="U37" s="132" t="s">
        <v>54</v>
      </c>
      <c r="V37" s="132" t="s">
        <v>53</v>
      </c>
      <c r="W37" s="132" t="s">
        <v>53</v>
      </c>
      <c r="X37" s="132" t="s">
        <v>53</v>
      </c>
      <c r="Y37" s="132" t="s">
        <v>53</v>
      </c>
      <c r="Z37" s="132" t="s">
        <v>53</v>
      </c>
      <c r="AA37" s="132" t="s">
        <v>53</v>
      </c>
      <c r="AB37" s="132" t="s">
        <v>53</v>
      </c>
      <c r="AC37" s="155" t="str">
        <f t="shared" si="0"/>
        <v>3 - Media</v>
      </c>
      <c r="AD37" s="149">
        <f t="shared" si="1"/>
        <v>0.6</v>
      </c>
      <c r="AE37" s="155" t="str">
        <f t="shared" si="2"/>
        <v>3 - Moderado</v>
      </c>
      <c r="AF37" s="149">
        <f t="shared" si="3"/>
        <v>0.6</v>
      </c>
      <c r="AG37" s="156" t="str">
        <f t="shared" si="4"/>
        <v>ALTO</v>
      </c>
      <c r="AH37" s="149">
        <f t="shared" si="5"/>
        <v>0.36</v>
      </c>
      <c r="AI37" s="133" t="s">
        <v>660</v>
      </c>
      <c r="AJ37" s="133" t="s">
        <v>601</v>
      </c>
      <c r="AK37" s="133" t="s">
        <v>659</v>
      </c>
      <c r="AL37" s="133" t="s">
        <v>658</v>
      </c>
      <c r="AM37" s="134" t="s">
        <v>35</v>
      </c>
      <c r="AN37" s="164" t="s">
        <v>45</v>
      </c>
      <c r="AO37" s="164" t="s">
        <v>50</v>
      </c>
      <c r="AP37" s="134" t="s">
        <v>52</v>
      </c>
      <c r="AQ37" s="134" t="s">
        <v>35</v>
      </c>
      <c r="AR37" s="164" t="s">
        <v>45</v>
      </c>
      <c r="AS37" s="164" t="s">
        <v>50</v>
      </c>
      <c r="AT37" s="134" t="s">
        <v>52</v>
      </c>
      <c r="AU37" s="134" t="s">
        <v>35</v>
      </c>
      <c r="AV37" s="164" t="s">
        <v>45</v>
      </c>
      <c r="AW37" s="164" t="s">
        <v>50</v>
      </c>
      <c r="AX37" s="134" t="s">
        <v>52</v>
      </c>
      <c r="AY37" s="134"/>
      <c r="AZ37" s="164"/>
      <c r="BA37" s="164"/>
      <c r="BB37" s="134"/>
      <c r="BC37" s="134"/>
      <c r="BD37" s="164"/>
      <c r="BE37" s="164"/>
      <c r="BF37" s="134"/>
      <c r="BG37" s="134"/>
      <c r="BH37" s="164"/>
      <c r="BI37" s="164"/>
      <c r="BJ37" s="134"/>
      <c r="BK37" s="134"/>
      <c r="BL37" s="164"/>
      <c r="BM37" s="164"/>
      <c r="BN37" s="134"/>
      <c r="BO37" s="134"/>
      <c r="BP37" s="164"/>
      <c r="BQ37" s="164"/>
      <c r="BR37" s="134"/>
      <c r="BS37" s="134"/>
      <c r="BT37" s="164"/>
      <c r="BU37" s="164"/>
      <c r="BV37" s="134"/>
      <c r="BW37" s="134"/>
      <c r="BX37" s="164"/>
      <c r="BY37" s="164"/>
      <c r="BZ37" s="134"/>
      <c r="CA37" s="134"/>
      <c r="CB37" s="164"/>
      <c r="CC37" s="164"/>
      <c r="CD37" s="134"/>
      <c r="CE37" s="134"/>
      <c r="CF37" s="164"/>
      <c r="CG37" s="164"/>
      <c r="CH37" s="134"/>
      <c r="CI37" s="164"/>
      <c r="CJ37" s="164"/>
      <c r="CK37" s="134"/>
      <c r="CL37" s="159" t="str">
        <f t="shared" si="6"/>
        <v>1 - Muy Baja</v>
      </c>
      <c r="CM37" s="165">
        <f t="shared" si="7"/>
        <v>0.12959999999999999</v>
      </c>
      <c r="CN37" s="159" t="str">
        <f t="shared" si="8"/>
        <v>3 - Moderado</v>
      </c>
      <c r="CO37" s="165">
        <f t="shared" si="92"/>
        <v>0.6</v>
      </c>
      <c r="CP37" s="145" t="str">
        <f t="shared" si="9"/>
        <v>MODERADO</v>
      </c>
      <c r="CQ37" s="149">
        <f t="shared" si="93"/>
        <v>7.7759999999999996E-2</v>
      </c>
      <c r="CR37" s="188" t="s">
        <v>456</v>
      </c>
      <c r="CS37" s="145">
        <f t="shared" si="94"/>
        <v>3</v>
      </c>
      <c r="CT37" s="134"/>
      <c r="CU37" s="188" t="s">
        <v>611</v>
      </c>
      <c r="CV37" s="65" t="s">
        <v>1235</v>
      </c>
      <c r="CW37" s="158"/>
      <c r="CX37" s="160">
        <f t="shared" si="10"/>
        <v>3</v>
      </c>
      <c r="CY37" s="161">
        <f t="shared" si="95"/>
        <v>3</v>
      </c>
      <c r="CZ37" s="160" t="str">
        <f t="shared" si="96"/>
        <v>Moderado</v>
      </c>
      <c r="DA37" s="153">
        <f t="shared" si="97"/>
        <v>0.6</v>
      </c>
      <c r="DB37" s="154">
        <f t="shared" si="98"/>
        <v>0.15</v>
      </c>
      <c r="DC37" s="154">
        <f t="shared" si="11"/>
        <v>0.25</v>
      </c>
      <c r="DD37" s="160">
        <f t="shared" si="99"/>
        <v>0.4</v>
      </c>
      <c r="DE37" s="273">
        <f t="shared" si="12"/>
        <v>2</v>
      </c>
      <c r="DF37" s="187">
        <f t="shared" si="13"/>
        <v>0.36</v>
      </c>
      <c r="DG37" s="273">
        <f t="shared" si="100"/>
        <v>3</v>
      </c>
      <c r="DH37" s="273"/>
      <c r="DI37" s="187">
        <f t="shared" si="14"/>
        <v>0.6</v>
      </c>
      <c r="DJ37" s="154">
        <f t="shared" si="15"/>
        <v>0.15</v>
      </c>
      <c r="DK37" s="154">
        <f t="shared" si="16"/>
        <v>0.25</v>
      </c>
      <c r="DL37" s="160">
        <f t="shared" si="17"/>
        <v>0.4</v>
      </c>
      <c r="DM37" s="273">
        <f t="shared" si="18"/>
        <v>2</v>
      </c>
      <c r="DN37" s="187">
        <f t="shared" si="19"/>
        <v>0.216</v>
      </c>
      <c r="DO37" s="273">
        <f t="shared" si="20"/>
        <v>3</v>
      </c>
      <c r="DP37" s="187">
        <f t="shared" si="21"/>
        <v>0.6</v>
      </c>
      <c r="DQ37" s="154">
        <f t="shared" si="22"/>
        <v>0.15</v>
      </c>
      <c r="DR37" s="154">
        <f t="shared" si="23"/>
        <v>0.25</v>
      </c>
      <c r="DS37" s="160">
        <f t="shared" si="24"/>
        <v>0.4</v>
      </c>
      <c r="DT37" s="273">
        <f t="shared" si="25"/>
        <v>1</v>
      </c>
      <c r="DU37" s="187">
        <f t="shared" si="26"/>
        <v>0.12959999999999999</v>
      </c>
      <c r="DV37" s="273">
        <f t="shared" si="27"/>
        <v>3</v>
      </c>
      <c r="DW37" s="187">
        <f t="shared" si="28"/>
        <v>0.6</v>
      </c>
      <c r="DX37" s="154">
        <f t="shared" si="29"/>
        <v>0</v>
      </c>
      <c r="DY37" s="154">
        <f t="shared" si="30"/>
        <v>0</v>
      </c>
      <c r="DZ37" s="160">
        <f t="shared" si="31"/>
        <v>0</v>
      </c>
      <c r="EA37" s="273">
        <f t="shared" si="32"/>
        <v>1</v>
      </c>
      <c r="EB37" s="187">
        <f t="shared" si="33"/>
        <v>0.12959999999999999</v>
      </c>
      <c r="EC37" s="273">
        <f t="shared" si="34"/>
        <v>3</v>
      </c>
      <c r="ED37" s="187">
        <f t="shared" si="35"/>
        <v>0.6</v>
      </c>
      <c r="EE37" s="154">
        <f t="shared" si="36"/>
        <v>0</v>
      </c>
      <c r="EF37" s="154">
        <f t="shared" si="37"/>
        <v>0</v>
      </c>
      <c r="EG37" s="160">
        <f t="shared" si="38"/>
        <v>0</v>
      </c>
      <c r="EH37" s="273">
        <f t="shared" si="39"/>
        <v>1</v>
      </c>
      <c r="EI37" s="187">
        <f t="shared" si="40"/>
        <v>0.12959999999999999</v>
      </c>
      <c r="EJ37" s="273">
        <f t="shared" si="41"/>
        <v>3</v>
      </c>
      <c r="EK37" s="187">
        <f t="shared" si="42"/>
        <v>0.6</v>
      </c>
      <c r="EL37" s="154">
        <f t="shared" si="43"/>
        <v>0</v>
      </c>
      <c r="EM37" s="154">
        <f t="shared" si="44"/>
        <v>0</v>
      </c>
      <c r="EN37" s="160">
        <f t="shared" si="45"/>
        <v>0</v>
      </c>
      <c r="EO37" s="273">
        <f t="shared" si="46"/>
        <v>1</v>
      </c>
      <c r="EP37" s="187">
        <f t="shared" si="47"/>
        <v>0.12959999999999999</v>
      </c>
      <c r="EQ37" s="273">
        <f t="shared" si="48"/>
        <v>3</v>
      </c>
      <c r="ER37" s="187">
        <f t="shared" si="49"/>
        <v>0.6</v>
      </c>
      <c r="ES37" s="154">
        <f t="shared" si="50"/>
        <v>0</v>
      </c>
      <c r="ET37" s="154">
        <f t="shared" si="51"/>
        <v>0</v>
      </c>
      <c r="EU37" s="160">
        <f t="shared" si="52"/>
        <v>0</v>
      </c>
      <c r="EV37" s="273">
        <f t="shared" si="53"/>
        <v>1</v>
      </c>
      <c r="EW37" s="187">
        <f t="shared" si="54"/>
        <v>0.12959999999999999</v>
      </c>
      <c r="EX37" s="273">
        <f t="shared" si="55"/>
        <v>3</v>
      </c>
      <c r="EY37" s="187">
        <f t="shared" si="56"/>
        <v>0.6</v>
      </c>
      <c r="EZ37" s="154">
        <f t="shared" si="57"/>
        <v>0</v>
      </c>
      <c r="FA37" s="154">
        <f t="shared" si="58"/>
        <v>0</v>
      </c>
      <c r="FB37" s="160">
        <f t="shared" si="59"/>
        <v>0</v>
      </c>
      <c r="FC37" s="273">
        <f t="shared" si="60"/>
        <v>1</v>
      </c>
      <c r="FD37" s="187">
        <f t="shared" si="61"/>
        <v>0.12959999999999999</v>
      </c>
      <c r="FE37" s="273">
        <f t="shared" si="62"/>
        <v>3</v>
      </c>
      <c r="FF37" s="187">
        <f t="shared" si="63"/>
        <v>0.6</v>
      </c>
      <c r="FG37" s="154">
        <f t="shared" si="64"/>
        <v>0</v>
      </c>
      <c r="FH37" s="154">
        <f t="shared" si="65"/>
        <v>0</v>
      </c>
      <c r="FI37" s="160">
        <f t="shared" si="66"/>
        <v>0</v>
      </c>
      <c r="FJ37" s="273">
        <f t="shared" si="67"/>
        <v>1</v>
      </c>
      <c r="FK37" s="187">
        <f t="shared" si="68"/>
        <v>0.12959999999999999</v>
      </c>
      <c r="FL37" s="273">
        <f t="shared" si="69"/>
        <v>3</v>
      </c>
      <c r="FM37" s="187">
        <f t="shared" si="70"/>
        <v>0.6</v>
      </c>
      <c r="FN37" s="154">
        <f t="shared" si="71"/>
        <v>0</v>
      </c>
      <c r="FO37" s="154">
        <f t="shared" si="72"/>
        <v>0</v>
      </c>
      <c r="FP37" s="160">
        <f t="shared" si="73"/>
        <v>0</v>
      </c>
      <c r="FQ37" s="273">
        <f t="shared" si="74"/>
        <v>1</v>
      </c>
      <c r="FR37" s="187">
        <f t="shared" si="75"/>
        <v>0.12959999999999999</v>
      </c>
      <c r="FS37" s="273">
        <f t="shared" si="76"/>
        <v>3</v>
      </c>
      <c r="FT37" s="187">
        <f t="shared" si="77"/>
        <v>0.6</v>
      </c>
      <c r="FU37" s="154">
        <f t="shared" si="78"/>
        <v>0</v>
      </c>
      <c r="FV37" s="154">
        <f t="shared" si="79"/>
        <v>0</v>
      </c>
      <c r="FW37" s="160">
        <f t="shared" si="80"/>
        <v>0</v>
      </c>
      <c r="FX37" s="273">
        <f t="shared" si="81"/>
        <v>1</v>
      </c>
      <c r="FY37" s="187">
        <f t="shared" si="82"/>
        <v>0.12959999999999999</v>
      </c>
      <c r="FZ37" s="273">
        <f t="shared" si="83"/>
        <v>3</v>
      </c>
      <c r="GA37" s="187">
        <f t="shared" si="84"/>
        <v>0.6</v>
      </c>
      <c r="GB37" s="154">
        <f t="shared" si="85"/>
        <v>0</v>
      </c>
      <c r="GC37" s="154">
        <f t="shared" si="86"/>
        <v>0</v>
      </c>
      <c r="GD37" s="160">
        <f t="shared" si="87"/>
        <v>0</v>
      </c>
      <c r="GE37" s="273">
        <f t="shared" si="88"/>
        <v>1</v>
      </c>
      <c r="GF37" s="187">
        <f t="shared" si="89"/>
        <v>0.12959999999999999</v>
      </c>
      <c r="GG37" s="273">
        <f t="shared" si="90"/>
        <v>3</v>
      </c>
      <c r="GH37" s="187">
        <f t="shared" si="91"/>
        <v>0.6</v>
      </c>
      <c r="GI37" s="187">
        <f t="shared" si="101"/>
        <v>0.6</v>
      </c>
    </row>
    <row r="38" spans="1:191" ht="37.799999999999997" customHeight="1" x14ac:dyDescent="0.2">
      <c r="A38" s="148">
        <v>30</v>
      </c>
      <c r="B38" s="133" t="s">
        <v>604</v>
      </c>
      <c r="C38" s="133" t="s">
        <v>657</v>
      </c>
      <c r="D38" s="274" t="s">
        <v>205</v>
      </c>
      <c r="E38" s="133" t="s">
        <v>500</v>
      </c>
      <c r="F38" s="275" t="s">
        <v>2</v>
      </c>
      <c r="G38" s="133" t="s">
        <v>638</v>
      </c>
      <c r="H38" s="133" t="s">
        <v>173</v>
      </c>
      <c r="I38" s="132" t="s">
        <v>22</v>
      </c>
      <c r="J38" s="132" t="s">
        <v>54</v>
      </c>
      <c r="K38" s="132" t="s">
        <v>53</v>
      </c>
      <c r="L38" s="132" t="s">
        <v>53</v>
      </c>
      <c r="M38" s="132" t="s">
        <v>53</v>
      </c>
      <c r="N38" s="132" t="s">
        <v>53</v>
      </c>
      <c r="O38" s="132" t="s">
        <v>53</v>
      </c>
      <c r="P38" s="132" t="s">
        <v>53</v>
      </c>
      <c r="Q38" s="132" t="s">
        <v>53</v>
      </c>
      <c r="R38" s="132" t="s">
        <v>53</v>
      </c>
      <c r="S38" s="132" t="s">
        <v>54</v>
      </c>
      <c r="T38" s="132" t="s">
        <v>53</v>
      </c>
      <c r="U38" s="132" t="s">
        <v>54</v>
      </c>
      <c r="V38" s="132" t="s">
        <v>53</v>
      </c>
      <c r="W38" s="132" t="s">
        <v>53</v>
      </c>
      <c r="X38" s="132" t="s">
        <v>53</v>
      </c>
      <c r="Y38" s="132" t="s">
        <v>53</v>
      </c>
      <c r="Z38" s="132" t="s">
        <v>53</v>
      </c>
      <c r="AA38" s="132" t="s">
        <v>53</v>
      </c>
      <c r="AB38" s="132" t="s">
        <v>53</v>
      </c>
      <c r="AC38" s="155" t="str">
        <f t="shared" si="0"/>
        <v>3 - Media</v>
      </c>
      <c r="AD38" s="149">
        <f t="shared" si="1"/>
        <v>0.6</v>
      </c>
      <c r="AE38" s="155" t="str">
        <f t="shared" si="2"/>
        <v>3 - Moderado</v>
      </c>
      <c r="AF38" s="149">
        <f t="shared" si="3"/>
        <v>0.6</v>
      </c>
      <c r="AG38" s="156" t="str">
        <f t="shared" si="4"/>
        <v>ALTO</v>
      </c>
      <c r="AH38" s="149">
        <f t="shared" si="5"/>
        <v>0.36</v>
      </c>
      <c r="AI38" s="133" t="s">
        <v>656</v>
      </c>
      <c r="AJ38" s="133" t="s">
        <v>601</v>
      </c>
      <c r="AK38" s="133" t="s">
        <v>608</v>
      </c>
      <c r="AL38" s="133" t="s">
        <v>607</v>
      </c>
      <c r="AM38" s="134" t="s">
        <v>35</v>
      </c>
      <c r="AN38" s="164" t="s">
        <v>45</v>
      </c>
      <c r="AO38" s="164" t="s">
        <v>50</v>
      </c>
      <c r="AP38" s="134" t="s">
        <v>52</v>
      </c>
      <c r="AQ38" s="134" t="s">
        <v>35</v>
      </c>
      <c r="AR38" s="164" t="s">
        <v>45</v>
      </c>
      <c r="AS38" s="164" t="s">
        <v>50</v>
      </c>
      <c r="AT38" s="134" t="s">
        <v>52</v>
      </c>
      <c r="AU38" s="134" t="s">
        <v>35</v>
      </c>
      <c r="AV38" s="164" t="s">
        <v>45</v>
      </c>
      <c r="AW38" s="164" t="s">
        <v>50</v>
      </c>
      <c r="AX38" s="134" t="s">
        <v>52</v>
      </c>
      <c r="AY38" s="134" t="s">
        <v>35</v>
      </c>
      <c r="AZ38" s="164" t="s">
        <v>45</v>
      </c>
      <c r="BA38" s="164" t="s">
        <v>50</v>
      </c>
      <c r="BB38" s="134" t="s">
        <v>52</v>
      </c>
      <c r="BC38" s="134" t="s">
        <v>35</v>
      </c>
      <c r="BD38" s="164" t="s">
        <v>45</v>
      </c>
      <c r="BE38" s="164" t="s">
        <v>50</v>
      </c>
      <c r="BF38" s="134" t="s">
        <v>52</v>
      </c>
      <c r="BG38" s="134"/>
      <c r="BH38" s="164"/>
      <c r="BI38" s="164"/>
      <c r="BJ38" s="134"/>
      <c r="BK38" s="134"/>
      <c r="BL38" s="164"/>
      <c r="BM38" s="164"/>
      <c r="BN38" s="134"/>
      <c r="BO38" s="134"/>
      <c r="BP38" s="164"/>
      <c r="BQ38" s="164"/>
      <c r="BR38" s="134"/>
      <c r="BS38" s="134"/>
      <c r="BT38" s="164"/>
      <c r="BU38" s="164"/>
      <c r="BV38" s="134"/>
      <c r="BW38" s="134"/>
      <c r="BX38" s="164"/>
      <c r="BY38" s="164"/>
      <c r="BZ38" s="134"/>
      <c r="CA38" s="134"/>
      <c r="CB38" s="164"/>
      <c r="CC38" s="164"/>
      <c r="CD38" s="134"/>
      <c r="CE38" s="134"/>
      <c r="CF38" s="164"/>
      <c r="CG38" s="164"/>
      <c r="CH38" s="134"/>
      <c r="CI38" s="164"/>
      <c r="CJ38" s="164"/>
      <c r="CK38" s="134"/>
      <c r="CL38" s="159" t="str">
        <f t="shared" si="6"/>
        <v>1 - Muy Baja</v>
      </c>
      <c r="CM38" s="165">
        <f t="shared" si="7"/>
        <v>4.6655999999999996E-2</v>
      </c>
      <c r="CN38" s="159" t="str">
        <f t="shared" si="8"/>
        <v>3 - Moderado</v>
      </c>
      <c r="CO38" s="165">
        <f t="shared" si="92"/>
        <v>0.6</v>
      </c>
      <c r="CP38" s="145" t="str">
        <f t="shared" si="9"/>
        <v>MODERADO</v>
      </c>
      <c r="CQ38" s="149">
        <f t="shared" si="93"/>
        <v>2.7993599999999997E-2</v>
      </c>
      <c r="CR38" s="188" t="s">
        <v>226</v>
      </c>
      <c r="CS38" s="145">
        <f t="shared" si="94"/>
        <v>3</v>
      </c>
      <c r="CT38" s="134"/>
      <c r="CU38" s="188" t="s">
        <v>611</v>
      </c>
      <c r="CV38" s="65" t="s">
        <v>1235</v>
      </c>
      <c r="CW38" s="158"/>
      <c r="CX38" s="160">
        <f t="shared" si="10"/>
        <v>3</v>
      </c>
      <c r="CY38" s="161">
        <f t="shared" si="95"/>
        <v>3</v>
      </c>
      <c r="CZ38" s="160" t="str">
        <f t="shared" si="96"/>
        <v>Moderado</v>
      </c>
      <c r="DA38" s="153">
        <f t="shared" si="97"/>
        <v>0.6</v>
      </c>
      <c r="DB38" s="154">
        <f t="shared" si="98"/>
        <v>0.15</v>
      </c>
      <c r="DC38" s="154">
        <f t="shared" si="11"/>
        <v>0.25</v>
      </c>
      <c r="DD38" s="160">
        <f t="shared" si="99"/>
        <v>0.4</v>
      </c>
      <c r="DE38" s="273">
        <f t="shared" si="12"/>
        <v>2</v>
      </c>
      <c r="DF38" s="187">
        <f t="shared" si="13"/>
        <v>0.36</v>
      </c>
      <c r="DG38" s="273">
        <f t="shared" si="100"/>
        <v>3</v>
      </c>
      <c r="DH38" s="273"/>
      <c r="DI38" s="187">
        <f t="shared" si="14"/>
        <v>0.6</v>
      </c>
      <c r="DJ38" s="154">
        <f t="shared" si="15"/>
        <v>0.15</v>
      </c>
      <c r="DK38" s="154">
        <f t="shared" si="16"/>
        <v>0.25</v>
      </c>
      <c r="DL38" s="160">
        <f t="shared" si="17"/>
        <v>0.4</v>
      </c>
      <c r="DM38" s="273">
        <f t="shared" si="18"/>
        <v>2</v>
      </c>
      <c r="DN38" s="187">
        <f t="shared" si="19"/>
        <v>0.216</v>
      </c>
      <c r="DO38" s="273">
        <f t="shared" si="20"/>
        <v>3</v>
      </c>
      <c r="DP38" s="187">
        <f t="shared" si="21"/>
        <v>0.6</v>
      </c>
      <c r="DQ38" s="154">
        <f t="shared" si="22"/>
        <v>0.15</v>
      </c>
      <c r="DR38" s="154">
        <f t="shared" si="23"/>
        <v>0.25</v>
      </c>
      <c r="DS38" s="160">
        <f t="shared" si="24"/>
        <v>0.4</v>
      </c>
      <c r="DT38" s="273">
        <f t="shared" si="25"/>
        <v>1</v>
      </c>
      <c r="DU38" s="187">
        <f t="shared" si="26"/>
        <v>0.12959999999999999</v>
      </c>
      <c r="DV38" s="273">
        <f t="shared" si="27"/>
        <v>3</v>
      </c>
      <c r="DW38" s="187">
        <f t="shared" si="28"/>
        <v>0.6</v>
      </c>
      <c r="DX38" s="154">
        <f t="shared" si="29"/>
        <v>0.15</v>
      </c>
      <c r="DY38" s="154">
        <f t="shared" si="30"/>
        <v>0.25</v>
      </c>
      <c r="DZ38" s="160">
        <f t="shared" si="31"/>
        <v>0.4</v>
      </c>
      <c r="EA38" s="273">
        <f t="shared" si="32"/>
        <v>1</v>
      </c>
      <c r="EB38" s="187">
        <f t="shared" si="33"/>
        <v>7.7759999999999996E-2</v>
      </c>
      <c r="EC38" s="273">
        <f t="shared" si="34"/>
        <v>3</v>
      </c>
      <c r="ED38" s="187">
        <f t="shared" si="35"/>
        <v>0.6</v>
      </c>
      <c r="EE38" s="154">
        <f t="shared" si="36"/>
        <v>0.15</v>
      </c>
      <c r="EF38" s="154">
        <f t="shared" si="37"/>
        <v>0.25</v>
      </c>
      <c r="EG38" s="160">
        <f t="shared" si="38"/>
        <v>0.4</v>
      </c>
      <c r="EH38" s="273">
        <f t="shared" si="39"/>
        <v>1</v>
      </c>
      <c r="EI38" s="187">
        <f t="shared" si="40"/>
        <v>4.6655999999999996E-2</v>
      </c>
      <c r="EJ38" s="273">
        <f t="shared" si="41"/>
        <v>3</v>
      </c>
      <c r="EK38" s="187">
        <f t="shared" si="42"/>
        <v>0.6</v>
      </c>
      <c r="EL38" s="154">
        <f t="shared" si="43"/>
        <v>0</v>
      </c>
      <c r="EM38" s="154">
        <f t="shared" si="44"/>
        <v>0</v>
      </c>
      <c r="EN38" s="160">
        <f t="shared" si="45"/>
        <v>0</v>
      </c>
      <c r="EO38" s="273">
        <f t="shared" si="46"/>
        <v>1</v>
      </c>
      <c r="EP38" s="187">
        <f t="shared" si="47"/>
        <v>4.6655999999999996E-2</v>
      </c>
      <c r="EQ38" s="273">
        <f t="shared" si="48"/>
        <v>3</v>
      </c>
      <c r="ER38" s="187">
        <f t="shared" si="49"/>
        <v>0.6</v>
      </c>
      <c r="ES38" s="154">
        <f t="shared" si="50"/>
        <v>0</v>
      </c>
      <c r="ET38" s="154">
        <f t="shared" si="51"/>
        <v>0</v>
      </c>
      <c r="EU38" s="160">
        <f t="shared" si="52"/>
        <v>0</v>
      </c>
      <c r="EV38" s="273">
        <f t="shared" si="53"/>
        <v>1</v>
      </c>
      <c r="EW38" s="187">
        <f t="shared" si="54"/>
        <v>4.6655999999999996E-2</v>
      </c>
      <c r="EX38" s="273">
        <f t="shared" si="55"/>
        <v>3</v>
      </c>
      <c r="EY38" s="187">
        <f t="shared" si="56"/>
        <v>0.6</v>
      </c>
      <c r="EZ38" s="154">
        <f t="shared" si="57"/>
        <v>0</v>
      </c>
      <c r="FA38" s="154">
        <f t="shared" si="58"/>
        <v>0</v>
      </c>
      <c r="FB38" s="160">
        <f t="shared" si="59"/>
        <v>0</v>
      </c>
      <c r="FC38" s="273">
        <f t="shared" si="60"/>
        <v>1</v>
      </c>
      <c r="FD38" s="187">
        <f t="shared" si="61"/>
        <v>4.6655999999999996E-2</v>
      </c>
      <c r="FE38" s="273">
        <f t="shared" si="62"/>
        <v>3</v>
      </c>
      <c r="FF38" s="187">
        <f t="shared" si="63"/>
        <v>0.6</v>
      </c>
      <c r="FG38" s="154">
        <f t="shared" si="64"/>
        <v>0</v>
      </c>
      <c r="FH38" s="154">
        <f t="shared" si="65"/>
        <v>0</v>
      </c>
      <c r="FI38" s="160">
        <f t="shared" si="66"/>
        <v>0</v>
      </c>
      <c r="FJ38" s="273">
        <f t="shared" si="67"/>
        <v>1</v>
      </c>
      <c r="FK38" s="187">
        <f t="shared" si="68"/>
        <v>4.6655999999999996E-2</v>
      </c>
      <c r="FL38" s="273">
        <f t="shared" si="69"/>
        <v>3</v>
      </c>
      <c r="FM38" s="187">
        <f t="shared" si="70"/>
        <v>0.6</v>
      </c>
      <c r="FN38" s="154">
        <f t="shared" si="71"/>
        <v>0</v>
      </c>
      <c r="FO38" s="154">
        <f t="shared" si="72"/>
        <v>0</v>
      </c>
      <c r="FP38" s="160">
        <f t="shared" si="73"/>
        <v>0</v>
      </c>
      <c r="FQ38" s="273">
        <f t="shared" si="74"/>
        <v>1</v>
      </c>
      <c r="FR38" s="187">
        <f t="shared" si="75"/>
        <v>4.6655999999999996E-2</v>
      </c>
      <c r="FS38" s="273">
        <f t="shared" si="76"/>
        <v>3</v>
      </c>
      <c r="FT38" s="187">
        <f t="shared" si="77"/>
        <v>0.6</v>
      </c>
      <c r="FU38" s="154">
        <f t="shared" si="78"/>
        <v>0</v>
      </c>
      <c r="FV38" s="154">
        <f t="shared" si="79"/>
        <v>0</v>
      </c>
      <c r="FW38" s="160">
        <f t="shared" si="80"/>
        <v>0</v>
      </c>
      <c r="FX38" s="273">
        <f t="shared" si="81"/>
        <v>1</v>
      </c>
      <c r="FY38" s="187">
        <f t="shared" si="82"/>
        <v>4.6655999999999996E-2</v>
      </c>
      <c r="FZ38" s="273">
        <f t="shared" si="83"/>
        <v>3</v>
      </c>
      <c r="GA38" s="187">
        <f t="shared" si="84"/>
        <v>0.6</v>
      </c>
      <c r="GB38" s="154">
        <f t="shared" si="85"/>
        <v>0</v>
      </c>
      <c r="GC38" s="154">
        <f t="shared" si="86"/>
        <v>0</v>
      </c>
      <c r="GD38" s="160">
        <f t="shared" si="87"/>
        <v>0</v>
      </c>
      <c r="GE38" s="273">
        <f t="shared" si="88"/>
        <v>1</v>
      </c>
      <c r="GF38" s="187">
        <f t="shared" si="89"/>
        <v>4.6655999999999996E-2</v>
      </c>
      <c r="GG38" s="273">
        <f t="shared" si="90"/>
        <v>3</v>
      </c>
      <c r="GH38" s="187">
        <f t="shared" si="91"/>
        <v>0.6</v>
      </c>
      <c r="GI38" s="187">
        <f t="shared" si="101"/>
        <v>0.6</v>
      </c>
    </row>
    <row r="39" spans="1:191" ht="37.799999999999997" customHeight="1" x14ac:dyDescent="0.2">
      <c r="A39" s="148">
        <v>31</v>
      </c>
      <c r="B39" s="133" t="s">
        <v>604</v>
      </c>
      <c r="C39" s="133" t="s">
        <v>655</v>
      </c>
      <c r="D39" s="274" t="s">
        <v>206</v>
      </c>
      <c r="E39" s="133" t="s">
        <v>204</v>
      </c>
      <c r="F39" s="275" t="s">
        <v>5</v>
      </c>
      <c r="G39" s="133" t="s">
        <v>638</v>
      </c>
      <c r="H39" s="133" t="s">
        <v>173</v>
      </c>
      <c r="I39" s="132" t="s">
        <v>22</v>
      </c>
      <c r="J39" s="132" t="s">
        <v>54</v>
      </c>
      <c r="K39" s="132" t="s">
        <v>53</v>
      </c>
      <c r="L39" s="132" t="s">
        <v>53</v>
      </c>
      <c r="M39" s="132" t="s">
        <v>53</v>
      </c>
      <c r="N39" s="132" t="s">
        <v>53</v>
      </c>
      <c r="O39" s="132" t="s">
        <v>53</v>
      </c>
      <c r="P39" s="132" t="s">
        <v>53</v>
      </c>
      <c r="Q39" s="132" t="s">
        <v>53</v>
      </c>
      <c r="R39" s="132" t="s">
        <v>53</v>
      </c>
      <c r="S39" s="132" t="s">
        <v>54</v>
      </c>
      <c r="T39" s="132" t="s">
        <v>53</v>
      </c>
      <c r="U39" s="132" t="s">
        <v>54</v>
      </c>
      <c r="V39" s="132" t="s">
        <v>53</v>
      </c>
      <c r="W39" s="132" t="s">
        <v>53</v>
      </c>
      <c r="X39" s="132" t="s">
        <v>53</v>
      </c>
      <c r="Y39" s="132" t="s">
        <v>53</v>
      </c>
      <c r="Z39" s="132" t="s">
        <v>53</v>
      </c>
      <c r="AA39" s="132" t="s">
        <v>53</v>
      </c>
      <c r="AB39" s="132" t="s">
        <v>53</v>
      </c>
      <c r="AC39" s="155" t="str">
        <f t="shared" si="0"/>
        <v>3 - Media</v>
      </c>
      <c r="AD39" s="149">
        <f t="shared" si="1"/>
        <v>0.6</v>
      </c>
      <c r="AE39" s="155" t="str">
        <f t="shared" si="2"/>
        <v>3 - Moderado</v>
      </c>
      <c r="AF39" s="149">
        <f t="shared" si="3"/>
        <v>0.6</v>
      </c>
      <c r="AG39" s="156" t="str">
        <f t="shared" si="4"/>
        <v>ALTO</v>
      </c>
      <c r="AH39" s="149">
        <f t="shared" si="5"/>
        <v>0.36</v>
      </c>
      <c r="AI39" s="133" t="s">
        <v>654</v>
      </c>
      <c r="AJ39" s="133" t="s">
        <v>601</v>
      </c>
      <c r="AK39" s="133" t="s">
        <v>608</v>
      </c>
      <c r="AL39" s="133" t="s">
        <v>607</v>
      </c>
      <c r="AM39" s="134" t="s">
        <v>35</v>
      </c>
      <c r="AN39" s="164" t="s">
        <v>45</v>
      </c>
      <c r="AO39" s="164" t="s">
        <v>50</v>
      </c>
      <c r="AP39" s="134" t="s">
        <v>52</v>
      </c>
      <c r="AQ39" s="134" t="s">
        <v>35</v>
      </c>
      <c r="AR39" s="164" t="s">
        <v>45</v>
      </c>
      <c r="AS39" s="164" t="s">
        <v>50</v>
      </c>
      <c r="AT39" s="134" t="s">
        <v>52</v>
      </c>
      <c r="AU39" s="134" t="s">
        <v>35</v>
      </c>
      <c r="AV39" s="164" t="s">
        <v>45</v>
      </c>
      <c r="AW39" s="164" t="s">
        <v>50</v>
      </c>
      <c r="AX39" s="134" t="s">
        <v>52</v>
      </c>
      <c r="AY39" s="134" t="s">
        <v>35</v>
      </c>
      <c r="AZ39" s="164" t="s">
        <v>45</v>
      </c>
      <c r="BA39" s="164" t="s">
        <v>50</v>
      </c>
      <c r="BB39" s="134" t="s">
        <v>52</v>
      </c>
      <c r="BC39" s="134" t="s">
        <v>35</v>
      </c>
      <c r="BD39" s="164" t="s">
        <v>45</v>
      </c>
      <c r="BE39" s="164" t="s">
        <v>50</v>
      </c>
      <c r="BF39" s="134" t="s">
        <v>52</v>
      </c>
      <c r="BG39" s="134"/>
      <c r="BH39" s="164"/>
      <c r="BI39" s="164"/>
      <c r="BJ39" s="134"/>
      <c r="BK39" s="134"/>
      <c r="BL39" s="164"/>
      <c r="BM39" s="164"/>
      <c r="BN39" s="134"/>
      <c r="BO39" s="134"/>
      <c r="BP39" s="164"/>
      <c r="BQ39" s="164"/>
      <c r="BR39" s="134"/>
      <c r="BS39" s="134"/>
      <c r="BT39" s="164"/>
      <c r="BU39" s="164"/>
      <c r="BV39" s="134"/>
      <c r="BW39" s="134"/>
      <c r="BX39" s="164"/>
      <c r="BY39" s="164"/>
      <c r="BZ39" s="134"/>
      <c r="CA39" s="134"/>
      <c r="CB39" s="164"/>
      <c r="CC39" s="164"/>
      <c r="CD39" s="134"/>
      <c r="CE39" s="134"/>
      <c r="CF39" s="164"/>
      <c r="CG39" s="164"/>
      <c r="CH39" s="134"/>
      <c r="CI39" s="164"/>
      <c r="CJ39" s="164"/>
      <c r="CK39" s="134"/>
      <c r="CL39" s="159" t="str">
        <f t="shared" si="6"/>
        <v>1 - Muy Baja</v>
      </c>
      <c r="CM39" s="165">
        <f t="shared" si="7"/>
        <v>4.6655999999999996E-2</v>
      </c>
      <c r="CN39" s="159" t="str">
        <f t="shared" si="8"/>
        <v>3 - Moderado</v>
      </c>
      <c r="CO39" s="165">
        <f t="shared" si="92"/>
        <v>0.6</v>
      </c>
      <c r="CP39" s="145" t="str">
        <f t="shared" si="9"/>
        <v>MODERADO</v>
      </c>
      <c r="CQ39" s="149">
        <f t="shared" si="93"/>
        <v>2.7993599999999997E-2</v>
      </c>
      <c r="CR39" s="188" t="s">
        <v>456</v>
      </c>
      <c r="CS39" s="145">
        <f t="shared" si="94"/>
        <v>3</v>
      </c>
      <c r="CT39" s="134"/>
      <c r="CU39" s="188" t="s">
        <v>611</v>
      </c>
      <c r="CV39" s="65" t="s">
        <v>1235</v>
      </c>
      <c r="CW39" s="158"/>
      <c r="CX39" s="160">
        <f t="shared" si="10"/>
        <v>3</v>
      </c>
      <c r="CY39" s="161">
        <f t="shared" si="95"/>
        <v>3</v>
      </c>
      <c r="CZ39" s="160" t="str">
        <f t="shared" si="96"/>
        <v>Moderado</v>
      </c>
      <c r="DA39" s="153">
        <f t="shared" si="97"/>
        <v>0.6</v>
      </c>
      <c r="DB39" s="154">
        <f t="shared" si="98"/>
        <v>0.15</v>
      </c>
      <c r="DC39" s="154">
        <f t="shared" si="11"/>
        <v>0.25</v>
      </c>
      <c r="DD39" s="160">
        <f t="shared" si="99"/>
        <v>0.4</v>
      </c>
      <c r="DE39" s="273">
        <f t="shared" si="12"/>
        <v>2</v>
      </c>
      <c r="DF39" s="187">
        <f t="shared" si="13"/>
        <v>0.36</v>
      </c>
      <c r="DG39" s="273">
        <f t="shared" si="100"/>
        <v>3</v>
      </c>
      <c r="DH39" s="273"/>
      <c r="DI39" s="187">
        <f t="shared" si="14"/>
        <v>0.6</v>
      </c>
      <c r="DJ39" s="154">
        <f t="shared" si="15"/>
        <v>0.15</v>
      </c>
      <c r="DK39" s="154">
        <f t="shared" si="16"/>
        <v>0.25</v>
      </c>
      <c r="DL39" s="160">
        <f t="shared" si="17"/>
        <v>0.4</v>
      </c>
      <c r="DM39" s="273">
        <f t="shared" si="18"/>
        <v>2</v>
      </c>
      <c r="DN39" s="187">
        <f t="shared" si="19"/>
        <v>0.216</v>
      </c>
      <c r="DO39" s="273">
        <f t="shared" si="20"/>
        <v>3</v>
      </c>
      <c r="DP39" s="187">
        <f t="shared" si="21"/>
        <v>0.6</v>
      </c>
      <c r="DQ39" s="154">
        <f t="shared" si="22"/>
        <v>0.15</v>
      </c>
      <c r="DR39" s="154">
        <f t="shared" si="23"/>
        <v>0.25</v>
      </c>
      <c r="DS39" s="160">
        <f t="shared" si="24"/>
        <v>0.4</v>
      </c>
      <c r="DT39" s="273">
        <f t="shared" si="25"/>
        <v>1</v>
      </c>
      <c r="DU39" s="187">
        <f t="shared" si="26"/>
        <v>0.12959999999999999</v>
      </c>
      <c r="DV39" s="273">
        <f t="shared" si="27"/>
        <v>3</v>
      </c>
      <c r="DW39" s="187">
        <f t="shared" si="28"/>
        <v>0.6</v>
      </c>
      <c r="DX39" s="154">
        <f t="shared" si="29"/>
        <v>0.15</v>
      </c>
      <c r="DY39" s="154">
        <f t="shared" si="30"/>
        <v>0.25</v>
      </c>
      <c r="DZ39" s="160">
        <f t="shared" si="31"/>
        <v>0.4</v>
      </c>
      <c r="EA39" s="273">
        <f t="shared" si="32"/>
        <v>1</v>
      </c>
      <c r="EB39" s="187">
        <f t="shared" si="33"/>
        <v>7.7759999999999996E-2</v>
      </c>
      <c r="EC39" s="273">
        <f t="shared" si="34"/>
        <v>3</v>
      </c>
      <c r="ED39" s="187">
        <f t="shared" si="35"/>
        <v>0.6</v>
      </c>
      <c r="EE39" s="154">
        <f t="shared" si="36"/>
        <v>0.15</v>
      </c>
      <c r="EF39" s="154">
        <f t="shared" si="37"/>
        <v>0.25</v>
      </c>
      <c r="EG39" s="160">
        <f t="shared" si="38"/>
        <v>0.4</v>
      </c>
      <c r="EH39" s="273">
        <f t="shared" si="39"/>
        <v>1</v>
      </c>
      <c r="EI39" s="187">
        <f t="shared" si="40"/>
        <v>4.6655999999999996E-2</v>
      </c>
      <c r="EJ39" s="273">
        <f t="shared" si="41"/>
        <v>3</v>
      </c>
      <c r="EK39" s="187">
        <f t="shared" si="42"/>
        <v>0.6</v>
      </c>
      <c r="EL39" s="154">
        <f t="shared" si="43"/>
        <v>0</v>
      </c>
      <c r="EM39" s="154">
        <f t="shared" si="44"/>
        <v>0</v>
      </c>
      <c r="EN39" s="160">
        <f t="shared" si="45"/>
        <v>0</v>
      </c>
      <c r="EO39" s="273">
        <f t="shared" si="46"/>
        <v>1</v>
      </c>
      <c r="EP39" s="187">
        <f t="shared" si="47"/>
        <v>4.6655999999999996E-2</v>
      </c>
      <c r="EQ39" s="273">
        <f t="shared" si="48"/>
        <v>3</v>
      </c>
      <c r="ER39" s="187">
        <f t="shared" si="49"/>
        <v>0.6</v>
      </c>
      <c r="ES39" s="154">
        <f t="shared" si="50"/>
        <v>0</v>
      </c>
      <c r="ET39" s="154">
        <f t="shared" si="51"/>
        <v>0</v>
      </c>
      <c r="EU39" s="160">
        <f t="shared" si="52"/>
        <v>0</v>
      </c>
      <c r="EV39" s="273">
        <f t="shared" si="53"/>
        <v>1</v>
      </c>
      <c r="EW39" s="187">
        <f t="shared" si="54"/>
        <v>4.6655999999999996E-2</v>
      </c>
      <c r="EX39" s="273">
        <f t="shared" si="55"/>
        <v>3</v>
      </c>
      <c r="EY39" s="187">
        <f t="shared" si="56"/>
        <v>0.6</v>
      </c>
      <c r="EZ39" s="154">
        <f t="shared" si="57"/>
        <v>0</v>
      </c>
      <c r="FA39" s="154">
        <f t="shared" si="58"/>
        <v>0</v>
      </c>
      <c r="FB39" s="160">
        <f t="shared" si="59"/>
        <v>0</v>
      </c>
      <c r="FC39" s="273">
        <f t="shared" si="60"/>
        <v>1</v>
      </c>
      <c r="FD39" s="187">
        <f t="shared" si="61"/>
        <v>4.6655999999999996E-2</v>
      </c>
      <c r="FE39" s="273">
        <f t="shared" si="62"/>
        <v>3</v>
      </c>
      <c r="FF39" s="187">
        <f t="shared" si="63"/>
        <v>0.6</v>
      </c>
      <c r="FG39" s="154">
        <f t="shared" si="64"/>
        <v>0</v>
      </c>
      <c r="FH39" s="154">
        <f t="shared" si="65"/>
        <v>0</v>
      </c>
      <c r="FI39" s="160">
        <f t="shared" si="66"/>
        <v>0</v>
      </c>
      <c r="FJ39" s="273">
        <f t="shared" si="67"/>
        <v>1</v>
      </c>
      <c r="FK39" s="187">
        <f t="shared" si="68"/>
        <v>4.6655999999999996E-2</v>
      </c>
      <c r="FL39" s="273">
        <f t="shared" si="69"/>
        <v>3</v>
      </c>
      <c r="FM39" s="187">
        <f t="shared" si="70"/>
        <v>0.6</v>
      </c>
      <c r="FN39" s="154">
        <f t="shared" si="71"/>
        <v>0</v>
      </c>
      <c r="FO39" s="154">
        <f t="shared" si="72"/>
        <v>0</v>
      </c>
      <c r="FP39" s="160">
        <f t="shared" si="73"/>
        <v>0</v>
      </c>
      <c r="FQ39" s="273">
        <f t="shared" si="74"/>
        <v>1</v>
      </c>
      <c r="FR39" s="187">
        <f t="shared" si="75"/>
        <v>4.6655999999999996E-2</v>
      </c>
      <c r="FS39" s="273">
        <f t="shared" si="76"/>
        <v>3</v>
      </c>
      <c r="FT39" s="187">
        <f t="shared" si="77"/>
        <v>0.6</v>
      </c>
      <c r="FU39" s="154">
        <f t="shared" si="78"/>
        <v>0</v>
      </c>
      <c r="FV39" s="154">
        <f t="shared" si="79"/>
        <v>0</v>
      </c>
      <c r="FW39" s="160">
        <f t="shared" si="80"/>
        <v>0</v>
      </c>
      <c r="FX39" s="273">
        <f t="shared" si="81"/>
        <v>1</v>
      </c>
      <c r="FY39" s="187">
        <f t="shared" si="82"/>
        <v>4.6655999999999996E-2</v>
      </c>
      <c r="FZ39" s="273">
        <f t="shared" si="83"/>
        <v>3</v>
      </c>
      <c r="GA39" s="187">
        <f t="shared" si="84"/>
        <v>0.6</v>
      </c>
      <c r="GB39" s="154">
        <f t="shared" si="85"/>
        <v>0</v>
      </c>
      <c r="GC39" s="154">
        <f t="shared" si="86"/>
        <v>0</v>
      </c>
      <c r="GD39" s="160">
        <f t="shared" si="87"/>
        <v>0</v>
      </c>
      <c r="GE39" s="273">
        <f t="shared" si="88"/>
        <v>1</v>
      </c>
      <c r="GF39" s="187">
        <f t="shared" si="89"/>
        <v>4.6655999999999996E-2</v>
      </c>
      <c r="GG39" s="273">
        <f t="shared" si="90"/>
        <v>3</v>
      </c>
      <c r="GH39" s="187">
        <f t="shared" si="91"/>
        <v>0.6</v>
      </c>
      <c r="GI39" s="187">
        <f t="shared" si="101"/>
        <v>0.6</v>
      </c>
    </row>
    <row r="40" spans="1:191" ht="37.799999999999997" customHeight="1" x14ac:dyDescent="0.2">
      <c r="A40" s="148">
        <v>32</v>
      </c>
      <c r="B40" s="133" t="s">
        <v>604</v>
      </c>
      <c r="C40" s="133" t="s">
        <v>653</v>
      </c>
      <c r="D40" s="274" t="s">
        <v>205</v>
      </c>
      <c r="E40" s="133" t="s">
        <v>500</v>
      </c>
      <c r="F40" s="275" t="s">
        <v>222</v>
      </c>
      <c r="G40" s="133" t="s">
        <v>496</v>
      </c>
      <c r="H40" s="133" t="s">
        <v>173</v>
      </c>
      <c r="I40" s="132" t="s">
        <v>20</v>
      </c>
      <c r="J40" s="132" t="s">
        <v>54</v>
      </c>
      <c r="K40" s="132" t="s">
        <v>53</v>
      </c>
      <c r="L40" s="132" t="s">
        <v>53</v>
      </c>
      <c r="M40" s="132" t="s">
        <v>53</v>
      </c>
      <c r="N40" s="132" t="s">
        <v>53</v>
      </c>
      <c r="O40" s="132" t="s">
        <v>53</v>
      </c>
      <c r="P40" s="132" t="s">
        <v>53</v>
      </c>
      <c r="Q40" s="132" t="s">
        <v>53</v>
      </c>
      <c r="R40" s="132" t="s">
        <v>53</v>
      </c>
      <c r="S40" s="132" t="s">
        <v>54</v>
      </c>
      <c r="T40" s="132" t="s">
        <v>53</v>
      </c>
      <c r="U40" s="132" t="s">
        <v>54</v>
      </c>
      <c r="V40" s="132" t="s">
        <v>53</v>
      </c>
      <c r="W40" s="132" t="s">
        <v>53</v>
      </c>
      <c r="X40" s="132" t="s">
        <v>53</v>
      </c>
      <c r="Y40" s="132" t="s">
        <v>53</v>
      </c>
      <c r="Z40" s="132" t="s">
        <v>53</v>
      </c>
      <c r="AA40" s="132" t="s">
        <v>53</v>
      </c>
      <c r="AB40" s="132" t="s">
        <v>53</v>
      </c>
      <c r="AC40" s="155" t="str">
        <f t="shared" si="0"/>
        <v>2 - Baja</v>
      </c>
      <c r="AD40" s="149">
        <f t="shared" si="1"/>
        <v>0.4</v>
      </c>
      <c r="AE40" s="155" t="str">
        <f t="shared" si="2"/>
        <v>3 - Moderado</v>
      </c>
      <c r="AF40" s="149">
        <f t="shared" si="3"/>
        <v>0.6</v>
      </c>
      <c r="AG40" s="156" t="str">
        <f t="shared" si="4"/>
        <v>MODERADO</v>
      </c>
      <c r="AH40" s="149">
        <f t="shared" si="5"/>
        <v>0.24</v>
      </c>
      <c r="AI40" s="133" t="s">
        <v>652</v>
      </c>
      <c r="AJ40" s="133" t="s">
        <v>601</v>
      </c>
      <c r="AK40" s="133" t="s">
        <v>608</v>
      </c>
      <c r="AL40" s="133" t="s">
        <v>607</v>
      </c>
      <c r="AM40" s="134" t="s">
        <v>35</v>
      </c>
      <c r="AN40" s="164" t="s">
        <v>45</v>
      </c>
      <c r="AO40" s="164" t="s">
        <v>50</v>
      </c>
      <c r="AP40" s="134" t="s">
        <v>52</v>
      </c>
      <c r="AQ40" s="134" t="s">
        <v>35</v>
      </c>
      <c r="AR40" s="164" t="s">
        <v>45</v>
      </c>
      <c r="AS40" s="164" t="s">
        <v>50</v>
      </c>
      <c r="AT40" s="134" t="s">
        <v>52</v>
      </c>
      <c r="AU40" s="134" t="s">
        <v>35</v>
      </c>
      <c r="AV40" s="164" t="s">
        <v>45</v>
      </c>
      <c r="AW40" s="164" t="s">
        <v>50</v>
      </c>
      <c r="AX40" s="134" t="s">
        <v>52</v>
      </c>
      <c r="AY40" s="134" t="s">
        <v>35</v>
      </c>
      <c r="AZ40" s="164" t="s">
        <v>45</v>
      </c>
      <c r="BA40" s="164" t="s">
        <v>50</v>
      </c>
      <c r="BB40" s="134" t="s">
        <v>52</v>
      </c>
      <c r="BC40" s="134" t="s">
        <v>35</v>
      </c>
      <c r="BD40" s="164" t="s">
        <v>45</v>
      </c>
      <c r="BE40" s="164" t="s">
        <v>50</v>
      </c>
      <c r="BF40" s="134" t="s">
        <v>52</v>
      </c>
      <c r="BG40" s="134"/>
      <c r="BH40" s="164"/>
      <c r="BI40" s="164"/>
      <c r="BJ40" s="134"/>
      <c r="BK40" s="134"/>
      <c r="BL40" s="164"/>
      <c r="BM40" s="164"/>
      <c r="BN40" s="134"/>
      <c r="BO40" s="134"/>
      <c r="BP40" s="164"/>
      <c r="BQ40" s="164"/>
      <c r="BR40" s="134"/>
      <c r="BS40" s="134"/>
      <c r="BT40" s="164"/>
      <c r="BU40" s="164"/>
      <c r="BV40" s="134"/>
      <c r="BW40" s="134"/>
      <c r="BX40" s="164"/>
      <c r="BY40" s="164"/>
      <c r="BZ40" s="134"/>
      <c r="CA40" s="134"/>
      <c r="CB40" s="164"/>
      <c r="CC40" s="164"/>
      <c r="CD40" s="134"/>
      <c r="CE40" s="134"/>
      <c r="CF40" s="164"/>
      <c r="CG40" s="164"/>
      <c r="CH40" s="134"/>
      <c r="CI40" s="164"/>
      <c r="CJ40" s="164"/>
      <c r="CK40" s="134"/>
      <c r="CL40" s="159" t="str">
        <f t="shared" si="6"/>
        <v>1 - Muy Baja</v>
      </c>
      <c r="CM40" s="165">
        <f t="shared" si="7"/>
        <v>3.1103999999999993E-2</v>
      </c>
      <c r="CN40" s="159" t="str">
        <f t="shared" si="8"/>
        <v>3 - Moderado</v>
      </c>
      <c r="CO40" s="165">
        <f t="shared" si="92"/>
        <v>0.6</v>
      </c>
      <c r="CP40" s="145" t="str">
        <f t="shared" si="9"/>
        <v>MODERADO</v>
      </c>
      <c r="CQ40" s="149">
        <f t="shared" si="93"/>
        <v>1.8662399999999996E-2</v>
      </c>
      <c r="CR40" s="188" t="s">
        <v>226</v>
      </c>
      <c r="CS40" s="145">
        <f t="shared" si="94"/>
        <v>3</v>
      </c>
      <c r="CT40" s="134"/>
      <c r="CU40" s="188" t="s">
        <v>611</v>
      </c>
      <c r="CV40" s="65" t="s">
        <v>1235</v>
      </c>
      <c r="CW40" s="158"/>
      <c r="CX40" s="160">
        <f t="shared" si="10"/>
        <v>3</v>
      </c>
      <c r="CY40" s="161">
        <f t="shared" si="95"/>
        <v>3</v>
      </c>
      <c r="CZ40" s="160" t="str">
        <f t="shared" si="96"/>
        <v>Moderado</v>
      </c>
      <c r="DA40" s="153">
        <f t="shared" si="97"/>
        <v>0.6</v>
      </c>
      <c r="DB40" s="154">
        <f t="shared" si="98"/>
        <v>0.15</v>
      </c>
      <c r="DC40" s="154">
        <f t="shared" si="11"/>
        <v>0.25</v>
      </c>
      <c r="DD40" s="160">
        <f t="shared" si="99"/>
        <v>0.4</v>
      </c>
      <c r="DE40" s="273">
        <f t="shared" si="12"/>
        <v>2</v>
      </c>
      <c r="DF40" s="187">
        <f t="shared" si="13"/>
        <v>0.24</v>
      </c>
      <c r="DG40" s="273">
        <f t="shared" si="100"/>
        <v>3</v>
      </c>
      <c r="DH40" s="273"/>
      <c r="DI40" s="187">
        <f t="shared" si="14"/>
        <v>0.6</v>
      </c>
      <c r="DJ40" s="154">
        <f t="shared" si="15"/>
        <v>0.15</v>
      </c>
      <c r="DK40" s="154">
        <f t="shared" si="16"/>
        <v>0.25</v>
      </c>
      <c r="DL40" s="160">
        <f t="shared" si="17"/>
        <v>0.4</v>
      </c>
      <c r="DM40" s="273">
        <f t="shared" si="18"/>
        <v>1</v>
      </c>
      <c r="DN40" s="187">
        <f t="shared" si="19"/>
        <v>0.14399999999999999</v>
      </c>
      <c r="DO40" s="273">
        <f t="shared" si="20"/>
        <v>3</v>
      </c>
      <c r="DP40" s="187">
        <f t="shared" si="21"/>
        <v>0.6</v>
      </c>
      <c r="DQ40" s="154">
        <f t="shared" si="22"/>
        <v>0.15</v>
      </c>
      <c r="DR40" s="154">
        <f t="shared" si="23"/>
        <v>0.25</v>
      </c>
      <c r="DS40" s="160">
        <f t="shared" si="24"/>
        <v>0.4</v>
      </c>
      <c r="DT40" s="273">
        <f t="shared" si="25"/>
        <v>1</v>
      </c>
      <c r="DU40" s="187">
        <f t="shared" si="26"/>
        <v>8.6399999999999991E-2</v>
      </c>
      <c r="DV40" s="273">
        <f t="shared" si="27"/>
        <v>3</v>
      </c>
      <c r="DW40" s="187">
        <f t="shared" si="28"/>
        <v>0.6</v>
      </c>
      <c r="DX40" s="154">
        <f t="shared" si="29"/>
        <v>0.15</v>
      </c>
      <c r="DY40" s="154">
        <f t="shared" si="30"/>
        <v>0.25</v>
      </c>
      <c r="DZ40" s="160">
        <f t="shared" si="31"/>
        <v>0.4</v>
      </c>
      <c r="EA40" s="273">
        <f t="shared" si="32"/>
        <v>1</v>
      </c>
      <c r="EB40" s="187">
        <f t="shared" si="33"/>
        <v>5.183999999999999E-2</v>
      </c>
      <c r="EC40" s="273">
        <f t="shared" si="34"/>
        <v>3</v>
      </c>
      <c r="ED40" s="187">
        <f t="shared" si="35"/>
        <v>0.6</v>
      </c>
      <c r="EE40" s="154">
        <f t="shared" si="36"/>
        <v>0.15</v>
      </c>
      <c r="EF40" s="154">
        <f t="shared" si="37"/>
        <v>0.25</v>
      </c>
      <c r="EG40" s="160">
        <f t="shared" si="38"/>
        <v>0.4</v>
      </c>
      <c r="EH40" s="273">
        <f t="shared" si="39"/>
        <v>1</v>
      </c>
      <c r="EI40" s="187">
        <f t="shared" si="40"/>
        <v>3.1103999999999993E-2</v>
      </c>
      <c r="EJ40" s="273">
        <f t="shared" si="41"/>
        <v>3</v>
      </c>
      <c r="EK40" s="187">
        <f t="shared" si="42"/>
        <v>0.6</v>
      </c>
      <c r="EL40" s="154">
        <f t="shared" si="43"/>
        <v>0</v>
      </c>
      <c r="EM40" s="154">
        <f t="shared" si="44"/>
        <v>0</v>
      </c>
      <c r="EN40" s="160">
        <f t="shared" si="45"/>
        <v>0</v>
      </c>
      <c r="EO40" s="273">
        <f t="shared" si="46"/>
        <v>1</v>
      </c>
      <c r="EP40" s="187">
        <f t="shared" si="47"/>
        <v>3.1103999999999993E-2</v>
      </c>
      <c r="EQ40" s="273">
        <f t="shared" si="48"/>
        <v>3</v>
      </c>
      <c r="ER40" s="187">
        <f t="shared" si="49"/>
        <v>0.6</v>
      </c>
      <c r="ES40" s="154">
        <f t="shared" si="50"/>
        <v>0</v>
      </c>
      <c r="ET40" s="154">
        <f t="shared" si="51"/>
        <v>0</v>
      </c>
      <c r="EU40" s="160">
        <f t="shared" si="52"/>
        <v>0</v>
      </c>
      <c r="EV40" s="273">
        <f t="shared" si="53"/>
        <v>1</v>
      </c>
      <c r="EW40" s="187">
        <f t="shared" si="54"/>
        <v>3.1103999999999993E-2</v>
      </c>
      <c r="EX40" s="273">
        <f t="shared" si="55"/>
        <v>3</v>
      </c>
      <c r="EY40" s="187">
        <f t="shared" si="56"/>
        <v>0.6</v>
      </c>
      <c r="EZ40" s="154">
        <f t="shared" si="57"/>
        <v>0</v>
      </c>
      <c r="FA40" s="154">
        <f t="shared" si="58"/>
        <v>0</v>
      </c>
      <c r="FB40" s="160">
        <f t="shared" si="59"/>
        <v>0</v>
      </c>
      <c r="FC40" s="273">
        <f t="shared" si="60"/>
        <v>1</v>
      </c>
      <c r="FD40" s="187">
        <f t="shared" si="61"/>
        <v>3.1103999999999993E-2</v>
      </c>
      <c r="FE40" s="273">
        <f t="shared" si="62"/>
        <v>3</v>
      </c>
      <c r="FF40" s="187">
        <f t="shared" si="63"/>
        <v>0.6</v>
      </c>
      <c r="FG40" s="154">
        <f t="shared" si="64"/>
        <v>0</v>
      </c>
      <c r="FH40" s="154">
        <f t="shared" si="65"/>
        <v>0</v>
      </c>
      <c r="FI40" s="160">
        <f t="shared" si="66"/>
        <v>0</v>
      </c>
      <c r="FJ40" s="273">
        <f t="shared" si="67"/>
        <v>1</v>
      </c>
      <c r="FK40" s="187">
        <f t="shared" si="68"/>
        <v>3.1103999999999993E-2</v>
      </c>
      <c r="FL40" s="273">
        <f t="shared" si="69"/>
        <v>3</v>
      </c>
      <c r="FM40" s="187">
        <f t="shared" si="70"/>
        <v>0.6</v>
      </c>
      <c r="FN40" s="154">
        <f t="shared" si="71"/>
        <v>0</v>
      </c>
      <c r="FO40" s="154">
        <f t="shared" si="72"/>
        <v>0</v>
      </c>
      <c r="FP40" s="160">
        <f t="shared" si="73"/>
        <v>0</v>
      </c>
      <c r="FQ40" s="273">
        <f t="shared" si="74"/>
        <v>1</v>
      </c>
      <c r="FR40" s="187">
        <f t="shared" si="75"/>
        <v>3.1103999999999993E-2</v>
      </c>
      <c r="FS40" s="273">
        <f t="shared" si="76"/>
        <v>3</v>
      </c>
      <c r="FT40" s="187">
        <f t="shared" si="77"/>
        <v>0.6</v>
      </c>
      <c r="FU40" s="154">
        <f t="shared" si="78"/>
        <v>0</v>
      </c>
      <c r="FV40" s="154">
        <f t="shared" si="79"/>
        <v>0</v>
      </c>
      <c r="FW40" s="160">
        <f t="shared" si="80"/>
        <v>0</v>
      </c>
      <c r="FX40" s="273">
        <f t="shared" si="81"/>
        <v>1</v>
      </c>
      <c r="FY40" s="187">
        <f t="shared" si="82"/>
        <v>3.1103999999999993E-2</v>
      </c>
      <c r="FZ40" s="273">
        <f t="shared" si="83"/>
        <v>3</v>
      </c>
      <c r="GA40" s="187">
        <f t="shared" si="84"/>
        <v>0.6</v>
      </c>
      <c r="GB40" s="154">
        <f t="shared" si="85"/>
        <v>0</v>
      </c>
      <c r="GC40" s="154">
        <f t="shared" si="86"/>
        <v>0</v>
      </c>
      <c r="GD40" s="160">
        <f t="shared" si="87"/>
        <v>0</v>
      </c>
      <c r="GE40" s="273">
        <f t="shared" si="88"/>
        <v>1</v>
      </c>
      <c r="GF40" s="187">
        <f t="shared" si="89"/>
        <v>3.1103999999999993E-2</v>
      </c>
      <c r="GG40" s="273">
        <f t="shared" si="90"/>
        <v>3</v>
      </c>
      <c r="GH40" s="187">
        <f t="shared" si="91"/>
        <v>0.6</v>
      </c>
      <c r="GI40" s="187">
        <f t="shared" si="101"/>
        <v>0.6</v>
      </c>
    </row>
    <row r="41" spans="1:191" ht="37.799999999999997" customHeight="1" x14ac:dyDescent="0.2">
      <c r="A41" s="148">
        <v>33</v>
      </c>
      <c r="B41" s="133" t="s">
        <v>604</v>
      </c>
      <c r="C41" s="133" t="s">
        <v>651</v>
      </c>
      <c r="D41" s="274" t="s">
        <v>206</v>
      </c>
      <c r="E41" s="133" t="s">
        <v>204</v>
      </c>
      <c r="F41" s="275" t="s">
        <v>5</v>
      </c>
      <c r="G41" s="133" t="s">
        <v>496</v>
      </c>
      <c r="H41" s="133" t="s">
        <v>173</v>
      </c>
      <c r="I41" s="132" t="s">
        <v>20</v>
      </c>
      <c r="J41" s="132" t="s">
        <v>54</v>
      </c>
      <c r="K41" s="132" t="s">
        <v>53</v>
      </c>
      <c r="L41" s="132" t="s">
        <v>53</v>
      </c>
      <c r="M41" s="132" t="s">
        <v>53</v>
      </c>
      <c r="N41" s="132" t="s">
        <v>53</v>
      </c>
      <c r="O41" s="132" t="s">
        <v>53</v>
      </c>
      <c r="P41" s="132" t="s">
        <v>53</v>
      </c>
      <c r="Q41" s="132" t="s">
        <v>53</v>
      </c>
      <c r="R41" s="132" t="s">
        <v>53</v>
      </c>
      <c r="S41" s="132" t="s">
        <v>54</v>
      </c>
      <c r="T41" s="132" t="s">
        <v>53</v>
      </c>
      <c r="U41" s="132" t="s">
        <v>54</v>
      </c>
      <c r="V41" s="132" t="s">
        <v>53</v>
      </c>
      <c r="W41" s="132" t="s">
        <v>53</v>
      </c>
      <c r="X41" s="132" t="s">
        <v>53</v>
      </c>
      <c r="Y41" s="132" t="s">
        <v>53</v>
      </c>
      <c r="Z41" s="132" t="s">
        <v>53</v>
      </c>
      <c r="AA41" s="132" t="s">
        <v>53</v>
      </c>
      <c r="AB41" s="132" t="s">
        <v>53</v>
      </c>
      <c r="AC41" s="155" t="str">
        <f t="shared" si="0"/>
        <v>2 - Baja</v>
      </c>
      <c r="AD41" s="149">
        <f t="shared" si="1"/>
        <v>0.4</v>
      </c>
      <c r="AE41" s="155" t="str">
        <f t="shared" si="2"/>
        <v>3 - Moderado</v>
      </c>
      <c r="AF41" s="149">
        <f t="shared" si="3"/>
        <v>0.6</v>
      </c>
      <c r="AG41" s="156" t="str">
        <f t="shared" ref="AG41:AG61" si="102">IFERROR(INDEX($BLU$650:$BLY$654,MATCH(I41,$BLS$650:$BLS$654,0),MATCH(AE41,$BLU$648:$BLY$648,0)),"")</f>
        <v>MODERADO</v>
      </c>
      <c r="AH41" s="149">
        <f t="shared" si="5"/>
        <v>0.24</v>
      </c>
      <c r="AI41" s="133" t="s">
        <v>650</v>
      </c>
      <c r="AJ41" s="133" t="s">
        <v>601</v>
      </c>
      <c r="AK41" s="133" t="s">
        <v>608</v>
      </c>
      <c r="AL41" s="133" t="s">
        <v>607</v>
      </c>
      <c r="AM41" s="134" t="s">
        <v>35</v>
      </c>
      <c r="AN41" s="164" t="s">
        <v>45</v>
      </c>
      <c r="AO41" s="164" t="s">
        <v>50</v>
      </c>
      <c r="AP41" s="134" t="s">
        <v>52</v>
      </c>
      <c r="AQ41" s="134" t="s">
        <v>35</v>
      </c>
      <c r="AR41" s="164" t="s">
        <v>45</v>
      </c>
      <c r="AS41" s="164" t="s">
        <v>50</v>
      </c>
      <c r="AT41" s="134" t="s">
        <v>52</v>
      </c>
      <c r="AU41" s="134" t="s">
        <v>35</v>
      </c>
      <c r="AV41" s="164" t="s">
        <v>45</v>
      </c>
      <c r="AW41" s="164" t="s">
        <v>50</v>
      </c>
      <c r="AX41" s="134" t="s">
        <v>52</v>
      </c>
      <c r="AY41" s="134" t="s">
        <v>35</v>
      </c>
      <c r="AZ41" s="164" t="s">
        <v>45</v>
      </c>
      <c r="BA41" s="164" t="s">
        <v>50</v>
      </c>
      <c r="BB41" s="134" t="s">
        <v>52</v>
      </c>
      <c r="BC41" s="134" t="s">
        <v>35</v>
      </c>
      <c r="BD41" s="164" t="s">
        <v>45</v>
      </c>
      <c r="BE41" s="164" t="s">
        <v>50</v>
      </c>
      <c r="BF41" s="134" t="s">
        <v>52</v>
      </c>
      <c r="BG41" s="134"/>
      <c r="BH41" s="164"/>
      <c r="BI41" s="164"/>
      <c r="BJ41" s="134"/>
      <c r="BK41" s="134"/>
      <c r="BL41" s="164"/>
      <c r="BM41" s="164"/>
      <c r="BN41" s="134"/>
      <c r="BO41" s="134"/>
      <c r="BP41" s="164"/>
      <c r="BQ41" s="164"/>
      <c r="BR41" s="134"/>
      <c r="BS41" s="134"/>
      <c r="BT41" s="164"/>
      <c r="BU41" s="164"/>
      <c r="BV41" s="134"/>
      <c r="BW41" s="134"/>
      <c r="BX41" s="164"/>
      <c r="BY41" s="164"/>
      <c r="BZ41" s="134"/>
      <c r="CA41" s="134"/>
      <c r="CB41" s="164"/>
      <c r="CC41" s="164"/>
      <c r="CD41" s="134"/>
      <c r="CE41" s="134"/>
      <c r="CF41" s="164"/>
      <c r="CG41" s="164"/>
      <c r="CH41" s="134"/>
      <c r="CI41" s="164"/>
      <c r="CJ41" s="164"/>
      <c r="CK41" s="134"/>
      <c r="CL41" s="159" t="str">
        <f t="shared" ref="CL41:CL61" si="103">IFERROR(IF(GE41&lt;=1,"1 - Muy Baja",VLOOKUP(GE41,$BLR$650:$BLS$654,2,0)),"")</f>
        <v>1 - Muy Baja</v>
      </c>
      <c r="CM41" s="165">
        <f t="shared" si="7"/>
        <v>3.1103999999999993E-2</v>
      </c>
      <c r="CN41" s="159" t="str">
        <f t="shared" ref="CN41:CN61" si="104">IFERROR(IF(GG41&lt;=1,"1 - Leve",HLOOKUP(GG41,$BLU$647:$BLY$648,2,0)),"")</f>
        <v>3 - Moderado</v>
      </c>
      <c r="CO41" s="165">
        <f t="shared" si="92"/>
        <v>0.6</v>
      </c>
      <c r="CP41" s="145" t="str">
        <f t="shared" ref="CP41:CP61" si="105">IFERROR(INDEX($BLU$650:$BLY$654,MATCH(GE41,$BLR$650:$BLR$654,0),MATCH(GG41,$BLU$647:$BLY$647,0)),"")</f>
        <v>MODERADO</v>
      </c>
      <c r="CQ41" s="149">
        <f t="shared" si="93"/>
        <v>1.8662399999999996E-2</v>
      </c>
      <c r="CR41" s="188" t="s">
        <v>456</v>
      </c>
      <c r="CS41" s="145">
        <f t="shared" si="94"/>
        <v>3</v>
      </c>
      <c r="CT41" s="134"/>
      <c r="CU41" s="188" t="s">
        <v>611</v>
      </c>
      <c r="CV41" s="65" t="s">
        <v>1235</v>
      </c>
      <c r="CW41" s="158"/>
      <c r="CX41" s="160">
        <f t="shared" si="10"/>
        <v>3</v>
      </c>
      <c r="CY41" s="161">
        <f t="shared" si="95"/>
        <v>3</v>
      </c>
      <c r="CZ41" s="160" t="str">
        <f t="shared" si="96"/>
        <v>Moderado</v>
      </c>
      <c r="DA41" s="153">
        <f t="shared" si="97"/>
        <v>0.6</v>
      </c>
      <c r="DB41" s="154">
        <f t="shared" si="98"/>
        <v>0.15</v>
      </c>
      <c r="DC41" s="154">
        <f t="shared" si="11"/>
        <v>0.25</v>
      </c>
      <c r="DD41" s="160">
        <f t="shared" si="99"/>
        <v>0.4</v>
      </c>
      <c r="DE41" s="273">
        <f t="shared" si="12"/>
        <v>2</v>
      </c>
      <c r="DF41" s="187">
        <f t="shared" si="13"/>
        <v>0.24</v>
      </c>
      <c r="DG41" s="273">
        <f t="shared" si="100"/>
        <v>3</v>
      </c>
      <c r="DH41" s="273"/>
      <c r="DI41" s="187">
        <f t="shared" si="14"/>
        <v>0.6</v>
      </c>
      <c r="DJ41" s="154">
        <f t="shared" si="15"/>
        <v>0.15</v>
      </c>
      <c r="DK41" s="154">
        <f t="shared" si="16"/>
        <v>0.25</v>
      </c>
      <c r="DL41" s="160">
        <f t="shared" si="17"/>
        <v>0.4</v>
      </c>
      <c r="DM41" s="273">
        <f t="shared" si="18"/>
        <v>1</v>
      </c>
      <c r="DN41" s="187">
        <f t="shared" si="19"/>
        <v>0.14399999999999999</v>
      </c>
      <c r="DO41" s="273">
        <f t="shared" si="20"/>
        <v>3</v>
      </c>
      <c r="DP41" s="187">
        <f t="shared" si="21"/>
        <v>0.6</v>
      </c>
      <c r="DQ41" s="154">
        <f t="shared" si="22"/>
        <v>0.15</v>
      </c>
      <c r="DR41" s="154">
        <f t="shared" si="23"/>
        <v>0.25</v>
      </c>
      <c r="DS41" s="160">
        <f t="shared" si="24"/>
        <v>0.4</v>
      </c>
      <c r="DT41" s="273">
        <f t="shared" si="25"/>
        <v>1</v>
      </c>
      <c r="DU41" s="187">
        <f t="shared" si="26"/>
        <v>8.6399999999999991E-2</v>
      </c>
      <c r="DV41" s="273">
        <f t="shared" si="27"/>
        <v>3</v>
      </c>
      <c r="DW41" s="187">
        <f t="shared" si="28"/>
        <v>0.6</v>
      </c>
      <c r="DX41" s="154">
        <f t="shared" si="29"/>
        <v>0.15</v>
      </c>
      <c r="DY41" s="154">
        <f t="shared" si="30"/>
        <v>0.25</v>
      </c>
      <c r="DZ41" s="160">
        <f t="shared" si="31"/>
        <v>0.4</v>
      </c>
      <c r="EA41" s="273">
        <f t="shared" si="32"/>
        <v>1</v>
      </c>
      <c r="EB41" s="187">
        <f t="shared" si="33"/>
        <v>5.183999999999999E-2</v>
      </c>
      <c r="EC41" s="273">
        <f t="shared" si="34"/>
        <v>3</v>
      </c>
      <c r="ED41" s="187">
        <f t="shared" si="35"/>
        <v>0.6</v>
      </c>
      <c r="EE41" s="154">
        <f t="shared" si="36"/>
        <v>0.15</v>
      </c>
      <c r="EF41" s="154">
        <f t="shared" si="37"/>
        <v>0.25</v>
      </c>
      <c r="EG41" s="160">
        <f t="shared" si="38"/>
        <v>0.4</v>
      </c>
      <c r="EH41" s="273">
        <f t="shared" si="39"/>
        <v>1</v>
      </c>
      <c r="EI41" s="187">
        <f t="shared" si="40"/>
        <v>3.1103999999999993E-2</v>
      </c>
      <c r="EJ41" s="273">
        <f t="shared" si="41"/>
        <v>3</v>
      </c>
      <c r="EK41" s="187">
        <f t="shared" si="42"/>
        <v>0.6</v>
      </c>
      <c r="EL41" s="154">
        <f t="shared" si="43"/>
        <v>0</v>
      </c>
      <c r="EM41" s="154">
        <f t="shared" si="44"/>
        <v>0</v>
      </c>
      <c r="EN41" s="160">
        <f t="shared" si="45"/>
        <v>0</v>
      </c>
      <c r="EO41" s="273">
        <f t="shared" si="46"/>
        <v>1</v>
      </c>
      <c r="EP41" s="187">
        <f t="shared" si="47"/>
        <v>3.1103999999999993E-2</v>
      </c>
      <c r="EQ41" s="273">
        <f t="shared" si="48"/>
        <v>3</v>
      </c>
      <c r="ER41" s="187">
        <f t="shared" si="49"/>
        <v>0.6</v>
      </c>
      <c r="ES41" s="154">
        <f t="shared" si="50"/>
        <v>0</v>
      </c>
      <c r="ET41" s="154">
        <f t="shared" si="51"/>
        <v>0</v>
      </c>
      <c r="EU41" s="160">
        <f t="shared" si="52"/>
        <v>0</v>
      </c>
      <c r="EV41" s="273">
        <f t="shared" si="53"/>
        <v>1</v>
      </c>
      <c r="EW41" s="187">
        <f t="shared" si="54"/>
        <v>3.1103999999999993E-2</v>
      </c>
      <c r="EX41" s="273">
        <f t="shared" si="55"/>
        <v>3</v>
      </c>
      <c r="EY41" s="187">
        <f t="shared" si="56"/>
        <v>0.6</v>
      </c>
      <c r="EZ41" s="154">
        <f t="shared" si="57"/>
        <v>0</v>
      </c>
      <c r="FA41" s="154">
        <f t="shared" si="58"/>
        <v>0</v>
      </c>
      <c r="FB41" s="160">
        <f t="shared" si="59"/>
        <v>0</v>
      </c>
      <c r="FC41" s="273">
        <f t="shared" si="60"/>
        <v>1</v>
      </c>
      <c r="FD41" s="187">
        <f t="shared" si="61"/>
        <v>3.1103999999999993E-2</v>
      </c>
      <c r="FE41" s="273">
        <f t="shared" si="62"/>
        <v>3</v>
      </c>
      <c r="FF41" s="187">
        <f t="shared" si="63"/>
        <v>0.6</v>
      </c>
      <c r="FG41" s="154">
        <f t="shared" si="64"/>
        <v>0</v>
      </c>
      <c r="FH41" s="154">
        <f t="shared" si="65"/>
        <v>0</v>
      </c>
      <c r="FI41" s="160">
        <f t="shared" si="66"/>
        <v>0</v>
      </c>
      <c r="FJ41" s="273">
        <f t="shared" si="67"/>
        <v>1</v>
      </c>
      <c r="FK41" s="187">
        <f t="shared" si="68"/>
        <v>3.1103999999999993E-2</v>
      </c>
      <c r="FL41" s="273">
        <f t="shared" si="69"/>
        <v>3</v>
      </c>
      <c r="FM41" s="187">
        <f t="shared" si="70"/>
        <v>0.6</v>
      </c>
      <c r="FN41" s="154">
        <f t="shared" si="71"/>
        <v>0</v>
      </c>
      <c r="FO41" s="154">
        <f t="shared" si="72"/>
        <v>0</v>
      </c>
      <c r="FP41" s="160">
        <f t="shared" si="73"/>
        <v>0</v>
      </c>
      <c r="FQ41" s="273">
        <f t="shared" si="74"/>
        <v>1</v>
      </c>
      <c r="FR41" s="187">
        <f t="shared" si="75"/>
        <v>3.1103999999999993E-2</v>
      </c>
      <c r="FS41" s="273">
        <f t="shared" si="76"/>
        <v>3</v>
      </c>
      <c r="FT41" s="187">
        <f t="shared" si="77"/>
        <v>0.6</v>
      </c>
      <c r="FU41" s="154">
        <f t="shared" si="78"/>
        <v>0</v>
      </c>
      <c r="FV41" s="154">
        <f t="shared" si="79"/>
        <v>0</v>
      </c>
      <c r="FW41" s="160">
        <f t="shared" si="80"/>
        <v>0</v>
      </c>
      <c r="FX41" s="273">
        <f t="shared" si="81"/>
        <v>1</v>
      </c>
      <c r="FY41" s="187">
        <f t="shared" si="82"/>
        <v>3.1103999999999993E-2</v>
      </c>
      <c r="FZ41" s="273">
        <f t="shared" si="83"/>
        <v>3</v>
      </c>
      <c r="GA41" s="187">
        <f t="shared" si="84"/>
        <v>0.6</v>
      </c>
      <c r="GB41" s="154">
        <f t="shared" si="85"/>
        <v>0</v>
      </c>
      <c r="GC41" s="154">
        <f t="shared" si="86"/>
        <v>0</v>
      </c>
      <c r="GD41" s="160">
        <f t="shared" si="87"/>
        <v>0</v>
      </c>
      <c r="GE41" s="273">
        <f t="shared" si="88"/>
        <v>1</v>
      </c>
      <c r="GF41" s="187">
        <f t="shared" si="89"/>
        <v>3.1103999999999993E-2</v>
      </c>
      <c r="GG41" s="273">
        <f t="shared" si="90"/>
        <v>3</v>
      </c>
      <c r="GH41" s="187">
        <f t="shared" si="91"/>
        <v>0.6</v>
      </c>
      <c r="GI41" s="187">
        <f t="shared" si="101"/>
        <v>0.6</v>
      </c>
    </row>
    <row r="42" spans="1:191" ht="37.799999999999997" customHeight="1" x14ac:dyDescent="0.2">
      <c r="A42" s="148">
        <v>34</v>
      </c>
      <c r="B42" s="133" t="s">
        <v>604</v>
      </c>
      <c r="C42" s="133" t="s">
        <v>649</v>
      </c>
      <c r="D42" s="274" t="s">
        <v>205</v>
      </c>
      <c r="E42" s="133" t="s">
        <v>500</v>
      </c>
      <c r="F42" s="275" t="s">
        <v>222</v>
      </c>
      <c r="G42" s="133" t="s">
        <v>496</v>
      </c>
      <c r="H42" s="133" t="s">
        <v>173</v>
      </c>
      <c r="I42" s="132" t="s">
        <v>18</v>
      </c>
      <c r="J42" s="132" t="s">
        <v>54</v>
      </c>
      <c r="K42" s="132" t="s">
        <v>53</v>
      </c>
      <c r="L42" s="132" t="s">
        <v>53</v>
      </c>
      <c r="M42" s="132" t="s">
        <v>53</v>
      </c>
      <c r="N42" s="132" t="s">
        <v>53</v>
      </c>
      <c r="O42" s="132" t="s">
        <v>53</v>
      </c>
      <c r="P42" s="132" t="s">
        <v>53</v>
      </c>
      <c r="Q42" s="132" t="s">
        <v>53</v>
      </c>
      <c r="R42" s="132" t="s">
        <v>53</v>
      </c>
      <c r="S42" s="132" t="s">
        <v>54</v>
      </c>
      <c r="T42" s="132" t="s">
        <v>53</v>
      </c>
      <c r="U42" s="132" t="s">
        <v>54</v>
      </c>
      <c r="V42" s="132" t="s">
        <v>53</v>
      </c>
      <c r="W42" s="132" t="s">
        <v>53</v>
      </c>
      <c r="X42" s="132" t="s">
        <v>53</v>
      </c>
      <c r="Y42" s="132" t="s">
        <v>53</v>
      </c>
      <c r="Z42" s="132" t="s">
        <v>53</v>
      </c>
      <c r="AA42" s="132" t="s">
        <v>53</v>
      </c>
      <c r="AB42" s="132" t="s">
        <v>53</v>
      </c>
      <c r="AC42" s="155" t="str">
        <f t="shared" si="0"/>
        <v>1 - Muy Baja</v>
      </c>
      <c r="AD42" s="149">
        <f t="shared" si="1"/>
        <v>0.2</v>
      </c>
      <c r="AE42" s="155" t="str">
        <f t="shared" si="2"/>
        <v>3 - Moderado</v>
      </c>
      <c r="AF42" s="149">
        <f t="shared" si="3"/>
        <v>0.6</v>
      </c>
      <c r="AG42" s="156" t="str">
        <f t="shared" si="102"/>
        <v>MODERADO</v>
      </c>
      <c r="AH42" s="149">
        <f t="shared" si="5"/>
        <v>0.12</v>
      </c>
      <c r="AI42" s="133" t="s">
        <v>648</v>
      </c>
      <c r="AJ42" s="133" t="s">
        <v>601</v>
      </c>
      <c r="AK42" s="133" t="s">
        <v>600</v>
      </c>
      <c r="AL42" s="133" t="s">
        <v>599</v>
      </c>
      <c r="AM42" s="134" t="s">
        <v>35</v>
      </c>
      <c r="AN42" s="164" t="s">
        <v>45</v>
      </c>
      <c r="AO42" s="164" t="s">
        <v>50</v>
      </c>
      <c r="AP42" s="134" t="s">
        <v>52</v>
      </c>
      <c r="AQ42" s="134" t="s">
        <v>35</v>
      </c>
      <c r="AR42" s="164" t="s">
        <v>45</v>
      </c>
      <c r="AS42" s="164" t="s">
        <v>50</v>
      </c>
      <c r="AT42" s="134" t="s">
        <v>52</v>
      </c>
      <c r="AU42" s="134" t="s">
        <v>35</v>
      </c>
      <c r="AV42" s="164" t="s">
        <v>45</v>
      </c>
      <c r="AW42" s="164" t="s">
        <v>50</v>
      </c>
      <c r="AX42" s="134" t="s">
        <v>52</v>
      </c>
      <c r="AY42" s="134" t="s">
        <v>35</v>
      </c>
      <c r="AZ42" s="164" t="s">
        <v>45</v>
      </c>
      <c r="BA42" s="164" t="s">
        <v>50</v>
      </c>
      <c r="BB42" s="134" t="s">
        <v>52</v>
      </c>
      <c r="BC42" s="134"/>
      <c r="BD42" s="164"/>
      <c r="BE42" s="164"/>
      <c r="BF42" s="134"/>
      <c r="BG42" s="134"/>
      <c r="BH42" s="164"/>
      <c r="BI42" s="164"/>
      <c r="BJ42" s="134"/>
      <c r="BK42" s="134"/>
      <c r="BL42" s="164"/>
      <c r="BM42" s="164"/>
      <c r="BN42" s="134"/>
      <c r="BO42" s="134"/>
      <c r="BP42" s="164"/>
      <c r="BQ42" s="164"/>
      <c r="BR42" s="134"/>
      <c r="BS42" s="134"/>
      <c r="BT42" s="164"/>
      <c r="BU42" s="164"/>
      <c r="BV42" s="134"/>
      <c r="BW42" s="134"/>
      <c r="BX42" s="164"/>
      <c r="BY42" s="164"/>
      <c r="BZ42" s="134"/>
      <c r="CA42" s="134"/>
      <c r="CB42" s="164"/>
      <c r="CC42" s="164"/>
      <c r="CD42" s="134"/>
      <c r="CE42" s="134"/>
      <c r="CF42" s="164"/>
      <c r="CG42" s="164"/>
      <c r="CH42" s="134"/>
      <c r="CI42" s="164"/>
      <c r="CJ42" s="164"/>
      <c r="CK42" s="134"/>
      <c r="CL42" s="159" t="str">
        <f t="shared" si="103"/>
        <v>1 - Muy Baja</v>
      </c>
      <c r="CM42" s="165">
        <f t="shared" si="7"/>
        <v>2.5919999999999995E-2</v>
      </c>
      <c r="CN42" s="159" t="str">
        <f t="shared" si="104"/>
        <v>3 - Moderado</v>
      </c>
      <c r="CO42" s="165">
        <f t="shared" si="92"/>
        <v>0.6</v>
      </c>
      <c r="CP42" s="145" t="str">
        <f t="shared" si="105"/>
        <v>MODERADO</v>
      </c>
      <c r="CQ42" s="149">
        <f t="shared" si="93"/>
        <v>1.5551999999999996E-2</v>
      </c>
      <c r="CR42" s="188" t="s">
        <v>226</v>
      </c>
      <c r="CS42" s="145">
        <f t="shared" si="94"/>
        <v>3</v>
      </c>
      <c r="CT42" s="134"/>
      <c r="CU42" s="188" t="s">
        <v>611</v>
      </c>
      <c r="CV42" s="65" t="s">
        <v>1235</v>
      </c>
      <c r="CW42" s="158"/>
      <c r="CX42" s="160">
        <f t="shared" si="10"/>
        <v>3</v>
      </c>
      <c r="CY42" s="161">
        <f t="shared" si="95"/>
        <v>3</v>
      </c>
      <c r="CZ42" s="160" t="str">
        <f t="shared" si="96"/>
        <v>Moderado</v>
      </c>
      <c r="DA42" s="153">
        <f t="shared" si="97"/>
        <v>0.6</v>
      </c>
      <c r="DB42" s="154">
        <f t="shared" si="98"/>
        <v>0.15</v>
      </c>
      <c r="DC42" s="154">
        <f t="shared" si="11"/>
        <v>0.25</v>
      </c>
      <c r="DD42" s="160">
        <f t="shared" si="99"/>
        <v>0.4</v>
      </c>
      <c r="DE42" s="273">
        <f t="shared" si="12"/>
        <v>1</v>
      </c>
      <c r="DF42" s="187">
        <f t="shared" si="13"/>
        <v>0.12</v>
      </c>
      <c r="DG42" s="273">
        <f t="shared" si="100"/>
        <v>3</v>
      </c>
      <c r="DH42" s="273"/>
      <c r="DI42" s="187">
        <f t="shared" si="14"/>
        <v>0.6</v>
      </c>
      <c r="DJ42" s="154">
        <f t="shared" si="15"/>
        <v>0.15</v>
      </c>
      <c r="DK42" s="154">
        <f t="shared" si="16"/>
        <v>0.25</v>
      </c>
      <c r="DL42" s="160">
        <f t="shared" si="17"/>
        <v>0.4</v>
      </c>
      <c r="DM42" s="273">
        <f t="shared" si="18"/>
        <v>1</v>
      </c>
      <c r="DN42" s="187">
        <f t="shared" si="19"/>
        <v>7.1999999999999995E-2</v>
      </c>
      <c r="DO42" s="273">
        <f t="shared" si="20"/>
        <v>3</v>
      </c>
      <c r="DP42" s="187">
        <f t="shared" si="21"/>
        <v>0.6</v>
      </c>
      <c r="DQ42" s="154">
        <f t="shared" si="22"/>
        <v>0.15</v>
      </c>
      <c r="DR42" s="154">
        <f t="shared" si="23"/>
        <v>0.25</v>
      </c>
      <c r="DS42" s="160">
        <f t="shared" si="24"/>
        <v>0.4</v>
      </c>
      <c r="DT42" s="273">
        <f t="shared" si="25"/>
        <v>1</v>
      </c>
      <c r="DU42" s="187">
        <f t="shared" si="26"/>
        <v>4.3199999999999995E-2</v>
      </c>
      <c r="DV42" s="273">
        <f t="shared" si="27"/>
        <v>3</v>
      </c>
      <c r="DW42" s="187">
        <f t="shared" si="28"/>
        <v>0.6</v>
      </c>
      <c r="DX42" s="154">
        <f t="shared" si="29"/>
        <v>0.15</v>
      </c>
      <c r="DY42" s="154">
        <f t="shared" si="30"/>
        <v>0.25</v>
      </c>
      <c r="DZ42" s="160">
        <f t="shared" si="31"/>
        <v>0.4</v>
      </c>
      <c r="EA42" s="273">
        <f t="shared" si="32"/>
        <v>1</v>
      </c>
      <c r="EB42" s="187">
        <f t="shared" si="33"/>
        <v>2.5919999999999995E-2</v>
      </c>
      <c r="EC42" s="273">
        <f t="shared" si="34"/>
        <v>3</v>
      </c>
      <c r="ED42" s="187">
        <f t="shared" si="35"/>
        <v>0.6</v>
      </c>
      <c r="EE42" s="154">
        <f t="shared" si="36"/>
        <v>0</v>
      </c>
      <c r="EF42" s="154">
        <f t="shared" si="37"/>
        <v>0</v>
      </c>
      <c r="EG42" s="160">
        <f t="shared" si="38"/>
        <v>0</v>
      </c>
      <c r="EH42" s="273">
        <f t="shared" si="39"/>
        <v>1</v>
      </c>
      <c r="EI42" s="187">
        <f t="shared" si="40"/>
        <v>2.5919999999999995E-2</v>
      </c>
      <c r="EJ42" s="273">
        <f t="shared" si="41"/>
        <v>3</v>
      </c>
      <c r="EK42" s="187">
        <f t="shared" si="42"/>
        <v>0.6</v>
      </c>
      <c r="EL42" s="154">
        <f t="shared" si="43"/>
        <v>0</v>
      </c>
      <c r="EM42" s="154">
        <f t="shared" si="44"/>
        <v>0</v>
      </c>
      <c r="EN42" s="160">
        <f t="shared" si="45"/>
        <v>0</v>
      </c>
      <c r="EO42" s="273">
        <f t="shared" si="46"/>
        <v>1</v>
      </c>
      <c r="EP42" s="187">
        <f t="shared" si="47"/>
        <v>2.5919999999999995E-2</v>
      </c>
      <c r="EQ42" s="273">
        <f t="shared" si="48"/>
        <v>3</v>
      </c>
      <c r="ER42" s="187">
        <f t="shared" si="49"/>
        <v>0.6</v>
      </c>
      <c r="ES42" s="154">
        <f t="shared" si="50"/>
        <v>0</v>
      </c>
      <c r="ET42" s="154">
        <f t="shared" si="51"/>
        <v>0</v>
      </c>
      <c r="EU42" s="160">
        <f t="shared" si="52"/>
        <v>0</v>
      </c>
      <c r="EV42" s="273">
        <f t="shared" si="53"/>
        <v>1</v>
      </c>
      <c r="EW42" s="187">
        <f t="shared" si="54"/>
        <v>2.5919999999999995E-2</v>
      </c>
      <c r="EX42" s="273">
        <f t="shared" si="55"/>
        <v>3</v>
      </c>
      <c r="EY42" s="187">
        <f t="shared" si="56"/>
        <v>0.6</v>
      </c>
      <c r="EZ42" s="154">
        <f t="shared" si="57"/>
        <v>0</v>
      </c>
      <c r="FA42" s="154">
        <f t="shared" si="58"/>
        <v>0</v>
      </c>
      <c r="FB42" s="160">
        <f t="shared" si="59"/>
        <v>0</v>
      </c>
      <c r="FC42" s="273">
        <f t="shared" si="60"/>
        <v>1</v>
      </c>
      <c r="FD42" s="187">
        <f t="shared" si="61"/>
        <v>2.5919999999999995E-2</v>
      </c>
      <c r="FE42" s="273">
        <f t="shared" si="62"/>
        <v>3</v>
      </c>
      <c r="FF42" s="187">
        <f t="shared" si="63"/>
        <v>0.6</v>
      </c>
      <c r="FG42" s="154">
        <f t="shared" si="64"/>
        <v>0</v>
      </c>
      <c r="FH42" s="154">
        <f t="shared" si="65"/>
        <v>0</v>
      </c>
      <c r="FI42" s="160">
        <f t="shared" si="66"/>
        <v>0</v>
      </c>
      <c r="FJ42" s="273">
        <f t="shared" si="67"/>
        <v>1</v>
      </c>
      <c r="FK42" s="187">
        <f t="shared" si="68"/>
        <v>2.5919999999999995E-2</v>
      </c>
      <c r="FL42" s="273">
        <f t="shared" si="69"/>
        <v>3</v>
      </c>
      <c r="FM42" s="187">
        <f t="shared" si="70"/>
        <v>0.6</v>
      </c>
      <c r="FN42" s="154">
        <f t="shared" si="71"/>
        <v>0</v>
      </c>
      <c r="FO42" s="154">
        <f t="shared" si="72"/>
        <v>0</v>
      </c>
      <c r="FP42" s="160">
        <f t="shared" si="73"/>
        <v>0</v>
      </c>
      <c r="FQ42" s="273">
        <f t="shared" si="74"/>
        <v>1</v>
      </c>
      <c r="FR42" s="187">
        <f t="shared" si="75"/>
        <v>2.5919999999999995E-2</v>
      </c>
      <c r="FS42" s="273">
        <f t="shared" si="76"/>
        <v>3</v>
      </c>
      <c r="FT42" s="187">
        <f t="shared" si="77"/>
        <v>0.6</v>
      </c>
      <c r="FU42" s="154">
        <f t="shared" si="78"/>
        <v>0</v>
      </c>
      <c r="FV42" s="154">
        <f t="shared" si="79"/>
        <v>0</v>
      </c>
      <c r="FW42" s="160">
        <f t="shared" si="80"/>
        <v>0</v>
      </c>
      <c r="FX42" s="273">
        <f t="shared" si="81"/>
        <v>1</v>
      </c>
      <c r="FY42" s="187">
        <f t="shared" si="82"/>
        <v>2.5919999999999995E-2</v>
      </c>
      <c r="FZ42" s="273">
        <f t="shared" si="83"/>
        <v>3</v>
      </c>
      <c r="GA42" s="187">
        <f t="shared" si="84"/>
        <v>0.6</v>
      </c>
      <c r="GB42" s="154">
        <f t="shared" si="85"/>
        <v>0</v>
      </c>
      <c r="GC42" s="154">
        <f t="shared" si="86"/>
        <v>0</v>
      </c>
      <c r="GD42" s="160">
        <f t="shared" si="87"/>
        <v>0</v>
      </c>
      <c r="GE42" s="273">
        <f t="shared" si="88"/>
        <v>1</v>
      </c>
      <c r="GF42" s="187">
        <f t="shared" si="89"/>
        <v>2.5919999999999995E-2</v>
      </c>
      <c r="GG42" s="273">
        <f t="shared" si="90"/>
        <v>3</v>
      </c>
      <c r="GH42" s="187">
        <f t="shared" si="91"/>
        <v>0.6</v>
      </c>
      <c r="GI42" s="187">
        <f t="shared" si="101"/>
        <v>0.6</v>
      </c>
    </row>
    <row r="43" spans="1:191" ht="37.799999999999997" customHeight="1" x14ac:dyDescent="0.2">
      <c r="A43" s="148">
        <v>35</v>
      </c>
      <c r="B43" s="133" t="s">
        <v>604</v>
      </c>
      <c r="C43" s="133" t="s">
        <v>647</v>
      </c>
      <c r="D43" s="274" t="s">
        <v>206</v>
      </c>
      <c r="E43" s="133" t="s">
        <v>204</v>
      </c>
      <c r="F43" s="275" t="s">
        <v>5</v>
      </c>
      <c r="G43" s="133" t="s">
        <v>496</v>
      </c>
      <c r="H43" s="133" t="s">
        <v>173</v>
      </c>
      <c r="I43" s="132" t="s">
        <v>18</v>
      </c>
      <c r="J43" s="132" t="s">
        <v>54</v>
      </c>
      <c r="K43" s="132" t="s">
        <v>53</v>
      </c>
      <c r="L43" s="132" t="s">
        <v>53</v>
      </c>
      <c r="M43" s="132" t="s">
        <v>53</v>
      </c>
      <c r="N43" s="132" t="s">
        <v>53</v>
      </c>
      <c r="O43" s="132" t="s">
        <v>53</v>
      </c>
      <c r="P43" s="132" t="s">
        <v>53</v>
      </c>
      <c r="Q43" s="132" t="s">
        <v>53</v>
      </c>
      <c r="R43" s="132" t="s">
        <v>53</v>
      </c>
      <c r="S43" s="132" t="s">
        <v>54</v>
      </c>
      <c r="T43" s="132" t="s">
        <v>53</v>
      </c>
      <c r="U43" s="132" t="s">
        <v>54</v>
      </c>
      <c r="V43" s="132" t="s">
        <v>53</v>
      </c>
      <c r="W43" s="132" t="s">
        <v>53</v>
      </c>
      <c r="X43" s="132" t="s">
        <v>53</v>
      </c>
      <c r="Y43" s="132" t="s">
        <v>53</v>
      </c>
      <c r="Z43" s="132" t="s">
        <v>53</v>
      </c>
      <c r="AA43" s="132" t="s">
        <v>53</v>
      </c>
      <c r="AB43" s="132" t="s">
        <v>53</v>
      </c>
      <c r="AC43" s="155" t="str">
        <f t="shared" si="0"/>
        <v>1 - Muy Baja</v>
      </c>
      <c r="AD43" s="149">
        <f t="shared" si="1"/>
        <v>0.2</v>
      </c>
      <c r="AE43" s="155" t="str">
        <f t="shared" si="2"/>
        <v>3 - Moderado</v>
      </c>
      <c r="AF43" s="149">
        <f t="shared" si="3"/>
        <v>0.6</v>
      </c>
      <c r="AG43" s="156" t="str">
        <f t="shared" si="102"/>
        <v>MODERADO</v>
      </c>
      <c r="AH43" s="149">
        <f t="shared" si="5"/>
        <v>0.12</v>
      </c>
      <c r="AI43" s="133" t="s">
        <v>646</v>
      </c>
      <c r="AJ43" s="133" t="s">
        <v>601</v>
      </c>
      <c r="AK43" s="133" t="s">
        <v>600</v>
      </c>
      <c r="AL43" s="133" t="s">
        <v>599</v>
      </c>
      <c r="AM43" s="134" t="s">
        <v>35</v>
      </c>
      <c r="AN43" s="164" t="s">
        <v>45</v>
      </c>
      <c r="AO43" s="164" t="s">
        <v>50</v>
      </c>
      <c r="AP43" s="134" t="s">
        <v>52</v>
      </c>
      <c r="AQ43" s="134" t="s">
        <v>35</v>
      </c>
      <c r="AR43" s="164" t="s">
        <v>45</v>
      </c>
      <c r="AS43" s="164" t="s">
        <v>50</v>
      </c>
      <c r="AT43" s="134" t="s">
        <v>52</v>
      </c>
      <c r="AU43" s="134" t="s">
        <v>35</v>
      </c>
      <c r="AV43" s="164" t="s">
        <v>45</v>
      </c>
      <c r="AW43" s="164" t="s">
        <v>50</v>
      </c>
      <c r="AX43" s="134" t="s">
        <v>52</v>
      </c>
      <c r="AY43" s="134" t="s">
        <v>35</v>
      </c>
      <c r="AZ43" s="164" t="s">
        <v>45</v>
      </c>
      <c r="BA43" s="164" t="s">
        <v>50</v>
      </c>
      <c r="BB43" s="134" t="s">
        <v>52</v>
      </c>
      <c r="BC43" s="134"/>
      <c r="BD43" s="164"/>
      <c r="BE43" s="164"/>
      <c r="BF43" s="134"/>
      <c r="BG43" s="134"/>
      <c r="BH43" s="164"/>
      <c r="BI43" s="164"/>
      <c r="BJ43" s="134"/>
      <c r="BK43" s="134"/>
      <c r="BL43" s="164"/>
      <c r="BM43" s="164"/>
      <c r="BN43" s="134"/>
      <c r="BO43" s="134"/>
      <c r="BP43" s="164"/>
      <c r="BQ43" s="164"/>
      <c r="BR43" s="134"/>
      <c r="BS43" s="134"/>
      <c r="BT43" s="164"/>
      <c r="BU43" s="164"/>
      <c r="BV43" s="134"/>
      <c r="BW43" s="134"/>
      <c r="BX43" s="164"/>
      <c r="BY43" s="164"/>
      <c r="BZ43" s="134"/>
      <c r="CA43" s="134"/>
      <c r="CB43" s="164"/>
      <c r="CC43" s="164"/>
      <c r="CD43" s="134"/>
      <c r="CE43" s="134"/>
      <c r="CF43" s="164"/>
      <c r="CG43" s="164"/>
      <c r="CH43" s="134"/>
      <c r="CI43" s="164"/>
      <c r="CJ43" s="164"/>
      <c r="CK43" s="134"/>
      <c r="CL43" s="159" t="str">
        <f t="shared" si="103"/>
        <v>1 - Muy Baja</v>
      </c>
      <c r="CM43" s="165">
        <f t="shared" si="7"/>
        <v>2.5919999999999995E-2</v>
      </c>
      <c r="CN43" s="159" t="str">
        <f t="shared" si="104"/>
        <v>3 - Moderado</v>
      </c>
      <c r="CO43" s="165">
        <f t="shared" si="92"/>
        <v>0.6</v>
      </c>
      <c r="CP43" s="145" t="str">
        <f t="shared" si="105"/>
        <v>MODERADO</v>
      </c>
      <c r="CQ43" s="149">
        <f t="shared" si="93"/>
        <v>1.5551999999999996E-2</v>
      </c>
      <c r="CR43" s="188" t="s">
        <v>456</v>
      </c>
      <c r="CS43" s="145">
        <f t="shared" si="94"/>
        <v>3</v>
      </c>
      <c r="CT43" s="134"/>
      <c r="CU43" s="188" t="s">
        <v>611</v>
      </c>
      <c r="CV43" s="65" t="s">
        <v>1235</v>
      </c>
      <c r="CW43" s="158"/>
      <c r="CX43" s="160">
        <f t="shared" si="10"/>
        <v>3</v>
      </c>
      <c r="CY43" s="161">
        <f t="shared" si="95"/>
        <v>3</v>
      </c>
      <c r="CZ43" s="160" t="str">
        <f t="shared" si="96"/>
        <v>Moderado</v>
      </c>
      <c r="DA43" s="153">
        <f t="shared" si="97"/>
        <v>0.6</v>
      </c>
      <c r="DB43" s="154">
        <f t="shared" si="98"/>
        <v>0.15</v>
      </c>
      <c r="DC43" s="154">
        <f t="shared" si="11"/>
        <v>0.25</v>
      </c>
      <c r="DD43" s="160">
        <f t="shared" si="99"/>
        <v>0.4</v>
      </c>
      <c r="DE43" s="273">
        <f t="shared" si="12"/>
        <v>1</v>
      </c>
      <c r="DF43" s="187">
        <f t="shared" si="13"/>
        <v>0.12</v>
      </c>
      <c r="DG43" s="273">
        <f t="shared" si="100"/>
        <v>3</v>
      </c>
      <c r="DH43" s="273"/>
      <c r="DI43" s="187">
        <f t="shared" si="14"/>
        <v>0.6</v>
      </c>
      <c r="DJ43" s="154">
        <f t="shared" si="15"/>
        <v>0.15</v>
      </c>
      <c r="DK43" s="154">
        <f t="shared" si="16"/>
        <v>0.25</v>
      </c>
      <c r="DL43" s="160">
        <f t="shared" si="17"/>
        <v>0.4</v>
      </c>
      <c r="DM43" s="273">
        <f t="shared" si="18"/>
        <v>1</v>
      </c>
      <c r="DN43" s="187">
        <f t="shared" si="19"/>
        <v>7.1999999999999995E-2</v>
      </c>
      <c r="DO43" s="273">
        <f t="shared" si="20"/>
        <v>3</v>
      </c>
      <c r="DP43" s="187">
        <f t="shared" si="21"/>
        <v>0.6</v>
      </c>
      <c r="DQ43" s="154">
        <f t="shared" si="22"/>
        <v>0.15</v>
      </c>
      <c r="DR43" s="154">
        <f t="shared" si="23"/>
        <v>0.25</v>
      </c>
      <c r="DS43" s="160">
        <f t="shared" si="24"/>
        <v>0.4</v>
      </c>
      <c r="DT43" s="273">
        <f t="shared" si="25"/>
        <v>1</v>
      </c>
      <c r="DU43" s="187">
        <f t="shared" si="26"/>
        <v>4.3199999999999995E-2</v>
      </c>
      <c r="DV43" s="273">
        <f t="shared" si="27"/>
        <v>3</v>
      </c>
      <c r="DW43" s="187">
        <f t="shared" si="28"/>
        <v>0.6</v>
      </c>
      <c r="DX43" s="154">
        <f t="shared" si="29"/>
        <v>0.15</v>
      </c>
      <c r="DY43" s="154">
        <f t="shared" si="30"/>
        <v>0.25</v>
      </c>
      <c r="DZ43" s="160">
        <f t="shared" si="31"/>
        <v>0.4</v>
      </c>
      <c r="EA43" s="273">
        <f t="shared" si="32"/>
        <v>1</v>
      </c>
      <c r="EB43" s="187">
        <f t="shared" si="33"/>
        <v>2.5919999999999995E-2</v>
      </c>
      <c r="EC43" s="273">
        <f t="shared" si="34"/>
        <v>3</v>
      </c>
      <c r="ED43" s="187">
        <f t="shared" si="35"/>
        <v>0.6</v>
      </c>
      <c r="EE43" s="154">
        <f t="shared" si="36"/>
        <v>0</v>
      </c>
      <c r="EF43" s="154">
        <f t="shared" si="37"/>
        <v>0</v>
      </c>
      <c r="EG43" s="160">
        <f t="shared" si="38"/>
        <v>0</v>
      </c>
      <c r="EH43" s="273">
        <f t="shared" si="39"/>
        <v>1</v>
      </c>
      <c r="EI43" s="187">
        <f t="shared" si="40"/>
        <v>2.5919999999999995E-2</v>
      </c>
      <c r="EJ43" s="273">
        <f t="shared" si="41"/>
        <v>3</v>
      </c>
      <c r="EK43" s="187">
        <f t="shared" si="42"/>
        <v>0.6</v>
      </c>
      <c r="EL43" s="154">
        <f t="shared" si="43"/>
        <v>0</v>
      </c>
      <c r="EM43" s="154">
        <f t="shared" si="44"/>
        <v>0</v>
      </c>
      <c r="EN43" s="160">
        <f t="shared" si="45"/>
        <v>0</v>
      </c>
      <c r="EO43" s="273">
        <f t="shared" si="46"/>
        <v>1</v>
      </c>
      <c r="EP43" s="187">
        <f t="shared" si="47"/>
        <v>2.5919999999999995E-2</v>
      </c>
      <c r="EQ43" s="273">
        <f t="shared" si="48"/>
        <v>3</v>
      </c>
      <c r="ER43" s="187">
        <f t="shared" si="49"/>
        <v>0.6</v>
      </c>
      <c r="ES43" s="154">
        <f t="shared" si="50"/>
        <v>0</v>
      </c>
      <c r="ET43" s="154">
        <f t="shared" si="51"/>
        <v>0</v>
      </c>
      <c r="EU43" s="160">
        <f t="shared" si="52"/>
        <v>0</v>
      </c>
      <c r="EV43" s="273">
        <f t="shared" si="53"/>
        <v>1</v>
      </c>
      <c r="EW43" s="187">
        <f t="shared" si="54"/>
        <v>2.5919999999999995E-2</v>
      </c>
      <c r="EX43" s="273">
        <f t="shared" si="55"/>
        <v>3</v>
      </c>
      <c r="EY43" s="187">
        <f t="shared" si="56"/>
        <v>0.6</v>
      </c>
      <c r="EZ43" s="154">
        <f t="shared" si="57"/>
        <v>0</v>
      </c>
      <c r="FA43" s="154">
        <f t="shared" si="58"/>
        <v>0</v>
      </c>
      <c r="FB43" s="160">
        <f t="shared" si="59"/>
        <v>0</v>
      </c>
      <c r="FC43" s="273">
        <f t="shared" si="60"/>
        <v>1</v>
      </c>
      <c r="FD43" s="187">
        <f t="shared" si="61"/>
        <v>2.5919999999999995E-2</v>
      </c>
      <c r="FE43" s="273">
        <f t="shared" si="62"/>
        <v>3</v>
      </c>
      <c r="FF43" s="187">
        <f t="shared" si="63"/>
        <v>0.6</v>
      </c>
      <c r="FG43" s="154">
        <f t="shared" si="64"/>
        <v>0</v>
      </c>
      <c r="FH43" s="154">
        <f t="shared" si="65"/>
        <v>0</v>
      </c>
      <c r="FI43" s="160">
        <f t="shared" si="66"/>
        <v>0</v>
      </c>
      <c r="FJ43" s="273">
        <f t="shared" si="67"/>
        <v>1</v>
      </c>
      <c r="FK43" s="187">
        <f t="shared" si="68"/>
        <v>2.5919999999999995E-2</v>
      </c>
      <c r="FL43" s="273">
        <f t="shared" si="69"/>
        <v>3</v>
      </c>
      <c r="FM43" s="187">
        <f t="shared" si="70"/>
        <v>0.6</v>
      </c>
      <c r="FN43" s="154">
        <f t="shared" si="71"/>
        <v>0</v>
      </c>
      <c r="FO43" s="154">
        <f t="shared" si="72"/>
        <v>0</v>
      </c>
      <c r="FP43" s="160">
        <f t="shared" si="73"/>
        <v>0</v>
      </c>
      <c r="FQ43" s="273">
        <f t="shared" si="74"/>
        <v>1</v>
      </c>
      <c r="FR43" s="187">
        <f t="shared" si="75"/>
        <v>2.5919999999999995E-2</v>
      </c>
      <c r="FS43" s="273">
        <f t="shared" si="76"/>
        <v>3</v>
      </c>
      <c r="FT43" s="187">
        <f t="shared" si="77"/>
        <v>0.6</v>
      </c>
      <c r="FU43" s="154">
        <f t="shared" si="78"/>
        <v>0</v>
      </c>
      <c r="FV43" s="154">
        <f t="shared" si="79"/>
        <v>0</v>
      </c>
      <c r="FW43" s="160">
        <f t="shared" si="80"/>
        <v>0</v>
      </c>
      <c r="FX43" s="273">
        <f t="shared" si="81"/>
        <v>1</v>
      </c>
      <c r="FY43" s="187">
        <f t="shared" si="82"/>
        <v>2.5919999999999995E-2</v>
      </c>
      <c r="FZ43" s="273">
        <f t="shared" si="83"/>
        <v>3</v>
      </c>
      <c r="GA43" s="187">
        <f t="shared" si="84"/>
        <v>0.6</v>
      </c>
      <c r="GB43" s="154">
        <f t="shared" si="85"/>
        <v>0</v>
      </c>
      <c r="GC43" s="154">
        <f t="shared" si="86"/>
        <v>0</v>
      </c>
      <c r="GD43" s="160">
        <f t="shared" si="87"/>
        <v>0</v>
      </c>
      <c r="GE43" s="273">
        <f t="shared" si="88"/>
        <v>1</v>
      </c>
      <c r="GF43" s="187">
        <f t="shared" si="89"/>
        <v>2.5919999999999995E-2</v>
      </c>
      <c r="GG43" s="273">
        <f t="shared" si="90"/>
        <v>3</v>
      </c>
      <c r="GH43" s="187">
        <f t="shared" si="91"/>
        <v>0.6</v>
      </c>
      <c r="GI43" s="187">
        <f t="shared" si="101"/>
        <v>0.6</v>
      </c>
    </row>
    <row r="44" spans="1:191" ht="37.799999999999997" customHeight="1" x14ac:dyDescent="0.2">
      <c r="A44" s="148">
        <v>36</v>
      </c>
      <c r="B44" s="133" t="s">
        <v>604</v>
      </c>
      <c r="C44" s="133" t="s">
        <v>645</v>
      </c>
      <c r="D44" s="274" t="s">
        <v>205</v>
      </c>
      <c r="E44" s="133" t="s">
        <v>500</v>
      </c>
      <c r="F44" s="275" t="s">
        <v>2</v>
      </c>
      <c r="G44" s="133" t="s">
        <v>496</v>
      </c>
      <c r="H44" s="133" t="s">
        <v>173</v>
      </c>
      <c r="I44" s="132" t="s">
        <v>22</v>
      </c>
      <c r="J44" s="132" t="s">
        <v>54</v>
      </c>
      <c r="K44" s="132" t="s">
        <v>53</v>
      </c>
      <c r="L44" s="132" t="s">
        <v>53</v>
      </c>
      <c r="M44" s="132" t="s">
        <v>53</v>
      </c>
      <c r="N44" s="132" t="s">
        <v>53</v>
      </c>
      <c r="O44" s="132" t="s">
        <v>53</v>
      </c>
      <c r="P44" s="132" t="s">
        <v>53</v>
      </c>
      <c r="Q44" s="132" t="s">
        <v>53</v>
      </c>
      <c r="R44" s="132" t="s">
        <v>53</v>
      </c>
      <c r="S44" s="132" t="s">
        <v>54</v>
      </c>
      <c r="T44" s="132" t="s">
        <v>53</v>
      </c>
      <c r="U44" s="132" t="s">
        <v>54</v>
      </c>
      <c r="V44" s="132" t="s">
        <v>53</v>
      </c>
      <c r="W44" s="132" t="s">
        <v>53</v>
      </c>
      <c r="X44" s="132" t="s">
        <v>53</v>
      </c>
      <c r="Y44" s="132" t="s">
        <v>53</v>
      </c>
      <c r="Z44" s="132" t="s">
        <v>53</v>
      </c>
      <c r="AA44" s="132" t="s">
        <v>53</v>
      </c>
      <c r="AB44" s="132" t="s">
        <v>53</v>
      </c>
      <c r="AC44" s="155" t="str">
        <f t="shared" si="0"/>
        <v>3 - Media</v>
      </c>
      <c r="AD44" s="149">
        <f t="shared" si="1"/>
        <v>0.6</v>
      </c>
      <c r="AE44" s="155" t="str">
        <f t="shared" si="2"/>
        <v>3 - Moderado</v>
      </c>
      <c r="AF44" s="149">
        <f t="shared" si="3"/>
        <v>0.6</v>
      </c>
      <c r="AG44" s="156" t="str">
        <f t="shared" si="102"/>
        <v>ALTO</v>
      </c>
      <c r="AH44" s="149">
        <f t="shared" si="5"/>
        <v>0.36</v>
      </c>
      <c r="AI44" s="133" t="s">
        <v>644</v>
      </c>
      <c r="AJ44" s="133" t="s">
        <v>601</v>
      </c>
      <c r="AK44" s="133" t="s">
        <v>600</v>
      </c>
      <c r="AL44" s="133" t="s">
        <v>599</v>
      </c>
      <c r="AM44" s="134" t="s">
        <v>35</v>
      </c>
      <c r="AN44" s="164" t="s">
        <v>45</v>
      </c>
      <c r="AO44" s="164" t="s">
        <v>50</v>
      </c>
      <c r="AP44" s="134" t="s">
        <v>52</v>
      </c>
      <c r="AQ44" s="134" t="s">
        <v>35</v>
      </c>
      <c r="AR44" s="164" t="s">
        <v>45</v>
      </c>
      <c r="AS44" s="164" t="s">
        <v>50</v>
      </c>
      <c r="AT44" s="134" t="s">
        <v>52</v>
      </c>
      <c r="AU44" s="134" t="s">
        <v>35</v>
      </c>
      <c r="AV44" s="164" t="s">
        <v>45</v>
      </c>
      <c r="AW44" s="164" t="s">
        <v>50</v>
      </c>
      <c r="AX44" s="134" t="s">
        <v>52</v>
      </c>
      <c r="AY44" s="134" t="s">
        <v>35</v>
      </c>
      <c r="AZ44" s="164" t="s">
        <v>45</v>
      </c>
      <c r="BA44" s="164" t="s">
        <v>50</v>
      </c>
      <c r="BB44" s="134" t="s">
        <v>52</v>
      </c>
      <c r="BC44" s="134"/>
      <c r="BD44" s="164"/>
      <c r="BE44" s="164"/>
      <c r="BF44" s="134"/>
      <c r="BG44" s="134"/>
      <c r="BH44" s="164"/>
      <c r="BI44" s="164"/>
      <c r="BJ44" s="134"/>
      <c r="BK44" s="134"/>
      <c r="BL44" s="164"/>
      <c r="BM44" s="164"/>
      <c r="BN44" s="134"/>
      <c r="BO44" s="134"/>
      <c r="BP44" s="164"/>
      <c r="BQ44" s="164"/>
      <c r="BR44" s="134"/>
      <c r="BS44" s="134"/>
      <c r="BT44" s="164"/>
      <c r="BU44" s="164"/>
      <c r="BV44" s="134"/>
      <c r="BW44" s="134"/>
      <c r="BX44" s="164"/>
      <c r="BY44" s="164"/>
      <c r="BZ44" s="134"/>
      <c r="CA44" s="134"/>
      <c r="CB44" s="164"/>
      <c r="CC44" s="164"/>
      <c r="CD44" s="134"/>
      <c r="CE44" s="134"/>
      <c r="CF44" s="164"/>
      <c r="CG44" s="164"/>
      <c r="CH44" s="134"/>
      <c r="CI44" s="164"/>
      <c r="CJ44" s="164"/>
      <c r="CK44" s="134"/>
      <c r="CL44" s="159" t="str">
        <f t="shared" si="103"/>
        <v>1 - Muy Baja</v>
      </c>
      <c r="CM44" s="165">
        <f t="shared" si="7"/>
        <v>7.7759999999999996E-2</v>
      </c>
      <c r="CN44" s="159" t="str">
        <f t="shared" si="104"/>
        <v>3 - Moderado</v>
      </c>
      <c r="CO44" s="165">
        <f t="shared" si="92"/>
        <v>0.6</v>
      </c>
      <c r="CP44" s="145" t="str">
        <f t="shared" si="105"/>
        <v>MODERADO</v>
      </c>
      <c r="CQ44" s="149">
        <f t="shared" si="93"/>
        <v>4.6655999999999996E-2</v>
      </c>
      <c r="CR44" s="188" t="s">
        <v>226</v>
      </c>
      <c r="CS44" s="145">
        <f t="shared" si="94"/>
        <v>3</v>
      </c>
      <c r="CT44" s="134"/>
      <c r="CU44" s="188" t="s">
        <v>611</v>
      </c>
      <c r="CV44" s="65" t="s">
        <v>1235</v>
      </c>
      <c r="CW44" s="158"/>
      <c r="CX44" s="160">
        <f t="shared" si="10"/>
        <v>3</v>
      </c>
      <c r="CY44" s="161">
        <f t="shared" si="95"/>
        <v>3</v>
      </c>
      <c r="CZ44" s="160" t="str">
        <f t="shared" si="96"/>
        <v>Moderado</v>
      </c>
      <c r="DA44" s="153">
        <f t="shared" si="97"/>
        <v>0.6</v>
      </c>
      <c r="DB44" s="154">
        <f t="shared" si="98"/>
        <v>0.15</v>
      </c>
      <c r="DC44" s="154">
        <f t="shared" si="11"/>
        <v>0.25</v>
      </c>
      <c r="DD44" s="160">
        <f t="shared" si="99"/>
        <v>0.4</v>
      </c>
      <c r="DE44" s="273">
        <f t="shared" si="12"/>
        <v>2</v>
      </c>
      <c r="DF44" s="187">
        <f t="shared" si="13"/>
        <v>0.36</v>
      </c>
      <c r="DG44" s="273">
        <f t="shared" si="100"/>
        <v>3</v>
      </c>
      <c r="DH44" s="273"/>
      <c r="DI44" s="187">
        <f t="shared" si="14"/>
        <v>0.6</v>
      </c>
      <c r="DJ44" s="154">
        <f t="shared" si="15"/>
        <v>0.15</v>
      </c>
      <c r="DK44" s="154">
        <f t="shared" si="16"/>
        <v>0.25</v>
      </c>
      <c r="DL44" s="160">
        <f t="shared" si="17"/>
        <v>0.4</v>
      </c>
      <c r="DM44" s="273">
        <f t="shared" si="18"/>
        <v>2</v>
      </c>
      <c r="DN44" s="187">
        <f t="shared" si="19"/>
        <v>0.216</v>
      </c>
      <c r="DO44" s="273">
        <f t="shared" si="20"/>
        <v>3</v>
      </c>
      <c r="DP44" s="187">
        <f t="shared" si="21"/>
        <v>0.6</v>
      </c>
      <c r="DQ44" s="154">
        <f t="shared" si="22"/>
        <v>0.15</v>
      </c>
      <c r="DR44" s="154">
        <f t="shared" si="23"/>
        <v>0.25</v>
      </c>
      <c r="DS44" s="160">
        <f t="shared" si="24"/>
        <v>0.4</v>
      </c>
      <c r="DT44" s="273">
        <f t="shared" si="25"/>
        <v>1</v>
      </c>
      <c r="DU44" s="187">
        <f t="shared" si="26"/>
        <v>0.12959999999999999</v>
      </c>
      <c r="DV44" s="273">
        <f t="shared" si="27"/>
        <v>3</v>
      </c>
      <c r="DW44" s="187">
        <f t="shared" si="28"/>
        <v>0.6</v>
      </c>
      <c r="DX44" s="154">
        <f t="shared" si="29"/>
        <v>0.15</v>
      </c>
      <c r="DY44" s="154">
        <f t="shared" si="30"/>
        <v>0.25</v>
      </c>
      <c r="DZ44" s="160">
        <f t="shared" si="31"/>
        <v>0.4</v>
      </c>
      <c r="EA44" s="273">
        <f t="shared" si="32"/>
        <v>1</v>
      </c>
      <c r="EB44" s="187">
        <f t="shared" si="33"/>
        <v>7.7759999999999996E-2</v>
      </c>
      <c r="EC44" s="273">
        <f t="shared" si="34"/>
        <v>3</v>
      </c>
      <c r="ED44" s="187">
        <f t="shared" si="35"/>
        <v>0.6</v>
      </c>
      <c r="EE44" s="154">
        <f t="shared" si="36"/>
        <v>0</v>
      </c>
      <c r="EF44" s="154">
        <f t="shared" si="37"/>
        <v>0</v>
      </c>
      <c r="EG44" s="160">
        <f t="shared" si="38"/>
        <v>0</v>
      </c>
      <c r="EH44" s="273">
        <f t="shared" si="39"/>
        <v>1</v>
      </c>
      <c r="EI44" s="187">
        <f t="shared" si="40"/>
        <v>7.7759999999999996E-2</v>
      </c>
      <c r="EJ44" s="273">
        <f t="shared" si="41"/>
        <v>3</v>
      </c>
      <c r="EK44" s="187">
        <f t="shared" si="42"/>
        <v>0.6</v>
      </c>
      <c r="EL44" s="154">
        <f t="shared" si="43"/>
        <v>0</v>
      </c>
      <c r="EM44" s="154">
        <f t="shared" si="44"/>
        <v>0</v>
      </c>
      <c r="EN44" s="160">
        <f t="shared" si="45"/>
        <v>0</v>
      </c>
      <c r="EO44" s="273">
        <f t="shared" si="46"/>
        <v>1</v>
      </c>
      <c r="EP44" s="187">
        <f t="shared" si="47"/>
        <v>7.7759999999999996E-2</v>
      </c>
      <c r="EQ44" s="273">
        <f t="shared" si="48"/>
        <v>3</v>
      </c>
      <c r="ER44" s="187">
        <f t="shared" si="49"/>
        <v>0.6</v>
      </c>
      <c r="ES44" s="154">
        <f t="shared" si="50"/>
        <v>0</v>
      </c>
      <c r="ET44" s="154">
        <f t="shared" si="51"/>
        <v>0</v>
      </c>
      <c r="EU44" s="160">
        <f t="shared" si="52"/>
        <v>0</v>
      </c>
      <c r="EV44" s="273">
        <f t="shared" si="53"/>
        <v>1</v>
      </c>
      <c r="EW44" s="187">
        <f t="shared" si="54"/>
        <v>7.7759999999999996E-2</v>
      </c>
      <c r="EX44" s="273">
        <f t="shared" si="55"/>
        <v>3</v>
      </c>
      <c r="EY44" s="187">
        <f t="shared" si="56"/>
        <v>0.6</v>
      </c>
      <c r="EZ44" s="154">
        <f t="shared" si="57"/>
        <v>0</v>
      </c>
      <c r="FA44" s="154">
        <f t="shared" si="58"/>
        <v>0</v>
      </c>
      <c r="FB44" s="160">
        <f t="shared" si="59"/>
        <v>0</v>
      </c>
      <c r="FC44" s="273">
        <f t="shared" si="60"/>
        <v>1</v>
      </c>
      <c r="FD44" s="187">
        <f t="shared" si="61"/>
        <v>7.7759999999999996E-2</v>
      </c>
      <c r="FE44" s="273">
        <f t="shared" si="62"/>
        <v>3</v>
      </c>
      <c r="FF44" s="187">
        <f t="shared" si="63"/>
        <v>0.6</v>
      </c>
      <c r="FG44" s="154">
        <f t="shared" si="64"/>
        <v>0</v>
      </c>
      <c r="FH44" s="154">
        <f t="shared" si="65"/>
        <v>0</v>
      </c>
      <c r="FI44" s="160">
        <f t="shared" si="66"/>
        <v>0</v>
      </c>
      <c r="FJ44" s="273">
        <f t="shared" si="67"/>
        <v>1</v>
      </c>
      <c r="FK44" s="187">
        <f t="shared" si="68"/>
        <v>7.7759999999999996E-2</v>
      </c>
      <c r="FL44" s="273">
        <f t="shared" si="69"/>
        <v>3</v>
      </c>
      <c r="FM44" s="187">
        <f t="shared" si="70"/>
        <v>0.6</v>
      </c>
      <c r="FN44" s="154">
        <f t="shared" si="71"/>
        <v>0</v>
      </c>
      <c r="FO44" s="154">
        <f t="shared" si="72"/>
        <v>0</v>
      </c>
      <c r="FP44" s="160">
        <f t="shared" si="73"/>
        <v>0</v>
      </c>
      <c r="FQ44" s="273">
        <f t="shared" si="74"/>
        <v>1</v>
      </c>
      <c r="FR44" s="187">
        <f t="shared" si="75"/>
        <v>7.7759999999999996E-2</v>
      </c>
      <c r="FS44" s="273">
        <f t="shared" si="76"/>
        <v>3</v>
      </c>
      <c r="FT44" s="187">
        <f t="shared" si="77"/>
        <v>0.6</v>
      </c>
      <c r="FU44" s="154">
        <f t="shared" si="78"/>
        <v>0</v>
      </c>
      <c r="FV44" s="154">
        <f t="shared" si="79"/>
        <v>0</v>
      </c>
      <c r="FW44" s="160">
        <f t="shared" si="80"/>
        <v>0</v>
      </c>
      <c r="FX44" s="273">
        <f t="shared" si="81"/>
        <v>1</v>
      </c>
      <c r="FY44" s="187">
        <f t="shared" si="82"/>
        <v>7.7759999999999996E-2</v>
      </c>
      <c r="FZ44" s="273">
        <f t="shared" si="83"/>
        <v>3</v>
      </c>
      <c r="GA44" s="187">
        <f t="shared" si="84"/>
        <v>0.6</v>
      </c>
      <c r="GB44" s="154">
        <f t="shared" si="85"/>
        <v>0</v>
      </c>
      <c r="GC44" s="154">
        <f t="shared" si="86"/>
        <v>0</v>
      </c>
      <c r="GD44" s="160">
        <f t="shared" si="87"/>
        <v>0</v>
      </c>
      <c r="GE44" s="273">
        <f t="shared" si="88"/>
        <v>1</v>
      </c>
      <c r="GF44" s="187">
        <f t="shared" si="89"/>
        <v>7.7759999999999996E-2</v>
      </c>
      <c r="GG44" s="273">
        <f t="shared" si="90"/>
        <v>3</v>
      </c>
      <c r="GH44" s="187">
        <f t="shared" si="91"/>
        <v>0.6</v>
      </c>
      <c r="GI44" s="187">
        <f t="shared" si="101"/>
        <v>0.6</v>
      </c>
    </row>
    <row r="45" spans="1:191" ht="37.799999999999997" customHeight="1" x14ac:dyDescent="0.2">
      <c r="A45" s="148">
        <v>37</v>
      </c>
      <c r="B45" s="133" t="s">
        <v>604</v>
      </c>
      <c r="C45" s="133" t="s">
        <v>643</v>
      </c>
      <c r="D45" s="274" t="s">
        <v>206</v>
      </c>
      <c r="E45" s="133" t="s">
        <v>204</v>
      </c>
      <c r="F45" s="275" t="s">
        <v>5</v>
      </c>
      <c r="G45" s="133" t="s">
        <v>496</v>
      </c>
      <c r="H45" s="133" t="s">
        <v>173</v>
      </c>
      <c r="I45" s="132" t="s">
        <v>22</v>
      </c>
      <c r="J45" s="132" t="s">
        <v>54</v>
      </c>
      <c r="K45" s="132" t="s">
        <v>53</v>
      </c>
      <c r="L45" s="132" t="s">
        <v>53</v>
      </c>
      <c r="M45" s="132" t="s">
        <v>53</v>
      </c>
      <c r="N45" s="132" t="s">
        <v>53</v>
      </c>
      <c r="O45" s="132" t="s">
        <v>53</v>
      </c>
      <c r="P45" s="132" t="s">
        <v>53</v>
      </c>
      <c r="Q45" s="132" t="s">
        <v>53</v>
      </c>
      <c r="R45" s="132" t="s">
        <v>53</v>
      </c>
      <c r="S45" s="132" t="s">
        <v>54</v>
      </c>
      <c r="T45" s="132" t="s">
        <v>53</v>
      </c>
      <c r="U45" s="132" t="s">
        <v>54</v>
      </c>
      <c r="V45" s="132" t="s">
        <v>53</v>
      </c>
      <c r="W45" s="132" t="s">
        <v>53</v>
      </c>
      <c r="X45" s="132" t="s">
        <v>53</v>
      </c>
      <c r="Y45" s="132" t="s">
        <v>53</v>
      </c>
      <c r="Z45" s="132" t="s">
        <v>53</v>
      </c>
      <c r="AA45" s="132" t="s">
        <v>53</v>
      </c>
      <c r="AB45" s="132" t="s">
        <v>53</v>
      </c>
      <c r="AC45" s="155" t="str">
        <f t="shared" si="0"/>
        <v>3 - Media</v>
      </c>
      <c r="AD45" s="149">
        <f t="shared" si="1"/>
        <v>0.6</v>
      </c>
      <c r="AE45" s="155" t="str">
        <f t="shared" si="2"/>
        <v>3 - Moderado</v>
      </c>
      <c r="AF45" s="149">
        <f t="shared" si="3"/>
        <v>0.6</v>
      </c>
      <c r="AG45" s="156" t="str">
        <f t="shared" si="102"/>
        <v>ALTO</v>
      </c>
      <c r="AH45" s="149">
        <f t="shared" si="5"/>
        <v>0.36</v>
      </c>
      <c r="AI45" s="133" t="s">
        <v>642</v>
      </c>
      <c r="AJ45" s="133" t="s">
        <v>601</v>
      </c>
      <c r="AK45" s="133" t="s">
        <v>621</v>
      </c>
      <c r="AL45" s="133" t="s">
        <v>620</v>
      </c>
      <c r="AM45" s="134" t="s">
        <v>35</v>
      </c>
      <c r="AN45" s="164" t="s">
        <v>45</v>
      </c>
      <c r="AO45" s="164" t="s">
        <v>50</v>
      </c>
      <c r="AP45" s="134" t="s">
        <v>52</v>
      </c>
      <c r="AQ45" s="134" t="s">
        <v>35</v>
      </c>
      <c r="AR45" s="164" t="s">
        <v>45</v>
      </c>
      <c r="AS45" s="164" t="s">
        <v>50</v>
      </c>
      <c r="AT45" s="134" t="s">
        <v>52</v>
      </c>
      <c r="AU45" s="134" t="s">
        <v>35</v>
      </c>
      <c r="AV45" s="164" t="s">
        <v>45</v>
      </c>
      <c r="AW45" s="164" t="s">
        <v>50</v>
      </c>
      <c r="AX45" s="134" t="s">
        <v>52</v>
      </c>
      <c r="AY45" s="134"/>
      <c r="AZ45" s="164"/>
      <c r="BA45" s="164"/>
      <c r="BB45" s="134"/>
      <c r="BC45" s="134"/>
      <c r="BD45" s="164"/>
      <c r="BE45" s="164"/>
      <c r="BF45" s="134"/>
      <c r="BG45" s="134"/>
      <c r="BH45" s="164"/>
      <c r="BI45" s="164"/>
      <c r="BJ45" s="134"/>
      <c r="BK45" s="134"/>
      <c r="BL45" s="164"/>
      <c r="BM45" s="164"/>
      <c r="BN45" s="134"/>
      <c r="BO45" s="134"/>
      <c r="BP45" s="164"/>
      <c r="BQ45" s="164"/>
      <c r="BR45" s="134"/>
      <c r="BS45" s="134"/>
      <c r="BT45" s="164"/>
      <c r="BU45" s="164"/>
      <c r="BV45" s="134"/>
      <c r="BW45" s="134"/>
      <c r="BX45" s="164"/>
      <c r="BY45" s="164"/>
      <c r="BZ45" s="134"/>
      <c r="CA45" s="134"/>
      <c r="CB45" s="164"/>
      <c r="CC45" s="164"/>
      <c r="CD45" s="134"/>
      <c r="CE45" s="134"/>
      <c r="CF45" s="164"/>
      <c r="CG45" s="164"/>
      <c r="CH45" s="134"/>
      <c r="CI45" s="164"/>
      <c r="CJ45" s="164"/>
      <c r="CK45" s="134"/>
      <c r="CL45" s="159" t="str">
        <f t="shared" si="103"/>
        <v>1 - Muy Baja</v>
      </c>
      <c r="CM45" s="165">
        <f t="shared" si="7"/>
        <v>0.12959999999999999</v>
      </c>
      <c r="CN45" s="159" t="str">
        <f t="shared" si="104"/>
        <v>3 - Moderado</v>
      </c>
      <c r="CO45" s="165">
        <f t="shared" si="92"/>
        <v>0.6</v>
      </c>
      <c r="CP45" s="145" t="str">
        <f t="shared" si="105"/>
        <v>MODERADO</v>
      </c>
      <c r="CQ45" s="149">
        <f t="shared" si="93"/>
        <v>7.7759999999999996E-2</v>
      </c>
      <c r="CR45" s="188" t="s">
        <v>456</v>
      </c>
      <c r="CS45" s="145">
        <f t="shared" si="94"/>
        <v>3</v>
      </c>
      <c r="CT45" s="134"/>
      <c r="CU45" s="188" t="s">
        <v>611</v>
      </c>
      <c r="CV45" s="65" t="s">
        <v>1235</v>
      </c>
      <c r="CW45" s="158"/>
      <c r="CX45" s="160">
        <f t="shared" si="10"/>
        <v>3</v>
      </c>
      <c r="CY45" s="161">
        <f t="shared" si="95"/>
        <v>3</v>
      </c>
      <c r="CZ45" s="160" t="str">
        <f t="shared" si="96"/>
        <v>Moderado</v>
      </c>
      <c r="DA45" s="153">
        <f t="shared" si="97"/>
        <v>0.6</v>
      </c>
      <c r="DB45" s="154">
        <f t="shared" si="98"/>
        <v>0.15</v>
      </c>
      <c r="DC45" s="154">
        <f t="shared" si="11"/>
        <v>0.25</v>
      </c>
      <c r="DD45" s="160">
        <f t="shared" si="99"/>
        <v>0.4</v>
      </c>
      <c r="DE45" s="273">
        <f t="shared" si="12"/>
        <v>2</v>
      </c>
      <c r="DF45" s="187">
        <f t="shared" si="13"/>
        <v>0.36</v>
      </c>
      <c r="DG45" s="273">
        <f t="shared" si="100"/>
        <v>3</v>
      </c>
      <c r="DH45" s="273"/>
      <c r="DI45" s="187">
        <f t="shared" si="14"/>
        <v>0.6</v>
      </c>
      <c r="DJ45" s="154">
        <f t="shared" si="15"/>
        <v>0.15</v>
      </c>
      <c r="DK45" s="154">
        <f t="shared" si="16"/>
        <v>0.25</v>
      </c>
      <c r="DL45" s="160">
        <f t="shared" si="17"/>
        <v>0.4</v>
      </c>
      <c r="DM45" s="273">
        <f t="shared" si="18"/>
        <v>2</v>
      </c>
      <c r="DN45" s="187">
        <f t="shared" si="19"/>
        <v>0.216</v>
      </c>
      <c r="DO45" s="273">
        <f t="shared" si="20"/>
        <v>3</v>
      </c>
      <c r="DP45" s="187">
        <f t="shared" si="21"/>
        <v>0.6</v>
      </c>
      <c r="DQ45" s="154">
        <f t="shared" si="22"/>
        <v>0.15</v>
      </c>
      <c r="DR45" s="154">
        <f t="shared" si="23"/>
        <v>0.25</v>
      </c>
      <c r="DS45" s="160">
        <f t="shared" si="24"/>
        <v>0.4</v>
      </c>
      <c r="DT45" s="273">
        <f t="shared" si="25"/>
        <v>1</v>
      </c>
      <c r="DU45" s="187">
        <f t="shared" si="26"/>
        <v>0.12959999999999999</v>
      </c>
      <c r="DV45" s="273">
        <f t="shared" si="27"/>
        <v>3</v>
      </c>
      <c r="DW45" s="187">
        <f t="shared" si="28"/>
        <v>0.6</v>
      </c>
      <c r="DX45" s="154">
        <f t="shared" si="29"/>
        <v>0</v>
      </c>
      <c r="DY45" s="154">
        <f t="shared" si="30"/>
        <v>0</v>
      </c>
      <c r="DZ45" s="160">
        <f t="shared" si="31"/>
        <v>0</v>
      </c>
      <c r="EA45" s="273">
        <f t="shared" si="32"/>
        <v>1</v>
      </c>
      <c r="EB45" s="187">
        <f t="shared" si="33"/>
        <v>0.12959999999999999</v>
      </c>
      <c r="EC45" s="273">
        <f t="shared" si="34"/>
        <v>3</v>
      </c>
      <c r="ED45" s="187">
        <f t="shared" si="35"/>
        <v>0.6</v>
      </c>
      <c r="EE45" s="154">
        <f t="shared" si="36"/>
        <v>0</v>
      </c>
      <c r="EF45" s="154">
        <f t="shared" si="37"/>
        <v>0</v>
      </c>
      <c r="EG45" s="160">
        <f t="shared" si="38"/>
        <v>0</v>
      </c>
      <c r="EH45" s="273">
        <f t="shared" si="39"/>
        <v>1</v>
      </c>
      <c r="EI45" s="187">
        <f t="shared" si="40"/>
        <v>0.12959999999999999</v>
      </c>
      <c r="EJ45" s="273">
        <f t="shared" si="41"/>
        <v>3</v>
      </c>
      <c r="EK45" s="187">
        <f t="shared" si="42"/>
        <v>0.6</v>
      </c>
      <c r="EL45" s="154">
        <f t="shared" si="43"/>
        <v>0</v>
      </c>
      <c r="EM45" s="154">
        <f t="shared" si="44"/>
        <v>0</v>
      </c>
      <c r="EN45" s="160">
        <f t="shared" si="45"/>
        <v>0</v>
      </c>
      <c r="EO45" s="273">
        <f t="shared" si="46"/>
        <v>1</v>
      </c>
      <c r="EP45" s="187">
        <f t="shared" si="47"/>
        <v>0.12959999999999999</v>
      </c>
      <c r="EQ45" s="273">
        <f t="shared" si="48"/>
        <v>3</v>
      </c>
      <c r="ER45" s="187">
        <f t="shared" si="49"/>
        <v>0.6</v>
      </c>
      <c r="ES45" s="154">
        <f t="shared" si="50"/>
        <v>0</v>
      </c>
      <c r="ET45" s="154">
        <f t="shared" si="51"/>
        <v>0</v>
      </c>
      <c r="EU45" s="160">
        <f t="shared" si="52"/>
        <v>0</v>
      </c>
      <c r="EV45" s="273">
        <f t="shared" si="53"/>
        <v>1</v>
      </c>
      <c r="EW45" s="187">
        <f t="shared" si="54"/>
        <v>0.12959999999999999</v>
      </c>
      <c r="EX45" s="273">
        <f t="shared" si="55"/>
        <v>3</v>
      </c>
      <c r="EY45" s="187">
        <f t="shared" si="56"/>
        <v>0.6</v>
      </c>
      <c r="EZ45" s="154">
        <f t="shared" si="57"/>
        <v>0</v>
      </c>
      <c r="FA45" s="154">
        <f t="shared" si="58"/>
        <v>0</v>
      </c>
      <c r="FB45" s="160">
        <f t="shared" si="59"/>
        <v>0</v>
      </c>
      <c r="FC45" s="273">
        <f t="shared" si="60"/>
        <v>1</v>
      </c>
      <c r="FD45" s="187">
        <f t="shared" si="61"/>
        <v>0.12959999999999999</v>
      </c>
      <c r="FE45" s="273">
        <f t="shared" si="62"/>
        <v>3</v>
      </c>
      <c r="FF45" s="187">
        <f t="shared" si="63"/>
        <v>0.6</v>
      </c>
      <c r="FG45" s="154">
        <f t="shared" si="64"/>
        <v>0</v>
      </c>
      <c r="FH45" s="154">
        <f t="shared" si="65"/>
        <v>0</v>
      </c>
      <c r="FI45" s="160">
        <f t="shared" si="66"/>
        <v>0</v>
      </c>
      <c r="FJ45" s="273">
        <f t="shared" si="67"/>
        <v>1</v>
      </c>
      <c r="FK45" s="187">
        <f t="shared" si="68"/>
        <v>0.12959999999999999</v>
      </c>
      <c r="FL45" s="273">
        <f t="shared" si="69"/>
        <v>3</v>
      </c>
      <c r="FM45" s="187">
        <f t="shared" si="70"/>
        <v>0.6</v>
      </c>
      <c r="FN45" s="154">
        <f t="shared" si="71"/>
        <v>0</v>
      </c>
      <c r="FO45" s="154">
        <f t="shared" si="72"/>
        <v>0</v>
      </c>
      <c r="FP45" s="160">
        <f t="shared" si="73"/>
        <v>0</v>
      </c>
      <c r="FQ45" s="273">
        <f t="shared" si="74"/>
        <v>1</v>
      </c>
      <c r="FR45" s="187">
        <f t="shared" si="75"/>
        <v>0.12959999999999999</v>
      </c>
      <c r="FS45" s="273">
        <f t="shared" si="76"/>
        <v>3</v>
      </c>
      <c r="FT45" s="187">
        <f t="shared" si="77"/>
        <v>0.6</v>
      </c>
      <c r="FU45" s="154">
        <f t="shared" si="78"/>
        <v>0</v>
      </c>
      <c r="FV45" s="154">
        <f t="shared" si="79"/>
        <v>0</v>
      </c>
      <c r="FW45" s="160">
        <f t="shared" si="80"/>
        <v>0</v>
      </c>
      <c r="FX45" s="273">
        <f t="shared" si="81"/>
        <v>1</v>
      </c>
      <c r="FY45" s="187">
        <f t="shared" si="82"/>
        <v>0.12959999999999999</v>
      </c>
      <c r="FZ45" s="273">
        <f t="shared" si="83"/>
        <v>3</v>
      </c>
      <c r="GA45" s="187">
        <f t="shared" si="84"/>
        <v>0.6</v>
      </c>
      <c r="GB45" s="154">
        <f t="shared" si="85"/>
        <v>0</v>
      </c>
      <c r="GC45" s="154">
        <f t="shared" si="86"/>
        <v>0</v>
      </c>
      <c r="GD45" s="160">
        <f t="shared" si="87"/>
        <v>0</v>
      </c>
      <c r="GE45" s="273">
        <f t="shared" si="88"/>
        <v>1</v>
      </c>
      <c r="GF45" s="187">
        <f t="shared" si="89"/>
        <v>0.12959999999999999</v>
      </c>
      <c r="GG45" s="273">
        <f t="shared" si="90"/>
        <v>3</v>
      </c>
      <c r="GH45" s="187">
        <f t="shared" si="91"/>
        <v>0.6</v>
      </c>
      <c r="GI45" s="187">
        <f t="shared" si="101"/>
        <v>0.6</v>
      </c>
    </row>
    <row r="46" spans="1:191" ht="37.799999999999997" customHeight="1" x14ac:dyDescent="0.2">
      <c r="A46" s="148">
        <v>38</v>
      </c>
      <c r="B46" s="133" t="s">
        <v>604</v>
      </c>
      <c r="C46" s="133" t="s">
        <v>641</v>
      </c>
      <c r="D46" s="274" t="s">
        <v>205</v>
      </c>
      <c r="E46" s="133" t="s">
        <v>500</v>
      </c>
      <c r="F46" s="275" t="s">
        <v>222</v>
      </c>
      <c r="G46" s="133" t="s">
        <v>638</v>
      </c>
      <c r="H46" s="133" t="s">
        <v>173</v>
      </c>
      <c r="I46" s="132" t="s">
        <v>18</v>
      </c>
      <c r="J46" s="132" t="s">
        <v>54</v>
      </c>
      <c r="K46" s="132" t="s">
        <v>53</v>
      </c>
      <c r="L46" s="132" t="s">
        <v>53</v>
      </c>
      <c r="M46" s="132" t="s">
        <v>53</v>
      </c>
      <c r="N46" s="132" t="s">
        <v>53</v>
      </c>
      <c r="O46" s="132" t="s">
        <v>53</v>
      </c>
      <c r="P46" s="132" t="s">
        <v>53</v>
      </c>
      <c r="Q46" s="132" t="s">
        <v>53</v>
      </c>
      <c r="R46" s="132" t="s">
        <v>53</v>
      </c>
      <c r="S46" s="132" t="s">
        <v>54</v>
      </c>
      <c r="T46" s="132" t="s">
        <v>53</v>
      </c>
      <c r="U46" s="132" t="s">
        <v>54</v>
      </c>
      <c r="V46" s="132" t="s">
        <v>53</v>
      </c>
      <c r="W46" s="132" t="s">
        <v>53</v>
      </c>
      <c r="X46" s="132" t="s">
        <v>53</v>
      </c>
      <c r="Y46" s="132" t="s">
        <v>53</v>
      </c>
      <c r="Z46" s="132" t="s">
        <v>53</v>
      </c>
      <c r="AA46" s="132" t="s">
        <v>53</v>
      </c>
      <c r="AB46" s="132" t="s">
        <v>53</v>
      </c>
      <c r="AC46" s="155" t="str">
        <f t="shared" si="0"/>
        <v>1 - Muy Baja</v>
      </c>
      <c r="AD46" s="149">
        <f t="shared" si="1"/>
        <v>0.2</v>
      </c>
      <c r="AE46" s="155" t="str">
        <f t="shared" si="2"/>
        <v>3 - Moderado</v>
      </c>
      <c r="AF46" s="149">
        <f t="shared" si="3"/>
        <v>0.6</v>
      </c>
      <c r="AG46" s="156" t="str">
        <f t="shared" si="102"/>
        <v>MODERADO</v>
      </c>
      <c r="AH46" s="149">
        <f t="shared" si="5"/>
        <v>0.12</v>
      </c>
      <c r="AI46" s="133" t="s">
        <v>640</v>
      </c>
      <c r="AJ46" s="133" t="s">
        <v>601</v>
      </c>
      <c r="AK46" s="133" t="s">
        <v>608</v>
      </c>
      <c r="AL46" s="133" t="s">
        <v>607</v>
      </c>
      <c r="AM46" s="134" t="s">
        <v>35</v>
      </c>
      <c r="AN46" s="164" t="s">
        <v>45</v>
      </c>
      <c r="AO46" s="164" t="s">
        <v>50</v>
      </c>
      <c r="AP46" s="134" t="s">
        <v>52</v>
      </c>
      <c r="AQ46" s="134" t="s">
        <v>35</v>
      </c>
      <c r="AR46" s="164" t="s">
        <v>45</v>
      </c>
      <c r="AS46" s="164" t="s">
        <v>50</v>
      </c>
      <c r="AT46" s="134" t="s">
        <v>52</v>
      </c>
      <c r="AU46" s="134" t="s">
        <v>35</v>
      </c>
      <c r="AV46" s="164" t="s">
        <v>45</v>
      </c>
      <c r="AW46" s="164" t="s">
        <v>50</v>
      </c>
      <c r="AX46" s="134" t="s">
        <v>52</v>
      </c>
      <c r="AY46" s="134" t="s">
        <v>35</v>
      </c>
      <c r="AZ46" s="164" t="s">
        <v>45</v>
      </c>
      <c r="BA46" s="164" t="s">
        <v>50</v>
      </c>
      <c r="BB46" s="134" t="s">
        <v>52</v>
      </c>
      <c r="BC46" s="134" t="s">
        <v>35</v>
      </c>
      <c r="BD46" s="164" t="s">
        <v>45</v>
      </c>
      <c r="BE46" s="164" t="s">
        <v>50</v>
      </c>
      <c r="BF46" s="134" t="s">
        <v>52</v>
      </c>
      <c r="BG46" s="134"/>
      <c r="BH46" s="164"/>
      <c r="BI46" s="164"/>
      <c r="BJ46" s="134"/>
      <c r="BK46" s="134"/>
      <c r="BL46" s="164"/>
      <c r="BM46" s="164"/>
      <c r="BN46" s="134"/>
      <c r="BO46" s="134"/>
      <c r="BP46" s="164"/>
      <c r="BQ46" s="164"/>
      <c r="BR46" s="134"/>
      <c r="BS46" s="134"/>
      <c r="BT46" s="164"/>
      <c r="BU46" s="164"/>
      <c r="BV46" s="134"/>
      <c r="BW46" s="134"/>
      <c r="BX46" s="164"/>
      <c r="BY46" s="164"/>
      <c r="BZ46" s="134"/>
      <c r="CA46" s="134"/>
      <c r="CB46" s="164"/>
      <c r="CC46" s="164"/>
      <c r="CD46" s="134"/>
      <c r="CE46" s="134"/>
      <c r="CF46" s="164"/>
      <c r="CG46" s="164"/>
      <c r="CH46" s="134"/>
      <c r="CI46" s="164"/>
      <c r="CJ46" s="164"/>
      <c r="CK46" s="134"/>
      <c r="CL46" s="159" t="str">
        <f t="shared" si="103"/>
        <v>1 - Muy Baja</v>
      </c>
      <c r="CM46" s="165">
        <f t="shared" si="7"/>
        <v>1.5551999999999996E-2</v>
      </c>
      <c r="CN46" s="159" t="str">
        <f t="shared" si="104"/>
        <v>3 - Moderado</v>
      </c>
      <c r="CO46" s="165">
        <f t="shared" si="92"/>
        <v>0.6</v>
      </c>
      <c r="CP46" s="145" t="str">
        <f t="shared" si="105"/>
        <v>MODERADO</v>
      </c>
      <c r="CQ46" s="149">
        <f t="shared" si="93"/>
        <v>9.3311999999999978E-3</v>
      </c>
      <c r="CR46" s="188" t="s">
        <v>226</v>
      </c>
      <c r="CS46" s="145">
        <f t="shared" si="94"/>
        <v>3</v>
      </c>
      <c r="CT46" s="134"/>
      <c r="CU46" s="188" t="s">
        <v>611</v>
      </c>
      <c r="CV46" s="65" t="s">
        <v>1235</v>
      </c>
      <c r="CW46" s="158"/>
      <c r="CX46" s="160">
        <f t="shared" si="10"/>
        <v>3</v>
      </c>
      <c r="CY46" s="161">
        <f t="shared" si="95"/>
        <v>3</v>
      </c>
      <c r="CZ46" s="160" t="str">
        <f t="shared" si="96"/>
        <v>Moderado</v>
      </c>
      <c r="DA46" s="153">
        <f t="shared" si="97"/>
        <v>0.6</v>
      </c>
      <c r="DB46" s="154">
        <f t="shared" si="98"/>
        <v>0.15</v>
      </c>
      <c r="DC46" s="154">
        <f t="shared" si="11"/>
        <v>0.25</v>
      </c>
      <c r="DD46" s="160">
        <f t="shared" si="99"/>
        <v>0.4</v>
      </c>
      <c r="DE46" s="273">
        <f t="shared" si="12"/>
        <v>1</v>
      </c>
      <c r="DF46" s="187">
        <f t="shared" si="13"/>
        <v>0.12</v>
      </c>
      <c r="DG46" s="273">
        <f t="shared" si="100"/>
        <v>3</v>
      </c>
      <c r="DH46" s="273"/>
      <c r="DI46" s="187">
        <f t="shared" si="14"/>
        <v>0.6</v>
      </c>
      <c r="DJ46" s="154">
        <f t="shared" si="15"/>
        <v>0.15</v>
      </c>
      <c r="DK46" s="154">
        <f t="shared" si="16"/>
        <v>0.25</v>
      </c>
      <c r="DL46" s="160">
        <f t="shared" si="17"/>
        <v>0.4</v>
      </c>
      <c r="DM46" s="273">
        <f t="shared" si="18"/>
        <v>1</v>
      </c>
      <c r="DN46" s="187">
        <f t="shared" si="19"/>
        <v>7.1999999999999995E-2</v>
      </c>
      <c r="DO46" s="273">
        <f t="shared" si="20"/>
        <v>3</v>
      </c>
      <c r="DP46" s="187">
        <f t="shared" si="21"/>
        <v>0.6</v>
      </c>
      <c r="DQ46" s="154">
        <f t="shared" si="22"/>
        <v>0.15</v>
      </c>
      <c r="DR46" s="154">
        <f t="shared" si="23"/>
        <v>0.25</v>
      </c>
      <c r="DS46" s="160">
        <f t="shared" si="24"/>
        <v>0.4</v>
      </c>
      <c r="DT46" s="273">
        <f t="shared" si="25"/>
        <v>1</v>
      </c>
      <c r="DU46" s="187">
        <f t="shared" si="26"/>
        <v>4.3199999999999995E-2</v>
      </c>
      <c r="DV46" s="273">
        <f t="shared" si="27"/>
        <v>3</v>
      </c>
      <c r="DW46" s="187">
        <f t="shared" si="28"/>
        <v>0.6</v>
      </c>
      <c r="DX46" s="154">
        <f t="shared" si="29"/>
        <v>0.15</v>
      </c>
      <c r="DY46" s="154">
        <f t="shared" si="30"/>
        <v>0.25</v>
      </c>
      <c r="DZ46" s="160">
        <f t="shared" si="31"/>
        <v>0.4</v>
      </c>
      <c r="EA46" s="273">
        <f t="shared" si="32"/>
        <v>1</v>
      </c>
      <c r="EB46" s="187">
        <f t="shared" si="33"/>
        <v>2.5919999999999995E-2</v>
      </c>
      <c r="EC46" s="273">
        <f t="shared" si="34"/>
        <v>3</v>
      </c>
      <c r="ED46" s="187">
        <f t="shared" si="35"/>
        <v>0.6</v>
      </c>
      <c r="EE46" s="154">
        <f t="shared" si="36"/>
        <v>0.15</v>
      </c>
      <c r="EF46" s="154">
        <f t="shared" si="37"/>
        <v>0.25</v>
      </c>
      <c r="EG46" s="160">
        <f t="shared" si="38"/>
        <v>0.4</v>
      </c>
      <c r="EH46" s="273">
        <f t="shared" si="39"/>
        <v>1</v>
      </c>
      <c r="EI46" s="187">
        <f t="shared" si="40"/>
        <v>1.5551999999999996E-2</v>
      </c>
      <c r="EJ46" s="273">
        <f t="shared" si="41"/>
        <v>3</v>
      </c>
      <c r="EK46" s="187">
        <f t="shared" si="42"/>
        <v>0.6</v>
      </c>
      <c r="EL46" s="154">
        <f t="shared" si="43"/>
        <v>0</v>
      </c>
      <c r="EM46" s="154">
        <f t="shared" si="44"/>
        <v>0</v>
      </c>
      <c r="EN46" s="160">
        <f t="shared" si="45"/>
        <v>0</v>
      </c>
      <c r="EO46" s="273">
        <f t="shared" si="46"/>
        <v>1</v>
      </c>
      <c r="EP46" s="187">
        <f t="shared" si="47"/>
        <v>1.5551999999999996E-2</v>
      </c>
      <c r="EQ46" s="273">
        <f t="shared" si="48"/>
        <v>3</v>
      </c>
      <c r="ER46" s="187">
        <f t="shared" si="49"/>
        <v>0.6</v>
      </c>
      <c r="ES46" s="154">
        <f t="shared" si="50"/>
        <v>0</v>
      </c>
      <c r="ET46" s="154">
        <f t="shared" si="51"/>
        <v>0</v>
      </c>
      <c r="EU46" s="160">
        <f t="shared" si="52"/>
        <v>0</v>
      </c>
      <c r="EV46" s="273">
        <f t="shared" si="53"/>
        <v>1</v>
      </c>
      <c r="EW46" s="187">
        <f t="shared" si="54"/>
        <v>1.5551999999999996E-2</v>
      </c>
      <c r="EX46" s="273">
        <f t="shared" si="55"/>
        <v>3</v>
      </c>
      <c r="EY46" s="187">
        <f t="shared" si="56"/>
        <v>0.6</v>
      </c>
      <c r="EZ46" s="154">
        <f t="shared" si="57"/>
        <v>0</v>
      </c>
      <c r="FA46" s="154">
        <f t="shared" si="58"/>
        <v>0</v>
      </c>
      <c r="FB46" s="160">
        <f t="shared" si="59"/>
        <v>0</v>
      </c>
      <c r="FC46" s="273">
        <f t="shared" si="60"/>
        <v>1</v>
      </c>
      <c r="FD46" s="187">
        <f t="shared" si="61"/>
        <v>1.5551999999999996E-2</v>
      </c>
      <c r="FE46" s="273">
        <f t="shared" si="62"/>
        <v>3</v>
      </c>
      <c r="FF46" s="187">
        <f t="shared" si="63"/>
        <v>0.6</v>
      </c>
      <c r="FG46" s="154">
        <f t="shared" si="64"/>
        <v>0</v>
      </c>
      <c r="FH46" s="154">
        <f t="shared" si="65"/>
        <v>0</v>
      </c>
      <c r="FI46" s="160">
        <f t="shared" si="66"/>
        <v>0</v>
      </c>
      <c r="FJ46" s="273">
        <f t="shared" si="67"/>
        <v>1</v>
      </c>
      <c r="FK46" s="187">
        <f t="shared" si="68"/>
        <v>1.5551999999999996E-2</v>
      </c>
      <c r="FL46" s="273">
        <f t="shared" si="69"/>
        <v>3</v>
      </c>
      <c r="FM46" s="187">
        <f t="shared" si="70"/>
        <v>0.6</v>
      </c>
      <c r="FN46" s="154">
        <f t="shared" si="71"/>
        <v>0</v>
      </c>
      <c r="FO46" s="154">
        <f t="shared" si="72"/>
        <v>0</v>
      </c>
      <c r="FP46" s="160">
        <f t="shared" si="73"/>
        <v>0</v>
      </c>
      <c r="FQ46" s="273">
        <f t="shared" si="74"/>
        <v>1</v>
      </c>
      <c r="FR46" s="187">
        <f t="shared" si="75"/>
        <v>1.5551999999999996E-2</v>
      </c>
      <c r="FS46" s="273">
        <f t="shared" si="76"/>
        <v>3</v>
      </c>
      <c r="FT46" s="187">
        <f t="shared" si="77"/>
        <v>0.6</v>
      </c>
      <c r="FU46" s="154">
        <f t="shared" si="78"/>
        <v>0</v>
      </c>
      <c r="FV46" s="154">
        <f t="shared" si="79"/>
        <v>0</v>
      </c>
      <c r="FW46" s="160">
        <f t="shared" si="80"/>
        <v>0</v>
      </c>
      <c r="FX46" s="273">
        <f t="shared" si="81"/>
        <v>1</v>
      </c>
      <c r="FY46" s="187">
        <f t="shared" si="82"/>
        <v>1.5551999999999996E-2</v>
      </c>
      <c r="FZ46" s="273">
        <f t="shared" si="83"/>
        <v>3</v>
      </c>
      <c r="GA46" s="187">
        <f t="shared" si="84"/>
        <v>0.6</v>
      </c>
      <c r="GB46" s="154">
        <f t="shared" si="85"/>
        <v>0</v>
      </c>
      <c r="GC46" s="154">
        <f t="shared" si="86"/>
        <v>0</v>
      </c>
      <c r="GD46" s="160">
        <f t="shared" si="87"/>
        <v>0</v>
      </c>
      <c r="GE46" s="273">
        <f t="shared" si="88"/>
        <v>1</v>
      </c>
      <c r="GF46" s="187">
        <f t="shared" si="89"/>
        <v>1.5551999999999996E-2</v>
      </c>
      <c r="GG46" s="273">
        <f t="shared" si="90"/>
        <v>3</v>
      </c>
      <c r="GH46" s="187">
        <f t="shared" si="91"/>
        <v>0.6</v>
      </c>
      <c r="GI46" s="187">
        <f t="shared" si="101"/>
        <v>0.6</v>
      </c>
    </row>
    <row r="47" spans="1:191" ht="37.799999999999997" customHeight="1" x14ac:dyDescent="0.2">
      <c r="A47" s="148">
        <v>39</v>
      </c>
      <c r="B47" s="133" t="s">
        <v>604</v>
      </c>
      <c r="C47" s="133" t="s">
        <v>639</v>
      </c>
      <c r="D47" s="274" t="s">
        <v>206</v>
      </c>
      <c r="E47" s="133" t="s">
        <v>204</v>
      </c>
      <c r="F47" s="275" t="s">
        <v>5</v>
      </c>
      <c r="G47" s="133" t="s">
        <v>638</v>
      </c>
      <c r="H47" s="133" t="s">
        <v>173</v>
      </c>
      <c r="I47" s="132" t="s">
        <v>18</v>
      </c>
      <c r="J47" s="132" t="s">
        <v>54</v>
      </c>
      <c r="K47" s="132" t="s">
        <v>53</v>
      </c>
      <c r="L47" s="132" t="s">
        <v>53</v>
      </c>
      <c r="M47" s="132" t="s">
        <v>53</v>
      </c>
      <c r="N47" s="132" t="s">
        <v>53</v>
      </c>
      <c r="O47" s="132" t="s">
        <v>53</v>
      </c>
      <c r="P47" s="132" t="s">
        <v>53</v>
      </c>
      <c r="Q47" s="132" t="s">
        <v>53</v>
      </c>
      <c r="R47" s="132" t="s">
        <v>53</v>
      </c>
      <c r="S47" s="132" t="s">
        <v>54</v>
      </c>
      <c r="T47" s="132" t="s">
        <v>53</v>
      </c>
      <c r="U47" s="132" t="s">
        <v>54</v>
      </c>
      <c r="V47" s="132" t="s">
        <v>53</v>
      </c>
      <c r="W47" s="132" t="s">
        <v>53</v>
      </c>
      <c r="X47" s="132" t="s">
        <v>53</v>
      </c>
      <c r="Y47" s="132" t="s">
        <v>53</v>
      </c>
      <c r="Z47" s="132" t="s">
        <v>53</v>
      </c>
      <c r="AA47" s="132" t="s">
        <v>53</v>
      </c>
      <c r="AB47" s="132" t="s">
        <v>53</v>
      </c>
      <c r="AC47" s="155" t="str">
        <f t="shared" si="0"/>
        <v>1 - Muy Baja</v>
      </c>
      <c r="AD47" s="149">
        <f t="shared" si="1"/>
        <v>0.2</v>
      </c>
      <c r="AE47" s="155" t="str">
        <f t="shared" si="2"/>
        <v>3 - Moderado</v>
      </c>
      <c r="AF47" s="149">
        <f t="shared" si="3"/>
        <v>0.6</v>
      </c>
      <c r="AG47" s="156" t="str">
        <f t="shared" si="102"/>
        <v>MODERADO</v>
      </c>
      <c r="AH47" s="149">
        <f t="shared" si="5"/>
        <v>0.12</v>
      </c>
      <c r="AI47" s="133" t="s">
        <v>637</v>
      </c>
      <c r="AJ47" s="133" t="s">
        <v>601</v>
      </c>
      <c r="AK47" s="133" t="s">
        <v>608</v>
      </c>
      <c r="AL47" s="133" t="s">
        <v>607</v>
      </c>
      <c r="AM47" s="134" t="s">
        <v>35</v>
      </c>
      <c r="AN47" s="164" t="s">
        <v>45</v>
      </c>
      <c r="AO47" s="164" t="s">
        <v>50</v>
      </c>
      <c r="AP47" s="134" t="s">
        <v>52</v>
      </c>
      <c r="AQ47" s="134" t="s">
        <v>35</v>
      </c>
      <c r="AR47" s="164" t="s">
        <v>45</v>
      </c>
      <c r="AS47" s="164" t="s">
        <v>50</v>
      </c>
      <c r="AT47" s="134" t="s">
        <v>52</v>
      </c>
      <c r="AU47" s="134" t="s">
        <v>35</v>
      </c>
      <c r="AV47" s="164" t="s">
        <v>45</v>
      </c>
      <c r="AW47" s="164" t="s">
        <v>50</v>
      </c>
      <c r="AX47" s="134" t="s">
        <v>52</v>
      </c>
      <c r="AY47" s="134" t="s">
        <v>35</v>
      </c>
      <c r="AZ47" s="164" t="s">
        <v>45</v>
      </c>
      <c r="BA47" s="164" t="s">
        <v>50</v>
      </c>
      <c r="BB47" s="134" t="s">
        <v>52</v>
      </c>
      <c r="BC47" s="134" t="s">
        <v>35</v>
      </c>
      <c r="BD47" s="164" t="s">
        <v>45</v>
      </c>
      <c r="BE47" s="164" t="s">
        <v>50</v>
      </c>
      <c r="BF47" s="134" t="s">
        <v>52</v>
      </c>
      <c r="BG47" s="134"/>
      <c r="BH47" s="164"/>
      <c r="BI47" s="164"/>
      <c r="BJ47" s="134"/>
      <c r="BK47" s="134"/>
      <c r="BL47" s="164"/>
      <c r="BM47" s="164"/>
      <c r="BN47" s="134"/>
      <c r="BO47" s="134"/>
      <c r="BP47" s="164"/>
      <c r="BQ47" s="164"/>
      <c r="BR47" s="134"/>
      <c r="BS47" s="134"/>
      <c r="BT47" s="164"/>
      <c r="BU47" s="164"/>
      <c r="BV47" s="134"/>
      <c r="BW47" s="134"/>
      <c r="BX47" s="164"/>
      <c r="BY47" s="164"/>
      <c r="BZ47" s="134"/>
      <c r="CA47" s="134"/>
      <c r="CB47" s="164"/>
      <c r="CC47" s="164"/>
      <c r="CD47" s="134"/>
      <c r="CE47" s="134"/>
      <c r="CF47" s="164"/>
      <c r="CG47" s="164"/>
      <c r="CH47" s="134"/>
      <c r="CI47" s="164"/>
      <c r="CJ47" s="164"/>
      <c r="CK47" s="134"/>
      <c r="CL47" s="159" t="str">
        <f t="shared" si="103"/>
        <v>1 - Muy Baja</v>
      </c>
      <c r="CM47" s="165">
        <f t="shared" si="7"/>
        <v>1.5551999999999996E-2</v>
      </c>
      <c r="CN47" s="159" t="str">
        <f t="shared" si="104"/>
        <v>3 - Moderado</v>
      </c>
      <c r="CO47" s="165">
        <f t="shared" si="92"/>
        <v>0.6</v>
      </c>
      <c r="CP47" s="145" t="str">
        <f t="shared" si="105"/>
        <v>MODERADO</v>
      </c>
      <c r="CQ47" s="149">
        <f t="shared" si="93"/>
        <v>9.3311999999999978E-3</v>
      </c>
      <c r="CR47" s="188" t="s">
        <v>456</v>
      </c>
      <c r="CS47" s="145">
        <f t="shared" si="94"/>
        <v>3</v>
      </c>
      <c r="CT47" s="134"/>
      <c r="CU47" s="188" t="s">
        <v>611</v>
      </c>
      <c r="CV47" s="65" t="s">
        <v>1235</v>
      </c>
      <c r="CW47" s="158"/>
      <c r="CX47" s="160">
        <f t="shared" si="10"/>
        <v>3</v>
      </c>
      <c r="CY47" s="161">
        <f t="shared" si="95"/>
        <v>3</v>
      </c>
      <c r="CZ47" s="160" t="str">
        <f t="shared" si="96"/>
        <v>Moderado</v>
      </c>
      <c r="DA47" s="153">
        <f t="shared" si="97"/>
        <v>0.6</v>
      </c>
      <c r="DB47" s="154">
        <f t="shared" si="98"/>
        <v>0.15</v>
      </c>
      <c r="DC47" s="154">
        <f t="shared" si="11"/>
        <v>0.25</v>
      </c>
      <c r="DD47" s="160">
        <f t="shared" si="99"/>
        <v>0.4</v>
      </c>
      <c r="DE47" s="273">
        <f t="shared" si="12"/>
        <v>1</v>
      </c>
      <c r="DF47" s="187">
        <f t="shared" si="13"/>
        <v>0.12</v>
      </c>
      <c r="DG47" s="273">
        <f t="shared" si="100"/>
        <v>3</v>
      </c>
      <c r="DH47" s="273"/>
      <c r="DI47" s="187">
        <f t="shared" si="14"/>
        <v>0.6</v>
      </c>
      <c r="DJ47" s="154">
        <f t="shared" si="15"/>
        <v>0.15</v>
      </c>
      <c r="DK47" s="154">
        <f t="shared" si="16"/>
        <v>0.25</v>
      </c>
      <c r="DL47" s="160">
        <f t="shared" si="17"/>
        <v>0.4</v>
      </c>
      <c r="DM47" s="273">
        <f t="shared" si="18"/>
        <v>1</v>
      </c>
      <c r="DN47" s="187">
        <f t="shared" si="19"/>
        <v>7.1999999999999995E-2</v>
      </c>
      <c r="DO47" s="273">
        <f t="shared" si="20"/>
        <v>3</v>
      </c>
      <c r="DP47" s="187">
        <f t="shared" si="21"/>
        <v>0.6</v>
      </c>
      <c r="DQ47" s="154">
        <f t="shared" si="22"/>
        <v>0.15</v>
      </c>
      <c r="DR47" s="154">
        <f t="shared" si="23"/>
        <v>0.25</v>
      </c>
      <c r="DS47" s="160">
        <f t="shared" si="24"/>
        <v>0.4</v>
      </c>
      <c r="DT47" s="273">
        <f t="shared" si="25"/>
        <v>1</v>
      </c>
      <c r="DU47" s="187">
        <f t="shared" si="26"/>
        <v>4.3199999999999995E-2</v>
      </c>
      <c r="DV47" s="273">
        <f t="shared" si="27"/>
        <v>3</v>
      </c>
      <c r="DW47" s="187">
        <f t="shared" si="28"/>
        <v>0.6</v>
      </c>
      <c r="DX47" s="154">
        <f t="shared" si="29"/>
        <v>0.15</v>
      </c>
      <c r="DY47" s="154">
        <f t="shared" si="30"/>
        <v>0.25</v>
      </c>
      <c r="DZ47" s="160">
        <f t="shared" si="31"/>
        <v>0.4</v>
      </c>
      <c r="EA47" s="273">
        <f t="shared" si="32"/>
        <v>1</v>
      </c>
      <c r="EB47" s="187">
        <f t="shared" si="33"/>
        <v>2.5919999999999995E-2</v>
      </c>
      <c r="EC47" s="273">
        <f t="shared" si="34"/>
        <v>3</v>
      </c>
      <c r="ED47" s="187">
        <f t="shared" si="35"/>
        <v>0.6</v>
      </c>
      <c r="EE47" s="154">
        <f t="shared" si="36"/>
        <v>0.15</v>
      </c>
      <c r="EF47" s="154">
        <f t="shared" si="37"/>
        <v>0.25</v>
      </c>
      <c r="EG47" s="160">
        <f t="shared" si="38"/>
        <v>0.4</v>
      </c>
      <c r="EH47" s="273">
        <f t="shared" si="39"/>
        <v>1</v>
      </c>
      <c r="EI47" s="187">
        <f t="shared" si="40"/>
        <v>1.5551999999999996E-2</v>
      </c>
      <c r="EJ47" s="273">
        <f t="shared" si="41"/>
        <v>3</v>
      </c>
      <c r="EK47" s="187">
        <f t="shared" si="42"/>
        <v>0.6</v>
      </c>
      <c r="EL47" s="154">
        <f t="shared" si="43"/>
        <v>0</v>
      </c>
      <c r="EM47" s="154">
        <f t="shared" si="44"/>
        <v>0</v>
      </c>
      <c r="EN47" s="160">
        <f t="shared" si="45"/>
        <v>0</v>
      </c>
      <c r="EO47" s="273">
        <f t="shared" si="46"/>
        <v>1</v>
      </c>
      <c r="EP47" s="187">
        <f t="shared" si="47"/>
        <v>1.5551999999999996E-2</v>
      </c>
      <c r="EQ47" s="273">
        <f t="shared" si="48"/>
        <v>3</v>
      </c>
      <c r="ER47" s="187">
        <f t="shared" si="49"/>
        <v>0.6</v>
      </c>
      <c r="ES47" s="154">
        <f t="shared" si="50"/>
        <v>0</v>
      </c>
      <c r="ET47" s="154">
        <f t="shared" si="51"/>
        <v>0</v>
      </c>
      <c r="EU47" s="160">
        <f t="shared" si="52"/>
        <v>0</v>
      </c>
      <c r="EV47" s="273">
        <f t="shared" si="53"/>
        <v>1</v>
      </c>
      <c r="EW47" s="187">
        <f t="shared" si="54"/>
        <v>1.5551999999999996E-2</v>
      </c>
      <c r="EX47" s="273">
        <f t="shared" si="55"/>
        <v>3</v>
      </c>
      <c r="EY47" s="187">
        <f t="shared" si="56"/>
        <v>0.6</v>
      </c>
      <c r="EZ47" s="154">
        <f t="shared" si="57"/>
        <v>0</v>
      </c>
      <c r="FA47" s="154">
        <f t="shared" si="58"/>
        <v>0</v>
      </c>
      <c r="FB47" s="160">
        <f t="shared" si="59"/>
        <v>0</v>
      </c>
      <c r="FC47" s="273">
        <f t="shared" si="60"/>
        <v>1</v>
      </c>
      <c r="FD47" s="187">
        <f t="shared" si="61"/>
        <v>1.5551999999999996E-2</v>
      </c>
      <c r="FE47" s="273">
        <f t="shared" si="62"/>
        <v>3</v>
      </c>
      <c r="FF47" s="187">
        <f t="shared" si="63"/>
        <v>0.6</v>
      </c>
      <c r="FG47" s="154">
        <f t="shared" si="64"/>
        <v>0</v>
      </c>
      <c r="FH47" s="154">
        <f t="shared" si="65"/>
        <v>0</v>
      </c>
      <c r="FI47" s="160">
        <f t="shared" si="66"/>
        <v>0</v>
      </c>
      <c r="FJ47" s="273">
        <f t="shared" si="67"/>
        <v>1</v>
      </c>
      <c r="FK47" s="187">
        <f t="shared" si="68"/>
        <v>1.5551999999999996E-2</v>
      </c>
      <c r="FL47" s="273">
        <f t="shared" si="69"/>
        <v>3</v>
      </c>
      <c r="FM47" s="187">
        <f t="shared" si="70"/>
        <v>0.6</v>
      </c>
      <c r="FN47" s="154">
        <f t="shared" si="71"/>
        <v>0</v>
      </c>
      <c r="FO47" s="154">
        <f t="shared" si="72"/>
        <v>0</v>
      </c>
      <c r="FP47" s="160">
        <f t="shared" si="73"/>
        <v>0</v>
      </c>
      <c r="FQ47" s="273">
        <f t="shared" si="74"/>
        <v>1</v>
      </c>
      <c r="FR47" s="187">
        <f t="shared" si="75"/>
        <v>1.5551999999999996E-2</v>
      </c>
      <c r="FS47" s="273">
        <f t="shared" si="76"/>
        <v>3</v>
      </c>
      <c r="FT47" s="187">
        <f t="shared" si="77"/>
        <v>0.6</v>
      </c>
      <c r="FU47" s="154">
        <f t="shared" si="78"/>
        <v>0</v>
      </c>
      <c r="FV47" s="154">
        <f t="shared" si="79"/>
        <v>0</v>
      </c>
      <c r="FW47" s="160">
        <f t="shared" si="80"/>
        <v>0</v>
      </c>
      <c r="FX47" s="273">
        <f t="shared" si="81"/>
        <v>1</v>
      </c>
      <c r="FY47" s="187">
        <f t="shared" si="82"/>
        <v>1.5551999999999996E-2</v>
      </c>
      <c r="FZ47" s="273">
        <f t="shared" si="83"/>
        <v>3</v>
      </c>
      <c r="GA47" s="187">
        <f t="shared" si="84"/>
        <v>0.6</v>
      </c>
      <c r="GB47" s="154">
        <f t="shared" si="85"/>
        <v>0</v>
      </c>
      <c r="GC47" s="154">
        <f t="shared" si="86"/>
        <v>0</v>
      </c>
      <c r="GD47" s="160">
        <f t="shared" si="87"/>
        <v>0</v>
      </c>
      <c r="GE47" s="273">
        <f t="shared" si="88"/>
        <v>1</v>
      </c>
      <c r="GF47" s="187">
        <f t="shared" si="89"/>
        <v>1.5551999999999996E-2</v>
      </c>
      <c r="GG47" s="273">
        <f t="shared" si="90"/>
        <v>3</v>
      </c>
      <c r="GH47" s="187">
        <f t="shared" si="91"/>
        <v>0.6</v>
      </c>
      <c r="GI47" s="187">
        <f t="shared" si="101"/>
        <v>0.6</v>
      </c>
    </row>
    <row r="48" spans="1:191" ht="37.799999999999997" customHeight="1" x14ac:dyDescent="0.2">
      <c r="A48" s="148">
        <v>40</v>
      </c>
      <c r="B48" s="133" t="s">
        <v>604</v>
      </c>
      <c r="C48" s="133" t="s">
        <v>636</v>
      </c>
      <c r="D48" s="274" t="s">
        <v>205</v>
      </c>
      <c r="E48" s="133" t="s">
        <v>500</v>
      </c>
      <c r="F48" s="275" t="s">
        <v>222</v>
      </c>
      <c r="G48" s="133" t="s">
        <v>496</v>
      </c>
      <c r="H48" s="133" t="s">
        <v>173</v>
      </c>
      <c r="I48" s="132" t="s">
        <v>18</v>
      </c>
      <c r="J48" s="132" t="s">
        <v>54</v>
      </c>
      <c r="K48" s="132" t="s">
        <v>53</v>
      </c>
      <c r="L48" s="132" t="s">
        <v>53</v>
      </c>
      <c r="M48" s="132" t="s">
        <v>53</v>
      </c>
      <c r="N48" s="132" t="s">
        <v>53</v>
      </c>
      <c r="O48" s="132" t="s">
        <v>53</v>
      </c>
      <c r="P48" s="132" t="s">
        <v>53</v>
      </c>
      <c r="Q48" s="132" t="s">
        <v>53</v>
      </c>
      <c r="R48" s="132" t="s">
        <v>53</v>
      </c>
      <c r="S48" s="132" t="s">
        <v>54</v>
      </c>
      <c r="T48" s="132" t="s">
        <v>53</v>
      </c>
      <c r="U48" s="132" t="s">
        <v>54</v>
      </c>
      <c r="V48" s="132" t="s">
        <v>53</v>
      </c>
      <c r="W48" s="132" t="s">
        <v>53</v>
      </c>
      <c r="X48" s="132" t="s">
        <v>53</v>
      </c>
      <c r="Y48" s="132" t="s">
        <v>53</v>
      </c>
      <c r="Z48" s="132" t="s">
        <v>53</v>
      </c>
      <c r="AA48" s="132" t="s">
        <v>53</v>
      </c>
      <c r="AB48" s="132" t="s">
        <v>53</v>
      </c>
      <c r="AC48" s="155" t="str">
        <f t="shared" si="0"/>
        <v>1 - Muy Baja</v>
      </c>
      <c r="AD48" s="149">
        <f t="shared" si="1"/>
        <v>0.2</v>
      </c>
      <c r="AE48" s="155" t="str">
        <f t="shared" si="2"/>
        <v>3 - Moderado</v>
      </c>
      <c r="AF48" s="149">
        <f t="shared" si="3"/>
        <v>0.6</v>
      </c>
      <c r="AG48" s="156" t="str">
        <f t="shared" si="102"/>
        <v>MODERADO</v>
      </c>
      <c r="AH48" s="149">
        <f t="shared" si="5"/>
        <v>0.12</v>
      </c>
      <c r="AI48" s="133" t="s">
        <v>635</v>
      </c>
      <c r="AJ48" s="133" t="s">
        <v>601</v>
      </c>
      <c r="AK48" s="133" t="s">
        <v>621</v>
      </c>
      <c r="AL48" s="133" t="s">
        <v>620</v>
      </c>
      <c r="AM48" s="134" t="s">
        <v>35</v>
      </c>
      <c r="AN48" s="164" t="s">
        <v>45</v>
      </c>
      <c r="AO48" s="164" t="s">
        <v>50</v>
      </c>
      <c r="AP48" s="134" t="s">
        <v>52</v>
      </c>
      <c r="AQ48" s="134" t="s">
        <v>35</v>
      </c>
      <c r="AR48" s="164" t="s">
        <v>45</v>
      </c>
      <c r="AS48" s="164" t="s">
        <v>50</v>
      </c>
      <c r="AT48" s="134" t="s">
        <v>52</v>
      </c>
      <c r="AU48" s="134" t="s">
        <v>35</v>
      </c>
      <c r="AV48" s="164" t="s">
        <v>45</v>
      </c>
      <c r="AW48" s="164" t="s">
        <v>50</v>
      </c>
      <c r="AX48" s="134" t="s">
        <v>52</v>
      </c>
      <c r="AY48" s="134" t="s">
        <v>35</v>
      </c>
      <c r="AZ48" s="164" t="s">
        <v>45</v>
      </c>
      <c r="BA48" s="164" t="s">
        <v>50</v>
      </c>
      <c r="BB48" s="134" t="s">
        <v>52</v>
      </c>
      <c r="BC48" s="134"/>
      <c r="BD48" s="164"/>
      <c r="BE48" s="164"/>
      <c r="BF48" s="134"/>
      <c r="BG48" s="134"/>
      <c r="BH48" s="164"/>
      <c r="BI48" s="164"/>
      <c r="BJ48" s="134"/>
      <c r="BK48" s="134"/>
      <c r="BL48" s="164"/>
      <c r="BM48" s="164"/>
      <c r="BN48" s="134"/>
      <c r="BO48" s="134"/>
      <c r="BP48" s="164"/>
      <c r="BQ48" s="164"/>
      <c r="BR48" s="134"/>
      <c r="BS48" s="134"/>
      <c r="BT48" s="164"/>
      <c r="BU48" s="164"/>
      <c r="BV48" s="134"/>
      <c r="BW48" s="134"/>
      <c r="BX48" s="164"/>
      <c r="BY48" s="164"/>
      <c r="BZ48" s="134"/>
      <c r="CA48" s="134"/>
      <c r="CB48" s="164"/>
      <c r="CC48" s="164"/>
      <c r="CD48" s="134"/>
      <c r="CE48" s="134"/>
      <c r="CF48" s="164"/>
      <c r="CG48" s="164"/>
      <c r="CH48" s="134"/>
      <c r="CI48" s="164"/>
      <c r="CJ48" s="164"/>
      <c r="CK48" s="134"/>
      <c r="CL48" s="159" t="str">
        <f t="shared" si="103"/>
        <v>1 - Muy Baja</v>
      </c>
      <c r="CM48" s="165">
        <f t="shared" si="7"/>
        <v>2.5919999999999995E-2</v>
      </c>
      <c r="CN48" s="159" t="str">
        <f t="shared" si="104"/>
        <v>3 - Moderado</v>
      </c>
      <c r="CO48" s="165">
        <f t="shared" si="92"/>
        <v>0.6</v>
      </c>
      <c r="CP48" s="145" t="str">
        <f t="shared" si="105"/>
        <v>MODERADO</v>
      </c>
      <c r="CQ48" s="149">
        <f t="shared" si="93"/>
        <v>1.5551999999999996E-2</v>
      </c>
      <c r="CR48" s="188" t="s">
        <v>226</v>
      </c>
      <c r="CS48" s="145">
        <f t="shared" si="94"/>
        <v>3</v>
      </c>
      <c r="CT48" s="134"/>
      <c r="CU48" s="188" t="s">
        <v>611</v>
      </c>
      <c r="CV48" s="65" t="s">
        <v>1235</v>
      </c>
      <c r="CW48" s="158"/>
      <c r="CX48" s="160">
        <f t="shared" si="10"/>
        <v>3</v>
      </c>
      <c r="CY48" s="161">
        <f t="shared" si="95"/>
        <v>3</v>
      </c>
      <c r="CZ48" s="160" t="str">
        <f t="shared" si="96"/>
        <v>Moderado</v>
      </c>
      <c r="DA48" s="153">
        <f t="shared" si="97"/>
        <v>0.6</v>
      </c>
      <c r="DB48" s="154">
        <f t="shared" si="98"/>
        <v>0.15</v>
      </c>
      <c r="DC48" s="154">
        <f t="shared" si="11"/>
        <v>0.25</v>
      </c>
      <c r="DD48" s="160">
        <f t="shared" si="99"/>
        <v>0.4</v>
      </c>
      <c r="DE48" s="273">
        <f t="shared" si="12"/>
        <v>1</v>
      </c>
      <c r="DF48" s="187">
        <f t="shared" si="13"/>
        <v>0.12</v>
      </c>
      <c r="DG48" s="273">
        <f t="shared" si="100"/>
        <v>3</v>
      </c>
      <c r="DH48" s="273"/>
      <c r="DI48" s="187">
        <f t="shared" si="14"/>
        <v>0.6</v>
      </c>
      <c r="DJ48" s="154">
        <f t="shared" si="15"/>
        <v>0.15</v>
      </c>
      <c r="DK48" s="154">
        <f t="shared" si="16"/>
        <v>0.25</v>
      </c>
      <c r="DL48" s="160">
        <f t="shared" si="17"/>
        <v>0.4</v>
      </c>
      <c r="DM48" s="273">
        <f t="shared" si="18"/>
        <v>1</v>
      </c>
      <c r="DN48" s="187">
        <f t="shared" si="19"/>
        <v>7.1999999999999995E-2</v>
      </c>
      <c r="DO48" s="273">
        <f t="shared" si="20"/>
        <v>3</v>
      </c>
      <c r="DP48" s="187">
        <f t="shared" si="21"/>
        <v>0.6</v>
      </c>
      <c r="DQ48" s="154">
        <f t="shared" si="22"/>
        <v>0.15</v>
      </c>
      <c r="DR48" s="154">
        <f t="shared" si="23"/>
        <v>0.25</v>
      </c>
      <c r="DS48" s="160">
        <f t="shared" si="24"/>
        <v>0.4</v>
      </c>
      <c r="DT48" s="273">
        <f t="shared" si="25"/>
        <v>1</v>
      </c>
      <c r="DU48" s="187">
        <f t="shared" si="26"/>
        <v>4.3199999999999995E-2</v>
      </c>
      <c r="DV48" s="273">
        <f t="shared" si="27"/>
        <v>3</v>
      </c>
      <c r="DW48" s="187">
        <f t="shared" si="28"/>
        <v>0.6</v>
      </c>
      <c r="DX48" s="154">
        <f t="shared" si="29"/>
        <v>0.15</v>
      </c>
      <c r="DY48" s="154">
        <f t="shared" si="30"/>
        <v>0.25</v>
      </c>
      <c r="DZ48" s="160">
        <f t="shared" si="31"/>
        <v>0.4</v>
      </c>
      <c r="EA48" s="273">
        <f t="shared" si="32"/>
        <v>1</v>
      </c>
      <c r="EB48" s="187">
        <f t="shared" si="33"/>
        <v>2.5919999999999995E-2</v>
      </c>
      <c r="EC48" s="273">
        <f t="shared" si="34"/>
        <v>3</v>
      </c>
      <c r="ED48" s="187">
        <f t="shared" si="35"/>
        <v>0.6</v>
      </c>
      <c r="EE48" s="154">
        <f t="shared" si="36"/>
        <v>0</v>
      </c>
      <c r="EF48" s="154">
        <f t="shared" si="37"/>
        <v>0</v>
      </c>
      <c r="EG48" s="160">
        <f t="shared" si="38"/>
        <v>0</v>
      </c>
      <c r="EH48" s="273">
        <f t="shared" si="39"/>
        <v>1</v>
      </c>
      <c r="EI48" s="187">
        <f t="shared" si="40"/>
        <v>2.5919999999999995E-2</v>
      </c>
      <c r="EJ48" s="273">
        <f t="shared" si="41"/>
        <v>3</v>
      </c>
      <c r="EK48" s="187">
        <f t="shared" si="42"/>
        <v>0.6</v>
      </c>
      <c r="EL48" s="154">
        <f t="shared" si="43"/>
        <v>0</v>
      </c>
      <c r="EM48" s="154">
        <f t="shared" si="44"/>
        <v>0</v>
      </c>
      <c r="EN48" s="160">
        <f t="shared" si="45"/>
        <v>0</v>
      </c>
      <c r="EO48" s="273">
        <f t="shared" si="46"/>
        <v>1</v>
      </c>
      <c r="EP48" s="187">
        <f t="shared" si="47"/>
        <v>2.5919999999999995E-2</v>
      </c>
      <c r="EQ48" s="273">
        <f t="shared" si="48"/>
        <v>3</v>
      </c>
      <c r="ER48" s="187">
        <f t="shared" si="49"/>
        <v>0.6</v>
      </c>
      <c r="ES48" s="154">
        <f t="shared" si="50"/>
        <v>0</v>
      </c>
      <c r="ET48" s="154">
        <f t="shared" si="51"/>
        <v>0</v>
      </c>
      <c r="EU48" s="160">
        <f t="shared" si="52"/>
        <v>0</v>
      </c>
      <c r="EV48" s="273">
        <f t="shared" si="53"/>
        <v>1</v>
      </c>
      <c r="EW48" s="187">
        <f t="shared" si="54"/>
        <v>2.5919999999999995E-2</v>
      </c>
      <c r="EX48" s="273">
        <f t="shared" si="55"/>
        <v>3</v>
      </c>
      <c r="EY48" s="187">
        <f t="shared" si="56"/>
        <v>0.6</v>
      </c>
      <c r="EZ48" s="154">
        <f t="shared" si="57"/>
        <v>0</v>
      </c>
      <c r="FA48" s="154">
        <f t="shared" si="58"/>
        <v>0</v>
      </c>
      <c r="FB48" s="160">
        <f t="shared" si="59"/>
        <v>0</v>
      </c>
      <c r="FC48" s="273">
        <f t="shared" si="60"/>
        <v>1</v>
      </c>
      <c r="FD48" s="187">
        <f t="shared" si="61"/>
        <v>2.5919999999999995E-2</v>
      </c>
      <c r="FE48" s="273">
        <f t="shared" si="62"/>
        <v>3</v>
      </c>
      <c r="FF48" s="187">
        <f t="shared" si="63"/>
        <v>0.6</v>
      </c>
      <c r="FG48" s="154">
        <f t="shared" si="64"/>
        <v>0</v>
      </c>
      <c r="FH48" s="154">
        <f t="shared" si="65"/>
        <v>0</v>
      </c>
      <c r="FI48" s="160">
        <f t="shared" si="66"/>
        <v>0</v>
      </c>
      <c r="FJ48" s="273">
        <f t="shared" si="67"/>
        <v>1</v>
      </c>
      <c r="FK48" s="187">
        <f t="shared" si="68"/>
        <v>2.5919999999999995E-2</v>
      </c>
      <c r="FL48" s="273">
        <f t="shared" si="69"/>
        <v>3</v>
      </c>
      <c r="FM48" s="187">
        <f t="shared" si="70"/>
        <v>0.6</v>
      </c>
      <c r="FN48" s="154">
        <f t="shared" si="71"/>
        <v>0</v>
      </c>
      <c r="FO48" s="154">
        <f t="shared" si="72"/>
        <v>0</v>
      </c>
      <c r="FP48" s="160">
        <f t="shared" si="73"/>
        <v>0</v>
      </c>
      <c r="FQ48" s="273">
        <f t="shared" si="74"/>
        <v>1</v>
      </c>
      <c r="FR48" s="187">
        <f t="shared" si="75"/>
        <v>2.5919999999999995E-2</v>
      </c>
      <c r="FS48" s="273">
        <f t="shared" si="76"/>
        <v>3</v>
      </c>
      <c r="FT48" s="187">
        <f t="shared" si="77"/>
        <v>0.6</v>
      </c>
      <c r="FU48" s="154">
        <f t="shared" si="78"/>
        <v>0</v>
      </c>
      <c r="FV48" s="154">
        <f t="shared" si="79"/>
        <v>0</v>
      </c>
      <c r="FW48" s="160">
        <f t="shared" si="80"/>
        <v>0</v>
      </c>
      <c r="FX48" s="273">
        <f t="shared" si="81"/>
        <v>1</v>
      </c>
      <c r="FY48" s="187">
        <f t="shared" si="82"/>
        <v>2.5919999999999995E-2</v>
      </c>
      <c r="FZ48" s="273">
        <f t="shared" si="83"/>
        <v>3</v>
      </c>
      <c r="GA48" s="187">
        <f t="shared" si="84"/>
        <v>0.6</v>
      </c>
      <c r="GB48" s="154">
        <f t="shared" si="85"/>
        <v>0</v>
      </c>
      <c r="GC48" s="154">
        <f t="shared" si="86"/>
        <v>0</v>
      </c>
      <c r="GD48" s="160">
        <f t="shared" si="87"/>
        <v>0</v>
      </c>
      <c r="GE48" s="273">
        <f t="shared" si="88"/>
        <v>1</v>
      </c>
      <c r="GF48" s="187">
        <f t="shared" si="89"/>
        <v>2.5919999999999995E-2</v>
      </c>
      <c r="GG48" s="273">
        <f t="shared" si="90"/>
        <v>3</v>
      </c>
      <c r="GH48" s="187">
        <f t="shared" si="91"/>
        <v>0.6</v>
      </c>
      <c r="GI48" s="187">
        <f t="shared" si="101"/>
        <v>0.6</v>
      </c>
    </row>
    <row r="49" spans="1:191" ht="37.799999999999997" customHeight="1" x14ac:dyDescent="0.2">
      <c r="A49" s="148">
        <v>41</v>
      </c>
      <c r="B49" s="133" t="s">
        <v>604</v>
      </c>
      <c r="C49" s="133" t="s">
        <v>634</v>
      </c>
      <c r="D49" s="274" t="s">
        <v>206</v>
      </c>
      <c r="E49" s="133" t="s">
        <v>204</v>
      </c>
      <c r="F49" s="275" t="s">
        <v>5</v>
      </c>
      <c r="G49" s="133" t="s">
        <v>496</v>
      </c>
      <c r="H49" s="133" t="s">
        <v>173</v>
      </c>
      <c r="I49" s="132" t="s">
        <v>18</v>
      </c>
      <c r="J49" s="132" t="s">
        <v>54</v>
      </c>
      <c r="K49" s="132" t="s">
        <v>53</v>
      </c>
      <c r="L49" s="132" t="s">
        <v>53</v>
      </c>
      <c r="M49" s="132" t="s">
        <v>53</v>
      </c>
      <c r="N49" s="132" t="s">
        <v>53</v>
      </c>
      <c r="O49" s="132" t="s">
        <v>53</v>
      </c>
      <c r="P49" s="132" t="s">
        <v>53</v>
      </c>
      <c r="Q49" s="132" t="s">
        <v>53</v>
      </c>
      <c r="R49" s="132" t="s">
        <v>53</v>
      </c>
      <c r="S49" s="132" t="s">
        <v>54</v>
      </c>
      <c r="T49" s="132" t="s">
        <v>53</v>
      </c>
      <c r="U49" s="132" t="s">
        <v>54</v>
      </c>
      <c r="V49" s="132" t="s">
        <v>53</v>
      </c>
      <c r="W49" s="132" t="s">
        <v>53</v>
      </c>
      <c r="X49" s="132" t="s">
        <v>53</v>
      </c>
      <c r="Y49" s="132" t="s">
        <v>53</v>
      </c>
      <c r="Z49" s="132" t="s">
        <v>53</v>
      </c>
      <c r="AA49" s="132" t="s">
        <v>53</v>
      </c>
      <c r="AB49" s="132" t="s">
        <v>53</v>
      </c>
      <c r="AC49" s="155" t="str">
        <f t="shared" si="0"/>
        <v>1 - Muy Baja</v>
      </c>
      <c r="AD49" s="149">
        <f t="shared" si="1"/>
        <v>0.2</v>
      </c>
      <c r="AE49" s="155" t="str">
        <f t="shared" si="2"/>
        <v>3 - Moderado</v>
      </c>
      <c r="AF49" s="149">
        <f t="shared" si="3"/>
        <v>0.6</v>
      </c>
      <c r="AG49" s="156" t="str">
        <f t="shared" si="102"/>
        <v>MODERADO</v>
      </c>
      <c r="AH49" s="149">
        <f t="shared" si="5"/>
        <v>0.12</v>
      </c>
      <c r="AI49" s="133" t="s">
        <v>1227</v>
      </c>
      <c r="AJ49" s="133" t="s">
        <v>601</v>
      </c>
      <c r="AK49" s="133" t="s">
        <v>621</v>
      </c>
      <c r="AL49" s="133" t="s">
        <v>620</v>
      </c>
      <c r="AM49" s="134" t="s">
        <v>35</v>
      </c>
      <c r="AN49" s="164" t="s">
        <v>45</v>
      </c>
      <c r="AO49" s="164" t="s">
        <v>50</v>
      </c>
      <c r="AP49" s="134" t="s">
        <v>52</v>
      </c>
      <c r="AQ49" s="134" t="s">
        <v>35</v>
      </c>
      <c r="AR49" s="164" t="s">
        <v>45</v>
      </c>
      <c r="AS49" s="164" t="s">
        <v>50</v>
      </c>
      <c r="AT49" s="134" t="s">
        <v>52</v>
      </c>
      <c r="AU49" s="134" t="s">
        <v>35</v>
      </c>
      <c r="AV49" s="164" t="s">
        <v>45</v>
      </c>
      <c r="AW49" s="164" t="s">
        <v>50</v>
      </c>
      <c r="AX49" s="134" t="s">
        <v>52</v>
      </c>
      <c r="AY49" s="134" t="s">
        <v>35</v>
      </c>
      <c r="AZ49" s="164" t="s">
        <v>45</v>
      </c>
      <c r="BA49" s="164" t="s">
        <v>50</v>
      </c>
      <c r="BB49" s="134" t="s">
        <v>52</v>
      </c>
      <c r="BC49" s="134"/>
      <c r="BD49" s="164"/>
      <c r="BE49" s="164"/>
      <c r="BF49" s="134"/>
      <c r="BG49" s="134"/>
      <c r="BH49" s="164"/>
      <c r="BI49" s="164"/>
      <c r="BJ49" s="134"/>
      <c r="BK49" s="134"/>
      <c r="BL49" s="164"/>
      <c r="BM49" s="164"/>
      <c r="BN49" s="134"/>
      <c r="BO49" s="134"/>
      <c r="BP49" s="164"/>
      <c r="BQ49" s="164"/>
      <c r="BR49" s="134"/>
      <c r="BS49" s="134"/>
      <c r="BT49" s="164"/>
      <c r="BU49" s="164"/>
      <c r="BV49" s="134"/>
      <c r="BW49" s="134"/>
      <c r="BX49" s="164"/>
      <c r="BY49" s="164"/>
      <c r="BZ49" s="134"/>
      <c r="CA49" s="134"/>
      <c r="CB49" s="164"/>
      <c r="CC49" s="164"/>
      <c r="CD49" s="134"/>
      <c r="CE49" s="134"/>
      <c r="CF49" s="164"/>
      <c r="CG49" s="164"/>
      <c r="CH49" s="134"/>
      <c r="CI49" s="164"/>
      <c r="CJ49" s="164"/>
      <c r="CK49" s="134"/>
      <c r="CL49" s="159" t="str">
        <f t="shared" si="103"/>
        <v>1 - Muy Baja</v>
      </c>
      <c r="CM49" s="165">
        <f t="shared" si="7"/>
        <v>2.5919999999999995E-2</v>
      </c>
      <c r="CN49" s="159" t="str">
        <f t="shared" si="104"/>
        <v>3 - Moderado</v>
      </c>
      <c r="CO49" s="165">
        <f t="shared" si="92"/>
        <v>0.6</v>
      </c>
      <c r="CP49" s="145" t="str">
        <f t="shared" si="105"/>
        <v>MODERADO</v>
      </c>
      <c r="CQ49" s="149">
        <f t="shared" si="93"/>
        <v>1.5551999999999996E-2</v>
      </c>
      <c r="CR49" s="188" t="s">
        <v>456</v>
      </c>
      <c r="CS49" s="145">
        <f t="shared" si="94"/>
        <v>3</v>
      </c>
      <c r="CT49" s="134"/>
      <c r="CU49" s="188" t="s">
        <v>611</v>
      </c>
      <c r="CV49" s="65" t="s">
        <v>1235</v>
      </c>
      <c r="CW49" s="158"/>
      <c r="CX49" s="160">
        <f t="shared" si="10"/>
        <v>3</v>
      </c>
      <c r="CY49" s="161">
        <f t="shared" si="95"/>
        <v>3</v>
      </c>
      <c r="CZ49" s="160" t="str">
        <f t="shared" si="96"/>
        <v>Moderado</v>
      </c>
      <c r="DA49" s="153">
        <f t="shared" si="97"/>
        <v>0.6</v>
      </c>
      <c r="DB49" s="154">
        <f t="shared" si="98"/>
        <v>0.15</v>
      </c>
      <c r="DC49" s="154">
        <f t="shared" si="11"/>
        <v>0.25</v>
      </c>
      <c r="DD49" s="160">
        <f t="shared" si="99"/>
        <v>0.4</v>
      </c>
      <c r="DE49" s="273">
        <f t="shared" si="12"/>
        <v>1</v>
      </c>
      <c r="DF49" s="187">
        <f t="shared" si="13"/>
        <v>0.12</v>
      </c>
      <c r="DG49" s="273">
        <f t="shared" si="100"/>
        <v>3</v>
      </c>
      <c r="DH49" s="273"/>
      <c r="DI49" s="187">
        <f t="shared" si="14"/>
        <v>0.6</v>
      </c>
      <c r="DJ49" s="154">
        <f t="shared" si="15"/>
        <v>0.15</v>
      </c>
      <c r="DK49" s="154">
        <f t="shared" si="16"/>
        <v>0.25</v>
      </c>
      <c r="DL49" s="160">
        <f t="shared" si="17"/>
        <v>0.4</v>
      </c>
      <c r="DM49" s="273">
        <f t="shared" si="18"/>
        <v>1</v>
      </c>
      <c r="DN49" s="187">
        <f t="shared" si="19"/>
        <v>7.1999999999999995E-2</v>
      </c>
      <c r="DO49" s="273">
        <f t="shared" si="20"/>
        <v>3</v>
      </c>
      <c r="DP49" s="187">
        <f t="shared" si="21"/>
        <v>0.6</v>
      </c>
      <c r="DQ49" s="154">
        <f t="shared" si="22"/>
        <v>0.15</v>
      </c>
      <c r="DR49" s="154">
        <f t="shared" si="23"/>
        <v>0.25</v>
      </c>
      <c r="DS49" s="160">
        <f t="shared" si="24"/>
        <v>0.4</v>
      </c>
      <c r="DT49" s="273">
        <f t="shared" si="25"/>
        <v>1</v>
      </c>
      <c r="DU49" s="187">
        <f t="shared" si="26"/>
        <v>4.3199999999999995E-2</v>
      </c>
      <c r="DV49" s="273">
        <f t="shared" si="27"/>
        <v>3</v>
      </c>
      <c r="DW49" s="187">
        <f t="shared" si="28"/>
        <v>0.6</v>
      </c>
      <c r="DX49" s="154">
        <f t="shared" si="29"/>
        <v>0.15</v>
      </c>
      <c r="DY49" s="154">
        <f t="shared" si="30"/>
        <v>0.25</v>
      </c>
      <c r="DZ49" s="160">
        <f t="shared" si="31"/>
        <v>0.4</v>
      </c>
      <c r="EA49" s="273">
        <f t="shared" si="32"/>
        <v>1</v>
      </c>
      <c r="EB49" s="187">
        <f t="shared" si="33"/>
        <v>2.5919999999999995E-2</v>
      </c>
      <c r="EC49" s="273">
        <f t="shared" si="34"/>
        <v>3</v>
      </c>
      <c r="ED49" s="187">
        <f t="shared" si="35"/>
        <v>0.6</v>
      </c>
      <c r="EE49" s="154">
        <f t="shared" si="36"/>
        <v>0</v>
      </c>
      <c r="EF49" s="154">
        <f t="shared" si="37"/>
        <v>0</v>
      </c>
      <c r="EG49" s="160">
        <f t="shared" si="38"/>
        <v>0</v>
      </c>
      <c r="EH49" s="273">
        <f t="shared" si="39"/>
        <v>1</v>
      </c>
      <c r="EI49" s="187">
        <f t="shared" si="40"/>
        <v>2.5919999999999995E-2</v>
      </c>
      <c r="EJ49" s="273">
        <f t="shared" si="41"/>
        <v>3</v>
      </c>
      <c r="EK49" s="187">
        <f t="shared" si="42"/>
        <v>0.6</v>
      </c>
      <c r="EL49" s="154">
        <f t="shared" si="43"/>
        <v>0</v>
      </c>
      <c r="EM49" s="154">
        <f t="shared" si="44"/>
        <v>0</v>
      </c>
      <c r="EN49" s="160">
        <f t="shared" si="45"/>
        <v>0</v>
      </c>
      <c r="EO49" s="273">
        <f t="shared" si="46"/>
        <v>1</v>
      </c>
      <c r="EP49" s="187">
        <f t="shared" si="47"/>
        <v>2.5919999999999995E-2</v>
      </c>
      <c r="EQ49" s="273">
        <f t="shared" si="48"/>
        <v>3</v>
      </c>
      <c r="ER49" s="187">
        <f t="shared" si="49"/>
        <v>0.6</v>
      </c>
      <c r="ES49" s="154">
        <f t="shared" si="50"/>
        <v>0</v>
      </c>
      <c r="ET49" s="154">
        <f t="shared" si="51"/>
        <v>0</v>
      </c>
      <c r="EU49" s="160">
        <f t="shared" si="52"/>
        <v>0</v>
      </c>
      <c r="EV49" s="273">
        <f t="shared" si="53"/>
        <v>1</v>
      </c>
      <c r="EW49" s="187">
        <f t="shared" si="54"/>
        <v>2.5919999999999995E-2</v>
      </c>
      <c r="EX49" s="273">
        <f t="shared" si="55"/>
        <v>3</v>
      </c>
      <c r="EY49" s="187">
        <f t="shared" si="56"/>
        <v>0.6</v>
      </c>
      <c r="EZ49" s="154">
        <f t="shared" si="57"/>
        <v>0</v>
      </c>
      <c r="FA49" s="154">
        <f t="shared" si="58"/>
        <v>0</v>
      </c>
      <c r="FB49" s="160">
        <f t="shared" si="59"/>
        <v>0</v>
      </c>
      <c r="FC49" s="273">
        <f t="shared" si="60"/>
        <v>1</v>
      </c>
      <c r="FD49" s="187">
        <f t="shared" si="61"/>
        <v>2.5919999999999995E-2</v>
      </c>
      <c r="FE49" s="273">
        <f t="shared" si="62"/>
        <v>3</v>
      </c>
      <c r="FF49" s="187">
        <f t="shared" si="63"/>
        <v>0.6</v>
      </c>
      <c r="FG49" s="154">
        <f t="shared" si="64"/>
        <v>0</v>
      </c>
      <c r="FH49" s="154">
        <f t="shared" si="65"/>
        <v>0</v>
      </c>
      <c r="FI49" s="160">
        <f t="shared" si="66"/>
        <v>0</v>
      </c>
      <c r="FJ49" s="273">
        <f t="shared" si="67"/>
        <v>1</v>
      </c>
      <c r="FK49" s="187">
        <f t="shared" si="68"/>
        <v>2.5919999999999995E-2</v>
      </c>
      <c r="FL49" s="273">
        <f t="shared" si="69"/>
        <v>3</v>
      </c>
      <c r="FM49" s="187">
        <f t="shared" si="70"/>
        <v>0.6</v>
      </c>
      <c r="FN49" s="154">
        <f t="shared" si="71"/>
        <v>0</v>
      </c>
      <c r="FO49" s="154">
        <f t="shared" si="72"/>
        <v>0</v>
      </c>
      <c r="FP49" s="160">
        <f t="shared" si="73"/>
        <v>0</v>
      </c>
      <c r="FQ49" s="273">
        <f t="shared" si="74"/>
        <v>1</v>
      </c>
      <c r="FR49" s="187">
        <f t="shared" si="75"/>
        <v>2.5919999999999995E-2</v>
      </c>
      <c r="FS49" s="273">
        <f t="shared" si="76"/>
        <v>3</v>
      </c>
      <c r="FT49" s="187">
        <f t="shared" si="77"/>
        <v>0.6</v>
      </c>
      <c r="FU49" s="154">
        <f t="shared" si="78"/>
        <v>0</v>
      </c>
      <c r="FV49" s="154">
        <f t="shared" si="79"/>
        <v>0</v>
      </c>
      <c r="FW49" s="160">
        <f t="shared" si="80"/>
        <v>0</v>
      </c>
      <c r="FX49" s="273">
        <f t="shared" si="81"/>
        <v>1</v>
      </c>
      <c r="FY49" s="187">
        <f t="shared" si="82"/>
        <v>2.5919999999999995E-2</v>
      </c>
      <c r="FZ49" s="273">
        <f t="shared" si="83"/>
        <v>3</v>
      </c>
      <c r="GA49" s="187">
        <f t="shared" si="84"/>
        <v>0.6</v>
      </c>
      <c r="GB49" s="154">
        <f t="shared" si="85"/>
        <v>0</v>
      </c>
      <c r="GC49" s="154">
        <f t="shared" si="86"/>
        <v>0</v>
      </c>
      <c r="GD49" s="160">
        <f t="shared" si="87"/>
        <v>0</v>
      </c>
      <c r="GE49" s="273">
        <f t="shared" si="88"/>
        <v>1</v>
      </c>
      <c r="GF49" s="187">
        <f t="shared" si="89"/>
        <v>2.5919999999999995E-2</v>
      </c>
      <c r="GG49" s="273">
        <f t="shared" si="90"/>
        <v>3</v>
      </c>
      <c r="GH49" s="187">
        <f t="shared" si="91"/>
        <v>0.6</v>
      </c>
      <c r="GI49" s="187">
        <f t="shared" si="101"/>
        <v>0.6</v>
      </c>
    </row>
    <row r="50" spans="1:191" ht="37.799999999999997" customHeight="1" x14ac:dyDescent="0.2">
      <c r="A50" s="148">
        <v>42</v>
      </c>
      <c r="B50" s="133" t="s">
        <v>604</v>
      </c>
      <c r="C50" s="133" t="s">
        <v>633</v>
      </c>
      <c r="D50" s="274" t="s">
        <v>205</v>
      </c>
      <c r="E50" s="133" t="s">
        <v>500</v>
      </c>
      <c r="F50" s="275" t="s">
        <v>222</v>
      </c>
      <c r="G50" s="133" t="s">
        <v>496</v>
      </c>
      <c r="H50" s="133" t="s">
        <v>173</v>
      </c>
      <c r="I50" s="132" t="s">
        <v>20</v>
      </c>
      <c r="J50" s="132" t="s">
        <v>54</v>
      </c>
      <c r="K50" s="132" t="s">
        <v>53</v>
      </c>
      <c r="L50" s="132" t="s">
        <v>53</v>
      </c>
      <c r="M50" s="132" t="s">
        <v>53</v>
      </c>
      <c r="N50" s="132" t="s">
        <v>53</v>
      </c>
      <c r="O50" s="132" t="s">
        <v>53</v>
      </c>
      <c r="P50" s="132" t="s">
        <v>53</v>
      </c>
      <c r="Q50" s="132" t="s">
        <v>53</v>
      </c>
      <c r="R50" s="132" t="s">
        <v>53</v>
      </c>
      <c r="S50" s="132" t="s">
        <v>54</v>
      </c>
      <c r="T50" s="132" t="s">
        <v>53</v>
      </c>
      <c r="U50" s="132" t="s">
        <v>54</v>
      </c>
      <c r="V50" s="132" t="s">
        <v>53</v>
      </c>
      <c r="W50" s="132" t="s">
        <v>53</v>
      </c>
      <c r="X50" s="132" t="s">
        <v>53</v>
      </c>
      <c r="Y50" s="132" t="s">
        <v>53</v>
      </c>
      <c r="Z50" s="132" t="s">
        <v>53</v>
      </c>
      <c r="AA50" s="132" t="s">
        <v>53</v>
      </c>
      <c r="AB50" s="132" t="s">
        <v>53</v>
      </c>
      <c r="AC50" s="155" t="str">
        <f t="shared" si="0"/>
        <v>2 - Baja</v>
      </c>
      <c r="AD50" s="149">
        <f t="shared" si="1"/>
        <v>0.4</v>
      </c>
      <c r="AE50" s="155" t="str">
        <f t="shared" si="2"/>
        <v>3 - Moderado</v>
      </c>
      <c r="AF50" s="149">
        <f t="shared" si="3"/>
        <v>0.6</v>
      </c>
      <c r="AG50" s="156" t="str">
        <f t="shared" si="102"/>
        <v>MODERADO</v>
      </c>
      <c r="AH50" s="149">
        <f t="shared" si="5"/>
        <v>0.24</v>
      </c>
      <c r="AI50" s="133" t="s">
        <v>632</v>
      </c>
      <c r="AJ50" s="133" t="s">
        <v>601</v>
      </c>
      <c r="AK50" s="133" t="s">
        <v>608</v>
      </c>
      <c r="AL50" s="133" t="s">
        <v>607</v>
      </c>
      <c r="AM50" s="134" t="s">
        <v>35</v>
      </c>
      <c r="AN50" s="164" t="s">
        <v>45</v>
      </c>
      <c r="AO50" s="164" t="s">
        <v>50</v>
      </c>
      <c r="AP50" s="134" t="s">
        <v>52</v>
      </c>
      <c r="AQ50" s="134" t="s">
        <v>35</v>
      </c>
      <c r="AR50" s="164" t="s">
        <v>45</v>
      </c>
      <c r="AS50" s="164" t="s">
        <v>50</v>
      </c>
      <c r="AT50" s="134" t="s">
        <v>52</v>
      </c>
      <c r="AU50" s="134" t="s">
        <v>35</v>
      </c>
      <c r="AV50" s="164" t="s">
        <v>45</v>
      </c>
      <c r="AW50" s="164" t="s">
        <v>50</v>
      </c>
      <c r="AX50" s="134" t="s">
        <v>52</v>
      </c>
      <c r="AY50" s="134"/>
      <c r="AZ50" s="164"/>
      <c r="BA50" s="164"/>
      <c r="BB50" s="134"/>
      <c r="BC50" s="134"/>
      <c r="BD50" s="164"/>
      <c r="BE50" s="164"/>
      <c r="BF50" s="134"/>
      <c r="BG50" s="134"/>
      <c r="BH50" s="164"/>
      <c r="BI50" s="164"/>
      <c r="BJ50" s="134"/>
      <c r="BK50" s="134"/>
      <c r="BL50" s="164"/>
      <c r="BM50" s="164"/>
      <c r="BN50" s="134"/>
      <c r="BO50" s="134"/>
      <c r="BP50" s="164"/>
      <c r="BQ50" s="164"/>
      <c r="BR50" s="134"/>
      <c r="BS50" s="134"/>
      <c r="BT50" s="164"/>
      <c r="BU50" s="164"/>
      <c r="BV50" s="134"/>
      <c r="BW50" s="134"/>
      <c r="BX50" s="164"/>
      <c r="BY50" s="164"/>
      <c r="BZ50" s="134"/>
      <c r="CA50" s="134"/>
      <c r="CB50" s="164"/>
      <c r="CC50" s="164"/>
      <c r="CD50" s="134"/>
      <c r="CE50" s="134"/>
      <c r="CF50" s="164"/>
      <c r="CG50" s="164"/>
      <c r="CH50" s="134"/>
      <c r="CI50" s="164"/>
      <c r="CJ50" s="164"/>
      <c r="CK50" s="134"/>
      <c r="CL50" s="159" t="str">
        <f t="shared" si="103"/>
        <v>1 - Muy Baja</v>
      </c>
      <c r="CM50" s="165">
        <f t="shared" si="7"/>
        <v>8.6399999999999991E-2</v>
      </c>
      <c r="CN50" s="159" t="str">
        <f t="shared" si="104"/>
        <v>3 - Moderado</v>
      </c>
      <c r="CO50" s="165">
        <f t="shared" si="92"/>
        <v>0.6</v>
      </c>
      <c r="CP50" s="145" t="str">
        <f t="shared" si="105"/>
        <v>MODERADO</v>
      </c>
      <c r="CQ50" s="149">
        <f t="shared" si="93"/>
        <v>5.183999999999999E-2</v>
      </c>
      <c r="CR50" s="188" t="s">
        <v>226</v>
      </c>
      <c r="CS50" s="145">
        <f t="shared" si="94"/>
        <v>3</v>
      </c>
      <c r="CT50" s="134"/>
      <c r="CU50" s="188" t="s">
        <v>611</v>
      </c>
      <c r="CV50" s="65" t="s">
        <v>1235</v>
      </c>
      <c r="CW50" s="158"/>
      <c r="CX50" s="160">
        <f t="shared" si="10"/>
        <v>3</v>
      </c>
      <c r="CY50" s="161">
        <f t="shared" si="95"/>
        <v>3</v>
      </c>
      <c r="CZ50" s="160" t="str">
        <f t="shared" si="96"/>
        <v>Moderado</v>
      </c>
      <c r="DA50" s="153">
        <f t="shared" si="97"/>
        <v>0.6</v>
      </c>
      <c r="DB50" s="154">
        <f t="shared" si="98"/>
        <v>0.15</v>
      </c>
      <c r="DC50" s="154">
        <f t="shared" si="11"/>
        <v>0.25</v>
      </c>
      <c r="DD50" s="160">
        <f t="shared" si="99"/>
        <v>0.4</v>
      </c>
      <c r="DE50" s="273">
        <f t="shared" si="12"/>
        <v>2</v>
      </c>
      <c r="DF50" s="187">
        <f t="shared" si="13"/>
        <v>0.24</v>
      </c>
      <c r="DG50" s="273">
        <f t="shared" si="100"/>
        <v>3</v>
      </c>
      <c r="DH50" s="273"/>
      <c r="DI50" s="187">
        <f t="shared" si="14"/>
        <v>0.6</v>
      </c>
      <c r="DJ50" s="154">
        <f t="shared" si="15"/>
        <v>0.15</v>
      </c>
      <c r="DK50" s="154">
        <f t="shared" si="16"/>
        <v>0.25</v>
      </c>
      <c r="DL50" s="160">
        <f t="shared" si="17"/>
        <v>0.4</v>
      </c>
      <c r="DM50" s="273">
        <f t="shared" si="18"/>
        <v>1</v>
      </c>
      <c r="DN50" s="187">
        <f t="shared" si="19"/>
        <v>0.14399999999999999</v>
      </c>
      <c r="DO50" s="273">
        <f t="shared" si="20"/>
        <v>3</v>
      </c>
      <c r="DP50" s="187">
        <f t="shared" si="21"/>
        <v>0.6</v>
      </c>
      <c r="DQ50" s="154">
        <f t="shared" si="22"/>
        <v>0.15</v>
      </c>
      <c r="DR50" s="154">
        <f t="shared" si="23"/>
        <v>0.25</v>
      </c>
      <c r="DS50" s="160">
        <f t="shared" si="24"/>
        <v>0.4</v>
      </c>
      <c r="DT50" s="273">
        <f t="shared" si="25"/>
        <v>1</v>
      </c>
      <c r="DU50" s="187">
        <f t="shared" si="26"/>
        <v>8.6399999999999991E-2</v>
      </c>
      <c r="DV50" s="273">
        <f t="shared" si="27"/>
        <v>3</v>
      </c>
      <c r="DW50" s="187">
        <f t="shared" si="28"/>
        <v>0.6</v>
      </c>
      <c r="DX50" s="154">
        <f t="shared" si="29"/>
        <v>0</v>
      </c>
      <c r="DY50" s="154">
        <f t="shared" si="30"/>
        <v>0</v>
      </c>
      <c r="DZ50" s="160">
        <f t="shared" si="31"/>
        <v>0</v>
      </c>
      <c r="EA50" s="273">
        <f t="shared" si="32"/>
        <v>1</v>
      </c>
      <c r="EB50" s="187">
        <f t="shared" si="33"/>
        <v>8.6399999999999991E-2</v>
      </c>
      <c r="EC50" s="273">
        <f t="shared" si="34"/>
        <v>3</v>
      </c>
      <c r="ED50" s="187">
        <f t="shared" si="35"/>
        <v>0.6</v>
      </c>
      <c r="EE50" s="154">
        <f t="shared" si="36"/>
        <v>0</v>
      </c>
      <c r="EF50" s="154">
        <f t="shared" si="37"/>
        <v>0</v>
      </c>
      <c r="EG50" s="160">
        <f t="shared" si="38"/>
        <v>0</v>
      </c>
      <c r="EH50" s="273">
        <f t="shared" si="39"/>
        <v>1</v>
      </c>
      <c r="EI50" s="187">
        <f t="shared" si="40"/>
        <v>8.6399999999999991E-2</v>
      </c>
      <c r="EJ50" s="273">
        <f t="shared" si="41"/>
        <v>3</v>
      </c>
      <c r="EK50" s="187">
        <f t="shared" si="42"/>
        <v>0.6</v>
      </c>
      <c r="EL50" s="154">
        <f t="shared" si="43"/>
        <v>0</v>
      </c>
      <c r="EM50" s="154">
        <f t="shared" si="44"/>
        <v>0</v>
      </c>
      <c r="EN50" s="160">
        <f t="shared" si="45"/>
        <v>0</v>
      </c>
      <c r="EO50" s="273">
        <f t="shared" si="46"/>
        <v>1</v>
      </c>
      <c r="EP50" s="187">
        <f t="shared" si="47"/>
        <v>8.6399999999999991E-2</v>
      </c>
      <c r="EQ50" s="273">
        <f t="shared" si="48"/>
        <v>3</v>
      </c>
      <c r="ER50" s="187">
        <f t="shared" si="49"/>
        <v>0.6</v>
      </c>
      <c r="ES50" s="154">
        <f t="shared" si="50"/>
        <v>0</v>
      </c>
      <c r="ET50" s="154">
        <f t="shared" si="51"/>
        <v>0</v>
      </c>
      <c r="EU50" s="160">
        <f t="shared" si="52"/>
        <v>0</v>
      </c>
      <c r="EV50" s="273">
        <f t="shared" si="53"/>
        <v>1</v>
      </c>
      <c r="EW50" s="187">
        <f t="shared" si="54"/>
        <v>8.6399999999999991E-2</v>
      </c>
      <c r="EX50" s="273">
        <f t="shared" si="55"/>
        <v>3</v>
      </c>
      <c r="EY50" s="187">
        <f t="shared" si="56"/>
        <v>0.6</v>
      </c>
      <c r="EZ50" s="154">
        <f t="shared" si="57"/>
        <v>0</v>
      </c>
      <c r="FA50" s="154">
        <f t="shared" si="58"/>
        <v>0</v>
      </c>
      <c r="FB50" s="160">
        <f t="shared" si="59"/>
        <v>0</v>
      </c>
      <c r="FC50" s="273">
        <f t="shared" si="60"/>
        <v>1</v>
      </c>
      <c r="FD50" s="187">
        <f t="shared" si="61"/>
        <v>8.6399999999999991E-2</v>
      </c>
      <c r="FE50" s="273">
        <f t="shared" si="62"/>
        <v>3</v>
      </c>
      <c r="FF50" s="187">
        <f t="shared" si="63"/>
        <v>0.6</v>
      </c>
      <c r="FG50" s="154">
        <f t="shared" si="64"/>
        <v>0</v>
      </c>
      <c r="FH50" s="154">
        <f t="shared" si="65"/>
        <v>0</v>
      </c>
      <c r="FI50" s="160">
        <f t="shared" si="66"/>
        <v>0</v>
      </c>
      <c r="FJ50" s="273">
        <f t="shared" si="67"/>
        <v>1</v>
      </c>
      <c r="FK50" s="187">
        <f t="shared" si="68"/>
        <v>8.6399999999999991E-2</v>
      </c>
      <c r="FL50" s="273">
        <f t="shared" si="69"/>
        <v>3</v>
      </c>
      <c r="FM50" s="187">
        <f t="shared" si="70"/>
        <v>0.6</v>
      </c>
      <c r="FN50" s="154">
        <f t="shared" si="71"/>
        <v>0</v>
      </c>
      <c r="FO50" s="154">
        <f t="shared" si="72"/>
        <v>0</v>
      </c>
      <c r="FP50" s="160">
        <f t="shared" si="73"/>
        <v>0</v>
      </c>
      <c r="FQ50" s="273">
        <f t="shared" si="74"/>
        <v>1</v>
      </c>
      <c r="FR50" s="187">
        <f t="shared" si="75"/>
        <v>8.6399999999999991E-2</v>
      </c>
      <c r="FS50" s="273">
        <f t="shared" si="76"/>
        <v>3</v>
      </c>
      <c r="FT50" s="187">
        <f t="shared" si="77"/>
        <v>0.6</v>
      </c>
      <c r="FU50" s="154">
        <f t="shared" si="78"/>
        <v>0</v>
      </c>
      <c r="FV50" s="154">
        <f t="shared" si="79"/>
        <v>0</v>
      </c>
      <c r="FW50" s="160">
        <f t="shared" si="80"/>
        <v>0</v>
      </c>
      <c r="FX50" s="273">
        <f t="shared" si="81"/>
        <v>1</v>
      </c>
      <c r="FY50" s="187">
        <f t="shared" si="82"/>
        <v>8.6399999999999991E-2</v>
      </c>
      <c r="FZ50" s="273">
        <f t="shared" si="83"/>
        <v>3</v>
      </c>
      <c r="GA50" s="187">
        <f t="shared" si="84"/>
        <v>0.6</v>
      </c>
      <c r="GB50" s="154">
        <f t="shared" si="85"/>
        <v>0</v>
      </c>
      <c r="GC50" s="154">
        <f t="shared" si="86"/>
        <v>0</v>
      </c>
      <c r="GD50" s="160">
        <f t="shared" si="87"/>
        <v>0</v>
      </c>
      <c r="GE50" s="273">
        <f t="shared" si="88"/>
        <v>1</v>
      </c>
      <c r="GF50" s="187">
        <f t="shared" si="89"/>
        <v>8.6399999999999991E-2</v>
      </c>
      <c r="GG50" s="273">
        <f t="shared" si="90"/>
        <v>3</v>
      </c>
      <c r="GH50" s="187">
        <f t="shared" si="91"/>
        <v>0.6</v>
      </c>
      <c r="GI50" s="187">
        <f t="shared" si="101"/>
        <v>0.6</v>
      </c>
    </row>
    <row r="51" spans="1:191" ht="37.799999999999997" customHeight="1" x14ac:dyDescent="0.2">
      <c r="A51" s="148">
        <v>43</v>
      </c>
      <c r="B51" s="133" t="s">
        <v>604</v>
      </c>
      <c r="C51" s="133" t="s">
        <v>631</v>
      </c>
      <c r="D51" s="274" t="s">
        <v>206</v>
      </c>
      <c r="E51" s="133" t="s">
        <v>204</v>
      </c>
      <c r="F51" s="275" t="s">
        <v>5</v>
      </c>
      <c r="G51" s="133" t="s">
        <v>496</v>
      </c>
      <c r="H51" s="133" t="s">
        <v>173</v>
      </c>
      <c r="I51" s="132" t="s">
        <v>20</v>
      </c>
      <c r="J51" s="132" t="s">
        <v>54</v>
      </c>
      <c r="K51" s="132" t="s">
        <v>53</v>
      </c>
      <c r="L51" s="132" t="s">
        <v>53</v>
      </c>
      <c r="M51" s="132" t="s">
        <v>53</v>
      </c>
      <c r="N51" s="132" t="s">
        <v>53</v>
      </c>
      <c r="O51" s="132" t="s">
        <v>53</v>
      </c>
      <c r="P51" s="132" t="s">
        <v>53</v>
      </c>
      <c r="Q51" s="132" t="s">
        <v>53</v>
      </c>
      <c r="R51" s="132" t="s">
        <v>53</v>
      </c>
      <c r="S51" s="132" t="s">
        <v>54</v>
      </c>
      <c r="T51" s="132" t="s">
        <v>53</v>
      </c>
      <c r="U51" s="132" t="s">
        <v>54</v>
      </c>
      <c r="V51" s="132" t="s">
        <v>53</v>
      </c>
      <c r="W51" s="132" t="s">
        <v>53</v>
      </c>
      <c r="X51" s="132" t="s">
        <v>53</v>
      </c>
      <c r="Y51" s="132" t="s">
        <v>53</v>
      </c>
      <c r="Z51" s="132" t="s">
        <v>53</v>
      </c>
      <c r="AA51" s="132" t="s">
        <v>53</v>
      </c>
      <c r="AB51" s="132" t="s">
        <v>53</v>
      </c>
      <c r="AC51" s="155" t="str">
        <f t="shared" si="0"/>
        <v>2 - Baja</v>
      </c>
      <c r="AD51" s="149">
        <f t="shared" si="1"/>
        <v>0.4</v>
      </c>
      <c r="AE51" s="155" t="str">
        <f t="shared" si="2"/>
        <v>3 - Moderado</v>
      </c>
      <c r="AF51" s="149">
        <f t="shared" si="3"/>
        <v>0.6</v>
      </c>
      <c r="AG51" s="156" t="str">
        <f t="shared" si="102"/>
        <v>MODERADO</v>
      </c>
      <c r="AH51" s="149">
        <f t="shared" si="5"/>
        <v>0.24</v>
      </c>
      <c r="AI51" s="133" t="s">
        <v>630</v>
      </c>
      <c r="AJ51" s="133" t="s">
        <v>601</v>
      </c>
      <c r="AK51" s="133" t="s">
        <v>621</v>
      </c>
      <c r="AL51" s="133" t="s">
        <v>620</v>
      </c>
      <c r="AM51" s="134" t="s">
        <v>35</v>
      </c>
      <c r="AN51" s="164" t="s">
        <v>45</v>
      </c>
      <c r="AO51" s="164" t="s">
        <v>50</v>
      </c>
      <c r="AP51" s="134" t="s">
        <v>52</v>
      </c>
      <c r="AQ51" s="134" t="s">
        <v>35</v>
      </c>
      <c r="AR51" s="164" t="s">
        <v>45</v>
      </c>
      <c r="AS51" s="164" t="s">
        <v>50</v>
      </c>
      <c r="AT51" s="134" t="s">
        <v>52</v>
      </c>
      <c r="AU51" s="134" t="s">
        <v>35</v>
      </c>
      <c r="AV51" s="164" t="s">
        <v>45</v>
      </c>
      <c r="AW51" s="164" t="s">
        <v>50</v>
      </c>
      <c r="AX51" s="134" t="s">
        <v>52</v>
      </c>
      <c r="AY51" s="134"/>
      <c r="AZ51" s="164"/>
      <c r="BA51" s="164"/>
      <c r="BB51" s="134"/>
      <c r="BC51" s="134"/>
      <c r="BD51" s="164"/>
      <c r="BE51" s="164"/>
      <c r="BF51" s="134"/>
      <c r="BG51" s="134"/>
      <c r="BH51" s="164"/>
      <c r="BI51" s="164"/>
      <c r="BJ51" s="134"/>
      <c r="BK51" s="134"/>
      <c r="BL51" s="164"/>
      <c r="BM51" s="164"/>
      <c r="BN51" s="134"/>
      <c r="BO51" s="134"/>
      <c r="BP51" s="164"/>
      <c r="BQ51" s="164"/>
      <c r="BR51" s="134"/>
      <c r="BS51" s="134"/>
      <c r="BT51" s="164"/>
      <c r="BU51" s="164"/>
      <c r="BV51" s="134"/>
      <c r="BW51" s="134"/>
      <c r="BX51" s="164"/>
      <c r="BY51" s="164"/>
      <c r="BZ51" s="134"/>
      <c r="CA51" s="134"/>
      <c r="CB51" s="164"/>
      <c r="CC51" s="164"/>
      <c r="CD51" s="134"/>
      <c r="CE51" s="134"/>
      <c r="CF51" s="164"/>
      <c r="CG51" s="164"/>
      <c r="CH51" s="134"/>
      <c r="CI51" s="164"/>
      <c r="CJ51" s="164"/>
      <c r="CK51" s="134"/>
      <c r="CL51" s="159" t="str">
        <f t="shared" si="103"/>
        <v>1 - Muy Baja</v>
      </c>
      <c r="CM51" s="165">
        <f t="shared" si="7"/>
        <v>8.6399999999999991E-2</v>
      </c>
      <c r="CN51" s="159" t="str">
        <f t="shared" si="104"/>
        <v>3 - Moderado</v>
      </c>
      <c r="CO51" s="165">
        <f t="shared" si="92"/>
        <v>0.6</v>
      </c>
      <c r="CP51" s="145" t="str">
        <f t="shared" si="105"/>
        <v>MODERADO</v>
      </c>
      <c r="CQ51" s="149">
        <f t="shared" si="93"/>
        <v>5.183999999999999E-2</v>
      </c>
      <c r="CR51" s="188" t="s">
        <v>456</v>
      </c>
      <c r="CS51" s="145">
        <f t="shared" si="94"/>
        <v>3</v>
      </c>
      <c r="CT51" s="134"/>
      <c r="CU51" s="188" t="s">
        <v>611</v>
      </c>
      <c r="CV51" s="65" t="s">
        <v>1235</v>
      </c>
      <c r="CW51" s="158"/>
      <c r="CX51" s="160">
        <f t="shared" si="10"/>
        <v>3</v>
      </c>
      <c r="CY51" s="161">
        <f t="shared" si="95"/>
        <v>3</v>
      </c>
      <c r="CZ51" s="160" t="str">
        <f t="shared" si="96"/>
        <v>Moderado</v>
      </c>
      <c r="DA51" s="153">
        <f t="shared" si="97"/>
        <v>0.6</v>
      </c>
      <c r="DB51" s="154">
        <f t="shared" si="98"/>
        <v>0.15</v>
      </c>
      <c r="DC51" s="154">
        <f t="shared" si="11"/>
        <v>0.25</v>
      </c>
      <c r="DD51" s="160">
        <f t="shared" si="99"/>
        <v>0.4</v>
      </c>
      <c r="DE51" s="273">
        <f t="shared" si="12"/>
        <v>2</v>
      </c>
      <c r="DF51" s="187">
        <f t="shared" si="13"/>
        <v>0.24</v>
      </c>
      <c r="DG51" s="273">
        <f t="shared" si="100"/>
        <v>3</v>
      </c>
      <c r="DH51" s="273"/>
      <c r="DI51" s="187">
        <f t="shared" si="14"/>
        <v>0.6</v>
      </c>
      <c r="DJ51" s="154">
        <f t="shared" si="15"/>
        <v>0.15</v>
      </c>
      <c r="DK51" s="154">
        <f t="shared" si="16"/>
        <v>0.25</v>
      </c>
      <c r="DL51" s="160">
        <f t="shared" si="17"/>
        <v>0.4</v>
      </c>
      <c r="DM51" s="273">
        <f t="shared" si="18"/>
        <v>1</v>
      </c>
      <c r="DN51" s="187">
        <f t="shared" si="19"/>
        <v>0.14399999999999999</v>
      </c>
      <c r="DO51" s="273">
        <f t="shared" si="20"/>
        <v>3</v>
      </c>
      <c r="DP51" s="187">
        <f t="shared" si="21"/>
        <v>0.6</v>
      </c>
      <c r="DQ51" s="154">
        <f t="shared" si="22"/>
        <v>0.15</v>
      </c>
      <c r="DR51" s="154">
        <f t="shared" si="23"/>
        <v>0.25</v>
      </c>
      <c r="DS51" s="160">
        <f t="shared" si="24"/>
        <v>0.4</v>
      </c>
      <c r="DT51" s="273">
        <f t="shared" si="25"/>
        <v>1</v>
      </c>
      <c r="DU51" s="187">
        <f t="shared" si="26"/>
        <v>8.6399999999999991E-2</v>
      </c>
      <c r="DV51" s="273">
        <f t="shared" si="27"/>
        <v>3</v>
      </c>
      <c r="DW51" s="187">
        <f t="shared" si="28"/>
        <v>0.6</v>
      </c>
      <c r="DX51" s="154">
        <f t="shared" si="29"/>
        <v>0</v>
      </c>
      <c r="DY51" s="154">
        <f t="shared" si="30"/>
        <v>0</v>
      </c>
      <c r="DZ51" s="160">
        <f t="shared" si="31"/>
        <v>0</v>
      </c>
      <c r="EA51" s="273">
        <f t="shared" si="32"/>
        <v>1</v>
      </c>
      <c r="EB51" s="187">
        <f t="shared" si="33"/>
        <v>8.6399999999999991E-2</v>
      </c>
      <c r="EC51" s="273">
        <f t="shared" si="34"/>
        <v>3</v>
      </c>
      <c r="ED51" s="187">
        <f t="shared" si="35"/>
        <v>0.6</v>
      </c>
      <c r="EE51" s="154">
        <f t="shared" si="36"/>
        <v>0</v>
      </c>
      <c r="EF51" s="154">
        <f t="shared" si="37"/>
        <v>0</v>
      </c>
      <c r="EG51" s="160">
        <f t="shared" si="38"/>
        <v>0</v>
      </c>
      <c r="EH51" s="273">
        <f t="shared" si="39"/>
        <v>1</v>
      </c>
      <c r="EI51" s="187">
        <f t="shared" si="40"/>
        <v>8.6399999999999991E-2</v>
      </c>
      <c r="EJ51" s="273">
        <f t="shared" si="41"/>
        <v>3</v>
      </c>
      <c r="EK51" s="187">
        <f t="shared" si="42"/>
        <v>0.6</v>
      </c>
      <c r="EL51" s="154">
        <f t="shared" si="43"/>
        <v>0</v>
      </c>
      <c r="EM51" s="154">
        <f t="shared" si="44"/>
        <v>0</v>
      </c>
      <c r="EN51" s="160">
        <f t="shared" si="45"/>
        <v>0</v>
      </c>
      <c r="EO51" s="273">
        <f t="shared" si="46"/>
        <v>1</v>
      </c>
      <c r="EP51" s="187">
        <f t="shared" si="47"/>
        <v>8.6399999999999991E-2</v>
      </c>
      <c r="EQ51" s="273">
        <f t="shared" si="48"/>
        <v>3</v>
      </c>
      <c r="ER51" s="187">
        <f t="shared" si="49"/>
        <v>0.6</v>
      </c>
      <c r="ES51" s="154">
        <f t="shared" si="50"/>
        <v>0</v>
      </c>
      <c r="ET51" s="154">
        <f t="shared" si="51"/>
        <v>0</v>
      </c>
      <c r="EU51" s="160">
        <f t="shared" si="52"/>
        <v>0</v>
      </c>
      <c r="EV51" s="273">
        <f t="shared" si="53"/>
        <v>1</v>
      </c>
      <c r="EW51" s="187">
        <f t="shared" si="54"/>
        <v>8.6399999999999991E-2</v>
      </c>
      <c r="EX51" s="273">
        <f t="shared" si="55"/>
        <v>3</v>
      </c>
      <c r="EY51" s="187">
        <f t="shared" si="56"/>
        <v>0.6</v>
      </c>
      <c r="EZ51" s="154">
        <f t="shared" si="57"/>
        <v>0</v>
      </c>
      <c r="FA51" s="154">
        <f t="shared" si="58"/>
        <v>0</v>
      </c>
      <c r="FB51" s="160">
        <f t="shared" si="59"/>
        <v>0</v>
      </c>
      <c r="FC51" s="273">
        <f t="shared" si="60"/>
        <v>1</v>
      </c>
      <c r="FD51" s="187">
        <f t="shared" si="61"/>
        <v>8.6399999999999991E-2</v>
      </c>
      <c r="FE51" s="273">
        <f t="shared" si="62"/>
        <v>3</v>
      </c>
      <c r="FF51" s="187">
        <f t="shared" si="63"/>
        <v>0.6</v>
      </c>
      <c r="FG51" s="154">
        <f t="shared" si="64"/>
        <v>0</v>
      </c>
      <c r="FH51" s="154">
        <f t="shared" si="65"/>
        <v>0</v>
      </c>
      <c r="FI51" s="160">
        <f t="shared" si="66"/>
        <v>0</v>
      </c>
      <c r="FJ51" s="273">
        <f t="shared" si="67"/>
        <v>1</v>
      </c>
      <c r="FK51" s="187">
        <f t="shared" si="68"/>
        <v>8.6399999999999991E-2</v>
      </c>
      <c r="FL51" s="273">
        <f t="shared" si="69"/>
        <v>3</v>
      </c>
      <c r="FM51" s="187">
        <f t="shared" si="70"/>
        <v>0.6</v>
      </c>
      <c r="FN51" s="154">
        <f t="shared" si="71"/>
        <v>0</v>
      </c>
      <c r="FO51" s="154">
        <f t="shared" si="72"/>
        <v>0</v>
      </c>
      <c r="FP51" s="160">
        <f t="shared" si="73"/>
        <v>0</v>
      </c>
      <c r="FQ51" s="273">
        <f t="shared" si="74"/>
        <v>1</v>
      </c>
      <c r="FR51" s="187">
        <f t="shared" si="75"/>
        <v>8.6399999999999991E-2</v>
      </c>
      <c r="FS51" s="273">
        <f t="shared" si="76"/>
        <v>3</v>
      </c>
      <c r="FT51" s="187">
        <f t="shared" si="77"/>
        <v>0.6</v>
      </c>
      <c r="FU51" s="154">
        <f t="shared" si="78"/>
        <v>0</v>
      </c>
      <c r="FV51" s="154">
        <f t="shared" si="79"/>
        <v>0</v>
      </c>
      <c r="FW51" s="160">
        <f t="shared" si="80"/>
        <v>0</v>
      </c>
      <c r="FX51" s="273">
        <f t="shared" si="81"/>
        <v>1</v>
      </c>
      <c r="FY51" s="187">
        <f t="shared" si="82"/>
        <v>8.6399999999999991E-2</v>
      </c>
      <c r="FZ51" s="273">
        <f t="shared" si="83"/>
        <v>3</v>
      </c>
      <c r="GA51" s="187">
        <f t="shared" si="84"/>
        <v>0.6</v>
      </c>
      <c r="GB51" s="154">
        <f t="shared" si="85"/>
        <v>0</v>
      </c>
      <c r="GC51" s="154">
        <f t="shared" si="86"/>
        <v>0</v>
      </c>
      <c r="GD51" s="160">
        <f t="shared" si="87"/>
        <v>0</v>
      </c>
      <c r="GE51" s="273">
        <f t="shared" si="88"/>
        <v>1</v>
      </c>
      <c r="GF51" s="187">
        <f t="shared" si="89"/>
        <v>8.6399999999999991E-2</v>
      </c>
      <c r="GG51" s="273">
        <f t="shared" si="90"/>
        <v>3</v>
      </c>
      <c r="GH51" s="187">
        <f t="shared" si="91"/>
        <v>0.6</v>
      </c>
      <c r="GI51" s="187">
        <f t="shared" si="101"/>
        <v>0.6</v>
      </c>
    </row>
    <row r="52" spans="1:191" ht="37.799999999999997" customHeight="1" x14ac:dyDescent="0.2">
      <c r="A52" s="148">
        <v>44</v>
      </c>
      <c r="B52" s="133" t="s">
        <v>604</v>
      </c>
      <c r="C52" s="133" t="s">
        <v>629</v>
      </c>
      <c r="D52" s="274" t="s">
        <v>205</v>
      </c>
      <c r="E52" s="133" t="s">
        <v>500</v>
      </c>
      <c r="F52" s="275" t="s">
        <v>222</v>
      </c>
      <c r="G52" s="133" t="s">
        <v>496</v>
      </c>
      <c r="H52" s="133" t="s">
        <v>173</v>
      </c>
      <c r="I52" s="132" t="s">
        <v>22</v>
      </c>
      <c r="J52" s="132" t="s">
        <v>54</v>
      </c>
      <c r="K52" s="132" t="s">
        <v>53</v>
      </c>
      <c r="L52" s="132" t="s">
        <v>53</v>
      </c>
      <c r="M52" s="132" t="s">
        <v>53</v>
      </c>
      <c r="N52" s="132" t="s">
        <v>53</v>
      </c>
      <c r="O52" s="132" t="s">
        <v>53</v>
      </c>
      <c r="P52" s="132" t="s">
        <v>53</v>
      </c>
      <c r="Q52" s="132" t="s">
        <v>53</v>
      </c>
      <c r="R52" s="132" t="s">
        <v>53</v>
      </c>
      <c r="S52" s="132" t="s">
        <v>54</v>
      </c>
      <c r="T52" s="132" t="s">
        <v>53</v>
      </c>
      <c r="U52" s="132" t="s">
        <v>54</v>
      </c>
      <c r="V52" s="132" t="s">
        <v>53</v>
      </c>
      <c r="W52" s="132" t="s">
        <v>53</v>
      </c>
      <c r="X52" s="132" t="s">
        <v>53</v>
      </c>
      <c r="Y52" s="132" t="s">
        <v>53</v>
      </c>
      <c r="Z52" s="132" t="s">
        <v>53</v>
      </c>
      <c r="AA52" s="132" t="s">
        <v>53</v>
      </c>
      <c r="AB52" s="132" t="s">
        <v>53</v>
      </c>
      <c r="AC52" s="155" t="str">
        <f t="shared" si="0"/>
        <v>3 - Media</v>
      </c>
      <c r="AD52" s="149">
        <f t="shared" si="1"/>
        <v>0.6</v>
      </c>
      <c r="AE52" s="155" t="str">
        <f t="shared" si="2"/>
        <v>3 - Moderado</v>
      </c>
      <c r="AF52" s="149">
        <f t="shared" si="3"/>
        <v>0.6</v>
      </c>
      <c r="AG52" s="156" t="str">
        <f t="shared" si="102"/>
        <v>ALTO</v>
      </c>
      <c r="AH52" s="149">
        <f t="shared" si="5"/>
        <v>0.36</v>
      </c>
      <c r="AI52" s="133" t="s">
        <v>628</v>
      </c>
      <c r="AJ52" s="133" t="s">
        <v>601</v>
      </c>
      <c r="AK52" s="133" t="s">
        <v>608</v>
      </c>
      <c r="AL52" s="133" t="s">
        <v>607</v>
      </c>
      <c r="AM52" s="134" t="s">
        <v>35</v>
      </c>
      <c r="AN52" s="164" t="s">
        <v>45</v>
      </c>
      <c r="AO52" s="164" t="s">
        <v>50</v>
      </c>
      <c r="AP52" s="134" t="s">
        <v>52</v>
      </c>
      <c r="AQ52" s="134" t="s">
        <v>35</v>
      </c>
      <c r="AR52" s="164" t="s">
        <v>45</v>
      </c>
      <c r="AS52" s="164" t="s">
        <v>50</v>
      </c>
      <c r="AT52" s="134" t="s">
        <v>52</v>
      </c>
      <c r="AU52" s="134" t="s">
        <v>35</v>
      </c>
      <c r="AV52" s="164" t="s">
        <v>45</v>
      </c>
      <c r="AW52" s="164" t="s">
        <v>50</v>
      </c>
      <c r="AX52" s="134" t="s">
        <v>52</v>
      </c>
      <c r="AY52" s="134" t="s">
        <v>35</v>
      </c>
      <c r="AZ52" s="164" t="s">
        <v>45</v>
      </c>
      <c r="BA52" s="164" t="s">
        <v>50</v>
      </c>
      <c r="BB52" s="134" t="s">
        <v>52</v>
      </c>
      <c r="BC52" s="134"/>
      <c r="BD52" s="164"/>
      <c r="BE52" s="164"/>
      <c r="BF52" s="134"/>
      <c r="BG52" s="134"/>
      <c r="BH52" s="164"/>
      <c r="BI52" s="164"/>
      <c r="BJ52" s="134"/>
      <c r="BK52" s="134"/>
      <c r="BL52" s="164"/>
      <c r="BM52" s="164"/>
      <c r="BN52" s="134"/>
      <c r="BO52" s="134"/>
      <c r="BP52" s="164"/>
      <c r="BQ52" s="164"/>
      <c r="BR52" s="134"/>
      <c r="BS52" s="134"/>
      <c r="BT52" s="164"/>
      <c r="BU52" s="164"/>
      <c r="BV52" s="134"/>
      <c r="BW52" s="134"/>
      <c r="BX52" s="164"/>
      <c r="BY52" s="164"/>
      <c r="BZ52" s="134"/>
      <c r="CA52" s="134"/>
      <c r="CB52" s="164"/>
      <c r="CC52" s="164"/>
      <c r="CD52" s="134"/>
      <c r="CE52" s="134"/>
      <c r="CF52" s="164"/>
      <c r="CG52" s="164"/>
      <c r="CH52" s="134"/>
      <c r="CI52" s="164"/>
      <c r="CJ52" s="164"/>
      <c r="CK52" s="134"/>
      <c r="CL52" s="159" t="str">
        <f t="shared" si="103"/>
        <v>1 - Muy Baja</v>
      </c>
      <c r="CM52" s="165">
        <f t="shared" si="7"/>
        <v>7.7759999999999996E-2</v>
      </c>
      <c r="CN52" s="159" t="str">
        <f t="shared" si="104"/>
        <v>3 - Moderado</v>
      </c>
      <c r="CO52" s="165">
        <f t="shared" si="92"/>
        <v>0.6</v>
      </c>
      <c r="CP52" s="145" t="str">
        <f t="shared" si="105"/>
        <v>MODERADO</v>
      </c>
      <c r="CQ52" s="149">
        <f t="shared" si="93"/>
        <v>4.6655999999999996E-2</v>
      </c>
      <c r="CR52" s="188" t="s">
        <v>226</v>
      </c>
      <c r="CS52" s="145">
        <f t="shared" si="94"/>
        <v>3</v>
      </c>
      <c r="CT52" s="134"/>
      <c r="CU52" s="188" t="s">
        <v>611</v>
      </c>
      <c r="CV52" s="65" t="s">
        <v>1235</v>
      </c>
      <c r="CW52" s="158"/>
      <c r="CX52" s="160">
        <f t="shared" si="10"/>
        <v>3</v>
      </c>
      <c r="CY52" s="161">
        <f t="shared" si="95"/>
        <v>3</v>
      </c>
      <c r="CZ52" s="160" t="str">
        <f t="shared" si="96"/>
        <v>Moderado</v>
      </c>
      <c r="DA52" s="153">
        <f t="shared" si="97"/>
        <v>0.6</v>
      </c>
      <c r="DB52" s="154">
        <f t="shared" si="98"/>
        <v>0.15</v>
      </c>
      <c r="DC52" s="154">
        <f t="shared" si="11"/>
        <v>0.25</v>
      </c>
      <c r="DD52" s="160">
        <f t="shared" si="99"/>
        <v>0.4</v>
      </c>
      <c r="DE52" s="273">
        <f t="shared" si="12"/>
        <v>2</v>
      </c>
      <c r="DF52" s="187">
        <f t="shared" si="13"/>
        <v>0.36</v>
      </c>
      <c r="DG52" s="273">
        <f t="shared" si="100"/>
        <v>3</v>
      </c>
      <c r="DH52" s="273"/>
      <c r="DI52" s="187">
        <f t="shared" si="14"/>
        <v>0.6</v>
      </c>
      <c r="DJ52" s="154">
        <f t="shared" si="15"/>
        <v>0.15</v>
      </c>
      <c r="DK52" s="154">
        <f t="shared" si="16"/>
        <v>0.25</v>
      </c>
      <c r="DL52" s="160">
        <f t="shared" si="17"/>
        <v>0.4</v>
      </c>
      <c r="DM52" s="273">
        <f t="shared" si="18"/>
        <v>2</v>
      </c>
      <c r="DN52" s="187">
        <f t="shared" si="19"/>
        <v>0.216</v>
      </c>
      <c r="DO52" s="273">
        <f t="shared" si="20"/>
        <v>3</v>
      </c>
      <c r="DP52" s="187">
        <f t="shared" si="21"/>
        <v>0.6</v>
      </c>
      <c r="DQ52" s="154">
        <f t="shared" si="22"/>
        <v>0.15</v>
      </c>
      <c r="DR52" s="154">
        <f t="shared" si="23"/>
        <v>0.25</v>
      </c>
      <c r="DS52" s="160">
        <f t="shared" si="24"/>
        <v>0.4</v>
      </c>
      <c r="DT52" s="273">
        <f t="shared" si="25"/>
        <v>1</v>
      </c>
      <c r="DU52" s="187">
        <f t="shared" si="26"/>
        <v>0.12959999999999999</v>
      </c>
      <c r="DV52" s="273">
        <f t="shared" si="27"/>
        <v>3</v>
      </c>
      <c r="DW52" s="187">
        <f t="shared" si="28"/>
        <v>0.6</v>
      </c>
      <c r="DX52" s="154">
        <f t="shared" si="29"/>
        <v>0.15</v>
      </c>
      <c r="DY52" s="154">
        <f t="shared" si="30"/>
        <v>0.25</v>
      </c>
      <c r="DZ52" s="160">
        <f t="shared" si="31"/>
        <v>0.4</v>
      </c>
      <c r="EA52" s="273">
        <f t="shared" si="32"/>
        <v>1</v>
      </c>
      <c r="EB52" s="187">
        <f t="shared" si="33"/>
        <v>7.7759999999999996E-2</v>
      </c>
      <c r="EC52" s="273">
        <f t="shared" si="34"/>
        <v>3</v>
      </c>
      <c r="ED52" s="187">
        <f t="shared" si="35"/>
        <v>0.6</v>
      </c>
      <c r="EE52" s="154">
        <f t="shared" si="36"/>
        <v>0</v>
      </c>
      <c r="EF52" s="154">
        <f t="shared" si="37"/>
        <v>0</v>
      </c>
      <c r="EG52" s="160">
        <f t="shared" si="38"/>
        <v>0</v>
      </c>
      <c r="EH52" s="273">
        <f t="shared" si="39"/>
        <v>1</v>
      </c>
      <c r="EI52" s="187">
        <f t="shared" si="40"/>
        <v>7.7759999999999996E-2</v>
      </c>
      <c r="EJ52" s="273">
        <f t="shared" si="41"/>
        <v>3</v>
      </c>
      <c r="EK52" s="187">
        <f t="shared" si="42"/>
        <v>0.6</v>
      </c>
      <c r="EL52" s="154">
        <f t="shared" si="43"/>
        <v>0</v>
      </c>
      <c r="EM52" s="154">
        <f t="shared" si="44"/>
        <v>0</v>
      </c>
      <c r="EN52" s="160">
        <f t="shared" si="45"/>
        <v>0</v>
      </c>
      <c r="EO52" s="273">
        <f t="shared" si="46"/>
        <v>1</v>
      </c>
      <c r="EP52" s="187">
        <f t="shared" si="47"/>
        <v>7.7759999999999996E-2</v>
      </c>
      <c r="EQ52" s="273">
        <f t="shared" si="48"/>
        <v>3</v>
      </c>
      <c r="ER52" s="187">
        <f t="shared" si="49"/>
        <v>0.6</v>
      </c>
      <c r="ES52" s="154">
        <f t="shared" si="50"/>
        <v>0</v>
      </c>
      <c r="ET52" s="154">
        <f t="shared" si="51"/>
        <v>0</v>
      </c>
      <c r="EU52" s="160">
        <f t="shared" si="52"/>
        <v>0</v>
      </c>
      <c r="EV52" s="273">
        <f t="shared" si="53"/>
        <v>1</v>
      </c>
      <c r="EW52" s="187">
        <f t="shared" si="54"/>
        <v>7.7759999999999996E-2</v>
      </c>
      <c r="EX52" s="273">
        <f t="shared" si="55"/>
        <v>3</v>
      </c>
      <c r="EY52" s="187">
        <f t="shared" si="56"/>
        <v>0.6</v>
      </c>
      <c r="EZ52" s="154">
        <f t="shared" si="57"/>
        <v>0</v>
      </c>
      <c r="FA52" s="154">
        <f t="shared" si="58"/>
        <v>0</v>
      </c>
      <c r="FB52" s="160">
        <f t="shared" si="59"/>
        <v>0</v>
      </c>
      <c r="FC52" s="273">
        <f t="shared" si="60"/>
        <v>1</v>
      </c>
      <c r="FD52" s="187">
        <f t="shared" si="61"/>
        <v>7.7759999999999996E-2</v>
      </c>
      <c r="FE52" s="273">
        <f t="shared" si="62"/>
        <v>3</v>
      </c>
      <c r="FF52" s="187">
        <f t="shared" si="63"/>
        <v>0.6</v>
      </c>
      <c r="FG52" s="154">
        <f t="shared" si="64"/>
        <v>0</v>
      </c>
      <c r="FH52" s="154">
        <f t="shared" si="65"/>
        <v>0</v>
      </c>
      <c r="FI52" s="160">
        <f t="shared" si="66"/>
        <v>0</v>
      </c>
      <c r="FJ52" s="273">
        <f t="shared" si="67"/>
        <v>1</v>
      </c>
      <c r="FK52" s="187">
        <f t="shared" si="68"/>
        <v>7.7759999999999996E-2</v>
      </c>
      <c r="FL52" s="273">
        <f t="shared" si="69"/>
        <v>3</v>
      </c>
      <c r="FM52" s="187">
        <f t="shared" si="70"/>
        <v>0.6</v>
      </c>
      <c r="FN52" s="154">
        <f t="shared" si="71"/>
        <v>0</v>
      </c>
      <c r="FO52" s="154">
        <f t="shared" si="72"/>
        <v>0</v>
      </c>
      <c r="FP52" s="160">
        <f t="shared" si="73"/>
        <v>0</v>
      </c>
      <c r="FQ52" s="273">
        <f t="shared" si="74"/>
        <v>1</v>
      </c>
      <c r="FR52" s="187">
        <f t="shared" si="75"/>
        <v>7.7759999999999996E-2</v>
      </c>
      <c r="FS52" s="273">
        <f t="shared" si="76"/>
        <v>3</v>
      </c>
      <c r="FT52" s="187">
        <f t="shared" si="77"/>
        <v>0.6</v>
      </c>
      <c r="FU52" s="154">
        <f t="shared" si="78"/>
        <v>0</v>
      </c>
      <c r="FV52" s="154">
        <f t="shared" si="79"/>
        <v>0</v>
      </c>
      <c r="FW52" s="160">
        <f t="shared" si="80"/>
        <v>0</v>
      </c>
      <c r="FX52" s="273">
        <f t="shared" si="81"/>
        <v>1</v>
      </c>
      <c r="FY52" s="187">
        <f t="shared" si="82"/>
        <v>7.7759999999999996E-2</v>
      </c>
      <c r="FZ52" s="273">
        <f t="shared" si="83"/>
        <v>3</v>
      </c>
      <c r="GA52" s="187">
        <f t="shared" si="84"/>
        <v>0.6</v>
      </c>
      <c r="GB52" s="154">
        <f t="shared" si="85"/>
        <v>0</v>
      </c>
      <c r="GC52" s="154">
        <f t="shared" si="86"/>
        <v>0</v>
      </c>
      <c r="GD52" s="160">
        <f t="shared" si="87"/>
        <v>0</v>
      </c>
      <c r="GE52" s="273">
        <f t="shared" si="88"/>
        <v>1</v>
      </c>
      <c r="GF52" s="187">
        <f t="shared" si="89"/>
        <v>7.7759999999999996E-2</v>
      </c>
      <c r="GG52" s="273">
        <f t="shared" si="90"/>
        <v>3</v>
      </c>
      <c r="GH52" s="187">
        <f t="shared" si="91"/>
        <v>0.6</v>
      </c>
      <c r="GI52" s="187">
        <f t="shared" si="101"/>
        <v>0.6</v>
      </c>
    </row>
    <row r="53" spans="1:191" ht="37.799999999999997" customHeight="1" x14ac:dyDescent="0.2">
      <c r="A53" s="148">
        <v>45</v>
      </c>
      <c r="B53" s="133" t="s">
        <v>604</v>
      </c>
      <c r="C53" s="133" t="s">
        <v>627</v>
      </c>
      <c r="D53" s="274" t="s">
        <v>206</v>
      </c>
      <c r="E53" s="133" t="s">
        <v>204</v>
      </c>
      <c r="F53" s="275" t="s">
        <v>5</v>
      </c>
      <c r="G53" s="133" t="s">
        <v>496</v>
      </c>
      <c r="H53" s="133" t="s">
        <v>173</v>
      </c>
      <c r="I53" s="132" t="s">
        <v>22</v>
      </c>
      <c r="J53" s="132" t="s">
        <v>54</v>
      </c>
      <c r="K53" s="132" t="s">
        <v>53</v>
      </c>
      <c r="L53" s="132" t="s">
        <v>53</v>
      </c>
      <c r="M53" s="132" t="s">
        <v>53</v>
      </c>
      <c r="N53" s="132" t="s">
        <v>53</v>
      </c>
      <c r="O53" s="132" t="s">
        <v>53</v>
      </c>
      <c r="P53" s="132" t="s">
        <v>53</v>
      </c>
      <c r="Q53" s="132" t="s">
        <v>53</v>
      </c>
      <c r="R53" s="132" t="s">
        <v>53</v>
      </c>
      <c r="S53" s="132" t="s">
        <v>54</v>
      </c>
      <c r="T53" s="132" t="s">
        <v>53</v>
      </c>
      <c r="U53" s="132" t="s">
        <v>54</v>
      </c>
      <c r="V53" s="132" t="s">
        <v>53</v>
      </c>
      <c r="W53" s="132" t="s">
        <v>53</v>
      </c>
      <c r="X53" s="132" t="s">
        <v>53</v>
      </c>
      <c r="Y53" s="132" t="s">
        <v>53</v>
      </c>
      <c r="Z53" s="132" t="s">
        <v>53</v>
      </c>
      <c r="AA53" s="132" t="s">
        <v>53</v>
      </c>
      <c r="AB53" s="132" t="s">
        <v>53</v>
      </c>
      <c r="AC53" s="155" t="str">
        <f t="shared" si="0"/>
        <v>3 - Media</v>
      </c>
      <c r="AD53" s="149">
        <f t="shared" si="1"/>
        <v>0.6</v>
      </c>
      <c r="AE53" s="155" t="str">
        <f t="shared" si="2"/>
        <v>3 - Moderado</v>
      </c>
      <c r="AF53" s="149">
        <f t="shared" si="3"/>
        <v>0.6</v>
      </c>
      <c r="AG53" s="156" t="str">
        <f t="shared" si="102"/>
        <v>ALTO</v>
      </c>
      <c r="AH53" s="149">
        <f t="shared" si="5"/>
        <v>0.36</v>
      </c>
      <c r="AI53" s="133" t="s">
        <v>626</v>
      </c>
      <c r="AJ53" s="133" t="s">
        <v>601</v>
      </c>
      <c r="AK53" s="133" t="s">
        <v>608</v>
      </c>
      <c r="AL53" s="133" t="s">
        <v>607</v>
      </c>
      <c r="AM53" s="134" t="s">
        <v>35</v>
      </c>
      <c r="AN53" s="164" t="s">
        <v>45</v>
      </c>
      <c r="AO53" s="164" t="s">
        <v>50</v>
      </c>
      <c r="AP53" s="134" t="s">
        <v>52</v>
      </c>
      <c r="AQ53" s="134" t="s">
        <v>35</v>
      </c>
      <c r="AR53" s="164" t="s">
        <v>45</v>
      </c>
      <c r="AS53" s="164" t="s">
        <v>50</v>
      </c>
      <c r="AT53" s="134" t="s">
        <v>52</v>
      </c>
      <c r="AU53" s="134" t="s">
        <v>35</v>
      </c>
      <c r="AV53" s="164" t="s">
        <v>45</v>
      </c>
      <c r="AW53" s="164" t="s">
        <v>50</v>
      </c>
      <c r="AX53" s="134" t="s">
        <v>52</v>
      </c>
      <c r="AY53" s="134" t="s">
        <v>35</v>
      </c>
      <c r="AZ53" s="164" t="s">
        <v>45</v>
      </c>
      <c r="BA53" s="164" t="s">
        <v>50</v>
      </c>
      <c r="BB53" s="134" t="s">
        <v>52</v>
      </c>
      <c r="BC53" s="134"/>
      <c r="BD53" s="164"/>
      <c r="BE53" s="164"/>
      <c r="BF53" s="134"/>
      <c r="BG53" s="134"/>
      <c r="BH53" s="164"/>
      <c r="BI53" s="164"/>
      <c r="BJ53" s="134"/>
      <c r="BK53" s="134"/>
      <c r="BL53" s="164"/>
      <c r="BM53" s="164"/>
      <c r="BN53" s="134"/>
      <c r="BO53" s="134"/>
      <c r="BP53" s="164"/>
      <c r="BQ53" s="164"/>
      <c r="BR53" s="134"/>
      <c r="BS53" s="134"/>
      <c r="BT53" s="164"/>
      <c r="BU53" s="164"/>
      <c r="BV53" s="134"/>
      <c r="BW53" s="134"/>
      <c r="BX53" s="164"/>
      <c r="BY53" s="164"/>
      <c r="BZ53" s="134"/>
      <c r="CA53" s="134"/>
      <c r="CB53" s="164"/>
      <c r="CC53" s="164"/>
      <c r="CD53" s="134"/>
      <c r="CE53" s="134"/>
      <c r="CF53" s="164"/>
      <c r="CG53" s="164"/>
      <c r="CH53" s="134"/>
      <c r="CI53" s="164"/>
      <c r="CJ53" s="164"/>
      <c r="CK53" s="134"/>
      <c r="CL53" s="159" t="str">
        <f t="shared" si="103"/>
        <v>1 - Muy Baja</v>
      </c>
      <c r="CM53" s="165">
        <f t="shared" si="7"/>
        <v>7.7759999999999996E-2</v>
      </c>
      <c r="CN53" s="159" t="str">
        <f t="shared" si="104"/>
        <v>3 - Moderado</v>
      </c>
      <c r="CO53" s="165">
        <f t="shared" si="92"/>
        <v>0.6</v>
      </c>
      <c r="CP53" s="145" t="str">
        <f t="shared" si="105"/>
        <v>MODERADO</v>
      </c>
      <c r="CQ53" s="149">
        <f t="shared" si="93"/>
        <v>4.6655999999999996E-2</v>
      </c>
      <c r="CR53" s="188" t="s">
        <v>456</v>
      </c>
      <c r="CS53" s="145">
        <f t="shared" si="94"/>
        <v>3</v>
      </c>
      <c r="CT53" s="134"/>
      <c r="CU53" s="188" t="s">
        <v>611</v>
      </c>
      <c r="CV53" s="65" t="s">
        <v>1235</v>
      </c>
      <c r="CW53" s="158"/>
      <c r="CX53" s="160">
        <f t="shared" si="10"/>
        <v>3</v>
      </c>
      <c r="CY53" s="161">
        <f t="shared" si="95"/>
        <v>3</v>
      </c>
      <c r="CZ53" s="160" t="str">
        <f t="shared" si="96"/>
        <v>Moderado</v>
      </c>
      <c r="DA53" s="153">
        <f t="shared" si="97"/>
        <v>0.6</v>
      </c>
      <c r="DB53" s="154">
        <f t="shared" si="98"/>
        <v>0.15</v>
      </c>
      <c r="DC53" s="154">
        <f t="shared" si="11"/>
        <v>0.25</v>
      </c>
      <c r="DD53" s="160">
        <f t="shared" si="99"/>
        <v>0.4</v>
      </c>
      <c r="DE53" s="273">
        <f t="shared" si="12"/>
        <v>2</v>
      </c>
      <c r="DF53" s="187">
        <f t="shared" si="13"/>
        <v>0.36</v>
      </c>
      <c r="DG53" s="273">
        <f t="shared" si="100"/>
        <v>3</v>
      </c>
      <c r="DH53" s="273"/>
      <c r="DI53" s="187">
        <f t="shared" si="14"/>
        <v>0.6</v>
      </c>
      <c r="DJ53" s="154">
        <f t="shared" si="15"/>
        <v>0.15</v>
      </c>
      <c r="DK53" s="154">
        <f t="shared" si="16"/>
        <v>0.25</v>
      </c>
      <c r="DL53" s="160">
        <f t="shared" si="17"/>
        <v>0.4</v>
      </c>
      <c r="DM53" s="273">
        <f t="shared" si="18"/>
        <v>2</v>
      </c>
      <c r="DN53" s="187">
        <f t="shared" si="19"/>
        <v>0.216</v>
      </c>
      <c r="DO53" s="273">
        <f t="shared" si="20"/>
        <v>3</v>
      </c>
      <c r="DP53" s="187">
        <f t="shared" si="21"/>
        <v>0.6</v>
      </c>
      <c r="DQ53" s="154">
        <f t="shared" si="22"/>
        <v>0.15</v>
      </c>
      <c r="DR53" s="154">
        <f t="shared" si="23"/>
        <v>0.25</v>
      </c>
      <c r="DS53" s="160">
        <f t="shared" si="24"/>
        <v>0.4</v>
      </c>
      <c r="DT53" s="273">
        <f t="shared" si="25"/>
        <v>1</v>
      </c>
      <c r="DU53" s="187">
        <f t="shared" si="26"/>
        <v>0.12959999999999999</v>
      </c>
      <c r="DV53" s="273">
        <f t="shared" si="27"/>
        <v>3</v>
      </c>
      <c r="DW53" s="187">
        <f t="shared" si="28"/>
        <v>0.6</v>
      </c>
      <c r="DX53" s="154">
        <f t="shared" si="29"/>
        <v>0.15</v>
      </c>
      <c r="DY53" s="154">
        <f t="shared" si="30"/>
        <v>0.25</v>
      </c>
      <c r="DZ53" s="160">
        <f t="shared" si="31"/>
        <v>0.4</v>
      </c>
      <c r="EA53" s="273">
        <f t="shared" si="32"/>
        <v>1</v>
      </c>
      <c r="EB53" s="187">
        <f t="shared" si="33"/>
        <v>7.7759999999999996E-2</v>
      </c>
      <c r="EC53" s="273">
        <f t="shared" si="34"/>
        <v>3</v>
      </c>
      <c r="ED53" s="187">
        <f t="shared" si="35"/>
        <v>0.6</v>
      </c>
      <c r="EE53" s="154">
        <f t="shared" si="36"/>
        <v>0</v>
      </c>
      <c r="EF53" s="154">
        <f t="shared" si="37"/>
        <v>0</v>
      </c>
      <c r="EG53" s="160">
        <f t="shared" si="38"/>
        <v>0</v>
      </c>
      <c r="EH53" s="273">
        <f t="shared" si="39"/>
        <v>1</v>
      </c>
      <c r="EI53" s="187">
        <f t="shared" si="40"/>
        <v>7.7759999999999996E-2</v>
      </c>
      <c r="EJ53" s="273">
        <f t="shared" si="41"/>
        <v>3</v>
      </c>
      <c r="EK53" s="187">
        <f t="shared" si="42"/>
        <v>0.6</v>
      </c>
      <c r="EL53" s="154">
        <f t="shared" si="43"/>
        <v>0</v>
      </c>
      <c r="EM53" s="154">
        <f t="shared" si="44"/>
        <v>0</v>
      </c>
      <c r="EN53" s="160">
        <f t="shared" si="45"/>
        <v>0</v>
      </c>
      <c r="EO53" s="273">
        <f t="shared" si="46"/>
        <v>1</v>
      </c>
      <c r="EP53" s="187">
        <f t="shared" si="47"/>
        <v>7.7759999999999996E-2</v>
      </c>
      <c r="EQ53" s="273">
        <f t="shared" si="48"/>
        <v>3</v>
      </c>
      <c r="ER53" s="187">
        <f t="shared" si="49"/>
        <v>0.6</v>
      </c>
      <c r="ES53" s="154">
        <f t="shared" si="50"/>
        <v>0</v>
      </c>
      <c r="ET53" s="154">
        <f t="shared" si="51"/>
        <v>0</v>
      </c>
      <c r="EU53" s="160">
        <f t="shared" si="52"/>
        <v>0</v>
      </c>
      <c r="EV53" s="273">
        <f t="shared" si="53"/>
        <v>1</v>
      </c>
      <c r="EW53" s="187">
        <f t="shared" si="54"/>
        <v>7.7759999999999996E-2</v>
      </c>
      <c r="EX53" s="273">
        <f t="shared" si="55"/>
        <v>3</v>
      </c>
      <c r="EY53" s="187">
        <f t="shared" si="56"/>
        <v>0.6</v>
      </c>
      <c r="EZ53" s="154">
        <f t="shared" si="57"/>
        <v>0</v>
      </c>
      <c r="FA53" s="154">
        <f t="shared" si="58"/>
        <v>0</v>
      </c>
      <c r="FB53" s="160">
        <f t="shared" si="59"/>
        <v>0</v>
      </c>
      <c r="FC53" s="273">
        <f t="shared" si="60"/>
        <v>1</v>
      </c>
      <c r="FD53" s="187">
        <f t="shared" si="61"/>
        <v>7.7759999999999996E-2</v>
      </c>
      <c r="FE53" s="273">
        <f t="shared" si="62"/>
        <v>3</v>
      </c>
      <c r="FF53" s="187">
        <f t="shared" si="63"/>
        <v>0.6</v>
      </c>
      <c r="FG53" s="154">
        <f t="shared" si="64"/>
        <v>0</v>
      </c>
      <c r="FH53" s="154">
        <f t="shared" si="65"/>
        <v>0</v>
      </c>
      <c r="FI53" s="160">
        <f t="shared" si="66"/>
        <v>0</v>
      </c>
      <c r="FJ53" s="273">
        <f t="shared" si="67"/>
        <v>1</v>
      </c>
      <c r="FK53" s="187">
        <f t="shared" si="68"/>
        <v>7.7759999999999996E-2</v>
      </c>
      <c r="FL53" s="273">
        <f t="shared" si="69"/>
        <v>3</v>
      </c>
      <c r="FM53" s="187">
        <f t="shared" si="70"/>
        <v>0.6</v>
      </c>
      <c r="FN53" s="154">
        <f t="shared" si="71"/>
        <v>0</v>
      </c>
      <c r="FO53" s="154">
        <f t="shared" si="72"/>
        <v>0</v>
      </c>
      <c r="FP53" s="160">
        <f t="shared" si="73"/>
        <v>0</v>
      </c>
      <c r="FQ53" s="273">
        <f t="shared" si="74"/>
        <v>1</v>
      </c>
      <c r="FR53" s="187">
        <f t="shared" si="75"/>
        <v>7.7759999999999996E-2</v>
      </c>
      <c r="FS53" s="273">
        <f t="shared" si="76"/>
        <v>3</v>
      </c>
      <c r="FT53" s="187">
        <f t="shared" si="77"/>
        <v>0.6</v>
      </c>
      <c r="FU53" s="154">
        <f t="shared" si="78"/>
        <v>0</v>
      </c>
      <c r="FV53" s="154">
        <f t="shared" si="79"/>
        <v>0</v>
      </c>
      <c r="FW53" s="160">
        <f t="shared" si="80"/>
        <v>0</v>
      </c>
      <c r="FX53" s="273">
        <f t="shared" si="81"/>
        <v>1</v>
      </c>
      <c r="FY53" s="187">
        <f t="shared" si="82"/>
        <v>7.7759999999999996E-2</v>
      </c>
      <c r="FZ53" s="273">
        <f t="shared" si="83"/>
        <v>3</v>
      </c>
      <c r="GA53" s="187">
        <f t="shared" si="84"/>
        <v>0.6</v>
      </c>
      <c r="GB53" s="154">
        <f t="shared" si="85"/>
        <v>0</v>
      </c>
      <c r="GC53" s="154">
        <f t="shared" si="86"/>
        <v>0</v>
      </c>
      <c r="GD53" s="160">
        <f t="shared" si="87"/>
        <v>0</v>
      </c>
      <c r="GE53" s="273">
        <f t="shared" si="88"/>
        <v>1</v>
      </c>
      <c r="GF53" s="187">
        <f t="shared" si="89"/>
        <v>7.7759999999999996E-2</v>
      </c>
      <c r="GG53" s="273">
        <f t="shared" si="90"/>
        <v>3</v>
      </c>
      <c r="GH53" s="187">
        <f t="shared" si="91"/>
        <v>0.6</v>
      </c>
      <c r="GI53" s="187">
        <f t="shared" si="101"/>
        <v>0.6</v>
      </c>
    </row>
    <row r="54" spans="1:191" ht="37.799999999999997" customHeight="1" x14ac:dyDescent="0.2">
      <c r="A54" s="148">
        <v>46</v>
      </c>
      <c r="B54" s="133" t="s">
        <v>604</v>
      </c>
      <c r="C54" s="133" t="s">
        <v>625</v>
      </c>
      <c r="D54" s="274" t="s">
        <v>205</v>
      </c>
      <c r="E54" s="133" t="s">
        <v>500</v>
      </c>
      <c r="F54" s="275" t="s">
        <v>222</v>
      </c>
      <c r="G54" s="133" t="s">
        <v>496</v>
      </c>
      <c r="H54" s="133" t="s">
        <v>173</v>
      </c>
      <c r="I54" s="132" t="s">
        <v>22</v>
      </c>
      <c r="J54" s="132" t="s">
        <v>54</v>
      </c>
      <c r="K54" s="132" t="s">
        <v>53</v>
      </c>
      <c r="L54" s="132" t="s">
        <v>53</v>
      </c>
      <c r="M54" s="132" t="s">
        <v>53</v>
      </c>
      <c r="N54" s="132" t="s">
        <v>53</v>
      </c>
      <c r="O54" s="132" t="s">
        <v>53</v>
      </c>
      <c r="P54" s="132" t="s">
        <v>53</v>
      </c>
      <c r="Q54" s="132" t="s">
        <v>53</v>
      </c>
      <c r="R54" s="132" t="s">
        <v>53</v>
      </c>
      <c r="S54" s="132" t="s">
        <v>54</v>
      </c>
      <c r="T54" s="132" t="s">
        <v>53</v>
      </c>
      <c r="U54" s="132" t="s">
        <v>54</v>
      </c>
      <c r="V54" s="132" t="s">
        <v>53</v>
      </c>
      <c r="W54" s="132" t="s">
        <v>53</v>
      </c>
      <c r="X54" s="132" t="s">
        <v>53</v>
      </c>
      <c r="Y54" s="132" t="s">
        <v>53</v>
      </c>
      <c r="Z54" s="132" t="s">
        <v>53</v>
      </c>
      <c r="AA54" s="132" t="s">
        <v>53</v>
      </c>
      <c r="AB54" s="132" t="s">
        <v>53</v>
      </c>
      <c r="AC54" s="155" t="str">
        <f t="shared" si="0"/>
        <v>3 - Media</v>
      </c>
      <c r="AD54" s="149">
        <f t="shared" si="1"/>
        <v>0.6</v>
      </c>
      <c r="AE54" s="155" t="str">
        <f t="shared" si="2"/>
        <v>3 - Moderado</v>
      </c>
      <c r="AF54" s="149">
        <f t="shared" si="3"/>
        <v>0.6</v>
      </c>
      <c r="AG54" s="156" t="str">
        <f t="shared" si="102"/>
        <v>ALTO</v>
      </c>
      <c r="AH54" s="149">
        <f t="shared" si="5"/>
        <v>0.36</v>
      </c>
      <c r="AI54" s="133" t="s">
        <v>624</v>
      </c>
      <c r="AJ54" s="133" t="s">
        <v>601</v>
      </c>
      <c r="AK54" s="133" t="s">
        <v>621</v>
      </c>
      <c r="AL54" s="133" t="s">
        <v>620</v>
      </c>
      <c r="AM54" s="134" t="s">
        <v>35</v>
      </c>
      <c r="AN54" s="164" t="s">
        <v>45</v>
      </c>
      <c r="AO54" s="164" t="s">
        <v>50</v>
      </c>
      <c r="AP54" s="134" t="s">
        <v>52</v>
      </c>
      <c r="AQ54" s="134" t="s">
        <v>35</v>
      </c>
      <c r="AR54" s="164" t="s">
        <v>45</v>
      </c>
      <c r="AS54" s="164" t="s">
        <v>50</v>
      </c>
      <c r="AT54" s="134" t="s">
        <v>52</v>
      </c>
      <c r="AU54" s="134" t="s">
        <v>35</v>
      </c>
      <c r="AV54" s="164" t="s">
        <v>45</v>
      </c>
      <c r="AW54" s="164" t="s">
        <v>50</v>
      </c>
      <c r="AX54" s="134" t="s">
        <v>52</v>
      </c>
      <c r="AY54" s="134"/>
      <c r="AZ54" s="164"/>
      <c r="BA54" s="164"/>
      <c r="BB54" s="134"/>
      <c r="BC54" s="134"/>
      <c r="BD54" s="164"/>
      <c r="BE54" s="164"/>
      <c r="BF54" s="134"/>
      <c r="BG54" s="134"/>
      <c r="BH54" s="164"/>
      <c r="BI54" s="164"/>
      <c r="BJ54" s="134"/>
      <c r="BK54" s="134"/>
      <c r="BL54" s="164"/>
      <c r="BM54" s="164"/>
      <c r="BN54" s="134"/>
      <c r="BO54" s="134"/>
      <c r="BP54" s="164"/>
      <c r="BQ54" s="164"/>
      <c r="BR54" s="134"/>
      <c r="BS54" s="134"/>
      <c r="BT54" s="164"/>
      <c r="BU54" s="164"/>
      <c r="BV54" s="134"/>
      <c r="BW54" s="134"/>
      <c r="BX54" s="164"/>
      <c r="BY54" s="164"/>
      <c r="BZ54" s="134"/>
      <c r="CA54" s="134"/>
      <c r="CB54" s="164"/>
      <c r="CC54" s="164"/>
      <c r="CD54" s="134"/>
      <c r="CE54" s="134"/>
      <c r="CF54" s="164"/>
      <c r="CG54" s="164"/>
      <c r="CH54" s="134"/>
      <c r="CI54" s="164"/>
      <c r="CJ54" s="164"/>
      <c r="CK54" s="134"/>
      <c r="CL54" s="159" t="str">
        <f t="shared" si="103"/>
        <v>1 - Muy Baja</v>
      </c>
      <c r="CM54" s="165">
        <f t="shared" si="7"/>
        <v>0.12959999999999999</v>
      </c>
      <c r="CN54" s="159" t="str">
        <f t="shared" si="104"/>
        <v>3 - Moderado</v>
      </c>
      <c r="CO54" s="165">
        <f t="shared" si="92"/>
        <v>0.6</v>
      </c>
      <c r="CP54" s="145" t="str">
        <f t="shared" si="105"/>
        <v>MODERADO</v>
      </c>
      <c r="CQ54" s="149">
        <f t="shared" si="93"/>
        <v>7.7759999999999996E-2</v>
      </c>
      <c r="CR54" s="188" t="s">
        <v>226</v>
      </c>
      <c r="CS54" s="145">
        <f t="shared" si="94"/>
        <v>3</v>
      </c>
      <c r="CT54" s="134"/>
      <c r="CU54" s="188" t="s">
        <v>611</v>
      </c>
      <c r="CV54" s="65" t="s">
        <v>1235</v>
      </c>
      <c r="CW54" s="158"/>
      <c r="CX54" s="160">
        <f t="shared" si="10"/>
        <v>3</v>
      </c>
      <c r="CY54" s="161">
        <f t="shared" si="95"/>
        <v>3</v>
      </c>
      <c r="CZ54" s="160" t="str">
        <f t="shared" si="96"/>
        <v>Moderado</v>
      </c>
      <c r="DA54" s="153">
        <f t="shared" si="97"/>
        <v>0.6</v>
      </c>
      <c r="DB54" s="154">
        <f t="shared" si="98"/>
        <v>0.15</v>
      </c>
      <c r="DC54" s="154">
        <f t="shared" si="11"/>
        <v>0.25</v>
      </c>
      <c r="DD54" s="160">
        <f t="shared" si="99"/>
        <v>0.4</v>
      </c>
      <c r="DE54" s="273">
        <f t="shared" si="12"/>
        <v>2</v>
      </c>
      <c r="DF54" s="187">
        <f t="shared" si="13"/>
        <v>0.36</v>
      </c>
      <c r="DG54" s="273">
        <f t="shared" si="100"/>
        <v>3</v>
      </c>
      <c r="DH54" s="273"/>
      <c r="DI54" s="187">
        <f t="shared" si="14"/>
        <v>0.6</v>
      </c>
      <c r="DJ54" s="154">
        <f t="shared" si="15"/>
        <v>0.15</v>
      </c>
      <c r="DK54" s="154">
        <f t="shared" si="16"/>
        <v>0.25</v>
      </c>
      <c r="DL54" s="160">
        <f t="shared" si="17"/>
        <v>0.4</v>
      </c>
      <c r="DM54" s="273">
        <f t="shared" si="18"/>
        <v>2</v>
      </c>
      <c r="DN54" s="187">
        <f t="shared" si="19"/>
        <v>0.216</v>
      </c>
      <c r="DO54" s="273">
        <f t="shared" si="20"/>
        <v>3</v>
      </c>
      <c r="DP54" s="187">
        <f t="shared" si="21"/>
        <v>0.6</v>
      </c>
      <c r="DQ54" s="154">
        <f t="shared" si="22"/>
        <v>0.15</v>
      </c>
      <c r="DR54" s="154">
        <f t="shared" si="23"/>
        <v>0.25</v>
      </c>
      <c r="DS54" s="160">
        <f t="shared" si="24"/>
        <v>0.4</v>
      </c>
      <c r="DT54" s="273">
        <f t="shared" si="25"/>
        <v>1</v>
      </c>
      <c r="DU54" s="187">
        <f t="shared" si="26"/>
        <v>0.12959999999999999</v>
      </c>
      <c r="DV54" s="273">
        <f t="shared" si="27"/>
        <v>3</v>
      </c>
      <c r="DW54" s="187">
        <f t="shared" si="28"/>
        <v>0.6</v>
      </c>
      <c r="DX54" s="154">
        <f t="shared" si="29"/>
        <v>0</v>
      </c>
      <c r="DY54" s="154">
        <f t="shared" si="30"/>
        <v>0</v>
      </c>
      <c r="DZ54" s="160">
        <f t="shared" si="31"/>
        <v>0</v>
      </c>
      <c r="EA54" s="273">
        <f t="shared" si="32"/>
        <v>1</v>
      </c>
      <c r="EB54" s="187">
        <f t="shared" si="33"/>
        <v>0.12959999999999999</v>
      </c>
      <c r="EC54" s="273">
        <f t="shared" si="34"/>
        <v>3</v>
      </c>
      <c r="ED54" s="187">
        <f t="shared" si="35"/>
        <v>0.6</v>
      </c>
      <c r="EE54" s="154">
        <f t="shared" si="36"/>
        <v>0</v>
      </c>
      <c r="EF54" s="154">
        <f t="shared" si="37"/>
        <v>0</v>
      </c>
      <c r="EG54" s="160">
        <f t="shared" si="38"/>
        <v>0</v>
      </c>
      <c r="EH54" s="273">
        <f t="shared" si="39"/>
        <v>1</v>
      </c>
      <c r="EI54" s="187">
        <f t="shared" si="40"/>
        <v>0.12959999999999999</v>
      </c>
      <c r="EJ54" s="273">
        <f t="shared" si="41"/>
        <v>3</v>
      </c>
      <c r="EK54" s="187">
        <f t="shared" si="42"/>
        <v>0.6</v>
      </c>
      <c r="EL54" s="154">
        <f t="shared" si="43"/>
        <v>0</v>
      </c>
      <c r="EM54" s="154">
        <f t="shared" si="44"/>
        <v>0</v>
      </c>
      <c r="EN54" s="160">
        <f t="shared" si="45"/>
        <v>0</v>
      </c>
      <c r="EO54" s="273">
        <f t="shared" si="46"/>
        <v>1</v>
      </c>
      <c r="EP54" s="187">
        <f t="shared" si="47"/>
        <v>0.12959999999999999</v>
      </c>
      <c r="EQ54" s="273">
        <f t="shared" si="48"/>
        <v>3</v>
      </c>
      <c r="ER54" s="187">
        <f t="shared" si="49"/>
        <v>0.6</v>
      </c>
      <c r="ES54" s="154">
        <f t="shared" si="50"/>
        <v>0</v>
      </c>
      <c r="ET54" s="154">
        <f t="shared" si="51"/>
        <v>0</v>
      </c>
      <c r="EU54" s="160">
        <f t="shared" si="52"/>
        <v>0</v>
      </c>
      <c r="EV54" s="273">
        <f t="shared" si="53"/>
        <v>1</v>
      </c>
      <c r="EW54" s="187">
        <f t="shared" si="54"/>
        <v>0.12959999999999999</v>
      </c>
      <c r="EX54" s="273">
        <f t="shared" si="55"/>
        <v>3</v>
      </c>
      <c r="EY54" s="187">
        <f t="shared" si="56"/>
        <v>0.6</v>
      </c>
      <c r="EZ54" s="154">
        <f t="shared" si="57"/>
        <v>0</v>
      </c>
      <c r="FA54" s="154">
        <f t="shared" si="58"/>
        <v>0</v>
      </c>
      <c r="FB54" s="160">
        <f t="shared" si="59"/>
        <v>0</v>
      </c>
      <c r="FC54" s="273">
        <f t="shared" si="60"/>
        <v>1</v>
      </c>
      <c r="FD54" s="187">
        <f t="shared" si="61"/>
        <v>0.12959999999999999</v>
      </c>
      <c r="FE54" s="273">
        <f t="shared" si="62"/>
        <v>3</v>
      </c>
      <c r="FF54" s="187">
        <f t="shared" si="63"/>
        <v>0.6</v>
      </c>
      <c r="FG54" s="154">
        <f t="shared" si="64"/>
        <v>0</v>
      </c>
      <c r="FH54" s="154">
        <f t="shared" si="65"/>
        <v>0</v>
      </c>
      <c r="FI54" s="160">
        <f t="shared" si="66"/>
        <v>0</v>
      </c>
      <c r="FJ54" s="273">
        <f t="shared" si="67"/>
        <v>1</v>
      </c>
      <c r="FK54" s="187">
        <f t="shared" si="68"/>
        <v>0.12959999999999999</v>
      </c>
      <c r="FL54" s="273">
        <f t="shared" si="69"/>
        <v>3</v>
      </c>
      <c r="FM54" s="187">
        <f t="shared" si="70"/>
        <v>0.6</v>
      </c>
      <c r="FN54" s="154">
        <f t="shared" si="71"/>
        <v>0</v>
      </c>
      <c r="FO54" s="154">
        <f t="shared" si="72"/>
        <v>0</v>
      </c>
      <c r="FP54" s="160">
        <f t="shared" si="73"/>
        <v>0</v>
      </c>
      <c r="FQ54" s="273">
        <f t="shared" si="74"/>
        <v>1</v>
      </c>
      <c r="FR54" s="187">
        <f t="shared" si="75"/>
        <v>0.12959999999999999</v>
      </c>
      <c r="FS54" s="273">
        <f t="shared" si="76"/>
        <v>3</v>
      </c>
      <c r="FT54" s="187">
        <f t="shared" si="77"/>
        <v>0.6</v>
      </c>
      <c r="FU54" s="154">
        <f t="shared" si="78"/>
        <v>0</v>
      </c>
      <c r="FV54" s="154">
        <f t="shared" si="79"/>
        <v>0</v>
      </c>
      <c r="FW54" s="160">
        <f t="shared" si="80"/>
        <v>0</v>
      </c>
      <c r="FX54" s="273">
        <f t="shared" si="81"/>
        <v>1</v>
      </c>
      <c r="FY54" s="187">
        <f t="shared" si="82"/>
        <v>0.12959999999999999</v>
      </c>
      <c r="FZ54" s="273">
        <f t="shared" si="83"/>
        <v>3</v>
      </c>
      <c r="GA54" s="187">
        <f t="shared" si="84"/>
        <v>0.6</v>
      </c>
      <c r="GB54" s="154">
        <f t="shared" si="85"/>
        <v>0</v>
      </c>
      <c r="GC54" s="154">
        <f t="shared" si="86"/>
        <v>0</v>
      </c>
      <c r="GD54" s="160">
        <f t="shared" si="87"/>
        <v>0</v>
      </c>
      <c r="GE54" s="273">
        <f t="shared" si="88"/>
        <v>1</v>
      </c>
      <c r="GF54" s="187">
        <f t="shared" si="89"/>
        <v>0.12959999999999999</v>
      </c>
      <c r="GG54" s="273">
        <f t="shared" si="90"/>
        <v>3</v>
      </c>
      <c r="GH54" s="187">
        <f t="shared" si="91"/>
        <v>0.6</v>
      </c>
      <c r="GI54" s="187">
        <f t="shared" si="101"/>
        <v>0.6</v>
      </c>
    </row>
    <row r="55" spans="1:191" ht="37.799999999999997" customHeight="1" x14ac:dyDescent="0.2">
      <c r="A55" s="148">
        <v>47</v>
      </c>
      <c r="B55" s="133" t="s">
        <v>604</v>
      </c>
      <c r="C55" s="133" t="s">
        <v>623</v>
      </c>
      <c r="D55" s="274" t="s">
        <v>206</v>
      </c>
      <c r="E55" s="133" t="s">
        <v>204</v>
      </c>
      <c r="F55" s="275" t="s">
        <v>5</v>
      </c>
      <c r="G55" s="133" t="s">
        <v>496</v>
      </c>
      <c r="H55" s="133" t="s">
        <v>173</v>
      </c>
      <c r="I55" s="132" t="s">
        <v>22</v>
      </c>
      <c r="J55" s="132" t="s">
        <v>54</v>
      </c>
      <c r="K55" s="132" t="s">
        <v>53</v>
      </c>
      <c r="L55" s="132" t="s">
        <v>53</v>
      </c>
      <c r="M55" s="132" t="s">
        <v>53</v>
      </c>
      <c r="N55" s="132" t="s">
        <v>53</v>
      </c>
      <c r="O55" s="132" t="s">
        <v>53</v>
      </c>
      <c r="P55" s="132" t="s">
        <v>53</v>
      </c>
      <c r="Q55" s="132" t="s">
        <v>53</v>
      </c>
      <c r="R55" s="132" t="s">
        <v>53</v>
      </c>
      <c r="S55" s="132" t="s">
        <v>54</v>
      </c>
      <c r="T55" s="132" t="s">
        <v>53</v>
      </c>
      <c r="U55" s="132" t="s">
        <v>54</v>
      </c>
      <c r="V55" s="132" t="s">
        <v>53</v>
      </c>
      <c r="W55" s="132" t="s">
        <v>53</v>
      </c>
      <c r="X55" s="132" t="s">
        <v>53</v>
      </c>
      <c r="Y55" s="132" t="s">
        <v>53</v>
      </c>
      <c r="Z55" s="132" t="s">
        <v>53</v>
      </c>
      <c r="AA55" s="132" t="s">
        <v>53</v>
      </c>
      <c r="AB55" s="132" t="s">
        <v>53</v>
      </c>
      <c r="AC55" s="155" t="str">
        <f t="shared" si="0"/>
        <v>3 - Media</v>
      </c>
      <c r="AD55" s="149">
        <f t="shared" si="1"/>
        <v>0.6</v>
      </c>
      <c r="AE55" s="155" t="str">
        <f t="shared" si="2"/>
        <v>3 - Moderado</v>
      </c>
      <c r="AF55" s="149">
        <f t="shared" si="3"/>
        <v>0.6</v>
      </c>
      <c r="AG55" s="156" t="str">
        <f t="shared" si="102"/>
        <v>ALTO</v>
      </c>
      <c r="AH55" s="149">
        <f t="shared" si="5"/>
        <v>0.36</v>
      </c>
      <c r="AI55" s="133" t="s">
        <v>622</v>
      </c>
      <c r="AJ55" s="133" t="s">
        <v>601</v>
      </c>
      <c r="AK55" s="133" t="s">
        <v>621</v>
      </c>
      <c r="AL55" s="133" t="s">
        <v>620</v>
      </c>
      <c r="AM55" s="134" t="s">
        <v>35</v>
      </c>
      <c r="AN55" s="164" t="s">
        <v>45</v>
      </c>
      <c r="AO55" s="164" t="s">
        <v>50</v>
      </c>
      <c r="AP55" s="134" t="s">
        <v>52</v>
      </c>
      <c r="AQ55" s="134" t="s">
        <v>35</v>
      </c>
      <c r="AR55" s="164" t="s">
        <v>45</v>
      </c>
      <c r="AS55" s="164" t="s">
        <v>50</v>
      </c>
      <c r="AT55" s="134" t="s">
        <v>52</v>
      </c>
      <c r="AU55" s="134" t="s">
        <v>35</v>
      </c>
      <c r="AV55" s="164" t="s">
        <v>45</v>
      </c>
      <c r="AW55" s="164" t="s">
        <v>50</v>
      </c>
      <c r="AX55" s="134" t="s">
        <v>52</v>
      </c>
      <c r="AY55" s="134"/>
      <c r="AZ55" s="164"/>
      <c r="BA55" s="164"/>
      <c r="BB55" s="134"/>
      <c r="BC55" s="134"/>
      <c r="BD55" s="164"/>
      <c r="BE55" s="164"/>
      <c r="BF55" s="134"/>
      <c r="BG55" s="134"/>
      <c r="BH55" s="164"/>
      <c r="BI55" s="164"/>
      <c r="BJ55" s="134"/>
      <c r="BK55" s="134"/>
      <c r="BL55" s="164"/>
      <c r="BM55" s="164"/>
      <c r="BN55" s="134"/>
      <c r="BO55" s="134"/>
      <c r="BP55" s="164"/>
      <c r="BQ55" s="164"/>
      <c r="BR55" s="134"/>
      <c r="BS55" s="134"/>
      <c r="BT55" s="164"/>
      <c r="BU55" s="164"/>
      <c r="BV55" s="134"/>
      <c r="BW55" s="134"/>
      <c r="BX55" s="164"/>
      <c r="BY55" s="164"/>
      <c r="BZ55" s="134"/>
      <c r="CA55" s="134"/>
      <c r="CB55" s="164"/>
      <c r="CC55" s="164"/>
      <c r="CD55" s="134"/>
      <c r="CE55" s="134"/>
      <c r="CF55" s="164"/>
      <c r="CG55" s="164"/>
      <c r="CH55" s="134"/>
      <c r="CI55" s="164"/>
      <c r="CJ55" s="164"/>
      <c r="CK55" s="134"/>
      <c r="CL55" s="159" t="str">
        <f t="shared" si="103"/>
        <v>1 - Muy Baja</v>
      </c>
      <c r="CM55" s="165">
        <f t="shared" si="7"/>
        <v>0.12959999999999999</v>
      </c>
      <c r="CN55" s="159" t="str">
        <f t="shared" si="104"/>
        <v>3 - Moderado</v>
      </c>
      <c r="CO55" s="165">
        <f t="shared" si="92"/>
        <v>0.6</v>
      </c>
      <c r="CP55" s="145" t="str">
        <f t="shared" si="105"/>
        <v>MODERADO</v>
      </c>
      <c r="CQ55" s="149">
        <f t="shared" si="93"/>
        <v>7.7759999999999996E-2</v>
      </c>
      <c r="CR55" s="188" t="s">
        <v>456</v>
      </c>
      <c r="CS55" s="145">
        <f t="shared" si="94"/>
        <v>3</v>
      </c>
      <c r="CT55" s="134"/>
      <c r="CU55" s="188" t="s">
        <v>611</v>
      </c>
      <c r="CV55" s="65" t="s">
        <v>1235</v>
      </c>
      <c r="CW55" s="158"/>
      <c r="CX55" s="160">
        <f t="shared" si="10"/>
        <v>3</v>
      </c>
      <c r="CY55" s="161">
        <f t="shared" si="95"/>
        <v>3</v>
      </c>
      <c r="CZ55" s="160" t="str">
        <f t="shared" si="96"/>
        <v>Moderado</v>
      </c>
      <c r="DA55" s="153">
        <f t="shared" si="97"/>
        <v>0.6</v>
      </c>
      <c r="DB55" s="154">
        <f t="shared" si="98"/>
        <v>0.15</v>
      </c>
      <c r="DC55" s="154">
        <f t="shared" si="11"/>
        <v>0.25</v>
      </c>
      <c r="DD55" s="160">
        <f t="shared" si="99"/>
        <v>0.4</v>
      </c>
      <c r="DE55" s="273">
        <f t="shared" si="12"/>
        <v>2</v>
      </c>
      <c r="DF55" s="187">
        <f t="shared" si="13"/>
        <v>0.36</v>
      </c>
      <c r="DG55" s="273">
        <f t="shared" si="100"/>
        <v>3</v>
      </c>
      <c r="DH55" s="273"/>
      <c r="DI55" s="187">
        <f t="shared" si="14"/>
        <v>0.6</v>
      </c>
      <c r="DJ55" s="154">
        <f t="shared" si="15"/>
        <v>0.15</v>
      </c>
      <c r="DK55" s="154">
        <f t="shared" si="16"/>
        <v>0.25</v>
      </c>
      <c r="DL55" s="160">
        <f t="shared" si="17"/>
        <v>0.4</v>
      </c>
      <c r="DM55" s="273">
        <f t="shared" si="18"/>
        <v>2</v>
      </c>
      <c r="DN55" s="187">
        <f t="shared" si="19"/>
        <v>0.216</v>
      </c>
      <c r="DO55" s="273">
        <f t="shared" si="20"/>
        <v>3</v>
      </c>
      <c r="DP55" s="187">
        <f t="shared" si="21"/>
        <v>0.6</v>
      </c>
      <c r="DQ55" s="154">
        <f t="shared" si="22"/>
        <v>0.15</v>
      </c>
      <c r="DR55" s="154">
        <f t="shared" si="23"/>
        <v>0.25</v>
      </c>
      <c r="DS55" s="160">
        <f t="shared" si="24"/>
        <v>0.4</v>
      </c>
      <c r="DT55" s="273">
        <f t="shared" si="25"/>
        <v>1</v>
      </c>
      <c r="DU55" s="187">
        <f t="shared" si="26"/>
        <v>0.12959999999999999</v>
      </c>
      <c r="DV55" s="273">
        <f t="shared" si="27"/>
        <v>3</v>
      </c>
      <c r="DW55" s="187">
        <f t="shared" si="28"/>
        <v>0.6</v>
      </c>
      <c r="DX55" s="154">
        <f t="shared" si="29"/>
        <v>0</v>
      </c>
      <c r="DY55" s="154">
        <f t="shared" si="30"/>
        <v>0</v>
      </c>
      <c r="DZ55" s="160">
        <f t="shared" si="31"/>
        <v>0</v>
      </c>
      <c r="EA55" s="273">
        <f t="shared" si="32"/>
        <v>1</v>
      </c>
      <c r="EB55" s="187">
        <f t="shared" si="33"/>
        <v>0.12959999999999999</v>
      </c>
      <c r="EC55" s="273">
        <f t="shared" si="34"/>
        <v>3</v>
      </c>
      <c r="ED55" s="187">
        <f t="shared" si="35"/>
        <v>0.6</v>
      </c>
      <c r="EE55" s="154">
        <f t="shared" si="36"/>
        <v>0</v>
      </c>
      <c r="EF55" s="154">
        <f t="shared" si="37"/>
        <v>0</v>
      </c>
      <c r="EG55" s="160">
        <f t="shared" si="38"/>
        <v>0</v>
      </c>
      <c r="EH55" s="273">
        <f t="shared" si="39"/>
        <v>1</v>
      </c>
      <c r="EI55" s="187">
        <f t="shared" si="40"/>
        <v>0.12959999999999999</v>
      </c>
      <c r="EJ55" s="273">
        <f t="shared" si="41"/>
        <v>3</v>
      </c>
      <c r="EK55" s="187">
        <f t="shared" si="42"/>
        <v>0.6</v>
      </c>
      <c r="EL55" s="154">
        <f t="shared" si="43"/>
        <v>0</v>
      </c>
      <c r="EM55" s="154">
        <f t="shared" si="44"/>
        <v>0</v>
      </c>
      <c r="EN55" s="160">
        <f t="shared" si="45"/>
        <v>0</v>
      </c>
      <c r="EO55" s="273">
        <f t="shared" si="46"/>
        <v>1</v>
      </c>
      <c r="EP55" s="187">
        <f t="shared" si="47"/>
        <v>0.12959999999999999</v>
      </c>
      <c r="EQ55" s="273">
        <f t="shared" si="48"/>
        <v>3</v>
      </c>
      <c r="ER55" s="187">
        <f t="shared" si="49"/>
        <v>0.6</v>
      </c>
      <c r="ES55" s="154">
        <f t="shared" si="50"/>
        <v>0</v>
      </c>
      <c r="ET55" s="154">
        <f t="shared" si="51"/>
        <v>0</v>
      </c>
      <c r="EU55" s="160">
        <f t="shared" si="52"/>
        <v>0</v>
      </c>
      <c r="EV55" s="273">
        <f t="shared" si="53"/>
        <v>1</v>
      </c>
      <c r="EW55" s="187">
        <f t="shared" si="54"/>
        <v>0.12959999999999999</v>
      </c>
      <c r="EX55" s="273">
        <f t="shared" si="55"/>
        <v>3</v>
      </c>
      <c r="EY55" s="187">
        <f t="shared" si="56"/>
        <v>0.6</v>
      </c>
      <c r="EZ55" s="154">
        <f t="shared" si="57"/>
        <v>0</v>
      </c>
      <c r="FA55" s="154">
        <f t="shared" si="58"/>
        <v>0</v>
      </c>
      <c r="FB55" s="160">
        <f t="shared" si="59"/>
        <v>0</v>
      </c>
      <c r="FC55" s="273">
        <f t="shared" si="60"/>
        <v>1</v>
      </c>
      <c r="FD55" s="187">
        <f t="shared" si="61"/>
        <v>0.12959999999999999</v>
      </c>
      <c r="FE55" s="273">
        <f t="shared" si="62"/>
        <v>3</v>
      </c>
      <c r="FF55" s="187">
        <f t="shared" si="63"/>
        <v>0.6</v>
      </c>
      <c r="FG55" s="154">
        <f t="shared" si="64"/>
        <v>0</v>
      </c>
      <c r="FH55" s="154">
        <f t="shared" si="65"/>
        <v>0</v>
      </c>
      <c r="FI55" s="160">
        <f t="shared" si="66"/>
        <v>0</v>
      </c>
      <c r="FJ55" s="273">
        <f t="shared" si="67"/>
        <v>1</v>
      </c>
      <c r="FK55" s="187">
        <f t="shared" si="68"/>
        <v>0.12959999999999999</v>
      </c>
      <c r="FL55" s="273">
        <f t="shared" si="69"/>
        <v>3</v>
      </c>
      <c r="FM55" s="187">
        <f t="shared" si="70"/>
        <v>0.6</v>
      </c>
      <c r="FN55" s="154">
        <f t="shared" si="71"/>
        <v>0</v>
      </c>
      <c r="FO55" s="154">
        <f t="shared" si="72"/>
        <v>0</v>
      </c>
      <c r="FP55" s="160">
        <f t="shared" si="73"/>
        <v>0</v>
      </c>
      <c r="FQ55" s="273">
        <f t="shared" si="74"/>
        <v>1</v>
      </c>
      <c r="FR55" s="187">
        <f t="shared" si="75"/>
        <v>0.12959999999999999</v>
      </c>
      <c r="FS55" s="273">
        <f t="shared" si="76"/>
        <v>3</v>
      </c>
      <c r="FT55" s="187">
        <f t="shared" si="77"/>
        <v>0.6</v>
      </c>
      <c r="FU55" s="154">
        <f t="shared" si="78"/>
        <v>0</v>
      </c>
      <c r="FV55" s="154">
        <f t="shared" si="79"/>
        <v>0</v>
      </c>
      <c r="FW55" s="160">
        <f t="shared" si="80"/>
        <v>0</v>
      </c>
      <c r="FX55" s="273">
        <f t="shared" si="81"/>
        <v>1</v>
      </c>
      <c r="FY55" s="187">
        <f t="shared" si="82"/>
        <v>0.12959999999999999</v>
      </c>
      <c r="FZ55" s="273">
        <f t="shared" si="83"/>
        <v>3</v>
      </c>
      <c r="GA55" s="187">
        <f t="shared" si="84"/>
        <v>0.6</v>
      </c>
      <c r="GB55" s="154">
        <f t="shared" si="85"/>
        <v>0</v>
      </c>
      <c r="GC55" s="154">
        <f t="shared" si="86"/>
        <v>0</v>
      </c>
      <c r="GD55" s="160">
        <f t="shared" si="87"/>
        <v>0</v>
      </c>
      <c r="GE55" s="273">
        <f t="shared" si="88"/>
        <v>1</v>
      </c>
      <c r="GF55" s="187">
        <f t="shared" si="89"/>
        <v>0.12959999999999999</v>
      </c>
      <c r="GG55" s="273">
        <f t="shared" si="90"/>
        <v>3</v>
      </c>
      <c r="GH55" s="187">
        <f t="shared" si="91"/>
        <v>0.6</v>
      </c>
      <c r="GI55" s="187">
        <f t="shared" si="101"/>
        <v>0.6</v>
      </c>
    </row>
    <row r="56" spans="1:191" ht="37.799999999999997" customHeight="1" x14ac:dyDescent="0.2">
      <c r="A56" s="148">
        <v>48</v>
      </c>
      <c r="B56" s="133" t="s">
        <v>604</v>
      </c>
      <c r="C56" s="133" t="s">
        <v>619</v>
      </c>
      <c r="D56" s="274" t="s">
        <v>205</v>
      </c>
      <c r="E56" s="133" t="s">
        <v>500</v>
      </c>
      <c r="F56" s="275" t="s">
        <v>222</v>
      </c>
      <c r="G56" s="133" t="s">
        <v>496</v>
      </c>
      <c r="H56" s="133" t="s">
        <v>173</v>
      </c>
      <c r="I56" s="132" t="s">
        <v>22</v>
      </c>
      <c r="J56" s="132" t="s">
        <v>54</v>
      </c>
      <c r="K56" s="132" t="s">
        <v>53</v>
      </c>
      <c r="L56" s="132" t="s">
        <v>53</v>
      </c>
      <c r="M56" s="132" t="s">
        <v>53</v>
      </c>
      <c r="N56" s="132" t="s">
        <v>53</v>
      </c>
      <c r="O56" s="132" t="s">
        <v>53</v>
      </c>
      <c r="P56" s="132" t="s">
        <v>53</v>
      </c>
      <c r="Q56" s="132" t="s">
        <v>53</v>
      </c>
      <c r="R56" s="132" t="s">
        <v>53</v>
      </c>
      <c r="S56" s="132" t="s">
        <v>54</v>
      </c>
      <c r="T56" s="132" t="s">
        <v>53</v>
      </c>
      <c r="U56" s="132" t="s">
        <v>54</v>
      </c>
      <c r="V56" s="132" t="s">
        <v>53</v>
      </c>
      <c r="W56" s="132" t="s">
        <v>53</v>
      </c>
      <c r="X56" s="132" t="s">
        <v>53</v>
      </c>
      <c r="Y56" s="132" t="s">
        <v>53</v>
      </c>
      <c r="Z56" s="132" t="s">
        <v>53</v>
      </c>
      <c r="AA56" s="132" t="s">
        <v>53</v>
      </c>
      <c r="AB56" s="132" t="s">
        <v>53</v>
      </c>
      <c r="AC56" s="155" t="str">
        <f t="shared" si="0"/>
        <v>3 - Media</v>
      </c>
      <c r="AD56" s="149">
        <f t="shared" si="1"/>
        <v>0.6</v>
      </c>
      <c r="AE56" s="155" t="str">
        <f t="shared" si="2"/>
        <v>3 - Moderado</v>
      </c>
      <c r="AF56" s="149">
        <f t="shared" si="3"/>
        <v>0.6</v>
      </c>
      <c r="AG56" s="156" t="str">
        <f t="shared" si="102"/>
        <v>ALTO</v>
      </c>
      <c r="AH56" s="149">
        <f t="shared" si="5"/>
        <v>0.36</v>
      </c>
      <c r="AI56" s="133" t="s">
        <v>618</v>
      </c>
      <c r="AJ56" s="133" t="s">
        <v>601</v>
      </c>
      <c r="AK56" s="133" t="s">
        <v>608</v>
      </c>
      <c r="AL56" s="133" t="s">
        <v>607</v>
      </c>
      <c r="AM56" s="134" t="s">
        <v>35</v>
      </c>
      <c r="AN56" s="164" t="s">
        <v>45</v>
      </c>
      <c r="AO56" s="164" t="s">
        <v>50</v>
      </c>
      <c r="AP56" s="134" t="s">
        <v>52</v>
      </c>
      <c r="AQ56" s="134" t="s">
        <v>35</v>
      </c>
      <c r="AR56" s="164" t="s">
        <v>45</v>
      </c>
      <c r="AS56" s="164" t="s">
        <v>50</v>
      </c>
      <c r="AT56" s="134" t="s">
        <v>52</v>
      </c>
      <c r="AU56" s="134" t="s">
        <v>35</v>
      </c>
      <c r="AV56" s="164" t="s">
        <v>45</v>
      </c>
      <c r="AW56" s="164" t="s">
        <v>50</v>
      </c>
      <c r="AX56" s="134" t="s">
        <v>52</v>
      </c>
      <c r="AY56" s="134" t="s">
        <v>35</v>
      </c>
      <c r="AZ56" s="164" t="s">
        <v>45</v>
      </c>
      <c r="BA56" s="164" t="s">
        <v>50</v>
      </c>
      <c r="BB56" s="134" t="s">
        <v>52</v>
      </c>
      <c r="BC56" s="134" t="s">
        <v>35</v>
      </c>
      <c r="BD56" s="164" t="s">
        <v>45</v>
      </c>
      <c r="BE56" s="164" t="s">
        <v>50</v>
      </c>
      <c r="BF56" s="134" t="s">
        <v>52</v>
      </c>
      <c r="BG56" s="134"/>
      <c r="BH56" s="164"/>
      <c r="BI56" s="164"/>
      <c r="BJ56" s="134"/>
      <c r="BK56" s="134"/>
      <c r="BL56" s="164"/>
      <c r="BM56" s="164"/>
      <c r="BN56" s="134"/>
      <c r="BO56" s="134"/>
      <c r="BP56" s="164"/>
      <c r="BQ56" s="164"/>
      <c r="BR56" s="134"/>
      <c r="BS56" s="134"/>
      <c r="BT56" s="164"/>
      <c r="BU56" s="164"/>
      <c r="BV56" s="134"/>
      <c r="BW56" s="134"/>
      <c r="BX56" s="164"/>
      <c r="BY56" s="164"/>
      <c r="BZ56" s="134"/>
      <c r="CA56" s="134"/>
      <c r="CB56" s="164"/>
      <c r="CC56" s="164"/>
      <c r="CD56" s="134"/>
      <c r="CE56" s="134"/>
      <c r="CF56" s="164"/>
      <c r="CG56" s="164"/>
      <c r="CH56" s="134"/>
      <c r="CI56" s="164"/>
      <c r="CJ56" s="164"/>
      <c r="CK56" s="134"/>
      <c r="CL56" s="159" t="str">
        <f t="shared" si="103"/>
        <v>1 - Muy Baja</v>
      </c>
      <c r="CM56" s="165">
        <f t="shared" si="7"/>
        <v>4.6655999999999996E-2</v>
      </c>
      <c r="CN56" s="159" t="str">
        <f t="shared" si="104"/>
        <v>3 - Moderado</v>
      </c>
      <c r="CO56" s="165">
        <f t="shared" si="92"/>
        <v>0.6</v>
      </c>
      <c r="CP56" s="145" t="str">
        <f t="shared" si="105"/>
        <v>MODERADO</v>
      </c>
      <c r="CQ56" s="149">
        <f t="shared" si="93"/>
        <v>2.7993599999999997E-2</v>
      </c>
      <c r="CR56" s="188" t="s">
        <v>226</v>
      </c>
      <c r="CS56" s="145">
        <f t="shared" si="94"/>
        <v>3</v>
      </c>
      <c r="CT56" s="134"/>
      <c r="CU56" s="188" t="s">
        <v>611</v>
      </c>
      <c r="CV56" s="65" t="s">
        <v>1235</v>
      </c>
      <c r="CW56" s="158"/>
      <c r="CX56" s="160">
        <f t="shared" si="10"/>
        <v>3</v>
      </c>
      <c r="CY56" s="161">
        <f t="shared" si="95"/>
        <v>3</v>
      </c>
      <c r="CZ56" s="160" t="str">
        <f t="shared" si="96"/>
        <v>Moderado</v>
      </c>
      <c r="DA56" s="153">
        <f t="shared" si="97"/>
        <v>0.6</v>
      </c>
      <c r="DB56" s="154">
        <f t="shared" si="98"/>
        <v>0.15</v>
      </c>
      <c r="DC56" s="154">
        <f t="shared" si="11"/>
        <v>0.25</v>
      </c>
      <c r="DD56" s="160">
        <f t="shared" si="99"/>
        <v>0.4</v>
      </c>
      <c r="DE56" s="273">
        <f t="shared" si="12"/>
        <v>2</v>
      </c>
      <c r="DF56" s="187">
        <f t="shared" si="13"/>
        <v>0.36</v>
      </c>
      <c r="DG56" s="273">
        <f t="shared" si="100"/>
        <v>3</v>
      </c>
      <c r="DH56" s="273"/>
      <c r="DI56" s="187">
        <f t="shared" si="14"/>
        <v>0.6</v>
      </c>
      <c r="DJ56" s="154">
        <f t="shared" si="15"/>
        <v>0.15</v>
      </c>
      <c r="DK56" s="154">
        <f t="shared" si="16"/>
        <v>0.25</v>
      </c>
      <c r="DL56" s="160">
        <f t="shared" si="17"/>
        <v>0.4</v>
      </c>
      <c r="DM56" s="273">
        <f t="shared" si="18"/>
        <v>2</v>
      </c>
      <c r="DN56" s="187">
        <f t="shared" si="19"/>
        <v>0.216</v>
      </c>
      <c r="DO56" s="273">
        <f t="shared" si="20"/>
        <v>3</v>
      </c>
      <c r="DP56" s="187">
        <f t="shared" si="21"/>
        <v>0.6</v>
      </c>
      <c r="DQ56" s="154">
        <f t="shared" si="22"/>
        <v>0.15</v>
      </c>
      <c r="DR56" s="154">
        <f t="shared" si="23"/>
        <v>0.25</v>
      </c>
      <c r="DS56" s="160">
        <f t="shared" si="24"/>
        <v>0.4</v>
      </c>
      <c r="DT56" s="273">
        <f t="shared" si="25"/>
        <v>1</v>
      </c>
      <c r="DU56" s="187">
        <f t="shared" si="26"/>
        <v>0.12959999999999999</v>
      </c>
      <c r="DV56" s="273">
        <f t="shared" si="27"/>
        <v>3</v>
      </c>
      <c r="DW56" s="187">
        <f t="shared" si="28"/>
        <v>0.6</v>
      </c>
      <c r="DX56" s="154">
        <f t="shared" si="29"/>
        <v>0.15</v>
      </c>
      <c r="DY56" s="154">
        <f t="shared" si="30"/>
        <v>0.25</v>
      </c>
      <c r="DZ56" s="160">
        <f t="shared" si="31"/>
        <v>0.4</v>
      </c>
      <c r="EA56" s="273">
        <f t="shared" si="32"/>
        <v>1</v>
      </c>
      <c r="EB56" s="187">
        <f t="shared" si="33"/>
        <v>7.7759999999999996E-2</v>
      </c>
      <c r="EC56" s="273">
        <f t="shared" si="34"/>
        <v>3</v>
      </c>
      <c r="ED56" s="187">
        <f t="shared" si="35"/>
        <v>0.6</v>
      </c>
      <c r="EE56" s="154">
        <f t="shared" si="36"/>
        <v>0.15</v>
      </c>
      <c r="EF56" s="154">
        <f t="shared" si="37"/>
        <v>0.25</v>
      </c>
      <c r="EG56" s="160">
        <f t="shared" si="38"/>
        <v>0.4</v>
      </c>
      <c r="EH56" s="273">
        <f t="shared" si="39"/>
        <v>1</v>
      </c>
      <c r="EI56" s="187">
        <f t="shared" si="40"/>
        <v>4.6655999999999996E-2</v>
      </c>
      <c r="EJ56" s="273">
        <f t="shared" si="41"/>
        <v>3</v>
      </c>
      <c r="EK56" s="187">
        <f t="shared" si="42"/>
        <v>0.6</v>
      </c>
      <c r="EL56" s="154">
        <f t="shared" si="43"/>
        <v>0</v>
      </c>
      <c r="EM56" s="154">
        <f t="shared" si="44"/>
        <v>0</v>
      </c>
      <c r="EN56" s="160">
        <f t="shared" si="45"/>
        <v>0</v>
      </c>
      <c r="EO56" s="273">
        <f t="shared" si="46"/>
        <v>1</v>
      </c>
      <c r="EP56" s="187">
        <f t="shared" si="47"/>
        <v>4.6655999999999996E-2</v>
      </c>
      <c r="EQ56" s="273">
        <f t="shared" si="48"/>
        <v>3</v>
      </c>
      <c r="ER56" s="187">
        <f t="shared" si="49"/>
        <v>0.6</v>
      </c>
      <c r="ES56" s="154">
        <f t="shared" si="50"/>
        <v>0</v>
      </c>
      <c r="ET56" s="154">
        <f t="shared" si="51"/>
        <v>0</v>
      </c>
      <c r="EU56" s="160">
        <f t="shared" si="52"/>
        <v>0</v>
      </c>
      <c r="EV56" s="273">
        <f t="shared" si="53"/>
        <v>1</v>
      </c>
      <c r="EW56" s="187">
        <f t="shared" si="54"/>
        <v>4.6655999999999996E-2</v>
      </c>
      <c r="EX56" s="273">
        <f t="shared" si="55"/>
        <v>3</v>
      </c>
      <c r="EY56" s="187">
        <f t="shared" si="56"/>
        <v>0.6</v>
      </c>
      <c r="EZ56" s="154">
        <f t="shared" si="57"/>
        <v>0</v>
      </c>
      <c r="FA56" s="154">
        <f t="shared" si="58"/>
        <v>0</v>
      </c>
      <c r="FB56" s="160">
        <f t="shared" si="59"/>
        <v>0</v>
      </c>
      <c r="FC56" s="273">
        <f t="shared" si="60"/>
        <v>1</v>
      </c>
      <c r="FD56" s="187">
        <f t="shared" si="61"/>
        <v>4.6655999999999996E-2</v>
      </c>
      <c r="FE56" s="273">
        <f t="shared" si="62"/>
        <v>3</v>
      </c>
      <c r="FF56" s="187">
        <f t="shared" si="63"/>
        <v>0.6</v>
      </c>
      <c r="FG56" s="154">
        <f t="shared" si="64"/>
        <v>0</v>
      </c>
      <c r="FH56" s="154">
        <f t="shared" si="65"/>
        <v>0</v>
      </c>
      <c r="FI56" s="160">
        <f t="shared" si="66"/>
        <v>0</v>
      </c>
      <c r="FJ56" s="273">
        <f t="shared" si="67"/>
        <v>1</v>
      </c>
      <c r="FK56" s="187">
        <f t="shared" si="68"/>
        <v>4.6655999999999996E-2</v>
      </c>
      <c r="FL56" s="273">
        <f t="shared" si="69"/>
        <v>3</v>
      </c>
      <c r="FM56" s="187">
        <f t="shared" si="70"/>
        <v>0.6</v>
      </c>
      <c r="FN56" s="154">
        <f t="shared" si="71"/>
        <v>0</v>
      </c>
      <c r="FO56" s="154">
        <f t="shared" si="72"/>
        <v>0</v>
      </c>
      <c r="FP56" s="160">
        <f t="shared" si="73"/>
        <v>0</v>
      </c>
      <c r="FQ56" s="273">
        <f t="shared" si="74"/>
        <v>1</v>
      </c>
      <c r="FR56" s="187">
        <f t="shared" si="75"/>
        <v>4.6655999999999996E-2</v>
      </c>
      <c r="FS56" s="273">
        <f t="shared" si="76"/>
        <v>3</v>
      </c>
      <c r="FT56" s="187">
        <f t="shared" si="77"/>
        <v>0.6</v>
      </c>
      <c r="FU56" s="154">
        <f t="shared" si="78"/>
        <v>0</v>
      </c>
      <c r="FV56" s="154">
        <f t="shared" si="79"/>
        <v>0</v>
      </c>
      <c r="FW56" s="160">
        <f t="shared" si="80"/>
        <v>0</v>
      </c>
      <c r="FX56" s="273">
        <f t="shared" si="81"/>
        <v>1</v>
      </c>
      <c r="FY56" s="187">
        <f t="shared" si="82"/>
        <v>4.6655999999999996E-2</v>
      </c>
      <c r="FZ56" s="273">
        <f t="shared" si="83"/>
        <v>3</v>
      </c>
      <c r="GA56" s="187">
        <f t="shared" si="84"/>
        <v>0.6</v>
      </c>
      <c r="GB56" s="154">
        <f t="shared" si="85"/>
        <v>0</v>
      </c>
      <c r="GC56" s="154">
        <f t="shared" si="86"/>
        <v>0</v>
      </c>
      <c r="GD56" s="160">
        <f t="shared" si="87"/>
        <v>0</v>
      </c>
      <c r="GE56" s="273">
        <f t="shared" si="88"/>
        <v>1</v>
      </c>
      <c r="GF56" s="187">
        <f t="shared" si="89"/>
        <v>4.6655999999999996E-2</v>
      </c>
      <c r="GG56" s="273">
        <f t="shared" si="90"/>
        <v>3</v>
      </c>
      <c r="GH56" s="187">
        <f t="shared" si="91"/>
        <v>0.6</v>
      </c>
      <c r="GI56" s="187">
        <f t="shared" si="101"/>
        <v>0.6</v>
      </c>
    </row>
    <row r="57" spans="1:191" ht="37.799999999999997" customHeight="1" x14ac:dyDescent="0.2">
      <c r="A57" s="148">
        <v>49</v>
      </c>
      <c r="B57" s="133" t="s">
        <v>604</v>
      </c>
      <c r="C57" s="133" t="s">
        <v>617</v>
      </c>
      <c r="D57" s="274" t="s">
        <v>206</v>
      </c>
      <c r="E57" s="133" t="s">
        <v>204</v>
      </c>
      <c r="F57" s="275" t="s">
        <v>5</v>
      </c>
      <c r="G57" s="133" t="s">
        <v>496</v>
      </c>
      <c r="H57" s="133" t="s">
        <v>173</v>
      </c>
      <c r="I57" s="132" t="s">
        <v>22</v>
      </c>
      <c r="J57" s="132" t="s">
        <v>54</v>
      </c>
      <c r="K57" s="132" t="s">
        <v>53</v>
      </c>
      <c r="L57" s="132" t="s">
        <v>53</v>
      </c>
      <c r="M57" s="132" t="s">
        <v>53</v>
      </c>
      <c r="N57" s="132" t="s">
        <v>53</v>
      </c>
      <c r="O57" s="132" t="s">
        <v>53</v>
      </c>
      <c r="P57" s="132" t="s">
        <v>53</v>
      </c>
      <c r="Q57" s="132" t="s">
        <v>53</v>
      </c>
      <c r="R57" s="132" t="s">
        <v>53</v>
      </c>
      <c r="S57" s="132" t="s">
        <v>54</v>
      </c>
      <c r="T57" s="132" t="s">
        <v>53</v>
      </c>
      <c r="U57" s="132" t="s">
        <v>54</v>
      </c>
      <c r="V57" s="132" t="s">
        <v>53</v>
      </c>
      <c r="W57" s="132" t="s">
        <v>53</v>
      </c>
      <c r="X57" s="132" t="s">
        <v>53</v>
      </c>
      <c r="Y57" s="132" t="s">
        <v>53</v>
      </c>
      <c r="Z57" s="132" t="s">
        <v>53</v>
      </c>
      <c r="AA57" s="132" t="s">
        <v>53</v>
      </c>
      <c r="AB57" s="132" t="s">
        <v>53</v>
      </c>
      <c r="AC57" s="155" t="str">
        <f t="shared" si="0"/>
        <v>3 - Media</v>
      </c>
      <c r="AD57" s="149">
        <f t="shared" si="1"/>
        <v>0.6</v>
      </c>
      <c r="AE57" s="155" t="str">
        <f t="shared" si="2"/>
        <v>3 - Moderado</v>
      </c>
      <c r="AF57" s="149">
        <f t="shared" si="3"/>
        <v>0.6</v>
      </c>
      <c r="AG57" s="156" t="str">
        <f t="shared" si="102"/>
        <v>ALTO</v>
      </c>
      <c r="AH57" s="149">
        <f t="shared" si="5"/>
        <v>0.36</v>
      </c>
      <c r="AI57" s="133" t="s">
        <v>616</v>
      </c>
      <c r="AJ57" s="133" t="s">
        <v>601</v>
      </c>
      <c r="AK57" s="133" t="s">
        <v>608</v>
      </c>
      <c r="AL57" s="133" t="s">
        <v>607</v>
      </c>
      <c r="AM57" s="134" t="s">
        <v>35</v>
      </c>
      <c r="AN57" s="164" t="s">
        <v>45</v>
      </c>
      <c r="AO57" s="164" t="s">
        <v>50</v>
      </c>
      <c r="AP57" s="134" t="s">
        <v>52</v>
      </c>
      <c r="AQ57" s="134" t="s">
        <v>35</v>
      </c>
      <c r="AR57" s="164" t="s">
        <v>45</v>
      </c>
      <c r="AS57" s="164" t="s">
        <v>50</v>
      </c>
      <c r="AT57" s="134" t="s">
        <v>52</v>
      </c>
      <c r="AU57" s="134" t="s">
        <v>35</v>
      </c>
      <c r="AV57" s="164" t="s">
        <v>45</v>
      </c>
      <c r="AW57" s="164" t="s">
        <v>50</v>
      </c>
      <c r="AX57" s="134" t="s">
        <v>52</v>
      </c>
      <c r="AY57" s="134" t="s">
        <v>35</v>
      </c>
      <c r="AZ57" s="164" t="s">
        <v>45</v>
      </c>
      <c r="BA57" s="164" t="s">
        <v>50</v>
      </c>
      <c r="BB57" s="134" t="s">
        <v>52</v>
      </c>
      <c r="BC57" s="134" t="s">
        <v>35</v>
      </c>
      <c r="BD57" s="164" t="s">
        <v>45</v>
      </c>
      <c r="BE57" s="164" t="s">
        <v>50</v>
      </c>
      <c r="BF57" s="134" t="s">
        <v>52</v>
      </c>
      <c r="BG57" s="134"/>
      <c r="BH57" s="164"/>
      <c r="BI57" s="164"/>
      <c r="BJ57" s="134"/>
      <c r="BK57" s="134"/>
      <c r="BL57" s="164"/>
      <c r="BM57" s="164"/>
      <c r="BN57" s="134"/>
      <c r="BO57" s="134"/>
      <c r="BP57" s="164"/>
      <c r="BQ57" s="164"/>
      <c r="BR57" s="134"/>
      <c r="BS57" s="134"/>
      <c r="BT57" s="164"/>
      <c r="BU57" s="164"/>
      <c r="BV57" s="134"/>
      <c r="BW57" s="134"/>
      <c r="BX57" s="164"/>
      <c r="BY57" s="164"/>
      <c r="BZ57" s="134"/>
      <c r="CA57" s="134"/>
      <c r="CB57" s="164"/>
      <c r="CC57" s="164"/>
      <c r="CD57" s="134"/>
      <c r="CE57" s="134"/>
      <c r="CF57" s="164"/>
      <c r="CG57" s="164"/>
      <c r="CH57" s="134"/>
      <c r="CI57" s="164"/>
      <c r="CJ57" s="164"/>
      <c r="CK57" s="134"/>
      <c r="CL57" s="159" t="str">
        <f t="shared" si="103"/>
        <v>1 - Muy Baja</v>
      </c>
      <c r="CM57" s="165">
        <f t="shared" si="7"/>
        <v>4.6655999999999996E-2</v>
      </c>
      <c r="CN57" s="159" t="str">
        <f t="shared" si="104"/>
        <v>3 - Moderado</v>
      </c>
      <c r="CO57" s="165">
        <f t="shared" si="92"/>
        <v>0.6</v>
      </c>
      <c r="CP57" s="145" t="str">
        <f t="shared" si="105"/>
        <v>MODERADO</v>
      </c>
      <c r="CQ57" s="149">
        <f t="shared" si="93"/>
        <v>2.7993599999999997E-2</v>
      </c>
      <c r="CR57" s="188" t="s">
        <v>606</v>
      </c>
      <c r="CS57" s="145">
        <f t="shared" si="94"/>
        <v>3</v>
      </c>
      <c r="CT57" s="134"/>
      <c r="CU57" s="188" t="s">
        <v>611</v>
      </c>
      <c r="CV57" s="65" t="s">
        <v>1235</v>
      </c>
      <c r="CW57" s="158"/>
      <c r="CX57" s="160">
        <f t="shared" si="10"/>
        <v>3</v>
      </c>
      <c r="CY57" s="161">
        <f t="shared" si="95"/>
        <v>3</v>
      </c>
      <c r="CZ57" s="160" t="str">
        <f t="shared" si="96"/>
        <v>Moderado</v>
      </c>
      <c r="DA57" s="153">
        <f t="shared" si="97"/>
        <v>0.6</v>
      </c>
      <c r="DB57" s="154">
        <f t="shared" si="98"/>
        <v>0.15</v>
      </c>
      <c r="DC57" s="154">
        <f t="shared" si="11"/>
        <v>0.25</v>
      </c>
      <c r="DD57" s="160">
        <f t="shared" si="99"/>
        <v>0.4</v>
      </c>
      <c r="DE57" s="273">
        <f t="shared" si="12"/>
        <v>2</v>
      </c>
      <c r="DF57" s="187">
        <f t="shared" si="13"/>
        <v>0.36</v>
      </c>
      <c r="DG57" s="273">
        <f t="shared" si="100"/>
        <v>3</v>
      </c>
      <c r="DH57" s="273"/>
      <c r="DI57" s="187">
        <f t="shared" si="14"/>
        <v>0.6</v>
      </c>
      <c r="DJ57" s="154">
        <f t="shared" si="15"/>
        <v>0.15</v>
      </c>
      <c r="DK57" s="154">
        <f t="shared" si="16"/>
        <v>0.25</v>
      </c>
      <c r="DL57" s="160">
        <f t="shared" si="17"/>
        <v>0.4</v>
      </c>
      <c r="DM57" s="273">
        <f t="shared" si="18"/>
        <v>2</v>
      </c>
      <c r="DN57" s="187">
        <f t="shared" si="19"/>
        <v>0.216</v>
      </c>
      <c r="DO57" s="273">
        <f t="shared" si="20"/>
        <v>3</v>
      </c>
      <c r="DP57" s="187">
        <f t="shared" si="21"/>
        <v>0.6</v>
      </c>
      <c r="DQ57" s="154">
        <f t="shared" si="22"/>
        <v>0.15</v>
      </c>
      <c r="DR57" s="154">
        <f t="shared" si="23"/>
        <v>0.25</v>
      </c>
      <c r="DS57" s="160">
        <f t="shared" si="24"/>
        <v>0.4</v>
      </c>
      <c r="DT57" s="273">
        <f t="shared" si="25"/>
        <v>1</v>
      </c>
      <c r="DU57" s="187">
        <f t="shared" si="26"/>
        <v>0.12959999999999999</v>
      </c>
      <c r="DV57" s="273">
        <f t="shared" si="27"/>
        <v>3</v>
      </c>
      <c r="DW57" s="187">
        <f t="shared" si="28"/>
        <v>0.6</v>
      </c>
      <c r="DX57" s="154">
        <f t="shared" si="29"/>
        <v>0.15</v>
      </c>
      <c r="DY57" s="154">
        <f t="shared" si="30"/>
        <v>0.25</v>
      </c>
      <c r="DZ57" s="160">
        <f t="shared" si="31"/>
        <v>0.4</v>
      </c>
      <c r="EA57" s="273">
        <f t="shared" si="32"/>
        <v>1</v>
      </c>
      <c r="EB57" s="187">
        <f t="shared" si="33"/>
        <v>7.7759999999999996E-2</v>
      </c>
      <c r="EC57" s="273">
        <f t="shared" si="34"/>
        <v>3</v>
      </c>
      <c r="ED57" s="187">
        <f t="shared" si="35"/>
        <v>0.6</v>
      </c>
      <c r="EE57" s="154">
        <f t="shared" si="36"/>
        <v>0.15</v>
      </c>
      <c r="EF57" s="154">
        <f t="shared" si="37"/>
        <v>0.25</v>
      </c>
      <c r="EG57" s="160">
        <f t="shared" si="38"/>
        <v>0.4</v>
      </c>
      <c r="EH57" s="273">
        <f t="shared" si="39"/>
        <v>1</v>
      </c>
      <c r="EI57" s="187">
        <f t="shared" si="40"/>
        <v>4.6655999999999996E-2</v>
      </c>
      <c r="EJ57" s="273">
        <f t="shared" si="41"/>
        <v>3</v>
      </c>
      <c r="EK57" s="187">
        <f t="shared" si="42"/>
        <v>0.6</v>
      </c>
      <c r="EL57" s="154">
        <f t="shared" si="43"/>
        <v>0</v>
      </c>
      <c r="EM57" s="154">
        <f t="shared" si="44"/>
        <v>0</v>
      </c>
      <c r="EN57" s="160">
        <f t="shared" si="45"/>
        <v>0</v>
      </c>
      <c r="EO57" s="273">
        <f t="shared" si="46"/>
        <v>1</v>
      </c>
      <c r="EP57" s="187">
        <f t="shared" si="47"/>
        <v>4.6655999999999996E-2</v>
      </c>
      <c r="EQ57" s="273">
        <f t="shared" si="48"/>
        <v>3</v>
      </c>
      <c r="ER57" s="187">
        <f t="shared" si="49"/>
        <v>0.6</v>
      </c>
      <c r="ES57" s="154">
        <f t="shared" si="50"/>
        <v>0</v>
      </c>
      <c r="ET57" s="154">
        <f t="shared" si="51"/>
        <v>0</v>
      </c>
      <c r="EU57" s="160">
        <f t="shared" si="52"/>
        <v>0</v>
      </c>
      <c r="EV57" s="273">
        <f t="shared" si="53"/>
        <v>1</v>
      </c>
      <c r="EW57" s="187">
        <f t="shared" si="54"/>
        <v>4.6655999999999996E-2</v>
      </c>
      <c r="EX57" s="273">
        <f t="shared" si="55"/>
        <v>3</v>
      </c>
      <c r="EY57" s="187">
        <f t="shared" si="56"/>
        <v>0.6</v>
      </c>
      <c r="EZ57" s="154">
        <f t="shared" si="57"/>
        <v>0</v>
      </c>
      <c r="FA57" s="154">
        <f t="shared" si="58"/>
        <v>0</v>
      </c>
      <c r="FB57" s="160">
        <f t="shared" si="59"/>
        <v>0</v>
      </c>
      <c r="FC57" s="273">
        <f t="shared" si="60"/>
        <v>1</v>
      </c>
      <c r="FD57" s="187">
        <f t="shared" si="61"/>
        <v>4.6655999999999996E-2</v>
      </c>
      <c r="FE57" s="273">
        <f t="shared" si="62"/>
        <v>3</v>
      </c>
      <c r="FF57" s="187">
        <f t="shared" si="63"/>
        <v>0.6</v>
      </c>
      <c r="FG57" s="154">
        <f t="shared" si="64"/>
        <v>0</v>
      </c>
      <c r="FH57" s="154">
        <f t="shared" si="65"/>
        <v>0</v>
      </c>
      <c r="FI57" s="160">
        <f t="shared" si="66"/>
        <v>0</v>
      </c>
      <c r="FJ57" s="273">
        <f t="shared" si="67"/>
        <v>1</v>
      </c>
      <c r="FK57" s="187">
        <f t="shared" si="68"/>
        <v>4.6655999999999996E-2</v>
      </c>
      <c r="FL57" s="273">
        <f t="shared" si="69"/>
        <v>3</v>
      </c>
      <c r="FM57" s="187">
        <f t="shared" si="70"/>
        <v>0.6</v>
      </c>
      <c r="FN57" s="154">
        <f t="shared" si="71"/>
        <v>0</v>
      </c>
      <c r="FO57" s="154">
        <f t="shared" si="72"/>
        <v>0</v>
      </c>
      <c r="FP57" s="160">
        <f t="shared" si="73"/>
        <v>0</v>
      </c>
      <c r="FQ57" s="273">
        <f t="shared" si="74"/>
        <v>1</v>
      </c>
      <c r="FR57" s="187">
        <f t="shared" si="75"/>
        <v>4.6655999999999996E-2</v>
      </c>
      <c r="FS57" s="273">
        <f t="shared" si="76"/>
        <v>3</v>
      </c>
      <c r="FT57" s="187">
        <f t="shared" si="77"/>
        <v>0.6</v>
      </c>
      <c r="FU57" s="154">
        <f t="shared" si="78"/>
        <v>0</v>
      </c>
      <c r="FV57" s="154">
        <f t="shared" si="79"/>
        <v>0</v>
      </c>
      <c r="FW57" s="160">
        <f t="shared" si="80"/>
        <v>0</v>
      </c>
      <c r="FX57" s="273">
        <f t="shared" si="81"/>
        <v>1</v>
      </c>
      <c r="FY57" s="187">
        <f t="shared" si="82"/>
        <v>4.6655999999999996E-2</v>
      </c>
      <c r="FZ57" s="273">
        <f t="shared" si="83"/>
        <v>3</v>
      </c>
      <c r="GA57" s="187">
        <f t="shared" si="84"/>
        <v>0.6</v>
      </c>
      <c r="GB57" s="154">
        <f t="shared" si="85"/>
        <v>0</v>
      </c>
      <c r="GC57" s="154">
        <f t="shared" si="86"/>
        <v>0</v>
      </c>
      <c r="GD57" s="160">
        <f t="shared" si="87"/>
        <v>0</v>
      </c>
      <c r="GE57" s="273">
        <f t="shared" si="88"/>
        <v>1</v>
      </c>
      <c r="GF57" s="187">
        <f t="shared" si="89"/>
        <v>4.6655999999999996E-2</v>
      </c>
      <c r="GG57" s="273">
        <f t="shared" si="90"/>
        <v>3</v>
      </c>
      <c r="GH57" s="187">
        <f t="shared" si="91"/>
        <v>0.6</v>
      </c>
      <c r="GI57" s="187">
        <f t="shared" si="101"/>
        <v>0.6</v>
      </c>
    </row>
    <row r="58" spans="1:191" ht="37.799999999999997" customHeight="1" x14ac:dyDescent="0.2">
      <c r="A58" s="148">
        <v>50</v>
      </c>
      <c r="B58" s="133" t="s">
        <v>604</v>
      </c>
      <c r="C58" s="133" t="s">
        <v>615</v>
      </c>
      <c r="D58" s="274" t="s">
        <v>205</v>
      </c>
      <c r="E58" s="133" t="s">
        <v>500</v>
      </c>
      <c r="F58" s="275" t="s">
        <v>222</v>
      </c>
      <c r="G58" s="133" t="s">
        <v>496</v>
      </c>
      <c r="H58" s="133" t="s">
        <v>173</v>
      </c>
      <c r="I58" s="132" t="s">
        <v>22</v>
      </c>
      <c r="J58" s="132" t="s">
        <v>54</v>
      </c>
      <c r="K58" s="132" t="s">
        <v>53</v>
      </c>
      <c r="L58" s="132" t="s">
        <v>53</v>
      </c>
      <c r="M58" s="132" t="s">
        <v>53</v>
      </c>
      <c r="N58" s="132" t="s">
        <v>53</v>
      </c>
      <c r="O58" s="132" t="s">
        <v>53</v>
      </c>
      <c r="P58" s="132" t="s">
        <v>53</v>
      </c>
      <c r="Q58" s="132" t="s">
        <v>53</v>
      </c>
      <c r="R58" s="132" t="s">
        <v>53</v>
      </c>
      <c r="S58" s="132" t="s">
        <v>54</v>
      </c>
      <c r="T58" s="132" t="s">
        <v>53</v>
      </c>
      <c r="U58" s="132" t="s">
        <v>54</v>
      </c>
      <c r="V58" s="132" t="s">
        <v>53</v>
      </c>
      <c r="W58" s="132" t="s">
        <v>53</v>
      </c>
      <c r="X58" s="132" t="s">
        <v>53</v>
      </c>
      <c r="Y58" s="132" t="s">
        <v>53</v>
      </c>
      <c r="Z58" s="132" t="s">
        <v>53</v>
      </c>
      <c r="AA58" s="132" t="s">
        <v>53</v>
      </c>
      <c r="AB58" s="132" t="s">
        <v>53</v>
      </c>
      <c r="AC58" s="155" t="str">
        <f t="shared" si="0"/>
        <v>3 - Media</v>
      </c>
      <c r="AD58" s="149">
        <f t="shared" si="1"/>
        <v>0.6</v>
      </c>
      <c r="AE58" s="155" t="str">
        <f t="shared" si="2"/>
        <v>3 - Moderado</v>
      </c>
      <c r="AF58" s="149">
        <f t="shared" si="3"/>
        <v>0.6</v>
      </c>
      <c r="AG58" s="156" t="str">
        <f t="shared" si="102"/>
        <v>ALTO</v>
      </c>
      <c r="AH58" s="149">
        <f t="shared" si="5"/>
        <v>0.36</v>
      </c>
      <c r="AI58" s="133" t="s">
        <v>614</v>
      </c>
      <c r="AJ58" s="133" t="s">
        <v>601</v>
      </c>
      <c r="AK58" s="133" t="s">
        <v>608</v>
      </c>
      <c r="AL58" s="133" t="s">
        <v>607</v>
      </c>
      <c r="AM58" s="134" t="s">
        <v>35</v>
      </c>
      <c r="AN58" s="164" t="s">
        <v>45</v>
      </c>
      <c r="AO58" s="164" t="s">
        <v>50</v>
      </c>
      <c r="AP58" s="134" t="s">
        <v>52</v>
      </c>
      <c r="AQ58" s="134" t="s">
        <v>35</v>
      </c>
      <c r="AR58" s="164" t="s">
        <v>45</v>
      </c>
      <c r="AS58" s="164" t="s">
        <v>50</v>
      </c>
      <c r="AT58" s="134" t="s">
        <v>52</v>
      </c>
      <c r="AU58" s="134" t="s">
        <v>35</v>
      </c>
      <c r="AV58" s="164" t="s">
        <v>45</v>
      </c>
      <c r="AW58" s="164" t="s">
        <v>50</v>
      </c>
      <c r="AX58" s="134" t="s">
        <v>52</v>
      </c>
      <c r="AY58" s="134" t="s">
        <v>35</v>
      </c>
      <c r="AZ58" s="164" t="s">
        <v>45</v>
      </c>
      <c r="BA58" s="164" t="s">
        <v>50</v>
      </c>
      <c r="BB58" s="134" t="s">
        <v>52</v>
      </c>
      <c r="BC58" s="134" t="s">
        <v>35</v>
      </c>
      <c r="BD58" s="164" t="s">
        <v>45</v>
      </c>
      <c r="BE58" s="164" t="s">
        <v>50</v>
      </c>
      <c r="BF58" s="134" t="s">
        <v>52</v>
      </c>
      <c r="BG58" s="134"/>
      <c r="BH58" s="164"/>
      <c r="BI58" s="164"/>
      <c r="BJ58" s="134"/>
      <c r="BK58" s="134"/>
      <c r="BL58" s="164"/>
      <c r="BM58" s="164"/>
      <c r="BN58" s="134"/>
      <c r="BO58" s="134"/>
      <c r="BP58" s="164"/>
      <c r="BQ58" s="164"/>
      <c r="BR58" s="134"/>
      <c r="BS58" s="134"/>
      <c r="BT58" s="164"/>
      <c r="BU58" s="164"/>
      <c r="BV58" s="134"/>
      <c r="BW58" s="134"/>
      <c r="BX58" s="164"/>
      <c r="BY58" s="164"/>
      <c r="BZ58" s="134"/>
      <c r="CA58" s="134"/>
      <c r="CB58" s="164"/>
      <c r="CC58" s="164"/>
      <c r="CD58" s="134"/>
      <c r="CE58" s="134"/>
      <c r="CF58" s="164"/>
      <c r="CG58" s="164"/>
      <c r="CH58" s="134"/>
      <c r="CI58" s="164"/>
      <c r="CJ58" s="164"/>
      <c r="CK58" s="134"/>
      <c r="CL58" s="159" t="str">
        <f t="shared" si="103"/>
        <v>1 - Muy Baja</v>
      </c>
      <c r="CM58" s="165">
        <f t="shared" si="7"/>
        <v>4.6655999999999996E-2</v>
      </c>
      <c r="CN58" s="159" t="str">
        <f t="shared" si="104"/>
        <v>3 - Moderado</v>
      </c>
      <c r="CO58" s="165">
        <f t="shared" si="92"/>
        <v>0.6</v>
      </c>
      <c r="CP58" s="145" t="str">
        <f t="shared" si="105"/>
        <v>MODERADO</v>
      </c>
      <c r="CQ58" s="149">
        <f t="shared" si="93"/>
        <v>2.7993599999999997E-2</v>
      </c>
      <c r="CR58" s="188" t="s">
        <v>598</v>
      </c>
      <c r="CS58" s="145">
        <f t="shared" si="94"/>
        <v>3</v>
      </c>
      <c r="CT58" s="134"/>
      <c r="CU58" s="188" t="s">
        <v>611</v>
      </c>
      <c r="CV58" s="65" t="s">
        <v>1235</v>
      </c>
      <c r="CW58" s="158"/>
      <c r="CX58" s="160">
        <f t="shared" si="10"/>
        <v>3</v>
      </c>
      <c r="CY58" s="161">
        <f t="shared" si="95"/>
        <v>3</v>
      </c>
      <c r="CZ58" s="160" t="str">
        <f t="shared" si="96"/>
        <v>Moderado</v>
      </c>
      <c r="DA58" s="153">
        <f t="shared" si="97"/>
        <v>0.6</v>
      </c>
      <c r="DB58" s="154">
        <f t="shared" si="98"/>
        <v>0.15</v>
      </c>
      <c r="DC58" s="154">
        <f t="shared" si="11"/>
        <v>0.25</v>
      </c>
      <c r="DD58" s="160">
        <f t="shared" si="99"/>
        <v>0.4</v>
      </c>
      <c r="DE58" s="273">
        <f t="shared" si="12"/>
        <v>2</v>
      </c>
      <c r="DF58" s="187">
        <f t="shared" si="13"/>
        <v>0.36</v>
      </c>
      <c r="DG58" s="273">
        <f t="shared" si="100"/>
        <v>3</v>
      </c>
      <c r="DH58" s="273"/>
      <c r="DI58" s="187">
        <f t="shared" si="14"/>
        <v>0.6</v>
      </c>
      <c r="DJ58" s="154">
        <f t="shared" si="15"/>
        <v>0.15</v>
      </c>
      <c r="DK58" s="154">
        <f t="shared" si="16"/>
        <v>0.25</v>
      </c>
      <c r="DL58" s="160">
        <f t="shared" si="17"/>
        <v>0.4</v>
      </c>
      <c r="DM58" s="273">
        <f t="shared" si="18"/>
        <v>2</v>
      </c>
      <c r="DN58" s="187">
        <f t="shared" si="19"/>
        <v>0.216</v>
      </c>
      <c r="DO58" s="273">
        <f t="shared" si="20"/>
        <v>3</v>
      </c>
      <c r="DP58" s="187">
        <f t="shared" si="21"/>
        <v>0.6</v>
      </c>
      <c r="DQ58" s="154">
        <f t="shared" si="22"/>
        <v>0.15</v>
      </c>
      <c r="DR58" s="154">
        <f t="shared" si="23"/>
        <v>0.25</v>
      </c>
      <c r="DS58" s="160">
        <f t="shared" si="24"/>
        <v>0.4</v>
      </c>
      <c r="DT58" s="273">
        <f t="shared" si="25"/>
        <v>1</v>
      </c>
      <c r="DU58" s="187">
        <f t="shared" si="26"/>
        <v>0.12959999999999999</v>
      </c>
      <c r="DV58" s="273">
        <f t="shared" si="27"/>
        <v>3</v>
      </c>
      <c r="DW58" s="187">
        <f t="shared" si="28"/>
        <v>0.6</v>
      </c>
      <c r="DX58" s="154">
        <f t="shared" si="29"/>
        <v>0.15</v>
      </c>
      <c r="DY58" s="154">
        <f t="shared" si="30"/>
        <v>0.25</v>
      </c>
      <c r="DZ58" s="160">
        <f t="shared" si="31"/>
        <v>0.4</v>
      </c>
      <c r="EA58" s="273">
        <f t="shared" si="32"/>
        <v>1</v>
      </c>
      <c r="EB58" s="187">
        <f t="shared" si="33"/>
        <v>7.7759999999999996E-2</v>
      </c>
      <c r="EC58" s="273">
        <f t="shared" si="34"/>
        <v>3</v>
      </c>
      <c r="ED58" s="187">
        <f t="shared" si="35"/>
        <v>0.6</v>
      </c>
      <c r="EE58" s="154">
        <f t="shared" si="36"/>
        <v>0.15</v>
      </c>
      <c r="EF58" s="154">
        <f t="shared" si="37"/>
        <v>0.25</v>
      </c>
      <c r="EG58" s="160">
        <f t="shared" si="38"/>
        <v>0.4</v>
      </c>
      <c r="EH58" s="273">
        <f t="shared" si="39"/>
        <v>1</v>
      </c>
      <c r="EI58" s="187">
        <f t="shared" si="40"/>
        <v>4.6655999999999996E-2</v>
      </c>
      <c r="EJ58" s="273">
        <f t="shared" si="41"/>
        <v>3</v>
      </c>
      <c r="EK58" s="187">
        <f t="shared" si="42"/>
        <v>0.6</v>
      </c>
      <c r="EL58" s="154">
        <f t="shared" si="43"/>
        <v>0</v>
      </c>
      <c r="EM58" s="154">
        <f t="shared" si="44"/>
        <v>0</v>
      </c>
      <c r="EN58" s="160">
        <f t="shared" si="45"/>
        <v>0</v>
      </c>
      <c r="EO58" s="273">
        <f t="shared" si="46"/>
        <v>1</v>
      </c>
      <c r="EP58" s="187">
        <f t="shared" si="47"/>
        <v>4.6655999999999996E-2</v>
      </c>
      <c r="EQ58" s="273">
        <f t="shared" si="48"/>
        <v>3</v>
      </c>
      <c r="ER58" s="187">
        <f t="shared" si="49"/>
        <v>0.6</v>
      </c>
      <c r="ES58" s="154">
        <f t="shared" si="50"/>
        <v>0</v>
      </c>
      <c r="ET58" s="154">
        <f t="shared" si="51"/>
        <v>0</v>
      </c>
      <c r="EU58" s="160">
        <f t="shared" si="52"/>
        <v>0</v>
      </c>
      <c r="EV58" s="273">
        <f t="shared" si="53"/>
        <v>1</v>
      </c>
      <c r="EW58" s="187">
        <f t="shared" si="54"/>
        <v>4.6655999999999996E-2</v>
      </c>
      <c r="EX58" s="273">
        <f t="shared" si="55"/>
        <v>3</v>
      </c>
      <c r="EY58" s="187">
        <f t="shared" si="56"/>
        <v>0.6</v>
      </c>
      <c r="EZ58" s="154">
        <f t="shared" si="57"/>
        <v>0</v>
      </c>
      <c r="FA58" s="154">
        <f t="shared" si="58"/>
        <v>0</v>
      </c>
      <c r="FB58" s="160">
        <f t="shared" si="59"/>
        <v>0</v>
      </c>
      <c r="FC58" s="273">
        <f t="shared" si="60"/>
        <v>1</v>
      </c>
      <c r="FD58" s="187">
        <f t="shared" si="61"/>
        <v>4.6655999999999996E-2</v>
      </c>
      <c r="FE58" s="273">
        <f t="shared" si="62"/>
        <v>3</v>
      </c>
      <c r="FF58" s="187">
        <f t="shared" si="63"/>
        <v>0.6</v>
      </c>
      <c r="FG58" s="154">
        <f t="shared" si="64"/>
        <v>0</v>
      </c>
      <c r="FH58" s="154">
        <f t="shared" si="65"/>
        <v>0</v>
      </c>
      <c r="FI58" s="160">
        <f t="shared" si="66"/>
        <v>0</v>
      </c>
      <c r="FJ58" s="273">
        <f t="shared" si="67"/>
        <v>1</v>
      </c>
      <c r="FK58" s="187">
        <f t="shared" si="68"/>
        <v>4.6655999999999996E-2</v>
      </c>
      <c r="FL58" s="273">
        <f t="shared" si="69"/>
        <v>3</v>
      </c>
      <c r="FM58" s="187">
        <f t="shared" si="70"/>
        <v>0.6</v>
      </c>
      <c r="FN58" s="154">
        <f t="shared" si="71"/>
        <v>0</v>
      </c>
      <c r="FO58" s="154">
        <f t="shared" si="72"/>
        <v>0</v>
      </c>
      <c r="FP58" s="160">
        <f t="shared" si="73"/>
        <v>0</v>
      </c>
      <c r="FQ58" s="273">
        <f t="shared" si="74"/>
        <v>1</v>
      </c>
      <c r="FR58" s="187">
        <f t="shared" si="75"/>
        <v>4.6655999999999996E-2</v>
      </c>
      <c r="FS58" s="273">
        <f t="shared" si="76"/>
        <v>3</v>
      </c>
      <c r="FT58" s="187">
        <f t="shared" si="77"/>
        <v>0.6</v>
      </c>
      <c r="FU58" s="154">
        <f t="shared" si="78"/>
        <v>0</v>
      </c>
      <c r="FV58" s="154">
        <f t="shared" si="79"/>
        <v>0</v>
      </c>
      <c r="FW58" s="160">
        <f t="shared" si="80"/>
        <v>0</v>
      </c>
      <c r="FX58" s="273">
        <f t="shared" si="81"/>
        <v>1</v>
      </c>
      <c r="FY58" s="187">
        <f t="shared" si="82"/>
        <v>4.6655999999999996E-2</v>
      </c>
      <c r="FZ58" s="273">
        <f t="shared" si="83"/>
        <v>3</v>
      </c>
      <c r="GA58" s="187">
        <f t="shared" si="84"/>
        <v>0.6</v>
      </c>
      <c r="GB58" s="154">
        <f t="shared" si="85"/>
        <v>0</v>
      </c>
      <c r="GC58" s="154">
        <f t="shared" si="86"/>
        <v>0</v>
      </c>
      <c r="GD58" s="160">
        <f t="shared" si="87"/>
        <v>0</v>
      </c>
      <c r="GE58" s="273">
        <f t="shared" si="88"/>
        <v>1</v>
      </c>
      <c r="GF58" s="187">
        <f t="shared" si="89"/>
        <v>4.6655999999999996E-2</v>
      </c>
      <c r="GG58" s="273">
        <f t="shared" si="90"/>
        <v>3</v>
      </c>
      <c r="GH58" s="187">
        <f t="shared" si="91"/>
        <v>0.6</v>
      </c>
      <c r="GI58" s="187">
        <f t="shared" si="101"/>
        <v>0.6</v>
      </c>
    </row>
    <row r="59" spans="1:191" ht="37.799999999999997" customHeight="1" x14ac:dyDescent="0.2">
      <c r="A59" s="148">
        <v>51</v>
      </c>
      <c r="B59" s="133" t="s">
        <v>604</v>
      </c>
      <c r="C59" s="133" t="s">
        <v>613</v>
      </c>
      <c r="D59" s="274" t="s">
        <v>206</v>
      </c>
      <c r="E59" s="133" t="s">
        <v>204</v>
      </c>
      <c r="F59" s="275" t="s">
        <v>5</v>
      </c>
      <c r="G59" s="133" t="s">
        <v>496</v>
      </c>
      <c r="H59" s="133" t="s">
        <v>173</v>
      </c>
      <c r="I59" s="132" t="s">
        <v>22</v>
      </c>
      <c r="J59" s="132" t="s">
        <v>54</v>
      </c>
      <c r="K59" s="132" t="s">
        <v>53</v>
      </c>
      <c r="L59" s="132" t="s">
        <v>53</v>
      </c>
      <c r="M59" s="132" t="s">
        <v>53</v>
      </c>
      <c r="N59" s="132" t="s">
        <v>53</v>
      </c>
      <c r="O59" s="132" t="s">
        <v>53</v>
      </c>
      <c r="P59" s="132" t="s">
        <v>53</v>
      </c>
      <c r="Q59" s="132" t="s">
        <v>53</v>
      </c>
      <c r="R59" s="132" t="s">
        <v>53</v>
      </c>
      <c r="S59" s="132" t="s">
        <v>54</v>
      </c>
      <c r="T59" s="132" t="s">
        <v>53</v>
      </c>
      <c r="U59" s="132" t="s">
        <v>54</v>
      </c>
      <c r="V59" s="132" t="s">
        <v>53</v>
      </c>
      <c r="W59" s="132" t="s">
        <v>53</v>
      </c>
      <c r="X59" s="132" t="s">
        <v>53</v>
      </c>
      <c r="Y59" s="132" t="s">
        <v>53</v>
      </c>
      <c r="Z59" s="132" t="s">
        <v>53</v>
      </c>
      <c r="AA59" s="132" t="s">
        <v>53</v>
      </c>
      <c r="AB59" s="132" t="s">
        <v>53</v>
      </c>
      <c r="AC59" s="155" t="str">
        <f t="shared" si="0"/>
        <v>3 - Media</v>
      </c>
      <c r="AD59" s="149">
        <f t="shared" si="1"/>
        <v>0.6</v>
      </c>
      <c r="AE59" s="155" t="str">
        <f t="shared" si="2"/>
        <v>3 - Moderado</v>
      </c>
      <c r="AF59" s="149">
        <f t="shared" si="3"/>
        <v>0.6</v>
      </c>
      <c r="AG59" s="156" t="str">
        <f t="shared" si="102"/>
        <v>ALTO</v>
      </c>
      <c r="AH59" s="149">
        <f t="shared" si="5"/>
        <v>0.36</v>
      </c>
      <c r="AI59" s="133" t="s">
        <v>612</v>
      </c>
      <c r="AJ59" s="133" t="s">
        <v>601</v>
      </c>
      <c r="AK59" s="133" t="s">
        <v>600</v>
      </c>
      <c r="AL59" s="133" t="s">
        <v>599</v>
      </c>
      <c r="AM59" s="134" t="s">
        <v>35</v>
      </c>
      <c r="AN59" s="164" t="s">
        <v>45</v>
      </c>
      <c r="AO59" s="164" t="s">
        <v>50</v>
      </c>
      <c r="AP59" s="134" t="s">
        <v>52</v>
      </c>
      <c r="AQ59" s="134" t="s">
        <v>35</v>
      </c>
      <c r="AR59" s="164" t="s">
        <v>45</v>
      </c>
      <c r="AS59" s="164" t="s">
        <v>50</v>
      </c>
      <c r="AT59" s="134" t="s">
        <v>52</v>
      </c>
      <c r="AU59" s="134" t="s">
        <v>35</v>
      </c>
      <c r="AV59" s="164" t="s">
        <v>45</v>
      </c>
      <c r="AW59" s="164" t="s">
        <v>50</v>
      </c>
      <c r="AX59" s="134" t="s">
        <v>52</v>
      </c>
      <c r="AY59" s="134" t="s">
        <v>35</v>
      </c>
      <c r="AZ59" s="164" t="s">
        <v>45</v>
      </c>
      <c r="BA59" s="164" t="s">
        <v>50</v>
      </c>
      <c r="BB59" s="134" t="s">
        <v>52</v>
      </c>
      <c r="BC59" s="134"/>
      <c r="BD59" s="164"/>
      <c r="BE59" s="164"/>
      <c r="BF59" s="134"/>
      <c r="BG59" s="134"/>
      <c r="BH59" s="164"/>
      <c r="BI59" s="164"/>
      <c r="BJ59" s="134"/>
      <c r="BK59" s="134"/>
      <c r="BL59" s="164"/>
      <c r="BM59" s="164"/>
      <c r="BN59" s="134"/>
      <c r="BO59" s="134"/>
      <c r="BP59" s="164"/>
      <c r="BQ59" s="164"/>
      <c r="BR59" s="134"/>
      <c r="BS59" s="134"/>
      <c r="BT59" s="164"/>
      <c r="BU59" s="164"/>
      <c r="BV59" s="134"/>
      <c r="BW59" s="134"/>
      <c r="BX59" s="164"/>
      <c r="BY59" s="164"/>
      <c r="BZ59" s="134"/>
      <c r="CA59" s="134"/>
      <c r="CB59" s="164"/>
      <c r="CC59" s="164"/>
      <c r="CD59" s="134"/>
      <c r="CE59" s="134"/>
      <c r="CF59" s="164"/>
      <c r="CG59" s="164"/>
      <c r="CH59" s="134"/>
      <c r="CI59" s="164"/>
      <c r="CJ59" s="164"/>
      <c r="CK59" s="134"/>
      <c r="CL59" s="159" t="str">
        <f t="shared" si="103"/>
        <v>1 - Muy Baja</v>
      </c>
      <c r="CM59" s="165">
        <f t="shared" si="7"/>
        <v>7.7759999999999996E-2</v>
      </c>
      <c r="CN59" s="159" t="str">
        <f t="shared" si="104"/>
        <v>3 - Moderado</v>
      </c>
      <c r="CO59" s="165">
        <f t="shared" si="92"/>
        <v>0.6</v>
      </c>
      <c r="CP59" s="145" t="str">
        <f t="shared" si="105"/>
        <v>MODERADO</v>
      </c>
      <c r="CQ59" s="149">
        <f t="shared" si="93"/>
        <v>4.6655999999999996E-2</v>
      </c>
      <c r="CR59" s="188"/>
      <c r="CS59" s="145">
        <f t="shared" si="94"/>
        <v>3</v>
      </c>
      <c r="CT59" s="134"/>
      <c r="CU59" s="188" t="s">
        <v>611</v>
      </c>
      <c r="CV59" s="65" t="s">
        <v>1235</v>
      </c>
      <c r="CW59" s="158"/>
      <c r="CX59" s="160">
        <f t="shared" si="10"/>
        <v>3</v>
      </c>
      <c r="CY59" s="161">
        <f t="shared" si="95"/>
        <v>3</v>
      </c>
      <c r="CZ59" s="160" t="str">
        <f t="shared" si="96"/>
        <v>Moderado</v>
      </c>
      <c r="DA59" s="153">
        <f t="shared" si="97"/>
        <v>0.6</v>
      </c>
      <c r="DB59" s="154">
        <f t="shared" si="98"/>
        <v>0.15</v>
      </c>
      <c r="DC59" s="154">
        <f t="shared" si="11"/>
        <v>0.25</v>
      </c>
      <c r="DD59" s="160">
        <f t="shared" si="99"/>
        <v>0.4</v>
      </c>
      <c r="DE59" s="273">
        <f t="shared" si="12"/>
        <v>2</v>
      </c>
      <c r="DF59" s="187">
        <f t="shared" si="13"/>
        <v>0.36</v>
      </c>
      <c r="DG59" s="273">
        <f t="shared" si="100"/>
        <v>3</v>
      </c>
      <c r="DH59" s="273"/>
      <c r="DI59" s="187">
        <f t="shared" si="14"/>
        <v>0.6</v>
      </c>
      <c r="DJ59" s="154">
        <f t="shared" si="15"/>
        <v>0.15</v>
      </c>
      <c r="DK59" s="154">
        <f t="shared" si="16"/>
        <v>0.25</v>
      </c>
      <c r="DL59" s="160">
        <f t="shared" si="17"/>
        <v>0.4</v>
      </c>
      <c r="DM59" s="273">
        <f t="shared" si="18"/>
        <v>2</v>
      </c>
      <c r="DN59" s="187">
        <f t="shared" si="19"/>
        <v>0.216</v>
      </c>
      <c r="DO59" s="273">
        <f t="shared" si="20"/>
        <v>3</v>
      </c>
      <c r="DP59" s="187">
        <f t="shared" si="21"/>
        <v>0.6</v>
      </c>
      <c r="DQ59" s="154">
        <f t="shared" si="22"/>
        <v>0.15</v>
      </c>
      <c r="DR59" s="154">
        <f t="shared" si="23"/>
        <v>0.25</v>
      </c>
      <c r="DS59" s="160">
        <f t="shared" si="24"/>
        <v>0.4</v>
      </c>
      <c r="DT59" s="273">
        <f t="shared" si="25"/>
        <v>1</v>
      </c>
      <c r="DU59" s="187">
        <f t="shared" si="26"/>
        <v>0.12959999999999999</v>
      </c>
      <c r="DV59" s="273">
        <f t="shared" si="27"/>
        <v>3</v>
      </c>
      <c r="DW59" s="187">
        <f t="shared" si="28"/>
        <v>0.6</v>
      </c>
      <c r="DX59" s="154">
        <f t="shared" si="29"/>
        <v>0.15</v>
      </c>
      <c r="DY59" s="154">
        <f t="shared" si="30"/>
        <v>0.25</v>
      </c>
      <c r="DZ59" s="160">
        <f t="shared" si="31"/>
        <v>0.4</v>
      </c>
      <c r="EA59" s="273">
        <f t="shared" si="32"/>
        <v>1</v>
      </c>
      <c r="EB59" s="187">
        <f t="shared" si="33"/>
        <v>7.7759999999999996E-2</v>
      </c>
      <c r="EC59" s="273">
        <f t="shared" si="34"/>
        <v>3</v>
      </c>
      <c r="ED59" s="187">
        <f t="shared" si="35"/>
        <v>0.6</v>
      </c>
      <c r="EE59" s="154">
        <f t="shared" si="36"/>
        <v>0</v>
      </c>
      <c r="EF59" s="154">
        <f t="shared" si="37"/>
        <v>0</v>
      </c>
      <c r="EG59" s="160">
        <f t="shared" si="38"/>
        <v>0</v>
      </c>
      <c r="EH59" s="273">
        <f t="shared" si="39"/>
        <v>1</v>
      </c>
      <c r="EI59" s="187">
        <f t="shared" si="40"/>
        <v>7.7759999999999996E-2</v>
      </c>
      <c r="EJ59" s="273">
        <f t="shared" si="41"/>
        <v>3</v>
      </c>
      <c r="EK59" s="187">
        <f t="shared" si="42"/>
        <v>0.6</v>
      </c>
      <c r="EL59" s="154">
        <f t="shared" si="43"/>
        <v>0</v>
      </c>
      <c r="EM59" s="154">
        <f t="shared" si="44"/>
        <v>0</v>
      </c>
      <c r="EN59" s="160">
        <f t="shared" si="45"/>
        <v>0</v>
      </c>
      <c r="EO59" s="273">
        <f t="shared" si="46"/>
        <v>1</v>
      </c>
      <c r="EP59" s="187">
        <f t="shared" si="47"/>
        <v>7.7759999999999996E-2</v>
      </c>
      <c r="EQ59" s="273">
        <f t="shared" si="48"/>
        <v>3</v>
      </c>
      <c r="ER59" s="187">
        <f t="shared" si="49"/>
        <v>0.6</v>
      </c>
      <c r="ES59" s="154">
        <f t="shared" si="50"/>
        <v>0</v>
      </c>
      <c r="ET59" s="154">
        <f t="shared" si="51"/>
        <v>0</v>
      </c>
      <c r="EU59" s="160">
        <f t="shared" si="52"/>
        <v>0</v>
      </c>
      <c r="EV59" s="273">
        <f t="shared" si="53"/>
        <v>1</v>
      </c>
      <c r="EW59" s="187">
        <f t="shared" si="54"/>
        <v>7.7759999999999996E-2</v>
      </c>
      <c r="EX59" s="273">
        <f t="shared" si="55"/>
        <v>3</v>
      </c>
      <c r="EY59" s="187">
        <f t="shared" si="56"/>
        <v>0.6</v>
      </c>
      <c r="EZ59" s="154">
        <f t="shared" si="57"/>
        <v>0</v>
      </c>
      <c r="FA59" s="154">
        <f t="shared" si="58"/>
        <v>0</v>
      </c>
      <c r="FB59" s="160">
        <f t="shared" si="59"/>
        <v>0</v>
      </c>
      <c r="FC59" s="273">
        <f t="shared" si="60"/>
        <v>1</v>
      </c>
      <c r="FD59" s="187">
        <f t="shared" si="61"/>
        <v>7.7759999999999996E-2</v>
      </c>
      <c r="FE59" s="273">
        <f t="shared" si="62"/>
        <v>3</v>
      </c>
      <c r="FF59" s="187">
        <f t="shared" si="63"/>
        <v>0.6</v>
      </c>
      <c r="FG59" s="154">
        <f t="shared" si="64"/>
        <v>0</v>
      </c>
      <c r="FH59" s="154">
        <f t="shared" si="65"/>
        <v>0</v>
      </c>
      <c r="FI59" s="160">
        <f t="shared" si="66"/>
        <v>0</v>
      </c>
      <c r="FJ59" s="273">
        <f t="shared" si="67"/>
        <v>1</v>
      </c>
      <c r="FK59" s="187">
        <f t="shared" si="68"/>
        <v>7.7759999999999996E-2</v>
      </c>
      <c r="FL59" s="273">
        <f t="shared" si="69"/>
        <v>3</v>
      </c>
      <c r="FM59" s="187">
        <f t="shared" si="70"/>
        <v>0.6</v>
      </c>
      <c r="FN59" s="154">
        <f t="shared" si="71"/>
        <v>0</v>
      </c>
      <c r="FO59" s="154">
        <f t="shared" si="72"/>
        <v>0</v>
      </c>
      <c r="FP59" s="160">
        <f t="shared" si="73"/>
        <v>0</v>
      </c>
      <c r="FQ59" s="273">
        <f t="shared" si="74"/>
        <v>1</v>
      </c>
      <c r="FR59" s="187">
        <f t="shared" si="75"/>
        <v>7.7759999999999996E-2</v>
      </c>
      <c r="FS59" s="273">
        <f t="shared" si="76"/>
        <v>3</v>
      </c>
      <c r="FT59" s="187">
        <f t="shared" si="77"/>
        <v>0.6</v>
      </c>
      <c r="FU59" s="154">
        <f t="shared" si="78"/>
        <v>0</v>
      </c>
      <c r="FV59" s="154">
        <f t="shared" si="79"/>
        <v>0</v>
      </c>
      <c r="FW59" s="160">
        <f t="shared" si="80"/>
        <v>0</v>
      </c>
      <c r="FX59" s="273">
        <f t="shared" si="81"/>
        <v>1</v>
      </c>
      <c r="FY59" s="187">
        <f t="shared" si="82"/>
        <v>7.7759999999999996E-2</v>
      </c>
      <c r="FZ59" s="273">
        <f t="shared" si="83"/>
        <v>3</v>
      </c>
      <c r="GA59" s="187">
        <f t="shared" si="84"/>
        <v>0.6</v>
      </c>
      <c r="GB59" s="154">
        <f t="shared" si="85"/>
        <v>0</v>
      </c>
      <c r="GC59" s="154">
        <f t="shared" si="86"/>
        <v>0</v>
      </c>
      <c r="GD59" s="160">
        <f t="shared" si="87"/>
        <v>0</v>
      </c>
      <c r="GE59" s="273">
        <f t="shared" si="88"/>
        <v>1</v>
      </c>
      <c r="GF59" s="187">
        <f t="shared" si="89"/>
        <v>7.7759999999999996E-2</v>
      </c>
      <c r="GG59" s="273">
        <f t="shared" si="90"/>
        <v>3</v>
      </c>
      <c r="GH59" s="187">
        <f t="shared" si="91"/>
        <v>0.6</v>
      </c>
      <c r="GI59" s="187">
        <f t="shared" si="101"/>
        <v>0.6</v>
      </c>
    </row>
    <row r="60" spans="1:191" ht="37.799999999999997" customHeight="1" x14ac:dyDescent="0.2">
      <c r="A60" s="148">
        <v>52</v>
      </c>
      <c r="B60" s="133" t="s">
        <v>604</v>
      </c>
      <c r="C60" s="133" t="s">
        <v>610</v>
      </c>
      <c r="D60" s="274" t="s">
        <v>205</v>
      </c>
      <c r="E60" s="133" t="s">
        <v>500</v>
      </c>
      <c r="F60" s="275" t="s">
        <v>222</v>
      </c>
      <c r="G60" s="133" t="s">
        <v>496</v>
      </c>
      <c r="H60" s="133" t="s">
        <v>173</v>
      </c>
      <c r="I60" s="132" t="s">
        <v>20</v>
      </c>
      <c r="J60" s="132" t="s">
        <v>54</v>
      </c>
      <c r="K60" s="132" t="s">
        <v>53</v>
      </c>
      <c r="L60" s="132" t="s">
        <v>53</v>
      </c>
      <c r="M60" s="132" t="s">
        <v>53</v>
      </c>
      <c r="N60" s="132" t="s">
        <v>53</v>
      </c>
      <c r="O60" s="132" t="s">
        <v>53</v>
      </c>
      <c r="P60" s="132" t="s">
        <v>53</v>
      </c>
      <c r="Q60" s="132" t="s">
        <v>53</v>
      </c>
      <c r="R60" s="132" t="s">
        <v>53</v>
      </c>
      <c r="S60" s="132" t="s">
        <v>54</v>
      </c>
      <c r="T60" s="132" t="s">
        <v>53</v>
      </c>
      <c r="U60" s="132" t="s">
        <v>54</v>
      </c>
      <c r="V60" s="132" t="s">
        <v>53</v>
      </c>
      <c r="W60" s="132" t="s">
        <v>53</v>
      </c>
      <c r="X60" s="132" t="s">
        <v>53</v>
      </c>
      <c r="Y60" s="132" t="s">
        <v>53</v>
      </c>
      <c r="Z60" s="132" t="s">
        <v>53</v>
      </c>
      <c r="AA60" s="132" t="s">
        <v>53</v>
      </c>
      <c r="AB60" s="132" t="s">
        <v>53</v>
      </c>
      <c r="AC60" s="155" t="str">
        <f t="shared" si="0"/>
        <v>2 - Baja</v>
      </c>
      <c r="AD60" s="149">
        <f t="shared" si="1"/>
        <v>0.4</v>
      </c>
      <c r="AE60" s="155" t="str">
        <f t="shared" si="2"/>
        <v>3 - Moderado</v>
      </c>
      <c r="AF60" s="149">
        <f t="shared" si="3"/>
        <v>0.6</v>
      </c>
      <c r="AG60" s="156" t="str">
        <f t="shared" si="102"/>
        <v>MODERADO</v>
      </c>
      <c r="AH60" s="149">
        <f t="shared" si="5"/>
        <v>0.24</v>
      </c>
      <c r="AI60" s="133" t="s">
        <v>609</v>
      </c>
      <c r="AJ60" s="133" t="s">
        <v>601</v>
      </c>
      <c r="AK60" s="133" t="s">
        <v>608</v>
      </c>
      <c r="AL60" s="133" t="s">
        <v>607</v>
      </c>
      <c r="AM60" s="134" t="s">
        <v>35</v>
      </c>
      <c r="AN60" s="164" t="s">
        <v>45</v>
      </c>
      <c r="AO60" s="164" t="s">
        <v>50</v>
      </c>
      <c r="AP60" s="134" t="s">
        <v>52</v>
      </c>
      <c r="AQ60" s="134" t="s">
        <v>35</v>
      </c>
      <c r="AR60" s="164" t="s">
        <v>45</v>
      </c>
      <c r="AS60" s="164" t="s">
        <v>50</v>
      </c>
      <c r="AT60" s="134" t="s">
        <v>52</v>
      </c>
      <c r="AU60" s="134" t="s">
        <v>35</v>
      </c>
      <c r="AV60" s="164" t="s">
        <v>45</v>
      </c>
      <c r="AW60" s="164" t="s">
        <v>50</v>
      </c>
      <c r="AX60" s="134" t="s">
        <v>52</v>
      </c>
      <c r="AY60" s="134" t="s">
        <v>35</v>
      </c>
      <c r="AZ60" s="164" t="s">
        <v>45</v>
      </c>
      <c r="BA60" s="164" t="s">
        <v>50</v>
      </c>
      <c r="BB60" s="134" t="s">
        <v>52</v>
      </c>
      <c r="BC60" s="134" t="s">
        <v>35</v>
      </c>
      <c r="BD60" s="164" t="s">
        <v>45</v>
      </c>
      <c r="BE60" s="164" t="s">
        <v>50</v>
      </c>
      <c r="BF60" s="134" t="s">
        <v>52</v>
      </c>
      <c r="BG60" s="134"/>
      <c r="BH60" s="164"/>
      <c r="BI60" s="164"/>
      <c r="BJ60" s="134"/>
      <c r="BK60" s="134"/>
      <c r="BL60" s="164"/>
      <c r="BM60" s="164"/>
      <c r="BN60" s="134"/>
      <c r="BO60" s="134"/>
      <c r="BP60" s="164"/>
      <c r="BQ60" s="164"/>
      <c r="BR60" s="134"/>
      <c r="BS60" s="134"/>
      <c r="BT60" s="164"/>
      <c r="BU60" s="164"/>
      <c r="BV60" s="134"/>
      <c r="BW60" s="134"/>
      <c r="BX60" s="164"/>
      <c r="BY60" s="164"/>
      <c r="BZ60" s="134"/>
      <c r="CA60" s="134"/>
      <c r="CB60" s="164"/>
      <c r="CC60" s="164"/>
      <c r="CD60" s="134"/>
      <c r="CE60" s="134"/>
      <c r="CF60" s="164"/>
      <c r="CG60" s="164"/>
      <c r="CH60" s="134"/>
      <c r="CI60" s="164"/>
      <c r="CJ60" s="164"/>
      <c r="CK60" s="134"/>
      <c r="CL60" s="159" t="str">
        <f t="shared" si="103"/>
        <v>1 - Muy Baja</v>
      </c>
      <c r="CM60" s="165">
        <f t="shared" si="7"/>
        <v>3.1103999999999993E-2</v>
      </c>
      <c r="CN60" s="159" t="str">
        <f t="shared" si="104"/>
        <v>3 - Moderado</v>
      </c>
      <c r="CO60" s="165">
        <f t="shared" si="92"/>
        <v>0.6</v>
      </c>
      <c r="CP60" s="145" t="str">
        <f t="shared" si="105"/>
        <v>MODERADO</v>
      </c>
      <c r="CQ60" s="149">
        <f t="shared" si="93"/>
        <v>1.8662399999999996E-2</v>
      </c>
      <c r="CR60" s="188"/>
      <c r="CS60" s="145">
        <f t="shared" si="94"/>
        <v>3</v>
      </c>
      <c r="CT60" s="134"/>
      <c r="CU60" s="188" t="s">
        <v>605</v>
      </c>
      <c r="CV60" s="65" t="s">
        <v>1235</v>
      </c>
      <c r="CW60" s="158"/>
      <c r="CX60" s="160">
        <f t="shared" si="10"/>
        <v>3</v>
      </c>
      <c r="CY60" s="161">
        <f t="shared" si="95"/>
        <v>3</v>
      </c>
      <c r="CZ60" s="160" t="str">
        <f t="shared" si="96"/>
        <v>Moderado</v>
      </c>
      <c r="DA60" s="153">
        <f t="shared" si="97"/>
        <v>0.6</v>
      </c>
      <c r="DB60" s="154">
        <f t="shared" si="98"/>
        <v>0.15</v>
      </c>
      <c r="DC60" s="154">
        <f t="shared" si="11"/>
        <v>0.25</v>
      </c>
      <c r="DD60" s="160">
        <f t="shared" si="99"/>
        <v>0.4</v>
      </c>
      <c r="DE60" s="273">
        <f t="shared" si="12"/>
        <v>2</v>
      </c>
      <c r="DF60" s="187">
        <f t="shared" si="13"/>
        <v>0.24</v>
      </c>
      <c r="DG60" s="273">
        <f t="shared" si="100"/>
        <v>3</v>
      </c>
      <c r="DH60" s="273"/>
      <c r="DI60" s="187">
        <f t="shared" si="14"/>
        <v>0.6</v>
      </c>
      <c r="DJ60" s="154">
        <f t="shared" si="15"/>
        <v>0.15</v>
      </c>
      <c r="DK60" s="154">
        <f t="shared" si="16"/>
        <v>0.25</v>
      </c>
      <c r="DL60" s="160">
        <f t="shared" si="17"/>
        <v>0.4</v>
      </c>
      <c r="DM60" s="273">
        <f t="shared" si="18"/>
        <v>1</v>
      </c>
      <c r="DN60" s="187">
        <f t="shared" si="19"/>
        <v>0.14399999999999999</v>
      </c>
      <c r="DO60" s="273">
        <f t="shared" si="20"/>
        <v>3</v>
      </c>
      <c r="DP60" s="187">
        <f t="shared" si="21"/>
        <v>0.6</v>
      </c>
      <c r="DQ60" s="154">
        <f t="shared" si="22"/>
        <v>0.15</v>
      </c>
      <c r="DR60" s="154">
        <f t="shared" si="23"/>
        <v>0.25</v>
      </c>
      <c r="DS60" s="160">
        <f t="shared" si="24"/>
        <v>0.4</v>
      </c>
      <c r="DT60" s="273">
        <f t="shared" si="25"/>
        <v>1</v>
      </c>
      <c r="DU60" s="187">
        <f t="shared" si="26"/>
        <v>8.6399999999999991E-2</v>
      </c>
      <c r="DV60" s="273">
        <f t="shared" si="27"/>
        <v>3</v>
      </c>
      <c r="DW60" s="187">
        <f t="shared" si="28"/>
        <v>0.6</v>
      </c>
      <c r="DX60" s="154">
        <f t="shared" si="29"/>
        <v>0.15</v>
      </c>
      <c r="DY60" s="154">
        <f t="shared" si="30"/>
        <v>0.25</v>
      </c>
      <c r="DZ60" s="160">
        <f t="shared" si="31"/>
        <v>0.4</v>
      </c>
      <c r="EA60" s="273">
        <f t="shared" si="32"/>
        <v>1</v>
      </c>
      <c r="EB60" s="187">
        <f t="shared" si="33"/>
        <v>5.183999999999999E-2</v>
      </c>
      <c r="EC60" s="273">
        <f t="shared" si="34"/>
        <v>3</v>
      </c>
      <c r="ED60" s="187">
        <f t="shared" si="35"/>
        <v>0.6</v>
      </c>
      <c r="EE60" s="154">
        <f t="shared" si="36"/>
        <v>0.15</v>
      </c>
      <c r="EF60" s="154">
        <f t="shared" si="37"/>
        <v>0.25</v>
      </c>
      <c r="EG60" s="160">
        <f t="shared" si="38"/>
        <v>0.4</v>
      </c>
      <c r="EH60" s="273">
        <f t="shared" si="39"/>
        <v>1</v>
      </c>
      <c r="EI60" s="187">
        <f t="shared" si="40"/>
        <v>3.1103999999999993E-2</v>
      </c>
      <c r="EJ60" s="273">
        <f t="shared" si="41"/>
        <v>3</v>
      </c>
      <c r="EK60" s="187">
        <f t="shared" si="42"/>
        <v>0.6</v>
      </c>
      <c r="EL60" s="154">
        <f t="shared" si="43"/>
        <v>0</v>
      </c>
      <c r="EM60" s="154">
        <f t="shared" si="44"/>
        <v>0</v>
      </c>
      <c r="EN60" s="160">
        <f t="shared" si="45"/>
        <v>0</v>
      </c>
      <c r="EO60" s="273">
        <f t="shared" si="46"/>
        <v>1</v>
      </c>
      <c r="EP60" s="187">
        <f t="shared" si="47"/>
        <v>3.1103999999999993E-2</v>
      </c>
      <c r="EQ60" s="273">
        <f t="shared" si="48"/>
        <v>3</v>
      </c>
      <c r="ER60" s="187">
        <f t="shared" si="49"/>
        <v>0.6</v>
      </c>
      <c r="ES60" s="154">
        <f t="shared" si="50"/>
        <v>0</v>
      </c>
      <c r="ET60" s="154">
        <f t="shared" si="51"/>
        <v>0</v>
      </c>
      <c r="EU60" s="160">
        <f t="shared" si="52"/>
        <v>0</v>
      </c>
      <c r="EV60" s="273">
        <f t="shared" si="53"/>
        <v>1</v>
      </c>
      <c r="EW60" s="187">
        <f t="shared" si="54"/>
        <v>3.1103999999999993E-2</v>
      </c>
      <c r="EX60" s="273">
        <f t="shared" si="55"/>
        <v>3</v>
      </c>
      <c r="EY60" s="187">
        <f t="shared" si="56"/>
        <v>0.6</v>
      </c>
      <c r="EZ60" s="154">
        <f t="shared" si="57"/>
        <v>0</v>
      </c>
      <c r="FA60" s="154">
        <f t="shared" si="58"/>
        <v>0</v>
      </c>
      <c r="FB60" s="160">
        <f t="shared" si="59"/>
        <v>0</v>
      </c>
      <c r="FC60" s="273">
        <f t="shared" si="60"/>
        <v>1</v>
      </c>
      <c r="FD60" s="187">
        <f t="shared" si="61"/>
        <v>3.1103999999999993E-2</v>
      </c>
      <c r="FE60" s="273">
        <f t="shared" si="62"/>
        <v>3</v>
      </c>
      <c r="FF60" s="187">
        <f t="shared" si="63"/>
        <v>0.6</v>
      </c>
      <c r="FG60" s="154">
        <f t="shared" si="64"/>
        <v>0</v>
      </c>
      <c r="FH60" s="154">
        <f t="shared" si="65"/>
        <v>0</v>
      </c>
      <c r="FI60" s="160">
        <f t="shared" si="66"/>
        <v>0</v>
      </c>
      <c r="FJ60" s="273">
        <f t="shared" si="67"/>
        <v>1</v>
      </c>
      <c r="FK60" s="187">
        <f t="shared" si="68"/>
        <v>3.1103999999999993E-2</v>
      </c>
      <c r="FL60" s="273">
        <f t="shared" si="69"/>
        <v>3</v>
      </c>
      <c r="FM60" s="187">
        <f t="shared" si="70"/>
        <v>0.6</v>
      </c>
      <c r="FN60" s="154">
        <f t="shared" si="71"/>
        <v>0</v>
      </c>
      <c r="FO60" s="154">
        <f t="shared" si="72"/>
        <v>0</v>
      </c>
      <c r="FP60" s="160">
        <f t="shared" si="73"/>
        <v>0</v>
      </c>
      <c r="FQ60" s="273">
        <f t="shared" si="74"/>
        <v>1</v>
      </c>
      <c r="FR60" s="187">
        <f t="shared" si="75"/>
        <v>3.1103999999999993E-2</v>
      </c>
      <c r="FS60" s="273">
        <f t="shared" si="76"/>
        <v>3</v>
      </c>
      <c r="FT60" s="187">
        <f t="shared" si="77"/>
        <v>0.6</v>
      </c>
      <c r="FU60" s="154">
        <f t="shared" si="78"/>
        <v>0</v>
      </c>
      <c r="FV60" s="154">
        <f t="shared" si="79"/>
        <v>0</v>
      </c>
      <c r="FW60" s="160">
        <f t="shared" si="80"/>
        <v>0</v>
      </c>
      <c r="FX60" s="273">
        <f t="shared" si="81"/>
        <v>1</v>
      </c>
      <c r="FY60" s="187">
        <f t="shared" si="82"/>
        <v>3.1103999999999993E-2</v>
      </c>
      <c r="FZ60" s="273">
        <f t="shared" si="83"/>
        <v>3</v>
      </c>
      <c r="GA60" s="187">
        <f t="shared" si="84"/>
        <v>0.6</v>
      </c>
      <c r="GB60" s="154">
        <f t="shared" si="85"/>
        <v>0</v>
      </c>
      <c r="GC60" s="154">
        <f t="shared" si="86"/>
        <v>0</v>
      </c>
      <c r="GD60" s="160">
        <f t="shared" si="87"/>
        <v>0</v>
      </c>
      <c r="GE60" s="273">
        <f t="shared" si="88"/>
        <v>1</v>
      </c>
      <c r="GF60" s="187">
        <f t="shared" si="89"/>
        <v>3.1103999999999993E-2</v>
      </c>
      <c r="GG60" s="273">
        <f t="shared" si="90"/>
        <v>3</v>
      </c>
      <c r="GH60" s="187">
        <f t="shared" si="91"/>
        <v>0.6</v>
      </c>
      <c r="GI60" s="187">
        <f t="shared" si="101"/>
        <v>0.6</v>
      </c>
    </row>
    <row r="61" spans="1:191" ht="37.799999999999997" customHeight="1" x14ac:dyDescent="0.2">
      <c r="A61" s="148">
        <v>53</v>
      </c>
      <c r="B61" s="133" t="s">
        <v>604</v>
      </c>
      <c r="C61" s="133" t="s">
        <v>603</v>
      </c>
      <c r="D61" s="274" t="s">
        <v>206</v>
      </c>
      <c r="E61" s="133" t="s">
        <v>204</v>
      </c>
      <c r="F61" s="275" t="s">
        <v>5</v>
      </c>
      <c r="G61" s="133" t="s">
        <v>496</v>
      </c>
      <c r="H61" s="133" t="s">
        <v>173</v>
      </c>
      <c r="I61" s="132" t="s">
        <v>20</v>
      </c>
      <c r="J61" s="132" t="s">
        <v>54</v>
      </c>
      <c r="K61" s="132" t="s">
        <v>53</v>
      </c>
      <c r="L61" s="132" t="s">
        <v>53</v>
      </c>
      <c r="M61" s="132" t="s">
        <v>53</v>
      </c>
      <c r="N61" s="132" t="s">
        <v>53</v>
      </c>
      <c r="O61" s="132" t="s">
        <v>53</v>
      </c>
      <c r="P61" s="132" t="s">
        <v>53</v>
      </c>
      <c r="Q61" s="132" t="s">
        <v>53</v>
      </c>
      <c r="R61" s="132" t="s">
        <v>53</v>
      </c>
      <c r="S61" s="132" t="s">
        <v>54</v>
      </c>
      <c r="T61" s="132" t="s">
        <v>53</v>
      </c>
      <c r="U61" s="132" t="s">
        <v>54</v>
      </c>
      <c r="V61" s="132" t="s">
        <v>53</v>
      </c>
      <c r="W61" s="132" t="s">
        <v>53</v>
      </c>
      <c r="X61" s="132" t="s">
        <v>53</v>
      </c>
      <c r="Y61" s="132" t="s">
        <v>53</v>
      </c>
      <c r="Z61" s="132" t="s">
        <v>53</v>
      </c>
      <c r="AA61" s="132" t="s">
        <v>53</v>
      </c>
      <c r="AB61" s="132" t="s">
        <v>53</v>
      </c>
      <c r="AC61" s="155" t="str">
        <f t="shared" si="0"/>
        <v>2 - Baja</v>
      </c>
      <c r="AD61" s="149">
        <f t="shared" si="1"/>
        <v>0.4</v>
      </c>
      <c r="AE61" s="155" t="str">
        <f t="shared" si="2"/>
        <v>3 - Moderado</v>
      </c>
      <c r="AF61" s="149">
        <f t="shared" si="3"/>
        <v>0.6</v>
      </c>
      <c r="AG61" s="156" t="str">
        <f t="shared" si="102"/>
        <v>MODERADO</v>
      </c>
      <c r="AH61" s="149">
        <f t="shared" si="5"/>
        <v>0.24</v>
      </c>
      <c r="AI61" s="133" t="s">
        <v>602</v>
      </c>
      <c r="AJ61" s="133" t="s">
        <v>601</v>
      </c>
      <c r="AK61" s="133" t="s">
        <v>600</v>
      </c>
      <c r="AL61" s="133" t="s">
        <v>599</v>
      </c>
      <c r="AM61" s="134" t="s">
        <v>35</v>
      </c>
      <c r="AN61" s="164" t="s">
        <v>45</v>
      </c>
      <c r="AO61" s="164" t="s">
        <v>50</v>
      </c>
      <c r="AP61" s="134" t="s">
        <v>52</v>
      </c>
      <c r="AQ61" s="134" t="s">
        <v>35</v>
      </c>
      <c r="AR61" s="164" t="s">
        <v>45</v>
      </c>
      <c r="AS61" s="164" t="s">
        <v>50</v>
      </c>
      <c r="AT61" s="134" t="s">
        <v>52</v>
      </c>
      <c r="AU61" s="134" t="s">
        <v>35</v>
      </c>
      <c r="AV61" s="164" t="s">
        <v>45</v>
      </c>
      <c r="AW61" s="164" t="s">
        <v>50</v>
      </c>
      <c r="AX61" s="134" t="s">
        <v>52</v>
      </c>
      <c r="AY61" s="134" t="s">
        <v>35</v>
      </c>
      <c r="AZ61" s="164" t="s">
        <v>45</v>
      </c>
      <c r="BA61" s="164" t="s">
        <v>50</v>
      </c>
      <c r="BB61" s="134" t="s">
        <v>52</v>
      </c>
      <c r="BC61" s="134"/>
      <c r="BD61" s="164"/>
      <c r="BE61" s="164"/>
      <c r="BF61" s="134"/>
      <c r="BG61" s="134"/>
      <c r="BH61" s="164"/>
      <c r="BI61" s="164"/>
      <c r="BJ61" s="134"/>
      <c r="BK61" s="134"/>
      <c r="BL61" s="164"/>
      <c r="BM61" s="164"/>
      <c r="BN61" s="134"/>
      <c r="BO61" s="134"/>
      <c r="BP61" s="164"/>
      <c r="BQ61" s="164"/>
      <c r="BR61" s="134"/>
      <c r="BS61" s="134"/>
      <c r="BT61" s="164"/>
      <c r="BU61" s="164"/>
      <c r="BV61" s="134"/>
      <c r="BW61" s="134"/>
      <c r="BX61" s="164"/>
      <c r="BY61" s="164"/>
      <c r="BZ61" s="134"/>
      <c r="CA61" s="134"/>
      <c r="CB61" s="164"/>
      <c r="CC61" s="164"/>
      <c r="CD61" s="134"/>
      <c r="CE61" s="134"/>
      <c r="CF61" s="164"/>
      <c r="CG61" s="164"/>
      <c r="CH61" s="134"/>
      <c r="CI61" s="164"/>
      <c r="CJ61" s="164"/>
      <c r="CK61" s="134"/>
      <c r="CL61" s="159" t="str">
        <f t="shared" si="103"/>
        <v>1 - Muy Baja</v>
      </c>
      <c r="CM61" s="165">
        <f t="shared" si="7"/>
        <v>5.183999999999999E-2</v>
      </c>
      <c r="CN61" s="159" t="str">
        <f t="shared" si="104"/>
        <v>3 - Moderado</v>
      </c>
      <c r="CO61" s="165">
        <f t="shared" si="92"/>
        <v>0.6</v>
      </c>
      <c r="CP61" s="145" t="str">
        <f t="shared" si="105"/>
        <v>MODERADO</v>
      </c>
      <c r="CQ61" s="149">
        <f t="shared" si="93"/>
        <v>3.1103999999999993E-2</v>
      </c>
      <c r="CR61" s="188"/>
      <c r="CS61" s="145">
        <f t="shared" si="94"/>
        <v>3</v>
      </c>
      <c r="CT61" s="134"/>
      <c r="CU61" s="188" t="s">
        <v>597</v>
      </c>
      <c r="CV61" s="65" t="s">
        <v>1235</v>
      </c>
      <c r="CW61" s="158"/>
      <c r="CX61" s="160">
        <f t="shared" si="10"/>
        <v>3</v>
      </c>
      <c r="CY61" s="161">
        <f t="shared" si="95"/>
        <v>3</v>
      </c>
      <c r="CZ61" s="160" t="str">
        <f t="shared" si="96"/>
        <v>Moderado</v>
      </c>
      <c r="DA61" s="153">
        <f t="shared" si="97"/>
        <v>0.6</v>
      </c>
      <c r="DB61" s="154">
        <f t="shared" si="98"/>
        <v>0.15</v>
      </c>
      <c r="DC61" s="154">
        <f t="shared" si="11"/>
        <v>0.25</v>
      </c>
      <c r="DD61" s="160">
        <f t="shared" si="99"/>
        <v>0.4</v>
      </c>
      <c r="DE61" s="273">
        <f t="shared" si="12"/>
        <v>2</v>
      </c>
      <c r="DF61" s="187">
        <f t="shared" si="13"/>
        <v>0.24</v>
      </c>
      <c r="DG61" s="273">
        <f t="shared" si="100"/>
        <v>3</v>
      </c>
      <c r="DH61" s="273"/>
      <c r="DI61" s="187">
        <f t="shared" si="14"/>
        <v>0.6</v>
      </c>
      <c r="DJ61" s="154">
        <f t="shared" si="15"/>
        <v>0.15</v>
      </c>
      <c r="DK61" s="154">
        <f t="shared" si="16"/>
        <v>0.25</v>
      </c>
      <c r="DL61" s="160">
        <f t="shared" si="17"/>
        <v>0.4</v>
      </c>
      <c r="DM61" s="273">
        <f t="shared" si="18"/>
        <v>1</v>
      </c>
      <c r="DN61" s="187">
        <f t="shared" si="19"/>
        <v>0.14399999999999999</v>
      </c>
      <c r="DO61" s="273">
        <f t="shared" si="20"/>
        <v>3</v>
      </c>
      <c r="DP61" s="187">
        <f t="shared" si="21"/>
        <v>0.6</v>
      </c>
      <c r="DQ61" s="154">
        <f t="shared" si="22"/>
        <v>0.15</v>
      </c>
      <c r="DR61" s="154">
        <f t="shared" si="23"/>
        <v>0.25</v>
      </c>
      <c r="DS61" s="160">
        <f t="shared" si="24"/>
        <v>0.4</v>
      </c>
      <c r="DT61" s="273">
        <f t="shared" si="25"/>
        <v>1</v>
      </c>
      <c r="DU61" s="187">
        <f t="shared" si="26"/>
        <v>8.6399999999999991E-2</v>
      </c>
      <c r="DV61" s="273">
        <f t="shared" si="27"/>
        <v>3</v>
      </c>
      <c r="DW61" s="187">
        <f t="shared" si="28"/>
        <v>0.6</v>
      </c>
      <c r="DX61" s="154">
        <f t="shared" si="29"/>
        <v>0.15</v>
      </c>
      <c r="DY61" s="154">
        <f>IF(BA61="",0,IF(BA61="Preventivo",0.25,IF(BA61="Detectivo",0.15,IF(#REF!="Correctivo",0.1,0))))</f>
        <v>0.25</v>
      </c>
      <c r="DZ61" s="160">
        <f t="shared" si="31"/>
        <v>0.4</v>
      </c>
      <c r="EA61" s="273">
        <f t="shared" si="32"/>
        <v>1</v>
      </c>
      <c r="EB61" s="187">
        <f t="shared" si="33"/>
        <v>5.183999999999999E-2</v>
      </c>
      <c r="EC61" s="273">
        <f t="shared" si="34"/>
        <v>3</v>
      </c>
      <c r="ED61" s="187">
        <f t="shared" si="35"/>
        <v>0.6</v>
      </c>
      <c r="EE61" s="154">
        <f t="shared" si="36"/>
        <v>0</v>
      </c>
      <c r="EF61" s="154">
        <f t="shared" si="37"/>
        <v>0</v>
      </c>
      <c r="EG61" s="160">
        <f t="shared" si="38"/>
        <v>0</v>
      </c>
      <c r="EH61" s="273">
        <f t="shared" si="39"/>
        <v>1</v>
      </c>
      <c r="EI61" s="187">
        <f t="shared" si="40"/>
        <v>5.183999999999999E-2</v>
      </c>
      <c r="EJ61" s="273">
        <f t="shared" si="41"/>
        <v>3</v>
      </c>
      <c r="EK61" s="187">
        <f t="shared" si="42"/>
        <v>0.6</v>
      </c>
      <c r="EL61" s="154">
        <f t="shared" si="43"/>
        <v>0</v>
      </c>
      <c r="EM61" s="154">
        <f t="shared" si="44"/>
        <v>0</v>
      </c>
      <c r="EN61" s="160">
        <f t="shared" si="45"/>
        <v>0</v>
      </c>
      <c r="EO61" s="273">
        <f t="shared" si="46"/>
        <v>1</v>
      </c>
      <c r="EP61" s="187">
        <f t="shared" si="47"/>
        <v>5.183999999999999E-2</v>
      </c>
      <c r="EQ61" s="273">
        <f t="shared" si="48"/>
        <v>3</v>
      </c>
      <c r="ER61" s="187">
        <f t="shared" si="49"/>
        <v>0.6</v>
      </c>
      <c r="ES61" s="154">
        <f t="shared" si="50"/>
        <v>0</v>
      </c>
      <c r="ET61" s="154">
        <f t="shared" si="51"/>
        <v>0</v>
      </c>
      <c r="EU61" s="160">
        <f t="shared" si="52"/>
        <v>0</v>
      </c>
      <c r="EV61" s="273">
        <f t="shared" si="53"/>
        <v>1</v>
      </c>
      <c r="EW61" s="187">
        <f t="shared" si="54"/>
        <v>5.183999999999999E-2</v>
      </c>
      <c r="EX61" s="273">
        <f t="shared" si="55"/>
        <v>3</v>
      </c>
      <c r="EY61" s="187">
        <f t="shared" si="56"/>
        <v>0.6</v>
      </c>
      <c r="EZ61" s="154">
        <f t="shared" si="57"/>
        <v>0</v>
      </c>
      <c r="FA61" s="154">
        <f t="shared" si="58"/>
        <v>0</v>
      </c>
      <c r="FB61" s="160">
        <f t="shared" si="59"/>
        <v>0</v>
      </c>
      <c r="FC61" s="273">
        <f t="shared" si="60"/>
        <v>1</v>
      </c>
      <c r="FD61" s="187">
        <f t="shared" si="61"/>
        <v>5.183999999999999E-2</v>
      </c>
      <c r="FE61" s="273">
        <f t="shared" si="62"/>
        <v>3</v>
      </c>
      <c r="FF61" s="187">
        <f t="shared" si="63"/>
        <v>0.6</v>
      </c>
      <c r="FG61" s="154">
        <f t="shared" si="64"/>
        <v>0</v>
      </c>
      <c r="FH61" s="154">
        <f t="shared" si="65"/>
        <v>0</v>
      </c>
      <c r="FI61" s="160">
        <f t="shared" si="66"/>
        <v>0</v>
      </c>
      <c r="FJ61" s="273">
        <f t="shared" si="67"/>
        <v>1</v>
      </c>
      <c r="FK61" s="187">
        <f t="shared" si="68"/>
        <v>5.183999999999999E-2</v>
      </c>
      <c r="FL61" s="273">
        <f t="shared" si="69"/>
        <v>3</v>
      </c>
      <c r="FM61" s="187">
        <f t="shared" si="70"/>
        <v>0.6</v>
      </c>
      <c r="FN61" s="154">
        <f t="shared" si="71"/>
        <v>0</v>
      </c>
      <c r="FO61" s="154">
        <f t="shared" si="72"/>
        <v>0</v>
      </c>
      <c r="FP61" s="160">
        <f t="shared" si="73"/>
        <v>0</v>
      </c>
      <c r="FQ61" s="273">
        <f t="shared" si="74"/>
        <v>1</v>
      </c>
      <c r="FR61" s="187">
        <f t="shared" si="75"/>
        <v>5.183999999999999E-2</v>
      </c>
      <c r="FS61" s="273">
        <f t="shared" si="76"/>
        <v>3</v>
      </c>
      <c r="FT61" s="187">
        <f t="shared" si="77"/>
        <v>0.6</v>
      </c>
      <c r="FU61" s="154">
        <f t="shared" si="78"/>
        <v>0</v>
      </c>
      <c r="FV61" s="154">
        <f t="shared" si="79"/>
        <v>0</v>
      </c>
      <c r="FW61" s="160">
        <f t="shared" si="80"/>
        <v>0</v>
      </c>
      <c r="FX61" s="273">
        <f t="shared" si="81"/>
        <v>1</v>
      </c>
      <c r="FY61" s="187">
        <f t="shared" si="82"/>
        <v>5.183999999999999E-2</v>
      </c>
      <c r="FZ61" s="273">
        <f t="shared" si="83"/>
        <v>3</v>
      </c>
      <c r="GA61" s="187">
        <f t="shared" si="84"/>
        <v>0.6</v>
      </c>
      <c r="GB61" s="154">
        <f t="shared" si="85"/>
        <v>0</v>
      </c>
      <c r="GC61" s="154">
        <f t="shared" si="86"/>
        <v>0</v>
      </c>
      <c r="GD61" s="160">
        <f t="shared" si="87"/>
        <v>0</v>
      </c>
      <c r="GE61" s="273">
        <f t="shared" si="88"/>
        <v>1</v>
      </c>
      <c r="GF61" s="187">
        <f t="shared" si="89"/>
        <v>5.183999999999999E-2</v>
      </c>
      <c r="GG61" s="273">
        <f t="shared" si="90"/>
        <v>3</v>
      </c>
      <c r="GH61" s="187">
        <f t="shared" si="91"/>
        <v>0.6</v>
      </c>
      <c r="GI61" s="187">
        <f t="shared" si="101"/>
        <v>0.6</v>
      </c>
    </row>
    <row r="645" spans="1:1 1680:1689" ht="13.2" x14ac:dyDescent="0.25">
      <c r="A645" s="131" t="s">
        <v>225</v>
      </c>
      <c r="BLP645" s="131" t="s">
        <v>225</v>
      </c>
      <c r="BLQ645" s="18"/>
      <c r="BLR645" s="18"/>
      <c r="BLS645" s="18"/>
      <c r="BLT645" s="18"/>
      <c r="BLU645" s="18"/>
      <c r="BLV645" s="18"/>
      <c r="BLW645" s="18"/>
      <c r="BLX645" s="18"/>
      <c r="BLY645" s="18"/>
    </row>
    <row r="646" spans="1:1 1680:1689" ht="13.2" x14ac:dyDescent="0.25">
      <c r="BLP646" s="18"/>
      <c r="BLQ646" s="18"/>
      <c r="BLR646" s="18"/>
      <c r="BLS646" s="18"/>
      <c r="BLT646" s="18"/>
      <c r="BLU646" s="18"/>
      <c r="BLV646" s="18"/>
      <c r="BLW646" s="467" t="s">
        <v>33</v>
      </c>
      <c r="BLX646" s="467"/>
      <c r="BLY646" s="467"/>
    </row>
    <row r="647" spans="1:1 1680:1689" ht="13.2" x14ac:dyDescent="0.25">
      <c r="BLP647" s="18"/>
      <c r="BLQ647" s="18"/>
      <c r="BLR647" s="18"/>
      <c r="BLS647" s="18"/>
      <c r="BLT647" s="18"/>
      <c r="BLU647" s="43">
        <v>1</v>
      </c>
      <c r="BLV647" s="43">
        <v>2</v>
      </c>
      <c r="BLW647" s="43">
        <v>3</v>
      </c>
      <c r="BLX647" s="42">
        <v>4</v>
      </c>
      <c r="BLY647" s="42">
        <v>5</v>
      </c>
    </row>
    <row r="648" spans="1:1 1680:1689" ht="13.2" x14ac:dyDescent="0.25">
      <c r="BLP648" s="18"/>
      <c r="BLQ648" s="18"/>
      <c r="BLR648" s="18"/>
      <c r="BLS648" s="18"/>
      <c r="BLT648" s="18"/>
      <c r="BLU648" s="22" t="s">
        <v>32</v>
      </c>
      <c r="BLV648" s="22" t="s">
        <v>31</v>
      </c>
      <c r="BLW648" s="22" t="s">
        <v>30</v>
      </c>
      <c r="BLX648" s="22" t="s">
        <v>29</v>
      </c>
      <c r="BLY648" s="22" t="s">
        <v>28</v>
      </c>
    </row>
    <row r="649" spans="1:1 1680:1689" ht="13.2" x14ac:dyDescent="0.25">
      <c r="BLP649" s="18"/>
      <c r="BLQ649" s="18"/>
      <c r="BLR649" s="18"/>
      <c r="BLS649" s="18"/>
      <c r="BLT649" s="18"/>
      <c r="BLU649" s="43">
        <v>1</v>
      </c>
      <c r="BLV649" s="43">
        <v>2</v>
      </c>
      <c r="BLW649" s="43">
        <v>3</v>
      </c>
      <c r="BLX649" s="42">
        <v>4</v>
      </c>
      <c r="BLY649" s="42">
        <v>5</v>
      </c>
    </row>
    <row r="650" spans="1:1 1680:1689" ht="28.8" customHeight="1" x14ac:dyDescent="0.25">
      <c r="BLP650" s="18"/>
      <c r="BLQ650" s="468" t="s">
        <v>27</v>
      </c>
      <c r="BLR650" s="19">
        <v>5</v>
      </c>
      <c r="BLS650" s="22" t="s">
        <v>26</v>
      </c>
      <c r="BLT650" s="19">
        <v>5</v>
      </c>
      <c r="BLU650" s="38" t="s">
        <v>15</v>
      </c>
      <c r="BLV650" s="40" t="s">
        <v>14</v>
      </c>
      <c r="BLW650" s="40" t="s">
        <v>14</v>
      </c>
      <c r="BLX650" s="41" t="s">
        <v>13</v>
      </c>
      <c r="BLY650" s="41" t="s">
        <v>13</v>
      </c>
    </row>
    <row r="651" spans="1:1 1680:1689" ht="28.8" customHeight="1" x14ac:dyDescent="0.25">
      <c r="BLP651" s="18"/>
      <c r="BLQ651" s="468"/>
      <c r="BLR651" s="19">
        <v>4</v>
      </c>
      <c r="BLS651" s="22" t="s">
        <v>24</v>
      </c>
      <c r="BLT651" s="19">
        <v>4</v>
      </c>
      <c r="BLU651" s="38" t="s">
        <v>15</v>
      </c>
      <c r="BLV651" s="38" t="s">
        <v>15</v>
      </c>
      <c r="BLW651" s="40" t="s">
        <v>14</v>
      </c>
      <c r="BLX651" s="41" t="s">
        <v>13</v>
      </c>
      <c r="BLY651" s="41" t="s">
        <v>13</v>
      </c>
    </row>
    <row r="652" spans="1:1 1680:1689" ht="28.8" customHeight="1" x14ac:dyDescent="0.25">
      <c r="BLP652" s="18"/>
      <c r="BLQ652" s="468"/>
      <c r="BLR652" s="19">
        <v>3</v>
      </c>
      <c r="BLS652" s="22" t="s">
        <v>22</v>
      </c>
      <c r="BLT652" s="19">
        <v>3</v>
      </c>
      <c r="BLU652" s="38" t="s">
        <v>15</v>
      </c>
      <c r="BLV652" s="38" t="s">
        <v>15</v>
      </c>
      <c r="BLW652" s="40" t="s">
        <v>14</v>
      </c>
      <c r="BLX652" s="40" t="s">
        <v>14</v>
      </c>
      <c r="BLY652" s="40" t="s">
        <v>14</v>
      </c>
    </row>
    <row r="653" spans="1:1 1680:1689" ht="28.8" customHeight="1" x14ac:dyDescent="0.25">
      <c r="BLP653" s="18"/>
      <c r="BLQ653" s="468"/>
      <c r="BLR653" s="19">
        <v>2</v>
      </c>
      <c r="BLS653" s="22" t="s">
        <v>20</v>
      </c>
      <c r="BLT653" s="19">
        <v>2</v>
      </c>
      <c r="BLU653" s="39" t="s">
        <v>16</v>
      </c>
      <c r="BLV653" s="38" t="s">
        <v>15</v>
      </c>
      <c r="BLW653" s="38" t="s">
        <v>15</v>
      </c>
      <c r="BLX653" s="38" t="s">
        <v>15</v>
      </c>
      <c r="BLY653" s="40" t="s">
        <v>14</v>
      </c>
    </row>
    <row r="654" spans="1:1 1680:1689" ht="28.8" customHeight="1" x14ac:dyDescent="0.25">
      <c r="BLP654" s="18"/>
      <c r="BLQ654" s="468"/>
      <c r="BLR654" s="19">
        <v>1</v>
      </c>
      <c r="BLS654" s="22" t="s">
        <v>18</v>
      </c>
      <c r="BLT654" s="19">
        <v>1</v>
      </c>
      <c r="BLU654" s="39" t="s">
        <v>16</v>
      </c>
      <c r="BLV654" s="39" t="s">
        <v>16</v>
      </c>
      <c r="BLW654" s="38" t="s">
        <v>15</v>
      </c>
      <c r="BLX654" s="38" t="s">
        <v>15</v>
      </c>
      <c r="BLY654" s="38" t="s">
        <v>15</v>
      </c>
    </row>
    <row r="657" spans="1691:1693" ht="13.2" x14ac:dyDescent="0.25">
      <c r="BMA657" s="18" t="s">
        <v>224</v>
      </c>
      <c r="BMB657" s="18"/>
      <c r="BMC657" s="18"/>
    </row>
    <row r="658" spans="1691:1693" ht="30.6" x14ac:dyDescent="0.25">
      <c r="BMA658" s="36" t="s">
        <v>1221</v>
      </c>
      <c r="BMB658" s="18"/>
      <c r="BMC658" s="18"/>
    </row>
    <row r="659" spans="1691:1693" ht="13.2" x14ac:dyDescent="0.25">
      <c r="BMA659" s="36" t="s">
        <v>220</v>
      </c>
      <c r="BMB659" s="18"/>
      <c r="BMC659" s="18"/>
    </row>
    <row r="660" spans="1691:1693" ht="13.2" x14ac:dyDescent="0.25">
      <c r="BMA660" s="36" t="s">
        <v>221</v>
      </c>
      <c r="BMB660" s="18"/>
      <c r="BMC660" s="18"/>
    </row>
    <row r="661" spans="1691:1693" ht="20.399999999999999" x14ac:dyDescent="0.25">
      <c r="BMA661" s="36" t="s">
        <v>223</v>
      </c>
      <c r="BMB661" s="18"/>
      <c r="BMC661" s="18"/>
    </row>
    <row r="662" spans="1691:1693" ht="13.2" x14ac:dyDescent="0.25">
      <c r="BMA662" s="20"/>
      <c r="BMB662" s="18"/>
      <c r="BMC662" s="18"/>
    </row>
    <row r="663" spans="1691:1693" ht="13.2" x14ac:dyDescent="0.25">
      <c r="BMA663" s="18"/>
      <c r="BMB663" s="18"/>
      <c r="BMC663" s="18" t="s">
        <v>219</v>
      </c>
    </row>
    <row r="664" spans="1691:1693" ht="20.399999999999999" x14ac:dyDescent="0.25">
      <c r="BMA664" s="18"/>
      <c r="BMB664" s="18"/>
      <c r="BMC664" s="192" t="s">
        <v>452</v>
      </c>
    </row>
    <row r="665" spans="1691:1693" ht="13.2" x14ac:dyDescent="0.25">
      <c r="BMA665" s="18"/>
      <c r="BMB665" s="18"/>
      <c r="BMC665" s="192" t="s">
        <v>209</v>
      </c>
    </row>
    <row r="666" spans="1691:1693" ht="13.2" x14ac:dyDescent="0.25">
      <c r="BMA666" s="18"/>
      <c r="BMB666" s="18"/>
      <c r="BMC666" s="192" t="s">
        <v>218</v>
      </c>
    </row>
    <row r="667" spans="1691:1693" ht="13.2" x14ac:dyDescent="0.25">
      <c r="BMA667" s="18"/>
      <c r="BMB667" s="18"/>
      <c r="BMC667" s="192" t="s">
        <v>215</v>
      </c>
    </row>
    <row r="668" spans="1691:1693" ht="13.2" x14ac:dyDescent="0.25">
      <c r="BMA668" s="18"/>
      <c r="BMB668" s="18"/>
      <c r="BMC668" s="192" t="s">
        <v>212</v>
      </c>
    </row>
    <row r="669" spans="1691:1693" ht="13.2" x14ac:dyDescent="0.25">
      <c r="BMA669" s="18"/>
      <c r="BMB669" s="18"/>
      <c r="BMC669" s="192" t="s">
        <v>216</v>
      </c>
    </row>
    <row r="670" spans="1691:1693" ht="13.2" x14ac:dyDescent="0.25">
      <c r="BMA670" s="18"/>
      <c r="BMB670" s="18"/>
      <c r="BMC670" s="192" t="s">
        <v>217</v>
      </c>
    </row>
    <row r="671" spans="1691:1693" ht="13.2" x14ac:dyDescent="0.25">
      <c r="BMA671" s="18"/>
      <c r="BMB671" s="18"/>
      <c r="BMC671" s="192" t="s">
        <v>211</v>
      </c>
    </row>
    <row r="672" spans="1691:1693" ht="13.2" x14ac:dyDescent="0.25">
      <c r="BMA672" s="18"/>
      <c r="BMB672" s="18"/>
      <c r="BMC672" s="192" t="s">
        <v>210</v>
      </c>
    </row>
    <row r="673" spans="1693:1698" ht="13.2" x14ac:dyDescent="0.25">
      <c r="BMC673" s="192" t="s">
        <v>213</v>
      </c>
      <c r="BMD673" s="18"/>
      <c r="BME673" s="18"/>
      <c r="BMF673" s="21"/>
      <c r="BMG673" s="18"/>
      <c r="BMH673" s="19"/>
    </row>
    <row r="674" spans="1693:1698" ht="20.399999999999999" x14ac:dyDescent="0.25">
      <c r="BMC674" s="192" t="s">
        <v>214</v>
      </c>
      <c r="BMD674" s="18"/>
      <c r="BME674" s="18"/>
      <c r="BMF674" s="21"/>
      <c r="BMG674" s="18"/>
      <c r="BMH674" s="19"/>
    </row>
    <row r="675" spans="1693:1698" ht="20.399999999999999" x14ac:dyDescent="0.25">
      <c r="BMC675" s="192" t="s">
        <v>491</v>
      </c>
      <c r="BMD675" s="18"/>
      <c r="BME675" s="18"/>
      <c r="BMF675" s="21"/>
      <c r="BMG675" s="18"/>
      <c r="BMH675" s="19"/>
    </row>
    <row r="676" spans="1693:1698" ht="13.2" x14ac:dyDescent="0.25">
      <c r="BMC676" s="18"/>
      <c r="BMD676" s="18"/>
      <c r="BME676" s="21"/>
      <c r="BMF676" s="21"/>
      <c r="BMG676" s="18"/>
      <c r="BMH676" s="19"/>
    </row>
    <row r="677" spans="1693:1698" ht="13.2" x14ac:dyDescent="0.25">
      <c r="BMC677" s="18"/>
      <c r="BMD677" s="18"/>
      <c r="BME677" s="18"/>
      <c r="BMF677" s="21"/>
      <c r="BMG677" s="18"/>
      <c r="BMH677" s="19"/>
    </row>
    <row r="678" spans="1693:1698" ht="13.2" x14ac:dyDescent="0.25">
      <c r="BMC678" s="18"/>
      <c r="BMD678" s="18"/>
      <c r="BME678" s="18"/>
      <c r="BMF678" s="21" t="s">
        <v>207</v>
      </c>
      <c r="BMG678" s="18"/>
      <c r="BMH678" s="19"/>
    </row>
    <row r="679" spans="1693:1698" ht="13.2" x14ac:dyDescent="0.25">
      <c r="BMC679" s="18"/>
      <c r="BMD679" s="18"/>
      <c r="BME679" s="18"/>
      <c r="BMF679" s="193" t="s">
        <v>206</v>
      </c>
      <c r="BMG679" s="18"/>
      <c r="BMH679" s="19"/>
    </row>
    <row r="680" spans="1693:1698" ht="20.399999999999999" x14ac:dyDescent="0.25">
      <c r="BMC680" s="18"/>
      <c r="BMD680" s="18"/>
      <c r="BME680" s="18"/>
      <c r="BMF680" s="193" t="s">
        <v>1222</v>
      </c>
      <c r="BMG680" s="18"/>
      <c r="BMH680" s="19"/>
    </row>
    <row r="681" spans="1693:1698" ht="13.2" x14ac:dyDescent="0.25">
      <c r="BMC681" s="18"/>
      <c r="BMD681" s="18"/>
      <c r="BME681" s="18"/>
      <c r="BMF681" s="193"/>
      <c r="BMG681" s="18"/>
      <c r="BMH681" s="19"/>
    </row>
    <row r="682" spans="1693:1698" ht="13.2" x14ac:dyDescent="0.25">
      <c r="BMC682" s="18"/>
      <c r="BMD682" s="18"/>
      <c r="BME682" s="18"/>
      <c r="BMF682" s="21"/>
      <c r="BMG682" s="18"/>
      <c r="BMH682" s="19"/>
    </row>
    <row r="683" spans="1693:1698" ht="13.2" x14ac:dyDescent="0.25">
      <c r="BMC683" s="18"/>
      <c r="BMD683" s="18"/>
      <c r="BME683" s="18"/>
      <c r="BMF683" s="21"/>
      <c r="BMG683" s="18"/>
      <c r="BMH683" s="19"/>
    </row>
    <row r="684" spans="1693:1698" ht="13.2" x14ac:dyDescent="0.25">
      <c r="BMC684" s="18"/>
      <c r="BMD684" s="18"/>
      <c r="BME684" s="18"/>
      <c r="BMF684" s="21"/>
      <c r="BMG684" s="18"/>
      <c r="BMH684" s="19" t="s">
        <v>123</v>
      </c>
    </row>
    <row r="685" spans="1693:1698" ht="13.2" x14ac:dyDescent="0.25">
      <c r="BMC685" s="18"/>
      <c r="BMD685" s="18"/>
      <c r="BME685" s="18"/>
      <c r="BMF685" s="21"/>
      <c r="BMG685" s="18"/>
      <c r="BMH685" s="194" t="s">
        <v>196</v>
      </c>
    </row>
    <row r="686" spans="1693:1698" ht="13.2" x14ac:dyDescent="0.25">
      <c r="BMC686" s="18"/>
      <c r="BMD686" s="18"/>
      <c r="BME686" s="18"/>
      <c r="BMF686" s="21"/>
      <c r="BMG686" s="18"/>
      <c r="BMH686" s="194" t="s">
        <v>198</v>
      </c>
    </row>
    <row r="687" spans="1693:1698" ht="13.2" x14ac:dyDescent="0.25">
      <c r="BMC687" s="18"/>
      <c r="BMD687" s="18"/>
      <c r="BME687" s="18"/>
      <c r="BMF687" s="21"/>
      <c r="BMG687" s="18"/>
      <c r="BMH687" s="194" t="s">
        <v>204</v>
      </c>
    </row>
    <row r="688" spans="1693:1698" ht="13.2" x14ac:dyDescent="0.25">
      <c r="BMC688" s="18"/>
      <c r="BMD688" s="18"/>
      <c r="BME688" s="18"/>
      <c r="BMF688" s="21"/>
      <c r="BMG688" s="18"/>
      <c r="BMH688" s="194" t="s">
        <v>199</v>
      </c>
    </row>
    <row r="689" spans="1698:1701" ht="13.2" x14ac:dyDescent="0.25">
      <c r="BMH689" s="194" t="s">
        <v>202</v>
      </c>
      <c r="BMI689" s="18"/>
      <c r="BMJ689" s="18"/>
      <c r="BMK689" s="18"/>
    </row>
    <row r="690" spans="1698:1701" ht="13.2" x14ac:dyDescent="0.25">
      <c r="BMH690" s="194" t="s">
        <v>203</v>
      </c>
      <c r="BMI690" s="18"/>
      <c r="BMJ690" s="18"/>
      <c r="BMK690" s="18"/>
    </row>
    <row r="691" spans="1698:1701" ht="13.2" x14ac:dyDescent="0.25">
      <c r="BMH691" s="194" t="s">
        <v>201</v>
      </c>
      <c r="BMI691" s="18"/>
      <c r="BMJ691" s="18"/>
      <c r="BMK691" s="18"/>
    </row>
    <row r="692" spans="1698:1701" ht="13.2" x14ac:dyDescent="0.25">
      <c r="BMH692" s="194" t="s">
        <v>200</v>
      </c>
      <c r="BMI692" s="18"/>
      <c r="BMJ692" s="18"/>
      <c r="BMK692" s="18"/>
    </row>
    <row r="693" spans="1698:1701" ht="13.2" x14ac:dyDescent="0.25">
      <c r="BMH693" s="194" t="s">
        <v>197</v>
      </c>
      <c r="BMI693" s="18"/>
      <c r="BMJ693" s="18"/>
      <c r="BMK693" s="18"/>
    </row>
    <row r="694" spans="1698:1701" ht="13.2" x14ac:dyDescent="0.25">
      <c r="BMH694" s="21"/>
      <c r="BMI694" s="18"/>
      <c r="BMJ694" s="18"/>
      <c r="BMK694" s="18" t="s">
        <v>195</v>
      </c>
    </row>
    <row r="695" spans="1698:1701" ht="13.2" x14ac:dyDescent="0.25">
      <c r="BMH695" s="19"/>
      <c r="BMI695" s="18"/>
      <c r="BMJ695" s="18"/>
      <c r="BMK695" s="18" t="s">
        <v>136</v>
      </c>
    </row>
    <row r="696" spans="1698:1701" ht="13.2" x14ac:dyDescent="0.25">
      <c r="BMH696" s="19"/>
      <c r="BMI696" s="18"/>
      <c r="BMJ696" s="18"/>
      <c r="BMK696" s="18" t="s">
        <v>168</v>
      </c>
    </row>
    <row r="697" spans="1698:1701" ht="13.2" x14ac:dyDescent="0.25">
      <c r="BMH697" s="19"/>
      <c r="BMI697" s="18"/>
      <c r="BMJ697" s="18"/>
      <c r="BMK697" s="18" t="s">
        <v>191</v>
      </c>
    </row>
    <row r="698" spans="1698:1701" ht="13.2" x14ac:dyDescent="0.25">
      <c r="BMH698" s="19"/>
      <c r="BMI698" s="18"/>
      <c r="BMJ698" s="18"/>
      <c r="BMK698" s="18" t="s">
        <v>193</v>
      </c>
    </row>
    <row r="699" spans="1698:1701" ht="13.2" x14ac:dyDescent="0.25">
      <c r="BMH699" s="19"/>
      <c r="BMI699" s="18"/>
      <c r="BMJ699" s="18"/>
      <c r="BMK699" s="18" t="s">
        <v>189</v>
      </c>
    </row>
    <row r="700" spans="1698:1701" ht="13.2" x14ac:dyDescent="0.25">
      <c r="BMH700" s="19"/>
      <c r="BMI700" s="18"/>
      <c r="BMJ700" s="18"/>
      <c r="BMK700" s="18" t="s">
        <v>190</v>
      </c>
    </row>
    <row r="701" spans="1698:1701" ht="13.2" x14ac:dyDescent="0.25">
      <c r="BMH701" s="19"/>
      <c r="BMI701" s="18"/>
      <c r="BMJ701" s="18"/>
      <c r="BMK701" s="18" t="s">
        <v>192</v>
      </c>
    </row>
    <row r="702" spans="1698:1701" ht="13.2" x14ac:dyDescent="0.25">
      <c r="BMH702" s="19"/>
      <c r="BMI702" s="18"/>
      <c r="BMJ702" s="18"/>
      <c r="BMK702" s="18" t="s">
        <v>194</v>
      </c>
    </row>
    <row r="705" spans="1703:1703" ht="13.2" x14ac:dyDescent="0.25">
      <c r="BMM705" s="18" t="s">
        <v>188</v>
      </c>
    </row>
    <row r="706" spans="1703:1703" ht="13.2" x14ac:dyDescent="0.25">
      <c r="BMM706" s="195" t="s">
        <v>187</v>
      </c>
    </row>
    <row r="707" spans="1703:1703" ht="13.2" x14ac:dyDescent="0.25">
      <c r="BMM707" s="195" t="s">
        <v>186</v>
      </c>
    </row>
    <row r="708" spans="1703:1703" ht="13.2" x14ac:dyDescent="0.25">
      <c r="BMM708" s="195" t="s">
        <v>185</v>
      </c>
    </row>
    <row r="709" spans="1703:1703" ht="20.399999999999999" x14ac:dyDescent="0.25">
      <c r="BMM709" s="195" t="s">
        <v>184</v>
      </c>
    </row>
    <row r="710" spans="1703:1703" ht="13.2" x14ac:dyDescent="0.25">
      <c r="BMM710" s="195" t="s">
        <v>183</v>
      </c>
    </row>
    <row r="711" spans="1703:1703" ht="20.399999999999999" x14ac:dyDescent="0.25">
      <c r="BMM711" s="196" t="s">
        <v>182</v>
      </c>
    </row>
    <row r="712" spans="1703:1703" ht="13.2" x14ac:dyDescent="0.25">
      <c r="BMM712" s="195" t="s">
        <v>181</v>
      </c>
    </row>
    <row r="713" spans="1703:1703" ht="13.2" x14ac:dyDescent="0.25">
      <c r="BMM713" s="195" t="s">
        <v>180</v>
      </c>
    </row>
    <row r="714" spans="1703:1703" ht="13.2" x14ac:dyDescent="0.25">
      <c r="BMM714" s="195" t="s">
        <v>179</v>
      </c>
    </row>
    <row r="715" spans="1703:1703" ht="20.399999999999999" x14ac:dyDescent="0.25">
      <c r="BMM715" s="195" t="s">
        <v>178</v>
      </c>
    </row>
    <row r="716" spans="1703:1703" ht="30.6" x14ac:dyDescent="0.25">
      <c r="BMM716" s="195" t="s">
        <v>177</v>
      </c>
    </row>
    <row r="717" spans="1703:1703" ht="13.2" x14ac:dyDescent="0.25">
      <c r="BMM717" s="195" t="s">
        <v>176</v>
      </c>
    </row>
    <row r="718" spans="1703:1703" ht="13.2" x14ac:dyDescent="0.25">
      <c r="BMM718" s="195" t="s">
        <v>175</v>
      </c>
    </row>
    <row r="719" spans="1703:1703" ht="13.2" x14ac:dyDescent="0.25">
      <c r="BMM719" s="195" t="s">
        <v>174</v>
      </c>
    </row>
    <row r="720" spans="1703:1703" ht="13.2" x14ac:dyDescent="0.25">
      <c r="BMM720" s="195" t="s">
        <v>173</v>
      </c>
    </row>
    <row r="721" spans="1703:1706" ht="13.2" x14ac:dyDescent="0.25">
      <c r="BMM721" s="195" t="s">
        <v>172</v>
      </c>
      <c r="BMN721" s="195"/>
      <c r="BMO721" s="195"/>
      <c r="BMP721" s="195"/>
    </row>
    <row r="722" spans="1703:1706" ht="13.2" x14ac:dyDescent="0.25">
      <c r="BMM722" s="195" t="s">
        <v>171</v>
      </c>
      <c r="BMN722" s="195"/>
      <c r="BMO722" s="195"/>
      <c r="BMP722" s="195"/>
    </row>
    <row r="723" spans="1703:1706" ht="13.2" x14ac:dyDescent="0.25">
      <c r="BMM723" s="195" t="s">
        <v>170</v>
      </c>
      <c r="BMN723" s="195"/>
      <c r="BMO723" s="195"/>
      <c r="BMP723" s="195"/>
    </row>
    <row r="724" spans="1703:1706" ht="13.2" x14ac:dyDescent="0.25">
      <c r="BMM724" s="195" t="s">
        <v>169</v>
      </c>
      <c r="BMN724" s="195"/>
      <c r="BMO724" s="195"/>
      <c r="BMP724" s="195"/>
    </row>
    <row r="725" spans="1703:1706" ht="13.35" customHeight="1" x14ac:dyDescent="0.25">
      <c r="BMM725" s="195"/>
      <c r="BMN725" s="195"/>
      <c r="BMO725" s="195"/>
      <c r="BMP725" s="195"/>
    </row>
    <row r="726" spans="1703:1706" ht="13.35" customHeight="1" x14ac:dyDescent="0.25">
      <c r="BMM726" s="195"/>
      <c r="BMN726" s="195"/>
      <c r="BMO726" s="195"/>
      <c r="BMP726" s="195"/>
    </row>
    <row r="727" spans="1703:1706" ht="13.35" customHeight="1" x14ac:dyDescent="0.25">
      <c r="BMM727" s="195"/>
      <c r="BMN727" s="195"/>
      <c r="BMO727" s="195"/>
      <c r="BMP727" s="195"/>
    </row>
    <row r="728" spans="1703:1706" ht="13.2" x14ac:dyDescent="0.25">
      <c r="BMN728" s="195"/>
      <c r="BMO728" s="195"/>
      <c r="BMP728" s="195"/>
    </row>
    <row r="729" spans="1703:1706" ht="13.2" x14ac:dyDescent="0.25">
      <c r="BMN729" s="18"/>
      <c r="BMO729" s="18"/>
      <c r="BMP729" s="18"/>
    </row>
    <row r="730" spans="1703:1706" ht="13.2" x14ac:dyDescent="0.25">
      <c r="BMM730" s="18"/>
      <c r="BMN730" s="18"/>
      <c r="BMO730" s="18"/>
      <c r="BMP730" s="18"/>
    </row>
    <row r="731" spans="1703:1706" ht="13.2" x14ac:dyDescent="0.25">
      <c r="BMM731" s="18"/>
      <c r="BMN731" s="18"/>
      <c r="BMO731" s="18"/>
      <c r="BMP731" s="18"/>
    </row>
    <row r="732" spans="1703:1706" ht="13.2" x14ac:dyDescent="0.25">
      <c r="BMM732" s="18"/>
      <c r="BMN732" s="18"/>
      <c r="BMO732" s="18"/>
      <c r="BMP732" s="18" t="s">
        <v>168</v>
      </c>
    </row>
    <row r="733" spans="1703:1706" ht="13.2" x14ac:dyDescent="0.25">
      <c r="BMM733" s="18"/>
      <c r="BMN733" s="18"/>
      <c r="BMO733" s="18"/>
      <c r="BMP733" s="18" t="s">
        <v>167</v>
      </c>
    </row>
    <row r="734" spans="1703:1706" ht="13.2" x14ac:dyDescent="0.25">
      <c r="BMM734" s="18"/>
      <c r="BMN734" s="18"/>
      <c r="BMO734" s="18"/>
      <c r="BMP734" s="18" t="s">
        <v>166</v>
      </c>
    </row>
    <row r="735" spans="1703:1706" ht="13.2" x14ac:dyDescent="0.25">
      <c r="BMM735" s="18"/>
      <c r="BMN735" s="18"/>
      <c r="BMO735" s="18"/>
      <c r="BMP735" s="18" t="s">
        <v>165</v>
      </c>
    </row>
    <row r="736" spans="1703:1706" ht="13.2" x14ac:dyDescent="0.25">
      <c r="BMM736" s="18"/>
      <c r="BMN736" s="18"/>
      <c r="BMO736" s="18"/>
      <c r="BMP736" s="18" t="s">
        <v>164</v>
      </c>
    </row>
    <row r="737" spans="1706:1710" ht="13.2" x14ac:dyDescent="0.25">
      <c r="BMP737" s="18" t="s">
        <v>163</v>
      </c>
      <c r="BMQ737" s="18"/>
      <c r="BMR737" s="18"/>
      <c r="BMS737" s="18"/>
      <c r="BMT737" s="18"/>
    </row>
    <row r="738" spans="1706:1710" ht="13.2" x14ac:dyDescent="0.25">
      <c r="BMP738" s="18"/>
      <c r="BMQ738" s="18"/>
      <c r="BMR738" s="18"/>
      <c r="BMS738" s="18"/>
      <c r="BMT738" s="18"/>
    </row>
    <row r="739" spans="1706:1710" ht="13.2" x14ac:dyDescent="0.25">
      <c r="BMP739" s="18"/>
      <c r="BMQ739" s="18"/>
      <c r="BMR739" s="18"/>
      <c r="BMS739" s="18"/>
      <c r="BMT739" s="18"/>
    </row>
    <row r="740" spans="1706:1710" ht="13.2" x14ac:dyDescent="0.25">
      <c r="BMP740" s="18"/>
      <c r="BMQ740" s="18"/>
      <c r="BMR740" s="18"/>
      <c r="BMS740" s="18"/>
      <c r="BMT740" s="18"/>
    </row>
    <row r="741" spans="1706:1710" ht="14.4" x14ac:dyDescent="0.25">
      <c r="BMP741" s="18"/>
      <c r="BMQ741" s="18"/>
      <c r="BMR741" s="31" t="s">
        <v>52</v>
      </c>
      <c r="BMS741" s="18"/>
      <c r="BMT741" s="18"/>
    </row>
    <row r="742" spans="1706:1710" ht="13.2" x14ac:dyDescent="0.25">
      <c r="BMP742" s="18"/>
      <c r="BMQ742" s="18"/>
      <c r="BMR742" s="22" t="s">
        <v>26</v>
      </c>
      <c r="BMS742" s="18"/>
      <c r="BMT742" s="18"/>
    </row>
    <row r="743" spans="1706:1710" ht="13.2" x14ac:dyDescent="0.25">
      <c r="BMP743" s="18"/>
      <c r="BMQ743" s="18"/>
      <c r="BMR743" s="22" t="s">
        <v>24</v>
      </c>
      <c r="BMS743" s="18"/>
      <c r="BMT743" s="18"/>
    </row>
    <row r="744" spans="1706:1710" ht="13.2" x14ac:dyDescent="0.25">
      <c r="BMP744" s="18"/>
      <c r="BMQ744" s="18"/>
      <c r="BMR744" s="22" t="s">
        <v>22</v>
      </c>
      <c r="BMS744" s="18"/>
      <c r="BMT744" s="18"/>
    </row>
    <row r="745" spans="1706:1710" ht="13.2" x14ac:dyDescent="0.25">
      <c r="BMP745" s="18"/>
      <c r="BMQ745" s="18"/>
      <c r="BMR745" s="22" t="s">
        <v>20</v>
      </c>
      <c r="BMS745" s="18"/>
      <c r="BMT745" s="22"/>
    </row>
    <row r="746" spans="1706:1710" ht="13.2" x14ac:dyDescent="0.25">
      <c r="BMP746" s="18"/>
      <c r="BMQ746" s="18"/>
      <c r="BMR746" s="22" t="s">
        <v>18</v>
      </c>
      <c r="BMS746" s="18"/>
      <c r="BMT746" s="18"/>
    </row>
    <row r="747" spans="1706:1710" ht="13.2" x14ac:dyDescent="0.25">
      <c r="BMP747" s="18"/>
      <c r="BMQ747" s="18"/>
      <c r="BMR747" s="22"/>
      <c r="BMS747" s="18"/>
      <c r="BMT747" s="18"/>
    </row>
    <row r="748" spans="1706:1710" ht="14.4" x14ac:dyDescent="0.25">
      <c r="BMP748" s="18"/>
      <c r="BMQ748" s="18"/>
      <c r="BMR748" s="22"/>
      <c r="BMS748" s="18"/>
      <c r="BMT748" s="31" t="s">
        <v>51</v>
      </c>
    </row>
    <row r="749" spans="1706:1710" ht="13.2" x14ac:dyDescent="0.25">
      <c r="BMP749" s="18"/>
      <c r="BMQ749" s="18"/>
      <c r="BMR749" s="22"/>
      <c r="BMS749" s="18"/>
      <c r="BMT749" s="22" t="s">
        <v>28</v>
      </c>
    </row>
    <row r="750" spans="1706:1710" ht="13.2" x14ac:dyDescent="0.25">
      <c r="BMP750" s="18"/>
      <c r="BMQ750" s="18"/>
      <c r="BMR750" s="22"/>
      <c r="BMS750" s="18"/>
      <c r="BMT750" s="22" t="s">
        <v>29</v>
      </c>
    </row>
    <row r="751" spans="1706:1710" ht="13.2" x14ac:dyDescent="0.25">
      <c r="BMP751" s="18"/>
      <c r="BMQ751" s="18"/>
      <c r="BMR751" s="22"/>
      <c r="BMS751" s="18"/>
      <c r="BMT751" s="22" t="s">
        <v>30</v>
      </c>
    </row>
    <row r="752" spans="1706:1710" ht="13.2" x14ac:dyDescent="0.25">
      <c r="BMP752" s="18"/>
      <c r="BMQ752" s="18"/>
      <c r="BMR752" s="22"/>
      <c r="BMS752" s="18"/>
      <c r="BMT752" s="22" t="s">
        <v>31</v>
      </c>
    </row>
    <row r="753" spans="1683:1719" ht="13.2" x14ac:dyDescent="0.25">
      <c r="BLS753" s="18"/>
      <c r="BLT753" s="18"/>
      <c r="BLU753" s="18"/>
      <c r="BLV753" s="18"/>
      <c r="BLW753" s="18"/>
      <c r="BLX753" s="18"/>
      <c r="BLY753" s="18"/>
      <c r="BLZ753" s="18"/>
      <c r="BMA753" s="18"/>
      <c r="BMB753" s="18"/>
      <c r="BMC753" s="18"/>
      <c r="BMD753" s="18"/>
      <c r="BME753" s="18"/>
      <c r="BMF753" s="21"/>
      <c r="BMG753" s="18"/>
      <c r="BMH753" s="19"/>
      <c r="BMI753" s="18"/>
      <c r="BMJ753" s="18"/>
      <c r="BMK753" s="18"/>
      <c r="BML753" s="18"/>
      <c r="BMM753" s="18"/>
      <c r="BMN753" s="18"/>
      <c r="BMO753" s="18"/>
      <c r="BMP753" s="18"/>
      <c r="BMQ753" s="18"/>
      <c r="BMR753" s="22"/>
      <c r="BMS753" s="18"/>
      <c r="BMT753" s="22" t="s">
        <v>32</v>
      </c>
      <c r="BMU753" s="18"/>
      <c r="BMV753" s="18"/>
      <c r="BMW753" s="18"/>
      <c r="BMX753" s="18"/>
      <c r="BMY753" s="18"/>
      <c r="BMZ753" s="18"/>
      <c r="BNA753" s="18"/>
      <c r="BNB753" s="18"/>
      <c r="BNC753" s="18"/>
    </row>
    <row r="754" spans="1683:1719" ht="13.2" x14ac:dyDescent="0.25">
      <c r="BLS754" s="18"/>
      <c r="BLT754" s="18"/>
      <c r="BLU754" s="18"/>
      <c r="BLV754" s="18"/>
      <c r="BLW754" s="18"/>
      <c r="BLX754" s="18"/>
      <c r="BLY754" s="18"/>
      <c r="BLZ754" s="18"/>
      <c r="BMA754" s="18"/>
      <c r="BMB754" s="18"/>
      <c r="BMC754" s="18"/>
      <c r="BMD754" s="18"/>
      <c r="BME754" s="18"/>
      <c r="BMF754" s="21"/>
      <c r="BMG754" s="18"/>
      <c r="BMH754" s="19"/>
      <c r="BMI754" s="18"/>
      <c r="BMJ754" s="18"/>
      <c r="BMK754" s="18"/>
      <c r="BML754" s="18"/>
      <c r="BMM754" s="18"/>
      <c r="BMN754" s="18"/>
      <c r="BMO754" s="18"/>
      <c r="BMP754" s="18"/>
      <c r="BMQ754" s="18"/>
      <c r="BMR754" s="22"/>
      <c r="BMS754" s="18"/>
      <c r="BMT754" s="18"/>
      <c r="BMU754" s="18"/>
      <c r="BMV754" s="18"/>
      <c r="BMW754" s="18"/>
      <c r="BMX754" s="18"/>
      <c r="BMY754" s="18"/>
      <c r="BMZ754" s="18"/>
      <c r="BNA754" s="18"/>
      <c r="BNB754" s="18"/>
      <c r="BNC754" s="18"/>
    </row>
    <row r="755" spans="1683:1719" ht="13.2" x14ac:dyDescent="0.25">
      <c r="BLS755" s="18" t="s">
        <v>162</v>
      </c>
      <c r="BLT755" s="19"/>
      <c r="BLU755" s="18"/>
      <c r="BLV755" s="18"/>
      <c r="BLW755" s="18"/>
      <c r="BLX755" s="18"/>
      <c r="BLY755" s="18"/>
      <c r="BLZ755" s="18"/>
      <c r="BMA755" s="18"/>
      <c r="BMB755" s="18"/>
      <c r="BMC755" s="18"/>
      <c r="BMD755" s="18"/>
      <c r="BME755" s="18"/>
      <c r="BMF755" s="21"/>
      <c r="BMG755" s="18"/>
      <c r="BMH755" s="19"/>
      <c r="BMI755" s="18"/>
      <c r="BMJ755" s="18"/>
      <c r="BMK755" s="18"/>
      <c r="BML755" s="18"/>
      <c r="BMM755" s="18"/>
      <c r="BMN755" s="18"/>
      <c r="BMO755" s="18"/>
      <c r="BMP755" s="18" t="s">
        <v>77</v>
      </c>
      <c r="BMQ755" s="18"/>
      <c r="BMR755" s="22"/>
      <c r="BMS755" s="18"/>
      <c r="BMT755" s="18"/>
      <c r="BMU755" s="18"/>
      <c r="BMV755" s="18"/>
      <c r="BMW755" s="18"/>
      <c r="BMX755" s="18"/>
      <c r="BMY755" s="18"/>
      <c r="BMZ755" s="18"/>
      <c r="BNA755" s="18"/>
      <c r="BNB755" s="18"/>
      <c r="BNC755" s="18"/>
    </row>
    <row r="756" spans="1683:1719" ht="13.2" x14ac:dyDescent="0.25">
      <c r="BLS756" s="18" t="s">
        <v>161</v>
      </c>
      <c r="BLT756" s="19">
        <v>0</v>
      </c>
      <c r="BLU756" s="18" t="s">
        <v>160</v>
      </c>
      <c r="BLV756" s="18"/>
      <c r="BLW756" s="18"/>
      <c r="BLX756" s="18"/>
      <c r="BLY756" s="18"/>
      <c r="BLZ756" s="18"/>
      <c r="BMA756" s="18"/>
      <c r="BMB756" s="18"/>
      <c r="BMC756" s="18"/>
      <c r="BMD756" s="18"/>
      <c r="BME756" s="18"/>
      <c r="BMF756" s="21"/>
      <c r="BMG756" s="18"/>
      <c r="BMH756" s="19"/>
      <c r="BMI756" s="18"/>
      <c r="BMJ756" s="18"/>
      <c r="BMK756" s="18"/>
      <c r="BML756" s="18"/>
      <c r="BMM756" s="18"/>
      <c r="BMN756" s="18"/>
      <c r="BMO756" s="18"/>
      <c r="BMP756" s="18" t="s">
        <v>76</v>
      </c>
      <c r="BMQ756" s="18"/>
      <c r="BMR756" s="22"/>
      <c r="BMS756" s="18"/>
      <c r="BMT756" s="18"/>
      <c r="BMU756" s="18"/>
      <c r="BMV756" s="18"/>
      <c r="BMW756" s="18"/>
      <c r="BMX756" s="18"/>
      <c r="BMY756" s="18"/>
      <c r="BMZ756" s="18"/>
      <c r="BNA756" s="18"/>
      <c r="BNB756" s="18"/>
      <c r="BNC756" s="18"/>
    </row>
    <row r="757" spans="1683:1719" ht="13.2" x14ac:dyDescent="0.25">
      <c r="BLS757" s="18" t="s">
        <v>159</v>
      </c>
      <c r="BLT757" s="19">
        <v>1</v>
      </c>
      <c r="BLU757" s="18" t="s">
        <v>158</v>
      </c>
      <c r="BLV757" s="18"/>
      <c r="BLW757" s="18"/>
      <c r="BLX757" s="18"/>
      <c r="BLY757" s="18"/>
      <c r="BLZ757" s="18"/>
      <c r="BMA757" s="18"/>
      <c r="BMB757" s="18"/>
      <c r="BMC757" s="18"/>
      <c r="BMD757" s="18"/>
      <c r="BME757" s="18"/>
      <c r="BMF757" s="21"/>
      <c r="BMG757" s="18"/>
      <c r="BMH757" s="19"/>
      <c r="BMI757" s="18"/>
      <c r="BMJ757" s="18"/>
      <c r="BMK757" s="18"/>
      <c r="BML757" s="18"/>
      <c r="BMM757" s="18"/>
      <c r="BMN757" s="18"/>
      <c r="BMO757" s="18"/>
      <c r="BMP757" s="18" t="s">
        <v>75</v>
      </c>
      <c r="BMQ757" s="18"/>
      <c r="BMR757" s="22"/>
      <c r="BMS757" s="18"/>
      <c r="BMT757" s="18"/>
      <c r="BMU757" s="18"/>
      <c r="BMV757" s="18"/>
      <c r="BMW757" s="18"/>
      <c r="BMX757" s="18"/>
      <c r="BMY757" s="18"/>
      <c r="BMZ757" s="18"/>
      <c r="BNA757" s="18"/>
      <c r="BNB757" s="18"/>
      <c r="BNC757" s="18"/>
    </row>
    <row r="758" spans="1683:1719" ht="13.2" x14ac:dyDescent="0.25">
      <c r="BLS758" s="18" t="s">
        <v>157</v>
      </c>
      <c r="BLT758" s="19">
        <v>2</v>
      </c>
      <c r="BLU758" s="18" t="s">
        <v>156</v>
      </c>
      <c r="BLV758" s="18"/>
      <c r="BLW758" s="18"/>
      <c r="BLX758" s="18"/>
      <c r="BLY758" s="18"/>
      <c r="BLZ758" s="18"/>
      <c r="BMA758" s="18"/>
      <c r="BMB758" s="18"/>
      <c r="BMC758" s="18"/>
      <c r="BMD758" s="18"/>
      <c r="BME758" s="18"/>
      <c r="BMF758" s="21"/>
      <c r="BMG758" s="18"/>
      <c r="BMH758" s="19"/>
      <c r="BMI758" s="18"/>
      <c r="BMJ758" s="18"/>
      <c r="BMK758" s="18"/>
      <c r="BML758" s="18"/>
      <c r="BMM758" s="18"/>
      <c r="BMN758" s="18"/>
      <c r="BMO758" s="18"/>
      <c r="BMP758" s="18" t="s">
        <v>74</v>
      </c>
      <c r="BMQ758" s="18"/>
      <c r="BMR758" s="18"/>
      <c r="BMS758" s="18"/>
      <c r="BMT758" s="18"/>
      <c r="BMU758" s="18"/>
      <c r="BMV758" s="18"/>
      <c r="BMW758" s="18"/>
      <c r="BMX758" s="18"/>
      <c r="BMY758" s="18"/>
      <c r="BMZ758" s="18"/>
      <c r="BNA758" s="18"/>
      <c r="BNB758" s="18"/>
      <c r="BNC758" s="18"/>
    </row>
    <row r="759" spans="1683:1719" ht="14.4" x14ac:dyDescent="0.25">
      <c r="BLS759" s="18"/>
      <c r="BLT759" s="18"/>
      <c r="BLU759" s="18"/>
      <c r="BLV759" s="18"/>
      <c r="BLW759" s="18"/>
      <c r="BLX759" s="18"/>
      <c r="BLY759" s="18"/>
      <c r="BLZ759" s="18"/>
      <c r="BMA759" s="18"/>
      <c r="BMB759" s="18"/>
      <c r="BMC759" s="18"/>
      <c r="BMD759" s="18"/>
      <c r="BME759" s="18"/>
      <c r="BMF759" s="21"/>
      <c r="BMG759" s="18"/>
      <c r="BMH759" s="19"/>
      <c r="BMI759" s="18"/>
      <c r="BMJ759" s="18"/>
      <c r="BMK759" s="18"/>
      <c r="BML759" s="18"/>
      <c r="BMM759" s="18"/>
      <c r="BMN759" s="18"/>
      <c r="BMO759" s="18"/>
      <c r="BMP759" s="18" t="s">
        <v>73</v>
      </c>
      <c r="BMQ759" s="18"/>
      <c r="BMR759" s="18"/>
      <c r="BMS759" s="18"/>
      <c r="BMT759" s="31"/>
      <c r="BMU759" s="18"/>
      <c r="BMV759" s="18"/>
      <c r="BMW759" s="18"/>
      <c r="BMX759" s="18"/>
      <c r="BMY759" s="18"/>
      <c r="BMZ759" s="18"/>
      <c r="BNA759" s="18"/>
      <c r="BNB759" s="18"/>
      <c r="BNC759" s="18"/>
    </row>
    <row r="760" spans="1683:1719" ht="13.2" x14ac:dyDescent="0.25">
      <c r="BLS760" s="27"/>
      <c r="BLT760" s="27"/>
      <c r="BLU760" s="27"/>
      <c r="BLV760" s="27"/>
      <c r="BLW760" s="27"/>
      <c r="BLX760" s="27"/>
      <c r="BLY760" s="18"/>
      <c r="BLZ760" s="18"/>
      <c r="BMA760" s="18"/>
      <c r="BMB760" s="18"/>
      <c r="BMC760" s="18"/>
      <c r="BMD760" s="18"/>
      <c r="BME760" s="18"/>
      <c r="BMF760" s="21"/>
      <c r="BMG760" s="18"/>
      <c r="BMH760" s="19"/>
      <c r="BMI760" s="18"/>
      <c r="BMJ760" s="18"/>
      <c r="BMK760" s="18"/>
      <c r="BML760" s="18"/>
      <c r="BMM760" s="18"/>
      <c r="BMN760" s="18"/>
      <c r="BMO760" s="18"/>
      <c r="BMP760" s="18" t="s">
        <v>72</v>
      </c>
      <c r="BMQ760" s="18"/>
      <c r="BMR760" s="18"/>
      <c r="BMS760" s="18"/>
      <c r="BMT760" s="22"/>
      <c r="BMU760" s="18"/>
      <c r="BMV760" s="18"/>
      <c r="BMW760" s="23" t="s">
        <v>155</v>
      </c>
      <c r="BMX760" s="469" t="s">
        <v>154</v>
      </c>
      <c r="BMY760" s="469"/>
      <c r="BMZ760" s="469"/>
      <c r="BNA760" s="23" t="s">
        <v>153</v>
      </c>
      <c r="BNB760" s="18"/>
      <c r="BNC760" s="30" t="s">
        <v>152</v>
      </c>
    </row>
    <row r="761" spans="1683:1719" ht="13.2" x14ac:dyDescent="0.25">
      <c r="BLS761" s="27"/>
      <c r="BLT761" s="27"/>
      <c r="BLU761" s="27"/>
      <c r="BLV761" s="27"/>
      <c r="BLW761" s="27"/>
      <c r="BLX761" s="27"/>
      <c r="BLY761" s="18"/>
      <c r="BLZ761" s="18"/>
      <c r="BMA761" s="18"/>
      <c r="BMB761" s="18"/>
      <c r="BMC761" s="18"/>
      <c r="BMD761" s="18"/>
      <c r="BME761" s="18"/>
      <c r="BMF761" s="21"/>
      <c r="BMG761" s="18"/>
      <c r="BMH761" s="19"/>
      <c r="BMI761" s="18"/>
      <c r="BMJ761" s="18"/>
      <c r="BMK761" s="18"/>
      <c r="BML761" s="18"/>
      <c r="BMM761" s="18"/>
      <c r="BMN761" s="18"/>
      <c r="BMO761" s="18"/>
      <c r="BMP761" s="18" t="s">
        <v>71</v>
      </c>
      <c r="BMQ761" s="18"/>
      <c r="BMR761" s="18"/>
      <c r="BMS761" s="18"/>
      <c r="BMT761" s="22"/>
      <c r="BMU761" s="18"/>
      <c r="BMV761" s="18"/>
      <c r="BMW761" s="29" t="s">
        <v>151</v>
      </c>
      <c r="BMX761" s="29" t="s">
        <v>150</v>
      </c>
      <c r="BMY761" s="29" t="s">
        <v>149</v>
      </c>
      <c r="BMZ761" s="29" t="s">
        <v>148</v>
      </c>
      <c r="BNA761" s="29" t="s">
        <v>147</v>
      </c>
      <c r="BNB761" s="18"/>
      <c r="BNC761" s="28" t="s">
        <v>146</v>
      </c>
    </row>
    <row r="762" spans="1683:1719" ht="13.2" x14ac:dyDescent="0.25">
      <c r="BLS762" s="27"/>
      <c r="BLT762" s="27"/>
      <c r="BLU762" s="27"/>
      <c r="BLV762" s="27"/>
      <c r="BLW762" s="27"/>
      <c r="BLX762" s="27"/>
      <c r="BLY762" s="18"/>
      <c r="BLZ762" s="18"/>
      <c r="BMA762" s="18"/>
      <c r="BMB762" s="18"/>
      <c r="BMC762" s="18"/>
      <c r="BMD762" s="18"/>
      <c r="BME762" s="18"/>
      <c r="BMF762" s="21"/>
      <c r="BMG762" s="18"/>
      <c r="BMH762" s="19"/>
      <c r="BMI762" s="18"/>
      <c r="BMJ762" s="18"/>
      <c r="BMK762" s="18"/>
      <c r="BML762" s="18"/>
      <c r="BMM762" s="18"/>
      <c r="BMN762" s="18"/>
      <c r="BMO762" s="18"/>
      <c r="BMP762" s="18" t="s">
        <v>70</v>
      </c>
      <c r="BMQ762" s="18"/>
      <c r="BMR762" s="18"/>
      <c r="BMS762" s="18"/>
      <c r="BMT762" s="22"/>
      <c r="BMU762" s="18"/>
      <c r="BMV762" s="18"/>
      <c r="BMW762" s="27" t="s">
        <v>145</v>
      </c>
      <c r="BMX762" s="27" t="s">
        <v>144</v>
      </c>
      <c r="BMY762" s="27" t="s">
        <v>143</v>
      </c>
      <c r="BMZ762" s="27" t="s">
        <v>52</v>
      </c>
      <c r="BNA762" s="27" t="s">
        <v>142</v>
      </c>
      <c r="BNB762" s="18"/>
      <c r="BNC762" s="25" t="s">
        <v>141</v>
      </c>
    </row>
    <row r="763" spans="1683:1719" ht="13.2" x14ac:dyDescent="0.25">
      <c r="BLS763" s="27"/>
      <c r="BLT763" s="27"/>
      <c r="BLU763" s="27"/>
      <c r="BLV763" s="27"/>
      <c r="BLW763" s="27"/>
      <c r="BLX763" s="27"/>
      <c r="BLY763" s="18"/>
      <c r="BLZ763" s="18"/>
      <c r="BMA763" s="18"/>
      <c r="BMB763" s="18"/>
      <c r="BMC763" s="18"/>
      <c r="BMD763" s="18"/>
      <c r="BME763" s="18"/>
      <c r="BMF763" s="21"/>
      <c r="BMG763" s="18"/>
      <c r="BMH763" s="19"/>
      <c r="BMI763" s="18"/>
      <c r="BMJ763" s="18"/>
      <c r="BMK763" s="18"/>
      <c r="BML763" s="18"/>
      <c r="BMM763" s="18"/>
      <c r="BMN763" s="18"/>
      <c r="BMO763" s="18"/>
      <c r="BMP763" s="18" t="s">
        <v>69</v>
      </c>
      <c r="BMQ763" s="18"/>
      <c r="BMR763" s="18"/>
      <c r="BMS763" s="18"/>
      <c r="BMT763" s="18"/>
      <c r="BMU763" s="18"/>
      <c r="BMV763" s="18"/>
      <c r="BMW763" s="27" t="s">
        <v>140</v>
      </c>
      <c r="BMX763" s="27" t="s">
        <v>139</v>
      </c>
      <c r="BMY763" s="27" t="s">
        <v>138</v>
      </c>
      <c r="BMZ763" s="27" t="s">
        <v>51</v>
      </c>
      <c r="BNA763" s="27" t="s">
        <v>40</v>
      </c>
      <c r="BNB763" s="18"/>
      <c r="BNC763" s="25" t="s">
        <v>137</v>
      </c>
    </row>
    <row r="764" spans="1683:1719" ht="13.2" x14ac:dyDescent="0.25">
      <c r="BLS764" s="27"/>
      <c r="BLT764" s="27"/>
      <c r="BLU764" s="27"/>
      <c r="BLV764" s="27"/>
      <c r="BLW764" s="27"/>
      <c r="BLX764" s="27"/>
      <c r="BLY764" s="18"/>
      <c r="BLZ764" s="18"/>
      <c r="BMA764" s="18"/>
      <c r="BMB764" s="18"/>
      <c r="BMC764" s="18"/>
      <c r="BMD764" s="18"/>
      <c r="BME764" s="18"/>
      <c r="BMF764" s="21"/>
      <c r="BMG764" s="18"/>
      <c r="BMH764" s="19"/>
      <c r="BMI764" s="18"/>
      <c r="BMJ764" s="18"/>
      <c r="BMK764" s="18"/>
      <c r="BML764" s="18"/>
      <c r="BMM764" s="18"/>
      <c r="BMN764" s="18"/>
      <c r="BMO764" s="18"/>
      <c r="BMP764" s="18" t="s">
        <v>68</v>
      </c>
      <c r="BMQ764" s="18"/>
      <c r="BMR764" s="18"/>
      <c r="BMS764" s="18"/>
      <c r="BMT764" s="18"/>
      <c r="BMU764" s="18"/>
      <c r="BMV764" s="18"/>
      <c r="BMW764" s="27" t="s">
        <v>136</v>
      </c>
      <c r="BMX764" s="27" t="s">
        <v>135</v>
      </c>
      <c r="BMY764" s="27" t="s">
        <v>41</v>
      </c>
      <c r="BMZ764" s="27"/>
      <c r="BNA764" s="27" t="s">
        <v>134</v>
      </c>
      <c r="BNB764" s="18"/>
      <c r="BNC764" s="25" t="s">
        <v>133</v>
      </c>
    </row>
    <row r="765" spans="1683:1719" ht="13.2" x14ac:dyDescent="0.25">
      <c r="BLS765" s="27"/>
      <c r="BLT765" s="27"/>
      <c r="BLU765" s="27"/>
      <c r="BLV765" s="27"/>
      <c r="BLW765" s="27"/>
      <c r="BLX765" s="27"/>
      <c r="BLY765" s="18"/>
      <c r="BLZ765" s="18"/>
      <c r="BMA765" s="18"/>
      <c r="BMB765" s="18"/>
      <c r="BMC765" s="18"/>
      <c r="BMD765" s="18"/>
      <c r="BME765" s="18"/>
      <c r="BMF765" s="21"/>
      <c r="BMG765" s="18"/>
      <c r="BMH765" s="19"/>
      <c r="BMI765" s="18"/>
      <c r="BMJ765" s="18"/>
      <c r="BMK765" s="18"/>
      <c r="BML765" s="18"/>
      <c r="BMM765" s="18"/>
      <c r="BMN765" s="18"/>
      <c r="BMO765" s="18"/>
      <c r="BMP765" s="18" t="s">
        <v>0</v>
      </c>
      <c r="BMQ765" s="18"/>
      <c r="BMR765" s="18"/>
      <c r="BMS765" s="18"/>
      <c r="BMT765" s="18"/>
      <c r="BMU765" s="18"/>
      <c r="BMV765" s="18"/>
      <c r="BMW765" s="27" t="s">
        <v>75</v>
      </c>
      <c r="BMX765" s="27"/>
      <c r="BMY765" s="27"/>
      <c r="BMZ765" s="27"/>
      <c r="BNA765" s="27" t="s">
        <v>132</v>
      </c>
      <c r="BNB765" s="18"/>
      <c r="BNC765" s="25" t="s">
        <v>131</v>
      </c>
    </row>
    <row r="766" spans="1683:1719" ht="13.2" x14ac:dyDescent="0.25">
      <c r="BLS766" s="27"/>
      <c r="BLT766" s="27"/>
      <c r="BLU766" s="27"/>
      <c r="BLV766" s="27"/>
      <c r="BLW766" s="27"/>
      <c r="BLX766" s="27"/>
      <c r="BLY766" s="18"/>
      <c r="BLZ766" s="18"/>
      <c r="BMA766" s="18"/>
      <c r="BMB766" s="18"/>
      <c r="BMC766" s="18"/>
      <c r="BMD766" s="18"/>
      <c r="BME766" s="18"/>
      <c r="BMF766" s="21"/>
      <c r="BMG766" s="18"/>
      <c r="BMH766" s="19"/>
      <c r="BMI766" s="18"/>
      <c r="BMJ766" s="18"/>
      <c r="BMK766" s="18"/>
      <c r="BML766" s="18"/>
      <c r="BMM766" s="18"/>
      <c r="BMN766" s="18"/>
      <c r="BMO766" s="18"/>
      <c r="BMP766" s="18"/>
      <c r="BMQ766" s="18"/>
      <c r="BMR766" s="18"/>
      <c r="BMS766" s="18"/>
      <c r="BMT766" s="18"/>
      <c r="BMU766" s="18"/>
      <c r="BMV766" s="18"/>
      <c r="BMW766" s="27" t="s">
        <v>74</v>
      </c>
      <c r="BMX766" s="27"/>
      <c r="BMY766" s="27"/>
      <c r="BMZ766" s="27"/>
      <c r="BNA766" s="27"/>
      <c r="BNB766" s="18"/>
      <c r="BNC766" s="25" t="s">
        <v>130</v>
      </c>
    </row>
    <row r="767" spans="1683:1719" ht="13.2" x14ac:dyDescent="0.25">
      <c r="BLS767" s="27"/>
      <c r="BLT767" s="27"/>
      <c r="BLU767" s="27"/>
      <c r="BLV767" s="27"/>
      <c r="BLW767" s="27"/>
      <c r="BLX767" s="27"/>
      <c r="BLY767" s="18"/>
      <c r="BLZ767" s="18"/>
      <c r="BMA767" s="18"/>
      <c r="BMB767" s="18"/>
      <c r="BMC767" s="18"/>
      <c r="BMD767" s="18"/>
      <c r="BME767" s="18"/>
      <c r="BMF767" s="21"/>
      <c r="BMG767" s="18"/>
      <c r="BMH767" s="19"/>
      <c r="BMI767" s="18"/>
      <c r="BMJ767" s="18"/>
      <c r="BMK767" s="18"/>
      <c r="BML767" s="18"/>
      <c r="BMM767" s="18"/>
      <c r="BMN767" s="18"/>
      <c r="BMO767" s="18"/>
      <c r="BMP767" s="18"/>
      <c r="BMQ767" s="18"/>
      <c r="BMR767" s="18"/>
      <c r="BMS767" s="18"/>
      <c r="BMT767" s="18"/>
      <c r="BMU767" s="18"/>
      <c r="BMV767" s="18"/>
      <c r="BMW767" s="27" t="s">
        <v>129</v>
      </c>
      <c r="BMX767" s="27"/>
      <c r="BMY767" s="27"/>
      <c r="BMZ767" s="27"/>
      <c r="BNA767" s="27"/>
      <c r="BNB767" s="18"/>
      <c r="BNC767" s="25" t="s">
        <v>128</v>
      </c>
    </row>
    <row r="768" spans="1683:1719" ht="13.2" x14ac:dyDescent="0.25">
      <c r="BLS768" s="18"/>
      <c r="BLT768" s="18"/>
      <c r="BLU768" s="18"/>
      <c r="BLV768" s="18"/>
      <c r="BLW768" s="18"/>
      <c r="BLX768" s="18"/>
      <c r="BLY768" s="18"/>
      <c r="BLZ768" s="18"/>
      <c r="BMA768" s="18"/>
      <c r="BMB768" s="18"/>
      <c r="BMC768" s="18"/>
      <c r="BMD768" s="18"/>
      <c r="BME768" s="18"/>
      <c r="BMF768" s="21"/>
      <c r="BMG768" s="18"/>
      <c r="BMH768" s="19"/>
      <c r="BMI768" s="18"/>
      <c r="BMJ768" s="18"/>
      <c r="BMK768" s="18"/>
      <c r="BML768" s="18"/>
      <c r="BMM768" s="18"/>
      <c r="BMN768" s="18"/>
      <c r="BMO768" s="18"/>
      <c r="BMP768" s="18"/>
      <c r="BMQ768" s="18"/>
      <c r="BMR768" s="18"/>
      <c r="BMS768" s="18"/>
      <c r="BMT768" s="18"/>
      <c r="BMU768" s="18"/>
      <c r="BMV768" s="18"/>
      <c r="BMW768" s="27" t="s">
        <v>127</v>
      </c>
      <c r="BMX768" s="27"/>
      <c r="BMY768" s="27"/>
      <c r="BMZ768" s="27"/>
      <c r="BNA768" s="27"/>
      <c r="BNB768" s="18"/>
      <c r="BNC768" s="25" t="s">
        <v>126</v>
      </c>
    </row>
    <row r="769" spans="1713:1719" ht="13.2" x14ac:dyDescent="0.25">
      <c r="BMW769" s="27" t="s">
        <v>125</v>
      </c>
      <c r="BMX769" s="27"/>
      <c r="BMY769" s="27"/>
      <c r="BMZ769" s="27"/>
      <c r="BNA769" s="27"/>
      <c r="BNB769" s="18"/>
      <c r="BNC769" s="25" t="s">
        <v>124</v>
      </c>
    </row>
    <row r="770" spans="1713:1719" ht="13.2" x14ac:dyDescent="0.25">
      <c r="BMW770" s="27" t="s">
        <v>123</v>
      </c>
      <c r="BMX770" s="27"/>
      <c r="BMY770" s="27"/>
      <c r="BMZ770" s="27"/>
      <c r="BNA770" s="27"/>
      <c r="BNB770" s="18"/>
      <c r="BNC770" s="25" t="s">
        <v>122</v>
      </c>
    </row>
    <row r="771" spans="1713:1719" ht="13.2" x14ac:dyDescent="0.25">
      <c r="BMW771" s="18" t="s">
        <v>72</v>
      </c>
      <c r="BMX771" s="18"/>
      <c r="BMY771" s="27"/>
      <c r="BMZ771" s="27"/>
      <c r="BNA771" s="20"/>
      <c r="BNB771" s="18"/>
      <c r="BNC771" s="25" t="s">
        <v>121</v>
      </c>
    </row>
    <row r="772" spans="1713:1719" ht="13.2" x14ac:dyDescent="0.25">
      <c r="BMW772" s="18" t="s">
        <v>71</v>
      </c>
      <c r="BMX772" s="18"/>
      <c r="BMY772" s="27"/>
      <c r="BMZ772" s="27"/>
      <c r="BNA772" s="20"/>
      <c r="BNB772" s="18"/>
      <c r="BNC772" s="25" t="s">
        <v>120</v>
      </c>
    </row>
    <row r="773" spans="1713:1719" ht="13.2" x14ac:dyDescent="0.25">
      <c r="BMW773" s="18" t="s">
        <v>70</v>
      </c>
      <c r="BMX773" s="27"/>
      <c r="BMY773" s="27"/>
      <c r="BMZ773" s="27"/>
      <c r="BNA773" s="20"/>
      <c r="BNB773" s="18"/>
      <c r="BNC773" s="25" t="s">
        <v>119</v>
      </c>
    </row>
    <row r="774" spans="1713:1719" ht="13.2" x14ac:dyDescent="0.25">
      <c r="BMW774" s="18" t="s">
        <v>69</v>
      </c>
      <c r="BMX774" s="27"/>
      <c r="BMY774" s="27"/>
      <c r="BMZ774" s="27"/>
      <c r="BNA774" s="20"/>
      <c r="BNB774" s="18"/>
      <c r="BNC774" s="25" t="s">
        <v>118</v>
      </c>
    </row>
    <row r="775" spans="1713:1719" ht="13.2" x14ac:dyDescent="0.25">
      <c r="BMW775" s="18" t="s">
        <v>68</v>
      </c>
      <c r="BMX775" s="27"/>
      <c r="BMY775" s="27"/>
      <c r="BMZ775" s="27"/>
      <c r="BNA775" s="20"/>
      <c r="BNB775" s="18"/>
      <c r="BNC775" s="25" t="s">
        <v>117</v>
      </c>
    </row>
    <row r="776" spans="1713:1719" ht="13.2" x14ac:dyDescent="0.25">
      <c r="BMW776" s="18" t="s">
        <v>0</v>
      </c>
      <c r="BMX776" s="27"/>
      <c r="BMY776" s="27"/>
      <c r="BMZ776" s="27"/>
      <c r="BNA776" s="20"/>
      <c r="BNB776" s="18"/>
      <c r="BNC776" s="25" t="s">
        <v>116</v>
      </c>
    </row>
    <row r="777" spans="1713:1719" ht="13.2" x14ac:dyDescent="0.25">
      <c r="BMW777" s="18"/>
      <c r="BMX777" s="27"/>
      <c r="BMY777" s="27"/>
      <c r="BMZ777" s="27"/>
      <c r="BNA777" s="27"/>
      <c r="BNB777" s="18"/>
      <c r="BNC777" s="25" t="s">
        <v>115</v>
      </c>
    </row>
    <row r="778" spans="1713:1719" ht="13.2" x14ac:dyDescent="0.25">
      <c r="BMW778" s="18"/>
      <c r="BMX778" s="18"/>
      <c r="BMY778" s="18"/>
      <c r="BMZ778" s="18"/>
      <c r="BNA778" s="18"/>
      <c r="BNB778" s="18"/>
      <c r="BNC778" s="25" t="s">
        <v>114</v>
      </c>
    </row>
    <row r="779" spans="1713:1719" ht="13.2" x14ac:dyDescent="0.25">
      <c r="BMW779" s="18"/>
      <c r="BMX779" s="18"/>
      <c r="BMY779" s="18"/>
      <c r="BMZ779" s="18"/>
      <c r="BNA779" s="18"/>
      <c r="BNB779" s="18"/>
      <c r="BNC779" s="25" t="s">
        <v>113</v>
      </c>
    </row>
    <row r="780" spans="1713:1719" ht="13.2" x14ac:dyDescent="0.25">
      <c r="BMW780" s="18"/>
      <c r="BMX780" s="18"/>
      <c r="BMY780" s="18"/>
      <c r="BMZ780" s="18"/>
      <c r="BNA780" s="18"/>
      <c r="BNB780" s="18"/>
      <c r="BNC780" s="25" t="s">
        <v>112</v>
      </c>
    </row>
    <row r="781" spans="1713:1719" ht="13.2" x14ac:dyDescent="0.25">
      <c r="BMW781" s="18"/>
      <c r="BMX781" s="18"/>
      <c r="BMY781" s="18"/>
      <c r="BMZ781" s="18"/>
      <c r="BNA781" s="18"/>
      <c r="BNB781" s="18"/>
      <c r="BNC781" s="25" t="s">
        <v>111</v>
      </c>
    </row>
    <row r="782" spans="1713:1719" ht="13.2" x14ac:dyDescent="0.25">
      <c r="BMW782" s="18"/>
      <c r="BMX782" s="18"/>
      <c r="BMY782" s="18"/>
      <c r="BMZ782" s="18"/>
      <c r="BNA782" s="18"/>
      <c r="BNB782" s="18"/>
      <c r="BNC782" s="25" t="s">
        <v>110</v>
      </c>
    </row>
    <row r="783" spans="1713:1719" ht="13.2" x14ac:dyDescent="0.25">
      <c r="BMW783" s="18"/>
      <c r="BMX783" s="18"/>
      <c r="BMY783" s="18"/>
      <c r="BMZ783" s="18"/>
      <c r="BNA783" s="18"/>
      <c r="BNB783" s="18"/>
      <c r="BNC783" s="25" t="s">
        <v>109</v>
      </c>
    </row>
    <row r="784" spans="1713:1719" ht="13.2" x14ac:dyDescent="0.25">
      <c r="BMW784" s="18"/>
      <c r="BMX784" s="18"/>
      <c r="BMY784" s="18"/>
      <c r="BMZ784" s="18"/>
      <c r="BNA784" s="18"/>
      <c r="BNB784" s="18"/>
      <c r="BNC784" s="25" t="s">
        <v>108</v>
      </c>
    </row>
    <row r="785" spans="1719:1721" ht="13.2" x14ac:dyDescent="0.25">
      <c r="BNC785" s="25" t="s">
        <v>107</v>
      </c>
      <c r="BND785" s="18"/>
      <c r="BNE785" s="18"/>
    </row>
    <row r="786" spans="1719:1721" ht="13.2" x14ac:dyDescent="0.25">
      <c r="BNC786" s="25" t="s">
        <v>106</v>
      </c>
      <c r="BND786" s="18"/>
      <c r="BNE786" s="18"/>
    </row>
    <row r="787" spans="1719:1721" ht="13.2" x14ac:dyDescent="0.25">
      <c r="BNC787" s="25" t="s">
        <v>105</v>
      </c>
      <c r="BND787" s="18"/>
      <c r="BNE787" s="18"/>
    </row>
    <row r="788" spans="1719:1721" ht="13.2" x14ac:dyDescent="0.25">
      <c r="BNC788" s="25" t="s">
        <v>104</v>
      </c>
      <c r="BND788" s="18"/>
      <c r="BNE788" s="18"/>
    </row>
    <row r="789" spans="1719:1721" ht="13.2" x14ac:dyDescent="0.25">
      <c r="BNC789" s="25" t="s">
        <v>103</v>
      </c>
      <c r="BND789" s="18"/>
      <c r="BNE789" s="18"/>
    </row>
    <row r="790" spans="1719:1721" ht="13.2" x14ac:dyDescent="0.25">
      <c r="BNC790" s="25" t="s">
        <v>102</v>
      </c>
      <c r="BND790" s="18"/>
      <c r="BNE790" s="18"/>
    </row>
    <row r="791" spans="1719:1721" ht="13.2" x14ac:dyDescent="0.25">
      <c r="BNC791" s="26" t="s">
        <v>101</v>
      </c>
      <c r="BND791" s="18"/>
      <c r="BNE791" s="18"/>
    </row>
    <row r="792" spans="1719:1721" ht="13.2" x14ac:dyDescent="0.25">
      <c r="BNC792" s="25" t="s">
        <v>100</v>
      </c>
      <c r="BND792" s="18"/>
      <c r="BNE792" s="18"/>
    </row>
    <row r="793" spans="1719:1721" ht="13.2" x14ac:dyDescent="0.25">
      <c r="BNC793" s="25" t="s">
        <v>99</v>
      </c>
      <c r="BND793" s="18"/>
      <c r="BNE793" s="18"/>
    </row>
    <row r="794" spans="1719:1721" ht="13.2" x14ac:dyDescent="0.25">
      <c r="BNC794" s="25" t="s">
        <v>98</v>
      </c>
      <c r="BND794" s="18"/>
      <c r="BNE794" s="18"/>
    </row>
    <row r="795" spans="1719:1721" ht="13.2" x14ac:dyDescent="0.25">
      <c r="BNC795" s="25" t="s">
        <v>97</v>
      </c>
      <c r="BND795" s="18"/>
      <c r="BNE795" s="18"/>
    </row>
    <row r="796" spans="1719:1721" ht="13.2" x14ac:dyDescent="0.25">
      <c r="BNC796" s="18"/>
      <c r="BND796" s="18"/>
      <c r="BNE796" s="18"/>
    </row>
    <row r="797" spans="1719:1721" ht="13.2" x14ac:dyDescent="0.25">
      <c r="BNC797" s="18"/>
      <c r="BND797" s="18"/>
      <c r="BNE797" s="18"/>
    </row>
    <row r="798" spans="1719:1721" ht="13.2" x14ac:dyDescent="0.25">
      <c r="BNC798" s="18"/>
      <c r="BND798" s="18"/>
      <c r="BNE798" s="18" t="s">
        <v>54</v>
      </c>
    </row>
    <row r="799" spans="1719:1721" ht="13.2" x14ac:dyDescent="0.25">
      <c r="BNC799" s="18"/>
      <c r="BND799" s="18"/>
      <c r="BNE799" s="18" t="s">
        <v>53</v>
      </c>
    </row>
    <row r="801" spans="1723:1728" ht="13.2" x14ac:dyDescent="0.25">
      <c r="BNG801" s="18" t="s">
        <v>66</v>
      </c>
      <c r="BNH801" s="18"/>
      <c r="BNI801" s="18"/>
      <c r="BNJ801" s="18"/>
      <c r="BNK801" s="18"/>
      <c r="BNL801" s="18"/>
    </row>
    <row r="802" spans="1723:1728" ht="13.2" x14ac:dyDescent="0.25">
      <c r="BNG802" s="18" t="s">
        <v>65</v>
      </c>
      <c r="BNH802" s="18"/>
      <c r="BNI802" s="18"/>
      <c r="BNJ802" s="18"/>
      <c r="BNK802" s="18"/>
      <c r="BNL802" s="18"/>
    </row>
    <row r="803" spans="1723:1728" ht="13.2" x14ac:dyDescent="0.25">
      <c r="BNG803" s="18" t="s">
        <v>64</v>
      </c>
      <c r="BNH803" s="18"/>
      <c r="BNI803" s="18"/>
      <c r="BNJ803" s="18"/>
      <c r="BNK803" s="18"/>
      <c r="BNL803" s="18"/>
    </row>
    <row r="804" spans="1723:1728" ht="13.2" x14ac:dyDescent="0.25">
      <c r="BNG804" s="18" t="s">
        <v>63</v>
      </c>
      <c r="BNH804" s="18"/>
      <c r="BNI804" s="18"/>
      <c r="BNJ804" s="18"/>
      <c r="BNK804" s="18"/>
      <c r="BNL804" s="18"/>
    </row>
    <row r="805" spans="1723:1728" ht="13.2" x14ac:dyDescent="0.25">
      <c r="BNG805" s="18"/>
      <c r="BNH805" s="18"/>
      <c r="BNI805" s="18"/>
      <c r="BNJ805" s="18"/>
      <c r="BNK805" s="18"/>
      <c r="BNL805" s="18"/>
    </row>
    <row r="806" spans="1723:1728" ht="13.2" x14ac:dyDescent="0.25">
      <c r="BNG806" s="18"/>
      <c r="BNH806" s="18"/>
      <c r="BNI806" s="18" t="s">
        <v>96</v>
      </c>
      <c r="BNJ806" s="18"/>
      <c r="BNK806" s="18"/>
      <c r="BNL806" s="18"/>
    </row>
    <row r="807" spans="1723:1728" ht="13.2" x14ac:dyDescent="0.25">
      <c r="BNG807" s="18"/>
      <c r="BNH807" s="18"/>
      <c r="BNI807" s="18" t="s">
        <v>95</v>
      </c>
      <c r="BNJ807" s="18"/>
      <c r="BNK807" s="18"/>
      <c r="BNL807" s="18"/>
    </row>
    <row r="808" spans="1723:1728" ht="13.2" x14ac:dyDescent="0.25">
      <c r="BNG808" s="18"/>
      <c r="BNH808" s="18"/>
      <c r="BNI808" s="18" t="s">
        <v>94</v>
      </c>
      <c r="BNJ808" s="18"/>
      <c r="BNK808" s="18"/>
      <c r="BNL808" s="18"/>
    </row>
    <row r="809" spans="1723:1728" ht="13.2" x14ac:dyDescent="0.25">
      <c r="BNG809" s="18"/>
      <c r="BNH809" s="18"/>
      <c r="BNI809" s="18"/>
      <c r="BNJ809" s="18"/>
      <c r="BNK809" s="18"/>
      <c r="BNL809" s="18"/>
    </row>
    <row r="810" spans="1723:1728" ht="13.2" x14ac:dyDescent="0.25">
      <c r="BNG810" s="18"/>
      <c r="BNH810" s="18"/>
      <c r="BNI810" s="18"/>
      <c r="BNJ810" s="18"/>
      <c r="BNK810" s="18"/>
      <c r="BNL810" s="18"/>
    </row>
    <row r="811" spans="1723:1728" ht="13.2" x14ac:dyDescent="0.25">
      <c r="BNG811" s="18"/>
      <c r="BNH811" s="18"/>
      <c r="BNI811" s="18"/>
      <c r="BNJ811" s="18"/>
      <c r="BNK811" s="18"/>
      <c r="BNL811" s="8" t="s">
        <v>93</v>
      </c>
    </row>
    <row r="812" spans="1723:1728" ht="13.2" x14ac:dyDescent="0.25">
      <c r="BNG812" s="18"/>
      <c r="BNH812" s="18"/>
      <c r="BNI812" s="18"/>
      <c r="BNJ812" s="18"/>
      <c r="BNK812" s="18"/>
      <c r="BNL812" s="10" t="s">
        <v>92</v>
      </c>
    </row>
    <row r="813" spans="1723:1728" ht="13.2" x14ac:dyDescent="0.25">
      <c r="BNG813" s="18"/>
      <c r="BNH813" s="18"/>
      <c r="BNI813" s="18"/>
      <c r="BNJ813" s="18"/>
      <c r="BNK813" s="18"/>
      <c r="BNL813" s="10" t="s">
        <v>91</v>
      </c>
    </row>
    <row r="814" spans="1723:1728" ht="13.2" x14ac:dyDescent="0.25">
      <c r="BNG814" s="18"/>
      <c r="BNH814" s="18"/>
      <c r="BNI814" s="18"/>
      <c r="BNJ814" s="18"/>
      <c r="BNK814" s="18"/>
      <c r="BNL814" s="10" t="s">
        <v>90</v>
      </c>
    </row>
    <row r="815" spans="1723:1728" ht="13.2" x14ac:dyDescent="0.25">
      <c r="BNG815" s="18"/>
      <c r="BNH815" s="18"/>
      <c r="BNI815" s="18"/>
      <c r="BNJ815" s="18"/>
      <c r="BNK815" s="18"/>
      <c r="BNL815" s="10" t="s">
        <v>89</v>
      </c>
    </row>
    <row r="816" spans="1723:1728" ht="13.2" x14ac:dyDescent="0.25">
      <c r="BNG816" s="18"/>
      <c r="BNH816" s="18"/>
      <c r="BNI816" s="18"/>
      <c r="BNJ816" s="18"/>
      <c r="BNK816" s="18"/>
      <c r="BNL816" s="10" t="s">
        <v>88</v>
      </c>
    </row>
    <row r="817" spans="1728:1732" ht="13.2" x14ac:dyDescent="0.25">
      <c r="BNL817" s="10" t="s">
        <v>87</v>
      </c>
      <c r="BNM817" s="8"/>
      <c r="BNN817" s="8"/>
      <c r="BNO817" s="8"/>
      <c r="BNP817" s="8"/>
    </row>
    <row r="818" spans="1728:1732" ht="13.2" x14ac:dyDescent="0.25">
      <c r="BNL818" s="10" t="s">
        <v>86</v>
      </c>
      <c r="BNM818" s="8"/>
      <c r="BNN818" s="8"/>
      <c r="BNO818" s="8"/>
      <c r="BNP818" s="8"/>
    </row>
    <row r="819" spans="1728:1732" ht="13.2" x14ac:dyDescent="0.25">
      <c r="BNL819" s="10" t="s">
        <v>85</v>
      </c>
      <c r="BNM819" s="8"/>
      <c r="BNN819" s="8"/>
      <c r="BNO819" s="8"/>
      <c r="BNP819" s="8"/>
    </row>
    <row r="820" spans="1728:1732" ht="13.2" x14ac:dyDescent="0.25">
      <c r="BNL820" s="10" t="s">
        <v>84</v>
      </c>
      <c r="BNM820" s="8"/>
      <c r="BNN820" s="8"/>
      <c r="BNO820" s="8"/>
      <c r="BNP820" s="8"/>
    </row>
    <row r="821" spans="1728:1732" ht="13.2" x14ac:dyDescent="0.25">
      <c r="BNL821" s="10" t="s">
        <v>83</v>
      </c>
      <c r="BNM821" s="8"/>
      <c r="BNN821" s="8"/>
      <c r="BNO821" s="8"/>
      <c r="BNP821" s="8"/>
    </row>
    <row r="822" spans="1728:1732" x14ac:dyDescent="0.2">
      <c r="BNL822" s="8"/>
      <c r="BNM822" s="8"/>
      <c r="BNN822" s="8"/>
      <c r="BNO822" s="8"/>
      <c r="BNP822" s="8"/>
    </row>
    <row r="823" spans="1728:1732" x14ac:dyDescent="0.2">
      <c r="BNL823" s="8"/>
      <c r="BNM823" s="8"/>
      <c r="BNN823" s="8" t="s">
        <v>82</v>
      </c>
      <c r="BNO823" s="8"/>
      <c r="BNP823" s="8"/>
    </row>
    <row r="824" spans="1728:1732" x14ac:dyDescent="0.2">
      <c r="BNL824" s="8"/>
      <c r="BNM824" s="8"/>
      <c r="BNN824" s="8" t="s">
        <v>81</v>
      </c>
      <c r="BNO824" s="8"/>
      <c r="BNP824" s="8"/>
    </row>
    <row r="825" spans="1728:1732" x14ac:dyDescent="0.2">
      <c r="BNL825" s="8"/>
      <c r="BNM825" s="8"/>
      <c r="BNN825" s="8" t="s">
        <v>80</v>
      </c>
      <c r="BNO825" s="8"/>
      <c r="BNP825" s="8"/>
    </row>
    <row r="826" spans="1728:1732" x14ac:dyDescent="0.2">
      <c r="BNL826" s="8"/>
      <c r="BNM826" s="8"/>
      <c r="BNN826" s="8" t="s">
        <v>79</v>
      </c>
      <c r="BNO826" s="8"/>
      <c r="BNP826" s="8"/>
    </row>
    <row r="827" spans="1728:1732" x14ac:dyDescent="0.2">
      <c r="BNL827" s="8"/>
      <c r="BNM827" s="8"/>
      <c r="BNN827" s="8"/>
      <c r="BNO827" s="8"/>
      <c r="BNP827" s="8"/>
    </row>
    <row r="828" spans="1728:1732" x14ac:dyDescent="0.2">
      <c r="BNL828" s="8"/>
      <c r="BNM828" s="8"/>
      <c r="BNN828" s="8" t="s">
        <v>7</v>
      </c>
      <c r="BNO828" s="8"/>
      <c r="BNP828" s="8"/>
    </row>
    <row r="829" spans="1728:1732" ht="13.2" x14ac:dyDescent="0.25">
      <c r="BNL829" s="8"/>
      <c r="BNM829" s="8"/>
      <c r="BNN829" s="8"/>
      <c r="BNO829" s="8"/>
      <c r="BNP829" s="17" t="s">
        <v>78</v>
      </c>
    </row>
    <row r="830" spans="1728:1732" ht="13.2" x14ac:dyDescent="0.25">
      <c r="BNL830" s="8"/>
      <c r="BNM830" s="8"/>
      <c r="BNN830" s="8"/>
      <c r="BNO830" s="8"/>
      <c r="BNP830" s="10" t="s">
        <v>77</v>
      </c>
    </row>
    <row r="831" spans="1728:1732" ht="13.2" x14ac:dyDescent="0.25">
      <c r="BNL831" s="8"/>
      <c r="BNM831" s="8"/>
      <c r="BNN831" s="8"/>
      <c r="BNO831" s="8"/>
      <c r="BNP831" s="10" t="s">
        <v>76</v>
      </c>
    </row>
    <row r="832" spans="1728:1732" ht="13.2" x14ac:dyDescent="0.25">
      <c r="BNL832" s="8"/>
      <c r="BNM832" s="8"/>
      <c r="BNN832" s="8"/>
      <c r="BNO832" s="8"/>
      <c r="BNP832" s="10" t="s">
        <v>75</v>
      </c>
    </row>
    <row r="833" spans="1732:1736" ht="13.2" x14ac:dyDescent="0.25">
      <c r="BNP833" s="10" t="s">
        <v>74</v>
      </c>
      <c r="BNQ833" s="8"/>
      <c r="BNR833" s="8"/>
      <c r="BNS833" s="8"/>
      <c r="BNT833" s="8"/>
    </row>
    <row r="834" spans="1732:1736" ht="13.2" x14ac:dyDescent="0.25">
      <c r="BNP834" s="10" t="s">
        <v>73</v>
      </c>
      <c r="BNQ834" s="8"/>
      <c r="BNR834" s="8"/>
      <c r="BNS834" s="8"/>
      <c r="BNT834" s="8"/>
    </row>
    <row r="835" spans="1732:1736" ht="13.2" x14ac:dyDescent="0.25">
      <c r="BNP835" s="10" t="s">
        <v>72</v>
      </c>
      <c r="BNQ835" s="8"/>
      <c r="BNR835" s="8"/>
      <c r="BNS835" s="8"/>
      <c r="BNT835" s="8"/>
    </row>
    <row r="836" spans="1732:1736" ht="13.2" x14ac:dyDescent="0.25">
      <c r="BNP836" s="10" t="s">
        <v>71</v>
      </c>
      <c r="BNQ836" s="8"/>
      <c r="BNR836" s="8"/>
      <c r="BNS836" s="8"/>
      <c r="BNT836" s="8"/>
    </row>
    <row r="837" spans="1732:1736" ht="13.2" x14ac:dyDescent="0.25">
      <c r="BNP837" s="10" t="s">
        <v>70</v>
      </c>
      <c r="BNQ837" s="8"/>
      <c r="BNR837" s="8"/>
      <c r="BNS837" s="8"/>
      <c r="BNT837" s="8"/>
    </row>
    <row r="838" spans="1732:1736" ht="13.2" x14ac:dyDescent="0.25">
      <c r="BNP838" s="10" t="s">
        <v>69</v>
      </c>
      <c r="BNQ838" s="8"/>
      <c r="BNR838" s="8"/>
      <c r="BNS838" s="8"/>
      <c r="BNT838" s="8"/>
    </row>
    <row r="839" spans="1732:1736" ht="13.2" x14ac:dyDescent="0.25">
      <c r="BNP839" s="10" t="s">
        <v>68</v>
      </c>
      <c r="BNQ839" s="8"/>
      <c r="BNR839" s="8"/>
      <c r="BNS839" s="8"/>
      <c r="BNT839" s="8"/>
    </row>
    <row r="840" spans="1732:1736" ht="13.2" x14ac:dyDescent="0.25">
      <c r="BNP840" s="10" t="s">
        <v>0</v>
      </c>
      <c r="BNQ840" s="8"/>
      <c r="BNR840" s="8" t="s">
        <v>67</v>
      </c>
      <c r="BNS840" s="8"/>
      <c r="BNT840" s="8"/>
    </row>
    <row r="841" spans="1732:1736" ht="13.2" x14ac:dyDescent="0.25">
      <c r="BNP841" s="8"/>
      <c r="BNQ841" s="8"/>
      <c r="BNR841" s="10" t="s">
        <v>66</v>
      </c>
      <c r="BNS841" s="8"/>
      <c r="BNT841" s="8"/>
    </row>
    <row r="842" spans="1732:1736" ht="13.2" x14ac:dyDescent="0.25">
      <c r="BNP842" s="8"/>
      <c r="BNQ842" s="8"/>
      <c r="BNR842" s="10" t="s">
        <v>65</v>
      </c>
      <c r="BNS842" s="8"/>
      <c r="BNT842" s="8"/>
    </row>
    <row r="843" spans="1732:1736" ht="13.2" x14ac:dyDescent="0.25">
      <c r="BNP843" s="8"/>
      <c r="BNQ843" s="8"/>
      <c r="BNR843" s="10" t="s">
        <v>64</v>
      </c>
      <c r="BNS843" s="8"/>
      <c r="BNT843" s="8"/>
    </row>
    <row r="844" spans="1732:1736" ht="13.2" x14ac:dyDescent="0.25">
      <c r="BNP844" s="8"/>
      <c r="BNQ844" s="8"/>
      <c r="BNR844" s="10" t="s">
        <v>63</v>
      </c>
      <c r="BNS844" s="8"/>
      <c r="BNT844" s="8"/>
    </row>
    <row r="845" spans="1732:1736" x14ac:dyDescent="0.2">
      <c r="BNP845" s="8"/>
      <c r="BNQ845" s="8"/>
      <c r="BNR845" s="8"/>
      <c r="BNS845" s="8"/>
      <c r="BNT845" s="8"/>
    </row>
    <row r="846" spans="1732:1736" x14ac:dyDescent="0.2">
      <c r="BNP846" s="8"/>
      <c r="BNQ846" s="8"/>
      <c r="BNR846" s="8"/>
      <c r="BNS846" s="8"/>
      <c r="BNT846" s="8" t="s">
        <v>62</v>
      </c>
    </row>
    <row r="847" spans="1732:1736" ht="66" x14ac:dyDescent="0.2">
      <c r="BNP847" s="8"/>
      <c r="BNQ847" s="8"/>
      <c r="BNR847" s="8"/>
      <c r="BNS847" s="8"/>
      <c r="BNT847" s="197" t="s">
        <v>61</v>
      </c>
    </row>
    <row r="848" spans="1732:1736" ht="13.2" x14ac:dyDescent="0.2">
      <c r="BNP848" s="8"/>
      <c r="BNQ848" s="8"/>
      <c r="BNR848" s="8"/>
      <c r="BNS848" s="8"/>
      <c r="BNT848" s="198" t="s">
        <v>60</v>
      </c>
    </row>
    <row r="849" spans="1736:1739" ht="13.2" x14ac:dyDescent="0.2">
      <c r="BNT849" s="198" t="s">
        <v>59</v>
      </c>
      <c r="BNU849" s="8"/>
      <c r="BNV849" s="8"/>
      <c r="BNW849" s="8"/>
    </row>
    <row r="850" spans="1736:1739" ht="13.2" x14ac:dyDescent="0.2">
      <c r="BNT850" s="198" t="s">
        <v>58</v>
      </c>
      <c r="BNU850" s="8"/>
      <c r="BNV850" s="8"/>
      <c r="BNW850" s="8"/>
    </row>
    <row r="851" spans="1736:1739" ht="13.2" x14ac:dyDescent="0.2">
      <c r="BNT851" s="198" t="s">
        <v>57</v>
      </c>
      <c r="BNU851" s="8"/>
      <c r="BNV851" s="8"/>
      <c r="BNW851" s="8"/>
    </row>
    <row r="852" spans="1736:1739" ht="66" x14ac:dyDescent="0.2">
      <c r="BNT852" s="197" t="s">
        <v>56</v>
      </c>
      <c r="BNU852" s="8"/>
      <c r="BNV852" s="8"/>
      <c r="BNW852" s="8"/>
    </row>
    <row r="853" spans="1736:1739" ht="13.2" x14ac:dyDescent="0.2">
      <c r="BNT853" s="198" t="s">
        <v>55</v>
      </c>
      <c r="BNU853" s="8"/>
      <c r="BNV853" s="8"/>
      <c r="BNW853" s="8"/>
    </row>
    <row r="854" spans="1736:1739" ht="13.2" x14ac:dyDescent="0.2">
      <c r="BNT854" s="197" t="s">
        <v>0</v>
      </c>
      <c r="BNU854" s="8"/>
      <c r="BNV854" s="8"/>
      <c r="BNW854" s="8"/>
    </row>
    <row r="855" spans="1736:1739" ht="13.2" x14ac:dyDescent="0.2">
      <c r="BNT855" s="198" t="s">
        <v>7</v>
      </c>
      <c r="BNU855" s="8"/>
      <c r="BNV855" s="8"/>
      <c r="BNW855" s="8"/>
    </row>
    <row r="856" spans="1736:1739" ht="13.2" x14ac:dyDescent="0.2">
      <c r="BNT856" s="198"/>
      <c r="BNU856" s="8"/>
      <c r="BNV856" s="8"/>
      <c r="BNW856" s="8"/>
    </row>
    <row r="857" spans="1736:1739" ht="13.2" x14ac:dyDescent="0.25">
      <c r="BNT857" s="8"/>
      <c r="BNU857" s="8"/>
      <c r="BNV857" s="10" t="s">
        <v>54</v>
      </c>
      <c r="BNW857" s="10"/>
    </row>
    <row r="858" spans="1736:1739" ht="13.2" x14ac:dyDescent="0.25">
      <c r="BNT858" s="8"/>
      <c r="BNU858" s="8"/>
      <c r="BNV858" s="10" t="s">
        <v>53</v>
      </c>
      <c r="BNW858" s="10"/>
    </row>
    <row r="859" spans="1736:1739" ht="13.2" x14ac:dyDescent="0.25">
      <c r="BNT859" s="8"/>
      <c r="BNU859" s="8"/>
      <c r="BNV859" s="10"/>
      <c r="BNW859" s="10"/>
    </row>
    <row r="860" spans="1736:1739" ht="13.2" x14ac:dyDescent="0.25">
      <c r="BNT860" s="8"/>
      <c r="BNU860" s="8"/>
      <c r="BNV860" s="10"/>
      <c r="BNW860" s="10" t="s">
        <v>52</v>
      </c>
    </row>
    <row r="861" spans="1736:1739" ht="13.2" x14ac:dyDescent="0.25">
      <c r="BNT861" s="8"/>
      <c r="BNU861" s="8"/>
      <c r="BNV861" s="10"/>
      <c r="BNW861" s="10" t="s">
        <v>51</v>
      </c>
    </row>
    <row r="867" spans="1741:1744" ht="13.2" x14ac:dyDescent="0.25">
      <c r="BNY867" s="10" t="s">
        <v>50</v>
      </c>
      <c r="BNZ867" s="10"/>
      <c r="BOA867" s="10"/>
      <c r="BOB867" s="10"/>
    </row>
    <row r="868" spans="1741:1744" ht="13.2" x14ac:dyDescent="0.25">
      <c r="BNY868" s="10" t="s">
        <v>49</v>
      </c>
      <c r="BNZ868" s="10"/>
      <c r="BOA868" s="10"/>
      <c r="BOB868" s="10"/>
    </row>
    <row r="869" spans="1741:1744" ht="13.2" x14ac:dyDescent="0.25">
      <c r="BNY869" s="10" t="s">
        <v>48</v>
      </c>
      <c r="BNZ869" s="10"/>
      <c r="BOA869" s="10"/>
      <c r="BOB869" s="10"/>
    </row>
    <row r="870" spans="1741:1744" ht="13.2" x14ac:dyDescent="0.25">
      <c r="BNY870" s="10"/>
      <c r="BNZ870" s="10"/>
      <c r="BOA870" s="10"/>
      <c r="BOB870" s="10"/>
    </row>
    <row r="871" spans="1741:1744" ht="13.2" x14ac:dyDescent="0.25">
      <c r="BNY871" s="10"/>
      <c r="BNZ871" s="10"/>
      <c r="BOA871" s="10"/>
      <c r="BOB871" s="10"/>
    </row>
    <row r="872" spans="1741:1744" ht="13.2" x14ac:dyDescent="0.25">
      <c r="BNY872" s="10"/>
      <c r="BNZ872" s="10"/>
      <c r="BOA872" s="10"/>
      <c r="BOB872" s="10"/>
    </row>
    <row r="873" spans="1741:1744" ht="13.2" x14ac:dyDescent="0.25">
      <c r="BNY873" s="10"/>
      <c r="BNZ873" s="10" t="s">
        <v>47</v>
      </c>
      <c r="BOA873" s="10"/>
      <c r="BOB873" s="10"/>
    </row>
    <row r="874" spans="1741:1744" ht="13.2" x14ac:dyDescent="0.25">
      <c r="BNY874" s="10"/>
      <c r="BNZ874" s="10" t="s">
        <v>46</v>
      </c>
      <c r="BOA874" s="10"/>
      <c r="BOB874" s="10"/>
    </row>
    <row r="875" spans="1741:1744" ht="13.2" x14ac:dyDescent="0.25">
      <c r="BNY875" s="10"/>
      <c r="BNZ875" s="10" t="s">
        <v>45</v>
      </c>
      <c r="BOA875" s="10"/>
      <c r="BOB875" s="10"/>
    </row>
    <row r="876" spans="1741:1744" ht="13.2" x14ac:dyDescent="0.25">
      <c r="BNY876" s="10"/>
      <c r="BNZ876" s="10"/>
      <c r="BOA876" s="10"/>
      <c r="BOB876" s="10"/>
    </row>
    <row r="877" spans="1741:1744" ht="13.2" x14ac:dyDescent="0.25">
      <c r="BNY877" s="10"/>
      <c r="BNZ877" s="10"/>
      <c r="BOA877" s="10"/>
      <c r="BOB877" s="10"/>
    </row>
    <row r="878" spans="1741:1744" ht="13.2" x14ac:dyDescent="0.25">
      <c r="BNY878" s="10"/>
      <c r="BNZ878" s="10"/>
      <c r="BOA878" s="10"/>
      <c r="BOB878" s="10"/>
    </row>
    <row r="879" spans="1741:1744" ht="13.2" x14ac:dyDescent="0.25">
      <c r="BNY879" s="10"/>
      <c r="BNZ879" s="10"/>
      <c r="BOA879" s="10"/>
      <c r="BOB879" s="10" t="s">
        <v>44</v>
      </c>
    </row>
    <row r="880" spans="1741:1744" ht="13.2" x14ac:dyDescent="0.25">
      <c r="BNY880" s="10"/>
      <c r="BNZ880" s="10"/>
      <c r="BOA880" s="10"/>
      <c r="BOB880" s="10" t="s">
        <v>43</v>
      </c>
    </row>
    <row r="881" spans="1744:1759" ht="13.2" x14ac:dyDescent="0.25">
      <c r="BOB881" s="10" t="s">
        <v>42</v>
      </c>
      <c r="BOC881" s="10"/>
      <c r="BOD881" s="10"/>
      <c r="BOE881" s="10"/>
      <c r="BOF881" s="8"/>
      <c r="BOG881" s="8"/>
      <c r="BOH881" s="8"/>
      <c r="BOI881" s="8"/>
      <c r="BOJ881" s="8"/>
      <c r="BOK881" s="8"/>
      <c r="BOL881" s="8"/>
      <c r="BOM881" s="8"/>
      <c r="BON881" s="8"/>
      <c r="BOO881" s="8"/>
      <c r="BOP881" s="8"/>
      <c r="BOQ881" s="8"/>
    </row>
    <row r="882" spans="1744:1759" ht="13.2" x14ac:dyDescent="0.25">
      <c r="BOB882" s="10"/>
      <c r="BOC882" s="10"/>
      <c r="BOD882" s="10"/>
      <c r="BOE882" s="10"/>
      <c r="BOF882" s="8"/>
      <c r="BOG882" s="8"/>
      <c r="BOH882" s="8"/>
      <c r="BOI882" s="8"/>
      <c r="BOJ882" s="8"/>
      <c r="BOK882" s="8"/>
      <c r="BOL882" s="8"/>
      <c r="BOM882" s="8"/>
      <c r="BON882" s="8"/>
      <c r="BOO882" s="8"/>
      <c r="BOP882" s="8"/>
      <c r="BOQ882" s="8"/>
    </row>
    <row r="883" spans="1744:1759" ht="13.2" x14ac:dyDescent="0.25">
      <c r="BOB883" s="10"/>
      <c r="BOC883" s="10" t="s">
        <v>41</v>
      </c>
      <c r="BOD883" s="10"/>
      <c r="BOE883" s="10"/>
      <c r="BOF883" s="8"/>
      <c r="BOG883" s="8"/>
      <c r="BOH883" s="8"/>
      <c r="BOI883" s="8"/>
      <c r="BOJ883" s="8"/>
      <c r="BOK883" s="8"/>
      <c r="BOL883" s="8"/>
      <c r="BOM883" s="8"/>
      <c r="BON883" s="8"/>
      <c r="BOO883" s="8"/>
      <c r="BOP883" s="8"/>
      <c r="BOQ883" s="8"/>
    </row>
    <row r="884" spans="1744:1759" ht="13.2" x14ac:dyDescent="0.25">
      <c r="BOB884" s="10"/>
      <c r="BOC884" s="10" t="s">
        <v>40</v>
      </c>
      <c r="BOD884" s="10"/>
      <c r="BOE884" s="10"/>
      <c r="BOF884" s="8"/>
      <c r="BOG884" s="8"/>
      <c r="BOH884" s="8"/>
      <c r="BOI884" s="8"/>
      <c r="BOJ884" s="8"/>
      <c r="BOK884" s="8"/>
      <c r="BOL884" s="8"/>
      <c r="BOM884" s="8"/>
      <c r="BON884" s="8"/>
      <c r="BOO884" s="8"/>
      <c r="BOP884" s="8"/>
      <c r="BOQ884" s="8"/>
    </row>
    <row r="885" spans="1744:1759" ht="13.2" x14ac:dyDescent="0.25">
      <c r="BOB885" s="10"/>
      <c r="BOC885" s="10" t="s">
        <v>39</v>
      </c>
      <c r="BOD885" s="10"/>
      <c r="BOE885" s="10"/>
      <c r="BOF885" s="8"/>
      <c r="BOG885" s="8"/>
      <c r="BOH885" s="8"/>
      <c r="BOI885" s="8"/>
      <c r="BOJ885" s="8"/>
      <c r="BOK885" s="8"/>
      <c r="BOL885" s="8"/>
      <c r="BOM885" s="8"/>
      <c r="BON885" s="8"/>
      <c r="BOO885" s="8"/>
      <c r="BOP885" s="8"/>
      <c r="BOQ885" s="8"/>
    </row>
    <row r="886" spans="1744:1759" ht="13.2" x14ac:dyDescent="0.25">
      <c r="BOB886" s="10"/>
      <c r="BOC886" s="10"/>
      <c r="BOD886" s="10"/>
      <c r="BOE886" s="10"/>
      <c r="BOF886" s="8"/>
      <c r="BOG886" s="8"/>
      <c r="BOH886" s="8"/>
      <c r="BOI886" s="8"/>
      <c r="BOJ886" s="8"/>
      <c r="BOK886" s="8"/>
      <c r="BOL886" s="8"/>
      <c r="BOM886" s="8"/>
      <c r="BON886" s="8"/>
      <c r="BOO886" s="8"/>
      <c r="BOP886" s="8"/>
      <c r="BOQ886" s="8"/>
    </row>
    <row r="887" spans="1744:1759" ht="13.2" x14ac:dyDescent="0.25">
      <c r="BOB887" s="10"/>
      <c r="BOC887" s="10"/>
      <c r="BOD887" s="10" t="s">
        <v>38</v>
      </c>
      <c r="BOE887" s="10"/>
      <c r="BOF887" s="8"/>
      <c r="BOG887" s="8"/>
      <c r="BOH887" s="8"/>
      <c r="BOI887" s="8"/>
      <c r="BOJ887" s="8"/>
      <c r="BOK887" s="8"/>
      <c r="BOL887" s="8"/>
      <c r="BOM887" s="8"/>
      <c r="BON887" s="8"/>
      <c r="BOO887" s="8"/>
      <c r="BOP887" s="8"/>
      <c r="BOQ887" s="8"/>
    </row>
    <row r="888" spans="1744:1759" ht="13.2" x14ac:dyDescent="0.25">
      <c r="BOB888" s="10"/>
      <c r="BOC888" s="10"/>
      <c r="BOD888" s="10" t="s">
        <v>37</v>
      </c>
      <c r="BOE888" s="10"/>
      <c r="BOF888" s="8"/>
      <c r="BOG888" s="8"/>
      <c r="BOH888" s="8"/>
      <c r="BOI888" s="8"/>
      <c r="BOJ888" s="8"/>
      <c r="BOK888" s="8"/>
      <c r="BOL888" s="8"/>
      <c r="BOM888" s="8"/>
      <c r="BON888" s="8"/>
      <c r="BOO888" s="8"/>
      <c r="BOP888" s="8"/>
      <c r="BOQ888" s="8"/>
    </row>
    <row r="889" spans="1744:1759" ht="13.2" x14ac:dyDescent="0.25">
      <c r="BOB889" s="10"/>
      <c r="BOC889" s="10"/>
      <c r="BOD889" s="10" t="s">
        <v>36</v>
      </c>
      <c r="BOE889" s="10"/>
      <c r="BOF889" s="8"/>
      <c r="BOG889" s="8"/>
      <c r="BOH889" s="8"/>
      <c r="BOI889" s="8"/>
      <c r="BOJ889" s="8"/>
      <c r="BOK889" s="8"/>
      <c r="BOL889" s="8"/>
      <c r="BOM889" s="8"/>
      <c r="BON889" s="8"/>
      <c r="BOO889" s="8"/>
      <c r="BOP889" s="8"/>
      <c r="BOQ889" s="8"/>
    </row>
    <row r="890" spans="1744:1759" ht="13.2" x14ac:dyDescent="0.25">
      <c r="BOB890" s="10"/>
      <c r="BOC890" s="10"/>
      <c r="BOD890" s="10"/>
      <c r="BOE890" s="10"/>
      <c r="BOF890" s="8"/>
      <c r="BOG890" s="8"/>
      <c r="BOH890" s="8"/>
      <c r="BOI890" s="8"/>
      <c r="BOJ890" s="8"/>
      <c r="BOK890" s="8"/>
      <c r="BOL890" s="8"/>
      <c r="BOM890" s="8"/>
      <c r="BON890" s="8"/>
      <c r="BOO890" s="8"/>
      <c r="BOP890" s="8"/>
      <c r="BOQ890" s="8"/>
    </row>
    <row r="891" spans="1744:1759" ht="13.2" x14ac:dyDescent="0.25">
      <c r="BOB891" s="10"/>
      <c r="BOC891" s="10"/>
      <c r="BOD891" s="10"/>
      <c r="BOE891" s="11" t="s">
        <v>35</v>
      </c>
      <c r="BOF891" s="8"/>
      <c r="BOG891" s="8"/>
      <c r="BOH891" s="8"/>
      <c r="BOI891" s="8"/>
      <c r="BOJ891" s="8"/>
      <c r="BOK891" s="8"/>
      <c r="BOL891" s="8"/>
      <c r="BOM891" s="8"/>
      <c r="BON891" s="8"/>
      <c r="BOO891" s="8"/>
      <c r="BOP891" s="8"/>
      <c r="BOQ891" s="8"/>
    </row>
    <row r="892" spans="1744:1759" ht="13.2" x14ac:dyDescent="0.25">
      <c r="BOB892" s="10"/>
      <c r="BOC892" s="10"/>
      <c r="BOD892" s="10"/>
      <c r="BOE892" s="11" t="s">
        <v>34</v>
      </c>
      <c r="BOF892" s="8"/>
      <c r="BOG892" s="8"/>
      <c r="BOH892" s="8"/>
      <c r="BOI892" s="8"/>
      <c r="BOJ892" s="8"/>
      <c r="BOK892" s="8"/>
      <c r="BOL892" s="8"/>
      <c r="BOM892" s="8"/>
      <c r="BON892" s="8"/>
      <c r="BOO892" s="8"/>
      <c r="BOP892" s="8"/>
      <c r="BOQ892" s="8"/>
    </row>
    <row r="893" spans="1744:1759" ht="13.2" x14ac:dyDescent="0.25">
      <c r="BOB893" s="10"/>
      <c r="BOC893" s="10"/>
      <c r="BOD893" s="10"/>
      <c r="BOE893" s="11"/>
      <c r="BOF893" s="8"/>
      <c r="BOG893" s="8"/>
      <c r="BOH893" s="8"/>
      <c r="BOI893" s="8"/>
      <c r="BOJ893" s="8"/>
      <c r="BOK893" s="8"/>
      <c r="BOL893" s="8"/>
      <c r="BOM893" s="8"/>
      <c r="BON893" s="8"/>
      <c r="BOO893" s="8"/>
      <c r="BOP893" s="8"/>
      <c r="BOQ893" s="8"/>
    </row>
    <row r="894" spans="1744:1759" x14ac:dyDescent="0.2">
      <c r="BOB894" s="8"/>
      <c r="BOC894" s="8"/>
      <c r="BOD894" s="8"/>
      <c r="BOE894" s="8"/>
      <c r="BOF894" s="8"/>
      <c r="BOG894" s="8"/>
      <c r="BOH894" s="8"/>
      <c r="BOI894" s="8"/>
      <c r="BOJ894" s="8"/>
      <c r="BOK894" s="8"/>
      <c r="BOL894" s="8"/>
      <c r="BOM894" s="8"/>
      <c r="BON894" s="8"/>
      <c r="BOO894" s="8"/>
      <c r="BOP894" s="8"/>
      <c r="BOQ894" s="8"/>
    </row>
    <row r="895" spans="1744:1759" x14ac:dyDescent="0.2">
      <c r="BOB895" s="8"/>
      <c r="BOC895" s="8"/>
      <c r="BOD895" s="8"/>
      <c r="BOE895" s="8"/>
      <c r="BOF895" s="8"/>
      <c r="BOG895" s="8"/>
      <c r="BOH895" s="8"/>
      <c r="BOI895" s="8"/>
      <c r="BOJ895" s="8"/>
      <c r="BOK895" s="8"/>
      <c r="BOL895" s="8"/>
      <c r="BOM895" s="8"/>
      <c r="BON895" s="8"/>
      <c r="BOO895" s="8"/>
      <c r="BOP895" s="8"/>
      <c r="BOQ895" s="8"/>
    </row>
    <row r="896" spans="1744:1759" ht="13.2" x14ac:dyDescent="0.25">
      <c r="BOB896" s="8"/>
      <c r="BOC896" s="8"/>
      <c r="BOD896" s="8"/>
      <c r="BOE896" s="8"/>
      <c r="BOF896" s="8"/>
      <c r="BOG896" s="10"/>
      <c r="BOH896" s="10"/>
      <c r="BOI896" s="10"/>
      <c r="BOJ896" s="10"/>
      <c r="BOK896" s="10"/>
      <c r="BOL896" s="10"/>
      <c r="BOM896" s="10"/>
      <c r="BON896" s="10"/>
      <c r="BOO896" s="470" t="s">
        <v>33</v>
      </c>
      <c r="BOP896" s="470"/>
      <c r="BOQ896" s="470"/>
    </row>
    <row r="897" spans="1749:1761" ht="13.2" x14ac:dyDescent="0.25">
      <c r="BOG897" s="10"/>
      <c r="BOH897" s="10"/>
      <c r="BOI897" s="10"/>
      <c r="BOJ897" s="10"/>
      <c r="BOK897" s="10"/>
      <c r="BOL897" s="10"/>
      <c r="BOM897" s="9">
        <v>1</v>
      </c>
      <c r="BON897" s="9">
        <v>2</v>
      </c>
      <c r="BOO897" s="9">
        <v>3</v>
      </c>
      <c r="BOP897" s="13">
        <v>4</v>
      </c>
      <c r="BOQ897" s="13">
        <v>5</v>
      </c>
      <c r="BOR897" s="8"/>
      <c r="BOS897" s="8"/>
    </row>
    <row r="898" spans="1749:1761" ht="13.2" x14ac:dyDescent="0.25">
      <c r="BOG898" s="10"/>
      <c r="BOH898" s="10"/>
      <c r="BOI898" s="10"/>
      <c r="BOJ898" s="10"/>
      <c r="BOK898" s="10"/>
      <c r="BOL898" s="10"/>
      <c r="BOM898" s="11" t="s">
        <v>32</v>
      </c>
      <c r="BON898" s="11" t="s">
        <v>31</v>
      </c>
      <c r="BOO898" s="11" t="s">
        <v>30</v>
      </c>
      <c r="BOP898" s="11" t="s">
        <v>29</v>
      </c>
      <c r="BOQ898" s="11" t="s">
        <v>28</v>
      </c>
      <c r="BOR898" s="8"/>
      <c r="BOS898" s="8"/>
    </row>
    <row r="899" spans="1749:1761" ht="13.2" x14ac:dyDescent="0.25">
      <c r="BOG899" s="10"/>
      <c r="BOH899" s="10"/>
      <c r="BOI899" s="10"/>
      <c r="BOJ899" s="10"/>
      <c r="BOK899" s="10"/>
      <c r="BOL899" s="10"/>
      <c r="BOM899" s="199">
        <v>0.2</v>
      </c>
      <c r="BON899" s="199">
        <v>0.4</v>
      </c>
      <c r="BOO899" s="199">
        <v>0.6</v>
      </c>
      <c r="BOP899" s="199">
        <v>0.8</v>
      </c>
      <c r="BOQ899" s="199">
        <v>1</v>
      </c>
      <c r="BOR899" s="8"/>
      <c r="BOS899" s="8"/>
    </row>
    <row r="900" spans="1749:1761" ht="13.2" x14ac:dyDescent="0.25">
      <c r="BOG900" s="10"/>
      <c r="BOH900" s="10"/>
      <c r="BOI900" s="10"/>
      <c r="BOJ900" s="10"/>
      <c r="BOK900" s="10"/>
      <c r="BOL900" s="10"/>
      <c r="BOM900" s="9"/>
      <c r="BON900" s="9"/>
      <c r="BOO900" s="9"/>
      <c r="BOP900" s="13"/>
      <c r="BOQ900" s="13"/>
      <c r="BOR900" s="8"/>
      <c r="BOS900" s="8"/>
    </row>
    <row r="901" spans="1749:1761" ht="13.2" x14ac:dyDescent="0.25">
      <c r="BOG901" s="464" t="s">
        <v>27</v>
      </c>
      <c r="BOH901" s="12">
        <v>5</v>
      </c>
      <c r="BOI901" s="11" t="s">
        <v>26</v>
      </c>
      <c r="BOJ901" s="199">
        <v>1</v>
      </c>
      <c r="BOK901" s="10" t="s">
        <v>25</v>
      </c>
      <c r="BOL901" s="200">
        <v>1</v>
      </c>
      <c r="BOM901" s="9" t="s">
        <v>14</v>
      </c>
      <c r="BON901" s="9" t="s">
        <v>14</v>
      </c>
      <c r="BOO901" s="9" t="s">
        <v>14</v>
      </c>
      <c r="BOP901" s="9" t="s">
        <v>14</v>
      </c>
      <c r="BOQ901" s="9" t="s">
        <v>13</v>
      </c>
      <c r="BOR901" s="8"/>
      <c r="BOS901" s="8"/>
    </row>
    <row r="902" spans="1749:1761" ht="13.2" x14ac:dyDescent="0.25">
      <c r="BOG902" s="464"/>
      <c r="BOH902" s="12">
        <v>4</v>
      </c>
      <c r="BOI902" s="11" t="s">
        <v>24</v>
      </c>
      <c r="BOJ902" s="199">
        <v>0.8</v>
      </c>
      <c r="BOK902" s="10" t="s">
        <v>23</v>
      </c>
      <c r="BOL902" s="200">
        <v>0.8</v>
      </c>
      <c r="BOM902" s="9" t="s">
        <v>15</v>
      </c>
      <c r="BON902" s="9" t="s">
        <v>15</v>
      </c>
      <c r="BOO902" s="9" t="s">
        <v>14</v>
      </c>
      <c r="BOP902" s="9" t="s">
        <v>14</v>
      </c>
      <c r="BOQ902" s="9" t="s">
        <v>13</v>
      </c>
      <c r="BOR902" s="8"/>
      <c r="BOS902" s="8"/>
    </row>
    <row r="903" spans="1749:1761" ht="13.2" x14ac:dyDescent="0.25">
      <c r="BOG903" s="464"/>
      <c r="BOH903" s="12">
        <v>3</v>
      </c>
      <c r="BOI903" s="11" t="s">
        <v>22</v>
      </c>
      <c r="BOJ903" s="199">
        <v>0.6</v>
      </c>
      <c r="BOK903" s="10" t="s">
        <v>21</v>
      </c>
      <c r="BOL903" s="200">
        <v>0.6</v>
      </c>
      <c r="BOM903" s="9" t="s">
        <v>15</v>
      </c>
      <c r="BON903" s="9" t="s">
        <v>15</v>
      </c>
      <c r="BOO903" s="9" t="s">
        <v>15</v>
      </c>
      <c r="BOP903" s="9" t="s">
        <v>14</v>
      </c>
      <c r="BOQ903" s="9" t="s">
        <v>13</v>
      </c>
      <c r="BOR903" s="8"/>
      <c r="BOS903" s="8"/>
    </row>
    <row r="904" spans="1749:1761" ht="13.2" x14ac:dyDescent="0.25">
      <c r="BOG904" s="464"/>
      <c r="BOH904" s="12">
        <v>2</v>
      </c>
      <c r="BOI904" s="11" t="s">
        <v>20</v>
      </c>
      <c r="BOJ904" s="199">
        <v>0.4</v>
      </c>
      <c r="BOK904" s="10" t="s">
        <v>19</v>
      </c>
      <c r="BOL904" s="200">
        <v>0.4</v>
      </c>
      <c r="BOM904" s="9" t="s">
        <v>16</v>
      </c>
      <c r="BON904" s="9" t="s">
        <v>15</v>
      </c>
      <c r="BOO904" s="9" t="s">
        <v>15</v>
      </c>
      <c r="BOP904" s="9" t="s">
        <v>14</v>
      </c>
      <c r="BOQ904" s="9" t="s">
        <v>13</v>
      </c>
      <c r="BOR904" s="8"/>
      <c r="BOS904" s="8"/>
    </row>
    <row r="905" spans="1749:1761" ht="13.2" x14ac:dyDescent="0.25">
      <c r="BOG905" s="464"/>
      <c r="BOH905" s="12">
        <v>1</v>
      </c>
      <c r="BOI905" s="11" t="s">
        <v>18</v>
      </c>
      <c r="BOJ905" s="199">
        <v>0.2</v>
      </c>
      <c r="BOK905" s="10" t="s">
        <v>17</v>
      </c>
      <c r="BOL905" s="200">
        <v>0.2</v>
      </c>
      <c r="BOM905" s="9" t="s">
        <v>16</v>
      </c>
      <c r="BON905" s="9" t="s">
        <v>16</v>
      </c>
      <c r="BOO905" s="9" t="s">
        <v>15</v>
      </c>
      <c r="BOP905" s="9" t="s">
        <v>14</v>
      </c>
      <c r="BOQ905" s="9" t="s">
        <v>13</v>
      </c>
      <c r="BOR905" s="8"/>
      <c r="BOS905" s="8"/>
    </row>
    <row r="906" spans="1749:1761" x14ac:dyDescent="0.2">
      <c r="BOG906" s="8"/>
      <c r="BOH906" s="8"/>
      <c r="BOI906" s="8"/>
      <c r="BOJ906" s="8"/>
      <c r="BOK906" s="8"/>
      <c r="BOL906" s="8"/>
      <c r="BOM906" s="8"/>
      <c r="BON906" s="8"/>
      <c r="BOO906" s="8"/>
      <c r="BOP906" s="8"/>
      <c r="BOQ906" s="8"/>
      <c r="BOR906" s="8"/>
      <c r="BOS906" s="8"/>
    </row>
    <row r="907" spans="1749:1761" x14ac:dyDescent="0.2">
      <c r="BOG907" s="8"/>
      <c r="BOH907" s="8"/>
      <c r="BOI907" s="8"/>
      <c r="BOJ907" s="8"/>
      <c r="BOK907" s="8"/>
      <c r="BOL907" s="8"/>
      <c r="BOM907" s="8"/>
      <c r="BON907" s="8"/>
      <c r="BOO907" s="8"/>
      <c r="BOP907" s="8"/>
      <c r="BOQ907" s="8"/>
      <c r="BOR907" s="8"/>
      <c r="BOS907" s="8"/>
    </row>
    <row r="908" spans="1749:1761" x14ac:dyDescent="0.2">
      <c r="BOG908" s="8"/>
      <c r="BOH908" s="8"/>
      <c r="BOI908" s="8"/>
      <c r="BOJ908" s="8"/>
      <c r="BOK908" s="8"/>
      <c r="BOL908" s="8"/>
      <c r="BOM908" s="8"/>
      <c r="BON908" s="8"/>
      <c r="BOO908" s="8"/>
      <c r="BOP908" s="8"/>
      <c r="BOQ908" s="8"/>
      <c r="BOR908" s="8"/>
      <c r="BOS908" s="8" t="s">
        <v>12</v>
      </c>
    </row>
    <row r="909" spans="1749:1761" x14ac:dyDescent="0.2">
      <c r="BOG909" s="8"/>
      <c r="BOH909" s="8"/>
      <c r="BOI909" s="8"/>
      <c r="BOJ909" s="8"/>
      <c r="BOK909" s="8"/>
      <c r="BOL909" s="8"/>
      <c r="BOM909" s="8"/>
      <c r="BON909" s="8"/>
      <c r="BOO909" s="8"/>
      <c r="BOP909" s="8"/>
      <c r="BOQ909" s="8"/>
      <c r="BOR909" s="8"/>
      <c r="BOS909" s="8" t="s">
        <v>11</v>
      </c>
    </row>
    <row r="910" spans="1749:1761" x14ac:dyDescent="0.2">
      <c r="BOG910" s="8"/>
      <c r="BOH910" s="8"/>
      <c r="BOI910" s="8"/>
      <c r="BOJ910" s="8"/>
      <c r="BOK910" s="8"/>
      <c r="BOL910" s="8"/>
      <c r="BOM910" s="8"/>
      <c r="BON910" s="8"/>
      <c r="BOO910" s="8"/>
      <c r="BOP910" s="8"/>
      <c r="BOQ910" s="8"/>
      <c r="BOR910" s="8"/>
      <c r="BOS910" s="8" t="s">
        <v>10</v>
      </c>
    </row>
    <row r="911" spans="1749:1761" x14ac:dyDescent="0.2">
      <c r="BOG911" s="8"/>
      <c r="BOH911" s="8"/>
      <c r="BOI911" s="8"/>
      <c r="BOJ911" s="8"/>
      <c r="BOK911" s="8"/>
      <c r="BOL911" s="8"/>
      <c r="BOM911" s="8"/>
      <c r="BON911" s="8"/>
      <c r="BOO911" s="8"/>
      <c r="BOP911" s="8"/>
      <c r="BOQ911" s="8"/>
      <c r="BOR911" s="8"/>
      <c r="BOS911" s="8" t="s">
        <v>9</v>
      </c>
    </row>
    <row r="912" spans="1749:1761" x14ac:dyDescent="0.2">
      <c r="BOG912" s="8"/>
      <c r="BOH912" s="8"/>
      <c r="BOI912" s="8"/>
      <c r="BOJ912" s="8"/>
      <c r="BOK912" s="8"/>
      <c r="BOL912" s="8"/>
      <c r="BOM912" s="8"/>
      <c r="BON912" s="8"/>
      <c r="BOO912" s="8"/>
      <c r="BOP912" s="8"/>
      <c r="BOQ912" s="8"/>
      <c r="BOR912" s="8"/>
      <c r="BOS912" s="8" t="s">
        <v>8</v>
      </c>
    </row>
    <row r="913" spans="1761:1763" x14ac:dyDescent="0.2">
      <c r="BOS913" s="8" t="s">
        <v>7</v>
      </c>
    </row>
    <row r="916" spans="1761:1763" x14ac:dyDescent="0.2">
      <c r="BOU916" s="201" t="s">
        <v>6</v>
      </c>
    </row>
    <row r="917" spans="1761:1763" x14ac:dyDescent="0.2">
      <c r="BOU917" s="193" t="s">
        <v>5</v>
      </c>
    </row>
    <row r="918" spans="1761:1763" ht="20.399999999999999" x14ac:dyDescent="0.2">
      <c r="BOU918" s="193" t="s">
        <v>4</v>
      </c>
    </row>
    <row r="919" spans="1761:1763" x14ac:dyDescent="0.2">
      <c r="BOU919" s="193" t="s">
        <v>3</v>
      </c>
    </row>
    <row r="920" spans="1761:1763" x14ac:dyDescent="0.2">
      <c r="BOU920" s="193" t="s">
        <v>2</v>
      </c>
    </row>
    <row r="921" spans="1761:1763" x14ac:dyDescent="0.2">
      <c r="BOU921" s="193" t="s">
        <v>1</v>
      </c>
    </row>
    <row r="922" spans="1761:1763" x14ac:dyDescent="0.2">
      <c r="BOU922" s="128" t="s">
        <v>0</v>
      </c>
    </row>
  </sheetData>
  <mergeCells count="20">
    <mergeCell ref="B7:H7"/>
    <mergeCell ref="J7:AB7"/>
    <mergeCell ref="B1:I1"/>
    <mergeCell ref="J1:K4"/>
    <mergeCell ref="B2:I2"/>
    <mergeCell ref="C3:H3"/>
    <mergeCell ref="C4:H4"/>
    <mergeCell ref="E5:G5"/>
    <mergeCell ref="I5:N5"/>
    <mergeCell ref="BOO896:BOQ896"/>
    <mergeCell ref="O5:P5"/>
    <mergeCell ref="Q5:R5"/>
    <mergeCell ref="U5:V5"/>
    <mergeCell ref="W5:X5"/>
    <mergeCell ref="BOG901:BOG905"/>
    <mergeCell ref="AC7:AH7"/>
    <mergeCell ref="AI7:AL7"/>
    <mergeCell ref="BLW646:BLY646"/>
    <mergeCell ref="BLQ650:BLQ654"/>
    <mergeCell ref="BMX760:BMZ760"/>
  </mergeCells>
  <conditionalFormatting sqref="AG9:AG61">
    <cfRule type="containsText" dxfId="1257" priority="83" operator="containsText" text="EXTREMO">
      <formula>NOT(ISERROR(SEARCH("EXTREMO",AG9)))</formula>
    </cfRule>
    <cfRule type="containsText" dxfId="1256" priority="82" operator="containsText" text="ALTO">
      <formula>NOT(ISERROR(SEARCH("ALTO",AG9)))</formula>
    </cfRule>
    <cfRule type="containsText" dxfId="1255" priority="81" operator="containsText" text="MODERADO">
      <formula>NOT(ISERROR(SEARCH("MODERADO",AG9)))</formula>
    </cfRule>
    <cfRule type="containsText" dxfId="1254" priority="80" operator="containsText" text="BAJO">
      <formula>NOT(ISERROR(SEARCH("BAJO",AG9)))</formula>
    </cfRule>
  </conditionalFormatting>
  <conditionalFormatting sqref="CP9:CP61">
    <cfRule type="containsText" dxfId="1253" priority="79" operator="containsText" text="EXTREMO">
      <formula>NOT(ISERROR(SEARCH("EXTREMO",CP9)))</formula>
    </cfRule>
    <cfRule type="containsText" dxfId="1252" priority="78" operator="containsText" text="ALTO">
      <formula>NOT(ISERROR(SEARCH("ALTO",CP9)))</formula>
    </cfRule>
    <cfRule type="containsText" dxfId="1251" priority="77" operator="containsText" text="MODERADO">
      <formula>NOT(ISERROR(SEARCH("MODERADO",CP9)))</formula>
    </cfRule>
  </conditionalFormatting>
  <conditionalFormatting sqref="DB9:DC9">
    <cfRule type="containsText" dxfId="1250" priority="74" operator="containsText" text="MODERADO">
      <formula>NOT(ISERROR(SEARCH("MODERADO",DB9)))</formula>
    </cfRule>
    <cfRule type="containsText" dxfId="1249" priority="76" operator="containsText" text="EXTREMO">
      <formula>NOT(ISERROR(SEARCH("EXTREMO",DB9)))</formula>
    </cfRule>
    <cfRule type="containsText" dxfId="1248" priority="75" operator="containsText" text="ALTO">
      <formula>NOT(ISERROR(SEARCH("ALTO",DB9)))</formula>
    </cfRule>
  </conditionalFormatting>
  <conditionalFormatting sqref="DB10:DC61">
    <cfRule type="containsText" dxfId="1247" priority="21" operator="containsText" text="EXTREMO">
      <formula>NOT(ISERROR(SEARCH("EXTREMO",DB10)))</formula>
    </cfRule>
    <cfRule type="containsText" dxfId="1246" priority="19" operator="containsText" text="MODERADO">
      <formula>NOT(ISERROR(SEARCH("MODERADO",DB10)))</formula>
    </cfRule>
    <cfRule type="containsText" dxfId="1245" priority="20" operator="containsText" text="ALTO">
      <formula>NOT(ISERROR(SEARCH("ALTO",DB10)))</formula>
    </cfRule>
  </conditionalFormatting>
  <conditionalFormatting sqref="DJ9:DK61">
    <cfRule type="containsText" dxfId="1244" priority="34" operator="containsText" text="MODERADO">
      <formula>NOT(ISERROR(SEARCH("MODERADO",DJ9)))</formula>
    </cfRule>
    <cfRule type="containsText" dxfId="1243" priority="35" operator="containsText" text="ALTO">
      <formula>NOT(ISERROR(SEARCH("ALTO",DJ9)))</formula>
    </cfRule>
    <cfRule type="containsText" dxfId="1242" priority="36" operator="containsText" text="EXTREMO">
      <formula>NOT(ISERROR(SEARCH("EXTREMO",DJ9)))</formula>
    </cfRule>
  </conditionalFormatting>
  <conditionalFormatting sqref="DQ9:DR61">
    <cfRule type="containsText" dxfId="1241" priority="33" operator="containsText" text="EXTREMO">
      <formula>NOT(ISERROR(SEARCH("EXTREMO",DQ9)))</formula>
    </cfRule>
    <cfRule type="containsText" dxfId="1240" priority="31" operator="containsText" text="MODERADO">
      <formula>NOT(ISERROR(SEARCH("MODERADO",DQ9)))</formula>
    </cfRule>
    <cfRule type="containsText" dxfId="1239" priority="32" operator="containsText" text="ALTO">
      <formula>NOT(ISERROR(SEARCH("ALTO",DQ9)))</formula>
    </cfRule>
  </conditionalFormatting>
  <conditionalFormatting sqref="DX9:DY61">
    <cfRule type="containsText" dxfId="1238" priority="28" operator="containsText" text="MODERADO">
      <formula>NOT(ISERROR(SEARCH("MODERADO",DX9)))</formula>
    </cfRule>
    <cfRule type="containsText" dxfId="1237" priority="29" operator="containsText" text="ALTO">
      <formula>NOT(ISERROR(SEARCH("ALTO",DX9)))</formula>
    </cfRule>
    <cfRule type="containsText" dxfId="1236" priority="30" operator="containsText" text="EXTREMO">
      <formula>NOT(ISERROR(SEARCH("EXTREMO",DX9)))</formula>
    </cfRule>
  </conditionalFormatting>
  <conditionalFormatting sqref="EE9:EF61">
    <cfRule type="containsText" dxfId="1235" priority="25" operator="containsText" text="MODERADO">
      <formula>NOT(ISERROR(SEARCH("MODERADO",EE9)))</formula>
    </cfRule>
    <cfRule type="containsText" dxfId="1234" priority="26" operator="containsText" text="ALTO">
      <formula>NOT(ISERROR(SEARCH("ALTO",EE9)))</formula>
    </cfRule>
    <cfRule type="containsText" dxfId="1233" priority="27" operator="containsText" text="EXTREMO">
      <formula>NOT(ISERROR(SEARCH("EXTREMO",EE9)))</formula>
    </cfRule>
  </conditionalFormatting>
  <conditionalFormatting sqref="EL9:EM61">
    <cfRule type="containsText" dxfId="1232" priority="22" operator="containsText" text="MODERADO">
      <formula>NOT(ISERROR(SEARCH("MODERADO",EL9)))</formula>
    </cfRule>
    <cfRule type="containsText" dxfId="1231" priority="23" operator="containsText" text="ALTO">
      <formula>NOT(ISERROR(SEARCH("ALTO",EL9)))</formula>
    </cfRule>
    <cfRule type="containsText" dxfId="1230" priority="24" operator="containsText" text="EXTREMO">
      <formula>NOT(ISERROR(SEARCH("EXTREMO",EL9)))</formula>
    </cfRule>
  </conditionalFormatting>
  <conditionalFormatting sqref="ER9:EU61 EY9:FB61 FF9:FI61 FM9:FP61 FT9:FW61 GA9:GD61 DI9:DL61 DP9:DS61 DW9:DZ61 ED9:EG61 EK9:EN61 DB9:DD61 CL9:CP61 DF9:DF61 DN9:DN61 DU9:DU61 EB9:EB61 EI9:EI61 EP9:EP61 EW9:EW61 FD9:FD61 FK9:FK61 FR9:FR61 FY9:FY61 GF9:GF61 GH9:GI61">
    <cfRule type="containsText" dxfId="1229" priority="73" operator="containsText" text="BAJO">
      <formula>NOT(ISERROR(SEARCH("BAJO",CL9)))</formula>
    </cfRule>
  </conditionalFormatting>
  <conditionalFormatting sqref="ES9:ET9">
    <cfRule type="containsText" dxfId="1228" priority="72" operator="containsText" text="EXTREMO">
      <formula>NOT(ISERROR(SEARCH("EXTREMO",ES9)))</formula>
    </cfRule>
    <cfRule type="containsText" dxfId="1227" priority="71" operator="containsText" text="ALTO">
      <formula>NOT(ISERROR(SEARCH("ALTO",ES9)))</formula>
    </cfRule>
    <cfRule type="containsText" dxfId="1226" priority="70" operator="containsText" text="MODERADO">
      <formula>NOT(ISERROR(SEARCH("MODERADO",ES9)))</formula>
    </cfRule>
  </conditionalFormatting>
  <conditionalFormatting sqref="ES9:ET61">
    <cfRule type="containsText" dxfId="1225" priority="52" operator="containsText" text="MODERADO">
      <formula>NOT(ISERROR(SEARCH("MODERADO",ES9)))</formula>
    </cfRule>
    <cfRule type="containsText" dxfId="1224" priority="53" operator="containsText" text="ALTO">
      <formula>NOT(ISERROR(SEARCH("ALTO",ES9)))</formula>
    </cfRule>
    <cfRule type="containsText" dxfId="1223" priority="54" operator="containsText" text="EXTREMO">
      <formula>NOT(ISERROR(SEARCH("EXTREMO",ES9)))</formula>
    </cfRule>
  </conditionalFormatting>
  <conditionalFormatting sqref="ES10:ET61">
    <cfRule type="containsText" dxfId="1222" priority="16" operator="containsText" text="MODERADO">
      <formula>NOT(ISERROR(SEARCH("MODERADO",ES10)))</formula>
    </cfRule>
    <cfRule type="containsText" dxfId="1221" priority="18" operator="containsText" text="EXTREMO">
      <formula>NOT(ISERROR(SEARCH("EXTREMO",ES10)))</formula>
    </cfRule>
    <cfRule type="containsText" dxfId="1220" priority="17" operator="containsText" text="ALTO">
      <formula>NOT(ISERROR(SEARCH("ALTO",ES10)))</formula>
    </cfRule>
  </conditionalFormatting>
  <conditionalFormatting sqref="EZ9:FA9">
    <cfRule type="containsText" dxfId="1219" priority="69" operator="containsText" text="EXTREMO">
      <formula>NOT(ISERROR(SEARCH("EXTREMO",EZ9)))</formula>
    </cfRule>
    <cfRule type="containsText" dxfId="1218" priority="68" operator="containsText" text="ALTO">
      <formula>NOT(ISERROR(SEARCH("ALTO",EZ9)))</formula>
    </cfRule>
    <cfRule type="containsText" dxfId="1217" priority="67" operator="containsText" text="MODERADO">
      <formula>NOT(ISERROR(SEARCH("MODERADO",EZ9)))</formula>
    </cfRule>
  </conditionalFormatting>
  <conditionalFormatting sqref="EZ9:FA61">
    <cfRule type="containsText" dxfId="1216" priority="49" operator="containsText" text="MODERADO">
      <formula>NOT(ISERROR(SEARCH("MODERADO",EZ9)))</formula>
    </cfRule>
    <cfRule type="containsText" dxfId="1215" priority="50" operator="containsText" text="ALTO">
      <formula>NOT(ISERROR(SEARCH("ALTO",EZ9)))</formula>
    </cfRule>
    <cfRule type="containsText" dxfId="1214" priority="51" operator="containsText" text="EXTREMO">
      <formula>NOT(ISERROR(SEARCH("EXTREMO",EZ9)))</formula>
    </cfRule>
  </conditionalFormatting>
  <conditionalFormatting sqref="EZ10:FA61">
    <cfRule type="containsText" dxfId="1213" priority="14" operator="containsText" text="ALTO">
      <formula>NOT(ISERROR(SEARCH("ALTO",EZ10)))</formula>
    </cfRule>
    <cfRule type="containsText" dxfId="1212" priority="15" operator="containsText" text="EXTREMO">
      <formula>NOT(ISERROR(SEARCH("EXTREMO",EZ10)))</formula>
    </cfRule>
    <cfRule type="containsText" dxfId="1211" priority="13" operator="containsText" text="MODERADO">
      <formula>NOT(ISERROR(SEARCH("MODERADO",EZ10)))</formula>
    </cfRule>
  </conditionalFormatting>
  <conditionalFormatting sqref="FG9:FH9">
    <cfRule type="containsText" dxfId="1210" priority="66" operator="containsText" text="EXTREMO">
      <formula>NOT(ISERROR(SEARCH("EXTREMO",FG9)))</formula>
    </cfRule>
    <cfRule type="containsText" dxfId="1209" priority="65" operator="containsText" text="ALTO">
      <formula>NOT(ISERROR(SEARCH("ALTO",FG9)))</formula>
    </cfRule>
    <cfRule type="containsText" dxfId="1208" priority="64" operator="containsText" text="MODERADO">
      <formula>NOT(ISERROR(SEARCH("MODERADO",FG9)))</formula>
    </cfRule>
  </conditionalFormatting>
  <conditionalFormatting sqref="FG9:FH61">
    <cfRule type="containsText" dxfId="1207" priority="48" operator="containsText" text="EXTREMO">
      <formula>NOT(ISERROR(SEARCH("EXTREMO",FG9)))</formula>
    </cfRule>
    <cfRule type="containsText" dxfId="1206" priority="46" operator="containsText" text="MODERADO">
      <formula>NOT(ISERROR(SEARCH("MODERADO",FG9)))</formula>
    </cfRule>
    <cfRule type="containsText" dxfId="1205" priority="47" operator="containsText" text="ALTO">
      <formula>NOT(ISERROR(SEARCH("ALTO",FG9)))</formula>
    </cfRule>
  </conditionalFormatting>
  <conditionalFormatting sqref="FG10:FH61">
    <cfRule type="containsText" dxfId="1204" priority="11" operator="containsText" text="ALTO">
      <formula>NOT(ISERROR(SEARCH("ALTO",FG10)))</formula>
    </cfRule>
    <cfRule type="containsText" dxfId="1203" priority="10" operator="containsText" text="MODERADO">
      <formula>NOT(ISERROR(SEARCH("MODERADO",FG10)))</formula>
    </cfRule>
    <cfRule type="containsText" dxfId="1202" priority="12" operator="containsText" text="EXTREMO">
      <formula>NOT(ISERROR(SEARCH("EXTREMO",FG10)))</formula>
    </cfRule>
  </conditionalFormatting>
  <conditionalFormatting sqref="FN9:FO9">
    <cfRule type="containsText" dxfId="1201" priority="63" operator="containsText" text="EXTREMO">
      <formula>NOT(ISERROR(SEARCH("EXTREMO",FN9)))</formula>
    </cfRule>
    <cfRule type="containsText" dxfId="1200" priority="62" operator="containsText" text="ALTO">
      <formula>NOT(ISERROR(SEARCH("ALTO",FN9)))</formula>
    </cfRule>
    <cfRule type="containsText" dxfId="1199" priority="61" operator="containsText" text="MODERADO">
      <formula>NOT(ISERROR(SEARCH("MODERADO",FN9)))</formula>
    </cfRule>
  </conditionalFormatting>
  <conditionalFormatting sqref="FN9:FO61">
    <cfRule type="containsText" dxfId="1198" priority="44" operator="containsText" text="ALTO">
      <formula>NOT(ISERROR(SEARCH("ALTO",FN9)))</formula>
    </cfRule>
    <cfRule type="containsText" dxfId="1197" priority="45" operator="containsText" text="EXTREMO">
      <formula>NOT(ISERROR(SEARCH("EXTREMO",FN9)))</formula>
    </cfRule>
    <cfRule type="containsText" dxfId="1196" priority="43" operator="containsText" text="MODERADO">
      <formula>NOT(ISERROR(SEARCH("MODERADO",FN9)))</formula>
    </cfRule>
  </conditionalFormatting>
  <conditionalFormatting sqref="FN10:FO61">
    <cfRule type="containsText" dxfId="1195" priority="9" operator="containsText" text="EXTREMO">
      <formula>NOT(ISERROR(SEARCH("EXTREMO",FN10)))</formula>
    </cfRule>
    <cfRule type="containsText" dxfId="1194" priority="7" operator="containsText" text="MODERADO">
      <formula>NOT(ISERROR(SEARCH("MODERADO",FN10)))</formula>
    </cfRule>
    <cfRule type="containsText" dxfId="1193" priority="8" operator="containsText" text="ALTO">
      <formula>NOT(ISERROR(SEARCH("ALTO",FN10)))</formula>
    </cfRule>
  </conditionalFormatting>
  <conditionalFormatting sqref="FU9:FV9">
    <cfRule type="containsText" dxfId="1192" priority="60" operator="containsText" text="EXTREMO">
      <formula>NOT(ISERROR(SEARCH("EXTREMO",FU9)))</formula>
    </cfRule>
    <cfRule type="containsText" dxfId="1191" priority="59" operator="containsText" text="ALTO">
      <formula>NOT(ISERROR(SEARCH("ALTO",FU9)))</formula>
    </cfRule>
    <cfRule type="containsText" dxfId="1190" priority="58" operator="containsText" text="MODERADO">
      <formula>NOT(ISERROR(SEARCH("MODERADO",FU9)))</formula>
    </cfRule>
  </conditionalFormatting>
  <conditionalFormatting sqref="FU9:FV61">
    <cfRule type="containsText" dxfId="1189" priority="41" operator="containsText" text="ALTO">
      <formula>NOT(ISERROR(SEARCH("ALTO",FU9)))</formula>
    </cfRule>
    <cfRule type="containsText" dxfId="1188" priority="42" operator="containsText" text="EXTREMO">
      <formula>NOT(ISERROR(SEARCH("EXTREMO",FU9)))</formula>
    </cfRule>
    <cfRule type="containsText" dxfId="1187" priority="40" operator="containsText" text="MODERADO">
      <formula>NOT(ISERROR(SEARCH("MODERADO",FU9)))</formula>
    </cfRule>
  </conditionalFormatting>
  <conditionalFormatting sqref="FU10:FV61">
    <cfRule type="containsText" dxfId="1186" priority="6" operator="containsText" text="EXTREMO">
      <formula>NOT(ISERROR(SEARCH("EXTREMO",FU10)))</formula>
    </cfRule>
    <cfRule type="containsText" dxfId="1185" priority="5" operator="containsText" text="ALTO">
      <formula>NOT(ISERROR(SEARCH("ALTO",FU10)))</formula>
    </cfRule>
    <cfRule type="containsText" dxfId="1184" priority="4" operator="containsText" text="MODERADO">
      <formula>NOT(ISERROR(SEARCH("MODERADO",FU10)))</formula>
    </cfRule>
  </conditionalFormatting>
  <conditionalFormatting sqref="GB9:GC9">
    <cfRule type="containsText" dxfId="1183" priority="57" operator="containsText" text="EXTREMO">
      <formula>NOT(ISERROR(SEARCH("EXTREMO",GB9)))</formula>
    </cfRule>
    <cfRule type="containsText" dxfId="1182" priority="56" operator="containsText" text="ALTO">
      <formula>NOT(ISERROR(SEARCH("ALTO",GB9)))</formula>
    </cfRule>
    <cfRule type="containsText" dxfId="1181" priority="55" operator="containsText" text="MODERADO">
      <formula>NOT(ISERROR(SEARCH("MODERADO",GB9)))</formula>
    </cfRule>
  </conditionalFormatting>
  <conditionalFormatting sqref="GB9:GC61">
    <cfRule type="containsText" dxfId="1180" priority="38" operator="containsText" text="ALTO">
      <formula>NOT(ISERROR(SEARCH("ALTO",GB9)))</formula>
    </cfRule>
    <cfRule type="containsText" dxfId="1179" priority="37" operator="containsText" text="MODERADO">
      <formula>NOT(ISERROR(SEARCH("MODERADO",GB9)))</formula>
    </cfRule>
    <cfRule type="containsText" dxfId="1178" priority="39" operator="containsText" text="EXTREMO">
      <formula>NOT(ISERROR(SEARCH("EXTREMO",GB9)))</formula>
    </cfRule>
  </conditionalFormatting>
  <conditionalFormatting sqref="GB10:GC61">
    <cfRule type="containsText" dxfId="1177" priority="2" operator="containsText" text="ALTO">
      <formula>NOT(ISERROR(SEARCH("ALTO",GB10)))</formula>
    </cfRule>
    <cfRule type="containsText" dxfId="1176" priority="1" operator="containsText" text="MODERADO">
      <formula>NOT(ISERROR(SEARCH("MODERADO",GB10)))</formula>
    </cfRule>
    <cfRule type="containsText" dxfId="1175" priority="3" operator="containsText" text="EXTREMO">
      <formula>NOT(ISERROR(SEARCH("EXTREMO",GB10)))</formula>
    </cfRule>
  </conditionalFormatting>
  <dataValidations count="17">
    <dataValidation type="list" allowBlank="1" showInputMessage="1" sqref="F9:F61" xr:uid="{00000000-0002-0000-0800-000000000000}">
      <formula1>$BMA$658:$BMA$662</formula1>
    </dataValidation>
    <dataValidation type="list" showErrorMessage="1" sqref="AR9:AR61 AV9:AV61 AZ9:AZ61 BD9:BD61 BH9:BH61 BL9:BL61 BP9:BP61 BT9:BT61 BX9:BX61 CB9:CB61 CF9:CF61 AN9:AN61" xr:uid="{00000000-0002-0000-0800-000001000000}">
      <formula1>IMPLEMENT</formula1>
    </dataValidation>
    <dataValidation type="list" showInputMessage="1" showErrorMessage="1" errorTitle="Rechazado" error="Solo son validadas las opciones de la lista" sqref="AU9:AU61 AY9:AY61 BC9:BC61 BG9:BG61 BK9:BK61 BO9:BO61 BS9:BS61 BW9:BW61 CA9:CA61 CE9:CE61 AM9:AM61 AQ9:AQ61" xr:uid="{00000000-0002-0000-0800-000002000000}">
      <formula1>FRECUENCY</formula1>
    </dataValidation>
    <dataValidation type="list" allowBlank="1" showInputMessage="1" showErrorMessage="1" sqref="BMA658:BMA662" xr:uid="{00000000-0002-0000-0800-000003000000}">
      <formula1>TipoCausa</formula1>
    </dataValidation>
    <dataValidation type="list" allowBlank="1" showInputMessage="1" showErrorMessage="1" sqref="G9:G61" xr:uid="{00000000-0002-0000-0800-000004000000}">
      <formula1>consecuencias</formula1>
    </dataValidation>
    <dataValidation type="list" allowBlank="1" showInputMessage="1" sqref="H9:H61" xr:uid="{00000000-0002-0000-0800-000005000000}">
      <formula1>TramitesSer</formula1>
    </dataValidation>
    <dataValidation type="list" allowBlank="1" showInputMessage="1" sqref="E9:E61" xr:uid="{00000000-0002-0000-0800-000006000000}">
      <formula1>ExternoExp</formula1>
    </dataValidation>
    <dataValidation type="list" allowBlank="1" showInputMessage="1" sqref="D9:D61" xr:uid="{00000000-0002-0000-0800-000007000000}">
      <formula1>InternoExp</formula1>
    </dataValidation>
    <dataValidation showInputMessage="1" showErrorMessage="1" errorTitle="Rechazado" error="Solo son validadas las opciones de la lista" sqref="CP9:CS61 AK9:AL61 CU9:CV61" xr:uid="{00000000-0002-0000-0800-000008000000}"/>
    <dataValidation type="list" sqref="CI9:CI61" xr:uid="{00000000-0002-0000-0800-000009000000}">
      <formula1>IMPLEMENT</formula1>
    </dataValidation>
    <dataValidation type="list" showInputMessage="1" showErrorMessage="1" sqref="BE9:BE61 BU9:BU61 BQ9:BQ61 CC9:CC61 BY9:BY61 CG9:CG61 AO9:AO61 AS9:AS61 AW9:AW61 CJ9:CJ61 BA9:BA61 BM9:BM61 BI9:BI61" xr:uid="{00000000-0002-0000-0800-00000A000000}">
      <formula1>TIP_CONTROL</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61" xr:uid="{00000000-0002-0000-0800-00000B000000}">
      <formula1>PROBAB</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xr:uid="{00000000-0002-0000-0800-00000C000000}">
      <formula1>IMPACTO</formula1>
    </dataValidation>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B9:BB61 BN9:BN61 BR9:BR61 BV9:BV61 BZ9:BZ61 CH9:CH61 AT9:AT61 AP9:AP61 CD9:CD61 BJ9:BJ61 AX9:AX61 CW9:CW61 CT9:CT61 CK9:CO61 BF9:BF61" xr:uid="{00000000-0002-0000-0800-00000D000000}">
      <formula1>Efecto</formula1>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61" xr:uid="{00000000-0002-0000-0800-00000E000000}"/>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xr:uid="{00000000-0002-0000-0800-00000F000000}">
      <formula1>0</formula1>
      <formula2>100</formula2>
    </dataValidation>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61" xr:uid="{00000000-0002-0000-0800-000010000000}">
      <formula1>SINO</formula1>
    </dataValidation>
  </dataValidations>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sheetPr>
  <dimension ref="A1:BOU914"/>
  <sheetViews>
    <sheetView topLeftCell="D1" zoomScale="113" zoomScaleNormal="113" workbookViewId="0">
      <selection activeCell="I5" sqref="I5:N5"/>
    </sheetView>
  </sheetViews>
  <sheetFormatPr baseColWidth="10" defaultRowHeight="10.199999999999999" x14ac:dyDescent="0.2"/>
  <cols>
    <col min="1" max="1" width="4.88671875" style="1" customWidth="1"/>
    <col min="2" max="2" width="23.109375" style="1" customWidth="1"/>
    <col min="3" max="3" width="36.77734375" style="1" customWidth="1"/>
    <col min="4" max="4" width="23.88671875" style="1" customWidth="1"/>
    <col min="5" max="6" width="13.44140625" style="1" customWidth="1"/>
    <col min="7" max="8" width="23.88671875" style="1" customWidth="1"/>
    <col min="9" max="9" width="12" style="2" customWidth="1"/>
    <col min="10" max="28" width="9.77734375" style="2" customWidth="1"/>
    <col min="29" max="29" width="11.44140625" style="2" customWidth="1"/>
    <col min="30" max="30" width="5.88671875" style="2" customWidth="1"/>
    <col min="31" max="31" width="9.88671875" style="2" customWidth="1"/>
    <col min="32" max="32" width="5.88671875" style="1" customWidth="1"/>
    <col min="33" max="33" width="10.21875" style="2" customWidth="1"/>
    <col min="34" max="34" width="6.44140625" style="5" customWidth="1"/>
    <col min="35" max="35" width="39.44140625" style="404" customWidth="1"/>
    <col min="36" max="36" width="17.77734375" style="1" customWidth="1"/>
    <col min="37" max="37" width="23" style="4" customWidth="1"/>
    <col min="38" max="38" width="18" style="4" customWidth="1"/>
    <col min="39" max="39" width="8.88671875" style="4" customWidth="1"/>
    <col min="40" max="40" width="12.21875" style="1" customWidth="1"/>
    <col min="41" max="41" width="8.77734375" style="1" customWidth="1"/>
    <col min="42" max="42" width="9.109375" style="4" customWidth="1"/>
    <col min="43" max="43" width="8.88671875" style="4" customWidth="1"/>
    <col min="44" max="44" width="12.21875" style="1" customWidth="1"/>
    <col min="45" max="45" width="8.77734375" style="1" customWidth="1"/>
    <col min="46" max="46" width="11" style="4" customWidth="1"/>
    <col min="47" max="47" width="8.88671875" style="4" customWidth="1"/>
    <col min="48" max="48" width="12.21875" style="1" customWidth="1"/>
    <col min="49" max="49" width="8.77734375" style="1" customWidth="1"/>
    <col min="50" max="50" width="11" style="4" customWidth="1"/>
    <col min="51" max="51" width="8.88671875" style="4" customWidth="1"/>
    <col min="52" max="52" width="12.21875" style="1" customWidth="1"/>
    <col min="53" max="53" width="8.77734375" style="1" customWidth="1"/>
    <col min="54" max="54" width="10.44140625" style="4" customWidth="1"/>
    <col min="55" max="55" width="8.88671875" style="4" customWidth="1"/>
    <col min="56" max="56" width="12.21875" style="1" customWidth="1"/>
    <col min="57" max="57" width="8.77734375" style="1" customWidth="1"/>
    <col min="58" max="58" width="12.21875" style="4" customWidth="1"/>
    <col min="59" max="59" width="8.88671875" style="4" customWidth="1"/>
    <col min="60" max="60" width="12.21875" style="1" customWidth="1"/>
    <col min="61" max="61" width="8.77734375" style="1" customWidth="1"/>
    <col min="62" max="62" width="10.44140625" style="4" customWidth="1"/>
    <col min="63" max="63" width="8.88671875" style="4" customWidth="1"/>
    <col min="64" max="64" width="12.21875" style="1" customWidth="1"/>
    <col min="65" max="65" width="8.77734375" style="1" customWidth="1"/>
    <col min="66" max="66" width="9.109375" style="4" customWidth="1"/>
    <col min="67" max="67" width="8.88671875" style="4" customWidth="1"/>
    <col min="68" max="68" width="12.21875" style="1" customWidth="1"/>
    <col min="69" max="69" width="8.77734375" style="1" customWidth="1"/>
    <col min="70" max="70" width="9.77734375" style="4" customWidth="1"/>
    <col min="71" max="71" width="8.88671875" style="4" customWidth="1"/>
    <col min="72" max="72" width="12.21875" style="1" customWidth="1"/>
    <col min="73" max="73" width="8.77734375" style="1" customWidth="1"/>
    <col min="74" max="74" width="10.109375" style="4" customWidth="1"/>
    <col min="75" max="75" width="8.88671875" style="4" customWidth="1"/>
    <col min="76" max="76" width="12.21875" style="1" customWidth="1"/>
    <col min="77" max="77" width="8.77734375" style="1" customWidth="1"/>
    <col min="78" max="78" width="10.88671875" style="4" customWidth="1"/>
    <col min="79" max="79" width="8.88671875" style="4" customWidth="1"/>
    <col min="80" max="80" width="12.21875" style="1" customWidth="1"/>
    <col min="81" max="81" width="8.77734375" style="1" customWidth="1"/>
    <col min="82" max="82" width="11.109375" style="4" customWidth="1"/>
    <col min="83" max="83" width="8.88671875" style="4" customWidth="1"/>
    <col min="84" max="84" width="12.21875" style="1" customWidth="1"/>
    <col min="85" max="85" width="8.77734375" style="1" customWidth="1"/>
    <col min="86" max="86" width="9.109375" style="4" hidden="1" customWidth="1"/>
    <col min="87" max="89" width="2.109375" style="4" hidden="1" customWidth="1"/>
    <col min="90" max="90" width="9.77734375" style="4" customWidth="1"/>
    <col min="91" max="91" width="6.88671875" style="4" customWidth="1"/>
    <col min="92" max="92" width="9.77734375" style="4" customWidth="1"/>
    <col min="93" max="93" width="6.88671875" style="4" customWidth="1"/>
    <col min="94" max="94" width="9.77734375" style="4" customWidth="1"/>
    <col min="95" max="95" width="6.88671875" style="4" customWidth="1"/>
    <col min="96" max="96" width="45.109375" style="4" customWidth="1"/>
    <col min="97" max="97" width="7" style="4" customWidth="1"/>
    <col min="98" max="98" width="1" style="4" customWidth="1"/>
    <col min="99" max="99" width="37.21875" style="395" customWidth="1"/>
    <col min="100" max="100" width="32.21875" style="2" customWidth="1"/>
    <col min="101" max="101" width="1.44140625" style="4" hidden="1" customWidth="1"/>
    <col min="102" max="105" width="5.44140625" style="4" hidden="1" customWidth="1"/>
    <col min="106" max="106" width="5.88671875" style="1" hidden="1" customWidth="1"/>
    <col min="107" max="108" width="6.88671875" style="1" hidden="1" customWidth="1"/>
    <col min="109" max="109" width="4.44140625" style="4" hidden="1" customWidth="1"/>
    <col min="110" max="110" width="6.44140625" style="1" hidden="1" customWidth="1"/>
    <col min="111" max="112" width="6.44140625" style="4" hidden="1" customWidth="1"/>
    <col min="113" max="113" width="19" style="1" hidden="1" customWidth="1"/>
    <col min="114" max="116" width="6" style="1" hidden="1" customWidth="1"/>
    <col min="117" max="117" width="4.44140625" style="4" hidden="1" customWidth="1"/>
    <col min="118" max="118" width="6.44140625" style="1" hidden="1" customWidth="1"/>
    <col min="119" max="119" width="6.44140625" style="4" hidden="1" customWidth="1"/>
    <col min="120" max="191" width="6" style="1" hidden="1" customWidth="1"/>
    <col min="192" max="192" width="7.44140625" style="1" hidden="1" customWidth="1"/>
    <col min="193" max="224" width="8" style="1" customWidth="1"/>
    <col min="225" max="1677" width="2.109375" style="1" customWidth="1"/>
    <col min="1678" max="1680" width="10.88671875" style="1"/>
    <col min="1681" max="1681" width="4.21875" style="1" customWidth="1"/>
    <col min="1682" max="1683" width="10.88671875" style="1"/>
    <col min="1684" max="1684" width="4.88671875" style="1" customWidth="1"/>
    <col min="1685" max="1690" width="10.88671875" style="1"/>
    <col min="1691" max="1691" width="36.21875" style="1" customWidth="1"/>
    <col min="1692" max="1692" width="10.88671875" style="1"/>
    <col min="1693" max="1693" width="45.44140625" style="1" customWidth="1"/>
    <col min="1694" max="1695" width="10.88671875" style="1"/>
    <col min="1696" max="1696" width="10.88671875" style="3"/>
    <col min="1697" max="1697" width="10.88671875" style="1"/>
    <col min="1698" max="1698" width="32.44140625" style="2" customWidth="1"/>
    <col min="1699" max="1702" width="10.88671875" style="1"/>
    <col min="1703" max="1703" width="35.44140625" style="1" customWidth="1"/>
    <col min="1704" max="1762" width="10.88671875" style="1"/>
    <col min="1763" max="1763" width="26.44140625" style="1" customWidth="1"/>
    <col min="1764" max="1766" width="10.88671875" style="1"/>
    <col min="1767" max="1767" width="17.44140625" style="1" customWidth="1"/>
    <col min="1768" max="1892" width="10.88671875" style="1"/>
    <col min="1893" max="1893" width="12" style="1" customWidth="1"/>
    <col min="1894" max="1894" width="2.77734375" style="1" customWidth="1"/>
    <col min="1895" max="1896" width="6.44140625" style="1" customWidth="1"/>
    <col min="1897" max="1897" width="5.88671875" style="1" customWidth="1"/>
    <col min="1898" max="1898" width="6.44140625" style="1" customWidth="1"/>
    <col min="1899" max="1899" width="13.77734375" style="1" customWidth="1"/>
    <col min="1900" max="1901" width="9" style="1" customWidth="1"/>
    <col min="1902" max="1902" width="2.44140625" style="1" customWidth="1"/>
    <col min="1903" max="1903" width="8.88671875" style="1" customWidth="1"/>
    <col min="1904" max="1904" width="7.44140625" style="1" customWidth="1"/>
    <col min="1905" max="1907" width="3.77734375" style="1" customWidth="1"/>
    <col min="1908" max="1908" width="3.44140625" style="1" customWidth="1"/>
    <col min="1909" max="1909" width="2.88671875" style="1" customWidth="1"/>
    <col min="1910" max="1910" width="3" style="1" customWidth="1"/>
    <col min="1911" max="1913" width="0" style="1" hidden="1" customWidth="1"/>
    <col min="1914" max="1914" width="4.44140625" style="1" customWidth="1"/>
    <col min="1915" max="1915" width="0" style="1" hidden="1" customWidth="1"/>
    <col min="1916" max="1917" width="14.88671875" style="1" customWidth="1"/>
    <col min="1918" max="1918" width="15.109375" style="1" customWidth="1"/>
    <col min="1919" max="1919" width="6.44140625" style="1" customWidth="1"/>
    <col min="1920" max="1920" width="15.109375" style="1" customWidth="1"/>
    <col min="1921" max="1921" width="4.109375" style="1" customWidth="1"/>
    <col min="1922" max="1922" width="3" style="1" customWidth="1"/>
    <col min="1923" max="1925" width="0" style="1" hidden="1" customWidth="1"/>
    <col min="1926" max="1926" width="3" style="1" customWidth="1"/>
    <col min="1927" max="1927" width="0" style="1" hidden="1" customWidth="1"/>
    <col min="1928" max="1928" width="3" style="1" customWidth="1"/>
    <col min="1929" max="1929" width="0" style="1" hidden="1" customWidth="1"/>
    <col min="1930" max="1930" width="4.44140625" style="1" customWidth="1"/>
    <col min="1931" max="1931" width="34.21875" style="1" customWidth="1"/>
    <col min="1932" max="1932" width="23.44140625" style="1" customWidth="1"/>
    <col min="1933" max="1933" width="9.109375" style="1" customWidth="1"/>
    <col min="1934" max="1934" width="19.44140625" style="1" customWidth="1"/>
    <col min="1935" max="1935" width="42.77734375" style="1" customWidth="1"/>
    <col min="1936" max="1936" width="5.88671875" style="1" customWidth="1"/>
    <col min="1937" max="1937" width="31.44140625" style="1" customWidth="1"/>
    <col min="1938" max="1938" width="16.109375" style="1" customWidth="1"/>
    <col min="1939" max="1940" width="9.21875" style="1" customWidth="1"/>
    <col min="1941" max="1941" width="11.109375" style="1" customWidth="1"/>
    <col min="1942" max="1942" width="2.109375" style="1" customWidth="1"/>
    <col min="1943" max="2148" width="10.88671875" style="1"/>
    <col min="2149" max="2149" width="12" style="1" customWidth="1"/>
    <col min="2150" max="2150" width="2.77734375" style="1" customWidth="1"/>
    <col min="2151" max="2152" width="6.44140625" style="1" customWidth="1"/>
    <col min="2153" max="2153" width="5.88671875" style="1" customWidth="1"/>
    <col min="2154" max="2154" width="6.44140625" style="1" customWidth="1"/>
    <col min="2155" max="2155" width="13.77734375" style="1" customWidth="1"/>
    <col min="2156" max="2157" width="9" style="1" customWidth="1"/>
    <col min="2158" max="2158" width="2.44140625" style="1" customWidth="1"/>
    <col min="2159" max="2159" width="8.88671875" style="1" customWidth="1"/>
    <col min="2160" max="2160" width="7.44140625" style="1" customWidth="1"/>
    <col min="2161" max="2163" width="3.77734375" style="1" customWidth="1"/>
    <col min="2164" max="2164" width="3.44140625" style="1" customWidth="1"/>
    <col min="2165" max="2165" width="2.88671875" style="1" customWidth="1"/>
    <col min="2166" max="2166" width="3" style="1" customWidth="1"/>
    <col min="2167" max="2169" width="0" style="1" hidden="1" customWidth="1"/>
    <col min="2170" max="2170" width="4.44140625" style="1" customWidth="1"/>
    <col min="2171" max="2171" width="0" style="1" hidden="1" customWidth="1"/>
    <col min="2172" max="2173" width="14.88671875" style="1" customWidth="1"/>
    <col min="2174" max="2174" width="15.109375" style="1" customWidth="1"/>
    <col min="2175" max="2175" width="6.44140625" style="1" customWidth="1"/>
    <col min="2176" max="2176" width="15.109375" style="1" customWidth="1"/>
    <col min="2177" max="2177" width="4.109375" style="1" customWidth="1"/>
    <col min="2178" max="2178" width="3" style="1" customWidth="1"/>
    <col min="2179" max="2181" width="0" style="1" hidden="1" customWidth="1"/>
    <col min="2182" max="2182" width="3" style="1" customWidth="1"/>
    <col min="2183" max="2183" width="0" style="1" hidden="1" customWidth="1"/>
    <col min="2184" max="2184" width="3" style="1" customWidth="1"/>
    <col min="2185" max="2185" width="0" style="1" hidden="1" customWidth="1"/>
    <col min="2186" max="2186" width="4.44140625" style="1" customWidth="1"/>
    <col min="2187" max="2187" width="34.21875" style="1" customWidth="1"/>
    <col min="2188" max="2188" width="23.44140625" style="1" customWidth="1"/>
    <col min="2189" max="2189" width="9.109375" style="1" customWidth="1"/>
    <col min="2190" max="2190" width="19.44140625" style="1" customWidth="1"/>
    <col min="2191" max="2191" width="42.77734375" style="1" customWidth="1"/>
    <col min="2192" max="2192" width="5.88671875" style="1" customWidth="1"/>
    <col min="2193" max="2193" width="31.44140625" style="1" customWidth="1"/>
    <col min="2194" max="2194" width="16.109375" style="1" customWidth="1"/>
    <col min="2195" max="2196" width="9.21875" style="1" customWidth="1"/>
    <col min="2197" max="2197" width="11.109375" style="1" customWidth="1"/>
    <col min="2198" max="2198" width="2.109375" style="1" customWidth="1"/>
    <col min="2199" max="2404" width="10.88671875" style="1"/>
    <col min="2405" max="2405" width="12" style="1" customWidth="1"/>
    <col min="2406" max="2406" width="2.77734375" style="1" customWidth="1"/>
    <col min="2407" max="2408" width="6.44140625" style="1" customWidth="1"/>
    <col min="2409" max="2409" width="5.88671875" style="1" customWidth="1"/>
    <col min="2410" max="2410" width="6.44140625" style="1" customWidth="1"/>
    <col min="2411" max="2411" width="13.77734375" style="1" customWidth="1"/>
    <col min="2412" max="2413" width="9" style="1" customWidth="1"/>
    <col min="2414" max="2414" width="2.44140625" style="1" customWidth="1"/>
    <col min="2415" max="2415" width="8.88671875" style="1" customWidth="1"/>
    <col min="2416" max="2416" width="7.44140625" style="1" customWidth="1"/>
    <col min="2417" max="2419" width="3.77734375" style="1" customWidth="1"/>
    <col min="2420" max="2420" width="3.44140625" style="1" customWidth="1"/>
    <col min="2421" max="2421" width="2.88671875" style="1" customWidth="1"/>
    <col min="2422" max="2422" width="3" style="1" customWidth="1"/>
    <col min="2423" max="2425" width="0" style="1" hidden="1" customWidth="1"/>
    <col min="2426" max="2426" width="4.44140625" style="1" customWidth="1"/>
    <col min="2427" max="2427" width="0" style="1" hidden="1" customWidth="1"/>
    <col min="2428" max="2429" width="14.88671875" style="1" customWidth="1"/>
    <col min="2430" max="2430" width="15.109375" style="1" customWidth="1"/>
    <col min="2431" max="2431" width="6.44140625" style="1" customWidth="1"/>
    <col min="2432" max="2432" width="15.109375" style="1" customWidth="1"/>
    <col min="2433" max="2433" width="4.109375" style="1" customWidth="1"/>
    <col min="2434" max="2434" width="3" style="1" customWidth="1"/>
    <col min="2435" max="2437" width="0" style="1" hidden="1" customWidth="1"/>
    <col min="2438" max="2438" width="3" style="1" customWidth="1"/>
    <col min="2439" max="2439" width="0" style="1" hidden="1" customWidth="1"/>
    <col min="2440" max="2440" width="3" style="1" customWidth="1"/>
    <col min="2441" max="2441" width="0" style="1" hidden="1" customWidth="1"/>
    <col min="2442" max="2442" width="4.44140625" style="1" customWidth="1"/>
    <col min="2443" max="2443" width="34.21875" style="1" customWidth="1"/>
    <col min="2444" max="2444" width="23.44140625" style="1" customWidth="1"/>
    <col min="2445" max="2445" width="9.109375" style="1" customWidth="1"/>
    <col min="2446" max="2446" width="19.44140625" style="1" customWidth="1"/>
    <col min="2447" max="2447" width="42.77734375" style="1" customWidth="1"/>
    <col min="2448" max="2448" width="5.88671875" style="1" customWidth="1"/>
    <col min="2449" max="2449" width="31.44140625" style="1" customWidth="1"/>
    <col min="2450" max="2450" width="16.109375" style="1" customWidth="1"/>
    <col min="2451" max="2452" width="9.21875" style="1" customWidth="1"/>
    <col min="2453" max="2453" width="11.109375" style="1" customWidth="1"/>
    <col min="2454" max="2454" width="2.109375" style="1" customWidth="1"/>
    <col min="2455" max="2660" width="10.88671875" style="1"/>
    <col min="2661" max="2661" width="12" style="1" customWidth="1"/>
    <col min="2662" max="2662" width="2.77734375" style="1" customWidth="1"/>
    <col min="2663" max="2664" width="6.44140625" style="1" customWidth="1"/>
    <col min="2665" max="2665" width="5.88671875" style="1" customWidth="1"/>
    <col min="2666" max="2666" width="6.44140625" style="1" customWidth="1"/>
    <col min="2667" max="2667" width="13.77734375" style="1" customWidth="1"/>
    <col min="2668" max="2669" width="9" style="1" customWidth="1"/>
    <col min="2670" max="2670" width="2.44140625" style="1" customWidth="1"/>
    <col min="2671" max="2671" width="8.88671875" style="1" customWidth="1"/>
    <col min="2672" max="2672" width="7.44140625" style="1" customWidth="1"/>
    <col min="2673" max="2675" width="3.77734375" style="1" customWidth="1"/>
    <col min="2676" max="2676" width="3.44140625" style="1" customWidth="1"/>
    <col min="2677" max="2677" width="2.88671875" style="1" customWidth="1"/>
    <col min="2678" max="2678" width="3" style="1" customWidth="1"/>
    <col min="2679" max="2681" width="0" style="1" hidden="1" customWidth="1"/>
    <col min="2682" max="2682" width="4.44140625" style="1" customWidth="1"/>
    <col min="2683" max="2683" width="0" style="1" hidden="1" customWidth="1"/>
    <col min="2684" max="2685" width="14.88671875" style="1" customWidth="1"/>
    <col min="2686" max="2686" width="15.109375" style="1" customWidth="1"/>
    <col min="2687" max="2687" width="6.44140625" style="1" customWidth="1"/>
    <col min="2688" max="2688" width="15.109375" style="1" customWidth="1"/>
    <col min="2689" max="2689" width="4.109375" style="1" customWidth="1"/>
    <col min="2690" max="2690" width="3" style="1" customWidth="1"/>
    <col min="2691" max="2693" width="0" style="1" hidden="1" customWidth="1"/>
    <col min="2694" max="2694" width="3" style="1" customWidth="1"/>
    <col min="2695" max="2695" width="0" style="1" hidden="1" customWidth="1"/>
    <col min="2696" max="2696" width="3" style="1" customWidth="1"/>
    <col min="2697" max="2697" width="0" style="1" hidden="1" customWidth="1"/>
    <col min="2698" max="2698" width="4.44140625" style="1" customWidth="1"/>
    <col min="2699" max="2699" width="34.21875" style="1" customWidth="1"/>
    <col min="2700" max="2700" width="23.44140625" style="1" customWidth="1"/>
    <col min="2701" max="2701" width="9.109375" style="1" customWidth="1"/>
    <col min="2702" max="2702" width="19.44140625" style="1" customWidth="1"/>
    <col min="2703" max="2703" width="42.77734375" style="1" customWidth="1"/>
    <col min="2704" max="2704" width="5.88671875" style="1" customWidth="1"/>
    <col min="2705" max="2705" width="31.44140625" style="1" customWidth="1"/>
    <col min="2706" max="2706" width="16.109375" style="1" customWidth="1"/>
    <col min="2707" max="2708" width="9.21875" style="1" customWidth="1"/>
    <col min="2709" max="2709" width="11.109375" style="1" customWidth="1"/>
    <col min="2710" max="2710" width="2.109375" style="1" customWidth="1"/>
    <col min="2711" max="2916" width="10.88671875" style="1"/>
    <col min="2917" max="2917" width="12" style="1" customWidth="1"/>
    <col min="2918" max="2918" width="2.77734375" style="1" customWidth="1"/>
    <col min="2919" max="2920" width="6.44140625" style="1" customWidth="1"/>
    <col min="2921" max="2921" width="5.88671875" style="1" customWidth="1"/>
    <col min="2922" max="2922" width="6.44140625" style="1" customWidth="1"/>
    <col min="2923" max="2923" width="13.77734375" style="1" customWidth="1"/>
    <col min="2924" max="2925" width="9" style="1" customWidth="1"/>
    <col min="2926" max="2926" width="2.44140625" style="1" customWidth="1"/>
    <col min="2927" max="2927" width="8.88671875" style="1" customWidth="1"/>
    <col min="2928" max="2928" width="7.44140625" style="1" customWidth="1"/>
    <col min="2929" max="2931" width="3.77734375" style="1" customWidth="1"/>
    <col min="2932" max="2932" width="3.44140625" style="1" customWidth="1"/>
    <col min="2933" max="2933" width="2.88671875" style="1" customWidth="1"/>
    <col min="2934" max="2934" width="3" style="1" customWidth="1"/>
    <col min="2935" max="2937" width="0" style="1" hidden="1" customWidth="1"/>
    <col min="2938" max="2938" width="4.44140625" style="1" customWidth="1"/>
    <col min="2939" max="2939" width="0" style="1" hidden="1" customWidth="1"/>
    <col min="2940" max="2941" width="14.88671875" style="1" customWidth="1"/>
    <col min="2942" max="2942" width="15.109375" style="1" customWidth="1"/>
    <col min="2943" max="2943" width="6.44140625" style="1" customWidth="1"/>
    <col min="2944" max="2944" width="15.109375" style="1" customWidth="1"/>
    <col min="2945" max="2945" width="4.109375" style="1" customWidth="1"/>
    <col min="2946" max="2946" width="3" style="1" customWidth="1"/>
    <col min="2947" max="2949" width="0" style="1" hidden="1" customWidth="1"/>
    <col min="2950" max="2950" width="3" style="1" customWidth="1"/>
    <col min="2951" max="2951" width="0" style="1" hidden="1" customWidth="1"/>
    <col min="2952" max="2952" width="3" style="1" customWidth="1"/>
    <col min="2953" max="2953" width="0" style="1" hidden="1" customWidth="1"/>
    <col min="2954" max="2954" width="4.44140625" style="1" customWidth="1"/>
    <col min="2955" max="2955" width="34.21875" style="1" customWidth="1"/>
    <col min="2956" max="2956" width="23.44140625" style="1" customWidth="1"/>
    <col min="2957" max="2957" width="9.109375" style="1" customWidth="1"/>
    <col min="2958" max="2958" width="19.44140625" style="1" customWidth="1"/>
    <col min="2959" max="2959" width="42.77734375" style="1" customWidth="1"/>
    <col min="2960" max="2960" width="5.88671875" style="1" customWidth="1"/>
    <col min="2961" max="2961" width="31.44140625" style="1" customWidth="1"/>
    <col min="2962" max="2962" width="16.109375" style="1" customWidth="1"/>
    <col min="2963" max="2964" width="9.21875" style="1" customWidth="1"/>
    <col min="2965" max="2965" width="11.109375" style="1" customWidth="1"/>
    <col min="2966" max="2966" width="2.109375" style="1" customWidth="1"/>
    <col min="2967" max="3172" width="10.88671875" style="1"/>
    <col min="3173" max="3173" width="12" style="1" customWidth="1"/>
    <col min="3174" max="3174" width="2.77734375" style="1" customWidth="1"/>
    <col min="3175" max="3176" width="6.44140625" style="1" customWidth="1"/>
    <col min="3177" max="3177" width="5.88671875" style="1" customWidth="1"/>
    <col min="3178" max="3178" width="6.44140625" style="1" customWidth="1"/>
    <col min="3179" max="3179" width="13.77734375" style="1" customWidth="1"/>
    <col min="3180" max="3181" width="9" style="1" customWidth="1"/>
    <col min="3182" max="3182" width="2.44140625" style="1" customWidth="1"/>
    <col min="3183" max="3183" width="8.88671875" style="1" customWidth="1"/>
    <col min="3184" max="3184" width="7.44140625" style="1" customWidth="1"/>
    <col min="3185" max="3187" width="3.77734375" style="1" customWidth="1"/>
    <col min="3188" max="3188" width="3.44140625" style="1" customWidth="1"/>
    <col min="3189" max="3189" width="2.88671875" style="1" customWidth="1"/>
    <col min="3190" max="3190" width="3" style="1" customWidth="1"/>
    <col min="3191" max="3193" width="0" style="1" hidden="1" customWidth="1"/>
    <col min="3194" max="3194" width="4.44140625" style="1" customWidth="1"/>
    <col min="3195" max="3195" width="0" style="1" hidden="1" customWidth="1"/>
    <col min="3196" max="3197" width="14.88671875" style="1" customWidth="1"/>
    <col min="3198" max="3198" width="15.109375" style="1" customWidth="1"/>
    <col min="3199" max="3199" width="6.44140625" style="1" customWidth="1"/>
    <col min="3200" max="3200" width="15.109375" style="1" customWidth="1"/>
    <col min="3201" max="3201" width="4.109375" style="1" customWidth="1"/>
    <col min="3202" max="3202" width="3" style="1" customWidth="1"/>
    <col min="3203" max="3205" width="0" style="1" hidden="1" customWidth="1"/>
    <col min="3206" max="3206" width="3" style="1" customWidth="1"/>
    <col min="3207" max="3207" width="0" style="1" hidden="1" customWidth="1"/>
    <col min="3208" max="3208" width="3" style="1" customWidth="1"/>
    <col min="3209" max="3209" width="0" style="1" hidden="1" customWidth="1"/>
    <col min="3210" max="3210" width="4.44140625" style="1" customWidth="1"/>
    <col min="3211" max="3211" width="34.21875" style="1" customWidth="1"/>
    <col min="3212" max="3212" width="23.44140625" style="1" customWidth="1"/>
    <col min="3213" max="3213" width="9.109375" style="1" customWidth="1"/>
    <col min="3214" max="3214" width="19.44140625" style="1" customWidth="1"/>
    <col min="3215" max="3215" width="42.77734375" style="1" customWidth="1"/>
    <col min="3216" max="3216" width="5.88671875" style="1" customWidth="1"/>
    <col min="3217" max="3217" width="31.44140625" style="1" customWidth="1"/>
    <col min="3218" max="3218" width="16.109375" style="1" customWidth="1"/>
    <col min="3219" max="3220" width="9.21875" style="1" customWidth="1"/>
    <col min="3221" max="3221" width="11.109375" style="1" customWidth="1"/>
    <col min="3222" max="3222" width="2.109375" style="1" customWidth="1"/>
    <col min="3223" max="3428" width="10.88671875" style="1"/>
    <col min="3429" max="3429" width="12" style="1" customWidth="1"/>
    <col min="3430" max="3430" width="2.77734375" style="1" customWidth="1"/>
    <col min="3431" max="3432" width="6.44140625" style="1" customWidth="1"/>
    <col min="3433" max="3433" width="5.88671875" style="1" customWidth="1"/>
    <col min="3434" max="3434" width="6.44140625" style="1" customWidth="1"/>
    <col min="3435" max="3435" width="13.77734375" style="1" customWidth="1"/>
    <col min="3436" max="3437" width="9" style="1" customWidth="1"/>
    <col min="3438" max="3438" width="2.44140625" style="1" customWidth="1"/>
    <col min="3439" max="3439" width="8.88671875" style="1" customWidth="1"/>
    <col min="3440" max="3440" width="7.44140625" style="1" customWidth="1"/>
    <col min="3441" max="3443" width="3.77734375" style="1" customWidth="1"/>
    <col min="3444" max="3444" width="3.44140625" style="1" customWidth="1"/>
    <col min="3445" max="3445" width="2.88671875" style="1" customWidth="1"/>
    <col min="3446" max="3446" width="3" style="1" customWidth="1"/>
    <col min="3447" max="3449" width="0" style="1" hidden="1" customWidth="1"/>
    <col min="3450" max="3450" width="4.44140625" style="1" customWidth="1"/>
    <col min="3451" max="3451" width="0" style="1" hidden="1" customWidth="1"/>
    <col min="3452" max="3453" width="14.88671875" style="1" customWidth="1"/>
    <col min="3454" max="3454" width="15.109375" style="1" customWidth="1"/>
    <col min="3455" max="3455" width="6.44140625" style="1" customWidth="1"/>
    <col min="3456" max="3456" width="15.109375" style="1" customWidth="1"/>
    <col min="3457" max="3457" width="4.109375" style="1" customWidth="1"/>
    <col min="3458" max="3458" width="3" style="1" customWidth="1"/>
    <col min="3459" max="3461" width="0" style="1" hidden="1" customWidth="1"/>
    <col min="3462" max="3462" width="3" style="1" customWidth="1"/>
    <col min="3463" max="3463" width="0" style="1" hidden="1" customWidth="1"/>
    <col min="3464" max="3464" width="3" style="1" customWidth="1"/>
    <col min="3465" max="3465" width="0" style="1" hidden="1" customWidth="1"/>
    <col min="3466" max="3466" width="4.44140625" style="1" customWidth="1"/>
    <col min="3467" max="3467" width="34.21875" style="1" customWidth="1"/>
    <col min="3468" max="3468" width="23.44140625" style="1" customWidth="1"/>
    <col min="3469" max="3469" width="9.109375" style="1" customWidth="1"/>
    <col min="3470" max="3470" width="19.44140625" style="1" customWidth="1"/>
    <col min="3471" max="3471" width="42.77734375" style="1" customWidth="1"/>
    <col min="3472" max="3472" width="5.88671875" style="1" customWidth="1"/>
    <col min="3473" max="3473" width="31.44140625" style="1" customWidth="1"/>
    <col min="3474" max="3474" width="16.109375" style="1" customWidth="1"/>
    <col min="3475" max="3476" width="9.21875" style="1" customWidth="1"/>
    <col min="3477" max="3477" width="11.109375" style="1" customWidth="1"/>
    <col min="3478" max="3478" width="2.109375" style="1" customWidth="1"/>
    <col min="3479" max="3684" width="10.88671875" style="1"/>
    <col min="3685" max="3685" width="12" style="1" customWidth="1"/>
    <col min="3686" max="3686" width="2.77734375" style="1" customWidth="1"/>
    <col min="3687" max="3688" width="6.44140625" style="1" customWidth="1"/>
    <col min="3689" max="3689" width="5.88671875" style="1" customWidth="1"/>
    <col min="3690" max="3690" width="6.44140625" style="1" customWidth="1"/>
    <col min="3691" max="3691" width="13.77734375" style="1" customWidth="1"/>
    <col min="3692" max="3693" width="9" style="1" customWidth="1"/>
    <col min="3694" max="3694" width="2.44140625" style="1" customWidth="1"/>
    <col min="3695" max="3695" width="8.88671875" style="1" customWidth="1"/>
    <col min="3696" max="3696" width="7.44140625" style="1" customWidth="1"/>
    <col min="3697" max="3699" width="3.77734375" style="1" customWidth="1"/>
    <col min="3700" max="3700" width="3.44140625" style="1" customWidth="1"/>
    <col min="3701" max="3701" width="2.88671875" style="1" customWidth="1"/>
    <col min="3702" max="3702" width="3" style="1" customWidth="1"/>
    <col min="3703" max="3705" width="0" style="1" hidden="1" customWidth="1"/>
    <col min="3706" max="3706" width="4.44140625" style="1" customWidth="1"/>
    <col min="3707" max="3707" width="0" style="1" hidden="1" customWidth="1"/>
    <col min="3708" max="3709" width="14.88671875" style="1" customWidth="1"/>
    <col min="3710" max="3710" width="15.109375" style="1" customWidth="1"/>
    <col min="3711" max="3711" width="6.44140625" style="1" customWidth="1"/>
    <col min="3712" max="3712" width="15.109375" style="1" customWidth="1"/>
    <col min="3713" max="3713" width="4.109375" style="1" customWidth="1"/>
    <col min="3714" max="3714" width="3" style="1" customWidth="1"/>
    <col min="3715" max="3717" width="0" style="1" hidden="1" customWidth="1"/>
    <col min="3718" max="3718" width="3" style="1" customWidth="1"/>
    <col min="3719" max="3719" width="0" style="1" hidden="1" customWidth="1"/>
    <col min="3720" max="3720" width="3" style="1" customWidth="1"/>
    <col min="3721" max="3721" width="0" style="1" hidden="1" customWidth="1"/>
    <col min="3722" max="3722" width="4.44140625" style="1" customWidth="1"/>
    <col min="3723" max="3723" width="34.21875" style="1" customWidth="1"/>
    <col min="3724" max="3724" width="23.44140625" style="1" customWidth="1"/>
    <col min="3725" max="3725" width="9.109375" style="1" customWidth="1"/>
    <col min="3726" max="3726" width="19.44140625" style="1" customWidth="1"/>
    <col min="3727" max="3727" width="42.77734375" style="1" customWidth="1"/>
    <col min="3728" max="3728" width="5.88671875" style="1" customWidth="1"/>
    <col min="3729" max="3729" width="31.44140625" style="1" customWidth="1"/>
    <col min="3730" max="3730" width="16.109375" style="1" customWidth="1"/>
    <col min="3731" max="3732" width="9.21875" style="1" customWidth="1"/>
    <col min="3733" max="3733" width="11.109375" style="1" customWidth="1"/>
    <col min="3734" max="3734" width="2.109375" style="1" customWidth="1"/>
    <col min="3735" max="3940" width="10.88671875" style="1"/>
    <col min="3941" max="3941" width="12" style="1" customWidth="1"/>
    <col min="3942" max="3942" width="2.77734375" style="1" customWidth="1"/>
    <col min="3943" max="3944" width="6.44140625" style="1" customWidth="1"/>
    <col min="3945" max="3945" width="5.88671875" style="1" customWidth="1"/>
    <col min="3946" max="3946" width="6.44140625" style="1" customWidth="1"/>
    <col min="3947" max="3947" width="13.77734375" style="1" customWidth="1"/>
    <col min="3948" max="3949" width="9" style="1" customWidth="1"/>
    <col min="3950" max="3950" width="2.44140625" style="1" customWidth="1"/>
    <col min="3951" max="3951" width="8.88671875" style="1" customWidth="1"/>
    <col min="3952" max="3952" width="7.44140625" style="1" customWidth="1"/>
    <col min="3953" max="3955" width="3.77734375" style="1" customWidth="1"/>
    <col min="3956" max="3956" width="3.44140625" style="1" customWidth="1"/>
    <col min="3957" max="3957" width="2.88671875" style="1" customWidth="1"/>
    <col min="3958" max="3958" width="3" style="1" customWidth="1"/>
    <col min="3959" max="3961" width="0" style="1" hidden="1" customWidth="1"/>
    <col min="3962" max="3962" width="4.44140625" style="1" customWidth="1"/>
    <col min="3963" max="3963" width="0" style="1" hidden="1" customWidth="1"/>
    <col min="3964" max="3965" width="14.88671875" style="1" customWidth="1"/>
    <col min="3966" max="3966" width="15.109375" style="1" customWidth="1"/>
    <col min="3967" max="3967" width="6.44140625" style="1" customWidth="1"/>
    <col min="3968" max="3968" width="15.109375" style="1" customWidth="1"/>
    <col min="3969" max="3969" width="4.109375" style="1" customWidth="1"/>
    <col min="3970" max="3970" width="3" style="1" customWidth="1"/>
    <col min="3971" max="3973" width="0" style="1" hidden="1" customWidth="1"/>
    <col min="3974" max="3974" width="3" style="1" customWidth="1"/>
    <col min="3975" max="3975" width="0" style="1" hidden="1" customWidth="1"/>
    <col min="3976" max="3976" width="3" style="1" customWidth="1"/>
    <col min="3977" max="3977" width="0" style="1" hidden="1" customWidth="1"/>
    <col min="3978" max="3978" width="4.44140625" style="1" customWidth="1"/>
    <col min="3979" max="3979" width="34.21875" style="1" customWidth="1"/>
    <col min="3980" max="3980" width="23.44140625" style="1" customWidth="1"/>
    <col min="3981" max="3981" width="9.109375" style="1" customWidth="1"/>
    <col min="3982" max="3982" width="19.44140625" style="1" customWidth="1"/>
    <col min="3983" max="3983" width="42.77734375" style="1" customWidth="1"/>
    <col min="3984" max="3984" width="5.88671875" style="1" customWidth="1"/>
    <col min="3985" max="3985" width="31.44140625" style="1" customWidth="1"/>
    <col min="3986" max="3986" width="16.109375" style="1" customWidth="1"/>
    <col min="3987" max="3988" width="9.21875" style="1" customWidth="1"/>
    <col min="3989" max="3989" width="11.109375" style="1" customWidth="1"/>
    <col min="3990" max="3990" width="2.109375" style="1" customWidth="1"/>
    <col min="3991" max="4196" width="10.88671875" style="1"/>
    <col min="4197" max="4197" width="12" style="1" customWidth="1"/>
    <col min="4198" max="4198" width="2.77734375" style="1" customWidth="1"/>
    <col min="4199" max="4200" width="6.44140625" style="1" customWidth="1"/>
    <col min="4201" max="4201" width="5.88671875" style="1" customWidth="1"/>
    <col min="4202" max="4202" width="6.44140625" style="1" customWidth="1"/>
    <col min="4203" max="4203" width="13.77734375" style="1" customWidth="1"/>
    <col min="4204" max="4205" width="9" style="1" customWidth="1"/>
    <col min="4206" max="4206" width="2.44140625" style="1" customWidth="1"/>
    <col min="4207" max="4207" width="8.88671875" style="1" customWidth="1"/>
    <col min="4208" max="4208" width="7.44140625" style="1" customWidth="1"/>
    <col min="4209" max="4211" width="3.77734375" style="1" customWidth="1"/>
    <col min="4212" max="4212" width="3.44140625" style="1" customWidth="1"/>
    <col min="4213" max="4213" width="2.88671875" style="1" customWidth="1"/>
    <col min="4214" max="4214" width="3" style="1" customWidth="1"/>
    <col min="4215" max="4217" width="0" style="1" hidden="1" customWidth="1"/>
    <col min="4218" max="4218" width="4.44140625" style="1" customWidth="1"/>
    <col min="4219" max="4219" width="0" style="1" hidden="1" customWidth="1"/>
    <col min="4220" max="4221" width="14.88671875" style="1" customWidth="1"/>
    <col min="4222" max="4222" width="15.109375" style="1" customWidth="1"/>
    <col min="4223" max="4223" width="6.44140625" style="1" customWidth="1"/>
    <col min="4224" max="4224" width="15.109375" style="1" customWidth="1"/>
    <col min="4225" max="4225" width="4.109375" style="1" customWidth="1"/>
    <col min="4226" max="4226" width="3" style="1" customWidth="1"/>
    <col min="4227" max="4229" width="0" style="1" hidden="1" customWidth="1"/>
    <col min="4230" max="4230" width="3" style="1" customWidth="1"/>
    <col min="4231" max="4231" width="0" style="1" hidden="1" customWidth="1"/>
    <col min="4232" max="4232" width="3" style="1" customWidth="1"/>
    <col min="4233" max="4233" width="0" style="1" hidden="1" customWidth="1"/>
    <col min="4234" max="4234" width="4.44140625" style="1" customWidth="1"/>
    <col min="4235" max="4235" width="34.21875" style="1" customWidth="1"/>
    <col min="4236" max="4236" width="23.44140625" style="1" customWidth="1"/>
    <col min="4237" max="4237" width="9.109375" style="1" customWidth="1"/>
    <col min="4238" max="4238" width="19.44140625" style="1" customWidth="1"/>
    <col min="4239" max="4239" width="42.77734375" style="1" customWidth="1"/>
    <col min="4240" max="4240" width="5.88671875" style="1" customWidth="1"/>
    <col min="4241" max="4241" width="31.44140625" style="1" customWidth="1"/>
    <col min="4242" max="4242" width="16.109375" style="1" customWidth="1"/>
    <col min="4243" max="4244" width="9.21875" style="1" customWidth="1"/>
    <col min="4245" max="4245" width="11.109375" style="1" customWidth="1"/>
    <col min="4246" max="4246" width="2.109375" style="1" customWidth="1"/>
    <col min="4247" max="4452" width="10.88671875" style="1"/>
    <col min="4453" max="4453" width="12" style="1" customWidth="1"/>
    <col min="4454" max="4454" width="2.77734375" style="1" customWidth="1"/>
    <col min="4455" max="4456" width="6.44140625" style="1" customWidth="1"/>
    <col min="4457" max="4457" width="5.88671875" style="1" customWidth="1"/>
    <col min="4458" max="4458" width="6.44140625" style="1" customWidth="1"/>
    <col min="4459" max="4459" width="13.77734375" style="1" customWidth="1"/>
    <col min="4460" max="4461" width="9" style="1" customWidth="1"/>
    <col min="4462" max="4462" width="2.44140625" style="1" customWidth="1"/>
    <col min="4463" max="4463" width="8.88671875" style="1" customWidth="1"/>
    <col min="4464" max="4464" width="7.44140625" style="1" customWidth="1"/>
    <col min="4465" max="4467" width="3.77734375" style="1" customWidth="1"/>
    <col min="4468" max="4468" width="3.44140625" style="1" customWidth="1"/>
    <col min="4469" max="4469" width="2.88671875" style="1" customWidth="1"/>
    <col min="4470" max="4470" width="3" style="1" customWidth="1"/>
    <col min="4471" max="4473" width="0" style="1" hidden="1" customWidth="1"/>
    <col min="4474" max="4474" width="4.44140625" style="1" customWidth="1"/>
    <col min="4475" max="4475" width="0" style="1" hidden="1" customWidth="1"/>
    <col min="4476" max="4477" width="14.88671875" style="1" customWidth="1"/>
    <col min="4478" max="4478" width="15.109375" style="1" customWidth="1"/>
    <col min="4479" max="4479" width="6.44140625" style="1" customWidth="1"/>
    <col min="4480" max="4480" width="15.109375" style="1" customWidth="1"/>
    <col min="4481" max="4481" width="4.109375" style="1" customWidth="1"/>
    <col min="4482" max="4482" width="3" style="1" customWidth="1"/>
    <col min="4483" max="4485" width="0" style="1" hidden="1" customWidth="1"/>
    <col min="4486" max="4486" width="3" style="1" customWidth="1"/>
    <col min="4487" max="4487" width="0" style="1" hidden="1" customWidth="1"/>
    <col min="4488" max="4488" width="3" style="1" customWidth="1"/>
    <col min="4489" max="4489" width="0" style="1" hidden="1" customWidth="1"/>
    <col min="4490" max="4490" width="4.44140625" style="1" customWidth="1"/>
    <col min="4491" max="4491" width="34.21875" style="1" customWidth="1"/>
    <col min="4492" max="4492" width="23.44140625" style="1" customWidth="1"/>
    <col min="4493" max="4493" width="9.109375" style="1" customWidth="1"/>
    <col min="4494" max="4494" width="19.44140625" style="1" customWidth="1"/>
    <col min="4495" max="4495" width="42.77734375" style="1" customWidth="1"/>
    <col min="4496" max="4496" width="5.88671875" style="1" customWidth="1"/>
    <col min="4497" max="4497" width="31.44140625" style="1" customWidth="1"/>
    <col min="4498" max="4498" width="16.109375" style="1" customWidth="1"/>
    <col min="4499" max="4500" width="9.21875" style="1" customWidth="1"/>
    <col min="4501" max="4501" width="11.109375" style="1" customWidth="1"/>
    <col min="4502" max="4502" width="2.109375" style="1" customWidth="1"/>
    <col min="4503" max="4708" width="10.88671875" style="1"/>
    <col min="4709" max="4709" width="12" style="1" customWidth="1"/>
    <col min="4710" max="4710" width="2.77734375" style="1" customWidth="1"/>
    <col min="4711" max="4712" width="6.44140625" style="1" customWidth="1"/>
    <col min="4713" max="4713" width="5.88671875" style="1" customWidth="1"/>
    <col min="4714" max="4714" width="6.44140625" style="1" customWidth="1"/>
    <col min="4715" max="4715" width="13.77734375" style="1" customWidth="1"/>
    <col min="4716" max="4717" width="9" style="1" customWidth="1"/>
    <col min="4718" max="4718" width="2.44140625" style="1" customWidth="1"/>
    <col min="4719" max="4719" width="8.88671875" style="1" customWidth="1"/>
    <col min="4720" max="4720" width="7.44140625" style="1" customWidth="1"/>
    <col min="4721" max="4723" width="3.77734375" style="1" customWidth="1"/>
    <col min="4724" max="4724" width="3.44140625" style="1" customWidth="1"/>
    <col min="4725" max="4725" width="2.88671875" style="1" customWidth="1"/>
    <col min="4726" max="4726" width="3" style="1" customWidth="1"/>
    <col min="4727" max="4729" width="0" style="1" hidden="1" customWidth="1"/>
    <col min="4730" max="4730" width="4.44140625" style="1" customWidth="1"/>
    <col min="4731" max="4731" width="0" style="1" hidden="1" customWidth="1"/>
    <col min="4732" max="4733" width="14.88671875" style="1" customWidth="1"/>
    <col min="4734" max="4734" width="15.109375" style="1" customWidth="1"/>
    <col min="4735" max="4735" width="6.44140625" style="1" customWidth="1"/>
    <col min="4736" max="4736" width="15.109375" style="1" customWidth="1"/>
    <col min="4737" max="4737" width="4.109375" style="1" customWidth="1"/>
    <col min="4738" max="4738" width="3" style="1" customWidth="1"/>
    <col min="4739" max="4741" width="0" style="1" hidden="1" customWidth="1"/>
    <col min="4742" max="4742" width="3" style="1" customWidth="1"/>
    <col min="4743" max="4743" width="0" style="1" hidden="1" customWidth="1"/>
    <col min="4744" max="4744" width="3" style="1" customWidth="1"/>
    <col min="4745" max="4745" width="0" style="1" hidden="1" customWidth="1"/>
    <col min="4746" max="4746" width="4.44140625" style="1" customWidth="1"/>
    <col min="4747" max="4747" width="34.21875" style="1" customWidth="1"/>
    <col min="4748" max="4748" width="23.44140625" style="1" customWidth="1"/>
    <col min="4749" max="4749" width="9.109375" style="1" customWidth="1"/>
    <col min="4750" max="4750" width="19.44140625" style="1" customWidth="1"/>
    <col min="4751" max="4751" width="42.77734375" style="1" customWidth="1"/>
    <col min="4752" max="4752" width="5.88671875" style="1" customWidth="1"/>
    <col min="4753" max="4753" width="31.44140625" style="1" customWidth="1"/>
    <col min="4754" max="4754" width="16.109375" style="1" customWidth="1"/>
    <col min="4755" max="4756" width="9.21875" style="1" customWidth="1"/>
    <col min="4757" max="4757" width="11.109375" style="1" customWidth="1"/>
    <col min="4758" max="4758" width="2.109375" style="1" customWidth="1"/>
    <col min="4759" max="4964" width="10.88671875" style="1"/>
    <col min="4965" max="4965" width="12" style="1" customWidth="1"/>
    <col min="4966" max="4966" width="2.77734375" style="1" customWidth="1"/>
    <col min="4967" max="4968" width="6.44140625" style="1" customWidth="1"/>
    <col min="4969" max="4969" width="5.88671875" style="1" customWidth="1"/>
    <col min="4970" max="4970" width="6.44140625" style="1" customWidth="1"/>
    <col min="4971" max="4971" width="13.77734375" style="1" customWidth="1"/>
    <col min="4972" max="4973" width="9" style="1" customWidth="1"/>
    <col min="4974" max="4974" width="2.44140625" style="1" customWidth="1"/>
    <col min="4975" max="4975" width="8.88671875" style="1" customWidth="1"/>
    <col min="4976" max="4976" width="7.44140625" style="1" customWidth="1"/>
    <col min="4977" max="4979" width="3.77734375" style="1" customWidth="1"/>
    <col min="4980" max="4980" width="3.44140625" style="1" customWidth="1"/>
    <col min="4981" max="4981" width="2.88671875" style="1" customWidth="1"/>
    <col min="4982" max="4982" width="3" style="1" customWidth="1"/>
    <col min="4983" max="4985" width="0" style="1" hidden="1" customWidth="1"/>
    <col min="4986" max="4986" width="4.44140625" style="1" customWidth="1"/>
    <col min="4987" max="4987" width="0" style="1" hidden="1" customWidth="1"/>
    <col min="4988" max="4989" width="14.88671875" style="1" customWidth="1"/>
    <col min="4990" max="4990" width="15.109375" style="1" customWidth="1"/>
    <col min="4991" max="4991" width="6.44140625" style="1" customWidth="1"/>
    <col min="4992" max="4992" width="15.109375" style="1" customWidth="1"/>
    <col min="4993" max="4993" width="4.109375" style="1" customWidth="1"/>
    <col min="4994" max="4994" width="3" style="1" customWidth="1"/>
    <col min="4995" max="4997" width="0" style="1" hidden="1" customWidth="1"/>
    <col min="4998" max="4998" width="3" style="1" customWidth="1"/>
    <col min="4999" max="4999" width="0" style="1" hidden="1" customWidth="1"/>
    <col min="5000" max="5000" width="3" style="1" customWidth="1"/>
    <col min="5001" max="5001" width="0" style="1" hidden="1" customWidth="1"/>
    <col min="5002" max="5002" width="4.44140625" style="1" customWidth="1"/>
    <col min="5003" max="5003" width="34.21875" style="1" customWidth="1"/>
    <col min="5004" max="5004" width="23.44140625" style="1" customWidth="1"/>
    <col min="5005" max="5005" width="9.109375" style="1" customWidth="1"/>
    <col min="5006" max="5006" width="19.44140625" style="1" customWidth="1"/>
    <col min="5007" max="5007" width="42.77734375" style="1" customWidth="1"/>
    <col min="5008" max="5008" width="5.88671875" style="1" customWidth="1"/>
    <col min="5009" max="5009" width="31.44140625" style="1" customWidth="1"/>
    <col min="5010" max="5010" width="16.109375" style="1" customWidth="1"/>
    <col min="5011" max="5012" width="9.21875" style="1" customWidth="1"/>
    <col min="5013" max="5013" width="11.109375" style="1" customWidth="1"/>
    <col min="5014" max="5014" width="2.109375" style="1" customWidth="1"/>
    <col min="5015" max="5220" width="10.88671875" style="1"/>
    <col min="5221" max="5221" width="12" style="1" customWidth="1"/>
    <col min="5222" max="5222" width="2.77734375" style="1" customWidth="1"/>
    <col min="5223" max="5224" width="6.44140625" style="1" customWidth="1"/>
    <col min="5225" max="5225" width="5.88671875" style="1" customWidth="1"/>
    <col min="5226" max="5226" width="6.44140625" style="1" customWidth="1"/>
    <col min="5227" max="5227" width="13.77734375" style="1" customWidth="1"/>
    <col min="5228" max="5229" width="9" style="1" customWidth="1"/>
    <col min="5230" max="5230" width="2.44140625" style="1" customWidth="1"/>
    <col min="5231" max="5231" width="8.88671875" style="1" customWidth="1"/>
    <col min="5232" max="5232" width="7.44140625" style="1" customWidth="1"/>
    <col min="5233" max="5235" width="3.77734375" style="1" customWidth="1"/>
    <col min="5236" max="5236" width="3.44140625" style="1" customWidth="1"/>
    <col min="5237" max="5237" width="2.88671875" style="1" customWidth="1"/>
    <col min="5238" max="5238" width="3" style="1" customWidth="1"/>
    <col min="5239" max="5241" width="0" style="1" hidden="1" customWidth="1"/>
    <col min="5242" max="5242" width="4.44140625" style="1" customWidth="1"/>
    <col min="5243" max="5243" width="0" style="1" hidden="1" customWidth="1"/>
    <col min="5244" max="5245" width="14.88671875" style="1" customWidth="1"/>
    <col min="5246" max="5246" width="15.109375" style="1" customWidth="1"/>
    <col min="5247" max="5247" width="6.44140625" style="1" customWidth="1"/>
    <col min="5248" max="5248" width="15.109375" style="1" customWidth="1"/>
    <col min="5249" max="5249" width="4.109375" style="1" customWidth="1"/>
    <col min="5250" max="5250" width="3" style="1" customWidth="1"/>
    <col min="5251" max="5253" width="0" style="1" hidden="1" customWidth="1"/>
    <col min="5254" max="5254" width="3" style="1" customWidth="1"/>
    <col min="5255" max="5255" width="0" style="1" hidden="1" customWidth="1"/>
    <col min="5256" max="5256" width="3" style="1" customWidth="1"/>
    <col min="5257" max="5257" width="0" style="1" hidden="1" customWidth="1"/>
    <col min="5258" max="5258" width="4.44140625" style="1" customWidth="1"/>
    <col min="5259" max="5259" width="34.21875" style="1" customWidth="1"/>
    <col min="5260" max="5260" width="23.44140625" style="1" customWidth="1"/>
    <col min="5261" max="5261" width="9.109375" style="1" customWidth="1"/>
    <col min="5262" max="5262" width="19.44140625" style="1" customWidth="1"/>
    <col min="5263" max="5263" width="42.77734375" style="1" customWidth="1"/>
    <col min="5264" max="5264" width="5.88671875" style="1" customWidth="1"/>
    <col min="5265" max="5265" width="31.44140625" style="1" customWidth="1"/>
    <col min="5266" max="5266" width="16.109375" style="1" customWidth="1"/>
    <col min="5267" max="5268" width="9.21875" style="1" customWidth="1"/>
    <col min="5269" max="5269" width="11.109375" style="1" customWidth="1"/>
    <col min="5270" max="5270" width="2.109375" style="1" customWidth="1"/>
    <col min="5271" max="5476" width="10.88671875" style="1"/>
    <col min="5477" max="5477" width="12" style="1" customWidth="1"/>
    <col min="5478" max="5478" width="2.77734375" style="1" customWidth="1"/>
    <col min="5479" max="5480" width="6.44140625" style="1" customWidth="1"/>
    <col min="5481" max="5481" width="5.88671875" style="1" customWidth="1"/>
    <col min="5482" max="5482" width="6.44140625" style="1" customWidth="1"/>
    <col min="5483" max="5483" width="13.77734375" style="1" customWidth="1"/>
    <col min="5484" max="5485" width="9" style="1" customWidth="1"/>
    <col min="5486" max="5486" width="2.44140625" style="1" customWidth="1"/>
    <col min="5487" max="5487" width="8.88671875" style="1" customWidth="1"/>
    <col min="5488" max="5488" width="7.44140625" style="1" customWidth="1"/>
    <col min="5489" max="5491" width="3.77734375" style="1" customWidth="1"/>
    <col min="5492" max="5492" width="3.44140625" style="1" customWidth="1"/>
    <col min="5493" max="5493" width="2.88671875" style="1" customWidth="1"/>
    <col min="5494" max="5494" width="3" style="1" customWidth="1"/>
    <col min="5495" max="5497" width="0" style="1" hidden="1" customWidth="1"/>
    <col min="5498" max="5498" width="4.44140625" style="1" customWidth="1"/>
    <col min="5499" max="5499" width="0" style="1" hidden="1" customWidth="1"/>
    <col min="5500" max="5501" width="14.88671875" style="1" customWidth="1"/>
    <col min="5502" max="5502" width="15.109375" style="1" customWidth="1"/>
    <col min="5503" max="5503" width="6.44140625" style="1" customWidth="1"/>
    <col min="5504" max="5504" width="15.109375" style="1" customWidth="1"/>
    <col min="5505" max="5505" width="4.109375" style="1" customWidth="1"/>
    <col min="5506" max="5506" width="3" style="1" customWidth="1"/>
    <col min="5507" max="5509" width="0" style="1" hidden="1" customWidth="1"/>
    <col min="5510" max="5510" width="3" style="1" customWidth="1"/>
    <col min="5511" max="5511" width="0" style="1" hidden="1" customWidth="1"/>
    <col min="5512" max="5512" width="3" style="1" customWidth="1"/>
    <col min="5513" max="5513" width="0" style="1" hidden="1" customWidth="1"/>
    <col min="5514" max="5514" width="4.44140625" style="1" customWidth="1"/>
    <col min="5515" max="5515" width="34.21875" style="1" customWidth="1"/>
    <col min="5516" max="5516" width="23.44140625" style="1" customWidth="1"/>
    <col min="5517" max="5517" width="9.109375" style="1" customWidth="1"/>
    <col min="5518" max="5518" width="19.44140625" style="1" customWidth="1"/>
    <col min="5519" max="5519" width="42.77734375" style="1" customWidth="1"/>
    <col min="5520" max="5520" width="5.88671875" style="1" customWidth="1"/>
    <col min="5521" max="5521" width="31.44140625" style="1" customWidth="1"/>
    <col min="5522" max="5522" width="16.109375" style="1" customWidth="1"/>
    <col min="5523" max="5524" width="9.21875" style="1" customWidth="1"/>
    <col min="5525" max="5525" width="11.109375" style="1" customWidth="1"/>
    <col min="5526" max="5526" width="2.109375" style="1" customWidth="1"/>
    <col min="5527" max="5732" width="10.88671875" style="1"/>
    <col min="5733" max="5733" width="12" style="1" customWidth="1"/>
    <col min="5734" max="5734" width="2.77734375" style="1" customWidth="1"/>
    <col min="5735" max="5736" width="6.44140625" style="1" customWidth="1"/>
    <col min="5737" max="5737" width="5.88671875" style="1" customWidth="1"/>
    <col min="5738" max="5738" width="6.44140625" style="1" customWidth="1"/>
    <col min="5739" max="5739" width="13.77734375" style="1" customWidth="1"/>
    <col min="5740" max="5741" width="9" style="1" customWidth="1"/>
    <col min="5742" max="5742" width="2.44140625" style="1" customWidth="1"/>
    <col min="5743" max="5743" width="8.88671875" style="1" customWidth="1"/>
    <col min="5744" max="5744" width="7.44140625" style="1" customWidth="1"/>
    <col min="5745" max="5747" width="3.77734375" style="1" customWidth="1"/>
    <col min="5748" max="5748" width="3.44140625" style="1" customWidth="1"/>
    <col min="5749" max="5749" width="2.88671875" style="1" customWidth="1"/>
    <col min="5750" max="5750" width="3" style="1" customWidth="1"/>
    <col min="5751" max="5753" width="0" style="1" hidden="1" customWidth="1"/>
    <col min="5754" max="5754" width="4.44140625" style="1" customWidth="1"/>
    <col min="5755" max="5755" width="0" style="1" hidden="1" customWidth="1"/>
    <col min="5756" max="5757" width="14.88671875" style="1" customWidth="1"/>
    <col min="5758" max="5758" width="15.109375" style="1" customWidth="1"/>
    <col min="5759" max="5759" width="6.44140625" style="1" customWidth="1"/>
    <col min="5760" max="5760" width="15.109375" style="1" customWidth="1"/>
    <col min="5761" max="5761" width="4.109375" style="1" customWidth="1"/>
    <col min="5762" max="5762" width="3" style="1" customWidth="1"/>
    <col min="5763" max="5765" width="0" style="1" hidden="1" customWidth="1"/>
    <col min="5766" max="5766" width="3" style="1" customWidth="1"/>
    <col min="5767" max="5767" width="0" style="1" hidden="1" customWidth="1"/>
    <col min="5768" max="5768" width="3" style="1" customWidth="1"/>
    <col min="5769" max="5769" width="0" style="1" hidden="1" customWidth="1"/>
    <col min="5770" max="5770" width="4.44140625" style="1" customWidth="1"/>
    <col min="5771" max="5771" width="34.21875" style="1" customWidth="1"/>
    <col min="5772" max="5772" width="23.44140625" style="1" customWidth="1"/>
    <col min="5773" max="5773" width="9.109375" style="1" customWidth="1"/>
    <col min="5774" max="5774" width="19.44140625" style="1" customWidth="1"/>
    <col min="5775" max="5775" width="42.77734375" style="1" customWidth="1"/>
    <col min="5776" max="5776" width="5.88671875" style="1" customWidth="1"/>
    <col min="5777" max="5777" width="31.44140625" style="1" customWidth="1"/>
    <col min="5778" max="5778" width="16.109375" style="1" customWidth="1"/>
    <col min="5779" max="5780" width="9.21875" style="1" customWidth="1"/>
    <col min="5781" max="5781" width="11.109375" style="1" customWidth="1"/>
    <col min="5782" max="5782" width="2.109375" style="1" customWidth="1"/>
    <col min="5783" max="5988" width="10.88671875" style="1"/>
    <col min="5989" max="5989" width="12" style="1" customWidth="1"/>
    <col min="5990" max="5990" width="2.77734375" style="1" customWidth="1"/>
    <col min="5991" max="5992" width="6.44140625" style="1" customWidth="1"/>
    <col min="5993" max="5993" width="5.88671875" style="1" customWidth="1"/>
    <col min="5994" max="5994" width="6.44140625" style="1" customWidth="1"/>
    <col min="5995" max="5995" width="13.77734375" style="1" customWidth="1"/>
    <col min="5996" max="5997" width="9" style="1" customWidth="1"/>
    <col min="5998" max="5998" width="2.44140625" style="1" customWidth="1"/>
    <col min="5999" max="5999" width="8.88671875" style="1" customWidth="1"/>
    <col min="6000" max="6000" width="7.44140625" style="1" customWidth="1"/>
    <col min="6001" max="6003" width="3.77734375" style="1" customWidth="1"/>
    <col min="6004" max="6004" width="3.44140625" style="1" customWidth="1"/>
    <col min="6005" max="6005" width="2.88671875" style="1" customWidth="1"/>
    <col min="6006" max="6006" width="3" style="1" customWidth="1"/>
    <col min="6007" max="6009" width="0" style="1" hidden="1" customWidth="1"/>
    <col min="6010" max="6010" width="4.44140625" style="1" customWidth="1"/>
    <col min="6011" max="6011" width="0" style="1" hidden="1" customWidth="1"/>
    <col min="6012" max="6013" width="14.88671875" style="1" customWidth="1"/>
    <col min="6014" max="6014" width="15.109375" style="1" customWidth="1"/>
    <col min="6015" max="6015" width="6.44140625" style="1" customWidth="1"/>
    <col min="6016" max="6016" width="15.109375" style="1" customWidth="1"/>
    <col min="6017" max="6017" width="4.109375" style="1" customWidth="1"/>
    <col min="6018" max="6018" width="3" style="1" customWidth="1"/>
    <col min="6019" max="6021" width="0" style="1" hidden="1" customWidth="1"/>
    <col min="6022" max="6022" width="3" style="1" customWidth="1"/>
    <col min="6023" max="6023" width="0" style="1" hidden="1" customWidth="1"/>
    <col min="6024" max="6024" width="3" style="1" customWidth="1"/>
    <col min="6025" max="6025" width="0" style="1" hidden="1" customWidth="1"/>
    <col min="6026" max="6026" width="4.44140625" style="1" customWidth="1"/>
    <col min="6027" max="6027" width="34.21875" style="1" customWidth="1"/>
    <col min="6028" max="6028" width="23.44140625" style="1" customWidth="1"/>
    <col min="6029" max="6029" width="9.109375" style="1" customWidth="1"/>
    <col min="6030" max="6030" width="19.44140625" style="1" customWidth="1"/>
    <col min="6031" max="6031" width="42.77734375" style="1" customWidth="1"/>
    <col min="6032" max="6032" width="5.88671875" style="1" customWidth="1"/>
    <col min="6033" max="6033" width="31.44140625" style="1" customWidth="1"/>
    <col min="6034" max="6034" width="16.109375" style="1" customWidth="1"/>
    <col min="6035" max="6036" width="9.21875" style="1" customWidth="1"/>
    <col min="6037" max="6037" width="11.109375" style="1" customWidth="1"/>
    <col min="6038" max="6038" width="2.109375" style="1" customWidth="1"/>
    <col min="6039" max="6244" width="10.88671875" style="1"/>
    <col min="6245" max="6245" width="12" style="1" customWidth="1"/>
    <col min="6246" max="6246" width="2.77734375" style="1" customWidth="1"/>
    <col min="6247" max="6248" width="6.44140625" style="1" customWidth="1"/>
    <col min="6249" max="6249" width="5.88671875" style="1" customWidth="1"/>
    <col min="6250" max="6250" width="6.44140625" style="1" customWidth="1"/>
    <col min="6251" max="6251" width="13.77734375" style="1" customWidth="1"/>
    <col min="6252" max="6253" width="9" style="1" customWidth="1"/>
    <col min="6254" max="6254" width="2.44140625" style="1" customWidth="1"/>
    <col min="6255" max="6255" width="8.88671875" style="1" customWidth="1"/>
    <col min="6256" max="6256" width="7.44140625" style="1" customWidth="1"/>
    <col min="6257" max="6259" width="3.77734375" style="1" customWidth="1"/>
    <col min="6260" max="6260" width="3.44140625" style="1" customWidth="1"/>
    <col min="6261" max="6261" width="2.88671875" style="1" customWidth="1"/>
    <col min="6262" max="6262" width="3" style="1" customWidth="1"/>
    <col min="6263" max="6265" width="0" style="1" hidden="1" customWidth="1"/>
    <col min="6266" max="6266" width="4.44140625" style="1" customWidth="1"/>
    <col min="6267" max="6267" width="0" style="1" hidden="1" customWidth="1"/>
    <col min="6268" max="6269" width="14.88671875" style="1" customWidth="1"/>
    <col min="6270" max="6270" width="15.109375" style="1" customWidth="1"/>
    <col min="6271" max="6271" width="6.44140625" style="1" customWidth="1"/>
    <col min="6272" max="6272" width="15.109375" style="1" customWidth="1"/>
    <col min="6273" max="6273" width="4.109375" style="1" customWidth="1"/>
    <col min="6274" max="6274" width="3" style="1" customWidth="1"/>
    <col min="6275" max="6277" width="0" style="1" hidden="1" customWidth="1"/>
    <col min="6278" max="6278" width="3" style="1" customWidth="1"/>
    <col min="6279" max="6279" width="0" style="1" hidden="1" customWidth="1"/>
    <col min="6280" max="6280" width="3" style="1" customWidth="1"/>
    <col min="6281" max="6281" width="0" style="1" hidden="1" customWidth="1"/>
    <col min="6282" max="6282" width="4.44140625" style="1" customWidth="1"/>
    <col min="6283" max="6283" width="34.21875" style="1" customWidth="1"/>
    <col min="6284" max="6284" width="23.44140625" style="1" customWidth="1"/>
    <col min="6285" max="6285" width="9.109375" style="1" customWidth="1"/>
    <col min="6286" max="6286" width="19.44140625" style="1" customWidth="1"/>
    <col min="6287" max="6287" width="42.77734375" style="1" customWidth="1"/>
    <col min="6288" max="6288" width="5.88671875" style="1" customWidth="1"/>
    <col min="6289" max="6289" width="31.44140625" style="1" customWidth="1"/>
    <col min="6290" max="6290" width="16.109375" style="1" customWidth="1"/>
    <col min="6291" max="6292" width="9.21875" style="1" customWidth="1"/>
    <col min="6293" max="6293" width="11.109375" style="1" customWidth="1"/>
    <col min="6294" max="6294" width="2.109375" style="1" customWidth="1"/>
    <col min="6295" max="6500" width="10.88671875" style="1"/>
    <col min="6501" max="6501" width="12" style="1" customWidth="1"/>
    <col min="6502" max="6502" width="2.77734375" style="1" customWidth="1"/>
    <col min="6503" max="6504" width="6.44140625" style="1" customWidth="1"/>
    <col min="6505" max="6505" width="5.88671875" style="1" customWidth="1"/>
    <col min="6506" max="6506" width="6.44140625" style="1" customWidth="1"/>
    <col min="6507" max="6507" width="13.77734375" style="1" customWidth="1"/>
    <col min="6508" max="6509" width="9" style="1" customWidth="1"/>
    <col min="6510" max="6510" width="2.44140625" style="1" customWidth="1"/>
    <col min="6511" max="6511" width="8.88671875" style="1" customWidth="1"/>
    <col min="6512" max="6512" width="7.44140625" style="1" customWidth="1"/>
    <col min="6513" max="6515" width="3.77734375" style="1" customWidth="1"/>
    <col min="6516" max="6516" width="3.44140625" style="1" customWidth="1"/>
    <col min="6517" max="6517" width="2.88671875" style="1" customWidth="1"/>
    <col min="6518" max="6518" width="3" style="1" customWidth="1"/>
    <col min="6519" max="6521" width="0" style="1" hidden="1" customWidth="1"/>
    <col min="6522" max="6522" width="4.44140625" style="1" customWidth="1"/>
    <col min="6523" max="6523" width="0" style="1" hidden="1" customWidth="1"/>
    <col min="6524" max="6525" width="14.88671875" style="1" customWidth="1"/>
    <col min="6526" max="6526" width="15.109375" style="1" customWidth="1"/>
    <col min="6527" max="6527" width="6.44140625" style="1" customWidth="1"/>
    <col min="6528" max="6528" width="15.109375" style="1" customWidth="1"/>
    <col min="6529" max="6529" width="4.109375" style="1" customWidth="1"/>
    <col min="6530" max="6530" width="3" style="1" customWidth="1"/>
    <col min="6531" max="6533" width="0" style="1" hidden="1" customWidth="1"/>
    <col min="6534" max="6534" width="3" style="1" customWidth="1"/>
    <col min="6535" max="6535" width="0" style="1" hidden="1" customWidth="1"/>
    <col min="6536" max="6536" width="3" style="1" customWidth="1"/>
    <col min="6537" max="6537" width="0" style="1" hidden="1" customWidth="1"/>
    <col min="6538" max="6538" width="4.44140625" style="1" customWidth="1"/>
    <col min="6539" max="6539" width="34.21875" style="1" customWidth="1"/>
    <col min="6540" max="6540" width="23.44140625" style="1" customWidth="1"/>
    <col min="6541" max="6541" width="9.109375" style="1" customWidth="1"/>
    <col min="6542" max="6542" width="19.44140625" style="1" customWidth="1"/>
    <col min="6543" max="6543" width="42.77734375" style="1" customWidth="1"/>
    <col min="6544" max="6544" width="5.88671875" style="1" customWidth="1"/>
    <col min="6545" max="6545" width="31.44140625" style="1" customWidth="1"/>
    <col min="6546" max="6546" width="16.109375" style="1" customWidth="1"/>
    <col min="6547" max="6548" width="9.21875" style="1" customWidth="1"/>
    <col min="6549" max="6549" width="11.109375" style="1" customWidth="1"/>
    <col min="6550" max="6550" width="2.109375" style="1" customWidth="1"/>
    <col min="6551" max="6756" width="10.88671875" style="1"/>
    <col min="6757" max="6757" width="12" style="1" customWidth="1"/>
    <col min="6758" max="6758" width="2.77734375" style="1" customWidth="1"/>
    <col min="6759" max="6760" width="6.44140625" style="1" customWidth="1"/>
    <col min="6761" max="6761" width="5.88671875" style="1" customWidth="1"/>
    <col min="6762" max="6762" width="6.44140625" style="1" customWidth="1"/>
    <col min="6763" max="6763" width="13.77734375" style="1" customWidth="1"/>
    <col min="6764" max="6765" width="9" style="1" customWidth="1"/>
    <col min="6766" max="6766" width="2.44140625" style="1" customWidth="1"/>
    <col min="6767" max="6767" width="8.88671875" style="1" customWidth="1"/>
    <col min="6768" max="6768" width="7.44140625" style="1" customWidth="1"/>
    <col min="6769" max="6771" width="3.77734375" style="1" customWidth="1"/>
    <col min="6772" max="6772" width="3.44140625" style="1" customWidth="1"/>
    <col min="6773" max="6773" width="2.88671875" style="1" customWidth="1"/>
    <col min="6774" max="6774" width="3" style="1" customWidth="1"/>
    <col min="6775" max="6777" width="0" style="1" hidden="1" customWidth="1"/>
    <col min="6778" max="6778" width="4.44140625" style="1" customWidth="1"/>
    <col min="6779" max="6779" width="0" style="1" hidden="1" customWidth="1"/>
    <col min="6780" max="6781" width="14.88671875" style="1" customWidth="1"/>
    <col min="6782" max="6782" width="15.109375" style="1" customWidth="1"/>
    <col min="6783" max="6783" width="6.44140625" style="1" customWidth="1"/>
    <col min="6784" max="6784" width="15.109375" style="1" customWidth="1"/>
    <col min="6785" max="6785" width="4.109375" style="1" customWidth="1"/>
    <col min="6786" max="6786" width="3" style="1" customWidth="1"/>
    <col min="6787" max="6789" width="0" style="1" hidden="1" customWidth="1"/>
    <col min="6790" max="6790" width="3" style="1" customWidth="1"/>
    <col min="6791" max="6791" width="0" style="1" hidden="1" customWidth="1"/>
    <col min="6792" max="6792" width="3" style="1" customWidth="1"/>
    <col min="6793" max="6793" width="0" style="1" hidden="1" customWidth="1"/>
    <col min="6794" max="6794" width="4.44140625" style="1" customWidth="1"/>
    <col min="6795" max="6795" width="34.21875" style="1" customWidth="1"/>
    <col min="6796" max="6796" width="23.44140625" style="1" customWidth="1"/>
    <col min="6797" max="6797" width="9.109375" style="1" customWidth="1"/>
    <col min="6798" max="6798" width="19.44140625" style="1" customWidth="1"/>
    <col min="6799" max="6799" width="42.77734375" style="1" customWidth="1"/>
    <col min="6800" max="6800" width="5.88671875" style="1" customWidth="1"/>
    <col min="6801" max="6801" width="31.44140625" style="1" customWidth="1"/>
    <col min="6802" max="6802" width="16.109375" style="1" customWidth="1"/>
    <col min="6803" max="6804" width="9.21875" style="1" customWidth="1"/>
    <col min="6805" max="6805" width="11.109375" style="1" customWidth="1"/>
    <col min="6806" max="6806" width="2.109375" style="1" customWidth="1"/>
    <col min="6807" max="7012" width="10.88671875" style="1"/>
    <col min="7013" max="7013" width="12" style="1" customWidth="1"/>
    <col min="7014" max="7014" width="2.77734375" style="1" customWidth="1"/>
    <col min="7015" max="7016" width="6.44140625" style="1" customWidth="1"/>
    <col min="7017" max="7017" width="5.88671875" style="1" customWidth="1"/>
    <col min="7018" max="7018" width="6.44140625" style="1" customWidth="1"/>
    <col min="7019" max="7019" width="13.77734375" style="1" customWidth="1"/>
    <col min="7020" max="7021" width="9" style="1" customWidth="1"/>
    <col min="7022" max="7022" width="2.44140625" style="1" customWidth="1"/>
    <col min="7023" max="7023" width="8.88671875" style="1" customWidth="1"/>
    <col min="7024" max="7024" width="7.44140625" style="1" customWidth="1"/>
    <col min="7025" max="7027" width="3.77734375" style="1" customWidth="1"/>
    <col min="7028" max="7028" width="3.44140625" style="1" customWidth="1"/>
    <col min="7029" max="7029" width="2.88671875" style="1" customWidth="1"/>
    <col min="7030" max="7030" width="3" style="1" customWidth="1"/>
    <col min="7031" max="7033" width="0" style="1" hidden="1" customWidth="1"/>
    <col min="7034" max="7034" width="4.44140625" style="1" customWidth="1"/>
    <col min="7035" max="7035" width="0" style="1" hidden="1" customWidth="1"/>
    <col min="7036" max="7037" width="14.88671875" style="1" customWidth="1"/>
    <col min="7038" max="7038" width="15.109375" style="1" customWidth="1"/>
    <col min="7039" max="7039" width="6.44140625" style="1" customWidth="1"/>
    <col min="7040" max="7040" width="15.109375" style="1" customWidth="1"/>
    <col min="7041" max="7041" width="4.109375" style="1" customWidth="1"/>
    <col min="7042" max="7042" width="3" style="1" customWidth="1"/>
    <col min="7043" max="7045" width="0" style="1" hidden="1" customWidth="1"/>
    <col min="7046" max="7046" width="3" style="1" customWidth="1"/>
    <col min="7047" max="7047" width="0" style="1" hidden="1" customWidth="1"/>
    <col min="7048" max="7048" width="3" style="1" customWidth="1"/>
    <col min="7049" max="7049" width="0" style="1" hidden="1" customWidth="1"/>
    <col min="7050" max="7050" width="4.44140625" style="1" customWidth="1"/>
    <col min="7051" max="7051" width="34.21875" style="1" customWidth="1"/>
    <col min="7052" max="7052" width="23.44140625" style="1" customWidth="1"/>
    <col min="7053" max="7053" width="9.109375" style="1" customWidth="1"/>
    <col min="7054" max="7054" width="19.44140625" style="1" customWidth="1"/>
    <col min="7055" max="7055" width="42.77734375" style="1" customWidth="1"/>
    <col min="7056" max="7056" width="5.88671875" style="1" customWidth="1"/>
    <col min="7057" max="7057" width="31.44140625" style="1" customWidth="1"/>
    <col min="7058" max="7058" width="16.109375" style="1" customWidth="1"/>
    <col min="7059" max="7060" width="9.21875" style="1" customWidth="1"/>
    <col min="7061" max="7061" width="11.109375" style="1" customWidth="1"/>
    <col min="7062" max="7062" width="2.109375" style="1" customWidth="1"/>
    <col min="7063" max="7268" width="10.88671875" style="1"/>
    <col min="7269" max="7269" width="12" style="1" customWidth="1"/>
    <col min="7270" max="7270" width="2.77734375" style="1" customWidth="1"/>
    <col min="7271" max="7272" width="6.44140625" style="1" customWidth="1"/>
    <col min="7273" max="7273" width="5.88671875" style="1" customWidth="1"/>
    <col min="7274" max="7274" width="6.44140625" style="1" customWidth="1"/>
    <col min="7275" max="7275" width="13.77734375" style="1" customWidth="1"/>
    <col min="7276" max="7277" width="9" style="1" customWidth="1"/>
    <col min="7278" max="7278" width="2.44140625" style="1" customWidth="1"/>
    <col min="7279" max="7279" width="8.88671875" style="1" customWidth="1"/>
    <col min="7280" max="7280" width="7.44140625" style="1" customWidth="1"/>
    <col min="7281" max="7283" width="3.77734375" style="1" customWidth="1"/>
    <col min="7284" max="7284" width="3.44140625" style="1" customWidth="1"/>
    <col min="7285" max="7285" width="2.88671875" style="1" customWidth="1"/>
    <col min="7286" max="7286" width="3" style="1" customWidth="1"/>
    <col min="7287" max="7289" width="0" style="1" hidden="1" customWidth="1"/>
    <col min="7290" max="7290" width="4.44140625" style="1" customWidth="1"/>
    <col min="7291" max="7291" width="0" style="1" hidden="1" customWidth="1"/>
    <col min="7292" max="7293" width="14.88671875" style="1" customWidth="1"/>
    <col min="7294" max="7294" width="15.109375" style="1" customWidth="1"/>
    <col min="7295" max="7295" width="6.44140625" style="1" customWidth="1"/>
    <col min="7296" max="7296" width="15.109375" style="1" customWidth="1"/>
    <col min="7297" max="7297" width="4.109375" style="1" customWidth="1"/>
    <col min="7298" max="7298" width="3" style="1" customWidth="1"/>
    <col min="7299" max="7301" width="0" style="1" hidden="1" customWidth="1"/>
    <col min="7302" max="7302" width="3" style="1" customWidth="1"/>
    <col min="7303" max="7303" width="0" style="1" hidden="1" customWidth="1"/>
    <col min="7304" max="7304" width="3" style="1" customWidth="1"/>
    <col min="7305" max="7305" width="0" style="1" hidden="1" customWidth="1"/>
    <col min="7306" max="7306" width="4.44140625" style="1" customWidth="1"/>
    <col min="7307" max="7307" width="34.21875" style="1" customWidth="1"/>
    <col min="7308" max="7308" width="23.44140625" style="1" customWidth="1"/>
    <col min="7309" max="7309" width="9.109375" style="1" customWidth="1"/>
    <col min="7310" max="7310" width="19.44140625" style="1" customWidth="1"/>
    <col min="7311" max="7311" width="42.77734375" style="1" customWidth="1"/>
    <col min="7312" max="7312" width="5.88671875" style="1" customWidth="1"/>
    <col min="7313" max="7313" width="31.44140625" style="1" customWidth="1"/>
    <col min="7314" max="7314" width="16.109375" style="1" customWidth="1"/>
    <col min="7315" max="7316" width="9.21875" style="1" customWidth="1"/>
    <col min="7317" max="7317" width="11.109375" style="1" customWidth="1"/>
    <col min="7318" max="7318" width="2.109375" style="1" customWidth="1"/>
    <col min="7319" max="7524" width="10.88671875" style="1"/>
    <col min="7525" max="7525" width="12" style="1" customWidth="1"/>
    <col min="7526" max="7526" width="2.77734375" style="1" customWidth="1"/>
    <col min="7527" max="7528" width="6.44140625" style="1" customWidth="1"/>
    <col min="7529" max="7529" width="5.88671875" style="1" customWidth="1"/>
    <col min="7530" max="7530" width="6.44140625" style="1" customWidth="1"/>
    <col min="7531" max="7531" width="13.77734375" style="1" customWidth="1"/>
    <col min="7532" max="7533" width="9" style="1" customWidth="1"/>
    <col min="7534" max="7534" width="2.44140625" style="1" customWidth="1"/>
    <col min="7535" max="7535" width="8.88671875" style="1" customWidth="1"/>
    <col min="7536" max="7536" width="7.44140625" style="1" customWidth="1"/>
    <col min="7537" max="7539" width="3.77734375" style="1" customWidth="1"/>
    <col min="7540" max="7540" width="3.44140625" style="1" customWidth="1"/>
    <col min="7541" max="7541" width="2.88671875" style="1" customWidth="1"/>
    <col min="7542" max="7542" width="3" style="1" customWidth="1"/>
    <col min="7543" max="7545" width="0" style="1" hidden="1" customWidth="1"/>
    <col min="7546" max="7546" width="4.44140625" style="1" customWidth="1"/>
    <col min="7547" max="7547" width="0" style="1" hidden="1" customWidth="1"/>
    <col min="7548" max="7549" width="14.88671875" style="1" customWidth="1"/>
    <col min="7550" max="7550" width="15.109375" style="1" customWidth="1"/>
    <col min="7551" max="7551" width="6.44140625" style="1" customWidth="1"/>
    <col min="7552" max="7552" width="15.109375" style="1" customWidth="1"/>
    <col min="7553" max="7553" width="4.109375" style="1" customWidth="1"/>
    <col min="7554" max="7554" width="3" style="1" customWidth="1"/>
    <col min="7555" max="7557" width="0" style="1" hidden="1" customWidth="1"/>
    <col min="7558" max="7558" width="3" style="1" customWidth="1"/>
    <col min="7559" max="7559" width="0" style="1" hidden="1" customWidth="1"/>
    <col min="7560" max="7560" width="3" style="1" customWidth="1"/>
    <col min="7561" max="7561" width="0" style="1" hidden="1" customWidth="1"/>
    <col min="7562" max="7562" width="4.44140625" style="1" customWidth="1"/>
    <col min="7563" max="7563" width="34.21875" style="1" customWidth="1"/>
    <col min="7564" max="7564" width="23.44140625" style="1" customWidth="1"/>
    <col min="7565" max="7565" width="9.109375" style="1" customWidth="1"/>
    <col min="7566" max="7566" width="19.44140625" style="1" customWidth="1"/>
    <col min="7567" max="7567" width="42.77734375" style="1" customWidth="1"/>
    <col min="7568" max="7568" width="5.88671875" style="1" customWidth="1"/>
    <col min="7569" max="7569" width="31.44140625" style="1" customWidth="1"/>
    <col min="7570" max="7570" width="16.109375" style="1" customWidth="1"/>
    <col min="7571" max="7572" width="9.21875" style="1" customWidth="1"/>
    <col min="7573" max="7573" width="11.109375" style="1" customWidth="1"/>
    <col min="7574" max="7574" width="2.109375" style="1" customWidth="1"/>
    <col min="7575" max="7780" width="10.88671875" style="1"/>
    <col min="7781" max="7781" width="12" style="1" customWidth="1"/>
    <col min="7782" max="7782" width="2.77734375" style="1" customWidth="1"/>
    <col min="7783" max="7784" width="6.44140625" style="1" customWidth="1"/>
    <col min="7785" max="7785" width="5.88671875" style="1" customWidth="1"/>
    <col min="7786" max="7786" width="6.44140625" style="1" customWidth="1"/>
    <col min="7787" max="7787" width="13.77734375" style="1" customWidth="1"/>
    <col min="7788" max="7789" width="9" style="1" customWidth="1"/>
    <col min="7790" max="7790" width="2.44140625" style="1" customWidth="1"/>
    <col min="7791" max="7791" width="8.88671875" style="1" customWidth="1"/>
    <col min="7792" max="7792" width="7.44140625" style="1" customWidth="1"/>
    <col min="7793" max="7795" width="3.77734375" style="1" customWidth="1"/>
    <col min="7796" max="7796" width="3.44140625" style="1" customWidth="1"/>
    <col min="7797" max="7797" width="2.88671875" style="1" customWidth="1"/>
    <col min="7798" max="7798" width="3" style="1" customWidth="1"/>
    <col min="7799" max="7801" width="0" style="1" hidden="1" customWidth="1"/>
    <col min="7802" max="7802" width="4.44140625" style="1" customWidth="1"/>
    <col min="7803" max="7803" width="0" style="1" hidden="1" customWidth="1"/>
    <col min="7804" max="7805" width="14.88671875" style="1" customWidth="1"/>
    <col min="7806" max="7806" width="15.109375" style="1" customWidth="1"/>
    <col min="7807" max="7807" width="6.44140625" style="1" customWidth="1"/>
    <col min="7808" max="7808" width="15.109375" style="1" customWidth="1"/>
    <col min="7809" max="7809" width="4.109375" style="1" customWidth="1"/>
    <col min="7810" max="7810" width="3" style="1" customWidth="1"/>
    <col min="7811" max="7813" width="0" style="1" hidden="1" customWidth="1"/>
    <col min="7814" max="7814" width="3" style="1" customWidth="1"/>
    <col min="7815" max="7815" width="0" style="1" hidden="1" customWidth="1"/>
    <col min="7816" max="7816" width="3" style="1" customWidth="1"/>
    <col min="7817" max="7817" width="0" style="1" hidden="1" customWidth="1"/>
    <col min="7818" max="7818" width="4.44140625" style="1" customWidth="1"/>
    <col min="7819" max="7819" width="34.21875" style="1" customWidth="1"/>
    <col min="7820" max="7820" width="23.44140625" style="1" customWidth="1"/>
    <col min="7821" max="7821" width="9.109375" style="1" customWidth="1"/>
    <col min="7822" max="7822" width="19.44140625" style="1" customWidth="1"/>
    <col min="7823" max="7823" width="42.77734375" style="1" customWidth="1"/>
    <col min="7824" max="7824" width="5.88671875" style="1" customWidth="1"/>
    <col min="7825" max="7825" width="31.44140625" style="1" customWidth="1"/>
    <col min="7826" max="7826" width="16.109375" style="1" customWidth="1"/>
    <col min="7827" max="7828" width="9.21875" style="1" customWidth="1"/>
    <col min="7829" max="7829" width="11.109375" style="1" customWidth="1"/>
    <col min="7830" max="7830" width="2.109375" style="1" customWidth="1"/>
    <col min="7831" max="8036" width="10.88671875" style="1"/>
    <col min="8037" max="8037" width="12" style="1" customWidth="1"/>
    <col min="8038" max="8038" width="2.77734375" style="1" customWidth="1"/>
    <col min="8039" max="8040" width="6.44140625" style="1" customWidth="1"/>
    <col min="8041" max="8041" width="5.88671875" style="1" customWidth="1"/>
    <col min="8042" max="8042" width="6.44140625" style="1" customWidth="1"/>
    <col min="8043" max="8043" width="13.77734375" style="1" customWidth="1"/>
    <col min="8044" max="8045" width="9" style="1" customWidth="1"/>
    <col min="8046" max="8046" width="2.44140625" style="1" customWidth="1"/>
    <col min="8047" max="8047" width="8.88671875" style="1" customWidth="1"/>
    <col min="8048" max="8048" width="7.44140625" style="1" customWidth="1"/>
    <col min="8049" max="8051" width="3.77734375" style="1" customWidth="1"/>
    <col min="8052" max="8052" width="3.44140625" style="1" customWidth="1"/>
    <col min="8053" max="8053" width="2.88671875" style="1" customWidth="1"/>
    <col min="8054" max="8054" width="3" style="1" customWidth="1"/>
    <col min="8055" max="8057" width="0" style="1" hidden="1" customWidth="1"/>
    <col min="8058" max="8058" width="4.44140625" style="1" customWidth="1"/>
    <col min="8059" max="8059" width="0" style="1" hidden="1" customWidth="1"/>
    <col min="8060" max="8061" width="14.88671875" style="1" customWidth="1"/>
    <col min="8062" max="8062" width="15.109375" style="1" customWidth="1"/>
    <col min="8063" max="8063" width="6.44140625" style="1" customWidth="1"/>
    <col min="8064" max="8064" width="15.109375" style="1" customWidth="1"/>
    <col min="8065" max="8065" width="4.109375" style="1" customWidth="1"/>
    <col min="8066" max="8066" width="3" style="1" customWidth="1"/>
    <col min="8067" max="8069" width="0" style="1" hidden="1" customWidth="1"/>
    <col min="8070" max="8070" width="3" style="1" customWidth="1"/>
    <col min="8071" max="8071" width="0" style="1" hidden="1" customWidth="1"/>
    <col min="8072" max="8072" width="3" style="1" customWidth="1"/>
    <col min="8073" max="8073" width="0" style="1" hidden="1" customWidth="1"/>
    <col min="8074" max="8074" width="4.44140625" style="1" customWidth="1"/>
    <col min="8075" max="8075" width="34.21875" style="1" customWidth="1"/>
    <col min="8076" max="8076" width="23.44140625" style="1" customWidth="1"/>
    <col min="8077" max="8077" width="9.109375" style="1" customWidth="1"/>
    <col min="8078" max="8078" width="19.44140625" style="1" customWidth="1"/>
    <col min="8079" max="8079" width="42.77734375" style="1" customWidth="1"/>
    <col min="8080" max="8080" width="5.88671875" style="1" customWidth="1"/>
    <col min="8081" max="8081" width="31.44140625" style="1" customWidth="1"/>
    <col min="8082" max="8082" width="16.109375" style="1" customWidth="1"/>
    <col min="8083" max="8084" width="9.21875" style="1" customWidth="1"/>
    <col min="8085" max="8085" width="11.109375" style="1" customWidth="1"/>
    <col min="8086" max="8086" width="2.109375" style="1" customWidth="1"/>
    <col min="8087" max="8292" width="10.88671875" style="1"/>
    <col min="8293" max="8293" width="12" style="1" customWidth="1"/>
    <col min="8294" max="8294" width="2.77734375" style="1" customWidth="1"/>
    <col min="8295" max="8296" width="6.44140625" style="1" customWidth="1"/>
    <col min="8297" max="8297" width="5.88671875" style="1" customWidth="1"/>
    <col min="8298" max="8298" width="6.44140625" style="1" customWidth="1"/>
    <col min="8299" max="8299" width="13.77734375" style="1" customWidth="1"/>
    <col min="8300" max="8301" width="9" style="1" customWidth="1"/>
    <col min="8302" max="8302" width="2.44140625" style="1" customWidth="1"/>
    <col min="8303" max="8303" width="8.88671875" style="1" customWidth="1"/>
    <col min="8304" max="8304" width="7.44140625" style="1" customWidth="1"/>
    <col min="8305" max="8307" width="3.77734375" style="1" customWidth="1"/>
    <col min="8308" max="8308" width="3.44140625" style="1" customWidth="1"/>
    <col min="8309" max="8309" width="2.88671875" style="1" customWidth="1"/>
    <col min="8310" max="8310" width="3" style="1" customWidth="1"/>
    <col min="8311" max="8313" width="0" style="1" hidden="1" customWidth="1"/>
    <col min="8314" max="8314" width="4.44140625" style="1" customWidth="1"/>
    <col min="8315" max="8315" width="0" style="1" hidden="1" customWidth="1"/>
    <col min="8316" max="8317" width="14.88671875" style="1" customWidth="1"/>
    <col min="8318" max="8318" width="15.109375" style="1" customWidth="1"/>
    <col min="8319" max="8319" width="6.44140625" style="1" customWidth="1"/>
    <col min="8320" max="8320" width="15.109375" style="1" customWidth="1"/>
    <col min="8321" max="8321" width="4.109375" style="1" customWidth="1"/>
    <col min="8322" max="8322" width="3" style="1" customWidth="1"/>
    <col min="8323" max="8325" width="0" style="1" hidden="1" customWidth="1"/>
    <col min="8326" max="8326" width="3" style="1" customWidth="1"/>
    <col min="8327" max="8327" width="0" style="1" hidden="1" customWidth="1"/>
    <col min="8328" max="8328" width="3" style="1" customWidth="1"/>
    <col min="8329" max="8329" width="0" style="1" hidden="1" customWidth="1"/>
    <col min="8330" max="8330" width="4.44140625" style="1" customWidth="1"/>
    <col min="8331" max="8331" width="34.21875" style="1" customWidth="1"/>
    <col min="8332" max="8332" width="23.44140625" style="1" customWidth="1"/>
    <col min="8333" max="8333" width="9.109375" style="1" customWidth="1"/>
    <col min="8334" max="8334" width="19.44140625" style="1" customWidth="1"/>
    <col min="8335" max="8335" width="42.77734375" style="1" customWidth="1"/>
    <col min="8336" max="8336" width="5.88671875" style="1" customWidth="1"/>
    <col min="8337" max="8337" width="31.44140625" style="1" customWidth="1"/>
    <col min="8338" max="8338" width="16.109375" style="1" customWidth="1"/>
    <col min="8339" max="8340" width="9.21875" style="1" customWidth="1"/>
    <col min="8341" max="8341" width="11.109375" style="1" customWidth="1"/>
    <col min="8342" max="8342" width="2.109375" style="1" customWidth="1"/>
    <col min="8343" max="8548" width="10.88671875" style="1"/>
    <col min="8549" max="8549" width="12" style="1" customWidth="1"/>
    <col min="8550" max="8550" width="2.77734375" style="1" customWidth="1"/>
    <col min="8551" max="8552" width="6.44140625" style="1" customWidth="1"/>
    <col min="8553" max="8553" width="5.88671875" style="1" customWidth="1"/>
    <col min="8554" max="8554" width="6.44140625" style="1" customWidth="1"/>
    <col min="8555" max="8555" width="13.77734375" style="1" customWidth="1"/>
    <col min="8556" max="8557" width="9" style="1" customWidth="1"/>
    <col min="8558" max="8558" width="2.44140625" style="1" customWidth="1"/>
    <col min="8559" max="8559" width="8.88671875" style="1" customWidth="1"/>
    <col min="8560" max="8560" width="7.44140625" style="1" customWidth="1"/>
    <col min="8561" max="8563" width="3.77734375" style="1" customWidth="1"/>
    <col min="8564" max="8564" width="3.44140625" style="1" customWidth="1"/>
    <col min="8565" max="8565" width="2.88671875" style="1" customWidth="1"/>
    <col min="8566" max="8566" width="3" style="1" customWidth="1"/>
    <col min="8567" max="8569" width="0" style="1" hidden="1" customWidth="1"/>
    <col min="8570" max="8570" width="4.44140625" style="1" customWidth="1"/>
    <col min="8571" max="8571" width="0" style="1" hidden="1" customWidth="1"/>
    <col min="8572" max="8573" width="14.88671875" style="1" customWidth="1"/>
    <col min="8574" max="8574" width="15.109375" style="1" customWidth="1"/>
    <col min="8575" max="8575" width="6.44140625" style="1" customWidth="1"/>
    <col min="8576" max="8576" width="15.109375" style="1" customWidth="1"/>
    <col min="8577" max="8577" width="4.109375" style="1" customWidth="1"/>
    <col min="8578" max="8578" width="3" style="1" customWidth="1"/>
    <col min="8579" max="8581" width="0" style="1" hidden="1" customWidth="1"/>
    <col min="8582" max="8582" width="3" style="1" customWidth="1"/>
    <col min="8583" max="8583" width="0" style="1" hidden="1" customWidth="1"/>
    <col min="8584" max="8584" width="3" style="1" customWidth="1"/>
    <col min="8585" max="8585" width="0" style="1" hidden="1" customWidth="1"/>
    <col min="8586" max="8586" width="4.44140625" style="1" customWidth="1"/>
    <col min="8587" max="8587" width="34.21875" style="1" customWidth="1"/>
    <col min="8588" max="8588" width="23.44140625" style="1" customWidth="1"/>
    <col min="8589" max="8589" width="9.109375" style="1" customWidth="1"/>
    <col min="8590" max="8590" width="19.44140625" style="1" customWidth="1"/>
    <col min="8591" max="8591" width="42.77734375" style="1" customWidth="1"/>
    <col min="8592" max="8592" width="5.88671875" style="1" customWidth="1"/>
    <col min="8593" max="8593" width="31.44140625" style="1" customWidth="1"/>
    <col min="8594" max="8594" width="16.109375" style="1" customWidth="1"/>
    <col min="8595" max="8596" width="9.21875" style="1" customWidth="1"/>
    <col min="8597" max="8597" width="11.109375" style="1" customWidth="1"/>
    <col min="8598" max="8598" width="2.109375" style="1" customWidth="1"/>
    <col min="8599" max="8804" width="10.88671875" style="1"/>
    <col min="8805" max="8805" width="12" style="1" customWidth="1"/>
    <col min="8806" max="8806" width="2.77734375" style="1" customWidth="1"/>
    <col min="8807" max="8808" width="6.44140625" style="1" customWidth="1"/>
    <col min="8809" max="8809" width="5.88671875" style="1" customWidth="1"/>
    <col min="8810" max="8810" width="6.44140625" style="1" customWidth="1"/>
    <col min="8811" max="8811" width="13.77734375" style="1" customWidth="1"/>
    <col min="8812" max="8813" width="9" style="1" customWidth="1"/>
    <col min="8814" max="8814" width="2.44140625" style="1" customWidth="1"/>
    <col min="8815" max="8815" width="8.88671875" style="1" customWidth="1"/>
    <col min="8816" max="8816" width="7.44140625" style="1" customWidth="1"/>
    <col min="8817" max="8819" width="3.77734375" style="1" customWidth="1"/>
    <col min="8820" max="8820" width="3.44140625" style="1" customWidth="1"/>
    <col min="8821" max="8821" width="2.88671875" style="1" customWidth="1"/>
    <col min="8822" max="8822" width="3" style="1" customWidth="1"/>
    <col min="8823" max="8825" width="0" style="1" hidden="1" customWidth="1"/>
    <col min="8826" max="8826" width="4.44140625" style="1" customWidth="1"/>
    <col min="8827" max="8827" width="0" style="1" hidden="1" customWidth="1"/>
    <col min="8828" max="8829" width="14.88671875" style="1" customWidth="1"/>
    <col min="8830" max="8830" width="15.109375" style="1" customWidth="1"/>
    <col min="8831" max="8831" width="6.44140625" style="1" customWidth="1"/>
    <col min="8832" max="8832" width="15.109375" style="1" customWidth="1"/>
    <col min="8833" max="8833" width="4.109375" style="1" customWidth="1"/>
    <col min="8834" max="8834" width="3" style="1" customWidth="1"/>
    <col min="8835" max="8837" width="0" style="1" hidden="1" customWidth="1"/>
    <col min="8838" max="8838" width="3" style="1" customWidth="1"/>
    <col min="8839" max="8839" width="0" style="1" hidden="1" customWidth="1"/>
    <col min="8840" max="8840" width="3" style="1" customWidth="1"/>
    <col min="8841" max="8841" width="0" style="1" hidden="1" customWidth="1"/>
    <col min="8842" max="8842" width="4.44140625" style="1" customWidth="1"/>
    <col min="8843" max="8843" width="34.21875" style="1" customWidth="1"/>
    <col min="8844" max="8844" width="23.44140625" style="1" customWidth="1"/>
    <col min="8845" max="8845" width="9.109375" style="1" customWidth="1"/>
    <col min="8846" max="8846" width="19.44140625" style="1" customWidth="1"/>
    <col min="8847" max="8847" width="42.77734375" style="1" customWidth="1"/>
    <col min="8848" max="8848" width="5.88671875" style="1" customWidth="1"/>
    <col min="8849" max="8849" width="31.44140625" style="1" customWidth="1"/>
    <col min="8850" max="8850" width="16.109375" style="1" customWidth="1"/>
    <col min="8851" max="8852" width="9.21875" style="1" customWidth="1"/>
    <col min="8853" max="8853" width="11.109375" style="1" customWidth="1"/>
    <col min="8854" max="8854" width="2.109375" style="1" customWidth="1"/>
    <col min="8855" max="9060" width="10.88671875" style="1"/>
    <col min="9061" max="9061" width="12" style="1" customWidth="1"/>
    <col min="9062" max="9062" width="2.77734375" style="1" customWidth="1"/>
    <col min="9063" max="9064" width="6.44140625" style="1" customWidth="1"/>
    <col min="9065" max="9065" width="5.88671875" style="1" customWidth="1"/>
    <col min="9066" max="9066" width="6.44140625" style="1" customWidth="1"/>
    <col min="9067" max="9067" width="13.77734375" style="1" customWidth="1"/>
    <col min="9068" max="9069" width="9" style="1" customWidth="1"/>
    <col min="9070" max="9070" width="2.44140625" style="1" customWidth="1"/>
    <col min="9071" max="9071" width="8.88671875" style="1" customWidth="1"/>
    <col min="9072" max="9072" width="7.44140625" style="1" customWidth="1"/>
    <col min="9073" max="9075" width="3.77734375" style="1" customWidth="1"/>
    <col min="9076" max="9076" width="3.44140625" style="1" customWidth="1"/>
    <col min="9077" max="9077" width="2.88671875" style="1" customWidth="1"/>
    <col min="9078" max="9078" width="3" style="1" customWidth="1"/>
    <col min="9079" max="9081" width="0" style="1" hidden="1" customWidth="1"/>
    <col min="9082" max="9082" width="4.44140625" style="1" customWidth="1"/>
    <col min="9083" max="9083" width="0" style="1" hidden="1" customWidth="1"/>
    <col min="9084" max="9085" width="14.88671875" style="1" customWidth="1"/>
    <col min="9086" max="9086" width="15.109375" style="1" customWidth="1"/>
    <col min="9087" max="9087" width="6.44140625" style="1" customWidth="1"/>
    <col min="9088" max="9088" width="15.109375" style="1" customWidth="1"/>
    <col min="9089" max="9089" width="4.109375" style="1" customWidth="1"/>
    <col min="9090" max="9090" width="3" style="1" customWidth="1"/>
    <col min="9091" max="9093" width="0" style="1" hidden="1" customWidth="1"/>
    <col min="9094" max="9094" width="3" style="1" customWidth="1"/>
    <col min="9095" max="9095" width="0" style="1" hidden="1" customWidth="1"/>
    <col min="9096" max="9096" width="3" style="1" customWidth="1"/>
    <col min="9097" max="9097" width="0" style="1" hidden="1" customWidth="1"/>
    <col min="9098" max="9098" width="4.44140625" style="1" customWidth="1"/>
    <col min="9099" max="9099" width="34.21875" style="1" customWidth="1"/>
    <col min="9100" max="9100" width="23.44140625" style="1" customWidth="1"/>
    <col min="9101" max="9101" width="9.109375" style="1" customWidth="1"/>
    <col min="9102" max="9102" width="19.44140625" style="1" customWidth="1"/>
    <col min="9103" max="9103" width="42.77734375" style="1" customWidth="1"/>
    <col min="9104" max="9104" width="5.88671875" style="1" customWidth="1"/>
    <col min="9105" max="9105" width="31.44140625" style="1" customWidth="1"/>
    <col min="9106" max="9106" width="16.109375" style="1" customWidth="1"/>
    <col min="9107" max="9108" width="9.21875" style="1" customWidth="1"/>
    <col min="9109" max="9109" width="11.109375" style="1" customWidth="1"/>
    <col min="9110" max="9110" width="2.109375" style="1" customWidth="1"/>
    <col min="9111" max="9316" width="10.88671875" style="1"/>
    <col min="9317" max="9317" width="12" style="1" customWidth="1"/>
    <col min="9318" max="9318" width="2.77734375" style="1" customWidth="1"/>
    <col min="9319" max="9320" width="6.44140625" style="1" customWidth="1"/>
    <col min="9321" max="9321" width="5.88671875" style="1" customWidth="1"/>
    <col min="9322" max="9322" width="6.44140625" style="1" customWidth="1"/>
    <col min="9323" max="9323" width="13.77734375" style="1" customWidth="1"/>
    <col min="9324" max="9325" width="9" style="1" customWidth="1"/>
    <col min="9326" max="9326" width="2.44140625" style="1" customWidth="1"/>
    <col min="9327" max="9327" width="8.88671875" style="1" customWidth="1"/>
    <col min="9328" max="9328" width="7.44140625" style="1" customWidth="1"/>
    <col min="9329" max="9331" width="3.77734375" style="1" customWidth="1"/>
    <col min="9332" max="9332" width="3.44140625" style="1" customWidth="1"/>
    <col min="9333" max="9333" width="2.88671875" style="1" customWidth="1"/>
    <col min="9334" max="9334" width="3" style="1" customWidth="1"/>
    <col min="9335" max="9337" width="0" style="1" hidden="1" customWidth="1"/>
    <col min="9338" max="9338" width="4.44140625" style="1" customWidth="1"/>
    <col min="9339" max="9339" width="0" style="1" hidden="1" customWidth="1"/>
    <col min="9340" max="9341" width="14.88671875" style="1" customWidth="1"/>
    <col min="9342" max="9342" width="15.109375" style="1" customWidth="1"/>
    <col min="9343" max="9343" width="6.44140625" style="1" customWidth="1"/>
    <col min="9344" max="9344" width="15.109375" style="1" customWidth="1"/>
    <col min="9345" max="9345" width="4.109375" style="1" customWidth="1"/>
    <col min="9346" max="9346" width="3" style="1" customWidth="1"/>
    <col min="9347" max="9349" width="0" style="1" hidden="1" customWidth="1"/>
    <col min="9350" max="9350" width="3" style="1" customWidth="1"/>
    <col min="9351" max="9351" width="0" style="1" hidden="1" customWidth="1"/>
    <col min="9352" max="9352" width="3" style="1" customWidth="1"/>
    <col min="9353" max="9353" width="0" style="1" hidden="1" customWidth="1"/>
    <col min="9354" max="9354" width="4.44140625" style="1" customWidth="1"/>
    <col min="9355" max="9355" width="34.21875" style="1" customWidth="1"/>
    <col min="9356" max="9356" width="23.44140625" style="1" customWidth="1"/>
    <col min="9357" max="9357" width="9.109375" style="1" customWidth="1"/>
    <col min="9358" max="9358" width="19.44140625" style="1" customWidth="1"/>
    <col min="9359" max="9359" width="42.77734375" style="1" customWidth="1"/>
    <col min="9360" max="9360" width="5.88671875" style="1" customWidth="1"/>
    <col min="9361" max="9361" width="31.44140625" style="1" customWidth="1"/>
    <col min="9362" max="9362" width="16.109375" style="1" customWidth="1"/>
    <col min="9363" max="9364" width="9.21875" style="1" customWidth="1"/>
    <col min="9365" max="9365" width="11.109375" style="1" customWidth="1"/>
    <col min="9366" max="9366" width="2.109375" style="1" customWidth="1"/>
    <col min="9367" max="9572" width="10.88671875" style="1"/>
    <col min="9573" max="9573" width="12" style="1" customWidth="1"/>
    <col min="9574" max="9574" width="2.77734375" style="1" customWidth="1"/>
    <col min="9575" max="9576" width="6.44140625" style="1" customWidth="1"/>
    <col min="9577" max="9577" width="5.88671875" style="1" customWidth="1"/>
    <col min="9578" max="9578" width="6.44140625" style="1" customWidth="1"/>
    <col min="9579" max="9579" width="13.77734375" style="1" customWidth="1"/>
    <col min="9580" max="9581" width="9" style="1" customWidth="1"/>
    <col min="9582" max="9582" width="2.44140625" style="1" customWidth="1"/>
    <col min="9583" max="9583" width="8.88671875" style="1" customWidth="1"/>
    <col min="9584" max="9584" width="7.44140625" style="1" customWidth="1"/>
    <col min="9585" max="9587" width="3.77734375" style="1" customWidth="1"/>
    <col min="9588" max="9588" width="3.44140625" style="1" customWidth="1"/>
    <col min="9589" max="9589" width="2.88671875" style="1" customWidth="1"/>
    <col min="9590" max="9590" width="3" style="1" customWidth="1"/>
    <col min="9591" max="9593" width="0" style="1" hidden="1" customWidth="1"/>
    <col min="9594" max="9594" width="4.44140625" style="1" customWidth="1"/>
    <col min="9595" max="9595" width="0" style="1" hidden="1" customWidth="1"/>
    <col min="9596" max="9597" width="14.88671875" style="1" customWidth="1"/>
    <col min="9598" max="9598" width="15.109375" style="1" customWidth="1"/>
    <col min="9599" max="9599" width="6.44140625" style="1" customWidth="1"/>
    <col min="9600" max="9600" width="15.109375" style="1" customWidth="1"/>
    <col min="9601" max="9601" width="4.109375" style="1" customWidth="1"/>
    <col min="9602" max="9602" width="3" style="1" customWidth="1"/>
    <col min="9603" max="9605" width="0" style="1" hidden="1" customWidth="1"/>
    <col min="9606" max="9606" width="3" style="1" customWidth="1"/>
    <col min="9607" max="9607" width="0" style="1" hidden="1" customWidth="1"/>
    <col min="9608" max="9608" width="3" style="1" customWidth="1"/>
    <col min="9609" max="9609" width="0" style="1" hidden="1" customWidth="1"/>
    <col min="9610" max="9610" width="4.44140625" style="1" customWidth="1"/>
    <col min="9611" max="9611" width="34.21875" style="1" customWidth="1"/>
    <col min="9612" max="9612" width="23.44140625" style="1" customWidth="1"/>
    <col min="9613" max="9613" width="9.109375" style="1" customWidth="1"/>
    <col min="9614" max="9614" width="19.44140625" style="1" customWidth="1"/>
    <col min="9615" max="9615" width="42.77734375" style="1" customWidth="1"/>
    <col min="9616" max="9616" width="5.88671875" style="1" customWidth="1"/>
    <col min="9617" max="9617" width="31.44140625" style="1" customWidth="1"/>
    <col min="9618" max="9618" width="16.109375" style="1" customWidth="1"/>
    <col min="9619" max="9620" width="9.21875" style="1" customWidth="1"/>
    <col min="9621" max="9621" width="11.109375" style="1" customWidth="1"/>
    <col min="9622" max="9622" width="2.109375" style="1" customWidth="1"/>
    <col min="9623" max="9828" width="10.88671875" style="1"/>
    <col min="9829" max="9829" width="12" style="1" customWidth="1"/>
    <col min="9830" max="9830" width="2.77734375" style="1" customWidth="1"/>
    <col min="9831" max="9832" width="6.44140625" style="1" customWidth="1"/>
    <col min="9833" max="9833" width="5.88671875" style="1" customWidth="1"/>
    <col min="9834" max="9834" width="6.44140625" style="1" customWidth="1"/>
    <col min="9835" max="9835" width="13.77734375" style="1" customWidth="1"/>
    <col min="9836" max="9837" width="9" style="1" customWidth="1"/>
    <col min="9838" max="9838" width="2.44140625" style="1" customWidth="1"/>
    <col min="9839" max="9839" width="8.88671875" style="1" customWidth="1"/>
    <col min="9840" max="9840" width="7.44140625" style="1" customWidth="1"/>
    <col min="9841" max="9843" width="3.77734375" style="1" customWidth="1"/>
    <col min="9844" max="9844" width="3.44140625" style="1" customWidth="1"/>
    <col min="9845" max="9845" width="2.88671875" style="1" customWidth="1"/>
    <col min="9846" max="9846" width="3" style="1" customWidth="1"/>
    <col min="9847" max="9849" width="0" style="1" hidden="1" customWidth="1"/>
    <col min="9850" max="9850" width="4.44140625" style="1" customWidth="1"/>
    <col min="9851" max="9851" width="0" style="1" hidden="1" customWidth="1"/>
    <col min="9852" max="9853" width="14.88671875" style="1" customWidth="1"/>
    <col min="9854" max="9854" width="15.109375" style="1" customWidth="1"/>
    <col min="9855" max="9855" width="6.44140625" style="1" customWidth="1"/>
    <col min="9856" max="9856" width="15.109375" style="1" customWidth="1"/>
    <col min="9857" max="9857" width="4.109375" style="1" customWidth="1"/>
    <col min="9858" max="9858" width="3" style="1" customWidth="1"/>
    <col min="9859" max="9861" width="0" style="1" hidden="1" customWidth="1"/>
    <col min="9862" max="9862" width="3" style="1" customWidth="1"/>
    <col min="9863" max="9863" width="0" style="1" hidden="1" customWidth="1"/>
    <col min="9864" max="9864" width="3" style="1" customWidth="1"/>
    <col min="9865" max="9865" width="0" style="1" hidden="1" customWidth="1"/>
    <col min="9866" max="9866" width="4.44140625" style="1" customWidth="1"/>
    <col min="9867" max="9867" width="34.21875" style="1" customWidth="1"/>
    <col min="9868" max="9868" width="23.44140625" style="1" customWidth="1"/>
    <col min="9869" max="9869" width="9.109375" style="1" customWidth="1"/>
    <col min="9870" max="9870" width="19.44140625" style="1" customWidth="1"/>
    <col min="9871" max="9871" width="42.77734375" style="1" customWidth="1"/>
    <col min="9872" max="9872" width="5.88671875" style="1" customWidth="1"/>
    <col min="9873" max="9873" width="31.44140625" style="1" customWidth="1"/>
    <col min="9874" max="9874" width="16.109375" style="1" customWidth="1"/>
    <col min="9875" max="9876" width="9.21875" style="1" customWidth="1"/>
    <col min="9877" max="9877" width="11.109375" style="1" customWidth="1"/>
    <col min="9878" max="9878" width="2.109375" style="1" customWidth="1"/>
    <col min="9879" max="10084" width="10.88671875" style="1"/>
    <col min="10085" max="10085" width="12" style="1" customWidth="1"/>
    <col min="10086" max="10086" width="2.77734375" style="1" customWidth="1"/>
    <col min="10087" max="10088" width="6.44140625" style="1" customWidth="1"/>
    <col min="10089" max="10089" width="5.88671875" style="1" customWidth="1"/>
    <col min="10090" max="10090" width="6.44140625" style="1" customWidth="1"/>
    <col min="10091" max="10091" width="13.77734375" style="1" customWidth="1"/>
    <col min="10092" max="10093" width="9" style="1" customWidth="1"/>
    <col min="10094" max="10094" width="2.44140625" style="1" customWidth="1"/>
    <col min="10095" max="10095" width="8.88671875" style="1" customWidth="1"/>
    <col min="10096" max="10096" width="7.44140625" style="1" customWidth="1"/>
    <col min="10097" max="10099" width="3.77734375" style="1" customWidth="1"/>
    <col min="10100" max="10100" width="3.44140625" style="1" customWidth="1"/>
    <col min="10101" max="10101" width="2.88671875" style="1" customWidth="1"/>
    <col min="10102" max="10102" width="3" style="1" customWidth="1"/>
    <col min="10103" max="10105" width="0" style="1" hidden="1" customWidth="1"/>
    <col min="10106" max="10106" width="4.44140625" style="1" customWidth="1"/>
    <col min="10107" max="10107" width="0" style="1" hidden="1" customWidth="1"/>
    <col min="10108" max="10109" width="14.88671875" style="1" customWidth="1"/>
    <col min="10110" max="10110" width="15.109375" style="1" customWidth="1"/>
    <col min="10111" max="10111" width="6.44140625" style="1" customWidth="1"/>
    <col min="10112" max="10112" width="15.109375" style="1" customWidth="1"/>
    <col min="10113" max="10113" width="4.109375" style="1" customWidth="1"/>
    <col min="10114" max="10114" width="3" style="1" customWidth="1"/>
    <col min="10115" max="10117" width="0" style="1" hidden="1" customWidth="1"/>
    <col min="10118" max="10118" width="3" style="1" customWidth="1"/>
    <col min="10119" max="10119" width="0" style="1" hidden="1" customWidth="1"/>
    <col min="10120" max="10120" width="3" style="1" customWidth="1"/>
    <col min="10121" max="10121" width="0" style="1" hidden="1" customWidth="1"/>
    <col min="10122" max="10122" width="4.44140625" style="1" customWidth="1"/>
    <col min="10123" max="10123" width="34.21875" style="1" customWidth="1"/>
    <col min="10124" max="10124" width="23.44140625" style="1" customWidth="1"/>
    <col min="10125" max="10125" width="9.109375" style="1" customWidth="1"/>
    <col min="10126" max="10126" width="19.44140625" style="1" customWidth="1"/>
    <col min="10127" max="10127" width="42.77734375" style="1" customWidth="1"/>
    <col min="10128" max="10128" width="5.88671875" style="1" customWidth="1"/>
    <col min="10129" max="10129" width="31.44140625" style="1" customWidth="1"/>
    <col min="10130" max="10130" width="16.109375" style="1" customWidth="1"/>
    <col min="10131" max="10132" width="9.21875" style="1" customWidth="1"/>
    <col min="10133" max="10133" width="11.109375" style="1" customWidth="1"/>
    <col min="10134" max="10134" width="2.109375" style="1" customWidth="1"/>
    <col min="10135" max="10340" width="10.88671875" style="1"/>
    <col min="10341" max="10341" width="12" style="1" customWidth="1"/>
    <col min="10342" max="10342" width="2.77734375" style="1" customWidth="1"/>
    <col min="10343" max="10344" width="6.44140625" style="1" customWidth="1"/>
    <col min="10345" max="10345" width="5.88671875" style="1" customWidth="1"/>
    <col min="10346" max="10346" width="6.44140625" style="1" customWidth="1"/>
    <col min="10347" max="10347" width="13.77734375" style="1" customWidth="1"/>
    <col min="10348" max="10349" width="9" style="1" customWidth="1"/>
    <col min="10350" max="10350" width="2.44140625" style="1" customWidth="1"/>
    <col min="10351" max="10351" width="8.88671875" style="1" customWidth="1"/>
    <col min="10352" max="10352" width="7.44140625" style="1" customWidth="1"/>
    <col min="10353" max="10355" width="3.77734375" style="1" customWidth="1"/>
    <col min="10356" max="10356" width="3.44140625" style="1" customWidth="1"/>
    <col min="10357" max="10357" width="2.88671875" style="1" customWidth="1"/>
    <col min="10358" max="10358" width="3" style="1" customWidth="1"/>
    <col min="10359" max="10361" width="0" style="1" hidden="1" customWidth="1"/>
    <col min="10362" max="10362" width="4.44140625" style="1" customWidth="1"/>
    <col min="10363" max="10363" width="0" style="1" hidden="1" customWidth="1"/>
    <col min="10364" max="10365" width="14.88671875" style="1" customWidth="1"/>
    <col min="10366" max="10366" width="15.109375" style="1" customWidth="1"/>
    <col min="10367" max="10367" width="6.44140625" style="1" customWidth="1"/>
    <col min="10368" max="10368" width="15.109375" style="1" customWidth="1"/>
    <col min="10369" max="10369" width="4.109375" style="1" customWidth="1"/>
    <col min="10370" max="10370" width="3" style="1" customWidth="1"/>
    <col min="10371" max="10373" width="0" style="1" hidden="1" customWidth="1"/>
    <col min="10374" max="10374" width="3" style="1" customWidth="1"/>
    <col min="10375" max="10375" width="0" style="1" hidden="1" customWidth="1"/>
    <col min="10376" max="10376" width="3" style="1" customWidth="1"/>
    <col min="10377" max="10377" width="0" style="1" hidden="1" customWidth="1"/>
    <col min="10378" max="10378" width="4.44140625" style="1" customWidth="1"/>
    <col min="10379" max="10379" width="34.21875" style="1" customWidth="1"/>
    <col min="10380" max="10380" width="23.44140625" style="1" customWidth="1"/>
    <col min="10381" max="10381" width="9.109375" style="1" customWidth="1"/>
    <col min="10382" max="10382" width="19.44140625" style="1" customWidth="1"/>
    <col min="10383" max="10383" width="42.77734375" style="1" customWidth="1"/>
    <col min="10384" max="10384" width="5.88671875" style="1" customWidth="1"/>
    <col min="10385" max="10385" width="31.44140625" style="1" customWidth="1"/>
    <col min="10386" max="10386" width="16.109375" style="1" customWidth="1"/>
    <col min="10387" max="10388" width="9.21875" style="1" customWidth="1"/>
    <col min="10389" max="10389" width="11.109375" style="1" customWidth="1"/>
    <col min="10390" max="10390" width="2.109375" style="1" customWidth="1"/>
    <col min="10391" max="10596" width="10.88671875" style="1"/>
    <col min="10597" max="10597" width="12" style="1" customWidth="1"/>
    <col min="10598" max="10598" width="2.77734375" style="1" customWidth="1"/>
    <col min="10599" max="10600" width="6.44140625" style="1" customWidth="1"/>
    <col min="10601" max="10601" width="5.88671875" style="1" customWidth="1"/>
    <col min="10602" max="10602" width="6.44140625" style="1" customWidth="1"/>
    <col min="10603" max="10603" width="13.77734375" style="1" customWidth="1"/>
    <col min="10604" max="10605" width="9" style="1" customWidth="1"/>
    <col min="10606" max="10606" width="2.44140625" style="1" customWidth="1"/>
    <col min="10607" max="10607" width="8.88671875" style="1" customWidth="1"/>
    <col min="10608" max="10608" width="7.44140625" style="1" customWidth="1"/>
    <col min="10609" max="10611" width="3.77734375" style="1" customWidth="1"/>
    <col min="10612" max="10612" width="3.44140625" style="1" customWidth="1"/>
    <col min="10613" max="10613" width="2.88671875" style="1" customWidth="1"/>
    <col min="10614" max="10614" width="3" style="1" customWidth="1"/>
    <col min="10615" max="10617" width="0" style="1" hidden="1" customWidth="1"/>
    <col min="10618" max="10618" width="4.44140625" style="1" customWidth="1"/>
    <col min="10619" max="10619" width="0" style="1" hidden="1" customWidth="1"/>
    <col min="10620" max="10621" width="14.88671875" style="1" customWidth="1"/>
    <col min="10622" max="10622" width="15.109375" style="1" customWidth="1"/>
    <col min="10623" max="10623" width="6.44140625" style="1" customWidth="1"/>
    <col min="10624" max="10624" width="15.109375" style="1" customWidth="1"/>
    <col min="10625" max="10625" width="4.109375" style="1" customWidth="1"/>
    <col min="10626" max="10626" width="3" style="1" customWidth="1"/>
    <col min="10627" max="10629" width="0" style="1" hidden="1" customWidth="1"/>
    <col min="10630" max="10630" width="3" style="1" customWidth="1"/>
    <col min="10631" max="10631" width="0" style="1" hidden="1" customWidth="1"/>
    <col min="10632" max="10632" width="3" style="1" customWidth="1"/>
    <col min="10633" max="10633" width="0" style="1" hidden="1" customWidth="1"/>
    <col min="10634" max="10634" width="4.44140625" style="1" customWidth="1"/>
    <col min="10635" max="10635" width="34.21875" style="1" customWidth="1"/>
    <col min="10636" max="10636" width="23.44140625" style="1" customWidth="1"/>
    <col min="10637" max="10637" width="9.109375" style="1" customWidth="1"/>
    <col min="10638" max="10638" width="19.44140625" style="1" customWidth="1"/>
    <col min="10639" max="10639" width="42.77734375" style="1" customWidth="1"/>
    <col min="10640" max="10640" width="5.88671875" style="1" customWidth="1"/>
    <col min="10641" max="10641" width="31.44140625" style="1" customWidth="1"/>
    <col min="10642" max="10642" width="16.109375" style="1" customWidth="1"/>
    <col min="10643" max="10644" width="9.21875" style="1" customWidth="1"/>
    <col min="10645" max="10645" width="11.109375" style="1" customWidth="1"/>
    <col min="10646" max="10646" width="2.109375" style="1" customWidth="1"/>
    <col min="10647" max="10852" width="10.88671875" style="1"/>
    <col min="10853" max="10853" width="12" style="1" customWidth="1"/>
    <col min="10854" max="10854" width="2.77734375" style="1" customWidth="1"/>
    <col min="10855" max="10856" width="6.44140625" style="1" customWidth="1"/>
    <col min="10857" max="10857" width="5.88671875" style="1" customWidth="1"/>
    <col min="10858" max="10858" width="6.44140625" style="1" customWidth="1"/>
    <col min="10859" max="10859" width="13.77734375" style="1" customWidth="1"/>
    <col min="10860" max="10861" width="9" style="1" customWidth="1"/>
    <col min="10862" max="10862" width="2.44140625" style="1" customWidth="1"/>
    <col min="10863" max="10863" width="8.88671875" style="1" customWidth="1"/>
    <col min="10864" max="10864" width="7.44140625" style="1" customWidth="1"/>
    <col min="10865" max="10867" width="3.77734375" style="1" customWidth="1"/>
    <col min="10868" max="10868" width="3.44140625" style="1" customWidth="1"/>
    <col min="10869" max="10869" width="2.88671875" style="1" customWidth="1"/>
    <col min="10870" max="10870" width="3" style="1" customWidth="1"/>
    <col min="10871" max="10873" width="0" style="1" hidden="1" customWidth="1"/>
    <col min="10874" max="10874" width="4.44140625" style="1" customWidth="1"/>
    <col min="10875" max="10875" width="0" style="1" hidden="1" customWidth="1"/>
    <col min="10876" max="10877" width="14.88671875" style="1" customWidth="1"/>
    <col min="10878" max="10878" width="15.109375" style="1" customWidth="1"/>
    <col min="10879" max="10879" width="6.44140625" style="1" customWidth="1"/>
    <col min="10880" max="10880" width="15.109375" style="1" customWidth="1"/>
    <col min="10881" max="10881" width="4.109375" style="1" customWidth="1"/>
    <col min="10882" max="10882" width="3" style="1" customWidth="1"/>
    <col min="10883" max="10885" width="0" style="1" hidden="1" customWidth="1"/>
    <col min="10886" max="10886" width="3" style="1" customWidth="1"/>
    <col min="10887" max="10887" width="0" style="1" hidden="1" customWidth="1"/>
    <col min="10888" max="10888" width="3" style="1" customWidth="1"/>
    <col min="10889" max="10889" width="0" style="1" hidden="1" customWidth="1"/>
    <col min="10890" max="10890" width="4.44140625" style="1" customWidth="1"/>
    <col min="10891" max="10891" width="34.21875" style="1" customWidth="1"/>
    <col min="10892" max="10892" width="23.44140625" style="1" customWidth="1"/>
    <col min="10893" max="10893" width="9.109375" style="1" customWidth="1"/>
    <col min="10894" max="10894" width="19.44140625" style="1" customWidth="1"/>
    <col min="10895" max="10895" width="42.77734375" style="1" customWidth="1"/>
    <col min="10896" max="10896" width="5.88671875" style="1" customWidth="1"/>
    <col min="10897" max="10897" width="31.44140625" style="1" customWidth="1"/>
    <col min="10898" max="10898" width="16.109375" style="1" customWidth="1"/>
    <col min="10899" max="10900" width="9.21875" style="1" customWidth="1"/>
    <col min="10901" max="10901" width="11.109375" style="1" customWidth="1"/>
    <col min="10902" max="10902" width="2.109375" style="1" customWidth="1"/>
    <col min="10903" max="11108" width="10.88671875" style="1"/>
    <col min="11109" max="11109" width="12" style="1" customWidth="1"/>
    <col min="11110" max="11110" width="2.77734375" style="1" customWidth="1"/>
    <col min="11111" max="11112" width="6.44140625" style="1" customWidth="1"/>
    <col min="11113" max="11113" width="5.88671875" style="1" customWidth="1"/>
    <col min="11114" max="11114" width="6.44140625" style="1" customWidth="1"/>
    <col min="11115" max="11115" width="13.77734375" style="1" customWidth="1"/>
    <col min="11116" max="11117" width="9" style="1" customWidth="1"/>
    <col min="11118" max="11118" width="2.44140625" style="1" customWidth="1"/>
    <col min="11119" max="11119" width="8.88671875" style="1" customWidth="1"/>
    <col min="11120" max="11120" width="7.44140625" style="1" customWidth="1"/>
    <col min="11121" max="11123" width="3.77734375" style="1" customWidth="1"/>
    <col min="11124" max="11124" width="3.44140625" style="1" customWidth="1"/>
    <col min="11125" max="11125" width="2.88671875" style="1" customWidth="1"/>
    <col min="11126" max="11126" width="3" style="1" customWidth="1"/>
    <col min="11127" max="11129" width="0" style="1" hidden="1" customWidth="1"/>
    <col min="11130" max="11130" width="4.44140625" style="1" customWidth="1"/>
    <col min="11131" max="11131" width="0" style="1" hidden="1" customWidth="1"/>
    <col min="11132" max="11133" width="14.88671875" style="1" customWidth="1"/>
    <col min="11134" max="11134" width="15.109375" style="1" customWidth="1"/>
    <col min="11135" max="11135" width="6.44140625" style="1" customWidth="1"/>
    <col min="11136" max="11136" width="15.109375" style="1" customWidth="1"/>
    <col min="11137" max="11137" width="4.109375" style="1" customWidth="1"/>
    <col min="11138" max="11138" width="3" style="1" customWidth="1"/>
    <col min="11139" max="11141" width="0" style="1" hidden="1" customWidth="1"/>
    <col min="11142" max="11142" width="3" style="1" customWidth="1"/>
    <col min="11143" max="11143" width="0" style="1" hidden="1" customWidth="1"/>
    <col min="11144" max="11144" width="3" style="1" customWidth="1"/>
    <col min="11145" max="11145" width="0" style="1" hidden="1" customWidth="1"/>
    <col min="11146" max="11146" width="4.44140625" style="1" customWidth="1"/>
    <col min="11147" max="11147" width="34.21875" style="1" customWidth="1"/>
    <col min="11148" max="11148" width="23.44140625" style="1" customWidth="1"/>
    <col min="11149" max="11149" width="9.109375" style="1" customWidth="1"/>
    <col min="11150" max="11150" width="19.44140625" style="1" customWidth="1"/>
    <col min="11151" max="11151" width="42.77734375" style="1" customWidth="1"/>
    <col min="11152" max="11152" width="5.88671875" style="1" customWidth="1"/>
    <col min="11153" max="11153" width="31.44140625" style="1" customWidth="1"/>
    <col min="11154" max="11154" width="16.109375" style="1" customWidth="1"/>
    <col min="11155" max="11156" width="9.21875" style="1" customWidth="1"/>
    <col min="11157" max="11157" width="11.109375" style="1" customWidth="1"/>
    <col min="11158" max="11158" width="2.109375" style="1" customWidth="1"/>
    <col min="11159" max="11364" width="10.88671875" style="1"/>
    <col min="11365" max="11365" width="12" style="1" customWidth="1"/>
    <col min="11366" max="11366" width="2.77734375" style="1" customWidth="1"/>
    <col min="11367" max="11368" width="6.44140625" style="1" customWidth="1"/>
    <col min="11369" max="11369" width="5.88671875" style="1" customWidth="1"/>
    <col min="11370" max="11370" width="6.44140625" style="1" customWidth="1"/>
    <col min="11371" max="11371" width="13.77734375" style="1" customWidth="1"/>
    <col min="11372" max="11373" width="9" style="1" customWidth="1"/>
    <col min="11374" max="11374" width="2.44140625" style="1" customWidth="1"/>
    <col min="11375" max="11375" width="8.88671875" style="1" customWidth="1"/>
    <col min="11376" max="11376" width="7.44140625" style="1" customWidth="1"/>
    <col min="11377" max="11379" width="3.77734375" style="1" customWidth="1"/>
    <col min="11380" max="11380" width="3.44140625" style="1" customWidth="1"/>
    <col min="11381" max="11381" width="2.88671875" style="1" customWidth="1"/>
    <col min="11382" max="11382" width="3" style="1" customWidth="1"/>
    <col min="11383" max="11385" width="0" style="1" hidden="1" customWidth="1"/>
    <col min="11386" max="11386" width="4.44140625" style="1" customWidth="1"/>
    <col min="11387" max="11387" width="0" style="1" hidden="1" customWidth="1"/>
    <col min="11388" max="11389" width="14.88671875" style="1" customWidth="1"/>
    <col min="11390" max="11390" width="15.109375" style="1" customWidth="1"/>
    <col min="11391" max="11391" width="6.44140625" style="1" customWidth="1"/>
    <col min="11392" max="11392" width="15.109375" style="1" customWidth="1"/>
    <col min="11393" max="11393" width="4.109375" style="1" customWidth="1"/>
    <col min="11394" max="11394" width="3" style="1" customWidth="1"/>
    <col min="11395" max="11397" width="0" style="1" hidden="1" customWidth="1"/>
    <col min="11398" max="11398" width="3" style="1" customWidth="1"/>
    <col min="11399" max="11399" width="0" style="1" hidden="1" customWidth="1"/>
    <col min="11400" max="11400" width="3" style="1" customWidth="1"/>
    <col min="11401" max="11401" width="0" style="1" hidden="1" customWidth="1"/>
    <col min="11402" max="11402" width="4.44140625" style="1" customWidth="1"/>
    <col min="11403" max="11403" width="34.21875" style="1" customWidth="1"/>
    <col min="11404" max="11404" width="23.44140625" style="1" customWidth="1"/>
    <col min="11405" max="11405" width="9.109375" style="1" customWidth="1"/>
    <col min="11406" max="11406" width="19.44140625" style="1" customWidth="1"/>
    <col min="11407" max="11407" width="42.77734375" style="1" customWidth="1"/>
    <col min="11408" max="11408" width="5.88671875" style="1" customWidth="1"/>
    <col min="11409" max="11409" width="31.44140625" style="1" customWidth="1"/>
    <col min="11410" max="11410" width="16.109375" style="1" customWidth="1"/>
    <col min="11411" max="11412" width="9.21875" style="1" customWidth="1"/>
    <col min="11413" max="11413" width="11.109375" style="1" customWidth="1"/>
    <col min="11414" max="11414" width="2.109375" style="1" customWidth="1"/>
    <col min="11415" max="11620" width="10.88671875" style="1"/>
    <col min="11621" max="11621" width="12" style="1" customWidth="1"/>
    <col min="11622" max="11622" width="2.77734375" style="1" customWidth="1"/>
    <col min="11623" max="11624" width="6.44140625" style="1" customWidth="1"/>
    <col min="11625" max="11625" width="5.88671875" style="1" customWidth="1"/>
    <col min="11626" max="11626" width="6.44140625" style="1" customWidth="1"/>
    <col min="11627" max="11627" width="13.77734375" style="1" customWidth="1"/>
    <col min="11628" max="11629" width="9" style="1" customWidth="1"/>
    <col min="11630" max="11630" width="2.44140625" style="1" customWidth="1"/>
    <col min="11631" max="11631" width="8.88671875" style="1" customWidth="1"/>
    <col min="11632" max="11632" width="7.44140625" style="1" customWidth="1"/>
    <col min="11633" max="11635" width="3.77734375" style="1" customWidth="1"/>
    <col min="11636" max="11636" width="3.44140625" style="1" customWidth="1"/>
    <col min="11637" max="11637" width="2.88671875" style="1" customWidth="1"/>
    <col min="11638" max="11638" width="3" style="1" customWidth="1"/>
    <col min="11639" max="11641" width="0" style="1" hidden="1" customWidth="1"/>
    <col min="11642" max="11642" width="4.44140625" style="1" customWidth="1"/>
    <col min="11643" max="11643" width="0" style="1" hidden="1" customWidth="1"/>
    <col min="11644" max="11645" width="14.88671875" style="1" customWidth="1"/>
    <col min="11646" max="11646" width="15.109375" style="1" customWidth="1"/>
    <col min="11647" max="11647" width="6.44140625" style="1" customWidth="1"/>
    <col min="11648" max="11648" width="15.109375" style="1" customWidth="1"/>
    <col min="11649" max="11649" width="4.109375" style="1" customWidth="1"/>
    <col min="11650" max="11650" width="3" style="1" customWidth="1"/>
    <col min="11651" max="11653" width="0" style="1" hidden="1" customWidth="1"/>
    <col min="11654" max="11654" width="3" style="1" customWidth="1"/>
    <col min="11655" max="11655" width="0" style="1" hidden="1" customWidth="1"/>
    <col min="11656" max="11656" width="3" style="1" customWidth="1"/>
    <col min="11657" max="11657" width="0" style="1" hidden="1" customWidth="1"/>
    <col min="11658" max="11658" width="4.44140625" style="1" customWidth="1"/>
    <col min="11659" max="11659" width="34.21875" style="1" customWidth="1"/>
    <col min="11660" max="11660" width="23.44140625" style="1" customWidth="1"/>
    <col min="11661" max="11661" width="9.109375" style="1" customWidth="1"/>
    <col min="11662" max="11662" width="19.44140625" style="1" customWidth="1"/>
    <col min="11663" max="11663" width="42.77734375" style="1" customWidth="1"/>
    <col min="11664" max="11664" width="5.88671875" style="1" customWidth="1"/>
    <col min="11665" max="11665" width="31.44140625" style="1" customWidth="1"/>
    <col min="11666" max="11666" width="16.109375" style="1" customWidth="1"/>
    <col min="11667" max="11668" width="9.21875" style="1" customWidth="1"/>
    <col min="11669" max="11669" width="11.109375" style="1" customWidth="1"/>
    <col min="11670" max="11670" width="2.109375" style="1" customWidth="1"/>
    <col min="11671" max="11876" width="10.88671875" style="1"/>
    <col min="11877" max="11877" width="12" style="1" customWidth="1"/>
    <col min="11878" max="11878" width="2.77734375" style="1" customWidth="1"/>
    <col min="11879" max="11880" width="6.44140625" style="1" customWidth="1"/>
    <col min="11881" max="11881" width="5.88671875" style="1" customWidth="1"/>
    <col min="11882" max="11882" width="6.44140625" style="1" customWidth="1"/>
    <col min="11883" max="11883" width="13.77734375" style="1" customWidth="1"/>
    <col min="11884" max="11885" width="9" style="1" customWidth="1"/>
    <col min="11886" max="11886" width="2.44140625" style="1" customWidth="1"/>
    <col min="11887" max="11887" width="8.88671875" style="1" customWidth="1"/>
    <col min="11888" max="11888" width="7.44140625" style="1" customWidth="1"/>
    <col min="11889" max="11891" width="3.77734375" style="1" customWidth="1"/>
    <col min="11892" max="11892" width="3.44140625" style="1" customWidth="1"/>
    <col min="11893" max="11893" width="2.88671875" style="1" customWidth="1"/>
    <col min="11894" max="11894" width="3" style="1" customWidth="1"/>
    <col min="11895" max="11897" width="0" style="1" hidden="1" customWidth="1"/>
    <col min="11898" max="11898" width="4.44140625" style="1" customWidth="1"/>
    <col min="11899" max="11899" width="0" style="1" hidden="1" customWidth="1"/>
    <col min="11900" max="11901" width="14.88671875" style="1" customWidth="1"/>
    <col min="11902" max="11902" width="15.109375" style="1" customWidth="1"/>
    <col min="11903" max="11903" width="6.44140625" style="1" customWidth="1"/>
    <col min="11904" max="11904" width="15.109375" style="1" customWidth="1"/>
    <col min="11905" max="11905" width="4.109375" style="1" customWidth="1"/>
    <col min="11906" max="11906" width="3" style="1" customWidth="1"/>
    <col min="11907" max="11909" width="0" style="1" hidden="1" customWidth="1"/>
    <col min="11910" max="11910" width="3" style="1" customWidth="1"/>
    <col min="11911" max="11911" width="0" style="1" hidden="1" customWidth="1"/>
    <col min="11912" max="11912" width="3" style="1" customWidth="1"/>
    <col min="11913" max="11913" width="0" style="1" hidden="1" customWidth="1"/>
    <col min="11914" max="11914" width="4.44140625" style="1" customWidth="1"/>
    <col min="11915" max="11915" width="34.21875" style="1" customWidth="1"/>
    <col min="11916" max="11916" width="23.44140625" style="1" customWidth="1"/>
    <col min="11917" max="11917" width="9.109375" style="1" customWidth="1"/>
    <col min="11918" max="11918" width="19.44140625" style="1" customWidth="1"/>
    <col min="11919" max="11919" width="42.77734375" style="1" customWidth="1"/>
    <col min="11920" max="11920" width="5.88671875" style="1" customWidth="1"/>
    <col min="11921" max="11921" width="31.44140625" style="1" customWidth="1"/>
    <col min="11922" max="11922" width="16.109375" style="1" customWidth="1"/>
    <col min="11923" max="11924" width="9.21875" style="1" customWidth="1"/>
    <col min="11925" max="11925" width="11.109375" style="1" customWidth="1"/>
    <col min="11926" max="11926" width="2.109375" style="1" customWidth="1"/>
    <col min="11927" max="12132" width="10.88671875" style="1"/>
    <col min="12133" max="12133" width="12" style="1" customWidth="1"/>
    <col min="12134" max="12134" width="2.77734375" style="1" customWidth="1"/>
    <col min="12135" max="12136" width="6.44140625" style="1" customWidth="1"/>
    <col min="12137" max="12137" width="5.88671875" style="1" customWidth="1"/>
    <col min="12138" max="12138" width="6.44140625" style="1" customWidth="1"/>
    <col min="12139" max="12139" width="13.77734375" style="1" customWidth="1"/>
    <col min="12140" max="12141" width="9" style="1" customWidth="1"/>
    <col min="12142" max="12142" width="2.44140625" style="1" customWidth="1"/>
    <col min="12143" max="12143" width="8.88671875" style="1" customWidth="1"/>
    <col min="12144" max="12144" width="7.44140625" style="1" customWidth="1"/>
    <col min="12145" max="12147" width="3.77734375" style="1" customWidth="1"/>
    <col min="12148" max="12148" width="3.44140625" style="1" customWidth="1"/>
    <col min="12149" max="12149" width="2.88671875" style="1" customWidth="1"/>
    <col min="12150" max="12150" width="3" style="1" customWidth="1"/>
    <col min="12151" max="12153" width="0" style="1" hidden="1" customWidth="1"/>
    <col min="12154" max="12154" width="4.44140625" style="1" customWidth="1"/>
    <col min="12155" max="12155" width="0" style="1" hidden="1" customWidth="1"/>
    <col min="12156" max="12157" width="14.88671875" style="1" customWidth="1"/>
    <col min="12158" max="12158" width="15.109375" style="1" customWidth="1"/>
    <col min="12159" max="12159" width="6.44140625" style="1" customWidth="1"/>
    <col min="12160" max="12160" width="15.109375" style="1" customWidth="1"/>
    <col min="12161" max="12161" width="4.109375" style="1" customWidth="1"/>
    <col min="12162" max="12162" width="3" style="1" customWidth="1"/>
    <col min="12163" max="12165" width="0" style="1" hidden="1" customWidth="1"/>
    <col min="12166" max="12166" width="3" style="1" customWidth="1"/>
    <col min="12167" max="12167" width="0" style="1" hidden="1" customWidth="1"/>
    <col min="12168" max="12168" width="3" style="1" customWidth="1"/>
    <col min="12169" max="12169" width="0" style="1" hidden="1" customWidth="1"/>
    <col min="12170" max="12170" width="4.44140625" style="1" customWidth="1"/>
    <col min="12171" max="12171" width="34.21875" style="1" customWidth="1"/>
    <col min="12172" max="12172" width="23.44140625" style="1" customWidth="1"/>
    <col min="12173" max="12173" width="9.109375" style="1" customWidth="1"/>
    <col min="12174" max="12174" width="19.44140625" style="1" customWidth="1"/>
    <col min="12175" max="12175" width="42.77734375" style="1" customWidth="1"/>
    <col min="12176" max="12176" width="5.88671875" style="1" customWidth="1"/>
    <col min="12177" max="12177" width="31.44140625" style="1" customWidth="1"/>
    <col min="12178" max="12178" width="16.109375" style="1" customWidth="1"/>
    <col min="12179" max="12180" width="9.21875" style="1" customWidth="1"/>
    <col min="12181" max="12181" width="11.109375" style="1" customWidth="1"/>
    <col min="12182" max="12182" width="2.109375" style="1" customWidth="1"/>
    <col min="12183" max="12388" width="10.88671875" style="1"/>
    <col min="12389" max="12389" width="12" style="1" customWidth="1"/>
    <col min="12390" max="12390" width="2.77734375" style="1" customWidth="1"/>
    <col min="12391" max="12392" width="6.44140625" style="1" customWidth="1"/>
    <col min="12393" max="12393" width="5.88671875" style="1" customWidth="1"/>
    <col min="12394" max="12394" width="6.44140625" style="1" customWidth="1"/>
    <col min="12395" max="12395" width="13.77734375" style="1" customWidth="1"/>
    <col min="12396" max="12397" width="9" style="1" customWidth="1"/>
    <col min="12398" max="12398" width="2.44140625" style="1" customWidth="1"/>
    <col min="12399" max="12399" width="8.88671875" style="1" customWidth="1"/>
    <col min="12400" max="12400" width="7.44140625" style="1" customWidth="1"/>
    <col min="12401" max="12403" width="3.77734375" style="1" customWidth="1"/>
    <col min="12404" max="12404" width="3.44140625" style="1" customWidth="1"/>
    <col min="12405" max="12405" width="2.88671875" style="1" customWidth="1"/>
    <col min="12406" max="12406" width="3" style="1" customWidth="1"/>
    <col min="12407" max="12409" width="0" style="1" hidden="1" customWidth="1"/>
    <col min="12410" max="12410" width="4.44140625" style="1" customWidth="1"/>
    <col min="12411" max="12411" width="0" style="1" hidden="1" customWidth="1"/>
    <col min="12412" max="12413" width="14.88671875" style="1" customWidth="1"/>
    <col min="12414" max="12414" width="15.109375" style="1" customWidth="1"/>
    <col min="12415" max="12415" width="6.44140625" style="1" customWidth="1"/>
    <col min="12416" max="12416" width="15.109375" style="1" customWidth="1"/>
    <col min="12417" max="12417" width="4.109375" style="1" customWidth="1"/>
    <col min="12418" max="12418" width="3" style="1" customWidth="1"/>
    <col min="12419" max="12421" width="0" style="1" hidden="1" customWidth="1"/>
    <col min="12422" max="12422" width="3" style="1" customWidth="1"/>
    <col min="12423" max="12423" width="0" style="1" hidden="1" customWidth="1"/>
    <col min="12424" max="12424" width="3" style="1" customWidth="1"/>
    <col min="12425" max="12425" width="0" style="1" hidden="1" customWidth="1"/>
    <col min="12426" max="12426" width="4.44140625" style="1" customWidth="1"/>
    <col min="12427" max="12427" width="34.21875" style="1" customWidth="1"/>
    <col min="12428" max="12428" width="23.44140625" style="1" customWidth="1"/>
    <col min="12429" max="12429" width="9.109375" style="1" customWidth="1"/>
    <col min="12430" max="12430" width="19.44140625" style="1" customWidth="1"/>
    <col min="12431" max="12431" width="42.77734375" style="1" customWidth="1"/>
    <col min="12432" max="12432" width="5.88671875" style="1" customWidth="1"/>
    <col min="12433" max="12433" width="31.44140625" style="1" customWidth="1"/>
    <col min="12434" max="12434" width="16.109375" style="1" customWidth="1"/>
    <col min="12435" max="12436" width="9.21875" style="1" customWidth="1"/>
    <col min="12437" max="12437" width="11.109375" style="1" customWidth="1"/>
    <col min="12438" max="12438" width="2.109375" style="1" customWidth="1"/>
    <col min="12439" max="12644" width="10.88671875" style="1"/>
    <col min="12645" max="12645" width="12" style="1" customWidth="1"/>
    <col min="12646" max="12646" width="2.77734375" style="1" customWidth="1"/>
    <col min="12647" max="12648" width="6.44140625" style="1" customWidth="1"/>
    <col min="12649" max="12649" width="5.88671875" style="1" customWidth="1"/>
    <col min="12650" max="12650" width="6.44140625" style="1" customWidth="1"/>
    <col min="12651" max="12651" width="13.77734375" style="1" customWidth="1"/>
    <col min="12652" max="12653" width="9" style="1" customWidth="1"/>
    <col min="12654" max="12654" width="2.44140625" style="1" customWidth="1"/>
    <col min="12655" max="12655" width="8.88671875" style="1" customWidth="1"/>
    <col min="12656" max="12656" width="7.44140625" style="1" customWidth="1"/>
    <col min="12657" max="12659" width="3.77734375" style="1" customWidth="1"/>
    <col min="12660" max="12660" width="3.44140625" style="1" customWidth="1"/>
    <col min="12661" max="12661" width="2.88671875" style="1" customWidth="1"/>
    <col min="12662" max="12662" width="3" style="1" customWidth="1"/>
    <col min="12663" max="12665" width="0" style="1" hidden="1" customWidth="1"/>
    <col min="12666" max="12666" width="4.44140625" style="1" customWidth="1"/>
    <col min="12667" max="12667" width="0" style="1" hidden="1" customWidth="1"/>
    <col min="12668" max="12669" width="14.88671875" style="1" customWidth="1"/>
    <col min="12670" max="12670" width="15.109375" style="1" customWidth="1"/>
    <col min="12671" max="12671" width="6.44140625" style="1" customWidth="1"/>
    <col min="12672" max="12672" width="15.109375" style="1" customWidth="1"/>
    <col min="12673" max="12673" width="4.109375" style="1" customWidth="1"/>
    <col min="12674" max="12674" width="3" style="1" customWidth="1"/>
    <col min="12675" max="12677" width="0" style="1" hidden="1" customWidth="1"/>
    <col min="12678" max="12678" width="3" style="1" customWidth="1"/>
    <col min="12679" max="12679" width="0" style="1" hidden="1" customWidth="1"/>
    <col min="12680" max="12680" width="3" style="1" customWidth="1"/>
    <col min="12681" max="12681" width="0" style="1" hidden="1" customWidth="1"/>
    <col min="12682" max="12682" width="4.44140625" style="1" customWidth="1"/>
    <col min="12683" max="12683" width="34.21875" style="1" customWidth="1"/>
    <col min="12684" max="12684" width="23.44140625" style="1" customWidth="1"/>
    <col min="12685" max="12685" width="9.109375" style="1" customWidth="1"/>
    <col min="12686" max="12686" width="19.44140625" style="1" customWidth="1"/>
    <col min="12687" max="12687" width="42.77734375" style="1" customWidth="1"/>
    <col min="12688" max="12688" width="5.88671875" style="1" customWidth="1"/>
    <col min="12689" max="12689" width="31.44140625" style="1" customWidth="1"/>
    <col min="12690" max="12690" width="16.109375" style="1" customWidth="1"/>
    <col min="12691" max="12692" width="9.21875" style="1" customWidth="1"/>
    <col min="12693" max="12693" width="11.109375" style="1" customWidth="1"/>
    <col min="12694" max="12694" width="2.109375" style="1" customWidth="1"/>
    <col min="12695" max="12900" width="10.88671875" style="1"/>
    <col min="12901" max="12901" width="12" style="1" customWidth="1"/>
    <col min="12902" max="12902" width="2.77734375" style="1" customWidth="1"/>
    <col min="12903" max="12904" width="6.44140625" style="1" customWidth="1"/>
    <col min="12905" max="12905" width="5.88671875" style="1" customWidth="1"/>
    <col min="12906" max="12906" width="6.44140625" style="1" customWidth="1"/>
    <col min="12907" max="12907" width="13.77734375" style="1" customWidth="1"/>
    <col min="12908" max="12909" width="9" style="1" customWidth="1"/>
    <col min="12910" max="12910" width="2.44140625" style="1" customWidth="1"/>
    <col min="12911" max="12911" width="8.88671875" style="1" customWidth="1"/>
    <col min="12912" max="12912" width="7.44140625" style="1" customWidth="1"/>
    <col min="12913" max="12915" width="3.77734375" style="1" customWidth="1"/>
    <col min="12916" max="12916" width="3.44140625" style="1" customWidth="1"/>
    <col min="12917" max="12917" width="2.88671875" style="1" customWidth="1"/>
    <col min="12918" max="12918" width="3" style="1" customWidth="1"/>
    <col min="12919" max="12921" width="0" style="1" hidden="1" customWidth="1"/>
    <col min="12922" max="12922" width="4.44140625" style="1" customWidth="1"/>
    <col min="12923" max="12923" width="0" style="1" hidden="1" customWidth="1"/>
    <col min="12924" max="12925" width="14.88671875" style="1" customWidth="1"/>
    <col min="12926" max="12926" width="15.109375" style="1" customWidth="1"/>
    <col min="12927" max="12927" width="6.44140625" style="1" customWidth="1"/>
    <col min="12928" max="12928" width="15.109375" style="1" customWidth="1"/>
    <col min="12929" max="12929" width="4.109375" style="1" customWidth="1"/>
    <col min="12930" max="12930" width="3" style="1" customWidth="1"/>
    <col min="12931" max="12933" width="0" style="1" hidden="1" customWidth="1"/>
    <col min="12934" max="12934" width="3" style="1" customWidth="1"/>
    <col min="12935" max="12935" width="0" style="1" hidden="1" customWidth="1"/>
    <col min="12936" max="12936" width="3" style="1" customWidth="1"/>
    <col min="12937" max="12937" width="0" style="1" hidden="1" customWidth="1"/>
    <col min="12938" max="12938" width="4.44140625" style="1" customWidth="1"/>
    <col min="12939" max="12939" width="34.21875" style="1" customWidth="1"/>
    <col min="12940" max="12940" width="23.44140625" style="1" customWidth="1"/>
    <col min="12941" max="12941" width="9.109375" style="1" customWidth="1"/>
    <col min="12942" max="12942" width="19.44140625" style="1" customWidth="1"/>
    <col min="12943" max="12943" width="42.77734375" style="1" customWidth="1"/>
    <col min="12944" max="12944" width="5.88671875" style="1" customWidth="1"/>
    <col min="12945" max="12945" width="31.44140625" style="1" customWidth="1"/>
    <col min="12946" max="12946" width="16.109375" style="1" customWidth="1"/>
    <col min="12947" max="12948" width="9.21875" style="1" customWidth="1"/>
    <col min="12949" max="12949" width="11.109375" style="1" customWidth="1"/>
    <col min="12950" max="12950" width="2.109375" style="1" customWidth="1"/>
    <col min="12951" max="13156" width="10.88671875" style="1"/>
    <col min="13157" max="13157" width="12" style="1" customWidth="1"/>
    <col min="13158" max="13158" width="2.77734375" style="1" customWidth="1"/>
    <col min="13159" max="13160" width="6.44140625" style="1" customWidth="1"/>
    <col min="13161" max="13161" width="5.88671875" style="1" customWidth="1"/>
    <col min="13162" max="13162" width="6.44140625" style="1" customWidth="1"/>
    <col min="13163" max="13163" width="13.77734375" style="1" customWidth="1"/>
    <col min="13164" max="13165" width="9" style="1" customWidth="1"/>
    <col min="13166" max="13166" width="2.44140625" style="1" customWidth="1"/>
    <col min="13167" max="13167" width="8.88671875" style="1" customWidth="1"/>
    <col min="13168" max="13168" width="7.44140625" style="1" customWidth="1"/>
    <col min="13169" max="13171" width="3.77734375" style="1" customWidth="1"/>
    <col min="13172" max="13172" width="3.44140625" style="1" customWidth="1"/>
    <col min="13173" max="13173" width="2.88671875" style="1" customWidth="1"/>
    <col min="13174" max="13174" width="3" style="1" customWidth="1"/>
    <col min="13175" max="13177" width="0" style="1" hidden="1" customWidth="1"/>
    <col min="13178" max="13178" width="4.44140625" style="1" customWidth="1"/>
    <col min="13179" max="13179" width="0" style="1" hidden="1" customWidth="1"/>
    <col min="13180" max="13181" width="14.88671875" style="1" customWidth="1"/>
    <col min="13182" max="13182" width="15.109375" style="1" customWidth="1"/>
    <col min="13183" max="13183" width="6.44140625" style="1" customWidth="1"/>
    <col min="13184" max="13184" width="15.109375" style="1" customWidth="1"/>
    <col min="13185" max="13185" width="4.109375" style="1" customWidth="1"/>
    <col min="13186" max="13186" width="3" style="1" customWidth="1"/>
    <col min="13187" max="13189" width="0" style="1" hidden="1" customWidth="1"/>
    <col min="13190" max="13190" width="3" style="1" customWidth="1"/>
    <col min="13191" max="13191" width="0" style="1" hidden="1" customWidth="1"/>
    <col min="13192" max="13192" width="3" style="1" customWidth="1"/>
    <col min="13193" max="13193" width="0" style="1" hidden="1" customWidth="1"/>
    <col min="13194" max="13194" width="4.44140625" style="1" customWidth="1"/>
    <col min="13195" max="13195" width="34.21875" style="1" customWidth="1"/>
    <col min="13196" max="13196" width="23.44140625" style="1" customWidth="1"/>
    <col min="13197" max="13197" width="9.109375" style="1" customWidth="1"/>
    <col min="13198" max="13198" width="19.44140625" style="1" customWidth="1"/>
    <col min="13199" max="13199" width="42.77734375" style="1" customWidth="1"/>
    <col min="13200" max="13200" width="5.88671875" style="1" customWidth="1"/>
    <col min="13201" max="13201" width="31.44140625" style="1" customWidth="1"/>
    <col min="13202" max="13202" width="16.109375" style="1" customWidth="1"/>
    <col min="13203" max="13204" width="9.21875" style="1" customWidth="1"/>
    <col min="13205" max="13205" width="11.109375" style="1" customWidth="1"/>
    <col min="13206" max="13206" width="2.109375" style="1" customWidth="1"/>
    <col min="13207" max="13412" width="10.88671875" style="1"/>
    <col min="13413" max="13413" width="12" style="1" customWidth="1"/>
    <col min="13414" max="13414" width="2.77734375" style="1" customWidth="1"/>
    <col min="13415" max="13416" width="6.44140625" style="1" customWidth="1"/>
    <col min="13417" max="13417" width="5.88671875" style="1" customWidth="1"/>
    <col min="13418" max="13418" width="6.44140625" style="1" customWidth="1"/>
    <col min="13419" max="13419" width="13.77734375" style="1" customWidth="1"/>
    <col min="13420" max="13421" width="9" style="1" customWidth="1"/>
    <col min="13422" max="13422" width="2.44140625" style="1" customWidth="1"/>
    <col min="13423" max="13423" width="8.88671875" style="1" customWidth="1"/>
    <col min="13424" max="13424" width="7.44140625" style="1" customWidth="1"/>
    <col min="13425" max="13427" width="3.77734375" style="1" customWidth="1"/>
    <col min="13428" max="13428" width="3.44140625" style="1" customWidth="1"/>
    <col min="13429" max="13429" width="2.88671875" style="1" customWidth="1"/>
    <col min="13430" max="13430" width="3" style="1" customWidth="1"/>
    <col min="13431" max="13433" width="0" style="1" hidden="1" customWidth="1"/>
    <col min="13434" max="13434" width="4.44140625" style="1" customWidth="1"/>
    <col min="13435" max="13435" width="0" style="1" hidden="1" customWidth="1"/>
    <col min="13436" max="13437" width="14.88671875" style="1" customWidth="1"/>
    <col min="13438" max="13438" width="15.109375" style="1" customWidth="1"/>
    <col min="13439" max="13439" width="6.44140625" style="1" customWidth="1"/>
    <col min="13440" max="13440" width="15.109375" style="1" customWidth="1"/>
    <col min="13441" max="13441" width="4.109375" style="1" customWidth="1"/>
    <col min="13442" max="13442" width="3" style="1" customWidth="1"/>
    <col min="13443" max="13445" width="0" style="1" hidden="1" customWidth="1"/>
    <col min="13446" max="13446" width="3" style="1" customWidth="1"/>
    <col min="13447" max="13447" width="0" style="1" hidden="1" customWidth="1"/>
    <col min="13448" max="13448" width="3" style="1" customWidth="1"/>
    <col min="13449" max="13449" width="0" style="1" hidden="1" customWidth="1"/>
    <col min="13450" max="13450" width="4.44140625" style="1" customWidth="1"/>
    <col min="13451" max="13451" width="34.21875" style="1" customWidth="1"/>
    <col min="13452" max="13452" width="23.44140625" style="1" customWidth="1"/>
    <col min="13453" max="13453" width="9.109375" style="1" customWidth="1"/>
    <col min="13454" max="13454" width="19.44140625" style="1" customWidth="1"/>
    <col min="13455" max="13455" width="42.77734375" style="1" customWidth="1"/>
    <col min="13456" max="13456" width="5.88671875" style="1" customWidth="1"/>
    <col min="13457" max="13457" width="31.44140625" style="1" customWidth="1"/>
    <col min="13458" max="13458" width="16.109375" style="1" customWidth="1"/>
    <col min="13459" max="13460" width="9.21875" style="1" customWidth="1"/>
    <col min="13461" max="13461" width="11.109375" style="1" customWidth="1"/>
    <col min="13462" max="13462" width="2.109375" style="1" customWidth="1"/>
    <col min="13463" max="13668" width="10.88671875" style="1"/>
    <col min="13669" max="13669" width="12" style="1" customWidth="1"/>
    <col min="13670" max="13670" width="2.77734375" style="1" customWidth="1"/>
    <col min="13671" max="13672" width="6.44140625" style="1" customWidth="1"/>
    <col min="13673" max="13673" width="5.88671875" style="1" customWidth="1"/>
    <col min="13674" max="13674" width="6.44140625" style="1" customWidth="1"/>
    <col min="13675" max="13675" width="13.77734375" style="1" customWidth="1"/>
    <col min="13676" max="13677" width="9" style="1" customWidth="1"/>
    <col min="13678" max="13678" width="2.44140625" style="1" customWidth="1"/>
    <col min="13679" max="13679" width="8.88671875" style="1" customWidth="1"/>
    <col min="13680" max="13680" width="7.44140625" style="1" customWidth="1"/>
    <col min="13681" max="13683" width="3.77734375" style="1" customWidth="1"/>
    <col min="13684" max="13684" width="3.44140625" style="1" customWidth="1"/>
    <col min="13685" max="13685" width="2.88671875" style="1" customWidth="1"/>
    <col min="13686" max="13686" width="3" style="1" customWidth="1"/>
    <col min="13687" max="13689" width="0" style="1" hidden="1" customWidth="1"/>
    <col min="13690" max="13690" width="4.44140625" style="1" customWidth="1"/>
    <col min="13691" max="13691" width="0" style="1" hidden="1" customWidth="1"/>
    <col min="13692" max="13693" width="14.88671875" style="1" customWidth="1"/>
    <col min="13694" max="13694" width="15.109375" style="1" customWidth="1"/>
    <col min="13695" max="13695" width="6.44140625" style="1" customWidth="1"/>
    <col min="13696" max="13696" width="15.109375" style="1" customWidth="1"/>
    <col min="13697" max="13697" width="4.109375" style="1" customWidth="1"/>
    <col min="13698" max="13698" width="3" style="1" customWidth="1"/>
    <col min="13699" max="13701" width="0" style="1" hidden="1" customWidth="1"/>
    <col min="13702" max="13702" width="3" style="1" customWidth="1"/>
    <col min="13703" max="13703" width="0" style="1" hidden="1" customWidth="1"/>
    <col min="13704" max="13704" width="3" style="1" customWidth="1"/>
    <col min="13705" max="13705" width="0" style="1" hidden="1" customWidth="1"/>
    <col min="13706" max="13706" width="4.44140625" style="1" customWidth="1"/>
    <col min="13707" max="13707" width="34.21875" style="1" customWidth="1"/>
    <col min="13708" max="13708" width="23.44140625" style="1" customWidth="1"/>
    <col min="13709" max="13709" width="9.109375" style="1" customWidth="1"/>
    <col min="13710" max="13710" width="19.44140625" style="1" customWidth="1"/>
    <col min="13711" max="13711" width="42.77734375" style="1" customWidth="1"/>
    <col min="13712" max="13712" width="5.88671875" style="1" customWidth="1"/>
    <col min="13713" max="13713" width="31.44140625" style="1" customWidth="1"/>
    <col min="13714" max="13714" width="16.109375" style="1" customWidth="1"/>
    <col min="13715" max="13716" width="9.21875" style="1" customWidth="1"/>
    <col min="13717" max="13717" width="11.109375" style="1" customWidth="1"/>
    <col min="13718" max="13718" width="2.109375" style="1" customWidth="1"/>
    <col min="13719" max="13924" width="10.88671875" style="1"/>
    <col min="13925" max="13925" width="12" style="1" customWidth="1"/>
    <col min="13926" max="13926" width="2.77734375" style="1" customWidth="1"/>
    <col min="13927" max="13928" width="6.44140625" style="1" customWidth="1"/>
    <col min="13929" max="13929" width="5.88671875" style="1" customWidth="1"/>
    <col min="13930" max="13930" width="6.44140625" style="1" customWidth="1"/>
    <col min="13931" max="13931" width="13.77734375" style="1" customWidth="1"/>
    <col min="13932" max="13933" width="9" style="1" customWidth="1"/>
    <col min="13934" max="13934" width="2.44140625" style="1" customWidth="1"/>
    <col min="13935" max="13935" width="8.88671875" style="1" customWidth="1"/>
    <col min="13936" max="13936" width="7.44140625" style="1" customWidth="1"/>
    <col min="13937" max="13939" width="3.77734375" style="1" customWidth="1"/>
    <col min="13940" max="13940" width="3.44140625" style="1" customWidth="1"/>
    <col min="13941" max="13941" width="2.88671875" style="1" customWidth="1"/>
    <col min="13942" max="13942" width="3" style="1" customWidth="1"/>
    <col min="13943" max="13945" width="0" style="1" hidden="1" customWidth="1"/>
    <col min="13946" max="13946" width="4.44140625" style="1" customWidth="1"/>
    <col min="13947" max="13947" width="0" style="1" hidden="1" customWidth="1"/>
    <col min="13948" max="13949" width="14.88671875" style="1" customWidth="1"/>
    <col min="13950" max="13950" width="15.109375" style="1" customWidth="1"/>
    <col min="13951" max="13951" width="6.44140625" style="1" customWidth="1"/>
    <col min="13952" max="13952" width="15.109375" style="1" customWidth="1"/>
    <col min="13953" max="13953" width="4.109375" style="1" customWidth="1"/>
    <col min="13954" max="13954" width="3" style="1" customWidth="1"/>
    <col min="13955" max="13957" width="0" style="1" hidden="1" customWidth="1"/>
    <col min="13958" max="13958" width="3" style="1" customWidth="1"/>
    <col min="13959" max="13959" width="0" style="1" hidden="1" customWidth="1"/>
    <col min="13960" max="13960" width="3" style="1" customWidth="1"/>
    <col min="13961" max="13961" width="0" style="1" hidden="1" customWidth="1"/>
    <col min="13962" max="13962" width="4.44140625" style="1" customWidth="1"/>
    <col min="13963" max="13963" width="34.21875" style="1" customWidth="1"/>
    <col min="13964" max="13964" width="23.44140625" style="1" customWidth="1"/>
    <col min="13965" max="13965" width="9.109375" style="1" customWidth="1"/>
    <col min="13966" max="13966" width="19.44140625" style="1" customWidth="1"/>
    <col min="13967" max="13967" width="42.77734375" style="1" customWidth="1"/>
    <col min="13968" max="13968" width="5.88671875" style="1" customWidth="1"/>
    <col min="13969" max="13969" width="31.44140625" style="1" customWidth="1"/>
    <col min="13970" max="13970" width="16.109375" style="1" customWidth="1"/>
    <col min="13971" max="13972" width="9.21875" style="1" customWidth="1"/>
    <col min="13973" max="13973" width="11.109375" style="1" customWidth="1"/>
    <col min="13974" max="13974" width="2.109375" style="1" customWidth="1"/>
    <col min="13975" max="14180" width="10.88671875" style="1"/>
    <col min="14181" max="14181" width="12" style="1" customWidth="1"/>
    <col min="14182" max="14182" width="2.77734375" style="1" customWidth="1"/>
    <col min="14183" max="14184" width="6.44140625" style="1" customWidth="1"/>
    <col min="14185" max="14185" width="5.88671875" style="1" customWidth="1"/>
    <col min="14186" max="14186" width="6.44140625" style="1" customWidth="1"/>
    <col min="14187" max="14187" width="13.77734375" style="1" customWidth="1"/>
    <col min="14188" max="14189" width="9" style="1" customWidth="1"/>
    <col min="14190" max="14190" width="2.44140625" style="1" customWidth="1"/>
    <col min="14191" max="14191" width="8.88671875" style="1" customWidth="1"/>
    <col min="14192" max="14192" width="7.44140625" style="1" customWidth="1"/>
    <col min="14193" max="14195" width="3.77734375" style="1" customWidth="1"/>
    <col min="14196" max="14196" width="3.44140625" style="1" customWidth="1"/>
    <col min="14197" max="14197" width="2.88671875" style="1" customWidth="1"/>
    <col min="14198" max="14198" width="3" style="1" customWidth="1"/>
    <col min="14199" max="14201" width="0" style="1" hidden="1" customWidth="1"/>
    <col min="14202" max="14202" width="4.44140625" style="1" customWidth="1"/>
    <col min="14203" max="14203" width="0" style="1" hidden="1" customWidth="1"/>
    <col min="14204" max="14205" width="14.88671875" style="1" customWidth="1"/>
    <col min="14206" max="14206" width="15.109375" style="1" customWidth="1"/>
    <col min="14207" max="14207" width="6.44140625" style="1" customWidth="1"/>
    <col min="14208" max="14208" width="15.109375" style="1" customWidth="1"/>
    <col min="14209" max="14209" width="4.109375" style="1" customWidth="1"/>
    <col min="14210" max="14210" width="3" style="1" customWidth="1"/>
    <col min="14211" max="14213" width="0" style="1" hidden="1" customWidth="1"/>
    <col min="14214" max="14214" width="3" style="1" customWidth="1"/>
    <col min="14215" max="14215" width="0" style="1" hidden="1" customWidth="1"/>
    <col min="14216" max="14216" width="3" style="1" customWidth="1"/>
    <col min="14217" max="14217" width="0" style="1" hidden="1" customWidth="1"/>
    <col min="14218" max="14218" width="4.44140625" style="1" customWidth="1"/>
    <col min="14219" max="14219" width="34.21875" style="1" customWidth="1"/>
    <col min="14220" max="14220" width="23.44140625" style="1" customWidth="1"/>
    <col min="14221" max="14221" width="9.109375" style="1" customWidth="1"/>
    <col min="14222" max="14222" width="19.44140625" style="1" customWidth="1"/>
    <col min="14223" max="14223" width="42.77734375" style="1" customWidth="1"/>
    <col min="14224" max="14224" width="5.88671875" style="1" customWidth="1"/>
    <col min="14225" max="14225" width="31.44140625" style="1" customWidth="1"/>
    <col min="14226" max="14226" width="16.109375" style="1" customWidth="1"/>
    <col min="14227" max="14228" width="9.21875" style="1" customWidth="1"/>
    <col min="14229" max="14229" width="11.109375" style="1" customWidth="1"/>
    <col min="14230" max="14230" width="2.109375" style="1" customWidth="1"/>
    <col min="14231" max="14436" width="10.88671875" style="1"/>
    <col min="14437" max="14437" width="12" style="1" customWidth="1"/>
    <col min="14438" max="14438" width="2.77734375" style="1" customWidth="1"/>
    <col min="14439" max="14440" width="6.44140625" style="1" customWidth="1"/>
    <col min="14441" max="14441" width="5.88671875" style="1" customWidth="1"/>
    <col min="14442" max="14442" width="6.44140625" style="1" customWidth="1"/>
    <col min="14443" max="14443" width="13.77734375" style="1" customWidth="1"/>
    <col min="14444" max="14445" width="9" style="1" customWidth="1"/>
    <col min="14446" max="14446" width="2.44140625" style="1" customWidth="1"/>
    <col min="14447" max="14447" width="8.88671875" style="1" customWidth="1"/>
    <col min="14448" max="14448" width="7.44140625" style="1" customWidth="1"/>
    <col min="14449" max="14451" width="3.77734375" style="1" customWidth="1"/>
    <col min="14452" max="14452" width="3.44140625" style="1" customWidth="1"/>
    <col min="14453" max="14453" width="2.88671875" style="1" customWidth="1"/>
    <col min="14454" max="14454" width="3" style="1" customWidth="1"/>
    <col min="14455" max="14457" width="0" style="1" hidden="1" customWidth="1"/>
    <col min="14458" max="14458" width="4.44140625" style="1" customWidth="1"/>
    <col min="14459" max="14459" width="0" style="1" hidden="1" customWidth="1"/>
    <col min="14460" max="14461" width="14.88671875" style="1" customWidth="1"/>
    <col min="14462" max="14462" width="15.109375" style="1" customWidth="1"/>
    <col min="14463" max="14463" width="6.44140625" style="1" customWidth="1"/>
    <col min="14464" max="14464" width="15.109375" style="1" customWidth="1"/>
    <col min="14465" max="14465" width="4.109375" style="1" customWidth="1"/>
    <col min="14466" max="14466" width="3" style="1" customWidth="1"/>
    <col min="14467" max="14469" width="0" style="1" hidden="1" customWidth="1"/>
    <col min="14470" max="14470" width="3" style="1" customWidth="1"/>
    <col min="14471" max="14471" width="0" style="1" hidden="1" customWidth="1"/>
    <col min="14472" max="14472" width="3" style="1" customWidth="1"/>
    <col min="14473" max="14473" width="0" style="1" hidden="1" customWidth="1"/>
    <col min="14474" max="14474" width="4.44140625" style="1" customWidth="1"/>
    <col min="14475" max="14475" width="34.21875" style="1" customWidth="1"/>
    <col min="14476" max="14476" width="23.44140625" style="1" customWidth="1"/>
    <col min="14477" max="14477" width="9.109375" style="1" customWidth="1"/>
    <col min="14478" max="14478" width="19.44140625" style="1" customWidth="1"/>
    <col min="14479" max="14479" width="42.77734375" style="1" customWidth="1"/>
    <col min="14480" max="14480" width="5.88671875" style="1" customWidth="1"/>
    <col min="14481" max="14481" width="31.44140625" style="1" customWidth="1"/>
    <col min="14482" max="14482" width="16.109375" style="1" customWidth="1"/>
    <col min="14483" max="14484" width="9.21875" style="1" customWidth="1"/>
    <col min="14485" max="14485" width="11.109375" style="1" customWidth="1"/>
    <col min="14486" max="14486" width="2.109375" style="1" customWidth="1"/>
    <col min="14487" max="14692" width="10.88671875" style="1"/>
    <col min="14693" max="14693" width="12" style="1" customWidth="1"/>
    <col min="14694" max="14694" width="2.77734375" style="1" customWidth="1"/>
    <col min="14695" max="14696" width="6.44140625" style="1" customWidth="1"/>
    <col min="14697" max="14697" width="5.88671875" style="1" customWidth="1"/>
    <col min="14698" max="14698" width="6.44140625" style="1" customWidth="1"/>
    <col min="14699" max="14699" width="13.77734375" style="1" customWidth="1"/>
    <col min="14700" max="14701" width="9" style="1" customWidth="1"/>
    <col min="14702" max="14702" width="2.44140625" style="1" customWidth="1"/>
    <col min="14703" max="14703" width="8.88671875" style="1" customWidth="1"/>
    <col min="14704" max="14704" width="7.44140625" style="1" customWidth="1"/>
    <col min="14705" max="14707" width="3.77734375" style="1" customWidth="1"/>
    <col min="14708" max="14708" width="3.44140625" style="1" customWidth="1"/>
    <col min="14709" max="14709" width="2.88671875" style="1" customWidth="1"/>
    <col min="14710" max="14710" width="3" style="1" customWidth="1"/>
    <col min="14711" max="14713" width="0" style="1" hidden="1" customWidth="1"/>
    <col min="14714" max="14714" width="4.44140625" style="1" customWidth="1"/>
    <col min="14715" max="14715" width="0" style="1" hidden="1" customWidth="1"/>
    <col min="14716" max="14717" width="14.88671875" style="1" customWidth="1"/>
    <col min="14718" max="14718" width="15.109375" style="1" customWidth="1"/>
    <col min="14719" max="14719" width="6.44140625" style="1" customWidth="1"/>
    <col min="14720" max="14720" width="15.109375" style="1" customWidth="1"/>
    <col min="14721" max="14721" width="4.109375" style="1" customWidth="1"/>
    <col min="14722" max="14722" width="3" style="1" customWidth="1"/>
    <col min="14723" max="14725" width="0" style="1" hidden="1" customWidth="1"/>
    <col min="14726" max="14726" width="3" style="1" customWidth="1"/>
    <col min="14727" max="14727" width="0" style="1" hidden="1" customWidth="1"/>
    <col min="14728" max="14728" width="3" style="1" customWidth="1"/>
    <col min="14729" max="14729" width="0" style="1" hidden="1" customWidth="1"/>
    <col min="14730" max="14730" width="4.44140625" style="1" customWidth="1"/>
    <col min="14731" max="14731" width="34.21875" style="1" customWidth="1"/>
    <col min="14732" max="14732" width="23.44140625" style="1" customWidth="1"/>
    <col min="14733" max="14733" width="9.109375" style="1" customWidth="1"/>
    <col min="14734" max="14734" width="19.44140625" style="1" customWidth="1"/>
    <col min="14735" max="14735" width="42.77734375" style="1" customWidth="1"/>
    <col min="14736" max="14736" width="5.88671875" style="1" customWidth="1"/>
    <col min="14737" max="14737" width="31.44140625" style="1" customWidth="1"/>
    <col min="14738" max="14738" width="16.109375" style="1" customWidth="1"/>
    <col min="14739" max="14740" width="9.21875" style="1" customWidth="1"/>
    <col min="14741" max="14741" width="11.109375" style="1" customWidth="1"/>
    <col min="14742" max="14742" width="2.109375" style="1" customWidth="1"/>
    <col min="14743" max="14948" width="10.88671875" style="1"/>
    <col min="14949" max="14949" width="12" style="1" customWidth="1"/>
    <col min="14950" max="14950" width="2.77734375" style="1" customWidth="1"/>
    <col min="14951" max="14952" width="6.44140625" style="1" customWidth="1"/>
    <col min="14953" max="14953" width="5.88671875" style="1" customWidth="1"/>
    <col min="14954" max="14954" width="6.44140625" style="1" customWidth="1"/>
    <col min="14955" max="14955" width="13.77734375" style="1" customWidth="1"/>
    <col min="14956" max="14957" width="9" style="1" customWidth="1"/>
    <col min="14958" max="14958" width="2.44140625" style="1" customWidth="1"/>
    <col min="14959" max="14959" width="8.88671875" style="1" customWidth="1"/>
    <col min="14960" max="14960" width="7.44140625" style="1" customWidth="1"/>
    <col min="14961" max="14963" width="3.77734375" style="1" customWidth="1"/>
    <col min="14964" max="14964" width="3.44140625" style="1" customWidth="1"/>
    <col min="14965" max="14965" width="2.88671875" style="1" customWidth="1"/>
    <col min="14966" max="14966" width="3" style="1" customWidth="1"/>
    <col min="14967" max="14969" width="0" style="1" hidden="1" customWidth="1"/>
    <col min="14970" max="14970" width="4.44140625" style="1" customWidth="1"/>
    <col min="14971" max="14971" width="0" style="1" hidden="1" customWidth="1"/>
    <col min="14972" max="14973" width="14.88671875" style="1" customWidth="1"/>
    <col min="14974" max="14974" width="15.109375" style="1" customWidth="1"/>
    <col min="14975" max="14975" width="6.44140625" style="1" customWidth="1"/>
    <col min="14976" max="14976" width="15.109375" style="1" customWidth="1"/>
    <col min="14977" max="14977" width="4.109375" style="1" customWidth="1"/>
    <col min="14978" max="14978" width="3" style="1" customWidth="1"/>
    <col min="14979" max="14981" width="0" style="1" hidden="1" customWidth="1"/>
    <col min="14982" max="14982" width="3" style="1" customWidth="1"/>
    <col min="14983" max="14983" width="0" style="1" hidden="1" customWidth="1"/>
    <col min="14984" max="14984" width="3" style="1" customWidth="1"/>
    <col min="14985" max="14985" width="0" style="1" hidden="1" customWidth="1"/>
    <col min="14986" max="14986" width="4.44140625" style="1" customWidth="1"/>
    <col min="14987" max="14987" width="34.21875" style="1" customWidth="1"/>
    <col min="14988" max="14988" width="23.44140625" style="1" customWidth="1"/>
    <col min="14989" max="14989" width="9.109375" style="1" customWidth="1"/>
    <col min="14990" max="14990" width="19.44140625" style="1" customWidth="1"/>
    <col min="14991" max="14991" width="42.77734375" style="1" customWidth="1"/>
    <col min="14992" max="14992" width="5.88671875" style="1" customWidth="1"/>
    <col min="14993" max="14993" width="31.44140625" style="1" customWidth="1"/>
    <col min="14994" max="14994" width="16.109375" style="1" customWidth="1"/>
    <col min="14995" max="14996" width="9.21875" style="1" customWidth="1"/>
    <col min="14997" max="14997" width="11.109375" style="1" customWidth="1"/>
    <col min="14998" max="14998" width="2.109375" style="1" customWidth="1"/>
    <col min="14999" max="15204" width="10.88671875" style="1"/>
    <col min="15205" max="15205" width="12" style="1" customWidth="1"/>
    <col min="15206" max="15206" width="2.77734375" style="1" customWidth="1"/>
    <col min="15207" max="15208" width="6.44140625" style="1" customWidth="1"/>
    <col min="15209" max="15209" width="5.88671875" style="1" customWidth="1"/>
    <col min="15210" max="15210" width="6.44140625" style="1" customWidth="1"/>
    <col min="15211" max="15211" width="13.77734375" style="1" customWidth="1"/>
    <col min="15212" max="15213" width="9" style="1" customWidth="1"/>
    <col min="15214" max="15214" width="2.44140625" style="1" customWidth="1"/>
    <col min="15215" max="15215" width="8.88671875" style="1" customWidth="1"/>
    <col min="15216" max="15216" width="7.44140625" style="1" customWidth="1"/>
    <col min="15217" max="15219" width="3.77734375" style="1" customWidth="1"/>
    <col min="15220" max="15220" width="3.44140625" style="1" customWidth="1"/>
    <col min="15221" max="15221" width="2.88671875" style="1" customWidth="1"/>
    <col min="15222" max="15222" width="3" style="1" customWidth="1"/>
    <col min="15223" max="15225" width="0" style="1" hidden="1" customWidth="1"/>
    <col min="15226" max="15226" width="4.44140625" style="1" customWidth="1"/>
    <col min="15227" max="15227" width="0" style="1" hidden="1" customWidth="1"/>
    <col min="15228" max="15229" width="14.88671875" style="1" customWidth="1"/>
    <col min="15230" max="15230" width="15.109375" style="1" customWidth="1"/>
    <col min="15231" max="15231" width="6.44140625" style="1" customWidth="1"/>
    <col min="15232" max="15232" width="15.109375" style="1" customWidth="1"/>
    <col min="15233" max="15233" width="4.109375" style="1" customWidth="1"/>
    <col min="15234" max="15234" width="3" style="1" customWidth="1"/>
    <col min="15235" max="15237" width="0" style="1" hidden="1" customWidth="1"/>
    <col min="15238" max="15238" width="3" style="1" customWidth="1"/>
    <col min="15239" max="15239" width="0" style="1" hidden="1" customWidth="1"/>
    <col min="15240" max="15240" width="3" style="1" customWidth="1"/>
    <col min="15241" max="15241" width="0" style="1" hidden="1" customWidth="1"/>
    <col min="15242" max="15242" width="4.44140625" style="1" customWidth="1"/>
    <col min="15243" max="15243" width="34.21875" style="1" customWidth="1"/>
    <col min="15244" max="15244" width="23.44140625" style="1" customWidth="1"/>
    <col min="15245" max="15245" width="9.109375" style="1" customWidth="1"/>
    <col min="15246" max="15246" width="19.44140625" style="1" customWidth="1"/>
    <col min="15247" max="15247" width="42.77734375" style="1" customWidth="1"/>
    <col min="15248" max="15248" width="5.88671875" style="1" customWidth="1"/>
    <col min="15249" max="15249" width="31.44140625" style="1" customWidth="1"/>
    <col min="15250" max="15250" width="16.109375" style="1" customWidth="1"/>
    <col min="15251" max="15252" width="9.21875" style="1" customWidth="1"/>
    <col min="15253" max="15253" width="11.109375" style="1" customWidth="1"/>
    <col min="15254" max="15254" width="2.109375" style="1" customWidth="1"/>
    <col min="15255" max="15460" width="10.88671875" style="1"/>
    <col min="15461" max="15461" width="12" style="1" customWidth="1"/>
    <col min="15462" max="15462" width="2.77734375" style="1" customWidth="1"/>
    <col min="15463" max="15464" width="6.44140625" style="1" customWidth="1"/>
    <col min="15465" max="15465" width="5.88671875" style="1" customWidth="1"/>
    <col min="15466" max="15466" width="6.44140625" style="1" customWidth="1"/>
    <col min="15467" max="15467" width="13.77734375" style="1" customWidth="1"/>
    <col min="15468" max="15469" width="9" style="1" customWidth="1"/>
    <col min="15470" max="15470" width="2.44140625" style="1" customWidth="1"/>
    <col min="15471" max="15471" width="8.88671875" style="1" customWidth="1"/>
    <col min="15472" max="15472" width="7.44140625" style="1" customWidth="1"/>
    <col min="15473" max="15475" width="3.77734375" style="1" customWidth="1"/>
    <col min="15476" max="15476" width="3.44140625" style="1" customWidth="1"/>
    <col min="15477" max="15477" width="2.88671875" style="1" customWidth="1"/>
    <col min="15478" max="15478" width="3" style="1" customWidth="1"/>
    <col min="15479" max="15481" width="0" style="1" hidden="1" customWidth="1"/>
    <col min="15482" max="15482" width="4.44140625" style="1" customWidth="1"/>
    <col min="15483" max="15483" width="0" style="1" hidden="1" customWidth="1"/>
    <col min="15484" max="15485" width="14.88671875" style="1" customWidth="1"/>
    <col min="15486" max="15486" width="15.109375" style="1" customWidth="1"/>
    <col min="15487" max="15487" width="6.44140625" style="1" customWidth="1"/>
    <col min="15488" max="15488" width="15.109375" style="1" customWidth="1"/>
    <col min="15489" max="15489" width="4.109375" style="1" customWidth="1"/>
    <col min="15490" max="15490" width="3" style="1" customWidth="1"/>
    <col min="15491" max="15493" width="0" style="1" hidden="1" customWidth="1"/>
    <col min="15494" max="15494" width="3" style="1" customWidth="1"/>
    <col min="15495" max="15495" width="0" style="1" hidden="1" customWidth="1"/>
    <col min="15496" max="15496" width="3" style="1" customWidth="1"/>
    <col min="15497" max="15497" width="0" style="1" hidden="1" customWidth="1"/>
    <col min="15498" max="15498" width="4.44140625" style="1" customWidth="1"/>
    <col min="15499" max="15499" width="34.21875" style="1" customWidth="1"/>
    <col min="15500" max="15500" width="23.44140625" style="1" customWidth="1"/>
    <col min="15501" max="15501" width="9.109375" style="1" customWidth="1"/>
    <col min="15502" max="15502" width="19.44140625" style="1" customWidth="1"/>
    <col min="15503" max="15503" width="42.77734375" style="1" customWidth="1"/>
    <col min="15504" max="15504" width="5.88671875" style="1" customWidth="1"/>
    <col min="15505" max="15505" width="31.44140625" style="1" customWidth="1"/>
    <col min="15506" max="15506" width="16.109375" style="1" customWidth="1"/>
    <col min="15507" max="15508" width="9.21875" style="1" customWidth="1"/>
    <col min="15509" max="15509" width="11.109375" style="1" customWidth="1"/>
    <col min="15510" max="15510" width="2.109375" style="1" customWidth="1"/>
    <col min="15511" max="15716" width="10.88671875" style="1"/>
    <col min="15717" max="15717" width="12" style="1" customWidth="1"/>
    <col min="15718" max="15718" width="2.77734375" style="1" customWidth="1"/>
    <col min="15719" max="15720" width="6.44140625" style="1" customWidth="1"/>
    <col min="15721" max="15721" width="5.88671875" style="1" customWidth="1"/>
    <col min="15722" max="15722" width="6.44140625" style="1" customWidth="1"/>
    <col min="15723" max="15723" width="13.77734375" style="1" customWidth="1"/>
    <col min="15724" max="15725" width="9" style="1" customWidth="1"/>
    <col min="15726" max="15726" width="2.44140625" style="1" customWidth="1"/>
    <col min="15727" max="15727" width="8.88671875" style="1" customWidth="1"/>
    <col min="15728" max="15728" width="7.44140625" style="1" customWidth="1"/>
    <col min="15729" max="15731" width="3.77734375" style="1" customWidth="1"/>
    <col min="15732" max="15732" width="3.44140625" style="1" customWidth="1"/>
    <col min="15733" max="15733" width="2.88671875" style="1" customWidth="1"/>
    <col min="15734" max="15734" width="3" style="1" customWidth="1"/>
    <col min="15735" max="15737" width="0" style="1" hidden="1" customWidth="1"/>
    <col min="15738" max="15738" width="4.44140625" style="1" customWidth="1"/>
    <col min="15739" max="15739" width="0" style="1" hidden="1" customWidth="1"/>
    <col min="15740" max="15741" width="14.88671875" style="1" customWidth="1"/>
    <col min="15742" max="15742" width="15.109375" style="1" customWidth="1"/>
    <col min="15743" max="15743" width="6.44140625" style="1" customWidth="1"/>
    <col min="15744" max="15744" width="15.109375" style="1" customWidth="1"/>
    <col min="15745" max="15745" width="4.109375" style="1" customWidth="1"/>
    <col min="15746" max="15746" width="3" style="1" customWidth="1"/>
    <col min="15747" max="15749" width="0" style="1" hidden="1" customWidth="1"/>
    <col min="15750" max="15750" width="3" style="1" customWidth="1"/>
    <col min="15751" max="15751" width="0" style="1" hidden="1" customWidth="1"/>
    <col min="15752" max="15752" width="3" style="1" customWidth="1"/>
    <col min="15753" max="15753" width="0" style="1" hidden="1" customWidth="1"/>
    <col min="15754" max="15754" width="4.44140625" style="1" customWidth="1"/>
    <col min="15755" max="15755" width="34.21875" style="1" customWidth="1"/>
    <col min="15756" max="15756" width="23.44140625" style="1" customWidth="1"/>
    <col min="15757" max="15757" width="9.109375" style="1" customWidth="1"/>
    <col min="15758" max="15758" width="19.44140625" style="1" customWidth="1"/>
    <col min="15759" max="15759" width="42.77734375" style="1" customWidth="1"/>
    <col min="15760" max="15760" width="5.88671875" style="1" customWidth="1"/>
    <col min="15761" max="15761" width="31.44140625" style="1" customWidth="1"/>
    <col min="15762" max="15762" width="16.109375" style="1" customWidth="1"/>
    <col min="15763" max="15764" width="9.21875" style="1" customWidth="1"/>
    <col min="15765" max="15765" width="11.109375" style="1" customWidth="1"/>
    <col min="15766" max="15766" width="2.109375" style="1" customWidth="1"/>
    <col min="15767" max="15972" width="10.88671875" style="1"/>
    <col min="15973" max="15973" width="12" style="1" customWidth="1"/>
    <col min="15974" max="15974" width="2.77734375" style="1" customWidth="1"/>
    <col min="15975" max="15976" width="6.44140625" style="1" customWidth="1"/>
    <col min="15977" max="15977" width="5.88671875" style="1" customWidth="1"/>
    <col min="15978" max="15978" width="6.44140625" style="1" customWidth="1"/>
    <col min="15979" max="15979" width="13.77734375" style="1" customWidth="1"/>
    <col min="15980" max="15981" width="9" style="1" customWidth="1"/>
    <col min="15982" max="15982" width="2.44140625" style="1" customWidth="1"/>
    <col min="15983" max="15983" width="8.88671875" style="1" customWidth="1"/>
    <col min="15984" max="15984" width="7.44140625" style="1" customWidth="1"/>
    <col min="15985" max="15987" width="3.77734375" style="1" customWidth="1"/>
    <col min="15988" max="15988" width="3.44140625" style="1" customWidth="1"/>
    <col min="15989" max="15989" width="2.88671875" style="1" customWidth="1"/>
    <col min="15990" max="15990" width="3" style="1" customWidth="1"/>
    <col min="15991" max="15993" width="0" style="1" hidden="1" customWidth="1"/>
    <col min="15994" max="15994" width="4.44140625" style="1" customWidth="1"/>
    <col min="15995" max="15995" width="0" style="1" hidden="1" customWidth="1"/>
    <col min="15996" max="15997" width="14.88671875" style="1" customWidth="1"/>
    <col min="15998" max="15998" width="15.109375" style="1" customWidth="1"/>
    <col min="15999" max="15999" width="6.44140625" style="1" customWidth="1"/>
    <col min="16000" max="16000" width="15.109375" style="1" customWidth="1"/>
    <col min="16001" max="16001" width="4.109375" style="1" customWidth="1"/>
    <col min="16002" max="16002" width="3" style="1" customWidth="1"/>
    <col min="16003" max="16005" width="0" style="1" hidden="1" customWidth="1"/>
    <col min="16006" max="16006" width="3" style="1" customWidth="1"/>
    <col min="16007" max="16007" width="0" style="1" hidden="1" customWidth="1"/>
    <col min="16008" max="16008" width="3" style="1" customWidth="1"/>
    <col min="16009" max="16009" width="0" style="1" hidden="1" customWidth="1"/>
    <col min="16010" max="16010" width="4.44140625" style="1" customWidth="1"/>
    <col min="16011" max="16011" width="34.21875" style="1" customWidth="1"/>
    <col min="16012" max="16012" width="23.44140625" style="1" customWidth="1"/>
    <col min="16013" max="16013" width="9.109375" style="1" customWidth="1"/>
    <col min="16014" max="16014" width="19.44140625" style="1" customWidth="1"/>
    <col min="16015" max="16015" width="42.77734375" style="1" customWidth="1"/>
    <col min="16016" max="16016" width="5.88671875" style="1" customWidth="1"/>
    <col min="16017" max="16017" width="31.44140625" style="1" customWidth="1"/>
    <col min="16018" max="16018" width="16.109375" style="1" customWidth="1"/>
    <col min="16019" max="16020" width="9.21875" style="1" customWidth="1"/>
    <col min="16021" max="16021" width="11.109375" style="1" customWidth="1"/>
    <col min="16022" max="16022" width="2.109375" style="1" customWidth="1"/>
    <col min="16023" max="16228" width="10.88671875" style="1"/>
    <col min="16229" max="16229" width="12" style="1" customWidth="1"/>
    <col min="16230" max="16230" width="2.77734375" style="1" customWidth="1"/>
    <col min="16231" max="16232" width="6.44140625" style="1" customWidth="1"/>
    <col min="16233" max="16233" width="5.88671875" style="1" customWidth="1"/>
    <col min="16234" max="16234" width="6.44140625" style="1" customWidth="1"/>
    <col min="16235" max="16235" width="13.77734375" style="1" customWidth="1"/>
    <col min="16236" max="16237" width="9" style="1" customWidth="1"/>
    <col min="16238" max="16238" width="2.44140625" style="1" customWidth="1"/>
    <col min="16239" max="16239" width="8.88671875" style="1" customWidth="1"/>
    <col min="16240" max="16240" width="7.44140625" style="1" customWidth="1"/>
    <col min="16241" max="16243" width="3.77734375" style="1" customWidth="1"/>
    <col min="16244" max="16244" width="3.44140625" style="1" customWidth="1"/>
    <col min="16245" max="16245" width="2.88671875" style="1" customWidth="1"/>
    <col min="16246" max="16246" width="3" style="1" customWidth="1"/>
    <col min="16247" max="16249" width="0" style="1" hidden="1" customWidth="1"/>
    <col min="16250" max="16250" width="4.44140625" style="1" customWidth="1"/>
    <col min="16251" max="16251" width="0" style="1" hidden="1" customWidth="1"/>
    <col min="16252" max="16253" width="14.88671875" style="1" customWidth="1"/>
    <col min="16254" max="16254" width="15.109375" style="1" customWidth="1"/>
    <col min="16255" max="16255" width="6.44140625" style="1" customWidth="1"/>
    <col min="16256" max="16256" width="15.109375" style="1" customWidth="1"/>
    <col min="16257" max="16257" width="4.109375" style="1" customWidth="1"/>
    <col min="16258" max="16258" width="3" style="1" customWidth="1"/>
    <col min="16259" max="16261" width="0" style="1" hidden="1" customWidth="1"/>
    <col min="16262" max="16262" width="3" style="1" customWidth="1"/>
    <col min="16263" max="16263" width="0" style="1" hidden="1" customWidth="1"/>
    <col min="16264" max="16264" width="3" style="1" customWidth="1"/>
    <col min="16265" max="16265" width="0" style="1" hidden="1" customWidth="1"/>
    <col min="16266" max="16266" width="4.44140625" style="1" customWidth="1"/>
    <col min="16267" max="16267" width="34.21875" style="1" customWidth="1"/>
    <col min="16268" max="16268" width="23.44140625" style="1" customWidth="1"/>
    <col min="16269" max="16269" width="9.109375" style="1" customWidth="1"/>
    <col min="16270" max="16270" width="19.44140625" style="1" customWidth="1"/>
    <col min="16271" max="16271" width="42.77734375" style="1" customWidth="1"/>
    <col min="16272" max="16272" width="5.88671875" style="1" customWidth="1"/>
    <col min="16273" max="16273" width="31.44140625" style="1" customWidth="1"/>
    <col min="16274" max="16274" width="16.109375" style="1" customWidth="1"/>
    <col min="16275" max="16276" width="9.21875" style="1" customWidth="1"/>
    <col min="16277" max="16277" width="11.109375" style="1" customWidth="1"/>
    <col min="16278" max="16278" width="2.109375" style="1" customWidth="1"/>
    <col min="16279" max="16383" width="10.88671875" style="1"/>
    <col min="16384" max="16384" width="11.44140625" style="1" customWidth="1"/>
  </cols>
  <sheetData>
    <row r="1" spans="1:193 1680:1680" x14ac:dyDescent="0.2">
      <c r="A1" s="5"/>
      <c r="B1" s="514" t="s">
        <v>449</v>
      </c>
      <c r="C1" s="515"/>
      <c r="D1" s="515"/>
      <c r="E1" s="515"/>
      <c r="F1" s="515"/>
      <c r="G1" s="515"/>
      <c r="H1" s="515"/>
      <c r="I1" s="516"/>
      <c r="J1" s="517"/>
      <c r="K1" s="518"/>
      <c r="L1" s="90"/>
      <c r="M1" s="89"/>
      <c r="N1" s="89"/>
      <c r="O1" s="90"/>
      <c r="P1" s="90"/>
      <c r="Q1" s="90"/>
      <c r="R1" s="90"/>
      <c r="S1" s="90"/>
      <c r="T1" s="90"/>
      <c r="U1" s="90"/>
      <c r="V1" s="90"/>
      <c r="W1" s="90"/>
      <c r="X1" s="90"/>
      <c r="Y1" s="90"/>
      <c r="Z1" s="90"/>
      <c r="AA1" s="90"/>
      <c r="AB1" s="90"/>
      <c r="AC1" s="90"/>
      <c r="AD1" s="90"/>
      <c r="AE1" s="90"/>
      <c r="AF1" s="90"/>
      <c r="AG1" s="90"/>
      <c r="AH1" s="90"/>
      <c r="AI1" s="395"/>
      <c r="AJ1" s="90"/>
      <c r="AK1" s="90"/>
      <c r="AL1" s="90"/>
      <c r="AM1" s="89"/>
      <c r="AN1" s="90"/>
      <c r="AO1" s="90"/>
      <c r="AP1" s="90"/>
      <c r="AQ1" s="89"/>
      <c r="AR1" s="90"/>
      <c r="AS1" s="90"/>
      <c r="AT1" s="90"/>
      <c r="AU1" s="89"/>
      <c r="AV1" s="90"/>
      <c r="AW1" s="90"/>
      <c r="AX1" s="90"/>
      <c r="AY1" s="89"/>
      <c r="AZ1" s="90"/>
      <c r="BA1" s="90"/>
      <c r="BB1" s="90"/>
      <c r="BC1" s="89"/>
      <c r="BD1" s="90"/>
      <c r="BE1" s="90"/>
      <c r="BF1" s="90"/>
      <c r="BG1" s="89"/>
      <c r="BH1" s="90"/>
      <c r="BI1" s="90"/>
      <c r="BJ1" s="90"/>
      <c r="BK1" s="89"/>
      <c r="BL1" s="90"/>
      <c r="BM1" s="90"/>
      <c r="BN1" s="90"/>
      <c r="BO1" s="89"/>
      <c r="BP1" s="90"/>
      <c r="BQ1" s="90"/>
      <c r="BR1" s="90"/>
      <c r="BS1" s="89"/>
      <c r="BT1" s="90"/>
      <c r="BU1" s="90"/>
      <c r="BV1" s="90"/>
      <c r="BW1" s="89"/>
      <c r="BX1" s="90"/>
      <c r="BY1" s="90"/>
      <c r="BZ1" s="90"/>
      <c r="CA1" s="89"/>
      <c r="CB1" s="90"/>
      <c r="CC1" s="90"/>
      <c r="CD1" s="90"/>
      <c r="CE1" s="89"/>
      <c r="CF1" s="90"/>
      <c r="CG1" s="90"/>
      <c r="CH1" s="90"/>
      <c r="CI1" s="90"/>
      <c r="CJ1" s="90"/>
      <c r="CK1" s="90"/>
      <c r="CL1" s="90"/>
      <c r="CM1" s="90"/>
      <c r="CN1" s="90"/>
      <c r="CO1" s="90"/>
      <c r="CP1" s="90"/>
      <c r="CQ1" s="90"/>
      <c r="CR1" s="90"/>
      <c r="CS1" s="90"/>
      <c r="CT1" s="90"/>
      <c r="CV1" s="90"/>
      <c r="CW1" s="90"/>
      <c r="CX1" s="90"/>
      <c r="CY1" s="90"/>
      <c r="CZ1" s="90"/>
      <c r="DA1" s="90"/>
      <c r="DB1" s="90"/>
      <c r="DC1" s="90"/>
      <c r="DD1" s="90"/>
      <c r="DE1" s="89"/>
      <c r="DF1" s="90"/>
      <c r="DG1" s="89"/>
      <c r="DH1" s="89"/>
      <c r="DI1" s="90"/>
      <c r="DJ1" s="90"/>
      <c r="DK1" s="90"/>
      <c r="DL1" s="90"/>
      <c r="DM1" s="89"/>
      <c r="DN1" s="90"/>
      <c r="DO1" s="89"/>
      <c r="DP1" s="90"/>
      <c r="DQ1" s="90"/>
      <c r="DR1" s="90"/>
      <c r="DS1" s="90"/>
      <c r="DT1" s="90"/>
      <c r="DU1" s="90"/>
      <c r="DV1" s="90"/>
      <c r="DW1" s="90"/>
      <c r="DX1" s="90"/>
      <c r="DY1" s="90"/>
      <c r="DZ1" s="90"/>
      <c r="EA1" s="90"/>
      <c r="EB1" s="90"/>
      <c r="EC1" s="90"/>
      <c r="ED1" s="90"/>
      <c r="EE1" s="90"/>
      <c r="EF1" s="90"/>
      <c r="EG1" s="90"/>
      <c r="EH1" s="90"/>
      <c r="EI1" s="90"/>
      <c r="EJ1" s="90"/>
      <c r="EK1" s="90"/>
      <c r="EL1" s="90"/>
      <c r="EM1" s="90"/>
      <c r="EN1" s="90"/>
      <c r="EO1" s="90"/>
      <c r="EP1" s="90"/>
      <c r="EQ1" s="90"/>
      <c r="ER1" s="90"/>
      <c r="ES1" s="90"/>
      <c r="ET1" s="90"/>
      <c r="EU1" s="90"/>
      <c r="EV1" s="90"/>
      <c r="EW1" s="90"/>
      <c r="EX1" s="90"/>
      <c r="EY1" s="90"/>
      <c r="EZ1" s="90"/>
      <c r="FA1" s="90"/>
      <c r="FB1" s="90"/>
      <c r="FC1" s="90"/>
      <c r="FD1" s="90"/>
      <c r="FE1" s="90"/>
      <c r="FF1" s="90"/>
      <c r="FG1" s="90"/>
      <c r="FH1" s="90"/>
      <c r="FI1" s="90"/>
      <c r="FJ1" s="90"/>
      <c r="FK1" s="90"/>
      <c r="FL1" s="90"/>
      <c r="FM1" s="90"/>
      <c r="FN1" s="90"/>
      <c r="FO1" s="90"/>
      <c r="FP1" s="90"/>
      <c r="FQ1" s="90"/>
      <c r="FR1" s="90"/>
      <c r="FS1" s="90"/>
      <c r="FT1" s="90"/>
      <c r="FU1" s="90"/>
      <c r="FV1" s="90"/>
      <c r="FW1" s="90"/>
      <c r="FX1" s="90"/>
      <c r="FY1" s="90"/>
      <c r="FZ1" s="90"/>
      <c r="GA1" s="90"/>
      <c r="GB1" s="90"/>
      <c r="GC1" s="90"/>
      <c r="GD1" s="90"/>
      <c r="GE1" s="90"/>
      <c r="GF1" s="90"/>
      <c r="GG1" s="90"/>
      <c r="GH1" s="90"/>
      <c r="GI1" s="90"/>
      <c r="GJ1" s="90"/>
      <c r="GK1" s="113" t="s">
        <v>448</v>
      </c>
      <c r="BLP1" s="112" t="s">
        <v>225</v>
      </c>
    </row>
    <row r="2" spans="1:193 1680:1680" x14ac:dyDescent="0.2">
      <c r="A2" s="5"/>
      <c r="B2" s="521" t="s">
        <v>447</v>
      </c>
      <c r="C2" s="522"/>
      <c r="D2" s="522"/>
      <c r="E2" s="522"/>
      <c r="F2" s="522"/>
      <c r="G2" s="522"/>
      <c r="H2" s="522"/>
      <c r="I2" s="523"/>
      <c r="J2" s="519"/>
      <c r="K2" s="520"/>
      <c r="L2" s="90"/>
      <c r="M2" s="89"/>
      <c r="N2" s="89"/>
      <c r="O2" s="90"/>
      <c r="P2" s="90"/>
      <c r="Q2" s="90"/>
      <c r="R2" s="90"/>
      <c r="S2" s="90"/>
      <c r="T2" s="90"/>
      <c r="U2" s="90"/>
      <c r="V2" s="90"/>
      <c r="W2" s="90"/>
      <c r="X2" s="90"/>
      <c r="Y2" s="90"/>
      <c r="Z2" s="90"/>
      <c r="AA2" s="90"/>
      <c r="AB2" s="90"/>
      <c r="AC2" s="90"/>
      <c r="AD2" s="90"/>
      <c r="AE2" s="90"/>
      <c r="AF2" s="90"/>
      <c r="AG2" s="90"/>
      <c r="AH2" s="90"/>
      <c r="AI2" s="395"/>
      <c r="AJ2" s="90"/>
      <c r="AK2" s="90"/>
      <c r="AL2" s="90"/>
      <c r="AM2" s="89"/>
      <c r="AN2" s="90"/>
      <c r="AO2" s="90"/>
      <c r="AP2" s="90"/>
      <c r="AQ2" s="89"/>
      <c r="AR2" s="90"/>
      <c r="AS2" s="90"/>
      <c r="AT2" s="90"/>
      <c r="AU2" s="89"/>
      <c r="AV2" s="90"/>
      <c r="AW2" s="90"/>
      <c r="AX2" s="90"/>
      <c r="AY2" s="89"/>
      <c r="AZ2" s="90"/>
      <c r="BA2" s="90"/>
      <c r="BB2" s="90"/>
      <c r="BC2" s="89"/>
      <c r="BD2" s="90"/>
      <c r="BE2" s="90"/>
      <c r="BF2" s="90"/>
      <c r="BG2" s="89"/>
      <c r="BH2" s="90"/>
      <c r="BI2" s="90"/>
      <c r="BJ2" s="90"/>
      <c r="BK2" s="89"/>
      <c r="BL2" s="90"/>
      <c r="BM2" s="90"/>
      <c r="BN2" s="90"/>
      <c r="BO2" s="89"/>
      <c r="BP2" s="90"/>
      <c r="BQ2" s="90"/>
      <c r="BR2" s="90"/>
      <c r="BS2" s="89"/>
      <c r="BT2" s="90"/>
      <c r="BU2" s="90"/>
      <c r="BV2" s="90"/>
      <c r="BW2" s="89"/>
      <c r="BX2" s="90"/>
      <c r="BY2" s="90"/>
      <c r="BZ2" s="90"/>
      <c r="CA2" s="89"/>
      <c r="CB2" s="90"/>
      <c r="CC2" s="90"/>
      <c r="CD2" s="90"/>
      <c r="CE2" s="89"/>
      <c r="CF2" s="90"/>
      <c r="CG2" s="90"/>
      <c r="CH2" s="90"/>
      <c r="CI2" s="90"/>
      <c r="CJ2" s="90"/>
      <c r="CK2" s="90"/>
      <c r="CL2" s="90"/>
      <c r="CM2" s="90"/>
      <c r="CN2" s="90"/>
      <c r="CO2" s="90"/>
      <c r="CP2" s="90"/>
      <c r="CQ2" s="90"/>
      <c r="CR2" s="90"/>
      <c r="CS2" s="90"/>
      <c r="CT2" s="90"/>
      <c r="CV2" s="90"/>
      <c r="CW2" s="90"/>
      <c r="CX2" s="90"/>
      <c r="CY2" s="90"/>
      <c r="CZ2" s="90"/>
      <c r="DA2" s="90"/>
      <c r="DB2" s="90"/>
      <c r="DC2" s="90"/>
      <c r="DD2" s="90"/>
      <c r="DE2" s="89"/>
      <c r="DF2" s="90"/>
      <c r="DG2" s="89"/>
      <c r="DH2" s="89"/>
      <c r="DI2" s="90"/>
      <c r="DJ2" s="90"/>
      <c r="DK2" s="90"/>
      <c r="DL2" s="90"/>
      <c r="DM2" s="89"/>
      <c r="DN2" s="90"/>
      <c r="DO2" s="89"/>
      <c r="DP2" s="90"/>
      <c r="DQ2" s="90"/>
      <c r="DR2" s="90"/>
      <c r="DS2" s="90"/>
      <c r="DT2" s="90"/>
      <c r="DU2" s="90"/>
      <c r="DV2" s="90"/>
      <c r="DW2" s="90"/>
      <c r="DX2" s="90"/>
      <c r="DY2" s="90"/>
      <c r="DZ2" s="90"/>
      <c r="EA2" s="90"/>
      <c r="EB2" s="90"/>
      <c r="EC2" s="90"/>
      <c r="ED2" s="90"/>
      <c r="EE2" s="90"/>
      <c r="EF2" s="90"/>
      <c r="EG2" s="90"/>
      <c r="EH2" s="90"/>
      <c r="EI2" s="90"/>
      <c r="EJ2" s="90"/>
      <c r="EK2" s="90"/>
      <c r="EL2" s="90"/>
      <c r="EM2" s="90"/>
      <c r="EN2" s="90"/>
      <c r="EO2" s="90"/>
      <c r="EP2" s="90"/>
      <c r="EQ2" s="90"/>
      <c r="ER2" s="90"/>
      <c r="ES2" s="90"/>
      <c r="ET2" s="90"/>
      <c r="EU2" s="90"/>
      <c r="EV2" s="90"/>
      <c r="EW2" s="90"/>
      <c r="EX2" s="90"/>
      <c r="EY2" s="90"/>
      <c r="EZ2" s="90"/>
      <c r="FA2" s="90"/>
      <c r="FB2" s="90"/>
      <c r="FC2" s="90"/>
      <c r="FD2" s="90"/>
      <c r="FE2" s="90"/>
      <c r="FF2" s="90"/>
      <c r="FG2" s="90"/>
      <c r="FH2" s="90"/>
      <c r="FI2" s="90"/>
      <c r="FJ2" s="90"/>
      <c r="FK2" s="90"/>
      <c r="FL2" s="90"/>
      <c r="FM2" s="90"/>
      <c r="FN2" s="90"/>
      <c r="FO2" s="90"/>
      <c r="FP2" s="90"/>
      <c r="FQ2" s="90"/>
      <c r="FR2" s="90"/>
      <c r="FS2" s="90"/>
      <c r="FT2" s="90"/>
      <c r="FU2" s="90"/>
      <c r="FV2" s="90"/>
      <c r="FW2" s="90"/>
      <c r="FX2" s="90"/>
      <c r="FY2" s="90"/>
      <c r="FZ2" s="90"/>
      <c r="GA2" s="90"/>
      <c r="GB2" s="90"/>
      <c r="GC2" s="90"/>
      <c r="GD2" s="90"/>
      <c r="GE2" s="90"/>
      <c r="GF2" s="90"/>
      <c r="GG2" s="90"/>
      <c r="GH2" s="90"/>
      <c r="GI2" s="90"/>
      <c r="GJ2" s="90"/>
      <c r="GK2" s="90"/>
      <c r="BLP2" s="106"/>
    </row>
    <row r="3" spans="1:193 1680:1680" x14ac:dyDescent="0.2">
      <c r="A3" s="5"/>
      <c r="B3" s="111" t="s">
        <v>446</v>
      </c>
      <c r="C3" s="524" t="s">
        <v>445</v>
      </c>
      <c r="D3" s="525"/>
      <c r="E3" s="525"/>
      <c r="F3" s="525"/>
      <c r="G3" s="525"/>
      <c r="H3" s="526"/>
      <c r="I3" s="110" t="s">
        <v>444</v>
      </c>
      <c r="J3" s="519"/>
      <c r="K3" s="520"/>
      <c r="L3" s="90"/>
      <c r="M3" s="89"/>
      <c r="N3" s="89"/>
      <c r="O3" s="90"/>
      <c r="P3" s="90"/>
      <c r="Q3" s="90"/>
      <c r="R3" s="90"/>
      <c r="S3" s="90"/>
      <c r="T3" s="90"/>
      <c r="U3" s="90"/>
      <c r="V3" s="90"/>
      <c r="W3" s="90"/>
      <c r="X3" s="90"/>
      <c r="Y3" s="90"/>
      <c r="Z3" s="90"/>
      <c r="AA3" s="90"/>
      <c r="AB3" s="90"/>
      <c r="AC3" s="90"/>
      <c r="AD3" s="90"/>
      <c r="AE3" s="90"/>
      <c r="AF3" s="90"/>
      <c r="AG3" s="90"/>
      <c r="AH3" s="90"/>
      <c r="AI3" s="395"/>
      <c r="AJ3" s="90"/>
      <c r="AK3" s="90"/>
      <c r="AL3" s="90"/>
      <c r="AM3" s="89"/>
      <c r="AN3" s="90"/>
      <c r="AO3" s="90"/>
      <c r="AP3" s="90"/>
      <c r="AQ3" s="89"/>
      <c r="AR3" s="90"/>
      <c r="AS3" s="90"/>
      <c r="AT3" s="90"/>
      <c r="AU3" s="89"/>
      <c r="AV3" s="90"/>
      <c r="AW3" s="90"/>
      <c r="AX3" s="90"/>
      <c r="AY3" s="89"/>
      <c r="AZ3" s="90"/>
      <c r="BA3" s="90"/>
      <c r="BB3" s="90"/>
      <c r="BC3" s="89"/>
      <c r="BD3" s="90"/>
      <c r="BE3" s="90"/>
      <c r="BF3" s="90"/>
      <c r="BG3" s="89"/>
      <c r="BH3" s="90"/>
      <c r="BI3" s="90"/>
      <c r="BJ3" s="90"/>
      <c r="BK3" s="89"/>
      <c r="BL3" s="90"/>
      <c r="BM3" s="90"/>
      <c r="BN3" s="90"/>
      <c r="BO3" s="89"/>
      <c r="BP3" s="90"/>
      <c r="BQ3" s="90"/>
      <c r="BR3" s="90"/>
      <c r="BS3" s="89"/>
      <c r="BT3" s="90"/>
      <c r="BU3" s="90"/>
      <c r="BV3" s="90"/>
      <c r="BW3" s="89"/>
      <c r="BX3" s="90"/>
      <c r="BY3" s="90"/>
      <c r="BZ3" s="90"/>
      <c r="CA3" s="89"/>
      <c r="CB3" s="90"/>
      <c r="CC3" s="90"/>
      <c r="CD3" s="90"/>
      <c r="CE3" s="89"/>
      <c r="CF3" s="90"/>
      <c r="CG3" s="90"/>
      <c r="CH3" s="90"/>
      <c r="CI3" s="90"/>
      <c r="CJ3" s="90"/>
      <c r="CK3" s="90"/>
      <c r="CL3" s="90"/>
      <c r="CM3" s="90"/>
      <c r="CN3" s="90"/>
      <c r="CO3" s="90"/>
      <c r="CP3" s="90"/>
      <c r="CQ3" s="90"/>
      <c r="CR3" s="90"/>
      <c r="CS3" s="90"/>
      <c r="CT3" s="90"/>
      <c r="CV3" s="90"/>
      <c r="CW3" s="90"/>
      <c r="CX3" s="90"/>
      <c r="CY3" s="90"/>
      <c r="CZ3" s="90"/>
      <c r="DA3" s="90"/>
      <c r="DB3" s="90"/>
      <c r="DC3" s="90"/>
      <c r="DD3" s="90"/>
      <c r="DE3" s="89"/>
      <c r="DF3" s="90"/>
      <c r="DG3" s="89"/>
      <c r="DH3" s="89"/>
      <c r="DI3" s="90"/>
      <c r="DJ3" s="90"/>
      <c r="DK3" s="90"/>
      <c r="DL3" s="90"/>
      <c r="DM3" s="89"/>
      <c r="DN3" s="90"/>
      <c r="DO3" s="89"/>
      <c r="DP3" s="90"/>
      <c r="DQ3" s="90"/>
      <c r="DR3" s="90"/>
      <c r="DS3" s="90"/>
      <c r="DT3" s="90"/>
      <c r="DU3" s="90"/>
      <c r="DV3" s="90"/>
      <c r="DW3" s="90"/>
      <c r="DX3" s="90"/>
      <c r="DY3" s="90"/>
      <c r="DZ3" s="90"/>
      <c r="EA3" s="90"/>
      <c r="EB3" s="90"/>
      <c r="EC3" s="90"/>
      <c r="ED3" s="90"/>
      <c r="EE3" s="90"/>
      <c r="EF3" s="90"/>
      <c r="EG3" s="90"/>
      <c r="EH3" s="90"/>
      <c r="EI3" s="90"/>
      <c r="EJ3" s="90"/>
      <c r="EK3" s="90"/>
      <c r="EL3" s="90"/>
      <c r="EM3" s="90"/>
      <c r="EN3" s="90"/>
      <c r="EO3" s="90"/>
      <c r="EP3" s="90"/>
      <c r="EQ3" s="90"/>
      <c r="ER3" s="90"/>
      <c r="ES3" s="90"/>
      <c r="ET3" s="90"/>
      <c r="EU3" s="90"/>
      <c r="EV3" s="90"/>
      <c r="EW3" s="90"/>
      <c r="EX3" s="90"/>
      <c r="EY3" s="90"/>
      <c r="EZ3" s="90"/>
      <c r="FA3" s="90"/>
      <c r="FB3" s="90"/>
      <c r="FC3" s="90"/>
      <c r="FD3" s="90"/>
      <c r="FE3" s="90"/>
      <c r="FF3" s="90"/>
      <c r="FG3" s="90"/>
      <c r="FH3" s="90"/>
      <c r="FI3" s="90"/>
      <c r="FJ3" s="90"/>
      <c r="FK3" s="90"/>
      <c r="FL3" s="90"/>
      <c r="FM3" s="90"/>
      <c r="FN3" s="90"/>
      <c r="FO3" s="90"/>
      <c r="FP3" s="90"/>
      <c r="FQ3" s="90"/>
      <c r="FR3" s="90"/>
      <c r="FS3" s="90"/>
      <c r="FT3" s="90"/>
      <c r="FU3" s="90"/>
      <c r="FV3" s="90"/>
      <c r="FW3" s="90"/>
      <c r="FX3" s="90"/>
      <c r="FY3" s="90"/>
      <c r="FZ3" s="90"/>
      <c r="GA3" s="90"/>
      <c r="GB3" s="90"/>
      <c r="GC3" s="90"/>
      <c r="GD3" s="90"/>
      <c r="GE3" s="90"/>
      <c r="GF3" s="90"/>
      <c r="GG3" s="90"/>
      <c r="GH3" s="90"/>
      <c r="GI3" s="90"/>
      <c r="GJ3" s="90"/>
      <c r="GK3" s="90"/>
      <c r="BLP3" s="106"/>
    </row>
    <row r="4" spans="1:193 1680:1680" x14ac:dyDescent="0.2">
      <c r="A4" s="5"/>
      <c r="B4" s="109" t="s">
        <v>443</v>
      </c>
      <c r="C4" s="527" t="s">
        <v>442</v>
      </c>
      <c r="D4" s="528"/>
      <c r="E4" s="528"/>
      <c r="F4" s="528"/>
      <c r="G4" s="528"/>
      <c r="H4" s="529"/>
      <c r="I4" s="108" t="s">
        <v>441</v>
      </c>
      <c r="J4" s="519"/>
      <c r="K4" s="520"/>
      <c r="L4" s="90"/>
      <c r="M4" s="89"/>
      <c r="N4" s="89"/>
      <c r="O4" s="90"/>
      <c r="P4" s="90"/>
      <c r="Q4" s="90"/>
      <c r="R4" s="90"/>
      <c r="S4" s="90"/>
      <c r="T4" s="90"/>
      <c r="U4" s="90"/>
      <c r="V4" s="90"/>
      <c r="W4" s="90"/>
      <c r="X4" s="90"/>
      <c r="Y4" s="90"/>
      <c r="Z4" s="90"/>
      <c r="AA4" s="90"/>
      <c r="AB4" s="90"/>
      <c r="AC4" s="90"/>
      <c r="AD4" s="90"/>
      <c r="AE4" s="90"/>
      <c r="AF4" s="90"/>
      <c r="AG4" s="90"/>
      <c r="AH4" s="90"/>
      <c r="AI4" s="395"/>
      <c r="AJ4" s="90"/>
      <c r="AK4" s="90"/>
      <c r="AL4" s="90"/>
      <c r="AM4" s="89"/>
      <c r="AN4" s="90"/>
      <c r="AO4" s="90"/>
      <c r="AP4" s="90"/>
      <c r="AQ4" s="89"/>
      <c r="AR4" s="90"/>
      <c r="AS4" s="90"/>
      <c r="AT4" s="90"/>
      <c r="AU4" s="89"/>
      <c r="AV4" s="90"/>
      <c r="AW4" s="90"/>
      <c r="AX4" s="90"/>
      <c r="AY4" s="89"/>
      <c r="AZ4" s="90"/>
      <c r="BA4" s="90"/>
      <c r="BB4" s="90"/>
      <c r="BC4" s="89"/>
      <c r="BD4" s="90"/>
      <c r="BE4" s="90"/>
      <c r="BF4" s="90"/>
      <c r="BG4" s="89"/>
      <c r="BH4" s="90"/>
      <c r="BI4" s="90"/>
      <c r="BJ4" s="90"/>
      <c r="BK4" s="89"/>
      <c r="BL4" s="90"/>
      <c r="BM4" s="90"/>
      <c r="BN4" s="90"/>
      <c r="BO4" s="89"/>
      <c r="BP4" s="90"/>
      <c r="BQ4" s="90"/>
      <c r="BR4" s="90"/>
      <c r="BS4" s="89"/>
      <c r="BT4" s="90"/>
      <c r="BU4" s="90"/>
      <c r="BV4" s="90"/>
      <c r="BW4" s="89"/>
      <c r="BX4" s="90"/>
      <c r="BY4" s="90"/>
      <c r="BZ4" s="90"/>
      <c r="CA4" s="89"/>
      <c r="CB4" s="90"/>
      <c r="CC4" s="90"/>
      <c r="CD4" s="90"/>
      <c r="CE4" s="89"/>
      <c r="CF4" s="90"/>
      <c r="CG4" s="90"/>
      <c r="CH4" s="90"/>
      <c r="CI4" s="90"/>
      <c r="CJ4" s="90"/>
      <c r="CK4" s="90"/>
      <c r="CL4" s="90"/>
      <c r="CM4" s="90"/>
      <c r="CN4" s="90"/>
      <c r="CO4" s="90"/>
      <c r="CP4" s="90"/>
      <c r="CQ4" s="90"/>
      <c r="CR4" s="90"/>
      <c r="CS4" s="90"/>
      <c r="CT4" s="90"/>
      <c r="CV4" s="90"/>
      <c r="CW4" s="90"/>
      <c r="CX4" s="90"/>
      <c r="CY4" s="90"/>
      <c r="CZ4" s="90"/>
      <c r="DA4" s="90"/>
      <c r="DB4" s="90"/>
      <c r="DC4" s="90"/>
      <c r="DD4" s="90"/>
      <c r="DE4" s="89"/>
      <c r="DF4" s="90"/>
      <c r="DG4" s="89"/>
      <c r="DH4" s="89"/>
      <c r="DI4" s="90"/>
      <c r="DJ4" s="93"/>
      <c r="DK4" s="90"/>
      <c r="DL4" s="90"/>
      <c r="DM4" s="89"/>
      <c r="DN4" s="90"/>
      <c r="DO4" s="89"/>
      <c r="DP4" s="90"/>
      <c r="DQ4" s="90"/>
      <c r="DR4" s="90"/>
      <c r="DS4" s="90"/>
      <c r="DT4" s="90"/>
      <c r="DU4" s="90"/>
      <c r="DV4" s="90"/>
      <c r="DW4" s="90"/>
      <c r="DX4" s="90"/>
      <c r="DY4" s="90"/>
      <c r="DZ4" s="90"/>
      <c r="EA4" s="90"/>
      <c r="EB4" s="90"/>
      <c r="EC4" s="90"/>
      <c r="ED4" s="90"/>
      <c r="EE4" s="90"/>
      <c r="EF4" s="90"/>
      <c r="EG4" s="90"/>
      <c r="EH4" s="90"/>
      <c r="EI4" s="90"/>
      <c r="EJ4" s="90"/>
      <c r="EK4" s="90"/>
      <c r="EL4" s="90"/>
      <c r="EM4" s="90"/>
      <c r="EN4" s="90"/>
      <c r="EO4" s="90"/>
      <c r="EP4" s="90"/>
      <c r="EQ4" s="90"/>
      <c r="ER4" s="90"/>
      <c r="ES4" s="90"/>
      <c r="ET4" s="90"/>
      <c r="EU4" s="90"/>
      <c r="EV4" s="90"/>
      <c r="EW4" s="90"/>
      <c r="EX4" s="90"/>
      <c r="EY4" s="90"/>
      <c r="EZ4" s="90"/>
      <c r="FA4" s="90"/>
      <c r="FB4" s="90"/>
      <c r="FC4" s="90"/>
      <c r="FD4" s="90"/>
      <c r="FE4" s="90"/>
      <c r="FF4" s="90"/>
      <c r="FG4" s="90"/>
      <c r="FH4" s="90"/>
      <c r="FI4" s="90"/>
      <c r="FJ4" s="90"/>
      <c r="FK4" s="90"/>
      <c r="FL4" s="90"/>
      <c r="FM4" s="90"/>
      <c r="FN4" s="90"/>
      <c r="FO4" s="90"/>
      <c r="FP4" s="90"/>
      <c r="FQ4" s="90"/>
      <c r="FR4" s="90"/>
      <c r="FS4" s="90"/>
      <c r="FT4" s="90"/>
      <c r="FU4" s="90"/>
      <c r="FV4" s="90"/>
      <c r="FW4" s="90"/>
      <c r="FX4" s="90"/>
      <c r="FY4" s="90"/>
      <c r="FZ4" s="90"/>
      <c r="GA4" s="90"/>
      <c r="GB4" s="90"/>
      <c r="GC4" s="90"/>
      <c r="GD4" s="90"/>
      <c r="GE4" s="90"/>
      <c r="GF4" s="90"/>
      <c r="GG4" s="90"/>
      <c r="GH4" s="90"/>
      <c r="GI4" s="90"/>
      <c r="GJ4" s="90"/>
      <c r="GK4" s="90"/>
      <c r="BLP4" s="106"/>
    </row>
    <row r="5" spans="1:193 1680:1680" ht="77.25" customHeight="1" x14ac:dyDescent="0.2">
      <c r="A5" s="5"/>
      <c r="B5" s="105" t="s">
        <v>440</v>
      </c>
      <c r="C5" s="103" t="s">
        <v>439</v>
      </c>
      <c r="D5" s="105" t="s">
        <v>438</v>
      </c>
      <c r="E5" s="497" t="s">
        <v>1454</v>
      </c>
      <c r="F5" s="498"/>
      <c r="G5" s="499"/>
      <c r="H5" s="104" t="s">
        <v>436</v>
      </c>
      <c r="I5" s="548" t="s">
        <v>1455</v>
      </c>
      <c r="J5" s="549"/>
      <c r="K5" s="549"/>
      <c r="L5" s="549"/>
      <c r="M5" s="549"/>
      <c r="N5" s="550"/>
      <c r="O5" s="505" t="s">
        <v>434</v>
      </c>
      <c r="P5" s="506"/>
      <c r="Q5" s="547">
        <v>45678</v>
      </c>
      <c r="R5" s="499"/>
      <c r="S5" s="102"/>
      <c r="T5" s="102"/>
      <c r="U5" s="508"/>
      <c r="V5" s="508"/>
      <c r="W5" s="509"/>
      <c r="X5" s="510"/>
      <c r="Y5" s="100"/>
      <c r="Z5" s="100"/>
      <c r="AA5" s="100"/>
      <c r="AB5" s="100"/>
      <c r="AC5" s="100"/>
      <c r="AD5" s="100"/>
      <c r="AE5" s="100"/>
      <c r="AF5" s="100"/>
      <c r="AG5" s="100"/>
      <c r="AH5" s="100"/>
      <c r="AI5" s="396"/>
      <c r="AJ5" s="101"/>
      <c r="AK5" s="100"/>
      <c r="AL5" s="100"/>
      <c r="AM5" s="100"/>
      <c r="AN5" s="101"/>
      <c r="AO5" s="101"/>
      <c r="AP5" s="100"/>
      <c r="AQ5" s="100"/>
      <c r="AR5" s="101"/>
      <c r="AS5" s="101"/>
      <c r="AT5" s="100"/>
      <c r="AU5" s="100"/>
      <c r="AV5" s="101"/>
      <c r="AW5" s="101"/>
      <c r="AX5" s="100"/>
      <c r="AY5" s="100"/>
      <c r="AZ5" s="101"/>
      <c r="BA5" s="101"/>
      <c r="BB5" s="100"/>
      <c r="BC5" s="100"/>
      <c r="BD5" s="101"/>
      <c r="BE5" s="101"/>
      <c r="BF5" s="100"/>
      <c r="BG5" s="100"/>
      <c r="BH5" s="101"/>
      <c r="BI5" s="101"/>
      <c r="BJ5" s="100"/>
      <c r="BK5" s="100"/>
      <c r="BL5" s="101"/>
      <c r="BM5" s="101"/>
      <c r="BN5" s="100"/>
      <c r="BO5" s="100"/>
      <c r="BP5" s="101"/>
      <c r="BQ5" s="101"/>
      <c r="BR5" s="100"/>
      <c r="BS5" s="100"/>
      <c r="BT5" s="101"/>
      <c r="BU5" s="101"/>
      <c r="BV5" s="100"/>
      <c r="BW5" s="100"/>
      <c r="BX5" s="101"/>
      <c r="BY5" s="101"/>
      <c r="BZ5" s="100"/>
      <c r="CA5" s="100"/>
      <c r="CB5" s="101"/>
      <c r="CC5" s="101"/>
      <c r="CD5" s="100"/>
      <c r="CE5" s="100"/>
      <c r="CF5" s="101"/>
      <c r="CG5" s="101"/>
      <c r="CH5" s="100"/>
      <c r="CI5" s="100"/>
      <c r="CJ5" s="100"/>
      <c r="CK5" s="100"/>
      <c r="CL5" s="100"/>
      <c r="CM5" s="100"/>
      <c r="CN5" s="100"/>
      <c r="CO5" s="100"/>
      <c r="CP5" s="100"/>
      <c r="CQ5" s="100"/>
      <c r="CR5" s="100"/>
      <c r="CS5" s="100"/>
      <c r="CT5" s="100"/>
      <c r="CU5" s="396"/>
      <c r="CV5" s="100"/>
      <c r="CW5" s="100"/>
      <c r="CX5" s="100"/>
      <c r="CY5" s="100"/>
      <c r="CZ5" s="100"/>
      <c r="DA5" s="100"/>
      <c r="DB5" s="67"/>
      <c r="DC5" s="67"/>
      <c r="DD5" s="67"/>
      <c r="DE5" s="67"/>
      <c r="DF5" s="100"/>
      <c r="DG5" s="100"/>
      <c r="DH5" s="100"/>
      <c r="DI5" s="100"/>
      <c r="DJ5" s="100"/>
      <c r="DK5" s="100"/>
      <c r="DL5" s="100"/>
      <c r="DM5" s="67"/>
      <c r="DN5" s="100"/>
      <c r="DO5" s="100"/>
      <c r="DP5" s="100"/>
      <c r="DQ5" s="100"/>
      <c r="DR5" s="100"/>
      <c r="DS5" s="100"/>
      <c r="DT5" s="100"/>
      <c r="DU5" s="100"/>
      <c r="DV5" s="100"/>
      <c r="DW5" s="100"/>
      <c r="DX5" s="100"/>
      <c r="DY5" s="100"/>
      <c r="DZ5" s="100"/>
      <c r="EA5" s="100"/>
      <c r="EB5" s="100"/>
      <c r="EC5" s="100"/>
      <c r="ED5" s="100"/>
      <c r="EE5" s="100"/>
      <c r="EF5" s="100"/>
      <c r="EG5" s="100"/>
      <c r="EH5" s="100"/>
      <c r="EI5" s="100"/>
      <c r="EJ5" s="100"/>
      <c r="EK5" s="100"/>
      <c r="EL5" s="100"/>
      <c r="EM5" s="100"/>
      <c r="EN5" s="100"/>
      <c r="EO5" s="100"/>
      <c r="EP5" s="100"/>
      <c r="EQ5" s="100"/>
      <c r="ER5" s="100"/>
      <c r="ES5" s="100"/>
      <c r="ET5" s="100"/>
      <c r="EU5" s="100"/>
      <c r="EV5" s="100"/>
      <c r="EW5" s="100"/>
      <c r="EX5" s="100"/>
      <c r="EY5" s="100"/>
      <c r="EZ5" s="100"/>
      <c r="FA5" s="100"/>
      <c r="FB5" s="100"/>
      <c r="FC5" s="100"/>
      <c r="FD5" s="100"/>
      <c r="FE5" s="100"/>
      <c r="FF5" s="100"/>
      <c r="FG5" s="100"/>
      <c r="FH5" s="100"/>
      <c r="FI5" s="100"/>
      <c r="FJ5" s="100"/>
      <c r="FK5" s="100"/>
      <c r="FL5" s="100"/>
      <c r="FM5" s="100"/>
      <c r="FN5" s="100"/>
      <c r="FO5" s="100"/>
      <c r="FP5" s="100"/>
      <c r="FQ5" s="100"/>
      <c r="FR5" s="100"/>
      <c r="FS5" s="100"/>
      <c r="FT5" s="100"/>
      <c r="FU5" s="100"/>
      <c r="FV5" s="100"/>
      <c r="FW5" s="100"/>
      <c r="FX5" s="100"/>
      <c r="FY5" s="100"/>
      <c r="FZ5" s="100"/>
      <c r="GA5" s="100"/>
      <c r="GB5" s="100"/>
      <c r="GC5" s="100"/>
      <c r="GD5" s="100"/>
      <c r="GE5" s="100"/>
      <c r="GF5" s="100"/>
      <c r="GG5" s="100"/>
      <c r="GH5" s="100"/>
      <c r="GI5" s="100"/>
      <c r="GJ5" s="5"/>
      <c r="GK5" s="5"/>
    </row>
    <row r="6" spans="1:193 1680:1680" x14ac:dyDescent="0.2">
      <c r="A6" s="5"/>
      <c r="B6" s="67"/>
      <c r="C6" s="100"/>
      <c r="D6" s="67"/>
      <c r="E6" s="67"/>
      <c r="F6" s="67"/>
      <c r="G6" s="101"/>
      <c r="H6" s="101"/>
      <c r="I6" s="100"/>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396"/>
      <c r="AJ6" s="101"/>
      <c r="AK6" s="100"/>
      <c r="AL6" s="100"/>
      <c r="AM6" s="100"/>
      <c r="AN6" s="101"/>
      <c r="AO6" s="101"/>
      <c r="AP6" s="100"/>
      <c r="AQ6" s="100"/>
      <c r="AR6" s="101"/>
      <c r="AS6" s="101"/>
      <c r="AT6" s="100"/>
      <c r="AU6" s="100"/>
      <c r="AV6" s="101"/>
      <c r="AW6" s="101"/>
      <c r="AX6" s="100"/>
      <c r="AY6" s="100"/>
      <c r="AZ6" s="101"/>
      <c r="BA6" s="101"/>
      <c r="BB6" s="100"/>
      <c r="BC6" s="100"/>
      <c r="BD6" s="101"/>
      <c r="BE6" s="101"/>
      <c r="BF6" s="100"/>
      <c r="BG6" s="100"/>
      <c r="BH6" s="101"/>
      <c r="BI6" s="101"/>
      <c r="BJ6" s="100"/>
      <c r="BK6" s="100"/>
      <c r="BL6" s="101"/>
      <c r="BM6" s="101"/>
      <c r="BN6" s="100"/>
      <c r="BO6" s="100"/>
      <c r="BP6" s="101"/>
      <c r="BQ6" s="101"/>
      <c r="BR6" s="100"/>
      <c r="BS6" s="100"/>
      <c r="BT6" s="101"/>
      <c r="BU6" s="101"/>
      <c r="BV6" s="100"/>
      <c r="BW6" s="100"/>
      <c r="BX6" s="101"/>
      <c r="BY6" s="101"/>
      <c r="BZ6" s="100"/>
      <c r="CA6" s="100"/>
      <c r="CB6" s="101"/>
      <c r="CC6" s="101"/>
      <c r="CD6" s="100"/>
      <c r="CE6" s="100"/>
      <c r="CF6" s="101"/>
      <c r="CG6" s="101"/>
      <c r="CH6" s="100"/>
      <c r="CI6" s="100"/>
      <c r="CJ6" s="100"/>
      <c r="CK6" s="100"/>
      <c r="CL6" s="100"/>
      <c r="CM6" s="100"/>
      <c r="CN6" s="100"/>
      <c r="CO6" s="100"/>
      <c r="CP6" s="100"/>
      <c r="CQ6" s="100"/>
      <c r="CR6" s="100"/>
      <c r="CS6" s="100"/>
      <c r="CT6" s="100"/>
      <c r="CU6" s="396"/>
      <c r="CV6" s="100"/>
      <c r="CW6" s="100"/>
      <c r="CX6" s="100"/>
      <c r="CY6" s="100"/>
      <c r="CZ6" s="100"/>
      <c r="DA6" s="100"/>
      <c r="DB6" s="67"/>
      <c r="DC6" s="67"/>
      <c r="DD6" s="67"/>
      <c r="DE6" s="67"/>
      <c r="DF6" s="100"/>
      <c r="DG6" s="100"/>
      <c r="DH6" s="100"/>
      <c r="DI6" s="100"/>
      <c r="DJ6" s="100"/>
      <c r="DK6" s="100"/>
      <c r="DL6" s="100"/>
      <c r="DM6" s="67"/>
      <c r="DN6" s="100"/>
      <c r="DO6" s="100"/>
      <c r="DP6" s="100"/>
      <c r="DQ6" s="100"/>
      <c r="DR6" s="100"/>
      <c r="DS6" s="100"/>
      <c r="DT6" s="100"/>
      <c r="DU6" s="100"/>
      <c r="DV6" s="100"/>
      <c r="DW6" s="100"/>
      <c r="DX6" s="100"/>
      <c r="DY6" s="100"/>
      <c r="DZ6" s="100"/>
      <c r="EA6" s="100"/>
      <c r="EB6" s="100"/>
      <c r="EC6" s="100"/>
      <c r="ED6" s="100"/>
      <c r="EE6" s="100"/>
      <c r="EF6" s="100"/>
      <c r="EG6" s="100"/>
      <c r="EH6" s="100"/>
      <c r="EI6" s="100"/>
      <c r="EJ6" s="100"/>
      <c r="EK6" s="100"/>
      <c r="EL6" s="100"/>
      <c r="EM6" s="100"/>
      <c r="EN6" s="100"/>
      <c r="EO6" s="100"/>
      <c r="EP6" s="100"/>
      <c r="EQ6" s="100"/>
      <c r="ER6" s="100"/>
      <c r="ES6" s="100"/>
      <c r="ET6" s="100"/>
      <c r="EU6" s="100"/>
      <c r="EV6" s="100"/>
      <c r="EW6" s="100"/>
      <c r="EX6" s="100"/>
      <c r="EY6" s="100"/>
      <c r="EZ6" s="100"/>
      <c r="FA6" s="100"/>
      <c r="FB6" s="100"/>
      <c r="FC6" s="100"/>
      <c r="FD6" s="100"/>
      <c r="FE6" s="100"/>
      <c r="FF6" s="100"/>
      <c r="FG6" s="100"/>
      <c r="FH6" s="100"/>
      <c r="FI6" s="100"/>
      <c r="FJ6" s="100"/>
      <c r="FK6" s="100"/>
      <c r="FL6" s="100"/>
      <c r="FM6" s="100"/>
      <c r="FN6" s="100"/>
      <c r="FO6" s="100"/>
      <c r="FP6" s="100"/>
      <c r="FQ6" s="100"/>
      <c r="FR6" s="100"/>
      <c r="FS6" s="100"/>
      <c r="FT6" s="100"/>
      <c r="FU6" s="100"/>
      <c r="FV6" s="100"/>
      <c r="FW6" s="100"/>
      <c r="FX6" s="100"/>
      <c r="FY6" s="100"/>
      <c r="FZ6" s="100"/>
      <c r="GA6" s="100"/>
      <c r="GB6" s="100"/>
      <c r="GC6" s="100"/>
      <c r="GD6" s="100"/>
      <c r="GE6" s="100"/>
      <c r="GF6" s="100"/>
      <c r="GG6" s="100"/>
      <c r="GH6" s="100"/>
      <c r="GI6" s="100"/>
      <c r="GJ6" s="5"/>
      <c r="GK6" s="5"/>
    </row>
    <row r="7" spans="1:193 1680:1680" s="5" customFormat="1" ht="13.2" x14ac:dyDescent="0.2">
      <c r="A7" s="89"/>
      <c r="B7" s="511" t="s">
        <v>433</v>
      </c>
      <c r="C7" s="512"/>
      <c r="D7" s="512"/>
      <c r="E7" s="512"/>
      <c r="F7" s="512"/>
      <c r="G7" s="512"/>
      <c r="H7" s="512"/>
      <c r="I7" s="99"/>
      <c r="J7" s="513" t="s">
        <v>432</v>
      </c>
      <c r="K7" s="513"/>
      <c r="L7" s="513"/>
      <c r="M7" s="513"/>
      <c r="N7" s="513"/>
      <c r="O7" s="513"/>
      <c r="P7" s="513"/>
      <c r="Q7" s="513"/>
      <c r="R7" s="513"/>
      <c r="S7" s="513"/>
      <c r="T7" s="513"/>
      <c r="U7" s="513"/>
      <c r="V7" s="513"/>
      <c r="W7" s="513"/>
      <c r="X7" s="513"/>
      <c r="Y7" s="513"/>
      <c r="Z7" s="513"/>
      <c r="AA7" s="513"/>
      <c r="AB7" s="513"/>
      <c r="AC7" s="503" t="s">
        <v>431</v>
      </c>
      <c r="AD7" s="503"/>
      <c r="AE7" s="503"/>
      <c r="AF7" s="503"/>
      <c r="AG7" s="503"/>
      <c r="AH7" s="503"/>
      <c r="AI7" s="504" t="s">
        <v>430</v>
      </c>
      <c r="AJ7" s="504"/>
      <c r="AK7" s="504"/>
      <c r="AL7" s="504"/>
      <c r="AM7" s="96"/>
      <c r="AN7" s="98" t="s">
        <v>429</v>
      </c>
      <c r="AO7" s="97"/>
      <c r="AP7" s="97"/>
      <c r="AQ7" s="96"/>
      <c r="AR7" s="97"/>
      <c r="AS7" s="97"/>
      <c r="AT7" s="97"/>
      <c r="AU7" s="96"/>
      <c r="AV7" s="97"/>
      <c r="AW7" s="97"/>
      <c r="AX7" s="97"/>
      <c r="AY7" s="96"/>
      <c r="AZ7" s="97"/>
      <c r="BA7" s="97"/>
      <c r="BB7" s="97"/>
      <c r="BC7" s="96"/>
      <c r="BD7" s="97"/>
      <c r="BE7" s="97"/>
      <c r="BF7" s="97"/>
      <c r="BG7" s="96"/>
      <c r="BH7" s="95"/>
      <c r="BI7" s="95"/>
      <c r="BJ7" s="95"/>
      <c r="BK7" s="96"/>
      <c r="BL7" s="95"/>
      <c r="BM7" s="95"/>
      <c r="BN7" s="95"/>
      <c r="BO7" s="96"/>
      <c r="BP7" s="95"/>
      <c r="BQ7" s="95"/>
      <c r="BR7" s="95"/>
      <c r="BS7" s="96"/>
      <c r="BT7" s="95"/>
      <c r="BU7" s="95"/>
      <c r="BV7" s="95"/>
      <c r="BW7" s="96"/>
      <c r="BX7" s="95"/>
      <c r="BY7" s="95"/>
      <c r="BZ7" s="95"/>
      <c r="CA7" s="96"/>
      <c r="CB7" s="95"/>
      <c r="CC7" s="95"/>
      <c r="CD7" s="95"/>
      <c r="CE7" s="96"/>
      <c r="CF7" s="95"/>
      <c r="CG7" s="95"/>
      <c r="CH7" s="95"/>
      <c r="CI7" s="95"/>
      <c r="CJ7" s="95"/>
      <c r="CK7" s="95"/>
      <c r="CL7" s="95"/>
      <c r="CM7" s="95"/>
      <c r="CN7" s="95"/>
      <c r="CO7" s="95"/>
      <c r="CP7" s="95"/>
      <c r="CQ7" s="95"/>
      <c r="CR7" s="95"/>
      <c r="CS7" s="95">
        <f>SUM(CS25:CS38)</f>
        <v>42</v>
      </c>
      <c r="CT7" s="95"/>
      <c r="CU7" s="397"/>
      <c r="CV7" s="95"/>
      <c r="CW7" s="95"/>
      <c r="CX7" s="94"/>
      <c r="CY7" s="94"/>
      <c r="CZ7" s="94"/>
      <c r="DA7" s="94"/>
      <c r="DB7" s="92"/>
      <c r="DC7" s="92"/>
      <c r="DD7" s="92"/>
      <c r="DE7" s="92"/>
      <c r="DF7" s="92"/>
      <c r="DG7" s="92"/>
      <c r="DH7" s="91"/>
      <c r="DI7" s="93">
        <f>IF(DA9&lt;0.6,1,4)</f>
        <v>4</v>
      </c>
      <c r="DJ7" s="92"/>
      <c r="DK7" s="92"/>
      <c r="DL7" s="92"/>
      <c r="DM7" s="92"/>
      <c r="DN7" s="92"/>
      <c r="DO7" s="92"/>
      <c r="DP7" s="92"/>
      <c r="DQ7" s="92"/>
      <c r="DR7" s="92"/>
      <c r="DS7" s="92"/>
      <c r="DT7" s="92"/>
      <c r="DU7" s="92"/>
      <c r="DV7" s="92"/>
      <c r="DW7" s="92"/>
      <c r="DX7" s="92"/>
      <c r="DY7" s="92"/>
      <c r="DZ7" s="92"/>
      <c r="EA7" s="92"/>
      <c r="EB7" s="92"/>
      <c r="EC7" s="92"/>
      <c r="ED7" s="92"/>
      <c r="EE7" s="92"/>
      <c r="EF7" s="92"/>
      <c r="EG7" s="92"/>
      <c r="EH7" s="92"/>
      <c r="EI7" s="92"/>
      <c r="EJ7" s="92"/>
      <c r="EK7" s="92"/>
      <c r="EL7" s="92"/>
      <c r="EM7" s="92"/>
      <c r="EN7" s="92"/>
      <c r="EO7" s="92"/>
      <c r="EP7" s="92"/>
      <c r="EQ7" s="92"/>
      <c r="ER7" s="92"/>
      <c r="ES7" s="92"/>
      <c r="ET7" s="92"/>
      <c r="EU7" s="92"/>
      <c r="EV7" s="92"/>
      <c r="EW7" s="92"/>
      <c r="EX7" s="92"/>
      <c r="EY7" s="92"/>
      <c r="EZ7" s="92"/>
      <c r="FA7" s="92"/>
      <c r="FB7" s="92"/>
      <c r="FC7" s="92"/>
      <c r="FD7" s="92"/>
      <c r="FE7" s="92"/>
      <c r="FF7" s="92"/>
      <c r="FG7" s="92"/>
      <c r="FH7" s="92"/>
      <c r="FI7" s="92"/>
      <c r="FJ7" s="92"/>
      <c r="FK7" s="92"/>
      <c r="FL7" s="92"/>
      <c r="FM7" s="92"/>
      <c r="FN7" s="92"/>
      <c r="FO7" s="92"/>
      <c r="FP7" s="92"/>
      <c r="FQ7" s="92"/>
      <c r="FR7" s="92"/>
      <c r="FS7" s="92"/>
      <c r="FT7" s="92"/>
      <c r="FU7" s="92"/>
      <c r="FV7" s="92"/>
      <c r="FW7" s="92"/>
      <c r="FX7" s="92"/>
      <c r="FY7" s="92"/>
      <c r="FZ7" s="92"/>
      <c r="GA7" s="92"/>
      <c r="GB7" s="92"/>
      <c r="GC7" s="92"/>
      <c r="GD7" s="92"/>
      <c r="GE7" s="92"/>
      <c r="GF7" s="92"/>
      <c r="GG7" s="92"/>
      <c r="GH7" s="92"/>
      <c r="GI7" s="91"/>
    </row>
    <row r="8" spans="1:193 1680:1680" s="66" customFormat="1" ht="61.2" x14ac:dyDescent="0.3">
      <c r="A8" s="88" t="s">
        <v>428</v>
      </c>
      <c r="B8" s="72" t="s">
        <v>427</v>
      </c>
      <c r="C8" s="72" t="s">
        <v>426</v>
      </c>
      <c r="D8" s="72" t="s">
        <v>425</v>
      </c>
      <c r="E8" s="72" t="s">
        <v>424</v>
      </c>
      <c r="F8" s="72" t="s">
        <v>423</v>
      </c>
      <c r="G8" s="72" t="s">
        <v>422</v>
      </c>
      <c r="H8" s="72" t="s">
        <v>421</v>
      </c>
      <c r="I8" s="72" t="s">
        <v>420</v>
      </c>
      <c r="J8" s="87" t="s">
        <v>419</v>
      </c>
      <c r="K8" s="87" t="s">
        <v>418</v>
      </c>
      <c r="L8" s="87" t="s">
        <v>417</v>
      </c>
      <c r="M8" s="87" t="s">
        <v>416</v>
      </c>
      <c r="N8" s="87" t="s">
        <v>415</v>
      </c>
      <c r="O8" s="87" t="s">
        <v>414</v>
      </c>
      <c r="P8" s="87" t="s">
        <v>413</v>
      </c>
      <c r="Q8" s="87" t="s">
        <v>412</v>
      </c>
      <c r="R8" s="87" t="s">
        <v>411</v>
      </c>
      <c r="S8" s="87" t="s">
        <v>410</v>
      </c>
      <c r="T8" s="87" t="s">
        <v>409</v>
      </c>
      <c r="U8" s="87" t="s">
        <v>408</v>
      </c>
      <c r="V8" s="87" t="s">
        <v>407</v>
      </c>
      <c r="W8" s="87" t="s">
        <v>406</v>
      </c>
      <c r="X8" s="87" t="s">
        <v>405</v>
      </c>
      <c r="Y8" s="87" t="s">
        <v>404</v>
      </c>
      <c r="Z8" s="87" t="s">
        <v>403</v>
      </c>
      <c r="AA8" s="87" t="s">
        <v>402</v>
      </c>
      <c r="AB8" s="87" t="s">
        <v>401</v>
      </c>
      <c r="AC8" s="72" t="s">
        <v>27</v>
      </c>
      <c r="AD8" s="72" t="s">
        <v>400</v>
      </c>
      <c r="AE8" s="72" t="s">
        <v>33</v>
      </c>
      <c r="AF8" s="72" t="s">
        <v>399</v>
      </c>
      <c r="AG8" s="72" t="s">
        <v>398</v>
      </c>
      <c r="AH8" s="72" t="s">
        <v>397</v>
      </c>
      <c r="AI8" s="72" t="s">
        <v>396</v>
      </c>
      <c r="AJ8" s="72" t="s">
        <v>395</v>
      </c>
      <c r="AK8" s="72" t="s">
        <v>394</v>
      </c>
      <c r="AL8" s="72" t="s">
        <v>393</v>
      </c>
      <c r="AM8" s="86" t="s">
        <v>392</v>
      </c>
      <c r="AN8" s="86" t="s">
        <v>391</v>
      </c>
      <c r="AO8" s="85" t="s">
        <v>390</v>
      </c>
      <c r="AP8" s="85" t="s">
        <v>389</v>
      </c>
      <c r="AQ8" s="84" t="s">
        <v>388</v>
      </c>
      <c r="AR8" s="84" t="s">
        <v>387</v>
      </c>
      <c r="AS8" s="72" t="s">
        <v>386</v>
      </c>
      <c r="AT8" s="72" t="s">
        <v>385</v>
      </c>
      <c r="AU8" s="83" t="s">
        <v>384</v>
      </c>
      <c r="AV8" s="82" t="s">
        <v>383</v>
      </c>
      <c r="AW8" s="82" t="s">
        <v>382</v>
      </c>
      <c r="AX8" s="82" t="s">
        <v>381</v>
      </c>
      <c r="AY8" s="81" t="s">
        <v>380</v>
      </c>
      <c r="AZ8" s="81" t="s">
        <v>379</v>
      </c>
      <c r="BA8" s="80" t="s">
        <v>378</v>
      </c>
      <c r="BB8" s="80" t="s">
        <v>377</v>
      </c>
      <c r="BC8" s="79" t="s">
        <v>376</v>
      </c>
      <c r="BD8" s="79" t="s">
        <v>375</v>
      </c>
      <c r="BE8" s="78" t="s">
        <v>374</v>
      </c>
      <c r="BF8" s="78" t="s">
        <v>373</v>
      </c>
      <c r="BG8" s="77" t="s">
        <v>372</v>
      </c>
      <c r="BH8" s="77" t="s">
        <v>371</v>
      </c>
      <c r="BI8" s="76" t="s">
        <v>370</v>
      </c>
      <c r="BJ8" s="76" t="s">
        <v>369</v>
      </c>
      <c r="BK8" s="75" t="s">
        <v>368</v>
      </c>
      <c r="BL8" s="75" t="s">
        <v>367</v>
      </c>
      <c r="BM8" s="74" t="s">
        <v>366</v>
      </c>
      <c r="BN8" s="74" t="s">
        <v>365</v>
      </c>
      <c r="BO8" s="83" t="s">
        <v>875</v>
      </c>
      <c r="BP8" s="83" t="s">
        <v>364</v>
      </c>
      <c r="BQ8" s="82" t="s">
        <v>363</v>
      </c>
      <c r="BR8" s="82" t="s">
        <v>362</v>
      </c>
      <c r="BS8" s="81" t="s">
        <v>361</v>
      </c>
      <c r="BT8" s="81" t="s">
        <v>360</v>
      </c>
      <c r="BU8" s="80" t="s">
        <v>359</v>
      </c>
      <c r="BV8" s="80" t="s">
        <v>358</v>
      </c>
      <c r="BW8" s="79" t="s">
        <v>357</v>
      </c>
      <c r="BX8" s="79" t="s">
        <v>356</v>
      </c>
      <c r="BY8" s="78" t="s">
        <v>355</v>
      </c>
      <c r="BZ8" s="78" t="s">
        <v>354</v>
      </c>
      <c r="CA8" s="77" t="s">
        <v>353</v>
      </c>
      <c r="CB8" s="77" t="s">
        <v>352</v>
      </c>
      <c r="CC8" s="76" t="s">
        <v>351</v>
      </c>
      <c r="CD8" s="76" t="s">
        <v>350</v>
      </c>
      <c r="CE8" s="75" t="s">
        <v>349</v>
      </c>
      <c r="CF8" s="75" t="s">
        <v>348</v>
      </c>
      <c r="CG8" s="74" t="s">
        <v>347</v>
      </c>
      <c r="CH8" s="74" t="s">
        <v>346</v>
      </c>
      <c r="CI8" s="74"/>
      <c r="CJ8" s="74"/>
      <c r="CK8" s="74"/>
      <c r="CL8" s="72" t="s">
        <v>345</v>
      </c>
      <c r="CM8" s="72" t="s">
        <v>344</v>
      </c>
      <c r="CN8" s="72" t="s">
        <v>343</v>
      </c>
      <c r="CO8" s="72" t="s">
        <v>342</v>
      </c>
      <c r="CP8" s="72" t="s">
        <v>341</v>
      </c>
      <c r="CQ8" s="72" t="s">
        <v>340</v>
      </c>
      <c r="CR8" s="73" t="s">
        <v>339</v>
      </c>
      <c r="CS8" s="95">
        <f t="shared" ref="CS8:CS24" si="0">SUM(CS26:CS39)</f>
        <v>42</v>
      </c>
      <c r="CT8" s="73"/>
      <c r="CU8" s="73" t="s">
        <v>337</v>
      </c>
      <c r="CV8" s="72" t="s">
        <v>336</v>
      </c>
      <c r="CW8" s="71"/>
      <c r="CX8" s="71" t="s">
        <v>335</v>
      </c>
      <c r="CY8" s="71" t="s">
        <v>334</v>
      </c>
      <c r="CZ8" s="71" t="s">
        <v>333</v>
      </c>
      <c r="DA8" s="71" t="s">
        <v>332</v>
      </c>
      <c r="DB8" s="71" t="s">
        <v>331</v>
      </c>
      <c r="DC8" s="71" t="s">
        <v>330</v>
      </c>
      <c r="DD8" s="71" t="s">
        <v>329</v>
      </c>
      <c r="DE8" s="71" t="s">
        <v>328</v>
      </c>
      <c r="DF8" s="71" t="s">
        <v>327</v>
      </c>
      <c r="DG8" s="71" t="s">
        <v>326</v>
      </c>
      <c r="DH8" s="71"/>
      <c r="DI8" s="71" t="s">
        <v>325</v>
      </c>
      <c r="DJ8" s="71" t="s">
        <v>324</v>
      </c>
      <c r="DK8" s="71" t="s">
        <v>323</v>
      </c>
      <c r="DL8" s="71" t="s">
        <v>322</v>
      </c>
      <c r="DM8" s="71" t="s">
        <v>321</v>
      </c>
      <c r="DN8" s="71" t="s">
        <v>320</v>
      </c>
      <c r="DO8" s="71" t="s">
        <v>319</v>
      </c>
      <c r="DP8" s="71" t="s">
        <v>318</v>
      </c>
      <c r="DQ8" s="71" t="s">
        <v>317</v>
      </c>
      <c r="DR8" s="71" t="s">
        <v>316</v>
      </c>
      <c r="DS8" s="71" t="s">
        <v>315</v>
      </c>
      <c r="DT8" s="71" t="s">
        <v>314</v>
      </c>
      <c r="DU8" s="71" t="s">
        <v>313</v>
      </c>
      <c r="DV8" s="71" t="s">
        <v>312</v>
      </c>
      <c r="DW8" s="71" t="s">
        <v>311</v>
      </c>
      <c r="DX8" s="71" t="s">
        <v>310</v>
      </c>
      <c r="DY8" s="71" t="s">
        <v>309</v>
      </c>
      <c r="DZ8" s="71" t="s">
        <v>308</v>
      </c>
      <c r="EA8" s="71" t="s">
        <v>307</v>
      </c>
      <c r="EB8" s="71" t="s">
        <v>306</v>
      </c>
      <c r="EC8" s="71" t="s">
        <v>305</v>
      </c>
      <c r="ED8" s="71" t="s">
        <v>304</v>
      </c>
      <c r="EE8" s="71" t="s">
        <v>303</v>
      </c>
      <c r="EF8" s="71" t="s">
        <v>302</v>
      </c>
      <c r="EG8" s="71" t="s">
        <v>301</v>
      </c>
      <c r="EH8" s="71" t="s">
        <v>300</v>
      </c>
      <c r="EI8" s="71" t="s">
        <v>299</v>
      </c>
      <c r="EJ8" s="71" t="s">
        <v>298</v>
      </c>
      <c r="EK8" s="71" t="s">
        <v>297</v>
      </c>
      <c r="EL8" s="71" t="s">
        <v>296</v>
      </c>
      <c r="EM8" s="71" t="s">
        <v>295</v>
      </c>
      <c r="EN8" s="71" t="s">
        <v>294</v>
      </c>
      <c r="EO8" s="71" t="s">
        <v>293</v>
      </c>
      <c r="EP8" s="71" t="s">
        <v>292</v>
      </c>
      <c r="EQ8" s="71" t="s">
        <v>291</v>
      </c>
      <c r="ER8" s="71" t="s">
        <v>290</v>
      </c>
      <c r="ES8" s="71" t="s">
        <v>289</v>
      </c>
      <c r="ET8" s="71" t="s">
        <v>288</v>
      </c>
      <c r="EU8" s="71" t="s">
        <v>287</v>
      </c>
      <c r="EV8" s="71" t="s">
        <v>286</v>
      </c>
      <c r="EW8" s="71" t="s">
        <v>285</v>
      </c>
      <c r="EX8" s="71" t="s">
        <v>284</v>
      </c>
      <c r="EY8" s="71" t="s">
        <v>283</v>
      </c>
      <c r="EZ8" s="71" t="s">
        <v>282</v>
      </c>
      <c r="FA8" s="71" t="s">
        <v>281</v>
      </c>
      <c r="FB8" s="71" t="s">
        <v>280</v>
      </c>
      <c r="FC8" s="71" t="s">
        <v>279</v>
      </c>
      <c r="FD8" s="71" t="s">
        <v>278</v>
      </c>
      <c r="FE8" s="71" t="s">
        <v>277</v>
      </c>
      <c r="FF8" s="71" t="s">
        <v>276</v>
      </c>
      <c r="FG8" s="71" t="s">
        <v>275</v>
      </c>
      <c r="FH8" s="71" t="s">
        <v>274</v>
      </c>
      <c r="FI8" s="71" t="s">
        <v>273</v>
      </c>
      <c r="FJ8" s="71" t="s">
        <v>272</v>
      </c>
      <c r="FK8" s="71" t="s">
        <v>271</v>
      </c>
      <c r="FL8" s="71" t="s">
        <v>270</v>
      </c>
      <c r="FM8" s="71" t="s">
        <v>269</v>
      </c>
      <c r="FN8" s="71" t="s">
        <v>268</v>
      </c>
      <c r="FO8" s="71" t="s">
        <v>267</v>
      </c>
      <c r="FP8" s="71" t="s">
        <v>266</v>
      </c>
      <c r="FQ8" s="71" t="s">
        <v>265</v>
      </c>
      <c r="FR8" s="71" t="s">
        <v>264</v>
      </c>
      <c r="FS8" s="71" t="s">
        <v>263</v>
      </c>
      <c r="FT8" s="71" t="s">
        <v>262</v>
      </c>
      <c r="FU8" s="71" t="s">
        <v>261</v>
      </c>
      <c r="FV8" s="71" t="s">
        <v>260</v>
      </c>
      <c r="FW8" s="71" t="s">
        <v>259</v>
      </c>
      <c r="FX8" s="71" t="s">
        <v>258</v>
      </c>
      <c r="FY8" s="71" t="s">
        <v>257</v>
      </c>
      <c r="FZ8" s="71" t="s">
        <v>256</v>
      </c>
      <c r="GA8" s="71" t="s">
        <v>255</v>
      </c>
      <c r="GB8" s="71" t="s">
        <v>254</v>
      </c>
      <c r="GC8" s="71" t="s">
        <v>253</v>
      </c>
      <c r="GD8" s="71" t="s">
        <v>252</v>
      </c>
      <c r="GE8" s="71" t="s">
        <v>251</v>
      </c>
      <c r="GF8" s="71" t="s">
        <v>250</v>
      </c>
      <c r="GG8" s="71" t="s">
        <v>249</v>
      </c>
      <c r="GH8" s="71" t="s">
        <v>248</v>
      </c>
      <c r="GI8" s="70" t="s">
        <v>247</v>
      </c>
      <c r="GJ8" s="69"/>
      <c r="GK8" s="68"/>
    </row>
    <row r="9" spans="1:193 1680:1680" ht="142.80000000000001" hidden="1" x14ac:dyDescent="0.2">
      <c r="A9" s="337">
        <v>1</v>
      </c>
      <c r="B9" s="338" t="s">
        <v>560</v>
      </c>
      <c r="C9" s="339" t="s">
        <v>564</v>
      </c>
      <c r="D9" s="340" t="s">
        <v>205</v>
      </c>
      <c r="E9" s="341" t="s">
        <v>196</v>
      </c>
      <c r="F9" s="342" t="s">
        <v>223</v>
      </c>
      <c r="G9" s="341" t="s">
        <v>552</v>
      </c>
      <c r="H9" s="341" t="s">
        <v>177</v>
      </c>
      <c r="I9" s="343" t="s">
        <v>18</v>
      </c>
      <c r="J9" s="343" t="s">
        <v>53</v>
      </c>
      <c r="K9" s="343" t="s">
        <v>53</v>
      </c>
      <c r="L9" s="343" t="s">
        <v>53</v>
      </c>
      <c r="M9" s="343" t="s">
        <v>53</v>
      </c>
      <c r="N9" s="343" t="s">
        <v>53</v>
      </c>
      <c r="O9" s="343" t="s">
        <v>53</v>
      </c>
      <c r="P9" s="343" t="s">
        <v>53</v>
      </c>
      <c r="Q9" s="343" t="s">
        <v>53</v>
      </c>
      <c r="R9" s="343" t="s">
        <v>53</v>
      </c>
      <c r="S9" s="343" t="s">
        <v>53</v>
      </c>
      <c r="T9" s="343" t="s">
        <v>53</v>
      </c>
      <c r="U9" s="343" t="s">
        <v>54</v>
      </c>
      <c r="V9" s="343" t="s">
        <v>53</v>
      </c>
      <c r="W9" s="343" t="s">
        <v>53</v>
      </c>
      <c r="X9" s="343" t="s">
        <v>53</v>
      </c>
      <c r="Y9" s="343" t="s">
        <v>53</v>
      </c>
      <c r="Z9" s="343" t="s">
        <v>53</v>
      </c>
      <c r="AA9" s="343" t="s">
        <v>53</v>
      </c>
      <c r="AB9" s="343" t="s">
        <v>53</v>
      </c>
      <c r="AC9" s="57" t="str">
        <f t="shared" ref="AC9:AC38" si="1">I9</f>
        <v>1 - Muy Baja</v>
      </c>
      <c r="AD9" s="149">
        <f t="shared" ref="AD9:AD38" si="2">IFERROR(IF(I9="1 - Muy Baja",0.2,IF(I9="2 - Baja",0.4,IF(I9="3 - Media",0.6,IF(I9="4 - Alta",0.8,1)))),"")</f>
        <v>0.2</v>
      </c>
      <c r="AE9" s="57" t="str">
        <f t="shared" ref="AE9:AE38" si="3">CONCATENATE(CY9," - ",CZ9)</f>
        <v>3 - Moderado</v>
      </c>
      <c r="AF9" s="149">
        <f t="shared" ref="AF9:AF38" si="4">IFERROR(IF(CY9=1,0.2,IF(CY9=2,0.4,IF(CY9=3,0.6,IF(CY9=4,0.8,1)))),"")</f>
        <v>0.6</v>
      </c>
      <c r="AG9" s="56" t="str">
        <f>IFERROR(INDEX('[6]CONSERVAC INFR'!$BLU$626:$BLY$630,MATCH(I9,'[6]CONSERVAC INFR'!$BLS$626:$BLS$630,0),MATCH(AE9,'[6]CONSERVAC INFR'!$BLU$624:$BLY$624,0)),"")</f>
        <v>MODERADO</v>
      </c>
      <c r="AH9" s="149">
        <f t="shared" ref="AH9:AH38" si="5">AD9*AF9</f>
        <v>0.12</v>
      </c>
      <c r="AI9" s="398" t="s">
        <v>562</v>
      </c>
      <c r="AJ9" s="341" t="s">
        <v>557</v>
      </c>
      <c r="AK9" s="341" t="s">
        <v>534</v>
      </c>
      <c r="AL9" s="341" t="s">
        <v>533</v>
      </c>
      <c r="AM9" s="342" t="s">
        <v>35</v>
      </c>
      <c r="AN9" s="346" t="s">
        <v>46</v>
      </c>
      <c r="AO9" s="346" t="s">
        <v>50</v>
      </c>
      <c r="AP9" s="342" t="s">
        <v>52</v>
      </c>
      <c r="AQ9" s="342" t="s">
        <v>35</v>
      </c>
      <c r="AR9" s="346" t="s">
        <v>45</v>
      </c>
      <c r="AS9" s="346" t="s">
        <v>50</v>
      </c>
      <c r="AT9" s="342" t="s">
        <v>52</v>
      </c>
      <c r="AU9" s="342" t="s">
        <v>35</v>
      </c>
      <c r="AV9" s="346" t="s">
        <v>45</v>
      </c>
      <c r="AW9" s="346" t="s">
        <v>50</v>
      </c>
      <c r="AX9" s="342" t="s">
        <v>52</v>
      </c>
      <c r="AY9" s="342" t="s">
        <v>35</v>
      </c>
      <c r="AZ9" s="346" t="s">
        <v>45</v>
      </c>
      <c r="BA9" s="346" t="s">
        <v>50</v>
      </c>
      <c r="BB9" s="342" t="s">
        <v>52</v>
      </c>
      <c r="BC9" s="342"/>
      <c r="BD9" s="342"/>
      <c r="BE9" s="342"/>
      <c r="BF9" s="342"/>
      <c r="BG9" s="342"/>
      <c r="BH9" s="342"/>
      <c r="BI9" s="342"/>
      <c r="BJ9" s="342"/>
      <c r="BK9" s="342"/>
      <c r="BL9" s="346"/>
      <c r="BM9" s="346"/>
      <c r="BN9" s="342"/>
      <c r="BO9" s="342"/>
      <c r="BP9" s="346"/>
      <c r="BQ9" s="346"/>
      <c r="BR9" s="342"/>
      <c r="BS9" s="342"/>
      <c r="BT9" s="346"/>
      <c r="BU9" s="346"/>
      <c r="BV9" s="342"/>
      <c r="BW9" s="342"/>
      <c r="BX9" s="346"/>
      <c r="BY9" s="346"/>
      <c r="BZ9" s="342"/>
      <c r="CA9" s="342"/>
      <c r="CB9" s="346"/>
      <c r="CC9" s="346"/>
      <c r="CD9" s="342"/>
      <c r="CE9" s="342"/>
      <c r="CF9" s="346"/>
      <c r="CG9" s="346"/>
      <c r="CH9" s="342"/>
      <c r="CI9" s="54"/>
      <c r="CJ9" s="54"/>
      <c r="CK9" s="51"/>
      <c r="CL9" s="53" t="str">
        <f>IFERROR(IF(GE9&lt;=1,"1 - Muy Baja",VLOOKUP(GE9,'[6]CONSERVAC INFR'!$BLR$626:$BLS$630,2,0)),"")</f>
        <v>1 - Muy Baja</v>
      </c>
      <c r="CM9" s="165">
        <f t="shared" ref="CM9:CM38" si="6">GF9</f>
        <v>2.1599999999999998E-2</v>
      </c>
      <c r="CN9" s="53" t="str">
        <f>IFERROR(IF(GG9&lt;=1,"1 - Leve",HLOOKUP(GG9,'[6]CONSERVAC INFR'!$BLU$623:$BLY$624,2,0)),"")</f>
        <v>3 - Moderado</v>
      </c>
      <c r="CO9" s="165">
        <f>GI9</f>
        <v>0.6</v>
      </c>
      <c r="CP9" s="52" t="str">
        <f t="shared" ref="CP9:CP38" si="7">IFERROR(INDEX($BLU$642:$BLY$646,MATCH(GE9,$BLR$642:$BLR$646,0),MATCH(GG9,$BLU$639:$BLY$639,0)),"")</f>
        <v>MODERADO</v>
      </c>
      <c r="CQ9" s="149">
        <f>CM9*CO9</f>
        <v>1.2959999999999998E-2</v>
      </c>
      <c r="CR9" s="63" t="s">
        <v>456</v>
      </c>
      <c r="CS9" s="95">
        <f t="shared" si="0"/>
        <v>42</v>
      </c>
      <c r="CT9" s="51"/>
      <c r="CU9" s="399" t="s">
        <v>1294</v>
      </c>
      <c r="CV9" s="64" t="s">
        <v>1295</v>
      </c>
      <c r="CW9" s="158"/>
      <c r="CX9" s="47">
        <f t="shared" ref="CX9:CX38" si="8">COUNTIF(J9:AB9,"SI")</f>
        <v>1</v>
      </c>
      <c r="CY9" s="49">
        <f>IF(CX9&lt;6,3,IF(CX9&gt;11,5,4))</f>
        <v>3</v>
      </c>
      <c r="CZ9" s="47" t="str">
        <f>IF(CX9&lt;6,"Moderado",IF(CX9&gt;11,"Catastrófico","Mayor"))</f>
        <v>Moderado</v>
      </c>
      <c r="DA9" s="153">
        <f>IF(CY9=3,0.6,IF(CY9=4,0.8,1))</f>
        <v>0.6</v>
      </c>
      <c r="DB9" s="48">
        <f>IF(AN9="",0,IF(AN9="Automático",0.25,IF(AN9="Manual",0.15,0)))</f>
        <v>0.25</v>
      </c>
      <c r="DC9" s="48">
        <f t="shared" ref="DC9:DC38" si="9">IF(AI9="",0,IF(AO9="Preventivo",0.25,IF(AO9="Detectivo",0.15,IF(AO9="Correctivo",0.1,0))))</f>
        <v>0.25</v>
      </c>
      <c r="DD9" s="47">
        <f>IF(OR(AN9=0,AO9=0),0,DB9+DC9)</f>
        <v>0.5</v>
      </c>
      <c r="DE9" s="273">
        <f t="shared" ref="DE9:DE38" si="10">IF(DF9&gt;0.8,5,IF(DF9&gt;0.6,4,IF(DF9&gt;0.4,3,IF(DF9&gt;0.2,2,1))))</f>
        <v>1</v>
      </c>
      <c r="DF9" s="187">
        <f t="shared" ref="DF9:DF38" si="11">IF(OR(AP9="Ambos",AP9="Probabilidad"),$AD9-($AD9*$DD9),$AD9)</f>
        <v>0.1</v>
      </c>
      <c r="DG9" s="273">
        <f>IF(DI9&gt;0.8,5,IF(DI9&gt;0.6,4,3))</f>
        <v>3</v>
      </c>
      <c r="DH9" s="273"/>
      <c r="DI9" s="187">
        <f t="shared" ref="DI9:DI38" si="12">IF(OR(AP9="Ambos",AP9="Impacto"),$DA9-($DA9*$DD9),$DA9)</f>
        <v>0.6</v>
      </c>
      <c r="DJ9" s="48">
        <f t="shared" ref="DJ9:DJ38" si="13">IF(AR9="",0,IF(AR9="Automático",0.25,IF(AR9="Manual",0.15,0)))</f>
        <v>0.15</v>
      </c>
      <c r="DK9" s="48">
        <f t="shared" ref="DK9:DK38" si="14">IF(AS9="",0,IF(AS9="Preventivo",0.25,IF(AS9="Detectivo",0.15,IF(AS9="Correctivo",0.1,0))))</f>
        <v>0.25</v>
      </c>
      <c r="DL9" s="47">
        <f t="shared" ref="DL9:DL38" si="15">IF(OR(AR9=0,AS9=0),0,DJ9+DK9)</f>
        <v>0.4</v>
      </c>
      <c r="DM9" s="273">
        <f t="shared" ref="DM9:DM38" si="16">IF(DN9&gt;0.8,5,IF(DN9&gt;0.6,4,IF(DN9&gt;0.4,3,IF(DN9&gt;0.2,2,1))))</f>
        <v>1</v>
      </c>
      <c r="DN9" s="187">
        <f t="shared" ref="DN9:DN38" si="17">IF(OR(AT9="Ambos",AT9="Probabilidad"),DF9-(DF9*$DL9),DF9)</f>
        <v>0.06</v>
      </c>
      <c r="DO9" s="273">
        <f t="shared" ref="DO9:DO38" si="18">IF(DP9&gt;0.8,5,IF(DP9&gt;0.6,4,3))</f>
        <v>3</v>
      </c>
      <c r="DP9" s="187">
        <f t="shared" ref="DP9:DP38" si="19">IF(OR(AT9="Ambos",AT9="Impacto"),$DI9-($DI9*$DL9),$DI9)</f>
        <v>0.6</v>
      </c>
      <c r="DQ9" s="48">
        <f t="shared" ref="DQ9:DQ38" si="20">IF(AV9="",0,IF(AV9="Automático",0.25,IF(AV9="Manual",0.15,0)))</f>
        <v>0.15</v>
      </c>
      <c r="DR9" s="48">
        <f t="shared" ref="DR9:DR38" si="21">IF(AW9="",0,IF(AW9="Preventivo",0.25,IF(AW9="Detectivo",0.15,IF(AW9="Correctivo",0.1,0))))</f>
        <v>0.25</v>
      </c>
      <c r="DS9" s="47">
        <f t="shared" ref="DS9:DS38" si="22">IF(OR(AV9=0,AW9=0),0,DQ9+DR9)</f>
        <v>0.4</v>
      </c>
      <c r="DT9" s="273">
        <f t="shared" ref="DT9:DT38" si="23">IF(DU9&gt;0.8,5,IF(DU9&gt;0.6,4,IF(DU9&gt;0.4,3,IF(DU9&gt;0.2,2,1))))</f>
        <v>1</v>
      </c>
      <c r="DU9" s="187">
        <f t="shared" ref="DU9:DU38" si="24">IF(OR(AX9="Ambos",AX9="Probabilidad"),DN9-(DN9*$DS9),DN9)</f>
        <v>3.5999999999999997E-2</v>
      </c>
      <c r="DV9" s="273">
        <f t="shared" ref="DV9:DV38" si="25">IF(DW9&gt;0.8,5,IF(DW9&gt;0.6,4,3))</f>
        <v>3</v>
      </c>
      <c r="DW9" s="187">
        <f t="shared" ref="DW9:DW38" si="26">IF(OR(AX9="Ambos",AX9="Impacto"),$DP9-($DP9*$DS9),$DP9)</f>
        <v>0.6</v>
      </c>
      <c r="DX9" s="48">
        <f t="shared" ref="DX9:DX38" si="27">IF(AZ9="",0,IF(AZ9="Automático",0.25,IF(AZ9="Manual",0.15,0)))</f>
        <v>0.15</v>
      </c>
      <c r="DY9" s="48">
        <f t="shared" ref="DY9:DY37" si="28">IF(BA9="",0,IF(BA9="Preventivo",0.25,IF(BA9="Detectivo",0.15,IF(BA10="Correctivo",0.1,0))))</f>
        <v>0.25</v>
      </c>
      <c r="DZ9" s="47">
        <f t="shared" ref="DZ9:DZ38" si="29">IF(OR(AZ9=0,BA9=0),0,DX9+DY9)</f>
        <v>0.4</v>
      </c>
      <c r="EA9" s="273">
        <f t="shared" ref="EA9:EA38" si="30">IF(EB9&gt;0.8,5,IF(EB9&gt;0.6,4,IF(EB9&gt;0.4,3,IF(EB9&gt;0.2,2,1))))</f>
        <v>1</v>
      </c>
      <c r="EB9" s="187">
        <f t="shared" ref="EB9:EB38" si="31">IF(OR(BB9="Ambos",BB9="Probabilidad"),DU9-(DU9*$DZ9),DU9)</f>
        <v>2.1599999999999998E-2</v>
      </c>
      <c r="EC9" s="273">
        <f t="shared" ref="EC9:EC38" si="32">IF(ED9&gt;0.8,5,IF(ED9&gt;0.6,4,3))</f>
        <v>3</v>
      </c>
      <c r="ED9" s="187">
        <f t="shared" ref="ED9:ED38" si="33">IF(OR(BB9="Ambos",BB9="Impacto"),$DW9-($DW9*$DZ9),$DW9)</f>
        <v>0.6</v>
      </c>
      <c r="EE9" s="48">
        <f t="shared" ref="EE9:EE38" si="34">IF(BD9="",0,IF(BD9="Automático",0.25,IF(BD9="Manual",0.15,0)))</f>
        <v>0</v>
      </c>
      <c r="EF9" s="48">
        <f t="shared" ref="EF9:EF38" si="35">IF(BE9="",0,IF(BE9="Preventivo",0.25,IF(BE9="Detectivo",0.15,IF(BE9="Correctivo",0.1,0))))</f>
        <v>0</v>
      </c>
      <c r="EG9" s="47">
        <f t="shared" ref="EG9:EG38" si="36">IF(OR(BD9=0,BE9=0),0,EE9+EF9)</f>
        <v>0</v>
      </c>
      <c r="EH9" s="273">
        <f t="shared" ref="EH9:EH38" si="37">IF(EI9&gt;0.8,5,IF(EI9&gt;0.6,4,IF(EI9&gt;0.4,3,IF(EI9&gt;0.2,2,1))))</f>
        <v>1</v>
      </c>
      <c r="EI9" s="187">
        <f t="shared" ref="EI9:EI38" si="38">IF(OR(BF9="Ambos",BF9="Probabilidad"),EB9-(EB9*$EG9),EB9)</f>
        <v>2.1599999999999998E-2</v>
      </c>
      <c r="EJ9" s="273">
        <f t="shared" ref="EJ9:EJ38" si="39">IF(EK9&gt;0.8,5,IF(EK9&gt;0.6,4,3))</f>
        <v>3</v>
      </c>
      <c r="EK9" s="187">
        <f t="shared" ref="EK9:EK38" si="40">IF(OR(BF9="Ambos",BF9="Impacto"),$ED9-($ED9*$EG9),$ED9)</f>
        <v>0.6</v>
      </c>
      <c r="EL9" s="48">
        <f t="shared" ref="EL9:EL38" si="41">IF(BH9="",0,IF(BH9="Automático",0.25,IF(BH9="Manual",0.15,0)))</f>
        <v>0</v>
      </c>
      <c r="EM9" s="48">
        <f t="shared" ref="EM9:EM38" si="42">IF(BI9="",0,IF(BI9="Preventivo",0.25,IF(BI9="Detectivo",0.15,IF(BI9="Correctivo",0.1,0))))</f>
        <v>0</v>
      </c>
      <c r="EN9" s="47">
        <f t="shared" ref="EN9:EN38" si="43">IF(OR(BH9=0,BI9=0),0,EL9+EM9)</f>
        <v>0</v>
      </c>
      <c r="EO9" s="273">
        <f t="shared" ref="EO9:EO38" si="44">IF(EP9&gt;0.8,5,IF(EP9&gt;0.6,4,IF(EP9&gt;0.4,3,IF(EP9&gt;0.2,2,1))))</f>
        <v>1</v>
      </c>
      <c r="EP9" s="187">
        <f t="shared" ref="EP9:EP38" si="45">IF(OR(BF9="Ambos",BF9="Probabilidad"),EI9-(EI9*$EN9),EI9)</f>
        <v>2.1599999999999998E-2</v>
      </c>
      <c r="EQ9" s="273">
        <f t="shared" ref="EQ9:EQ38" si="46">IF(ER9&gt;0.8,5,IF(ER9&gt;0.6,4,3))</f>
        <v>3</v>
      </c>
      <c r="ER9" s="187">
        <f t="shared" ref="ER9:ER38" si="47">IF(OR(BJ9="Ambos",BJ9="Impacto"),$EK9-($EK9*$EN9),$EK9)</f>
        <v>0.6</v>
      </c>
      <c r="ES9" s="48">
        <f t="shared" ref="ES9:ES38" si="48">IF(BL9="",0,IF(BL9="Automático",0.25,IF(BL9="Manual",0.15,0)))</f>
        <v>0</v>
      </c>
      <c r="ET9" s="48">
        <f t="shared" ref="ET9:ET38" si="49">IF(BM9="",0,IF(BM9="Preventivo",0.25,IF(BM9="Detectivo",0.15,IF(BM9="Correctivo",0.1,0))))</f>
        <v>0</v>
      </c>
      <c r="EU9" s="47">
        <f t="shared" ref="EU9:EU38" si="50">IF(OR(BL9=0,BM9=0),0,ES9+ET9)</f>
        <v>0</v>
      </c>
      <c r="EV9" s="273">
        <f t="shared" ref="EV9:EV38" si="51">IF(EW9&gt;0.8,5,IF(EW9&gt;0.6,4,IF(EW9&gt;0.4,3,IF(EW9&gt;0.2,2,1))))</f>
        <v>1</v>
      </c>
      <c r="EW9" s="187">
        <f t="shared" ref="EW9:EW38" si="52">IF(OR(BP9="Ambos",BP9="Probabilidad"),EP9-(EP9*$EU9),EP9)</f>
        <v>2.1599999999999998E-2</v>
      </c>
      <c r="EX9" s="273">
        <f t="shared" ref="EX9:EX38" si="53">IF(EY9&gt;0.8,5,IF(EY9&gt;0.6,4,3))</f>
        <v>3</v>
      </c>
      <c r="EY9" s="187">
        <f t="shared" ref="EY9:EY38" si="54">IF(OR(BN9="Ambos",BN9="Impacto"),$ER9-($ER9*$EU9),$ER9)</f>
        <v>0.6</v>
      </c>
      <c r="EZ9" s="48">
        <f t="shared" ref="EZ9:EZ38" si="55">IF(BP9="",0,IF(BP9="Automático",0.25,IF(BP9="Manual",0.15,0)))</f>
        <v>0</v>
      </c>
      <c r="FA9" s="48">
        <f t="shared" ref="FA9:FA38" si="56">IF(BQ9="",0,IF(BQ9="Preventivo",0.25,IF(BQ9="Detectivo",0.15,IF(BQ9="Correctivo",0.1,0))))</f>
        <v>0</v>
      </c>
      <c r="FB9" s="47">
        <f t="shared" ref="FB9:FB38" si="57">IF(OR(BP9=0,BQ9=0),0,EZ9+FA9)</f>
        <v>0</v>
      </c>
      <c r="FC9" s="273">
        <f t="shared" ref="FC9:FC38" si="58">IF(FD9&gt;0.8,5,IF(FD9&gt;0.6,4,IF(FD9&gt;0.4,3,IF(FD9&gt;0.2,2,1))))</f>
        <v>1</v>
      </c>
      <c r="FD9" s="187">
        <f t="shared" ref="FD9:FD38" si="59">IF(OR(BR9="Ambos",BR9="Probabilidad"),EW9-(EW9*$FB9),EW9)</f>
        <v>2.1599999999999998E-2</v>
      </c>
      <c r="FE9" s="273">
        <f t="shared" ref="FE9:FE38" si="60">IF(FF9&gt;0.8,5,IF(FF9&gt;0.6,4,3))</f>
        <v>3</v>
      </c>
      <c r="FF9" s="187">
        <f t="shared" ref="FF9:FF38" si="61">IF(OR(BR9="Ambos",BR9="Impacto"),$EY9-($EY9*$FB9),$EY9)</f>
        <v>0.6</v>
      </c>
      <c r="FG9" s="48">
        <f t="shared" ref="FG9:FG38" si="62">IF(BT9="",0,IF(BT9="Automático",0.25,IF(BT9="Manual",0.15,0)))</f>
        <v>0</v>
      </c>
      <c r="FH9" s="48">
        <f t="shared" ref="FH9:FH38" si="63">IF(BU9="",0,IF(BU9="Preventivo",0.25,IF(BU9="Detectivo",0.15,IF(BU9="Correctivo",0.1,0))))</f>
        <v>0</v>
      </c>
      <c r="FI9" s="47">
        <f t="shared" ref="FI9:FI38" si="64">IF(OR(BT9=0,BU9=0),0,FG9+FH9)</f>
        <v>0</v>
      </c>
      <c r="FJ9" s="273">
        <f t="shared" ref="FJ9:FJ38" si="65">IF(FK9&gt;0.8,5,IF(FK9&gt;0.6,4,IF(FK9&gt;0.4,3,IF(FK9&gt;0.2,2,1))))</f>
        <v>1</v>
      </c>
      <c r="FK9" s="187">
        <f t="shared" ref="FK9:FK38" si="66">IF(OR(BV9="Ambos",BV9="Probabilidad"),FD9-(FD9*$FI9),FD9)</f>
        <v>2.1599999999999998E-2</v>
      </c>
      <c r="FL9" s="273">
        <f t="shared" ref="FL9:FL38" si="67">IF(FM9&gt;0.8,5,IF(FM9&gt;0.6,4,3))</f>
        <v>3</v>
      </c>
      <c r="FM9" s="187">
        <f t="shared" ref="FM9:FM38" si="68">IF(OR(BV9="Ambos",BV9="Impacto"),$FF9-($FF9*$FI9),$FF9)</f>
        <v>0.6</v>
      </c>
      <c r="FN9" s="48">
        <f t="shared" ref="FN9:FN38" si="69">IF(BX9="",0,IF(BX9="Automático",0.25,IF(BX9="Manual",0.15,0)))</f>
        <v>0</v>
      </c>
      <c r="FO9" s="48">
        <f t="shared" ref="FO9:FO38" si="70">IF(BY9="",0,IF(BY9="Preventivo",0.25,IF(BY9="Detectivo",0.15,IF(BY9="Correctivo",0.1,0))))</f>
        <v>0</v>
      </c>
      <c r="FP9" s="47">
        <f t="shared" ref="FP9:FP38" si="71">IF(OR(BX9=0,BY9=0),0,FN9+FO9)</f>
        <v>0</v>
      </c>
      <c r="FQ9" s="273">
        <f t="shared" ref="FQ9:FQ38" si="72">IF(FR9&gt;0.8,5,IF(FR9&gt;0.6,4,IF(FR9&gt;0.4,3,IF(FR9&gt;0.2,2,1))))</f>
        <v>1</v>
      </c>
      <c r="FR9" s="187">
        <f t="shared" ref="FR9:FR38" si="73">IF(OR(BZ9="Ambos",BZ9="Probabilidad"),FK9-(FK9*$FP9),FK9)</f>
        <v>2.1599999999999998E-2</v>
      </c>
      <c r="FS9" s="273">
        <f t="shared" ref="FS9:FS38" si="74">IF(FT9&gt;0.8,5,IF(FT9&gt;0.6,4,3))</f>
        <v>3</v>
      </c>
      <c r="FT9" s="187">
        <f t="shared" ref="FT9:FT38" si="75">IF(OR(BZ9="Ambos",BZ9="Impacto"),$FM9-($FM9*$FP9),$FM9)</f>
        <v>0.6</v>
      </c>
      <c r="FU9" s="48">
        <f t="shared" ref="FU9:FU38" si="76">IF(CB9="",0,IF(CB9="Automático",0.25,IF(CB9="Manual",0.15,0)))</f>
        <v>0</v>
      </c>
      <c r="FV9" s="48">
        <f t="shared" ref="FV9:FV38" si="77">IF(CC9="",0,IF(CC9="Preventivo",0.25,IF(CC9="Detectivo",0.15,IF(CC9="Correctivo",0.1,0))))</f>
        <v>0</v>
      </c>
      <c r="FW9" s="47">
        <f t="shared" ref="FW9:FW38" si="78">IF(OR(CB9=0,CC9=0),0,FU9+FV9)</f>
        <v>0</v>
      </c>
      <c r="FX9" s="273">
        <f t="shared" ref="FX9:FX38" si="79">IF(FY9&gt;0.8,5,IF(FY9&gt;0.6,4,IF(FY9&gt;0.4,3,IF(FY9&gt;0.2,2,1))))</f>
        <v>1</v>
      </c>
      <c r="FY9" s="187">
        <f t="shared" ref="FY9:FY38" si="80">IF(OR(CD9="Ambos",CD9="Probabilidad"),FR9-(FR9*$FW9),FR9)</f>
        <v>2.1599999999999998E-2</v>
      </c>
      <c r="FZ9" s="273">
        <f t="shared" ref="FZ9:FZ38" si="81">IF(GA9&gt;0.8,5,IF(GA9&gt;0.6,4,3))</f>
        <v>3</v>
      </c>
      <c r="GA9" s="187">
        <f t="shared" ref="GA9:GA38" si="82">IF(OR(CD9="Ambos",CD9="Impacto"),$FT9-($FT9*$FW9),$FT9)</f>
        <v>0.6</v>
      </c>
      <c r="GB9" s="48">
        <f t="shared" ref="GB9:GB38" si="83">IF(CF9="",0,IF(CF9="Automático",0.25,IF(CF9="Manual",0.15,0)))</f>
        <v>0</v>
      </c>
      <c r="GC9" s="48">
        <f t="shared" ref="GC9:GC38" si="84">IF(CG9="",0,IF(CG9="Preventivo",0.25,IF(CG9="Detectivo",0.15,IF(CG9="Correctivo",0.1,0))))</f>
        <v>0</v>
      </c>
      <c r="GD9" s="47">
        <f t="shared" ref="GD9:GD38" si="85">IF(OR(CF9=0,CG9=0),0,GB9+GC9)</f>
        <v>0</v>
      </c>
      <c r="GE9" s="273">
        <f t="shared" ref="GE9:GE38" si="86">IF(GF9&gt;0.8,5,IF(GF9&gt;0.6,4,IF(GF9&gt;0.4,3,IF(GF9&gt;0.2,2,1))))</f>
        <v>1</v>
      </c>
      <c r="GF9" s="187">
        <f t="shared" ref="GF9:GF38" si="87">IF(OR(CH9="Ambos",CH9="Probabilidad"),FY9-(FY9*$GD9),FY9)</f>
        <v>2.1599999999999998E-2</v>
      </c>
      <c r="GG9" s="273">
        <f t="shared" ref="GG9:GG38" si="88">IF(GH9&gt;0.8,5,IF(GH9&gt;0.6,4,3))</f>
        <v>3</v>
      </c>
      <c r="GH9" s="187">
        <f t="shared" ref="GH9:GH38" si="89">IF(OR(CH9="Ambos",CH9="Impacto"),$GA9-($GA9*$GD9),$GA9)</f>
        <v>0.6</v>
      </c>
      <c r="GI9" s="187">
        <f>IF(GH9&lt;0.6,0.6,GH9)</f>
        <v>0.6</v>
      </c>
      <c r="GJ9" s="45"/>
      <c r="GK9" s="5"/>
    </row>
    <row r="10" spans="1:193 1680:1680" ht="142.80000000000001" hidden="1" x14ac:dyDescent="0.2">
      <c r="A10" s="337">
        <v>2</v>
      </c>
      <c r="B10" s="338" t="s">
        <v>560</v>
      </c>
      <c r="C10" s="339" t="s">
        <v>563</v>
      </c>
      <c r="D10" s="340" t="s">
        <v>206</v>
      </c>
      <c r="E10" s="341" t="s">
        <v>204</v>
      </c>
      <c r="F10" s="342" t="s">
        <v>223</v>
      </c>
      <c r="G10" s="341" t="s">
        <v>552</v>
      </c>
      <c r="H10" s="341" t="s">
        <v>177</v>
      </c>
      <c r="I10" s="343" t="s">
        <v>18</v>
      </c>
      <c r="J10" s="343" t="s">
        <v>53</v>
      </c>
      <c r="K10" s="343" t="s">
        <v>53</v>
      </c>
      <c r="L10" s="343" t="s">
        <v>53</v>
      </c>
      <c r="M10" s="343" t="s">
        <v>53</v>
      </c>
      <c r="N10" s="343" t="s">
        <v>53</v>
      </c>
      <c r="O10" s="343" t="s">
        <v>53</v>
      </c>
      <c r="P10" s="343" t="s">
        <v>53</v>
      </c>
      <c r="Q10" s="343" t="s">
        <v>53</v>
      </c>
      <c r="R10" s="343" t="s">
        <v>53</v>
      </c>
      <c r="S10" s="343" t="s">
        <v>53</v>
      </c>
      <c r="T10" s="343" t="s">
        <v>53</v>
      </c>
      <c r="U10" s="343" t="s">
        <v>54</v>
      </c>
      <c r="V10" s="343" t="s">
        <v>53</v>
      </c>
      <c r="W10" s="343" t="s">
        <v>53</v>
      </c>
      <c r="X10" s="343" t="s">
        <v>53</v>
      </c>
      <c r="Y10" s="343" t="s">
        <v>53</v>
      </c>
      <c r="Z10" s="343" t="s">
        <v>53</v>
      </c>
      <c r="AA10" s="343" t="s">
        <v>53</v>
      </c>
      <c r="AB10" s="343" t="s">
        <v>53</v>
      </c>
      <c r="AC10" s="57" t="str">
        <f t="shared" si="1"/>
        <v>1 - Muy Baja</v>
      </c>
      <c r="AD10" s="149">
        <f t="shared" si="2"/>
        <v>0.2</v>
      </c>
      <c r="AE10" s="57" t="str">
        <f t="shared" si="3"/>
        <v>3 - Moderado</v>
      </c>
      <c r="AF10" s="149">
        <f t="shared" si="4"/>
        <v>0.6</v>
      </c>
      <c r="AG10" s="56" t="str">
        <f>IFERROR(INDEX('[6]CONSERVAC INFR'!$BLU$626:$BLY$630,MATCH(I10,'[6]CONSERVAC INFR'!$BLS$626:$BLS$630,0),MATCH(AE10,'[6]CONSERVAC INFR'!$BLU$624:$BLY$624,0)),"")</f>
        <v>MODERADO</v>
      </c>
      <c r="AH10" s="149">
        <f t="shared" si="5"/>
        <v>0.12</v>
      </c>
      <c r="AI10" s="398" t="s">
        <v>562</v>
      </c>
      <c r="AJ10" s="341" t="s">
        <v>557</v>
      </c>
      <c r="AK10" s="341" t="s">
        <v>534</v>
      </c>
      <c r="AL10" s="341" t="s">
        <v>533</v>
      </c>
      <c r="AM10" s="342" t="s">
        <v>35</v>
      </c>
      <c r="AN10" s="346" t="s">
        <v>46</v>
      </c>
      <c r="AO10" s="346" t="s">
        <v>50</v>
      </c>
      <c r="AP10" s="342" t="s">
        <v>52</v>
      </c>
      <c r="AQ10" s="342" t="s">
        <v>35</v>
      </c>
      <c r="AR10" s="346" t="s">
        <v>45</v>
      </c>
      <c r="AS10" s="346" t="s">
        <v>50</v>
      </c>
      <c r="AT10" s="342" t="s">
        <v>52</v>
      </c>
      <c r="AU10" s="342" t="s">
        <v>35</v>
      </c>
      <c r="AV10" s="346" t="s">
        <v>45</v>
      </c>
      <c r="AW10" s="346" t="s">
        <v>50</v>
      </c>
      <c r="AX10" s="342" t="s">
        <v>52</v>
      </c>
      <c r="AY10" s="342" t="s">
        <v>35</v>
      </c>
      <c r="AZ10" s="346" t="s">
        <v>45</v>
      </c>
      <c r="BA10" s="346" t="s">
        <v>50</v>
      </c>
      <c r="BB10" s="342" t="s">
        <v>52</v>
      </c>
      <c r="BC10" s="342"/>
      <c r="BD10" s="346"/>
      <c r="BE10" s="346"/>
      <c r="BF10" s="342"/>
      <c r="BG10" s="342"/>
      <c r="BH10" s="346"/>
      <c r="BI10" s="346"/>
      <c r="BJ10" s="342"/>
      <c r="BK10" s="342"/>
      <c r="BL10" s="346"/>
      <c r="BM10" s="346"/>
      <c r="BN10" s="342"/>
      <c r="BO10" s="342"/>
      <c r="BP10" s="346"/>
      <c r="BQ10" s="346"/>
      <c r="BR10" s="342"/>
      <c r="BS10" s="342"/>
      <c r="BT10" s="346"/>
      <c r="BU10" s="346"/>
      <c r="BV10" s="342"/>
      <c r="BW10" s="342"/>
      <c r="BX10" s="346"/>
      <c r="BY10" s="346"/>
      <c r="BZ10" s="342"/>
      <c r="CA10" s="342"/>
      <c r="CB10" s="346"/>
      <c r="CC10" s="346"/>
      <c r="CD10" s="342"/>
      <c r="CE10" s="342"/>
      <c r="CF10" s="346"/>
      <c r="CG10" s="346"/>
      <c r="CH10" s="342"/>
      <c r="CI10" s="54"/>
      <c r="CJ10" s="54"/>
      <c r="CK10" s="51"/>
      <c r="CL10" s="53" t="str">
        <f>IFERROR(IF(GE10&lt;=1,"1 - Muy Baja",VLOOKUP(GE10,'[6]CONSERVAC INFR'!$BLR$626:$BLS$630,2,0)),"")</f>
        <v>1 - Muy Baja</v>
      </c>
      <c r="CM10" s="165">
        <f t="shared" si="6"/>
        <v>2.1599999999999998E-2</v>
      </c>
      <c r="CN10" s="53" t="str">
        <f>IFERROR(IF(GG10&lt;=1,"1 - Leve",HLOOKUP(GG10,'[6]CONSERVAC INFR'!$BLU$623:$BLY$624,2,0)),"")</f>
        <v>3 - Moderado</v>
      </c>
      <c r="CO10" s="165">
        <f t="shared" ref="CO10:CO38" si="90">GI10</f>
        <v>0.6</v>
      </c>
      <c r="CP10" s="52" t="str">
        <f t="shared" si="7"/>
        <v>MODERADO</v>
      </c>
      <c r="CQ10" s="149">
        <f t="shared" ref="CQ10:CQ38" si="91">CM10*CO10</f>
        <v>1.2959999999999998E-2</v>
      </c>
      <c r="CR10" s="63" t="s">
        <v>233</v>
      </c>
      <c r="CS10" s="95">
        <f t="shared" si="0"/>
        <v>42</v>
      </c>
      <c r="CT10" s="51"/>
      <c r="CU10" s="399" t="s">
        <v>1294</v>
      </c>
      <c r="CV10" s="64" t="s">
        <v>1295</v>
      </c>
      <c r="CW10" s="158"/>
      <c r="CX10" s="47">
        <f t="shared" si="8"/>
        <v>1</v>
      </c>
      <c r="CY10" s="49">
        <f t="shared" ref="CY10:CY38" si="92">IF(CX10&lt;6,3,IF(CX10&gt;11,5,4))</f>
        <v>3</v>
      </c>
      <c r="CZ10" s="47" t="str">
        <f t="shared" ref="CZ10:CZ38" si="93">IF(CX10&lt;6,"Moderado",IF(CX10&gt;11,"Catastrófico","Mayor"))</f>
        <v>Moderado</v>
      </c>
      <c r="DA10" s="153">
        <f t="shared" ref="DA10:DA38" si="94">IF(CY10=3,0.6,IF(CY10=4,0.8,1))</f>
        <v>0.6</v>
      </c>
      <c r="DB10" s="48">
        <f t="shared" ref="DB10:DB38" si="95">IF(AN10="",0,IF(AN10="Automático",0.25,IF(AN10="Manual",0.15,0)))</f>
        <v>0.25</v>
      </c>
      <c r="DC10" s="48">
        <f t="shared" si="9"/>
        <v>0.25</v>
      </c>
      <c r="DD10" s="47">
        <f t="shared" ref="DD10:DD38" si="96">IF(OR(AN10=0,AO10=0),0,DB10+DC10)</f>
        <v>0.5</v>
      </c>
      <c r="DE10" s="273">
        <f t="shared" si="10"/>
        <v>1</v>
      </c>
      <c r="DF10" s="187">
        <f t="shared" si="11"/>
        <v>0.1</v>
      </c>
      <c r="DG10" s="273">
        <f t="shared" ref="DG10:DG38" si="97">IF(DI10&gt;0.8,5,IF(DI10&gt;0.6,4,3))</f>
        <v>3</v>
      </c>
      <c r="DH10" s="273"/>
      <c r="DI10" s="187">
        <f t="shared" si="12"/>
        <v>0.6</v>
      </c>
      <c r="DJ10" s="48">
        <f t="shared" si="13"/>
        <v>0.15</v>
      </c>
      <c r="DK10" s="48">
        <f t="shared" si="14"/>
        <v>0.25</v>
      </c>
      <c r="DL10" s="47">
        <f t="shared" si="15"/>
        <v>0.4</v>
      </c>
      <c r="DM10" s="273">
        <f t="shared" si="16"/>
        <v>1</v>
      </c>
      <c r="DN10" s="187">
        <f t="shared" si="17"/>
        <v>0.06</v>
      </c>
      <c r="DO10" s="273">
        <f t="shared" si="18"/>
        <v>3</v>
      </c>
      <c r="DP10" s="187">
        <f t="shared" si="19"/>
        <v>0.6</v>
      </c>
      <c r="DQ10" s="48">
        <f t="shared" si="20"/>
        <v>0.15</v>
      </c>
      <c r="DR10" s="48">
        <f t="shared" si="21"/>
        <v>0.25</v>
      </c>
      <c r="DS10" s="47">
        <f t="shared" si="22"/>
        <v>0.4</v>
      </c>
      <c r="DT10" s="273">
        <f t="shared" si="23"/>
        <v>1</v>
      </c>
      <c r="DU10" s="187">
        <f t="shared" si="24"/>
        <v>3.5999999999999997E-2</v>
      </c>
      <c r="DV10" s="273">
        <f t="shared" si="25"/>
        <v>3</v>
      </c>
      <c r="DW10" s="187">
        <f t="shared" si="26"/>
        <v>0.6</v>
      </c>
      <c r="DX10" s="48">
        <f t="shared" si="27"/>
        <v>0.15</v>
      </c>
      <c r="DY10" s="48">
        <f t="shared" si="28"/>
        <v>0.25</v>
      </c>
      <c r="DZ10" s="47">
        <f t="shared" si="29"/>
        <v>0.4</v>
      </c>
      <c r="EA10" s="273">
        <f t="shared" si="30"/>
        <v>1</v>
      </c>
      <c r="EB10" s="187">
        <f t="shared" si="31"/>
        <v>2.1599999999999998E-2</v>
      </c>
      <c r="EC10" s="273">
        <f t="shared" si="32"/>
        <v>3</v>
      </c>
      <c r="ED10" s="187">
        <f t="shared" si="33"/>
        <v>0.6</v>
      </c>
      <c r="EE10" s="48">
        <f t="shared" si="34"/>
        <v>0</v>
      </c>
      <c r="EF10" s="48">
        <f t="shared" si="35"/>
        <v>0</v>
      </c>
      <c r="EG10" s="47">
        <f t="shared" si="36"/>
        <v>0</v>
      </c>
      <c r="EH10" s="273">
        <f t="shared" si="37"/>
        <v>1</v>
      </c>
      <c r="EI10" s="187">
        <f t="shared" si="38"/>
        <v>2.1599999999999998E-2</v>
      </c>
      <c r="EJ10" s="273">
        <f t="shared" si="39"/>
        <v>3</v>
      </c>
      <c r="EK10" s="187">
        <f t="shared" si="40"/>
        <v>0.6</v>
      </c>
      <c r="EL10" s="48">
        <f t="shared" si="41"/>
        <v>0</v>
      </c>
      <c r="EM10" s="48">
        <f t="shared" si="42"/>
        <v>0</v>
      </c>
      <c r="EN10" s="47">
        <f t="shared" si="43"/>
        <v>0</v>
      </c>
      <c r="EO10" s="273">
        <f t="shared" si="44"/>
        <v>1</v>
      </c>
      <c r="EP10" s="187">
        <f t="shared" si="45"/>
        <v>2.1599999999999998E-2</v>
      </c>
      <c r="EQ10" s="273">
        <f t="shared" si="46"/>
        <v>3</v>
      </c>
      <c r="ER10" s="187">
        <f t="shared" si="47"/>
        <v>0.6</v>
      </c>
      <c r="ES10" s="48">
        <f t="shared" si="48"/>
        <v>0</v>
      </c>
      <c r="ET10" s="48">
        <f t="shared" si="49"/>
        <v>0</v>
      </c>
      <c r="EU10" s="47">
        <f t="shared" si="50"/>
        <v>0</v>
      </c>
      <c r="EV10" s="273">
        <f t="shared" si="51"/>
        <v>1</v>
      </c>
      <c r="EW10" s="187">
        <f t="shared" si="52"/>
        <v>2.1599999999999998E-2</v>
      </c>
      <c r="EX10" s="273">
        <f t="shared" si="53"/>
        <v>3</v>
      </c>
      <c r="EY10" s="187">
        <f t="shared" si="54"/>
        <v>0.6</v>
      </c>
      <c r="EZ10" s="48">
        <f t="shared" si="55"/>
        <v>0</v>
      </c>
      <c r="FA10" s="48">
        <f t="shared" si="56"/>
        <v>0</v>
      </c>
      <c r="FB10" s="47">
        <f t="shared" si="57"/>
        <v>0</v>
      </c>
      <c r="FC10" s="273">
        <f t="shared" si="58"/>
        <v>1</v>
      </c>
      <c r="FD10" s="187">
        <f t="shared" si="59"/>
        <v>2.1599999999999998E-2</v>
      </c>
      <c r="FE10" s="273">
        <f t="shared" si="60"/>
        <v>3</v>
      </c>
      <c r="FF10" s="187">
        <f t="shared" si="61"/>
        <v>0.6</v>
      </c>
      <c r="FG10" s="48">
        <f t="shared" si="62"/>
        <v>0</v>
      </c>
      <c r="FH10" s="48">
        <f t="shared" si="63"/>
        <v>0</v>
      </c>
      <c r="FI10" s="47">
        <f t="shared" si="64"/>
        <v>0</v>
      </c>
      <c r="FJ10" s="273">
        <f t="shared" si="65"/>
        <v>1</v>
      </c>
      <c r="FK10" s="187">
        <f t="shared" si="66"/>
        <v>2.1599999999999998E-2</v>
      </c>
      <c r="FL10" s="273">
        <f t="shared" si="67"/>
        <v>3</v>
      </c>
      <c r="FM10" s="187">
        <f t="shared" si="68"/>
        <v>0.6</v>
      </c>
      <c r="FN10" s="48">
        <f t="shared" si="69"/>
        <v>0</v>
      </c>
      <c r="FO10" s="48">
        <f t="shared" si="70"/>
        <v>0</v>
      </c>
      <c r="FP10" s="47">
        <f t="shared" si="71"/>
        <v>0</v>
      </c>
      <c r="FQ10" s="273">
        <f t="shared" si="72"/>
        <v>1</v>
      </c>
      <c r="FR10" s="187">
        <f t="shared" si="73"/>
        <v>2.1599999999999998E-2</v>
      </c>
      <c r="FS10" s="273">
        <f t="shared" si="74"/>
        <v>3</v>
      </c>
      <c r="FT10" s="187">
        <f t="shared" si="75"/>
        <v>0.6</v>
      </c>
      <c r="FU10" s="48">
        <f t="shared" si="76"/>
        <v>0</v>
      </c>
      <c r="FV10" s="48">
        <f t="shared" si="77"/>
        <v>0</v>
      </c>
      <c r="FW10" s="47">
        <f t="shared" si="78"/>
        <v>0</v>
      </c>
      <c r="FX10" s="273">
        <f t="shared" si="79"/>
        <v>1</v>
      </c>
      <c r="FY10" s="187">
        <f t="shared" si="80"/>
        <v>2.1599999999999998E-2</v>
      </c>
      <c r="FZ10" s="273">
        <f t="shared" si="81"/>
        <v>3</v>
      </c>
      <c r="GA10" s="187">
        <f t="shared" si="82"/>
        <v>0.6</v>
      </c>
      <c r="GB10" s="48">
        <f t="shared" si="83"/>
        <v>0</v>
      </c>
      <c r="GC10" s="48">
        <f t="shared" si="84"/>
        <v>0</v>
      </c>
      <c r="GD10" s="47">
        <f t="shared" si="85"/>
        <v>0</v>
      </c>
      <c r="GE10" s="273">
        <f t="shared" si="86"/>
        <v>1</v>
      </c>
      <c r="GF10" s="187">
        <f t="shared" si="87"/>
        <v>2.1599999999999998E-2</v>
      </c>
      <c r="GG10" s="273">
        <f t="shared" si="88"/>
        <v>3</v>
      </c>
      <c r="GH10" s="187">
        <f t="shared" si="89"/>
        <v>0.6</v>
      </c>
      <c r="GI10" s="187">
        <f t="shared" ref="GI10:GI38" si="98">IF(GH10&lt;0.6,0.6,GH10)</f>
        <v>0.6</v>
      </c>
      <c r="GJ10" s="45"/>
    </row>
    <row r="11" spans="1:193 1680:1680" ht="112.2" hidden="1" x14ac:dyDescent="0.2">
      <c r="A11" s="337">
        <v>3</v>
      </c>
      <c r="B11" s="338" t="s">
        <v>560</v>
      </c>
      <c r="C11" s="339" t="s">
        <v>561</v>
      </c>
      <c r="D11" s="340" t="s">
        <v>205</v>
      </c>
      <c r="E11" s="341" t="s">
        <v>196</v>
      </c>
      <c r="F11" s="342" t="s">
        <v>223</v>
      </c>
      <c r="G11" s="341" t="s">
        <v>552</v>
      </c>
      <c r="H11" s="341" t="s">
        <v>177</v>
      </c>
      <c r="I11" s="343" t="s">
        <v>18</v>
      </c>
      <c r="J11" s="343" t="s">
        <v>53</v>
      </c>
      <c r="K11" s="343" t="s">
        <v>53</v>
      </c>
      <c r="L11" s="343" t="s">
        <v>53</v>
      </c>
      <c r="M11" s="343" t="s">
        <v>53</v>
      </c>
      <c r="N11" s="343" t="s">
        <v>53</v>
      </c>
      <c r="O11" s="343" t="s">
        <v>53</v>
      </c>
      <c r="P11" s="343" t="s">
        <v>53</v>
      </c>
      <c r="Q11" s="343" t="s">
        <v>53</v>
      </c>
      <c r="R11" s="343" t="s">
        <v>53</v>
      </c>
      <c r="S11" s="343" t="s">
        <v>54</v>
      </c>
      <c r="T11" s="343" t="s">
        <v>54</v>
      </c>
      <c r="U11" s="343" t="s">
        <v>54</v>
      </c>
      <c r="V11" s="343" t="s">
        <v>53</v>
      </c>
      <c r="W11" s="343" t="s">
        <v>53</v>
      </c>
      <c r="X11" s="343" t="s">
        <v>53</v>
      </c>
      <c r="Y11" s="343" t="s">
        <v>53</v>
      </c>
      <c r="Z11" s="343" t="s">
        <v>53</v>
      </c>
      <c r="AA11" s="343" t="s">
        <v>53</v>
      </c>
      <c r="AB11" s="343" t="s">
        <v>53</v>
      </c>
      <c r="AC11" s="57" t="str">
        <f t="shared" si="1"/>
        <v>1 - Muy Baja</v>
      </c>
      <c r="AD11" s="149">
        <f t="shared" si="2"/>
        <v>0.2</v>
      </c>
      <c r="AE11" s="57" t="str">
        <f t="shared" si="3"/>
        <v>3 - Moderado</v>
      </c>
      <c r="AF11" s="149">
        <f t="shared" si="4"/>
        <v>0.6</v>
      </c>
      <c r="AG11" s="56" t="str">
        <f>IFERROR(INDEX('[6]CONSERVAC INFR'!$BLU$626:$BLY$630,MATCH(I11,'[6]CONSERVAC INFR'!$BLS$626:$BLS$630,0),MATCH(AE11,'[6]CONSERVAC INFR'!$BLU$624:$BLY$624,0)),"")</f>
        <v>MODERADO</v>
      </c>
      <c r="AH11" s="149">
        <f t="shared" si="5"/>
        <v>0.12</v>
      </c>
      <c r="AI11" s="398" t="s">
        <v>558</v>
      </c>
      <c r="AJ11" s="341" t="s">
        <v>557</v>
      </c>
      <c r="AK11" s="341" t="s">
        <v>534</v>
      </c>
      <c r="AL11" s="341" t="s">
        <v>533</v>
      </c>
      <c r="AM11" s="342" t="s">
        <v>35</v>
      </c>
      <c r="AN11" s="346" t="s">
        <v>45</v>
      </c>
      <c r="AO11" s="346" t="s">
        <v>50</v>
      </c>
      <c r="AP11" s="342" t="s">
        <v>52</v>
      </c>
      <c r="AQ11" s="342" t="s">
        <v>35</v>
      </c>
      <c r="AR11" s="346" t="s">
        <v>45</v>
      </c>
      <c r="AS11" s="346" t="s">
        <v>50</v>
      </c>
      <c r="AT11" s="342" t="s">
        <v>52</v>
      </c>
      <c r="AU11" s="342" t="s">
        <v>35</v>
      </c>
      <c r="AV11" s="346" t="s">
        <v>45</v>
      </c>
      <c r="AW11" s="346" t="s">
        <v>50</v>
      </c>
      <c r="AX11" s="342" t="s">
        <v>52</v>
      </c>
      <c r="AY11" s="342" t="s">
        <v>35</v>
      </c>
      <c r="AZ11" s="346" t="s">
        <v>45</v>
      </c>
      <c r="BA11" s="346" t="s">
        <v>50</v>
      </c>
      <c r="BB11" s="342" t="s">
        <v>52</v>
      </c>
      <c r="BC11" s="342"/>
      <c r="BD11" s="346"/>
      <c r="BE11" s="346"/>
      <c r="BF11" s="342"/>
      <c r="BG11" s="342"/>
      <c r="BH11" s="346"/>
      <c r="BI11" s="346"/>
      <c r="BJ11" s="342"/>
      <c r="BK11" s="342"/>
      <c r="BL11" s="346"/>
      <c r="BM11" s="346"/>
      <c r="BN11" s="342"/>
      <c r="BO11" s="342"/>
      <c r="BP11" s="346"/>
      <c r="BQ11" s="346"/>
      <c r="BR11" s="342"/>
      <c r="BS11" s="342"/>
      <c r="BT11" s="346"/>
      <c r="BU11" s="346"/>
      <c r="BV11" s="342"/>
      <c r="BW11" s="342"/>
      <c r="BX11" s="346"/>
      <c r="BY11" s="346"/>
      <c r="BZ11" s="342"/>
      <c r="CA11" s="342"/>
      <c r="CB11" s="346"/>
      <c r="CC11" s="346"/>
      <c r="CD11" s="342"/>
      <c r="CE11" s="342"/>
      <c r="CF11" s="346"/>
      <c r="CG11" s="346"/>
      <c r="CH11" s="342"/>
      <c r="CI11" s="54"/>
      <c r="CJ11" s="54"/>
      <c r="CK11" s="51"/>
      <c r="CL11" s="53" t="str">
        <f>IFERROR(IF(GE11&lt;=1,"1 - Muy Baja",VLOOKUP(GE11,'[6]CONSERVAC INFR'!$BLR$626:$BLS$630,2,0)),"")</f>
        <v>1 - Muy Baja</v>
      </c>
      <c r="CM11" s="165">
        <f t="shared" si="6"/>
        <v>2.5919999999999995E-2</v>
      </c>
      <c r="CN11" s="53" t="str">
        <f>IFERROR(IF(GG11&lt;=1,"1 - Leve",HLOOKUP(GG11,'[6]CONSERVAC INFR'!$BLU$623:$BLY$624,2,0)),"")</f>
        <v>3 - Moderado</v>
      </c>
      <c r="CO11" s="165">
        <f t="shared" si="90"/>
        <v>0.6</v>
      </c>
      <c r="CP11" s="52" t="str">
        <f t="shared" si="7"/>
        <v>MODERADO</v>
      </c>
      <c r="CQ11" s="149">
        <f t="shared" si="91"/>
        <v>1.5551999999999996E-2</v>
      </c>
      <c r="CR11" s="63" t="s">
        <v>456</v>
      </c>
      <c r="CS11" s="95">
        <f t="shared" si="0"/>
        <v>42</v>
      </c>
      <c r="CT11" s="51"/>
      <c r="CU11" s="399" t="s">
        <v>1294</v>
      </c>
      <c r="CV11" s="64" t="s">
        <v>1296</v>
      </c>
      <c r="CW11" s="158"/>
      <c r="CX11" s="47">
        <f t="shared" si="8"/>
        <v>3</v>
      </c>
      <c r="CY11" s="49">
        <f t="shared" si="92"/>
        <v>3</v>
      </c>
      <c r="CZ11" s="47" t="str">
        <f t="shared" si="93"/>
        <v>Moderado</v>
      </c>
      <c r="DA11" s="153">
        <f t="shared" si="94"/>
        <v>0.6</v>
      </c>
      <c r="DB11" s="48">
        <f t="shared" si="95"/>
        <v>0.15</v>
      </c>
      <c r="DC11" s="48">
        <f t="shared" si="9"/>
        <v>0.25</v>
      </c>
      <c r="DD11" s="47">
        <f t="shared" si="96"/>
        <v>0.4</v>
      </c>
      <c r="DE11" s="273">
        <f t="shared" si="10"/>
        <v>1</v>
      </c>
      <c r="DF11" s="187">
        <f t="shared" si="11"/>
        <v>0.12</v>
      </c>
      <c r="DG11" s="273">
        <f t="shared" si="97"/>
        <v>3</v>
      </c>
      <c r="DH11" s="273"/>
      <c r="DI11" s="187">
        <f t="shared" si="12"/>
        <v>0.6</v>
      </c>
      <c r="DJ11" s="48">
        <f t="shared" si="13"/>
        <v>0.15</v>
      </c>
      <c r="DK11" s="48">
        <f t="shared" si="14"/>
        <v>0.25</v>
      </c>
      <c r="DL11" s="47">
        <f t="shared" si="15"/>
        <v>0.4</v>
      </c>
      <c r="DM11" s="273">
        <f t="shared" si="16"/>
        <v>1</v>
      </c>
      <c r="DN11" s="187">
        <f t="shared" si="17"/>
        <v>7.1999999999999995E-2</v>
      </c>
      <c r="DO11" s="273">
        <f t="shared" si="18"/>
        <v>3</v>
      </c>
      <c r="DP11" s="187">
        <f t="shared" si="19"/>
        <v>0.6</v>
      </c>
      <c r="DQ11" s="48">
        <f t="shared" si="20"/>
        <v>0.15</v>
      </c>
      <c r="DR11" s="48">
        <f t="shared" si="21"/>
        <v>0.25</v>
      </c>
      <c r="DS11" s="47">
        <f t="shared" si="22"/>
        <v>0.4</v>
      </c>
      <c r="DT11" s="273">
        <f t="shared" si="23"/>
        <v>1</v>
      </c>
      <c r="DU11" s="187">
        <f t="shared" si="24"/>
        <v>4.3199999999999995E-2</v>
      </c>
      <c r="DV11" s="273">
        <f t="shared" si="25"/>
        <v>3</v>
      </c>
      <c r="DW11" s="187">
        <f t="shared" si="26"/>
        <v>0.6</v>
      </c>
      <c r="DX11" s="48">
        <f t="shared" si="27"/>
        <v>0.15</v>
      </c>
      <c r="DY11" s="48">
        <f t="shared" si="28"/>
        <v>0.25</v>
      </c>
      <c r="DZ11" s="47">
        <f t="shared" si="29"/>
        <v>0.4</v>
      </c>
      <c r="EA11" s="273">
        <f t="shared" si="30"/>
        <v>1</v>
      </c>
      <c r="EB11" s="187">
        <f t="shared" si="31"/>
        <v>2.5919999999999995E-2</v>
      </c>
      <c r="EC11" s="273">
        <f t="shared" si="32"/>
        <v>3</v>
      </c>
      <c r="ED11" s="187">
        <f t="shared" si="33"/>
        <v>0.6</v>
      </c>
      <c r="EE11" s="48">
        <f t="shared" si="34"/>
        <v>0</v>
      </c>
      <c r="EF11" s="48">
        <f t="shared" si="35"/>
        <v>0</v>
      </c>
      <c r="EG11" s="47">
        <f t="shared" si="36"/>
        <v>0</v>
      </c>
      <c r="EH11" s="273">
        <f t="shared" si="37"/>
        <v>1</v>
      </c>
      <c r="EI11" s="187">
        <f t="shared" si="38"/>
        <v>2.5919999999999995E-2</v>
      </c>
      <c r="EJ11" s="273">
        <f t="shared" si="39"/>
        <v>3</v>
      </c>
      <c r="EK11" s="187">
        <f t="shared" si="40"/>
        <v>0.6</v>
      </c>
      <c r="EL11" s="48">
        <f t="shared" si="41"/>
        <v>0</v>
      </c>
      <c r="EM11" s="48">
        <f t="shared" si="42"/>
        <v>0</v>
      </c>
      <c r="EN11" s="47">
        <f t="shared" si="43"/>
        <v>0</v>
      </c>
      <c r="EO11" s="273">
        <f t="shared" si="44"/>
        <v>1</v>
      </c>
      <c r="EP11" s="187">
        <f t="shared" si="45"/>
        <v>2.5919999999999995E-2</v>
      </c>
      <c r="EQ11" s="273">
        <f t="shared" si="46"/>
        <v>3</v>
      </c>
      <c r="ER11" s="187">
        <f t="shared" si="47"/>
        <v>0.6</v>
      </c>
      <c r="ES11" s="48">
        <f t="shared" si="48"/>
        <v>0</v>
      </c>
      <c r="ET11" s="48">
        <f t="shared" si="49"/>
        <v>0</v>
      </c>
      <c r="EU11" s="47">
        <f t="shared" si="50"/>
        <v>0</v>
      </c>
      <c r="EV11" s="273">
        <f t="shared" si="51"/>
        <v>1</v>
      </c>
      <c r="EW11" s="187">
        <f t="shared" si="52"/>
        <v>2.5919999999999995E-2</v>
      </c>
      <c r="EX11" s="273">
        <f t="shared" si="53"/>
        <v>3</v>
      </c>
      <c r="EY11" s="187">
        <f t="shared" si="54"/>
        <v>0.6</v>
      </c>
      <c r="EZ11" s="48">
        <f t="shared" si="55"/>
        <v>0</v>
      </c>
      <c r="FA11" s="48">
        <f t="shared" si="56"/>
        <v>0</v>
      </c>
      <c r="FB11" s="47">
        <f t="shared" si="57"/>
        <v>0</v>
      </c>
      <c r="FC11" s="273">
        <f t="shared" si="58"/>
        <v>1</v>
      </c>
      <c r="FD11" s="187">
        <f t="shared" si="59"/>
        <v>2.5919999999999995E-2</v>
      </c>
      <c r="FE11" s="273">
        <f t="shared" si="60"/>
        <v>3</v>
      </c>
      <c r="FF11" s="187">
        <f t="shared" si="61"/>
        <v>0.6</v>
      </c>
      <c r="FG11" s="48">
        <f t="shared" si="62"/>
        <v>0</v>
      </c>
      <c r="FH11" s="48">
        <f t="shared" si="63"/>
        <v>0</v>
      </c>
      <c r="FI11" s="47">
        <f t="shared" si="64"/>
        <v>0</v>
      </c>
      <c r="FJ11" s="273">
        <f t="shared" si="65"/>
        <v>1</v>
      </c>
      <c r="FK11" s="187">
        <f t="shared" si="66"/>
        <v>2.5919999999999995E-2</v>
      </c>
      <c r="FL11" s="273">
        <f t="shared" si="67"/>
        <v>3</v>
      </c>
      <c r="FM11" s="187">
        <f t="shared" si="68"/>
        <v>0.6</v>
      </c>
      <c r="FN11" s="48">
        <f t="shared" si="69"/>
        <v>0</v>
      </c>
      <c r="FO11" s="48">
        <f t="shared" si="70"/>
        <v>0</v>
      </c>
      <c r="FP11" s="47">
        <f t="shared" si="71"/>
        <v>0</v>
      </c>
      <c r="FQ11" s="273">
        <f t="shared" si="72"/>
        <v>1</v>
      </c>
      <c r="FR11" s="187">
        <f t="shared" si="73"/>
        <v>2.5919999999999995E-2</v>
      </c>
      <c r="FS11" s="273">
        <f t="shared" si="74"/>
        <v>3</v>
      </c>
      <c r="FT11" s="187">
        <f t="shared" si="75"/>
        <v>0.6</v>
      </c>
      <c r="FU11" s="48">
        <f t="shared" si="76"/>
        <v>0</v>
      </c>
      <c r="FV11" s="48">
        <f t="shared" si="77"/>
        <v>0</v>
      </c>
      <c r="FW11" s="47">
        <f t="shared" si="78"/>
        <v>0</v>
      </c>
      <c r="FX11" s="273">
        <f t="shared" si="79"/>
        <v>1</v>
      </c>
      <c r="FY11" s="187">
        <f t="shared" si="80"/>
        <v>2.5919999999999995E-2</v>
      </c>
      <c r="FZ11" s="273">
        <f t="shared" si="81"/>
        <v>3</v>
      </c>
      <c r="GA11" s="187">
        <f t="shared" si="82"/>
        <v>0.6</v>
      </c>
      <c r="GB11" s="48">
        <f t="shared" si="83"/>
        <v>0</v>
      </c>
      <c r="GC11" s="48">
        <f t="shared" si="84"/>
        <v>0</v>
      </c>
      <c r="GD11" s="47">
        <f t="shared" si="85"/>
        <v>0</v>
      </c>
      <c r="GE11" s="273">
        <f t="shared" si="86"/>
        <v>1</v>
      </c>
      <c r="GF11" s="187">
        <f t="shared" si="87"/>
        <v>2.5919999999999995E-2</v>
      </c>
      <c r="GG11" s="273">
        <f t="shared" si="88"/>
        <v>3</v>
      </c>
      <c r="GH11" s="187">
        <f t="shared" si="89"/>
        <v>0.6</v>
      </c>
      <c r="GI11" s="187">
        <f t="shared" si="98"/>
        <v>0.6</v>
      </c>
      <c r="GJ11" s="45"/>
    </row>
    <row r="12" spans="1:193 1680:1680" ht="112.2" hidden="1" x14ac:dyDescent="0.2">
      <c r="A12" s="337">
        <v>4</v>
      </c>
      <c r="B12" s="338" t="s">
        <v>560</v>
      </c>
      <c r="C12" s="339" t="s">
        <v>559</v>
      </c>
      <c r="D12" s="340" t="s">
        <v>206</v>
      </c>
      <c r="E12" s="341" t="s">
        <v>204</v>
      </c>
      <c r="F12" s="342" t="s">
        <v>223</v>
      </c>
      <c r="G12" s="341" t="s">
        <v>552</v>
      </c>
      <c r="H12" s="341" t="s">
        <v>177</v>
      </c>
      <c r="I12" s="343" t="s">
        <v>18</v>
      </c>
      <c r="J12" s="343" t="s">
        <v>53</v>
      </c>
      <c r="K12" s="343" t="s">
        <v>53</v>
      </c>
      <c r="L12" s="343" t="s">
        <v>53</v>
      </c>
      <c r="M12" s="343" t="s">
        <v>53</v>
      </c>
      <c r="N12" s="343" t="s">
        <v>53</v>
      </c>
      <c r="O12" s="343" t="s">
        <v>53</v>
      </c>
      <c r="P12" s="343" t="s">
        <v>53</v>
      </c>
      <c r="Q12" s="343" t="s">
        <v>53</v>
      </c>
      <c r="R12" s="343" t="s">
        <v>53</v>
      </c>
      <c r="S12" s="343" t="s">
        <v>54</v>
      </c>
      <c r="T12" s="343" t="s">
        <v>54</v>
      </c>
      <c r="U12" s="343" t="s">
        <v>54</v>
      </c>
      <c r="V12" s="343" t="s">
        <v>53</v>
      </c>
      <c r="W12" s="343" t="s">
        <v>53</v>
      </c>
      <c r="X12" s="343" t="s">
        <v>53</v>
      </c>
      <c r="Y12" s="343" t="s">
        <v>53</v>
      </c>
      <c r="Z12" s="343" t="s">
        <v>53</v>
      </c>
      <c r="AA12" s="343" t="s">
        <v>53</v>
      </c>
      <c r="AB12" s="343" t="s">
        <v>53</v>
      </c>
      <c r="AC12" s="57" t="str">
        <f t="shared" si="1"/>
        <v>1 - Muy Baja</v>
      </c>
      <c r="AD12" s="149">
        <f t="shared" si="2"/>
        <v>0.2</v>
      </c>
      <c r="AE12" s="57" t="str">
        <f t="shared" si="3"/>
        <v>3 - Moderado</v>
      </c>
      <c r="AF12" s="149">
        <f t="shared" si="4"/>
        <v>0.6</v>
      </c>
      <c r="AG12" s="56" t="str">
        <f>IFERROR(INDEX('[6]CONSERVAC INFR'!$BLU$626:$BLY$630,MATCH(I12,'[6]CONSERVAC INFR'!$BLS$626:$BLS$630,0),MATCH(AE12,'[6]CONSERVAC INFR'!$BLU$624:$BLY$624,0)),"")</f>
        <v>MODERADO</v>
      </c>
      <c r="AH12" s="149">
        <f t="shared" si="5"/>
        <v>0.12</v>
      </c>
      <c r="AI12" s="400" t="s">
        <v>558</v>
      </c>
      <c r="AJ12" s="341" t="s">
        <v>557</v>
      </c>
      <c r="AK12" s="341" t="s">
        <v>534</v>
      </c>
      <c r="AL12" s="341" t="s">
        <v>533</v>
      </c>
      <c r="AM12" s="342" t="s">
        <v>35</v>
      </c>
      <c r="AN12" s="346" t="s">
        <v>45</v>
      </c>
      <c r="AO12" s="346" t="s">
        <v>50</v>
      </c>
      <c r="AP12" s="342" t="s">
        <v>52</v>
      </c>
      <c r="AQ12" s="342" t="s">
        <v>35</v>
      </c>
      <c r="AR12" s="346" t="s">
        <v>45</v>
      </c>
      <c r="AS12" s="346" t="s">
        <v>50</v>
      </c>
      <c r="AT12" s="342" t="s">
        <v>52</v>
      </c>
      <c r="AU12" s="342" t="s">
        <v>35</v>
      </c>
      <c r="AV12" s="346" t="s">
        <v>45</v>
      </c>
      <c r="AW12" s="346" t="s">
        <v>50</v>
      </c>
      <c r="AX12" s="342" t="s">
        <v>52</v>
      </c>
      <c r="AY12" s="342" t="s">
        <v>35</v>
      </c>
      <c r="AZ12" s="346" t="s">
        <v>45</v>
      </c>
      <c r="BA12" s="346" t="s">
        <v>50</v>
      </c>
      <c r="BB12" s="342" t="s">
        <v>52</v>
      </c>
      <c r="BC12" s="342"/>
      <c r="BD12" s="346"/>
      <c r="BE12" s="346"/>
      <c r="BF12" s="342"/>
      <c r="BG12" s="342"/>
      <c r="BH12" s="346"/>
      <c r="BI12" s="346"/>
      <c r="BJ12" s="342"/>
      <c r="BK12" s="342"/>
      <c r="BL12" s="346"/>
      <c r="BM12" s="346"/>
      <c r="BN12" s="342"/>
      <c r="BO12" s="342"/>
      <c r="BP12" s="346"/>
      <c r="BQ12" s="346"/>
      <c r="BR12" s="342"/>
      <c r="BS12" s="342"/>
      <c r="BT12" s="346"/>
      <c r="BU12" s="346"/>
      <c r="BV12" s="342"/>
      <c r="BW12" s="342"/>
      <c r="BX12" s="346"/>
      <c r="BY12" s="346"/>
      <c r="BZ12" s="342"/>
      <c r="CA12" s="342"/>
      <c r="CB12" s="346"/>
      <c r="CC12" s="346"/>
      <c r="CD12" s="342"/>
      <c r="CE12" s="342"/>
      <c r="CF12" s="346"/>
      <c r="CG12" s="346"/>
      <c r="CH12" s="342"/>
      <c r="CI12" s="54"/>
      <c r="CJ12" s="54"/>
      <c r="CK12" s="51"/>
      <c r="CL12" s="53" t="str">
        <f>IFERROR(IF(GE12&lt;=1,"1 - Muy Baja",VLOOKUP(GE12,'[6]CONSERVAC INFR'!$BLR$626:$BLS$630,2,0)),"")</f>
        <v>1 - Muy Baja</v>
      </c>
      <c r="CM12" s="165">
        <f t="shared" si="6"/>
        <v>2.5919999999999995E-2</v>
      </c>
      <c r="CN12" s="53" t="str">
        <f>IFERROR(IF(GG12&lt;=1,"1 - Leve",HLOOKUP(GG12,'[6]CONSERVAC INFR'!$BLU$623:$BLY$624,2,0)),"")</f>
        <v>3 - Moderado</v>
      </c>
      <c r="CO12" s="165">
        <f t="shared" si="90"/>
        <v>0.6</v>
      </c>
      <c r="CP12" s="52" t="str">
        <f t="shared" si="7"/>
        <v>MODERADO</v>
      </c>
      <c r="CQ12" s="149">
        <f t="shared" si="91"/>
        <v>1.5551999999999996E-2</v>
      </c>
      <c r="CR12" s="63" t="s">
        <v>233</v>
      </c>
      <c r="CS12" s="95">
        <f t="shared" si="0"/>
        <v>42</v>
      </c>
      <c r="CT12" s="51"/>
      <c r="CU12" s="399" t="s">
        <v>1294</v>
      </c>
      <c r="CV12" s="64" t="s">
        <v>1296</v>
      </c>
      <c r="CW12" s="158"/>
      <c r="CX12" s="47">
        <f t="shared" si="8"/>
        <v>3</v>
      </c>
      <c r="CY12" s="49">
        <f t="shared" si="92"/>
        <v>3</v>
      </c>
      <c r="CZ12" s="47" t="str">
        <f t="shared" si="93"/>
        <v>Moderado</v>
      </c>
      <c r="DA12" s="153">
        <f t="shared" si="94"/>
        <v>0.6</v>
      </c>
      <c r="DB12" s="48">
        <f t="shared" si="95"/>
        <v>0.15</v>
      </c>
      <c r="DC12" s="48">
        <f t="shared" si="9"/>
        <v>0.25</v>
      </c>
      <c r="DD12" s="47">
        <f t="shared" si="96"/>
        <v>0.4</v>
      </c>
      <c r="DE12" s="273">
        <f t="shared" si="10"/>
        <v>1</v>
      </c>
      <c r="DF12" s="187">
        <f t="shared" si="11"/>
        <v>0.12</v>
      </c>
      <c r="DG12" s="273">
        <f t="shared" si="97"/>
        <v>3</v>
      </c>
      <c r="DH12" s="273"/>
      <c r="DI12" s="187">
        <f t="shared" si="12"/>
        <v>0.6</v>
      </c>
      <c r="DJ12" s="48">
        <f t="shared" si="13"/>
        <v>0.15</v>
      </c>
      <c r="DK12" s="48">
        <f t="shared" si="14"/>
        <v>0.25</v>
      </c>
      <c r="DL12" s="47">
        <f t="shared" si="15"/>
        <v>0.4</v>
      </c>
      <c r="DM12" s="273">
        <f t="shared" si="16"/>
        <v>1</v>
      </c>
      <c r="DN12" s="187">
        <f t="shared" si="17"/>
        <v>7.1999999999999995E-2</v>
      </c>
      <c r="DO12" s="273">
        <f t="shared" si="18"/>
        <v>3</v>
      </c>
      <c r="DP12" s="187">
        <f t="shared" si="19"/>
        <v>0.6</v>
      </c>
      <c r="DQ12" s="48">
        <f t="shared" si="20"/>
        <v>0.15</v>
      </c>
      <c r="DR12" s="48">
        <f t="shared" si="21"/>
        <v>0.25</v>
      </c>
      <c r="DS12" s="47">
        <f t="shared" si="22"/>
        <v>0.4</v>
      </c>
      <c r="DT12" s="273">
        <f t="shared" si="23"/>
        <v>1</v>
      </c>
      <c r="DU12" s="187">
        <f t="shared" si="24"/>
        <v>4.3199999999999995E-2</v>
      </c>
      <c r="DV12" s="273">
        <f t="shared" si="25"/>
        <v>3</v>
      </c>
      <c r="DW12" s="187">
        <f t="shared" si="26"/>
        <v>0.6</v>
      </c>
      <c r="DX12" s="48">
        <f t="shared" si="27"/>
        <v>0.15</v>
      </c>
      <c r="DY12" s="48">
        <f t="shared" si="28"/>
        <v>0.25</v>
      </c>
      <c r="DZ12" s="47">
        <f t="shared" si="29"/>
        <v>0.4</v>
      </c>
      <c r="EA12" s="273">
        <f t="shared" si="30"/>
        <v>1</v>
      </c>
      <c r="EB12" s="187">
        <f t="shared" si="31"/>
        <v>2.5919999999999995E-2</v>
      </c>
      <c r="EC12" s="273">
        <f t="shared" si="32"/>
        <v>3</v>
      </c>
      <c r="ED12" s="187">
        <f t="shared" si="33"/>
        <v>0.6</v>
      </c>
      <c r="EE12" s="48">
        <f t="shared" si="34"/>
        <v>0</v>
      </c>
      <c r="EF12" s="48">
        <f t="shared" si="35"/>
        <v>0</v>
      </c>
      <c r="EG12" s="47">
        <f t="shared" si="36"/>
        <v>0</v>
      </c>
      <c r="EH12" s="273">
        <f t="shared" si="37"/>
        <v>1</v>
      </c>
      <c r="EI12" s="187">
        <f t="shared" si="38"/>
        <v>2.5919999999999995E-2</v>
      </c>
      <c r="EJ12" s="273">
        <f t="shared" si="39"/>
        <v>3</v>
      </c>
      <c r="EK12" s="187">
        <f t="shared" si="40"/>
        <v>0.6</v>
      </c>
      <c r="EL12" s="48">
        <f t="shared" si="41"/>
        <v>0</v>
      </c>
      <c r="EM12" s="48">
        <f t="shared" si="42"/>
        <v>0</v>
      </c>
      <c r="EN12" s="47">
        <f t="shared" si="43"/>
        <v>0</v>
      </c>
      <c r="EO12" s="273">
        <f t="shared" si="44"/>
        <v>1</v>
      </c>
      <c r="EP12" s="187">
        <f t="shared" si="45"/>
        <v>2.5919999999999995E-2</v>
      </c>
      <c r="EQ12" s="273">
        <f t="shared" si="46"/>
        <v>3</v>
      </c>
      <c r="ER12" s="187">
        <f t="shared" si="47"/>
        <v>0.6</v>
      </c>
      <c r="ES12" s="48">
        <f t="shared" si="48"/>
        <v>0</v>
      </c>
      <c r="ET12" s="48">
        <f t="shared" si="49"/>
        <v>0</v>
      </c>
      <c r="EU12" s="47">
        <f t="shared" si="50"/>
        <v>0</v>
      </c>
      <c r="EV12" s="273">
        <f t="shared" si="51"/>
        <v>1</v>
      </c>
      <c r="EW12" s="187">
        <f t="shared" si="52"/>
        <v>2.5919999999999995E-2</v>
      </c>
      <c r="EX12" s="273">
        <f t="shared" si="53"/>
        <v>3</v>
      </c>
      <c r="EY12" s="187">
        <f t="shared" si="54"/>
        <v>0.6</v>
      </c>
      <c r="EZ12" s="48">
        <f t="shared" si="55"/>
        <v>0</v>
      </c>
      <c r="FA12" s="48">
        <f t="shared" si="56"/>
        <v>0</v>
      </c>
      <c r="FB12" s="47">
        <f t="shared" si="57"/>
        <v>0</v>
      </c>
      <c r="FC12" s="273">
        <f t="shared" si="58"/>
        <v>1</v>
      </c>
      <c r="FD12" s="187">
        <f t="shared" si="59"/>
        <v>2.5919999999999995E-2</v>
      </c>
      <c r="FE12" s="273">
        <f t="shared" si="60"/>
        <v>3</v>
      </c>
      <c r="FF12" s="187">
        <f t="shared" si="61"/>
        <v>0.6</v>
      </c>
      <c r="FG12" s="48">
        <f t="shared" si="62"/>
        <v>0</v>
      </c>
      <c r="FH12" s="48">
        <f t="shared" si="63"/>
        <v>0</v>
      </c>
      <c r="FI12" s="47">
        <f t="shared" si="64"/>
        <v>0</v>
      </c>
      <c r="FJ12" s="273">
        <f t="shared" si="65"/>
        <v>1</v>
      </c>
      <c r="FK12" s="187">
        <f t="shared" si="66"/>
        <v>2.5919999999999995E-2</v>
      </c>
      <c r="FL12" s="273">
        <f t="shared" si="67"/>
        <v>3</v>
      </c>
      <c r="FM12" s="187">
        <f t="shared" si="68"/>
        <v>0.6</v>
      </c>
      <c r="FN12" s="48">
        <f t="shared" si="69"/>
        <v>0</v>
      </c>
      <c r="FO12" s="48">
        <f t="shared" si="70"/>
        <v>0</v>
      </c>
      <c r="FP12" s="47">
        <f t="shared" si="71"/>
        <v>0</v>
      </c>
      <c r="FQ12" s="273">
        <f t="shared" si="72"/>
        <v>1</v>
      </c>
      <c r="FR12" s="187">
        <f t="shared" si="73"/>
        <v>2.5919999999999995E-2</v>
      </c>
      <c r="FS12" s="273">
        <f t="shared" si="74"/>
        <v>3</v>
      </c>
      <c r="FT12" s="187">
        <f t="shared" si="75"/>
        <v>0.6</v>
      </c>
      <c r="FU12" s="48">
        <f t="shared" si="76"/>
        <v>0</v>
      </c>
      <c r="FV12" s="48">
        <f t="shared" si="77"/>
        <v>0</v>
      </c>
      <c r="FW12" s="47">
        <f t="shared" si="78"/>
        <v>0</v>
      </c>
      <c r="FX12" s="273">
        <f t="shared" si="79"/>
        <v>1</v>
      </c>
      <c r="FY12" s="187">
        <f t="shared" si="80"/>
        <v>2.5919999999999995E-2</v>
      </c>
      <c r="FZ12" s="273">
        <f t="shared" si="81"/>
        <v>3</v>
      </c>
      <c r="GA12" s="187">
        <f t="shared" si="82"/>
        <v>0.6</v>
      </c>
      <c r="GB12" s="48">
        <f t="shared" si="83"/>
        <v>0</v>
      </c>
      <c r="GC12" s="48">
        <f t="shared" si="84"/>
        <v>0</v>
      </c>
      <c r="GD12" s="47">
        <f t="shared" si="85"/>
        <v>0</v>
      </c>
      <c r="GE12" s="273">
        <f t="shared" si="86"/>
        <v>1</v>
      </c>
      <c r="GF12" s="187">
        <f t="shared" si="87"/>
        <v>2.5919999999999995E-2</v>
      </c>
      <c r="GG12" s="273">
        <f t="shared" si="88"/>
        <v>3</v>
      </c>
      <c r="GH12" s="187">
        <f t="shared" si="89"/>
        <v>0.6</v>
      </c>
      <c r="GI12" s="187">
        <f t="shared" si="98"/>
        <v>0.6</v>
      </c>
      <c r="GJ12" s="45"/>
    </row>
    <row r="13" spans="1:193 1680:1680" ht="112.2" hidden="1" x14ac:dyDescent="0.2">
      <c r="A13" s="337">
        <v>5</v>
      </c>
      <c r="B13" s="348" t="s">
        <v>546</v>
      </c>
      <c r="C13" s="339" t="s">
        <v>556</v>
      </c>
      <c r="D13" s="340" t="s">
        <v>205</v>
      </c>
      <c r="E13" s="341" t="s">
        <v>196</v>
      </c>
      <c r="F13" s="342" t="s">
        <v>223</v>
      </c>
      <c r="G13" s="341" t="s">
        <v>552</v>
      </c>
      <c r="H13" s="341" t="s">
        <v>180</v>
      </c>
      <c r="I13" s="343" t="s">
        <v>18</v>
      </c>
      <c r="J13" s="343" t="s">
        <v>53</v>
      </c>
      <c r="K13" s="343" t="s">
        <v>53</v>
      </c>
      <c r="L13" s="343" t="s">
        <v>53</v>
      </c>
      <c r="M13" s="343" t="s">
        <v>53</v>
      </c>
      <c r="N13" s="343" t="s">
        <v>54</v>
      </c>
      <c r="O13" s="343" t="s">
        <v>53</v>
      </c>
      <c r="P13" s="343" t="s">
        <v>53</v>
      </c>
      <c r="Q13" s="343" t="s">
        <v>53</v>
      </c>
      <c r="R13" s="343" t="s">
        <v>53</v>
      </c>
      <c r="S13" s="343" t="s">
        <v>53</v>
      </c>
      <c r="T13" s="343" t="s">
        <v>53</v>
      </c>
      <c r="U13" s="343" t="s">
        <v>54</v>
      </c>
      <c r="V13" s="343" t="s">
        <v>53</v>
      </c>
      <c r="W13" s="343" t="s">
        <v>53</v>
      </c>
      <c r="X13" s="343" t="s">
        <v>53</v>
      </c>
      <c r="Y13" s="343" t="s">
        <v>53</v>
      </c>
      <c r="Z13" s="343" t="s">
        <v>53</v>
      </c>
      <c r="AA13" s="343" t="s">
        <v>53</v>
      </c>
      <c r="AB13" s="343" t="s">
        <v>53</v>
      </c>
      <c r="AC13" s="57" t="str">
        <f t="shared" si="1"/>
        <v>1 - Muy Baja</v>
      </c>
      <c r="AD13" s="149">
        <f t="shared" si="2"/>
        <v>0.2</v>
      </c>
      <c r="AE13" s="57" t="str">
        <f t="shared" si="3"/>
        <v>3 - Moderado</v>
      </c>
      <c r="AF13" s="149">
        <f t="shared" si="4"/>
        <v>0.6</v>
      </c>
      <c r="AG13" s="56" t="str">
        <f>IFERROR(INDEX('[6]CONSERVAC INFR'!$BLU$626:$BLY$630,MATCH(I13,'[6]CONSERVAC INFR'!$BLS$626:$BLS$630,0),MATCH(AE13,'[6]CONSERVAC INFR'!$BLU$624:$BLY$624,0)),"")</f>
        <v>MODERADO</v>
      </c>
      <c r="AH13" s="149">
        <f t="shared" si="5"/>
        <v>0.12</v>
      </c>
      <c r="AI13" s="400" t="s">
        <v>554</v>
      </c>
      <c r="AJ13" s="341" t="s">
        <v>543</v>
      </c>
      <c r="AK13" s="341" t="s">
        <v>549</v>
      </c>
      <c r="AL13" s="341" t="s">
        <v>548</v>
      </c>
      <c r="AM13" s="342" t="s">
        <v>35</v>
      </c>
      <c r="AN13" s="346" t="s">
        <v>46</v>
      </c>
      <c r="AO13" s="346" t="s">
        <v>50</v>
      </c>
      <c r="AP13" s="342" t="s">
        <v>52</v>
      </c>
      <c r="AQ13" s="342" t="s">
        <v>34</v>
      </c>
      <c r="AR13" s="346" t="s">
        <v>46</v>
      </c>
      <c r="AS13" s="346" t="s">
        <v>50</v>
      </c>
      <c r="AT13" s="342" t="s">
        <v>52</v>
      </c>
      <c r="AU13" s="342" t="s">
        <v>35</v>
      </c>
      <c r="AV13" s="346" t="s">
        <v>46</v>
      </c>
      <c r="AW13" s="346" t="s">
        <v>50</v>
      </c>
      <c r="AX13" s="342" t="s">
        <v>52</v>
      </c>
      <c r="AY13" s="342"/>
      <c r="AZ13" s="346"/>
      <c r="BA13" s="346"/>
      <c r="BB13" s="342"/>
      <c r="BC13" s="342"/>
      <c r="BD13" s="346"/>
      <c r="BE13" s="346"/>
      <c r="BF13" s="342"/>
      <c r="BG13" s="342"/>
      <c r="BH13" s="346"/>
      <c r="BI13" s="346"/>
      <c r="BJ13" s="342"/>
      <c r="BK13" s="342"/>
      <c r="BL13" s="346"/>
      <c r="BM13" s="346"/>
      <c r="BN13" s="342"/>
      <c r="BO13" s="342"/>
      <c r="BP13" s="346"/>
      <c r="BQ13" s="346"/>
      <c r="BR13" s="342"/>
      <c r="BS13" s="342"/>
      <c r="BT13" s="346"/>
      <c r="BU13" s="346"/>
      <c r="BV13" s="342"/>
      <c r="BW13" s="342"/>
      <c r="BX13" s="346"/>
      <c r="BY13" s="346"/>
      <c r="BZ13" s="342"/>
      <c r="CA13" s="342"/>
      <c r="CB13" s="346"/>
      <c r="CC13" s="346"/>
      <c r="CD13" s="342"/>
      <c r="CE13" s="342"/>
      <c r="CF13" s="346"/>
      <c r="CG13" s="346"/>
      <c r="CH13" s="342"/>
      <c r="CI13" s="54"/>
      <c r="CJ13" s="54"/>
      <c r="CK13" s="51"/>
      <c r="CL13" s="53" t="str">
        <f>IFERROR(IF(GE13&lt;=1,"1 - Muy Baja",VLOOKUP(GE13,'[6]CONSERVAC INFR'!$BLR$626:$BLS$630,2,0)),"")</f>
        <v>1 - Muy Baja</v>
      </c>
      <c r="CM13" s="165">
        <f t="shared" si="6"/>
        <v>2.5000000000000001E-2</v>
      </c>
      <c r="CN13" s="53" t="str">
        <f>IFERROR(IF(GG13&lt;=1,"1 - Leve",HLOOKUP(GG13,'[6]CONSERVAC INFR'!$BLU$623:$BLY$624,2,0)),"")</f>
        <v>3 - Moderado</v>
      </c>
      <c r="CO13" s="165">
        <f t="shared" si="90"/>
        <v>0.6</v>
      </c>
      <c r="CP13" s="52" t="str">
        <f t="shared" si="7"/>
        <v>MODERADO</v>
      </c>
      <c r="CQ13" s="149">
        <f t="shared" si="91"/>
        <v>1.4999999999999999E-2</v>
      </c>
      <c r="CR13" s="63" t="s">
        <v>456</v>
      </c>
      <c r="CS13" s="95">
        <f t="shared" si="0"/>
        <v>42</v>
      </c>
      <c r="CT13" s="51"/>
      <c r="CU13" s="399" t="s">
        <v>1297</v>
      </c>
      <c r="CV13" s="64" t="s">
        <v>1298</v>
      </c>
      <c r="CW13" s="158"/>
      <c r="CX13" s="47">
        <f t="shared" si="8"/>
        <v>2</v>
      </c>
      <c r="CY13" s="49">
        <f t="shared" si="92"/>
        <v>3</v>
      </c>
      <c r="CZ13" s="47" t="str">
        <f t="shared" si="93"/>
        <v>Moderado</v>
      </c>
      <c r="DA13" s="153">
        <f t="shared" si="94"/>
        <v>0.6</v>
      </c>
      <c r="DB13" s="48">
        <f t="shared" si="95"/>
        <v>0.25</v>
      </c>
      <c r="DC13" s="48">
        <f t="shared" si="9"/>
        <v>0.25</v>
      </c>
      <c r="DD13" s="47">
        <f t="shared" si="96"/>
        <v>0.5</v>
      </c>
      <c r="DE13" s="273">
        <f t="shared" si="10"/>
        <v>1</v>
      </c>
      <c r="DF13" s="187">
        <f t="shared" si="11"/>
        <v>0.1</v>
      </c>
      <c r="DG13" s="273">
        <f t="shared" si="97"/>
        <v>3</v>
      </c>
      <c r="DH13" s="273"/>
      <c r="DI13" s="187">
        <f t="shared" si="12"/>
        <v>0.6</v>
      </c>
      <c r="DJ13" s="48">
        <f t="shared" si="13"/>
        <v>0.25</v>
      </c>
      <c r="DK13" s="48">
        <f t="shared" si="14"/>
        <v>0.25</v>
      </c>
      <c r="DL13" s="47">
        <f t="shared" si="15"/>
        <v>0.5</v>
      </c>
      <c r="DM13" s="273">
        <f t="shared" si="16"/>
        <v>1</v>
      </c>
      <c r="DN13" s="187">
        <f t="shared" si="17"/>
        <v>0.05</v>
      </c>
      <c r="DO13" s="273">
        <f t="shared" si="18"/>
        <v>3</v>
      </c>
      <c r="DP13" s="187">
        <f t="shared" si="19"/>
        <v>0.6</v>
      </c>
      <c r="DQ13" s="48">
        <f t="shared" si="20"/>
        <v>0.25</v>
      </c>
      <c r="DR13" s="48">
        <f t="shared" si="21"/>
        <v>0.25</v>
      </c>
      <c r="DS13" s="47">
        <f t="shared" si="22"/>
        <v>0.5</v>
      </c>
      <c r="DT13" s="273">
        <f t="shared" si="23"/>
        <v>1</v>
      </c>
      <c r="DU13" s="187">
        <f t="shared" si="24"/>
        <v>2.5000000000000001E-2</v>
      </c>
      <c r="DV13" s="273">
        <f t="shared" si="25"/>
        <v>3</v>
      </c>
      <c r="DW13" s="187">
        <f t="shared" si="26"/>
        <v>0.6</v>
      </c>
      <c r="DX13" s="48">
        <f t="shared" si="27"/>
        <v>0</v>
      </c>
      <c r="DY13" s="48">
        <f t="shared" si="28"/>
        <v>0</v>
      </c>
      <c r="DZ13" s="47">
        <f t="shared" si="29"/>
        <v>0</v>
      </c>
      <c r="EA13" s="273">
        <f t="shared" si="30"/>
        <v>1</v>
      </c>
      <c r="EB13" s="187">
        <f t="shared" si="31"/>
        <v>2.5000000000000001E-2</v>
      </c>
      <c r="EC13" s="273">
        <f t="shared" si="32"/>
        <v>3</v>
      </c>
      <c r="ED13" s="187">
        <f t="shared" si="33"/>
        <v>0.6</v>
      </c>
      <c r="EE13" s="48">
        <f t="shared" si="34"/>
        <v>0</v>
      </c>
      <c r="EF13" s="48">
        <f t="shared" si="35"/>
        <v>0</v>
      </c>
      <c r="EG13" s="47">
        <f t="shared" si="36"/>
        <v>0</v>
      </c>
      <c r="EH13" s="273">
        <f t="shared" si="37"/>
        <v>1</v>
      </c>
      <c r="EI13" s="187">
        <f t="shared" si="38"/>
        <v>2.5000000000000001E-2</v>
      </c>
      <c r="EJ13" s="273">
        <f t="shared" si="39"/>
        <v>3</v>
      </c>
      <c r="EK13" s="187">
        <f t="shared" si="40"/>
        <v>0.6</v>
      </c>
      <c r="EL13" s="48">
        <f t="shared" si="41"/>
        <v>0</v>
      </c>
      <c r="EM13" s="48">
        <f t="shared" si="42"/>
        <v>0</v>
      </c>
      <c r="EN13" s="47">
        <f t="shared" si="43"/>
        <v>0</v>
      </c>
      <c r="EO13" s="273">
        <f t="shared" si="44"/>
        <v>1</v>
      </c>
      <c r="EP13" s="187">
        <f t="shared" si="45"/>
        <v>2.5000000000000001E-2</v>
      </c>
      <c r="EQ13" s="273">
        <f t="shared" si="46"/>
        <v>3</v>
      </c>
      <c r="ER13" s="187">
        <f t="shared" si="47"/>
        <v>0.6</v>
      </c>
      <c r="ES13" s="48">
        <f t="shared" si="48"/>
        <v>0</v>
      </c>
      <c r="ET13" s="48">
        <f t="shared" si="49"/>
        <v>0</v>
      </c>
      <c r="EU13" s="47">
        <f t="shared" si="50"/>
        <v>0</v>
      </c>
      <c r="EV13" s="273">
        <f t="shared" si="51"/>
        <v>1</v>
      </c>
      <c r="EW13" s="187">
        <f t="shared" si="52"/>
        <v>2.5000000000000001E-2</v>
      </c>
      <c r="EX13" s="273">
        <f t="shared" si="53"/>
        <v>3</v>
      </c>
      <c r="EY13" s="187">
        <f t="shared" si="54"/>
        <v>0.6</v>
      </c>
      <c r="EZ13" s="48">
        <f t="shared" si="55"/>
        <v>0</v>
      </c>
      <c r="FA13" s="48">
        <f t="shared" si="56"/>
        <v>0</v>
      </c>
      <c r="FB13" s="47">
        <f t="shared" si="57"/>
        <v>0</v>
      </c>
      <c r="FC13" s="273">
        <f t="shared" si="58"/>
        <v>1</v>
      </c>
      <c r="FD13" s="187">
        <f t="shared" si="59"/>
        <v>2.5000000000000001E-2</v>
      </c>
      <c r="FE13" s="273">
        <f t="shared" si="60"/>
        <v>3</v>
      </c>
      <c r="FF13" s="187">
        <f t="shared" si="61"/>
        <v>0.6</v>
      </c>
      <c r="FG13" s="48">
        <f t="shared" si="62"/>
        <v>0</v>
      </c>
      <c r="FH13" s="48">
        <f t="shared" si="63"/>
        <v>0</v>
      </c>
      <c r="FI13" s="47">
        <f t="shared" si="64"/>
        <v>0</v>
      </c>
      <c r="FJ13" s="273">
        <f t="shared" si="65"/>
        <v>1</v>
      </c>
      <c r="FK13" s="187">
        <f t="shared" si="66"/>
        <v>2.5000000000000001E-2</v>
      </c>
      <c r="FL13" s="273">
        <f t="shared" si="67"/>
        <v>3</v>
      </c>
      <c r="FM13" s="187">
        <f t="shared" si="68"/>
        <v>0.6</v>
      </c>
      <c r="FN13" s="48">
        <f t="shared" si="69"/>
        <v>0</v>
      </c>
      <c r="FO13" s="48">
        <f t="shared" si="70"/>
        <v>0</v>
      </c>
      <c r="FP13" s="47">
        <f t="shared" si="71"/>
        <v>0</v>
      </c>
      <c r="FQ13" s="273">
        <f t="shared" si="72"/>
        <v>1</v>
      </c>
      <c r="FR13" s="187">
        <f t="shared" si="73"/>
        <v>2.5000000000000001E-2</v>
      </c>
      <c r="FS13" s="273">
        <f t="shared" si="74"/>
        <v>3</v>
      </c>
      <c r="FT13" s="187">
        <f t="shared" si="75"/>
        <v>0.6</v>
      </c>
      <c r="FU13" s="48">
        <f t="shared" si="76"/>
        <v>0</v>
      </c>
      <c r="FV13" s="48">
        <f t="shared" si="77"/>
        <v>0</v>
      </c>
      <c r="FW13" s="47">
        <f t="shared" si="78"/>
        <v>0</v>
      </c>
      <c r="FX13" s="273">
        <f t="shared" si="79"/>
        <v>1</v>
      </c>
      <c r="FY13" s="187">
        <f t="shared" si="80"/>
        <v>2.5000000000000001E-2</v>
      </c>
      <c r="FZ13" s="273">
        <f t="shared" si="81"/>
        <v>3</v>
      </c>
      <c r="GA13" s="187">
        <f t="shared" si="82"/>
        <v>0.6</v>
      </c>
      <c r="GB13" s="48">
        <f t="shared" si="83"/>
        <v>0</v>
      </c>
      <c r="GC13" s="48">
        <f t="shared" si="84"/>
        <v>0</v>
      </c>
      <c r="GD13" s="47">
        <f t="shared" si="85"/>
        <v>0</v>
      </c>
      <c r="GE13" s="273">
        <f t="shared" si="86"/>
        <v>1</v>
      </c>
      <c r="GF13" s="187">
        <f t="shared" si="87"/>
        <v>2.5000000000000001E-2</v>
      </c>
      <c r="GG13" s="273">
        <f t="shared" si="88"/>
        <v>3</v>
      </c>
      <c r="GH13" s="187">
        <f t="shared" si="89"/>
        <v>0.6</v>
      </c>
      <c r="GI13" s="187">
        <f t="shared" si="98"/>
        <v>0.6</v>
      </c>
      <c r="GJ13" s="45"/>
    </row>
    <row r="14" spans="1:193 1680:1680" ht="112.2" hidden="1" x14ac:dyDescent="0.2">
      <c r="A14" s="337">
        <v>6</v>
      </c>
      <c r="B14" s="349" t="s">
        <v>546</v>
      </c>
      <c r="C14" s="350" t="s">
        <v>555</v>
      </c>
      <c r="D14" s="340" t="s">
        <v>206</v>
      </c>
      <c r="E14" s="341" t="s">
        <v>204</v>
      </c>
      <c r="F14" s="342" t="s">
        <v>223</v>
      </c>
      <c r="G14" s="341" t="s">
        <v>552</v>
      </c>
      <c r="H14" s="341" t="s">
        <v>180</v>
      </c>
      <c r="I14" s="343" t="s">
        <v>18</v>
      </c>
      <c r="J14" s="343" t="s">
        <v>53</v>
      </c>
      <c r="K14" s="343" t="s">
        <v>53</v>
      </c>
      <c r="L14" s="343" t="s">
        <v>53</v>
      </c>
      <c r="M14" s="343" t="s">
        <v>53</v>
      </c>
      <c r="N14" s="343" t="s">
        <v>54</v>
      </c>
      <c r="O14" s="343" t="s">
        <v>53</v>
      </c>
      <c r="P14" s="343" t="s">
        <v>53</v>
      </c>
      <c r="Q14" s="343" t="s">
        <v>53</v>
      </c>
      <c r="R14" s="343" t="s">
        <v>53</v>
      </c>
      <c r="S14" s="343" t="s">
        <v>53</v>
      </c>
      <c r="T14" s="343" t="s">
        <v>53</v>
      </c>
      <c r="U14" s="343" t="s">
        <v>54</v>
      </c>
      <c r="V14" s="343" t="s">
        <v>53</v>
      </c>
      <c r="W14" s="343" t="s">
        <v>53</v>
      </c>
      <c r="X14" s="343" t="s">
        <v>53</v>
      </c>
      <c r="Y14" s="343" t="s">
        <v>53</v>
      </c>
      <c r="Z14" s="343" t="s">
        <v>53</v>
      </c>
      <c r="AA14" s="343" t="s">
        <v>53</v>
      </c>
      <c r="AB14" s="343" t="s">
        <v>53</v>
      </c>
      <c r="AC14" s="57" t="str">
        <f t="shared" si="1"/>
        <v>1 - Muy Baja</v>
      </c>
      <c r="AD14" s="149">
        <f t="shared" si="2"/>
        <v>0.2</v>
      </c>
      <c r="AE14" s="57" t="str">
        <f t="shared" si="3"/>
        <v>3 - Moderado</v>
      </c>
      <c r="AF14" s="149">
        <f t="shared" si="4"/>
        <v>0.6</v>
      </c>
      <c r="AG14" s="56" t="str">
        <f>IFERROR(INDEX('[6]CONSERVAC INFR'!$BLU$626:$BLY$630,MATCH(I14,'[6]CONSERVAC INFR'!$BLS$626:$BLS$630,0),MATCH(AE14,'[6]CONSERVAC INFR'!$BLU$624:$BLY$624,0)),"")</f>
        <v>MODERADO</v>
      </c>
      <c r="AH14" s="149">
        <f t="shared" si="5"/>
        <v>0.12</v>
      </c>
      <c r="AI14" s="400" t="s">
        <v>554</v>
      </c>
      <c r="AJ14" s="341" t="s">
        <v>543</v>
      </c>
      <c r="AK14" s="341" t="s">
        <v>549</v>
      </c>
      <c r="AL14" s="341" t="s">
        <v>548</v>
      </c>
      <c r="AM14" s="342" t="s">
        <v>35</v>
      </c>
      <c r="AN14" s="346" t="s">
        <v>46</v>
      </c>
      <c r="AO14" s="346" t="s">
        <v>50</v>
      </c>
      <c r="AP14" s="342" t="s">
        <v>52</v>
      </c>
      <c r="AQ14" s="342" t="s">
        <v>34</v>
      </c>
      <c r="AR14" s="346" t="s">
        <v>46</v>
      </c>
      <c r="AS14" s="346" t="s">
        <v>50</v>
      </c>
      <c r="AT14" s="342" t="s">
        <v>52</v>
      </c>
      <c r="AU14" s="342" t="s">
        <v>35</v>
      </c>
      <c r="AV14" s="346" t="s">
        <v>46</v>
      </c>
      <c r="AW14" s="346" t="s">
        <v>50</v>
      </c>
      <c r="AX14" s="342" t="s">
        <v>52</v>
      </c>
      <c r="AY14" s="342"/>
      <c r="AZ14" s="346"/>
      <c r="BA14" s="346"/>
      <c r="BB14" s="342"/>
      <c r="BC14" s="342"/>
      <c r="BD14" s="346"/>
      <c r="BE14" s="346"/>
      <c r="BF14" s="342"/>
      <c r="BG14" s="342"/>
      <c r="BH14" s="346"/>
      <c r="BI14" s="346"/>
      <c r="BJ14" s="342"/>
      <c r="BK14" s="342"/>
      <c r="BL14" s="346"/>
      <c r="BM14" s="346"/>
      <c r="BN14" s="342"/>
      <c r="BO14" s="342"/>
      <c r="BP14" s="346"/>
      <c r="BQ14" s="346"/>
      <c r="BR14" s="342"/>
      <c r="BS14" s="342"/>
      <c r="BT14" s="346"/>
      <c r="BU14" s="346"/>
      <c r="BV14" s="342"/>
      <c r="BW14" s="342"/>
      <c r="BX14" s="346"/>
      <c r="BY14" s="346"/>
      <c r="BZ14" s="342"/>
      <c r="CA14" s="342"/>
      <c r="CB14" s="346"/>
      <c r="CC14" s="346"/>
      <c r="CD14" s="342"/>
      <c r="CE14" s="342"/>
      <c r="CF14" s="346"/>
      <c r="CG14" s="346"/>
      <c r="CH14" s="342"/>
      <c r="CI14" s="54"/>
      <c r="CJ14" s="54"/>
      <c r="CK14" s="51"/>
      <c r="CL14" s="53" t="str">
        <f>IFERROR(IF(GE14&lt;=1,"1 - Muy Baja",VLOOKUP(GE14,'[6]CONSERVAC INFR'!$BLR$626:$BLS$630,2,0)),"")</f>
        <v>1 - Muy Baja</v>
      </c>
      <c r="CM14" s="165">
        <f t="shared" si="6"/>
        <v>2.5000000000000001E-2</v>
      </c>
      <c r="CN14" s="53" t="str">
        <f>IFERROR(IF(GG14&lt;=1,"1 - Leve",HLOOKUP(GG14,'[6]CONSERVAC INFR'!$BLU$623:$BLY$624,2,0)),"")</f>
        <v>3 - Moderado</v>
      </c>
      <c r="CO14" s="165">
        <f t="shared" si="90"/>
        <v>0.6</v>
      </c>
      <c r="CP14" s="52" t="str">
        <f t="shared" si="7"/>
        <v>MODERADO</v>
      </c>
      <c r="CQ14" s="149">
        <f t="shared" si="91"/>
        <v>1.4999999999999999E-2</v>
      </c>
      <c r="CR14" s="63" t="s">
        <v>233</v>
      </c>
      <c r="CS14" s="95">
        <f t="shared" si="0"/>
        <v>42</v>
      </c>
      <c r="CT14" s="51"/>
      <c r="CU14" s="399" t="s">
        <v>1297</v>
      </c>
      <c r="CV14" s="64" t="s">
        <v>1299</v>
      </c>
      <c r="CW14" s="158"/>
      <c r="CX14" s="47">
        <f t="shared" si="8"/>
        <v>2</v>
      </c>
      <c r="CY14" s="49">
        <f t="shared" si="92"/>
        <v>3</v>
      </c>
      <c r="CZ14" s="47" t="str">
        <f t="shared" si="93"/>
        <v>Moderado</v>
      </c>
      <c r="DA14" s="153">
        <f t="shared" si="94"/>
        <v>0.6</v>
      </c>
      <c r="DB14" s="48">
        <f t="shared" si="95"/>
        <v>0.25</v>
      </c>
      <c r="DC14" s="48">
        <f t="shared" si="9"/>
        <v>0.25</v>
      </c>
      <c r="DD14" s="47">
        <f t="shared" si="96"/>
        <v>0.5</v>
      </c>
      <c r="DE14" s="273">
        <f t="shared" si="10"/>
        <v>1</v>
      </c>
      <c r="DF14" s="187">
        <f t="shared" si="11"/>
        <v>0.1</v>
      </c>
      <c r="DG14" s="273">
        <f t="shared" si="97"/>
        <v>3</v>
      </c>
      <c r="DH14" s="273"/>
      <c r="DI14" s="187">
        <f t="shared" si="12"/>
        <v>0.6</v>
      </c>
      <c r="DJ14" s="48">
        <f t="shared" si="13"/>
        <v>0.25</v>
      </c>
      <c r="DK14" s="48">
        <f t="shared" si="14"/>
        <v>0.25</v>
      </c>
      <c r="DL14" s="47">
        <f t="shared" si="15"/>
        <v>0.5</v>
      </c>
      <c r="DM14" s="273">
        <f t="shared" si="16"/>
        <v>1</v>
      </c>
      <c r="DN14" s="187">
        <f t="shared" si="17"/>
        <v>0.05</v>
      </c>
      <c r="DO14" s="273">
        <f t="shared" si="18"/>
        <v>3</v>
      </c>
      <c r="DP14" s="187">
        <f t="shared" si="19"/>
        <v>0.6</v>
      </c>
      <c r="DQ14" s="48">
        <f t="shared" si="20"/>
        <v>0.25</v>
      </c>
      <c r="DR14" s="48">
        <f t="shared" si="21"/>
        <v>0.25</v>
      </c>
      <c r="DS14" s="47">
        <f t="shared" si="22"/>
        <v>0.5</v>
      </c>
      <c r="DT14" s="273">
        <f t="shared" si="23"/>
        <v>1</v>
      </c>
      <c r="DU14" s="187">
        <f t="shared" si="24"/>
        <v>2.5000000000000001E-2</v>
      </c>
      <c r="DV14" s="273">
        <f t="shared" si="25"/>
        <v>3</v>
      </c>
      <c r="DW14" s="187">
        <f t="shared" si="26"/>
        <v>0.6</v>
      </c>
      <c r="DX14" s="48">
        <f t="shared" si="27"/>
        <v>0</v>
      </c>
      <c r="DY14" s="48">
        <f t="shared" si="28"/>
        <v>0</v>
      </c>
      <c r="DZ14" s="47">
        <f t="shared" si="29"/>
        <v>0</v>
      </c>
      <c r="EA14" s="273">
        <f t="shared" si="30"/>
        <v>1</v>
      </c>
      <c r="EB14" s="187">
        <f t="shared" si="31"/>
        <v>2.5000000000000001E-2</v>
      </c>
      <c r="EC14" s="273">
        <f t="shared" si="32"/>
        <v>3</v>
      </c>
      <c r="ED14" s="187">
        <f t="shared" si="33"/>
        <v>0.6</v>
      </c>
      <c r="EE14" s="48">
        <f t="shared" si="34"/>
        <v>0</v>
      </c>
      <c r="EF14" s="48">
        <f t="shared" si="35"/>
        <v>0</v>
      </c>
      <c r="EG14" s="47">
        <f t="shared" si="36"/>
        <v>0</v>
      </c>
      <c r="EH14" s="273">
        <f t="shared" si="37"/>
        <v>1</v>
      </c>
      <c r="EI14" s="187">
        <f t="shared" si="38"/>
        <v>2.5000000000000001E-2</v>
      </c>
      <c r="EJ14" s="273">
        <f t="shared" si="39"/>
        <v>3</v>
      </c>
      <c r="EK14" s="187">
        <f t="shared" si="40"/>
        <v>0.6</v>
      </c>
      <c r="EL14" s="48">
        <f t="shared" si="41"/>
        <v>0</v>
      </c>
      <c r="EM14" s="48">
        <f t="shared" si="42"/>
        <v>0</v>
      </c>
      <c r="EN14" s="47">
        <f t="shared" si="43"/>
        <v>0</v>
      </c>
      <c r="EO14" s="273">
        <f t="shared" si="44"/>
        <v>1</v>
      </c>
      <c r="EP14" s="187">
        <f t="shared" si="45"/>
        <v>2.5000000000000001E-2</v>
      </c>
      <c r="EQ14" s="273">
        <f t="shared" si="46"/>
        <v>3</v>
      </c>
      <c r="ER14" s="187">
        <f t="shared" si="47"/>
        <v>0.6</v>
      </c>
      <c r="ES14" s="48">
        <f t="shared" si="48"/>
        <v>0</v>
      </c>
      <c r="ET14" s="48">
        <f t="shared" si="49"/>
        <v>0</v>
      </c>
      <c r="EU14" s="47">
        <f t="shared" si="50"/>
        <v>0</v>
      </c>
      <c r="EV14" s="273">
        <f t="shared" si="51"/>
        <v>1</v>
      </c>
      <c r="EW14" s="187">
        <f t="shared" si="52"/>
        <v>2.5000000000000001E-2</v>
      </c>
      <c r="EX14" s="273">
        <f t="shared" si="53"/>
        <v>3</v>
      </c>
      <c r="EY14" s="187">
        <f t="shared" si="54"/>
        <v>0.6</v>
      </c>
      <c r="EZ14" s="48">
        <f t="shared" si="55"/>
        <v>0</v>
      </c>
      <c r="FA14" s="48">
        <f t="shared" si="56"/>
        <v>0</v>
      </c>
      <c r="FB14" s="47">
        <f t="shared" si="57"/>
        <v>0</v>
      </c>
      <c r="FC14" s="273">
        <f t="shared" si="58"/>
        <v>1</v>
      </c>
      <c r="FD14" s="187">
        <f t="shared" si="59"/>
        <v>2.5000000000000001E-2</v>
      </c>
      <c r="FE14" s="273">
        <f t="shared" si="60"/>
        <v>3</v>
      </c>
      <c r="FF14" s="187">
        <f t="shared" si="61"/>
        <v>0.6</v>
      </c>
      <c r="FG14" s="48">
        <f t="shared" si="62"/>
        <v>0</v>
      </c>
      <c r="FH14" s="48">
        <f t="shared" si="63"/>
        <v>0</v>
      </c>
      <c r="FI14" s="47">
        <f t="shared" si="64"/>
        <v>0</v>
      </c>
      <c r="FJ14" s="273">
        <f t="shared" si="65"/>
        <v>1</v>
      </c>
      <c r="FK14" s="187">
        <f t="shared" si="66"/>
        <v>2.5000000000000001E-2</v>
      </c>
      <c r="FL14" s="273">
        <f t="shared" si="67"/>
        <v>3</v>
      </c>
      <c r="FM14" s="187">
        <f t="shared" si="68"/>
        <v>0.6</v>
      </c>
      <c r="FN14" s="48">
        <f t="shared" si="69"/>
        <v>0</v>
      </c>
      <c r="FO14" s="48">
        <f t="shared" si="70"/>
        <v>0</v>
      </c>
      <c r="FP14" s="47">
        <f t="shared" si="71"/>
        <v>0</v>
      </c>
      <c r="FQ14" s="273">
        <f t="shared" si="72"/>
        <v>1</v>
      </c>
      <c r="FR14" s="187">
        <f t="shared" si="73"/>
        <v>2.5000000000000001E-2</v>
      </c>
      <c r="FS14" s="273">
        <f t="shared" si="74"/>
        <v>3</v>
      </c>
      <c r="FT14" s="187">
        <f t="shared" si="75"/>
        <v>0.6</v>
      </c>
      <c r="FU14" s="48">
        <f t="shared" si="76"/>
        <v>0</v>
      </c>
      <c r="FV14" s="48">
        <f t="shared" si="77"/>
        <v>0</v>
      </c>
      <c r="FW14" s="47">
        <f t="shared" si="78"/>
        <v>0</v>
      </c>
      <c r="FX14" s="273">
        <f t="shared" si="79"/>
        <v>1</v>
      </c>
      <c r="FY14" s="187">
        <f t="shared" si="80"/>
        <v>2.5000000000000001E-2</v>
      </c>
      <c r="FZ14" s="273">
        <f t="shared" si="81"/>
        <v>3</v>
      </c>
      <c r="GA14" s="187">
        <f t="shared" si="82"/>
        <v>0.6</v>
      </c>
      <c r="GB14" s="48">
        <f t="shared" si="83"/>
        <v>0</v>
      </c>
      <c r="GC14" s="48">
        <f t="shared" si="84"/>
        <v>0</v>
      </c>
      <c r="GD14" s="47">
        <f t="shared" si="85"/>
        <v>0</v>
      </c>
      <c r="GE14" s="273">
        <f t="shared" si="86"/>
        <v>1</v>
      </c>
      <c r="GF14" s="187">
        <f t="shared" si="87"/>
        <v>2.5000000000000001E-2</v>
      </c>
      <c r="GG14" s="273">
        <f t="shared" si="88"/>
        <v>3</v>
      </c>
      <c r="GH14" s="187">
        <f t="shared" si="89"/>
        <v>0.6</v>
      </c>
      <c r="GI14" s="187">
        <f t="shared" si="98"/>
        <v>0.6</v>
      </c>
      <c r="GJ14" s="45"/>
    </row>
    <row r="15" spans="1:193 1680:1680" ht="112.2" hidden="1" x14ac:dyDescent="0.2">
      <c r="A15" s="337">
        <v>7</v>
      </c>
      <c r="B15" s="348" t="s">
        <v>546</v>
      </c>
      <c r="C15" s="350" t="s">
        <v>553</v>
      </c>
      <c r="D15" s="340" t="s">
        <v>205</v>
      </c>
      <c r="E15" s="341" t="s">
        <v>196</v>
      </c>
      <c r="F15" s="342" t="s">
        <v>223</v>
      </c>
      <c r="G15" s="341" t="s">
        <v>552</v>
      </c>
      <c r="H15" s="341" t="s">
        <v>180</v>
      </c>
      <c r="I15" s="343" t="s">
        <v>18</v>
      </c>
      <c r="J15" s="343" t="s">
        <v>53</v>
      </c>
      <c r="K15" s="343" t="s">
        <v>54</v>
      </c>
      <c r="L15" s="343" t="s">
        <v>53</v>
      </c>
      <c r="M15" s="343" t="s">
        <v>53</v>
      </c>
      <c r="N15" s="343" t="s">
        <v>54</v>
      </c>
      <c r="O15" s="343" t="s">
        <v>53</v>
      </c>
      <c r="P15" s="343" t="s">
        <v>53</v>
      </c>
      <c r="Q15" s="343" t="s">
        <v>54</v>
      </c>
      <c r="R15" s="343" t="s">
        <v>53</v>
      </c>
      <c r="S15" s="343" t="s">
        <v>54</v>
      </c>
      <c r="T15" s="343" t="s">
        <v>53</v>
      </c>
      <c r="U15" s="343" t="s">
        <v>54</v>
      </c>
      <c r="V15" s="343" t="s">
        <v>53</v>
      </c>
      <c r="W15" s="343" t="s">
        <v>53</v>
      </c>
      <c r="X15" s="343" t="s">
        <v>53</v>
      </c>
      <c r="Y15" s="343" t="s">
        <v>53</v>
      </c>
      <c r="Z15" s="343" t="s">
        <v>53</v>
      </c>
      <c r="AA15" s="343" t="s">
        <v>53</v>
      </c>
      <c r="AB15" s="343" t="s">
        <v>53</v>
      </c>
      <c r="AC15" s="57" t="str">
        <f t="shared" si="1"/>
        <v>1 - Muy Baja</v>
      </c>
      <c r="AD15" s="149">
        <f t="shared" si="2"/>
        <v>0.2</v>
      </c>
      <c r="AE15" s="57" t="str">
        <f t="shared" si="3"/>
        <v>3 - Moderado</v>
      </c>
      <c r="AF15" s="149">
        <f t="shared" si="4"/>
        <v>0.6</v>
      </c>
      <c r="AG15" s="56" t="str">
        <f>IFERROR(INDEX('[6]CONSERVAC INFR'!$BLU$626:$BLY$630,MATCH(I15,'[6]CONSERVAC INFR'!$BLS$626:$BLS$630,0),MATCH(AE15,'[6]CONSERVAC INFR'!$BLU$624:$BLY$624,0)),"")</f>
        <v>MODERADO</v>
      </c>
      <c r="AH15" s="149">
        <f t="shared" si="5"/>
        <v>0.12</v>
      </c>
      <c r="AI15" s="400" t="s">
        <v>550</v>
      </c>
      <c r="AJ15" s="341" t="s">
        <v>543</v>
      </c>
      <c r="AK15" s="341" t="s">
        <v>549</v>
      </c>
      <c r="AL15" s="341" t="s">
        <v>548</v>
      </c>
      <c r="AM15" s="342" t="s">
        <v>34</v>
      </c>
      <c r="AN15" s="346" t="s">
        <v>45</v>
      </c>
      <c r="AO15" s="346" t="s">
        <v>50</v>
      </c>
      <c r="AP15" s="342" t="s">
        <v>52</v>
      </c>
      <c r="AQ15" s="342" t="s">
        <v>35</v>
      </c>
      <c r="AR15" s="346" t="s">
        <v>46</v>
      </c>
      <c r="AS15" s="346" t="s">
        <v>50</v>
      </c>
      <c r="AT15" s="342" t="s">
        <v>52</v>
      </c>
      <c r="AU15" s="342" t="s">
        <v>35</v>
      </c>
      <c r="AV15" s="346" t="s">
        <v>46</v>
      </c>
      <c r="AW15" s="346" t="s">
        <v>50</v>
      </c>
      <c r="AX15" s="342" t="s">
        <v>52</v>
      </c>
      <c r="AY15" s="342"/>
      <c r="AZ15" s="346"/>
      <c r="BA15" s="346"/>
      <c r="BB15" s="342"/>
      <c r="BC15" s="342"/>
      <c r="BD15" s="346"/>
      <c r="BE15" s="346"/>
      <c r="BF15" s="342"/>
      <c r="BG15" s="342"/>
      <c r="BH15" s="346"/>
      <c r="BI15" s="346"/>
      <c r="BJ15" s="342"/>
      <c r="BK15" s="342"/>
      <c r="BL15" s="346"/>
      <c r="BM15" s="346"/>
      <c r="BN15" s="342"/>
      <c r="BO15" s="342"/>
      <c r="BP15" s="346"/>
      <c r="BQ15" s="346"/>
      <c r="BR15" s="342"/>
      <c r="BS15" s="342"/>
      <c r="BT15" s="346"/>
      <c r="BU15" s="346"/>
      <c r="BV15" s="342"/>
      <c r="BW15" s="342"/>
      <c r="BX15" s="346"/>
      <c r="BY15" s="346"/>
      <c r="BZ15" s="342"/>
      <c r="CA15" s="342"/>
      <c r="CB15" s="346"/>
      <c r="CC15" s="346"/>
      <c r="CD15" s="342"/>
      <c r="CE15" s="342"/>
      <c r="CF15" s="346"/>
      <c r="CG15" s="346"/>
      <c r="CH15" s="342"/>
      <c r="CI15" s="54"/>
      <c r="CJ15" s="54"/>
      <c r="CK15" s="51"/>
      <c r="CL15" s="53" t="str">
        <f>IFERROR(IF(GE15&lt;=1,"1 - Muy Baja",VLOOKUP(GE15,'[6]CONSERVAC INFR'!$BLR$626:$BLS$630,2,0)),"")</f>
        <v>1 - Muy Baja</v>
      </c>
      <c r="CM15" s="165">
        <f t="shared" si="6"/>
        <v>0.03</v>
      </c>
      <c r="CN15" s="53" t="str">
        <f>IFERROR(IF(GG15&lt;=1,"1 - Leve",HLOOKUP(GG15,'[6]CONSERVAC INFR'!$BLU$623:$BLY$624,2,0)),"")</f>
        <v>3 - Moderado</v>
      </c>
      <c r="CO15" s="165">
        <f t="shared" si="90"/>
        <v>0.6</v>
      </c>
      <c r="CP15" s="52" t="str">
        <f t="shared" si="7"/>
        <v>MODERADO</v>
      </c>
      <c r="CQ15" s="149">
        <f t="shared" si="91"/>
        <v>1.7999999999999999E-2</v>
      </c>
      <c r="CR15" s="63" t="s">
        <v>456</v>
      </c>
      <c r="CS15" s="95">
        <f t="shared" si="0"/>
        <v>42</v>
      </c>
      <c r="CT15" s="51"/>
      <c r="CU15" s="399" t="s">
        <v>1297</v>
      </c>
      <c r="CV15" s="64" t="s">
        <v>1300</v>
      </c>
      <c r="CW15" s="158"/>
      <c r="CX15" s="47">
        <f t="shared" si="8"/>
        <v>5</v>
      </c>
      <c r="CY15" s="49">
        <f t="shared" si="92"/>
        <v>3</v>
      </c>
      <c r="CZ15" s="47" t="str">
        <f t="shared" si="93"/>
        <v>Moderado</v>
      </c>
      <c r="DA15" s="153">
        <f t="shared" si="94"/>
        <v>0.6</v>
      </c>
      <c r="DB15" s="48">
        <f t="shared" si="95"/>
        <v>0.15</v>
      </c>
      <c r="DC15" s="48">
        <f t="shared" si="9"/>
        <v>0.25</v>
      </c>
      <c r="DD15" s="47">
        <f t="shared" si="96"/>
        <v>0.4</v>
      </c>
      <c r="DE15" s="273">
        <f t="shared" si="10"/>
        <v>1</v>
      </c>
      <c r="DF15" s="187">
        <f t="shared" si="11"/>
        <v>0.12</v>
      </c>
      <c r="DG15" s="273">
        <f t="shared" si="97"/>
        <v>3</v>
      </c>
      <c r="DH15" s="273"/>
      <c r="DI15" s="187">
        <f t="shared" si="12"/>
        <v>0.6</v>
      </c>
      <c r="DJ15" s="48">
        <f t="shared" si="13"/>
        <v>0.25</v>
      </c>
      <c r="DK15" s="48">
        <f t="shared" si="14"/>
        <v>0.25</v>
      </c>
      <c r="DL15" s="47">
        <f t="shared" si="15"/>
        <v>0.5</v>
      </c>
      <c r="DM15" s="273">
        <f t="shared" si="16"/>
        <v>1</v>
      </c>
      <c r="DN15" s="187">
        <f t="shared" si="17"/>
        <v>0.06</v>
      </c>
      <c r="DO15" s="273">
        <f t="shared" si="18"/>
        <v>3</v>
      </c>
      <c r="DP15" s="187">
        <f t="shared" si="19"/>
        <v>0.6</v>
      </c>
      <c r="DQ15" s="48">
        <f t="shared" si="20"/>
        <v>0.25</v>
      </c>
      <c r="DR15" s="48">
        <f t="shared" si="21"/>
        <v>0.25</v>
      </c>
      <c r="DS15" s="47">
        <f t="shared" si="22"/>
        <v>0.5</v>
      </c>
      <c r="DT15" s="273">
        <f t="shared" si="23"/>
        <v>1</v>
      </c>
      <c r="DU15" s="187">
        <f t="shared" si="24"/>
        <v>0.03</v>
      </c>
      <c r="DV15" s="273">
        <f t="shared" si="25"/>
        <v>3</v>
      </c>
      <c r="DW15" s="187">
        <f t="shared" si="26"/>
        <v>0.6</v>
      </c>
      <c r="DX15" s="48">
        <f t="shared" si="27"/>
        <v>0</v>
      </c>
      <c r="DY15" s="48">
        <f t="shared" si="28"/>
        <v>0</v>
      </c>
      <c r="DZ15" s="47">
        <f t="shared" si="29"/>
        <v>0</v>
      </c>
      <c r="EA15" s="273">
        <f t="shared" si="30"/>
        <v>1</v>
      </c>
      <c r="EB15" s="187">
        <f t="shared" si="31"/>
        <v>0.03</v>
      </c>
      <c r="EC15" s="273">
        <f t="shared" si="32"/>
        <v>3</v>
      </c>
      <c r="ED15" s="187">
        <f t="shared" si="33"/>
        <v>0.6</v>
      </c>
      <c r="EE15" s="48">
        <f t="shared" si="34"/>
        <v>0</v>
      </c>
      <c r="EF15" s="48">
        <f t="shared" si="35"/>
        <v>0</v>
      </c>
      <c r="EG15" s="47">
        <f t="shared" si="36"/>
        <v>0</v>
      </c>
      <c r="EH15" s="273">
        <f t="shared" si="37"/>
        <v>1</v>
      </c>
      <c r="EI15" s="187">
        <f t="shared" si="38"/>
        <v>0.03</v>
      </c>
      <c r="EJ15" s="273">
        <f t="shared" si="39"/>
        <v>3</v>
      </c>
      <c r="EK15" s="187">
        <f t="shared" si="40"/>
        <v>0.6</v>
      </c>
      <c r="EL15" s="48">
        <f t="shared" si="41"/>
        <v>0</v>
      </c>
      <c r="EM15" s="48">
        <f t="shared" si="42"/>
        <v>0</v>
      </c>
      <c r="EN15" s="47">
        <f t="shared" si="43"/>
        <v>0</v>
      </c>
      <c r="EO15" s="273">
        <f t="shared" si="44"/>
        <v>1</v>
      </c>
      <c r="EP15" s="187">
        <f t="shared" si="45"/>
        <v>0.03</v>
      </c>
      <c r="EQ15" s="273">
        <f t="shared" si="46"/>
        <v>3</v>
      </c>
      <c r="ER15" s="187">
        <f t="shared" si="47"/>
        <v>0.6</v>
      </c>
      <c r="ES15" s="48">
        <f t="shared" si="48"/>
        <v>0</v>
      </c>
      <c r="ET15" s="48">
        <f t="shared" si="49"/>
        <v>0</v>
      </c>
      <c r="EU15" s="47">
        <f t="shared" si="50"/>
        <v>0</v>
      </c>
      <c r="EV15" s="273">
        <f t="shared" si="51"/>
        <v>1</v>
      </c>
      <c r="EW15" s="187">
        <f t="shared" si="52"/>
        <v>0.03</v>
      </c>
      <c r="EX15" s="273">
        <f t="shared" si="53"/>
        <v>3</v>
      </c>
      <c r="EY15" s="187">
        <f t="shared" si="54"/>
        <v>0.6</v>
      </c>
      <c r="EZ15" s="48">
        <f t="shared" si="55"/>
        <v>0</v>
      </c>
      <c r="FA15" s="48">
        <f t="shared" si="56"/>
        <v>0</v>
      </c>
      <c r="FB15" s="47">
        <f t="shared" si="57"/>
        <v>0</v>
      </c>
      <c r="FC15" s="273">
        <f t="shared" si="58"/>
        <v>1</v>
      </c>
      <c r="FD15" s="187">
        <f t="shared" si="59"/>
        <v>0.03</v>
      </c>
      <c r="FE15" s="273">
        <f t="shared" si="60"/>
        <v>3</v>
      </c>
      <c r="FF15" s="187">
        <f t="shared" si="61"/>
        <v>0.6</v>
      </c>
      <c r="FG15" s="48">
        <f t="shared" si="62"/>
        <v>0</v>
      </c>
      <c r="FH15" s="48">
        <f t="shared" si="63"/>
        <v>0</v>
      </c>
      <c r="FI15" s="47">
        <f t="shared" si="64"/>
        <v>0</v>
      </c>
      <c r="FJ15" s="273">
        <f t="shared" si="65"/>
        <v>1</v>
      </c>
      <c r="FK15" s="187">
        <f t="shared" si="66"/>
        <v>0.03</v>
      </c>
      <c r="FL15" s="273">
        <f t="shared" si="67"/>
        <v>3</v>
      </c>
      <c r="FM15" s="187">
        <f t="shared" si="68"/>
        <v>0.6</v>
      </c>
      <c r="FN15" s="48">
        <f t="shared" si="69"/>
        <v>0</v>
      </c>
      <c r="FO15" s="48">
        <f t="shared" si="70"/>
        <v>0</v>
      </c>
      <c r="FP15" s="47">
        <f t="shared" si="71"/>
        <v>0</v>
      </c>
      <c r="FQ15" s="273">
        <f t="shared" si="72"/>
        <v>1</v>
      </c>
      <c r="FR15" s="187">
        <f t="shared" si="73"/>
        <v>0.03</v>
      </c>
      <c r="FS15" s="273">
        <f t="shared" si="74"/>
        <v>3</v>
      </c>
      <c r="FT15" s="187">
        <f t="shared" si="75"/>
        <v>0.6</v>
      </c>
      <c r="FU15" s="48">
        <f t="shared" si="76"/>
        <v>0</v>
      </c>
      <c r="FV15" s="48">
        <f t="shared" si="77"/>
        <v>0</v>
      </c>
      <c r="FW15" s="47">
        <f t="shared" si="78"/>
        <v>0</v>
      </c>
      <c r="FX15" s="273">
        <f t="shared" si="79"/>
        <v>1</v>
      </c>
      <c r="FY15" s="187">
        <f t="shared" si="80"/>
        <v>0.03</v>
      </c>
      <c r="FZ15" s="273">
        <f t="shared" si="81"/>
        <v>3</v>
      </c>
      <c r="GA15" s="187">
        <f t="shared" si="82"/>
        <v>0.6</v>
      </c>
      <c r="GB15" s="48">
        <f t="shared" si="83"/>
        <v>0</v>
      </c>
      <c r="GC15" s="48">
        <f t="shared" si="84"/>
        <v>0</v>
      </c>
      <c r="GD15" s="47">
        <f t="shared" si="85"/>
        <v>0</v>
      </c>
      <c r="GE15" s="273">
        <f t="shared" si="86"/>
        <v>1</v>
      </c>
      <c r="GF15" s="187">
        <f t="shared" si="87"/>
        <v>0.03</v>
      </c>
      <c r="GG15" s="273">
        <f t="shared" si="88"/>
        <v>3</v>
      </c>
      <c r="GH15" s="187">
        <f t="shared" si="89"/>
        <v>0.6</v>
      </c>
      <c r="GI15" s="187">
        <f t="shared" si="98"/>
        <v>0.6</v>
      </c>
      <c r="GJ15" s="45"/>
    </row>
    <row r="16" spans="1:193 1680:1680" ht="112.2" hidden="1" x14ac:dyDescent="0.2">
      <c r="A16" s="337">
        <v>8</v>
      </c>
      <c r="B16" s="348" t="s">
        <v>546</v>
      </c>
      <c r="C16" s="350" t="s">
        <v>551</v>
      </c>
      <c r="D16" s="340" t="s">
        <v>206</v>
      </c>
      <c r="E16" s="341" t="s">
        <v>204</v>
      </c>
      <c r="F16" s="342" t="s">
        <v>223</v>
      </c>
      <c r="G16" s="341" t="s">
        <v>218</v>
      </c>
      <c r="H16" s="341" t="s">
        <v>180</v>
      </c>
      <c r="I16" s="343" t="s">
        <v>18</v>
      </c>
      <c r="J16" s="343" t="s">
        <v>53</v>
      </c>
      <c r="K16" s="343" t="s">
        <v>54</v>
      </c>
      <c r="L16" s="343" t="s">
        <v>53</v>
      </c>
      <c r="M16" s="343" t="s">
        <v>53</v>
      </c>
      <c r="N16" s="343" t="s">
        <v>54</v>
      </c>
      <c r="O16" s="343" t="s">
        <v>53</v>
      </c>
      <c r="P16" s="343" t="s">
        <v>53</v>
      </c>
      <c r="Q16" s="343" t="s">
        <v>54</v>
      </c>
      <c r="R16" s="343" t="s">
        <v>53</v>
      </c>
      <c r="S16" s="343" t="s">
        <v>54</v>
      </c>
      <c r="T16" s="343" t="s">
        <v>53</v>
      </c>
      <c r="U16" s="343" t="s">
        <v>54</v>
      </c>
      <c r="V16" s="343" t="s">
        <v>53</v>
      </c>
      <c r="W16" s="343" t="s">
        <v>53</v>
      </c>
      <c r="X16" s="343" t="s">
        <v>53</v>
      </c>
      <c r="Y16" s="343" t="s">
        <v>53</v>
      </c>
      <c r="Z16" s="343" t="s">
        <v>53</v>
      </c>
      <c r="AA16" s="343" t="s">
        <v>53</v>
      </c>
      <c r="AB16" s="343" t="s">
        <v>53</v>
      </c>
      <c r="AC16" s="57" t="str">
        <f t="shared" si="1"/>
        <v>1 - Muy Baja</v>
      </c>
      <c r="AD16" s="149">
        <f t="shared" si="2"/>
        <v>0.2</v>
      </c>
      <c r="AE16" s="57" t="str">
        <f t="shared" si="3"/>
        <v>3 - Moderado</v>
      </c>
      <c r="AF16" s="149">
        <f t="shared" si="4"/>
        <v>0.6</v>
      </c>
      <c r="AG16" s="56" t="str">
        <f>IFERROR(INDEX('[6]CONSERVAC INFR'!$BLU$626:$BLY$630,MATCH(I16,'[6]CONSERVAC INFR'!$BLS$626:$BLS$630,0),MATCH(AE16,'[6]CONSERVAC INFR'!$BLU$624:$BLY$624,0)),"")</f>
        <v>MODERADO</v>
      </c>
      <c r="AH16" s="149">
        <f t="shared" si="5"/>
        <v>0.12</v>
      </c>
      <c r="AI16" s="400" t="s">
        <v>550</v>
      </c>
      <c r="AJ16" s="341" t="s">
        <v>543</v>
      </c>
      <c r="AK16" s="341" t="s">
        <v>549</v>
      </c>
      <c r="AL16" s="341" t="s">
        <v>548</v>
      </c>
      <c r="AM16" s="342" t="s">
        <v>34</v>
      </c>
      <c r="AN16" s="346" t="s">
        <v>45</v>
      </c>
      <c r="AO16" s="346" t="s">
        <v>50</v>
      </c>
      <c r="AP16" s="342" t="s">
        <v>52</v>
      </c>
      <c r="AQ16" s="342" t="s">
        <v>35</v>
      </c>
      <c r="AR16" s="346" t="s">
        <v>46</v>
      </c>
      <c r="AS16" s="346" t="s">
        <v>50</v>
      </c>
      <c r="AT16" s="342" t="s">
        <v>52</v>
      </c>
      <c r="AU16" s="342" t="s">
        <v>35</v>
      </c>
      <c r="AV16" s="346" t="s">
        <v>46</v>
      </c>
      <c r="AW16" s="346" t="s">
        <v>50</v>
      </c>
      <c r="AX16" s="342" t="s">
        <v>52</v>
      </c>
      <c r="AY16" s="342"/>
      <c r="AZ16" s="346"/>
      <c r="BA16" s="346"/>
      <c r="BB16" s="342"/>
      <c r="BC16" s="342"/>
      <c r="BD16" s="346"/>
      <c r="BE16" s="346"/>
      <c r="BF16" s="342"/>
      <c r="BG16" s="342"/>
      <c r="BH16" s="346"/>
      <c r="BI16" s="346"/>
      <c r="BJ16" s="342"/>
      <c r="BK16" s="342"/>
      <c r="BL16" s="346"/>
      <c r="BM16" s="346"/>
      <c r="BN16" s="342"/>
      <c r="BO16" s="342"/>
      <c r="BP16" s="346"/>
      <c r="BQ16" s="346"/>
      <c r="BR16" s="342"/>
      <c r="BS16" s="342"/>
      <c r="BT16" s="346"/>
      <c r="BU16" s="346"/>
      <c r="BV16" s="342"/>
      <c r="BW16" s="342"/>
      <c r="BX16" s="346"/>
      <c r="BY16" s="346"/>
      <c r="BZ16" s="342"/>
      <c r="CA16" s="342"/>
      <c r="CB16" s="346"/>
      <c r="CC16" s="346"/>
      <c r="CD16" s="342"/>
      <c r="CE16" s="342"/>
      <c r="CF16" s="346"/>
      <c r="CG16" s="346"/>
      <c r="CH16" s="342"/>
      <c r="CI16" s="54"/>
      <c r="CJ16" s="54"/>
      <c r="CK16" s="51"/>
      <c r="CL16" s="53" t="str">
        <f>IFERROR(IF(GE16&lt;=1,"1 - Muy Baja",VLOOKUP(GE16,'[6]CONSERVAC INFR'!$BLR$626:$BLS$630,2,0)),"")</f>
        <v>1 - Muy Baja</v>
      </c>
      <c r="CM16" s="165">
        <f t="shared" si="6"/>
        <v>0.03</v>
      </c>
      <c r="CN16" s="53" t="str">
        <f>IFERROR(IF(GG16&lt;=1,"1 - Leve",HLOOKUP(GG16,'[6]CONSERVAC INFR'!$BLU$623:$BLY$624,2,0)),"")</f>
        <v>3 - Moderado</v>
      </c>
      <c r="CO16" s="165">
        <f t="shared" si="90"/>
        <v>0.6</v>
      </c>
      <c r="CP16" s="52" t="str">
        <f t="shared" si="7"/>
        <v>MODERADO</v>
      </c>
      <c r="CQ16" s="149">
        <f t="shared" si="91"/>
        <v>1.7999999999999999E-2</v>
      </c>
      <c r="CR16" s="63" t="s">
        <v>233</v>
      </c>
      <c r="CS16" s="95">
        <f t="shared" si="0"/>
        <v>42</v>
      </c>
      <c r="CT16" s="51"/>
      <c r="CU16" s="399" t="s">
        <v>1297</v>
      </c>
      <c r="CV16" s="64" t="s">
        <v>1301</v>
      </c>
      <c r="CW16" s="158"/>
      <c r="CX16" s="47">
        <f t="shared" si="8"/>
        <v>5</v>
      </c>
      <c r="CY16" s="49">
        <f t="shared" si="92"/>
        <v>3</v>
      </c>
      <c r="CZ16" s="47" t="str">
        <f t="shared" si="93"/>
        <v>Moderado</v>
      </c>
      <c r="DA16" s="153">
        <f t="shared" si="94"/>
        <v>0.6</v>
      </c>
      <c r="DB16" s="48">
        <f t="shared" si="95"/>
        <v>0.15</v>
      </c>
      <c r="DC16" s="48">
        <f t="shared" si="9"/>
        <v>0.25</v>
      </c>
      <c r="DD16" s="47">
        <f t="shared" si="96"/>
        <v>0.4</v>
      </c>
      <c r="DE16" s="273">
        <f t="shared" si="10"/>
        <v>1</v>
      </c>
      <c r="DF16" s="187">
        <f t="shared" si="11"/>
        <v>0.12</v>
      </c>
      <c r="DG16" s="273">
        <f t="shared" si="97"/>
        <v>3</v>
      </c>
      <c r="DH16" s="273"/>
      <c r="DI16" s="187">
        <f t="shared" si="12"/>
        <v>0.6</v>
      </c>
      <c r="DJ16" s="48">
        <f t="shared" si="13"/>
        <v>0.25</v>
      </c>
      <c r="DK16" s="48">
        <f t="shared" si="14"/>
        <v>0.25</v>
      </c>
      <c r="DL16" s="47">
        <f t="shared" si="15"/>
        <v>0.5</v>
      </c>
      <c r="DM16" s="273">
        <f t="shared" si="16"/>
        <v>1</v>
      </c>
      <c r="DN16" s="187">
        <f t="shared" si="17"/>
        <v>0.06</v>
      </c>
      <c r="DO16" s="273">
        <f t="shared" si="18"/>
        <v>3</v>
      </c>
      <c r="DP16" s="187">
        <f t="shared" si="19"/>
        <v>0.6</v>
      </c>
      <c r="DQ16" s="48">
        <f t="shared" si="20"/>
        <v>0.25</v>
      </c>
      <c r="DR16" s="48">
        <f t="shared" si="21"/>
        <v>0.25</v>
      </c>
      <c r="DS16" s="47">
        <f t="shared" si="22"/>
        <v>0.5</v>
      </c>
      <c r="DT16" s="273">
        <f t="shared" si="23"/>
        <v>1</v>
      </c>
      <c r="DU16" s="187">
        <f t="shared" si="24"/>
        <v>0.03</v>
      </c>
      <c r="DV16" s="273">
        <f t="shared" si="25"/>
        <v>3</v>
      </c>
      <c r="DW16" s="187">
        <f t="shared" si="26"/>
        <v>0.6</v>
      </c>
      <c r="DX16" s="48">
        <f t="shared" si="27"/>
        <v>0</v>
      </c>
      <c r="DY16" s="48">
        <f t="shared" si="28"/>
        <v>0</v>
      </c>
      <c r="DZ16" s="47">
        <f t="shared" si="29"/>
        <v>0</v>
      </c>
      <c r="EA16" s="273">
        <f t="shared" si="30"/>
        <v>1</v>
      </c>
      <c r="EB16" s="187">
        <f t="shared" si="31"/>
        <v>0.03</v>
      </c>
      <c r="EC16" s="273">
        <f t="shared" si="32"/>
        <v>3</v>
      </c>
      <c r="ED16" s="187">
        <f t="shared" si="33"/>
        <v>0.6</v>
      </c>
      <c r="EE16" s="48">
        <f t="shared" si="34"/>
        <v>0</v>
      </c>
      <c r="EF16" s="48">
        <f t="shared" si="35"/>
        <v>0</v>
      </c>
      <c r="EG16" s="47">
        <f t="shared" si="36"/>
        <v>0</v>
      </c>
      <c r="EH16" s="273">
        <f t="shared" si="37"/>
        <v>1</v>
      </c>
      <c r="EI16" s="187">
        <f t="shared" si="38"/>
        <v>0.03</v>
      </c>
      <c r="EJ16" s="273">
        <f t="shared" si="39"/>
        <v>3</v>
      </c>
      <c r="EK16" s="187">
        <f t="shared" si="40"/>
        <v>0.6</v>
      </c>
      <c r="EL16" s="48">
        <f t="shared" si="41"/>
        <v>0</v>
      </c>
      <c r="EM16" s="48">
        <f t="shared" si="42"/>
        <v>0</v>
      </c>
      <c r="EN16" s="47">
        <f t="shared" si="43"/>
        <v>0</v>
      </c>
      <c r="EO16" s="273">
        <f t="shared" si="44"/>
        <v>1</v>
      </c>
      <c r="EP16" s="187">
        <f t="shared" si="45"/>
        <v>0.03</v>
      </c>
      <c r="EQ16" s="273">
        <f t="shared" si="46"/>
        <v>3</v>
      </c>
      <c r="ER16" s="187">
        <f t="shared" si="47"/>
        <v>0.6</v>
      </c>
      <c r="ES16" s="48">
        <f t="shared" si="48"/>
        <v>0</v>
      </c>
      <c r="ET16" s="48">
        <f t="shared" si="49"/>
        <v>0</v>
      </c>
      <c r="EU16" s="47">
        <f t="shared" si="50"/>
        <v>0</v>
      </c>
      <c r="EV16" s="273">
        <f t="shared" si="51"/>
        <v>1</v>
      </c>
      <c r="EW16" s="187">
        <f t="shared" si="52"/>
        <v>0.03</v>
      </c>
      <c r="EX16" s="273">
        <f t="shared" si="53"/>
        <v>3</v>
      </c>
      <c r="EY16" s="187">
        <f t="shared" si="54"/>
        <v>0.6</v>
      </c>
      <c r="EZ16" s="48">
        <f t="shared" si="55"/>
        <v>0</v>
      </c>
      <c r="FA16" s="48">
        <f t="shared" si="56"/>
        <v>0</v>
      </c>
      <c r="FB16" s="47">
        <f t="shared" si="57"/>
        <v>0</v>
      </c>
      <c r="FC16" s="273">
        <f t="shared" si="58"/>
        <v>1</v>
      </c>
      <c r="FD16" s="187">
        <f t="shared" si="59"/>
        <v>0.03</v>
      </c>
      <c r="FE16" s="273">
        <f t="shared" si="60"/>
        <v>3</v>
      </c>
      <c r="FF16" s="187">
        <f t="shared" si="61"/>
        <v>0.6</v>
      </c>
      <c r="FG16" s="48">
        <f t="shared" si="62"/>
        <v>0</v>
      </c>
      <c r="FH16" s="48">
        <f t="shared" si="63"/>
        <v>0</v>
      </c>
      <c r="FI16" s="47">
        <f t="shared" si="64"/>
        <v>0</v>
      </c>
      <c r="FJ16" s="273">
        <f t="shared" si="65"/>
        <v>1</v>
      </c>
      <c r="FK16" s="187">
        <f t="shared" si="66"/>
        <v>0.03</v>
      </c>
      <c r="FL16" s="273">
        <f t="shared" si="67"/>
        <v>3</v>
      </c>
      <c r="FM16" s="187">
        <f t="shared" si="68"/>
        <v>0.6</v>
      </c>
      <c r="FN16" s="48">
        <f t="shared" si="69"/>
        <v>0</v>
      </c>
      <c r="FO16" s="48">
        <f t="shared" si="70"/>
        <v>0</v>
      </c>
      <c r="FP16" s="47">
        <f t="shared" si="71"/>
        <v>0</v>
      </c>
      <c r="FQ16" s="273">
        <f t="shared" si="72"/>
        <v>1</v>
      </c>
      <c r="FR16" s="187">
        <f t="shared" si="73"/>
        <v>0.03</v>
      </c>
      <c r="FS16" s="273">
        <f t="shared" si="74"/>
        <v>3</v>
      </c>
      <c r="FT16" s="187">
        <f t="shared" si="75"/>
        <v>0.6</v>
      </c>
      <c r="FU16" s="48">
        <f t="shared" si="76"/>
        <v>0</v>
      </c>
      <c r="FV16" s="48">
        <f t="shared" si="77"/>
        <v>0</v>
      </c>
      <c r="FW16" s="47">
        <f t="shared" si="78"/>
        <v>0</v>
      </c>
      <c r="FX16" s="273">
        <f t="shared" si="79"/>
        <v>1</v>
      </c>
      <c r="FY16" s="187">
        <f t="shared" si="80"/>
        <v>0.03</v>
      </c>
      <c r="FZ16" s="273">
        <f t="shared" si="81"/>
        <v>3</v>
      </c>
      <c r="GA16" s="187">
        <f t="shared" si="82"/>
        <v>0.6</v>
      </c>
      <c r="GB16" s="48">
        <f t="shared" si="83"/>
        <v>0</v>
      </c>
      <c r="GC16" s="48">
        <f t="shared" si="84"/>
        <v>0</v>
      </c>
      <c r="GD16" s="47">
        <f t="shared" si="85"/>
        <v>0</v>
      </c>
      <c r="GE16" s="273">
        <f t="shared" si="86"/>
        <v>1</v>
      </c>
      <c r="GF16" s="187">
        <f t="shared" si="87"/>
        <v>0.03</v>
      </c>
      <c r="GG16" s="273">
        <f t="shared" si="88"/>
        <v>3</v>
      </c>
      <c r="GH16" s="187">
        <f t="shared" si="89"/>
        <v>0.6</v>
      </c>
      <c r="GI16" s="187">
        <f t="shared" si="98"/>
        <v>0.6</v>
      </c>
      <c r="GJ16" s="45"/>
    </row>
    <row r="17" spans="1:191" ht="112.2" hidden="1" x14ac:dyDescent="0.2">
      <c r="A17" s="337">
        <v>9</v>
      </c>
      <c r="B17" s="348" t="s">
        <v>546</v>
      </c>
      <c r="C17" s="350" t="s">
        <v>547</v>
      </c>
      <c r="D17" s="340" t="s">
        <v>205</v>
      </c>
      <c r="E17" s="341" t="s">
        <v>196</v>
      </c>
      <c r="F17" s="342" t="s">
        <v>223</v>
      </c>
      <c r="G17" s="341" t="s">
        <v>218</v>
      </c>
      <c r="H17" s="341" t="s">
        <v>180</v>
      </c>
      <c r="I17" s="343" t="s">
        <v>18</v>
      </c>
      <c r="J17" s="343" t="s">
        <v>53</v>
      </c>
      <c r="K17" s="343" t="s">
        <v>54</v>
      </c>
      <c r="L17" s="343" t="s">
        <v>53</v>
      </c>
      <c r="M17" s="343" t="s">
        <v>53</v>
      </c>
      <c r="N17" s="343" t="s">
        <v>54</v>
      </c>
      <c r="O17" s="343" t="s">
        <v>53</v>
      </c>
      <c r="P17" s="343" t="s">
        <v>53</v>
      </c>
      <c r="Q17" s="343" t="s">
        <v>54</v>
      </c>
      <c r="R17" s="343" t="s">
        <v>53</v>
      </c>
      <c r="S17" s="343" t="s">
        <v>54</v>
      </c>
      <c r="T17" s="343" t="s">
        <v>53</v>
      </c>
      <c r="U17" s="343" t="s">
        <v>54</v>
      </c>
      <c r="V17" s="343" t="s">
        <v>53</v>
      </c>
      <c r="W17" s="343" t="s">
        <v>53</v>
      </c>
      <c r="X17" s="343" t="s">
        <v>53</v>
      </c>
      <c r="Y17" s="343" t="s">
        <v>53</v>
      </c>
      <c r="Z17" s="343" t="s">
        <v>53</v>
      </c>
      <c r="AA17" s="343" t="s">
        <v>53</v>
      </c>
      <c r="AB17" s="343" t="s">
        <v>53</v>
      </c>
      <c r="AC17" s="57" t="str">
        <f t="shared" si="1"/>
        <v>1 - Muy Baja</v>
      </c>
      <c r="AD17" s="149">
        <f t="shared" si="2"/>
        <v>0.2</v>
      </c>
      <c r="AE17" s="57" t="str">
        <f t="shared" si="3"/>
        <v>3 - Moderado</v>
      </c>
      <c r="AF17" s="149">
        <f t="shared" si="4"/>
        <v>0.6</v>
      </c>
      <c r="AG17" s="56" t="str">
        <f>IFERROR(INDEX('[6]CONSERVAC INFR'!$BLU$626:$BLY$630,MATCH(I17,'[6]CONSERVAC INFR'!$BLS$626:$BLS$630,0),MATCH(AE17,'[6]CONSERVAC INFR'!$BLU$624:$BLY$624,0)),"")</f>
        <v>MODERADO</v>
      </c>
      <c r="AH17" s="149">
        <f t="shared" si="5"/>
        <v>0.12</v>
      </c>
      <c r="AI17" s="400" t="s">
        <v>544</v>
      </c>
      <c r="AJ17" s="341" t="s">
        <v>543</v>
      </c>
      <c r="AK17" s="341" t="s">
        <v>534</v>
      </c>
      <c r="AL17" s="341" t="s">
        <v>533</v>
      </c>
      <c r="AM17" s="342" t="s">
        <v>34</v>
      </c>
      <c r="AN17" s="346" t="s">
        <v>46</v>
      </c>
      <c r="AO17" s="346" t="s">
        <v>50</v>
      </c>
      <c r="AP17" s="342" t="s">
        <v>52</v>
      </c>
      <c r="AQ17" s="342" t="s">
        <v>35</v>
      </c>
      <c r="AR17" s="346" t="s">
        <v>45</v>
      </c>
      <c r="AS17" s="346" t="s">
        <v>50</v>
      </c>
      <c r="AT17" s="342" t="s">
        <v>52</v>
      </c>
      <c r="AU17" s="342" t="s">
        <v>35</v>
      </c>
      <c r="AV17" s="346" t="s">
        <v>46</v>
      </c>
      <c r="AW17" s="346" t="s">
        <v>50</v>
      </c>
      <c r="AX17" s="342" t="s">
        <v>52</v>
      </c>
      <c r="AY17" s="342" t="s">
        <v>35</v>
      </c>
      <c r="AZ17" s="346" t="s">
        <v>46</v>
      </c>
      <c r="BA17" s="346" t="s">
        <v>50</v>
      </c>
      <c r="BB17" s="342" t="s">
        <v>52</v>
      </c>
      <c r="BC17" s="342"/>
      <c r="BD17" s="346"/>
      <c r="BE17" s="346"/>
      <c r="BF17" s="342"/>
      <c r="BG17" s="342"/>
      <c r="BH17" s="346"/>
      <c r="BI17" s="346"/>
      <c r="BJ17" s="342"/>
      <c r="BK17" s="342"/>
      <c r="BL17" s="346"/>
      <c r="BM17" s="346"/>
      <c r="BN17" s="342"/>
      <c r="BO17" s="342"/>
      <c r="BP17" s="346"/>
      <c r="BQ17" s="346"/>
      <c r="BR17" s="342"/>
      <c r="BS17" s="342"/>
      <c r="BT17" s="346"/>
      <c r="BU17" s="346"/>
      <c r="BV17" s="342"/>
      <c r="BW17" s="342"/>
      <c r="BX17" s="346"/>
      <c r="BY17" s="346"/>
      <c r="BZ17" s="342"/>
      <c r="CA17" s="342"/>
      <c r="CB17" s="346"/>
      <c r="CC17" s="346"/>
      <c r="CD17" s="342"/>
      <c r="CE17" s="342"/>
      <c r="CF17" s="346"/>
      <c r="CG17" s="346"/>
      <c r="CH17" s="342"/>
      <c r="CI17" s="54"/>
      <c r="CJ17" s="54"/>
      <c r="CK17" s="51"/>
      <c r="CL17" s="53" t="str">
        <f>IFERROR(IF(GE17&lt;=1,"1 - Muy Baja",VLOOKUP(GE17,'[6]CONSERVAC INFR'!$BLR$626:$BLS$630,2,0)),"")</f>
        <v>1 - Muy Baja</v>
      </c>
      <c r="CM17" s="165">
        <f t="shared" si="6"/>
        <v>1.4999999999999999E-2</v>
      </c>
      <c r="CN17" s="53" t="str">
        <f>IFERROR(IF(GG17&lt;=1,"1 - Leve",HLOOKUP(GG17,'[6]CONSERVAC INFR'!$BLU$623:$BLY$624,2,0)),"")</f>
        <v>3 - Moderado</v>
      </c>
      <c r="CO17" s="165">
        <f t="shared" si="90"/>
        <v>0.6</v>
      </c>
      <c r="CP17" s="52" t="str">
        <f t="shared" si="7"/>
        <v>MODERADO</v>
      </c>
      <c r="CQ17" s="149">
        <f t="shared" si="91"/>
        <v>8.9999999999999993E-3</v>
      </c>
      <c r="CR17" s="63" t="s">
        <v>456</v>
      </c>
      <c r="CS17" s="95">
        <f t="shared" si="0"/>
        <v>42</v>
      </c>
      <c r="CT17" s="51"/>
      <c r="CU17" s="399" t="s">
        <v>1294</v>
      </c>
      <c r="CV17" s="64" t="s">
        <v>1302</v>
      </c>
      <c r="CW17" s="158"/>
      <c r="CX17" s="47">
        <f t="shared" si="8"/>
        <v>5</v>
      </c>
      <c r="CY17" s="49">
        <f t="shared" si="92"/>
        <v>3</v>
      </c>
      <c r="CZ17" s="47" t="str">
        <f t="shared" si="93"/>
        <v>Moderado</v>
      </c>
      <c r="DA17" s="153">
        <f t="shared" si="94"/>
        <v>0.6</v>
      </c>
      <c r="DB17" s="48">
        <f t="shared" si="95"/>
        <v>0.25</v>
      </c>
      <c r="DC17" s="48">
        <f t="shared" si="9"/>
        <v>0.25</v>
      </c>
      <c r="DD17" s="47">
        <f t="shared" si="96"/>
        <v>0.5</v>
      </c>
      <c r="DE17" s="273">
        <f t="shared" si="10"/>
        <v>1</v>
      </c>
      <c r="DF17" s="187">
        <f t="shared" si="11"/>
        <v>0.1</v>
      </c>
      <c r="DG17" s="273">
        <f t="shared" si="97"/>
        <v>3</v>
      </c>
      <c r="DH17" s="273"/>
      <c r="DI17" s="187">
        <f t="shared" si="12"/>
        <v>0.6</v>
      </c>
      <c r="DJ17" s="48">
        <f t="shared" si="13"/>
        <v>0.15</v>
      </c>
      <c r="DK17" s="48">
        <f t="shared" si="14"/>
        <v>0.25</v>
      </c>
      <c r="DL17" s="47">
        <f t="shared" si="15"/>
        <v>0.4</v>
      </c>
      <c r="DM17" s="273">
        <f t="shared" si="16"/>
        <v>1</v>
      </c>
      <c r="DN17" s="187">
        <f t="shared" si="17"/>
        <v>0.06</v>
      </c>
      <c r="DO17" s="273">
        <f t="shared" si="18"/>
        <v>3</v>
      </c>
      <c r="DP17" s="187">
        <f t="shared" si="19"/>
        <v>0.6</v>
      </c>
      <c r="DQ17" s="48">
        <f t="shared" si="20"/>
        <v>0.25</v>
      </c>
      <c r="DR17" s="48">
        <f t="shared" si="21"/>
        <v>0.25</v>
      </c>
      <c r="DS17" s="47">
        <f t="shared" si="22"/>
        <v>0.5</v>
      </c>
      <c r="DT17" s="273">
        <f t="shared" si="23"/>
        <v>1</v>
      </c>
      <c r="DU17" s="187">
        <f t="shared" si="24"/>
        <v>0.03</v>
      </c>
      <c r="DV17" s="273">
        <f t="shared" si="25"/>
        <v>3</v>
      </c>
      <c r="DW17" s="187">
        <f t="shared" si="26"/>
        <v>0.6</v>
      </c>
      <c r="DX17" s="48">
        <f t="shared" si="27"/>
        <v>0.25</v>
      </c>
      <c r="DY17" s="48">
        <f t="shared" si="28"/>
        <v>0.25</v>
      </c>
      <c r="DZ17" s="47">
        <f t="shared" si="29"/>
        <v>0.5</v>
      </c>
      <c r="EA17" s="273">
        <f t="shared" si="30"/>
        <v>1</v>
      </c>
      <c r="EB17" s="187">
        <f t="shared" si="31"/>
        <v>1.4999999999999999E-2</v>
      </c>
      <c r="EC17" s="273">
        <f t="shared" si="32"/>
        <v>3</v>
      </c>
      <c r="ED17" s="187">
        <f t="shared" si="33"/>
        <v>0.6</v>
      </c>
      <c r="EE17" s="48">
        <f t="shared" si="34"/>
        <v>0</v>
      </c>
      <c r="EF17" s="48">
        <f t="shared" si="35"/>
        <v>0</v>
      </c>
      <c r="EG17" s="47">
        <f t="shared" si="36"/>
        <v>0</v>
      </c>
      <c r="EH17" s="273">
        <f t="shared" si="37"/>
        <v>1</v>
      </c>
      <c r="EI17" s="187">
        <f t="shared" si="38"/>
        <v>1.4999999999999999E-2</v>
      </c>
      <c r="EJ17" s="273">
        <f t="shared" si="39"/>
        <v>3</v>
      </c>
      <c r="EK17" s="187">
        <f t="shared" si="40"/>
        <v>0.6</v>
      </c>
      <c r="EL17" s="48">
        <f t="shared" si="41"/>
        <v>0</v>
      </c>
      <c r="EM17" s="48">
        <f t="shared" si="42"/>
        <v>0</v>
      </c>
      <c r="EN17" s="47">
        <f t="shared" si="43"/>
        <v>0</v>
      </c>
      <c r="EO17" s="273">
        <f t="shared" si="44"/>
        <v>1</v>
      </c>
      <c r="EP17" s="187">
        <f t="shared" si="45"/>
        <v>1.4999999999999999E-2</v>
      </c>
      <c r="EQ17" s="273">
        <f t="shared" si="46"/>
        <v>3</v>
      </c>
      <c r="ER17" s="187">
        <f t="shared" si="47"/>
        <v>0.6</v>
      </c>
      <c r="ES17" s="48">
        <f t="shared" si="48"/>
        <v>0</v>
      </c>
      <c r="ET17" s="48">
        <f t="shared" si="49"/>
        <v>0</v>
      </c>
      <c r="EU17" s="47">
        <f t="shared" si="50"/>
        <v>0</v>
      </c>
      <c r="EV17" s="273">
        <f t="shared" si="51"/>
        <v>1</v>
      </c>
      <c r="EW17" s="187">
        <f t="shared" si="52"/>
        <v>1.4999999999999999E-2</v>
      </c>
      <c r="EX17" s="273">
        <f t="shared" si="53"/>
        <v>3</v>
      </c>
      <c r="EY17" s="187">
        <f t="shared" si="54"/>
        <v>0.6</v>
      </c>
      <c r="EZ17" s="48">
        <f t="shared" si="55"/>
        <v>0</v>
      </c>
      <c r="FA17" s="48">
        <f t="shared" si="56"/>
        <v>0</v>
      </c>
      <c r="FB17" s="47">
        <f t="shared" si="57"/>
        <v>0</v>
      </c>
      <c r="FC17" s="273">
        <f t="shared" si="58"/>
        <v>1</v>
      </c>
      <c r="FD17" s="187">
        <f t="shared" si="59"/>
        <v>1.4999999999999999E-2</v>
      </c>
      <c r="FE17" s="273">
        <f t="shared" si="60"/>
        <v>3</v>
      </c>
      <c r="FF17" s="187">
        <f t="shared" si="61"/>
        <v>0.6</v>
      </c>
      <c r="FG17" s="48">
        <f t="shared" si="62"/>
        <v>0</v>
      </c>
      <c r="FH17" s="48">
        <f t="shared" si="63"/>
        <v>0</v>
      </c>
      <c r="FI17" s="47">
        <f t="shared" si="64"/>
        <v>0</v>
      </c>
      <c r="FJ17" s="273">
        <f t="shared" si="65"/>
        <v>1</v>
      </c>
      <c r="FK17" s="187">
        <f t="shared" si="66"/>
        <v>1.4999999999999999E-2</v>
      </c>
      <c r="FL17" s="273">
        <f t="shared" si="67"/>
        <v>3</v>
      </c>
      <c r="FM17" s="187">
        <f t="shared" si="68"/>
        <v>0.6</v>
      </c>
      <c r="FN17" s="48">
        <f t="shared" si="69"/>
        <v>0</v>
      </c>
      <c r="FO17" s="48">
        <f t="shared" si="70"/>
        <v>0</v>
      </c>
      <c r="FP17" s="47">
        <f t="shared" si="71"/>
        <v>0</v>
      </c>
      <c r="FQ17" s="273">
        <f t="shared" si="72"/>
        <v>1</v>
      </c>
      <c r="FR17" s="187">
        <f t="shared" si="73"/>
        <v>1.4999999999999999E-2</v>
      </c>
      <c r="FS17" s="273">
        <f t="shared" si="74"/>
        <v>3</v>
      </c>
      <c r="FT17" s="187">
        <f t="shared" si="75"/>
        <v>0.6</v>
      </c>
      <c r="FU17" s="48">
        <f t="shared" si="76"/>
        <v>0</v>
      </c>
      <c r="FV17" s="48">
        <f t="shared" si="77"/>
        <v>0</v>
      </c>
      <c r="FW17" s="47">
        <f t="shared" si="78"/>
        <v>0</v>
      </c>
      <c r="FX17" s="273">
        <f t="shared" si="79"/>
        <v>1</v>
      </c>
      <c r="FY17" s="187">
        <f t="shared" si="80"/>
        <v>1.4999999999999999E-2</v>
      </c>
      <c r="FZ17" s="273">
        <f t="shared" si="81"/>
        <v>3</v>
      </c>
      <c r="GA17" s="187">
        <f t="shared" si="82"/>
        <v>0.6</v>
      </c>
      <c r="GB17" s="48">
        <f t="shared" si="83"/>
        <v>0</v>
      </c>
      <c r="GC17" s="48">
        <f t="shared" si="84"/>
        <v>0</v>
      </c>
      <c r="GD17" s="47">
        <f t="shared" si="85"/>
        <v>0</v>
      </c>
      <c r="GE17" s="273">
        <f t="shared" si="86"/>
        <v>1</v>
      </c>
      <c r="GF17" s="187">
        <f t="shared" si="87"/>
        <v>1.4999999999999999E-2</v>
      </c>
      <c r="GG17" s="273">
        <f t="shared" si="88"/>
        <v>3</v>
      </c>
      <c r="GH17" s="187">
        <f t="shared" si="89"/>
        <v>0.6</v>
      </c>
      <c r="GI17" s="187">
        <f t="shared" si="98"/>
        <v>0.6</v>
      </c>
    </row>
    <row r="18" spans="1:191" ht="112.2" hidden="1" x14ac:dyDescent="0.2">
      <c r="A18" s="337">
        <v>10</v>
      </c>
      <c r="B18" s="348" t="s">
        <v>546</v>
      </c>
      <c r="C18" s="350" t="s">
        <v>545</v>
      </c>
      <c r="D18" s="340" t="s">
        <v>206</v>
      </c>
      <c r="E18" s="341" t="s">
        <v>204</v>
      </c>
      <c r="F18" s="342" t="s">
        <v>223</v>
      </c>
      <c r="G18" s="341" t="s">
        <v>218</v>
      </c>
      <c r="H18" s="341" t="s">
        <v>180</v>
      </c>
      <c r="I18" s="343" t="s">
        <v>18</v>
      </c>
      <c r="J18" s="343" t="s">
        <v>53</v>
      </c>
      <c r="K18" s="343" t="s">
        <v>54</v>
      </c>
      <c r="L18" s="343" t="s">
        <v>53</v>
      </c>
      <c r="M18" s="343" t="s">
        <v>53</v>
      </c>
      <c r="N18" s="343" t="s">
        <v>54</v>
      </c>
      <c r="O18" s="343" t="s">
        <v>53</v>
      </c>
      <c r="P18" s="343" t="s">
        <v>53</v>
      </c>
      <c r="Q18" s="343" t="s">
        <v>54</v>
      </c>
      <c r="R18" s="343" t="s">
        <v>53</v>
      </c>
      <c r="S18" s="343" t="s">
        <v>54</v>
      </c>
      <c r="T18" s="343" t="s">
        <v>53</v>
      </c>
      <c r="U18" s="343" t="s">
        <v>54</v>
      </c>
      <c r="V18" s="343" t="s">
        <v>53</v>
      </c>
      <c r="W18" s="343" t="s">
        <v>53</v>
      </c>
      <c r="X18" s="343" t="s">
        <v>53</v>
      </c>
      <c r="Y18" s="343" t="s">
        <v>53</v>
      </c>
      <c r="Z18" s="343" t="s">
        <v>53</v>
      </c>
      <c r="AA18" s="343" t="s">
        <v>53</v>
      </c>
      <c r="AB18" s="343" t="s">
        <v>53</v>
      </c>
      <c r="AC18" s="57" t="str">
        <f t="shared" si="1"/>
        <v>1 - Muy Baja</v>
      </c>
      <c r="AD18" s="149">
        <f t="shared" si="2"/>
        <v>0.2</v>
      </c>
      <c r="AE18" s="57" t="str">
        <f t="shared" si="3"/>
        <v>3 - Moderado</v>
      </c>
      <c r="AF18" s="149">
        <f t="shared" si="4"/>
        <v>0.6</v>
      </c>
      <c r="AG18" s="56" t="str">
        <f>IFERROR(INDEX('[6]CONSERVAC INFR'!$BLU$626:$BLY$630,MATCH(I18,'[6]CONSERVAC INFR'!$BLS$626:$BLS$630,0),MATCH(AE18,'[6]CONSERVAC INFR'!$BLU$624:$BLY$624,0)),"")</f>
        <v>MODERADO</v>
      </c>
      <c r="AH18" s="149">
        <f t="shared" si="5"/>
        <v>0.12</v>
      </c>
      <c r="AI18" s="400" t="s">
        <v>544</v>
      </c>
      <c r="AJ18" s="341" t="s">
        <v>543</v>
      </c>
      <c r="AK18" s="341" t="s">
        <v>534</v>
      </c>
      <c r="AL18" s="341" t="s">
        <v>533</v>
      </c>
      <c r="AM18" s="342" t="s">
        <v>34</v>
      </c>
      <c r="AN18" s="346" t="s">
        <v>46</v>
      </c>
      <c r="AO18" s="346" t="s">
        <v>50</v>
      </c>
      <c r="AP18" s="342" t="s">
        <v>52</v>
      </c>
      <c r="AQ18" s="342" t="s">
        <v>35</v>
      </c>
      <c r="AR18" s="346" t="s">
        <v>45</v>
      </c>
      <c r="AS18" s="346" t="s">
        <v>50</v>
      </c>
      <c r="AT18" s="342" t="s">
        <v>52</v>
      </c>
      <c r="AU18" s="342" t="s">
        <v>35</v>
      </c>
      <c r="AV18" s="346" t="s">
        <v>46</v>
      </c>
      <c r="AW18" s="346" t="s">
        <v>50</v>
      </c>
      <c r="AX18" s="342" t="s">
        <v>52</v>
      </c>
      <c r="AY18" s="342" t="s">
        <v>35</v>
      </c>
      <c r="AZ18" s="346" t="s">
        <v>46</v>
      </c>
      <c r="BA18" s="346" t="s">
        <v>50</v>
      </c>
      <c r="BB18" s="342" t="s">
        <v>52</v>
      </c>
      <c r="BC18" s="342"/>
      <c r="BD18" s="346"/>
      <c r="BE18" s="346"/>
      <c r="BF18" s="342"/>
      <c r="BG18" s="342"/>
      <c r="BH18" s="346"/>
      <c r="BI18" s="346"/>
      <c r="BJ18" s="342"/>
      <c r="BK18" s="342"/>
      <c r="BL18" s="346"/>
      <c r="BM18" s="346"/>
      <c r="BN18" s="342"/>
      <c r="BO18" s="342"/>
      <c r="BP18" s="346"/>
      <c r="BQ18" s="346"/>
      <c r="BR18" s="342"/>
      <c r="BS18" s="342"/>
      <c r="BT18" s="346"/>
      <c r="BU18" s="346"/>
      <c r="BV18" s="342"/>
      <c r="BW18" s="342"/>
      <c r="BX18" s="346"/>
      <c r="BY18" s="346"/>
      <c r="BZ18" s="342"/>
      <c r="CA18" s="342"/>
      <c r="CB18" s="346"/>
      <c r="CC18" s="346"/>
      <c r="CD18" s="342"/>
      <c r="CE18" s="342"/>
      <c r="CF18" s="346"/>
      <c r="CG18" s="346"/>
      <c r="CH18" s="342"/>
      <c r="CI18" s="54"/>
      <c r="CJ18" s="54"/>
      <c r="CK18" s="51"/>
      <c r="CL18" s="53" t="str">
        <f>IFERROR(IF(GE18&lt;=1,"1 - Muy Baja",VLOOKUP(GE18,'[6]CONSERVAC INFR'!$BLR$626:$BLS$630,2,0)),"")</f>
        <v>1 - Muy Baja</v>
      </c>
      <c r="CM18" s="165">
        <f t="shared" si="6"/>
        <v>1.4999999999999999E-2</v>
      </c>
      <c r="CN18" s="53" t="str">
        <f>IFERROR(IF(GG18&lt;=1,"1 - Leve",HLOOKUP(GG18,'[6]CONSERVAC INFR'!$BLU$623:$BLY$624,2,0)),"")</f>
        <v>3 - Moderado</v>
      </c>
      <c r="CO18" s="165">
        <f t="shared" si="90"/>
        <v>0.6</v>
      </c>
      <c r="CP18" s="52" t="str">
        <f t="shared" si="7"/>
        <v>MODERADO</v>
      </c>
      <c r="CQ18" s="149">
        <f t="shared" si="91"/>
        <v>8.9999999999999993E-3</v>
      </c>
      <c r="CR18" s="63" t="s">
        <v>233</v>
      </c>
      <c r="CS18" s="95">
        <f t="shared" si="0"/>
        <v>42</v>
      </c>
      <c r="CT18" s="51"/>
      <c r="CU18" s="399" t="s">
        <v>1294</v>
      </c>
      <c r="CV18" s="64" t="s">
        <v>1303</v>
      </c>
      <c r="CW18" s="158"/>
      <c r="CX18" s="47">
        <f t="shared" si="8"/>
        <v>5</v>
      </c>
      <c r="CY18" s="49">
        <f t="shared" si="92"/>
        <v>3</v>
      </c>
      <c r="CZ18" s="47" t="str">
        <f t="shared" si="93"/>
        <v>Moderado</v>
      </c>
      <c r="DA18" s="153">
        <f t="shared" si="94"/>
        <v>0.6</v>
      </c>
      <c r="DB18" s="48">
        <f t="shared" si="95"/>
        <v>0.25</v>
      </c>
      <c r="DC18" s="48">
        <f t="shared" si="9"/>
        <v>0.25</v>
      </c>
      <c r="DD18" s="47">
        <f t="shared" si="96"/>
        <v>0.5</v>
      </c>
      <c r="DE18" s="273">
        <f t="shared" si="10"/>
        <v>1</v>
      </c>
      <c r="DF18" s="187">
        <f t="shared" si="11"/>
        <v>0.1</v>
      </c>
      <c r="DG18" s="273">
        <f t="shared" si="97"/>
        <v>3</v>
      </c>
      <c r="DH18" s="273"/>
      <c r="DI18" s="187">
        <f t="shared" si="12"/>
        <v>0.6</v>
      </c>
      <c r="DJ18" s="48">
        <f t="shared" si="13"/>
        <v>0.15</v>
      </c>
      <c r="DK18" s="48">
        <f t="shared" si="14"/>
        <v>0.25</v>
      </c>
      <c r="DL18" s="47">
        <f t="shared" si="15"/>
        <v>0.4</v>
      </c>
      <c r="DM18" s="273">
        <f t="shared" si="16"/>
        <v>1</v>
      </c>
      <c r="DN18" s="187">
        <f t="shared" si="17"/>
        <v>0.06</v>
      </c>
      <c r="DO18" s="273">
        <f t="shared" si="18"/>
        <v>3</v>
      </c>
      <c r="DP18" s="187">
        <f t="shared" si="19"/>
        <v>0.6</v>
      </c>
      <c r="DQ18" s="48">
        <f t="shared" si="20"/>
        <v>0.25</v>
      </c>
      <c r="DR18" s="48">
        <f t="shared" si="21"/>
        <v>0.25</v>
      </c>
      <c r="DS18" s="47">
        <f t="shared" si="22"/>
        <v>0.5</v>
      </c>
      <c r="DT18" s="273">
        <f t="shared" si="23"/>
        <v>1</v>
      </c>
      <c r="DU18" s="187">
        <f t="shared" si="24"/>
        <v>0.03</v>
      </c>
      <c r="DV18" s="273">
        <f t="shared" si="25"/>
        <v>3</v>
      </c>
      <c r="DW18" s="187">
        <f t="shared" si="26"/>
        <v>0.6</v>
      </c>
      <c r="DX18" s="48">
        <f t="shared" si="27"/>
        <v>0.25</v>
      </c>
      <c r="DY18" s="48">
        <f t="shared" si="28"/>
        <v>0.25</v>
      </c>
      <c r="DZ18" s="47">
        <f t="shared" si="29"/>
        <v>0.5</v>
      </c>
      <c r="EA18" s="273">
        <f t="shared" si="30"/>
        <v>1</v>
      </c>
      <c r="EB18" s="187">
        <f t="shared" si="31"/>
        <v>1.4999999999999999E-2</v>
      </c>
      <c r="EC18" s="273">
        <f t="shared" si="32"/>
        <v>3</v>
      </c>
      <c r="ED18" s="187">
        <f t="shared" si="33"/>
        <v>0.6</v>
      </c>
      <c r="EE18" s="48">
        <f t="shared" si="34"/>
        <v>0</v>
      </c>
      <c r="EF18" s="48">
        <f t="shared" si="35"/>
        <v>0</v>
      </c>
      <c r="EG18" s="47">
        <f t="shared" si="36"/>
        <v>0</v>
      </c>
      <c r="EH18" s="273">
        <f t="shared" si="37"/>
        <v>1</v>
      </c>
      <c r="EI18" s="187">
        <f t="shared" si="38"/>
        <v>1.4999999999999999E-2</v>
      </c>
      <c r="EJ18" s="273">
        <f t="shared" si="39"/>
        <v>3</v>
      </c>
      <c r="EK18" s="187">
        <f t="shared" si="40"/>
        <v>0.6</v>
      </c>
      <c r="EL18" s="48">
        <f t="shared" si="41"/>
        <v>0</v>
      </c>
      <c r="EM18" s="48">
        <f t="shared" si="42"/>
        <v>0</v>
      </c>
      <c r="EN18" s="47">
        <f t="shared" si="43"/>
        <v>0</v>
      </c>
      <c r="EO18" s="273">
        <f t="shared" si="44"/>
        <v>1</v>
      </c>
      <c r="EP18" s="187">
        <f t="shared" si="45"/>
        <v>1.4999999999999999E-2</v>
      </c>
      <c r="EQ18" s="273">
        <f t="shared" si="46"/>
        <v>3</v>
      </c>
      <c r="ER18" s="187">
        <f t="shared" si="47"/>
        <v>0.6</v>
      </c>
      <c r="ES18" s="48">
        <f t="shared" si="48"/>
        <v>0</v>
      </c>
      <c r="ET18" s="48">
        <f t="shared" si="49"/>
        <v>0</v>
      </c>
      <c r="EU18" s="47">
        <f t="shared" si="50"/>
        <v>0</v>
      </c>
      <c r="EV18" s="273">
        <f t="shared" si="51"/>
        <v>1</v>
      </c>
      <c r="EW18" s="187">
        <f t="shared" si="52"/>
        <v>1.4999999999999999E-2</v>
      </c>
      <c r="EX18" s="273">
        <f t="shared" si="53"/>
        <v>3</v>
      </c>
      <c r="EY18" s="187">
        <f t="shared" si="54"/>
        <v>0.6</v>
      </c>
      <c r="EZ18" s="48">
        <f t="shared" si="55"/>
        <v>0</v>
      </c>
      <c r="FA18" s="48">
        <f t="shared" si="56"/>
        <v>0</v>
      </c>
      <c r="FB18" s="47">
        <f t="shared" si="57"/>
        <v>0</v>
      </c>
      <c r="FC18" s="273">
        <f t="shared" si="58"/>
        <v>1</v>
      </c>
      <c r="FD18" s="187">
        <f t="shared" si="59"/>
        <v>1.4999999999999999E-2</v>
      </c>
      <c r="FE18" s="273">
        <f t="shared" si="60"/>
        <v>3</v>
      </c>
      <c r="FF18" s="187">
        <f t="shared" si="61"/>
        <v>0.6</v>
      </c>
      <c r="FG18" s="48">
        <f t="shared" si="62"/>
        <v>0</v>
      </c>
      <c r="FH18" s="48">
        <f t="shared" si="63"/>
        <v>0</v>
      </c>
      <c r="FI18" s="47">
        <f t="shared" si="64"/>
        <v>0</v>
      </c>
      <c r="FJ18" s="273">
        <f t="shared" si="65"/>
        <v>1</v>
      </c>
      <c r="FK18" s="187">
        <f t="shared" si="66"/>
        <v>1.4999999999999999E-2</v>
      </c>
      <c r="FL18" s="273">
        <f t="shared" si="67"/>
        <v>3</v>
      </c>
      <c r="FM18" s="187">
        <f t="shared" si="68"/>
        <v>0.6</v>
      </c>
      <c r="FN18" s="48">
        <f t="shared" si="69"/>
        <v>0</v>
      </c>
      <c r="FO18" s="48">
        <f t="shared" si="70"/>
        <v>0</v>
      </c>
      <c r="FP18" s="47">
        <f t="shared" si="71"/>
        <v>0</v>
      </c>
      <c r="FQ18" s="273">
        <f t="shared" si="72"/>
        <v>1</v>
      </c>
      <c r="FR18" s="187">
        <f t="shared" si="73"/>
        <v>1.4999999999999999E-2</v>
      </c>
      <c r="FS18" s="273">
        <f t="shared" si="74"/>
        <v>3</v>
      </c>
      <c r="FT18" s="187">
        <f t="shared" si="75"/>
        <v>0.6</v>
      </c>
      <c r="FU18" s="48">
        <f t="shared" si="76"/>
        <v>0</v>
      </c>
      <c r="FV18" s="48">
        <f t="shared" si="77"/>
        <v>0</v>
      </c>
      <c r="FW18" s="47">
        <f t="shared" si="78"/>
        <v>0</v>
      </c>
      <c r="FX18" s="273">
        <f t="shared" si="79"/>
        <v>1</v>
      </c>
      <c r="FY18" s="187">
        <f t="shared" si="80"/>
        <v>1.4999999999999999E-2</v>
      </c>
      <c r="FZ18" s="273">
        <f t="shared" si="81"/>
        <v>3</v>
      </c>
      <c r="GA18" s="187">
        <f t="shared" si="82"/>
        <v>0.6</v>
      </c>
      <c r="GB18" s="48">
        <f t="shared" si="83"/>
        <v>0</v>
      </c>
      <c r="GC18" s="48">
        <f t="shared" si="84"/>
        <v>0</v>
      </c>
      <c r="GD18" s="47">
        <f t="shared" si="85"/>
        <v>0</v>
      </c>
      <c r="GE18" s="273">
        <f t="shared" si="86"/>
        <v>1</v>
      </c>
      <c r="GF18" s="187">
        <f t="shared" si="87"/>
        <v>1.4999999999999999E-2</v>
      </c>
      <c r="GG18" s="273">
        <f t="shared" si="88"/>
        <v>3</v>
      </c>
      <c r="GH18" s="187">
        <f t="shared" si="89"/>
        <v>0.6</v>
      </c>
      <c r="GI18" s="187">
        <f t="shared" si="98"/>
        <v>0.6</v>
      </c>
    </row>
    <row r="19" spans="1:191" ht="102" hidden="1" x14ac:dyDescent="0.2">
      <c r="A19" s="337">
        <v>11</v>
      </c>
      <c r="B19" s="338" t="s">
        <v>537</v>
      </c>
      <c r="C19" s="350" t="s">
        <v>542</v>
      </c>
      <c r="D19" s="340" t="s">
        <v>205</v>
      </c>
      <c r="E19" s="341" t="s">
        <v>500</v>
      </c>
      <c r="F19" s="342" t="s">
        <v>223</v>
      </c>
      <c r="G19" s="341" t="s">
        <v>496</v>
      </c>
      <c r="H19" s="341" t="s">
        <v>173</v>
      </c>
      <c r="I19" s="343" t="s">
        <v>18</v>
      </c>
      <c r="J19" s="343" t="s">
        <v>53</v>
      </c>
      <c r="K19" s="343" t="s">
        <v>53</v>
      </c>
      <c r="L19" s="343" t="s">
        <v>53</v>
      </c>
      <c r="M19" s="343" t="s">
        <v>53</v>
      </c>
      <c r="N19" s="343" t="s">
        <v>53</v>
      </c>
      <c r="O19" s="343" t="s">
        <v>54</v>
      </c>
      <c r="P19" s="343" t="s">
        <v>53</v>
      </c>
      <c r="Q19" s="343" t="s">
        <v>53</v>
      </c>
      <c r="R19" s="343" t="s">
        <v>53</v>
      </c>
      <c r="S19" s="343" t="s">
        <v>54</v>
      </c>
      <c r="T19" s="343" t="s">
        <v>53</v>
      </c>
      <c r="U19" s="343" t="s">
        <v>54</v>
      </c>
      <c r="V19" s="343" t="s">
        <v>53</v>
      </c>
      <c r="W19" s="343" t="s">
        <v>53</v>
      </c>
      <c r="X19" s="343" t="s">
        <v>53</v>
      </c>
      <c r="Y19" s="343" t="s">
        <v>53</v>
      </c>
      <c r="Z19" s="343" t="s">
        <v>53</v>
      </c>
      <c r="AA19" s="343" t="s">
        <v>53</v>
      </c>
      <c r="AB19" s="343" t="s">
        <v>53</v>
      </c>
      <c r="AC19" s="57" t="str">
        <f t="shared" si="1"/>
        <v>1 - Muy Baja</v>
      </c>
      <c r="AD19" s="149">
        <f t="shared" si="2"/>
        <v>0.2</v>
      </c>
      <c r="AE19" s="57" t="str">
        <f t="shared" si="3"/>
        <v>3 - Moderado</v>
      </c>
      <c r="AF19" s="149">
        <f t="shared" si="4"/>
        <v>0.6</v>
      </c>
      <c r="AG19" s="56" t="str">
        <f>IFERROR(INDEX('[6]CONSERVAC INFR'!$BLU$626:$BLY$630,MATCH(I19,'[6]CONSERVAC INFR'!$BLS$626:$BLS$630,0),MATCH(AE19,'[6]CONSERVAC INFR'!$BLU$624:$BLY$624,0)),"")</f>
        <v>MODERADO</v>
      </c>
      <c r="AH19" s="149">
        <f t="shared" si="5"/>
        <v>0.12</v>
      </c>
      <c r="AI19" s="400" t="s">
        <v>541</v>
      </c>
      <c r="AJ19" s="341" t="s">
        <v>532</v>
      </c>
      <c r="AK19" s="341" t="s">
        <v>534</v>
      </c>
      <c r="AL19" s="341" t="s">
        <v>533</v>
      </c>
      <c r="AM19" s="342" t="s">
        <v>35</v>
      </c>
      <c r="AN19" s="346" t="s">
        <v>45</v>
      </c>
      <c r="AO19" s="346" t="s">
        <v>50</v>
      </c>
      <c r="AP19" s="342" t="s">
        <v>52</v>
      </c>
      <c r="AQ19" s="342" t="s">
        <v>34</v>
      </c>
      <c r="AR19" s="346" t="s">
        <v>45</v>
      </c>
      <c r="AS19" s="346" t="s">
        <v>50</v>
      </c>
      <c r="AT19" s="342" t="s">
        <v>52</v>
      </c>
      <c r="AU19" s="342" t="s">
        <v>35</v>
      </c>
      <c r="AV19" s="346" t="s">
        <v>46</v>
      </c>
      <c r="AW19" s="346" t="s">
        <v>50</v>
      </c>
      <c r="AX19" s="342" t="s">
        <v>52</v>
      </c>
      <c r="AY19" s="342" t="s">
        <v>34</v>
      </c>
      <c r="AZ19" s="346" t="s">
        <v>46</v>
      </c>
      <c r="BA19" s="346" t="s">
        <v>50</v>
      </c>
      <c r="BB19" s="342" t="s">
        <v>52</v>
      </c>
      <c r="BC19" s="342"/>
      <c r="BD19" s="346"/>
      <c r="BE19" s="346"/>
      <c r="BF19" s="342"/>
      <c r="BG19" s="342"/>
      <c r="BH19" s="346"/>
      <c r="BI19" s="346"/>
      <c r="BJ19" s="342"/>
      <c r="BK19" s="342"/>
      <c r="BL19" s="346"/>
      <c r="BM19" s="346"/>
      <c r="BN19" s="342"/>
      <c r="BO19" s="342"/>
      <c r="BP19" s="346"/>
      <c r="BQ19" s="346"/>
      <c r="BR19" s="342"/>
      <c r="BS19" s="342"/>
      <c r="BT19" s="346"/>
      <c r="BU19" s="346"/>
      <c r="BV19" s="342"/>
      <c r="BW19" s="342"/>
      <c r="BX19" s="346"/>
      <c r="BY19" s="346"/>
      <c r="BZ19" s="342"/>
      <c r="CA19" s="342"/>
      <c r="CB19" s="346"/>
      <c r="CC19" s="346"/>
      <c r="CD19" s="342"/>
      <c r="CE19" s="342"/>
      <c r="CF19" s="346"/>
      <c r="CG19" s="346"/>
      <c r="CH19" s="342"/>
      <c r="CI19" s="54"/>
      <c r="CJ19" s="54"/>
      <c r="CK19" s="51"/>
      <c r="CL19" s="53" t="str">
        <f>IFERROR(IF(GE19&lt;=1,"1 - Muy Baja",VLOOKUP(GE19,'[6]CONSERVAC INFR'!$BLR$626:$BLS$630,2,0)),"")</f>
        <v>1 - Muy Baja</v>
      </c>
      <c r="CM19" s="165">
        <f t="shared" si="6"/>
        <v>1.7999999999999999E-2</v>
      </c>
      <c r="CN19" s="53" t="str">
        <f>IFERROR(IF(GG19&lt;=1,"1 - Leve",HLOOKUP(GG19,'[6]CONSERVAC INFR'!$BLU$623:$BLY$624,2,0)),"")</f>
        <v>3 - Moderado</v>
      </c>
      <c r="CO19" s="165">
        <f t="shared" si="90"/>
        <v>0.6</v>
      </c>
      <c r="CP19" s="52" t="str">
        <f t="shared" si="7"/>
        <v>MODERADO</v>
      </c>
      <c r="CQ19" s="149">
        <f t="shared" si="91"/>
        <v>1.0799999999999999E-2</v>
      </c>
      <c r="CR19" s="63" t="s">
        <v>456</v>
      </c>
      <c r="CS19" s="95">
        <f t="shared" si="0"/>
        <v>42</v>
      </c>
      <c r="CT19" s="51"/>
      <c r="CU19" s="399" t="s">
        <v>1294</v>
      </c>
      <c r="CV19" s="64" t="s">
        <v>1304</v>
      </c>
      <c r="CW19" s="158"/>
      <c r="CX19" s="47">
        <f t="shared" si="8"/>
        <v>3</v>
      </c>
      <c r="CY19" s="49">
        <f t="shared" si="92"/>
        <v>3</v>
      </c>
      <c r="CZ19" s="47" t="str">
        <f t="shared" si="93"/>
        <v>Moderado</v>
      </c>
      <c r="DA19" s="153">
        <f t="shared" si="94"/>
        <v>0.6</v>
      </c>
      <c r="DB19" s="48">
        <f t="shared" si="95"/>
        <v>0.15</v>
      </c>
      <c r="DC19" s="48">
        <f t="shared" si="9"/>
        <v>0.25</v>
      </c>
      <c r="DD19" s="47">
        <f t="shared" si="96"/>
        <v>0.4</v>
      </c>
      <c r="DE19" s="273">
        <f t="shared" si="10"/>
        <v>1</v>
      </c>
      <c r="DF19" s="187">
        <f t="shared" si="11"/>
        <v>0.12</v>
      </c>
      <c r="DG19" s="273">
        <f t="shared" si="97"/>
        <v>3</v>
      </c>
      <c r="DH19" s="273"/>
      <c r="DI19" s="187">
        <f t="shared" si="12"/>
        <v>0.6</v>
      </c>
      <c r="DJ19" s="48">
        <f t="shared" si="13"/>
        <v>0.15</v>
      </c>
      <c r="DK19" s="48">
        <f t="shared" si="14"/>
        <v>0.25</v>
      </c>
      <c r="DL19" s="47">
        <f t="shared" si="15"/>
        <v>0.4</v>
      </c>
      <c r="DM19" s="273">
        <f t="shared" si="16"/>
        <v>1</v>
      </c>
      <c r="DN19" s="187">
        <f t="shared" si="17"/>
        <v>7.1999999999999995E-2</v>
      </c>
      <c r="DO19" s="273">
        <f t="shared" si="18"/>
        <v>3</v>
      </c>
      <c r="DP19" s="187">
        <f t="shared" si="19"/>
        <v>0.6</v>
      </c>
      <c r="DQ19" s="48">
        <f t="shared" si="20"/>
        <v>0.25</v>
      </c>
      <c r="DR19" s="48">
        <f t="shared" si="21"/>
        <v>0.25</v>
      </c>
      <c r="DS19" s="47">
        <f t="shared" si="22"/>
        <v>0.5</v>
      </c>
      <c r="DT19" s="273">
        <f t="shared" si="23"/>
        <v>1</v>
      </c>
      <c r="DU19" s="187">
        <f t="shared" si="24"/>
        <v>3.5999999999999997E-2</v>
      </c>
      <c r="DV19" s="273">
        <f t="shared" si="25"/>
        <v>3</v>
      </c>
      <c r="DW19" s="187">
        <f t="shared" si="26"/>
        <v>0.6</v>
      </c>
      <c r="DX19" s="48">
        <f t="shared" si="27"/>
        <v>0.25</v>
      </c>
      <c r="DY19" s="48">
        <f t="shared" si="28"/>
        <v>0.25</v>
      </c>
      <c r="DZ19" s="47">
        <f t="shared" si="29"/>
        <v>0.5</v>
      </c>
      <c r="EA19" s="273">
        <f t="shared" si="30"/>
        <v>1</v>
      </c>
      <c r="EB19" s="187">
        <f t="shared" si="31"/>
        <v>1.7999999999999999E-2</v>
      </c>
      <c r="EC19" s="273">
        <f t="shared" si="32"/>
        <v>3</v>
      </c>
      <c r="ED19" s="187">
        <f t="shared" si="33"/>
        <v>0.6</v>
      </c>
      <c r="EE19" s="48">
        <f t="shared" si="34"/>
        <v>0</v>
      </c>
      <c r="EF19" s="48">
        <f t="shared" si="35"/>
        <v>0</v>
      </c>
      <c r="EG19" s="47">
        <f t="shared" si="36"/>
        <v>0</v>
      </c>
      <c r="EH19" s="273">
        <f t="shared" si="37"/>
        <v>1</v>
      </c>
      <c r="EI19" s="187">
        <f t="shared" si="38"/>
        <v>1.7999999999999999E-2</v>
      </c>
      <c r="EJ19" s="273">
        <f t="shared" si="39"/>
        <v>3</v>
      </c>
      <c r="EK19" s="187">
        <f t="shared" si="40"/>
        <v>0.6</v>
      </c>
      <c r="EL19" s="48">
        <f t="shared" si="41"/>
        <v>0</v>
      </c>
      <c r="EM19" s="48">
        <f t="shared" si="42"/>
        <v>0</v>
      </c>
      <c r="EN19" s="47">
        <f t="shared" si="43"/>
        <v>0</v>
      </c>
      <c r="EO19" s="273">
        <f t="shared" si="44"/>
        <v>1</v>
      </c>
      <c r="EP19" s="187">
        <f t="shared" si="45"/>
        <v>1.7999999999999999E-2</v>
      </c>
      <c r="EQ19" s="273">
        <f t="shared" si="46"/>
        <v>3</v>
      </c>
      <c r="ER19" s="187">
        <f t="shared" si="47"/>
        <v>0.6</v>
      </c>
      <c r="ES19" s="48">
        <f t="shared" si="48"/>
        <v>0</v>
      </c>
      <c r="ET19" s="48">
        <f t="shared" si="49"/>
        <v>0</v>
      </c>
      <c r="EU19" s="47">
        <f t="shared" si="50"/>
        <v>0</v>
      </c>
      <c r="EV19" s="273">
        <f t="shared" si="51"/>
        <v>1</v>
      </c>
      <c r="EW19" s="187">
        <f t="shared" si="52"/>
        <v>1.7999999999999999E-2</v>
      </c>
      <c r="EX19" s="273">
        <f t="shared" si="53"/>
        <v>3</v>
      </c>
      <c r="EY19" s="187">
        <f t="shared" si="54"/>
        <v>0.6</v>
      </c>
      <c r="EZ19" s="48">
        <f t="shared" si="55"/>
        <v>0</v>
      </c>
      <c r="FA19" s="48">
        <f t="shared" si="56"/>
        <v>0</v>
      </c>
      <c r="FB19" s="47">
        <f t="shared" si="57"/>
        <v>0</v>
      </c>
      <c r="FC19" s="273">
        <f t="shared" si="58"/>
        <v>1</v>
      </c>
      <c r="FD19" s="187">
        <f t="shared" si="59"/>
        <v>1.7999999999999999E-2</v>
      </c>
      <c r="FE19" s="273">
        <f t="shared" si="60"/>
        <v>3</v>
      </c>
      <c r="FF19" s="187">
        <f t="shared" si="61"/>
        <v>0.6</v>
      </c>
      <c r="FG19" s="48">
        <f t="shared" si="62"/>
        <v>0</v>
      </c>
      <c r="FH19" s="48">
        <f t="shared" si="63"/>
        <v>0</v>
      </c>
      <c r="FI19" s="47">
        <f t="shared" si="64"/>
        <v>0</v>
      </c>
      <c r="FJ19" s="273">
        <f t="shared" si="65"/>
        <v>1</v>
      </c>
      <c r="FK19" s="187">
        <f t="shared" si="66"/>
        <v>1.7999999999999999E-2</v>
      </c>
      <c r="FL19" s="273">
        <f t="shared" si="67"/>
        <v>3</v>
      </c>
      <c r="FM19" s="187">
        <f t="shared" si="68"/>
        <v>0.6</v>
      </c>
      <c r="FN19" s="48">
        <f t="shared" si="69"/>
        <v>0</v>
      </c>
      <c r="FO19" s="48">
        <f t="shared" si="70"/>
        <v>0</v>
      </c>
      <c r="FP19" s="47">
        <f t="shared" si="71"/>
        <v>0</v>
      </c>
      <c r="FQ19" s="273">
        <f t="shared" si="72"/>
        <v>1</v>
      </c>
      <c r="FR19" s="187">
        <f t="shared" si="73"/>
        <v>1.7999999999999999E-2</v>
      </c>
      <c r="FS19" s="273">
        <f t="shared" si="74"/>
        <v>3</v>
      </c>
      <c r="FT19" s="187">
        <f t="shared" si="75"/>
        <v>0.6</v>
      </c>
      <c r="FU19" s="48">
        <f t="shared" si="76"/>
        <v>0</v>
      </c>
      <c r="FV19" s="48">
        <f t="shared" si="77"/>
        <v>0</v>
      </c>
      <c r="FW19" s="47">
        <f t="shared" si="78"/>
        <v>0</v>
      </c>
      <c r="FX19" s="273">
        <f t="shared" si="79"/>
        <v>1</v>
      </c>
      <c r="FY19" s="187">
        <f t="shared" si="80"/>
        <v>1.7999999999999999E-2</v>
      </c>
      <c r="FZ19" s="273">
        <f t="shared" si="81"/>
        <v>3</v>
      </c>
      <c r="GA19" s="187">
        <f t="shared" si="82"/>
        <v>0.6</v>
      </c>
      <c r="GB19" s="48">
        <f t="shared" si="83"/>
        <v>0</v>
      </c>
      <c r="GC19" s="48">
        <f t="shared" si="84"/>
        <v>0</v>
      </c>
      <c r="GD19" s="47">
        <f t="shared" si="85"/>
        <v>0</v>
      </c>
      <c r="GE19" s="273">
        <f t="shared" si="86"/>
        <v>1</v>
      </c>
      <c r="GF19" s="187">
        <f t="shared" si="87"/>
        <v>1.7999999999999999E-2</v>
      </c>
      <c r="GG19" s="273">
        <f t="shared" si="88"/>
        <v>3</v>
      </c>
      <c r="GH19" s="187">
        <f t="shared" si="89"/>
        <v>0.6</v>
      </c>
      <c r="GI19" s="187">
        <f t="shared" si="98"/>
        <v>0.6</v>
      </c>
    </row>
    <row r="20" spans="1:191" ht="102" hidden="1" x14ac:dyDescent="0.2">
      <c r="A20" s="337">
        <v>12</v>
      </c>
      <c r="B20" s="338" t="s">
        <v>537</v>
      </c>
      <c r="C20" s="350" t="s">
        <v>540</v>
      </c>
      <c r="D20" s="340" t="s">
        <v>206</v>
      </c>
      <c r="E20" s="341" t="s">
        <v>204</v>
      </c>
      <c r="F20" s="342" t="s">
        <v>223</v>
      </c>
      <c r="G20" s="341" t="s">
        <v>496</v>
      </c>
      <c r="H20" s="341" t="s">
        <v>173</v>
      </c>
      <c r="I20" s="343" t="s">
        <v>18</v>
      </c>
      <c r="J20" s="343" t="s">
        <v>53</v>
      </c>
      <c r="K20" s="343" t="s">
        <v>53</v>
      </c>
      <c r="L20" s="343" t="s">
        <v>53</v>
      </c>
      <c r="M20" s="343" t="s">
        <v>53</v>
      </c>
      <c r="N20" s="343" t="s">
        <v>53</v>
      </c>
      <c r="O20" s="343" t="s">
        <v>54</v>
      </c>
      <c r="P20" s="343" t="s">
        <v>53</v>
      </c>
      <c r="Q20" s="343" t="s">
        <v>53</v>
      </c>
      <c r="R20" s="343" t="s">
        <v>53</v>
      </c>
      <c r="S20" s="343" t="s">
        <v>54</v>
      </c>
      <c r="T20" s="343" t="s">
        <v>53</v>
      </c>
      <c r="U20" s="343" t="s">
        <v>54</v>
      </c>
      <c r="V20" s="343" t="s">
        <v>53</v>
      </c>
      <c r="W20" s="343" t="s">
        <v>53</v>
      </c>
      <c r="X20" s="343" t="s">
        <v>53</v>
      </c>
      <c r="Y20" s="343" t="s">
        <v>53</v>
      </c>
      <c r="Z20" s="343" t="s">
        <v>53</v>
      </c>
      <c r="AA20" s="343" t="s">
        <v>53</v>
      </c>
      <c r="AB20" s="343" t="s">
        <v>53</v>
      </c>
      <c r="AC20" s="57" t="str">
        <f t="shared" si="1"/>
        <v>1 - Muy Baja</v>
      </c>
      <c r="AD20" s="149">
        <f t="shared" si="2"/>
        <v>0.2</v>
      </c>
      <c r="AE20" s="57" t="str">
        <f t="shared" si="3"/>
        <v>3 - Moderado</v>
      </c>
      <c r="AF20" s="149">
        <f t="shared" si="4"/>
        <v>0.6</v>
      </c>
      <c r="AG20" s="56" t="str">
        <f>IFERROR(INDEX('[6]CONSERVAC INFR'!$BLU$626:$BLY$630,MATCH(I20,'[6]CONSERVAC INFR'!$BLS$626:$BLS$630,0),MATCH(AE20,'[6]CONSERVAC INFR'!$BLU$624:$BLY$624,0)),"")</f>
        <v>MODERADO</v>
      </c>
      <c r="AH20" s="149">
        <f t="shared" si="5"/>
        <v>0.12</v>
      </c>
      <c r="AI20" s="400" t="s">
        <v>539</v>
      </c>
      <c r="AJ20" s="341" t="s">
        <v>532</v>
      </c>
      <c r="AK20" s="341" t="s">
        <v>534</v>
      </c>
      <c r="AL20" s="341" t="s">
        <v>533</v>
      </c>
      <c r="AM20" s="342" t="s">
        <v>35</v>
      </c>
      <c r="AN20" s="346" t="s">
        <v>45</v>
      </c>
      <c r="AO20" s="346" t="s">
        <v>50</v>
      </c>
      <c r="AP20" s="342" t="s">
        <v>52</v>
      </c>
      <c r="AQ20" s="342" t="s">
        <v>34</v>
      </c>
      <c r="AR20" s="346" t="s">
        <v>45</v>
      </c>
      <c r="AS20" s="346" t="s">
        <v>50</v>
      </c>
      <c r="AT20" s="342" t="s">
        <v>52</v>
      </c>
      <c r="AU20" s="342" t="s">
        <v>35</v>
      </c>
      <c r="AV20" s="346" t="s">
        <v>46</v>
      </c>
      <c r="AW20" s="346" t="s">
        <v>50</v>
      </c>
      <c r="AX20" s="342" t="s">
        <v>52</v>
      </c>
      <c r="AY20" s="342" t="s">
        <v>34</v>
      </c>
      <c r="AZ20" s="346" t="s">
        <v>46</v>
      </c>
      <c r="BA20" s="346" t="s">
        <v>50</v>
      </c>
      <c r="BB20" s="342" t="s">
        <v>52</v>
      </c>
      <c r="BC20" s="342"/>
      <c r="BD20" s="346"/>
      <c r="BE20" s="346"/>
      <c r="BF20" s="342"/>
      <c r="BG20" s="342"/>
      <c r="BH20" s="346"/>
      <c r="BI20" s="346"/>
      <c r="BJ20" s="342"/>
      <c r="BK20" s="342"/>
      <c r="BL20" s="346"/>
      <c r="BM20" s="346"/>
      <c r="BN20" s="342"/>
      <c r="BO20" s="342"/>
      <c r="BP20" s="346"/>
      <c r="BQ20" s="346"/>
      <c r="BR20" s="342"/>
      <c r="BS20" s="342"/>
      <c r="BT20" s="346"/>
      <c r="BU20" s="346"/>
      <c r="BV20" s="342"/>
      <c r="BW20" s="342"/>
      <c r="BX20" s="346"/>
      <c r="BY20" s="346"/>
      <c r="BZ20" s="342"/>
      <c r="CA20" s="342"/>
      <c r="CB20" s="346"/>
      <c r="CC20" s="346"/>
      <c r="CD20" s="342"/>
      <c r="CE20" s="342"/>
      <c r="CF20" s="346"/>
      <c r="CG20" s="346"/>
      <c r="CH20" s="342"/>
      <c r="CI20" s="54"/>
      <c r="CJ20" s="54"/>
      <c r="CK20" s="51"/>
      <c r="CL20" s="53" t="str">
        <f>IFERROR(IF(GE20&lt;=1,"1 - Muy Baja",VLOOKUP(GE20,'[6]CONSERVAC INFR'!$BLR$626:$BLS$630,2,0)),"")</f>
        <v>1 - Muy Baja</v>
      </c>
      <c r="CM20" s="165">
        <f t="shared" si="6"/>
        <v>1.7999999999999999E-2</v>
      </c>
      <c r="CN20" s="53" t="str">
        <f>IFERROR(IF(GG20&lt;=1,"1 - Leve",HLOOKUP(GG20,'[6]CONSERVAC INFR'!$BLU$623:$BLY$624,2,0)),"")</f>
        <v>3 - Moderado</v>
      </c>
      <c r="CO20" s="165">
        <f t="shared" si="90"/>
        <v>0.6</v>
      </c>
      <c r="CP20" s="52" t="str">
        <f t="shared" si="7"/>
        <v>MODERADO</v>
      </c>
      <c r="CQ20" s="149">
        <f t="shared" si="91"/>
        <v>1.0799999999999999E-2</v>
      </c>
      <c r="CR20" s="63" t="s">
        <v>233</v>
      </c>
      <c r="CS20" s="95">
        <f t="shared" si="0"/>
        <v>42</v>
      </c>
      <c r="CT20" s="51"/>
      <c r="CU20" s="399" t="s">
        <v>1294</v>
      </c>
      <c r="CV20" s="64" t="s">
        <v>1304</v>
      </c>
      <c r="CW20" s="158"/>
      <c r="CX20" s="47">
        <f t="shared" si="8"/>
        <v>3</v>
      </c>
      <c r="CY20" s="49">
        <f t="shared" si="92"/>
        <v>3</v>
      </c>
      <c r="CZ20" s="47" t="str">
        <f t="shared" si="93"/>
        <v>Moderado</v>
      </c>
      <c r="DA20" s="153">
        <f t="shared" si="94"/>
        <v>0.6</v>
      </c>
      <c r="DB20" s="48">
        <f t="shared" si="95"/>
        <v>0.15</v>
      </c>
      <c r="DC20" s="48">
        <f t="shared" si="9"/>
        <v>0.25</v>
      </c>
      <c r="DD20" s="47">
        <f t="shared" si="96"/>
        <v>0.4</v>
      </c>
      <c r="DE20" s="273">
        <f t="shared" si="10"/>
        <v>1</v>
      </c>
      <c r="DF20" s="187">
        <f t="shared" si="11"/>
        <v>0.12</v>
      </c>
      <c r="DG20" s="273">
        <f t="shared" si="97"/>
        <v>3</v>
      </c>
      <c r="DH20" s="273"/>
      <c r="DI20" s="187">
        <f t="shared" si="12"/>
        <v>0.6</v>
      </c>
      <c r="DJ20" s="48">
        <f t="shared" si="13"/>
        <v>0.15</v>
      </c>
      <c r="DK20" s="48">
        <f t="shared" si="14"/>
        <v>0.25</v>
      </c>
      <c r="DL20" s="47">
        <f t="shared" si="15"/>
        <v>0.4</v>
      </c>
      <c r="DM20" s="273">
        <f t="shared" si="16"/>
        <v>1</v>
      </c>
      <c r="DN20" s="187">
        <f t="shared" si="17"/>
        <v>7.1999999999999995E-2</v>
      </c>
      <c r="DO20" s="273">
        <f t="shared" si="18"/>
        <v>3</v>
      </c>
      <c r="DP20" s="187">
        <f t="shared" si="19"/>
        <v>0.6</v>
      </c>
      <c r="DQ20" s="48">
        <f t="shared" si="20"/>
        <v>0.25</v>
      </c>
      <c r="DR20" s="48">
        <f t="shared" si="21"/>
        <v>0.25</v>
      </c>
      <c r="DS20" s="47">
        <f t="shared" si="22"/>
        <v>0.5</v>
      </c>
      <c r="DT20" s="273">
        <f t="shared" si="23"/>
        <v>1</v>
      </c>
      <c r="DU20" s="187">
        <f t="shared" si="24"/>
        <v>3.5999999999999997E-2</v>
      </c>
      <c r="DV20" s="273">
        <f t="shared" si="25"/>
        <v>3</v>
      </c>
      <c r="DW20" s="187">
        <f t="shared" si="26"/>
        <v>0.6</v>
      </c>
      <c r="DX20" s="48">
        <f t="shared" si="27"/>
        <v>0.25</v>
      </c>
      <c r="DY20" s="48">
        <f t="shared" si="28"/>
        <v>0.25</v>
      </c>
      <c r="DZ20" s="47">
        <f t="shared" si="29"/>
        <v>0.5</v>
      </c>
      <c r="EA20" s="273">
        <f t="shared" si="30"/>
        <v>1</v>
      </c>
      <c r="EB20" s="187">
        <f t="shared" si="31"/>
        <v>1.7999999999999999E-2</v>
      </c>
      <c r="EC20" s="273">
        <f t="shared" si="32"/>
        <v>3</v>
      </c>
      <c r="ED20" s="187">
        <f t="shared" si="33"/>
        <v>0.6</v>
      </c>
      <c r="EE20" s="48">
        <f t="shared" si="34"/>
        <v>0</v>
      </c>
      <c r="EF20" s="48">
        <f t="shared" si="35"/>
        <v>0</v>
      </c>
      <c r="EG20" s="47">
        <f t="shared" si="36"/>
        <v>0</v>
      </c>
      <c r="EH20" s="273">
        <f t="shared" si="37"/>
        <v>1</v>
      </c>
      <c r="EI20" s="187">
        <f t="shared" si="38"/>
        <v>1.7999999999999999E-2</v>
      </c>
      <c r="EJ20" s="273">
        <f t="shared" si="39"/>
        <v>3</v>
      </c>
      <c r="EK20" s="187">
        <f t="shared" si="40"/>
        <v>0.6</v>
      </c>
      <c r="EL20" s="48">
        <f t="shared" si="41"/>
        <v>0</v>
      </c>
      <c r="EM20" s="48">
        <f t="shared" si="42"/>
        <v>0</v>
      </c>
      <c r="EN20" s="47">
        <f t="shared" si="43"/>
        <v>0</v>
      </c>
      <c r="EO20" s="273">
        <f t="shared" si="44"/>
        <v>1</v>
      </c>
      <c r="EP20" s="187">
        <f t="shared" si="45"/>
        <v>1.7999999999999999E-2</v>
      </c>
      <c r="EQ20" s="273">
        <f t="shared" si="46"/>
        <v>3</v>
      </c>
      <c r="ER20" s="187">
        <f t="shared" si="47"/>
        <v>0.6</v>
      </c>
      <c r="ES20" s="48">
        <f t="shared" si="48"/>
        <v>0</v>
      </c>
      <c r="ET20" s="48">
        <f t="shared" si="49"/>
        <v>0</v>
      </c>
      <c r="EU20" s="47">
        <f t="shared" si="50"/>
        <v>0</v>
      </c>
      <c r="EV20" s="273">
        <f t="shared" si="51"/>
        <v>1</v>
      </c>
      <c r="EW20" s="187">
        <f t="shared" si="52"/>
        <v>1.7999999999999999E-2</v>
      </c>
      <c r="EX20" s="273">
        <f t="shared" si="53"/>
        <v>3</v>
      </c>
      <c r="EY20" s="187">
        <f t="shared" si="54"/>
        <v>0.6</v>
      </c>
      <c r="EZ20" s="48">
        <f t="shared" si="55"/>
        <v>0</v>
      </c>
      <c r="FA20" s="48">
        <f t="shared" si="56"/>
        <v>0</v>
      </c>
      <c r="FB20" s="47">
        <f t="shared" si="57"/>
        <v>0</v>
      </c>
      <c r="FC20" s="273">
        <f t="shared" si="58"/>
        <v>1</v>
      </c>
      <c r="FD20" s="187">
        <f t="shared" si="59"/>
        <v>1.7999999999999999E-2</v>
      </c>
      <c r="FE20" s="273">
        <f t="shared" si="60"/>
        <v>3</v>
      </c>
      <c r="FF20" s="187">
        <f t="shared" si="61"/>
        <v>0.6</v>
      </c>
      <c r="FG20" s="48">
        <f t="shared" si="62"/>
        <v>0</v>
      </c>
      <c r="FH20" s="48">
        <f t="shared" si="63"/>
        <v>0</v>
      </c>
      <c r="FI20" s="47">
        <f t="shared" si="64"/>
        <v>0</v>
      </c>
      <c r="FJ20" s="273">
        <f t="shared" si="65"/>
        <v>1</v>
      </c>
      <c r="FK20" s="187">
        <f t="shared" si="66"/>
        <v>1.7999999999999999E-2</v>
      </c>
      <c r="FL20" s="273">
        <f t="shared" si="67"/>
        <v>3</v>
      </c>
      <c r="FM20" s="187">
        <f t="shared" si="68"/>
        <v>0.6</v>
      </c>
      <c r="FN20" s="48">
        <f t="shared" si="69"/>
        <v>0</v>
      </c>
      <c r="FO20" s="48">
        <f t="shared" si="70"/>
        <v>0</v>
      </c>
      <c r="FP20" s="47">
        <f t="shared" si="71"/>
        <v>0</v>
      </c>
      <c r="FQ20" s="273">
        <f t="shared" si="72"/>
        <v>1</v>
      </c>
      <c r="FR20" s="187">
        <f t="shared" si="73"/>
        <v>1.7999999999999999E-2</v>
      </c>
      <c r="FS20" s="273">
        <f t="shared" si="74"/>
        <v>3</v>
      </c>
      <c r="FT20" s="187">
        <f t="shared" si="75"/>
        <v>0.6</v>
      </c>
      <c r="FU20" s="48">
        <f t="shared" si="76"/>
        <v>0</v>
      </c>
      <c r="FV20" s="48">
        <f t="shared" si="77"/>
        <v>0</v>
      </c>
      <c r="FW20" s="47">
        <f t="shared" si="78"/>
        <v>0</v>
      </c>
      <c r="FX20" s="273">
        <f t="shared" si="79"/>
        <v>1</v>
      </c>
      <c r="FY20" s="187">
        <f t="shared" si="80"/>
        <v>1.7999999999999999E-2</v>
      </c>
      <c r="FZ20" s="273">
        <f t="shared" si="81"/>
        <v>3</v>
      </c>
      <c r="GA20" s="187">
        <f t="shared" si="82"/>
        <v>0.6</v>
      </c>
      <c r="GB20" s="48">
        <f t="shared" si="83"/>
        <v>0</v>
      </c>
      <c r="GC20" s="48">
        <f t="shared" si="84"/>
        <v>0</v>
      </c>
      <c r="GD20" s="47">
        <f t="shared" si="85"/>
        <v>0</v>
      </c>
      <c r="GE20" s="273">
        <f t="shared" si="86"/>
        <v>1</v>
      </c>
      <c r="GF20" s="187">
        <f t="shared" si="87"/>
        <v>1.7999999999999999E-2</v>
      </c>
      <c r="GG20" s="273">
        <f t="shared" si="88"/>
        <v>3</v>
      </c>
      <c r="GH20" s="187">
        <f t="shared" si="89"/>
        <v>0.6</v>
      </c>
      <c r="GI20" s="187">
        <f t="shared" si="98"/>
        <v>0.6</v>
      </c>
    </row>
    <row r="21" spans="1:191" ht="102" hidden="1" x14ac:dyDescent="0.2">
      <c r="A21" s="337">
        <v>13</v>
      </c>
      <c r="B21" s="338" t="s">
        <v>537</v>
      </c>
      <c r="C21" s="350" t="s">
        <v>538</v>
      </c>
      <c r="D21" s="340" t="s">
        <v>205</v>
      </c>
      <c r="E21" s="341" t="s">
        <v>500</v>
      </c>
      <c r="F21" s="342" t="s">
        <v>223</v>
      </c>
      <c r="G21" s="341" t="s">
        <v>496</v>
      </c>
      <c r="H21" s="341" t="s">
        <v>173</v>
      </c>
      <c r="I21" s="343" t="s">
        <v>18</v>
      </c>
      <c r="J21" s="343" t="s">
        <v>53</v>
      </c>
      <c r="K21" s="343" t="s">
        <v>53</v>
      </c>
      <c r="L21" s="343" t="s">
        <v>53</v>
      </c>
      <c r="M21" s="343" t="s">
        <v>53</v>
      </c>
      <c r="N21" s="343" t="s">
        <v>53</v>
      </c>
      <c r="O21" s="343" t="s">
        <v>54</v>
      </c>
      <c r="P21" s="343" t="s">
        <v>53</v>
      </c>
      <c r="Q21" s="343" t="s">
        <v>53</v>
      </c>
      <c r="R21" s="343" t="s">
        <v>53</v>
      </c>
      <c r="S21" s="343" t="s">
        <v>54</v>
      </c>
      <c r="T21" s="343" t="s">
        <v>53</v>
      </c>
      <c r="U21" s="343" t="s">
        <v>54</v>
      </c>
      <c r="V21" s="343" t="s">
        <v>53</v>
      </c>
      <c r="W21" s="343" t="s">
        <v>53</v>
      </c>
      <c r="X21" s="343" t="s">
        <v>53</v>
      </c>
      <c r="Y21" s="343" t="s">
        <v>53</v>
      </c>
      <c r="Z21" s="343" t="s">
        <v>53</v>
      </c>
      <c r="AA21" s="343" t="s">
        <v>53</v>
      </c>
      <c r="AB21" s="343" t="s">
        <v>53</v>
      </c>
      <c r="AC21" s="57" t="str">
        <f t="shared" si="1"/>
        <v>1 - Muy Baja</v>
      </c>
      <c r="AD21" s="149">
        <f t="shared" si="2"/>
        <v>0.2</v>
      </c>
      <c r="AE21" s="57" t="str">
        <f t="shared" si="3"/>
        <v>3 - Moderado</v>
      </c>
      <c r="AF21" s="149">
        <f t="shared" si="4"/>
        <v>0.6</v>
      </c>
      <c r="AG21" s="56" t="str">
        <f>IFERROR(INDEX('[6]CONSERVAC INFR'!$BLU$626:$BLY$630,MATCH(I21,'[6]CONSERVAC INFR'!$BLS$626:$BLS$630,0),MATCH(AE21,'[6]CONSERVAC INFR'!$BLU$624:$BLY$624,0)),"")</f>
        <v>MODERADO</v>
      </c>
      <c r="AH21" s="149">
        <f t="shared" si="5"/>
        <v>0.12</v>
      </c>
      <c r="AI21" s="400" t="s">
        <v>535</v>
      </c>
      <c r="AJ21" s="341" t="s">
        <v>532</v>
      </c>
      <c r="AK21" s="341" t="s">
        <v>534</v>
      </c>
      <c r="AL21" s="341" t="s">
        <v>533</v>
      </c>
      <c r="AM21" s="342" t="s">
        <v>34</v>
      </c>
      <c r="AN21" s="346" t="s">
        <v>46</v>
      </c>
      <c r="AO21" s="346" t="s">
        <v>50</v>
      </c>
      <c r="AP21" s="342" t="s">
        <v>52</v>
      </c>
      <c r="AQ21" s="342" t="s">
        <v>34</v>
      </c>
      <c r="AR21" s="346" t="s">
        <v>45</v>
      </c>
      <c r="AS21" s="346" t="s">
        <v>50</v>
      </c>
      <c r="AT21" s="342" t="s">
        <v>52</v>
      </c>
      <c r="AU21" s="342" t="s">
        <v>34</v>
      </c>
      <c r="AV21" s="346" t="s">
        <v>45</v>
      </c>
      <c r="AW21" s="346" t="s">
        <v>50</v>
      </c>
      <c r="AX21" s="342" t="s">
        <v>52</v>
      </c>
      <c r="AY21" s="342" t="s">
        <v>34</v>
      </c>
      <c r="AZ21" s="346" t="s">
        <v>46</v>
      </c>
      <c r="BA21" s="346" t="s">
        <v>50</v>
      </c>
      <c r="BB21" s="342" t="s">
        <v>52</v>
      </c>
      <c r="BC21" s="342"/>
      <c r="BD21" s="346"/>
      <c r="BE21" s="346"/>
      <c r="BF21" s="342"/>
      <c r="BG21" s="342"/>
      <c r="BH21" s="346"/>
      <c r="BI21" s="346"/>
      <c r="BJ21" s="342"/>
      <c r="BK21" s="342"/>
      <c r="BL21" s="346"/>
      <c r="BM21" s="346"/>
      <c r="BN21" s="342"/>
      <c r="BO21" s="342"/>
      <c r="BP21" s="346"/>
      <c r="BQ21" s="346"/>
      <c r="BR21" s="342"/>
      <c r="BS21" s="342"/>
      <c r="BT21" s="346"/>
      <c r="BU21" s="346"/>
      <c r="BV21" s="342"/>
      <c r="BW21" s="342"/>
      <c r="BX21" s="346"/>
      <c r="BY21" s="346"/>
      <c r="BZ21" s="342"/>
      <c r="CA21" s="342"/>
      <c r="CB21" s="346"/>
      <c r="CC21" s="346"/>
      <c r="CD21" s="342"/>
      <c r="CE21" s="342"/>
      <c r="CF21" s="346"/>
      <c r="CG21" s="346"/>
      <c r="CH21" s="342"/>
      <c r="CI21" s="54"/>
      <c r="CJ21" s="54"/>
      <c r="CK21" s="51"/>
      <c r="CL21" s="53" t="str">
        <f>IFERROR(IF(GE21&lt;=1,"1 - Muy Baja",VLOOKUP(GE21,'[6]CONSERVAC INFR'!$BLR$626:$BLS$630,2,0)),"")</f>
        <v>1 - Muy Baja</v>
      </c>
      <c r="CM21" s="165">
        <f t="shared" si="6"/>
        <v>1.7999999999999999E-2</v>
      </c>
      <c r="CN21" s="53" t="str">
        <f>IFERROR(IF(GG21&lt;=1,"1 - Leve",HLOOKUP(GG21,'[6]CONSERVAC INFR'!$BLU$623:$BLY$624,2,0)),"")</f>
        <v>3 - Moderado</v>
      </c>
      <c r="CO21" s="165">
        <f t="shared" si="90"/>
        <v>0.6</v>
      </c>
      <c r="CP21" s="52" t="str">
        <f t="shared" si="7"/>
        <v>MODERADO</v>
      </c>
      <c r="CQ21" s="149">
        <f t="shared" si="91"/>
        <v>1.0799999999999999E-2</v>
      </c>
      <c r="CR21" s="63" t="s">
        <v>456</v>
      </c>
      <c r="CS21" s="95">
        <f t="shared" si="0"/>
        <v>42</v>
      </c>
      <c r="CT21" s="51"/>
      <c r="CU21" s="399" t="s">
        <v>1294</v>
      </c>
      <c r="CV21" s="64" t="s">
        <v>1305</v>
      </c>
      <c r="CW21" s="158"/>
      <c r="CX21" s="47">
        <f t="shared" si="8"/>
        <v>3</v>
      </c>
      <c r="CY21" s="49">
        <f t="shared" si="92"/>
        <v>3</v>
      </c>
      <c r="CZ21" s="47" t="str">
        <f t="shared" si="93"/>
        <v>Moderado</v>
      </c>
      <c r="DA21" s="153">
        <f t="shared" si="94"/>
        <v>0.6</v>
      </c>
      <c r="DB21" s="48">
        <f t="shared" si="95"/>
        <v>0.25</v>
      </c>
      <c r="DC21" s="48">
        <f t="shared" si="9"/>
        <v>0.25</v>
      </c>
      <c r="DD21" s="47">
        <f t="shared" si="96"/>
        <v>0.5</v>
      </c>
      <c r="DE21" s="273">
        <f t="shared" si="10"/>
        <v>1</v>
      </c>
      <c r="DF21" s="187">
        <f t="shared" si="11"/>
        <v>0.1</v>
      </c>
      <c r="DG21" s="273">
        <f t="shared" si="97"/>
        <v>3</v>
      </c>
      <c r="DH21" s="273"/>
      <c r="DI21" s="187">
        <f t="shared" si="12"/>
        <v>0.6</v>
      </c>
      <c r="DJ21" s="48">
        <f t="shared" si="13"/>
        <v>0.15</v>
      </c>
      <c r="DK21" s="48">
        <f t="shared" si="14"/>
        <v>0.25</v>
      </c>
      <c r="DL21" s="47">
        <f t="shared" si="15"/>
        <v>0.4</v>
      </c>
      <c r="DM21" s="273">
        <f t="shared" si="16"/>
        <v>1</v>
      </c>
      <c r="DN21" s="187">
        <f t="shared" si="17"/>
        <v>0.06</v>
      </c>
      <c r="DO21" s="273">
        <f t="shared" si="18"/>
        <v>3</v>
      </c>
      <c r="DP21" s="187">
        <f t="shared" si="19"/>
        <v>0.6</v>
      </c>
      <c r="DQ21" s="48">
        <f t="shared" si="20"/>
        <v>0.15</v>
      </c>
      <c r="DR21" s="48">
        <f t="shared" si="21"/>
        <v>0.25</v>
      </c>
      <c r="DS21" s="47">
        <f t="shared" si="22"/>
        <v>0.4</v>
      </c>
      <c r="DT21" s="273">
        <f t="shared" si="23"/>
        <v>1</v>
      </c>
      <c r="DU21" s="187">
        <f t="shared" si="24"/>
        <v>3.5999999999999997E-2</v>
      </c>
      <c r="DV21" s="273">
        <f t="shared" si="25"/>
        <v>3</v>
      </c>
      <c r="DW21" s="187">
        <f t="shared" si="26"/>
        <v>0.6</v>
      </c>
      <c r="DX21" s="48">
        <f t="shared" si="27"/>
        <v>0.25</v>
      </c>
      <c r="DY21" s="48">
        <f t="shared" si="28"/>
        <v>0.25</v>
      </c>
      <c r="DZ21" s="47">
        <f t="shared" si="29"/>
        <v>0.5</v>
      </c>
      <c r="EA21" s="273">
        <f t="shared" si="30"/>
        <v>1</v>
      </c>
      <c r="EB21" s="187">
        <f t="shared" si="31"/>
        <v>1.7999999999999999E-2</v>
      </c>
      <c r="EC21" s="273">
        <f t="shared" si="32"/>
        <v>3</v>
      </c>
      <c r="ED21" s="187">
        <f t="shared" si="33"/>
        <v>0.6</v>
      </c>
      <c r="EE21" s="48">
        <f t="shared" si="34"/>
        <v>0</v>
      </c>
      <c r="EF21" s="48">
        <f t="shared" si="35"/>
        <v>0</v>
      </c>
      <c r="EG21" s="47">
        <f t="shared" si="36"/>
        <v>0</v>
      </c>
      <c r="EH21" s="273">
        <f t="shared" si="37"/>
        <v>1</v>
      </c>
      <c r="EI21" s="187">
        <f t="shared" si="38"/>
        <v>1.7999999999999999E-2</v>
      </c>
      <c r="EJ21" s="273">
        <f t="shared" si="39"/>
        <v>3</v>
      </c>
      <c r="EK21" s="187">
        <f t="shared" si="40"/>
        <v>0.6</v>
      </c>
      <c r="EL21" s="48">
        <f t="shared" si="41"/>
        <v>0</v>
      </c>
      <c r="EM21" s="48">
        <f t="shared" si="42"/>
        <v>0</v>
      </c>
      <c r="EN21" s="47">
        <f t="shared" si="43"/>
        <v>0</v>
      </c>
      <c r="EO21" s="273">
        <f t="shared" si="44"/>
        <v>1</v>
      </c>
      <c r="EP21" s="187">
        <f t="shared" si="45"/>
        <v>1.7999999999999999E-2</v>
      </c>
      <c r="EQ21" s="273">
        <f t="shared" si="46"/>
        <v>3</v>
      </c>
      <c r="ER21" s="187">
        <f t="shared" si="47"/>
        <v>0.6</v>
      </c>
      <c r="ES21" s="48">
        <f t="shared" si="48"/>
        <v>0</v>
      </c>
      <c r="ET21" s="48">
        <f t="shared" si="49"/>
        <v>0</v>
      </c>
      <c r="EU21" s="47">
        <f t="shared" si="50"/>
        <v>0</v>
      </c>
      <c r="EV21" s="273">
        <f t="shared" si="51"/>
        <v>1</v>
      </c>
      <c r="EW21" s="187">
        <f t="shared" si="52"/>
        <v>1.7999999999999999E-2</v>
      </c>
      <c r="EX21" s="273">
        <f t="shared" si="53"/>
        <v>3</v>
      </c>
      <c r="EY21" s="187">
        <f t="shared" si="54"/>
        <v>0.6</v>
      </c>
      <c r="EZ21" s="48">
        <f t="shared" si="55"/>
        <v>0</v>
      </c>
      <c r="FA21" s="48">
        <f t="shared" si="56"/>
        <v>0</v>
      </c>
      <c r="FB21" s="47">
        <f t="shared" si="57"/>
        <v>0</v>
      </c>
      <c r="FC21" s="273">
        <f t="shared" si="58"/>
        <v>1</v>
      </c>
      <c r="FD21" s="187">
        <f t="shared" si="59"/>
        <v>1.7999999999999999E-2</v>
      </c>
      <c r="FE21" s="273">
        <f t="shared" si="60"/>
        <v>3</v>
      </c>
      <c r="FF21" s="187">
        <f t="shared" si="61"/>
        <v>0.6</v>
      </c>
      <c r="FG21" s="48">
        <f t="shared" si="62"/>
        <v>0</v>
      </c>
      <c r="FH21" s="48">
        <f t="shared" si="63"/>
        <v>0</v>
      </c>
      <c r="FI21" s="47">
        <f t="shared" si="64"/>
        <v>0</v>
      </c>
      <c r="FJ21" s="273">
        <f t="shared" si="65"/>
        <v>1</v>
      </c>
      <c r="FK21" s="187">
        <f t="shared" si="66"/>
        <v>1.7999999999999999E-2</v>
      </c>
      <c r="FL21" s="273">
        <f t="shared" si="67"/>
        <v>3</v>
      </c>
      <c r="FM21" s="187">
        <f t="shared" si="68"/>
        <v>0.6</v>
      </c>
      <c r="FN21" s="48">
        <f t="shared" si="69"/>
        <v>0</v>
      </c>
      <c r="FO21" s="48">
        <f t="shared" si="70"/>
        <v>0</v>
      </c>
      <c r="FP21" s="47">
        <f t="shared" si="71"/>
        <v>0</v>
      </c>
      <c r="FQ21" s="273">
        <f t="shared" si="72"/>
        <v>1</v>
      </c>
      <c r="FR21" s="187">
        <f t="shared" si="73"/>
        <v>1.7999999999999999E-2</v>
      </c>
      <c r="FS21" s="273">
        <f t="shared" si="74"/>
        <v>3</v>
      </c>
      <c r="FT21" s="187">
        <f t="shared" si="75"/>
        <v>0.6</v>
      </c>
      <c r="FU21" s="48">
        <f t="shared" si="76"/>
        <v>0</v>
      </c>
      <c r="FV21" s="48">
        <f t="shared" si="77"/>
        <v>0</v>
      </c>
      <c r="FW21" s="47">
        <f t="shared" si="78"/>
        <v>0</v>
      </c>
      <c r="FX21" s="273">
        <f t="shared" si="79"/>
        <v>1</v>
      </c>
      <c r="FY21" s="187">
        <f t="shared" si="80"/>
        <v>1.7999999999999999E-2</v>
      </c>
      <c r="FZ21" s="273">
        <f t="shared" si="81"/>
        <v>3</v>
      </c>
      <c r="GA21" s="187">
        <f t="shared" si="82"/>
        <v>0.6</v>
      </c>
      <c r="GB21" s="48">
        <f t="shared" si="83"/>
        <v>0</v>
      </c>
      <c r="GC21" s="48">
        <f t="shared" si="84"/>
        <v>0</v>
      </c>
      <c r="GD21" s="47">
        <f t="shared" si="85"/>
        <v>0</v>
      </c>
      <c r="GE21" s="273">
        <f t="shared" si="86"/>
        <v>1</v>
      </c>
      <c r="GF21" s="187">
        <f t="shared" si="87"/>
        <v>1.7999999999999999E-2</v>
      </c>
      <c r="GG21" s="273">
        <f t="shared" si="88"/>
        <v>3</v>
      </c>
      <c r="GH21" s="187">
        <f t="shared" si="89"/>
        <v>0.6</v>
      </c>
      <c r="GI21" s="187">
        <f t="shared" si="98"/>
        <v>0.6</v>
      </c>
    </row>
    <row r="22" spans="1:191" ht="102" hidden="1" x14ac:dyDescent="0.2">
      <c r="A22" s="337">
        <v>14</v>
      </c>
      <c r="B22" s="338" t="s">
        <v>537</v>
      </c>
      <c r="C22" s="350" t="s">
        <v>536</v>
      </c>
      <c r="D22" s="340" t="s">
        <v>206</v>
      </c>
      <c r="E22" s="341" t="s">
        <v>204</v>
      </c>
      <c r="F22" s="342" t="s">
        <v>223</v>
      </c>
      <c r="G22" s="341" t="s">
        <v>496</v>
      </c>
      <c r="H22" s="341" t="s">
        <v>173</v>
      </c>
      <c r="I22" s="343" t="s">
        <v>18</v>
      </c>
      <c r="J22" s="343" t="s">
        <v>53</v>
      </c>
      <c r="K22" s="343" t="s">
        <v>53</v>
      </c>
      <c r="L22" s="343" t="s">
        <v>53</v>
      </c>
      <c r="M22" s="343" t="s">
        <v>53</v>
      </c>
      <c r="N22" s="343" t="s">
        <v>53</v>
      </c>
      <c r="O22" s="343" t="s">
        <v>54</v>
      </c>
      <c r="P22" s="343" t="s">
        <v>53</v>
      </c>
      <c r="Q22" s="343" t="s">
        <v>53</v>
      </c>
      <c r="R22" s="343" t="s">
        <v>53</v>
      </c>
      <c r="S22" s="343" t="s">
        <v>54</v>
      </c>
      <c r="T22" s="343" t="s">
        <v>53</v>
      </c>
      <c r="U22" s="343" t="s">
        <v>54</v>
      </c>
      <c r="V22" s="343" t="s">
        <v>53</v>
      </c>
      <c r="W22" s="343" t="s">
        <v>53</v>
      </c>
      <c r="X22" s="343" t="s">
        <v>53</v>
      </c>
      <c r="Y22" s="343" t="s">
        <v>53</v>
      </c>
      <c r="Z22" s="343" t="s">
        <v>53</v>
      </c>
      <c r="AA22" s="343" t="s">
        <v>53</v>
      </c>
      <c r="AB22" s="343" t="s">
        <v>53</v>
      </c>
      <c r="AC22" s="57" t="str">
        <f t="shared" si="1"/>
        <v>1 - Muy Baja</v>
      </c>
      <c r="AD22" s="149">
        <f t="shared" si="2"/>
        <v>0.2</v>
      </c>
      <c r="AE22" s="57" t="str">
        <f t="shared" si="3"/>
        <v>3 - Moderado</v>
      </c>
      <c r="AF22" s="149">
        <f t="shared" si="4"/>
        <v>0.6</v>
      </c>
      <c r="AG22" s="56" t="str">
        <f>IFERROR(INDEX('[6]CONSERVAC INFR'!$BLU$626:$BLY$630,MATCH(I22,'[6]CONSERVAC INFR'!$BLS$626:$BLS$630,0),MATCH(AE22,'[6]CONSERVAC INFR'!$BLU$624:$BLY$624,0)),"")</f>
        <v>MODERADO</v>
      </c>
      <c r="AH22" s="149">
        <f t="shared" si="5"/>
        <v>0.12</v>
      </c>
      <c r="AI22" s="400" t="s">
        <v>535</v>
      </c>
      <c r="AJ22" s="341" t="s">
        <v>532</v>
      </c>
      <c r="AK22" s="341" t="s">
        <v>534</v>
      </c>
      <c r="AL22" s="341" t="s">
        <v>533</v>
      </c>
      <c r="AM22" s="342" t="s">
        <v>34</v>
      </c>
      <c r="AN22" s="346" t="s">
        <v>46</v>
      </c>
      <c r="AO22" s="346" t="s">
        <v>50</v>
      </c>
      <c r="AP22" s="342" t="s">
        <v>52</v>
      </c>
      <c r="AQ22" s="342" t="s">
        <v>34</v>
      </c>
      <c r="AR22" s="346" t="s">
        <v>45</v>
      </c>
      <c r="AS22" s="346" t="s">
        <v>50</v>
      </c>
      <c r="AT22" s="342" t="s">
        <v>52</v>
      </c>
      <c r="AU22" s="342" t="s">
        <v>34</v>
      </c>
      <c r="AV22" s="346" t="s">
        <v>45</v>
      </c>
      <c r="AW22" s="346" t="s">
        <v>50</v>
      </c>
      <c r="AX22" s="342" t="s">
        <v>52</v>
      </c>
      <c r="AY22" s="342" t="s">
        <v>34</v>
      </c>
      <c r="AZ22" s="346" t="s">
        <v>46</v>
      </c>
      <c r="BA22" s="346" t="s">
        <v>50</v>
      </c>
      <c r="BB22" s="342" t="s">
        <v>52</v>
      </c>
      <c r="BC22" s="342"/>
      <c r="BD22" s="346"/>
      <c r="BE22" s="346"/>
      <c r="BF22" s="342"/>
      <c r="BG22" s="342"/>
      <c r="BH22" s="346"/>
      <c r="BI22" s="346"/>
      <c r="BJ22" s="342"/>
      <c r="BK22" s="342"/>
      <c r="BL22" s="346"/>
      <c r="BM22" s="346"/>
      <c r="BN22" s="342"/>
      <c r="BO22" s="342"/>
      <c r="BP22" s="346"/>
      <c r="BQ22" s="346"/>
      <c r="BR22" s="342"/>
      <c r="BS22" s="342"/>
      <c r="BT22" s="346"/>
      <c r="BU22" s="346"/>
      <c r="BV22" s="342"/>
      <c r="BW22" s="342"/>
      <c r="BX22" s="346"/>
      <c r="BY22" s="346"/>
      <c r="BZ22" s="342"/>
      <c r="CA22" s="342"/>
      <c r="CB22" s="346"/>
      <c r="CC22" s="346"/>
      <c r="CD22" s="342"/>
      <c r="CE22" s="342"/>
      <c r="CF22" s="346"/>
      <c r="CG22" s="346"/>
      <c r="CH22" s="342"/>
      <c r="CI22" s="54"/>
      <c r="CJ22" s="54"/>
      <c r="CK22" s="51"/>
      <c r="CL22" s="53" t="str">
        <f>IFERROR(IF(GE22&lt;=1,"1 - Muy Baja",VLOOKUP(GE22,'[6]CONSERVAC INFR'!$BLR$626:$BLS$630,2,0)),"")</f>
        <v>1 - Muy Baja</v>
      </c>
      <c r="CM22" s="165">
        <f t="shared" si="6"/>
        <v>1.7999999999999999E-2</v>
      </c>
      <c r="CN22" s="53" t="str">
        <f>IFERROR(IF(GG22&lt;=1,"1 - Leve",HLOOKUP(GG22,'[6]CONSERVAC INFR'!$BLU$623:$BLY$624,2,0)),"")</f>
        <v>3 - Moderado</v>
      </c>
      <c r="CO22" s="165">
        <f t="shared" si="90"/>
        <v>0.6</v>
      </c>
      <c r="CP22" s="52" t="str">
        <f t="shared" si="7"/>
        <v>MODERADO</v>
      </c>
      <c r="CQ22" s="149">
        <f t="shared" si="91"/>
        <v>1.0799999999999999E-2</v>
      </c>
      <c r="CR22" s="63" t="s">
        <v>233</v>
      </c>
      <c r="CS22" s="95">
        <f t="shared" si="0"/>
        <v>42</v>
      </c>
      <c r="CT22" s="51"/>
      <c r="CU22" s="399" t="s">
        <v>1294</v>
      </c>
      <c r="CV22" s="64" t="s">
        <v>1306</v>
      </c>
      <c r="CW22" s="158"/>
      <c r="CX22" s="47">
        <f t="shared" si="8"/>
        <v>3</v>
      </c>
      <c r="CY22" s="49">
        <f t="shared" si="92"/>
        <v>3</v>
      </c>
      <c r="CZ22" s="47" t="str">
        <f t="shared" si="93"/>
        <v>Moderado</v>
      </c>
      <c r="DA22" s="153">
        <f t="shared" si="94"/>
        <v>0.6</v>
      </c>
      <c r="DB22" s="48">
        <f t="shared" si="95"/>
        <v>0.25</v>
      </c>
      <c r="DC22" s="48">
        <f t="shared" si="9"/>
        <v>0.25</v>
      </c>
      <c r="DD22" s="47">
        <f t="shared" si="96"/>
        <v>0.5</v>
      </c>
      <c r="DE22" s="273">
        <f t="shared" si="10"/>
        <v>1</v>
      </c>
      <c r="DF22" s="187">
        <f t="shared" si="11"/>
        <v>0.1</v>
      </c>
      <c r="DG22" s="273">
        <f t="shared" si="97"/>
        <v>3</v>
      </c>
      <c r="DH22" s="273"/>
      <c r="DI22" s="187">
        <f t="shared" si="12"/>
        <v>0.6</v>
      </c>
      <c r="DJ22" s="48">
        <f t="shared" si="13"/>
        <v>0.15</v>
      </c>
      <c r="DK22" s="48">
        <f t="shared" si="14"/>
        <v>0.25</v>
      </c>
      <c r="DL22" s="47">
        <f t="shared" si="15"/>
        <v>0.4</v>
      </c>
      <c r="DM22" s="273">
        <f t="shared" si="16"/>
        <v>1</v>
      </c>
      <c r="DN22" s="187">
        <f t="shared" si="17"/>
        <v>0.06</v>
      </c>
      <c r="DO22" s="273">
        <f t="shared" si="18"/>
        <v>3</v>
      </c>
      <c r="DP22" s="187">
        <f t="shared" si="19"/>
        <v>0.6</v>
      </c>
      <c r="DQ22" s="48">
        <f t="shared" si="20"/>
        <v>0.15</v>
      </c>
      <c r="DR22" s="48">
        <f t="shared" si="21"/>
        <v>0.25</v>
      </c>
      <c r="DS22" s="47">
        <f t="shared" si="22"/>
        <v>0.4</v>
      </c>
      <c r="DT22" s="273">
        <f t="shared" si="23"/>
        <v>1</v>
      </c>
      <c r="DU22" s="187">
        <f t="shared" si="24"/>
        <v>3.5999999999999997E-2</v>
      </c>
      <c r="DV22" s="273">
        <f t="shared" si="25"/>
        <v>3</v>
      </c>
      <c r="DW22" s="187">
        <f t="shared" si="26"/>
        <v>0.6</v>
      </c>
      <c r="DX22" s="48">
        <f t="shared" si="27"/>
        <v>0.25</v>
      </c>
      <c r="DY22" s="48">
        <f t="shared" si="28"/>
        <v>0.25</v>
      </c>
      <c r="DZ22" s="47">
        <f t="shared" si="29"/>
        <v>0.5</v>
      </c>
      <c r="EA22" s="273">
        <f t="shared" si="30"/>
        <v>1</v>
      </c>
      <c r="EB22" s="187">
        <f t="shared" si="31"/>
        <v>1.7999999999999999E-2</v>
      </c>
      <c r="EC22" s="273">
        <f t="shared" si="32"/>
        <v>3</v>
      </c>
      <c r="ED22" s="187">
        <f t="shared" si="33"/>
        <v>0.6</v>
      </c>
      <c r="EE22" s="48">
        <f t="shared" si="34"/>
        <v>0</v>
      </c>
      <c r="EF22" s="48">
        <f t="shared" si="35"/>
        <v>0</v>
      </c>
      <c r="EG22" s="47">
        <f t="shared" si="36"/>
        <v>0</v>
      </c>
      <c r="EH22" s="273">
        <f t="shared" si="37"/>
        <v>1</v>
      </c>
      <c r="EI22" s="187">
        <f t="shared" si="38"/>
        <v>1.7999999999999999E-2</v>
      </c>
      <c r="EJ22" s="273">
        <f t="shared" si="39"/>
        <v>3</v>
      </c>
      <c r="EK22" s="187">
        <f t="shared" si="40"/>
        <v>0.6</v>
      </c>
      <c r="EL22" s="48">
        <f t="shared" si="41"/>
        <v>0</v>
      </c>
      <c r="EM22" s="48">
        <f t="shared" si="42"/>
        <v>0</v>
      </c>
      <c r="EN22" s="47">
        <f t="shared" si="43"/>
        <v>0</v>
      </c>
      <c r="EO22" s="273">
        <f t="shared" si="44"/>
        <v>1</v>
      </c>
      <c r="EP22" s="187">
        <f t="shared" si="45"/>
        <v>1.7999999999999999E-2</v>
      </c>
      <c r="EQ22" s="273">
        <f t="shared" si="46"/>
        <v>3</v>
      </c>
      <c r="ER22" s="187">
        <f t="shared" si="47"/>
        <v>0.6</v>
      </c>
      <c r="ES22" s="48">
        <f t="shared" si="48"/>
        <v>0</v>
      </c>
      <c r="ET22" s="48">
        <f t="shared" si="49"/>
        <v>0</v>
      </c>
      <c r="EU22" s="47">
        <f t="shared" si="50"/>
        <v>0</v>
      </c>
      <c r="EV22" s="273">
        <f t="shared" si="51"/>
        <v>1</v>
      </c>
      <c r="EW22" s="187">
        <f t="shared" si="52"/>
        <v>1.7999999999999999E-2</v>
      </c>
      <c r="EX22" s="273">
        <f t="shared" si="53"/>
        <v>3</v>
      </c>
      <c r="EY22" s="187">
        <f t="shared" si="54"/>
        <v>0.6</v>
      </c>
      <c r="EZ22" s="48">
        <f t="shared" si="55"/>
        <v>0</v>
      </c>
      <c r="FA22" s="48">
        <f t="shared" si="56"/>
        <v>0</v>
      </c>
      <c r="FB22" s="47">
        <f t="shared" si="57"/>
        <v>0</v>
      </c>
      <c r="FC22" s="273">
        <f t="shared" si="58"/>
        <v>1</v>
      </c>
      <c r="FD22" s="187">
        <f t="shared" si="59"/>
        <v>1.7999999999999999E-2</v>
      </c>
      <c r="FE22" s="273">
        <f t="shared" si="60"/>
        <v>3</v>
      </c>
      <c r="FF22" s="187">
        <f t="shared" si="61"/>
        <v>0.6</v>
      </c>
      <c r="FG22" s="48">
        <f t="shared" si="62"/>
        <v>0</v>
      </c>
      <c r="FH22" s="48">
        <f t="shared" si="63"/>
        <v>0</v>
      </c>
      <c r="FI22" s="47">
        <f t="shared" si="64"/>
        <v>0</v>
      </c>
      <c r="FJ22" s="273">
        <f t="shared" si="65"/>
        <v>1</v>
      </c>
      <c r="FK22" s="187">
        <f t="shared" si="66"/>
        <v>1.7999999999999999E-2</v>
      </c>
      <c r="FL22" s="273">
        <f t="shared" si="67"/>
        <v>3</v>
      </c>
      <c r="FM22" s="187">
        <f t="shared" si="68"/>
        <v>0.6</v>
      </c>
      <c r="FN22" s="48">
        <f t="shared" si="69"/>
        <v>0</v>
      </c>
      <c r="FO22" s="48">
        <f t="shared" si="70"/>
        <v>0</v>
      </c>
      <c r="FP22" s="47">
        <f t="shared" si="71"/>
        <v>0</v>
      </c>
      <c r="FQ22" s="273">
        <f t="shared" si="72"/>
        <v>1</v>
      </c>
      <c r="FR22" s="187">
        <f t="shared" si="73"/>
        <v>1.7999999999999999E-2</v>
      </c>
      <c r="FS22" s="273">
        <f t="shared" si="74"/>
        <v>3</v>
      </c>
      <c r="FT22" s="187">
        <f t="shared" si="75"/>
        <v>0.6</v>
      </c>
      <c r="FU22" s="48">
        <f t="shared" si="76"/>
        <v>0</v>
      </c>
      <c r="FV22" s="48">
        <f t="shared" si="77"/>
        <v>0</v>
      </c>
      <c r="FW22" s="47">
        <f t="shared" si="78"/>
        <v>0</v>
      </c>
      <c r="FX22" s="273">
        <f t="shared" si="79"/>
        <v>1</v>
      </c>
      <c r="FY22" s="187">
        <f t="shared" si="80"/>
        <v>1.7999999999999999E-2</v>
      </c>
      <c r="FZ22" s="273">
        <f t="shared" si="81"/>
        <v>3</v>
      </c>
      <c r="GA22" s="187">
        <f t="shared" si="82"/>
        <v>0.6</v>
      </c>
      <c r="GB22" s="48">
        <f t="shared" si="83"/>
        <v>0</v>
      </c>
      <c r="GC22" s="48">
        <f t="shared" si="84"/>
        <v>0</v>
      </c>
      <c r="GD22" s="47">
        <f t="shared" si="85"/>
        <v>0</v>
      </c>
      <c r="GE22" s="273">
        <f t="shared" si="86"/>
        <v>1</v>
      </c>
      <c r="GF22" s="187">
        <f t="shared" si="87"/>
        <v>1.7999999999999999E-2</v>
      </c>
      <c r="GG22" s="273">
        <f t="shared" si="88"/>
        <v>3</v>
      </c>
      <c r="GH22" s="187">
        <f t="shared" si="89"/>
        <v>0.6</v>
      </c>
      <c r="GI22" s="187">
        <f t="shared" si="98"/>
        <v>0.6</v>
      </c>
    </row>
    <row r="23" spans="1:191" ht="102" hidden="1" x14ac:dyDescent="0.2">
      <c r="A23" s="337">
        <v>15</v>
      </c>
      <c r="B23" s="348" t="s">
        <v>531</v>
      </c>
      <c r="C23" s="350" t="s">
        <v>530</v>
      </c>
      <c r="D23" s="340" t="s">
        <v>205</v>
      </c>
      <c r="E23" s="341" t="s">
        <v>500</v>
      </c>
      <c r="F23" s="342" t="s">
        <v>223</v>
      </c>
      <c r="G23" s="341" t="s">
        <v>496</v>
      </c>
      <c r="H23" s="341" t="s">
        <v>173</v>
      </c>
      <c r="I23" s="343" t="s">
        <v>18</v>
      </c>
      <c r="J23" s="343" t="s">
        <v>53</v>
      </c>
      <c r="K23" s="343" t="s">
        <v>53</v>
      </c>
      <c r="L23" s="343" t="s">
        <v>53</v>
      </c>
      <c r="M23" s="343" t="s">
        <v>53</v>
      </c>
      <c r="N23" s="343" t="s">
        <v>53</v>
      </c>
      <c r="O23" s="343" t="s">
        <v>54</v>
      </c>
      <c r="P23" s="343" t="s">
        <v>53</v>
      </c>
      <c r="Q23" s="343" t="s">
        <v>53</v>
      </c>
      <c r="R23" s="343" t="s">
        <v>53</v>
      </c>
      <c r="S23" s="343" t="s">
        <v>54</v>
      </c>
      <c r="T23" s="343" t="s">
        <v>53</v>
      </c>
      <c r="U23" s="343" t="s">
        <v>54</v>
      </c>
      <c r="V23" s="343" t="s">
        <v>53</v>
      </c>
      <c r="W23" s="343" t="s">
        <v>53</v>
      </c>
      <c r="X23" s="343" t="s">
        <v>53</v>
      </c>
      <c r="Y23" s="343" t="s">
        <v>53</v>
      </c>
      <c r="Z23" s="343" t="s">
        <v>53</v>
      </c>
      <c r="AA23" s="343" t="s">
        <v>53</v>
      </c>
      <c r="AB23" s="343" t="s">
        <v>53</v>
      </c>
      <c r="AC23" s="57" t="str">
        <f t="shared" si="1"/>
        <v>1 - Muy Baja</v>
      </c>
      <c r="AD23" s="149">
        <f t="shared" si="2"/>
        <v>0.2</v>
      </c>
      <c r="AE23" s="57" t="str">
        <f t="shared" si="3"/>
        <v>3 - Moderado</v>
      </c>
      <c r="AF23" s="149">
        <f t="shared" si="4"/>
        <v>0.6</v>
      </c>
      <c r="AG23" s="56" t="str">
        <f>IFERROR(INDEX('[6]CONSERVAC INFR'!$BLU$626:$BLY$630,MATCH(I23,'[6]CONSERVAC INFR'!$BLS$626:$BLS$630,0),MATCH(AE23,'[6]CONSERVAC INFR'!$BLU$624:$BLY$624,0)),"")</f>
        <v>MODERADO</v>
      </c>
      <c r="AH23" s="149">
        <f t="shared" si="5"/>
        <v>0.12</v>
      </c>
      <c r="AI23" s="400" t="s">
        <v>529</v>
      </c>
      <c r="AJ23" s="341" t="s">
        <v>532</v>
      </c>
      <c r="AK23" s="341" t="s">
        <v>527</v>
      </c>
      <c r="AL23" s="341" t="s">
        <v>526</v>
      </c>
      <c r="AM23" s="342" t="s">
        <v>34</v>
      </c>
      <c r="AN23" s="346" t="s">
        <v>45</v>
      </c>
      <c r="AO23" s="346" t="s">
        <v>50</v>
      </c>
      <c r="AP23" s="342" t="s">
        <v>52</v>
      </c>
      <c r="AQ23" s="342" t="s">
        <v>34</v>
      </c>
      <c r="AR23" s="346" t="s">
        <v>46</v>
      </c>
      <c r="AS23" s="346" t="s">
        <v>50</v>
      </c>
      <c r="AT23" s="342" t="s">
        <v>52</v>
      </c>
      <c r="AU23" s="342" t="s">
        <v>34</v>
      </c>
      <c r="AV23" s="346" t="s">
        <v>45</v>
      </c>
      <c r="AW23" s="346" t="s">
        <v>50</v>
      </c>
      <c r="AX23" s="342" t="s">
        <v>52</v>
      </c>
      <c r="AY23" s="342" t="s">
        <v>34</v>
      </c>
      <c r="AZ23" s="346" t="s">
        <v>46</v>
      </c>
      <c r="BA23" s="346" t="s">
        <v>50</v>
      </c>
      <c r="BB23" s="342" t="s">
        <v>52</v>
      </c>
      <c r="BC23" s="342" t="s">
        <v>34</v>
      </c>
      <c r="BD23" s="346" t="s">
        <v>46</v>
      </c>
      <c r="BE23" s="346" t="s">
        <v>50</v>
      </c>
      <c r="BF23" s="342" t="s">
        <v>52</v>
      </c>
      <c r="BG23" s="342" t="s">
        <v>34</v>
      </c>
      <c r="BH23" s="346" t="s">
        <v>45</v>
      </c>
      <c r="BI23" s="346" t="s">
        <v>50</v>
      </c>
      <c r="BJ23" s="342" t="s">
        <v>52</v>
      </c>
      <c r="BK23" s="342"/>
      <c r="BL23" s="346"/>
      <c r="BM23" s="346"/>
      <c r="BN23" s="342"/>
      <c r="BO23" s="342"/>
      <c r="BP23" s="346"/>
      <c r="BQ23" s="346"/>
      <c r="BR23" s="342"/>
      <c r="BS23" s="342"/>
      <c r="BT23" s="346"/>
      <c r="BU23" s="346"/>
      <c r="BV23" s="342"/>
      <c r="BW23" s="342"/>
      <c r="BX23" s="346"/>
      <c r="BY23" s="346"/>
      <c r="BZ23" s="342"/>
      <c r="CA23" s="342"/>
      <c r="CB23" s="346"/>
      <c r="CC23" s="346"/>
      <c r="CD23" s="342"/>
      <c r="CE23" s="342"/>
      <c r="CF23" s="346"/>
      <c r="CG23" s="346"/>
      <c r="CH23" s="342"/>
      <c r="CI23" s="54"/>
      <c r="CJ23" s="54"/>
      <c r="CK23" s="51"/>
      <c r="CL23" s="53" t="str">
        <f>IFERROR(IF(GE23&lt;=1,"1 - Muy Baja",VLOOKUP(GE23,'[6]CONSERVAC INFR'!$BLR$626:$BLS$630,2,0)),"")</f>
        <v>1 - Muy Baja</v>
      </c>
      <c r="CM23" s="165">
        <f t="shared" si="6"/>
        <v>5.3999999999999994E-3</v>
      </c>
      <c r="CN23" s="53" t="str">
        <f>IFERROR(IF(GG23&lt;=1,"1 - Leve",HLOOKUP(GG23,'[6]CONSERVAC INFR'!$BLU$623:$BLY$624,2,0)),"")</f>
        <v>3 - Moderado</v>
      </c>
      <c r="CO23" s="165">
        <f t="shared" si="90"/>
        <v>0.6</v>
      </c>
      <c r="CP23" s="52" t="str">
        <f t="shared" si="7"/>
        <v>MODERADO</v>
      </c>
      <c r="CQ23" s="149">
        <f t="shared" si="91"/>
        <v>3.2399999999999994E-3</v>
      </c>
      <c r="CR23" s="63" t="s">
        <v>456</v>
      </c>
      <c r="CS23" s="95">
        <f t="shared" si="0"/>
        <v>42</v>
      </c>
      <c r="CT23" s="51"/>
      <c r="CU23" s="399" t="s">
        <v>1307</v>
      </c>
      <c r="CV23" s="64" t="s">
        <v>1308</v>
      </c>
      <c r="CW23" s="158"/>
      <c r="CX23" s="47">
        <f t="shared" si="8"/>
        <v>3</v>
      </c>
      <c r="CY23" s="49">
        <f t="shared" si="92"/>
        <v>3</v>
      </c>
      <c r="CZ23" s="47" t="str">
        <f t="shared" si="93"/>
        <v>Moderado</v>
      </c>
      <c r="DA23" s="153">
        <f t="shared" si="94"/>
        <v>0.6</v>
      </c>
      <c r="DB23" s="48">
        <f t="shared" si="95"/>
        <v>0.15</v>
      </c>
      <c r="DC23" s="48">
        <f t="shared" si="9"/>
        <v>0.25</v>
      </c>
      <c r="DD23" s="47">
        <f t="shared" si="96"/>
        <v>0.4</v>
      </c>
      <c r="DE23" s="273">
        <f t="shared" si="10"/>
        <v>1</v>
      </c>
      <c r="DF23" s="187">
        <f t="shared" si="11"/>
        <v>0.12</v>
      </c>
      <c r="DG23" s="273">
        <f t="shared" si="97"/>
        <v>3</v>
      </c>
      <c r="DH23" s="273"/>
      <c r="DI23" s="187">
        <f t="shared" si="12"/>
        <v>0.6</v>
      </c>
      <c r="DJ23" s="48">
        <f t="shared" si="13"/>
        <v>0.25</v>
      </c>
      <c r="DK23" s="48">
        <f t="shared" si="14"/>
        <v>0.25</v>
      </c>
      <c r="DL23" s="47">
        <f t="shared" si="15"/>
        <v>0.5</v>
      </c>
      <c r="DM23" s="273">
        <f t="shared" si="16"/>
        <v>1</v>
      </c>
      <c r="DN23" s="187">
        <f t="shared" si="17"/>
        <v>0.06</v>
      </c>
      <c r="DO23" s="273">
        <f t="shared" si="18"/>
        <v>3</v>
      </c>
      <c r="DP23" s="187">
        <f t="shared" si="19"/>
        <v>0.6</v>
      </c>
      <c r="DQ23" s="48">
        <f t="shared" si="20"/>
        <v>0.15</v>
      </c>
      <c r="DR23" s="48">
        <f t="shared" si="21"/>
        <v>0.25</v>
      </c>
      <c r="DS23" s="47">
        <f t="shared" si="22"/>
        <v>0.4</v>
      </c>
      <c r="DT23" s="273">
        <f t="shared" si="23"/>
        <v>1</v>
      </c>
      <c r="DU23" s="187">
        <f t="shared" si="24"/>
        <v>3.5999999999999997E-2</v>
      </c>
      <c r="DV23" s="273">
        <f t="shared" si="25"/>
        <v>3</v>
      </c>
      <c r="DW23" s="187">
        <f t="shared" si="26"/>
        <v>0.6</v>
      </c>
      <c r="DX23" s="48">
        <f t="shared" si="27"/>
        <v>0.25</v>
      </c>
      <c r="DY23" s="48">
        <f t="shared" si="28"/>
        <v>0.25</v>
      </c>
      <c r="DZ23" s="47">
        <f t="shared" si="29"/>
        <v>0.5</v>
      </c>
      <c r="EA23" s="273">
        <f t="shared" si="30"/>
        <v>1</v>
      </c>
      <c r="EB23" s="187">
        <f t="shared" si="31"/>
        <v>1.7999999999999999E-2</v>
      </c>
      <c r="EC23" s="273">
        <f t="shared" si="32"/>
        <v>3</v>
      </c>
      <c r="ED23" s="187">
        <f t="shared" si="33"/>
        <v>0.6</v>
      </c>
      <c r="EE23" s="48">
        <f t="shared" si="34"/>
        <v>0.25</v>
      </c>
      <c r="EF23" s="48">
        <f t="shared" si="35"/>
        <v>0.25</v>
      </c>
      <c r="EG23" s="47">
        <f t="shared" si="36"/>
        <v>0.5</v>
      </c>
      <c r="EH23" s="273">
        <f t="shared" si="37"/>
        <v>1</v>
      </c>
      <c r="EI23" s="187">
        <f t="shared" si="38"/>
        <v>8.9999999999999993E-3</v>
      </c>
      <c r="EJ23" s="273">
        <f t="shared" si="39"/>
        <v>3</v>
      </c>
      <c r="EK23" s="187">
        <f t="shared" si="40"/>
        <v>0.6</v>
      </c>
      <c r="EL23" s="48">
        <f t="shared" si="41"/>
        <v>0.15</v>
      </c>
      <c r="EM23" s="48">
        <f t="shared" si="42"/>
        <v>0.25</v>
      </c>
      <c r="EN23" s="47">
        <f t="shared" si="43"/>
        <v>0.4</v>
      </c>
      <c r="EO23" s="273">
        <f t="shared" si="44"/>
        <v>1</v>
      </c>
      <c r="EP23" s="187">
        <f t="shared" si="45"/>
        <v>5.3999999999999994E-3</v>
      </c>
      <c r="EQ23" s="273">
        <f t="shared" si="46"/>
        <v>3</v>
      </c>
      <c r="ER23" s="187">
        <f t="shared" si="47"/>
        <v>0.6</v>
      </c>
      <c r="ES23" s="48">
        <f t="shared" si="48"/>
        <v>0</v>
      </c>
      <c r="ET23" s="48">
        <f t="shared" si="49"/>
        <v>0</v>
      </c>
      <c r="EU23" s="47">
        <f t="shared" si="50"/>
        <v>0</v>
      </c>
      <c r="EV23" s="273">
        <f t="shared" si="51"/>
        <v>1</v>
      </c>
      <c r="EW23" s="187">
        <f t="shared" si="52"/>
        <v>5.3999999999999994E-3</v>
      </c>
      <c r="EX23" s="273">
        <f t="shared" si="53"/>
        <v>3</v>
      </c>
      <c r="EY23" s="187">
        <f t="shared" si="54"/>
        <v>0.6</v>
      </c>
      <c r="EZ23" s="48">
        <f t="shared" si="55"/>
        <v>0</v>
      </c>
      <c r="FA23" s="48">
        <f t="shared" si="56"/>
        <v>0</v>
      </c>
      <c r="FB23" s="47">
        <f t="shared" si="57"/>
        <v>0</v>
      </c>
      <c r="FC23" s="273">
        <f t="shared" si="58"/>
        <v>1</v>
      </c>
      <c r="FD23" s="187">
        <f t="shared" si="59"/>
        <v>5.3999999999999994E-3</v>
      </c>
      <c r="FE23" s="273">
        <f t="shared" si="60"/>
        <v>3</v>
      </c>
      <c r="FF23" s="187">
        <f t="shared" si="61"/>
        <v>0.6</v>
      </c>
      <c r="FG23" s="48">
        <f t="shared" si="62"/>
        <v>0</v>
      </c>
      <c r="FH23" s="48">
        <f t="shared" si="63"/>
        <v>0</v>
      </c>
      <c r="FI23" s="47">
        <f t="shared" si="64"/>
        <v>0</v>
      </c>
      <c r="FJ23" s="273">
        <f t="shared" si="65"/>
        <v>1</v>
      </c>
      <c r="FK23" s="187">
        <f t="shared" si="66"/>
        <v>5.3999999999999994E-3</v>
      </c>
      <c r="FL23" s="273">
        <f t="shared" si="67"/>
        <v>3</v>
      </c>
      <c r="FM23" s="187">
        <f t="shared" si="68"/>
        <v>0.6</v>
      </c>
      <c r="FN23" s="48">
        <f t="shared" si="69"/>
        <v>0</v>
      </c>
      <c r="FO23" s="48">
        <f t="shared" si="70"/>
        <v>0</v>
      </c>
      <c r="FP23" s="47">
        <f t="shared" si="71"/>
        <v>0</v>
      </c>
      <c r="FQ23" s="273">
        <f t="shared" si="72"/>
        <v>1</v>
      </c>
      <c r="FR23" s="187">
        <f t="shared" si="73"/>
        <v>5.3999999999999994E-3</v>
      </c>
      <c r="FS23" s="273">
        <f t="shared" si="74"/>
        <v>3</v>
      </c>
      <c r="FT23" s="187">
        <f t="shared" si="75"/>
        <v>0.6</v>
      </c>
      <c r="FU23" s="48">
        <f t="shared" si="76"/>
        <v>0</v>
      </c>
      <c r="FV23" s="48">
        <f t="shared" si="77"/>
        <v>0</v>
      </c>
      <c r="FW23" s="47">
        <f t="shared" si="78"/>
        <v>0</v>
      </c>
      <c r="FX23" s="273">
        <f t="shared" si="79"/>
        <v>1</v>
      </c>
      <c r="FY23" s="187">
        <f t="shared" si="80"/>
        <v>5.3999999999999994E-3</v>
      </c>
      <c r="FZ23" s="273">
        <f t="shared" si="81"/>
        <v>3</v>
      </c>
      <c r="GA23" s="187">
        <f t="shared" si="82"/>
        <v>0.6</v>
      </c>
      <c r="GB23" s="48">
        <f t="shared" si="83"/>
        <v>0</v>
      </c>
      <c r="GC23" s="48">
        <f t="shared" si="84"/>
        <v>0</v>
      </c>
      <c r="GD23" s="47">
        <f t="shared" si="85"/>
        <v>0</v>
      </c>
      <c r="GE23" s="273">
        <f t="shared" si="86"/>
        <v>1</v>
      </c>
      <c r="GF23" s="187">
        <f t="shared" si="87"/>
        <v>5.3999999999999994E-3</v>
      </c>
      <c r="GG23" s="273">
        <f t="shared" si="88"/>
        <v>3</v>
      </c>
      <c r="GH23" s="187">
        <f t="shared" si="89"/>
        <v>0.6</v>
      </c>
      <c r="GI23" s="187">
        <f t="shared" si="98"/>
        <v>0.6</v>
      </c>
    </row>
    <row r="24" spans="1:191" ht="102" hidden="1" x14ac:dyDescent="0.2">
      <c r="A24" s="337">
        <v>16</v>
      </c>
      <c r="B24" s="349" t="s">
        <v>531</v>
      </c>
      <c r="C24" s="350" t="s">
        <v>530</v>
      </c>
      <c r="D24" s="340" t="s">
        <v>206</v>
      </c>
      <c r="E24" s="341" t="s">
        <v>204</v>
      </c>
      <c r="F24" s="342" t="s">
        <v>223</v>
      </c>
      <c r="G24" s="341" t="s">
        <v>496</v>
      </c>
      <c r="H24" s="341" t="s">
        <v>173</v>
      </c>
      <c r="I24" s="343" t="s">
        <v>18</v>
      </c>
      <c r="J24" s="343" t="s">
        <v>53</v>
      </c>
      <c r="K24" s="343" t="s">
        <v>53</v>
      </c>
      <c r="L24" s="343" t="s">
        <v>53</v>
      </c>
      <c r="M24" s="343" t="s">
        <v>53</v>
      </c>
      <c r="N24" s="343" t="s">
        <v>53</v>
      </c>
      <c r="O24" s="343" t="s">
        <v>54</v>
      </c>
      <c r="P24" s="343" t="s">
        <v>53</v>
      </c>
      <c r="Q24" s="343" t="s">
        <v>53</v>
      </c>
      <c r="R24" s="343" t="s">
        <v>53</v>
      </c>
      <c r="S24" s="343" t="s">
        <v>54</v>
      </c>
      <c r="T24" s="343" t="s">
        <v>53</v>
      </c>
      <c r="U24" s="343" t="s">
        <v>54</v>
      </c>
      <c r="V24" s="343" t="s">
        <v>53</v>
      </c>
      <c r="W24" s="343" t="s">
        <v>53</v>
      </c>
      <c r="X24" s="343" t="s">
        <v>53</v>
      </c>
      <c r="Y24" s="343" t="s">
        <v>53</v>
      </c>
      <c r="Z24" s="343" t="s">
        <v>53</v>
      </c>
      <c r="AA24" s="343" t="s">
        <v>53</v>
      </c>
      <c r="AB24" s="343" t="s">
        <v>53</v>
      </c>
      <c r="AC24" s="57" t="str">
        <f t="shared" si="1"/>
        <v>1 - Muy Baja</v>
      </c>
      <c r="AD24" s="149">
        <f t="shared" si="2"/>
        <v>0.2</v>
      </c>
      <c r="AE24" s="57" t="str">
        <f t="shared" si="3"/>
        <v>3 - Moderado</v>
      </c>
      <c r="AF24" s="149">
        <f t="shared" si="4"/>
        <v>0.6</v>
      </c>
      <c r="AG24" s="56" t="str">
        <f>IFERROR(INDEX('[6]CONSERVAC INFR'!$BLU$626:$BLY$630,MATCH(I24,'[6]CONSERVAC INFR'!$BLS$626:$BLS$630,0),MATCH(AE24,'[6]CONSERVAC INFR'!$BLU$624:$BLY$624,0)),"")</f>
        <v>MODERADO</v>
      </c>
      <c r="AH24" s="149">
        <f t="shared" si="5"/>
        <v>0.12</v>
      </c>
      <c r="AI24" s="400" t="s">
        <v>529</v>
      </c>
      <c r="AJ24" s="341" t="s">
        <v>528</v>
      </c>
      <c r="AK24" s="341" t="s">
        <v>527</v>
      </c>
      <c r="AL24" s="341" t="s">
        <v>526</v>
      </c>
      <c r="AM24" s="342" t="s">
        <v>34</v>
      </c>
      <c r="AN24" s="346" t="s">
        <v>45</v>
      </c>
      <c r="AO24" s="346" t="s">
        <v>50</v>
      </c>
      <c r="AP24" s="342" t="s">
        <v>52</v>
      </c>
      <c r="AQ24" s="342" t="s">
        <v>34</v>
      </c>
      <c r="AR24" s="346" t="s">
        <v>46</v>
      </c>
      <c r="AS24" s="346" t="s">
        <v>50</v>
      </c>
      <c r="AT24" s="342" t="s">
        <v>52</v>
      </c>
      <c r="AU24" s="342" t="s">
        <v>34</v>
      </c>
      <c r="AV24" s="346" t="s">
        <v>45</v>
      </c>
      <c r="AW24" s="346" t="s">
        <v>50</v>
      </c>
      <c r="AX24" s="342" t="s">
        <v>52</v>
      </c>
      <c r="AY24" s="342" t="s">
        <v>34</v>
      </c>
      <c r="AZ24" s="346" t="s">
        <v>46</v>
      </c>
      <c r="BA24" s="346" t="s">
        <v>50</v>
      </c>
      <c r="BB24" s="342" t="s">
        <v>52</v>
      </c>
      <c r="BC24" s="342" t="s">
        <v>34</v>
      </c>
      <c r="BD24" s="346" t="s">
        <v>46</v>
      </c>
      <c r="BE24" s="346" t="s">
        <v>50</v>
      </c>
      <c r="BF24" s="342" t="s">
        <v>52</v>
      </c>
      <c r="BG24" s="342" t="s">
        <v>34</v>
      </c>
      <c r="BH24" s="346" t="s">
        <v>45</v>
      </c>
      <c r="BI24" s="346" t="s">
        <v>50</v>
      </c>
      <c r="BJ24" s="342" t="s">
        <v>52</v>
      </c>
      <c r="BK24" s="342"/>
      <c r="BL24" s="346"/>
      <c r="BM24" s="346"/>
      <c r="BN24" s="342"/>
      <c r="BO24" s="342"/>
      <c r="BP24" s="346"/>
      <c r="BQ24" s="346"/>
      <c r="BR24" s="342"/>
      <c r="BS24" s="342"/>
      <c r="BT24" s="346"/>
      <c r="BU24" s="346"/>
      <c r="BV24" s="342"/>
      <c r="BW24" s="342"/>
      <c r="BX24" s="346"/>
      <c r="BY24" s="346"/>
      <c r="BZ24" s="342"/>
      <c r="CA24" s="342"/>
      <c r="CB24" s="346"/>
      <c r="CC24" s="346"/>
      <c r="CD24" s="342"/>
      <c r="CE24" s="342"/>
      <c r="CF24" s="346"/>
      <c r="CG24" s="346"/>
      <c r="CH24" s="342"/>
      <c r="CI24" s="54"/>
      <c r="CJ24" s="54"/>
      <c r="CK24" s="51"/>
      <c r="CL24" s="53" t="str">
        <f>IFERROR(IF(GE24&lt;=1,"1 - Muy Baja",VLOOKUP(GE24,'[6]CONSERVAC INFR'!$BLR$626:$BLS$630,2,0)),"")</f>
        <v>1 - Muy Baja</v>
      </c>
      <c r="CM24" s="165">
        <f t="shared" si="6"/>
        <v>5.3999999999999994E-3</v>
      </c>
      <c r="CN24" s="53" t="str">
        <f>IFERROR(IF(GG24&lt;=1,"1 - Leve",HLOOKUP(GG24,'[6]CONSERVAC INFR'!$BLU$623:$BLY$624,2,0)),"")</f>
        <v>3 - Moderado</v>
      </c>
      <c r="CO24" s="165">
        <f t="shared" si="90"/>
        <v>0.6</v>
      </c>
      <c r="CP24" s="52" t="str">
        <f t="shared" si="7"/>
        <v>MODERADO</v>
      </c>
      <c r="CQ24" s="149">
        <f t="shared" si="91"/>
        <v>3.2399999999999994E-3</v>
      </c>
      <c r="CR24" s="63" t="s">
        <v>233</v>
      </c>
      <c r="CS24" s="95">
        <f t="shared" si="0"/>
        <v>39</v>
      </c>
      <c r="CT24" s="51"/>
      <c r="CU24" s="399" t="s">
        <v>1307</v>
      </c>
      <c r="CV24" s="64" t="s">
        <v>1309</v>
      </c>
      <c r="CW24" s="158"/>
      <c r="CX24" s="47">
        <f t="shared" si="8"/>
        <v>3</v>
      </c>
      <c r="CY24" s="49">
        <f t="shared" si="92"/>
        <v>3</v>
      </c>
      <c r="CZ24" s="47" t="str">
        <f t="shared" si="93"/>
        <v>Moderado</v>
      </c>
      <c r="DA24" s="153">
        <f t="shared" si="94"/>
        <v>0.6</v>
      </c>
      <c r="DB24" s="48">
        <f t="shared" si="95"/>
        <v>0.15</v>
      </c>
      <c r="DC24" s="48">
        <f t="shared" si="9"/>
        <v>0.25</v>
      </c>
      <c r="DD24" s="47">
        <f t="shared" si="96"/>
        <v>0.4</v>
      </c>
      <c r="DE24" s="273">
        <f t="shared" si="10"/>
        <v>1</v>
      </c>
      <c r="DF24" s="187">
        <f t="shared" si="11"/>
        <v>0.12</v>
      </c>
      <c r="DG24" s="273">
        <f t="shared" si="97"/>
        <v>3</v>
      </c>
      <c r="DH24" s="273"/>
      <c r="DI24" s="187">
        <f t="shared" si="12"/>
        <v>0.6</v>
      </c>
      <c r="DJ24" s="48">
        <f t="shared" si="13"/>
        <v>0.25</v>
      </c>
      <c r="DK24" s="48">
        <f t="shared" si="14"/>
        <v>0.25</v>
      </c>
      <c r="DL24" s="47">
        <f t="shared" si="15"/>
        <v>0.5</v>
      </c>
      <c r="DM24" s="273">
        <f t="shared" si="16"/>
        <v>1</v>
      </c>
      <c r="DN24" s="187">
        <f t="shared" si="17"/>
        <v>0.06</v>
      </c>
      <c r="DO24" s="273">
        <f t="shared" si="18"/>
        <v>3</v>
      </c>
      <c r="DP24" s="187">
        <f t="shared" si="19"/>
        <v>0.6</v>
      </c>
      <c r="DQ24" s="48">
        <f t="shared" si="20"/>
        <v>0.15</v>
      </c>
      <c r="DR24" s="48">
        <f t="shared" si="21"/>
        <v>0.25</v>
      </c>
      <c r="DS24" s="47">
        <f t="shared" si="22"/>
        <v>0.4</v>
      </c>
      <c r="DT24" s="273">
        <f t="shared" si="23"/>
        <v>1</v>
      </c>
      <c r="DU24" s="187">
        <f t="shared" si="24"/>
        <v>3.5999999999999997E-2</v>
      </c>
      <c r="DV24" s="273">
        <f t="shared" si="25"/>
        <v>3</v>
      </c>
      <c r="DW24" s="187">
        <f t="shared" si="26"/>
        <v>0.6</v>
      </c>
      <c r="DX24" s="48">
        <f t="shared" si="27"/>
        <v>0.25</v>
      </c>
      <c r="DY24" s="48">
        <f t="shared" si="28"/>
        <v>0.25</v>
      </c>
      <c r="DZ24" s="47">
        <f t="shared" si="29"/>
        <v>0.5</v>
      </c>
      <c r="EA24" s="273">
        <f t="shared" si="30"/>
        <v>1</v>
      </c>
      <c r="EB24" s="187">
        <f t="shared" si="31"/>
        <v>1.7999999999999999E-2</v>
      </c>
      <c r="EC24" s="273">
        <f t="shared" si="32"/>
        <v>3</v>
      </c>
      <c r="ED24" s="187">
        <f t="shared" si="33"/>
        <v>0.6</v>
      </c>
      <c r="EE24" s="48">
        <f t="shared" si="34"/>
        <v>0.25</v>
      </c>
      <c r="EF24" s="48">
        <f t="shared" si="35"/>
        <v>0.25</v>
      </c>
      <c r="EG24" s="47">
        <f t="shared" si="36"/>
        <v>0.5</v>
      </c>
      <c r="EH24" s="273">
        <f t="shared" si="37"/>
        <v>1</v>
      </c>
      <c r="EI24" s="187">
        <f t="shared" si="38"/>
        <v>8.9999999999999993E-3</v>
      </c>
      <c r="EJ24" s="273">
        <f t="shared" si="39"/>
        <v>3</v>
      </c>
      <c r="EK24" s="187">
        <f t="shared" si="40"/>
        <v>0.6</v>
      </c>
      <c r="EL24" s="48">
        <f t="shared" si="41"/>
        <v>0.15</v>
      </c>
      <c r="EM24" s="48">
        <f t="shared" si="42"/>
        <v>0.25</v>
      </c>
      <c r="EN24" s="47">
        <f t="shared" si="43"/>
        <v>0.4</v>
      </c>
      <c r="EO24" s="273">
        <f t="shared" si="44"/>
        <v>1</v>
      </c>
      <c r="EP24" s="187">
        <f t="shared" si="45"/>
        <v>5.3999999999999994E-3</v>
      </c>
      <c r="EQ24" s="273">
        <f t="shared" si="46"/>
        <v>3</v>
      </c>
      <c r="ER24" s="187">
        <f t="shared" si="47"/>
        <v>0.6</v>
      </c>
      <c r="ES24" s="48">
        <f t="shared" si="48"/>
        <v>0</v>
      </c>
      <c r="ET24" s="48">
        <f t="shared" si="49"/>
        <v>0</v>
      </c>
      <c r="EU24" s="47">
        <f t="shared" si="50"/>
        <v>0</v>
      </c>
      <c r="EV24" s="273">
        <f t="shared" si="51"/>
        <v>1</v>
      </c>
      <c r="EW24" s="187">
        <f t="shared" si="52"/>
        <v>5.3999999999999994E-3</v>
      </c>
      <c r="EX24" s="273">
        <f t="shared" si="53"/>
        <v>3</v>
      </c>
      <c r="EY24" s="187">
        <f t="shared" si="54"/>
        <v>0.6</v>
      </c>
      <c r="EZ24" s="48">
        <f t="shared" si="55"/>
        <v>0</v>
      </c>
      <c r="FA24" s="48">
        <f t="shared" si="56"/>
        <v>0</v>
      </c>
      <c r="FB24" s="47">
        <f t="shared" si="57"/>
        <v>0</v>
      </c>
      <c r="FC24" s="273">
        <f t="shared" si="58"/>
        <v>1</v>
      </c>
      <c r="FD24" s="187">
        <f t="shared" si="59"/>
        <v>5.3999999999999994E-3</v>
      </c>
      <c r="FE24" s="273">
        <f t="shared" si="60"/>
        <v>3</v>
      </c>
      <c r="FF24" s="187">
        <f t="shared" si="61"/>
        <v>0.6</v>
      </c>
      <c r="FG24" s="48">
        <f t="shared" si="62"/>
        <v>0</v>
      </c>
      <c r="FH24" s="48">
        <f t="shared" si="63"/>
        <v>0</v>
      </c>
      <c r="FI24" s="47">
        <f t="shared" si="64"/>
        <v>0</v>
      </c>
      <c r="FJ24" s="273">
        <f t="shared" si="65"/>
        <v>1</v>
      </c>
      <c r="FK24" s="187">
        <f t="shared" si="66"/>
        <v>5.3999999999999994E-3</v>
      </c>
      <c r="FL24" s="273">
        <f t="shared" si="67"/>
        <v>3</v>
      </c>
      <c r="FM24" s="187">
        <f t="shared" si="68"/>
        <v>0.6</v>
      </c>
      <c r="FN24" s="48">
        <f t="shared" si="69"/>
        <v>0</v>
      </c>
      <c r="FO24" s="48">
        <f t="shared" si="70"/>
        <v>0</v>
      </c>
      <c r="FP24" s="47">
        <f t="shared" si="71"/>
        <v>0</v>
      </c>
      <c r="FQ24" s="273">
        <f t="shared" si="72"/>
        <v>1</v>
      </c>
      <c r="FR24" s="187">
        <f t="shared" si="73"/>
        <v>5.3999999999999994E-3</v>
      </c>
      <c r="FS24" s="273">
        <f t="shared" si="74"/>
        <v>3</v>
      </c>
      <c r="FT24" s="187">
        <f t="shared" si="75"/>
        <v>0.6</v>
      </c>
      <c r="FU24" s="48">
        <f t="shared" si="76"/>
        <v>0</v>
      </c>
      <c r="FV24" s="48">
        <f t="shared" si="77"/>
        <v>0</v>
      </c>
      <c r="FW24" s="47">
        <f t="shared" si="78"/>
        <v>0</v>
      </c>
      <c r="FX24" s="273">
        <f t="shared" si="79"/>
        <v>1</v>
      </c>
      <c r="FY24" s="187">
        <f t="shared" si="80"/>
        <v>5.3999999999999994E-3</v>
      </c>
      <c r="FZ24" s="273">
        <f t="shared" si="81"/>
        <v>3</v>
      </c>
      <c r="GA24" s="187">
        <f t="shared" si="82"/>
        <v>0.6</v>
      </c>
      <c r="GB24" s="48">
        <f t="shared" si="83"/>
        <v>0</v>
      </c>
      <c r="GC24" s="48">
        <f t="shared" si="84"/>
        <v>0</v>
      </c>
      <c r="GD24" s="47">
        <f t="shared" si="85"/>
        <v>0</v>
      </c>
      <c r="GE24" s="273">
        <f t="shared" si="86"/>
        <v>1</v>
      </c>
      <c r="GF24" s="187">
        <f t="shared" si="87"/>
        <v>5.3999999999999994E-3</v>
      </c>
      <c r="GG24" s="273">
        <f t="shared" si="88"/>
        <v>3</v>
      </c>
      <c r="GH24" s="187">
        <f t="shared" si="89"/>
        <v>0.6</v>
      </c>
      <c r="GI24" s="187">
        <f t="shared" si="98"/>
        <v>0.6</v>
      </c>
    </row>
    <row r="25" spans="1:191" ht="333" customHeight="1" x14ac:dyDescent="0.2">
      <c r="A25" s="338">
        <v>17</v>
      </c>
      <c r="B25" s="338" t="s">
        <v>498</v>
      </c>
      <c r="C25" s="339" t="s">
        <v>525</v>
      </c>
      <c r="D25" s="340" t="s">
        <v>205</v>
      </c>
      <c r="E25" s="341" t="s">
        <v>500</v>
      </c>
      <c r="F25" s="342" t="s">
        <v>222</v>
      </c>
      <c r="G25" s="341" t="s">
        <v>496</v>
      </c>
      <c r="H25" s="341" t="s">
        <v>173</v>
      </c>
      <c r="I25" s="343" t="s">
        <v>18</v>
      </c>
      <c r="J25" s="343" t="s">
        <v>54</v>
      </c>
      <c r="K25" s="343" t="s">
        <v>54</v>
      </c>
      <c r="L25" s="343" t="s">
        <v>54</v>
      </c>
      <c r="M25" s="343" t="s">
        <v>53</v>
      </c>
      <c r="N25" s="343" t="s">
        <v>54</v>
      </c>
      <c r="O25" s="343" t="s">
        <v>54</v>
      </c>
      <c r="P25" s="343" t="s">
        <v>54</v>
      </c>
      <c r="Q25" s="343" t="s">
        <v>53</v>
      </c>
      <c r="R25" s="343" t="s">
        <v>53</v>
      </c>
      <c r="S25" s="343" t="s">
        <v>54</v>
      </c>
      <c r="T25" s="343" t="s">
        <v>53</v>
      </c>
      <c r="U25" s="343" t="s">
        <v>54</v>
      </c>
      <c r="V25" s="343" t="s">
        <v>54</v>
      </c>
      <c r="W25" s="343" t="s">
        <v>54</v>
      </c>
      <c r="X25" s="343" t="s">
        <v>53</v>
      </c>
      <c r="Y25" s="343" t="s">
        <v>54</v>
      </c>
      <c r="Z25" s="343" t="s">
        <v>53</v>
      </c>
      <c r="AA25" s="343" t="s">
        <v>53</v>
      </c>
      <c r="AB25" s="343" t="s">
        <v>53</v>
      </c>
      <c r="AC25" s="57" t="str">
        <f t="shared" si="1"/>
        <v>1 - Muy Baja</v>
      </c>
      <c r="AD25" s="149">
        <f t="shared" si="2"/>
        <v>0.2</v>
      </c>
      <c r="AE25" s="57" t="str">
        <f t="shared" si="3"/>
        <v>4 - Mayor</v>
      </c>
      <c r="AF25" s="149">
        <f t="shared" si="4"/>
        <v>0.8</v>
      </c>
      <c r="AG25" s="56" t="str">
        <f>IFERROR(INDEX('[6]CONSERVAC INFR'!$BLU$626:$BLY$630,MATCH(I25,'[6]CONSERVAC INFR'!$BLS$626:$BLS$630,0),MATCH(AE25,'[6]CONSERVAC INFR'!$BLU$624:$BLY$624,0)),"")</f>
        <v>MODERADO</v>
      </c>
      <c r="AH25" s="149">
        <f t="shared" si="5"/>
        <v>0.16000000000000003</v>
      </c>
      <c r="AI25" s="400" t="s">
        <v>524</v>
      </c>
      <c r="AJ25" s="341" t="s">
        <v>114</v>
      </c>
      <c r="AK25" s="341" t="s">
        <v>494</v>
      </c>
      <c r="AL25" s="341" t="s">
        <v>493</v>
      </c>
      <c r="AM25" s="342" t="s">
        <v>34</v>
      </c>
      <c r="AN25" s="346" t="s">
        <v>45</v>
      </c>
      <c r="AO25" s="346" t="s">
        <v>50</v>
      </c>
      <c r="AP25" s="342" t="s">
        <v>52</v>
      </c>
      <c r="AQ25" s="342" t="s">
        <v>34</v>
      </c>
      <c r="AR25" s="346" t="s">
        <v>45</v>
      </c>
      <c r="AS25" s="346" t="s">
        <v>50</v>
      </c>
      <c r="AT25" s="342" t="s">
        <v>52</v>
      </c>
      <c r="AU25" s="342" t="s">
        <v>34</v>
      </c>
      <c r="AV25" s="346" t="s">
        <v>45</v>
      </c>
      <c r="AW25" s="346" t="s">
        <v>50</v>
      </c>
      <c r="AX25" s="342" t="s">
        <v>52</v>
      </c>
      <c r="AY25" s="342"/>
      <c r="AZ25" s="346"/>
      <c r="BA25" s="346"/>
      <c r="BB25" s="342"/>
      <c r="BC25" s="342"/>
      <c r="BD25" s="346"/>
      <c r="BE25" s="346"/>
      <c r="BF25" s="342"/>
      <c r="BG25" s="342"/>
      <c r="BH25" s="346"/>
      <c r="BI25" s="346"/>
      <c r="BJ25" s="342"/>
      <c r="BK25" s="342"/>
      <c r="BL25" s="346"/>
      <c r="BM25" s="346"/>
      <c r="BN25" s="342"/>
      <c r="BO25" s="342"/>
      <c r="BP25" s="346"/>
      <c r="BQ25" s="346"/>
      <c r="BR25" s="342"/>
      <c r="BS25" s="342"/>
      <c r="BT25" s="346"/>
      <c r="BU25" s="346"/>
      <c r="BV25" s="342"/>
      <c r="BW25" s="342"/>
      <c r="BX25" s="346"/>
      <c r="BY25" s="346"/>
      <c r="BZ25" s="342"/>
      <c r="CA25" s="342"/>
      <c r="CB25" s="346"/>
      <c r="CC25" s="346"/>
      <c r="CD25" s="342"/>
      <c r="CE25" s="342"/>
      <c r="CF25" s="346"/>
      <c r="CG25" s="346"/>
      <c r="CH25" s="342"/>
      <c r="CI25" s="54"/>
      <c r="CJ25" s="54"/>
      <c r="CK25" s="51"/>
      <c r="CL25" s="53" t="str">
        <f>IFERROR(IF(GE25&lt;=1,"1 - Muy Baja",VLOOKUP(GE25,'[6]CONSERVAC INFR'!$BLR$626:$BLS$630,2,0)),"")</f>
        <v>1 - Muy Baja</v>
      </c>
      <c r="CM25" s="165">
        <f t="shared" si="6"/>
        <v>4.3199999999999995E-2</v>
      </c>
      <c r="CN25" s="53" t="str">
        <f>IFERROR(IF(GG25&lt;=1,"1 - Leve",HLOOKUP(GG25,'[6]CONSERVAC INFR'!$BLU$623:$BLY$624,2,0)),"")</f>
        <v>4 - Mayor</v>
      </c>
      <c r="CO25" s="165">
        <f t="shared" si="90"/>
        <v>0.8</v>
      </c>
      <c r="CP25" s="52" t="str">
        <f t="shared" si="7"/>
        <v>MODERADO</v>
      </c>
      <c r="CQ25" s="149">
        <f t="shared" si="91"/>
        <v>3.456E-2</v>
      </c>
      <c r="CR25" s="63" t="s">
        <v>456</v>
      </c>
      <c r="CS25" s="95">
        <f>IF(CP25="BAJO",0.1,IF(CP25="MODERADO",3,5))</f>
        <v>3</v>
      </c>
      <c r="CT25" s="51"/>
      <c r="CU25" s="401" t="s">
        <v>1310</v>
      </c>
      <c r="CV25" s="65" t="s">
        <v>1235</v>
      </c>
      <c r="CW25" s="158"/>
      <c r="CX25" s="47">
        <f t="shared" si="8"/>
        <v>11</v>
      </c>
      <c r="CY25" s="49">
        <f t="shared" si="92"/>
        <v>4</v>
      </c>
      <c r="CZ25" s="47" t="str">
        <f t="shared" si="93"/>
        <v>Mayor</v>
      </c>
      <c r="DA25" s="153">
        <f t="shared" si="94"/>
        <v>0.8</v>
      </c>
      <c r="DB25" s="48">
        <f t="shared" si="95"/>
        <v>0.15</v>
      </c>
      <c r="DC25" s="48">
        <f t="shared" si="9"/>
        <v>0.25</v>
      </c>
      <c r="DD25" s="47">
        <f t="shared" si="96"/>
        <v>0.4</v>
      </c>
      <c r="DE25" s="273">
        <f t="shared" si="10"/>
        <v>1</v>
      </c>
      <c r="DF25" s="187">
        <f t="shared" si="11"/>
        <v>0.12</v>
      </c>
      <c r="DG25" s="273">
        <f t="shared" si="97"/>
        <v>4</v>
      </c>
      <c r="DH25" s="273"/>
      <c r="DI25" s="187">
        <f t="shared" si="12"/>
        <v>0.8</v>
      </c>
      <c r="DJ25" s="48">
        <f t="shared" si="13"/>
        <v>0.15</v>
      </c>
      <c r="DK25" s="48">
        <f t="shared" si="14"/>
        <v>0.25</v>
      </c>
      <c r="DL25" s="47">
        <f t="shared" si="15"/>
        <v>0.4</v>
      </c>
      <c r="DM25" s="273">
        <f t="shared" si="16"/>
        <v>1</v>
      </c>
      <c r="DN25" s="187">
        <f t="shared" si="17"/>
        <v>7.1999999999999995E-2</v>
      </c>
      <c r="DO25" s="273">
        <f t="shared" si="18"/>
        <v>4</v>
      </c>
      <c r="DP25" s="187">
        <f t="shared" si="19"/>
        <v>0.8</v>
      </c>
      <c r="DQ25" s="48">
        <f t="shared" si="20"/>
        <v>0.15</v>
      </c>
      <c r="DR25" s="48">
        <f t="shared" si="21"/>
        <v>0.25</v>
      </c>
      <c r="DS25" s="47">
        <f t="shared" si="22"/>
        <v>0.4</v>
      </c>
      <c r="DT25" s="273">
        <f t="shared" si="23"/>
        <v>1</v>
      </c>
      <c r="DU25" s="187">
        <f t="shared" si="24"/>
        <v>4.3199999999999995E-2</v>
      </c>
      <c r="DV25" s="273">
        <f t="shared" si="25"/>
        <v>4</v>
      </c>
      <c r="DW25" s="187">
        <f t="shared" si="26"/>
        <v>0.8</v>
      </c>
      <c r="DX25" s="48">
        <f t="shared" si="27"/>
        <v>0</v>
      </c>
      <c r="DY25" s="48">
        <f t="shared" si="28"/>
        <v>0</v>
      </c>
      <c r="DZ25" s="47">
        <f t="shared" si="29"/>
        <v>0</v>
      </c>
      <c r="EA25" s="273">
        <f t="shared" si="30"/>
        <v>1</v>
      </c>
      <c r="EB25" s="187">
        <f t="shared" si="31"/>
        <v>4.3199999999999995E-2</v>
      </c>
      <c r="EC25" s="273">
        <f t="shared" si="32"/>
        <v>4</v>
      </c>
      <c r="ED25" s="187">
        <f t="shared" si="33"/>
        <v>0.8</v>
      </c>
      <c r="EE25" s="48">
        <f t="shared" si="34"/>
        <v>0</v>
      </c>
      <c r="EF25" s="48">
        <f t="shared" si="35"/>
        <v>0</v>
      </c>
      <c r="EG25" s="47">
        <f t="shared" si="36"/>
        <v>0</v>
      </c>
      <c r="EH25" s="273">
        <f t="shared" si="37"/>
        <v>1</v>
      </c>
      <c r="EI25" s="187">
        <f t="shared" si="38"/>
        <v>4.3199999999999995E-2</v>
      </c>
      <c r="EJ25" s="273">
        <f t="shared" si="39"/>
        <v>4</v>
      </c>
      <c r="EK25" s="187">
        <f t="shared" si="40"/>
        <v>0.8</v>
      </c>
      <c r="EL25" s="48">
        <f t="shared" si="41"/>
        <v>0</v>
      </c>
      <c r="EM25" s="48">
        <f t="shared" si="42"/>
        <v>0</v>
      </c>
      <c r="EN25" s="47">
        <f t="shared" si="43"/>
        <v>0</v>
      </c>
      <c r="EO25" s="273">
        <f t="shared" si="44"/>
        <v>1</v>
      </c>
      <c r="EP25" s="187">
        <f t="shared" si="45"/>
        <v>4.3199999999999995E-2</v>
      </c>
      <c r="EQ25" s="273">
        <f t="shared" si="46"/>
        <v>4</v>
      </c>
      <c r="ER25" s="187">
        <f t="shared" si="47"/>
        <v>0.8</v>
      </c>
      <c r="ES25" s="48">
        <f t="shared" si="48"/>
        <v>0</v>
      </c>
      <c r="ET25" s="48">
        <f t="shared" si="49"/>
        <v>0</v>
      </c>
      <c r="EU25" s="47">
        <f t="shared" si="50"/>
        <v>0</v>
      </c>
      <c r="EV25" s="273">
        <f t="shared" si="51"/>
        <v>1</v>
      </c>
      <c r="EW25" s="187">
        <f t="shared" si="52"/>
        <v>4.3199999999999995E-2</v>
      </c>
      <c r="EX25" s="273">
        <f t="shared" si="53"/>
        <v>4</v>
      </c>
      <c r="EY25" s="187">
        <f t="shared" si="54"/>
        <v>0.8</v>
      </c>
      <c r="EZ25" s="48">
        <f t="shared" si="55"/>
        <v>0</v>
      </c>
      <c r="FA25" s="48">
        <f t="shared" si="56"/>
        <v>0</v>
      </c>
      <c r="FB25" s="47">
        <f t="shared" si="57"/>
        <v>0</v>
      </c>
      <c r="FC25" s="273">
        <f t="shared" si="58"/>
        <v>1</v>
      </c>
      <c r="FD25" s="187">
        <f t="shared" si="59"/>
        <v>4.3199999999999995E-2</v>
      </c>
      <c r="FE25" s="273">
        <f t="shared" si="60"/>
        <v>4</v>
      </c>
      <c r="FF25" s="187">
        <f t="shared" si="61"/>
        <v>0.8</v>
      </c>
      <c r="FG25" s="48">
        <f t="shared" si="62"/>
        <v>0</v>
      </c>
      <c r="FH25" s="48">
        <f t="shared" si="63"/>
        <v>0</v>
      </c>
      <c r="FI25" s="47">
        <f t="shared" si="64"/>
        <v>0</v>
      </c>
      <c r="FJ25" s="273">
        <f t="shared" si="65"/>
        <v>1</v>
      </c>
      <c r="FK25" s="187">
        <f t="shared" si="66"/>
        <v>4.3199999999999995E-2</v>
      </c>
      <c r="FL25" s="273">
        <f t="shared" si="67"/>
        <v>4</v>
      </c>
      <c r="FM25" s="187">
        <f t="shared" si="68"/>
        <v>0.8</v>
      </c>
      <c r="FN25" s="48">
        <f t="shared" si="69"/>
        <v>0</v>
      </c>
      <c r="FO25" s="48">
        <f t="shared" si="70"/>
        <v>0</v>
      </c>
      <c r="FP25" s="47">
        <f t="shared" si="71"/>
        <v>0</v>
      </c>
      <c r="FQ25" s="273">
        <f t="shared" si="72"/>
        <v>1</v>
      </c>
      <c r="FR25" s="187">
        <f t="shared" si="73"/>
        <v>4.3199999999999995E-2</v>
      </c>
      <c r="FS25" s="273">
        <f t="shared" si="74"/>
        <v>4</v>
      </c>
      <c r="FT25" s="187">
        <f t="shared" si="75"/>
        <v>0.8</v>
      </c>
      <c r="FU25" s="48">
        <f t="shared" si="76"/>
        <v>0</v>
      </c>
      <c r="FV25" s="48">
        <f t="shared" si="77"/>
        <v>0</v>
      </c>
      <c r="FW25" s="47">
        <f t="shared" si="78"/>
        <v>0</v>
      </c>
      <c r="FX25" s="273">
        <f t="shared" si="79"/>
        <v>1</v>
      </c>
      <c r="FY25" s="187">
        <f t="shared" si="80"/>
        <v>4.3199999999999995E-2</v>
      </c>
      <c r="FZ25" s="273">
        <f t="shared" si="81"/>
        <v>4</v>
      </c>
      <c r="GA25" s="187">
        <f t="shared" si="82"/>
        <v>0.8</v>
      </c>
      <c r="GB25" s="48">
        <f t="shared" si="83"/>
        <v>0</v>
      </c>
      <c r="GC25" s="48">
        <f t="shared" si="84"/>
        <v>0</v>
      </c>
      <c r="GD25" s="47">
        <f t="shared" si="85"/>
        <v>0</v>
      </c>
      <c r="GE25" s="273">
        <f t="shared" si="86"/>
        <v>1</v>
      </c>
      <c r="GF25" s="187">
        <f t="shared" si="87"/>
        <v>4.3199999999999995E-2</v>
      </c>
      <c r="GG25" s="273">
        <f t="shared" si="88"/>
        <v>4</v>
      </c>
      <c r="GH25" s="187">
        <f t="shared" si="89"/>
        <v>0.8</v>
      </c>
      <c r="GI25" s="187">
        <f t="shared" si="98"/>
        <v>0.8</v>
      </c>
    </row>
    <row r="26" spans="1:191" ht="142.80000000000001" x14ac:dyDescent="0.2">
      <c r="A26" s="337">
        <v>18</v>
      </c>
      <c r="B26" s="338" t="s">
        <v>498</v>
      </c>
      <c r="C26" s="339" t="s">
        <v>523</v>
      </c>
      <c r="D26" s="340" t="s">
        <v>206</v>
      </c>
      <c r="E26" s="341" t="s">
        <v>204</v>
      </c>
      <c r="F26" s="342" t="s">
        <v>223</v>
      </c>
      <c r="G26" s="341" t="s">
        <v>496</v>
      </c>
      <c r="H26" s="341" t="s">
        <v>173</v>
      </c>
      <c r="I26" s="343" t="s">
        <v>18</v>
      </c>
      <c r="J26" s="343" t="s">
        <v>54</v>
      </c>
      <c r="K26" s="343" t="s">
        <v>54</v>
      </c>
      <c r="L26" s="343" t="s">
        <v>54</v>
      </c>
      <c r="M26" s="343" t="s">
        <v>53</v>
      </c>
      <c r="N26" s="343" t="s">
        <v>54</v>
      </c>
      <c r="O26" s="343" t="s">
        <v>54</v>
      </c>
      <c r="P26" s="343" t="s">
        <v>54</v>
      </c>
      <c r="Q26" s="343" t="s">
        <v>53</v>
      </c>
      <c r="R26" s="343" t="s">
        <v>53</v>
      </c>
      <c r="S26" s="343" t="s">
        <v>54</v>
      </c>
      <c r="T26" s="343" t="s">
        <v>53</v>
      </c>
      <c r="U26" s="343" t="s">
        <v>54</v>
      </c>
      <c r="V26" s="343" t="s">
        <v>54</v>
      </c>
      <c r="W26" s="343" t="s">
        <v>54</v>
      </c>
      <c r="X26" s="343" t="s">
        <v>53</v>
      </c>
      <c r="Y26" s="343" t="s">
        <v>54</v>
      </c>
      <c r="Z26" s="343" t="s">
        <v>53</v>
      </c>
      <c r="AA26" s="343" t="s">
        <v>53</v>
      </c>
      <c r="AB26" s="343" t="s">
        <v>53</v>
      </c>
      <c r="AC26" s="57" t="str">
        <f t="shared" si="1"/>
        <v>1 - Muy Baja</v>
      </c>
      <c r="AD26" s="149">
        <f t="shared" si="2"/>
        <v>0.2</v>
      </c>
      <c r="AE26" s="57" t="str">
        <f t="shared" si="3"/>
        <v>4 - Mayor</v>
      </c>
      <c r="AF26" s="149">
        <f t="shared" si="4"/>
        <v>0.8</v>
      </c>
      <c r="AG26" s="56" t="str">
        <f>IFERROR(INDEX('[6]CONSERVAC INFR'!$BLU$626:$BLY$630,MATCH(I26,'[6]CONSERVAC INFR'!$BLS$626:$BLS$630,0),MATCH(AE26,'[6]CONSERVAC INFR'!$BLU$624:$BLY$624,0)),"")</f>
        <v>MODERADO</v>
      </c>
      <c r="AH26" s="149">
        <f t="shared" si="5"/>
        <v>0.16000000000000003</v>
      </c>
      <c r="AI26" s="400" t="s">
        <v>522</v>
      </c>
      <c r="AJ26" s="341" t="s">
        <v>114</v>
      </c>
      <c r="AK26" s="341" t="s">
        <v>494</v>
      </c>
      <c r="AL26" s="341" t="s">
        <v>493</v>
      </c>
      <c r="AM26" s="342" t="s">
        <v>34</v>
      </c>
      <c r="AN26" s="346" t="s">
        <v>45</v>
      </c>
      <c r="AO26" s="346" t="s">
        <v>50</v>
      </c>
      <c r="AP26" s="342" t="s">
        <v>52</v>
      </c>
      <c r="AQ26" s="342" t="s">
        <v>34</v>
      </c>
      <c r="AR26" s="346" t="s">
        <v>45</v>
      </c>
      <c r="AS26" s="346" t="s">
        <v>50</v>
      </c>
      <c r="AT26" s="342" t="s">
        <v>52</v>
      </c>
      <c r="AU26" s="342" t="s">
        <v>34</v>
      </c>
      <c r="AV26" s="346" t="s">
        <v>45</v>
      </c>
      <c r="AW26" s="346" t="s">
        <v>50</v>
      </c>
      <c r="AX26" s="342" t="s">
        <v>52</v>
      </c>
      <c r="AY26" s="342"/>
      <c r="AZ26" s="346"/>
      <c r="BA26" s="346"/>
      <c r="BB26" s="342"/>
      <c r="BC26" s="342"/>
      <c r="BD26" s="346"/>
      <c r="BE26" s="346"/>
      <c r="BF26" s="342"/>
      <c r="BG26" s="342"/>
      <c r="BH26" s="346"/>
      <c r="BI26" s="346"/>
      <c r="BJ26" s="342"/>
      <c r="BK26" s="342"/>
      <c r="BL26" s="346"/>
      <c r="BM26" s="346"/>
      <c r="BN26" s="342"/>
      <c r="BO26" s="342"/>
      <c r="BP26" s="346"/>
      <c r="BQ26" s="346"/>
      <c r="BR26" s="342"/>
      <c r="BS26" s="342"/>
      <c r="BT26" s="346"/>
      <c r="BU26" s="346"/>
      <c r="BV26" s="342"/>
      <c r="BW26" s="342"/>
      <c r="BX26" s="346"/>
      <c r="BY26" s="346"/>
      <c r="BZ26" s="342"/>
      <c r="CA26" s="342"/>
      <c r="CB26" s="346"/>
      <c r="CC26" s="346"/>
      <c r="CD26" s="342"/>
      <c r="CE26" s="342"/>
      <c r="CF26" s="346"/>
      <c r="CG26" s="346"/>
      <c r="CH26" s="342"/>
      <c r="CI26" s="54"/>
      <c r="CJ26" s="54"/>
      <c r="CK26" s="51"/>
      <c r="CL26" s="53" t="str">
        <f>IFERROR(IF(GE26&lt;=1,"1 - Muy Baja",VLOOKUP(GE26,'[6]CONSERVAC INFR'!$BLR$626:$BLS$630,2,0)),"")</f>
        <v>1 - Muy Baja</v>
      </c>
      <c r="CM26" s="165">
        <f t="shared" si="6"/>
        <v>4.3199999999999995E-2</v>
      </c>
      <c r="CN26" s="53" t="str">
        <f>IFERROR(IF(GG26&lt;=1,"1 - Leve",HLOOKUP(GG26,'[6]CONSERVAC INFR'!$BLU$623:$BLY$624,2,0)),"")</f>
        <v>4 - Mayor</v>
      </c>
      <c r="CO26" s="165">
        <f t="shared" si="90"/>
        <v>0.8</v>
      </c>
      <c r="CP26" s="52" t="str">
        <f t="shared" si="7"/>
        <v>MODERADO</v>
      </c>
      <c r="CQ26" s="149">
        <f t="shared" si="91"/>
        <v>3.456E-2</v>
      </c>
      <c r="CR26" s="63" t="s">
        <v>233</v>
      </c>
      <c r="CS26" s="95">
        <f t="shared" ref="CS26:CS54" si="99">IF(CP26="BAJO",0.1,IF(CP26="MODERADO",3,5))</f>
        <v>3</v>
      </c>
      <c r="CT26" s="51"/>
      <c r="CU26" s="401" t="s">
        <v>502</v>
      </c>
      <c r="CV26" s="65" t="s">
        <v>1235</v>
      </c>
      <c r="CW26" s="158"/>
      <c r="CX26" s="47">
        <f t="shared" si="8"/>
        <v>11</v>
      </c>
      <c r="CY26" s="49">
        <f t="shared" si="92"/>
        <v>4</v>
      </c>
      <c r="CZ26" s="47" t="str">
        <f t="shared" si="93"/>
        <v>Mayor</v>
      </c>
      <c r="DA26" s="153">
        <f t="shared" si="94"/>
        <v>0.8</v>
      </c>
      <c r="DB26" s="48">
        <f t="shared" si="95"/>
        <v>0.15</v>
      </c>
      <c r="DC26" s="48">
        <f t="shared" si="9"/>
        <v>0.25</v>
      </c>
      <c r="DD26" s="47">
        <f t="shared" si="96"/>
        <v>0.4</v>
      </c>
      <c r="DE26" s="273">
        <f t="shared" si="10"/>
        <v>1</v>
      </c>
      <c r="DF26" s="187">
        <f t="shared" si="11"/>
        <v>0.12</v>
      </c>
      <c r="DG26" s="273">
        <f t="shared" si="97"/>
        <v>4</v>
      </c>
      <c r="DH26" s="273"/>
      <c r="DI26" s="187">
        <f t="shared" si="12"/>
        <v>0.8</v>
      </c>
      <c r="DJ26" s="48">
        <f t="shared" si="13"/>
        <v>0.15</v>
      </c>
      <c r="DK26" s="48">
        <f t="shared" si="14"/>
        <v>0.25</v>
      </c>
      <c r="DL26" s="47">
        <f t="shared" si="15"/>
        <v>0.4</v>
      </c>
      <c r="DM26" s="273">
        <f t="shared" si="16"/>
        <v>1</v>
      </c>
      <c r="DN26" s="187">
        <f t="shared" si="17"/>
        <v>7.1999999999999995E-2</v>
      </c>
      <c r="DO26" s="273">
        <f t="shared" si="18"/>
        <v>4</v>
      </c>
      <c r="DP26" s="187">
        <f t="shared" si="19"/>
        <v>0.8</v>
      </c>
      <c r="DQ26" s="48">
        <f t="shared" si="20"/>
        <v>0.15</v>
      </c>
      <c r="DR26" s="48">
        <f t="shared" si="21"/>
        <v>0.25</v>
      </c>
      <c r="DS26" s="47">
        <f t="shared" si="22"/>
        <v>0.4</v>
      </c>
      <c r="DT26" s="273">
        <f t="shared" si="23"/>
        <v>1</v>
      </c>
      <c r="DU26" s="187">
        <f t="shared" si="24"/>
        <v>4.3199999999999995E-2</v>
      </c>
      <c r="DV26" s="273">
        <f t="shared" si="25"/>
        <v>4</v>
      </c>
      <c r="DW26" s="187">
        <f t="shared" si="26"/>
        <v>0.8</v>
      </c>
      <c r="DX26" s="48">
        <f t="shared" si="27"/>
        <v>0</v>
      </c>
      <c r="DY26" s="48">
        <f t="shared" si="28"/>
        <v>0</v>
      </c>
      <c r="DZ26" s="47">
        <f t="shared" si="29"/>
        <v>0</v>
      </c>
      <c r="EA26" s="273">
        <f t="shared" si="30"/>
        <v>1</v>
      </c>
      <c r="EB26" s="187">
        <f t="shared" si="31"/>
        <v>4.3199999999999995E-2</v>
      </c>
      <c r="EC26" s="273">
        <f t="shared" si="32"/>
        <v>4</v>
      </c>
      <c r="ED26" s="187">
        <f t="shared" si="33"/>
        <v>0.8</v>
      </c>
      <c r="EE26" s="48">
        <f t="shared" si="34"/>
        <v>0</v>
      </c>
      <c r="EF26" s="48">
        <f t="shared" si="35"/>
        <v>0</v>
      </c>
      <c r="EG26" s="47">
        <f t="shared" si="36"/>
        <v>0</v>
      </c>
      <c r="EH26" s="273">
        <f t="shared" si="37"/>
        <v>1</v>
      </c>
      <c r="EI26" s="187">
        <f t="shared" si="38"/>
        <v>4.3199999999999995E-2</v>
      </c>
      <c r="EJ26" s="273">
        <f t="shared" si="39"/>
        <v>4</v>
      </c>
      <c r="EK26" s="187">
        <f t="shared" si="40"/>
        <v>0.8</v>
      </c>
      <c r="EL26" s="48">
        <f t="shared" si="41"/>
        <v>0</v>
      </c>
      <c r="EM26" s="48">
        <f t="shared" si="42"/>
        <v>0</v>
      </c>
      <c r="EN26" s="47">
        <f t="shared" si="43"/>
        <v>0</v>
      </c>
      <c r="EO26" s="273">
        <f t="shared" si="44"/>
        <v>1</v>
      </c>
      <c r="EP26" s="187">
        <f t="shared" si="45"/>
        <v>4.3199999999999995E-2</v>
      </c>
      <c r="EQ26" s="273">
        <f t="shared" si="46"/>
        <v>4</v>
      </c>
      <c r="ER26" s="187">
        <f t="shared" si="47"/>
        <v>0.8</v>
      </c>
      <c r="ES26" s="48">
        <f t="shared" si="48"/>
        <v>0</v>
      </c>
      <c r="ET26" s="48">
        <f t="shared" si="49"/>
        <v>0</v>
      </c>
      <c r="EU26" s="47">
        <f t="shared" si="50"/>
        <v>0</v>
      </c>
      <c r="EV26" s="273">
        <f t="shared" si="51"/>
        <v>1</v>
      </c>
      <c r="EW26" s="187">
        <f t="shared" si="52"/>
        <v>4.3199999999999995E-2</v>
      </c>
      <c r="EX26" s="273">
        <f t="shared" si="53"/>
        <v>4</v>
      </c>
      <c r="EY26" s="187">
        <f t="shared" si="54"/>
        <v>0.8</v>
      </c>
      <c r="EZ26" s="48">
        <f t="shared" si="55"/>
        <v>0</v>
      </c>
      <c r="FA26" s="48">
        <f t="shared" si="56"/>
        <v>0</v>
      </c>
      <c r="FB26" s="47">
        <f t="shared" si="57"/>
        <v>0</v>
      </c>
      <c r="FC26" s="273">
        <f t="shared" si="58"/>
        <v>1</v>
      </c>
      <c r="FD26" s="187">
        <f t="shared" si="59"/>
        <v>4.3199999999999995E-2</v>
      </c>
      <c r="FE26" s="273">
        <f t="shared" si="60"/>
        <v>4</v>
      </c>
      <c r="FF26" s="187">
        <f t="shared" si="61"/>
        <v>0.8</v>
      </c>
      <c r="FG26" s="48">
        <f t="shared" si="62"/>
        <v>0</v>
      </c>
      <c r="FH26" s="48">
        <f t="shared" si="63"/>
        <v>0</v>
      </c>
      <c r="FI26" s="47">
        <f t="shared" si="64"/>
        <v>0</v>
      </c>
      <c r="FJ26" s="273">
        <f t="shared" si="65"/>
        <v>1</v>
      </c>
      <c r="FK26" s="187">
        <f t="shared" si="66"/>
        <v>4.3199999999999995E-2</v>
      </c>
      <c r="FL26" s="273">
        <f t="shared" si="67"/>
        <v>4</v>
      </c>
      <c r="FM26" s="187">
        <f t="shared" si="68"/>
        <v>0.8</v>
      </c>
      <c r="FN26" s="48">
        <f t="shared" si="69"/>
        <v>0</v>
      </c>
      <c r="FO26" s="48">
        <f t="shared" si="70"/>
        <v>0</v>
      </c>
      <c r="FP26" s="47">
        <f t="shared" si="71"/>
        <v>0</v>
      </c>
      <c r="FQ26" s="273">
        <f t="shared" si="72"/>
        <v>1</v>
      </c>
      <c r="FR26" s="187">
        <f t="shared" si="73"/>
        <v>4.3199999999999995E-2</v>
      </c>
      <c r="FS26" s="273">
        <f t="shared" si="74"/>
        <v>4</v>
      </c>
      <c r="FT26" s="187">
        <f t="shared" si="75"/>
        <v>0.8</v>
      </c>
      <c r="FU26" s="48">
        <f t="shared" si="76"/>
        <v>0</v>
      </c>
      <c r="FV26" s="48">
        <f t="shared" si="77"/>
        <v>0</v>
      </c>
      <c r="FW26" s="47">
        <f t="shared" si="78"/>
        <v>0</v>
      </c>
      <c r="FX26" s="273">
        <f t="shared" si="79"/>
        <v>1</v>
      </c>
      <c r="FY26" s="187">
        <f t="shared" si="80"/>
        <v>4.3199999999999995E-2</v>
      </c>
      <c r="FZ26" s="273">
        <f t="shared" si="81"/>
        <v>4</v>
      </c>
      <c r="GA26" s="187">
        <f t="shared" si="82"/>
        <v>0.8</v>
      </c>
      <c r="GB26" s="48">
        <f t="shared" si="83"/>
        <v>0</v>
      </c>
      <c r="GC26" s="48">
        <f t="shared" si="84"/>
        <v>0</v>
      </c>
      <c r="GD26" s="47">
        <f t="shared" si="85"/>
        <v>0</v>
      </c>
      <c r="GE26" s="273">
        <f t="shared" si="86"/>
        <v>1</v>
      </c>
      <c r="GF26" s="187">
        <f t="shared" si="87"/>
        <v>4.3199999999999995E-2</v>
      </c>
      <c r="GG26" s="273">
        <f t="shared" si="88"/>
        <v>4</v>
      </c>
      <c r="GH26" s="187">
        <f t="shared" si="89"/>
        <v>0.8</v>
      </c>
      <c r="GI26" s="187">
        <f t="shared" si="98"/>
        <v>0.8</v>
      </c>
    </row>
    <row r="27" spans="1:191" ht="163.5" customHeight="1" x14ac:dyDescent="0.2">
      <c r="A27" s="337">
        <v>19</v>
      </c>
      <c r="B27" s="338" t="s">
        <v>498</v>
      </c>
      <c r="C27" s="402" t="s">
        <v>521</v>
      </c>
      <c r="D27" s="340" t="s">
        <v>205</v>
      </c>
      <c r="E27" s="341" t="s">
        <v>500</v>
      </c>
      <c r="F27" s="403" t="s">
        <v>222</v>
      </c>
      <c r="G27" s="341" t="s">
        <v>519</v>
      </c>
      <c r="H27" s="341" t="s">
        <v>173</v>
      </c>
      <c r="I27" s="343" t="s">
        <v>18</v>
      </c>
      <c r="J27" s="343" t="s">
        <v>54</v>
      </c>
      <c r="K27" s="343" t="s">
        <v>54</v>
      </c>
      <c r="L27" s="343" t="s">
        <v>54</v>
      </c>
      <c r="M27" s="343" t="s">
        <v>53</v>
      </c>
      <c r="N27" s="343" t="s">
        <v>54</v>
      </c>
      <c r="O27" s="343" t="s">
        <v>54</v>
      </c>
      <c r="P27" s="343" t="s">
        <v>54</v>
      </c>
      <c r="Q27" s="343" t="s">
        <v>53</v>
      </c>
      <c r="R27" s="343" t="s">
        <v>53</v>
      </c>
      <c r="S27" s="343" t="s">
        <v>54</v>
      </c>
      <c r="T27" s="343" t="s">
        <v>53</v>
      </c>
      <c r="U27" s="343" t="s">
        <v>54</v>
      </c>
      <c r="V27" s="343" t="s">
        <v>54</v>
      </c>
      <c r="W27" s="343" t="s">
        <v>54</v>
      </c>
      <c r="X27" s="343" t="s">
        <v>53</v>
      </c>
      <c r="Y27" s="343" t="s">
        <v>54</v>
      </c>
      <c r="Z27" s="343" t="s">
        <v>53</v>
      </c>
      <c r="AA27" s="343" t="s">
        <v>53</v>
      </c>
      <c r="AB27" s="343" t="s">
        <v>53</v>
      </c>
      <c r="AC27" s="57" t="str">
        <f t="shared" si="1"/>
        <v>1 - Muy Baja</v>
      </c>
      <c r="AD27" s="149">
        <f t="shared" si="2"/>
        <v>0.2</v>
      </c>
      <c r="AE27" s="57" t="str">
        <f t="shared" si="3"/>
        <v>4 - Mayor</v>
      </c>
      <c r="AF27" s="149">
        <f t="shared" si="4"/>
        <v>0.8</v>
      </c>
      <c r="AG27" s="56" t="str">
        <f>IFERROR(INDEX('[6]CONSERVAC INFR'!$BLU$626:$BLY$630,MATCH(I27,'[6]CONSERVAC INFR'!$BLS$626:$BLS$630,0),MATCH(AE27,'[6]CONSERVAC INFR'!$BLU$624:$BLY$624,0)),"")</f>
        <v>MODERADO</v>
      </c>
      <c r="AH27" s="149">
        <f t="shared" si="5"/>
        <v>0.16000000000000003</v>
      </c>
      <c r="AI27" s="400" t="s">
        <v>518</v>
      </c>
      <c r="AJ27" s="341" t="s">
        <v>114</v>
      </c>
      <c r="AK27" s="341" t="s">
        <v>494</v>
      </c>
      <c r="AL27" s="341" t="s">
        <v>493</v>
      </c>
      <c r="AM27" s="342" t="s">
        <v>34</v>
      </c>
      <c r="AN27" s="346" t="s">
        <v>45</v>
      </c>
      <c r="AO27" s="346" t="s">
        <v>50</v>
      </c>
      <c r="AP27" s="342" t="s">
        <v>52</v>
      </c>
      <c r="AQ27" s="342" t="s">
        <v>34</v>
      </c>
      <c r="AR27" s="346" t="s">
        <v>45</v>
      </c>
      <c r="AS27" s="346" t="s">
        <v>50</v>
      </c>
      <c r="AT27" s="342" t="s">
        <v>52</v>
      </c>
      <c r="AU27" s="342"/>
      <c r="AV27" s="346"/>
      <c r="AW27" s="346"/>
      <c r="AX27" s="342"/>
      <c r="AY27" s="342"/>
      <c r="AZ27" s="346"/>
      <c r="BA27" s="346"/>
      <c r="BB27" s="342"/>
      <c r="BC27" s="342"/>
      <c r="BD27" s="346"/>
      <c r="BE27" s="346"/>
      <c r="BF27" s="342"/>
      <c r="BG27" s="342"/>
      <c r="BH27" s="346"/>
      <c r="BI27" s="346"/>
      <c r="BJ27" s="342"/>
      <c r="BK27" s="342"/>
      <c r="BL27" s="346"/>
      <c r="BM27" s="346"/>
      <c r="BN27" s="342"/>
      <c r="BO27" s="342"/>
      <c r="BP27" s="346"/>
      <c r="BQ27" s="346"/>
      <c r="BR27" s="342"/>
      <c r="BS27" s="342"/>
      <c r="BT27" s="346"/>
      <c r="BU27" s="346"/>
      <c r="BV27" s="342"/>
      <c r="BW27" s="342"/>
      <c r="BX27" s="346"/>
      <c r="BY27" s="346"/>
      <c r="BZ27" s="342"/>
      <c r="CA27" s="342"/>
      <c r="CB27" s="346"/>
      <c r="CC27" s="346"/>
      <c r="CD27" s="342"/>
      <c r="CE27" s="342"/>
      <c r="CF27" s="346"/>
      <c r="CG27" s="346"/>
      <c r="CH27" s="342"/>
      <c r="CI27" s="54"/>
      <c r="CJ27" s="54"/>
      <c r="CK27" s="51"/>
      <c r="CL27" s="53" t="str">
        <f>IFERROR(IF(GE27&lt;=1,"1 - Muy Baja",VLOOKUP(GE27,'[6]CONSERVAC INFR'!$BLR$626:$BLS$630,2,0)),"")</f>
        <v>1 - Muy Baja</v>
      </c>
      <c r="CM27" s="165">
        <f t="shared" si="6"/>
        <v>7.1999999999999995E-2</v>
      </c>
      <c r="CN27" s="53" t="str">
        <f>IFERROR(IF(GG27&lt;=1,"1 - Leve",HLOOKUP(GG27,'[6]CONSERVAC INFR'!$BLU$623:$BLY$624,2,0)),"")</f>
        <v>4 - Mayor</v>
      </c>
      <c r="CO27" s="165">
        <f t="shared" si="90"/>
        <v>0.8</v>
      </c>
      <c r="CP27" s="52" t="str">
        <f t="shared" si="7"/>
        <v>MODERADO</v>
      </c>
      <c r="CQ27" s="149">
        <f t="shared" si="91"/>
        <v>5.7599999999999998E-2</v>
      </c>
      <c r="CR27" s="63" t="s">
        <v>456</v>
      </c>
      <c r="CS27" s="95">
        <f t="shared" si="99"/>
        <v>3</v>
      </c>
      <c r="CT27" s="51"/>
      <c r="CU27" s="401" t="s">
        <v>1311</v>
      </c>
      <c r="CV27" s="65" t="s">
        <v>1235</v>
      </c>
      <c r="CW27" s="158"/>
      <c r="CX27" s="47">
        <f t="shared" si="8"/>
        <v>11</v>
      </c>
      <c r="CY27" s="49">
        <f t="shared" si="92"/>
        <v>4</v>
      </c>
      <c r="CZ27" s="47" t="str">
        <f t="shared" si="93"/>
        <v>Mayor</v>
      </c>
      <c r="DA27" s="153">
        <f t="shared" si="94"/>
        <v>0.8</v>
      </c>
      <c r="DB27" s="48">
        <f t="shared" si="95"/>
        <v>0.15</v>
      </c>
      <c r="DC27" s="48">
        <f t="shared" si="9"/>
        <v>0.25</v>
      </c>
      <c r="DD27" s="47">
        <f t="shared" si="96"/>
        <v>0.4</v>
      </c>
      <c r="DE27" s="273">
        <f t="shared" si="10"/>
        <v>1</v>
      </c>
      <c r="DF27" s="187">
        <f t="shared" si="11"/>
        <v>0.12</v>
      </c>
      <c r="DG27" s="273">
        <f t="shared" si="97"/>
        <v>4</v>
      </c>
      <c r="DH27" s="273"/>
      <c r="DI27" s="187">
        <f t="shared" si="12"/>
        <v>0.8</v>
      </c>
      <c r="DJ27" s="48">
        <f t="shared" si="13"/>
        <v>0.15</v>
      </c>
      <c r="DK27" s="48">
        <f t="shared" si="14"/>
        <v>0.25</v>
      </c>
      <c r="DL27" s="47">
        <f t="shared" si="15"/>
        <v>0.4</v>
      </c>
      <c r="DM27" s="273">
        <f t="shared" si="16"/>
        <v>1</v>
      </c>
      <c r="DN27" s="187">
        <f t="shared" si="17"/>
        <v>7.1999999999999995E-2</v>
      </c>
      <c r="DO27" s="273">
        <f t="shared" si="18"/>
        <v>4</v>
      </c>
      <c r="DP27" s="187">
        <f t="shared" si="19"/>
        <v>0.8</v>
      </c>
      <c r="DQ27" s="48">
        <f t="shared" si="20"/>
        <v>0</v>
      </c>
      <c r="DR27" s="48">
        <f t="shared" si="21"/>
        <v>0</v>
      </c>
      <c r="DS27" s="47">
        <f t="shared" si="22"/>
        <v>0</v>
      </c>
      <c r="DT27" s="273">
        <f t="shared" si="23"/>
        <v>1</v>
      </c>
      <c r="DU27" s="187">
        <f t="shared" si="24"/>
        <v>7.1999999999999995E-2</v>
      </c>
      <c r="DV27" s="273">
        <f t="shared" si="25"/>
        <v>4</v>
      </c>
      <c r="DW27" s="187">
        <f t="shared" si="26"/>
        <v>0.8</v>
      </c>
      <c r="DX27" s="48">
        <f t="shared" si="27"/>
        <v>0</v>
      </c>
      <c r="DY27" s="48">
        <f t="shared" si="28"/>
        <v>0</v>
      </c>
      <c r="DZ27" s="47">
        <f t="shared" si="29"/>
        <v>0</v>
      </c>
      <c r="EA27" s="273">
        <f t="shared" si="30"/>
        <v>1</v>
      </c>
      <c r="EB27" s="187">
        <f t="shared" si="31"/>
        <v>7.1999999999999995E-2</v>
      </c>
      <c r="EC27" s="273">
        <f t="shared" si="32"/>
        <v>4</v>
      </c>
      <c r="ED27" s="187">
        <f t="shared" si="33"/>
        <v>0.8</v>
      </c>
      <c r="EE27" s="48">
        <f t="shared" si="34"/>
        <v>0</v>
      </c>
      <c r="EF27" s="48">
        <f t="shared" si="35"/>
        <v>0</v>
      </c>
      <c r="EG27" s="47">
        <f t="shared" si="36"/>
        <v>0</v>
      </c>
      <c r="EH27" s="273">
        <f t="shared" si="37"/>
        <v>1</v>
      </c>
      <c r="EI27" s="187">
        <f t="shared" si="38"/>
        <v>7.1999999999999995E-2</v>
      </c>
      <c r="EJ27" s="273">
        <f t="shared" si="39"/>
        <v>4</v>
      </c>
      <c r="EK27" s="187">
        <f t="shared" si="40"/>
        <v>0.8</v>
      </c>
      <c r="EL27" s="48">
        <f t="shared" si="41"/>
        <v>0</v>
      </c>
      <c r="EM27" s="48">
        <f t="shared" si="42"/>
        <v>0</v>
      </c>
      <c r="EN27" s="47">
        <f t="shared" si="43"/>
        <v>0</v>
      </c>
      <c r="EO27" s="273">
        <f t="shared" si="44"/>
        <v>1</v>
      </c>
      <c r="EP27" s="187">
        <f t="shared" si="45"/>
        <v>7.1999999999999995E-2</v>
      </c>
      <c r="EQ27" s="273">
        <f t="shared" si="46"/>
        <v>4</v>
      </c>
      <c r="ER27" s="187">
        <f t="shared" si="47"/>
        <v>0.8</v>
      </c>
      <c r="ES27" s="48">
        <f t="shared" si="48"/>
        <v>0</v>
      </c>
      <c r="ET27" s="48">
        <f t="shared" si="49"/>
        <v>0</v>
      </c>
      <c r="EU27" s="47">
        <f t="shared" si="50"/>
        <v>0</v>
      </c>
      <c r="EV27" s="273">
        <f t="shared" si="51"/>
        <v>1</v>
      </c>
      <c r="EW27" s="187">
        <f t="shared" si="52"/>
        <v>7.1999999999999995E-2</v>
      </c>
      <c r="EX27" s="273">
        <f t="shared" si="53"/>
        <v>4</v>
      </c>
      <c r="EY27" s="187">
        <f t="shared" si="54"/>
        <v>0.8</v>
      </c>
      <c r="EZ27" s="48">
        <f t="shared" si="55"/>
        <v>0</v>
      </c>
      <c r="FA27" s="48">
        <f t="shared" si="56"/>
        <v>0</v>
      </c>
      <c r="FB27" s="47">
        <f t="shared" si="57"/>
        <v>0</v>
      </c>
      <c r="FC27" s="273">
        <f t="shared" si="58"/>
        <v>1</v>
      </c>
      <c r="FD27" s="187">
        <f t="shared" si="59"/>
        <v>7.1999999999999995E-2</v>
      </c>
      <c r="FE27" s="273">
        <f t="shared" si="60"/>
        <v>4</v>
      </c>
      <c r="FF27" s="187">
        <f t="shared" si="61"/>
        <v>0.8</v>
      </c>
      <c r="FG27" s="48">
        <f t="shared" si="62"/>
        <v>0</v>
      </c>
      <c r="FH27" s="48">
        <f t="shared" si="63"/>
        <v>0</v>
      </c>
      <c r="FI27" s="47">
        <f t="shared" si="64"/>
        <v>0</v>
      </c>
      <c r="FJ27" s="273">
        <f t="shared" si="65"/>
        <v>1</v>
      </c>
      <c r="FK27" s="187">
        <f t="shared" si="66"/>
        <v>7.1999999999999995E-2</v>
      </c>
      <c r="FL27" s="273">
        <f t="shared" si="67"/>
        <v>4</v>
      </c>
      <c r="FM27" s="187">
        <f t="shared" si="68"/>
        <v>0.8</v>
      </c>
      <c r="FN27" s="48">
        <f t="shared" si="69"/>
        <v>0</v>
      </c>
      <c r="FO27" s="48">
        <f t="shared" si="70"/>
        <v>0</v>
      </c>
      <c r="FP27" s="47">
        <f t="shared" si="71"/>
        <v>0</v>
      </c>
      <c r="FQ27" s="273">
        <f t="shared" si="72"/>
        <v>1</v>
      </c>
      <c r="FR27" s="187">
        <f t="shared" si="73"/>
        <v>7.1999999999999995E-2</v>
      </c>
      <c r="FS27" s="273">
        <f t="shared" si="74"/>
        <v>4</v>
      </c>
      <c r="FT27" s="187">
        <f t="shared" si="75"/>
        <v>0.8</v>
      </c>
      <c r="FU27" s="48">
        <f t="shared" si="76"/>
        <v>0</v>
      </c>
      <c r="FV27" s="48">
        <f t="shared" si="77"/>
        <v>0</v>
      </c>
      <c r="FW27" s="47">
        <f t="shared" si="78"/>
        <v>0</v>
      </c>
      <c r="FX27" s="273">
        <f t="shared" si="79"/>
        <v>1</v>
      </c>
      <c r="FY27" s="187">
        <f t="shared" si="80"/>
        <v>7.1999999999999995E-2</v>
      </c>
      <c r="FZ27" s="273">
        <f t="shared" si="81"/>
        <v>4</v>
      </c>
      <c r="GA27" s="187">
        <f t="shared" si="82"/>
        <v>0.8</v>
      </c>
      <c r="GB27" s="48">
        <f t="shared" si="83"/>
        <v>0</v>
      </c>
      <c r="GC27" s="48">
        <f t="shared" si="84"/>
        <v>0</v>
      </c>
      <c r="GD27" s="47">
        <f t="shared" si="85"/>
        <v>0</v>
      </c>
      <c r="GE27" s="273">
        <f t="shared" si="86"/>
        <v>1</v>
      </c>
      <c r="GF27" s="187">
        <f t="shared" si="87"/>
        <v>7.1999999999999995E-2</v>
      </c>
      <c r="GG27" s="273">
        <f t="shared" si="88"/>
        <v>4</v>
      </c>
      <c r="GH27" s="187">
        <f t="shared" si="89"/>
        <v>0.8</v>
      </c>
      <c r="GI27" s="187">
        <f t="shared" si="98"/>
        <v>0.8</v>
      </c>
    </row>
    <row r="28" spans="1:191" ht="88.5" customHeight="1" x14ac:dyDescent="0.2">
      <c r="A28" s="337">
        <v>20</v>
      </c>
      <c r="B28" s="338" t="s">
        <v>498</v>
      </c>
      <c r="C28" s="402" t="s">
        <v>520</v>
      </c>
      <c r="D28" s="340" t="s">
        <v>206</v>
      </c>
      <c r="E28" s="341" t="s">
        <v>204</v>
      </c>
      <c r="F28" s="342" t="s">
        <v>223</v>
      </c>
      <c r="G28" s="341" t="s">
        <v>519</v>
      </c>
      <c r="H28" s="341" t="s">
        <v>173</v>
      </c>
      <c r="I28" s="343" t="s">
        <v>18</v>
      </c>
      <c r="J28" s="343" t="s">
        <v>54</v>
      </c>
      <c r="K28" s="343" t="s">
        <v>54</v>
      </c>
      <c r="L28" s="343" t="s">
        <v>54</v>
      </c>
      <c r="M28" s="343" t="s">
        <v>53</v>
      </c>
      <c r="N28" s="343" t="s">
        <v>54</v>
      </c>
      <c r="O28" s="343" t="s">
        <v>54</v>
      </c>
      <c r="P28" s="343" t="s">
        <v>54</v>
      </c>
      <c r="Q28" s="343" t="s">
        <v>53</v>
      </c>
      <c r="R28" s="343" t="s">
        <v>53</v>
      </c>
      <c r="S28" s="343" t="s">
        <v>54</v>
      </c>
      <c r="T28" s="343" t="s">
        <v>53</v>
      </c>
      <c r="U28" s="343" t="s">
        <v>54</v>
      </c>
      <c r="V28" s="343" t="s">
        <v>54</v>
      </c>
      <c r="W28" s="343" t="s">
        <v>54</v>
      </c>
      <c r="X28" s="343" t="s">
        <v>53</v>
      </c>
      <c r="Y28" s="343" t="s">
        <v>54</v>
      </c>
      <c r="Z28" s="343" t="s">
        <v>53</v>
      </c>
      <c r="AA28" s="343" t="s">
        <v>53</v>
      </c>
      <c r="AB28" s="343" t="s">
        <v>53</v>
      </c>
      <c r="AC28" s="57" t="str">
        <f t="shared" si="1"/>
        <v>1 - Muy Baja</v>
      </c>
      <c r="AD28" s="149">
        <f t="shared" si="2"/>
        <v>0.2</v>
      </c>
      <c r="AE28" s="57" t="str">
        <f t="shared" si="3"/>
        <v>4 - Mayor</v>
      </c>
      <c r="AF28" s="149">
        <f t="shared" si="4"/>
        <v>0.8</v>
      </c>
      <c r="AG28" s="56" t="str">
        <f>IFERROR(INDEX('[6]CONSERVAC INFR'!$BLU$626:$BLY$630,MATCH(I28,'[6]CONSERVAC INFR'!$BLS$626:$BLS$630,0),MATCH(AE28,'[6]CONSERVAC INFR'!$BLU$624:$BLY$624,0)),"")</f>
        <v>MODERADO</v>
      </c>
      <c r="AH28" s="149">
        <f t="shared" si="5"/>
        <v>0.16000000000000003</v>
      </c>
      <c r="AI28" s="400" t="s">
        <v>518</v>
      </c>
      <c r="AJ28" s="341" t="s">
        <v>114</v>
      </c>
      <c r="AK28" s="341" t="s">
        <v>494</v>
      </c>
      <c r="AL28" s="341" t="s">
        <v>493</v>
      </c>
      <c r="AM28" s="342" t="s">
        <v>34</v>
      </c>
      <c r="AN28" s="346" t="s">
        <v>45</v>
      </c>
      <c r="AO28" s="346" t="s">
        <v>50</v>
      </c>
      <c r="AP28" s="342" t="s">
        <v>52</v>
      </c>
      <c r="AQ28" s="342" t="s">
        <v>34</v>
      </c>
      <c r="AR28" s="346" t="s">
        <v>45</v>
      </c>
      <c r="AS28" s="346" t="s">
        <v>50</v>
      </c>
      <c r="AT28" s="342" t="s">
        <v>52</v>
      </c>
      <c r="AU28" s="342"/>
      <c r="AV28" s="346"/>
      <c r="AW28" s="346"/>
      <c r="AX28" s="342"/>
      <c r="AY28" s="342"/>
      <c r="AZ28" s="346"/>
      <c r="BA28" s="346"/>
      <c r="BB28" s="342"/>
      <c r="BC28" s="342"/>
      <c r="BD28" s="346"/>
      <c r="BE28" s="346"/>
      <c r="BF28" s="342"/>
      <c r="BG28" s="342"/>
      <c r="BH28" s="346"/>
      <c r="BI28" s="346"/>
      <c r="BJ28" s="342"/>
      <c r="BK28" s="342"/>
      <c r="BL28" s="346"/>
      <c r="BM28" s="346"/>
      <c r="BN28" s="342"/>
      <c r="BO28" s="342"/>
      <c r="BP28" s="346"/>
      <c r="BQ28" s="346"/>
      <c r="BR28" s="342"/>
      <c r="BS28" s="342"/>
      <c r="BT28" s="346"/>
      <c r="BU28" s="346"/>
      <c r="BV28" s="342"/>
      <c r="BW28" s="342"/>
      <c r="BX28" s="346"/>
      <c r="BY28" s="346"/>
      <c r="BZ28" s="342"/>
      <c r="CA28" s="342"/>
      <c r="CB28" s="346"/>
      <c r="CC28" s="346"/>
      <c r="CD28" s="342"/>
      <c r="CE28" s="342"/>
      <c r="CF28" s="346"/>
      <c r="CG28" s="346"/>
      <c r="CH28" s="342"/>
      <c r="CI28" s="54"/>
      <c r="CJ28" s="54"/>
      <c r="CK28" s="51"/>
      <c r="CL28" s="53" t="str">
        <f>IFERROR(IF(GE28&lt;=1,"1 - Muy Baja",VLOOKUP(GE28,'[6]CONSERVAC INFR'!$BLR$626:$BLS$630,2,0)),"")</f>
        <v>1 - Muy Baja</v>
      </c>
      <c r="CM28" s="165">
        <f t="shared" si="6"/>
        <v>7.1999999999999995E-2</v>
      </c>
      <c r="CN28" s="53" t="str">
        <f>IFERROR(IF(GG28&lt;=1,"1 - Leve",HLOOKUP(GG28,'[6]CONSERVAC INFR'!$BLU$623:$BLY$624,2,0)),"")</f>
        <v>4 - Mayor</v>
      </c>
      <c r="CO28" s="165">
        <f t="shared" si="90"/>
        <v>0.8</v>
      </c>
      <c r="CP28" s="52" t="str">
        <f t="shared" si="7"/>
        <v>MODERADO</v>
      </c>
      <c r="CQ28" s="149">
        <f t="shared" si="91"/>
        <v>5.7599999999999998E-2</v>
      </c>
      <c r="CR28" s="63" t="s">
        <v>233</v>
      </c>
      <c r="CS28" s="95">
        <f t="shared" si="99"/>
        <v>3</v>
      </c>
      <c r="CT28" s="51"/>
      <c r="CU28" s="401" t="s">
        <v>502</v>
      </c>
      <c r="CV28" s="65" t="s">
        <v>1235</v>
      </c>
      <c r="CW28" s="158"/>
      <c r="CX28" s="47">
        <f t="shared" si="8"/>
        <v>11</v>
      </c>
      <c r="CY28" s="49">
        <f t="shared" si="92"/>
        <v>4</v>
      </c>
      <c r="CZ28" s="47" t="str">
        <f t="shared" si="93"/>
        <v>Mayor</v>
      </c>
      <c r="DA28" s="153">
        <f t="shared" si="94"/>
        <v>0.8</v>
      </c>
      <c r="DB28" s="48">
        <f t="shared" si="95"/>
        <v>0.15</v>
      </c>
      <c r="DC28" s="48">
        <f t="shared" si="9"/>
        <v>0.25</v>
      </c>
      <c r="DD28" s="47">
        <f t="shared" si="96"/>
        <v>0.4</v>
      </c>
      <c r="DE28" s="273">
        <f t="shared" si="10"/>
        <v>1</v>
      </c>
      <c r="DF28" s="187">
        <f t="shared" si="11"/>
        <v>0.12</v>
      </c>
      <c r="DG28" s="273">
        <f t="shared" si="97"/>
        <v>4</v>
      </c>
      <c r="DH28" s="273"/>
      <c r="DI28" s="187">
        <f t="shared" si="12"/>
        <v>0.8</v>
      </c>
      <c r="DJ28" s="48">
        <f t="shared" si="13"/>
        <v>0.15</v>
      </c>
      <c r="DK28" s="48">
        <f t="shared" si="14"/>
        <v>0.25</v>
      </c>
      <c r="DL28" s="47">
        <f t="shared" si="15"/>
        <v>0.4</v>
      </c>
      <c r="DM28" s="273">
        <f t="shared" si="16"/>
        <v>1</v>
      </c>
      <c r="DN28" s="187">
        <f t="shared" si="17"/>
        <v>7.1999999999999995E-2</v>
      </c>
      <c r="DO28" s="273">
        <f t="shared" si="18"/>
        <v>4</v>
      </c>
      <c r="DP28" s="187">
        <f t="shared" si="19"/>
        <v>0.8</v>
      </c>
      <c r="DQ28" s="48">
        <f t="shared" si="20"/>
        <v>0</v>
      </c>
      <c r="DR28" s="48">
        <f t="shared" si="21"/>
        <v>0</v>
      </c>
      <c r="DS28" s="47">
        <f t="shared" si="22"/>
        <v>0</v>
      </c>
      <c r="DT28" s="273">
        <f t="shared" si="23"/>
        <v>1</v>
      </c>
      <c r="DU28" s="187">
        <f t="shared" si="24"/>
        <v>7.1999999999999995E-2</v>
      </c>
      <c r="DV28" s="273">
        <f t="shared" si="25"/>
        <v>4</v>
      </c>
      <c r="DW28" s="187">
        <f t="shared" si="26"/>
        <v>0.8</v>
      </c>
      <c r="DX28" s="48">
        <f t="shared" si="27"/>
        <v>0</v>
      </c>
      <c r="DY28" s="48">
        <f t="shared" si="28"/>
        <v>0</v>
      </c>
      <c r="DZ28" s="47">
        <f t="shared" si="29"/>
        <v>0</v>
      </c>
      <c r="EA28" s="273">
        <f t="shared" si="30"/>
        <v>1</v>
      </c>
      <c r="EB28" s="187">
        <f t="shared" si="31"/>
        <v>7.1999999999999995E-2</v>
      </c>
      <c r="EC28" s="273">
        <f t="shared" si="32"/>
        <v>4</v>
      </c>
      <c r="ED28" s="187">
        <f t="shared" si="33"/>
        <v>0.8</v>
      </c>
      <c r="EE28" s="48">
        <f t="shared" si="34"/>
        <v>0</v>
      </c>
      <c r="EF28" s="48">
        <f t="shared" si="35"/>
        <v>0</v>
      </c>
      <c r="EG28" s="47">
        <f t="shared" si="36"/>
        <v>0</v>
      </c>
      <c r="EH28" s="273">
        <f t="shared" si="37"/>
        <v>1</v>
      </c>
      <c r="EI28" s="187">
        <f t="shared" si="38"/>
        <v>7.1999999999999995E-2</v>
      </c>
      <c r="EJ28" s="273">
        <f t="shared" si="39"/>
        <v>4</v>
      </c>
      <c r="EK28" s="187">
        <f t="shared" si="40"/>
        <v>0.8</v>
      </c>
      <c r="EL28" s="48">
        <f t="shared" si="41"/>
        <v>0</v>
      </c>
      <c r="EM28" s="48">
        <f t="shared" si="42"/>
        <v>0</v>
      </c>
      <c r="EN28" s="47">
        <f t="shared" si="43"/>
        <v>0</v>
      </c>
      <c r="EO28" s="273">
        <f t="shared" si="44"/>
        <v>1</v>
      </c>
      <c r="EP28" s="187">
        <f t="shared" si="45"/>
        <v>7.1999999999999995E-2</v>
      </c>
      <c r="EQ28" s="273">
        <f t="shared" si="46"/>
        <v>4</v>
      </c>
      <c r="ER28" s="187">
        <f t="shared" si="47"/>
        <v>0.8</v>
      </c>
      <c r="ES28" s="48">
        <f t="shared" si="48"/>
        <v>0</v>
      </c>
      <c r="ET28" s="48">
        <f t="shared" si="49"/>
        <v>0</v>
      </c>
      <c r="EU28" s="47">
        <f t="shared" si="50"/>
        <v>0</v>
      </c>
      <c r="EV28" s="273">
        <f t="shared" si="51"/>
        <v>1</v>
      </c>
      <c r="EW28" s="187">
        <f t="shared" si="52"/>
        <v>7.1999999999999995E-2</v>
      </c>
      <c r="EX28" s="273">
        <f t="shared" si="53"/>
        <v>4</v>
      </c>
      <c r="EY28" s="187">
        <f t="shared" si="54"/>
        <v>0.8</v>
      </c>
      <c r="EZ28" s="48">
        <f t="shared" si="55"/>
        <v>0</v>
      </c>
      <c r="FA28" s="48">
        <f t="shared" si="56"/>
        <v>0</v>
      </c>
      <c r="FB28" s="47">
        <f t="shared" si="57"/>
        <v>0</v>
      </c>
      <c r="FC28" s="273">
        <f t="shared" si="58"/>
        <v>1</v>
      </c>
      <c r="FD28" s="187">
        <f t="shared" si="59"/>
        <v>7.1999999999999995E-2</v>
      </c>
      <c r="FE28" s="273">
        <f t="shared" si="60"/>
        <v>4</v>
      </c>
      <c r="FF28" s="187">
        <f t="shared" si="61"/>
        <v>0.8</v>
      </c>
      <c r="FG28" s="48">
        <f t="shared" si="62"/>
        <v>0</v>
      </c>
      <c r="FH28" s="48">
        <f t="shared" si="63"/>
        <v>0</v>
      </c>
      <c r="FI28" s="47">
        <f t="shared" si="64"/>
        <v>0</v>
      </c>
      <c r="FJ28" s="273">
        <f t="shared" si="65"/>
        <v>1</v>
      </c>
      <c r="FK28" s="187">
        <f t="shared" si="66"/>
        <v>7.1999999999999995E-2</v>
      </c>
      <c r="FL28" s="273">
        <f t="shared" si="67"/>
        <v>4</v>
      </c>
      <c r="FM28" s="187">
        <f t="shared" si="68"/>
        <v>0.8</v>
      </c>
      <c r="FN28" s="48">
        <f t="shared" si="69"/>
        <v>0</v>
      </c>
      <c r="FO28" s="48">
        <f t="shared" si="70"/>
        <v>0</v>
      </c>
      <c r="FP28" s="47">
        <f t="shared" si="71"/>
        <v>0</v>
      </c>
      <c r="FQ28" s="273">
        <f t="shared" si="72"/>
        <v>1</v>
      </c>
      <c r="FR28" s="187">
        <f t="shared" si="73"/>
        <v>7.1999999999999995E-2</v>
      </c>
      <c r="FS28" s="273">
        <f t="shared" si="74"/>
        <v>4</v>
      </c>
      <c r="FT28" s="187">
        <f t="shared" si="75"/>
        <v>0.8</v>
      </c>
      <c r="FU28" s="48">
        <f t="shared" si="76"/>
        <v>0</v>
      </c>
      <c r="FV28" s="48">
        <f t="shared" si="77"/>
        <v>0</v>
      </c>
      <c r="FW28" s="47">
        <f t="shared" si="78"/>
        <v>0</v>
      </c>
      <c r="FX28" s="273">
        <f t="shared" si="79"/>
        <v>1</v>
      </c>
      <c r="FY28" s="187">
        <f t="shared" si="80"/>
        <v>7.1999999999999995E-2</v>
      </c>
      <c r="FZ28" s="273">
        <f t="shared" si="81"/>
        <v>4</v>
      </c>
      <c r="GA28" s="187">
        <f t="shared" si="82"/>
        <v>0.8</v>
      </c>
      <c r="GB28" s="48">
        <f t="shared" si="83"/>
        <v>0</v>
      </c>
      <c r="GC28" s="48">
        <f t="shared" si="84"/>
        <v>0</v>
      </c>
      <c r="GD28" s="47">
        <f t="shared" si="85"/>
        <v>0</v>
      </c>
      <c r="GE28" s="273">
        <f t="shared" si="86"/>
        <v>1</v>
      </c>
      <c r="GF28" s="187">
        <f t="shared" si="87"/>
        <v>7.1999999999999995E-2</v>
      </c>
      <c r="GG28" s="273">
        <f t="shared" si="88"/>
        <v>4</v>
      </c>
      <c r="GH28" s="187">
        <f t="shared" si="89"/>
        <v>0.8</v>
      </c>
      <c r="GI28" s="187">
        <f t="shared" si="98"/>
        <v>0.8</v>
      </c>
    </row>
    <row r="29" spans="1:191" ht="214.2" x14ac:dyDescent="0.2">
      <c r="A29" s="337">
        <v>21</v>
      </c>
      <c r="B29" s="338" t="s">
        <v>498</v>
      </c>
      <c r="C29" s="402" t="s">
        <v>517</v>
      </c>
      <c r="D29" s="340" t="s">
        <v>205</v>
      </c>
      <c r="E29" s="341" t="s">
        <v>500</v>
      </c>
      <c r="F29" s="342" t="s">
        <v>222</v>
      </c>
      <c r="G29" s="341" t="s">
        <v>496</v>
      </c>
      <c r="H29" s="341" t="s">
        <v>173</v>
      </c>
      <c r="I29" s="343" t="s">
        <v>20</v>
      </c>
      <c r="J29" s="343" t="s">
        <v>54</v>
      </c>
      <c r="K29" s="343" t="s">
        <v>54</v>
      </c>
      <c r="L29" s="343" t="s">
        <v>54</v>
      </c>
      <c r="M29" s="343" t="s">
        <v>53</v>
      </c>
      <c r="N29" s="343" t="s">
        <v>54</v>
      </c>
      <c r="O29" s="343" t="s">
        <v>54</v>
      </c>
      <c r="P29" s="343" t="s">
        <v>54</v>
      </c>
      <c r="Q29" s="343" t="s">
        <v>53</v>
      </c>
      <c r="R29" s="343" t="s">
        <v>54</v>
      </c>
      <c r="S29" s="343" t="s">
        <v>54</v>
      </c>
      <c r="T29" s="343" t="s">
        <v>53</v>
      </c>
      <c r="U29" s="343" t="s">
        <v>54</v>
      </c>
      <c r="V29" s="343" t="s">
        <v>54</v>
      </c>
      <c r="W29" s="343" t="s">
        <v>54</v>
      </c>
      <c r="X29" s="343" t="s">
        <v>53</v>
      </c>
      <c r="Y29" s="343" t="s">
        <v>54</v>
      </c>
      <c r="Z29" s="343" t="s">
        <v>53</v>
      </c>
      <c r="AA29" s="343" t="s">
        <v>53</v>
      </c>
      <c r="AB29" s="343" t="s">
        <v>53</v>
      </c>
      <c r="AC29" s="57" t="str">
        <f t="shared" si="1"/>
        <v>2 - Baja</v>
      </c>
      <c r="AD29" s="149">
        <f t="shared" si="2"/>
        <v>0.4</v>
      </c>
      <c r="AE29" s="57" t="str">
        <f t="shared" si="3"/>
        <v>5 - Catastrófico</v>
      </c>
      <c r="AF29" s="149">
        <f t="shared" si="4"/>
        <v>1</v>
      </c>
      <c r="AG29" s="56" t="str">
        <f>IFERROR(INDEX('[6]CONSERVAC INFR'!$BLU$626:$BLY$630,MATCH(I29,'[6]CONSERVAC INFR'!$BLS$626:$BLS$630,0),MATCH(AE29,'[6]CONSERVAC INFR'!$BLU$624:$BLY$624,0)),"")</f>
        <v>ALTO</v>
      </c>
      <c r="AH29" s="149">
        <f t="shared" si="5"/>
        <v>0.4</v>
      </c>
      <c r="AI29" s="400" t="s">
        <v>516</v>
      </c>
      <c r="AJ29" s="341" t="s">
        <v>114</v>
      </c>
      <c r="AK29" s="341" t="s">
        <v>494</v>
      </c>
      <c r="AL29" s="341" t="s">
        <v>493</v>
      </c>
      <c r="AM29" s="342" t="s">
        <v>34</v>
      </c>
      <c r="AN29" s="346" t="s">
        <v>45</v>
      </c>
      <c r="AO29" s="346" t="s">
        <v>50</v>
      </c>
      <c r="AP29" s="342" t="s">
        <v>52</v>
      </c>
      <c r="AQ29" s="342" t="s">
        <v>34</v>
      </c>
      <c r="AR29" s="346" t="s">
        <v>45</v>
      </c>
      <c r="AS29" s="346" t="s">
        <v>50</v>
      </c>
      <c r="AT29" s="342" t="s">
        <v>52</v>
      </c>
      <c r="AU29" s="342" t="s">
        <v>34</v>
      </c>
      <c r="AV29" s="346" t="s">
        <v>45</v>
      </c>
      <c r="AW29" s="346" t="s">
        <v>50</v>
      </c>
      <c r="AX29" s="342" t="s">
        <v>52</v>
      </c>
      <c r="AY29" s="342" t="s">
        <v>34</v>
      </c>
      <c r="AZ29" s="346" t="s">
        <v>45</v>
      </c>
      <c r="BA29" s="346" t="s">
        <v>50</v>
      </c>
      <c r="BB29" s="342" t="s">
        <v>52</v>
      </c>
      <c r="BC29" s="342" t="s">
        <v>34</v>
      </c>
      <c r="BD29" s="346" t="s">
        <v>45</v>
      </c>
      <c r="BE29" s="346" t="s">
        <v>50</v>
      </c>
      <c r="BF29" s="342" t="s">
        <v>52</v>
      </c>
      <c r="BG29" s="342" t="s">
        <v>34</v>
      </c>
      <c r="BH29" s="346" t="s">
        <v>45</v>
      </c>
      <c r="BI29" s="346" t="s">
        <v>50</v>
      </c>
      <c r="BJ29" s="342" t="s">
        <v>52</v>
      </c>
      <c r="BK29" s="342" t="s">
        <v>34</v>
      </c>
      <c r="BL29" s="346" t="s">
        <v>34</v>
      </c>
      <c r="BM29" s="346" t="s">
        <v>45</v>
      </c>
      <c r="BN29" s="342" t="s">
        <v>50</v>
      </c>
      <c r="BO29" s="342" t="s">
        <v>34</v>
      </c>
      <c r="BP29" s="346" t="s">
        <v>45</v>
      </c>
      <c r="BQ29" s="346" t="s">
        <v>50</v>
      </c>
      <c r="BR29" s="342" t="s">
        <v>52</v>
      </c>
      <c r="BS29" s="342" t="s">
        <v>34</v>
      </c>
      <c r="BT29" s="346" t="s">
        <v>45</v>
      </c>
      <c r="BU29" s="346" t="s">
        <v>50</v>
      </c>
      <c r="BV29" s="342" t="s">
        <v>52</v>
      </c>
      <c r="BW29" s="342"/>
      <c r="BX29" s="346"/>
      <c r="BY29" s="346"/>
      <c r="BZ29" s="342"/>
      <c r="CA29" s="342"/>
      <c r="CB29" s="346"/>
      <c r="CC29" s="346"/>
      <c r="CD29" s="342"/>
      <c r="CE29" s="342"/>
      <c r="CF29" s="346"/>
      <c r="CG29" s="346"/>
      <c r="CH29" s="342"/>
      <c r="CI29" s="54"/>
      <c r="CJ29" s="54"/>
      <c r="CK29" s="51"/>
      <c r="CL29" s="53" t="str">
        <f>IFERROR(IF(GE29&lt;=1,"1 - Muy Baja",VLOOKUP(GE29,'[6]CONSERVAC INFR'!$BLR$626:$BLS$630,2,0)),"")</f>
        <v>1 - Muy Baja</v>
      </c>
      <c r="CM29" s="165">
        <f t="shared" si="6"/>
        <v>6.7184639999999978E-3</v>
      </c>
      <c r="CN29" s="53" t="str">
        <f>IFERROR(IF(GG29&lt;=1,"1 - Leve",HLOOKUP(GG29,'[6]CONSERVAC INFR'!$BLU$623:$BLY$624,2,0)),"")</f>
        <v>5 - Catastrófico</v>
      </c>
      <c r="CO29" s="165">
        <f t="shared" si="90"/>
        <v>1</v>
      </c>
      <c r="CP29" s="52" t="str">
        <f t="shared" si="7"/>
        <v>MODERADO</v>
      </c>
      <c r="CQ29" s="149">
        <f t="shared" si="91"/>
        <v>6.7184639999999978E-3</v>
      </c>
      <c r="CR29" s="63" t="s">
        <v>456</v>
      </c>
      <c r="CS29" s="95">
        <f t="shared" si="99"/>
        <v>3</v>
      </c>
      <c r="CT29" s="51"/>
      <c r="CU29" s="401" t="s">
        <v>1312</v>
      </c>
      <c r="CV29" s="65" t="s">
        <v>1235</v>
      </c>
      <c r="CW29" s="158"/>
      <c r="CX29" s="47">
        <f t="shared" si="8"/>
        <v>12</v>
      </c>
      <c r="CY29" s="49">
        <f t="shared" si="92"/>
        <v>5</v>
      </c>
      <c r="CZ29" s="47" t="str">
        <f t="shared" si="93"/>
        <v>Catastrófico</v>
      </c>
      <c r="DA29" s="153">
        <f t="shared" si="94"/>
        <v>1</v>
      </c>
      <c r="DB29" s="48">
        <f t="shared" si="95"/>
        <v>0.15</v>
      </c>
      <c r="DC29" s="48">
        <f t="shared" si="9"/>
        <v>0.25</v>
      </c>
      <c r="DD29" s="47">
        <f t="shared" si="96"/>
        <v>0.4</v>
      </c>
      <c r="DE29" s="273">
        <f t="shared" si="10"/>
        <v>2</v>
      </c>
      <c r="DF29" s="187">
        <f t="shared" si="11"/>
        <v>0.24</v>
      </c>
      <c r="DG29" s="273">
        <f t="shared" si="97"/>
        <v>5</v>
      </c>
      <c r="DH29" s="273"/>
      <c r="DI29" s="187">
        <f t="shared" si="12"/>
        <v>1</v>
      </c>
      <c r="DJ29" s="48">
        <f t="shared" si="13"/>
        <v>0.15</v>
      </c>
      <c r="DK29" s="48">
        <f t="shared" si="14"/>
        <v>0.25</v>
      </c>
      <c r="DL29" s="47">
        <f t="shared" si="15"/>
        <v>0.4</v>
      </c>
      <c r="DM29" s="273">
        <f t="shared" si="16"/>
        <v>1</v>
      </c>
      <c r="DN29" s="187">
        <f t="shared" si="17"/>
        <v>0.14399999999999999</v>
      </c>
      <c r="DO29" s="273">
        <f t="shared" si="18"/>
        <v>5</v>
      </c>
      <c r="DP29" s="187">
        <f t="shared" si="19"/>
        <v>1</v>
      </c>
      <c r="DQ29" s="48">
        <f t="shared" si="20"/>
        <v>0.15</v>
      </c>
      <c r="DR29" s="48">
        <f t="shared" si="21"/>
        <v>0.25</v>
      </c>
      <c r="DS29" s="47">
        <f t="shared" si="22"/>
        <v>0.4</v>
      </c>
      <c r="DT29" s="273">
        <f t="shared" si="23"/>
        <v>1</v>
      </c>
      <c r="DU29" s="187">
        <f t="shared" si="24"/>
        <v>8.6399999999999991E-2</v>
      </c>
      <c r="DV29" s="273">
        <f t="shared" si="25"/>
        <v>5</v>
      </c>
      <c r="DW29" s="187">
        <f t="shared" si="26"/>
        <v>1</v>
      </c>
      <c r="DX29" s="48">
        <f t="shared" si="27"/>
        <v>0.15</v>
      </c>
      <c r="DY29" s="48">
        <f t="shared" si="28"/>
        <v>0.25</v>
      </c>
      <c r="DZ29" s="47">
        <f t="shared" si="29"/>
        <v>0.4</v>
      </c>
      <c r="EA29" s="273">
        <f t="shared" si="30"/>
        <v>1</v>
      </c>
      <c r="EB29" s="187">
        <f t="shared" si="31"/>
        <v>5.183999999999999E-2</v>
      </c>
      <c r="EC29" s="273">
        <f t="shared" si="32"/>
        <v>5</v>
      </c>
      <c r="ED29" s="187">
        <f t="shared" si="33"/>
        <v>1</v>
      </c>
      <c r="EE29" s="48">
        <f t="shared" si="34"/>
        <v>0.15</v>
      </c>
      <c r="EF29" s="48">
        <f t="shared" si="35"/>
        <v>0.25</v>
      </c>
      <c r="EG29" s="47">
        <f t="shared" si="36"/>
        <v>0.4</v>
      </c>
      <c r="EH29" s="273">
        <f t="shared" si="37"/>
        <v>1</v>
      </c>
      <c r="EI29" s="187">
        <f t="shared" si="38"/>
        <v>3.1103999999999993E-2</v>
      </c>
      <c r="EJ29" s="273">
        <f t="shared" si="39"/>
        <v>5</v>
      </c>
      <c r="EK29" s="187">
        <f t="shared" si="40"/>
        <v>1</v>
      </c>
      <c r="EL29" s="48">
        <f t="shared" si="41"/>
        <v>0.15</v>
      </c>
      <c r="EM29" s="48">
        <f t="shared" si="42"/>
        <v>0.25</v>
      </c>
      <c r="EN29" s="47">
        <f t="shared" si="43"/>
        <v>0.4</v>
      </c>
      <c r="EO29" s="273">
        <f t="shared" si="44"/>
        <v>1</v>
      </c>
      <c r="EP29" s="187">
        <f t="shared" si="45"/>
        <v>1.8662399999999996E-2</v>
      </c>
      <c r="EQ29" s="273">
        <f t="shared" si="46"/>
        <v>5</v>
      </c>
      <c r="ER29" s="187">
        <f t="shared" si="47"/>
        <v>1</v>
      </c>
      <c r="ES29" s="48">
        <f t="shared" si="48"/>
        <v>0</v>
      </c>
      <c r="ET29" s="48">
        <f t="shared" si="49"/>
        <v>0</v>
      </c>
      <c r="EU29" s="47">
        <f t="shared" si="50"/>
        <v>0</v>
      </c>
      <c r="EV29" s="273">
        <f t="shared" si="51"/>
        <v>1</v>
      </c>
      <c r="EW29" s="187">
        <f t="shared" si="52"/>
        <v>1.8662399999999996E-2</v>
      </c>
      <c r="EX29" s="273">
        <f t="shared" si="53"/>
        <v>5</v>
      </c>
      <c r="EY29" s="187">
        <f t="shared" si="54"/>
        <v>1</v>
      </c>
      <c r="EZ29" s="48">
        <f t="shared" si="55"/>
        <v>0.15</v>
      </c>
      <c r="FA29" s="48">
        <f t="shared" si="56"/>
        <v>0.25</v>
      </c>
      <c r="FB29" s="47">
        <f t="shared" si="57"/>
        <v>0.4</v>
      </c>
      <c r="FC29" s="273">
        <f t="shared" si="58"/>
        <v>1</v>
      </c>
      <c r="FD29" s="187">
        <f t="shared" si="59"/>
        <v>1.1197439999999996E-2</v>
      </c>
      <c r="FE29" s="273">
        <f t="shared" si="60"/>
        <v>5</v>
      </c>
      <c r="FF29" s="187">
        <f t="shared" si="61"/>
        <v>1</v>
      </c>
      <c r="FG29" s="48">
        <f t="shared" si="62"/>
        <v>0.15</v>
      </c>
      <c r="FH29" s="48">
        <f t="shared" si="63"/>
        <v>0.25</v>
      </c>
      <c r="FI29" s="47">
        <f t="shared" si="64"/>
        <v>0.4</v>
      </c>
      <c r="FJ29" s="273">
        <f t="shared" si="65"/>
        <v>1</v>
      </c>
      <c r="FK29" s="187">
        <f t="shared" si="66"/>
        <v>6.7184639999999978E-3</v>
      </c>
      <c r="FL29" s="273">
        <f t="shared" si="67"/>
        <v>5</v>
      </c>
      <c r="FM29" s="187">
        <f t="shared" si="68"/>
        <v>1</v>
      </c>
      <c r="FN29" s="48">
        <f t="shared" si="69"/>
        <v>0</v>
      </c>
      <c r="FO29" s="48">
        <f t="shared" si="70"/>
        <v>0</v>
      </c>
      <c r="FP29" s="47">
        <f t="shared" si="71"/>
        <v>0</v>
      </c>
      <c r="FQ29" s="273">
        <f t="shared" si="72"/>
        <v>1</v>
      </c>
      <c r="FR29" s="187">
        <f t="shared" si="73"/>
        <v>6.7184639999999978E-3</v>
      </c>
      <c r="FS29" s="273">
        <f t="shared" si="74"/>
        <v>5</v>
      </c>
      <c r="FT29" s="187">
        <f t="shared" si="75"/>
        <v>1</v>
      </c>
      <c r="FU29" s="48">
        <f t="shared" si="76"/>
        <v>0</v>
      </c>
      <c r="FV29" s="48">
        <f t="shared" si="77"/>
        <v>0</v>
      </c>
      <c r="FW29" s="47">
        <f t="shared" si="78"/>
        <v>0</v>
      </c>
      <c r="FX29" s="273">
        <f t="shared" si="79"/>
        <v>1</v>
      </c>
      <c r="FY29" s="187">
        <f t="shared" si="80"/>
        <v>6.7184639999999978E-3</v>
      </c>
      <c r="FZ29" s="273">
        <f t="shared" si="81"/>
        <v>5</v>
      </c>
      <c r="GA29" s="187">
        <f t="shared" si="82"/>
        <v>1</v>
      </c>
      <c r="GB29" s="48">
        <f t="shared" si="83"/>
        <v>0</v>
      </c>
      <c r="GC29" s="48">
        <f t="shared" si="84"/>
        <v>0</v>
      </c>
      <c r="GD29" s="47">
        <f t="shared" si="85"/>
        <v>0</v>
      </c>
      <c r="GE29" s="273">
        <f t="shared" si="86"/>
        <v>1</v>
      </c>
      <c r="GF29" s="187">
        <f t="shared" si="87"/>
        <v>6.7184639999999978E-3</v>
      </c>
      <c r="GG29" s="273">
        <f t="shared" si="88"/>
        <v>5</v>
      </c>
      <c r="GH29" s="187">
        <f t="shared" si="89"/>
        <v>1</v>
      </c>
      <c r="GI29" s="187">
        <f t="shared" si="98"/>
        <v>1</v>
      </c>
    </row>
    <row r="30" spans="1:191" ht="180" x14ac:dyDescent="0.2">
      <c r="A30" s="337">
        <v>22</v>
      </c>
      <c r="B30" s="338" t="s">
        <v>498</v>
      </c>
      <c r="C30" s="402" t="s">
        <v>515</v>
      </c>
      <c r="D30" s="340" t="s">
        <v>206</v>
      </c>
      <c r="E30" s="341" t="s">
        <v>204</v>
      </c>
      <c r="F30" s="342" t="s">
        <v>223</v>
      </c>
      <c r="G30" s="341" t="s">
        <v>496</v>
      </c>
      <c r="H30" s="341" t="s">
        <v>173</v>
      </c>
      <c r="I30" s="343" t="s">
        <v>18</v>
      </c>
      <c r="J30" s="343" t="s">
        <v>54</v>
      </c>
      <c r="K30" s="343" t="s">
        <v>54</v>
      </c>
      <c r="L30" s="343" t="s">
        <v>54</v>
      </c>
      <c r="M30" s="343" t="s">
        <v>53</v>
      </c>
      <c r="N30" s="343" t="s">
        <v>54</v>
      </c>
      <c r="O30" s="343" t="s">
        <v>54</v>
      </c>
      <c r="P30" s="343" t="s">
        <v>54</v>
      </c>
      <c r="Q30" s="343" t="s">
        <v>53</v>
      </c>
      <c r="R30" s="343" t="s">
        <v>54</v>
      </c>
      <c r="S30" s="343" t="s">
        <v>54</v>
      </c>
      <c r="T30" s="343" t="s">
        <v>53</v>
      </c>
      <c r="U30" s="343" t="s">
        <v>54</v>
      </c>
      <c r="V30" s="343" t="s">
        <v>54</v>
      </c>
      <c r="W30" s="343" t="s">
        <v>54</v>
      </c>
      <c r="X30" s="343" t="s">
        <v>53</v>
      </c>
      <c r="Y30" s="343" t="s">
        <v>54</v>
      </c>
      <c r="Z30" s="343" t="s">
        <v>53</v>
      </c>
      <c r="AA30" s="343" t="s">
        <v>53</v>
      </c>
      <c r="AB30" s="343" t="s">
        <v>53</v>
      </c>
      <c r="AC30" s="57" t="str">
        <f t="shared" si="1"/>
        <v>1 - Muy Baja</v>
      </c>
      <c r="AD30" s="149">
        <f t="shared" si="2"/>
        <v>0.2</v>
      </c>
      <c r="AE30" s="57" t="str">
        <f t="shared" si="3"/>
        <v>5 - Catastrófico</v>
      </c>
      <c r="AF30" s="149">
        <f t="shared" si="4"/>
        <v>1</v>
      </c>
      <c r="AG30" s="56" t="str">
        <f>IFERROR(INDEX('[6]CONSERVAC INFR'!$BLU$626:$BLY$630,MATCH(I30,'[6]CONSERVAC INFR'!$BLS$626:$BLS$630,0),MATCH(AE30,'[6]CONSERVAC INFR'!$BLU$624:$BLY$624,0)),"")</f>
        <v>MODERADO</v>
      </c>
      <c r="AH30" s="149">
        <f t="shared" si="5"/>
        <v>0.2</v>
      </c>
      <c r="AI30" s="400" t="s">
        <v>514</v>
      </c>
      <c r="AJ30" s="341" t="s">
        <v>114</v>
      </c>
      <c r="AK30" s="341" t="s">
        <v>494</v>
      </c>
      <c r="AL30" s="341" t="s">
        <v>493</v>
      </c>
      <c r="AM30" s="342" t="s">
        <v>34</v>
      </c>
      <c r="AN30" s="346" t="s">
        <v>45</v>
      </c>
      <c r="AO30" s="346" t="s">
        <v>50</v>
      </c>
      <c r="AP30" s="342" t="s">
        <v>52</v>
      </c>
      <c r="AQ30" s="342" t="s">
        <v>34</v>
      </c>
      <c r="AR30" s="346" t="s">
        <v>45</v>
      </c>
      <c r="AS30" s="346" t="s">
        <v>50</v>
      </c>
      <c r="AT30" s="342" t="s">
        <v>52</v>
      </c>
      <c r="AU30" s="342" t="s">
        <v>34</v>
      </c>
      <c r="AV30" s="346" t="s">
        <v>45</v>
      </c>
      <c r="AW30" s="346" t="s">
        <v>50</v>
      </c>
      <c r="AX30" s="342" t="s">
        <v>52</v>
      </c>
      <c r="AY30" s="342" t="s">
        <v>34</v>
      </c>
      <c r="AZ30" s="346" t="s">
        <v>45</v>
      </c>
      <c r="BA30" s="346" t="s">
        <v>50</v>
      </c>
      <c r="BB30" s="342" t="s">
        <v>52</v>
      </c>
      <c r="BC30" s="342" t="s">
        <v>34</v>
      </c>
      <c r="BD30" s="346" t="s">
        <v>45</v>
      </c>
      <c r="BE30" s="346" t="s">
        <v>50</v>
      </c>
      <c r="BF30" s="342" t="s">
        <v>52</v>
      </c>
      <c r="BG30" s="342" t="s">
        <v>34</v>
      </c>
      <c r="BH30" s="346" t="s">
        <v>45</v>
      </c>
      <c r="BI30" s="346" t="s">
        <v>50</v>
      </c>
      <c r="BJ30" s="342" t="s">
        <v>52</v>
      </c>
      <c r="BK30" s="342" t="s">
        <v>34</v>
      </c>
      <c r="BL30" s="346" t="s">
        <v>34</v>
      </c>
      <c r="BM30" s="346" t="s">
        <v>45</v>
      </c>
      <c r="BN30" s="342" t="s">
        <v>50</v>
      </c>
      <c r="BO30" s="342" t="s">
        <v>34</v>
      </c>
      <c r="BP30" s="346" t="s">
        <v>45</v>
      </c>
      <c r="BQ30" s="346" t="s">
        <v>50</v>
      </c>
      <c r="BR30" s="342" t="s">
        <v>52</v>
      </c>
      <c r="BS30" s="342" t="s">
        <v>34</v>
      </c>
      <c r="BT30" s="346" t="s">
        <v>45</v>
      </c>
      <c r="BU30" s="346" t="s">
        <v>50</v>
      </c>
      <c r="BV30" s="342" t="s">
        <v>52</v>
      </c>
      <c r="BW30" s="342"/>
      <c r="BX30" s="346"/>
      <c r="BY30" s="346"/>
      <c r="BZ30" s="342"/>
      <c r="CA30" s="342"/>
      <c r="CB30" s="346"/>
      <c r="CC30" s="346"/>
      <c r="CD30" s="342"/>
      <c r="CE30" s="342"/>
      <c r="CF30" s="346"/>
      <c r="CG30" s="346"/>
      <c r="CH30" s="342"/>
      <c r="CI30" s="54"/>
      <c r="CJ30" s="54"/>
      <c r="CK30" s="51"/>
      <c r="CL30" s="53" t="str">
        <f>IFERROR(IF(GE30&lt;=1,"1 - Muy Baja",VLOOKUP(GE30,'[6]CONSERVAC INFR'!$BLR$626:$BLS$630,2,0)),"")</f>
        <v>1 - Muy Baja</v>
      </c>
      <c r="CM30" s="165">
        <f t="shared" si="6"/>
        <v>3.3592319999999989E-3</v>
      </c>
      <c r="CN30" s="53" t="str">
        <f>IFERROR(IF(GG30&lt;=1,"1 - Leve",HLOOKUP(GG30,'[6]CONSERVAC INFR'!$BLU$623:$BLY$624,2,0)),"")</f>
        <v>5 - Catastrófico</v>
      </c>
      <c r="CO30" s="165">
        <f t="shared" si="90"/>
        <v>1</v>
      </c>
      <c r="CP30" s="52" t="str">
        <f t="shared" si="7"/>
        <v>MODERADO</v>
      </c>
      <c r="CQ30" s="149">
        <f t="shared" si="91"/>
        <v>3.3592319999999989E-3</v>
      </c>
      <c r="CR30" s="63" t="s">
        <v>233</v>
      </c>
      <c r="CS30" s="95">
        <f t="shared" si="99"/>
        <v>3</v>
      </c>
      <c r="CT30" s="51"/>
      <c r="CU30" s="401" t="s">
        <v>502</v>
      </c>
      <c r="CV30" s="65" t="s">
        <v>1235</v>
      </c>
      <c r="CW30" s="158"/>
      <c r="CX30" s="47">
        <f t="shared" si="8"/>
        <v>12</v>
      </c>
      <c r="CY30" s="49">
        <f t="shared" si="92"/>
        <v>5</v>
      </c>
      <c r="CZ30" s="47" t="str">
        <f t="shared" si="93"/>
        <v>Catastrófico</v>
      </c>
      <c r="DA30" s="153">
        <f t="shared" si="94"/>
        <v>1</v>
      </c>
      <c r="DB30" s="48">
        <f t="shared" si="95"/>
        <v>0.15</v>
      </c>
      <c r="DC30" s="48">
        <f t="shared" si="9"/>
        <v>0.25</v>
      </c>
      <c r="DD30" s="47">
        <f t="shared" si="96"/>
        <v>0.4</v>
      </c>
      <c r="DE30" s="273">
        <f t="shared" si="10"/>
        <v>1</v>
      </c>
      <c r="DF30" s="187">
        <f t="shared" si="11"/>
        <v>0.12</v>
      </c>
      <c r="DG30" s="273">
        <f t="shared" si="97"/>
        <v>5</v>
      </c>
      <c r="DH30" s="273"/>
      <c r="DI30" s="187">
        <f t="shared" si="12"/>
        <v>1</v>
      </c>
      <c r="DJ30" s="48">
        <f t="shared" si="13"/>
        <v>0.15</v>
      </c>
      <c r="DK30" s="48">
        <f t="shared" si="14"/>
        <v>0.25</v>
      </c>
      <c r="DL30" s="47">
        <f t="shared" si="15"/>
        <v>0.4</v>
      </c>
      <c r="DM30" s="273">
        <f t="shared" si="16"/>
        <v>1</v>
      </c>
      <c r="DN30" s="187">
        <f t="shared" si="17"/>
        <v>7.1999999999999995E-2</v>
      </c>
      <c r="DO30" s="273">
        <f t="shared" si="18"/>
        <v>5</v>
      </c>
      <c r="DP30" s="187">
        <f t="shared" si="19"/>
        <v>1</v>
      </c>
      <c r="DQ30" s="48">
        <f t="shared" si="20"/>
        <v>0.15</v>
      </c>
      <c r="DR30" s="48">
        <f t="shared" si="21"/>
        <v>0.25</v>
      </c>
      <c r="DS30" s="47">
        <f t="shared" si="22"/>
        <v>0.4</v>
      </c>
      <c r="DT30" s="273">
        <f t="shared" si="23"/>
        <v>1</v>
      </c>
      <c r="DU30" s="187">
        <f t="shared" si="24"/>
        <v>4.3199999999999995E-2</v>
      </c>
      <c r="DV30" s="273">
        <f t="shared" si="25"/>
        <v>5</v>
      </c>
      <c r="DW30" s="187">
        <f t="shared" si="26"/>
        <v>1</v>
      </c>
      <c r="DX30" s="48">
        <f t="shared" si="27"/>
        <v>0.15</v>
      </c>
      <c r="DY30" s="48">
        <f t="shared" si="28"/>
        <v>0.25</v>
      </c>
      <c r="DZ30" s="47">
        <f t="shared" si="29"/>
        <v>0.4</v>
      </c>
      <c r="EA30" s="273">
        <f t="shared" si="30"/>
        <v>1</v>
      </c>
      <c r="EB30" s="187">
        <f t="shared" si="31"/>
        <v>2.5919999999999995E-2</v>
      </c>
      <c r="EC30" s="273">
        <f t="shared" si="32"/>
        <v>5</v>
      </c>
      <c r="ED30" s="187">
        <f t="shared" si="33"/>
        <v>1</v>
      </c>
      <c r="EE30" s="48">
        <f t="shared" si="34"/>
        <v>0.15</v>
      </c>
      <c r="EF30" s="48">
        <f t="shared" si="35"/>
        <v>0.25</v>
      </c>
      <c r="EG30" s="47">
        <f t="shared" si="36"/>
        <v>0.4</v>
      </c>
      <c r="EH30" s="273">
        <f t="shared" si="37"/>
        <v>1</v>
      </c>
      <c r="EI30" s="187">
        <f t="shared" si="38"/>
        <v>1.5551999999999996E-2</v>
      </c>
      <c r="EJ30" s="273">
        <f t="shared" si="39"/>
        <v>5</v>
      </c>
      <c r="EK30" s="187">
        <f t="shared" si="40"/>
        <v>1</v>
      </c>
      <c r="EL30" s="48">
        <f t="shared" si="41"/>
        <v>0.15</v>
      </c>
      <c r="EM30" s="48">
        <f t="shared" si="42"/>
        <v>0.25</v>
      </c>
      <c r="EN30" s="47">
        <f t="shared" si="43"/>
        <v>0.4</v>
      </c>
      <c r="EO30" s="273">
        <f t="shared" si="44"/>
        <v>1</v>
      </c>
      <c r="EP30" s="187">
        <f t="shared" si="45"/>
        <v>9.3311999999999978E-3</v>
      </c>
      <c r="EQ30" s="273">
        <f t="shared" si="46"/>
        <v>5</v>
      </c>
      <c r="ER30" s="187">
        <f t="shared" si="47"/>
        <v>1</v>
      </c>
      <c r="ES30" s="48">
        <f t="shared" si="48"/>
        <v>0</v>
      </c>
      <c r="ET30" s="48">
        <f t="shared" si="49"/>
        <v>0</v>
      </c>
      <c r="EU30" s="47">
        <f t="shared" si="50"/>
        <v>0</v>
      </c>
      <c r="EV30" s="273">
        <f t="shared" si="51"/>
        <v>1</v>
      </c>
      <c r="EW30" s="187">
        <f t="shared" si="52"/>
        <v>9.3311999999999978E-3</v>
      </c>
      <c r="EX30" s="273">
        <f t="shared" si="53"/>
        <v>5</v>
      </c>
      <c r="EY30" s="187">
        <f t="shared" si="54"/>
        <v>1</v>
      </c>
      <c r="EZ30" s="48">
        <f t="shared" si="55"/>
        <v>0.15</v>
      </c>
      <c r="FA30" s="48">
        <f t="shared" si="56"/>
        <v>0.25</v>
      </c>
      <c r="FB30" s="47">
        <f t="shared" si="57"/>
        <v>0.4</v>
      </c>
      <c r="FC30" s="273">
        <f t="shared" si="58"/>
        <v>1</v>
      </c>
      <c r="FD30" s="187">
        <f t="shared" si="59"/>
        <v>5.598719999999998E-3</v>
      </c>
      <c r="FE30" s="273">
        <f t="shared" si="60"/>
        <v>5</v>
      </c>
      <c r="FF30" s="187">
        <f t="shared" si="61"/>
        <v>1</v>
      </c>
      <c r="FG30" s="48">
        <f t="shared" si="62"/>
        <v>0.15</v>
      </c>
      <c r="FH30" s="48">
        <f t="shared" si="63"/>
        <v>0.25</v>
      </c>
      <c r="FI30" s="47">
        <f t="shared" si="64"/>
        <v>0.4</v>
      </c>
      <c r="FJ30" s="273">
        <f t="shared" si="65"/>
        <v>1</v>
      </c>
      <c r="FK30" s="187">
        <f t="shared" si="66"/>
        <v>3.3592319999999989E-3</v>
      </c>
      <c r="FL30" s="273">
        <f t="shared" si="67"/>
        <v>5</v>
      </c>
      <c r="FM30" s="187">
        <f t="shared" si="68"/>
        <v>1</v>
      </c>
      <c r="FN30" s="48">
        <f t="shared" si="69"/>
        <v>0</v>
      </c>
      <c r="FO30" s="48">
        <f t="shared" si="70"/>
        <v>0</v>
      </c>
      <c r="FP30" s="47">
        <f t="shared" si="71"/>
        <v>0</v>
      </c>
      <c r="FQ30" s="273">
        <f t="shared" si="72"/>
        <v>1</v>
      </c>
      <c r="FR30" s="187">
        <f t="shared" si="73"/>
        <v>3.3592319999999989E-3</v>
      </c>
      <c r="FS30" s="273">
        <f t="shared" si="74"/>
        <v>5</v>
      </c>
      <c r="FT30" s="187">
        <f t="shared" si="75"/>
        <v>1</v>
      </c>
      <c r="FU30" s="48">
        <f t="shared" si="76"/>
        <v>0</v>
      </c>
      <c r="FV30" s="48">
        <f t="shared" si="77"/>
        <v>0</v>
      </c>
      <c r="FW30" s="47">
        <f t="shared" si="78"/>
        <v>0</v>
      </c>
      <c r="FX30" s="273">
        <f t="shared" si="79"/>
        <v>1</v>
      </c>
      <c r="FY30" s="187">
        <f t="shared" si="80"/>
        <v>3.3592319999999989E-3</v>
      </c>
      <c r="FZ30" s="273">
        <f t="shared" si="81"/>
        <v>5</v>
      </c>
      <c r="GA30" s="187">
        <f t="shared" si="82"/>
        <v>1</v>
      </c>
      <c r="GB30" s="48">
        <f t="shared" si="83"/>
        <v>0</v>
      </c>
      <c r="GC30" s="48">
        <f t="shared" si="84"/>
        <v>0</v>
      </c>
      <c r="GD30" s="47">
        <f t="shared" si="85"/>
        <v>0</v>
      </c>
      <c r="GE30" s="273">
        <f t="shared" si="86"/>
        <v>1</v>
      </c>
      <c r="GF30" s="187">
        <f t="shared" si="87"/>
        <v>3.3592319999999989E-3</v>
      </c>
      <c r="GG30" s="273">
        <f t="shared" si="88"/>
        <v>5</v>
      </c>
      <c r="GH30" s="187">
        <f t="shared" si="89"/>
        <v>1</v>
      </c>
      <c r="GI30" s="187">
        <f t="shared" si="98"/>
        <v>1</v>
      </c>
    </row>
    <row r="31" spans="1:191" ht="285.60000000000002" x14ac:dyDescent="0.2">
      <c r="A31" s="337">
        <v>23</v>
      </c>
      <c r="B31" s="338" t="s">
        <v>498</v>
      </c>
      <c r="C31" s="402" t="s">
        <v>513</v>
      </c>
      <c r="D31" s="340" t="s">
        <v>205</v>
      </c>
      <c r="E31" s="341" t="s">
        <v>500</v>
      </c>
      <c r="F31" s="342" t="s">
        <v>222</v>
      </c>
      <c r="G31" s="341" t="s">
        <v>496</v>
      </c>
      <c r="H31" s="341" t="s">
        <v>173</v>
      </c>
      <c r="I31" s="343" t="s">
        <v>20</v>
      </c>
      <c r="J31" s="343" t="s">
        <v>54</v>
      </c>
      <c r="K31" s="343" t="s">
        <v>54</v>
      </c>
      <c r="L31" s="343" t="s">
        <v>54</v>
      </c>
      <c r="M31" s="343" t="s">
        <v>53</v>
      </c>
      <c r="N31" s="343" t="s">
        <v>54</v>
      </c>
      <c r="O31" s="343" t="s">
        <v>54</v>
      </c>
      <c r="P31" s="343" t="s">
        <v>54</v>
      </c>
      <c r="Q31" s="343" t="s">
        <v>53</v>
      </c>
      <c r="R31" s="343" t="s">
        <v>54</v>
      </c>
      <c r="S31" s="343" t="s">
        <v>54</v>
      </c>
      <c r="T31" s="343" t="s">
        <v>53</v>
      </c>
      <c r="U31" s="343" t="s">
        <v>54</v>
      </c>
      <c r="V31" s="343" t="s">
        <v>54</v>
      </c>
      <c r="W31" s="343" t="s">
        <v>54</v>
      </c>
      <c r="X31" s="343" t="s">
        <v>53</v>
      </c>
      <c r="Y31" s="343" t="s">
        <v>53</v>
      </c>
      <c r="Z31" s="343" t="s">
        <v>53</v>
      </c>
      <c r="AA31" s="343" t="s">
        <v>53</v>
      </c>
      <c r="AB31" s="343" t="s">
        <v>53</v>
      </c>
      <c r="AC31" s="57" t="str">
        <f t="shared" si="1"/>
        <v>2 - Baja</v>
      </c>
      <c r="AD31" s="149">
        <f t="shared" si="2"/>
        <v>0.4</v>
      </c>
      <c r="AE31" s="57" t="str">
        <f t="shared" si="3"/>
        <v>4 - Mayor</v>
      </c>
      <c r="AF31" s="149">
        <f t="shared" si="4"/>
        <v>0.8</v>
      </c>
      <c r="AG31" s="56" t="str">
        <f>IFERROR(INDEX('[6]CONSERVAC INFR'!$BLU$626:$BLY$630,MATCH(I31,'[6]CONSERVAC INFR'!$BLS$626:$BLS$630,0),MATCH(AE31,'[6]CONSERVAC INFR'!$BLU$624:$BLY$624,0)),"")</f>
        <v>MODERADO</v>
      </c>
      <c r="AH31" s="149">
        <f t="shared" si="5"/>
        <v>0.32000000000000006</v>
      </c>
      <c r="AI31" s="400" t="s">
        <v>512</v>
      </c>
      <c r="AJ31" s="341" t="s">
        <v>114</v>
      </c>
      <c r="AK31" s="341" t="s">
        <v>494</v>
      </c>
      <c r="AL31" s="341" t="s">
        <v>493</v>
      </c>
      <c r="AM31" s="342" t="s">
        <v>34</v>
      </c>
      <c r="AN31" s="346" t="s">
        <v>45</v>
      </c>
      <c r="AO31" s="346" t="s">
        <v>50</v>
      </c>
      <c r="AP31" s="342" t="s">
        <v>52</v>
      </c>
      <c r="AQ31" s="342" t="s">
        <v>34</v>
      </c>
      <c r="AR31" s="346" t="s">
        <v>45</v>
      </c>
      <c r="AS31" s="346" t="s">
        <v>50</v>
      </c>
      <c r="AT31" s="342" t="s">
        <v>52</v>
      </c>
      <c r="AU31" s="342" t="s">
        <v>34</v>
      </c>
      <c r="AV31" s="346" t="s">
        <v>45</v>
      </c>
      <c r="AW31" s="346" t="s">
        <v>50</v>
      </c>
      <c r="AX31" s="342" t="s">
        <v>52</v>
      </c>
      <c r="AY31" s="342" t="s">
        <v>34</v>
      </c>
      <c r="AZ31" s="346" t="s">
        <v>45</v>
      </c>
      <c r="BA31" s="346" t="s">
        <v>50</v>
      </c>
      <c r="BB31" s="342" t="s">
        <v>52</v>
      </c>
      <c r="BC31" s="342" t="s">
        <v>34</v>
      </c>
      <c r="BD31" s="346" t="s">
        <v>45</v>
      </c>
      <c r="BE31" s="346" t="s">
        <v>50</v>
      </c>
      <c r="BF31" s="342" t="s">
        <v>52</v>
      </c>
      <c r="BG31" s="342" t="s">
        <v>34</v>
      </c>
      <c r="BH31" s="346" t="s">
        <v>45</v>
      </c>
      <c r="BI31" s="346" t="s">
        <v>50</v>
      </c>
      <c r="BJ31" s="342" t="s">
        <v>52</v>
      </c>
      <c r="BK31" s="342" t="s">
        <v>34</v>
      </c>
      <c r="BL31" s="346" t="s">
        <v>45</v>
      </c>
      <c r="BM31" s="346" t="s">
        <v>50</v>
      </c>
      <c r="BN31" s="342" t="s">
        <v>52</v>
      </c>
      <c r="BO31" s="342" t="s">
        <v>34</v>
      </c>
      <c r="BP31" s="346" t="s">
        <v>45</v>
      </c>
      <c r="BQ31" s="346" t="s">
        <v>50</v>
      </c>
      <c r="BR31" s="342" t="s">
        <v>52</v>
      </c>
      <c r="BS31" s="342" t="s">
        <v>34</v>
      </c>
      <c r="BT31" s="346" t="s">
        <v>45</v>
      </c>
      <c r="BU31" s="346" t="s">
        <v>50</v>
      </c>
      <c r="BV31" s="342" t="s">
        <v>52</v>
      </c>
      <c r="BW31" s="342"/>
      <c r="BX31" s="346"/>
      <c r="BY31" s="346"/>
      <c r="BZ31" s="342"/>
      <c r="CA31" s="342"/>
      <c r="CB31" s="346"/>
      <c r="CC31" s="346"/>
      <c r="CD31" s="342"/>
      <c r="CE31" s="342"/>
      <c r="CF31" s="346"/>
      <c r="CG31" s="346"/>
      <c r="CH31" s="342"/>
      <c r="CI31" s="54"/>
      <c r="CJ31" s="54"/>
      <c r="CK31" s="51"/>
      <c r="CL31" s="53" t="str">
        <f>IFERROR(IF(GE31&lt;=1,"1 - Muy Baja",VLOOKUP(GE31,'[6]CONSERVAC INFR'!$BLR$626:$BLS$630,2,0)),"")</f>
        <v>1 - Muy Baja</v>
      </c>
      <c r="CM31" s="165">
        <f t="shared" si="6"/>
        <v>6.7184639999999978E-3</v>
      </c>
      <c r="CN31" s="53" t="str">
        <f>IFERROR(IF(GG31&lt;=1,"1 - Leve",HLOOKUP(GG31,'[6]CONSERVAC INFR'!$BLU$623:$BLY$624,2,0)),"")</f>
        <v>4 - Mayor</v>
      </c>
      <c r="CO31" s="165">
        <f t="shared" si="90"/>
        <v>0.8</v>
      </c>
      <c r="CP31" s="52" t="str">
        <f t="shared" si="7"/>
        <v>MODERADO</v>
      </c>
      <c r="CQ31" s="149">
        <f t="shared" si="91"/>
        <v>5.3747711999999987E-3</v>
      </c>
      <c r="CR31" s="63" t="s">
        <v>456</v>
      </c>
      <c r="CS31" s="95">
        <f t="shared" si="99"/>
        <v>3</v>
      </c>
      <c r="CT31" s="51"/>
      <c r="CU31" s="401" t="s">
        <v>1313</v>
      </c>
      <c r="CV31" s="65" t="s">
        <v>1235</v>
      </c>
      <c r="CW31" s="158"/>
      <c r="CX31" s="47">
        <f t="shared" si="8"/>
        <v>11</v>
      </c>
      <c r="CY31" s="49">
        <f t="shared" si="92"/>
        <v>4</v>
      </c>
      <c r="CZ31" s="47" t="str">
        <f t="shared" si="93"/>
        <v>Mayor</v>
      </c>
      <c r="DA31" s="153">
        <f t="shared" si="94"/>
        <v>0.8</v>
      </c>
      <c r="DB31" s="48">
        <f t="shared" si="95"/>
        <v>0.15</v>
      </c>
      <c r="DC31" s="48">
        <f t="shared" si="9"/>
        <v>0.25</v>
      </c>
      <c r="DD31" s="47">
        <f t="shared" si="96"/>
        <v>0.4</v>
      </c>
      <c r="DE31" s="273">
        <f t="shared" si="10"/>
        <v>2</v>
      </c>
      <c r="DF31" s="187">
        <f t="shared" si="11"/>
        <v>0.24</v>
      </c>
      <c r="DG31" s="273">
        <f t="shared" si="97"/>
        <v>4</v>
      </c>
      <c r="DH31" s="273"/>
      <c r="DI31" s="187">
        <f t="shared" si="12"/>
        <v>0.8</v>
      </c>
      <c r="DJ31" s="48">
        <f t="shared" si="13"/>
        <v>0.15</v>
      </c>
      <c r="DK31" s="48">
        <f t="shared" si="14"/>
        <v>0.25</v>
      </c>
      <c r="DL31" s="47">
        <f t="shared" si="15"/>
        <v>0.4</v>
      </c>
      <c r="DM31" s="273">
        <f t="shared" si="16"/>
        <v>1</v>
      </c>
      <c r="DN31" s="187">
        <f t="shared" si="17"/>
        <v>0.14399999999999999</v>
      </c>
      <c r="DO31" s="273">
        <f t="shared" si="18"/>
        <v>4</v>
      </c>
      <c r="DP31" s="187">
        <f t="shared" si="19"/>
        <v>0.8</v>
      </c>
      <c r="DQ31" s="48">
        <f t="shared" si="20"/>
        <v>0.15</v>
      </c>
      <c r="DR31" s="48">
        <f t="shared" si="21"/>
        <v>0.25</v>
      </c>
      <c r="DS31" s="47">
        <f t="shared" si="22"/>
        <v>0.4</v>
      </c>
      <c r="DT31" s="273">
        <f t="shared" si="23"/>
        <v>1</v>
      </c>
      <c r="DU31" s="187">
        <f t="shared" si="24"/>
        <v>8.6399999999999991E-2</v>
      </c>
      <c r="DV31" s="273">
        <f t="shared" si="25"/>
        <v>4</v>
      </c>
      <c r="DW31" s="187">
        <f t="shared" si="26"/>
        <v>0.8</v>
      </c>
      <c r="DX31" s="48">
        <f t="shared" si="27"/>
        <v>0.15</v>
      </c>
      <c r="DY31" s="48">
        <f t="shared" si="28"/>
        <v>0.25</v>
      </c>
      <c r="DZ31" s="47">
        <f t="shared" si="29"/>
        <v>0.4</v>
      </c>
      <c r="EA31" s="273">
        <f t="shared" si="30"/>
        <v>1</v>
      </c>
      <c r="EB31" s="187">
        <f t="shared" si="31"/>
        <v>5.183999999999999E-2</v>
      </c>
      <c r="EC31" s="273">
        <f t="shared" si="32"/>
        <v>4</v>
      </c>
      <c r="ED31" s="187">
        <f t="shared" si="33"/>
        <v>0.8</v>
      </c>
      <c r="EE31" s="48">
        <f t="shared" si="34"/>
        <v>0.15</v>
      </c>
      <c r="EF31" s="48">
        <f t="shared" si="35"/>
        <v>0.25</v>
      </c>
      <c r="EG31" s="47">
        <f t="shared" si="36"/>
        <v>0.4</v>
      </c>
      <c r="EH31" s="273">
        <f t="shared" si="37"/>
        <v>1</v>
      </c>
      <c r="EI31" s="187">
        <f t="shared" si="38"/>
        <v>3.1103999999999993E-2</v>
      </c>
      <c r="EJ31" s="273">
        <f t="shared" si="39"/>
        <v>4</v>
      </c>
      <c r="EK31" s="187">
        <f t="shared" si="40"/>
        <v>0.8</v>
      </c>
      <c r="EL31" s="48">
        <f t="shared" si="41"/>
        <v>0.15</v>
      </c>
      <c r="EM31" s="48">
        <f t="shared" si="42"/>
        <v>0.25</v>
      </c>
      <c r="EN31" s="47">
        <f t="shared" si="43"/>
        <v>0.4</v>
      </c>
      <c r="EO31" s="273">
        <f t="shared" si="44"/>
        <v>1</v>
      </c>
      <c r="EP31" s="187">
        <f t="shared" si="45"/>
        <v>1.8662399999999996E-2</v>
      </c>
      <c r="EQ31" s="273">
        <f t="shared" si="46"/>
        <v>4</v>
      </c>
      <c r="ER31" s="187">
        <f t="shared" si="47"/>
        <v>0.8</v>
      </c>
      <c r="ES31" s="48">
        <f t="shared" si="48"/>
        <v>0.15</v>
      </c>
      <c r="ET31" s="48">
        <f t="shared" si="49"/>
        <v>0.25</v>
      </c>
      <c r="EU31" s="47">
        <f t="shared" si="50"/>
        <v>0.4</v>
      </c>
      <c r="EV31" s="273">
        <f t="shared" si="51"/>
        <v>1</v>
      </c>
      <c r="EW31" s="187">
        <f t="shared" si="52"/>
        <v>1.8662399999999996E-2</v>
      </c>
      <c r="EX31" s="273">
        <f t="shared" si="53"/>
        <v>4</v>
      </c>
      <c r="EY31" s="187">
        <f t="shared" si="54"/>
        <v>0.8</v>
      </c>
      <c r="EZ31" s="48">
        <f t="shared" si="55"/>
        <v>0.15</v>
      </c>
      <c r="FA31" s="48">
        <f t="shared" si="56"/>
        <v>0.25</v>
      </c>
      <c r="FB31" s="47">
        <f t="shared" si="57"/>
        <v>0.4</v>
      </c>
      <c r="FC31" s="273">
        <f t="shared" si="58"/>
        <v>1</v>
      </c>
      <c r="FD31" s="187">
        <f t="shared" si="59"/>
        <v>1.1197439999999996E-2</v>
      </c>
      <c r="FE31" s="273">
        <f t="shared" si="60"/>
        <v>4</v>
      </c>
      <c r="FF31" s="187">
        <f t="shared" si="61"/>
        <v>0.8</v>
      </c>
      <c r="FG31" s="48">
        <f t="shared" si="62"/>
        <v>0.15</v>
      </c>
      <c r="FH31" s="48">
        <f t="shared" si="63"/>
        <v>0.25</v>
      </c>
      <c r="FI31" s="47">
        <f t="shared" si="64"/>
        <v>0.4</v>
      </c>
      <c r="FJ31" s="273">
        <f t="shared" si="65"/>
        <v>1</v>
      </c>
      <c r="FK31" s="187">
        <f t="shared" si="66"/>
        <v>6.7184639999999978E-3</v>
      </c>
      <c r="FL31" s="273">
        <f t="shared" si="67"/>
        <v>4</v>
      </c>
      <c r="FM31" s="187">
        <f t="shared" si="68"/>
        <v>0.8</v>
      </c>
      <c r="FN31" s="48">
        <f t="shared" si="69"/>
        <v>0</v>
      </c>
      <c r="FO31" s="48">
        <f t="shared" si="70"/>
        <v>0</v>
      </c>
      <c r="FP31" s="47">
        <f t="shared" si="71"/>
        <v>0</v>
      </c>
      <c r="FQ31" s="273">
        <f t="shared" si="72"/>
        <v>1</v>
      </c>
      <c r="FR31" s="187">
        <f t="shared" si="73"/>
        <v>6.7184639999999978E-3</v>
      </c>
      <c r="FS31" s="273">
        <f t="shared" si="74"/>
        <v>4</v>
      </c>
      <c r="FT31" s="187">
        <f t="shared" si="75"/>
        <v>0.8</v>
      </c>
      <c r="FU31" s="48">
        <f t="shared" si="76"/>
        <v>0</v>
      </c>
      <c r="FV31" s="48">
        <f t="shared" si="77"/>
        <v>0</v>
      </c>
      <c r="FW31" s="47">
        <f t="shared" si="78"/>
        <v>0</v>
      </c>
      <c r="FX31" s="273">
        <f t="shared" si="79"/>
        <v>1</v>
      </c>
      <c r="FY31" s="187">
        <f t="shared" si="80"/>
        <v>6.7184639999999978E-3</v>
      </c>
      <c r="FZ31" s="273">
        <f t="shared" si="81"/>
        <v>4</v>
      </c>
      <c r="GA31" s="187">
        <f t="shared" si="82"/>
        <v>0.8</v>
      </c>
      <c r="GB31" s="48">
        <f t="shared" si="83"/>
        <v>0</v>
      </c>
      <c r="GC31" s="48">
        <f t="shared" si="84"/>
        <v>0</v>
      </c>
      <c r="GD31" s="47">
        <f t="shared" si="85"/>
        <v>0</v>
      </c>
      <c r="GE31" s="273">
        <f t="shared" si="86"/>
        <v>1</v>
      </c>
      <c r="GF31" s="187">
        <f t="shared" si="87"/>
        <v>6.7184639999999978E-3</v>
      </c>
      <c r="GG31" s="273">
        <f t="shared" si="88"/>
        <v>4</v>
      </c>
      <c r="GH31" s="187">
        <f t="shared" si="89"/>
        <v>0.8</v>
      </c>
      <c r="GI31" s="187">
        <f t="shared" si="98"/>
        <v>0.8</v>
      </c>
    </row>
    <row r="32" spans="1:191" ht="216" x14ac:dyDescent="0.2">
      <c r="A32" s="337">
        <v>24</v>
      </c>
      <c r="B32" s="338" t="s">
        <v>498</v>
      </c>
      <c r="C32" s="402" t="s">
        <v>511</v>
      </c>
      <c r="D32" s="340" t="s">
        <v>206</v>
      </c>
      <c r="E32" s="341" t="s">
        <v>204</v>
      </c>
      <c r="F32" s="342" t="s">
        <v>223</v>
      </c>
      <c r="G32" s="341" t="s">
        <v>496</v>
      </c>
      <c r="H32" s="341" t="s">
        <v>173</v>
      </c>
      <c r="I32" s="343" t="s">
        <v>18</v>
      </c>
      <c r="J32" s="343" t="s">
        <v>54</v>
      </c>
      <c r="K32" s="343" t="s">
        <v>54</v>
      </c>
      <c r="L32" s="343" t="s">
        <v>54</v>
      </c>
      <c r="M32" s="343" t="s">
        <v>53</v>
      </c>
      <c r="N32" s="343" t="s">
        <v>54</v>
      </c>
      <c r="O32" s="343" t="s">
        <v>54</v>
      </c>
      <c r="P32" s="343" t="s">
        <v>54</v>
      </c>
      <c r="Q32" s="343" t="s">
        <v>53</v>
      </c>
      <c r="R32" s="343" t="s">
        <v>54</v>
      </c>
      <c r="S32" s="343" t="s">
        <v>54</v>
      </c>
      <c r="T32" s="343" t="s">
        <v>53</v>
      </c>
      <c r="U32" s="343" t="s">
        <v>54</v>
      </c>
      <c r="V32" s="343" t="s">
        <v>54</v>
      </c>
      <c r="W32" s="343" t="s">
        <v>54</v>
      </c>
      <c r="X32" s="343" t="s">
        <v>53</v>
      </c>
      <c r="Y32" s="343" t="s">
        <v>53</v>
      </c>
      <c r="Z32" s="343" t="s">
        <v>53</v>
      </c>
      <c r="AA32" s="343" t="s">
        <v>53</v>
      </c>
      <c r="AB32" s="343" t="s">
        <v>53</v>
      </c>
      <c r="AC32" s="57" t="str">
        <f t="shared" si="1"/>
        <v>1 - Muy Baja</v>
      </c>
      <c r="AD32" s="149">
        <f t="shared" si="2"/>
        <v>0.2</v>
      </c>
      <c r="AE32" s="57" t="str">
        <f t="shared" si="3"/>
        <v>4 - Mayor</v>
      </c>
      <c r="AF32" s="149">
        <f t="shared" si="4"/>
        <v>0.8</v>
      </c>
      <c r="AG32" s="56" t="str">
        <f>IFERROR(INDEX('[6]CONSERVAC INFR'!$BLU$626:$BLY$630,MATCH(I32,'[6]CONSERVAC INFR'!$BLS$626:$BLS$630,0),MATCH(AE32,'[6]CONSERVAC INFR'!$BLU$624:$BLY$624,0)),"")</f>
        <v>MODERADO</v>
      </c>
      <c r="AH32" s="149">
        <f t="shared" si="5"/>
        <v>0.16000000000000003</v>
      </c>
      <c r="AI32" s="400" t="s">
        <v>1314</v>
      </c>
      <c r="AJ32" s="341" t="s">
        <v>114</v>
      </c>
      <c r="AK32" s="341" t="s">
        <v>494</v>
      </c>
      <c r="AL32" s="341" t="s">
        <v>493</v>
      </c>
      <c r="AM32" s="342" t="s">
        <v>34</v>
      </c>
      <c r="AN32" s="346" t="s">
        <v>45</v>
      </c>
      <c r="AO32" s="346" t="s">
        <v>50</v>
      </c>
      <c r="AP32" s="342" t="s">
        <v>52</v>
      </c>
      <c r="AQ32" s="342" t="s">
        <v>34</v>
      </c>
      <c r="AR32" s="346" t="s">
        <v>45</v>
      </c>
      <c r="AS32" s="346" t="s">
        <v>50</v>
      </c>
      <c r="AT32" s="342" t="s">
        <v>52</v>
      </c>
      <c r="AU32" s="342" t="s">
        <v>34</v>
      </c>
      <c r="AV32" s="346" t="s">
        <v>45</v>
      </c>
      <c r="AW32" s="346" t="s">
        <v>50</v>
      </c>
      <c r="AX32" s="342" t="s">
        <v>52</v>
      </c>
      <c r="AY32" s="342" t="s">
        <v>34</v>
      </c>
      <c r="AZ32" s="346" t="s">
        <v>45</v>
      </c>
      <c r="BA32" s="346" t="s">
        <v>50</v>
      </c>
      <c r="BB32" s="342" t="s">
        <v>52</v>
      </c>
      <c r="BC32" s="342" t="s">
        <v>34</v>
      </c>
      <c r="BD32" s="346" t="s">
        <v>45</v>
      </c>
      <c r="BE32" s="346" t="s">
        <v>50</v>
      </c>
      <c r="BF32" s="342" t="s">
        <v>52</v>
      </c>
      <c r="BG32" s="342" t="s">
        <v>34</v>
      </c>
      <c r="BH32" s="346" t="s">
        <v>45</v>
      </c>
      <c r="BI32" s="346" t="s">
        <v>50</v>
      </c>
      <c r="BJ32" s="342" t="s">
        <v>52</v>
      </c>
      <c r="BK32" s="342" t="s">
        <v>34</v>
      </c>
      <c r="BL32" s="346" t="s">
        <v>45</v>
      </c>
      <c r="BM32" s="346" t="s">
        <v>50</v>
      </c>
      <c r="BN32" s="342" t="s">
        <v>52</v>
      </c>
      <c r="BO32" s="342" t="s">
        <v>34</v>
      </c>
      <c r="BP32" s="346" t="s">
        <v>45</v>
      </c>
      <c r="BQ32" s="346" t="s">
        <v>50</v>
      </c>
      <c r="BR32" s="342" t="s">
        <v>52</v>
      </c>
      <c r="BS32" s="342" t="s">
        <v>34</v>
      </c>
      <c r="BT32" s="346" t="s">
        <v>45</v>
      </c>
      <c r="BU32" s="346" t="s">
        <v>50</v>
      </c>
      <c r="BV32" s="342" t="s">
        <v>52</v>
      </c>
      <c r="BW32" s="342"/>
      <c r="BX32" s="346"/>
      <c r="BY32" s="346"/>
      <c r="BZ32" s="342"/>
      <c r="CA32" s="342"/>
      <c r="CB32" s="346"/>
      <c r="CC32" s="346"/>
      <c r="CD32" s="342"/>
      <c r="CE32" s="342"/>
      <c r="CF32" s="346"/>
      <c r="CG32" s="346"/>
      <c r="CH32" s="342"/>
      <c r="CI32" s="54"/>
      <c r="CJ32" s="54"/>
      <c r="CK32" s="51"/>
      <c r="CL32" s="53" t="str">
        <f>IFERROR(IF(GE32&lt;=1,"1 - Muy Baja",VLOOKUP(GE32,'[6]CONSERVAC INFR'!$BLR$626:$BLS$630,2,0)),"")</f>
        <v>1 - Muy Baja</v>
      </c>
      <c r="CM32" s="165">
        <f t="shared" si="6"/>
        <v>3.3592319999999989E-3</v>
      </c>
      <c r="CN32" s="53" t="str">
        <f>IFERROR(IF(GG32&lt;=1,"1 - Leve",HLOOKUP(GG32,'[6]CONSERVAC INFR'!$BLU$623:$BLY$624,2,0)),"")</f>
        <v>4 - Mayor</v>
      </c>
      <c r="CO32" s="165">
        <f t="shared" si="90"/>
        <v>0.8</v>
      </c>
      <c r="CP32" s="52" t="str">
        <f t="shared" si="7"/>
        <v>MODERADO</v>
      </c>
      <c r="CQ32" s="149">
        <f t="shared" si="91"/>
        <v>2.6873855999999994E-3</v>
      </c>
      <c r="CR32" s="63" t="s">
        <v>233</v>
      </c>
      <c r="CS32" s="95">
        <f t="shared" si="99"/>
        <v>3</v>
      </c>
      <c r="CT32" s="51"/>
      <c r="CU32" s="401" t="s">
        <v>502</v>
      </c>
      <c r="CV32" s="65" t="s">
        <v>1235</v>
      </c>
      <c r="CW32" s="158"/>
      <c r="CX32" s="47">
        <f t="shared" si="8"/>
        <v>11</v>
      </c>
      <c r="CY32" s="49">
        <f t="shared" si="92"/>
        <v>4</v>
      </c>
      <c r="CZ32" s="47" t="str">
        <f t="shared" si="93"/>
        <v>Mayor</v>
      </c>
      <c r="DA32" s="153">
        <f t="shared" si="94"/>
        <v>0.8</v>
      </c>
      <c r="DB32" s="48">
        <f t="shared" si="95"/>
        <v>0.15</v>
      </c>
      <c r="DC32" s="48">
        <f t="shared" si="9"/>
        <v>0.25</v>
      </c>
      <c r="DD32" s="47">
        <f t="shared" si="96"/>
        <v>0.4</v>
      </c>
      <c r="DE32" s="273">
        <f t="shared" si="10"/>
        <v>1</v>
      </c>
      <c r="DF32" s="187">
        <f t="shared" si="11"/>
        <v>0.12</v>
      </c>
      <c r="DG32" s="273">
        <f t="shared" si="97"/>
        <v>4</v>
      </c>
      <c r="DH32" s="273"/>
      <c r="DI32" s="187">
        <f t="shared" si="12"/>
        <v>0.8</v>
      </c>
      <c r="DJ32" s="48">
        <f t="shared" si="13"/>
        <v>0.15</v>
      </c>
      <c r="DK32" s="48">
        <f t="shared" si="14"/>
        <v>0.25</v>
      </c>
      <c r="DL32" s="47">
        <f t="shared" si="15"/>
        <v>0.4</v>
      </c>
      <c r="DM32" s="273">
        <f t="shared" si="16"/>
        <v>1</v>
      </c>
      <c r="DN32" s="187">
        <f t="shared" si="17"/>
        <v>7.1999999999999995E-2</v>
      </c>
      <c r="DO32" s="273">
        <f t="shared" si="18"/>
        <v>4</v>
      </c>
      <c r="DP32" s="187">
        <f t="shared" si="19"/>
        <v>0.8</v>
      </c>
      <c r="DQ32" s="48">
        <f t="shared" si="20"/>
        <v>0.15</v>
      </c>
      <c r="DR32" s="48">
        <f t="shared" si="21"/>
        <v>0.25</v>
      </c>
      <c r="DS32" s="47">
        <f t="shared" si="22"/>
        <v>0.4</v>
      </c>
      <c r="DT32" s="273">
        <f t="shared" si="23"/>
        <v>1</v>
      </c>
      <c r="DU32" s="187">
        <f t="shared" si="24"/>
        <v>4.3199999999999995E-2</v>
      </c>
      <c r="DV32" s="273">
        <f t="shared" si="25"/>
        <v>4</v>
      </c>
      <c r="DW32" s="187">
        <f t="shared" si="26"/>
        <v>0.8</v>
      </c>
      <c r="DX32" s="48">
        <f t="shared" si="27"/>
        <v>0.15</v>
      </c>
      <c r="DY32" s="48">
        <f t="shared" si="28"/>
        <v>0.25</v>
      </c>
      <c r="DZ32" s="47">
        <f t="shared" si="29"/>
        <v>0.4</v>
      </c>
      <c r="EA32" s="273">
        <f t="shared" si="30"/>
        <v>1</v>
      </c>
      <c r="EB32" s="187">
        <f t="shared" si="31"/>
        <v>2.5919999999999995E-2</v>
      </c>
      <c r="EC32" s="273">
        <f t="shared" si="32"/>
        <v>4</v>
      </c>
      <c r="ED32" s="187">
        <f t="shared" si="33"/>
        <v>0.8</v>
      </c>
      <c r="EE32" s="48">
        <f t="shared" si="34"/>
        <v>0.15</v>
      </c>
      <c r="EF32" s="48">
        <f t="shared" si="35"/>
        <v>0.25</v>
      </c>
      <c r="EG32" s="47">
        <f t="shared" si="36"/>
        <v>0.4</v>
      </c>
      <c r="EH32" s="273">
        <f t="shared" si="37"/>
        <v>1</v>
      </c>
      <c r="EI32" s="187">
        <f t="shared" si="38"/>
        <v>1.5551999999999996E-2</v>
      </c>
      <c r="EJ32" s="273">
        <f t="shared" si="39"/>
        <v>4</v>
      </c>
      <c r="EK32" s="187">
        <f t="shared" si="40"/>
        <v>0.8</v>
      </c>
      <c r="EL32" s="48">
        <f t="shared" si="41"/>
        <v>0.15</v>
      </c>
      <c r="EM32" s="48">
        <f t="shared" si="42"/>
        <v>0.25</v>
      </c>
      <c r="EN32" s="47">
        <f t="shared" si="43"/>
        <v>0.4</v>
      </c>
      <c r="EO32" s="273">
        <f t="shared" si="44"/>
        <v>1</v>
      </c>
      <c r="EP32" s="187">
        <f t="shared" si="45"/>
        <v>9.3311999999999978E-3</v>
      </c>
      <c r="EQ32" s="273">
        <f t="shared" si="46"/>
        <v>4</v>
      </c>
      <c r="ER32" s="187">
        <f t="shared" si="47"/>
        <v>0.8</v>
      </c>
      <c r="ES32" s="48">
        <f t="shared" si="48"/>
        <v>0.15</v>
      </c>
      <c r="ET32" s="48">
        <f t="shared" si="49"/>
        <v>0.25</v>
      </c>
      <c r="EU32" s="47">
        <f t="shared" si="50"/>
        <v>0.4</v>
      </c>
      <c r="EV32" s="273">
        <f t="shared" si="51"/>
        <v>1</v>
      </c>
      <c r="EW32" s="187">
        <f t="shared" si="52"/>
        <v>9.3311999999999978E-3</v>
      </c>
      <c r="EX32" s="273">
        <f t="shared" si="53"/>
        <v>4</v>
      </c>
      <c r="EY32" s="187">
        <f t="shared" si="54"/>
        <v>0.8</v>
      </c>
      <c r="EZ32" s="48">
        <f t="shared" si="55"/>
        <v>0.15</v>
      </c>
      <c r="FA32" s="48">
        <f t="shared" si="56"/>
        <v>0.25</v>
      </c>
      <c r="FB32" s="47">
        <f t="shared" si="57"/>
        <v>0.4</v>
      </c>
      <c r="FC32" s="273">
        <f t="shared" si="58"/>
        <v>1</v>
      </c>
      <c r="FD32" s="187">
        <f t="shared" si="59"/>
        <v>5.598719999999998E-3</v>
      </c>
      <c r="FE32" s="273">
        <f t="shared" si="60"/>
        <v>4</v>
      </c>
      <c r="FF32" s="187">
        <f t="shared" si="61"/>
        <v>0.8</v>
      </c>
      <c r="FG32" s="48">
        <f t="shared" si="62"/>
        <v>0.15</v>
      </c>
      <c r="FH32" s="48">
        <f t="shared" si="63"/>
        <v>0.25</v>
      </c>
      <c r="FI32" s="47">
        <f t="shared" si="64"/>
        <v>0.4</v>
      </c>
      <c r="FJ32" s="273">
        <f t="shared" si="65"/>
        <v>1</v>
      </c>
      <c r="FK32" s="187">
        <f t="shared" si="66"/>
        <v>3.3592319999999989E-3</v>
      </c>
      <c r="FL32" s="273">
        <f t="shared" si="67"/>
        <v>4</v>
      </c>
      <c r="FM32" s="187">
        <f t="shared" si="68"/>
        <v>0.8</v>
      </c>
      <c r="FN32" s="48">
        <f t="shared" si="69"/>
        <v>0</v>
      </c>
      <c r="FO32" s="48">
        <f t="shared" si="70"/>
        <v>0</v>
      </c>
      <c r="FP32" s="47">
        <f t="shared" si="71"/>
        <v>0</v>
      </c>
      <c r="FQ32" s="273">
        <f t="shared" si="72"/>
        <v>1</v>
      </c>
      <c r="FR32" s="187">
        <f t="shared" si="73"/>
        <v>3.3592319999999989E-3</v>
      </c>
      <c r="FS32" s="273">
        <f t="shared" si="74"/>
        <v>4</v>
      </c>
      <c r="FT32" s="187">
        <f t="shared" si="75"/>
        <v>0.8</v>
      </c>
      <c r="FU32" s="48">
        <f t="shared" si="76"/>
        <v>0</v>
      </c>
      <c r="FV32" s="48">
        <f t="shared" si="77"/>
        <v>0</v>
      </c>
      <c r="FW32" s="47">
        <f t="shared" si="78"/>
        <v>0</v>
      </c>
      <c r="FX32" s="273">
        <f t="shared" si="79"/>
        <v>1</v>
      </c>
      <c r="FY32" s="187">
        <f t="shared" si="80"/>
        <v>3.3592319999999989E-3</v>
      </c>
      <c r="FZ32" s="273">
        <f t="shared" si="81"/>
        <v>4</v>
      </c>
      <c r="GA32" s="187">
        <f t="shared" si="82"/>
        <v>0.8</v>
      </c>
      <c r="GB32" s="48">
        <f t="shared" si="83"/>
        <v>0</v>
      </c>
      <c r="GC32" s="48">
        <f t="shared" si="84"/>
        <v>0</v>
      </c>
      <c r="GD32" s="47">
        <f t="shared" si="85"/>
        <v>0</v>
      </c>
      <c r="GE32" s="273">
        <f t="shared" si="86"/>
        <v>1</v>
      </c>
      <c r="GF32" s="187">
        <f t="shared" si="87"/>
        <v>3.3592319999999989E-3</v>
      </c>
      <c r="GG32" s="273">
        <f t="shared" si="88"/>
        <v>4</v>
      </c>
      <c r="GH32" s="187">
        <f t="shared" si="89"/>
        <v>0.8</v>
      </c>
      <c r="GI32" s="187">
        <f t="shared" si="98"/>
        <v>0.8</v>
      </c>
    </row>
    <row r="33" spans="1:191" ht="228" x14ac:dyDescent="0.2">
      <c r="A33" s="337">
        <v>25</v>
      </c>
      <c r="B33" s="338" t="s">
        <v>498</v>
      </c>
      <c r="C33" s="402" t="s">
        <v>510</v>
      </c>
      <c r="D33" s="340" t="s">
        <v>205</v>
      </c>
      <c r="E33" s="341" t="s">
        <v>500</v>
      </c>
      <c r="F33" s="403" t="s">
        <v>222</v>
      </c>
      <c r="G33" s="341" t="s">
        <v>496</v>
      </c>
      <c r="H33" s="341" t="s">
        <v>173</v>
      </c>
      <c r="I33" s="343" t="s">
        <v>20</v>
      </c>
      <c r="J33" s="343" t="s">
        <v>54</v>
      </c>
      <c r="K33" s="343" t="s">
        <v>54</v>
      </c>
      <c r="L33" s="343" t="s">
        <v>54</v>
      </c>
      <c r="M33" s="343" t="s">
        <v>53</v>
      </c>
      <c r="N33" s="343" t="s">
        <v>54</v>
      </c>
      <c r="O33" s="343" t="s">
        <v>54</v>
      </c>
      <c r="P33" s="343" t="s">
        <v>54</v>
      </c>
      <c r="Q33" s="343" t="s">
        <v>53</v>
      </c>
      <c r="R33" s="343" t="s">
        <v>54</v>
      </c>
      <c r="S33" s="343" t="s">
        <v>54</v>
      </c>
      <c r="T33" s="343" t="s">
        <v>53</v>
      </c>
      <c r="U33" s="343" t="s">
        <v>54</v>
      </c>
      <c r="V33" s="343" t="s">
        <v>54</v>
      </c>
      <c r="W33" s="343" t="s">
        <v>54</v>
      </c>
      <c r="X33" s="343" t="s">
        <v>53</v>
      </c>
      <c r="Y33" s="343" t="s">
        <v>53</v>
      </c>
      <c r="Z33" s="343" t="s">
        <v>53</v>
      </c>
      <c r="AA33" s="343" t="s">
        <v>53</v>
      </c>
      <c r="AB33" s="343" t="s">
        <v>53</v>
      </c>
      <c r="AC33" s="57" t="str">
        <f t="shared" si="1"/>
        <v>2 - Baja</v>
      </c>
      <c r="AD33" s="149">
        <f t="shared" si="2"/>
        <v>0.4</v>
      </c>
      <c r="AE33" s="57" t="str">
        <f t="shared" si="3"/>
        <v>4 - Mayor</v>
      </c>
      <c r="AF33" s="149">
        <f t="shared" si="4"/>
        <v>0.8</v>
      </c>
      <c r="AG33" s="56" t="str">
        <f>IFERROR(INDEX('[6]CONSERVAC INFR'!$BLU$626:$BLY$630,MATCH(I33,'[6]CONSERVAC INFR'!$BLS$626:$BLS$630,0),MATCH(AE33,'[6]CONSERVAC INFR'!$BLU$624:$BLY$624,0)),"")</f>
        <v>MODERADO</v>
      </c>
      <c r="AH33" s="149">
        <f t="shared" si="5"/>
        <v>0.32000000000000006</v>
      </c>
      <c r="AI33" s="400" t="s">
        <v>509</v>
      </c>
      <c r="AJ33" s="341" t="s">
        <v>114</v>
      </c>
      <c r="AK33" s="341" t="s">
        <v>494</v>
      </c>
      <c r="AL33" s="341" t="s">
        <v>493</v>
      </c>
      <c r="AM33" s="342" t="s">
        <v>34</v>
      </c>
      <c r="AN33" s="346" t="s">
        <v>45</v>
      </c>
      <c r="AO33" s="346" t="s">
        <v>50</v>
      </c>
      <c r="AP33" s="342" t="s">
        <v>52</v>
      </c>
      <c r="AQ33" s="342" t="s">
        <v>34</v>
      </c>
      <c r="AR33" s="346" t="s">
        <v>45</v>
      </c>
      <c r="AS33" s="346" t="s">
        <v>50</v>
      </c>
      <c r="AT33" s="342" t="s">
        <v>52</v>
      </c>
      <c r="AU33" s="342" t="s">
        <v>34</v>
      </c>
      <c r="AV33" s="346" t="s">
        <v>45</v>
      </c>
      <c r="AW33" s="346" t="s">
        <v>50</v>
      </c>
      <c r="AX33" s="342" t="s">
        <v>52</v>
      </c>
      <c r="AY33" s="342" t="s">
        <v>34</v>
      </c>
      <c r="AZ33" s="346" t="s">
        <v>45</v>
      </c>
      <c r="BA33" s="346" t="s">
        <v>50</v>
      </c>
      <c r="BB33" s="342" t="s">
        <v>52</v>
      </c>
      <c r="BC33" s="342" t="s">
        <v>34</v>
      </c>
      <c r="BD33" s="346" t="s">
        <v>45</v>
      </c>
      <c r="BE33" s="346" t="s">
        <v>50</v>
      </c>
      <c r="BF33" s="342" t="s">
        <v>52</v>
      </c>
      <c r="BG33" s="342" t="s">
        <v>34</v>
      </c>
      <c r="BH33" s="346" t="s">
        <v>45</v>
      </c>
      <c r="BI33" s="346" t="s">
        <v>50</v>
      </c>
      <c r="BJ33" s="342" t="s">
        <v>52</v>
      </c>
      <c r="BK33" s="342" t="s">
        <v>34</v>
      </c>
      <c r="BL33" s="346" t="s">
        <v>45</v>
      </c>
      <c r="BM33" s="346" t="s">
        <v>50</v>
      </c>
      <c r="BN33" s="342" t="s">
        <v>52</v>
      </c>
      <c r="BO33" s="342" t="s">
        <v>34</v>
      </c>
      <c r="BP33" s="346" t="s">
        <v>45</v>
      </c>
      <c r="BQ33" s="346" t="s">
        <v>50</v>
      </c>
      <c r="BR33" s="342" t="s">
        <v>52</v>
      </c>
      <c r="BS33" s="342" t="s">
        <v>34</v>
      </c>
      <c r="BT33" s="346" t="s">
        <v>45</v>
      </c>
      <c r="BU33" s="346" t="s">
        <v>50</v>
      </c>
      <c r="BV33" s="342" t="s">
        <v>52</v>
      </c>
      <c r="BW33" s="342" t="s">
        <v>34</v>
      </c>
      <c r="BX33" s="346" t="s">
        <v>45</v>
      </c>
      <c r="BY33" s="346" t="s">
        <v>50</v>
      </c>
      <c r="BZ33" s="342" t="s">
        <v>52</v>
      </c>
      <c r="CA33" s="342" t="s">
        <v>34</v>
      </c>
      <c r="CB33" s="346" t="s">
        <v>45</v>
      </c>
      <c r="CC33" s="346" t="s">
        <v>50</v>
      </c>
      <c r="CD33" s="342" t="s">
        <v>52</v>
      </c>
      <c r="CE33" s="342"/>
      <c r="CF33" s="346"/>
      <c r="CG33" s="346"/>
      <c r="CH33" s="342"/>
      <c r="CI33" s="54"/>
      <c r="CJ33" s="54"/>
      <c r="CK33" s="51"/>
      <c r="CL33" s="53" t="str">
        <f>IFERROR(IF(GE33&lt;=1,"1 - Muy Baja",VLOOKUP(GE33,'[6]CONSERVAC INFR'!$BLR$626:$BLS$630,2,0)),"")</f>
        <v>1 - Muy Baja</v>
      </c>
      <c r="CM33" s="165">
        <f t="shared" si="6"/>
        <v>2.4186470399999993E-3</v>
      </c>
      <c r="CN33" s="53" t="str">
        <f>IFERROR(IF(GG33&lt;=1,"1 - Leve",HLOOKUP(GG33,'[6]CONSERVAC INFR'!$BLU$623:$BLY$624,2,0)),"")</f>
        <v>4 - Mayor</v>
      </c>
      <c r="CO33" s="165">
        <f t="shared" si="90"/>
        <v>0.8</v>
      </c>
      <c r="CP33" s="52" t="str">
        <f t="shared" si="7"/>
        <v>MODERADO</v>
      </c>
      <c r="CQ33" s="149">
        <f t="shared" si="91"/>
        <v>1.9349176319999996E-3</v>
      </c>
      <c r="CR33" s="63" t="s">
        <v>456</v>
      </c>
      <c r="CS33" s="95">
        <f t="shared" si="99"/>
        <v>3</v>
      </c>
      <c r="CT33" s="51"/>
      <c r="CU33" s="401" t="s">
        <v>1312</v>
      </c>
      <c r="CV33" s="65" t="s">
        <v>1235</v>
      </c>
      <c r="CW33" s="158"/>
      <c r="CX33" s="47">
        <f t="shared" si="8"/>
        <v>11</v>
      </c>
      <c r="CY33" s="49">
        <f t="shared" si="92"/>
        <v>4</v>
      </c>
      <c r="CZ33" s="47" t="str">
        <f t="shared" si="93"/>
        <v>Mayor</v>
      </c>
      <c r="DA33" s="153">
        <f t="shared" si="94"/>
        <v>0.8</v>
      </c>
      <c r="DB33" s="48">
        <f t="shared" si="95"/>
        <v>0.15</v>
      </c>
      <c r="DC33" s="48">
        <f t="shared" si="9"/>
        <v>0.25</v>
      </c>
      <c r="DD33" s="47">
        <f t="shared" si="96"/>
        <v>0.4</v>
      </c>
      <c r="DE33" s="273">
        <f t="shared" si="10"/>
        <v>2</v>
      </c>
      <c r="DF33" s="187">
        <f t="shared" si="11"/>
        <v>0.24</v>
      </c>
      <c r="DG33" s="273">
        <f t="shared" si="97"/>
        <v>4</v>
      </c>
      <c r="DH33" s="273"/>
      <c r="DI33" s="187">
        <f t="shared" si="12"/>
        <v>0.8</v>
      </c>
      <c r="DJ33" s="48">
        <f t="shared" si="13"/>
        <v>0.15</v>
      </c>
      <c r="DK33" s="48">
        <f t="shared" si="14"/>
        <v>0.25</v>
      </c>
      <c r="DL33" s="47">
        <f t="shared" si="15"/>
        <v>0.4</v>
      </c>
      <c r="DM33" s="273">
        <f t="shared" si="16"/>
        <v>1</v>
      </c>
      <c r="DN33" s="187">
        <f t="shared" si="17"/>
        <v>0.14399999999999999</v>
      </c>
      <c r="DO33" s="273">
        <f t="shared" si="18"/>
        <v>4</v>
      </c>
      <c r="DP33" s="187">
        <f t="shared" si="19"/>
        <v>0.8</v>
      </c>
      <c r="DQ33" s="48">
        <f t="shared" si="20"/>
        <v>0.15</v>
      </c>
      <c r="DR33" s="48">
        <f t="shared" si="21"/>
        <v>0.25</v>
      </c>
      <c r="DS33" s="47">
        <f t="shared" si="22"/>
        <v>0.4</v>
      </c>
      <c r="DT33" s="273">
        <f t="shared" si="23"/>
        <v>1</v>
      </c>
      <c r="DU33" s="187">
        <f t="shared" si="24"/>
        <v>8.6399999999999991E-2</v>
      </c>
      <c r="DV33" s="273">
        <f t="shared" si="25"/>
        <v>4</v>
      </c>
      <c r="DW33" s="187">
        <f t="shared" si="26"/>
        <v>0.8</v>
      </c>
      <c r="DX33" s="48">
        <f t="shared" si="27"/>
        <v>0.15</v>
      </c>
      <c r="DY33" s="48">
        <f t="shared" si="28"/>
        <v>0.25</v>
      </c>
      <c r="DZ33" s="47">
        <f t="shared" si="29"/>
        <v>0.4</v>
      </c>
      <c r="EA33" s="273">
        <f t="shared" si="30"/>
        <v>1</v>
      </c>
      <c r="EB33" s="187">
        <f t="shared" si="31"/>
        <v>5.183999999999999E-2</v>
      </c>
      <c r="EC33" s="273">
        <f t="shared" si="32"/>
        <v>4</v>
      </c>
      <c r="ED33" s="187">
        <f t="shared" si="33"/>
        <v>0.8</v>
      </c>
      <c r="EE33" s="48">
        <f t="shared" si="34"/>
        <v>0.15</v>
      </c>
      <c r="EF33" s="48">
        <f t="shared" si="35"/>
        <v>0.25</v>
      </c>
      <c r="EG33" s="47">
        <f t="shared" si="36"/>
        <v>0.4</v>
      </c>
      <c r="EH33" s="273">
        <f t="shared" si="37"/>
        <v>1</v>
      </c>
      <c r="EI33" s="187">
        <f t="shared" si="38"/>
        <v>3.1103999999999993E-2</v>
      </c>
      <c r="EJ33" s="273">
        <f t="shared" si="39"/>
        <v>4</v>
      </c>
      <c r="EK33" s="187">
        <f t="shared" si="40"/>
        <v>0.8</v>
      </c>
      <c r="EL33" s="48">
        <f t="shared" si="41"/>
        <v>0.15</v>
      </c>
      <c r="EM33" s="48">
        <f t="shared" si="42"/>
        <v>0.25</v>
      </c>
      <c r="EN33" s="47">
        <f t="shared" si="43"/>
        <v>0.4</v>
      </c>
      <c r="EO33" s="273">
        <f t="shared" si="44"/>
        <v>1</v>
      </c>
      <c r="EP33" s="187">
        <f t="shared" si="45"/>
        <v>1.8662399999999996E-2</v>
      </c>
      <c r="EQ33" s="273">
        <f t="shared" si="46"/>
        <v>4</v>
      </c>
      <c r="ER33" s="187">
        <f t="shared" si="47"/>
        <v>0.8</v>
      </c>
      <c r="ES33" s="48">
        <f t="shared" si="48"/>
        <v>0.15</v>
      </c>
      <c r="ET33" s="48">
        <f t="shared" si="49"/>
        <v>0.25</v>
      </c>
      <c r="EU33" s="47">
        <f t="shared" si="50"/>
        <v>0.4</v>
      </c>
      <c r="EV33" s="273">
        <f t="shared" si="51"/>
        <v>1</v>
      </c>
      <c r="EW33" s="187">
        <f t="shared" si="52"/>
        <v>1.8662399999999996E-2</v>
      </c>
      <c r="EX33" s="273">
        <f t="shared" si="53"/>
        <v>4</v>
      </c>
      <c r="EY33" s="187">
        <f t="shared" si="54"/>
        <v>0.8</v>
      </c>
      <c r="EZ33" s="48">
        <f t="shared" si="55"/>
        <v>0.15</v>
      </c>
      <c r="FA33" s="48">
        <f t="shared" si="56"/>
        <v>0.25</v>
      </c>
      <c r="FB33" s="47">
        <f t="shared" si="57"/>
        <v>0.4</v>
      </c>
      <c r="FC33" s="273">
        <f t="shared" si="58"/>
        <v>1</v>
      </c>
      <c r="FD33" s="187">
        <f t="shared" si="59"/>
        <v>1.1197439999999996E-2</v>
      </c>
      <c r="FE33" s="273">
        <f t="shared" si="60"/>
        <v>4</v>
      </c>
      <c r="FF33" s="187">
        <f t="shared" si="61"/>
        <v>0.8</v>
      </c>
      <c r="FG33" s="48">
        <f t="shared" si="62"/>
        <v>0.15</v>
      </c>
      <c r="FH33" s="48">
        <f t="shared" si="63"/>
        <v>0.25</v>
      </c>
      <c r="FI33" s="47">
        <f t="shared" si="64"/>
        <v>0.4</v>
      </c>
      <c r="FJ33" s="273">
        <f t="shared" si="65"/>
        <v>1</v>
      </c>
      <c r="FK33" s="187">
        <f t="shared" si="66"/>
        <v>6.7184639999999978E-3</v>
      </c>
      <c r="FL33" s="273">
        <f t="shared" si="67"/>
        <v>4</v>
      </c>
      <c r="FM33" s="187">
        <f t="shared" si="68"/>
        <v>0.8</v>
      </c>
      <c r="FN33" s="48">
        <f t="shared" si="69"/>
        <v>0.15</v>
      </c>
      <c r="FO33" s="48">
        <f t="shared" si="70"/>
        <v>0.25</v>
      </c>
      <c r="FP33" s="47">
        <f t="shared" si="71"/>
        <v>0.4</v>
      </c>
      <c r="FQ33" s="273">
        <f t="shared" si="72"/>
        <v>1</v>
      </c>
      <c r="FR33" s="187">
        <f t="shared" si="73"/>
        <v>4.0310783999999988E-3</v>
      </c>
      <c r="FS33" s="273">
        <f t="shared" si="74"/>
        <v>4</v>
      </c>
      <c r="FT33" s="187">
        <f t="shared" si="75"/>
        <v>0.8</v>
      </c>
      <c r="FU33" s="48">
        <f t="shared" si="76"/>
        <v>0.15</v>
      </c>
      <c r="FV33" s="48">
        <f t="shared" si="77"/>
        <v>0.25</v>
      </c>
      <c r="FW33" s="47">
        <f t="shared" si="78"/>
        <v>0.4</v>
      </c>
      <c r="FX33" s="273">
        <f t="shared" si="79"/>
        <v>1</v>
      </c>
      <c r="FY33" s="187">
        <f t="shared" si="80"/>
        <v>2.4186470399999993E-3</v>
      </c>
      <c r="FZ33" s="273">
        <f t="shared" si="81"/>
        <v>4</v>
      </c>
      <c r="GA33" s="187">
        <f t="shared" si="82"/>
        <v>0.8</v>
      </c>
      <c r="GB33" s="48">
        <f t="shared" si="83"/>
        <v>0</v>
      </c>
      <c r="GC33" s="48">
        <f t="shared" si="84"/>
        <v>0</v>
      </c>
      <c r="GD33" s="47">
        <f t="shared" si="85"/>
        <v>0</v>
      </c>
      <c r="GE33" s="273">
        <f t="shared" si="86"/>
        <v>1</v>
      </c>
      <c r="GF33" s="187">
        <f t="shared" si="87"/>
        <v>2.4186470399999993E-3</v>
      </c>
      <c r="GG33" s="273">
        <f t="shared" si="88"/>
        <v>4</v>
      </c>
      <c r="GH33" s="187">
        <f t="shared" si="89"/>
        <v>0.8</v>
      </c>
      <c r="GI33" s="187">
        <f t="shared" si="98"/>
        <v>0.8</v>
      </c>
    </row>
    <row r="34" spans="1:191" ht="216" x14ac:dyDescent="0.2">
      <c r="A34" s="337">
        <v>26</v>
      </c>
      <c r="B34" s="338" t="s">
        <v>498</v>
      </c>
      <c r="C34" s="402" t="s">
        <v>508</v>
      </c>
      <c r="D34" s="340" t="s">
        <v>206</v>
      </c>
      <c r="E34" s="341" t="s">
        <v>204</v>
      </c>
      <c r="F34" s="342" t="s">
        <v>223</v>
      </c>
      <c r="G34" s="341" t="s">
        <v>496</v>
      </c>
      <c r="H34" s="341" t="s">
        <v>173</v>
      </c>
      <c r="I34" s="343" t="s">
        <v>18</v>
      </c>
      <c r="J34" s="343" t="s">
        <v>54</v>
      </c>
      <c r="K34" s="343" t="s">
        <v>54</v>
      </c>
      <c r="L34" s="343" t="s">
        <v>54</v>
      </c>
      <c r="M34" s="343" t="s">
        <v>53</v>
      </c>
      <c r="N34" s="343" t="s">
        <v>54</v>
      </c>
      <c r="O34" s="343" t="s">
        <v>54</v>
      </c>
      <c r="P34" s="343" t="s">
        <v>54</v>
      </c>
      <c r="Q34" s="343" t="s">
        <v>53</v>
      </c>
      <c r="R34" s="343" t="s">
        <v>54</v>
      </c>
      <c r="S34" s="343" t="s">
        <v>54</v>
      </c>
      <c r="T34" s="343" t="s">
        <v>53</v>
      </c>
      <c r="U34" s="343" t="s">
        <v>54</v>
      </c>
      <c r="V34" s="343" t="s">
        <v>54</v>
      </c>
      <c r="W34" s="343" t="s">
        <v>54</v>
      </c>
      <c r="X34" s="343" t="s">
        <v>53</v>
      </c>
      <c r="Y34" s="343" t="s">
        <v>53</v>
      </c>
      <c r="Z34" s="343" t="s">
        <v>53</v>
      </c>
      <c r="AA34" s="343" t="s">
        <v>53</v>
      </c>
      <c r="AB34" s="343" t="s">
        <v>53</v>
      </c>
      <c r="AC34" s="57" t="str">
        <f t="shared" si="1"/>
        <v>1 - Muy Baja</v>
      </c>
      <c r="AD34" s="149">
        <f t="shared" si="2"/>
        <v>0.2</v>
      </c>
      <c r="AE34" s="57" t="str">
        <f t="shared" si="3"/>
        <v>4 - Mayor</v>
      </c>
      <c r="AF34" s="149">
        <f t="shared" si="4"/>
        <v>0.8</v>
      </c>
      <c r="AG34" s="56" t="str">
        <f>IFERROR(INDEX('[6]CONSERVAC INFR'!$BLU$626:$BLY$630,MATCH(I34,'[6]CONSERVAC INFR'!$BLS$626:$BLS$630,0),MATCH(AE34,'[6]CONSERVAC INFR'!$BLU$624:$BLY$624,0)),"")</f>
        <v>MODERADO</v>
      </c>
      <c r="AH34" s="149">
        <f t="shared" si="5"/>
        <v>0.16000000000000003</v>
      </c>
      <c r="AI34" s="400" t="s">
        <v>507</v>
      </c>
      <c r="AJ34" s="341" t="s">
        <v>114</v>
      </c>
      <c r="AK34" s="341" t="s">
        <v>494</v>
      </c>
      <c r="AL34" s="341" t="s">
        <v>493</v>
      </c>
      <c r="AM34" s="342" t="s">
        <v>34</v>
      </c>
      <c r="AN34" s="346" t="s">
        <v>45</v>
      </c>
      <c r="AO34" s="346" t="s">
        <v>50</v>
      </c>
      <c r="AP34" s="342" t="s">
        <v>52</v>
      </c>
      <c r="AQ34" s="342" t="s">
        <v>34</v>
      </c>
      <c r="AR34" s="346" t="s">
        <v>45</v>
      </c>
      <c r="AS34" s="346" t="s">
        <v>50</v>
      </c>
      <c r="AT34" s="342" t="s">
        <v>52</v>
      </c>
      <c r="AU34" s="342" t="s">
        <v>34</v>
      </c>
      <c r="AV34" s="346" t="s">
        <v>45</v>
      </c>
      <c r="AW34" s="346" t="s">
        <v>50</v>
      </c>
      <c r="AX34" s="342" t="s">
        <v>52</v>
      </c>
      <c r="AY34" s="346" t="s">
        <v>34</v>
      </c>
      <c r="AZ34" s="346" t="s">
        <v>45</v>
      </c>
      <c r="BA34" s="342" t="s">
        <v>50</v>
      </c>
      <c r="BB34" s="342" t="s">
        <v>52</v>
      </c>
      <c r="BC34" s="342" t="s">
        <v>34</v>
      </c>
      <c r="BD34" s="346" t="s">
        <v>45</v>
      </c>
      <c r="BE34" s="346" t="s">
        <v>50</v>
      </c>
      <c r="BF34" s="342" t="s">
        <v>52</v>
      </c>
      <c r="BG34" s="342" t="s">
        <v>34</v>
      </c>
      <c r="BH34" s="346" t="s">
        <v>45</v>
      </c>
      <c r="BI34" s="346" t="s">
        <v>50</v>
      </c>
      <c r="BJ34" s="342" t="s">
        <v>52</v>
      </c>
      <c r="BK34" s="346" t="s">
        <v>34</v>
      </c>
      <c r="BL34" s="346" t="s">
        <v>45</v>
      </c>
      <c r="BM34" s="342" t="s">
        <v>50</v>
      </c>
      <c r="BN34" s="342" t="s">
        <v>52</v>
      </c>
      <c r="BO34" s="346" t="s">
        <v>34</v>
      </c>
      <c r="BP34" s="346" t="s">
        <v>45</v>
      </c>
      <c r="BQ34" s="342" t="s">
        <v>50</v>
      </c>
      <c r="BR34" s="342" t="s">
        <v>52</v>
      </c>
      <c r="BS34" s="346" t="s">
        <v>34</v>
      </c>
      <c r="BT34" s="346" t="s">
        <v>45</v>
      </c>
      <c r="BU34" s="342" t="s">
        <v>50</v>
      </c>
      <c r="BV34" s="342" t="s">
        <v>52</v>
      </c>
      <c r="BW34" s="346" t="s">
        <v>34</v>
      </c>
      <c r="BX34" s="346" t="s">
        <v>45</v>
      </c>
      <c r="BY34" s="342" t="s">
        <v>50</v>
      </c>
      <c r="BZ34" s="342" t="s">
        <v>52</v>
      </c>
      <c r="CA34" s="342"/>
      <c r="CB34" s="346"/>
      <c r="CC34" s="346"/>
      <c r="CD34" s="342"/>
      <c r="CE34" s="342"/>
      <c r="CF34" s="346"/>
      <c r="CG34" s="346"/>
      <c r="CH34" s="342"/>
      <c r="CI34" s="54"/>
      <c r="CJ34" s="54"/>
      <c r="CK34" s="51"/>
      <c r="CL34" s="53" t="str">
        <f>IFERROR(IF(GE34&lt;=1,"1 - Muy Baja",VLOOKUP(GE34,'[6]CONSERVAC INFR'!$BLR$626:$BLS$630,2,0)),"")</f>
        <v>1 - Muy Baja</v>
      </c>
      <c r="CM34" s="165">
        <f t="shared" si="6"/>
        <v>2.0155391999999994E-3</v>
      </c>
      <c r="CN34" s="53" t="str">
        <f>IFERROR(IF(GG34&lt;=1,"1 - Leve",HLOOKUP(GG34,'[6]CONSERVAC INFR'!$BLU$623:$BLY$624,2,0)),"")</f>
        <v>4 - Mayor</v>
      </c>
      <c r="CO34" s="165">
        <f t="shared" si="90"/>
        <v>0.8</v>
      </c>
      <c r="CP34" s="52" t="str">
        <f t="shared" si="7"/>
        <v>MODERADO</v>
      </c>
      <c r="CQ34" s="149">
        <f t="shared" si="91"/>
        <v>1.6124313599999995E-3</v>
      </c>
      <c r="CR34" s="63" t="s">
        <v>233</v>
      </c>
      <c r="CS34" s="95">
        <f t="shared" si="99"/>
        <v>3</v>
      </c>
      <c r="CT34" s="51"/>
      <c r="CU34" s="401" t="s">
        <v>502</v>
      </c>
      <c r="CV34" s="65" t="s">
        <v>1235</v>
      </c>
      <c r="CW34" s="158"/>
      <c r="CX34" s="47">
        <f t="shared" si="8"/>
        <v>11</v>
      </c>
      <c r="CY34" s="49">
        <f t="shared" si="92"/>
        <v>4</v>
      </c>
      <c r="CZ34" s="47" t="str">
        <f t="shared" si="93"/>
        <v>Mayor</v>
      </c>
      <c r="DA34" s="153">
        <f t="shared" si="94"/>
        <v>0.8</v>
      </c>
      <c r="DB34" s="48">
        <f t="shared" si="95"/>
        <v>0.15</v>
      </c>
      <c r="DC34" s="48">
        <f t="shared" si="9"/>
        <v>0.25</v>
      </c>
      <c r="DD34" s="47">
        <f t="shared" si="96"/>
        <v>0.4</v>
      </c>
      <c r="DE34" s="273">
        <f t="shared" si="10"/>
        <v>1</v>
      </c>
      <c r="DF34" s="187">
        <f t="shared" si="11"/>
        <v>0.12</v>
      </c>
      <c r="DG34" s="273">
        <f t="shared" si="97"/>
        <v>4</v>
      </c>
      <c r="DH34" s="273"/>
      <c r="DI34" s="187">
        <f t="shared" si="12"/>
        <v>0.8</v>
      </c>
      <c r="DJ34" s="48">
        <f t="shared" si="13"/>
        <v>0.15</v>
      </c>
      <c r="DK34" s="48">
        <f t="shared" si="14"/>
        <v>0.25</v>
      </c>
      <c r="DL34" s="47">
        <f t="shared" si="15"/>
        <v>0.4</v>
      </c>
      <c r="DM34" s="273">
        <f t="shared" si="16"/>
        <v>1</v>
      </c>
      <c r="DN34" s="187">
        <f t="shared" si="17"/>
        <v>7.1999999999999995E-2</v>
      </c>
      <c r="DO34" s="273">
        <f t="shared" si="18"/>
        <v>4</v>
      </c>
      <c r="DP34" s="187">
        <f t="shared" si="19"/>
        <v>0.8</v>
      </c>
      <c r="DQ34" s="48">
        <f t="shared" si="20"/>
        <v>0.15</v>
      </c>
      <c r="DR34" s="48">
        <f t="shared" si="21"/>
        <v>0.25</v>
      </c>
      <c r="DS34" s="47">
        <f t="shared" si="22"/>
        <v>0.4</v>
      </c>
      <c r="DT34" s="273">
        <f t="shared" si="23"/>
        <v>1</v>
      </c>
      <c r="DU34" s="187">
        <f t="shared" si="24"/>
        <v>4.3199999999999995E-2</v>
      </c>
      <c r="DV34" s="273">
        <f t="shared" si="25"/>
        <v>4</v>
      </c>
      <c r="DW34" s="187">
        <f t="shared" si="26"/>
        <v>0.8</v>
      </c>
      <c r="DX34" s="48">
        <f t="shared" si="27"/>
        <v>0.15</v>
      </c>
      <c r="DY34" s="48">
        <f t="shared" si="28"/>
        <v>0.25</v>
      </c>
      <c r="DZ34" s="47">
        <f t="shared" si="29"/>
        <v>0.4</v>
      </c>
      <c r="EA34" s="273">
        <f t="shared" si="30"/>
        <v>1</v>
      </c>
      <c r="EB34" s="187">
        <f t="shared" si="31"/>
        <v>2.5919999999999995E-2</v>
      </c>
      <c r="EC34" s="273">
        <f t="shared" si="32"/>
        <v>4</v>
      </c>
      <c r="ED34" s="187">
        <f t="shared" si="33"/>
        <v>0.8</v>
      </c>
      <c r="EE34" s="48">
        <f t="shared" si="34"/>
        <v>0.15</v>
      </c>
      <c r="EF34" s="48">
        <f t="shared" si="35"/>
        <v>0.25</v>
      </c>
      <c r="EG34" s="47">
        <f t="shared" si="36"/>
        <v>0.4</v>
      </c>
      <c r="EH34" s="273">
        <f t="shared" si="37"/>
        <v>1</v>
      </c>
      <c r="EI34" s="187">
        <f t="shared" si="38"/>
        <v>1.5551999999999996E-2</v>
      </c>
      <c r="EJ34" s="273">
        <f t="shared" si="39"/>
        <v>4</v>
      </c>
      <c r="EK34" s="187">
        <f t="shared" si="40"/>
        <v>0.8</v>
      </c>
      <c r="EL34" s="48">
        <f t="shared" si="41"/>
        <v>0.15</v>
      </c>
      <c r="EM34" s="48">
        <f t="shared" si="42"/>
        <v>0.25</v>
      </c>
      <c r="EN34" s="47">
        <f t="shared" si="43"/>
        <v>0.4</v>
      </c>
      <c r="EO34" s="273">
        <f t="shared" si="44"/>
        <v>1</v>
      </c>
      <c r="EP34" s="187">
        <f t="shared" si="45"/>
        <v>9.3311999999999978E-3</v>
      </c>
      <c r="EQ34" s="273">
        <f t="shared" si="46"/>
        <v>4</v>
      </c>
      <c r="ER34" s="187">
        <f t="shared" si="47"/>
        <v>0.8</v>
      </c>
      <c r="ES34" s="48">
        <f t="shared" si="48"/>
        <v>0.15</v>
      </c>
      <c r="ET34" s="48">
        <f t="shared" si="49"/>
        <v>0.25</v>
      </c>
      <c r="EU34" s="47">
        <f t="shared" si="50"/>
        <v>0.4</v>
      </c>
      <c r="EV34" s="273">
        <f t="shared" si="51"/>
        <v>1</v>
      </c>
      <c r="EW34" s="187">
        <f t="shared" si="52"/>
        <v>9.3311999999999978E-3</v>
      </c>
      <c r="EX34" s="273">
        <f t="shared" si="53"/>
        <v>4</v>
      </c>
      <c r="EY34" s="187">
        <f t="shared" si="54"/>
        <v>0.8</v>
      </c>
      <c r="EZ34" s="48">
        <f t="shared" si="55"/>
        <v>0.15</v>
      </c>
      <c r="FA34" s="48">
        <f t="shared" si="56"/>
        <v>0.25</v>
      </c>
      <c r="FB34" s="47">
        <f t="shared" si="57"/>
        <v>0.4</v>
      </c>
      <c r="FC34" s="273">
        <f t="shared" si="58"/>
        <v>1</v>
      </c>
      <c r="FD34" s="187">
        <f t="shared" si="59"/>
        <v>5.598719999999998E-3</v>
      </c>
      <c r="FE34" s="273">
        <f t="shared" si="60"/>
        <v>4</v>
      </c>
      <c r="FF34" s="187">
        <f t="shared" si="61"/>
        <v>0.8</v>
      </c>
      <c r="FG34" s="48">
        <f t="shared" si="62"/>
        <v>0.15</v>
      </c>
      <c r="FH34" s="48">
        <f t="shared" si="63"/>
        <v>0.25</v>
      </c>
      <c r="FI34" s="47">
        <f t="shared" si="64"/>
        <v>0.4</v>
      </c>
      <c r="FJ34" s="273">
        <f t="shared" si="65"/>
        <v>1</v>
      </c>
      <c r="FK34" s="187">
        <f t="shared" si="66"/>
        <v>3.3592319999999989E-3</v>
      </c>
      <c r="FL34" s="273">
        <f t="shared" si="67"/>
        <v>4</v>
      </c>
      <c r="FM34" s="187">
        <f t="shared" si="68"/>
        <v>0.8</v>
      </c>
      <c r="FN34" s="48">
        <f t="shared" si="69"/>
        <v>0.15</v>
      </c>
      <c r="FO34" s="48">
        <f t="shared" si="70"/>
        <v>0.25</v>
      </c>
      <c r="FP34" s="47">
        <f t="shared" si="71"/>
        <v>0.4</v>
      </c>
      <c r="FQ34" s="273">
        <f t="shared" si="72"/>
        <v>1</v>
      </c>
      <c r="FR34" s="187">
        <f t="shared" si="73"/>
        <v>2.0155391999999994E-3</v>
      </c>
      <c r="FS34" s="273">
        <f t="shared" si="74"/>
        <v>4</v>
      </c>
      <c r="FT34" s="187">
        <f t="shared" si="75"/>
        <v>0.8</v>
      </c>
      <c r="FU34" s="48">
        <f t="shared" si="76"/>
        <v>0</v>
      </c>
      <c r="FV34" s="48">
        <f t="shared" si="77"/>
        <v>0</v>
      </c>
      <c r="FW34" s="47">
        <f t="shared" si="78"/>
        <v>0</v>
      </c>
      <c r="FX34" s="273">
        <f t="shared" si="79"/>
        <v>1</v>
      </c>
      <c r="FY34" s="187">
        <f t="shared" si="80"/>
        <v>2.0155391999999994E-3</v>
      </c>
      <c r="FZ34" s="273">
        <f t="shared" si="81"/>
        <v>4</v>
      </c>
      <c r="GA34" s="187">
        <f t="shared" si="82"/>
        <v>0.8</v>
      </c>
      <c r="GB34" s="48">
        <f t="shared" si="83"/>
        <v>0</v>
      </c>
      <c r="GC34" s="48">
        <f t="shared" si="84"/>
        <v>0</v>
      </c>
      <c r="GD34" s="47">
        <f t="shared" si="85"/>
        <v>0</v>
      </c>
      <c r="GE34" s="273">
        <f t="shared" si="86"/>
        <v>1</v>
      </c>
      <c r="GF34" s="187">
        <f t="shared" si="87"/>
        <v>2.0155391999999994E-3</v>
      </c>
      <c r="GG34" s="273">
        <f t="shared" si="88"/>
        <v>4</v>
      </c>
      <c r="GH34" s="187">
        <f t="shared" si="89"/>
        <v>0.8</v>
      </c>
      <c r="GI34" s="187">
        <f t="shared" si="98"/>
        <v>0.8</v>
      </c>
    </row>
    <row r="35" spans="1:191" ht="214.2" x14ac:dyDescent="0.2">
      <c r="A35" s="337">
        <v>27</v>
      </c>
      <c r="B35" s="338" t="s">
        <v>498</v>
      </c>
      <c r="C35" s="402" t="s">
        <v>506</v>
      </c>
      <c r="D35" s="340" t="s">
        <v>205</v>
      </c>
      <c r="E35" s="341" t="s">
        <v>500</v>
      </c>
      <c r="F35" s="342" t="s">
        <v>222</v>
      </c>
      <c r="G35" s="341" t="s">
        <v>496</v>
      </c>
      <c r="H35" s="341" t="s">
        <v>173</v>
      </c>
      <c r="I35" s="343" t="s">
        <v>20</v>
      </c>
      <c r="J35" s="343" t="s">
        <v>54</v>
      </c>
      <c r="K35" s="343" t="s">
        <v>54</v>
      </c>
      <c r="L35" s="343" t="s">
        <v>54</v>
      </c>
      <c r="M35" s="343" t="s">
        <v>53</v>
      </c>
      <c r="N35" s="343" t="s">
        <v>54</v>
      </c>
      <c r="O35" s="343" t="s">
        <v>54</v>
      </c>
      <c r="P35" s="343" t="s">
        <v>54</v>
      </c>
      <c r="Q35" s="343" t="s">
        <v>53</v>
      </c>
      <c r="R35" s="343" t="s">
        <v>54</v>
      </c>
      <c r="S35" s="343" t="s">
        <v>54</v>
      </c>
      <c r="T35" s="343" t="s">
        <v>53</v>
      </c>
      <c r="U35" s="343" t="s">
        <v>54</v>
      </c>
      <c r="V35" s="343" t="s">
        <v>54</v>
      </c>
      <c r="W35" s="343" t="s">
        <v>54</v>
      </c>
      <c r="X35" s="343" t="s">
        <v>53</v>
      </c>
      <c r="Y35" s="343" t="s">
        <v>53</v>
      </c>
      <c r="Z35" s="343" t="s">
        <v>53</v>
      </c>
      <c r="AA35" s="343" t="s">
        <v>53</v>
      </c>
      <c r="AB35" s="343" t="s">
        <v>53</v>
      </c>
      <c r="AC35" s="57" t="str">
        <f t="shared" si="1"/>
        <v>2 - Baja</v>
      </c>
      <c r="AD35" s="149">
        <f t="shared" si="2"/>
        <v>0.4</v>
      </c>
      <c r="AE35" s="57" t="str">
        <f t="shared" si="3"/>
        <v>4 - Mayor</v>
      </c>
      <c r="AF35" s="149">
        <f t="shared" si="4"/>
        <v>0.8</v>
      </c>
      <c r="AG35" s="56" t="str">
        <f>IFERROR(INDEX('[6]CONSERVAC INFR'!$BLU$626:$BLY$630,MATCH(I35,'[6]CONSERVAC INFR'!$BLS$626:$BLS$630,0),MATCH(AE35,'[6]CONSERVAC INFR'!$BLU$624:$BLY$624,0)),"")</f>
        <v>MODERADO</v>
      </c>
      <c r="AH35" s="149">
        <f t="shared" si="5"/>
        <v>0.32000000000000006</v>
      </c>
      <c r="AI35" s="400" t="s">
        <v>505</v>
      </c>
      <c r="AJ35" s="341" t="s">
        <v>114</v>
      </c>
      <c r="AK35" s="341" t="s">
        <v>494</v>
      </c>
      <c r="AL35" s="341" t="s">
        <v>493</v>
      </c>
      <c r="AM35" s="342" t="s">
        <v>34</v>
      </c>
      <c r="AN35" s="346" t="s">
        <v>45</v>
      </c>
      <c r="AO35" s="346" t="s">
        <v>50</v>
      </c>
      <c r="AP35" s="342" t="s">
        <v>52</v>
      </c>
      <c r="AQ35" s="342" t="s">
        <v>34</v>
      </c>
      <c r="AR35" s="346" t="s">
        <v>45</v>
      </c>
      <c r="AS35" s="346" t="s">
        <v>50</v>
      </c>
      <c r="AT35" s="342" t="s">
        <v>52</v>
      </c>
      <c r="AU35" s="342" t="s">
        <v>34</v>
      </c>
      <c r="AV35" s="346" t="s">
        <v>45</v>
      </c>
      <c r="AW35" s="346" t="s">
        <v>50</v>
      </c>
      <c r="AX35" s="342" t="s">
        <v>52</v>
      </c>
      <c r="AY35" s="342" t="s">
        <v>34</v>
      </c>
      <c r="AZ35" s="346" t="s">
        <v>45</v>
      </c>
      <c r="BA35" s="346" t="s">
        <v>50</v>
      </c>
      <c r="BB35" s="342" t="s">
        <v>52</v>
      </c>
      <c r="BC35" s="342" t="s">
        <v>34</v>
      </c>
      <c r="BD35" s="346" t="s">
        <v>45</v>
      </c>
      <c r="BE35" s="346" t="s">
        <v>50</v>
      </c>
      <c r="BF35" s="342" t="s">
        <v>52</v>
      </c>
      <c r="BG35" s="342"/>
      <c r="BH35" s="346"/>
      <c r="BI35" s="346"/>
      <c r="BJ35" s="342"/>
      <c r="BK35" s="342"/>
      <c r="BL35" s="346"/>
      <c r="BM35" s="346"/>
      <c r="BN35" s="342"/>
      <c r="BO35" s="342"/>
      <c r="BP35" s="346"/>
      <c r="BQ35" s="346"/>
      <c r="BR35" s="342"/>
      <c r="BS35" s="342"/>
      <c r="BT35" s="346"/>
      <c r="BU35" s="346"/>
      <c r="BV35" s="342"/>
      <c r="BW35" s="342"/>
      <c r="BX35" s="346"/>
      <c r="BY35" s="346"/>
      <c r="BZ35" s="342"/>
      <c r="CA35" s="342"/>
      <c r="CB35" s="346"/>
      <c r="CC35" s="346"/>
      <c r="CD35" s="342"/>
      <c r="CE35" s="342"/>
      <c r="CF35" s="346"/>
      <c r="CG35" s="346"/>
      <c r="CH35" s="342"/>
      <c r="CI35" s="54"/>
      <c r="CJ35" s="54"/>
      <c r="CK35" s="51"/>
      <c r="CL35" s="53" t="str">
        <f>IFERROR(IF(GE35&lt;=1,"1 - Muy Baja",VLOOKUP(GE35,'[6]CONSERVAC INFR'!$BLR$626:$BLS$630,2,0)),"")</f>
        <v>1 - Muy Baja</v>
      </c>
      <c r="CM35" s="165">
        <f t="shared" si="6"/>
        <v>3.1103999999999993E-2</v>
      </c>
      <c r="CN35" s="53" t="str">
        <f>IFERROR(IF(GG35&lt;=1,"1 - Leve",HLOOKUP(GG35,'[6]CONSERVAC INFR'!$BLU$623:$BLY$624,2,0)),"")</f>
        <v>4 - Mayor</v>
      </c>
      <c r="CO35" s="165">
        <f t="shared" si="90"/>
        <v>0.8</v>
      </c>
      <c r="CP35" s="52" t="str">
        <f t="shared" si="7"/>
        <v>MODERADO</v>
      </c>
      <c r="CQ35" s="149">
        <f t="shared" si="91"/>
        <v>2.4883199999999994E-2</v>
      </c>
      <c r="CR35" s="63" t="s">
        <v>456</v>
      </c>
      <c r="CS35" s="95">
        <f t="shared" si="99"/>
        <v>3</v>
      </c>
      <c r="CT35" s="51"/>
      <c r="CU35" s="401" t="s">
        <v>1315</v>
      </c>
      <c r="CV35" s="65" t="s">
        <v>1235</v>
      </c>
      <c r="CW35" s="158"/>
      <c r="CX35" s="47">
        <f t="shared" si="8"/>
        <v>11</v>
      </c>
      <c r="CY35" s="49">
        <f t="shared" si="92"/>
        <v>4</v>
      </c>
      <c r="CZ35" s="47" t="str">
        <f t="shared" si="93"/>
        <v>Mayor</v>
      </c>
      <c r="DA35" s="153">
        <f t="shared" si="94"/>
        <v>0.8</v>
      </c>
      <c r="DB35" s="48">
        <f t="shared" si="95"/>
        <v>0.15</v>
      </c>
      <c r="DC35" s="48">
        <f t="shared" si="9"/>
        <v>0.25</v>
      </c>
      <c r="DD35" s="47">
        <f t="shared" si="96"/>
        <v>0.4</v>
      </c>
      <c r="DE35" s="273">
        <f t="shared" si="10"/>
        <v>2</v>
      </c>
      <c r="DF35" s="187">
        <f t="shared" si="11"/>
        <v>0.24</v>
      </c>
      <c r="DG35" s="273">
        <f t="shared" si="97"/>
        <v>4</v>
      </c>
      <c r="DH35" s="273"/>
      <c r="DI35" s="187">
        <f t="shared" si="12"/>
        <v>0.8</v>
      </c>
      <c r="DJ35" s="48">
        <f t="shared" si="13"/>
        <v>0.15</v>
      </c>
      <c r="DK35" s="48">
        <f t="shared" si="14"/>
        <v>0.25</v>
      </c>
      <c r="DL35" s="47">
        <f t="shared" si="15"/>
        <v>0.4</v>
      </c>
      <c r="DM35" s="273">
        <f t="shared" si="16"/>
        <v>1</v>
      </c>
      <c r="DN35" s="187">
        <f t="shared" si="17"/>
        <v>0.14399999999999999</v>
      </c>
      <c r="DO35" s="273">
        <f t="shared" si="18"/>
        <v>4</v>
      </c>
      <c r="DP35" s="187">
        <f t="shared" si="19"/>
        <v>0.8</v>
      </c>
      <c r="DQ35" s="48">
        <f t="shared" si="20"/>
        <v>0.15</v>
      </c>
      <c r="DR35" s="48">
        <f t="shared" si="21"/>
        <v>0.25</v>
      </c>
      <c r="DS35" s="47">
        <f t="shared" si="22"/>
        <v>0.4</v>
      </c>
      <c r="DT35" s="273">
        <f t="shared" si="23"/>
        <v>1</v>
      </c>
      <c r="DU35" s="187">
        <f t="shared" si="24"/>
        <v>8.6399999999999991E-2</v>
      </c>
      <c r="DV35" s="273">
        <f t="shared" si="25"/>
        <v>4</v>
      </c>
      <c r="DW35" s="187">
        <f t="shared" si="26"/>
        <v>0.8</v>
      </c>
      <c r="DX35" s="48">
        <f t="shared" si="27"/>
        <v>0.15</v>
      </c>
      <c r="DY35" s="48">
        <f t="shared" si="28"/>
        <v>0.25</v>
      </c>
      <c r="DZ35" s="47">
        <f t="shared" si="29"/>
        <v>0.4</v>
      </c>
      <c r="EA35" s="273">
        <f t="shared" si="30"/>
        <v>1</v>
      </c>
      <c r="EB35" s="187">
        <f t="shared" si="31"/>
        <v>5.183999999999999E-2</v>
      </c>
      <c r="EC35" s="273">
        <f t="shared" si="32"/>
        <v>4</v>
      </c>
      <c r="ED35" s="187">
        <f t="shared" si="33"/>
        <v>0.8</v>
      </c>
      <c r="EE35" s="48">
        <f t="shared" si="34"/>
        <v>0.15</v>
      </c>
      <c r="EF35" s="48">
        <f t="shared" si="35"/>
        <v>0.25</v>
      </c>
      <c r="EG35" s="47">
        <f t="shared" si="36"/>
        <v>0.4</v>
      </c>
      <c r="EH35" s="273">
        <f t="shared" si="37"/>
        <v>1</v>
      </c>
      <c r="EI35" s="187">
        <f t="shared" si="38"/>
        <v>3.1103999999999993E-2</v>
      </c>
      <c r="EJ35" s="273">
        <f t="shared" si="39"/>
        <v>4</v>
      </c>
      <c r="EK35" s="187">
        <f t="shared" si="40"/>
        <v>0.8</v>
      </c>
      <c r="EL35" s="48">
        <f t="shared" si="41"/>
        <v>0</v>
      </c>
      <c r="EM35" s="48">
        <f t="shared" si="42"/>
        <v>0</v>
      </c>
      <c r="EN35" s="47">
        <f t="shared" si="43"/>
        <v>0</v>
      </c>
      <c r="EO35" s="273">
        <f t="shared" si="44"/>
        <v>1</v>
      </c>
      <c r="EP35" s="187">
        <f t="shared" si="45"/>
        <v>3.1103999999999993E-2</v>
      </c>
      <c r="EQ35" s="273">
        <f t="shared" si="46"/>
        <v>4</v>
      </c>
      <c r="ER35" s="187">
        <f t="shared" si="47"/>
        <v>0.8</v>
      </c>
      <c r="ES35" s="48">
        <f t="shared" si="48"/>
        <v>0</v>
      </c>
      <c r="ET35" s="48">
        <f t="shared" si="49"/>
        <v>0</v>
      </c>
      <c r="EU35" s="47">
        <f t="shared" si="50"/>
        <v>0</v>
      </c>
      <c r="EV35" s="273">
        <f t="shared" si="51"/>
        <v>1</v>
      </c>
      <c r="EW35" s="187">
        <f t="shared" si="52"/>
        <v>3.1103999999999993E-2</v>
      </c>
      <c r="EX35" s="273">
        <f t="shared" si="53"/>
        <v>4</v>
      </c>
      <c r="EY35" s="187">
        <f t="shared" si="54"/>
        <v>0.8</v>
      </c>
      <c r="EZ35" s="48">
        <f t="shared" si="55"/>
        <v>0</v>
      </c>
      <c r="FA35" s="48">
        <f t="shared" si="56"/>
        <v>0</v>
      </c>
      <c r="FB35" s="47">
        <f t="shared" si="57"/>
        <v>0</v>
      </c>
      <c r="FC35" s="273">
        <f t="shared" si="58"/>
        <v>1</v>
      </c>
      <c r="FD35" s="187">
        <f t="shared" si="59"/>
        <v>3.1103999999999993E-2</v>
      </c>
      <c r="FE35" s="273">
        <f t="shared" si="60"/>
        <v>4</v>
      </c>
      <c r="FF35" s="187">
        <f t="shared" si="61"/>
        <v>0.8</v>
      </c>
      <c r="FG35" s="48">
        <f t="shared" si="62"/>
        <v>0</v>
      </c>
      <c r="FH35" s="48">
        <f t="shared" si="63"/>
        <v>0</v>
      </c>
      <c r="FI35" s="47">
        <f t="shared" si="64"/>
        <v>0</v>
      </c>
      <c r="FJ35" s="273">
        <f t="shared" si="65"/>
        <v>1</v>
      </c>
      <c r="FK35" s="187">
        <f t="shared" si="66"/>
        <v>3.1103999999999993E-2</v>
      </c>
      <c r="FL35" s="273">
        <f t="shared" si="67"/>
        <v>4</v>
      </c>
      <c r="FM35" s="187">
        <f t="shared" si="68"/>
        <v>0.8</v>
      </c>
      <c r="FN35" s="48">
        <f t="shared" si="69"/>
        <v>0</v>
      </c>
      <c r="FO35" s="48">
        <f t="shared" si="70"/>
        <v>0</v>
      </c>
      <c r="FP35" s="47">
        <f t="shared" si="71"/>
        <v>0</v>
      </c>
      <c r="FQ35" s="273">
        <f t="shared" si="72"/>
        <v>1</v>
      </c>
      <c r="FR35" s="187">
        <f t="shared" si="73"/>
        <v>3.1103999999999993E-2</v>
      </c>
      <c r="FS35" s="273">
        <f t="shared" si="74"/>
        <v>4</v>
      </c>
      <c r="FT35" s="187">
        <f t="shared" si="75"/>
        <v>0.8</v>
      </c>
      <c r="FU35" s="48">
        <f t="shared" si="76"/>
        <v>0</v>
      </c>
      <c r="FV35" s="48">
        <f t="shared" si="77"/>
        <v>0</v>
      </c>
      <c r="FW35" s="47">
        <f t="shared" si="78"/>
        <v>0</v>
      </c>
      <c r="FX35" s="273">
        <f t="shared" si="79"/>
        <v>1</v>
      </c>
      <c r="FY35" s="187">
        <f t="shared" si="80"/>
        <v>3.1103999999999993E-2</v>
      </c>
      <c r="FZ35" s="273">
        <f t="shared" si="81"/>
        <v>4</v>
      </c>
      <c r="GA35" s="187">
        <f t="shared" si="82"/>
        <v>0.8</v>
      </c>
      <c r="GB35" s="48">
        <f t="shared" si="83"/>
        <v>0</v>
      </c>
      <c r="GC35" s="48">
        <f t="shared" si="84"/>
        <v>0</v>
      </c>
      <c r="GD35" s="47">
        <f t="shared" si="85"/>
        <v>0</v>
      </c>
      <c r="GE35" s="273">
        <f t="shared" si="86"/>
        <v>1</v>
      </c>
      <c r="GF35" s="187">
        <f t="shared" si="87"/>
        <v>3.1103999999999993E-2</v>
      </c>
      <c r="GG35" s="273">
        <f t="shared" si="88"/>
        <v>4</v>
      </c>
      <c r="GH35" s="187">
        <f t="shared" si="89"/>
        <v>0.8</v>
      </c>
      <c r="GI35" s="187">
        <f t="shared" si="98"/>
        <v>0.8</v>
      </c>
    </row>
    <row r="36" spans="1:191" ht="85.5" customHeight="1" x14ac:dyDescent="0.2">
      <c r="A36" s="337">
        <v>28</v>
      </c>
      <c r="B36" s="338" t="s">
        <v>498</v>
      </c>
      <c r="C36" s="402" t="s">
        <v>504</v>
      </c>
      <c r="D36" s="340" t="s">
        <v>206</v>
      </c>
      <c r="E36" s="341" t="s">
        <v>204</v>
      </c>
      <c r="F36" s="342" t="s">
        <v>223</v>
      </c>
      <c r="G36" s="341" t="s">
        <v>496</v>
      </c>
      <c r="H36" s="341" t="s">
        <v>173</v>
      </c>
      <c r="I36" s="343" t="s">
        <v>18</v>
      </c>
      <c r="J36" s="343" t="s">
        <v>54</v>
      </c>
      <c r="K36" s="343" t="s">
        <v>54</v>
      </c>
      <c r="L36" s="343" t="s">
        <v>54</v>
      </c>
      <c r="M36" s="343" t="s">
        <v>53</v>
      </c>
      <c r="N36" s="343" t="s">
        <v>54</v>
      </c>
      <c r="O36" s="343" t="s">
        <v>54</v>
      </c>
      <c r="P36" s="343" t="s">
        <v>54</v>
      </c>
      <c r="Q36" s="343" t="s">
        <v>53</v>
      </c>
      <c r="R36" s="343" t="s">
        <v>54</v>
      </c>
      <c r="S36" s="343" t="s">
        <v>54</v>
      </c>
      <c r="T36" s="343" t="s">
        <v>53</v>
      </c>
      <c r="U36" s="343" t="s">
        <v>54</v>
      </c>
      <c r="V36" s="343" t="s">
        <v>54</v>
      </c>
      <c r="W36" s="343" t="s">
        <v>54</v>
      </c>
      <c r="X36" s="343" t="s">
        <v>53</v>
      </c>
      <c r="Y36" s="343" t="s">
        <v>53</v>
      </c>
      <c r="Z36" s="343" t="s">
        <v>53</v>
      </c>
      <c r="AA36" s="343" t="s">
        <v>53</v>
      </c>
      <c r="AB36" s="343" t="s">
        <v>53</v>
      </c>
      <c r="AC36" s="57" t="str">
        <f t="shared" si="1"/>
        <v>1 - Muy Baja</v>
      </c>
      <c r="AD36" s="149">
        <f t="shared" si="2"/>
        <v>0.2</v>
      </c>
      <c r="AE36" s="57" t="str">
        <f t="shared" si="3"/>
        <v>4 - Mayor</v>
      </c>
      <c r="AF36" s="149">
        <f t="shared" si="4"/>
        <v>0.8</v>
      </c>
      <c r="AG36" s="56" t="str">
        <f>IFERROR(INDEX('[6]CONSERVAC INFR'!$BLU$626:$BLY$630,MATCH(I36,'[6]CONSERVAC INFR'!$BLS$626:$BLS$630,0),MATCH(AE36,'[6]CONSERVAC INFR'!$BLU$624:$BLY$624,0)),"")</f>
        <v>MODERADO</v>
      </c>
      <c r="AH36" s="149">
        <f t="shared" si="5"/>
        <v>0.16000000000000003</v>
      </c>
      <c r="AI36" s="400" t="s">
        <v>503</v>
      </c>
      <c r="AJ36" s="341" t="s">
        <v>114</v>
      </c>
      <c r="AK36" s="341" t="s">
        <v>494</v>
      </c>
      <c r="AL36" s="341" t="s">
        <v>493</v>
      </c>
      <c r="AM36" s="342" t="s">
        <v>34</v>
      </c>
      <c r="AN36" s="346" t="s">
        <v>45</v>
      </c>
      <c r="AO36" s="346" t="s">
        <v>50</v>
      </c>
      <c r="AP36" s="342" t="s">
        <v>52</v>
      </c>
      <c r="AQ36" s="342" t="s">
        <v>34</v>
      </c>
      <c r="AR36" s="346" t="s">
        <v>45</v>
      </c>
      <c r="AS36" s="346" t="s">
        <v>50</v>
      </c>
      <c r="AT36" s="342" t="s">
        <v>52</v>
      </c>
      <c r="AU36" s="342" t="s">
        <v>34</v>
      </c>
      <c r="AV36" s="346" t="s">
        <v>45</v>
      </c>
      <c r="AW36" s="346" t="s">
        <v>50</v>
      </c>
      <c r="AX36" s="342" t="s">
        <v>52</v>
      </c>
      <c r="AY36" s="342" t="s">
        <v>34</v>
      </c>
      <c r="AZ36" s="346" t="s">
        <v>45</v>
      </c>
      <c r="BA36" s="346" t="s">
        <v>50</v>
      </c>
      <c r="BB36" s="342" t="s">
        <v>52</v>
      </c>
      <c r="BC36" s="342"/>
      <c r="BD36" s="346"/>
      <c r="BE36" s="346"/>
      <c r="BF36" s="342"/>
      <c r="BG36" s="342"/>
      <c r="BH36" s="346"/>
      <c r="BI36" s="346"/>
      <c r="BJ36" s="342"/>
      <c r="BK36" s="342"/>
      <c r="BL36" s="346"/>
      <c r="BM36" s="346"/>
      <c r="BN36" s="342"/>
      <c r="BO36" s="342"/>
      <c r="BP36" s="346"/>
      <c r="BQ36" s="346"/>
      <c r="BR36" s="342"/>
      <c r="BS36" s="342"/>
      <c r="BT36" s="346"/>
      <c r="BU36" s="346"/>
      <c r="BV36" s="342"/>
      <c r="BW36" s="342"/>
      <c r="BX36" s="346"/>
      <c r="BY36" s="346"/>
      <c r="BZ36" s="342"/>
      <c r="CA36" s="342"/>
      <c r="CB36" s="346"/>
      <c r="CC36" s="346"/>
      <c r="CD36" s="342"/>
      <c r="CE36" s="342"/>
      <c r="CF36" s="346"/>
      <c r="CG36" s="346"/>
      <c r="CH36" s="342"/>
      <c r="CI36" s="54"/>
      <c r="CJ36" s="54"/>
      <c r="CK36" s="51"/>
      <c r="CL36" s="53" t="str">
        <f>IFERROR(IF(GE36&lt;=1,"1 - Muy Baja",VLOOKUP(GE36,'[6]CONSERVAC INFR'!$BLR$626:$BLS$630,2,0)),"")</f>
        <v>1 - Muy Baja</v>
      </c>
      <c r="CM36" s="165">
        <f t="shared" si="6"/>
        <v>2.5919999999999995E-2</v>
      </c>
      <c r="CN36" s="53" t="str">
        <f>IFERROR(IF(GG36&lt;=1,"1 - Leve",HLOOKUP(GG36,'[6]CONSERVAC INFR'!$BLU$623:$BLY$624,2,0)),"")</f>
        <v>4 - Mayor</v>
      </c>
      <c r="CO36" s="165">
        <f t="shared" si="90"/>
        <v>0.8</v>
      </c>
      <c r="CP36" s="52" t="str">
        <f t="shared" si="7"/>
        <v>MODERADO</v>
      </c>
      <c r="CQ36" s="149">
        <f t="shared" si="91"/>
        <v>2.0735999999999997E-2</v>
      </c>
      <c r="CR36" s="63" t="s">
        <v>233</v>
      </c>
      <c r="CS36" s="95">
        <f t="shared" si="99"/>
        <v>3</v>
      </c>
      <c r="CT36" s="51"/>
      <c r="CU36" s="401" t="s">
        <v>502</v>
      </c>
      <c r="CV36" s="65" t="s">
        <v>1235</v>
      </c>
      <c r="CW36" s="158"/>
      <c r="CX36" s="47">
        <f t="shared" si="8"/>
        <v>11</v>
      </c>
      <c r="CY36" s="49">
        <f t="shared" si="92"/>
        <v>4</v>
      </c>
      <c r="CZ36" s="47" t="str">
        <f t="shared" si="93"/>
        <v>Mayor</v>
      </c>
      <c r="DA36" s="153">
        <f t="shared" si="94"/>
        <v>0.8</v>
      </c>
      <c r="DB36" s="48">
        <f t="shared" si="95"/>
        <v>0.15</v>
      </c>
      <c r="DC36" s="48">
        <f t="shared" si="9"/>
        <v>0.25</v>
      </c>
      <c r="DD36" s="47">
        <f t="shared" si="96"/>
        <v>0.4</v>
      </c>
      <c r="DE36" s="273">
        <f t="shared" si="10"/>
        <v>1</v>
      </c>
      <c r="DF36" s="187">
        <f t="shared" si="11"/>
        <v>0.12</v>
      </c>
      <c r="DG36" s="273">
        <f t="shared" si="97"/>
        <v>4</v>
      </c>
      <c r="DH36" s="273"/>
      <c r="DI36" s="187">
        <f t="shared" si="12"/>
        <v>0.8</v>
      </c>
      <c r="DJ36" s="48">
        <f t="shared" si="13"/>
        <v>0.15</v>
      </c>
      <c r="DK36" s="48">
        <f t="shared" si="14"/>
        <v>0.25</v>
      </c>
      <c r="DL36" s="47">
        <f t="shared" si="15"/>
        <v>0.4</v>
      </c>
      <c r="DM36" s="273">
        <f t="shared" si="16"/>
        <v>1</v>
      </c>
      <c r="DN36" s="187">
        <f t="shared" si="17"/>
        <v>7.1999999999999995E-2</v>
      </c>
      <c r="DO36" s="273">
        <f t="shared" si="18"/>
        <v>4</v>
      </c>
      <c r="DP36" s="187">
        <f t="shared" si="19"/>
        <v>0.8</v>
      </c>
      <c r="DQ36" s="48">
        <f t="shared" si="20"/>
        <v>0.15</v>
      </c>
      <c r="DR36" s="48">
        <f t="shared" si="21"/>
        <v>0.25</v>
      </c>
      <c r="DS36" s="47">
        <f t="shared" si="22"/>
        <v>0.4</v>
      </c>
      <c r="DT36" s="273">
        <f t="shared" si="23"/>
        <v>1</v>
      </c>
      <c r="DU36" s="187">
        <f t="shared" si="24"/>
        <v>4.3199999999999995E-2</v>
      </c>
      <c r="DV36" s="273">
        <f t="shared" si="25"/>
        <v>4</v>
      </c>
      <c r="DW36" s="187">
        <f t="shared" si="26"/>
        <v>0.8</v>
      </c>
      <c r="DX36" s="48">
        <f t="shared" si="27"/>
        <v>0.15</v>
      </c>
      <c r="DY36" s="48">
        <f t="shared" si="28"/>
        <v>0.25</v>
      </c>
      <c r="DZ36" s="47">
        <f t="shared" si="29"/>
        <v>0.4</v>
      </c>
      <c r="EA36" s="273">
        <f t="shared" si="30"/>
        <v>1</v>
      </c>
      <c r="EB36" s="187">
        <f t="shared" si="31"/>
        <v>2.5919999999999995E-2</v>
      </c>
      <c r="EC36" s="273">
        <f t="shared" si="32"/>
        <v>4</v>
      </c>
      <c r="ED36" s="187">
        <f t="shared" si="33"/>
        <v>0.8</v>
      </c>
      <c r="EE36" s="48">
        <f t="shared" si="34"/>
        <v>0</v>
      </c>
      <c r="EF36" s="48">
        <f t="shared" si="35"/>
        <v>0</v>
      </c>
      <c r="EG36" s="47">
        <f t="shared" si="36"/>
        <v>0</v>
      </c>
      <c r="EH36" s="273">
        <f t="shared" si="37"/>
        <v>1</v>
      </c>
      <c r="EI36" s="187">
        <f t="shared" si="38"/>
        <v>2.5919999999999995E-2</v>
      </c>
      <c r="EJ36" s="273">
        <f t="shared" si="39"/>
        <v>4</v>
      </c>
      <c r="EK36" s="187">
        <f t="shared" si="40"/>
        <v>0.8</v>
      </c>
      <c r="EL36" s="48">
        <f t="shared" si="41"/>
        <v>0</v>
      </c>
      <c r="EM36" s="48">
        <f t="shared" si="42"/>
        <v>0</v>
      </c>
      <c r="EN36" s="47">
        <f t="shared" si="43"/>
        <v>0</v>
      </c>
      <c r="EO36" s="273">
        <f t="shared" si="44"/>
        <v>1</v>
      </c>
      <c r="EP36" s="187">
        <f t="shared" si="45"/>
        <v>2.5919999999999995E-2</v>
      </c>
      <c r="EQ36" s="273">
        <f t="shared" si="46"/>
        <v>4</v>
      </c>
      <c r="ER36" s="187">
        <f t="shared" si="47"/>
        <v>0.8</v>
      </c>
      <c r="ES36" s="48">
        <f t="shared" si="48"/>
        <v>0</v>
      </c>
      <c r="ET36" s="48">
        <f t="shared" si="49"/>
        <v>0</v>
      </c>
      <c r="EU36" s="47">
        <f t="shared" si="50"/>
        <v>0</v>
      </c>
      <c r="EV36" s="273">
        <f t="shared" si="51"/>
        <v>1</v>
      </c>
      <c r="EW36" s="187">
        <f t="shared" si="52"/>
        <v>2.5919999999999995E-2</v>
      </c>
      <c r="EX36" s="273">
        <f t="shared" si="53"/>
        <v>4</v>
      </c>
      <c r="EY36" s="187">
        <f t="shared" si="54"/>
        <v>0.8</v>
      </c>
      <c r="EZ36" s="48">
        <f t="shared" si="55"/>
        <v>0</v>
      </c>
      <c r="FA36" s="48">
        <f t="shared" si="56"/>
        <v>0</v>
      </c>
      <c r="FB36" s="47">
        <f t="shared" si="57"/>
        <v>0</v>
      </c>
      <c r="FC36" s="273">
        <f t="shared" si="58"/>
        <v>1</v>
      </c>
      <c r="FD36" s="187">
        <f t="shared" si="59"/>
        <v>2.5919999999999995E-2</v>
      </c>
      <c r="FE36" s="273">
        <f t="shared" si="60"/>
        <v>4</v>
      </c>
      <c r="FF36" s="187">
        <f t="shared" si="61"/>
        <v>0.8</v>
      </c>
      <c r="FG36" s="48">
        <f t="shared" si="62"/>
        <v>0</v>
      </c>
      <c r="FH36" s="48">
        <f t="shared" si="63"/>
        <v>0</v>
      </c>
      <c r="FI36" s="47">
        <f t="shared" si="64"/>
        <v>0</v>
      </c>
      <c r="FJ36" s="273">
        <f t="shared" si="65"/>
        <v>1</v>
      </c>
      <c r="FK36" s="187">
        <f t="shared" si="66"/>
        <v>2.5919999999999995E-2</v>
      </c>
      <c r="FL36" s="273">
        <f t="shared" si="67"/>
        <v>4</v>
      </c>
      <c r="FM36" s="187">
        <f t="shared" si="68"/>
        <v>0.8</v>
      </c>
      <c r="FN36" s="48">
        <f t="shared" si="69"/>
        <v>0</v>
      </c>
      <c r="FO36" s="48">
        <f t="shared" si="70"/>
        <v>0</v>
      </c>
      <c r="FP36" s="47">
        <f t="shared" si="71"/>
        <v>0</v>
      </c>
      <c r="FQ36" s="273">
        <f t="shared" si="72"/>
        <v>1</v>
      </c>
      <c r="FR36" s="187">
        <f t="shared" si="73"/>
        <v>2.5919999999999995E-2</v>
      </c>
      <c r="FS36" s="273">
        <f t="shared" si="74"/>
        <v>4</v>
      </c>
      <c r="FT36" s="187">
        <f t="shared" si="75"/>
        <v>0.8</v>
      </c>
      <c r="FU36" s="48">
        <f t="shared" si="76"/>
        <v>0</v>
      </c>
      <c r="FV36" s="48">
        <f t="shared" si="77"/>
        <v>0</v>
      </c>
      <c r="FW36" s="47">
        <f t="shared" si="78"/>
        <v>0</v>
      </c>
      <c r="FX36" s="273">
        <f t="shared" si="79"/>
        <v>1</v>
      </c>
      <c r="FY36" s="187">
        <f t="shared" si="80"/>
        <v>2.5919999999999995E-2</v>
      </c>
      <c r="FZ36" s="273">
        <f t="shared" si="81"/>
        <v>4</v>
      </c>
      <c r="GA36" s="187">
        <f t="shared" si="82"/>
        <v>0.8</v>
      </c>
      <c r="GB36" s="48">
        <f t="shared" si="83"/>
        <v>0</v>
      </c>
      <c r="GC36" s="48">
        <f t="shared" si="84"/>
        <v>0</v>
      </c>
      <c r="GD36" s="47">
        <f t="shared" si="85"/>
        <v>0</v>
      </c>
      <c r="GE36" s="273">
        <f t="shared" si="86"/>
        <v>1</v>
      </c>
      <c r="GF36" s="187">
        <f t="shared" si="87"/>
        <v>2.5919999999999995E-2</v>
      </c>
      <c r="GG36" s="273">
        <f t="shared" si="88"/>
        <v>4</v>
      </c>
      <c r="GH36" s="187">
        <f t="shared" si="89"/>
        <v>0.8</v>
      </c>
      <c r="GI36" s="187">
        <f t="shared" si="98"/>
        <v>0.8</v>
      </c>
    </row>
    <row r="37" spans="1:191" ht="299.25" customHeight="1" x14ac:dyDescent="0.2">
      <c r="A37" s="337">
        <v>29</v>
      </c>
      <c r="B37" s="338" t="s">
        <v>498</v>
      </c>
      <c r="C37" s="402" t="s">
        <v>501</v>
      </c>
      <c r="D37" s="340" t="s">
        <v>205</v>
      </c>
      <c r="E37" s="341" t="s">
        <v>500</v>
      </c>
      <c r="F37" s="342" t="s">
        <v>222</v>
      </c>
      <c r="G37" s="341" t="s">
        <v>496</v>
      </c>
      <c r="H37" s="341" t="s">
        <v>173</v>
      </c>
      <c r="I37" s="343" t="s">
        <v>20</v>
      </c>
      <c r="J37" s="343" t="s">
        <v>54</v>
      </c>
      <c r="K37" s="343" t="s">
        <v>54</v>
      </c>
      <c r="L37" s="343" t="s">
        <v>54</v>
      </c>
      <c r="M37" s="343" t="s">
        <v>53</v>
      </c>
      <c r="N37" s="343" t="s">
        <v>54</v>
      </c>
      <c r="O37" s="343" t="s">
        <v>54</v>
      </c>
      <c r="P37" s="343" t="s">
        <v>54</v>
      </c>
      <c r="Q37" s="343" t="s">
        <v>53</v>
      </c>
      <c r="R37" s="343" t="s">
        <v>54</v>
      </c>
      <c r="S37" s="343" t="s">
        <v>54</v>
      </c>
      <c r="T37" s="343" t="s">
        <v>53</v>
      </c>
      <c r="U37" s="343" t="s">
        <v>54</v>
      </c>
      <c r="V37" s="343" t="s">
        <v>54</v>
      </c>
      <c r="W37" s="343" t="s">
        <v>54</v>
      </c>
      <c r="X37" s="343" t="s">
        <v>53</v>
      </c>
      <c r="Y37" s="343" t="s">
        <v>53</v>
      </c>
      <c r="Z37" s="343" t="s">
        <v>53</v>
      </c>
      <c r="AA37" s="343" t="s">
        <v>53</v>
      </c>
      <c r="AB37" s="343" t="s">
        <v>53</v>
      </c>
      <c r="AC37" s="57" t="str">
        <f t="shared" si="1"/>
        <v>2 - Baja</v>
      </c>
      <c r="AD37" s="149">
        <f t="shared" si="2"/>
        <v>0.4</v>
      </c>
      <c r="AE37" s="57" t="str">
        <f t="shared" si="3"/>
        <v>4 - Mayor</v>
      </c>
      <c r="AF37" s="149">
        <f t="shared" si="4"/>
        <v>0.8</v>
      </c>
      <c r="AG37" s="56" t="str">
        <f>IFERROR(INDEX('[6]CONSERVAC INFR'!$BLU$626:$BLY$630,MATCH(I37,'[6]CONSERVAC INFR'!$BLS$626:$BLS$630,0),MATCH(AE37,'[6]CONSERVAC INFR'!$BLU$624:$BLY$624,0)),"")</f>
        <v>MODERADO</v>
      </c>
      <c r="AH37" s="149">
        <f t="shared" si="5"/>
        <v>0.32000000000000006</v>
      </c>
      <c r="AI37" s="400" t="s">
        <v>499</v>
      </c>
      <c r="AJ37" s="341" t="s">
        <v>114</v>
      </c>
      <c r="AK37" s="341" t="s">
        <v>494</v>
      </c>
      <c r="AL37" s="341" t="s">
        <v>493</v>
      </c>
      <c r="AM37" s="342" t="s">
        <v>34</v>
      </c>
      <c r="AN37" s="346" t="s">
        <v>45</v>
      </c>
      <c r="AO37" s="346" t="s">
        <v>50</v>
      </c>
      <c r="AP37" s="342" t="s">
        <v>52</v>
      </c>
      <c r="AQ37" s="342" t="s">
        <v>34</v>
      </c>
      <c r="AR37" s="346" t="s">
        <v>45</v>
      </c>
      <c r="AS37" s="346" t="s">
        <v>50</v>
      </c>
      <c r="AT37" s="342" t="s">
        <v>52</v>
      </c>
      <c r="AU37" s="342" t="s">
        <v>34</v>
      </c>
      <c r="AV37" s="346" t="s">
        <v>45</v>
      </c>
      <c r="AW37" s="346" t="s">
        <v>50</v>
      </c>
      <c r="AX37" s="342" t="s">
        <v>52</v>
      </c>
      <c r="AY37" s="342" t="s">
        <v>34</v>
      </c>
      <c r="AZ37" s="346" t="s">
        <v>45</v>
      </c>
      <c r="BA37" s="346" t="s">
        <v>50</v>
      </c>
      <c r="BB37" s="342" t="s">
        <v>52</v>
      </c>
      <c r="BC37" s="342" t="s">
        <v>34</v>
      </c>
      <c r="BD37" s="346" t="s">
        <v>45</v>
      </c>
      <c r="BE37" s="346" t="s">
        <v>50</v>
      </c>
      <c r="BF37" s="342" t="s">
        <v>52</v>
      </c>
      <c r="BG37" s="342"/>
      <c r="BH37" s="346"/>
      <c r="BI37" s="346"/>
      <c r="BJ37" s="342"/>
      <c r="BK37" s="342"/>
      <c r="BL37" s="346"/>
      <c r="BM37" s="346"/>
      <c r="BN37" s="342"/>
      <c r="BO37" s="342"/>
      <c r="BP37" s="346"/>
      <c r="BQ37" s="346"/>
      <c r="BR37" s="342"/>
      <c r="BS37" s="342"/>
      <c r="BT37" s="346"/>
      <c r="BU37" s="346"/>
      <c r="BV37" s="342"/>
      <c r="BW37" s="342"/>
      <c r="BX37" s="346"/>
      <c r="BY37" s="346"/>
      <c r="BZ37" s="342"/>
      <c r="CA37" s="342"/>
      <c r="CB37" s="346"/>
      <c r="CC37" s="346"/>
      <c r="CD37" s="342"/>
      <c r="CE37" s="342"/>
      <c r="CF37" s="346"/>
      <c r="CG37" s="346"/>
      <c r="CH37" s="342"/>
      <c r="CI37" s="54"/>
      <c r="CJ37" s="54"/>
      <c r="CK37" s="51"/>
      <c r="CL37" s="53" t="str">
        <f>IFERROR(IF(GE37&lt;=1,"1 - Muy Baja",VLOOKUP(GE37,'[6]CONSERVAC INFR'!$BLR$626:$BLS$630,2,0)),"")</f>
        <v>1 - Muy Baja</v>
      </c>
      <c r="CM37" s="165">
        <f t="shared" si="6"/>
        <v>3.1103999999999993E-2</v>
      </c>
      <c r="CN37" s="53" t="str">
        <f>IFERROR(IF(GG37&lt;=1,"1 - Leve",HLOOKUP(GG37,'[6]CONSERVAC INFR'!$BLU$623:$BLY$624,2,0)),"")</f>
        <v>4 - Mayor</v>
      </c>
      <c r="CO37" s="165">
        <f t="shared" si="90"/>
        <v>0.8</v>
      </c>
      <c r="CP37" s="52" t="str">
        <f t="shared" si="7"/>
        <v>MODERADO</v>
      </c>
      <c r="CQ37" s="149">
        <f t="shared" si="91"/>
        <v>2.4883199999999994E-2</v>
      </c>
      <c r="CR37" s="63" t="s">
        <v>456</v>
      </c>
      <c r="CS37" s="95">
        <f t="shared" si="99"/>
        <v>3</v>
      </c>
      <c r="CT37" s="51"/>
      <c r="CU37" s="401" t="s">
        <v>1316</v>
      </c>
      <c r="CV37" s="65" t="s">
        <v>1235</v>
      </c>
      <c r="CW37" s="158"/>
      <c r="CX37" s="47">
        <f t="shared" si="8"/>
        <v>11</v>
      </c>
      <c r="CY37" s="49">
        <f t="shared" si="92"/>
        <v>4</v>
      </c>
      <c r="CZ37" s="47" t="str">
        <f t="shared" si="93"/>
        <v>Mayor</v>
      </c>
      <c r="DA37" s="153">
        <f t="shared" si="94"/>
        <v>0.8</v>
      </c>
      <c r="DB37" s="48">
        <f t="shared" si="95"/>
        <v>0.15</v>
      </c>
      <c r="DC37" s="48">
        <f t="shared" si="9"/>
        <v>0.25</v>
      </c>
      <c r="DD37" s="47">
        <f t="shared" si="96"/>
        <v>0.4</v>
      </c>
      <c r="DE37" s="273">
        <f t="shared" si="10"/>
        <v>2</v>
      </c>
      <c r="DF37" s="187">
        <f t="shared" si="11"/>
        <v>0.24</v>
      </c>
      <c r="DG37" s="273">
        <f t="shared" si="97"/>
        <v>4</v>
      </c>
      <c r="DH37" s="273"/>
      <c r="DI37" s="187">
        <f t="shared" si="12"/>
        <v>0.8</v>
      </c>
      <c r="DJ37" s="48">
        <f t="shared" si="13"/>
        <v>0.15</v>
      </c>
      <c r="DK37" s="48">
        <f t="shared" si="14"/>
        <v>0.25</v>
      </c>
      <c r="DL37" s="47">
        <f t="shared" si="15"/>
        <v>0.4</v>
      </c>
      <c r="DM37" s="273">
        <f t="shared" si="16"/>
        <v>1</v>
      </c>
      <c r="DN37" s="187">
        <f t="shared" si="17"/>
        <v>0.14399999999999999</v>
      </c>
      <c r="DO37" s="273">
        <f t="shared" si="18"/>
        <v>4</v>
      </c>
      <c r="DP37" s="187">
        <f t="shared" si="19"/>
        <v>0.8</v>
      </c>
      <c r="DQ37" s="48">
        <f t="shared" si="20"/>
        <v>0.15</v>
      </c>
      <c r="DR37" s="48">
        <f t="shared" si="21"/>
        <v>0.25</v>
      </c>
      <c r="DS37" s="47">
        <f t="shared" si="22"/>
        <v>0.4</v>
      </c>
      <c r="DT37" s="273">
        <f t="shared" si="23"/>
        <v>1</v>
      </c>
      <c r="DU37" s="187">
        <f t="shared" si="24"/>
        <v>8.6399999999999991E-2</v>
      </c>
      <c r="DV37" s="273">
        <f t="shared" si="25"/>
        <v>4</v>
      </c>
      <c r="DW37" s="187">
        <f t="shared" si="26"/>
        <v>0.8</v>
      </c>
      <c r="DX37" s="48">
        <f t="shared" si="27"/>
        <v>0.15</v>
      </c>
      <c r="DY37" s="48">
        <f t="shared" si="28"/>
        <v>0.25</v>
      </c>
      <c r="DZ37" s="47">
        <f t="shared" si="29"/>
        <v>0.4</v>
      </c>
      <c r="EA37" s="273">
        <f t="shared" si="30"/>
        <v>1</v>
      </c>
      <c r="EB37" s="187">
        <f t="shared" si="31"/>
        <v>5.183999999999999E-2</v>
      </c>
      <c r="EC37" s="273">
        <f t="shared" si="32"/>
        <v>4</v>
      </c>
      <c r="ED37" s="187">
        <f t="shared" si="33"/>
        <v>0.8</v>
      </c>
      <c r="EE37" s="48">
        <f t="shared" si="34"/>
        <v>0.15</v>
      </c>
      <c r="EF37" s="48">
        <f t="shared" si="35"/>
        <v>0.25</v>
      </c>
      <c r="EG37" s="47">
        <f t="shared" si="36"/>
        <v>0.4</v>
      </c>
      <c r="EH37" s="273">
        <f t="shared" si="37"/>
        <v>1</v>
      </c>
      <c r="EI37" s="187">
        <f t="shared" si="38"/>
        <v>3.1103999999999993E-2</v>
      </c>
      <c r="EJ37" s="273">
        <f t="shared" si="39"/>
        <v>4</v>
      </c>
      <c r="EK37" s="187">
        <f t="shared" si="40"/>
        <v>0.8</v>
      </c>
      <c r="EL37" s="48">
        <f t="shared" si="41"/>
        <v>0</v>
      </c>
      <c r="EM37" s="48">
        <f t="shared" si="42"/>
        <v>0</v>
      </c>
      <c r="EN37" s="47">
        <f t="shared" si="43"/>
        <v>0</v>
      </c>
      <c r="EO37" s="273">
        <f t="shared" si="44"/>
        <v>1</v>
      </c>
      <c r="EP37" s="187">
        <f t="shared" si="45"/>
        <v>3.1103999999999993E-2</v>
      </c>
      <c r="EQ37" s="273">
        <f t="shared" si="46"/>
        <v>4</v>
      </c>
      <c r="ER37" s="187">
        <f t="shared" si="47"/>
        <v>0.8</v>
      </c>
      <c r="ES37" s="48">
        <f t="shared" si="48"/>
        <v>0</v>
      </c>
      <c r="ET37" s="48">
        <f t="shared" si="49"/>
        <v>0</v>
      </c>
      <c r="EU37" s="47">
        <f t="shared" si="50"/>
        <v>0</v>
      </c>
      <c r="EV37" s="273">
        <f t="shared" si="51"/>
        <v>1</v>
      </c>
      <c r="EW37" s="187">
        <f t="shared" si="52"/>
        <v>3.1103999999999993E-2</v>
      </c>
      <c r="EX37" s="273">
        <f t="shared" si="53"/>
        <v>4</v>
      </c>
      <c r="EY37" s="187">
        <f t="shared" si="54"/>
        <v>0.8</v>
      </c>
      <c r="EZ37" s="48">
        <f t="shared" si="55"/>
        <v>0</v>
      </c>
      <c r="FA37" s="48">
        <f t="shared" si="56"/>
        <v>0</v>
      </c>
      <c r="FB37" s="47">
        <f t="shared" si="57"/>
        <v>0</v>
      </c>
      <c r="FC37" s="273">
        <f t="shared" si="58"/>
        <v>1</v>
      </c>
      <c r="FD37" s="187">
        <f t="shared" si="59"/>
        <v>3.1103999999999993E-2</v>
      </c>
      <c r="FE37" s="273">
        <f t="shared" si="60"/>
        <v>4</v>
      </c>
      <c r="FF37" s="187">
        <f t="shared" si="61"/>
        <v>0.8</v>
      </c>
      <c r="FG37" s="48">
        <f t="shared" si="62"/>
        <v>0</v>
      </c>
      <c r="FH37" s="48">
        <f t="shared" si="63"/>
        <v>0</v>
      </c>
      <c r="FI37" s="47">
        <f t="shared" si="64"/>
        <v>0</v>
      </c>
      <c r="FJ37" s="273">
        <f t="shared" si="65"/>
        <v>1</v>
      </c>
      <c r="FK37" s="187">
        <f t="shared" si="66"/>
        <v>3.1103999999999993E-2</v>
      </c>
      <c r="FL37" s="273">
        <f t="shared" si="67"/>
        <v>4</v>
      </c>
      <c r="FM37" s="187">
        <f t="shared" si="68"/>
        <v>0.8</v>
      </c>
      <c r="FN37" s="48">
        <f t="shared" si="69"/>
        <v>0</v>
      </c>
      <c r="FO37" s="48">
        <f t="shared" si="70"/>
        <v>0</v>
      </c>
      <c r="FP37" s="47">
        <f t="shared" si="71"/>
        <v>0</v>
      </c>
      <c r="FQ37" s="273">
        <f t="shared" si="72"/>
        <v>1</v>
      </c>
      <c r="FR37" s="187">
        <f t="shared" si="73"/>
        <v>3.1103999999999993E-2</v>
      </c>
      <c r="FS37" s="273">
        <f t="shared" si="74"/>
        <v>4</v>
      </c>
      <c r="FT37" s="187">
        <f t="shared" si="75"/>
        <v>0.8</v>
      </c>
      <c r="FU37" s="48">
        <f t="shared" si="76"/>
        <v>0</v>
      </c>
      <c r="FV37" s="48">
        <f t="shared" si="77"/>
        <v>0</v>
      </c>
      <c r="FW37" s="47">
        <f t="shared" si="78"/>
        <v>0</v>
      </c>
      <c r="FX37" s="273">
        <f t="shared" si="79"/>
        <v>1</v>
      </c>
      <c r="FY37" s="187">
        <f t="shared" si="80"/>
        <v>3.1103999999999993E-2</v>
      </c>
      <c r="FZ37" s="273">
        <f t="shared" si="81"/>
        <v>4</v>
      </c>
      <c r="GA37" s="187">
        <f t="shared" si="82"/>
        <v>0.8</v>
      </c>
      <c r="GB37" s="48">
        <f t="shared" si="83"/>
        <v>0</v>
      </c>
      <c r="GC37" s="48">
        <f t="shared" si="84"/>
        <v>0</v>
      </c>
      <c r="GD37" s="47">
        <f t="shared" si="85"/>
        <v>0</v>
      </c>
      <c r="GE37" s="273">
        <f t="shared" si="86"/>
        <v>1</v>
      </c>
      <c r="GF37" s="187">
        <f t="shared" si="87"/>
        <v>3.1103999999999993E-2</v>
      </c>
      <c r="GG37" s="273">
        <f t="shared" si="88"/>
        <v>4</v>
      </c>
      <c r="GH37" s="187">
        <f t="shared" si="89"/>
        <v>0.8</v>
      </c>
      <c r="GI37" s="187">
        <f t="shared" si="98"/>
        <v>0.8</v>
      </c>
    </row>
    <row r="38" spans="1:191" ht="123" customHeight="1" x14ac:dyDescent="0.2">
      <c r="A38" s="337">
        <v>30</v>
      </c>
      <c r="B38" s="338" t="s">
        <v>498</v>
      </c>
      <c r="C38" s="402" t="s">
        <v>497</v>
      </c>
      <c r="D38" s="340" t="s">
        <v>206</v>
      </c>
      <c r="E38" s="341" t="s">
        <v>204</v>
      </c>
      <c r="F38" s="342" t="s">
        <v>223</v>
      </c>
      <c r="G38" s="341" t="s">
        <v>496</v>
      </c>
      <c r="H38" s="341" t="s">
        <v>173</v>
      </c>
      <c r="I38" s="343" t="s">
        <v>18</v>
      </c>
      <c r="J38" s="343" t="s">
        <v>54</v>
      </c>
      <c r="K38" s="343" t="s">
        <v>54</v>
      </c>
      <c r="L38" s="343" t="s">
        <v>54</v>
      </c>
      <c r="M38" s="343" t="s">
        <v>53</v>
      </c>
      <c r="N38" s="343" t="s">
        <v>54</v>
      </c>
      <c r="O38" s="343" t="s">
        <v>54</v>
      </c>
      <c r="P38" s="343" t="s">
        <v>54</v>
      </c>
      <c r="Q38" s="343" t="s">
        <v>53</v>
      </c>
      <c r="R38" s="343" t="s">
        <v>54</v>
      </c>
      <c r="S38" s="343" t="s">
        <v>54</v>
      </c>
      <c r="T38" s="343" t="s">
        <v>53</v>
      </c>
      <c r="U38" s="343" t="s">
        <v>54</v>
      </c>
      <c r="V38" s="343" t="s">
        <v>54</v>
      </c>
      <c r="W38" s="343" t="s">
        <v>54</v>
      </c>
      <c r="X38" s="343" t="s">
        <v>53</v>
      </c>
      <c r="Y38" s="343" t="s">
        <v>53</v>
      </c>
      <c r="Z38" s="343" t="s">
        <v>53</v>
      </c>
      <c r="AA38" s="343" t="s">
        <v>53</v>
      </c>
      <c r="AB38" s="343" t="s">
        <v>53</v>
      </c>
      <c r="AC38" s="57" t="str">
        <f t="shared" si="1"/>
        <v>1 - Muy Baja</v>
      </c>
      <c r="AD38" s="149">
        <f t="shared" si="2"/>
        <v>0.2</v>
      </c>
      <c r="AE38" s="57" t="str">
        <f t="shared" si="3"/>
        <v>4 - Mayor</v>
      </c>
      <c r="AF38" s="149">
        <f t="shared" si="4"/>
        <v>0.8</v>
      </c>
      <c r="AG38" s="56" t="str">
        <f>IFERROR(INDEX('[6]CONSERVAC INFR'!$BLU$626:$BLY$630,MATCH(I38,'[6]CONSERVAC INFR'!$BLS$626:$BLS$630,0),MATCH(AE38,'[6]CONSERVAC INFR'!$BLU$624:$BLY$624,0)),"")</f>
        <v>MODERADO</v>
      </c>
      <c r="AH38" s="149">
        <f t="shared" si="5"/>
        <v>0.16000000000000003</v>
      </c>
      <c r="AI38" s="400" t="s">
        <v>495</v>
      </c>
      <c r="AJ38" s="341" t="s">
        <v>114</v>
      </c>
      <c r="AK38" s="341" t="s">
        <v>494</v>
      </c>
      <c r="AL38" s="341" t="s">
        <v>493</v>
      </c>
      <c r="AM38" s="342" t="s">
        <v>34</v>
      </c>
      <c r="AN38" s="346" t="s">
        <v>45</v>
      </c>
      <c r="AO38" s="346" t="s">
        <v>50</v>
      </c>
      <c r="AP38" s="342" t="s">
        <v>52</v>
      </c>
      <c r="AQ38" s="342" t="s">
        <v>34</v>
      </c>
      <c r="AR38" s="346" t="s">
        <v>45</v>
      </c>
      <c r="AS38" s="346" t="s">
        <v>50</v>
      </c>
      <c r="AT38" s="342" t="s">
        <v>52</v>
      </c>
      <c r="AU38" s="342" t="s">
        <v>34</v>
      </c>
      <c r="AV38" s="346" t="s">
        <v>45</v>
      </c>
      <c r="AW38" s="346" t="s">
        <v>50</v>
      </c>
      <c r="AX38" s="342" t="s">
        <v>52</v>
      </c>
      <c r="AY38" s="342" t="s">
        <v>34</v>
      </c>
      <c r="AZ38" s="346" t="s">
        <v>45</v>
      </c>
      <c r="BA38" s="346" t="s">
        <v>50</v>
      </c>
      <c r="BB38" s="342" t="s">
        <v>52</v>
      </c>
      <c r="BC38" s="342" t="s">
        <v>34</v>
      </c>
      <c r="BD38" s="346" t="s">
        <v>45</v>
      </c>
      <c r="BE38" s="346" t="s">
        <v>50</v>
      </c>
      <c r="BF38" s="342" t="s">
        <v>52</v>
      </c>
      <c r="BG38" s="342"/>
      <c r="BH38" s="346"/>
      <c r="BI38" s="346"/>
      <c r="BJ38" s="342"/>
      <c r="BK38" s="342"/>
      <c r="BL38" s="346"/>
      <c r="BM38" s="346"/>
      <c r="BN38" s="342"/>
      <c r="BO38" s="342"/>
      <c r="BP38" s="346"/>
      <c r="BQ38" s="346"/>
      <c r="BR38" s="342"/>
      <c r="BS38" s="342"/>
      <c r="BT38" s="346"/>
      <c r="BU38" s="346"/>
      <c r="BV38" s="342"/>
      <c r="BW38" s="342"/>
      <c r="BX38" s="346"/>
      <c r="BY38" s="346"/>
      <c r="BZ38" s="342"/>
      <c r="CA38" s="342"/>
      <c r="CB38" s="346"/>
      <c r="CC38" s="346"/>
      <c r="CD38" s="342"/>
      <c r="CE38" s="342"/>
      <c r="CF38" s="346"/>
      <c r="CG38" s="346"/>
      <c r="CH38" s="342"/>
      <c r="CI38" s="54"/>
      <c r="CJ38" s="54"/>
      <c r="CK38" s="51"/>
      <c r="CL38" s="53" t="str">
        <f>IFERROR(IF(GE38&lt;=1,"1 - Muy Baja",VLOOKUP(GE38,'[6]CONSERVAC INFR'!$BLR$626:$BLS$630,2,0)),"")</f>
        <v>1 - Muy Baja</v>
      </c>
      <c r="CM38" s="165">
        <f t="shared" si="6"/>
        <v>1.5551999999999996E-2</v>
      </c>
      <c r="CN38" s="53" t="str">
        <f>IFERROR(IF(GG38&lt;=1,"1 - Leve",HLOOKUP(GG38,'[6]CONSERVAC INFR'!$BLU$623:$BLY$624,2,0)),"")</f>
        <v>4 - Mayor</v>
      </c>
      <c r="CO38" s="165">
        <f t="shared" si="90"/>
        <v>0.8</v>
      </c>
      <c r="CP38" s="52" t="str">
        <f t="shared" si="7"/>
        <v>MODERADO</v>
      </c>
      <c r="CQ38" s="149">
        <f t="shared" si="91"/>
        <v>1.2441599999999997E-2</v>
      </c>
      <c r="CR38" s="63" t="s">
        <v>233</v>
      </c>
      <c r="CS38" s="95">
        <f t="shared" si="99"/>
        <v>3</v>
      </c>
      <c r="CT38" s="51"/>
      <c r="CU38" s="401" t="s">
        <v>492</v>
      </c>
      <c r="CV38" s="65" t="s">
        <v>1235</v>
      </c>
      <c r="CW38" s="158"/>
      <c r="CX38" s="47">
        <f t="shared" si="8"/>
        <v>11</v>
      </c>
      <c r="CY38" s="49">
        <f t="shared" si="92"/>
        <v>4</v>
      </c>
      <c r="CZ38" s="47" t="str">
        <f t="shared" si="93"/>
        <v>Mayor</v>
      </c>
      <c r="DA38" s="153">
        <f t="shared" si="94"/>
        <v>0.8</v>
      </c>
      <c r="DB38" s="48">
        <f t="shared" si="95"/>
        <v>0.15</v>
      </c>
      <c r="DC38" s="48">
        <f t="shared" si="9"/>
        <v>0.25</v>
      </c>
      <c r="DD38" s="47">
        <f t="shared" si="96"/>
        <v>0.4</v>
      </c>
      <c r="DE38" s="273">
        <f t="shared" si="10"/>
        <v>1</v>
      </c>
      <c r="DF38" s="187">
        <f t="shared" si="11"/>
        <v>0.12</v>
      </c>
      <c r="DG38" s="273">
        <f t="shared" si="97"/>
        <v>4</v>
      </c>
      <c r="DH38" s="273"/>
      <c r="DI38" s="187">
        <f t="shared" si="12"/>
        <v>0.8</v>
      </c>
      <c r="DJ38" s="48">
        <f t="shared" si="13"/>
        <v>0.15</v>
      </c>
      <c r="DK38" s="48">
        <f t="shared" si="14"/>
        <v>0.25</v>
      </c>
      <c r="DL38" s="47">
        <f t="shared" si="15"/>
        <v>0.4</v>
      </c>
      <c r="DM38" s="273">
        <f t="shared" si="16"/>
        <v>1</v>
      </c>
      <c r="DN38" s="187">
        <f t="shared" si="17"/>
        <v>7.1999999999999995E-2</v>
      </c>
      <c r="DO38" s="273">
        <f t="shared" si="18"/>
        <v>4</v>
      </c>
      <c r="DP38" s="187">
        <f t="shared" si="19"/>
        <v>0.8</v>
      </c>
      <c r="DQ38" s="48">
        <f t="shared" si="20"/>
        <v>0.15</v>
      </c>
      <c r="DR38" s="48">
        <f t="shared" si="21"/>
        <v>0.25</v>
      </c>
      <c r="DS38" s="47">
        <f t="shared" si="22"/>
        <v>0.4</v>
      </c>
      <c r="DT38" s="273">
        <f t="shared" si="23"/>
        <v>1</v>
      </c>
      <c r="DU38" s="187">
        <f t="shared" si="24"/>
        <v>4.3199999999999995E-2</v>
      </c>
      <c r="DV38" s="273">
        <f t="shared" si="25"/>
        <v>4</v>
      </c>
      <c r="DW38" s="187">
        <f t="shared" si="26"/>
        <v>0.8</v>
      </c>
      <c r="DX38" s="48">
        <f t="shared" si="27"/>
        <v>0.15</v>
      </c>
      <c r="DY38" s="48">
        <f>IF(BA38="",0,IF(BA38="Preventivo",0.25,IF(BA38="Detectivo",0.15,IF(#REF!="Correctivo",0.1,0))))</f>
        <v>0.25</v>
      </c>
      <c r="DZ38" s="47">
        <f t="shared" si="29"/>
        <v>0.4</v>
      </c>
      <c r="EA38" s="273">
        <f t="shared" si="30"/>
        <v>1</v>
      </c>
      <c r="EB38" s="187">
        <f t="shared" si="31"/>
        <v>2.5919999999999995E-2</v>
      </c>
      <c r="EC38" s="273">
        <f t="shared" si="32"/>
        <v>4</v>
      </c>
      <c r="ED38" s="187">
        <f t="shared" si="33"/>
        <v>0.8</v>
      </c>
      <c r="EE38" s="48">
        <f t="shared" si="34"/>
        <v>0.15</v>
      </c>
      <c r="EF38" s="48">
        <f t="shared" si="35"/>
        <v>0.25</v>
      </c>
      <c r="EG38" s="47">
        <f t="shared" si="36"/>
        <v>0.4</v>
      </c>
      <c r="EH38" s="273">
        <f t="shared" si="37"/>
        <v>1</v>
      </c>
      <c r="EI38" s="187">
        <f t="shared" si="38"/>
        <v>1.5551999999999996E-2</v>
      </c>
      <c r="EJ38" s="273">
        <f t="shared" si="39"/>
        <v>4</v>
      </c>
      <c r="EK38" s="187">
        <f t="shared" si="40"/>
        <v>0.8</v>
      </c>
      <c r="EL38" s="48">
        <f t="shared" si="41"/>
        <v>0</v>
      </c>
      <c r="EM38" s="48">
        <f t="shared" si="42"/>
        <v>0</v>
      </c>
      <c r="EN38" s="47">
        <f t="shared" si="43"/>
        <v>0</v>
      </c>
      <c r="EO38" s="273">
        <f t="shared" si="44"/>
        <v>1</v>
      </c>
      <c r="EP38" s="187">
        <f t="shared" si="45"/>
        <v>1.5551999999999996E-2</v>
      </c>
      <c r="EQ38" s="273">
        <f t="shared" si="46"/>
        <v>4</v>
      </c>
      <c r="ER38" s="187">
        <f t="shared" si="47"/>
        <v>0.8</v>
      </c>
      <c r="ES38" s="48">
        <f t="shared" si="48"/>
        <v>0</v>
      </c>
      <c r="ET38" s="48">
        <f t="shared" si="49"/>
        <v>0</v>
      </c>
      <c r="EU38" s="47">
        <f t="shared" si="50"/>
        <v>0</v>
      </c>
      <c r="EV38" s="273">
        <f t="shared" si="51"/>
        <v>1</v>
      </c>
      <c r="EW38" s="187">
        <f t="shared" si="52"/>
        <v>1.5551999999999996E-2</v>
      </c>
      <c r="EX38" s="273">
        <f t="shared" si="53"/>
        <v>4</v>
      </c>
      <c r="EY38" s="187">
        <f t="shared" si="54"/>
        <v>0.8</v>
      </c>
      <c r="EZ38" s="48">
        <f t="shared" si="55"/>
        <v>0</v>
      </c>
      <c r="FA38" s="48">
        <f t="shared" si="56"/>
        <v>0</v>
      </c>
      <c r="FB38" s="47">
        <f t="shared" si="57"/>
        <v>0</v>
      </c>
      <c r="FC38" s="273">
        <f t="shared" si="58"/>
        <v>1</v>
      </c>
      <c r="FD38" s="187">
        <f t="shared" si="59"/>
        <v>1.5551999999999996E-2</v>
      </c>
      <c r="FE38" s="273">
        <f t="shared" si="60"/>
        <v>4</v>
      </c>
      <c r="FF38" s="187">
        <f t="shared" si="61"/>
        <v>0.8</v>
      </c>
      <c r="FG38" s="48">
        <f t="shared" si="62"/>
        <v>0</v>
      </c>
      <c r="FH38" s="48">
        <f t="shared" si="63"/>
        <v>0</v>
      </c>
      <c r="FI38" s="47">
        <f t="shared" si="64"/>
        <v>0</v>
      </c>
      <c r="FJ38" s="273">
        <f t="shared" si="65"/>
        <v>1</v>
      </c>
      <c r="FK38" s="187">
        <f t="shared" si="66"/>
        <v>1.5551999999999996E-2</v>
      </c>
      <c r="FL38" s="273">
        <f t="shared" si="67"/>
        <v>4</v>
      </c>
      <c r="FM38" s="187">
        <f t="shared" si="68"/>
        <v>0.8</v>
      </c>
      <c r="FN38" s="48">
        <f t="shared" si="69"/>
        <v>0</v>
      </c>
      <c r="FO38" s="48">
        <f t="shared" si="70"/>
        <v>0</v>
      </c>
      <c r="FP38" s="47">
        <f t="shared" si="71"/>
        <v>0</v>
      </c>
      <c r="FQ38" s="273">
        <f t="shared" si="72"/>
        <v>1</v>
      </c>
      <c r="FR38" s="187">
        <f t="shared" si="73"/>
        <v>1.5551999999999996E-2</v>
      </c>
      <c r="FS38" s="273">
        <f t="shared" si="74"/>
        <v>4</v>
      </c>
      <c r="FT38" s="187">
        <f t="shared" si="75"/>
        <v>0.8</v>
      </c>
      <c r="FU38" s="48">
        <f t="shared" si="76"/>
        <v>0</v>
      </c>
      <c r="FV38" s="48">
        <f t="shared" si="77"/>
        <v>0</v>
      </c>
      <c r="FW38" s="47">
        <f t="shared" si="78"/>
        <v>0</v>
      </c>
      <c r="FX38" s="273">
        <f t="shared" si="79"/>
        <v>1</v>
      </c>
      <c r="FY38" s="187">
        <f t="shared" si="80"/>
        <v>1.5551999999999996E-2</v>
      </c>
      <c r="FZ38" s="273">
        <f t="shared" si="81"/>
        <v>4</v>
      </c>
      <c r="GA38" s="187">
        <f t="shared" si="82"/>
        <v>0.8</v>
      </c>
      <c r="GB38" s="48">
        <f t="shared" si="83"/>
        <v>0</v>
      </c>
      <c r="GC38" s="48">
        <f t="shared" si="84"/>
        <v>0</v>
      </c>
      <c r="GD38" s="47">
        <f t="shared" si="85"/>
        <v>0</v>
      </c>
      <c r="GE38" s="273">
        <f t="shared" si="86"/>
        <v>1</v>
      </c>
      <c r="GF38" s="187">
        <f t="shared" si="87"/>
        <v>1.5551999999999996E-2</v>
      </c>
      <c r="GG38" s="273">
        <f t="shared" si="88"/>
        <v>4</v>
      </c>
      <c r="GH38" s="187">
        <f t="shared" si="89"/>
        <v>0.8</v>
      </c>
      <c r="GI38" s="187">
        <f t="shared" si="98"/>
        <v>0.8</v>
      </c>
    </row>
    <row r="39" spans="1:191" customFormat="1" ht="142.80000000000001" x14ac:dyDescent="0.3">
      <c r="A39" s="337">
        <v>31</v>
      </c>
      <c r="B39" s="338" t="s">
        <v>560</v>
      </c>
      <c r="C39" s="339" t="s">
        <v>564</v>
      </c>
      <c r="D39" s="340" t="s">
        <v>205</v>
      </c>
      <c r="E39" s="341" t="s">
        <v>196</v>
      </c>
      <c r="F39" s="342" t="s">
        <v>223</v>
      </c>
      <c r="G39" s="341" t="s">
        <v>552</v>
      </c>
      <c r="H39" s="341" t="s">
        <v>177</v>
      </c>
      <c r="I39" s="343" t="s">
        <v>18</v>
      </c>
      <c r="J39" s="343" t="s">
        <v>53</v>
      </c>
      <c r="K39" s="343" t="s">
        <v>53</v>
      </c>
      <c r="L39" s="343" t="s">
        <v>53</v>
      </c>
      <c r="M39" s="343" t="s">
        <v>53</v>
      </c>
      <c r="N39" s="343" t="s">
        <v>53</v>
      </c>
      <c r="O39" s="343" t="s">
        <v>53</v>
      </c>
      <c r="P39" s="343" t="s">
        <v>53</v>
      </c>
      <c r="Q39" s="343" t="s">
        <v>53</v>
      </c>
      <c r="R39" s="343" t="s">
        <v>53</v>
      </c>
      <c r="S39" s="343" t="s">
        <v>53</v>
      </c>
      <c r="T39" s="343" t="s">
        <v>53</v>
      </c>
      <c r="U39" s="343" t="s">
        <v>54</v>
      </c>
      <c r="V39" s="343" t="s">
        <v>53</v>
      </c>
      <c r="W39" s="343" t="s">
        <v>53</v>
      </c>
      <c r="X39" s="343" t="s">
        <v>53</v>
      </c>
      <c r="Y39" s="343" t="s">
        <v>53</v>
      </c>
      <c r="Z39" s="343" t="s">
        <v>53</v>
      </c>
      <c r="AA39" s="343" t="s">
        <v>53</v>
      </c>
      <c r="AB39" s="343" t="s">
        <v>53</v>
      </c>
      <c r="AC39" s="344" t="s">
        <v>18</v>
      </c>
      <c r="AD39" s="345">
        <v>0.2</v>
      </c>
      <c r="AE39" s="344" t="s">
        <v>30</v>
      </c>
      <c r="AF39" s="345">
        <v>0.6</v>
      </c>
      <c r="AG39" s="337" t="s">
        <v>15</v>
      </c>
      <c r="AH39" s="345">
        <v>0.12</v>
      </c>
      <c r="AI39" s="341" t="s">
        <v>562</v>
      </c>
      <c r="AJ39" s="341" t="s">
        <v>557</v>
      </c>
      <c r="AK39" s="341" t="s">
        <v>534</v>
      </c>
      <c r="AL39" s="341" t="s">
        <v>533</v>
      </c>
      <c r="AM39" s="342" t="s">
        <v>35</v>
      </c>
      <c r="AN39" s="346" t="s">
        <v>46</v>
      </c>
      <c r="AO39" s="346" t="s">
        <v>50</v>
      </c>
      <c r="AP39" s="342" t="s">
        <v>52</v>
      </c>
      <c r="AQ39" s="342" t="s">
        <v>35</v>
      </c>
      <c r="AR39" s="346" t="s">
        <v>45</v>
      </c>
      <c r="AS39" s="346" t="s">
        <v>50</v>
      </c>
      <c r="AT39" s="342" t="s">
        <v>52</v>
      </c>
      <c r="AU39" s="342" t="s">
        <v>35</v>
      </c>
      <c r="AV39" s="346" t="s">
        <v>45</v>
      </c>
      <c r="AW39" s="346" t="s">
        <v>50</v>
      </c>
      <c r="AX39" s="342" t="s">
        <v>52</v>
      </c>
      <c r="AY39" s="342" t="s">
        <v>35</v>
      </c>
      <c r="AZ39" s="346" t="s">
        <v>45</v>
      </c>
      <c r="BA39" s="346" t="s">
        <v>50</v>
      </c>
      <c r="BB39" s="342" t="s">
        <v>52</v>
      </c>
      <c r="BC39" s="342"/>
      <c r="BD39" s="342"/>
      <c r="BE39" s="342"/>
      <c r="BF39" s="342"/>
      <c r="BG39" s="342"/>
      <c r="BH39" s="342"/>
      <c r="BI39" s="342"/>
      <c r="BJ39" s="342"/>
      <c r="BK39" s="445"/>
      <c r="BL39" s="446"/>
      <c r="BM39" s="446"/>
      <c r="BN39" s="445"/>
      <c r="BO39" s="445"/>
      <c r="BP39" s="446"/>
      <c r="BQ39" s="446"/>
      <c r="BR39" s="445"/>
      <c r="BS39" s="445"/>
      <c r="BT39" s="446"/>
      <c r="BU39" s="446"/>
      <c r="BV39" s="447"/>
      <c r="BW39" s="447"/>
      <c r="BX39" s="447"/>
      <c r="BY39" s="447"/>
      <c r="BZ39" s="447"/>
      <c r="CA39" s="447"/>
      <c r="CB39" s="447"/>
      <c r="CC39" s="447"/>
      <c r="CD39" s="447"/>
      <c r="CE39" s="447"/>
      <c r="CF39" s="447"/>
      <c r="CG39" s="447"/>
      <c r="CH39" s="5"/>
      <c r="CI39" s="5"/>
      <c r="CJ39" s="5"/>
      <c r="CK39" s="5"/>
      <c r="CL39" s="351" t="s">
        <v>18</v>
      </c>
      <c r="CM39" s="352">
        <v>2.1599999999999998E-2</v>
      </c>
      <c r="CN39" s="351" t="s">
        <v>30</v>
      </c>
      <c r="CO39" s="352">
        <v>0.6</v>
      </c>
      <c r="CP39" s="353" t="s">
        <v>15</v>
      </c>
      <c r="CQ39" s="345">
        <v>1.2959999999999998E-2</v>
      </c>
      <c r="CR39" s="350" t="s">
        <v>456</v>
      </c>
      <c r="CS39" s="95">
        <f t="shared" si="99"/>
        <v>3</v>
      </c>
      <c r="CT39" s="342"/>
      <c r="CU39" s="350" t="s">
        <v>1264</v>
      </c>
      <c r="CV39" s="65" t="s">
        <v>1235</v>
      </c>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row>
    <row r="40" spans="1:191" customFormat="1" ht="142.80000000000001" x14ac:dyDescent="0.3">
      <c r="A40" s="337">
        <v>32</v>
      </c>
      <c r="B40" s="338" t="s">
        <v>560</v>
      </c>
      <c r="C40" s="339" t="s">
        <v>563</v>
      </c>
      <c r="D40" s="340" t="s">
        <v>206</v>
      </c>
      <c r="E40" s="341" t="s">
        <v>204</v>
      </c>
      <c r="F40" s="342" t="s">
        <v>223</v>
      </c>
      <c r="G40" s="341" t="s">
        <v>552</v>
      </c>
      <c r="H40" s="341" t="s">
        <v>177</v>
      </c>
      <c r="I40" s="343" t="s">
        <v>18</v>
      </c>
      <c r="J40" s="343" t="s">
        <v>53</v>
      </c>
      <c r="K40" s="343" t="s">
        <v>53</v>
      </c>
      <c r="L40" s="343" t="s">
        <v>53</v>
      </c>
      <c r="M40" s="343" t="s">
        <v>53</v>
      </c>
      <c r="N40" s="343" t="s">
        <v>53</v>
      </c>
      <c r="O40" s="343" t="s">
        <v>53</v>
      </c>
      <c r="P40" s="343" t="s">
        <v>53</v>
      </c>
      <c r="Q40" s="343" t="s">
        <v>53</v>
      </c>
      <c r="R40" s="343" t="s">
        <v>53</v>
      </c>
      <c r="S40" s="343" t="s">
        <v>53</v>
      </c>
      <c r="T40" s="343" t="s">
        <v>53</v>
      </c>
      <c r="U40" s="343" t="s">
        <v>54</v>
      </c>
      <c r="V40" s="343" t="s">
        <v>53</v>
      </c>
      <c r="W40" s="343" t="s">
        <v>53</v>
      </c>
      <c r="X40" s="343" t="s">
        <v>53</v>
      </c>
      <c r="Y40" s="343" t="s">
        <v>53</v>
      </c>
      <c r="Z40" s="343" t="s">
        <v>53</v>
      </c>
      <c r="AA40" s="343" t="s">
        <v>53</v>
      </c>
      <c r="AB40" s="343" t="s">
        <v>53</v>
      </c>
      <c r="AC40" s="344" t="s">
        <v>18</v>
      </c>
      <c r="AD40" s="345">
        <v>0.2</v>
      </c>
      <c r="AE40" s="344" t="s">
        <v>30</v>
      </c>
      <c r="AF40" s="345">
        <v>0.6</v>
      </c>
      <c r="AG40" s="337" t="s">
        <v>15</v>
      </c>
      <c r="AH40" s="345">
        <v>0.12</v>
      </c>
      <c r="AI40" s="341" t="s">
        <v>562</v>
      </c>
      <c r="AJ40" s="341" t="s">
        <v>557</v>
      </c>
      <c r="AK40" s="341" t="s">
        <v>534</v>
      </c>
      <c r="AL40" s="341" t="s">
        <v>533</v>
      </c>
      <c r="AM40" s="342" t="s">
        <v>35</v>
      </c>
      <c r="AN40" s="346" t="s">
        <v>46</v>
      </c>
      <c r="AO40" s="346" t="s">
        <v>50</v>
      </c>
      <c r="AP40" s="342" t="s">
        <v>52</v>
      </c>
      <c r="AQ40" s="342" t="s">
        <v>35</v>
      </c>
      <c r="AR40" s="346" t="s">
        <v>45</v>
      </c>
      <c r="AS40" s="346" t="s">
        <v>50</v>
      </c>
      <c r="AT40" s="342" t="s">
        <v>52</v>
      </c>
      <c r="AU40" s="342" t="s">
        <v>35</v>
      </c>
      <c r="AV40" s="346" t="s">
        <v>45</v>
      </c>
      <c r="AW40" s="346" t="s">
        <v>50</v>
      </c>
      <c r="AX40" s="342" t="s">
        <v>52</v>
      </c>
      <c r="AY40" s="342" t="s">
        <v>35</v>
      </c>
      <c r="AZ40" s="346" t="s">
        <v>45</v>
      </c>
      <c r="BA40" s="346" t="s">
        <v>50</v>
      </c>
      <c r="BB40" s="342" t="s">
        <v>52</v>
      </c>
      <c r="BC40" s="342"/>
      <c r="BD40" s="346"/>
      <c r="BE40" s="346"/>
      <c r="BF40" s="342"/>
      <c r="BG40" s="342"/>
      <c r="BH40" s="346"/>
      <c r="BI40" s="346"/>
      <c r="BJ40" s="342"/>
      <c r="BK40" s="445"/>
      <c r="BL40" s="446"/>
      <c r="BM40" s="446"/>
      <c r="BN40" s="445"/>
      <c r="BO40" s="445"/>
      <c r="BP40" s="446"/>
      <c r="BQ40" s="446"/>
      <c r="BR40" s="445"/>
      <c r="BS40" s="445"/>
      <c r="BT40" s="446"/>
      <c r="BU40" s="446"/>
      <c r="BV40" s="446"/>
      <c r="BW40" s="446"/>
      <c r="BX40" s="446"/>
      <c r="BY40" s="446"/>
      <c r="BZ40" s="446"/>
      <c r="CA40" s="446"/>
      <c r="CB40" s="446"/>
      <c r="CC40" s="446"/>
      <c r="CD40" s="446"/>
      <c r="CE40" s="446"/>
      <c r="CF40" s="446"/>
      <c r="CG40" s="446"/>
      <c r="CH40" s="1"/>
      <c r="CI40" s="1"/>
      <c r="CJ40" s="1"/>
      <c r="CK40" s="1"/>
      <c r="CL40" s="351" t="s">
        <v>18</v>
      </c>
      <c r="CM40" s="352">
        <v>2.1599999999999998E-2</v>
      </c>
      <c r="CN40" s="351" t="s">
        <v>30</v>
      </c>
      <c r="CO40" s="352">
        <v>0.6</v>
      </c>
      <c r="CP40" s="353" t="s">
        <v>15</v>
      </c>
      <c r="CQ40" s="345">
        <v>1.2959999999999998E-2</v>
      </c>
      <c r="CR40" s="350" t="s">
        <v>233</v>
      </c>
      <c r="CS40" s="95">
        <f t="shared" si="99"/>
        <v>3</v>
      </c>
      <c r="CT40" s="342"/>
      <c r="CU40" s="350" t="s">
        <v>1264</v>
      </c>
      <c r="CV40" s="65" t="s">
        <v>1235</v>
      </c>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row>
    <row r="41" spans="1:191" customFormat="1" ht="142.80000000000001" x14ac:dyDescent="0.3">
      <c r="A41" s="337">
        <v>33</v>
      </c>
      <c r="B41" s="338" t="s">
        <v>560</v>
      </c>
      <c r="C41" s="339" t="s">
        <v>561</v>
      </c>
      <c r="D41" s="340" t="s">
        <v>205</v>
      </c>
      <c r="E41" s="341" t="s">
        <v>196</v>
      </c>
      <c r="F41" s="342" t="s">
        <v>223</v>
      </c>
      <c r="G41" s="341" t="s">
        <v>552</v>
      </c>
      <c r="H41" s="341" t="s">
        <v>177</v>
      </c>
      <c r="I41" s="343" t="s">
        <v>18</v>
      </c>
      <c r="J41" s="343" t="s">
        <v>53</v>
      </c>
      <c r="K41" s="343" t="s">
        <v>53</v>
      </c>
      <c r="L41" s="343" t="s">
        <v>53</v>
      </c>
      <c r="M41" s="343" t="s">
        <v>53</v>
      </c>
      <c r="N41" s="343" t="s">
        <v>53</v>
      </c>
      <c r="O41" s="343" t="s">
        <v>53</v>
      </c>
      <c r="P41" s="343" t="s">
        <v>53</v>
      </c>
      <c r="Q41" s="343" t="s">
        <v>53</v>
      </c>
      <c r="R41" s="343" t="s">
        <v>53</v>
      </c>
      <c r="S41" s="343" t="s">
        <v>54</v>
      </c>
      <c r="T41" s="343" t="s">
        <v>54</v>
      </c>
      <c r="U41" s="343" t="s">
        <v>54</v>
      </c>
      <c r="V41" s="343" t="s">
        <v>53</v>
      </c>
      <c r="W41" s="343" t="s">
        <v>53</v>
      </c>
      <c r="X41" s="343" t="s">
        <v>53</v>
      </c>
      <c r="Y41" s="343" t="s">
        <v>53</v>
      </c>
      <c r="Z41" s="343" t="s">
        <v>53</v>
      </c>
      <c r="AA41" s="343" t="s">
        <v>53</v>
      </c>
      <c r="AB41" s="343" t="s">
        <v>53</v>
      </c>
      <c r="AC41" s="344" t="s">
        <v>18</v>
      </c>
      <c r="AD41" s="345">
        <v>0.2</v>
      </c>
      <c r="AE41" s="344" t="s">
        <v>30</v>
      </c>
      <c r="AF41" s="345">
        <v>0.6</v>
      </c>
      <c r="AG41" s="337" t="s">
        <v>15</v>
      </c>
      <c r="AH41" s="345">
        <v>0.12</v>
      </c>
      <c r="AI41" s="341" t="s">
        <v>558</v>
      </c>
      <c r="AJ41" s="341" t="s">
        <v>557</v>
      </c>
      <c r="AK41" s="341" t="s">
        <v>534</v>
      </c>
      <c r="AL41" s="341" t="s">
        <v>533</v>
      </c>
      <c r="AM41" s="342" t="s">
        <v>35</v>
      </c>
      <c r="AN41" s="346" t="s">
        <v>45</v>
      </c>
      <c r="AO41" s="346" t="s">
        <v>50</v>
      </c>
      <c r="AP41" s="342" t="s">
        <v>52</v>
      </c>
      <c r="AQ41" s="342" t="s">
        <v>35</v>
      </c>
      <c r="AR41" s="346" t="s">
        <v>45</v>
      </c>
      <c r="AS41" s="346" t="s">
        <v>50</v>
      </c>
      <c r="AT41" s="342" t="s">
        <v>52</v>
      </c>
      <c r="AU41" s="342" t="s">
        <v>35</v>
      </c>
      <c r="AV41" s="346" t="s">
        <v>45</v>
      </c>
      <c r="AW41" s="346" t="s">
        <v>50</v>
      </c>
      <c r="AX41" s="342" t="s">
        <v>52</v>
      </c>
      <c r="AY41" s="342" t="s">
        <v>35</v>
      </c>
      <c r="AZ41" s="346" t="s">
        <v>45</v>
      </c>
      <c r="BA41" s="346" t="s">
        <v>50</v>
      </c>
      <c r="BB41" s="342" t="s">
        <v>52</v>
      </c>
      <c r="BC41" s="342"/>
      <c r="BD41" s="346"/>
      <c r="BE41" s="346"/>
      <c r="BF41" s="342"/>
      <c r="BG41" s="342"/>
      <c r="BH41" s="346"/>
      <c r="BI41" s="346"/>
      <c r="BJ41" s="342"/>
      <c r="BK41" s="445"/>
      <c r="BL41" s="446"/>
      <c r="BM41" s="446"/>
      <c r="BN41" s="445"/>
      <c r="BO41" s="445"/>
      <c r="BP41" s="446"/>
      <c r="BQ41" s="446"/>
      <c r="BR41" s="445"/>
      <c r="BS41" s="445"/>
      <c r="BT41" s="446"/>
      <c r="BU41" s="446"/>
      <c r="BV41" s="446"/>
      <c r="BW41" s="446"/>
      <c r="BX41" s="446"/>
      <c r="BY41" s="446"/>
      <c r="BZ41" s="446"/>
      <c r="CA41" s="446"/>
      <c r="CB41" s="446"/>
      <c r="CC41" s="446"/>
      <c r="CD41" s="446"/>
      <c r="CE41" s="446"/>
      <c r="CF41" s="446"/>
      <c r="CG41" s="446"/>
      <c r="CH41" s="1"/>
      <c r="CI41" s="1"/>
      <c r="CJ41" s="1"/>
      <c r="CK41" s="1"/>
      <c r="CL41" s="351" t="s">
        <v>18</v>
      </c>
      <c r="CM41" s="352">
        <v>2.5919999999999995E-2</v>
      </c>
      <c r="CN41" s="351" t="s">
        <v>30</v>
      </c>
      <c r="CO41" s="352">
        <v>0.6</v>
      </c>
      <c r="CP41" s="353" t="s">
        <v>15</v>
      </c>
      <c r="CQ41" s="345">
        <v>1.5551999999999996E-2</v>
      </c>
      <c r="CR41" s="350" t="s">
        <v>456</v>
      </c>
      <c r="CS41" s="95">
        <f t="shared" si="99"/>
        <v>3</v>
      </c>
      <c r="CT41" s="342"/>
      <c r="CU41" s="350" t="s">
        <v>1264</v>
      </c>
      <c r="CV41" s="65" t="s">
        <v>1235</v>
      </c>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row>
    <row r="42" spans="1:191" customFormat="1" ht="142.80000000000001" x14ac:dyDescent="0.3">
      <c r="A42" s="337">
        <v>34</v>
      </c>
      <c r="B42" s="338" t="s">
        <v>560</v>
      </c>
      <c r="C42" s="339" t="s">
        <v>559</v>
      </c>
      <c r="D42" s="340" t="s">
        <v>206</v>
      </c>
      <c r="E42" s="341" t="s">
        <v>204</v>
      </c>
      <c r="F42" s="342" t="s">
        <v>223</v>
      </c>
      <c r="G42" s="341" t="s">
        <v>552</v>
      </c>
      <c r="H42" s="341" t="s">
        <v>177</v>
      </c>
      <c r="I42" s="343" t="s">
        <v>18</v>
      </c>
      <c r="J42" s="343" t="s">
        <v>53</v>
      </c>
      <c r="K42" s="343" t="s">
        <v>53</v>
      </c>
      <c r="L42" s="343" t="s">
        <v>53</v>
      </c>
      <c r="M42" s="343" t="s">
        <v>53</v>
      </c>
      <c r="N42" s="343" t="s">
        <v>53</v>
      </c>
      <c r="O42" s="343" t="s">
        <v>53</v>
      </c>
      <c r="P42" s="343" t="s">
        <v>53</v>
      </c>
      <c r="Q42" s="343" t="s">
        <v>53</v>
      </c>
      <c r="R42" s="343" t="s">
        <v>53</v>
      </c>
      <c r="S42" s="343" t="s">
        <v>54</v>
      </c>
      <c r="T42" s="343" t="s">
        <v>54</v>
      </c>
      <c r="U42" s="343" t="s">
        <v>54</v>
      </c>
      <c r="V42" s="343" t="s">
        <v>53</v>
      </c>
      <c r="W42" s="343" t="s">
        <v>53</v>
      </c>
      <c r="X42" s="343" t="s">
        <v>53</v>
      </c>
      <c r="Y42" s="343" t="s">
        <v>53</v>
      </c>
      <c r="Z42" s="343" t="s">
        <v>53</v>
      </c>
      <c r="AA42" s="343" t="s">
        <v>53</v>
      </c>
      <c r="AB42" s="343" t="s">
        <v>53</v>
      </c>
      <c r="AC42" s="344" t="s">
        <v>18</v>
      </c>
      <c r="AD42" s="345">
        <v>0.2</v>
      </c>
      <c r="AE42" s="344" t="s">
        <v>30</v>
      </c>
      <c r="AF42" s="345">
        <v>0.6</v>
      </c>
      <c r="AG42" s="337" t="s">
        <v>15</v>
      </c>
      <c r="AH42" s="345">
        <v>0.12</v>
      </c>
      <c r="AI42" s="347" t="s">
        <v>558</v>
      </c>
      <c r="AJ42" s="341" t="s">
        <v>557</v>
      </c>
      <c r="AK42" s="341" t="s">
        <v>534</v>
      </c>
      <c r="AL42" s="341" t="s">
        <v>533</v>
      </c>
      <c r="AM42" s="342" t="s">
        <v>35</v>
      </c>
      <c r="AN42" s="346" t="s">
        <v>45</v>
      </c>
      <c r="AO42" s="346" t="s">
        <v>50</v>
      </c>
      <c r="AP42" s="342" t="s">
        <v>52</v>
      </c>
      <c r="AQ42" s="342" t="s">
        <v>35</v>
      </c>
      <c r="AR42" s="346" t="s">
        <v>45</v>
      </c>
      <c r="AS42" s="346" t="s">
        <v>50</v>
      </c>
      <c r="AT42" s="342" t="s">
        <v>52</v>
      </c>
      <c r="AU42" s="342" t="s">
        <v>35</v>
      </c>
      <c r="AV42" s="346" t="s">
        <v>45</v>
      </c>
      <c r="AW42" s="346" t="s">
        <v>50</v>
      </c>
      <c r="AX42" s="342" t="s">
        <v>52</v>
      </c>
      <c r="AY42" s="342" t="s">
        <v>35</v>
      </c>
      <c r="AZ42" s="346" t="s">
        <v>45</v>
      </c>
      <c r="BA42" s="346" t="s">
        <v>50</v>
      </c>
      <c r="BB42" s="342" t="s">
        <v>52</v>
      </c>
      <c r="BC42" s="342"/>
      <c r="BD42" s="346"/>
      <c r="BE42" s="346"/>
      <c r="BF42" s="342"/>
      <c r="BG42" s="342"/>
      <c r="BH42" s="346"/>
      <c r="BI42" s="346"/>
      <c r="BJ42" s="342"/>
      <c r="BK42" s="445"/>
      <c r="BL42" s="446"/>
      <c r="BM42" s="446"/>
      <c r="BN42" s="445"/>
      <c r="BO42" s="445"/>
      <c r="BP42" s="446"/>
      <c r="BQ42" s="446"/>
      <c r="BR42" s="445"/>
      <c r="BS42" s="445"/>
      <c r="BT42" s="446"/>
      <c r="BU42" s="446"/>
      <c r="BV42" s="446"/>
      <c r="BW42" s="446"/>
      <c r="BX42" s="446"/>
      <c r="BY42" s="446"/>
      <c r="BZ42" s="446"/>
      <c r="CA42" s="446"/>
      <c r="CB42" s="446"/>
      <c r="CC42" s="446"/>
      <c r="CD42" s="446"/>
      <c r="CE42" s="446"/>
      <c r="CF42" s="446"/>
      <c r="CG42" s="446"/>
      <c r="CH42" s="1"/>
      <c r="CI42" s="1"/>
      <c r="CJ42" s="1"/>
      <c r="CK42" s="1"/>
      <c r="CL42" s="351" t="s">
        <v>18</v>
      </c>
      <c r="CM42" s="352">
        <v>2.5919999999999995E-2</v>
      </c>
      <c r="CN42" s="351" t="s">
        <v>30</v>
      </c>
      <c r="CO42" s="352">
        <v>0.6</v>
      </c>
      <c r="CP42" s="353" t="s">
        <v>15</v>
      </c>
      <c r="CQ42" s="345">
        <v>1.5551999999999996E-2</v>
      </c>
      <c r="CR42" s="350" t="s">
        <v>233</v>
      </c>
      <c r="CS42" s="95">
        <f t="shared" si="99"/>
        <v>3</v>
      </c>
      <c r="CT42" s="342"/>
      <c r="CU42" s="350" t="s">
        <v>1264</v>
      </c>
      <c r="CV42" s="65" t="s">
        <v>1235</v>
      </c>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row>
    <row r="43" spans="1:191" customFormat="1" ht="142.80000000000001" x14ac:dyDescent="0.3">
      <c r="A43" s="337">
        <v>35</v>
      </c>
      <c r="B43" s="348" t="s">
        <v>546</v>
      </c>
      <c r="C43" s="339" t="s">
        <v>556</v>
      </c>
      <c r="D43" s="340" t="s">
        <v>205</v>
      </c>
      <c r="E43" s="341" t="s">
        <v>196</v>
      </c>
      <c r="F43" s="342" t="s">
        <v>223</v>
      </c>
      <c r="G43" s="341" t="s">
        <v>552</v>
      </c>
      <c r="H43" s="341" t="s">
        <v>180</v>
      </c>
      <c r="I43" s="343" t="s">
        <v>18</v>
      </c>
      <c r="J43" s="343" t="s">
        <v>53</v>
      </c>
      <c r="K43" s="343" t="s">
        <v>53</v>
      </c>
      <c r="L43" s="343" t="s">
        <v>53</v>
      </c>
      <c r="M43" s="343" t="s">
        <v>53</v>
      </c>
      <c r="N43" s="343" t="s">
        <v>54</v>
      </c>
      <c r="O43" s="343" t="s">
        <v>53</v>
      </c>
      <c r="P43" s="343" t="s">
        <v>53</v>
      </c>
      <c r="Q43" s="343" t="s">
        <v>53</v>
      </c>
      <c r="R43" s="343" t="s">
        <v>53</v>
      </c>
      <c r="S43" s="343" t="s">
        <v>53</v>
      </c>
      <c r="T43" s="343" t="s">
        <v>53</v>
      </c>
      <c r="U43" s="343" t="s">
        <v>54</v>
      </c>
      <c r="V43" s="343" t="s">
        <v>53</v>
      </c>
      <c r="W43" s="343" t="s">
        <v>53</v>
      </c>
      <c r="X43" s="343" t="s">
        <v>53</v>
      </c>
      <c r="Y43" s="343" t="s">
        <v>53</v>
      </c>
      <c r="Z43" s="343" t="s">
        <v>53</v>
      </c>
      <c r="AA43" s="343" t="s">
        <v>53</v>
      </c>
      <c r="AB43" s="343" t="s">
        <v>53</v>
      </c>
      <c r="AC43" s="344" t="s">
        <v>18</v>
      </c>
      <c r="AD43" s="345">
        <v>0.2</v>
      </c>
      <c r="AE43" s="344" t="s">
        <v>30</v>
      </c>
      <c r="AF43" s="345">
        <v>0.6</v>
      </c>
      <c r="AG43" s="337" t="s">
        <v>15</v>
      </c>
      <c r="AH43" s="345">
        <v>0.12</v>
      </c>
      <c r="AI43" s="347" t="s">
        <v>554</v>
      </c>
      <c r="AJ43" s="341" t="s">
        <v>543</v>
      </c>
      <c r="AK43" s="341" t="s">
        <v>549</v>
      </c>
      <c r="AL43" s="341" t="s">
        <v>548</v>
      </c>
      <c r="AM43" s="342" t="s">
        <v>35</v>
      </c>
      <c r="AN43" s="346" t="s">
        <v>46</v>
      </c>
      <c r="AO43" s="346" t="s">
        <v>50</v>
      </c>
      <c r="AP43" s="342" t="s">
        <v>52</v>
      </c>
      <c r="AQ43" s="342" t="s">
        <v>34</v>
      </c>
      <c r="AR43" s="346" t="s">
        <v>46</v>
      </c>
      <c r="AS43" s="346" t="s">
        <v>50</v>
      </c>
      <c r="AT43" s="342" t="s">
        <v>52</v>
      </c>
      <c r="AU43" s="342" t="s">
        <v>35</v>
      </c>
      <c r="AV43" s="346" t="s">
        <v>46</v>
      </c>
      <c r="AW43" s="346" t="s">
        <v>50</v>
      </c>
      <c r="AX43" s="342" t="s">
        <v>52</v>
      </c>
      <c r="AY43" s="342"/>
      <c r="AZ43" s="346"/>
      <c r="BA43" s="346"/>
      <c r="BB43" s="342"/>
      <c r="BC43" s="342"/>
      <c r="BD43" s="346"/>
      <c r="BE43" s="346"/>
      <c r="BF43" s="342"/>
      <c r="BG43" s="342"/>
      <c r="BH43" s="346"/>
      <c r="BI43" s="346"/>
      <c r="BJ43" s="342"/>
      <c r="BK43" s="445"/>
      <c r="BL43" s="446"/>
      <c r="BM43" s="446"/>
      <c r="BN43" s="445"/>
      <c r="BO43" s="445"/>
      <c r="BP43" s="446"/>
      <c r="BQ43" s="446"/>
      <c r="BR43" s="445"/>
      <c r="BS43" s="445"/>
      <c r="BT43" s="446"/>
      <c r="BU43" s="446"/>
      <c r="BV43" s="446"/>
      <c r="BW43" s="446"/>
      <c r="BX43" s="446"/>
      <c r="BY43" s="446"/>
      <c r="BZ43" s="446"/>
      <c r="CA43" s="446"/>
      <c r="CB43" s="446"/>
      <c r="CC43" s="446"/>
      <c r="CD43" s="446"/>
      <c r="CE43" s="446"/>
      <c r="CF43" s="446"/>
      <c r="CG43" s="446"/>
      <c r="CH43" s="1"/>
      <c r="CI43" s="1"/>
      <c r="CJ43" s="1"/>
      <c r="CK43" s="1"/>
      <c r="CL43" s="351" t="s">
        <v>18</v>
      </c>
      <c r="CM43" s="352">
        <v>2.5000000000000001E-2</v>
      </c>
      <c r="CN43" s="351" t="s">
        <v>30</v>
      </c>
      <c r="CO43" s="352">
        <v>0.6</v>
      </c>
      <c r="CP43" s="353" t="s">
        <v>15</v>
      </c>
      <c r="CQ43" s="345">
        <v>1.4999999999999999E-2</v>
      </c>
      <c r="CR43" s="350" t="s">
        <v>456</v>
      </c>
      <c r="CS43" s="95">
        <f t="shared" si="99"/>
        <v>3</v>
      </c>
      <c r="CT43" s="342"/>
      <c r="CU43" s="350" t="s">
        <v>1265</v>
      </c>
      <c r="CV43" s="65" t="s">
        <v>1235</v>
      </c>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row>
    <row r="44" spans="1:191" customFormat="1" ht="142.80000000000001" x14ac:dyDescent="0.3">
      <c r="A44" s="337">
        <v>36</v>
      </c>
      <c r="B44" s="349" t="s">
        <v>546</v>
      </c>
      <c r="C44" s="350" t="s">
        <v>555</v>
      </c>
      <c r="D44" s="340" t="s">
        <v>206</v>
      </c>
      <c r="E44" s="341" t="s">
        <v>204</v>
      </c>
      <c r="F44" s="342" t="s">
        <v>223</v>
      </c>
      <c r="G44" s="341" t="s">
        <v>552</v>
      </c>
      <c r="H44" s="341" t="s">
        <v>180</v>
      </c>
      <c r="I44" s="343" t="s">
        <v>18</v>
      </c>
      <c r="J44" s="343" t="s">
        <v>53</v>
      </c>
      <c r="K44" s="343" t="s">
        <v>53</v>
      </c>
      <c r="L44" s="343" t="s">
        <v>53</v>
      </c>
      <c r="M44" s="343" t="s">
        <v>53</v>
      </c>
      <c r="N44" s="343" t="s">
        <v>54</v>
      </c>
      <c r="O44" s="343" t="s">
        <v>53</v>
      </c>
      <c r="P44" s="343" t="s">
        <v>53</v>
      </c>
      <c r="Q44" s="343" t="s">
        <v>53</v>
      </c>
      <c r="R44" s="343" t="s">
        <v>53</v>
      </c>
      <c r="S44" s="343" t="s">
        <v>53</v>
      </c>
      <c r="T44" s="343" t="s">
        <v>53</v>
      </c>
      <c r="U44" s="343" t="s">
        <v>54</v>
      </c>
      <c r="V44" s="343" t="s">
        <v>53</v>
      </c>
      <c r="W44" s="343" t="s">
        <v>53</v>
      </c>
      <c r="X44" s="343" t="s">
        <v>53</v>
      </c>
      <c r="Y44" s="343" t="s">
        <v>53</v>
      </c>
      <c r="Z44" s="343" t="s">
        <v>53</v>
      </c>
      <c r="AA44" s="343" t="s">
        <v>53</v>
      </c>
      <c r="AB44" s="343" t="s">
        <v>53</v>
      </c>
      <c r="AC44" s="344" t="s">
        <v>18</v>
      </c>
      <c r="AD44" s="345">
        <v>0.2</v>
      </c>
      <c r="AE44" s="344" t="s">
        <v>30</v>
      </c>
      <c r="AF44" s="345">
        <v>0.6</v>
      </c>
      <c r="AG44" s="337" t="s">
        <v>15</v>
      </c>
      <c r="AH44" s="345">
        <v>0.12</v>
      </c>
      <c r="AI44" s="347" t="s">
        <v>554</v>
      </c>
      <c r="AJ44" s="341" t="s">
        <v>543</v>
      </c>
      <c r="AK44" s="341" t="s">
        <v>549</v>
      </c>
      <c r="AL44" s="341" t="s">
        <v>548</v>
      </c>
      <c r="AM44" s="342" t="s">
        <v>35</v>
      </c>
      <c r="AN44" s="346" t="s">
        <v>46</v>
      </c>
      <c r="AO44" s="346" t="s">
        <v>50</v>
      </c>
      <c r="AP44" s="342" t="s">
        <v>52</v>
      </c>
      <c r="AQ44" s="342" t="s">
        <v>34</v>
      </c>
      <c r="AR44" s="346" t="s">
        <v>46</v>
      </c>
      <c r="AS44" s="346" t="s">
        <v>50</v>
      </c>
      <c r="AT44" s="342" t="s">
        <v>52</v>
      </c>
      <c r="AU44" s="342" t="s">
        <v>35</v>
      </c>
      <c r="AV44" s="346" t="s">
        <v>46</v>
      </c>
      <c r="AW44" s="346" t="s">
        <v>50</v>
      </c>
      <c r="AX44" s="342" t="s">
        <v>52</v>
      </c>
      <c r="AY44" s="342"/>
      <c r="AZ44" s="346"/>
      <c r="BA44" s="346"/>
      <c r="BB44" s="342"/>
      <c r="BC44" s="342"/>
      <c r="BD44" s="346"/>
      <c r="BE44" s="346"/>
      <c r="BF44" s="342"/>
      <c r="BG44" s="342"/>
      <c r="BH44" s="346"/>
      <c r="BI44" s="346"/>
      <c r="BJ44" s="342"/>
      <c r="BK44" s="445"/>
      <c r="BL44" s="446"/>
      <c r="BM44" s="446"/>
      <c r="BN44" s="445"/>
      <c r="BO44" s="445"/>
      <c r="BP44" s="446"/>
      <c r="BQ44" s="446"/>
      <c r="BR44" s="445"/>
      <c r="BS44" s="445"/>
      <c r="BT44" s="446"/>
      <c r="BU44" s="446"/>
      <c r="BV44" s="446"/>
      <c r="BW44" s="446"/>
      <c r="BX44" s="446"/>
      <c r="BY44" s="446"/>
      <c r="BZ44" s="446"/>
      <c r="CA44" s="446"/>
      <c r="CB44" s="446"/>
      <c r="CC44" s="446"/>
      <c r="CD44" s="446"/>
      <c r="CE44" s="446"/>
      <c r="CF44" s="446"/>
      <c r="CG44" s="446"/>
      <c r="CH44" s="1"/>
      <c r="CI44" s="1"/>
      <c r="CJ44" s="1"/>
      <c r="CK44" s="1"/>
      <c r="CL44" s="351" t="s">
        <v>18</v>
      </c>
      <c r="CM44" s="352">
        <v>2.5000000000000001E-2</v>
      </c>
      <c r="CN44" s="351" t="s">
        <v>30</v>
      </c>
      <c r="CO44" s="352">
        <v>0.6</v>
      </c>
      <c r="CP44" s="353" t="s">
        <v>15</v>
      </c>
      <c r="CQ44" s="345">
        <v>1.4999999999999999E-2</v>
      </c>
      <c r="CR44" s="350" t="s">
        <v>233</v>
      </c>
      <c r="CS44" s="95">
        <f t="shared" si="99"/>
        <v>3</v>
      </c>
      <c r="CT44" s="342"/>
      <c r="CU44" s="350" t="s">
        <v>1265</v>
      </c>
      <c r="CV44" s="65" t="s">
        <v>1235</v>
      </c>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row>
    <row r="45" spans="1:191" customFormat="1" ht="142.80000000000001" x14ac:dyDescent="0.3">
      <c r="A45" s="337">
        <v>37</v>
      </c>
      <c r="B45" s="348" t="s">
        <v>546</v>
      </c>
      <c r="C45" s="350" t="s">
        <v>553</v>
      </c>
      <c r="D45" s="340" t="s">
        <v>205</v>
      </c>
      <c r="E45" s="341" t="s">
        <v>196</v>
      </c>
      <c r="F45" s="342" t="s">
        <v>223</v>
      </c>
      <c r="G45" s="341" t="s">
        <v>552</v>
      </c>
      <c r="H45" s="341" t="s">
        <v>180</v>
      </c>
      <c r="I45" s="343" t="s">
        <v>18</v>
      </c>
      <c r="J45" s="343" t="s">
        <v>53</v>
      </c>
      <c r="K45" s="343" t="s">
        <v>54</v>
      </c>
      <c r="L45" s="343" t="s">
        <v>53</v>
      </c>
      <c r="M45" s="343" t="s">
        <v>53</v>
      </c>
      <c r="N45" s="343" t="s">
        <v>54</v>
      </c>
      <c r="O45" s="343" t="s">
        <v>53</v>
      </c>
      <c r="P45" s="343" t="s">
        <v>53</v>
      </c>
      <c r="Q45" s="343" t="s">
        <v>54</v>
      </c>
      <c r="R45" s="343" t="s">
        <v>53</v>
      </c>
      <c r="S45" s="343" t="s">
        <v>54</v>
      </c>
      <c r="T45" s="343" t="s">
        <v>53</v>
      </c>
      <c r="U45" s="343" t="s">
        <v>54</v>
      </c>
      <c r="V45" s="343" t="s">
        <v>53</v>
      </c>
      <c r="W45" s="343" t="s">
        <v>53</v>
      </c>
      <c r="X45" s="343" t="s">
        <v>53</v>
      </c>
      <c r="Y45" s="343" t="s">
        <v>53</v>
      </c>
      <c r="Z45" s="343" t="s">
        <v>53</v>
      </c>
      <c r="AA45" s="343" t="s">
        <v>53</v>
      </c>
      <c r="AB45" s="343" t="s">
        <v>53</v>
      </c>
      <c r="AC45" s="344" t="s">
        <v>18</v>
      </c>
      <c r="AD45" s="345">
        <v>0.2</v>
      </c>
      <c r="AE45" s="344" t="s">
        <v>30</v>
      </c>
      <c r="AF45" s="345">
        <v>0.6</v>
      </c>
      <c r="AG45" s="337" t="s">
        <v>15</v>
      </c>
      <c r="AH45" s="345">
        <v>0.12</v>
      </c>
      <c r="AI45" s="347" t="s">
        <v>550</v>
      </c>
      <c r="AJ45" s="341" t="s">
        <v>543</v>
      </c>
      <c r="AK45" s="341" t="s">
        <v>549</v>
      </c>
      <c r="AL45" s="341" t="s">
        <v>548</v>
      </c>
      <c r="AM45" s="342" t="s">
        <v>34</v>
      </c>
      <c r="AN45" s="346" t="s">
        <v>45</v>
      </c>
      <c r="AO45" s="346" t="s">
        <v>50</v>
      </c>
      <c r="AP45" s="342" t="s">
        <v>52</v>
      </c>
      <c r="AQ45" s="342" t="s">
        <v>35</v>
      </c>
      <c r="AR45" s="346" t="s">
        <v>46</v>
      </c>
      <c r="AS45" s="346" t="s">
        <v>50</v>
      </c>
      <c r="AT45" s="342" t="s">
        <v>52</v>
      </c>
      <c r="AU45" s="342" t="s">
        <v>35</v>
      </c>
      <c r="AV45" s="346" t="s">
        <v>46</v>
      </c>
      <c r="AW45" s="346" t="s">
        <v>50</v>
      </c>
      <c r="AX45" s="342" t="s">
        <v>52</v>
      </c>
      <c r="AY45" s="342"/>
      <c r="AZ45" s="346"/>
      <c r="BA45" s="346"/>
      <c r="BB45" s="342"/>
      <c r="BC45" s="342"/>
      <c r="BD45" s="346"/>
      <c r="BE45" s="346"/>
      <c r="BF45" s="342"/>
      <c r="BG45" s="342"/>
      <c r="BH45" s="346"/>
      <c r="BI45" s="346"/>
      <c r="BJ45" s="342"/>
      <c r="BK45" s="445"/>
      <c r="BL45" s="446"/>
      <c r="BM45" s="446"/>
      <c r="BN45" s="445"/>
      <c r="BO45" s="445"/>
      <c r="BP45" s="446"/>
      <c r="BQ45" s="446"/>
      <c r="BR45" s="445"/>
      <c r="BS45" s="445"/>
      <c r="BT45" s="446"/>
      <c r="BU45" s="446"/>
      <c r="BV45" s="446"/>
      <c r="BW45" s="446"/>
      <c r="BX45" s="446"/>
      <c r="BY45" s="446"/>
      <c r="BZ45" s="446"/>
      <c r="CA45" s="446"/>
      <c r="CB45" s="446"/>
      <c r="CC45" s="446"/>
      <c r="CD45" s="446"/>
      <c r="CE45" s="446"/>
      <c r="CF45" s="446"/>
      <c r="CG45" s="446"/>
      <c r="CH45" s="1"/>
      <c r="CI45" s="1"/>
      <c r="CJ45" s="1"/>
      <c r="CK45" s="1"/>
      <c r="CL45" s="351" t="s">
        <v>18</v>
      </c>
      <c r="CM45" s="352">
        <v>0.03</v>
      </c>
      <c r="CN45" s="351" t="s">
        <v>30</v>
      </c>
      <c r="CO45" s="352">
        <v>0.6</v>
      </c>
      <c r="CP45" s="353" t="s">
        <v>15</v>
      </c>
      <c r="CQ45" s="345">
        <v>1.7999999999999999E-2</v>
      </c>
      <c r="CR45" s="350" t="s">
        <v>456</v>
      </c>
      <c r="CS45" s="95">
        <f t="shared" si="99"/>
        <v>3</v>
      </c>
      <c r="CT45" s="342"/>
      <c r="CU45" s="350" t="s">
        <v>1265</v>
      </c>
      <c r="CV45" s="65" t="s">
        <v>1235</v>
      </c>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row>
    <row r="46" spans="1:191" customFormat="1" ht="142.80000000000001" x14ac:dyDescent="0.3">
      <c r="A46" s="337">
        <v>38</v>
      </c>
      <c r="B46" s="348" t="s">
        <v>546</v>
      </c>
      <c r="C46" s="350" t="s">
        <v>551</v>
      </c>
      <c r="D46" s="340" t="s">
        <v>206</v>
      </c>
      <c r="E46" s="341" t="s">
        <v>204</v>
      </c>
      <c r="F46" s="342" t="s">
        <v>223</v>
      </c>
      <c r="G46" s="341" t="s">
        <v>218</v>
      </c>
      <c r="H46" s="341" t="s">
        <v>180</v>
      </c>
      <c r="I46" s="343" t="s">
        <v>18</v>
      </c>
      <c r="J46" s="343" t="s">
        <v>53</v>
      </c>
      <c r="K46" s="343" t="s">
        <v>54</v>
      </c>
      <c r="L46" s="343" t="s">
        <v>53</v>
      </c>
      <c r="M46" s="343" t="s">
        <v>53</v>
      </c>
      <c r="N46" s="343" t="s">
        <v>54</v>
      </c>
      <c r="O46" s="343" t="s">
        <v>53</v>
      </c>
      <c r="P46" s="343" t="s">
        <v>53</v>
      </c>
      <c r="Q46" s="343" t="s">
        <v>54</v>
      </c>
      <c r="R46" s="343" t="s">
        <v>53</v>
      </c>
      <c r="S46" s="343" t="s">
        <v>54</v>
      </c>
      <c r="T46" s="343" t="s">
        <v>53</v>
      </c>
      <c r="U46" s="343" t="s">
        <v>54</v>
      </c>
      <c r="V46" s="343" t="s">
        <v>53</v>
      </c>
      <c r="W46" s="343" t="s">
        <v>53</v>
      </c>
      <c r="X46" s="343" t="s">
        <v>53</v>
      </c>
      <c r="Y46" s="343" t="s">
        <v>53</v>
      </c>
      <c r="Z46" s="343" t="s">
        <v>53</v>
      </c>
      <c r="AA46" s="343" t="s">
        <v>53</v>
      </c>
      <c r="AB46" s="343" t="s">
        <v>53</v>
      </c>
      <c r="AC46" s="344" t="s">
        <v>18</v>
      </c>
      <c r="AD46" s="345">
        <v>0.2</v>
      </c>
      <c r="AE46" s="344" t="s">
        <v>30</v>
      </c>
      <c r="AF46" s="345">
        <v>0.6</v>
      </c>
      <c r="AG46" s="337" t="s">
        <v>15</v>
      </c>
      <c r="AH46" s="345">
        <v>0.12</v>
      </c>
      <c r="AI46" s="347" t="s">
        <v>550</v>
      </c>
      <c r="AJ46" s="341" t="s">
        <v>543</v>
      </c>
      <c r="AK46" s="341" t="s">
        <v>549</v>
      </c>
      <c r="AL46" s="341" t="s">
        <v>548</v>
      </c>
      <c r="AM46" s="342" t="s">
        <v>34</v>
      </c>
      <c r="AN46" s="346" t="s">
        <v>45</v>
      </c>
      <c r="AO46" s="346" t="s">
        <v>50</v>
      </c>
      <c r="AP46" s="342" t="s">
        <v>52</v>
      </c>
      <c r="AQ46" s="342" t="s">
        <v>35</v>
      </c>
      <c r="AR46" s="346" t="s">
        <v>46</v>
      </c>
      <c r="AS46" s="346" t="s">
        <v>50</v>
      </c>
      <c r="AT46" s="342" t="s">
        <v>52</v>
      </c>
      <c r="AU46" s="342" t="s">
        <v>35</v>
      </c>
      <c r="AV46" s="346" t="s">
        <v>46</v>
      </c>
      <c r="AW46" s="346" t="s">
        <v>50</v>
      </c>
      <c r="AX46" s="342" t="s">
        <v>52</v>
      </c>
      <c r="AY46" s="342"/>
      <c r="AZ46" s="346"/>
      <c r="BA46" s="346"/>
      <c r="BB46" s="342"/>
      <c r="BC46" s="342"/>
      <c r="BD46" s="346"/>
      <c r="BE46" s="346"/>
      <c r="BF46" s="342"/>
      <c r="BG46" s="342"/>
      <c r="BH46" s="346"/>
      <c r="BI46" s="346"/>
      <c r="BJ46" s="342"/>
      <c r="BK46" s="445"/>
      <c r="BL46" s="446"/>
      <c r="BM46" s="446"/>
      <c r="BN46" s="445"/>
      <c r="BO46" s="445"/>
      <c r="BP46" s="446"/>
      <c r="BQ46" s="446"/>
      <c r="BR46" s="445"/>
      <c r="BS46" s="445"/>
      <c r="BT46" s="446"/>
      <c r="BU46" s="446"/>
      <c r="BV46" s="446"/>
      <c r="BW46" s="446"/>
      <c r="BX46" s="446"/>
      <c r="BY46" s="446"/>
      <c r="BZ46" s="446"/>
      <c r="CA46" s="446"/>
      <c r="CB46" s="446"/>
      <c r="CC46" s="446"/>
      <c r="CD46" s="446"/>
      <c r="CE46" s="446"/>
      <c r="CF46" s="446"/>
      <c r="CG46" s="446"/>
      <c r="CH46" s="1"/>
      <c r="CI46" s="1"/>
      <c r="CJ46" s="1"/>
      <c r="CK46" s="1"/>
      <c r="CL46" s="351" t="s">
        <v>18</v>
      </c>
      <c r="CM46" s="352">
        <v>0.03</v>
      </c>
      <c r="CN46" s="351" t="s">
        <v>30</v>
      </c>
      <c r="CO46" s="352">
        <v>0.6</v>
      </c>
      <c r="CP46" s="353" t="s">
        <v>15</v>
      </c>
      <c r="CQ46" s="345">
        <v>1.7999999999999999E-2</v>
      </c>
      <c r="CR46" s="350" t="s">
        <v>233</v>
      </c>
      <c r="CS46" s="95">
        <f t="shared" si="99"/>
        <v>3</v>
      </c>
      <c r="CT46" s="342"/>
      <c r="CU46" s="350" t="s">
        <v>1265</v>
      </c>
      <c r="CV46" s="65" t="s">
        <v>1235</v>
      </c>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row>
    <row r="47" spans="1:191" customFormat="1" ht="142.80000000000001" x14ac:dyDescent="0.3">
      <c r="A47" s="337">
        <v>39</v>
      </c>
      <c r="B47" s="348" t="s">
        <v>546</v>
      </c>
      <c r="C47" s="350" t="s">
        <v>547</v>
      </c>
      <c r="D47" s="340" t="s">
        <v>205</v>
      </c>
      <c r="E47" s="341" t="s">
        <v>196</v>
      </c>
      <c r="F47" s="342" t="s">
        <v>223</v>
      </c>
      <c r="G47" s="341" t="s">
        <v>218</v>
      </c>
      <c r="H47" s="341" t="s">
        <v>180</v>
      </c>
      <c r="I47" s="343" t="s">
        <v>18</v>
      </c>
      <c r="J47" s="343" t="s">
        <v>53</v>
      </c>
      <c r="K47" s="343" t="s">
        <v>54</v>
      </c>
      <c r="L47" s="343" t="s">
        <v>53</v>
      </c>
      <c r="M47" s="343" t="s">
        <v>53</v>
      </c>
      <c r="N47" s="343" t="s">
        <v>54</v>
      </c>
      <c r="O47" s="343" t="s">
        <v>53</v>
      </c>
      <c r="P47" s="343" t="s">
        <v>53</v>
      </c>
      <c r="Q47" s="343" t="s">
        <v>54</v>
      </c>
      <c r="R47" s="343" t="s">
        <v>53</v>
      </c>
      <c r="S47" s="343" t="s">
        <v>54</v>
      </c>
      <c r="T47" s="343" t="s">
        <v>53</v>
      </c>
      <c r="U47" s="343" t="s">
        <v>54</v>
      </c>
      <c r="V47" s="343" t="s">
        <v>53</v>
      </c>
      <c r="W47" s="343" t="s">
        <v>53</v>
      </c>
      <c r="X47" s="343" t="s">
        <v>53</v>
      </c>
      <c r="Y47" s="343" t="s">
        <v>53</v>
      </c>
      <c r="Z47" s="343" t="s">
        <v>53</v>
      </c>
      <c r="AA47" s="343" t="s">
        <v>53</v>
      </c>
      <c r="AB47" s="343" t="s">
        <v>53</v>
      </c>
      <c r="AC47" s="344" t="s">
        <v>18</v>
      </c>
      <c r="AD47" s="345">
        <v>0.2</v>
      </c>
      <c r="AE47" s="344" t="s">
        <v>30</v>
      </c>
      <c r="AF47" s="345">
        <v>0.6</v>
      </c>
      <c r="AG47" s="337" t="s">
        <v>15</v>
      </c>
      <c r="AH47" s="345">
        <v>0.12</v>
      </c>
      <c r="AI47" s="347" t="s">
        <v>544</v>
      </c>
      <c r="AJ47" s="341" t="s">
        <v>543</v>
      </c>
      <c r="AK47" s="341" t="s">
        <v>534</v>
      </c>
      <c r="AL47" s="341" t="s">
        <v>533</v>
      </c>
      <c r="AM47" s="342" t="s">
        <v>34</v>
      </c>
      <c r="AN47" s="346" t="s">
        <v>46</v>
      </c>
      <c r="AO47" s="346" t="s">
        <v>50</v>
      </c>
      <c r="AP47" s="342" t="s">
        <v>52</v>
      </c>
      <c r="AQ47" s="342" t="s">
        <v>35</v>
      </c>
      <c r="AR47" s="346" t="s">
        <v>45</v>
      </c>
      <c r="AS47" s="346" t="s">
        <v>50</v>
      </c>
      <c r="AT47" s="342" t="s">
        <v>52</v>
      </c>
      <c r="AU47" s="342" t="s">
        <v>35</v>
      </c>
      <c r="AV47" s="346" t="s">
        <v>46</v>
      </c>
      <c r="AW47" s="346" t="s">
        <v>50</v>
      </c>
      <c r="AX47" s="342" t="s">
        <v>52</v>
      </c>
      <c r="AY47" s="342" t="s">
        <v>35</v>
      </c>
      <c r="AZ47" s="346" t="s">
        <v>46</v>
      </c>
      <c r="BA47" s="346" t="s">
        <v>50</v>
      </c>
      <c r="BB47" s="342" t="s">
        <v>52</v>
      </c>
      <c r="BC47" s="342"/>
      <c r="BD47" s="346"/>
      <c r="BE47" s="346"/>
      <c r="BF47" s="342"/>
      <c r="BG47" s="342"/>
      <c r="BH47" s="346"/>
      <c r="BI47" s="346"/>
      <c r="BJ47" s="342"/>
      <c r="BK47" s="445"/>
      <c r="BL47" s="446"/>
      <c r="BM47" s="446"/>
      <c r="BN47" s="445"/>
      <c r="BO47" s="445"/>
      <c r="BP47" s="446"/>
      <c r="BQ47" s="446"/>
      <c r="BR47" s="445"/>
      <c r="BS47" s="445"/>
      <c r="BT47" s="446"/>
      <c r="BU47" s="446"/>
      <c r="BV47" s="446"/>
      <c r="BW47" s="446"/>
      <c r="BX47" s="446"/>
      <c r="BY47" s="446"/>
      <c r="BZ47" s="446"/>
      <c r="CA47" s="446"/>
      <c r="CB47" s="446"/>
      <c r="CC47" s="446"/>
      <c r="CD47" s="446"/>
      <c r="CE47" s="446"/>
      <c r="CF47" s="446"/>
      <c r="CG47" s="446"/>
      <c r="CH47" s="1"/>
      <c r="CI47" s="1"/>
      <c r="CJ47" s="1"/>
      <c r="CK47" s="1"/>
      <c r="CL47" s="351" t="s">
        <v>18</v>
      </c>
      <c r="CM47" s="352">
        <v>1.4999999999999999E-2</v>
      </c>
      <c r="CN47" s="351" t="s">
        <v>30</v>
      </c>
      <c r="CO47" s="352">
        <v>0.6</v>
      </c>
      <c r="CP47" s="353" t="s">
        <v>15</v>
      </c>
      <c r="CQ47" s="345">
        <v>8.9999999999999993E-3</v>
      </c>
      <c r="CR47" s="350" t="s">
        <v>456</v>
      </c>
      <c r="CS47" s="95">
        <f t="shared" si="99"/>
        <v>3</v>
      </c>
      <c r="CT47" s="342"/>
      <c r="CU47" s="350" t="s">
        <v>1264</v>
      </c>
      <c r="CV47" s="65" t="s">
        <v>1235</v>
      </c>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row>
    <row r="48" spans="1:191" customFormat="1" ht="142.80000000000001" x14ac:dyDescent="0.3">
      <c r="A48" s="337">
        <v>40</v>
      </c>
      <c r="B48" s="348" t="s">
        <v>546</v>
      </c>
      <c r="C48" s="350" t="s">
        <v>545</v>
      </c>
      <c r="D48" s="340" t="s">
        <v>206</v>
      </c>
      <c r="E48" s="341" t="s">
        <v>204</v>
      </c>
      <c r="F48" s="342" t="s">
        <v>223</v>
      </c>
      <c r="G48" s="341" t="s">
        <v>218</v>
      </c>
      <c r="H48" s="341" t="s">
        <v>180</v>
      </c>
      <c r="I48" s="343" t="s">
        <v>18</v>
      </c>
      <c r="J48" s="343" t="s">
        <v>53</v>
      </c>
      <c r="K48" s="343" t="s">
        <v>54</v>
      </c>
      <c r="L48" s="343" t="s">
        <v>53</v>
      </c>
      <c r="M48" s="343" t="s">
        <v>53</v>
      </c>
      <c r="N48" s="343" t="s">
        <v>54</v>
      </c>
      <c r="O48" s="343" t="s">
        <v>53</v>
      </c>
      <c r="P48" s="343" t="s">
        <v>53</v>
      </c>
      <c r="Q48" s="343" t="s">
        <v>54</v>
      </c>
      <c r="R48" s="343" t="s">
        <v>53</v>
      </c>
      <c r="S48" s="343" t="s">
        <v>54</v>
      </c>
      <c r="T48" s="343" t="s">
        <v>53</v>
      </c>
      <c r="U48" s="343" t="s">
        <v>54</v>
      </c>
      <c r="V48" s="343" t="s">
        <v>53</v>
      </c>
      <c r="W48" s="343" t="s">
        <v>53</v>
      </c>
      <c r="X48" s="343" t="s">
        <v>53</v>
      </c>
      <c r="Y48" s="343" t="s">
        <v>53</v>
      </c>
      <c r="Z48" s="343" t="s">
        <v>53</v>
      </c>
      <c r="AA48" s="343" t="s">
        <v>53</v>
      </c>
      <c r="AB48" s="343" t="s">
        <v>53</v>
      </c>
      <c r="AC48" s="344" t="s">
        <v>18</v>
      </c>
      <c r="AD48" s="345">
        <v>0.2</v>
      </c>
      <c r="AE48" s="344" t="s">
        <v>30</v>
      </c>
      <c r="AF48" s="345">
        <v>0.6</v>
      </c>
      <c r="AG48" s="337" t="s">
        <v>15</v>
      </c>
      <c r="AH48" s="345">
        <v>0.12</v>
      </c>
      <c r="AI48" s="347" t="s">
        <v>544</v>
      </c>
      <c r="AJ48" s="341" t="s">
        <v>543</v>
      </c>
      <c r="AK48" s="341" t="s">
        <v>534</v>
      </c>
      <c r="AL48" s="341" t="s">
        <v>533</v>
      </c>
      <c r="AM48" s="342" t="s">
        <v>34</v>
      </c>
      <c r="AN48" s="346" t="s">
        <v>46</v>
      </c>
      <c r="AO48" s="346" t="s">
        <v>50</v>
      </c>
      <c r="AP48" s="342" t="s">
        <v>52</v>
      </c>
      <c r="AQ48" s="342" t="s">
        <v>35</v>
      </c>
      <c r="AR48" s="346" t="s">
        <v>45</v>
      </c>
      <c r="AS48" s="346" t="s">
        <v>50</v>
      </c>
      <c r="AT48" s="342" t="s">
        <v>52</v>
      </c>
      <c r="AU48" s="342" t="s">
        <v>35</v>
      </c>
      <c r="AV48" s="346" t="s">
        <v>46</v>
      </c>
      <c r="AW48" s="346" t="s">
        <v>50</v>
      </c>
      <c r="AX48" s="342" t="s">
        <v>52</v>
      </c>
      <c r="AY48" s="342" t="s">
        <v>35</v>
      </c>
      <c r="AZ48" s="346" t="s">
        <v>46</v>
      </c>
      <c r="BA48" s="346" t="s">
        <v>50</v>
      </c>
      <c r="BB48" s="342" t="s">
        <v>52</v>
      </c>
      <c r="BC48" s="342"/>
      <c r="BD48" s="346"/>
      <c r="BE48" s="346"/>
      <c r="BF48" s="342"/>
      <c r="BG48" s="342"/>
      <c r="BH48" s="346"/>
      <c r="BI48" s="346"/>
      <c r="BJ48" s="342"/>
      <c r="BK48" s="445"/>
      <c r="BL48" s="446"/>
      <c r="BM48" s="446"/>
      <c r="BN48" s="445"/>
      <c r="BO48" s="445"/>
      <c r="BP48" s="446"/>
      <c r="BQ48" s="446"/>
      <c r="BR48" s="445"/>
      <c r="BS48" s="445"/>
      <c r="BT48" s="446"/>
      <c r="BU48" s="446"/>
      <c r="BV48" s="446"/>
      <c r="BW48" s="446"/>
      <c r="BX48" s="446"/>
      <c r="BY48" s="446"/>
      <c r="BZ48" s="446"/>
      <c r="CA48" s="446"/>
      <c r="CB48" s="446"/>
      <c r="CC48" s="446"/>
      <c r="CD48" s="446"/>
      <c r="CE48" s="446"/>
      <c r="CF48" s="446"/>
      <c r="CG48" s="446"/>
      <c r="CH48" s="1"/>
      <c r="CI48" s="1"/>
      <c r="CJ48" s="1"/>
      <c r="CK48" s="1"/>
      <c r="CL48" s="351" t="s">
        <v>18</v>
      </c>
      <c r="CM48" s="352">
        <v>1.4999999999999999E-2</v>
      </c>
      <c r="CN48" s="351" t="s">
        <v>30</v>
      </c>
      <c r="CO48" s="352">
        <v>0.6</v>
      </c>
      <c r="CP48" s="353" t="s">
        <v>15</v>
      </c>
      <c r="CQ48" s="345">
        <v>8.9999999999999993E-3</v>
      </c>
      <c r="CR48" s="350" t="s">
        <v>233</v>
      </c>
      <c r="CS48" s="95">
        <f t="shared" si="99"/>
        <v>3</v>
      </c>
      <c r="CT48" s="342"/>
      <c r="CU48" s="350" t="s">
        <v>1264</v>
      </c>
      <c r="CV48" s="65" t="s">
        <v>1235</v>
      </c>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row>
    <row r="49" spans="1:100" customFormat="1" ht="142.80000000000001" x14ac:dyDescent="0.3">
      <c r="A49" s="337">
        <v>41</v>
      </c>
      <c r="B49" s="338" t="s">
        <v>537</v>
      </c>
      <c r="C49" s="350" t="s">
        <v>542</v>
      </c>
      <c r="D49" s="340" t="s">
        <v>205</v>
      </c>
      <c r="E49" s="341" t="s">
        <v>500</v>
      </c>
      <c r="F49" s="342" t="s">
        <v>223</v>
      </c>
      <c r="G49" s="341" t="s">
        <v>496</v>
      </c>
      <c r="H49" s="341" t="s">
        <v>173</v>
      </c>
      <c r="I49" s="343" t="s">
        <v>18</v>
      </c>
      <c r="J49" s="343" t="s">
        <v>53</v>
      </c>
      <c r="K49" s="343" t="s">
        <v>53</v>
      </c>
      <c r="L49" s="343" t="s">
        <v>53</v>
      </c>
      <c r="M49" s="343" t="s">
        <v>53</v>
      </c>
      <c r="N49" s="343" t="s">
        <v>53</v>
      </c>
      <c r="O49" s="343" t="s">
        <v>54</v>
      </c>
      <c r="P49" s="343" t="s">
        <v>53</v>
      </c>
      <c r="Q49" s="343" t="s">
        <v>53</v>
      </c>
      <c r="R49" s="343" t="s">
        <v>53</v>
      </c>
      <c r="S49" s="343" t="s">
        <v>54</v>
      </c>
      <c r="T49" s="343" t="s">
        <v>53</v>
      </c>
      <c r="U49" s="343" t="s">
        <v>54</v>
      </c>
      <c r="V49" s="343" t="s">
        <v>53</v>
      </c>
      <c r="W49" s="343" t="s">
        <v>53</v>
      </c>
      <c r="X49" s="343" t="s">
        <v>53</v>
      </c>
      <c r="Y49" s="343" t="s">
        <v>53</v>
      </c>
      <c r="Z49" s="343" t="s">
        <v>53</v>
      </c>
      <c r="AA49" s="343" t="s">
        <v>53</v>
      </c>
      <c r="AB49" s="343" t="s">
        <v>53</v>
      </c>
      <c r="AC49" s="344" t="s">
        <v>18</v>
      </c>
      <c r="AD49" s="345">
        <v>0.2</v>
      </c>
      <c r="AE49" s="344" t="s">
        <v>30</v>
      </c>
      <c r="AF49" s="345">
        <v>0.6</v>
      </c>
      <c r="AG49" s="337" t="s">
        <v>15</v>
      </c>
      <c r="AH49" s="345">
        <v>0.12</v>
      </c>
      <c r="AI49" s="347" t="s">
        <v>541</v>
      </c>
      <c r="AJ49" s="341" t="s">
        <v>532</v>
      </c>
      <c r="AK49" s="341" t="s">
        <v>534</v>
      </c>
      <c r="AL49" s="341" t="s">
        <v>533</v>
      </c>
      <c r="AM49" s="342" t="s">
        <v>35</v>
      </c>
      <c r="AN49" s="346" t="s">
        <v>45</v>
      </c>
      <c r="AO49" s="346" t="s">
        <v>50</v>
      </c>
      <c r="AP49" s="342" t="s">
        <v>52</v>
      </c>
      <c r="AQ49" s="342" t="s">
        <v>34</v>
      </c>
      <c r="AR49" s="346" t="s">
        <v>45</v>
      </c>
      <c r="AS49" s="346" t="s">
        <v>50</v>
      </c>
      <c r="AT49" s="342" t="s">
        <v>52</v>
      </c>
      <c r="AU49" s="342" t="s">
        <v>35</v>
      </c>
      <c r="AV49" s="346" t="s">
        <v>46</v>
      </c>
      <c r="AW49" s="346" t="s">
        <v>50</v>
      </c>
      <c r="AX49" s="342" t="s">
        <v>52</v>
      </c>
      <c r="AY49" s="342" t="s">
        <v>34</v>
      </c>
      <c r="AZ49" s="346" t="s">
        <v>46</v>
      </c>
      <c r="BA49" s="346" t="s">
        <v>50</v>
      </c>
      <c r="BB49" s="342" t="s">
        <v>52</v>
      </c>
      <c r="BC49" s="342"/>
      <c r="BD49" s="346"/>
      <c r="BE49" s="346"/>
      <c r="BF49" s="342"/>
      <c r="BG49" s="342"/>
      <c r="BH49" s="346"/>
      <c r="BI49" s="346"/>
      <c r="BJ49" s="342"/>
      <c r="BK49" s="445"/>
      <c r="BL49" s="446"/>
      <c r="BM49" s="446"/>
      <c r="BN49" s="445"/>
      <c r="BO49" s="445"/>
      <c r="BP49" s="446"/>
      <c r="BQ49" s="446"/>
      <c r="BR49" s="445"/>
      <c r="BS49" s="445"/>
      <c r="BT49" s="446"/>
      <c r="BU49" s="446"/>
      <c r="BV49" s="446"/>
      <c r="BW49" s="446"/>
      <c r="BX49" s="446"/>
      <c r="BY49" s="446"/>
      <c r="BZ49" s="446"/>
      <c r="CA49" s="446"/>
      <c r="CB49" s="446"/>
      <c r="CC49" s="446"/>
      <c r="CD49" s="446"/>
      <c r="CE49" s="446"/>
      <c r="CF49" s="446"/>
      <c r="CG49" s="446"/>
      <c r="CH49" s="1"/>
      <c r="CI49" s="1"/>
      <c r="CJ49" s="1"/>
      <c r="CK49" s="1"/>
      <c r="CL49" s="351" t="s">
        <v>18</v>
      </c>
      <c r="CM49" s="352">
        <v>1.7999999999999999E-2</v>
      </c>
      <c r="CN49" s="351" t="s">
        <v>30</v>
      </c>
      <c r="CO49" s="352">
        <v>0.6</v>
      </c>
      <c r="CP49" s="353" t="s">
        <v>15</v>
      </c>
      <c r="CQ49" s="345">
        <v>1.0799999999999999E-2</v>
      </c>
      <c r="CR49" s="350" t="s">
        <v>456</v>
      </c>
      <c r="CS49" s="95">
        <f t="shared" si="99"/>
        <v>3</v>
      </c>
      <c r="CT49" s="342"/>
      <c r="CU49" s="350" t="s">
        <v>1264</v>
      </c>
      <c r="CV49" s="65" t="s">
        <v>1235</v>
      </c>
    </row>
    <row r="50" spans="1:100" customFormat="1" ht="142.80000000000001" x14ac:dyDescent="0.3">
      <c r="A50" s="337">
        <v>42</v>
      </c>
      <c r="B50" s="338" t="s">
        <v>537</v>
      </c>
      <c r="C50" s="350" t="s">
        <v>540</v>
      </c>
      <c r="D50" s="340" t="s">
        <v>206</v>
      </c>
      <c r="E50" s="341" t="s">
        <v>204</v>
      </c>
      <c r="F50" s="342" t="s">
        <v>223</v>
      </c>
      <c r="G50" s="341" t="s">
        <v>496</v>
      </c>
      <c r="H50" s="341" t="s">
        <v>173</v>
      </c>
      <c r="I50" s="343" t="s">
        <v>18</v>
      </c>
      <c r="J50" s="343" t="s">
        <v>53</v>
      </c>
      <c r="K50" s="343" t="s">
        <v>53</v>
      </c>
      <c r="L50" s="343" t="s">
        <v>53</v>
      </c>
      <c r="M50" s="343" t="s">
        <v>53</v>
      </c>
      <c r="N50" s="343" t="s">
        <v>53</v>
      </c>
      <c r="O50" s="343" t="s">
        <v>54</v>
      </c>
      <c r="P50" s="343" t="s">
        <v>53</v>
      </c>
      <c r="Q50" s="343" t="s">
        <v>53</v>
      </c>
      <c r="R50" s="343" t="s">
        <v>53</v>
      </c>
      <c r="S50" s="343" t="s">
        <v>54</v>
      </c>
      <c r="T50" s="343" t="s">
        <v>53</v>
      </c>
      <c r="U50" s="343" t="s">
        <v>54</v>
      </c>
      <c r="V50" s="343" t="s">
        <v>53</v>
      </c>
      <c r="W50" s="343" t="s">
        <v>53</v>
      </c>
      <c r="X50" s="343" t="s">
        <v>53</v>
      </c>
      <c r="Y50" s="343" t="s">
        <v>53</v>
      </c>
      <c r="Z50" s="343" t="s">
        <v>53</v>
      </c>
      <c r="AA50" s="343" t="s">
        <v>53</v>
      </c>
      <c r="AB50" s="343" t="s">
        <v>53</v>
      </c>
      <c r="AC50" s="344" t="s">
        <v>18</v>
      </c>
      <c r="AD50" s="345">
        <v>0.2</v>
      </c>
      <c r="AE50" s="344" t="s">
        <v>30</v>
      </c>
      <c r="AF50" s="345">
        <v>0.6</v>
      </c>
      <c r="AG50" s="337" t="s">
        <v>15</v>
      </c>
      <c r="AH50" s="345">
        <v>0.12</v>
      </c>
      <c r="AI50" s="347" t="s">
        <v>539</v>
      </c>
      <c r="AJ50" s="341" t="s">
        <v>532</v>
      </c>
      <c r="AK50" s="341" t="s">
        <v>534</v>
      </c>
      <c r="AL50" s="341" t="s">
        <v>533</v>
      </c>
      <c r="AM50" s="342" t="s">
        <v>35</v>
      </c>
      <c r="AN50" s="346" t="s">
        <v>45</v>
      </c>
      <c r="AO50" s="346" t="s">
        <v>50</v>
      </c>
      <c r="AP50" s="342" t="s">
        <v>52</v>
      </c>
      <c r="AQ50" s="342" t="s">
        <v>34</v>
      </c>
      <c r="AR50" s="346" t="s">
        <v>45</v>
      </c>
      <c r="AS50" s="346" t="s">
        <v>50</v>
      </c>
      <c r="AT50" s="342" t="s">
        <v>52</v>
      </c>
      <c r="AU50" s="342" t="s">
        <v>35</v>
      </c>
      <c r="AV50" s="346" t="s">
        <v>46</v>
      </c>
      <c r="AW50" s="346" t="s">
        <v>50</v>
      </c>
      <c r="AX50" s="342" t="s">
        <v>52</v>
      </c>
      <c r="AY50" s="342" t="s">
        <v>34</v>
      </c>
      <c r="AZ50" s="346" t="s">
        <v>46</v>
      </c>
      <c r="BA50" s="346" t="s">
        <v>50</v>
      </c>
      <c r="BB50" s="342" t="s">
        <v>52</v>
      </c>
      <c r="BC50" s="342"/>
      <c r="BD50" s="346"/>
      <c r="BE50" s="346"/>
      <c r="BF50" s="342"/>
      <c r="BG50" s="342"/>
      <c r="BH50" s="346"/>
      <c r="BI50" s="346"/>
      <c r="BJ50" s="342"/>
      <c r="BK50" s="445"/>
      <c r="BL50" s="446"/>
      <c r="BM50" s="446"/>
      <c r="BN50" s="445"/>
      <c r="BO50" s="445"/>
      <c r="BP50" s="446"/>
      <c r="BQ50" s="446"/>
      <c r="BR50" s="445"/>
      <c r="BS50" s="445"/>
      <c r="BT50" s="446"/>
      <c r="BU50" s="446"/>
      <c r="BV50" s="446"/>
      <c r="BW50" s="446"/>
      <c r="BX50" s="446"/>
      <c r="BY50" s="446"/>
      <c r="BZ50" s="446"/>
      <c r="CA50" s="446"/>
      <c r="CB50" s="446"/>
      <c r="CC50" s="446"/>
      <c r="CD50" s="446"/>
      <c r="CE50" s="446"/>
      <c r="CF50" s="446"/>
      <c r="CG50" s="446"/>
      <c r="CH50" s="1"/>
      <c r="CI50" s="1"/>
      <c r="CJ50" s="1"/>
      <c r="CK50" s="1"/>
      <c r="CL50" s="351" t="s">
        <v>18</v>
      </c>
      <c r="CM50" s="352">
        <v>1.7999999999999999E-2</v>
      </c>
      <c r="CN50" s="351" t="s">
        <v>30</v>
      </c>
      <c r="CO50" s="352">
        <v>0.6</v>
      </c>
      <c r="CP50" s="353" t="s">
        <v>15</v>
      </c>
      <c r="CQ50" s="345">
        <v>1.0799999999999999E-2</v>
      </c>
      <c r="CR50" s="350" t="s">
        <v>233</v>
      </c>
      <c r="CS50" s="95">
        <f t="shared" si="99"/>
        <v>3</v>
      </c>
      <c r="CT50" s="342"/>
      <c r="CU50" s="350" t="s">
        <v>1264</v>
      </c>
      <c r="CV50" s="65" t="s">
        <v>1235</v>
      </c>
    </row>
    <row r="51" spans="1:100" customFormat="1" ht="142.80000000000001" x14ac:dyDescent="0.3">
      <c r="A51" s="337">
        <v>43</v>
      </c>
      <c r="B51" s="338" t="s">
        <v>537</v>
      </c>
      <c r="C51" s="350" t="s">
        <v>538</v>
      </c>
      <c r="D51" s="340" t="s">
        <v>205</v>
      </c>
      <c r="E51" s="341" t="s">
        <v>500</v>
      </c>
      <c r="F51" s="342" t="s">
        <v>223</v>
      </c>
      <c r="G51" s="341" t="s">
        <v>496</v>
      </c>
      <c r="H51" s="341" t="s">
        <v>173</v>
      </c>
      <c r="I51" s="343" t="s">
        <v>18</v>
      </c>
      <c r="J51" s="343" t="s">
        <v>53</v>
      </c>
      <c r="K51" s="343" t="s">
        <v>53</v>
      </c>
      <c r="L51" s="343" t="s">
        <v>53</v>
      </c>
      <c r="M51" s="343" t="s">
        <v>53</v>
      </c>
      <c r="N51" s="343" t="s">
        <v>53</v>
      </c>
      <c r="O51" s="343" t="s">
        <v>54</v>
      </c>
      <c r="P51" s="343" t="s">
        <v>53</v>
      </c>
      <c r="Q51" s="343" t="s">
        <v>53</v>
      </c>
      <c r="R51" s="343" t="s">
        <v>53</v>
      </c>
      <c r="S51" s="343" t="s">
        <v>54</v>
      </c>
      <c r="T51" s="343" t="s">
        <v>53</v>
      </c>
      <c r="U51" s="343" t="s">
        <v>54</v>
      </c>
      <c r="V51" s="343" t="s">
        <v>53</v>
      </c>
      <c r="W51" s="343" t="s">
        <v>53</v>
      </c>
      <c r="X51" s="343" t="s">
        <v>53</v>
      </c>
      <c r="Y51" s="343" t="s">
        <v>53</v>
      </c>
      <c r="Z51" s="343" t="s">
        <v>53</v>
      </c>
      <c r="AA51" s="343" t="s">
        <v>53</v>
      </c>
      <c r="AB51" s="343" t="s">
        <v>53</v>
      </c>
      <c r="AC51" s="344" t="s">
        <v>18</v>
      </c>
      <c r="AD51" s="345">
        <v>0.2</v>
      </c>
      <c r="AE51" s="344" t="s">
        <v>30</v>
      </c>
      <c r="AF51" s="345">
        <v>0.6</v>
      </c>
      <c r="AG51" s="337" t="s">
        <v>15</v>
      </c>
      <c r="AH51" s="345">
        <v>0.12</v>
      </c>
      <c r="AI51" s="347" t="s">
        <v>535</v>
      </c>
      <c r="AJ51" s="341" t="s">
        <v>532</v>
      </c>
      <c r="AK51" s="341" t="s">
        <v>534</v>
      </c>
      <c r="AL51" s="341" t="s">
        <v>533</v>
      </c>
      <c r="AM51" s="342" t="s">
        <v>34</v>
      </c>
      <c r="AN51" s="346" t="s">
        <v>46</v>
      </c>
      <c r="AO51" s="346" t="s">
        <v>50</v>
      </c>
      <c r="AP51" s="342" t="s">
        <v>52</v>
      </c>
      <c r="AQ51" s="342" t="s">
        <v>34</v>
      </c>
      <c r="AR51" s="346" t="s">
        <v>45</v>
      </c>
      <c r="AS51" s="346" t="s">
        <v>50</v>
      </c>
      <c r="AT51" s="342" t="s">
        <v>52</v>
      </c>
      <c r="AU51" s="342" t="s">
        <v>34</v>
      </c>
      <c r="AV51" s="346" t="s">
        <v>45</v>
      </c>
      <c r="AW51" s="346" t="s">
        <v>50</v>
      </c>
      <c r="AX51" s="342" t="s">
        <v>52</v>
      </c>
      <c r="AY51" s="342" t="s">
        <v>34</v>
      </c>
      <c r="AZ51" s="346" t="s">
        <v>46</v>
      </c>
      <c r="BA51" s="346" t="s">
        <v>50</v>
      </c>
      <c r="BB51" s="342" t="s">
        <v>52</v>
      </c>
      <c r="BC51" s="342"/>
      <c r="BD51" s="346"/>
      <c r="BE51" s="346"/>
      <c r="BF51" s="342"/>
      <c r="BG51" s="342"/>
      <c r="BH51" s="346"/>
      <c r="BI51" s="346"/>
      <c r="BJ51" s="342"/>
      <c r="BK51" s="445"/>
      <c r="BL51" s="446"/>
      <c r="BM51" s="446"/>
      <c r="BN51" s="445"/>
      <c r="BO51" s="445"/>
      <c r="BP51" s="446"/>
      <c r="BQ51" s="446"/>
      <c r="BR51" s="445"/>
      <c r="BS51" s="445"/>
      <c r="BT51" s="446"/>
      <c r="BU51" s="446"/>
      <c r="BV51" s="446"/>
      <c r="BW51" s="446"/>
      <c r="BX51" s="446"/>
      <c r="BY51" s="446"/>
      <c r="BZ51" s="446"/>
      <c r="CA51" s="446"/>
      <c r="CB51" s="446"/>
      <c r="CC51" s="446"/>
      <c r="CD51" s="446"/>
      <c r="CE51" s="446"/>
      <c r="CF51" s="446"/>
      <c r="CG51" s="446"/>
      <c r="CH51" s="1"/>
      <c r="CI51" s="1"/>
      <c r="CJ51" s="1"/>
      <c r="CK51" s="1"/>
      <c r="CL51" s="351" t="s">
        <v>18</v>
      </c>
      <c r="CM51" s="352">
        <v>1.7999999999999999E-2</v>
      </c>
      <c r="CN51" s="351" t="s">
        <v>30</v>
      </c>
      <c r="CO51" s="352">
        <v>0.6</v>
      </c>
      <c r="CP51" s="353" t="s">
        <v>15</v>
      </c>
      <c r="CQ51" s="345">
        <v>1.0799999999999999E-2</v>
      </c>
      <c r="CR51" s="350" t="s">
        <v>456</v>
      </c>
      <c r="CS51" s="95">
        <f t="shared" si="99"/>
        <v>3</v>
      </c>
      <c r="CT51" s="342"/>
      <c r="CU51" s="350" t="s">
        <v>1264</v>
      </c>
      <c r="CV51" s="65" t="s">
        <v>1235</v>
      </c>
    </row>
    <row r="52" spans="1:100" customFormat="1" ht="142.80000000000001" x14ac:dyDescent="0.3">
      <c r="A52" s="337">
        <v>44</v>
      </c>
      <c r="B52" s="338" t="s">
        <v>537</v>
      </c>
      <c r="C52" s="350" t="s">
        <v>536</v>
      </c>
      <c r="D52" s="340" t="s">
        <v>206</v>
      </c>
      <c r="E52" s="341" t="s">
        <v>204</v>
      </c>
      <c r="F52" s="342" t="s">
        <v>223</v>
      </c>
      <c r="G52" s="341" t="s">
        <v>496</v>
      </c>
      <c r="H52" s="341" t="s">
        <v>173</v>
      </c>
      <c r="I52" s="343" t="s">
        <v>18</v>
      </c>
      <c r="J52" s="343" t="s">
        <v>53</v>
      </c>
      <c r="K52" s="343" t="s">
        <v>53</v>
      </c>
      <c r="L52" s="343" t="s">
        <v>53</v>
      </c>
      <c r="M52" s="343" t="s">
        <v>53</v>
      </c>
      <c r="N52" s="343" t="s">
        <v>53</v>
      </c>
      <c r="O52" s="343" t="s">
        <v>54</v>
      </c>
      <c r="P52" s="343" t="s">
        <v>53</v>
      </c>
      <c r="Q52" s="343" t="s">
        <v>53</v>
      </c>
      <c r="R52" s="343" t="s">
        <v>53</v>
      </c>
      <c r="S52" s="343" t="s">
        <v>54</v>
      </c>
      <c r="T52" s="343" t="s">
        <v>53</v>
      </c>
      <c r="U52" s="343" t="s">
        <v>54</v>
      </c>
      <c r="V52" s="343" t="s">
        <v>53</v>
      </c>
      <c r="W52" s="343" t="s">
        <v>53</v>
      </c>
      <c r="X52" s="343" t="s">
        <v>53</v>
      </c>
      <c r="Y52" s="343" t="s">
        <v>53</v>
      </c>
      <c r="Z52" s="343" t="s">
        <v>53</v>
      </c>
      <c r="AA52" s="343" t="s">
        <v>53</v>
      </c>
      <c r="AB52" s="343" t="s">
        <v>53</v>
      </c>
      <c r="AC52" s="344" t="s">
        <v>18</v>
      </c>
      <c r="AD52" s="345">
        <v>0.2</v>
      </c>
      <c r="AE52" s="344" t="s">
        <v>30</v>
      </c>
      <c r="AF52" s="345">
        <v>0.6</v>
      </c>
      <c r="AG52" s="337" t="s">
        <v>15</v>
      </c>
      <c r="AH52" s="345">
        <v>0.12</v>
      </c>
      <c r="AI52" s="347" t="s">
        <v>535</v>
      </c>
      <c r="AJ52" s="341" t="s">
        <v>532</v>
      </c>
      <c r="AK52" s="341" t="s">
        <v>534</v>
      </c>
      <c r="AL52" s="341" t="s">
        <v>533</v>
      </c>
      <c r="AM52" s="342" t="s">
        <v>34</v>
      </c>
      <c r="AN52" s="346" t="s">
        <v>46</v>
      </c>
      <c r="AO52" s="346" t="s">
        <v>50</v>
      </c>
      <c r="AP52" s="342" t="s">
        <v>52</v>
      </c>
      <c r="AQ52" s="342" t="s">
        <v>34</v>
      </c>
      <c r="AR52" s="346" t="s">
        <v>45</v>
      </c>
      <c r="AS52" s="346" t="s">
        <v>50</v>
      </c>
      <c r="AT52" s="342" t="s">
        <v>52</v>
      </c>
      <c r="AU52" s="342" t="s">
        <v>34</v>
      </c>
      <c r="AV52" s="346" t="s">
        <v>45</v>
      </c>
      <c r="AW52" s="346" t="s">
        <v>50</v>
      </c>
      <c r="AX52" s="342" t="s">
        <v>52</v>
      </c>
      <c r="AY52" s="342" t="s">
        <v>34</v>
      </c>
      <c r="AZ52" s="346" t="s">
        <v>46</v>
      </c>
      <c r="BA52" s="346" t="s">
        <v>50</v>
      </c>
      <c r="BB52" s="342" t="s">
        <v>52</v>
      </c>
      <c r="BC52" s="342"/>
      <c r="BD52" s="346"/>
      <c r="BE52" s="346"/>
      <c r="BF52" s="342"/>
      <c r="BG52" s="342"/>
      <c r="BH52" s="346"/>
      <c r="BI52" s="346"/>
      <c r="BJ52" s="342"/>
      <c r="BK52" s="445"/>
      <c r="BL52" s="446"/>
      <c r="BM52" s="446"/>
      <c r="BN52" s="445"/>
      <c r="BO52" s="445"/>
      <c r="BP52" s="446"/>
      <c r="BQ52" s="446"/>
      <c r="BR52" s="445"/>
      <c r="BS52" s="445"/>
      <c r="BT52" s="446"/>
      <c r="BU52" s="446"/>
      <c r="BV52" s="446"/>
      <c r="BW52" s="446"/>
      <c r="BX52" s="446"/>
      <c r="BY52" s="446"/>
      <c r="BZ52" s="446"/>
      <c r="CA52" s="446"/>
      <c r="CB52" s="446"/>
      <c r="CC52" s="446"/>
      <c r="CD52" s="446"/>
      <c r="CE52" s="446"/>
      <c r="CF52" s="446"/>
      <c r="CG52" s="446"/>
      <c r="CH52" s="1"/>
      <c r="CI52" s="1"/>
      <c r="CJ52" s="1"/>
      <c r="CK52" s="1"/>
      <c r="CL52" s="351" t="s">
        <v>18</v>
      </c>
      <c r="CM52" s="352">
        <v>1.7999999999999999E-2</v>
      </c>
      <c r="CN52" s="351" t="s">
        <v>30</v>
      </c>
      <c r="CO52" s="352">
        <v>0.6</v>
      </c>
      <c r="CP52" s="353" t="s">
        <v>15</v>
      </c>
      <c r="CQ52" s="345">
        <v>1.0799999999999999E-2</v>
      </c>
      <c r="CR52" s="350" t="s">
        <v>233</v>
      </c>
      <c r="CS52" s="95">
        <f t="shared" si="99"/>
        <v>3</v>
      </c>
      <c r="CT52" s="342"/>
      <c r="CU52" s="350" t="s">
        <v>1264</v>
      </c>
      <c r="CV52" s="65" t="s">
        <v>1235</v>
      </c>
    </row>
    <row r="53" spans="1:100" customFormat="1" ht="142.80000000000001" x14ac:dyDescent="0.3">
      <c r="A53" s="337">
        <v>45</v>
      </c>
      <c r="B53" s="348" t="s">
        <v>531</v>
      </c>
      <c r="C53" s="350" t="s">
        <v>530</v>
      </c>
      <c r="D53" s="340" t="s">
        <v>205</v>
      </c>
      <c r="E53" s="341" t="s">
        <v>500</v>
      </c>
      <c r="F53" s="342" t="s">
        <v>223</v>
      </c>
      <c r="G53" s="341" t="s">
        <v>496</v>
      </c>
      <c r="H53" s="341" t="s">
        <v>173</v>
      </c>
      <c r="I53" s="343" t="s">
        <v>18</v>
      </c>
      <c r="J53" s="343" t="s">
        <v>53</v>
      </c>
      <c r="K53" s="343" t="s">
        <v>53</v>
      </c>
      <c r="L53" s="343" t="s">
        <v>53</v>
      </c>
      <c r="M53" s="343" t="s">
        <v>53</v>
      </c>
      <c r="N53" s="343" t="s">
        <v>53</v>
      </c>
      <c r="O53" s="343" t="s">
        <v>54</v>
      </c>
      <c r="P53" s="343" t="s">
        <v>53</v>
      </c>
      <c r="Q53" s="343" t="s">
        <v>53</v>
      </c>
      <c r="R53" s="343" t="s">
        <v>53</v>
      </c>
      <c r="S53" s="343" t="s">
        <v>54</v>
      </c>
      <c r="T53" s="343" t="s">
        <v>53</v>
      </c>
      <c r="U53" s="343" t="s">
        <v>54</v>
      </c>
      <c r="V53" s="343" t="s">
        <v>53</v>
      </c>
      <c r="W53" s="343" t="s">
        <v>53</v>
      </c>
      <c r="X53" s="343" t="s">
        <v>53</v>
      </c>
      <c r="Y53" s="343" t="s">
        <v>53</v>
      </c>
      <c r="Z53" s="343" t="s">
        <v>53</v>
      </c>
      <c r="AA53" s="343" t="s">
        <v>53</v>
      </c>
      <c r="AB53" s="343" t="s">
        <v>53</v>
      </c>
      <c r="AC53" s="344" t="s">
        <v>18</v>
      </c>
      <c r="AD53" s="345">
        <v>0.2</v>
      </c>
      <c r="AE53" s="344" t="s">
        <v>30</v>
      </c>
      <c r="AF53" s="345">
        <v>0.6</v>
      </c>
      <c r="AG53" s="337" t="s">
        <v>15</v>
      </c>
      <c r="AH53" s="345">
        <v>0.12</v>
      </c>
      <c r="AI53" s="347" t="s">
        <v>529</v>
      </c>
      <c r="AJ53" s="341" t="s">
        <v>532</v>
      </c>
      <c r="AK53" s="341" t="s">
        <v>527</v>
      </c>
      <c r="AL53" s="341" t="s">
        <v>526</v>
      </c>
      <c r="AM53" s="342" t="s">
        <v>34</v>
      </c>
      <c r="AN53" s="346" t="s">
        <v>45</v>
      </c>
      <c r="AO53" s="346" t="s">
        <v>50</v>
      </c>
      <c r="AP53" s="342" t="s">
        <v>52</v>
      </c>
      <c r="AQ53" s="342" t="s">
        <v>34</v>
      </c>
      <c r="AR53" s="346" t="s">
        <v>46</v>
      </c>
      <c r="AS53" s="346" t="s">
        <v>50</v>
      </c>
      <c r="AT53" s="342" t="s">
        <v>52</v>
      </c>
      <c r="AU53" s="342" t="s">
        <v>34</v>
      </c>
      <c r="AV53" s="346" t="s">
        <v>45</v>
      </c>
      <c r="AW53" s="346" t="s">
        <v>50</v>
      </c>
      <c r="AX53" s="342" t="s">
        <v>52</v>
      </c>
      <c r="AY53" s="342" t="s">
        <v>34</v>
      </c>
      <c r="AZ53" s="346" t="s">
        <v>46</v>
      </c>
      <c r="BA53" s="346" t="s">
        <v>50</v>
      </c>
      <c r="BB53" s="342" t="s">
        <v>52</v>
      </c>
      <c r="BC53" s="342" t="s">
        <v>34</v>
      </c>
      <c r="BD53" s="346" t="s">
        <v>46</v>
      </c>
      <c r="BE53" s="346" t="s">
        <v>50</v>
      </c>
      <c r="BF53" s="342" t="s">
        <v>52</v>
      </c>
      <c r="BG53" s="342" t="s">
        <v>34</v>
      </c>
      <c r="BH53" s="346" t="s">
        <v>45</v>
      </c>
      <c r="BI53" s="346" t="s">
        <v>50</v>
      </c>
      <c r="BJ53" s="342" t="s">
        <v>52</v>
      </c>
      <c r="BK53" s="445"/>
      <c r="BL53" s="446"/>
      <c r="BM53" s="446"/>
      <c r="BN53" s="445"/>
      <c r="BO53" s="445"/>
      <c r="BP53" s="446"/>
      <c r="BQ53" s="446"/>
      <c r="BR53" s="445"/>
      <c r="BS53" s="445"/>
      <c r="BT53" s="446"/>
      <c r="BU53" s="446"/>
      <c r="BV53" s="446"/>
      <c r="BW53" s="446"/>
      <c r="BX53" s="446"/>
      <c r="BY53" s="446"/>
      <c r="BZ53" s="446"/>
      <c r="CA53" s="446"/>
      <c r="CB53" s="446"/>
      <c r="CC53" s="446"/>
      <c r="CD53" s="446"/>
      <c r="CE53" s="446"/>
      <c r="CF53" s="446"/>
      <c r="CG53" s="446"/>
      <c r="CH53" s="1"/>
      <c r="CI53" s="1"/>
      <c r="CJ53" s="1"/>
      <c r="CK53" s="1"/>
      <c r="CL53" s="351" t="s">
        <v>18</v>
      </c>
      <c r="CM53" s="352">
        <v>5.3999999999999994E-3</v>
      </c>
      <c r="CN53" s="351" t="s">
        <v>30</v>
      </c>
      <c r="CO53" s="352">
        <v>0.6</v>
      </c>
      <c r="CP53" s="353" t="s">
        <v>15</v>
      </c>
      <c r="CQ53" s="345">
        <v>3.2399999999999994E-3</v>
      </c>
      <c r="CR53" s="350" t="s">
        <v>456</v>
      </c>
      <c r="CS53" s="95">
        <f t="shared" si="99"/>
        <v>3</v>
      </c>
      <c r="CT53" s="342"/>
      <c r="CU53" s="350" t="s">
        <v>1266</v>
      </c>
      <c r="CV53" s="65" t="s">
        <v>1235</v>
      </c>
    </row>
    <row r="54" spans="1:100" customFormat="1" ht="142.80000000000001" x14ac:dyDescent="0.3">
      <c r="A54" s="337">
        <v>46</v>
      </c>
      <c r="B54" s="349" t="s">
        <v>531</v>
      </c>
      <c r="C54" s="350" t="s">
        <v>530</v>
      </c>
      <c r="D54" s="340" t="s">
        <v>206</v>
      </c>
      <c r="E54" s="341" t="s">
        <v>204</v>
      </c>
      <c r="F54" s="342" t="s">
        <v>223</v>
      </c>
      <c r="G54" s="341" t="s">
        <v>496</v>
      </c>
      <c r="H54" s="341" t="s">
        <v>173</v>
      </c>
      <c r="I54" s="343" t="s">
        <v>18</v>
      </c>
      <c r="J54" s="343" t="s">
        <v>53</v>
      </c>
      <c r="K54" s="343" t="s">
        <v>53</v>
      </c>
      <c r="L54" s="343" t="s">
        <v>53</v>
      </c>
      <c r="M54" s="343" t="s">
        <v>53</v>
      </c>
      <c r="N54" s="343" t="s">
        <v>53</v>
      </c>
      <c r="O54" s="343" t="s">
        <v>54</v>
      </c>
      <c r="P54" s="343" t="s">
        <v>53</v>
      </c>
      <c r="Q54" s="343" t="s">
        <v>53</v>
      </c>
      <c r="R54" s="343" t="s">
        <v>53</v>
      </c>
      <c r="S54" s="343" t="s">
        <v>54</v>
      </c>
      <c r="T54" s="343" t="s">
        <v>53</v>
      </c>
      <c r="U54" s="343" t="s">
        <v>54</v>
      </c>
      <c r="V54" s="343" t="s">
        <v>53</v>
      </c>
      <c r="W54" s="343" t="s">
        <v>53</v>
      </c>
      <c r="X54" s="343" t="s">
        <v>53</v>
      </c>
      <c r="Y54" s="343" t="s">
        <v>53</v>
      </c>
      <c r="Z54" s="343" t="s">
        <v>53</v>
      </c>
      <c r="AA54" s="343" t="s">
        <v>53</v>
      </c>
      <c r="AB54" s="343" t="s">
        <v>53</v>
      </c>
      <c r="AC54" s="344" t="s">
        <v>18</v>
      </c>
      <c r="AD54" s="345">
        <v>0.2</v>
      </c>
      <c r="AE54" s="344" t="s">
        <v>30</v>
      </c>
      <c r="AF54" s="345">
        <v>0.6</v>
      </c>
      <c r="AG54" s="337" t="s">
        <v>15</v>
      </c>
      <c r="AH54" s="345">
        <v>0.12</v>
      </c>
      <c r="AI54" s="347" t="s">
        <v>529</v>
      </c>
      <c r="AJ54" s="341" t="s">
        <v>528</v>
      </c>
      <c r="AK54" s="341" t="s">
        <v>527</v>
      </c>
      <c r="AL54" s="341" t="s">
        <v>526</v>
      </c>
      <c r="AM54" s="342" t="s">
        <v>34</v>
      </c>
      <c r="AN54" s="346" t="s">
        <v>45</v>
      </c>
      <c r="AO54" s="346" t="s">
        <v>50</v>
      </c>
      <c r="AP54" s="342" t="s">
        <v>52</v>
      </c>
      <c r="AQ54" s="342" t="s">
        <v>34</v>
      </c>
      <c r="AR54" s="346" t="s">
        <v>46</v>
      </c>
      <c r="AS54" s="346" t="s">
        <v>50</v>
      </c>
      <c r="AT54" s="342" t="s">
        <v>52</v>
      </c>
      <c r="AU54" s="342" t="s">
        <v>34</v>
      </c>
      <c r="AV54" s="346" t="s">
        <v>45</v>
      </c>
      <c r="AW54" s="346" t="s">
        <v>50</v>
      </c>
      <c r="AX54" s="342" t="s">
        <v>52</v>
      </c>
      <c r="AY54" s="342" t="s">
        <v>34</v>
      </c>
      <c r="AZ54" s="346" t="s">
        <v>46</v>
      </c>
      <c r="BA54" s="346" t="s">
        <v>50</v>
      </c>
      <c r="BB54" s="342" t="s">
        <v>52</v>
      </c>
      <c r="BC54" s="342" t="s">
        <v>34</v>
      </c>
      <c r="BD54" s="346" t="s">
        <v>46</v>
      </c>
      <c r="BE54" s="346" t="s">
        <v>50</v>
      </c>
      <c r="BF54" s="342" t="s">
        <v>52</v>
      </c>
      <c r="BG54" s="342" t="s">
        <v>34</v>
      </c>
      <c r="BH54" s="346" t="s">
        <v>45</v>
      </c>
      <c r="BI54" s="346" t="s">
        <v>50</v>
      </c>
      <c r="BJ54" s="342" t="s">
        <v>52</v>
      </c>
      <c r="BK54" s="445"/>
      <c r="BL54" s="446"/>
      <c r="BM54" s="446"/>
      <c r="BN54" s="445"/>
      <c r="BO54" s="445"/>
      <c r="BP54" s="446"/>
      <c r="BQ54" s="446"/>
      <c r="BR54" s="445"/>
      <c r="BS54" s="445"/>
      <c r="BT54" s="446"/>
      <c r="BU54" s="446"/>
      <c r="BV54" s="446"/>
      <c r="BW54" s="446"/>
      <c r="BX54" s="446"/>
      <c r="BY54" s="446"/>
      <c r="BZ54" s="446"/>
      <c r="CA54" s="446"/>
      <c r="CB54" s="446"/>
      <c r="CC54" s="446"/>
      <c r="CD54" s="446"/>
      <c r="CE54" s="446"/>
      <c r="CF54" s="446"/>
      <c r="CG54" s="446"/>
      <c r="CH54" s="1"/>
      <c r="CI54" s="1"/>
      <c r="CJ54" s="1"/>
      <c r="CK54" s="1"/>
      <c r="CL54" s="351" t="s">
        <v>18</v>
      </c>
      <c r="CM54" s="352">
        <v>5.3999999999999994E-3</v>
      </c>
      <c r="CN54" s="351" t="s">
        <v>30</v>
      </c>
      <c r="CO54" s="352">
        <v>0.6</v>
      </c>
      <c r="CP54" s="353" t="s">
        <v>15</v>
      </c>
      <c r="CQ54" s="345">
        <v>3.2399999999999994E-3</v>
      </c>
      <c r="CR54" s="350" t="s">
        <v>233</v>
      </c>
      <c r="CS54" s="95">
        <f t="shared" si="99"/>
        <v>3</v>
      </c>
      <c r="CT54" s="342"/>
      <c r="CU54" s="350" t="s">
        <v>1266</v>
      </c>
      <c r="CV54" s="65" t="s">
        <v>1235</v>
      </c>
    </row>
    <row r="637" spans="1:1 1680:1689" ht="13.2" x14ac:dyDescent="0.25">
      <c r="A637" s="44" t="s">
        <v>225</v>
      </c>
      <c r="BLP637" s="44" t="s">
        <v>225</v>
      </c>
      <c r="BLQ637" s="18"/>
      <c r="BLR637" s="18"/>
      <c r="BLS637" s="18"/>
      <c r="BLT637" s="18"/>
      <c r="BLU637" s="18"/>
      <c r="BLV637" s="18"/>
      <c r="BLW637" s="18"/>
      <c r="BLX637" s="18"/>
      <c r="BLY637" s="18"/>
    </row>
    <row r="638" spans="1:1 1680:1689" ht="13.2" x14ac:dyDescent="0.25">
      <c r="BLP638" s="18"/>
      <c r="BLQ638" s="18"/>
      <c r="BLR638" s="18"/>
      <c r="BLS638" s="18"/>
      <c r="BLT638" s="18"/>
      <c r="BLU638" s="18"/>
      <c r="BLV638" s="18"/>
      <c r="BLW638" s="467" t="s">
        <v>33</v>
      </c>
      <c r="BLX638" s="467"/>
      <c r="BLY638" s="467"/>
    </row>
    <row r="639" spans="1:1 1680:1689" ht="13.2" x14ac:dyDescent="0.25">
      <c r="BLP639" s="18"/>
      <c r="BLQ639" s="18"/>
      <c r="BLR639" s="18"/>
      <c r="BLS639" s="18"/>
      <c r="BLT639" s="18"/>
      <c r="BLU639" s="43">
        <v>1</v>
      </c>
      <c r="BLV639" s="43">
        <v>2</v>
      </c>
      <c r="BLW639" s="43">
        <v>3</v>
      </c>
      <c r="BLX639" s="42">
        <v>4</v>
      </c>
      <c r="BLY639" s="42">
        <v>5</v>
      </c>
    </row>
    <row r="640" spans="1:1 1680:1689" ht="13.2" x14ac:dyDescent="0.25">
      <c r="BLP640" s="18"/>
      <c r="BLQ640" s="18"/>
      <c r="BLR640" s="18"/>
      <c r="BLS640" s="18"/>
      <c r="BLT640" s="18"/>
      <c r="BLU640" s="22" t="s">
        <v>32</v>
      </c>
      <c r="BLV640" s="22" t="s">
        <v>31</v>
      </c>
      <c r="BLW640" s="22" t="s">
        <v>30</v>
      </c>
      <c r="BLX640" s="22" t="s">
        <v>29</v>
      </c>
      <c r="BLY640" s="22" t="s">
        <v>28</v>
      </c>
    </row>
    <row r="641" spans="1680:1693" ht="13.2" x14ac:dyDescent="0.25">
      <c r="BLP641" s="18"/>
      <c r="BLQ641" s="18"/>
      <c r="BLR641" s="18"/>
      <c r="BLS641" s="18"/>
      <c r="BLT641" s="18"/>
      <c r="BLU641" s="43">
        <v>1</v>
      </c>
      <c r="BLV641" s="43">
        <v>2</v>
      </c>
      <c r="BLW641" s="43">
        <v>3</v>
      </c>
      <c r="BLX641" s="42">
        <v>4</v>
      </c>
      <c r="BLY641" s="42">
        <v>5</v>
      </c>
      <c r="BLZ641" s="19"/>
      <c r="BMA641" s="19"/>
      <c r="BMB641" s="19"/>
      <c r="BMC641" s="19"/>
    </row>
    <row r="642" spans="1680:1693" ht="13.2" x14ac:dyDescent="0.25">
      <c r="BLP642" s="18"/>
      <c r="BLQ642" s="468" t="s">
        <v>27</v>
      </c>
      <c r="BLR642" s="19">
        <v>5</v>
      </c>
      <c r="BLS642" s="22" t="s">
        <v>26</v>
      </c>
      <c r="BLT642" s="19">
        <v>5</v>
      </c>
      <c r="BLU642" s="38" t="s">
        <v>15</v>
      </c>
      <c r="BLV642" s="40" t="s">
        <v>14</v>
      </c>
      <c r="BLW642" s="40" t="s">
        <v>14</v>
      </c>
      <c r="BLX642" s="41" t="s">
        <v>13</v>
      </c>
      <c r="BLY642" s="41" t="s">
        <v>13</v>
      </c>
      <c r="BLZ642" s="37"/>
      <c r="BMA642" s="37"/>
      <c r="BMB642" s="37"/>
      <c r="BMC642" s="37"/>
    </row>
    <row r="643" spans="1680:1693" ht="13.2" x14ac:dyDescent="0.25">
      <c r="BLP643" s="18"/>
      <c r="BLQ643" s="468"/>
      <c r="BLR643" s="19">
        <v>4</v>
      </c>
      <c r="BLS643" s="22" t="s">
        <v>24</v>
      </c>
      <c r="BLT643" s="19">
        <v>4</v>
      </c>
      <c r="BLU643" s="38" t="s">
        <v>15</v>
      </c>
      <c r="BLV643" s="38" t="s">
        <v>15</v>
      </c>
      <c r="BLW643" s="40" t="s">
        <v>14</v>
      </c>
      <c r="BLX643" s="41" t="s">
        <v>13</v>
      </c>
      <c r="BLY643" s="41" t="s">
        <v>13</v>
      </c>
      <c r="BLZ643" s="37"/>
      <c r="BMA643" s="37"/>
      <c r="BMB643" s="37"/>
      <c r="BMC643" s="37"/>
    </row>
    <row r="644" spans="1680:1693" ht="13.2" x14ac:dyDescent="0.25">
      <c r="BLP644" s="18"/>
      <c r="BLQ644" s="468"/>
      <c r="BLR644" s="19">
        <v>3</v>
      </c>
      <c r="BLS644" s="22" t="s">
        <v>22</v>
      </c>
      <c r="BLT644" s="19">
        <v>3</v>
      </c>
      <c r="BLU644" s="38" t="s">
        <v>15</v>
      </c>
      <c r="BLV644" s="38" t="s">
        <v>15</v>
      </c>
      <c r="BLW644" s="40" t="s">
        <v>14</v>
      </c>
      <c r="BLX644" s="40" t="s">
        <v>14</v>
      </c>
      <c r="BLY644" s="40" t="s">
        <v>14</v>
      </c>
      <c r="BLZ644" s="37"/>
      <c r="BMA644" s="37"/>
      <c r="BMB644" s="37"/>
      <c r="BMC644" s="37"/>
    </row>
    <row r="645" spans="1680:1693" ht="13.2" x14ac:dyDescent="0.25">
      <c r="BLP645" s="18"/>
      <c r="BLQ645" s="468"/>
      <c r="BLR645" s="19">
        <v>2</v>
      </c>
      <c r="BLS645" s="22" t="s">
        <v>20</v>
      </c>
      <c r="BLT645" s="19">
        <v>2</v>
      </c>
      <c r="BLU645" s="39" t="s">
        <v>16</v>
      </c>
      <c r="BLV645" s="38" t="s">
        <v>15</v>
      </c>
      <c r="BLW645" s="38" t="s">
        <v>15</v>
      </c>
      <c r="BLX645" s="38" t="s">
        <v>15</v>
      </c>
      <c r="BLY645" s="40" t="s">
        <v>14</v>
      </c>
      <c r="BLZ645" s="37"/>
      <c r="BMA645" s="37"/>
      <c r="BMB645" s="37"/>
      <c r="BMC645" s="37"/>
    </row>
    <row r="646" spans="1680:1693" ht="13.2" x14ac:dyDescent="0.25">
      <c r="BLP646" s="18"/>
      <c r="BLQ646" s="468"/>
      <c r="BLR646" s="19">
        <v>1</v>
      </c>
      <c r="BLS646" s="22" t="s">
        <v>18</v>
      </c>
      <c r="BLT646" s="19">
        <v>1</v>
      </c>
      <c r="BLU646" s="39" t="s">
        <v>16</v>
      </c>
      <c r="BLV646" s="39" t="s">
        <v>16</v>
      </c>
      <c r="BLW646" s="38" t="s">
        <v>15</v>
      </c>
      <c r="BLX646" s="38" t="s">
        <v>15</v>
      </c>
      <c r="BLY646" s="38" t="s">
        <v>15</v>
      </c>
      <c r="BLZ646" s="37"/>
      <c r="BMA646" s="37"/>
      <c r="BMB646" s="37"/>
      <c r="BMC646" s="37"/>
    </row>
    <row r="647" spans="1680:1693" ht="13.2" x14ac:dyDescent="0.25">
      <c r="BLP647" s="18"/>
      <c r="BLQ647" s="18"/>
      <c r="BLR647" s="18"/>
      <c r="BLS647" s="18"/>
      <c r="BLT647" s="18"/>
      <c r="BLU647" s="18"/>
      <c r="BLV647" s="18"/>
      <c r="BLW647" s="18"/>
      <c r="BLX647" s="18"/>
      <c r="BLY647" s="18"/>
      <c r="BLZ647" s="18"/>
      <c r="BMA647" s="18"/>
      <c r="BMB647" s="18"/>
      <c r="BMC647" s="18"/>
    </row>
    <row r="648" spans="1680:1693" ht="13.2" x14ac:dyDescent="0.25">
      <c r="BLP648" s="18"/>
      <c r="BLQ648" s="18"/>
      <c r="BLR648" s="18"/>
      <c r="BLS648" s="18"/>
      <c r="BLT648" s="18"/>
      <c r="BLU648" s="18"/>
      <c r="BLV648" s="18"/>
      <c r="BLW648" s="18"/>
      <c r="BLX648" s="18"/>
      <c r="BLY648" s="18"/>
      <c r="BLZ648" s="18"/>
      <c r="BMA648" s="18"/>
      <c r="BMB648" s="18"/>
      <c r="BMC648" s="18"/>
    </row>
    <row r="649" spans="1680:1693" ht="13.2" x14ac:dyDescent="0.25">
      <c r="BLP649" s="18"/>
      <c r="BLQ649" s="18"/>
      <c r="BLR649" s="18"/>
      <c r="BLS649" s="18"/>
      <c r="BLT649" s="18"/>
      <c r="BLU649" s="18"/>
      <c r="BLV649" s="18"/>
      <c r="BLW649" s="18"/>
      <c r="BLX649" s="18"/>
      <c r="BLY649" s="18"/>
      <c r="BLZ649" s="18"/>
      <c r="BMA649" s="18" t="s">
        <v>224</v>
      </c>
      <c r="BMB649" s="18"/>
      <c r="BMC649" s="18"/>
    </row>
    <row r="650" spans="1680:1693" ht="20.399999999999999" x14ac:dyDescent="0.25">
      <c r="BLP650" s="18"/>
      <c r="BLQ650" s="18"/>
      <c r="BLR650" s="18"/>
      <c r="BLS650" s="18"/>
      <c r="BLT650" s="18"/>
      <c r="BLU650" s="18"/>
      <c r="BLV650" s="18"/>
      <c r="BLW650" s="18"/>
      <c r="BLX650" s="18"/>
      <c r="BLY650" s="18"/>
      <c r="BLZ650" s="18"/>
      <c r="BMA650" s="36" t="s">
        <v>223</v>
      </c>
      <c r="BMB650" s="18"/>
      <c r="BMC650" s="18"/>
    </row>
    <row r="651" spans="1680:1693" ht="30.6" x14ac:dyDescent="0.25">
      <c r="BLP651" s="18"/>
      <c r="BLQ651" s="18"/>
      <c r="BLR651" s="18"/>
      <c r="BLS651" s="18"/>
      <c r="BLT651" s="18"/>
      <c r="BLU651" s="18"/>
      <c r="BLV651" s="18"/>
      <c r="BLW651" s="18"/>
      <c r="BLX651" s="18"/>
      <c r="BLY651" s="18"/>
      <c r="BLZ651" s="18"/>
      <c r="BMA651" s="36" t="s">
        <v>222</v>
      </c>
      <c r="BMB651" s="18"/>
      <c r="BMC651" s="18"/>
    </row>
    <row r="652" spans="1680:1693" ht="13.2" x14ac:dyDescent="0.25">
      <c r="BLP652" s="18"/>
      <c r="BLQ652" s="18"/>
      <c r="BLR652" s="18"/>
      <c r="BLS652" s="18"/>
      <c r="BLT652" s="18"/>
      <c r="BLU652" s="18"/>
      <c r="BLV652" s="18"/>
      <c r="BLW652" s="18"/>
      <c r="BLX652" s="18"/>
      <c r="BLY652" s="18"/>
      <c r="BLZ652" s="18"/>
      <c r="BMA652" s="36" t="s">
        <v>221</v>
      </c>
      <c r="BMB652" s="18"/>
      <c r="BMC652" s="18"/>
    </row>
    <row r="653" spans="1680:1693" ht="13.2" x14ac:dyDescent="0.25">
      <c r="BLP653" s="18"/>
      <c r="BLQ653" s="18"/>
      <c r="BLR653" s="18"/>
      <c r="BLS653" s="18"/>
      <c r="BLT653" s="18"/>
      <c r="BLU653" s="18"/>
      <c r="BLV653" s="18"/>
      <c r="BLW653" s="18"/>
      <c r="BLX653" s="18"/>
      <c r="BLY653" s="18"/>
      <c r="BLZ653" s="18"/>
      <c r="BMA653" s="36" t="s">
        <v>220</v>
      </c>
      <c r="BMB653" s="18"/>
      <c r="BMC653" s="18"/>
    </row>
    <row r="654" spans="1680:1693" ht="13.2" x14ac:dyDescent="0.25">
      <c r="BLP654" s="18"/>
      <c r="BLQ654" s="18"/>
      <c r="BLR654" s="18"/>
      <c r="BLS654" s="18"/>
      <c r="BLT654" s="18"/>
      <c r="BLU654" s="18"/>
      <c r="BLV654" s="18"/>
      <c r="BLW654" s="18"/>
      <c r="BLX654" s="18"/>
      <c r="BLY654" s="18"/>
      <c r="BLZ654" s="18"/>
      <c r="BMA654" s="20"/>
      <c r="BMB654" s="18"/>
      <c r="BMC654" s="18"/>
    </row>
    <row r="655" spans="1680:1693" ht="13.2" x14ac:dyDescent="0.25">
      <c r="BLP655" s="18"/>
      <c r="BLQ655" s="18"/>
      <c r="BLR655" s="18"/>
      <c r="BLS655" s="18"/>
      <c r="BLT655" s="18"/>
      <c r="BLU655" s="18"/>
      <c r="BLV655" s="18"/>
      <c r="BLW655" s="18"/>
      <c r="BLX655" s="18"/>
      <c r="BLY655" s="18"/>
      <c r="BLZ655" s="18"/>
      <c r="BMA655" s="18"/>
      <c r="BMB655" s="18"/>
      <c r="BMC655" s="18" t="s">
        <v>219</v>
      </c>
    </row>
    <row r="656" spans="1680:1693" ht="13.2" x14ac:dyDescent="0.25">
      <c r="BLP656" s="18"/>
      <c r="BLQ656" s="18"/>
      <c r="BLR656" s="18"/>
      <c r="BLS656" s="18"/>
      <c r="BLT656" s="18"/>
      <c r="BLU656" s="18"/>
      <c r="BLV656" s="18"/>
      <c r="BLW656" s="18"/>
      <c r="BLX656" s="18"/>
      <c r="BLY656" s="18"/>
      <c r="BLZ656" s="18"/>
      <c r="BMA656" s="18"/>
      <c r="BMB656" s="18"/>
      <c r="BMC656" s="35" t="s">
        <v>218</v>
      </c>
    </row>
    <row r="657" spans="1693:1696" ht="13.2" x14ac:dyDescent="0.25">
      <c r="BMC657" s="35" t="s">
        <v>217</v>
      </c>
      <c r="BMD657" s="18"/>
      <c r="BME657" s="18"/>
      <c r="BMF657" s="21"/>
    </row>
    <row r="658" spans="1693:1696" ht="13.2" x14ac:dyDescent="0.25">
      <c r="BMC658" s="35" t="s">
        <v>216</v>
      </c>
      <c r="BMD658" s="18"/>
      <c r="BME658" s="18"/>
      <c r="BMF658" s="21"/>
    </row>
    <row r="659" spans="1693:1696" ht="13.2" x14ac:dyDescent="0.25">
      <c r="BMC659" s="35" t="s">
        <v>215</v>
      </c>
      <c r="BMD659" s="18"/>
      <c r="BME659" s="18"/>
      <c r="BMF659" s="21"/>
    </row>
    <row r="660" spans="1693:1696" ht="20.399999999999999" x14ac:dyDescent="0.25">
      <c r="BMC660" s="35" t="s">
        <v>214</v>
      </c>
      <c r="BMD660" s="18"/>
      <c r="BME660" s="18"/>
      <c r="BMF660" s="21"/>
    </row>
    <row r="661" spans="1693:1696" ht="20.399999999999999" x14ac:dyDescent="0.25">
      <c r="BMC661" s="35" t="s">
        <v>491</v>
      </c>
      <c r="BMD661" s="18"/>
      <c r="BME661" s="18"/>
      <c r="BMF661" s="21"/>
    </row>
    <row r="662" spans="1693:1696" ht="13.2" x14ac:dyDescent="0.25">
      <c r="BMC662" s="35" t="s">
        <v>213</v>
      </c>
      <c r="BMD662" s="18"/>
      <c r="BME662" s="18"/>
      <c r="BMF662" s="21"/>
    </row>
    <row r="663" spans="1693:1696" ht="13.2" x14ac:dyDescent="0.25">
      <c r="BMC663" s="35" t="s">
        <v>212</v>
      </c>
      <c r="BMD663" s="18"/>
      <c r="BME663" s="18"/>
      <c r="BMF663" s="21"/>
    </row>
    <row r="664" spans="1693:1696" ht="13.2" x14ac:dyDescent="0.25">
      <c r="BMC664" s="35" t="s">
        <v>211</v>
      </c>
      <c r="BMD664" s="18"/>
      <c r="BME664" s="18"/>
      <c r="BMF664" s="21"/>
    </row>
    <row r="665" spans="1693:1696" ht="13.2" x14ac:dyDescent="0.25">
      <c r="BMC665" s="35" t="s">
        <v>210</v>
      </c>
      <c r="BMD665" s="18"/>
      <c r="BME665" s="18"/>
      <c r="BMF665" s="21"/>
    </row>
    <row r="666" spans="1693:1696" ht="13.2" x14ac:dyDescent="0.25">
      <c r="BMC666" s="35" t="s">
        <v>209</v>
      </c>
      <c r="BMD666" s="18"/>
      <c r="BME666" s="18"/>
      <c r="BMF666" s="21"/>
    </row>
    <row r="667" spans="1693:1696" ht="20.399999999999999" x14ac:dyDescent="0.25">
      <c r="BMC667" s="35" t="s">
        <v>452</v>
      </c>
      <c r="BMD667" s="18"/>
      <c r="BME667" s="18"/>
      <c r="BMF667" s="21"/>
    </row>
    <row r="668" spans="1693:1696" ht="13.2" x14ac:dyDescent="0.25">
      <c r="BMC668" s="18"/>
      <c r="BMD668" s="18"/>
      <c r="BME668" s="35"/>
      <c r="BMF668" s="21"/>
    </row>
    <row r="669" spans="1693:1696" ht="13.2" x14ac:dyDescent="0.25">
      <c r="BMC669" s="18"/>
      <c r="BMD669" s="18"/>
      <c r="BME669" s="18"/>
      <c r="BMF669" s="21"/>
    </row>
    <row r="670" spans="1693:1696" ht="13.2" x14ac:dyDescent="0.25">
      <c r="BMC670" s="18"/>
      <c r="BMD670" s="18"/>
      <c r="BME670" s="18"/>
      <c r="BMF670" s="21" t="s">
        <v>207</v>
      </c>
    </row>
    <row r="671" spans="1693:1696" ht="13.2" x14ac:dyDescent="0.25">
      <c r="BMC671" s="18"/>
      <c r="BMD671" s="18"/>
      <c r="BME671" s="18"/>
      <c r="BMF671" s="6" t="s">
        <v>206</v>
      </c>
    </row>
    <row r="672" spans="1693:1696" ht="20.399999999999999" x14ac:dyDescent="0.25">
      <c r="BMC672" s="18"/>
      <c r="BMD672" s="18"/>
      <c r="BME672" s="18"/>
      <c r="BMF672" s="6" t="s">
        <v>205</v>
      </c>
    </row>
    <row r="676" spans="1698:1701" ht="13.2" x14ac:dyDescent="0.25">
      <c r="BMH676" s="19" t="s">
        <v>123</v>
      </c>
      <c r="BMI676" s="18"/>
      <c r="BMJ676" s="18"/>
      <c r="BMK676" s="18"/>
    </row>
    <row r="677" spans="1698:1701" ht="13.2" x14ac:dyDescent="0.25">
      <c r="BMH677" s="34" t="s">
        <v>204</v>
      </c>
      <c r="BMI677" s="18"/>
      <c r="BMJ677" s="18"/>
      <c r="BMK677" s="18"/>
    </row>
    <row r="678" spans="1698:1701" ht="13.2" x14ac:dyDescent="0.25">
      <c r="BMH678" s="34" t="s">
        <v>203</v>
      </c>
      <c r="BMI678" s="18"/>
      <c r="BMJ678" s="18"/>
      <c r="BMK678" s="18"/>
    </row>
    <row r="679" spans="1698:1701" ht="13.2" x14ac:dyDescent="0.25">
      <c r="BMH679" s="34" t="s">
        <v>202</v>
      </c>
      <c r="BMI679" s="18"/>
      <c r="BMJ679" s="18"/>
      <c r="BMK679" s="18"/>
    </row>
    <row r="680" spans="1698:1701" ht="13.2" x14ac:dyDescent="0.25">
      <c r="BMH680" s="34" t="s">
        <v>201</v>
      </c>
      <c r="BMI680" s="18"/>
      <c r="BMJ680" s="18"/>
      <c r="BMK680" s="18"/>
    </row>
    <row r="681" spans="1698:1701" ht="13.2" x14ac:dyDescent="0.25">
      <c r="BMH681" s="34" t="s">
        <v>200</v>
      </c>
      <c r="BMI681" s="18"/>
      <c r="BMJ681" s="18"/>
      <c r="BMK681" s="18"/>
    </row>
    <row r="682" spans="1698:1701" ht="13.2" x14ac:dyDescent="0.25">
      <c r="BMH682" s="34" t="s">
        <v>199</v>
      </c>
      <c r="BMI682" s="18"/>
      <c r="BMJ682" s="18"/>
      <c r="BMK682" s="18"/>
    </row>
    <row r="683" spans="1698:1701" ht="13.2" x14ac:dyDescent="0.25">
      <c r="BMH683" s="34" t="s">
        <v>198</v>
      </c>
      <c r="BMI683" s="18"/>
      <c r="BMJ683" s="18"/>
      <c r="BMK683" s="18"/>
    </row>
    <row r="684" spans="1698:1701" ht="13.2" x14ac:dyDescent="0.25">
      <c r="BMH684" s="34" t="s">
        <v>197</v>
      </c>
      <c r="BMI684" s="18"/>
      <c r="BMJ684" s="18"/>
      <c r="BMK684" s="18"/>
    </row>
    <row r="685" spans="1698:1701" ht="13.2" x14ac:dyDescent="0.25">
      <c r="BMH685" s="34" t="s">
        <v>196</v>
      </c>
      <c r="BMI685" s="18"/>
      <c r="BMJ685" s="18"/>
      <c r="BMK685" s="18"/>
    </row>
    <row r="686" spans="1698:1701" ht="13.2" x14ac:dyDescent="0.25">
      <c r="BMH686" s="21"/>
      <c r="BMI686" s="18"/>
      <c r="BMJ686" s="18"/>
      <c r="BMK686" s="18" t="s">
        <v>195</v>
      </c>
    </row>
    <row r="687" spans="1698:1701" ht="13.2" x14ac:dyDescent="0.25">
      <c r="BMH687" s="19"/>
      <c r="BMI687" s="18"/>
      <c r="BMJ687" s="18"/>
      <c r="BMK687" s="18" t="s">
        <v>168</v>
      </c>
    </row>
    <row r="688" spans="1698:1701" ht="13.2" x14ac:dyDescent="0.25">
      <c r="BMH688" s="19"/>
      <c r="BMI688" s="18"/>
      <c r="BMJ688" s="18"/>
      <c r="BMK688" s="18" t="s">
        <v>136</v>
      </c>
    </row>
    <row r="689" spans="1701:1703" ht="13.2" x14ac:dyDescent="0.25">
      <c r="BMK689" s="18" t="s">
        <v>194</v>
      </c>
      <c r="BML689" s="18"/>
      <c r="BMM689" s="18"/>
    </row>
    <row r="690" spans="1701:1703" ht="13.2" x14ac:dyDescent="0.25">
      <c r="BMK690" s="18" t="s">
        <v>193</v>
      </c>
      <c r="BML690" s="18"/>
      <c r="BMM690" s="18"/>
    </row>
    <row r="691" spans="1701:1703" ht="13.2" x14ac:dyDescent="0.25">
      <c r="BMK691" s="18" t="s">
        <v>192</v>
      </c>
      <c r="BML691" s="18"/>
      <c r="BMM691" s="18"/>
    </row>
    <row r="692" spans="1701:1703" ht="13.2" x14ac:dyDescent="0.25">
      <c r="BMK692" s="18" t="s">
        <v>191</v>
      </c>
      <c r="BML692" s="18"/>
      <c r="BMM692" s="18"/>
    </row>
    <row r="693" spans="1701:1703" ht="13.2" x14ac:dyDescent="0.25">
      <c r="BMK693" s="18" t="s">
        <v>190</v>
      </c>
      <c r="BML693" s="18"/>
      <c r="BMM693" s="18"/>
    </row>
    <row r="694" spans="1701:1703" ht="13.2" x14ac:dyDescent="0.25">
      <c r="BMK694" s="18" t="s">
        <v>189</v>
      </c>
      <c r="BML694" s="18"/>
      <c r="BMM694" s="18"/>
    </row>
    <row r="695" spans="1701:1703" ht="13.2" x14ac:dyDescent="0.25">
      <c r="BMK695" s="18"/>
      <c r="BML695" s="18"/>
      <c r="BMM695" s="18"/>
    </row>
    <row r="696" spans="1701:1703" ht="13.2" x14ac:dyDescent="0.25">
      <c r="BMK696" s="18"/>
      <c r="BML696" s="18"/>
      <c r="BMM696" s="18"/>
    </row>
    <row r="697" spans="1701:1703" ht="13.2" x14ac:dyDescent="0.25">
      <c r="BMK697" s="18"/>
      <c r="BML697" s="18"/>
      <c r="BMM697" s="18" t="s">
        <v>188</v>
      </c>
    </row>
    <row r="698" spans="1701:1703" ht="20.399999999999999" x14ac:dyDescent="0.25">
      <c r="BMK698" s="18"/>
      <c r="BML698" s="18"/>
      <c r="BMM698" s="32" t="s">
        <v>187</v>
      </c>
    </row>
    <row r="699" spans="1701:1703" ht="13.2" x14ac:dyDescent="0.25">
      <c r="BMK699" s="18"/>
      <c r="BML699" s="18"/>
      <c r="BMM699" s="32" t="s">
        <v>186</v>
      </c>
    </row>
    <row r="700" spans="1701:1703" ht="13.2" x14ac:dyDescent="0.25">
      <c r="BMK700" s="18"/>
      <c r="BML700" s="18"/>
      <c r="BMM700" s="32" t="s">
        <v>185</v>
      </c>
    </row>
    <row r="701" spans="1701:1703" ht="20.399999999999999" x14ac:dyDescent="0.25">
      <c r="BMK701" s="18"/>
      <c r="BML701" s="18"/>
      <c r="BMM701" s="32" t="s">
        <v>184</v>
      </c>
    </row>
    <row r="702" spans="1701:1703" ht="13.2" x14ac:dyDescent="0.25">
      <c r="BMK702" s="18"/>
      <c r="BML702" s="18"/>
      <c r="BMM702" s="32" t="s">
        <v>183</v>
      </c>
    </row>
    <row r="703" spans="1701:1703" ht="20.399999999999999" x14ac:dyDescent="0.25">
      <c r="BMK703" s="18"/>
      <c r="BML703" s="18"/>
      <c r="BMM703" s="33" t="s">
        <v>182</v>
      </c>
    </row>
    <row r="704" spans="1701:1703" ht="13.2" x14ac:dyDescent="0.25">
      <c r="BMK704" s="18"/>
      <c r="BML704" s="18"/>
      <c r="BMM704" s="32" t="s">
        <v>181</v>
      </c>
    </row>
    <row r="705" spans="1703:1703" ht="20.399999999999999" x14ac:dyDescent="0.25">
      <c r="BMM705" s="32" t="s">
        <v>180</v>
      </c>
    </row>
    <row r="706" spans="1703:1703" ht="20.399999999999999" x14ac:dyDescent="0.25">
      <c r="BMM706" s="32" t="s">
        <v>179</v>
      </c>
    </row>
    <row r="707" spans="1703:1703" ht="20.399999999999999" x14ac:dyDescent="0.25">
      <c r="BMM707" s="32" t="s">
        <v>178</v>
      </c>
    </row>
    <row r="708" spans="1703:1703" ht="30.6" x14ac:dyDescent="0.25">
      <c r="BMM708" s="32" t="s">
        <v>177</v>
      </c>
    </row>
    <row r="709" spans="1703:1703" ht="20.399999999999999" x14ac:dyDescent="0.25">
      <c r="BMM709" s="32" t="s">
        <v>176</v>
      </c>
    </row>
    <row r="710" spans="1703:1703" ht="20.399999999999999" x14ac:dyDescent="0.25">
      <c r="BMM710" s="32" t="s">
        <v>175</v>
      </c>
    </row>
    <row r="711" spans="1703:1703" ht="13.2" x14ac:dyDescent="0.25">
      <c r="BMM711" s="32" t="s">
        <v>174</v>
      </c>
    </row>
    <row r="712" spans="1703:1703" ht="13.2" x14ac:dyDescent="0.25">
      <c r="BMM712" s="32" t="s">
        <v>173</v>
      </c>
    </row>
    <row r="713" spans="1703:1703" ht="13.2" x14ac:dyDescent="0.25">
      <c r="BMM713" s="32" t="s">
        <v>172</v>
      </c>
    </row>
    <row r="714" spans="1703:1703" ht="13.2" x14ac:dyDescent="0.25">
      <c r="BMM714" s="32" t="s">
        <v>171</v>
      </c>
    </row>
    <row r="715" spans="1703:1703" ht="13.2" x14ac:dyDescent="0.25">
      <c r="BMM715" s="32" t="s">
        <v>170</v>
      </c>
    </row>
    <row r="716" spans="1703:1703" ht="13.2" x14ac:dyDescent="0.25">
      <c r="BMM716" s="32" t="s">
        <v>169</v>
      </c>
    </row>
    <row r="724" spans="1706:1708" ht="13.2" x14ac:dyDescent="0.25">
      <c r="BMP724" s="18" t="s">
        <v>168</v>
      </c>
      <c r="BMQ724" s="18"/>
      <c r="BMR724" s="18"/>
    </row>
    <row r="725" spans="1706:1708" ht="13.2" x14ac:dyDescent="0.25">
      <c r="BMP725" s="18" t="s">
        <v>167</v>
      </c>
      <c r="BMQ725" s="18"/>
      <c r="BMR725" s="18"/>
    </row>
    <row r="726" spans="1706:1708" ht="13.2" x14ac:dyDescent="0.25">
      <c r="BMP726" s="18" t="s">
        <v>166</v>
      </c>
      <c r="BMQ726" s="18"/>
      <c r="BMR726" s="18"/>
    </row>
    <row r="727" spans="1706:1708" ht="13.2" x14ac:dyDescent="0.25">
      <c r="BMP727" s="18" t="s">
        <v>165</v>
      </c>
      <c r="BMQ727" s="18"/>
      <c r="BMR727" s="18"/>
    </row>
    <row r="728" spans="1706:1708" ht="13.2" x14ac:dyDescent="0.25">
      <c r="BMP728" s="18" t="s">
        <v>164</v>
      </c>
      <c r="BMQ728" s="18"/>
      <c r="BMR728" s="18"/>
    </row>
    <row r="729" spans="1706:1708" ht="13.2" x14ac:dyDescent="0.25">
      <c r="BMP729" s="18" t="s">
        <v>163</v>
      </c>
      <c r="BMQ729" s="18"/>
      <c r="BMR729" s="18"/>
    </row>
    <row r="730" spans="1706:1708" ht="13.2" x14ac:dyDescent="0.25">
      <c r="BMP730" s="18"/>
      <c r="BMQ730" s="18"/>
      <c r="BMR730" s="18"/>
    </row>
    <row r="731" spans="1706:1708" ht="13.2" x14ac:dyDescent="0.25">
      <c r="BMP731" s="18"/>
      <c r="BMQ731" s="18"/>
      <c r="BMR731" s="18"/>
    </row>
    <row r="732" spans="1706:1708" ht="13.2" x14ac:dyDescent="0.25">
      <c r="BMP732" s="18"/>
      <c r="BMQ732" s="18"/>
      <c r="BMR732" s="18"/>
    </row>
    <row r="733" spans="1706:1708" ht="14.4" x14ac:dyDescent="0.25">
      <c r="BMP733" s="18"/>
      <c r="BMQ733" s="18"/>
      <c r="BMR733" s="31" t="s">
        <v>52</v>
      </c>
    </row>
    <row r="734" spans="1706:1708" ht="13.2" x14ac:dyDescent="0.25">
      <c r="BMP734" s="18"/>
      <c r="BMQ734" s="18"/>
      <c r="BMR734" s="22" t="s">
        <v>26</v>
      </c>
    </row>
    <row r="735" spans="1706:1708" ht="13.2" x14ac:dyDescent="0.25">
      <c r="BMP735" s="18"/>
      <c r="BMQ735" s="18"/>
      <c r="BMR735" s="22" t="s">
        <v>24</v>
      </c>
    </row>
    <row r="736" spans="1706:1708" ht="13.2" x14ac:dyDescent="0.25">
      <c r="BMP736" s="18"/>
      <c r="BMQ736" s="18"/>
      <c r="BMR736" s="22" t="s">
        <v>22</v>
      </c>
    </row>
    <row r="737" spans="1683:1719" ht="13.2" x14ac:dyDescent="0.25">
      <c r="BLS737" s="18"/>
      <c r="BLT737" s="18"/>
      <c r="BLU737" s="18"/>
      <c r="BLV737" s="18"/>
      <c r="BLW737" s="18"/>
      <c r="BLX737" s="18"/>
      <c r="BLY737" s="18"/>
      <c r="BLZ737" s="18"/>
      <c r="BMA737" s="18"/>
      <c r="BMB737" s="18"/>
      <c r="BMC737" s="18"/>
      <c r="BMD737" s="18"/>
      <c r="BME737" s="18"/>
      <c r="BMF737" s="21"/>
      <c r="BMG737" s="18"/>
      <c r="BMH737" s="19"/>
      <c r="BMI737" s="18"/>
      <c r="BMJ737" s="18"/>
      <c r="BMK737" s="18"/>
      <c r="BML737" s="18"/>
      <c r="BMM737" s="18"/>
      <c r="BMN737" s="18"/>
      <c r="BMO737" s="18"/>
      <c r="BMP737" s="18"/>
      <c r="BMQ737" s="18"/>
      <c r="BMR737" s="22" t="s">
        <v>20</v>
      </c>
      <c r="BMS737" s="18"/>
      <c r="BMT737" s="22"/>
      <c r="BMU737" s="18"/>
      <c r="BMV737" s="18"/>
      <c r="BMW737" s="18"/>
      <c r="BMX737" s="18"/>
      <c r="BMY737" s="18"/>
      <c r="BMZ737" s="18"/>
      <c r="BNA737" s="18"/>
      <c r="BNB737" s="18"/>
      <c r="BNC737" s="18"/>
    </row>
    <row r="738" spans="1683:1719" ht="13.2" x14ac:dyDescent="0.25">
      <c r="BLS738" s="18"/>
      <c r="BLT738" s="18"/>
      <c r="BLU738" s="18"/>
      <c r="BLV738" s="18"/>
      <c r="BLW738" s="18"/>
      <c r="BLX738" s="18"/>
      <c r="BLY738" s="18"/>
      <c r="BLZ738" s="18"/>
      <c r="BMA738" s="18"/>
      <c r="BMB738" s="18"/>
      <c r="BMC738" s="18"/>
      <c r="BMD738" s="18"/>
      <c r="BME738" s="18"/>
      <c r="BMF738" s="21"/>
      <c r="BMG738" s="18"/>
      <c r="BMH738" s="19"/>
      <c r="BMI738" s="18"/>
      <c r="BMJ738" s="18"/>
      <c r="BMK738" s="18"/>
      <c r="BML738" s="18"/>
      <c r="BMM738" s="18"/>
      <c r="BMN738" s="18"/>
      <c r="BMO738" s="18"/>
      <c r="BMP738" s="18"/>
      <c r="BMQ738" s="18"/>
      <c r="BMR738" s="22" t="s">
        <v>18</v>
      </c>
      <c r="BMS738" s="18"/>
      <c r="BMT738" s="18"/>
      <c r="BMU738" s="18"/>
      <c r="BMV738" s="18"/>
      <c r="BMW738" s="18"/>
      <c r="BMX738" s="18"/>
      <c r="BMY738" s="18"/>
      <c r="BMZ738" s="18"/>
      <c r="BNA738" s="18"/>
      <c r="BNB738" s="18"/>
      <c r="BNC738" s="18"/>
    </row>
    <row r="739" spans="1683:1719" ht="13.2" x14ac:dyDescent="0.25">
      <c r="BLS739" s="18"/>
      <c r="BLT739" s="18"/>
      <c r="BLU739" s="18"/>
      <c r="BLV739" s="18"/>
      <c r="BLW739" s="18"/>
      <c r="BLX739" s="18"/>
      <c r="BLY739" s="18"/>
      <c r="BLZ739" s="18"/>
      <c r="BMA739" s="18"/>
      <c r="BMB739" s="18"/>
      <c r="BMC739" s="18"/>
      <c r="BMD739" s="18"/>
      <c r="BME739" s="18"/>
      <c r="BMF739" s="21"/>
      <c r="BMG739" s="18"/>
      <c r="BMH739" s="19"/>
      <c r="BMI739" s="18"/>
      <c r="BMJ739" s="18"/>
      <c r="BMK739" s="18"/>
      <c r="BML739" s="18"/>
      <c r="BMM739" s="18"/>
      <c r="BMN739" s="18"/>
      <c r="BMO739" s="18"/>
      <c r="BMP739" s="18"/>
      <c r="BMQ739" s="18"/>
      <c r="BMR739" s="22"/>
      <c r="BMS739" s="18"/>
      <c r="BMT739" s="18"/>
      <c r="BMU739" s="18"/>
      <c r="BMV739" s="18"/>
      <c r="BMW739" s="18"/>
      <c r="BMX739" s="18"/>
      <c r="BMY739" s="18"/>
      <c r="BMZ739" s="18"/>
      <c r="BNA739" s="18"/>
      <c r="BNB739" s="18"/>
      <c r="BNC739" s="18"/>
    </row>
    <row r="740" spans="1683:1719" ht="14.4" x14ac:dyDescent="0.25">
      <c r="BLS740" s="18"/>
      <c r="BLT740" s="18"/>
      <c r="BLU740" s="18"/>
      <c r="BLV740" s="18"/>
      <c r="BLW740" s="18"/>
      <c r="BLX740" s="18"/>
      <c r="BLY740" s="18"/>
      <c r="BLZ740" s="18"/>
      <c r="BMA740" s="18"/>
      <c r="BMB740" s="18"/>
      <c r="BMC740" s="18"/>
      <c r="BMD740" s="18"/>
      <c r="BME740" s="18"/>
      <c r="BMF740" s="21"/>
      <c r="BMG740" s="18"/>
      <c r="BMH740" s="19"/>
      <c r="BMI740" s="18"/>
      <c r="BMJ740" s="18"/>
      <c r="BMK740" s="18"/>
      <c r="BML740" s="18"/>
      <c r="BMM740" s="18"/>
      <c r="BMN740" s="18"/>
      <c r="BMO740" s="18"/>
      <c r="BMP740" s="18"/>
      <c r="BMQ740" s="18"/>
      <c r="BMR740" s="22"/>
      <c r="BMS740" s="18"/>
      <c r="BMT740" s="31" t="s">
        <v>51</v>
      </c>
      <c r="BMU740" s="18"/>
      <c r="BMV740" s="18"/>
      <c r="BMW740" s="18"/>
      <c r="BMX740" s="18"/>
      <c r="BMY740" s="18"/>
      <c r="BMZ740" s="18"/>
      <c r="BNA740" s="18"/>
      <c r="BNB740" s="18"/>
      <c r="BNC740" s="18"/>
    </row>
    <row r="741" spans="1683:1719" ht="13.2" x14ac:dyDescent="0.25">
      <c r="BLS741" s="18"/>
      <c r="BLT741" s="18"/>
      <c r="BLU741" s="18"/>
      <c r="BLV741" s="18"/>
      <c r="BLW741" s="18"/>
      <c r="BLX741" s="18"/>
      <c r="BLY741" s="18"/>
      <c r="BLZ741" s="18"/>
      <c r="BMA741" s="18"/>
      <c r="BMB741" s="18"/>
      <c r="BMC741" s="18"/>
      <c r="BMD741" s="18"/>
      <c r="BME741" s="18"/>
      <c r="BMF741" s="21"/>
      <c r="BMG741" s="18"/>
      <c r="BMH741" s="19"/>
      <c r="BMI741" s="18"/>
      <c r="BMJ741" s="18"/>
      <c r="BMK741" s="18"/>
      <c r="BML741" s="18"/>
      <c r="BMM741" s="18"/>
      <c r="BMN741" s="18"/>
      <c r="BMO741" s="18"/>
      <c r="BMP741" s="18"/>
      <c r="BMQ741" s="18"/>
      <c r="BMR741" s="22"/>
      <c r="BMS741" s="18"/>
      <c r="BMT741" s="22" t="s">
        <v>28</v>
      </c>
      <c r="BMU741" s="18"/>
      <c r="BMV741" s="18"/>
      <c r="BMW741" s="18"/>
      <c r="BMX741" s="18"/>
      <c r="BMY741" s="18"/>
      <c r="BMZ741" s="18"/>
      <c r="BNA741" s="18"/>
      <c r="BNB741" s="18"/>
      <c r="BNC741" s="18"/>
    </row>
    <row r="742" spans="1683:1719" ht="13.2" x14ac:dyDescent="0.25">
      <c r="BLS742" s="18"/>
      <c r="BLT742" s="19"/>
      <c r="BLU742" s="18"/>
      <c r="BLV742" s="18"/>
      <c r="BLW742" s="18"/>
      <c r="BLX742" s="18"/>
      <c r="BLY742" s="18"/>
      <c r="BLZ742" s="18"/>
      <c r="BMA742" s="18"/>
      <c r="BMB742" s="18"/>
      <c r="BMC742" s="18"/>
      <c r="BMD742" s="18"/>
      <c r="BME742" s="18"/>
      <c r="BMF742" s="21"/>
      <c r="BMG742" s="18"/>
      <c r="BMH742" s="19"/>
      <c r="BMI742" s="18"/>
      <c r="BMJ742" s="18"/>
      <c r="BMK742" s="18"/>
      <c r="BML742" s="18"/>
      <c r="BMM742" s="18"/>
      <c r="BMN742" s="18"/>
      <c r="BMO742" s="18"/>
      <c r="BMP742" s="18"/>
      <c r="BMQ742" s="18"/>
      <c r="BMR742" s="22"/>
      <c r="BMS742" s="18"/>
      <c r="BMT742" s="22" t="s">
        <v>29</v>
      </c>
      <c r="BMU742" s="18"/>
      <c r="BMV742" s="18"/>
      <c r="BMW742" s="18"/>
      <c r="BMX742" s="18"/>
      <c r="BMY742" s="18"/>
      <c r="BMZ742" s="18"/>
      <c r="BNA742" s="18"/>
      <c r="BNB742" s="18"/>
      <c r="BNC742" s="18"/>
    </row>
    <row r="743" spans="1683:1719" ht="13.2" x14ac:dyDescent="0.25">
      <c r="BLS743" s="18"/>
      <c r="BLT743" s="18"/>
      <c r="BLU743" s="18"/>
      <c r="BLV743" s="18"/>
      <c r="BLW743" s="18"/>
      <c r="BLX743" s="18"/>
      <c r="BLY743" s="18"/>
      <c r="BLZ743" s="18"/>
      <c r="BMA743" s="18"/>
      <c r="BMB743" s="18"/>
      <c r="BMC743" s="18"/>
      <c r="BMD743" s="18"/>
      <c r="BME743" s="18"/>
      <c r="BMF743" s="21"/>
      <c r="BMG743" s="18"/>
      <c r="BMH743" s="19"/>
      <c r="BMI743" s="18"/>
      <c r="BMJ743" s="18"/>
      <c r="BMK743" s="18"/>
      <c r="BML743" s="18"/>
      <c r="BMM743" s="18"/>
      <c r="BMN743" s="18"/>
      <c r="BMO743" s="18"/>
      <c r="BMP743" s="18"/>
      <c r="BMQ743" s="18"/>
      <c r="BMR743" s="22"/>
      <c r="BMS743" s="18"/>
      <c r="BMT743" s="22" t="s">
        <v>30</v>
      </c>
      <c r="BMU743" s="18"/>
      <c r="BMV743" s="18"/>
      <c r="BMW743" s="18"/>
      <c r="BMX743" s="18"/>
      <c r="BMY743" s="18"/>
      <c r="BMZ743" s="18"/>
      <c r="BNA743" s="18"/>
      <c r="BNB743" s="18"/>
      <c r="BNC743" s="18"/>
    </row>
    <row r="744" spans="1683:1719" ht="13.2" x14ac:dyDescent="0.25">
      <c r="BLS744" s="18"/>
      <c r="BLT744" s="18"/>
      <c r="BLU744" s="18"/>
      <c r="BLV744" s="18"/>
      <c r="BLW744" s="18"/>
      <c r="BLX744" s="18"/>
      <c r="BLY744" s="18"/>
      <c r="BLZ744" s="18"/>
      <c r="BMA744" s="18"/>
      <c r="BMB744" s="18"/>
      <c r="BMC744" s="18"/>
      <c r="BMD744" s="18"/>
      <c r="BME744" s="18"/>
      <c r="BMF744" s="21"/>
      <c r="BMG744" s="18"/>
      <c r="BMH744" s="19"/>
      <c r="BMI744" s="18"/>
      <c r="BMJ744" s="18"/>
      <c r="BMK744" s="18"/>
      <c r="BML744" s="18"/>
      <c r="BMM744" s="18"/>
      <c r="BMN744" s="18"/>
      <c r="BMO744" s="18"/>
      <c r="BMP744" s="18"/>
      <c r="BMQ744" s="18"/>
      <c r="BMR744" s="22"/>
      <c r="BMS744" s="18"/>
      <c r="BMT744" s="22" t="s">
        <v>31</v>
      </c>
      <c r="BMU744" s="18"/>
      <c r="BMV744" s="18"/>
      <c r="BMW744" s="18"/>
      <c r="BMX744" s="18"/>
      <c r="BMY744" s="18"/>
      <c r="BMZ744" s="18"/>
      <c r="BNA744" s="18"/>
      <c r="BNB744" s="18"/>
      <c r="BNC744" s="18"/>
    </row>
    <row r="745" spans="1683:1719" ht="13.2" x14ac:dyDescent="0.25">
      <c r="BLS745" s="18"/>
      <c r="BLT745" s="18"/>
      <c r="BLU745" s="18"/>
      <c r="BLV745" s="18"/>
      <c r="BLW745" s="18"/>
      <c r="BLX745" s="18"/>
      <c r="BLY745" s="18"/>
      <c r="BLZ745" s="18"/>
      <c r="BMA745" s="18"/>
      <c r="BMB745" s="18"/>
      <c r="BMC745" s="18"/>
      <c r="BMD745" s="18"/>
      <c r="BME745" s="18"/>
      <c r="BMF745" s="21"/>
      <c r="BMG745" s="18"/>
      <c r="BMH745" s="19"/>
      <c r="BMI745" s="18"/>
      <c r="BMJ745" s="18"/>
      <c r="BMK745" s="18"/>
      <c r="BML745" s="18"/>
      <c r="BMM745" s="18"/>
      <c r="BMN745" s="18"/>
      <c r="BMO745" s="18"/>
      <c r="BMP745" s="18"/>
      <c r="BMQ745" s="18"/>
      <c r="BMR745" s="22"/>
      <c r="BMS745" s="18"/>
      <c r="BMT745" s="22" t="s">
        <v>32</v>
      </c>
      <c r="BMU745" s="18"/>
      <c r="BMV745" s="18"/>
      <c r="BMW745" s="18"/>
      <c r="BMX745" s="18"/>
      <c r="BMY745" s="18"/>
      <c r="BMZ745" s="18"/>
      <c r="BNA745" s="18"/>
      <c r="BNB745" s="18"/>
      <c r="BNC745" s="18"/>
    </row>
    <row r="746" spans="1683:1719" ht="13.2" x14ac:dyDescent="0.25">
      <c r="BLS746" s="18"/>
      <c r="BLT746" s="18"/>
      <c r="BLU746" s="18"/>
      <c r="BLV746" s="18"/>
      <c r="BLW746" s="18"/>
      <c r="BLX746" s="18"/>
      <c r="BLY746" s="18"/>
      <c r="BLZ746" s="18"/>
      <c r="BMA746" s="18"/>
      <c r="BMB746" s="18"/>
      <c r="BMC746" s="18"/>
      <c r="BMD746" s="18"/>
      <c r="BME746" s="18"/>
      <c r="BMF746" s="21"/>
      <c r="BMG746" s="18"/>
      <c r="BMH746" s="19"/>
      <c r="BMI746" s="18"/>
      <c r="BMJ746" s="18"/>
      <c r="BMK746" s="18"/>
      <c r="BML746" s="18"/>
      <c r="BMM746" s="18"/>
      <c r="BMN746" s="18"/>
      <c r="BMO746" s="18"/>
      <c r="BMP746" s="18"/>
      <c r="BMQ746" s="18"/>
      <c r="BMR746" s="22"/>
      <c r="BMS746" s="18"/>
      <c r="BMT746" s="18"/>
      <c r="BMU746" s="18"/>
      <c r="BMV746" s="18"/>
      <c r="BMW746" s="18"/>
      <c r="BMX746" s="18"/>
      <c r="BMY746" s="18"/>
      <c r="BMZ746" s="18"/>
      <c r="BNA746" s="18"/>
      <c r="BNB746" s="18"/>
      <c r="BNC746" s="18"/>
    </row>
    <row r="747" spans="1683:1719" ht="13.2" x14ac:dyDescent="0.25">
      <c r="BLS747" s="18" t="s">
        <v>162</v>
      </c>
      <c r="BLT747" s="19"/>
      <c r="BLU747" s="18"/>
      <c r="BLV747" s="18"/>
      <c r="BLW747" s="18"/>
      <c r="BLX747" s="18"/>
      <c r="BLY747" s="18"/>
      <c r="BLZ747" s="18"/>
      <c r="BMA747" s="18"/>
      <c r="BMB747" s="18"/>
      <c r="BMC747" s="18"/>
      <c r="BMD747" s="18"/>
      <c r="BME747" s="18"/>
      <c r="BMF747" s="21"/>
      <c r="BMG747" s="18"/>
      <c r="BMH747" s="19"/>
      <c r="BMI747" s="18"/>
      <c r="BMJ747" s="18"/>
      <c r="BMK747" s="18"/>
      <c r="BML747" s="18"/>
      <c r="BMM747" s="18"/>
      <c r="BMN747" s="18"/>
      <c r="BMO747" s="18"/>
      <c r="BMP747" s="18" t="s">
        <v>77</v>
      </c>
      <c r="BMQ747" s="18"/>
      <c r="BMR747" s="22"/>
      <c r="BMS747" s="18"/>
      <c r="BMT747" s="18"/>
      <c r="BMU747" s="18"/>
      <c r="BMV747" s="18"/>
      <c r="BMW747" s="18"/>
      <c r="BMX747" s="18"/>
      <c r="BMY747" s="18"/>
      <c r="BMZ747" s="18"/>
      <c r="BNA747" s="18"/>
      <c r="BNB747" s="18"/>
      <c r="BNC747" s="18"/>
    </row>
    <row r="748" spans="1683:1719" ht="13.2" x14ac:dyDescent="0.25">
      <c r="BLS748" s="18" t="s">
        <v>161</v>
      </c>
      <c r="BLT748" s="19">
        <v>0</v>
      </c>
      <c r="BLU748" s="18" t="s">
        <v>160</v>
      </c>
      <c r="BLV748" s="18"/>
      <c r="BLW748" s="18"/>
      <c r="BLX748" s="18"/>
      <c r="BLY748" s="18"/>
      <c r="BLZ748" s="18"/>
      <c r="BMA748" s="18"/>
      <c r="BMB748" s="18"/>
      <c r="BMC748" s="18"/>
      <c r="BMD748" s="18"/>
      <c r="BME748" s="18"/>
      <c r="BMF748" s="21"/>
      <c r="BMG748" s="18"/>
      <c r="BMH748" s="19"/>
      <c r="BMI748" s="18"/>
      <c r="BMJ748" s="18"/>
      <c r="BMK748" s="18"/>
      <c r="BML748" s="18"/>
      <c r="BMM748" s="18"/>
      <c r="BMN748" s="18"/>
      <c r="BMO748" s="18"/>
      <c r="BMP748" s="18" t="s">
        <v>76</v>
      </c>
      <c r="BMQ748" s="18"/>
      <c r="BMR748" s="22"/>
      <c r="BMS748" s="18"/>
      <c r="BMT748" s="18"/>
      <c r="BMU748" s="18"/>
      <c r="BMV748" s="18"/>
      <c r="BMW748" s="18"/>
      <c r="BMX748" s="18"/>
      <c r="BMY748" s="18"/>
      <c r="BMZ748" s="18"/>
      <c r="BNA748" s="18"/>
      <c r="BNB748" s="18"/>
      <c r="BNC748" s="18"/>
    </row>
    <row r="749" spans="1683:1719" ht="13.2" x14ac:dyDescent="0.25">
      <c r="BLS749" s="18" t="s">
        <v>159</v>
      </c>
      <c r="BLT749" s="19">
        <v>1</v>
      </c>
      <c r="BLU749" s="18" t="s">
        <v>158</v>
      </c>
      <c r="BLV749" s="18"/>
      <c r="BLW749" s="18"/>
      <c r="BLX749" s="18"/>
      <c r="BLY749" s="18"/>
      <c r="BLZ749" s="18"/>
      <c r="BMA749" s="18"/>
      <c r="BMB749" s="18"/>
      <c r="BMC749" s="18"/>
      <c r="BMD749" s="18"/>
      <c r="BME749" s="18"/>
      <c r="BMF749" s="21"/>
      <c r="BMG749" s="18"/>
      <c r="BMH749" s="19"/>
      <c r="BMI749" s="18"/>
      <c r="BMJ749" s="18"/>
      <c r="BMK749" s="18"/>
      <c r="BML749" s="18"/>
      <c r="BMM749" s="18"/>
      <c r="BMN749" s="18"/>
      <c r="BMO749" s="18"/>
      <c r="BMP749" s="18" t="s">
        <v>75</v>
      </c>
      <c r="BMQ749" s="18"/>
      <c r="BMR749" s="22"/>
      <c r="BMS749" s="18"/>
      <c r="BMT749" s="18"/>
      <c r="BMU749" s="18"/>
      <c r="BMV749" s="18"/>
      <c r="BMW749" s="18"/>
      <c r="BMX749" s="18"/>
      <c r="BMY749" s="18"/>
      <c r="BMZ749" s="18"/>
      <c r="BNA749" s="18"/>
      <c r="BNB749" s="18"/>
      <c r="BNC749" s="18"/>
    </row>
    <row r="750" spans="1683:1719" ht="13.2" x14ac:dyDescent="0.25">
      <c r="BLS750" s="18" t="s">
        <v>157</v>
      </c>
      <c r="BLT750" s="19">
        <v>2</v>
      </c>
      <c r="BLU750" s="18" t="s">
        <v>156</v>
      </c>
      <c r="BLV750" s="18"/>
      <c r="BLW750" s="18"/>
      <c r="BLX750" s="18"/>
      <c r="BLY750" s="18"/>
      <c r="BLZ750" s="18"/>
      <c r="BMA750" s="18"/>
      <c r="BMB750" s="18"/>
      <c r="BMC750" s="18"/>
      <c r="BMD750" s="18"/>
      <c r="BME750" s="18"/>
      <c r="BMF750" s="21"/>
      <c r="BMG750" s="18"/>
      <c r="BMH750" s="19"/>
      <c r="BMI750" s="18"/>
      <c r="BMJ750" s="18"/>
      <c r="BMK750" s="18"/>
      <c r="BML750" s="18"/>
      <c r="BMM750" s="18"/>
      <c r="BMN750" s="18"/>
      <c r="BMO750" s="18"/>
      <c r="BMP750" s="18" t="s">
        <v>74</v>
      </c>
      <c r="BMQ750" s="18"/>
      <c r="BMR750" s="18"/>
      <c r="BMS750" s="18"/>
      <c r="BMT750" s="18"/>
      <c r="BMU750" s="18"/>
      <c r="BMV750" s="18"/>
      <c r="BMW750" s="18"/>
      <c r="BMX750" s="18"/>
      <c r="BMY750" s="18"/>
      <c r="BMZ750" s="18"/>
      <c r="BNA750" s="18"/>
      <c r="BNB750" s="18"/>
      <c r="BNC750" s="18"/>
    </row>
    <row r="751" spans="1683:1719" ht="14.4" x14ac:dyDescent="0.25">
      <c r="BLS751" s="18"/>
      <c r="BLT751" s="18"/>
      <c r="BLU751" s="18"/>
      <c r="BLV751" s="18"/>
      <c r="BLW751" s="18"/>
      <c r="BLX751" s="18"/>
      <c r="BLY751" s="18"/>
      <c r="BLZ751" s="18"/>
      <c r="BMA751" s="18"/>
      <c r="BMB751" s="18"/>
      <c r="BMC751" s="18"/>
      <c r="BMD751" s="18"/>
      <c r="BME751" s="18"/>
      <c r="BMF751" s="21"/>
      <c r="BMG751" s="18"/>
      <c r="BMH751" s="19"/>
      <c r="BMI751" s="18"/>
      <c r="BMJ751" s="18"/>
      <c r="BMK751" s="18"/>
      <c r="BML751" s="18"/>
      <c r="BMM751" s="18"/>
      <c r="BMN751" s="18"/>
      <c r="BMO751" s="18"/>
      <c r="BMP751" s="18" t="s">
        <v>73</v>
      </c>
      <c r="BMQ751" s="18"/>
      <c r="BMR751" s="18"/>
      <c r="BMS751" s="18"/>
      <c r="BMT751" s="31"/>
      <c r="BMU751" s="18"/>
      <c r="BMV751" s="18"/>
      <c r="BMW751" s="18"/>
      <c r="BMX751" s="18"/>
      <c r="BMY751" s="18"/>
      <c r="BMZ751" s="18"/>
      <c r="BNA751" s="18"/>
      <c r="BNB751" s="18"/>
      <c r="BNC751" s="18"/>
    </row>
    <row r="752" spans="1683:1719" ht="13.2" x14ac:dyDescent="0.25">
      <c r="BLS752" s="27"/>
      <c r="BLT752" s="27"/>
      <c r="BLU752" s="27"/>
      <c r="BLV752" s="27"/>
      <c r="BLW752" s="27"/>
      <c r="BLX752" s="27"/>
      <c r="BLY752" s="18"/>
      <c r="BLZ752" s="18"/>
      <c r="BMA752" s="18"/>
      <c r="BMB752" s="18"/>
      <c r="BMC752" s="18"/>
      <c r="BMD752" s="18"/>
      <c r="BME752" s="18"/>
      <c r="BMF752" s="21"/>
      <c r="BMG752" s="18"/>
      <c r="BMH752" s="19"/>
      <c r="BMI752" s="18"/>
      <c r="BMJ752" s="18"/>
      <c r="BMK752" s="18"/>
      <c r="BML752" s="18"/>
      <c r="BMM752" s="18"/>
      <c r="BMN752" s="18"/>
      <c r="BMO752" s="18"/>
      <c r="BMP752" s="18" t="s">
        <v>72</v>
      </c>
      <c r="BMQ752" s="18"/>
      <c r="BMR752" s="18"/>
      <c r="BMS752" s="18"/>
      <c r="BMT752" s="22"/>
      <c r="BMU752" s="18"/>
      <c r="BMV752" s="18"/>
      <c r="BMW752" s="23" t="s">
        <v>155</v>
      </c>
      <c r="BMX752" s="469" t="s">
        <v>154</v>
      </c>
      <c r="BMY752" s="469"/>
      <c r="BMZ752" s="469"/>
      <c r="BNA752" s="23" t="s">
        <v>153</v>
      </c>
      <c r="BNB752" s="18"/>
      <c r="BNC752" s="30" t="s">
        <v>152</v>
      </c>
    </row>
    <row r="753" spans="1706:1719" ht="13.2" x14ac:dyDescent="0.25">
      <c r="BMP753" s="18" t="s">
        <v>71</v>
      </c>
      <c r="BMQ753" s="18"/>
      <c r="BMR753" s="18"/>
      <c r="BMS753" s="18"/>
      <c r="BMT753" s="22"/>
      <c r="BMU753" s="18"/>
      <c r="BMV753" s="18"/>
      <c r="BMW753" s="29" t="s">
        <v>151</v>
      </c>
      <c r="BMX753" s="29" t="s">
        <v>150</v>
      </c>
      <c r="BMY753" s="29" t="s">
        <v>149</v>
      </c>
      <c r="BMZ753" s="29" t="s">
        <v>148</v>
      </c>
      <c r="BNA753" s="29" t="s">
        <v>147</v>
      </c>
      <c r="BNB753" s="18"/>
      <c r="BNC753" s="28" t="s">
        <v>146</v>
      </c>
    </row>
    <row r="754" spans="1706:1719" ht="13.2" x14ac:dyDescent="0.25">
      <c r="BMP754" s="18" t="s">
        <v>70</v>
      </c>
      <c r="BMQ754" s="18"/>
      <c r="BMR754" s="18"/>
      <c r="BMS754" s="18"/>
      <c r="BMT754" s="22"/>
      <c r="BMU754" s="18"/>
      <c r="BMV754" s="18"/>
      <c r="BMW754" s="27" t="s">
        <v>145</v>
      </c>
      <c r="BMX754" s="27" t="s">
        <v>144</v>
      </c>
      <c r="BMY754" s="27" t="s">
        <v>143</v>
      </c>
      <c r="BMZ754" s="27" t="s">
        <v>52</v>
      </c>
      <c r="BNA754" s="27" t="s">
        <v>142</v>
      </c>
      <c r="BNB754" s="18"/>
      <c r="BNC754" s="25" t="s">
        <v>141</v>
      </c>
    </row>
    <row r="755" spans="1706:1719" ht="13.2" x14ac:dyDescent="0.25">
      <c r="BMP755" s="18" t="s">
        <v>69</v>
      </c>
      <c r="BMQ755" s="18"/>
      <c r="BMR755" s="18"/>
      <c r="BMS755" s="18"/>
      <c r="BMT755" s="18"/>
      <c r="BMU755" s="18"/>
      <c r="BMV755" s="18"/>
      <c r="BMW755" s="27" t="s">
        <v>140</v>
      </c>
      <c r="BMX755" s="27" t="s">
        <v>139</v>
      </c>
      <c r="BMY755" s="27" t="s">
        <v>138</v>
      </c>
      <c r="BMZ755" s="27" t="s">
        <v>51</v>
      </c>
      <c r="BNA755" s="27" t="s">
        <v>40</v>
      </c>
      <c r="BNB755" s="18"/>
      <c r="BNC755" s="25" t="s">
        <v>137</v>
      </c>
    </row>
    <row r="756" spans="1706:1719" ht="13.2" x14ac:dyDescent="0.25">
      <c r="BMP756" s="18" t="s">
        <v>68</v>
      </c>
      <c r="BMQ756" s="18"/>
      <c r="BMR756" s="18"/>
      <c r="BMS756" s="18"/>
      <c r="BMT756" s="18"/>
      <c r="BMU756" s="18"/>
      <c r="BMV756" s="18"/>
      <c r="BMW756" s="27" t="s">
        <v>136</v>
      </c>
      <c r="BMX756" s="27" t="s">
        <v>135</v>
      </c>
      <c r="BMY756" s="27" t="s">
        <v>41</v>
      </c>
      <c r="BMZ756" s="27"/>
      <c r="BNA756" s="27" t="s">
        <v>134</v>
      </c>
      <c r="BNB756" s="18"/>
      <c r="BNC756" s="25" t="s">
        <v>133</v>
      </c>
    </row>
    <row r="757" spans="1706:1719" ht="13.2" x14ac:dyDescent="0.25">
      <c r="BMP757" s="18" t="s">
        <v>0</v>
      </c>
      <c r="BMQ757" s="18"/>
      <c r="BMR757" s="18"/>
      <c r="BMS757" s="18"/>
      <c r="BMT757" s="18"/>
      <c r="BMU757" s="18"/>
      <c r="BMV757" s="18"/>
      <c r="BMW757" s="27" t="s">
        <v>75</v>
      </c>
      <c r="BMX757" s="27"/>
      <c r="BMY757" s="27"/>
      <c r="BMZ757" s="27"/>
      <c r="BNA757" s="27" t="s">
        <v>132</v>
      </c>
      <c r="BNB757" s="18"/>
      <c r="BNC757" s="25" t="s">
        <v>131</v>
      </c>
    </row>
    <row r="758" spans="1706:1719" ht="13.2" x14ac:dyDescent="0.25">
      <c r="BMP758" s="18"/>
      <c r="BMQ758" s="18"/>
      <c r="BMR758" s="18"/>
      <c r="BMS758" s="18"/>
      <c r="BMT758" s="18"/>
      <c r="BMU758" s="18"/>
      <c r="BMV758" s="18"/>
      <c r="BMW758" s="27" t="s">
        <v>74</v>
      </c>
      <c r="BMX758" s="27"/>
      <c r="BMY758" s="27"/>
      <c r="BMZ758" s="27"/>
      <c r="BNA758" s="27"/>
      <c r="BNB758" s="18"/>
      <c r="BNC758" s="25" t="s">
        <v>130</v>
      </c>
    </row>
    <row r="759" spans="1706:1719" ht="13.2" x14ac:dyDescent="0.25">
      <c r="BMP759" s="18"/>
      <c r="BMQ759" s="18"/>
      <c r="BMR759" s="18"/>
      <c r="BMS759" s="18"/>
      <c r="BMT759" s="18"/>
      <c r="BMU759" s="18"/>
      <c r="BMV759" s="18"/>
      <c r="BMW759" s="27" t="s">
        <v>129</v>
      </c>
      <c r="BMX759" s="27"/>
      <c r="BMY759" s="27"/>
      <c r="BMZ759" s="27"/>
      <c r="BNA759" s="27"/>
      <c r="BNB759" s="18"/>
      <c r="BNC759" s="25" t="s">
        <v>128</v>
      </c>
    </row>
    <row r="760" spans="1706:1719" ht="13.2" x14ac:dyDescent="0.25">
      <c r="BMP760" s="18"/>
      <c r="BMQ760" s="18"/>
      <c r="BMR760" s="18"/>
      <c r="BMS760" s="18"/>
      <c r="BMT760" s="18"/>
      <c r="BMU760" s="18"/>
      <c r="BMV760" s="18"/>
      <c r="BMW760" s="27" t="s">
        <v>127</v>
      </c>
      <c r="BMX760" s="27"/>
      <c r="BMY760" s="27"/>
      <c r="BMZ760" s="27"/>
      <c r="BNA760" s="27"/>
      <c r="BNB760" s="18"/>
      <c r="BNC760" s="25" t="s">
        <v>126</v>
      </c>
    </row>
    <row r="761" spans="1706:1719" ht="13.2" x14ac:dyDescent="0.25">
      <c r="BMP761" s="18"/>
      <c r="BMQ761" s="18"/>
      <c r="BMR761" s="18"/>
      <c r="BMS761" s="18"/>
      <c r="BMT761" s="18"/>
      <c r="BMU761" s="18"/>
      <c r="BMV761" s="18"/>
      <c r="BMW761" s="27" t="s">
        <v>125</v>
      </c>
      <c r="BMX761" s="27"/>
      <c r="BMY761" s="27"/>
      <c r="BMZ761" s="27"/>
      <c r="BNA761" s="27"/>
      <c r="BNB761" s="18"/>
      <c r="BNC761" s="25" t="s">
        <v>124</v>
      </c>
    </row>
    <row r="762" spans="1706:1719" ht="13.2" x14ac:dyDescent="0.25">
      <c r="BMP762" s="18"/>
      <c r="BMQ762" s="18"/>
      <c r="BMR762" s="18"/>
      <c r="BMS762" s="18"/>
      <c r="BMT762" s="18"/>
      <c r="BMU762" s="18"/>
      <c r="BMV762" s="18"/>
      <c r="BMW762" s="27" t="s">
        <v>123</v>
      </c>
      <c r="BMX762" s="27"/>
      <c r="BMY762" s="27"/>
      <c r="BMZ762" s="27"/>
      <c r="BNA762" s="27"/>
      <c r="BNB762" s="18"/>
      <c r="BNC762" s="25" t="s">
        <v>122</v>
      </c>
    </row>
    <row r="763" spans="1706:1719" ht="13.2" x14ac:dyDescent="0.25">
      <c r="BMP763" s="18"/>
      <c r="BMQ763" s="18"/>
      <c r="BMR763" s="18"/>
      <c r="BMS763" s="18"/>
      <c r="BMT763" s="18"/>
      <c r="BMU763" s="18"/>
      <c r="BMV763" s="18"/>
      <c r="BMW763" s="18" t="s">
        <v>72</v>
      </c>
      <c r="BMX763" s="18"/>
      <c r="BMY763" s="27"/>
      <c r="BMZ763" s="27"/>
      <c r="BNA763" s="20"/>
      <c r="BNB763" s="18"/>
      <c r="BNC763" s="25" t="s">
        <v>121</v>
      </c>
    </row>
    <row r="764" spans="1706:1719" ht="13.2" x14ac:dyDescent="0.25">
      <c r="BMP764" s="18"/>
      <c r="BMQ764" s="18"/>
      <c r="BMR764" s="18"/>
      <c r="BMS764" s="18"/>
      <c r="BMT764" s="18"/>
      <c r="BMU764" s="18"/>
      <c r="BMV764" s="18"/>
      <c r="BMW764" s="18" t="s">
        <v>71</v>
      </c>
      <c r="BMX764" s="18"/>
      <c r="BMY764" s="27"/>
      <c r="BMZ764" s="27"/>
      <c r="BNA764" s="20"/>
      <c r="BNB764" s="18"/>
      <c r="BNC764" s="25" t="s">
        <v>120</v>
      </c>
    </row>
    <row r="765" spans="1706:1719" ht="13.2" x14ac:dyDescent="0.25">
      <c r="BMP765" s="18"/>
      <c r="BMQ765" s="18"/>
      <c r="BMR765" s="18"/>
      <c r="BMS765" s="18"/>
      <c r="BMT765" s="18"/>
      <c r="BMU765" s="18"/>
      <c r="BMV765" s="18"/>
      <c r="BMW765" s="18" t="s">
        <v>70</v>
      </c>
      <c r="BMX765" s="27"/>
      <c r="BMY765" s="27"/>
      <c r="BMZ765" s="27"/>
      <c r="BNA765" s="20"/>
      <c r="BNB765" s="18"/>
      <c r="BNC765" s="25" t="s">
        <v>119</v>
      </c>
    </row>
    <row r="766" spans="1706:1719" ht="13.2" x14ac:dyDescent="0.25">
      <c r="BMP766" s="18"/>
      <c r="BMQ766" s="18"/>
      <c r="BMR766" s="18"/>
      <c r="BMS766" s="18"/>
      <c r="BMT766" s="18"/>
      <c r="BMU766" s="18"/>
      <c r="BMV766" s="18"/>
      <c r="BMW766" s="18" t="s">
        <v>69</v>
      </c>
      <c r="BMX766" s="27"/>
      <c r="BMY766" s="27"/>
      <c r="BMZ766" s="27"/>
      <c r="BNA766" s="20"/>
      <c r="BNB766" s="18"/>
      <c r="BNC766" s="25" t="s">
        <v>118</v>
      </c>
    </row>
    <row r="767" spans="1706:1719" ht="13.2" x14ac:dyDescent="0.25">
      <c r="BMP767" s="18"/>
      <c r="BMQ767" s="18"/>
      <c r="BMR767" s="18"/>
      <c r="BMS767" s="18"/>
      <c r="BMT767" s="18"/>
      <c r="BMU767" s="18"/>
      <c r="BMV767" s="18"/>
      <c r="BMW767" s="18" t="s">
        <v>68</v>
      </c>
      <c r="BMX767" s="27"/>
      <c r="BMY767" s="27"/>
      <c r="BMZ767" s="27"/>
      <c r="BNA767" s="20"/>
      <c r="BNB767" s="18"/>
      <c r="BNC767" s="25" t="s">
        <v>117</v>
      </c>
    </row>
    <row r="768" spans="1706:1719" ht="13.2" x14ac:dyDescent="0.25">
      <c r="BMP768" s="18"/>
      <c r="BMQ768" s="18"/>
      <c r="BMR768" s="18"/>
      <c r="BMS768" s="18"/>
      <c r="BMT768" s="18"/>
      <c r="BMU768" s="18"/>
      <c r="BMV768" s="18"/>
      <c r="BMW768" s="18" t="s">
        <v>0</v>
      </c>
      <c r="BMX768" s="27"/>
      <c r="BMY768" s="27"/>
      <c r="BMZ768" s="27"/>
      <c r="BNA768" s="20"/>
      <c r="BNB768" s="18"/>
      <c r="BNC768" s="25" t="s">
        <v>116</v>
      </c>
    </row>
    <row r="769" spans="1719:1719" ht="13.2" x14ac:dyDescent="0.25">
      <c r="BNC769" s="25" t="s">
        <v>115</v>
      </c>
    </row>
    <row r="770" spans="1719:1719" ht="13.2" x14ac:dyDescent="0.25">
      <c r="BNC770" s="25" t="s">
        <v>114</v>
      </c>
    </row>
    <row r="771" spans="1719:1719" ht="13.2" x14ac:dyDescent="0.25">
      <c r="BNC771" s="25" t="s">
        <v>113</v>
      </c>
    </row>
    <row r="772" spans="1719:1719" ht="13.2" x14ac:dyDescent="0.25">
      <c r="BNC772" s="25" t="s">
        <v>112</v>
      </c>
    </row>
    <row r="773" spans="1719:1719" ht="13.2" x14ac:dyDescent="0.25">
      <c r="BNC773" s="25" t="s">
        <v>111</v>
      </c>
    </row>
    <row r="774" spans="1719:1719" ht="13.2" x14ac:dyDescent="0.25">
      <c r="BNC774" s="25" t="s">
        <v>110</v>
      </c>
    </row>
    <row r="775" spans="1719:1719" ht="13.2" x14ac:dyDescent="0.25">
      <c r="BNC775" s="25" t="s">
        <v>109</v>
      </c>
    </row>
    <row r="776" spans="1719:1719" ht="13.2" x14ac:dyDescent="0.25">
      <c r="BNC776" s="25" t="s">
        <v>108</v>
      </c>
    </row>
    <row r="777" spans="1719:1719" ht="13.2" x14ac:dyDescent="0.25">
      <c r="BNC777" s="25" t="s">
        <v>107</v>
      </c>
    </row>
    <row r="778" spans="1719:1719" ht="13.2" x14ac:dyDescent="0.25">
      <c r="BNC778" s="25" t="s">
        <v>106</v>
      </c>
    </row>
    <row r="779" spans="1719:1719" ht="13.2" x14ac:dyDescent="0.25">
      <c r="BNC779" s="25" t="s">
        <v>105</v>
      </c>
    </row>
    <row r="780" spans="1719:1719" ht="13.2" x14ac:dyDescent="0.25">
      <c r="BNC780" s="25" t="s">
        <v>104</v>
      </c>
    </row>
    <row r="781" spans="1719:1719" ht="13.2" x14ac:dyDescent="0.25">
      <c r="BNC781" s="25" t="s">
        <v>103</v>
      </c>
    </row>
    <row r="782" spans="1719:1719" ht="13.2" x14ac:dyDescent="0.25">
      <c r="BNC782" s="25" t="s">
        <v>102</v>
      </c>
    </row>
    <row r="783" spans="1719:1719" ht="13.2" x14ac:dyDescent="0.25">
      <c r="BNC783" s="26" t="s">
        <v>101</v>
      </c>
    </row>
    <row r="784" spans="1719:1719" ht="13.2" x14ac:dyDescent="0.25">
      <c r="BNC784" s="25" t="s">
        <v>100</v>
      </c>
    </row>
    <row r="785" spans="1719:1725" ht="13.2" x14ac:dyDescent="0.25">
      <c r="BNC785" s="25" t="s">
        <v>99</v>
      </c>
      <c r="BND785" s="18"/>
      <c r="BNE785" s="18"/>
      <c r="BNF785" s="18"/>
      <c r="BNG785" s="18"/>
      <c r="BNH785" s="18"/>
      <c r="BNI785" s="18"/>
    </row>
    <row r="786" spans="1719:1725" ht="13.2" x14ac:dyDescent="0.25">
      <c r="BNC786" s="25" t="s">
        <v>98</v>
      </c>
      <c r="BND786" s="18"/>
      <c r="BNE786" s="18"/>
      <c r="BNF786" s="18"/>
      <c r="BNG786" s="18"/>
      <c r="BNH786" s="18"/>
      <c r="BNI786" s="18"/>
    </row>
    <row r="787" spans="1719:1725" ht="13.2" x14ac:dyDescent="0.25">
      <c r="BNC787" s="25" t="s">
        <v>97</v>
      </c>
      <c r="BND787" s="18"/>
      <c r="BNE787" s="18"/>
      <c r="BNF787" s="18"/>
      <c r="BNG787" s="18"/>
      <c r="BNH787" s="18"/>
      <c r="BNI787" s="18"/>
    </row>
    <row r="788" spans="1719:1725" ht="13.2" x14ac:dyDescent="0.25">
      <c r="BNC788" s="18"/>
      <c r="BND788" s="18"/>
      <c r="BNE788" s="18"/>
      <c r="BNF788" s="18"/>
      <c r="BNG788" s="18"/>
      <c r="BNH788" s="18"/>
      <c r="BNI788" s="18"/>
    </row>
    <row r="789" spans="1719:1725" ht="13.2" x14ac:dyDescent="0.25">
      <c r="BNC789" s="18"/>
      <c r="BND789" s="18"/>
      <c r="BNE789" s="18"/>
      <c r="BNF789" s="18"/>
      <c r="BNG789" s="18"/>
      <c r="BNH789" s="18"/>
      <c r="BNI789" s="18"/>
    </row>
    <row r="790" spans="1719:1725" ht="13.2" x14ac:dyDescent="0.25">
      <c r="BNC790" s="18"/>
      <c r="BND790" s="18"/>
      <c r="BNE790" s="18" t="s">
        <v>54</v>
      </c>
      <c r="BNF790" s="18"/>
      <c r="BNG790" s="18"/>
      <c r="BNH790" s="18"/>
      <c r="BNI790" s="18"/>
    </row>
    <row r="791" spans="1719:1725" ht="13.2" x14ac:dyDescent="0.25">
      <c r="BNC791" s="18"/>
      <c r="BND791" s="18"/>
      <c r="BNE791" s="18" t="s">
        <v>53</v>
      </c>
      <c r="BNF791" s="18"/>
      <c r="BNG791" s="18"/>
      <c r="BNH791" s="18"/>
      <c r="BNI791" s="18"/>
    </row>
    <row r="792" spans="1719:1725" ht="13.2" x14ac:dyDescent="0.25">
      <c r="BNC792" s="18"/>
      <c r="BND792" s="18"/>
      <c r="BNE792" s="18"/>
      <c r="BNF792" s="18"/>
      <c r="BNG792" s="18"/>
      <c r="BNH792" s="18"/>
      <c r="BNI792" s="18"/>
    </row>
    <row r="793" spans="1719:1725" ht="13.2" x14ac:dyDescent="0.25">
      <c r="BNC793" s="18"/>
      <c r="BND793" s="18"/>
      <c r="BNE793" s="18"/>
      <c r="BNF793" s="18"/>
      <c r="BNG793" s="18" t="s">
        <v>66</v>
      </c>
      <c r="BNH793" s="18"/>
      <c r="BNI793" s="18"/>
    </row>
    <row r="794" spans="1719:1725" ht="13.2" x14ac:dyDescent="0.25">
      <c r="BNC794" s="18"/>
      <c r="BND794" s="18"/>
      <c r="BNE794" s="18"/>
      <c r="BNF794" s="18"/>
      <c r="BNG794" s="18" t="s">
        <v>65</v>
      </c>
      <c r="BNH794" s="18"/>
      <c r="BNI794" s="18"/>
    </row>
    <row r="795" spans="1719:1725" ht="13.2" x14ac:dyDescent="0.25">
      <c r="BNC795" s="18"/>
      <c r="BND795" s="18"/>
      <c r="BNE795" s="18"/>
      <c r="BNF795" s="18"/>
      <c r="BNG795" s="18" t="s">
        <v>64</v>
      </c>
      <c r="BNH795" s="18"/>
      <c r="BNI795" s="18"/>
    </row>
    <row r="796" spans="1719:1725" ht="13.2" x14ac:dyDescent="0.25">
      <c r="BNC796" s="18"/>
      <c r="BND796" s="18"/>
      <c r="BNE796" s="18"/>
      <c r="BNF796" s="18"/>
      <c r="BNG796" s="18" t="s">
        <v>63</v>
      </c>
      <c r="BNH796" s="18"/>
      <c r="BNI796" s="18"/>
    </row>
    <row r="797" spans="1719:1725" ht="13.2" x14ac:dyDescent="0.25">
      <c r="BNC797" s="18"/>
      <c r="BND797" s="18"/>
      <c r="BNE797" s="18"/>
      <c r="BNF797" s="18"/>
      <c r="BNG797" s="18"/>
      <c r="BNH797" s="18"/>
      <c r="BNI797" s="18"/>
    </row>
    <row r="798" spans="1719:1725" ht="13.2" x14ac:dyDescent="0.25">
      <c r="BNC798" s="18"/>
      <c r="BND798" s="18"/>
      <c r="BNE798" s="18"/>
      <c r="BNF798" s="18"/>
      <c r="BNG798" s="18"/>
      <c r="BNH798" s="18"/>
      <c r="BNI798" s="18" t="s">
        <v>96</v>
      </c>
    </row>
    <row r="799" spans="1719:1725" ht="13.2" x14ac:dyDescent="0.25">
      <c r="BNC799" s="18"/>
      <c r="BND799" s="18"/>
      <c r="BNE799" s="18"/>
      <c r="BNF799" s="18"/>
      <c r="BNG799" s="18"/>
      <c r="BNH799" s="18"/>
      <c r="BNI799" s="18" t="s">
        <v>95</v>
      </c>
    </row>
    <row r="800" spans="1719:1725" ht="13.2" x14ac:dyDescent="0.25">
      <c r="BNC800" s="18"/>
      <c r="BND800" s="18"/>
      <c r="BNE800" s="18"/>
      <c r="BNF800" s="18"/>
      <c r="BNG800" s="18"/>
      <c r="BNH800" s="18"/>
      <c r="BNI800" s="18" t="s">
        <v>94</v>
      </c>
    </row>
    <row r="803" spans="1728:1730" ht="13.2" x14ac:dyDescent="0.25">
      <c r="BNL803" s="8" t="s">
        <v>93</v>
      </c>
      <c r="BNM803" s="8"/>
      <c r="BNN803" s="8"/>
    </row>
    <row r="804" spans="1728:1730" ht="13.2" x14ac:dyDescent="0.25">
      <c r="BNL804" s="10" t="s">
        <v>92</v>
      </c>
      <c r="BNM804" s="8"/>
      <c r="BNN804" s="8"/>
    </row>
    <row r="805" spans="1728:1730" ht="13.2" x14ac:dyDescent="0.25">
      <c r="BNL805" s="10" t="s">
        <v>91</v>
      </c>
      <c r="BNM805" s="8"/>
      <c r="BNN805" s="8"/>
    </row>
    <row r="806" spans="1728:1730" ht="13.2" x14ac:dyDescent="0.25">
      <c r="BNL806" s="10" t="s">
        <v>90</v>
      </c>
      <c r="BNM806" s="8"/>
      <c r="BNN806" s="8"/>
    </row>
    <row r="807" spans="1728:1730" ht="13.2" x14ac:dyDescent="0.25">
      <c r="BNL807" s="10" t="s">
        <v>89</v>
      </c>
      <c r="BNM807" s="8"/>
      <c r="BNN807" s="8"/>
    </row>
    <row r="808" spans="1728:1730" ht="13.2" x14ac:dyDescent="0.25">
      <c r="BNL808" s="10" t="s">
        <v>88</v>
      </c>
      <c r="BNM808" s="8"/>
      <c r="BNN808" s="8"/>
    </row>
    <row r="809" spans="1728:1730" ht="13.2" x14ac:dyDescent="0.25">
      <c r="BNL809" s="10" t="s">
        <v>87</v>
      </c>
      <c r="BNM809" s="8"/>
      <c r="BNN809" s="8"/>
    </row>
    <row r="810" spans="1728:1730" ht="13.2" x14ac:dyDescent="0.25">
      <c r="BNL810" s="10" t="s">
        <v>86</v>
      </c>
      <c r="BNM810" s="8"/>
      <c r="BNN810" s="8"/>
    </row>
    <row r="811" spans="1728:1730" ht="13.2" x14ac:dyDescent="0.25">
      <c r="BNL811" s="10" t="s">
        <v>85</v>
      </c>
      <c r="BNM811" s="8"/>
      <c r="BNN811" s="8"/>
    </row>
    <row r="812" spans="1728:1730" ht="13.2" x14ac:dyDescent="0.25">
      <c r="BNL812" s="10" t="s">
        <v>84</v>
      </c>
      <c r="BNM812" s="8"/>
      <c r="BNN812" s="8"/>
    </row>
    <row r="813" spans="1728:1730" ht="13.2" x14ac:dyDescent="0.25">
      <c r="BNL813" s="10" t="s">
        <v>83</v>
      </c>
      <c r="BNM813" s="8"/>
      <c r="BNN813" s="8"/>
    </row>
    <row r="814" spans="1728:1730" x14ac:dyDescent="0.2">
      <c r="BNL814" s="8"/>
      <c r="BNM814" s="8"/>
      <c r="BNN814" s="8"/>
    </row>
    <row r="815" spans="1728:1730" x14ac:dyDescent="0.2">
      <c r="BNL815" s="8"/>
      <c r="BNM815" s="8"/>
      <c r="BNN815" s="8" t="s">
        <v>82</v>
      </c>
    </row>
    <row r="816" spans="1728:1730" x14ac:dyDescent="0.2">
      <c r="BNL816" s="8"/>
      <c r="BNM816" s="8"/>
      <c r="BNN816" s="8" t="s">
        <v>81</v>
      </c>
    </row>
    <row r="817" spans="1730:1734" x14ac:dyDescent="0.2">
      <c r="BNN817" s="8" t="s">
        <v>80</v>
      </c>
      <c r="BNO817" s="8"/>
      <c r="BNP817" s="8"/>
      <c r="BNQ817" s="8"/>
      <c r="BNR817" s="8"/>
    </row>
    <row r="818" spans="1730:1734" x14ac:dyDescent="0.2">
      <c r="BNN818" s="8" t="s">
        <v>79</v>
      </c>
      <c r="BNO818" s="8"/>
      <c r="BNP818" s="8"/>
      <c r="BNQ818" s="8"/>
      <c r="BNR818" s="8"/>
    </row>
    <row r="819" spans="1730:1734" x14ac:dyDescent="0.2">
      <c r="BNN819" s="8"/>
      <c r="BNO819" s="8"/>
      <c r="BNP819" s="8"/>
      <c r="BNQ819" s="8"/>
      <c r="BNR819" s="8"/>
    </row>
    <row r="820" spans="1730:1734" x14ac:dyDescent="0.2">
      <c r="BNN820" s="8" t="s">
        <v>7</v>
      </c>
      <c r="BNO820" s="8"/>
      <c r="BNP820" s="8"/>
      <c r="BNQ820" s="8"/>
      <c r="BNR820" s="8"/>
    </row>
    <row r="821" spans="1730:1734" ht="13.2" x14ac:dyDescent="0.25">
      <c r="BNN821" s="8"/>
      <c r="BNO821" s="8"/>
      <c r="BNP821" s="17" t="s">
        <v>78</v>
      </c>
      <c r="BNQ821" s="8"/>
      <c r="BNR821" s="8"/>
    </row>
    <row r="822" spans="1730:1734" ht="13.2" x14ac:dyDescent="0.25">
      <c r="BNN822" s="8"/>
      <c r="BNO822" s="8"/>
      <c r="BNP822" s="10" t="s">
        <v>77</v>
      </c>
      <c r="BNQ822" s="8"/>
      <c r="BNR822" s="8"/>
    </row>
    <row r="823" spans="1730:1734" ht="13.2" x14ac:dyDescent="0.25">
      <c r="BNN823" s="8"/>
      <c r="BNO823" s="8"/>
      <c r="BNP823" s="10" t="s">
        <v>76</v>
      </c>
      <c r="BNQ823" s="8"/>
      <c r="BNR823" s="8"/>
    </row>
    <row r="824" spans="1730:1734" ht="13.2" x14ac:dyDescent="0.25">
      <c r="BNN824" s="8"/>
      <c r="BNO824" s="8"/>
      <c r="BNP824" s="10" t="s">
        <v>75</v>
      </c>
      <c r="BNQ824" s="8"/>
      <c r="BNR824" s="8"/>
    </row>
    <row r="825" spans="1730:1734" ht="13.2" x14ac:dyDescent="0.25">
      <c r="BNN825" s="8"/>
      <c r="BNO825" s="8"/>
      <c r="BNP825" s="10" t="s">
        <v>74</v>
      </c>
      <c r="BNQ825" s="8"/>
      <c r="BNR825" s="8"/>
    </row>
    <row r="826" spans="1730:1734" ht="13.2" x14ac:dyDescent="0.25">
      <c r="BNN826" s="8"/>
      <c r="BNO826" s="8"/>
      <c r="BNP826" s="10" t="s">
        <v>73</v>
      </c>
      <c r="BNQ826" s="8"/>
      <c r="BNR826" s="8"/>
    </row>
    <row r="827" spans="1730:1734" ht="13.2" x14ac:dyDescent="0.25">
      <c r="BNN827" s="8"/>
      <c r="BNO827" s="8"/>
      <c r="BNP827" s="10" t="s">
        <v>72</v>
      </c>
      <c r="BNQ827" s="8"/>
      <c r="BNR827" s="8"/>
    </row>
    <row r="828" spans="1730:1734" ht="13.2" x14ac:dyDescent="0.25">
      <c r="BNN828" s="8"/>
      <c r="BNO828" s="8"/>
      <c r="BNP828" s="10" t="s">
        <v>71</v>
      </c>
      <c r="BNQ828" s="8"/>
      <c r="BNR828" s="8"/>
    </row>
    <row r="829" spans="1730:1734" ht="13.2" x14ac:dyDescent="0.25">
      <c r="BNN829" s="8"/>
      <c r="BNO829" s="8"/>
      <c r="BNP829" s="10" t="s">
        <v>70</v>
      </c>
      <c r="BNQ829" s="8"/>
      <c r="BNR829" s="8"/>
    </row>
    <row r="830" spans="1730:1734" ht="13.2" x14ac:dyDescent="0.25">
      <c r="BNN830" s="8"/>
      <c r="BNO830" s="8"/>
      <c r="BNP830" s="10" t="s">
        <v>69</v>
      </c>
      <c r="BNQ830" s="8"/>
      <c r="BNR830" s="8"/>
    </row>
    <row r="831" spans="1730:1734" ht="13.2" x14ac:dyDescent="0.25">
      <c r="BNN831" s="8"/>
      <c r="BNO831" s="8"/>
      <c r="BNP831" s="10" t="s">
        <v>68</v>
      </c>
      <c r="BNQ831" s="8"/>
      <c r="BNR831" s="8"/>
    </row>
    <row r="832" spans="1730:1734" ht="13.2" x14ac:dyDescent="0.25">
      <c r="BNN832" s="8"/>
      <c r="BNO832" s="8"/>
      <c r="BNP832" s="10" t="s">
        <v>0</v>
      </c>
      <c r="BNQ832" s="8"/>
      <c r="BNR832" s="8" t="s">
        <v>67</v>
      </c>
    </row>
    <row r="833" spans="1734:1736" ht="13.2" x14ac:dyDescent="0.25">
      <c r="BNR833" s="10" t="s">
        <v>66</v>
      </c>
      <c r="BNS833" s="8"/>
      <c r="BNT833" s="8"/>
    </row>
    <row r="834" spans="1734:1736" ht="13.2" x14ac:dyDescent="0.25">
      <c r="BNR834" s="10" t="s">
        <v>65</v>
      </c>
      <c r="BNS834" s="8"/>
      <c r="BNT834" s="8"/>
    </row>
    <row r="835" spans="1734:1736" ht="13.2" x14ac:dyDescent="0.25">
      <c r="BNR835" s="10" t="s">
        <v>64</v>
      </c>
      <c r="BNS835" s="8"/>
      <c r="BNT835" s="8"/>
    </row>
    <row r="836" spans="1734:1736" ht="13.2" x14ac:dyDescent="0.25">
      <c r="BNR836" s="10" t="s">
        <v>63</v>
      </c>
      <c r="BNS836" s="8"/>
      <c r="BNT836" s="8"/>
    </row>
    <row r="837" spans="1734:1736" x14ac:dyDescent="0.2">
      <c r="BNR837" s="8"/>
      <c r="BNS837" s="8"/>
      <c r="BNT837" s="8"/>
    </row>
    <row r="838" spans="1734:1736" x14ac:dyDescent="0.2">
      <c r="BNR838" s="8"/>
      <c r="BNS838" s="8"/>
      <c r="BNT838" s="8" t="s">
        <v>62</v>
      </c>
    </row>
    <row r="839" spans="1734:1736" ht="66" x14ac:dyDescent="0.2">
      <c r="BNR839" s="8"/>
      <c r="BNS839" s="8"/>
      <c r="BNT839" s="16" t="s">
        <v>61</v>
      </c>
    </row>
    <row r="840" spans="1734:1736" ht="13.2" x14ac:dyDescent="0.2">
      <c r="BNR840" s="8"/>
      <c r="BNS840" s="8"/>
      <c r="BNT840" s="15" t="s">
        <v>60</v>
      </c>
    </row>
    <row r="841" spans="1734:1736" ht="13.2" x14ac:dyDescent="0.2">
      <c r="BNR841" s="8"/>
      <c r="BNS841" s="8"/>
      <c r="BNT841" s="15" t="s">
        <v>59</v>
      </c>
    </row>
    <row r="842" spans="1734:1736" ht="13.2" x14ac:dyDescent="0.2">
      <c r="BNR842" s="8"/>
      <c r="BNS842" s="8"/>
      <c r="BNT842" s="15" t="s">
        <v>58</v>
      </c>
    </row>
    <row r="843" spans="1734:1736" ht="13.2" x14ac:dyDescent="0.2">
      <c r="BNR843" s="8"/>
      <c r="BNS843" s="8"/>
      <c r="BNT843" s="15" t="s">
        <v>57</v>
      </c>
    </row>
    <row r="844" spans="1734:1736" ht="66" x14ac:dyDescent="0.2">
      <c r="BNR844" s="8"/>
      <c r="BNS844" s="8"/>
      <c r="BNT844" s="16" t="s">
        <v>56</v>
      </c>
    </row>
    <row r="845" spans="1734:1736" ht="13.2" x14ac:dyDescent="0.2">
      <c r="BNR845" s="8"/>
      <c r="BNS845" s="8"/>
      <c r="BNT845" s="15" t="s">
        <v>55</v>
      </c>
    </row>
    <row r="846" spans="1734:1736" ht="13.2" x14ac:dyDescent="0.2">
      <c r="BNR846" s="8"/>
      <c r="BNS846" s="8"/>
      <c r="BNT846" s="16" t="s">
        <v>0</v>
      </c>
    </row>
    <row r="847" spans="1734:1736" ht="13.2" x14ac:dyDescent="0.2">
      <c r="BNR847" s="8"/>
      <c r="BNS847" s="8"/>
      <c r="BNT847" s="15" t="s">
        <v>7</v>
      </c>
    </row>
    <row r="849" spans="1738:1741" ht="13.2" x14ac:dyDescent="0.25">
      <c r="BNV849" s="10" t="s">
        <v>54</v>
      </c>
      <c r="BNW849" s="10"/>
      <c r="BNX849" s="10"/>
      <c r="BNY849" s="10"/>
    </row>
    <row r="850" spans="1738:1741" ht="13.2" x14ac:dyDescent="0.25">
      <c r="BNV850" s="10" t="s">
        <v>53</v>
      </c>
      <c r="BNW850" s="10"/>
      <c r="BNX850" s="10"/>
      <c r="BNY850" s="10"/>
    </row>
    <row r="851" spans="1738:1741" ht="13.2" x14ac:dyDescent="0.25">
      <c r="BNV851" s="10"/>
      <c r="BNW851" s="10"/>
      <c r="BNX851" s="10"/>
      <c r="BNY851" s="10"/>
    </row>
    <row r="852" spans="1738:1741" ht="13.2" x14ac:dyDescent="0.25">
      <c r="BNV852" s="10"/>
      <c r="BNW852" s="10" t="s">
        <v>52</v>
      </c>
      <c r="BNX852" s="10"/>
      <c r="BNY852" s="10"/>
    </row>
    <row r="853" spans="1738:1741" ht="13.2" x14ac:dyDescent="0.25">
      <c r="BNV853" s="10"/>
      <c r="BNW853" s="10" t="s">
        <v>51</v>
      </c>
      <c r="BNX853" s="10"/>
      <c r="BNY853" s="10"/>
    </row>
    <row r="854" spans="1738:1741" ht="13.2" x14ac:dyDescent="0.25">
      <c r="BNV854" s="10"/>
      <c r="BNW854" s="10"/>
      <c r="BNX854" s="10"/>
      <c r="BNY854" s="10"/>
    </row>
    <row r="855" spans="1738:1741" ht="13.2" x14ac:dyDescent="0.25">
      <c r="BNV855" s="10"/>
      <c r="BNW855" s="10"/>
      <c r="BNX855" s="10"/>
      <c r="BNY855" s="10"/>
    </row>
    <row r="856" spans="1738:1741" ht="13.2" x14ac:dyDescent="0.25">
      <c r="BNV856" s="10"/>
      <c r="BNW856" s="10"/>
      <c r="BNX856" s="10"/>
      <c r="BNY856" s="10"/>
    </row>
    <row r="857" spans="1738:1741" ht="13.2" x14ac:dyDescent="0.25">
      <c r="BNV857" s="10"/>
      <c r="BNW857" s="10"/>
      <c r="BNX857" s="10"/>
      <c r="BNY857" s="10"/>
    </row>
    <row r="858" spans="1738:1741" ht="13.2" x14ac:dyDescent="0.25">
      <c r="BNV858" s="10"/>
      <c r="BNW858" s="10"/>
      <c r="BNX858" s="10"/>
      <c r="BNY858" s="10"/>
    </row>
    <row r="859" spans="1738:1741" ht="13.2" x14ac:dyDescent="0.25">
      <c r="BNV859" s="10"/>
      <c r="BNW859" s="10"/>
      <c r="BNX859" s="10"/>
      <c r="BNY859" s="10" t="s">
        <v>50</v>
      </c>
    </row>
    <row r="860" spans="1738:1741" ht="13.2" x14ac:dyDescent="0.25">
      <c r="BNV860" s="10"/>
      <c r="BNW860" s="10"/>
      <c r="BNX860" s="10"/>
      <c r="BNY860" s="10" t="s">
        <v>49</v>
      </c>
    </row>
    <row r="861" spans="1738:1741" ht="13.2" x14ac:dyDescent="0.25">
      <c r="BNV861" s="10"/>
      <c r="BNW861" s="10"/>
      <c r="BNX861" s="10"/>
      <c r="BNY861" s="10" t="s">
        <v>48</v>
      </c>
    </row>
    <row r="865" spans="1742:1746" ht="13.2" x14ac:dyDescent="0.25">
      <c r="BNZ865" s="10" t="s">
        <v>47</v>
      </c>
      <c r="BOA865" s="10"/>
      <c r="BOB865" s="10"/>
      <c r="BOC865" s="10"/>
      <c r="BOD865" s="10"/>
    </row>
    <row r="866" spans="1742:1746" ht="13.2" x14ac:dyDescent="0.25">
      <c r="BNZ866" s="10" t="s">
        <v>46</v>
      </c>
      <c r="BOA866" s="10"/>
      <c r="BOB866" s="10"/>
      <c r="BOC866" s="10"/>
      <c r="BOD866" s="10"/>
    </row>
    <row r="867" spans="1742:1746" ht="13.2" x14ac:dyDescent="0.25">
      <c r="BNZ867" s="10" t="s">
        <v>45</v>
      </c>
      <c r="BOA867" s="10"/>
      <c r="BOB867" s="10"/>
      <c r="BOC867" s="10"/>
      <c r="BOD867" s="10"/>
    </row>
    <row r="868" spans="1742:1746" ht="13.2" x14ac:dyDescent="0.25">
      <c r="BNZ868" s="10"/>
      <c r="BOA868" s="10"/>
      <c r="BOB868" s="10"/>
      <c r="BOC868" s="10"/>
      <c r="BOD868" s="10"/>
    </row>
    <row r="869" spans="1742:1746" ht="13.2" x14ac:dyDescent="0.25">
      <c r="BNZ869" s="10"/>
      <c r="BOA869" s="10"/>
      <c r="BOB869" s="10"/>
      <c r="BOC869" s="10"/>
      <c r="BOD869" s="10"/>
    </row>
    <row r="870" spans="1742:1746" ht="13.2" x14ac:dyDescent="0.25">
      <c r="BNZ870" s="10"/>
      <c r="BOA870" s="10"/>
      <c r="BOB870" s="10"/>
      <c r="BOC870" s="10"/>
      <c r="BOD870" s="10"/>
    </row>
    <row r="871" spans="1742:1746" ht="13.2" x14ac:dyDescent="0.25">
      <c r="BNZ871" s="10"/>
      <c r="BOA871" s="10"/>
      <c r="BOB871" s="10" t="s">
        <v>44</v>
      </c>
      <c r="BOC871" s="10"/>
      <c r="BOD871" s="10"/>
    </row>
    <row r="872" spans="1742:1746" ht="13.2" x14ac:dyDescent="0.25">
      <c r="BNZ872" s="10"/>
      <c r="BOA872" s="10"/>
      <c r="BOB872" s="10" t="s">
        <v>43</v>
      </c>
      <c r="BOC872" s="10"/>
      <c r="BOD872" s="10"/>
    </row>
    <row r="873" spans="1742:1746" ht="13.2" x14ac:dyDescent="0.25">
      <c r="BNZ873" s="10"/>
      <c r="BOA873" s="10"/>
      <c r="BOB873" s="10" t="s">
        <v>42</v>
      </c>
      <c r="BOC873" s="10"/>
      <c r="BOD873" s="10"/>
    </row>
    <row r="874" spans="1742:1746" ht="13.2" x14ac:dyDescent="0.25">
      <c r="BNZ874" s="10"/>
      <c r="BOA874" s="10"/>
      <c r="BOB874" s="10"/>
      <c r="BOC874" s="10"/>
      <c r="BOD874" s="10"/>
    </row>
    <row r="875" spans="1742:1746" ht="13.2" x14ac:dyDescent="0.25">
      <c r="BNZ875" s="10"/>
      <c r="BOA875" s="10"/>
      <c r="BOB875" s="10"/>
      <c r="BOC875" s="10" t="s">
        <v>41</v>
      </c>
      <c r="BOD875" s="10"/>
    </row>
    <row r="876" spans="1742:1746" ht="13.2" x14ac:dyDescent="0.25">
      <c r="BNZ876" s="10"/>
      <c r="BOA876" s="10"/>
      <c r="BOB876" s="10"/>
      <c r="BOC876" s="10" t="s">
        <v>40</v>
      </c>
      <c r="BOD876" s="10"/>
    </row>
    <row r="877" spans="1742:1746" ht="13.2" x14ac:dyDescent="0.25">
      <c r="BNZ877" s="10"/>
      <c r="BOA877" s="10"/>
      <c r="BOB877" s="10"/>
      <c r="BOC877" s="10" t="s">
        <v>39</v>
      </c>
      <c r="BOD877" s="10"/>
    </row>
    <row r="878" spans="1742:1746" ht="13.2" x14ac:dyDescent="0.25">
      <c r="BNZ878" s="10"/>
      <c r="BOA878" s="10"/>
      <c r="BOB878" s="10"/>
      <c r="BOC878" s="10"/>
      <c r="BOD878" s="10"/>
    </row>
    <row r="879" spans="1742:1746" ht="13.2" x14ac:dyDescent="0.25">
      <c r="BNZ879" s="10"/>
      <c r="BOA879" s="10"/>
      <c r="BOB879" s="10"/>
      <c r="BOC879" s="10"/>
      <c r="BOD879" s="10" t="s">
        <v>38</v>
      </c>
    </row>
    <row r="880" spans="1742:1746" ht="13.2" x14ac:dyDescent="0.25">
      <c r="BNZ880" s="10"/>
      <c r="BOA880" s="10"/>
      <c r="BOB880" s="10"/>
      <c r="BOC880" s="10"/>
      <c r="BOD880" s="10" t="s">
        <v>37</v>
      </c>
    </row>
    <row r="881" spans="1746:1759" ht="13.2" x14ac:dyDescent="0.25">
      <c r="BOD881" s="10" t="s">
        <v>36</v>
      </c>
      <c r="BOE881" s="10"/>
      <c r="BOF881" s="8"/>
      <c r="BOG881" s="8"/>
      <c r="BOH881" s="8"/>
      <c r="BOI881" s="8"/>
      <c r="BOJ881" s="8"/>
      <c r="BOK881" s="8"/>
      <c r="BOL881" s="8"/>
      <c r="BOM881" s="8"/>
      <c r="BON881" s="8"/>
      <c r="BOO881" s="8"/>
      <c r="BOP881" s="8"/>
      <c r="BOQ881" s="8"/>
    </row>
    <row r="882" spans="1746:1759" ht="13.2" x14ac:dyDescent="0.25">
      <c r="BOD882" s="10"/>
      <c r="BOE882" s="10"/>
      <c r="BOF882" s="8"/>
      <c r="BOG882" s="8"/>
      <c r="BOH882" s="8"/>
      <c r="BOI882" s="8"/>
      <c r="BOJ882" s="8"/>
      <c r="BOK882" s="8"/>
      <c r="BOL882" s="8"/>
      <c r="BOM882" s="8"/>
      <c r="BON882" s="8"/>
      <c r="BOO882" s="8"/>
      <c r="BOP882" s="8"/>
      <c r="BOQ882" s="8"/>
    </row>
    <row r="883" spans="1746:1759" ht="13.2" x14ac:dyDescent="0.25">
      <c r="BOD883" s="10"/>
      <c r="BOE883" s="11" t="s">
        <v>35</v>
      </c>
      <c r="BOF883" s="8"/>
      <c r="BOG883" s="8"/>
      <c r="BOH883" s="8"/>
      <c r="BOI883" s="8"/>
      <c r="BOJ883" s="8"/>
      <c r="BOK883" s="8"/>
      <c r="BOL883" s="8"/>
      <c r="BOM883" s="8"/>
      <c r="BON883" s="8"/>
      <c r="BOO883" s="8"/>
      <c r="BOP883" s="8"/>
      <c r="BOQ883" s="8"/>
    </row>
    <row r="884" spans="1746:1759" ht="13.2" x14ac:dyDescent="0.25">
      <c r="BOD884" s="10"/>
      <c r="BOE884" s="11" t="s">
        <v>34</v>
      </c>
      <c r="BOF884" s="8"/>
      <c r="BOG884" s="8"/>
      <c r="BOH884" s="8"/>
      <c r="BOI884" s="8"/>
      <c r="BOJ884" s="8"/>
      <c r="BOK884" s="8"/>
      <c r="BOL884" s="8"/>
      <c r="BOM884" s="8"/>
      <c r="BON884" s="8"/>
      <c r="BOO884" s="8"/>
      <c r="BOP884" s="8"/>
      <c r="BOQ884" s="8"/>
    </row>
    <row r="885" spans="1746:1759" ht="13.2" x14ac:dyDescent="0.25">
      <c r="BOD885" s="10"/>
      <c r="BOE885" s="11"/>
      <c r="BOF885" s="8"/>
      <c r="BOG885" s="8"/>
      <c r="BOH885" s="8"/>
      <c r="BOI885" s="8"/>
      <c r="BOJ885" s="8"/>
      <c r="BOK885" s="8"/>
      <c r="BOL885" s="8"/>
      <c r="BOM885" s="8"/>
      <c r="BON885" s="8"/>
      <c r="BOO885" s="8"/>
      <c r="BOP885" s="8"/>
      <c r="BOQ885" s="8"/>
    </row>
    <row r="886" spans="1746:1759" x14ac:dyDescent="0.2">
      <c r="BOD886" s="8"/>
      <c r="BOE886" s="8"/>
      <c r="BOF886" s="8"/>
      <c r="BOG886" s="8"/>
      <c r="BOH886" s="8"/>
      <c r="BOI886" s="8"/>
      <c r="BOJ886" s="8"/>
      <c r="BOK886" s="8"/>
      <c r="BOL886" s="8"/>
      <c r="BOM886" s="8"/>
      <c r="BON886" s="8"/>
      <c r="BOO886" s="8"/>
      <c r="BOP886" s="8"/>
      <c r="BOQ886" s="8"/>
    </row>
    <row r="887" spans="1746:1759" x14ac:dyDescent="0.2">
      <c r="BOD887" s="8"/>
      <c r="BOE887" s="8"/>
      <c r="BOF887" s="8"/>
      <c r="BOG887" s="8"/>
      <c r="BOH887" s="8"/>
      <c r="BOI887" s="8"/>
      <c r="BOJ887" s="8"/>
      <c r="BOK887" s="8"/>
      <c r="BOL887" s="8"/>
      <c r="BOM887" s="8"/>
      <c r="BON887" s="8"/>
      <c r="BOO887" s="8"/>
      <c r="BOP887" s="8"/>
      <c r="BOQ887" s="8"/>
    </row>
    <row r="888" spans="1746:1759" ht="13.2" x14ac:dyDescent="0.25">
      <c r="BOD888" s="8"/>
      <c r="BOE888" s="8"/>
      <c r="BOF888" s="8"/>
      <c r="BOG888" s="10"/>
      <c r="BOH888" s="10"/>
      <c r="BOI888" s="10"/>
      <c r="BOJ888" s="10"/>
      <c r="BOK888" s="10"/>
      <c r="BOL888" s="10"/>
      <c r="BOM888" s="10"/>
      <c r="BON888" s="10"/>
      <c r="BOO888" s="470" t="s">
        <v>33</v>
      </c>
      <c r="BOP888" s="470"/>
      <c r="BOQ888" s="470"/>
    </row>
    <row r="889" spans="1746:1759" ht="13.2" x14ac:dyDescent="0.25">
      <c r="BOD889" s="8"/>
      <c r="BOE889" s="8"/>
      <c r="BOF889" s="8"/>
      <c r="BOG889" s="10"/>
      <c r="BOH889" s="10"/>
      <c r="BOI889" s="10"/>
      <c r="BOJ889" s="10"/>
      <c r="BOK889" s="10"/>
      <c r="BOL889" s="10"/>
      <c r="BOM889" s="9">
        <v>1</v>
      </c>
      <c r="BON889" s="9">
        <v>2</v>
      </c>
      <c r="BOO889" s="9">
        <v>3</v>
      </c>
      <c r="BOP889" s="13">
        <v>4</v>
      </c>
      <c r="BOQ889" s="13">
        <v>5</v>
      </c>
    </row>
    <row r="890" spans="1746:1759" ht="13.2" x14ac:dyDescent="0.25">
      <c r="BOD890" s="8"/>
      <c r="BOE890" s="8"/>
      <c r="BOF890" s="8"/>
      <c r="BOG890" s="10"/>
      <c r="BOH890" s="10"/>
      <c r="BOI890" s="10"/>
      <c r="BOJ890" s="10"/>
      <c r="BOK890" s="10"/>
      <c r="BOL890" s="10"/>
      <c r="BOM890" s="11" t="s">
        <v>32</v>
      </c>
      <c r="BON890" s="11" t="s">
        <v>31</v>
      </c>
      <c r="BOO890" s="11" t="s">
        <v>30</v>
      </c>
      <c r="BOP890" s="11" t="s">
        <v>29</v>
      </c>
      <c r="BOQ890" s="11" t="s">
        <v>28</v>
      </c>
    </row>
    <row r="891" spans="1746:1759" ht="13.2" x14ac:dyDescent="0.25">
      <c r="BOD891" s="8"/>
      <c r="BOE891" s="8"/>
      <c r="BOF891" s="8"/>
      <c r="BOG891" s="10"/>
      <c r="BOH891" s="10"/>
      <c r="BOI891" s="10"/>
      <c r="BOJ891" s="10"/>
      <c r="BOK891" s="10"/>
      <c r="BOL891" s="10"/>
      <c r="BOM891" s="199">
        <v>0.2</v>
      </c>
      <c r="BON891" s="199">
        <v>0.4</v>
      </c>
      <c r="BOO891" s="199">
        <v>0.6</v>
      </c>
      <c r="BOP891" s="199">
        <v>0.8</v>
      </c>
      <c r="BOQ891" s="199">
        <v>1</v>
      </c>
    </row>
    <row r="892" spans="1746:1759" ht="13.2" x14ac:dyDescent="0.25">
      <c r="BOD892" s="8"/>
      <c r="BOE892" s="8"/>
      <c r="BOF892" s="8"/>
      <c r="BOG892" s="10"/>
      <c r="BOH892" s="10"/>
      <c r="BOI892" s="10"/>
      <c r="BOJ892" s="10"/>
      <c r="BOK892" s="10"/>
      <c r="BOL892" s="10"/>
      <c r="BOM892" s="9"/>
      <c r="BON892" s="9"/>
      <c r="BOO892" s="9"/>
      <c r="BOP892" s="13"/>
      <c r="BOQ892" s="13"/>
    </row>
    <row r="893" spans="1746:1759" ht="13.2" x14ac:dyDescent="0.25">
      <c r="BOD893" s="8"/>
      <c r="BOE893" s="8"/>
      <c r="BOF893" s="8"/>
      <c r="BOG893" s="464" t="s">
        <v>27</v>
      </c>
      <c r="BOH893" s="12">
        <v>5</v>
      </c>
      <c r="BOI893" s="11" t="s">
        <v>26</v>
      </c>
      <c r="BOJ893" s="199">
        <v>1</v>
      </c>
      <c r="BOK893" s="10" t="s">
        <v>25</v>
      </c>
      <c r="BOL893" s="200">
        <v>1</v>
      </c>
      <c r="BOM893" s="9" t="s">
        <v>14</v>
      </c>
      <c r="BON893" s="9" t="s">
        <v>14</v>
      </c>
      <c r="BOO893" s="9" t="s">
        <v>14</v>
      </c>
      <c r="BOP893" s="9" t="s">
        <v>14</v>
      </c>
      <c r="BOQ893" s="9" t="s">
        <v>13</v>
      </c>
    </row>
    <row r="894" spans="1746:1759" ht="13.2" x14ac:dyDescent="0.25">
      <c r="BOD894" s="8"/>
      <c r="BOE894" s="8"/>
      <c r="BOF894" s="8"/>
      <c r="BOG894" s="464"/>
      <c r="BOH894" s="12">
        <v>4</v>
      </c>
      <c r="BOI894" s="11" t="s">
        <v>24</v>
      </c>
      <c r="BOJ894" s="199">
        <v>0.8</v>
      </c>
      <c r="BOK894" s="10" t="s">
        <v>23</v>
      </c>
      <c r="BOL894" s="200">
        <v>0.8</v>
      </c>
      <c r="BOM894" s="9" t="s">
        <v>15</v>
      </c>
      <c r="BON894" s="9" t="s">
        <v>15</v>
      </c>
      <c r="BOO894" s="9" t="s">
        <v>14</v>
      </c>
      <c r="BOP894" s="9" t="s">
        <v>14</v>
      </c>
      <c r="BOQ894" s="9" t="s">
        <v>13</v>
      </c>
    </row>
    <row r="895" spans="1746:1759" ht="13.2" x14ac:dyDescent="0.25">
      <c r="BOD895" s="8"/>
      <c r="BOE895" s="8"/>
      <c r="BOF895" s="8"/>
      <c r="BOG895" s="464"/>
      <c r="BOH895" s="12">
        <v>3</v>
      </c>
      <c r="BOI895" s="11" t="s">
        <v>22</v>
      </c>
      <c r="BOJ895" s="199">
        <v>0.6</v>
      </c>
      <c r="BOK895" s="10" t="s">
        <v>21</v>
      </c>
      <c r="BOL895" s="200">
        <v>0.6</v>
      </c>
      <c r="BOM895" s="9" t="s">
        <v>15</v>
      </c>
      <c r="BON895" s="9" t="s">
        <v>15</v>
      </c>
      <c r="BOO895" s="9" t="s">
        <v>15</v>
      </c>
      <c r="BOP895" s="9" t="s">
        <v>14</v>
      </c>
      <c r="BOQ895" s="9" t="s">
        <v>13</v>
      </c>
    </row>
    <row r="896" spans="1746:1759" ht="13.2" x14ac:dyDescent="0.25">
      <c r="BOD896" s="8"/>
      <c r="BOE896" s="8"/>
      <c r="BOF896" s="8"/>
      <c r="BOG896" s="464"/>
      <c r="BOH896" s="12">
        <v>2</v>
      </c>
      <c r="BOI896" s="11" t="s">
        <v>20</v>
      </c>
      <c r="BOJ896" s="199">
        <v>0.4</v>
      </c>
      <c r="BOK896" s="10" t="s">
        <v>19</v>
      </c>
      <c r="BOL896" s="200">
        <v>0.4</v>
      </c>
      <c r="BOM896" s="9" t="s">
        <v>16</v>
      </c>
      <c r="BON896" s="9" t="s">
        <v>15</v>
      </c>
      <c r="BOO896" s="9" t="s">
        <v>15</v>
      </c>
      <c r="BOP896" s="9" t="s">
        <v>14</v>
      </c>
      <c r="BOQ896" s="9" t="s">
        <v>13</v>
      </c>
    </row>
    <row r="897" spans="1749:1763" ht="13.2" x14ac:dyDescent="0.25">
      <c r="BOG897" s="464"/>
      <c r="BOH897" s="12">
        <v>1</v>
      </c>
      <c r="BOI897" s="11" t="s">
        <v>18</v>
      </c>
      <c r="BOJ897" s="199">
        <v>0.2</v>
      </c>
      <c r="BOK897" s="10" t="s">
        <v>17</v>
      </c>
      <c r="BOL897" s="200">
        <v>0.2</v>
      </c>
      <c r="BOM897" s="9" t="s">
        <v>16</v>
      </c>
      <c r="BON897" s="9" t="s">
        <v>16</v>
      </c>
      <c r="BOO897" s="9" t="s">
        <v>15</v>
      </c>
      <c r="BOP897" s="9" t="s">
        <v>14</v>
      </c>
      <c r="BOQ897" s="9" t="s">
        <v>13</v>
      </c>
      <c r="BOR897" s="8"/>
      <c r="BOS897" s="8"/>
    </row>
    <row r="898" spans="1749:1763" x14ac:dyDescent="0.2">
      <c r="BOG898" s="8"/>
      <c r="BOH898" s="8"/>
      <c r="BOI898" s="8"/>
      <c r="BOJ898" s="8"/>
      <c r="BOK898" s="8"/>
      <c r="BOL898" s="8"/>
      <c r="BOM898" s="8"/>
      <c r="BON898" s="8"/>
      <c r="BOO898" s="8"/>
      <c r="BOP898" s="8"/>
      <c r="BOQ898" s="8"/>
      <c r="BOR898" s="8"/>
      <c r="BOS898" s="8"/>
    </row>
    <row r="899" spans="1749:1763" x14ac:dyDescent="0.2">
      <c r="BOG899" s="8"/>
      <c r="BOH899" s="8"/>
      <c r="BOI899" s="8"/>
      <c r="BOJ899" s="8"/>
      <c r="BOK899" s="8"/>
      <c r="BOL899" s="8"/>
      <c r="BOM899" s="8"/>
      <c r="BON899" s="8"/>
      <c r="BOO899" s="8"/>
      <c r="BOP899" s="8"/>
      <c r="BOQ899" s="8"/>
      <c r="BOR899" s="8"/>
      <c r="BOS899" s="8"/>
    </row>
    <row r="900" spans="1749:1763" x14ac:dyDescent="0.2">
      <c r="BOG900" s="8"/>
      <c r="BOH900" s="8"/>
      <c r="BOI900" s="8"/>
      <c r="BOJ900" s="8"/>
      <c r="BOK900" s="8"/>
      <c r="BOL900" s="8"/>
      <c r="BOM900" s="8"/>
      <c r="BON900" s="8"/>
      <c r="BOO900" s="8"/>
      <c r="BOP900" s="8"/>
      <c r="BOQ900" s="8"/>
      <c r="BOR900" s="8"/>
      <c r="BOS900" s="8" t="s">
        <v>12</v>
      </c>
    </row>
    <row r="901" spans="1749:1763" x14ac:dyDescent="0.2">
      <c r="BOG901" s="8"/>
      <c r="BOH901" s="8"/>
      <c r="BOI901" s="8"/>
      <c r="BOJ901" s="8"/>
      <c r="BOK901" s="8"/>
      <c r="BOL901" s="8"/>
      <c r="BOM901" s="8"/>
      <c r="BON901" s="8"/>
      <c r="BOO901" s="8"/>
      <c r="BOP901" s="8"/>
      <c r="BOQ901" s="8"/>
      <c r="BOR901" s="8"/>
      <c r="BOS901" s="8" t="s">
        <v>11</v>
      </c>
    </row>
    <row r="902" spans="1749:1763" x14ac:dyDescent="0.2">
      <c r="BOG902" s="8"/>
      <c r="BOH902" s="8"/>
      <c r="BOI902" s="8"/>
      <c r="BOJ902" s="8"/>
      <c r="BOK902" s="8"/>
      <c r="BOL902" s="8"/>
      <c r="BOM902" s="8"/>
      <c r="BON902" s="8"/>
      <c r="BOO902" s="8"/>
      <c r="BOP902" s="8"/>
      <c r="BOQ902" s="8"/>
      <c r="BOR902" s="8"/>
      <c r="BOS902" s="8" t="s">
        <v>10</v>
      </c>
    </row>
    <row r="903" spans="1749:1763" x14ac:dyDescent="0.2">
      <c r="BOG903" s="8"/>
      <c r="BOH903" s="8"/>
      <c r="BOI903" s="8"/>
      <c r="BOJ903" s="8"/>
      <c r="BOK903" s="8"/>
      <c r="BOL903" s="8"/>
      <c r="BOM903" s="8"/>
      <c r="BON903" s="8"/>
      <c r="BOO903" s="8"/>
      <c r="BOP903" s="8"/>
      <c r="BOQ903" s="8"/>
      <c r="BOR903" s="8"/>
      <c r="BOS903" s="8" t="s">
        <v>9</v>
      </c>
    </row>
    <row r="904" spans="1749:1763" x14ac:dyDescent="0.2">
      <c r="BOG904" s="8"/>
      <c r="BOH904" s="8"/>
      <c r="BOI904" s="8"/>
      <c r="BOJ904" s="8"/>
      <c r="BOK904" s="8"/>
      <c r="BOL904" s="8"/>
      <c r="BOM904" s="8"/>
      <c r="BON904" s="8"/>
      <c r="BOO904" s="8"/>
      <c r="BOP904" s="8"/>
      <c r="BOQ904" s="8"/>
      <c r="BOR904" s="8"/>
      <c r="BOS904" s="8" t="s">
        <v>8</v>
      </c>
    </row>
    <row r="905" spans="1749:1763" x14ac:dyDescent="0.2">
      <c r="BOG905" s="8"/>
      <c r="BOH905" s="8"/>
      <c r="BOI905" s="8"/>
      <c r="BOJ905" s="8"/>
      <c r="BOK905" s="8"/>
      <c r="BOL905" s="8"/>
      <c r="BOM905" s="8"/>
      <c r="BON905" s="8"/>
      <c r="BOO905" s="8"/>
      <c r="BOP905" s="8"/>
      <c r="BOQ905" s="8"/>
      <c r="BOR905" s="8"/>
      <c r="BOS905" s="8" t="s">
        <v>7</v>
      </c>
    </row>
    <row r="908" spans="1749:1763" x14ac:dyDescent="0.2">
      <c r="BOU908" s="7" t="s">
        <v>6</v>
      </c>
    </row>
    <row r="909" spans="1749:1763" x14ac:dyDescent="0.2">
      <c r="BOU909" s="6" t="s">
        <v>5</v>
      </c>
    </row>
    <row r="910" spans="1749:1763" ht="20.399999999999999" x14ac:dyDescent="0.2">
      <c r="BOU910" s="6" t="s">
        <v>4</v>
      </c>
    </row>
    <row r="911" spans="1749:1763" x14ac:dyDescent="0.2">
      <c r="BOU911" s="6" t="s">
        <v>3</v>
      </c>
    </row>
    <row r="912" spans="1749:1763" x14ac:dyDescent="0.2">
      <c r="BOU912" s="6" t="s">
        <v>2</v>
      </c>
    </row>
    <row r="913" spans="1763:1763" x14ac:dyDescent="0.2">
      <c r="BOU913" s="6" t="s">
        <v>1</v>
      </c>
    </row>
    <row r="914" spans="1763:1763" x14ac:dyDescent="0.2">
      <c r="BOU914" s="1" t="s">
        <v>0</v>
      </c>
    </row>
  </sheetData>
  <mergeCells count="20">
    <mergeCell ref="B7:H7"/>
    <mergeCell ref="J7:AB7"/>
    <mergeCell ref="B1:I1"/>
    <mergeCell ref="J1:K4"/>
    <mergeCell ref="B2:I2"/>
    <mergeCell ref="C3:H3"/>
    <mergeCell ref="C4:H4"/>
    <mergeCell ref="E5:G5"/>
    <mergeCell ref="I5:N5"/>
    <mergeCell ref="BOO888:BOQ888"/>
    <mergeCell ref="O5:P5"/>
    <mergeCell ref="Q5:R5"/>
    <mergeCell ref="U5:V5"/>
    <mergeCell ref="W5:X5"/>
    <mergeCell ref="BOG893:BOG897"/>
    <mergeCell ref="AC7:AH7"/>
    <mergeCell ref="AI7:AL7"/>
    <mergeCell ref="BLW638:BLY638"/>
    <mergeCell ref="BLQ642:BLQ646"/>
    <mergeCell ref="BMX752:BMZ752"/>
  </mergeCells>
  <conditionalFormatting sqref="AG9:AG54">
    <cfRule type="containsText" dxfId="785" priority="8" operator="containsText" text="EXTREMO">
      <formula>NOT(ISERROR(SEARCH("EXTREMO",AG9)))</formula>
    </cfRule>
    <cfRule type="containsText" dxfId="784" priority="5" operator="containsText" text="BAJO">
      <formula>NOT(ISERROR(SEARCH("BAJO",AG9)))</formula>
    </cfRule>
    <cfRule type="containsText" dxfId="783" priority="6" operator="containsText" text="MODERADO">
      <formula>NOT(ISERROR(SEARCH("MODERADO",AG9)))</formula>
    </cfRule>
    <cfRule type="containsText" dxfId="782" priority="7" operator="containsText" text="ALTO">
      <formula>NOT(ISERROR(SEARCH("ALTO",AG9)))</formula>
    </cfRule>
  </conditionalFormatting>
  <conditionalFormatting sqref="CL9:CP54">
    <cfRule type="containsText" dxfId="781" priority="1" operator="containsText" text="BAJO">
      <formula>NOT(ISERROR(SEARCH("BAJO",CL9)))</formula>
    </cfRule>
  </conditionalFormatting>
  <conditionalFormatting sqref="CP9:CP54">
    <cfRule type="containsText" dxfId="780" priority="2" operator="containsText" text="MODERADO">
      <formula>NOT(ISERROR(SEARCH("MODERADO",CP9)))</formula>
    </cfRule>
    <cfRule type="containsText" dxfId="779" priority="3" operator="containsText" text="ALTO">
      <formula>NOT(ISERROR(SEARCH("ALTO",CP9)))</formula>
    </cfRule>
    <cfRule type="containsText" dxfId="778" priority="4" operator="containsText" text="EXTREMO">
      <formula>NOT(ISERROR(SEARCH("EXTREMO",CP9)))</formula>
    </cfRule>
  </conditionalFormatting>
  <conditionalFormatting sqref="DB9:DC9">
    <cfRule type="containsText" dxfId="777" priority="102" operator="containsText" text="ALTO">
      <formula>NOT(ISERROR(SEARCH("ALTO",DB9)))</formula>
    </cfRule>
    <cfRule type="containsText" dxfId="776" priority="101" operator="containsText" text="MODERADO">
      <formula>NOT(ISERROR(SEARCH("MODERADO",DB9)))</formula>
    </cfRule>
    <cfRule type="containsText" dxfId="775" priority="103" operator="containsText" text="EXTREMO">
      <formula>NOT(ISERROR(SEARCH("EXTREMO",DB9)))</formula>
    </cfRule>
  </conditionalFormatting>
  <conditionalFormatting sqref="DB10:DC38">
    <cfRule type="containsText" dxfId="774" priority="28" operator="containsText" text="ALTO">
      <formula>NOT(ISERROR(SEARCH("ALTO",DB10)))</formula>
    </cfRule>
    <cfRule type="containsText" dxfId="773" priority="29" operator="containsText" text="EXTREMO">
      <formula>NOT(ISERROR(SEARCH("EXTREMO",DB10)))</formula>
    </cfRule>
    <cfRule type="containsText" dxfId="772" priority="27" operator="containsText" text="MODERADO">
      <formula>NOT(ISERROR(SEARCH("MODERADO",DB10)))</formula>
    </cfRule>
  </conditionalFormatting>
  <conditionalFormatting sqref="DJ9:DK38">
    <cfRule type="containsText" dxfId="771" priority="44" operator="containsText" text="EXTREMO">
      <formula>NOT(ISERROR(SEARCH("EXTREMO",DJ9)))</formula>
    </cfRule>
    <cfRule type="containsText" dxfId="770" priority="43" operator="containsText" text="ALTO">
      <formula>NOT(ISERROR(SEARCH("ALTO",DJ9)))</formula>
    </cfRule>
    <cfRule type="containsText" dxfId="769" priority="42" operator="containsText" text="MODERADO">
      <formula>NOT(ISERROR(SEARCH("MODERADO",DJ9)))</formula>
    </cfRule>
  </conditionalFormatting>
  <conditionalFormatting sqref="DQ9:DR38">
    <cfRule type="containsText" dxfId="768" priority="41" operator="containsText" text="EXTREMO">
      <formula>NOT(ISERROR(SEARCH("EXTREMO",DQ9)))</formula>
    </cfRule>
    <cfRule type="containsText" dxfId="767" priority="40" operator="containsText" text="ALTO">
      <formula>NOT(ISERROR(SEARCH("ALTO",DQ9)))</formula>
    </cfRule>
    <cfRule type="containsText" dxfId="766" priority="39" operator="containsText" text="MODERADO">
      <formula>NOT(ISERROR(SEARCH("MODERADO",DQ9)))</formula>
    </cfRule>
  </conditionalFormatting>
  <conditionalFormatting sqref="DX9:DY38">
    <cfRule type="containsText" dxfId="765" priority="37" operator="containsText" text="ALTO">
      <formula>NOT(ISERROR(SEARCH("ALTO",DX9)))</formula>
    </cfRule>
    <cfRule type="containsText" dxfId="764" priority="36" operator="containsText" text="MODERADO">
      <formula>NOT(ISERROR(SEARCH("MODERADO",DX9)))</formula>
    </cfRule>
    <cfRule type="containsText" dxfId="763" priority="38" operator="containsText" text="EXTREMO">
      <formula>NOT(ISERROR(SEARCH("EXTREMO",DX9)))</formula>
    </cfRule>
  </conditionalFormatting>
  <conditionalFormatting sqref="EE9:EF38">
    <cfRule type="containsText" dxfId="762" priority="33" operator="containsText" text="MODERADO">
      <formula>NOT(ISERROR(SEARCH("MODERADO",EE9)))</formula>
    </cfRule>
    <cfRule type="containsText" dxfId="761" priority="35" operator="containsText" text="EXTREMO">
      <formula>NOT(ISERROR(SEARCH("EXTREMO",EE9)))</formula>
    </cfRule>
    <cfRule type="containsText" dxfId="760" priority="34" operator="containsText" text="ALTO">
      <formula>NOT(ISERROR(SEARCH("ALTO",EE9)))</formula>
    </cfRule>
  </conditionalFormatting>
  <conditionalFormatting sqref="EL9:EM38">
    <cfRule type="containsText" dxfId="759" priority="30" operator="containsText" text="MODERADO">
      <formula>NOT(ISERROR(SEARCH("MODERADO",EL9)))</formula>
    </cfRule>
    <cfRule type="containsText" dxfId="758" priority="31" operator="containsText" text="ALTO">
      <formula>NOT(ISERROR(SEARCH("ALTO",EL9)))</formula>
    </cfRule>
    <cfRule type="containsText" dxfId="757" priority="32" operator="containsText" text="EXTREMO">
      <formula>NOT(ISERROR(SEARCH("EXTREMO",EL9)))</formula>
    </cfRule>
  </conditionalFormatting>
  <conditionalFormatting sqref="ER9:EU10 EY9:FB10 FF9:FI10 FM9:FP10 FT9:FW10 GA9:GD10">
    <cfRule type="containsText" dxfId="756" priority="100" operator="containsText" text="BAJO">
      <formula>NOT(ISERROR(SEARCH("BAJO",ER9)))</formula>
    </cfRule>
  </conditionalFormatting>
  <conditionalFormatting sqref="ER11:EU38 EY11:FB38 FF11:FI38 FM11:FP38 FT11:FW38 GA11:GD38 DI9:DL38 DP9:DS38 DW9:DZ38 ED9:EG38 EK9:EN38 DB9:DD38 DF9:DF38 DN9:DN38 DU9:DU38 EB9:EB38 EI9:EI38 EP9:EP38 EW9:EW38 FD9:FD38 FK9:FK38 FR9:FR38 FY9:FY38 GF9:GF38 GH9:GI38">
    <cfRule type="containsText" dxfId="755" priority="63" operator="containsText" text="BAJO">
      <formula>NOT(ISERROR(SEARCH("BAJO",DB9)))</formula>
    </cfRule>
  </conditionalFormatting>
  <conditionalFormatting sqref="ES9:ET9">
    <cfRule type="containsText" dxfId="754" priority="98" operator="containsText" text="ALTO">
      <formula>NOT(ISERROR(SEARCH("ALTO",ES9)))</formula>
    </cfRule>
    <cfRule type="containsText" dxfId="753" priority="99" operator="containsText" text="EXTREMO">
      <formula>NOT(ISERROR(SEARCH("EXTREMO",ES9)))</formula>
    </cfRule>
    <cfRule type="containsText" dxfId="752" priority="97" operator="containsText" text="MODERADO">
      <formula>NOT(ISERROR(SEARCH("MODERADO",ES9)))</formula>
    </cfRule>
  </conditionalFormatting>
  <conditionalFormatting sqref="ES9:ET10">
    <cfRule type="containsText" dxfId="751" priority="79" operator="containsText" text="MODERADO">
      <formula>NOT(ISERROR(SEARCH("MODERADO",ES9)))</formula>
    </cfRule>
    <cfRule type="containsText" dxfId="750" priority="80" operator="containsText" text="ALTO">
      <formula>NOT(ISERROR(SEARCH("ALTO",ES9)))</formula>
    </cfRule>
    <cfRule type="containsText" dxfId="749" priority="81" operator="containsText" text="EXTREMO">
      <formula>NOT(ISERROR(SEARCH("EXTREMO",ES9)))</formula>
    </cfRule>
  </conditionalFormatting>
  <conditionalFormatting sqref="ES10:ET38">
    <cfRule type="containsText" dxfId="748" priority="62" operator="containsText" text="EXTREMO">
      <formula>NOT(ISERROR(SEARCH("EXTREMO",ES10)))</formula>
    </cfRule>
    <cfRule type="containsText" dxfId="747" priority="61" operator="containsText" text="ALTO">
      <formula>NOT(ISERROR(SEARCH("ALTO",ES10)))</formula>
    </cfRule>
    <cfRule type="containsText" dxfId="746" priority="60" operator="containsText" text="MODERADO">
      <formula>NOT(ISERROR(SEARCH("MODERADO",ES10)))</formula>
    </cfRule>
  </conditionalFormatting>
  <conditionalFormatting sqref="ES11:ET38">
    <cfRule type="containsText" dxfId="745" priority="26" operator="containsText" text="EXTREMO">
      <formula>NOT(ISERROR(SEARCH("EXTREMO",ES11)))</formula>
    </cfRule>
    <cfRule type="containsText" dxfId="744" priority="25" operator="containsText" text="ALTO">
      <formula>NOT(ISERROR(SEARCH("ALTO",ES11)))</formula>
    </cfRule>
    <cfRule type="containsText" dxfId="743" priority="24" operator="containsText" text="MODERADO">
      <formula>NOT(ISERROR(SEARCH("MODERADO",ES11)))</formula>
    </cfRule>
  </conditionalFormatting>
  <conditionalFormatting sqref="EZ9:FA9">
    <cfRule type="containsText" dxfId="742" priority="94" operator="containsText" text="MODERADO">
      <formula>NOT(ISERROR(SEARCH("MODERADO",EZ9)))</formula>
    </cfRule>
    <cfRule type="containsText" dxfId="741" priority="96" operator="containsText" text="EXTREMO">
      <formula>NOT(ISERROR(SEARCH("EXTREMO",EZ9)))</formula>
    </cfRule>
    <cfRule type="containsText" dxfId="740" priority="95" operator="containsText" text="ALTO">
      <formula>NOT(ISERROR(SEARCH("ALTO",EZ9)))</formula>
    </cfRule>
  </conditionalFormatting>
  <conditionalFormatting sqref="EZ9:FA10">
    <cfRule type="containsText" dxfId="739" priority="76" operator="containsText" text="MODERADO">
      <formula>NOT(ISERROR(SEARCH("MODERADO",EZ9)))</formula>
    </cfRule>
    <cfRule type="containsText" dxfId="738" priority="77" operator="containsText" text="ALTO">
      <formula>NOT(ISERROR(SEARCH("ALTO",EZ9)))</formula>
    </cfRule>
    <cfRule type="containsText" dxfId="737" priority="78" operator="containsText" text="EXTREMO">
      <formula>NOT(ISERROR(SEARCH("EXTREMO",EZ9)))</formula>
    </cfRule>
  </conditionalFormatting>
  <conditionalFormatting sqref="EZ10:FA38">
    <cfRule type="containsText" dxfId="736" priority="59" operator="containsText" text="EXTREMO">
      <formula>NOT(ISERROR(SEARCH("EXTREMO",EZ10)))</formula>
    </cfRule>
    <cfRule type="containsText" dxfId="735" priority="58" operator="containsText" text="ALTO">
      <formula>NOT(ISERROR(SEARCH("ALTO",EZ10)))</formula>
    </cfRule>
    <cfRule type="containsText" dxfId="734" priority="57" operator="containsText" text="MODERADO">
      <formula>NOT(ISERROR(SEARCH("MODERADO",EZ10)))</formula>
    </cfRule>
  </conditionalFormatting>
  <conditionalFormatting sqref="EZ11:FA38">
    <cfRule type="containsText" dxfId="733" priority="23" operator="containsText" text="EXTREMO">
      <formula>NOT(ISERROR(SEARCH("EXTREMO",EZ11)))</formula>
    </cfRule>
    <cfRule type="containsText" dxfId="732" priority="22" operator="containsText" text="ALTO">
      <formula>NOT(ISERROR(SEARCH("ALTO",EZ11)))</formula>
    </cfRule>
    <cfRule type="containsText" dxfId="731" priority="21" operator="containsText" text="MODERADO">
      <formula>NOT(ISERROR(SEARCH("MODERADO",EZ11)))</formula>
    </cfRule>
  </conditionalFormatting>
  <conditionalFormatting sqref="FG9:FH9">
    <cfRule type="containsText" dxfId="730" priority="93" operator="containsText" text="EXTREMO">
      <formula>NOT(ISERROR(SEARCH("EXTREMO",FG9)))</formula>
    </cfRule>
    <cfRule type="containsText" dxfId="729" priority="92" operator="containsText" text="ALTO">
      <formula>NOT(ISERROR(SEARCH("ALTO",FG9)))</formula>
    </cfRule>
    <cfRule type="containsText" dxfId="728" priority="91" operator="containsText" text="MODERADO">
      <formula>NOT(ISERROR(SEARCH("MODERADO",FG9)))</formula>
    </cfRule>
  </conditionalFormatting>
  <conditionalFormatting sqref="FG9:FH10">
    <cfRule type="containsText" dxfId="727" priority="75" operator="containsText" text="EXTREMO">
      <formula>NOT(ISERROR(SEARCH("EXTREMO",FG9)))</formula>
    </cfRule>
    <cfRule type="containsText" dxfId="726" priority="74" operator="containsText" text="ALTO">
      <formula>NOT(ISERROR(SEARCH("ALTO",FG9)))</formula>
    </cfRule>
    <cfRule type="containsText" dxfId="725" priority="73" operator="containsText" text="MODERADO">
      <formula>NOT(ISERROR(SEARCH("MODERADO",FG9)))</formula>
    </cfRule>
  </conditionalFormatting>
  <conditionalFormatting sqref="FG10:FH38">
    <cfRule type="containsText" dxfId="724" priority="56" operator="containsText" text="EXTREMO">
      <formula>NOT(ISERROR(SEARCH("EXTREMO",FG10)))</formula>
    </cfRule>
    <cfRule type="containsText" dxfId="723" priority="54" operator="containsText" text="MODERADO">
      <formula>NOT(ISERROR(SEARCH("MODERADO",FG10)))</formula>
    </cfRule>
    <cfRule type="containsText" dxfId="722" priority="55" operator="containsText" text="ALTO">
      <formula>NOT(ISERROR(SEARCH("ALTO",FG10)))</formula>
    </cfRule>
  </conditionalFormatting>
  <conditionalFormatting sqref="FG11:FH38">
    <cfRule type="containsText" dxfId="721" priority="20" operator="containsText" text="EXTREMO">
      <formula>NOT(ISERROR(SEARCH("EXTREMO",FG11)))</formula>
    </cfRule>
    <cfRule type="containsText" dxfId="720" priority="19" operator="containsText" text="ALTO">
      <formula>NOT(ISERROR(SEARCH("ALTO",FG11)))</formula>
    </cfRule>
    <cfRule type="containsText" dxfId="719" priority="18" operator="containsText" text="MODERADO">
      <formula>NOT(ISERROR(SEARCH("MODERADO",FG11)))</formula>
    </cfRule>
  </conditionalFormatting>
  <conditionalFormatting sqref="FN9:FO9">
    <cfRule type="containsText" dxfId="718" priority="90" operator="containsText" text="EXTREMO">
      <formula>NOT(ISERROR(SEARCH("EXTREMO",FN9)))</formula>
    </cfRule>
    <cfRule type="containsText" dxfId="717" priority="89" operator="containsText" text="ALTO">
      <formula>NOT(ISERROR(SEARCH("ALTO",FN9)))</formula>
    </cfRule>
    <cfRule type="containsText" dxfId="716" priority="88" operator="containsText" text="MODERADO">
      <formula>NOT(ISERROR(SEARCH("MODERADO",FN9)))</formula>
    </cfRule>
  </conditionalFormatting>
  <conditionalFormatting sqref="FN9:FO10">
    <cfRule type="containsText" dxfId="715" priority="70" operator="containsText" text="MODERADO">
      <formula>NOT(ISERROR(SEARCH("MODERADO",FN9)))</formula>
    </cfRule>
    <cfRule type="containsText" dxfId="714" priority="71" operator="containsText" text="ALTO">
      <formula>NOT(ISERROR(SEARCH("ALTO",FN9)))</formula>
    </cfRule>
    <cfRule type="containsText" dxfId="713" priority="72" operator="containsText" text="EXTREMO">
      <formula>NOT(ISERROR(SEARCH("EXTREMO",FN9)))</formula>
    </cfRule>
  </conditionalFormatting>
  <conditionalFormatting sqref="FN10:FO38">
    <cfRule type="containsText" dxfId="712" priority="53" operator="containsText" text="EXTREMO">
      <formula>NOT(ISERROR(SEARCH("EXTREMO",FN10)))</formula>
    </cfRule>
    <cfRule type="containsText" dxfId="711" priority="52" operator="containsText" text="ALTO">
      <formula>NOT(ISERROR(SEARCH("ALTO",FN10)))</formula>
    </cfRule>
    <cfRule type="containsText" dxfId="710" priority="51" operator="containsText" text="MODERADO">
      <formula>NOT(ISERROR(SEARCH("MODERADO",FN10)))</formula>
    </cfRule>
  </conditionalFormatting>
  <conditionalFormatting sqref="FN11:FO38">
    <cfRule type="containsText" dxfId="709" priority="17" operator="containsText" text="EXTREMO">
      <formula>NOT(ISERROR(SEARCH("EXTREMO",FN11)))</formula>
    </cfRule>
    <cfRule type="containsText" dxfId="708" priority="16" operator="containsText" text="ALTO">
      <formula>NOT(ISERROR(SEARCH("ALTO",FN11)))</formula>
    </cfRule>
    <cfRule type="containsText" dxfId="707" priority="15" operator="containsText" text="MODERADO">
      <formula>NOT(ISERROR(SEARCH("MODERADO",FN11)))</formula>
    </cfRule>
  </conditionalFormatting>
  <conditionalFormatting sqref="FU9:FV9">
    <cfRule type="containsText" dxfId="706" priority="87" operator="containsText" text="EXTREMO">
      <formula>NOT(ISERROR(SEARCH("EXTREMO",FU9)))</formula>
    </cfRule>
    <cfRule type="containsText" dxfId="705" priority="85" operator="containsText" text="MODERADO">
      <formula>NOT(ISERROR(SEARCH("MODERADO",FU9)))</formula>
    </cfRule>
    <cfRule type="containsText" dxfId="704" priority="86" operator="containsText" text="ALTO">
      <formula>NOT(ISERROR(SEARCH("ALTO",FU9)))</formula>
    </cfRule>
  </conditionalFormatting>
  <conditionalFormatting sqref="FU9:FV10">
    <cfRule type="containsText" dxfId="703" priority="67" operator="containsText" text="MODERADO">
      <formula>NOT(ISERROR(SEARCH("MODERADO",FU9)))</formula>
    </cfRule>
    <cfRule type="containsText" dxfId="702" priority="68" operator="containsText" text="ALTO">
      <formula>NOT(ISERROR(SEARCH("ALTO",FU9)))</formula>
    </cfRule>
    <cfRule type="containsText" dxfId="701" priority="69" operator="containsText" text="EXTREMO">
      <formula>NOT(ISERROR(SEARCH("EXTREMO",FU9)))</formula>
    </cfRule>
  </conditionalFormatting>
  <conditionalFormatting sqref="FU10:FV38">
    <cfRule type="containsText" dxfId="700" priority="50" operator="containsText" text="EXTREMO">
      <formula>NOT(ISERROR(SEARCH("EXTREMO",FU10)))</formula>
    </cfRule>
    <cfRule type="containsText" dxfId="699" priority="49" operator="containsText" text="ALTO">
      <formula>NOT(ISERROR(SEARCH("ALTO",FU10)))</formula>
    </cfRule>
    <cfRule type="containsText" dxfId="698" priority="48" operator="containsText" text="MODERADO">
      <formula>NOT(ISERROR(SEARCH("MODERADO",FU10)))</formula>
    </cfRule>
  </conditionalFormatting>
  <conditionalFormatting sqref="FU11:FV38">
    <cfRule type="containsText" dxfId="697" priority="14" operator="containsText" text="EXTREMO">
      <formula>NOT(ISERROR(SEARCH("EXTREMO",FU11)))</formula>
    </cfRule>
    <cfRule type="containsText" dxfId="696" priority="12" operator="containsText" text="MODERADO">
      <formula>NOT(ISERROR(SEARCH("MODERADO",FU11)))</formula>
    </cfRule>
    <cfRule type="containsText" dxfId="695" priority="13" operator="containsText" text="ALTO">
      <formula>NOT(ISERROR(SEARCH("ALTO",FU11)))</formula>
    </cfRule>
  </conditionalFormatting>
  <conditionalFormatting sqref="GB9:GC9">
    <cfRule type="containsText" dxfId="694" priority="82" operator="containsText" text="MODERADO">
      <formula>NOT(ISERROR(SEARCH("MODERADO",GB9)))</formula>
    </cfRule>
    <cfRule type="containsText" dxfId="693" priority="84" operator="containsText" text="EXTREMO">
      <formula>NOT(ISERROR(SEARCH("EXTREMO",GB9)))</formula>
    </cfRule>
    <cfRule type="containsText" dxfId="692" priority="83" operator="containsText" text="ALTO">
      <formula>NOT(ISERROR(SEARCH("ALTO",GB9)))</formula>
    </cfRule>
  </conditionalFormatting>
  <conditionalFormatting sqref="GB9:GC10">
    <cfRule type="containsText" dxfId="691" priority="66" operator="containsText" text="EXTREMO">
      <formula>NOT(ISERROR(SEARCH("EXTREMO",GB9)))</formula>
    </cfRule>
    <cfRule type="containsText" dxfId="690" priority="65" operator="containsText" text="ALTO">
      <formula>NOT(ISERROR(SEARCH("ALTO",GB9)))</formula>
    </cfRule>
    <cfRule type="containsText" dxfId="689" priority="64" operator="containsText" text="MODERADO">
      <formula>NOT(ISERROR(SEARCH("MODERADO",GB9)))</formula>
    </cfRule>
  </conditionalFormatting>
  <conditionalFormatting sqref="GB10:GC38">
    <cfRule type="containsText" dxfId="688" priority="45" operator="containsText" text="MODERADO">
      <formula>NOT(ISERROR(SEARCH("MODERADO",GB10)))</formula>
    </cfRule>
    <cfRule type="containsText" dxfId="687" priority="46" operator="containsText" text="ALTO">
      <formula>NOT(ISERROR(SEARCH("ALTO",GB10)))</formula>
    </cfRule>
    <cfRule type="containsText" dxfId="686" priority="47" operator="containsText" text="EXTREMO">
      <formula>NOT(ISERROR(SEARCH("EXTREMO",GB10)))</formula>
    </cfRule>
  </conditionalFormatting>
  <conditionalFormatting sqref="GB11:GC38">
    <cfRule type="containsText" dxfId="685" priority="11" operator="containsText" text="EXTREMO">
      <formula>NOT(ISERROR(SEARCH("EXTREMO",GB11)))</formula>
    </cfRule>
    <cfRule type="containsText" dxfId="684" priority="10" operator="containsText" text="ALTO">
      <formula>NOT(ISERROR(SEARCH("ALTO",GB11)))</formula>
    </cfRule>
    <cfRule type="containsText" dxfId="683" priority="9" operator="containsText" text="MODERADO">
      <formula>NOT(ISERROR(SEARCH("MODERADO",GB11)))</formula>
    </cfRule>
  </conditionalFormatting>
  <dataValidations count="19">
    <dataValidation type="list" allowBlank="1" showInputMessage="1" sqref="E18 E15:E16 E24" xr:uid="{00000000-0002-0000-0E00-000000000000}">
      <formula1>$BMH$616:$BMH$627</formula1>
    </dataValidation>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54 BQN39 CAA39 CJN39 CTA39 DCN39 DMA39 DVN39 EFA39 EON39 EYA39 FHN39 FRA39 GAN39 GKA39 GTN39 HDA39 HMN39 HWA39 IFN39 IPA39 IYN39 JIA39 JRN39 KBA39 KKN39 KUA39 LDN39 LNA39 LWN39 MGA39 MPN39 MZA39 NIN39 NSA39 OBN39 OLA39 OUN39 PEA39 PNN39 PXA39 QGN39 QQA39 QZN39 RJA39 RSN39 SCA39 SLN39 SVA39 TEN39 TOA39 TXN39 UHA39 UQN39 VAA39 VJN39 VTA39 WCN39" xr:uid="{00000000-0002-0000-0E00-000001000000}">
      <formula1>SINO</formula1>
    </dataValidation>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BQD39 BZQ39 CJD39 CSQ39 DCD39 DLQ39 DVD39 EEQ39 EOD39 EXQ39 FHD39 FQQ39 GAD39 GJQ39 GTD39 HCQ39 HMD39 HVQ39 IFD39 IOQ39 IYD39 JHQ39 JRD39 KAQ39 KKD39 KTQ39 LDD39 LMQ39 LWD39 MFQ39 MPD39 MYQ39 NID39 NRQ39 OBD39 OKQ39 OUD39 PDQ39 PND39 PWQ39 QGD39 QPQ39 QZD39 RIQ39 RSD39 SBQ39 SLD39 SUQ39 TED39 TNQ39 TXD39 UGQ39 UQD39 UZQ39 VJD39 VSQ39 WCD39" xr:uid="{00000000-0002-0000-0E00-000002000000}">
      <formula1>0</formula1>
      <formula2>100</formula2>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54 BQF39:BQG39 BZS39:BZT39 CJF39:CJG39 CSS39:CST39 DCF39:DCG39 DLS39:DLT39 DVF39:DVG39 EES39:EET39 EOF39:EOG39 EXS39:EXT39 FHF39:FHG39 FQS39:FQT39 GAF39:GAG39 GJS39:GJT39 GTF39:GTG39 HCS39:HCT39 HMF39:HMG39 HVS39:HVT39 IFF39:IFG39 IOS39:IOT39 IYF39:IYG39 JHS39:JHT39 JRF39:JRG39 KAS39:KAT39 KKF39:KKG39 KTS39:KTT39 LDF39:LDG39 LMS39:LMT39 LWF39:LWG39 MFS39:MFT39 MPF39:MPG39 MYS39:MYT39 NIF39:NIG39 NRS39:NRT39 OBF39:OBG39 OKS39:OKT39 OUF39:OUG39 PDS39:PDT39 PNF39:PNG39 PWS39:PWT39 QGF39:QGG39 QPS39:QPT39 QZF39:QZG39 RIS39:RIT39 RSF39:RSG39 SBS39:SBT39 SLF39:SLG39 SUS39:SUT39 TEF39:TEG39 TNS39:TNT39 TXF39:TXG39 UGS39:UGT39 UQF39:UQG39 UZS39:UZT39 VJF39:VJG39 VSS39:VST39 WCF39:WCG39" xr:uid="{00000000-0002-0000-0E00-000003000000}"/>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Y34 CH9:CH38 BQ34 CD9:CD38 CK9:CO38 BU34 AT9:AT54 CW9:CW38 AX9:AX54 BM34 AP9:AP54 BZ35:BZ38 BA34 BZ9:BZ33 BV35:BV38 BV9:BV33 BR35:BR38 BR9:BR33 BN35:BN38 BN9:BN33 BB35:BB54 BB9:BB33 BF10:BF38 BJ10:BJ38 BJ40:BJ54 BF40:BF54 CT9:CT54 CL39:CO54 BQE39 BZR39 CJE39 CSR39 DCE39 DLR39 DVE39 EER39 EOE39 EXR39 FHE39 FQR39 GAE39 GJR39 GTE39 HCR39 HME39 HVR39 IFE39 IOR39 IYE39 JHR39 JRE39 KAR39 KKE39 KTR39 LDE39 LMR39 LWE39 MFR39 MPE39 MYR39 NIE39 NRR39 OBE39 OKR39 OUE39 PDR39 PNE39 PWR39 QGE39 QPR39 QZE39 RIR39 RSE39 SBR39 SLE39 SUR39 TEE39 TNR39 TXE39 UGR39 UQE39 UZR39 VJE39 VSR39 WCE39" xr:uid="{00000000-0002-0000-0E00-000004000000}">
      <formula1>Efecto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BPW39 BZJ39 CIW39 CSJ39 DBW39 DLJ39 DUW39 EEJ39 ENW39 EXJ39 FGW39 FQJ39 FZW39 GJJ39 GSW39 HCJ39 HLW39 HVJ39 IEW39 IOJ39 IXW39 JHJ39 JQW39 KAJ39 KJW39 KTJ39 LCW39 LMJ39 LVW39 MFJ39 MOW39 MYJ39 NHW39 NRJ39 OAW39 OKJ39 OTW39 PDJ39 PMW39 PWJ39 QFW39 QPJ39 QYW39 RIJ39 RRW39 SBJ39 SKW39 SUJ39 TDW39 TNJ39 TWW39 UGJ39 UPW39 UZJ39 VIW39 VSJ39 WBW39" xr:uid="{00000000-0002-0000-0E00-000005000000}">
      <formula1>IMPACTO</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54 BPV39 BZI39 CIV39 CSI39 DBV39 DLI39 DUV39 EEI39 ENV39 EXI39 FGV39 FQI39 FZV39 GJI39 GSV39 HCI39 HLV39 HVI39 IEV39 IOI39 IXV39 JHI39 JQV39 KAI39 KJV39 KTI39 LCV39 LMI39 LVV39 MFI39 MOV39 MYI39 NHV39 NRI39 OAV39 OKI39 OTV39 PDI39 PMV39 PWI39 QFV39 QPI39 QYV39 RII39 RRV39 SBI39 SKV39 SUI39 TDV39 TNI39 TWV39 UGI39 UPV39 UZI39 VIV39 VSI39 WBV39" xr:uid="{00000000-0002-0000-0E00-000006000000}">
      <formula1>PROBAB</formula1>
    </dataValidation>
    <dataValidation type="list" showInputMessage="1" showErrorMessage="1" sqref="BX34 CG9:CG38 BT34 BP34 BI10:BI38 CJ9:CJ38 AS9:AS54 AO9:AO54 BL34 AW9:AW54 AZ34 BY35:BY38 BY9:BY33 BU35:BU38 BU9:BU33 BQ35:BQ38 BQ9:BQ33 BM35:BM38 BM9:BM33 BA35:BA54 BA9:BA33 BE10:BE38 CC9:CC38 BI40:BI54 BE40:BE54" xr:uid="{00000000-0002-0000-0E00-000007000000}">
      <formula1>TIP_CONTROL</formula1>
    </dataValidation>
    <dataValidation type="list" sqref="CI9:CI38" xr:uid="{00000000-0002-0000-0E00-000008000000}">
      <formula1>IMPLEMENT</formula1>
    </dataValidation>
    <dataValidation showInputMessage="1" showErrorMessage="1" errorTitle="Rechazado" error="Solo son validadas las opciones de la lista" sqref="CP9:CQ54 CU37 CU31 CU35 CU29 CU33 CU27 CU25 AK9:AL54 CV9:CV64" xr:uid="{00000000-0002-0000-0E00-000009000000}"/>
    <dataValidation type="list" allowBlank="1" showInputMessage="1" sqref="F9:F54" xr:uid="{00000000-0002-0000-0E00-00000A000000}">
      <formula1>TipoCau</formula1>
    </dataValidation>
    <dataValidation type="list" allowBlank="1" showInputMessage="1" sqref="D9:D54" xr:uid="{00000000-0002-0000-0E00-00000B000000}">
      <formula1>InternoExp</formula1>
    </dataValidation>
    <dataValidation type="list" allowBlank="1" showInputMessage="1" sqref="E9:E14 E17 E19:E23 E25:E44 E47 E49:E53" xr:uid="{00000000-0002-0000-0E00-00000C000000}">
      <formula1>ExternoExp</formula1>
    </dataValidation>
    <dataValidation type="list" allowBlank="1" showInputMessage="1" sqref="H9:H54" xr:uid="{00000000-0002-0000-0E00-00000D000000}">
      <formula1>TramitesSer</formula1>
    </dataValidation>
    <dataValidation type="list" allowBlank="1" showInputMessage="1" showErrorMessage="1" sqref="G9:G54" xr:uid="{00000000-0002-0000-0E00-00000E000000}">
      <formula1>consecuencias</formula1>
    </dataValidation>
    <dataValidation type="list" allowBlank="1" showInputMessage="1" showErrorMessage="1" sqref="BMA650:BMA654" xr:uid="{00000000-0002-0000-0E00-00000F000000}">
      <formula1>TipoCausa</formula1>
    </dataValidation>
    <dataValidation type="list" showInputMessage="1" showErrorMessage="1" errorTitle="Rechazado" error="Solo son validadas las opciones de la lista" sqref="AM9:AM54 BV34 BZ34 CA9:CA38 BR34 CE9:CE38 AU9:AU54 BD9:BF9 BB34 AQ9:AQ54 BN34 BW35:BW38 BH9:BJ9 BW9:BW33 BS35:BS38 BS9:BS33 BO35:BO38 BO9:BO33 BK35:BK38 BK9:BK33 AY35:AY54 AY9:AY33 BC9:BC54 BG9:BG54 BD39:BF39 BH39:BJ39" xr:uid="{00000000-0002-0000-0E00-000010000000}">
      <formula1>FRECUENCY</formula1>
    </dataValidation>
    <dataValidation type="list" showErrorMessage="1" sqref="CF9:CF38 AN9:AN54 BS34 BW34 CB9:CB38 BO34 AR9:AR54 AV9:AV54 AY34 BX35:BX38 BK34 BX9:BX33 BT35:BT38 BT9:BT33 BP35:BP38 BP9:BP33 BL35:BL38 BL9:BL33 AZ35:AZ54 AZ9:AZ33 BD10:BD38 BH10:BH38 BH40:BH54 BD40:BD54" xr:uid="{00000000-0002-0000-0E00-000011000000}">
      <formula1>IMPLEMENT</formula1>
    </dataValidation>
    <dataValidation type="list" allowBlank="1" showInputMessage="1" sqref="E48 E54 E45:E46" xr:uid="{00000000-0002-0000-0D00-000000000000}">
      <formula1>$BMH$663:$BMH$674</formula1>
    </dataValidation>
  </dataValidations>
  <pageMargins left="0.7" right="0.7" top="0.75" bottom="0.75" header="0.3" footer="0.3"/>
  <pageSetup orientation="portrait" verticalDpi="0"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OU961"/>
  <sheetViews>
    <sheetView topLeftCell="B5" zoomScale="85" zoomScaleNormal="85" workbookViewId="0">
      <selection activeCell="B7" sqref="B7:H7"/>
    </sheetView>
  </sheetViews>
  <sheetFormatPr baseColWidth="10" defaultRowHeight="10.199999999999999" x14ac:dyDescent="0.2"/>
  <cols>
    <col min="1" max="1" width="4.21875" style="128" customWidth="1"/>
    <col min="2" max="2" width="20.21875" style="128" customWidth="1"/>
    <col min="3" max="3" width="24" style="128" customWidth="1"/>
    <col min="4" max="4" width="20.88671875" style="128" customWidth="1"/>
    <col min="5" max="6" width="11.77734375" style="128" customWidth="1"/>
    <col min="7" max="8" width="20.88671875" style="128" customWidth="1"/>
    <col min="9" max="9" width="10.44140625" style="265" customWidth="1"/>
    <col min="10" max="28" width="8.44140625" style="265" customWidth="1"/>
    <col min="29" max="29" width="10.77734375" style="265" customWidth="1"/>
    <col min="30" max="30" width="5.44140625" style="265" customWidth="1"/>
    <col min="31" max="31" width="8.6640625" style="265" customWidth="1"/>
    <col min="32" max="32" width="5.109375" style="128" customWidth="1"/>
    <col min="33" max="33" width="9" style="265" customWidth="1"/>
    <col min="34" max="34" width="5.6640625" style="129" customWidth="1"/>
    <col min="35" max="35" width="30.109375" style="128" customWidth="1"/>
    <col min="36" max="36" width="15.44140625" style="128" customWidth="1"/>
    <col min="37" max="37" width="20.109375" style="135" customWidth="1"/>
    <col min="38" max="38" width="15.77734375" style="135" customWidth="1"/>
    <col min="39" max="39" width="7.77734375" style="135" customWidth="1"/>
    <col min="40" max="40" width="10.77734375" style="128" customWidth="1"/>
    <col min="41" max="41" width="7.6640625" style="128" customWidth="1"/>
    <col min="42" max="42" width="8" style="135" customWidth="1"/>
    <col min="43" max="43" width="7.77734375" style="135" customWidth="1"/>
    <col min="44" max="44" width="10.77734375" style="128" customWidth="1"/>
    <col min="45" max="45" width="7.6640625" style="128" customWidth="1"/>
    <col min="46" max="46" width="8" style="135" customWidth="1"/>
    <col min="47" max="47" width="7.77734375" style="135" customWidth="1"/>
    <col min="48" max="48" width="10.77734375" style="128" customWidth="1"/>
    <col min="49" max="49" width="7.6640625" style="128" customWidth="1"/>
    <col min="50" max="50" width="8" style="135" customWidth="1"/>
    <col min="51" max="51" width="7.77734375" style="135" customWidth="1"/>
    <col min="52" max="52" width="10.77734375" style="128" customWidth="1"/>
    <col min="53" max="53" width="7.6640625" style="128" customWidth="1"/>
    <col min="54" max="54" width="8" style="135" customWidth="1"/>
    <col min="55" max="55" width="7.77734375" style="135" customWidth="1"/>
    <col min="56" max="56" width="10.77734375" style="128" customWidth="1"/>
    <col min="57" max="57" width="7.6640625" style="128" customWidth="1"/>
    <col min="58" max="58" width="8" style="135" customWidth="1"/>
    <col min="59" max="59" width="7.77734375" style="135" customWidth="1"/>
    <col min="60" max="60" width="10.77734375" style="128" customWidth="1"/>
    <col min="61" max="61" width="7.6640625" style="128" customWidth="1"/>
    <col min="62" max="62" width="8" style="135" customWidth="1"/>
    <col min="63" max="63" width="7.77734375" style="135" customWidth="1"/>
    <col min="64" max="64" width="10.77734375" style="128" customWidth="1"/>
    <col min="65" max="65" width="7.6640625" style="128" customWidth="1"/>
    <col min="66" max="66" width="8" style="135" customWidth="1"/>
    <col min="67" max="67" width="7.77734375" style="135" customWidth="1"/>
    <col min="68" max="68" width="10.77734375" style="128" customWidth="1"/>
    <col min="69" max="69" width="7.6640625" style="128" customWidth="1"/>
    <col min="70" max="70" width="8" style="135" customWidth="1"/>
    <col min="71" max="71" width="7.77734375" style="135" customWidth="1"/>
    <col min="72" max="72" width="10.77734375" style="128" customWidth="1"/>
    <col min="73" max="73" width="7.6640625" style="128" customWidth="1"/>
    <col min="74" max="74" width="8" style="135" customWidth="1"/>
    <col min="75" max="75" width="7.77734375" style="135" customWidth="1"/>
    <col min="76" max="76" width="10.77734375" style="128" customWidth="1"/>
    <col min="77" max="77" width="7.6640625" style="128" customWidth="1"/>
    <col min="78" max="78" width="8" style="135" customWidth="1"/>
    <col min="79" max="79" width="7.77734375" style="135" customWidth="1"/>
    <col min="80" max="80" width="10.77734375" style="128" customWidth="1"/>
    <col min="81" max="81" width="7.6640625" style="128" customWidth="1"/>
    <col min="82" max="82" width="8" style="135" customWidth="1"/>
    <col min="83" max="83" width="7.77734375" style="135" customWidth="1"/>
    <col min="84" max="84" width="10.77734375" style="128" customWidth="1"/>
    <col min="85" max="85" width="7.6640625" style="128" customWidth="1"/>
    <col min="86" max="86" width="8" style="135" customWidth="1"/>
    <col min="87" max="89" width="1.88671875" style="135" hidden="1" customWidth="1"/>
    <col min="90" max="90" width="8.44140625" style="135" customWidth="1"/>
    <col min="91" max="91" width="6" style="135" customWidth="1"/>
    <col min="92" max="92" width="8.44140625" style="135" customWidth="1"/>
    <col min="93" max="93" width="6" style="135" customWidth="1"/>
    <col min="94" max="94" width="8.44140625" style="135" customWidth="1"/>
    <col min="95" max="95" width="6" style="135" customWidth="1"/>
    <col min="96" max="96" width="28.77734375" style="135" customWidth="1"/>
    <col min="97" max="97" width="6.109375" style="135" customWidth="1"/>
    <col min="98" max="98" width="0.88671875" style="135" customWidth="1"/>
    <col min="99" max="99" width="32.6640625" style="135" customWidth="1"/>
    <col min="100" max="100" width="24" style="135" customWidth="1"/>
    <col min="101" max="101" width="1.21875" style="135" hidden="1" customWidth="1"/>
    <col min="102" max="105" width="4.77734375" style="135" hidden="1" customWidth="1"/>
    <col min="106" max="106" width="5.109375" style="128" hidden="1" customWidth="1"/>
    <col min="107" max="108" width="6" style="128" hidden="1" customWidth="1"/>
    <col min="109" max="109" width="3.88671875" style="135" hidden="1" customWidth="1"/>
    <col min="110" max="110" width="5.6640625" style="128" hidden="1" customWidth="1"/>
    <col min="111" max="112" width="5.6640625" style="135" hidden="1" customWidth="1"/>
    <col min="113" max="113" width="16.6640625" style="128" hidden="1" customWidth="1"/>
    <col min="114" max="116" width="5.21875" style="128" hidden="1" customWidth="1"/>
    <col min="117" max="117" width="3.88671875" style="135" hidden="1" customWidth="1"/>
    <col min="118" max="118" width="5.6640625" style="128" hidden="1" customWidth="1"/>
    <col min="119" max="119" width="5.6640625" style="135" hidden="1" customWidth="1"/>
    <col min="120" max="191" width="5.21875" style="128" hidden="1" customWidth="1"/>
    <col min="192" max="192" width="6.44140625" style="128" hidden="1" customWidth="1"/>
    <col min="193" max="224" width="7" style="128" customWidth="1"/>
    <col min="225" max="1677" width="1.88671875" style="128" customWidth="1"/>
    <col min="1678" max="1680" width="10.88671875" style="128"/>
    <col min="1681" max="1681" width="3.77734375" style="128" customWidth="1"/>
    <col min="1682" max="1683" width="10.88671875" style="128"/>
    <col min="1684" max="1684" width="4.21875" style="128" customWidth="1"/>
    <col min="1685" max="1690" width="10.88671875" style="128"/>
    <col min="1691" max="1691" width="31.77734375" style="128" customWidth="1"/>
    <col min="1692" max="1692" width="10.88671875" style="128"/>
    <col min="1693" max="1693" width="39.77734375" style="128" customWidth="1"/>
    <col min="1694" max="1695" width="10.88671875" style="128"/>
    <col min="1696" max="1696" width="10.88671875" style="136"/>
    <col min="1697" max="1697" width="10.88671875" style="128"/>
    <col min="1698" max="1698" width="28.33203125" style="265" customWidth="1"/>
    <col min="1699" max="1702" width="10.88671875" style="128"/>
    <col min="1703" max="1703" width="37.109375" style="128" customWidth="1"/>
    <col min="1704" max="1762" width="10.88671875" style="128"/>
    <col min="1763" max="1763" width="23.109375" style="128" customWidth="1"/>
    <col min="1764" max="1766" width="10.88671875" style="128"/>
    <col min="1767" max="1767" width="15.21875" style="128" customWidth="1"/>
    <col min="1768" max="1892" width="10.88671875" style="128"/>
    <col min="1893" max="1893" width="10.44140625" style="128" customWidth="1"/>
    <col min="1894" max="1894" width="2.33203125" style="128" customWidth="1"/>
    <col min="1895" max="1896" width="5.6640625" style="128" customWidth="1"/>
    <col min="1897" max="1897" width="5.109375" style="128" customWidth="1"/>
    <col min="1898" max="1898" width="5.6640625" style="128" customWidth="1"/>
    <col min="1899" max="1899" width="12" style="128" customWidth="1"/>
    <col min="1900" max="1901" width="7.88671875" style="128" customWidth="1"/>
    <col min="1902" max="1902" width="2.109375" style="128" customWidth="1"/>
    <col min="1903" max="1903" width="7.77734375" style="128" customWidth="1"/>
    <col min="1904" max="1904" width="6.44140625" style="128" customWidth="1"/>
    <col min="1905" max="1907" width="3.21875" style="128" customWidth="1"/>
    <col min="1908" max="1908" width="3" style="128" customWidth="1"/>
    <col min="1909" max="1909" width="2.44140625" style="128" customWidth="1"/>
    <col min="1910" max="1910" width="2.6640625" style="128" customWidth="1"/>
    <col min="1911" max="1913" width="0" style="128" hidden="1" customWidth="1"/>
    <col min="1914" max="1914" width="3.88671875" style="128" customWidth="1"/>
    <col min="1915" max="1915" width="0" style="128" hidden="1" customWidth="1"/>
    <col min="1916" max="1917" width="13" style="128" customWidth="1"/>
    <col min="1918" max="1918" width="13.21875" style="128" customWidth="1"/>
    <col min="1919" max="1919" width="5.6640625" style="128" customWidth="1"/>
    <col min="1920" max="1920" width="13.21875" style="128" customWidth="1"/>
    <col min="1921" max="1921" width="3.6640625" style="128" customWidth="1"/>
    <col min="1922" max="1922" width="2.6640625" style="128" customWidth="1"/>
    <col min="1923" max="1925" width="0" style="128" hidden="1" customWidth="1"/>
    <col min="1926" max="1926" width="2.6640625" style="128" customWidth="1"/>
    <col min="1927" max="1927" width="0" style="128" hidden="1" customWidth="1"/>
    <col min="1928" max="1928" width="2.6640625" style="128" customWidth="1"/>
    <col min="1929" max="1929" width="0" style="128" hidden="1" customWidth="1"/>
    <col min="1930" max="1930" width="3.88671875" style="128" customWidth="1"/>
    <col min="1931" max="1931" width="30" style="128" customWidth="1"/>
    <col min="1932" max="1932" width="20.44140625" style="128" customWidth="1"/>
    <col min="1933" max="1933" width="8" style="128" customWidth="1"/>
    <col min="1934" max="1934" width="17" style="128" customWidth="1"/>
    <col min="1935" max="1935" width="37.33203125" style="128" customWidth="1"/>
    <col min="1936" max="1936" width="5.109375" style="128" customWidth="1"/>
    <col min="1937" max="1937" width="27.44140625" style="128" customWidth="1"/>
    <col min="1938" max="1938" width="14.109375" style="128" customWidth="1"/>
    <col min="1939" max="1940" width="8.109375" style="128" customWidth="1"/>
    <col min="1941" max="1941" width="9.77734375" style="128" customWidth="1"/>
    <col min="1942" max="1942" width="1.88671875" style="128" customWidth="1"/>
    <col min="1943" max="2148" width="10.88671875" style="128"/>
    <col min="2149" max="2149" width="10.44140625" style="128" customWidth="1"/>
    <col min="2150" max="2150" width="2.33203125" style="128" customWidth="1"/>
    <col min="2151" max="2152" width="5.6640625" style="128" customWidth="1"/>
    <col min="2153" max="2153" width="5.109375" style="128" customWidth="1"/>
    <col min="2154" max="2154" width="5.6640625" style="128" customWidth="1"/>
    <col min="2155" max="2155" width="12" style="128" customWidth="1"/>
    <col min="2156" max="2157" width="7.88671875" style="128" customWidth="1"/>
    <col min="2158" max="2158" width="2.109375" style="128" customWidth="1"/>
    <col min="2159" max="2159" width="7.77734375" style="128" customWidth="1"/>
    <col min="2160" max="2160" width="6.44140625" style="128" customWidth="1"/>
    <col min="2161" max="2163" width="3.21875" style="128" customWidth="1"/>
    <col min="2164" max="2164" width="3" style="128" customWidth="1"/>
    <col min="2165" max="2165" width="2.44140625" style="128" customWidth="1"/>
    <col min="2166" max="2166" width="2.6640625" style="128" customWidth="1"/>
    <col min="2167" max="2169" width="0" style="128" hidden="1" customWidth="1"/>
    <col min="2170" max="2170" width="3.88671875" style="128" customWidth="1"/>
    <col min="2171" max="2171" width="0" style="128" hidden="1" customWidth="1"/>
    <col min="2172" max="2173" width="13" style="128" customWidth="1"/>
    <col min="2174" max="2174" width="13.21875" style="128" customWidth="1"/>
    <col min="2175" max="2175" width="5.6640625" style="128" customWidth="1"/>
    <col min="2176" max="2176" width="13.21875" style="128" customWidth="1"/>
    <col min="2177" max="2177" width="3.6640625" style="128" customWidth="1"/>
    <col min="2178" max="2178" width="2.6640625" style="128" customWidth="1"/>
    <col min="2179" max="2181" width="0" style="128" hidden="1" customWidth="1"/>
    <col min="2182" max="2182" width="2.6640625" style="128" customWidth="1"/>
    <col min="2183" max="2183" width="0" style="128" hidden="1" customWidth="1"/>
    <col min="2184" max="2184" width="2.6640625" style="128" customWidth="1"/>
    <col min="2185" max="2185" width="0" style="128" hidden="1" customWidth="1"/>
    <col min="2186" max="2186" width="3.88671875" style="128" customWidth="1"/>
    <col min="2187" max="2187" width="30" style="128" customWidth="1"/>
    <col min="2188" max="2188" width="20.44140625" style="128" customWidth="1"/>
    <col min="2189" max="2189" width="8" style="128" customWidth="1"/>
    <col min="2190" max="2190" width="17" style="128" customWidth="1"/>
    <col min="2191" max="2191" width="37.33203125" style="128" customWidth="1"/>
    <col min="2192" max="2192" width="5.109375" style="128" customWidth="1"/>
    <col min="2193" max="2193" width="27.44140625" style="128" customWidth="1"/>
    <col min="2194" max="2194" width="14.109375" style="128" customWidth="1"/>
    <col min="2195" max="2196" width="8.109375" style="128" customWidth="1"/>
    <col min="2197" max="2197" width="9.77734375" style="128" customWidth="1"/>
    <col min="2198" max="2198" width="1.88671875" style="128" customWidth="1"/>
    <col min="2199" max="2404" width="10.88671875" style="128"/>
    <col min="2405" max="2405" width="10.44140625" style="128" customWidth="1"/>
    <col min="2406" max="2406" width="2.33203125" style="128" customWidth="1"/>
    <col min="2407" max="2408" width="5.6640625" style="128" customWidth="1"/>
    <col min="2409" max="2409" width="5.109375" style="128" customWidth="1"/>
    <col min="2410" max="2410" width="5.6640625" style="128" customWidth="1"/>
    <col min="2411" max="2411" width="12" style="128" customWidth="1"/>
    <col min="2412" max="2413" width="7.88671875" style="128" customWidth="1"/>
    <col min="2414" max="2414" width="2.109375" style="128" customWidth="1"/>
    <col min="2415" max="2415" width="7.77734375" style="128" customWidth="1"/>
    <col min="2416" max="2416" width="6.44140625" style="128" customWidth="1"/>
    <col min="2417" max="2419" width="3.21875" style="128" customWidth="1"/>
    <col min="2420" max="2420" width="3" style="128" customWidth="1"/>
    <col min="2421" max="2421" width="2.44140625" style="128" customWidth="1"/>
    <col min="2422" max="2422" width="2.6640625" style="128" customWidth="1"/>
    <col min="2423" max="2425" width="0" style="128" hidden="1" customWidth="1"/>
    <col min="2426" max="2426" width="3.88671875" style="128" customWidth="1"/>
    <col min="2427" max="2427" width="0" style="128" hidden="1" customWidth="1"/>
    <col min="2428" max="2429" width="13" style="128" customWidth="1"/>
    <col min="2430" max="2430" width="13.21875" style="128" customWidth="1"/>
    <col min="2431" max="2431" width="5.6640625" style="128" customWidth="1"/>
    <col min="2432" max="2432" width="13.21875" style="128" customWidth="1"/>
    <col min="2433" max="2433" width="3.6640625" style="128" customWidth="1"/>
    <col min="2434" max="2434" width="2.6640625" style="128" customWidth="1"/>
    <col min="2435" max="2437" width="0" style="128" hidden="1" customWidth="1"/>
    <col min="2438" max="2438" width="2.6640625" style="128" customWidth="1"/>
    <col min="2439" max="2439" width="0" style="128" hidden="1" customWidth="1"/>
    <col min="2440" max="2440" width="2.6640625" style="128" customWidth="1"/>
    <col min="2441" max="2441" width="0" style="128" hidden="1" customWidth="1"/>
    <col min="2442" max="2442" width="3.88671875" style="128" customWidth="1"/>
    <col min="2443" max="2443" width="30" style="128" customWidth="1"/>
    <col min="2444" max="2444" width="20.44140625" style="128" customWidth="1"/>
    <col min="2445" max="2445" width="8" style="128" customWidth="1"/>
    <col min="2446" max="2446" width="17" style="128" customWidth="1"/>
    <col min="2447" max="2447" width="37.33203125" style="128" customWidth="1"/>
    <col min="2448" max="2448" width="5.109375" style="128" customWidth="1"/>
    <col min="2449" max="2449" width="27.44140625" style="128" customWidth="1"/>
    <col min="2450" max="2450" width="14.109375" style="128" customWidth="1"/>
    <col min="2451" max="2452" width="8.109375" style="128" customWidth="1"/>
    <col min="2453" max="2453" width="9.77734375" style="128" customWidth="1"/>
    <col min="2454" max="2454" width="1.88671875" style="128" customWidth="1"/>
    <col min="2455" max="2660" width="10.88671875" style="128"/>
    <col min="2661" max="2661" width="10.44140625" style="128" customWidth="1"/>
    <col min="2662" max="2662" width="2.33203125" style="128" customWidth="1"/>
    <col min="2663" max="2664" width="5.6640625" style="128" customWidth="1"/>
    <col min="2665" max="2665" width="5.109375" style="128" customWidth="1"/>
    <col min="2666" max="2666" width="5.6640625" style="128" customWidth="1"/>
    <col min="2667" max="2667" width="12" style="128" customWidth="1"/>
    <col min="2668" max="2669" width="7.88671875" style="128" customWidth="1"/>
    <col min="2670" max="2670" width="2.109375" style="128" customWidth="1"/>
    <col min="2671" max="2671" width="7.77734375" style="128" customWidth="1"/>
    <col min="2672" max="2672" width="6.44140625" style="128" customWidth="1"/>
    <col min="2673" max="2675" width="3.21875" style="128" customWidth="1"/>
    <col min="2676" max="2676" width="3" style="128" customWidth="1"/>
    <col min="2677" max="2677" width="2.44140625" style="128" customWidth="1"/>
    <col min="2678" max="2678" width="2.6640625" style="128" customWidth="1"/>
    <col min="2679" max="2681" width="0" style="128" hidden="1" customWidth="1"/>
    <col min="2682" max="2682" width="3.88671875" style="128" customWidth="1"/>
    <col min="2683" max="2683" width="0" style="128" hidden="1" customWidth="1"/>
    <col min="2684" max="2685" width="13" style="128" customWidth="1"/>
    <col min="2686" max="2686" width="13.21875" style="128" customWidth="1"/>
    <col min="2687" max="2687" width="5.6640625" style="128" customWidth="1"/>
    <col min="2688" max="2688" width="13.21875" style="128" customWidth="1"/>
    <col min="2689" max="2689" width="3.6640625" style="128" customWidth="1"/>
    <col min="2690" max="2690" width="2.6640625" style="128" customWidth="1"/>
    <col min="2691" max="2693" width="0" style="128" hidden="1" customWidth="1"/>
    <col min="2694" max="2694" width="2.6640625" style="128" customWidth="1"/>
    <col min="2695" max="2695" width="0" style="128" hidden="1" customWidth="1"/>
    <col min="2696" max="2696" width="2.6640625" style="128" customWidth="1"/>
    <col min="2697" max="2697" width="0" style="128" hidden="1" customWidth="1"/>
    <col min="2698" max="2698" width="3.88671875" style="128" customWidth="1"/>
    <col min="2699" max="2699" width="30" style="128" customWidth="1"/>
    <col min="2700" max="2700" width="20.44140625" style="128" customWidth="1"/>
    <col min="2701" max="2701" width="8" style="128" customWidth="1"/>
    <col min="2702" max="2702" width="17" style="128" customWidth="1"/>
    <col min="2703" max="2703" width="37.33203125" style="128" customWidth="1"/>
    <col min="2704" max="2704" width="5.109375" style="128" customWidth="1"/>
    <col min="2705" max="2705" width="27.44140625" style="128" customWidth="1"/>
    <col min="2706" max="2706" width="14.109375" style="128" customWidth="1"/>
    <col min="2707" max="2708" width="8.109375" style="128" customWidth="1"/>
    <col min="2709" max="2709" width="9.77734375" style="128" customWidth="1"/>
    <col min="2710" max="2710" width="1.88671875" style="128" customWidth="1"/>
    <col min="2711" max="2916" width="10.88671875" style="128"/>
    <col min="2917" max="2917" width="10.44140625" style="128" customWidth="1"/>
    <col min="2918" max="2918" width="2.33203125" style="128" customWidth="1"/>
    <col min="2919" max="2920" width="5.6640625" style="128" customWidth="1"/>
    <col min="2921" max="2921" width="5.109375" style="128" customWidth="1"/>
    <col min="2922" max="2922" width="5.6640625" style="128" customWidth="1"/>
    <col min="2923" max="2923" width="12" style="128" customWidth="1"/>
    <col min="2924" max="2925" width="7.88671875" style="128" customWidth="1"/>
    <col min="2926" max="2926" width="2.109375" style="128" customWidth="1"/>
    <col min="2927" max="2927" width="7.77734375" style="128" customWidth="1"/>
    <col min="2928" max="2928" width="6.44140625" style="128" customWidth="1"/>
    <col min="2929" max="2931" width="3.21875" style="128" customWidth="1"/>
    <col min="2932" max="2932" width="3" style="128" customWidth="1"/>
    <col min="2933" max="2933" width="2.44140625" style="128" customWidth="1"/>
    <col min="2934" max="2934" width="2.6640625" style="128" customWidth="1"/>
    <col min="2935" max="2937" width="0" style="128" hidden="1" customWidth="1"/>
    <col min="2938" max="2938" width="3.88671875" style="128" customWidth="1"/>
    <col min="2939" max="2939" width="0" style="128" hidden="1" customWidth="1"/>
    <col min="2940" max="2941" width="13" style="128" customWidth="1"/>
    <col min="2942" max="2942" width="13.21875" style="128" customWidth="1"/>
    <col min="2943" max="2943" width="5.6640625" style="128" customWidth="1"/>
    <col min="2944" max="2944" width="13.21875" style="128" customWidth="1"/>
    <col min="2945" max="2945" width="3.6640625" style="128" customWidth="1"/>
    <col min="2946" max="2946" width="2.6640625" style="128" customWidth="1"/>
    <col min="2947" max="2949" width="0" style="128" hidden="1" customWidth="1"/>
    <col min="2950" max="2950" width="2.6640625" style="128" customWidth="1"/>
    <col min="2951" max="2951" width="0" style="128" hidden="1" customWidth="1"/>
    <col min="2952" max="2952" width="2.6640625" style="128" customWidth="1"/>
    <col min="2953" max="2953" width="0" style="128" hidden="1" customWidth="1"/>
    <col min="2954" max="2954" width="3.88671875" style="128" customWidth="1"/>
    <col min="2955" max="2955" width="30" style="128" customWidth="1"/>
    <col min="2956" max="2956" width="20.44140625" style="128" customWidth="1"/>
    <col min="2957" max="2957" width="8" style="128" customWidth="1"/>
    <col min="2958" max="2958" width="17" style="128" customWidth="1"/>
    <col min="2959" max="2959" width="37.33203125" style="128" customWidth="1"/>
    <col min="2960" max="2960" width="5.109375" style="128" customWidth="1"/>
    <col min="2961" max="2961" width="27.44140625" style="128" customWidth="1"/>
    <col min="2962" max="2962" width="14.109375" style="128" customWidth="1"/>
    <col min="2963" max="2964" width="8.109375" style="128" customWidth="1"/>
    <col min="2965" max="2965" width="9.77734375" style="128" customWidth="1"/>
    <col min="2966" max="2966" width="1.88671875" style="128" customWidth="1"/>
    <col min="2967" max="3172" width="10.88671875" style="128"/>
    <col min="3173" max="3173" width="10.44140625" style="128" customWidth="1"/>
    <col min="3174" max="3174" width="2.33203125" style="128" customWidth="1"/>
    <col min="3175" max="3176" width="5.6640625" style="128" customWidth="1"/>
    <col min="3177" max="3177" width="5.109375" style="128" customWidth="1"/>
    <col min="3178" max="3178" width="5.6640625" style="128" customWidth="1"/>
    <col min="3179" max="3179" width="12" style="128" customWidth="1"/>
    <col min="3180" max="3181" width="7.88671875" style="128" customWidth="1"/>
    <col min="3182" max="3182" width="2.109375" style="128" customWidth="1"/>
    <col min="3183" max="3183" width="7.77734375" style="128" customWidth="1"/>
    <col min="3184" max="3184" width="6.44140625" style="128" customWidth="1"/>
    <col min="3185" max="3187" width="3.21875" style="128" customWidth="1"/>
    <col min="3188" max="3188" width="3" style="128" customWidth="1"/>
    <col min="3189" max="3189" width="2.44140625" style="128" customWidth="1"/>
    <col min="3190" max="3190" width="2.6640625" style="128" customWidth="1"/>
    <col min="3191" max="3193" width="0" style="128" hidden="1" customWidth="1"/>
    <col min="3194" max="3194" width="3.88671875" style="128" customWidth="1"/>
    <col min="3195" max="3195" width="0" style="128" hidden="1" customWidth="1"/>
    <col min="3196" max="3197" width="13" style="128" customWidth="1"/>
    <col min="3198" max="3198" width="13.21875" style="128" customWidth="1"/>
    <col min="3199" max="3199" width="5.6640625" style="128" customWidth="1"/>
    <col min="3200" max="3200" width="13.21875" style="128" customWidth="1"/>
    <col min="3201" max="3201" width="3.6640625" style="128" customWidth="1"/>
    <col min="3202" max="3202" width="2.6640625" style="128" customWidth="1"/>
    <col min="3203" max="3205" width="0" style="128" hidden="1" customWidth="1"/>
    <col min="3206" max="3206" width="2.6640625" style="128" customWidth="1"/>
    <col min="3207" max="3207" width="0" style="128" hidden="1" customWidth="1"/>
    <col min="3208" max="3208" width="2.6640625" style="128" customWidth="1"/>
    <col min="3209" max="3209" width="0" style="128" hidden="1" customWidth="1"/>
    <col min="3210" max="3210" width="3.88671875" style="128" customWidth="1"/>
    <col min="3211" max="3211" width="30" style="128" customWidth="1"/>
    <col min="3212" max="3212" width="20.44140625" style="128" customWidth="1"/>
    <col min="3213" max="3213" width="8" style="128" customWidth="1"/>
    <col min="3214" max="3214" width="17" style="128" customWidth="1"/>
    <col min="3215" max="3215" width="37.33203125" style="128" customWidth="1"/>
    <col min="3216" max="3216" width="5.109375" style="128" customWidth="1"/>
    <col min="3217" max="3217" width="27.44140625" style="128" customWidth="1"/>
    <col min="3218" max="3218" width="14.109375" style="128" customWidth="1"/>
    <col min="3219" max="3220" width="8.109375" style="128" customWidth="1"/>
    <col min="3221" max="3221" width="9.77734375" style="128" customWidth="1"/>
    <col min="3222" max="3222" width="1.88671875" style="128" customWidth="1"/>
    <col min="3223" max="3428" width="10.88671875" style="128"/>
    <col min="3429" max="3429" width="10.44140625" style="128" customWidth="1"/>
    <col min="3430" max="3430" width="2.33203125" style="128" customWidth="1"/>
    <col min="3431" max="3432" width="5.6640625" style="128" customWidth="1"/>
    <col min="3433" max="3433" width="5.109375" style="128" customWidth="1"/>
    <col min="3434" max="3434" width="5.6640625" style="128" customWidth="1"/>
    <col min="3435" max="3435" width="12" style="128" customWidth="1"/>
    <col min="3436" max="3437" width="7.88671875" style="128" customWidth="1"/>
    <col min="3438" max="3438" width="2.109375" style="128" customWidth="1"/>
    <col min="3439" max="3439" width="7.77734375" style="128" customWidth="1"/>
    <col min="3440" max="3440" width="6.44140625" style="128" customWidth="1"/>
    <col min="3441" max="3443" width="3.21875" style="128" customWidth="1"/>
    <col min="3444" max="3444" width="3" style="128" customWidth="1"/>
    <col min="3445" max="3445" width="2.44140625" style="128" customWidth="1"/>
    <col min="3446" max="3446" width="2.6640625" style="128" customWidth="1"/>
    <col min="3447" max="3449" width="0" style="128" hidden="1" customWidth="1"/>
    <col min="3450" max="3450" width="3.88671875" style="128" customWidth="1"/>
    <col min="3451" max="3451" width="0" style="128" hidden="1" customWidth="1"/>
    <col min="3452" max="3453" width="13" style="128" customWidth="1"/>
    <col min="3454" max="3454" width="13.21875" style="128" customWidth="1"/>
    <col min="3455" max="3455" width="5.6640625" style="128" customWidth="1"/>
    <col min="3456" max="3456" width="13.21875" style="128" customWidth="1"/>
    <col min="3457" max="3457" width="3.6640625" style="128" customWidth="1"/>
    <col min="3458" max="3458" width="2.6640625" style="128" customWidth="1"/>
    <col min="3459" max="3461" width="0" style="128" hidden="1" customWidth="1"/>
    <col min="3462" max="3462" width="2.6640625" style="128" customWidth="1"/>
    <col min="3463" max="3463" width="0" style="128" hidden="1" customWidth="1"/>
    <col min="3464" max="3464" width="2.6640625" style="128" customWidth="1"/>
    <col min="3465" max="3465" width="0" style="128" hidden="1" customWidth="1"/>
    <col min="3466" max="3466" width="3.88671875" style="128" customWidth="1"/>
    <col min="3467" max="3467" width="30" style="128" customWidth="1"/>
    <col min="3468" max="3468" width="20.44140625" style="128" customWidth="1"/>
    <col min="3469" max="3469" width="8" style="128" customWidth="1"/>
    <col min="3470" max="3470" width="17" style="128" customWidth="1"/>
    <col min="3471" max="3471" width="37.33203125" style="128" customWidth="1"/>
    <col min="3472" max="3472" width="5.109375" style="128" customWidth="1"/>
    <col min="3473" max="3473" width="27.44140625" style="128" customWidth="1"/>
    <col min="3474" max="3474" width="14.109375" style="128" customWidth="1"/>
    <col min="3475" max="3476" width="8.109375" style="128" customWidth="1"/>
    <col min="3477" max="3477" width="9.77734375" style="128" customWidth="1"/>
    <col min="3478" max="3478" width="1.88671875" style="128" customWidth="1"/>
    <col min="3479" max="3684" width="10.88671875" style="128"/>
    <col min="3685" max="3685" width="10.44140625" style="128" customWidth="1"/>
    <col min="3686" max="3686" width="2.33203125" style="128" customWidth="1"/>
    <col min="3687" max="3688" width="5.6640625" style="128" customWidth="1"/>
    <col min="3689" max="3689" width="5.109375" style="128" customWidth="1"/>
    <col min="3690" max="3690" width="5.6640625" style="128" customWidth="1"/>
    <col min="3691" max="3691" width="12" style="128" customWidth="1"/>
    <col min="3692" max="3693" width="7.88671875" style="128" customWidth="1"/>
    <col min="3694" max="3694" width="2.109375" style="128" customWidth="1"/>
    <col min="3695" max="3695" width="7.77734375" style="128" customWidth="1"/>
    <col min="3696" max="3696" width="6.44140625" style="128" customWidth="1"/>
    <col min="3697" max="3699" width="3.21875" style="128" customWidth="1"/>
    <col min="3700" max="3700" width="3" style="128" customWidth="1"/>
    <col min="3701" max="3701" width="2.44140625" style="128" customWidth="1"/>
    <col min="3702" max="3702" width="2.6640625" style="128" customWidth="1"/>
    <col min="3703" max="3705" width="0" style="128" hidden="1" customWidth="1"/>
    <col min="3706" max="3706" width="3.88671875" style="128" customWidth="1"/>
    <col min="3707" max="3707" width="0" style="128" hidden="1" customWidth="1"/>
    <col min="3708" max="3709" width="13" style="128" customWidth="1"/>
    <col min="3710" max="3710" width="13.21875" style="128" customWidth="1"/>
    <col min="3711" max="3711" width="5.6640625" style="128" customWidth="1"/>
    <col min="3712" max="3712" width="13.21875" style="128" customWidth="1"/>
    <col min="3713" max="3713" width="3.6640625" style="128" customWidth="1"/>
    <col min="3714" max="3714" width="2.6640625" style="128" customWidth="1"/>
    <col min="3715" max="3717" width="0" style="128" hidden="1" customWidth="1"/>
    <col min="3718" max="3718" width="2.6640625" style="128" customWidth="1"/>
    <col min="3719" max="3719" width="0" style="128" hidden="1" customWidth="1"/>
    <col min="3720" max="3720" width="2.6640625" style="128" customWidth="1"/>
    <col min="3721" max="3721" width="0" style="128" hidden="1" customWidth="1"/>
    <col min="3722" max="3722" width="3.88671875" style="128" customWidth="1"/>
    <col min="3723" max="3723" width="30" style="128" customWidth="1"/>
    <col min="3724" max="3724" width="20.44140625" style="128" customWidth="1"/>
    <col min="3725" max="3725" width="8" style="128" customWidth="1"/>
    <col min="3726" max="3726" width="17" style="128" customWidth="1"/>
    <col min="3727" max="3727" width="37.33203125" style="128" customWidth="1"/>
    <col min="3728" max="3728" width="5.109375" style="128" customWidth="1"/>
    <col min="3729" max="3729" width="27.44140625" style="128" customWidth="1"/>
    <col min="3730" max="3730" width="14.109375" style="128" customWidth="1"/>
    <col min="3731" max="3732" width="8.109375" style="128" customWidth="1"/>
    <col min="3733" max="3733" width="9.77734375" style="128" customWidth="1"/>
    <col min="3734" max="3734" width="1.88671875" style="128" customWidth="1"/>
    <col min="3735" max="3940" width="10.88671875" style="128"/>
    <col min="3941" max="3941" width="10.44140625" style="128" customWidth="1"/>
    <col min="3942" max="3942" width="2.33203125" style="128" customWidth="1"/>
    <col min="3943" max="3944" width="5.6640625" style="128" customWidth="1"/>
    <col min="3945" max="3945" width="5.109375" style="128" customWidth="1"/>
    <col min="3946" max="3946" width="5.6640625" style="128" customWidth="1"/>
    <col min="3947" max="3947" width="12" style="128" customWidth="1"/>
    <col min="3948" max="3949" width="7.88671875" style="128" customWidth="1"/>
    <col min="3950" max="3950" width="2.109375" style="128" customWidth="1"/>
    <col min="3951" max="3951" width="7.77734375" style="128" customWidth="1"/>
    <col min="3952" max="3952" width="6.44140625" style="128" customWidth="1"/>
    <col min="3953" max="3955" width="3.21875" style="128" customWidth="1"/>
    <col min="3956" max="3956" width="3" style="128" customWidth="1"/>
    <col min="3957" max="3957" width="2.44140625" style="128" customWidth="1"/>
    <col min="3958" max="3958" width="2.6640625" style="128" customWidth="1"/>
    <col min="3959" max="3961" width="0" style="128" hidden="1" customWidth="1"/>
    <col min="3962" max="3962" width="3.88671875" style="128" customWidth="1"/>
    <col min="3963" max="3963" width="0" style="128" hidden="1" customWidth="1"/>
    <col min="3964" max="3965" width="13" style="128" customWidth="1"/>
    <col min="3966" max="3966" width="13.21875" style="128" customWidth="1"/>
    <col min="3967" max="3967" width="5.6640625" style="128" customWidth="1"/>
    <col min="3968" max="3968" width="13.21875" style="128" customWidth="1"/>
    <col min="3969" max="3969" width="3.6640625" style="128" customWidth="1"/>
    <col min="3970" max="3970" width="2.6640625" style="128" customWidth="1"/>
    <col min="3971" max="3973" width="0" style="128" hidden="1" customWidth="1"/>
    <col min="3974" max="3974" width="2.6640625" style="128" customWidth="1"/>
    <col min="3975" max="3975" width="0" style="128" hidden="1" customWidth="1"/>
    <col min="3976" max="3976" width="2.6640625" style="128" customWidth="1"/>
    <col min="3977" max="3977" width="0" style="128" hidden="1" customWidth="1"/>
    <col min="3978" max="3978" width="3.88671875" style="128" customWidth="1"/>
    <col min="3979" max="3979" width="30" style="128" customWidth="1"/>
    <col min="3980" max="3980" width="20.44140625" style="128" customWidth="1"/>
    <col min="3981" max="3981" width="8" style="128" customWidth="1"/>
    <col min="3982" max="3982" width="17" style="128" customWidth="1"/>
    <col min="3983" max="3983" width="37.33203125" style="128" customWidth="1"/>
    <col min="3984" max="3984" width="5.109375" style="128" customWidth="1"/>
    <col min="3985" max="3985" width="27.44140625" style="128" customWidth="1"/>
    <col min="3986" max="3986" width="14.109375" style="128" customWidth="1"/>
    <col min="3987" max="3988" width="8.109375" style="128" customWidth="1"/>
    <col min="3989" max="3989" width="9.77734375" style="128" customWidth="1"/>
    <col min="3990" max="3990" width="1.88671875" style="128" customWidth="1"/>
    <col min="3991" max="4196" width="10.88671875" style="128"/>
    <col min="4197" max="4197" width="10.44140625" style="128" customWidth="1"/>
    <col min="4198" max="4198" width="2.33203125" style="128" customWidth="1"/>
    <col min="4199" max="4200" width="5.6640625" style="128" customWidth="1"/>
    <col min="4201" max="4201" width="5.109375" style="128" customWidth="1"/>
    <col min="4202" max="4202" width="5.6640625" style="128" customWidth="1"/>
    <col min="4203" max="4203" width="12" style="128" customWidth="1"/>
    <col min="4204" max="4205" width="7.88671875" style="128" customWidth="1"/>
    <col min="4206" max="4206" width="2.109375" style="128" customWidth="1"/>
    <col min="4207" max="4207" width="7.77734375" style="128" customWidth="1"/>
    <col min="4208" max="4208" width="6.44140625" style="128" customWidth="1"/>
    <col min="4209" max="4211" width="3.21875" style="128" customWidth="1"/>
    <col min="4212" max="4212" width="3" style="128" customWidth="1"/>
    <col min="4213" max="4213" width="2.44140625" style="128" customWidth="1"/>
    <col min="4214" max="4214" width="2.6640625" style="128" customWidth="1"/>
    <col min="4215" max="4217" width="0" style="128" hidden="1" customWidth="1"/>
    <col min="4218" max="4218" width="3.88671875" style="128" customWidth="1"/>
    <col min="4219" max="4219" width="0" style="128" hidden="1" customWidth="1"/>
    <col min="4220" max="4221" width="13" style="128" customWidth="1"/>
    <col min="4222" max="4222" width="13.21875" style="128" customWidth="1"/>
    <col min="4223" max="4223" width="5.6640625" style="128" customWidth="1"/>
    <col min="4224" max="4224" width="13.21875" style="128" customWidth="1"/>
    <col min="4225" max="4225" width="3.6640625" style="128" customWidth="1"/>
    <col min="4226" max="4226" width="2.6640625" style="128" customWidth="1"/>
    <col min="4227" max="4229" width="0" style="128" hidden="1" customWidth="1"/>
    <col min="4230" max="4230" width="2.6640625" style="128" customWidth="1"/>
    <col min="4231" max="4231" width="0" style="128" hidden="1" customWidth="1"/>
    <col min="4232" max="4232" width="2.6640625" style="128" customWidth="1"/>
    <col min="4233" max="4233" width="0" style="128" hidden="1" customWidth="1"/>
    <col min="4234" max="4234" width="3.88671875" style="128" customWidth="1"/>
    <col min="4235" max="4235" width="30" style="128" customWidth="1"/>
    <col min="4236" max="4236" width="20.44140625" style="128" customWidth="1"/>
    <col min="4237" max="4237" width="8" style="128" customWidth="1"/>
    <col min="4238" max="4238" width="17" style="128" customWidth="1"/>
    <col min="4239" max="4239" width="37.33203125" style="128" customWidth="1"/>
    <col min="4240" max="4240" width="5.109375" style="128" customWidth="1"/>
    <col min="4241" max="4241" width="27.44140625" style="128" customWidth="1"/>
    <col min="4242" max="4242" width="14.109375" style="128" customWidth="1"/>
    <col min="4243" max="4244" width="8.109375" style="128" customWidth="1"/>
    <col min="4245" max="4245" width="9.77734375" style="128" customWidth="1"/>
    <col min="4246" max="4246" width="1.88671875" style="128" customWidth="1"/>
    <col min="4247" max="4452" width="10.88671875" style="128"/>
    <col min="4453" max="4453" width="10.44140625" style="128" customWidth="1"/>
    <col min="4454" max="4454" width="2.33203125" style="128" customWidth="1"/>
    <col min="4455" max="4456" width="5.6640625" style="128" customWidth="1"/>
    <col min="4457" max="4457" width="5.109375" style="128" customWidth="1"/>
    <col min="4458" max="4458" width="5.6640625" style="128" customWidth="1"/>
    <col min="4459" max="4459" width="12" style="128" customWidth="1"/>
    <col min="4460" max="4461" width="7.88671875" style="128" customWidth="1"/>
    <col min="4462" max="4462" width="2.109375" style="128" customWidth="1"/>
    <col min="4463" max="4463" width="7.77734375" style="128" customWidth="1"/>
    <col min="4464" max="4464" width="6.44140625" style="128" customWidth="1"/>
    <col min="4465" max="4467" width="3.21875" style="128" customWidth="1"/>
    <col min="4468" max="4468" width="3" style="128" customWidth="1"/>
    <col min="4469" max="4469" width="2.44140625" style="128" customWidth="1"/>
    <col min="4470" max="4470" width="2.6640625" style="128" customWidth="1"/>
    <col min="4471" max="4473" width="0" style="128" hidden="1" customWidth="1"/>
    <col min="4474" max="4474" width="3.88671875" style="128" customWidth="1"/>
    <col min="4475" max="4475" width="0" style="128" hidden="1" customWidth="1"/>
    <col min="4476" max="4477" width="13" style="128" customWidth="1"/>
    <col min="4478" max="4478" width="13.21875" style="128" customWidth="1"/>
    <col min="4479" max="4479" width="5.6640625" style="128" customWidth="1"/>
    <col min="4480" max="4480" width="13.21875" style="128" customWidth="1"/>
    <col min="4481" max="4481" width="3.6640625" style="128" customWidth="1"/>
    <col min="4482" max="4482" width="2.6640625" style="128" customWidth="1"/>
    <col min="4483" max="4485" width="0" style="128" hidden="1" customWidth="1"/>
    <col min="4486" max="4486" width="2.6640625" style="128" customWidth="1"/>
    <col min="4487" max="4487" width="0" style="128" hidden="1" customWidth="1"/>
    <col min="4488" max="4488" width="2.6640625" style="128" customWidth="1"/>
    <col min="4489" max="4489" width="0" style="128" hidden="1" customWidth="1"/>
    <col min="4490" max="4490" width="3.88671875" style="128" customWidth="1"/>
    <col min="4491" max="4491" width="30" style="128" customWidth="1"/>
    <col min="4492" max="4492" width="20.44140625" style="128" customWidth="1"/>
    <col min="4493" max="4493" width="8" style="128" customWidth="1"/>
    <col min="4494" max="4494" width="17" style="128" customWidth="1"/>
    <col min="4495" max="4495" width="37.33203125" style="128" customWidth="1"/>
    <col min="4496" max="4496" width="5.109375" style="128" customWidth="1"/>
    <col min="4497" max="4497" width="27.44140625" style="128" customWidth="1"/>
    <col min="4498" max="4498" width="14.109375" style="128" customWidth="1"/>
    <col min="4499" max="4500" width="8.109375" style="128" customWidth="1"/>
    <col min="4501" max="4501" width="9.77734375" style="128" customWidth="1"/>
    <col min="4502" max="4502" width="1.88671875" style="128" customWidth="1"/>
    <col min="4503" max="4708" width="10.88671875" style="128"/>
    <col min="4709" max="4709" width="10.44140625" style="128" customWidth="1"/>
    <col min="4710" max="4710" width="2.33203125" style="128" customWidth="1"/>
    <col min="4711" max="4712" width="5.6640625" style="128" customWidth="1"/>
    <col min="4713" max="4713" width="5.109375" style="128" customWidth="1"/>
    <col min="4714" max="4714" width="5.6640625" style="128" customWidth="1"/>
    <col min="4715" max="4715" width="12" style="128" customWidth="1"/>
    <col min="4716" max="4717" width="7.88671875" style="128" customWidth="1"/>
    <col min="4718" max="4718" width="2.109375" style="128" customWidth="1"/>
    <col min="4719" max="4719" width="7.77734375" style="128" customWidth="1"/>
    <col min="4720" max="4720" width="6.44140625" style="128" customWidth="1"/>
    <col min="4721" max="4723" width="3.21875" style="128" customWidth="1"/>
    <col min="4724" max="4724" width="3" style="128" customWidth="1"/>
    <col min="4725" max="4725" width="2.44140625" style="128" customWidth="1"/>
    <col min="4726" max="4726" width="2.6640625" style="128" customWidth="1"/>
    <col min="4727" max="4729" width="0" style="128" hidden="1" customWidth="1"/>
    <col min="4730" max="4730" width="3.88671875" style="128" customWidth="1"/>
    <col min="4731" max="4731" width="0" style="128" hidden="1" customWidth="1"/>
    <col min="4732" max="4733" width="13" style="128" customWidth="1"/>
    <col min="4734" max="4734" width="13.21875" style="128" customWidth="1"/>
    <col min="4735" max="4735" width="5.6640625" style="128" customWidth="1"/>
    <col min="4736" max="4736" width="13.21875" style="128" customWidth="1"/>
    <col min="4737" max="4737" width="3.6640625" style="128" customWidth="1"/>
    <col min="4738" max="4738" width="2.6640625" style="128" customWidth="1"/>
    <col min="4739" max="4741" width="0" style="128" hidden="1" customWidth="1"/>
    <col min="4742" max="4742" width="2.6640625" style="128" customWidth="1"/>
    <col min="4743" max="4743" width="0" style="128" hidden="1" customWidth="1"/>
    <col min="4744" max="4744" width="2.6640625" style="128" customWidth="1"/>
    <col min="4745" max="4745" width="0" style="128" hidden="1" customWidth="1"/>
    <col min="4746" max="4746" width="3.88671875" style="128" customWidth="1"/>
    <col min="4747" max="4747" width="30" style="128" customWidth="1"/>
    <col min="4748" max="4748" width="20.44140625" style="128" customWidth="1"/>
    <col min="4749" max="4749" width="8" style="128" customWidth="1"/>
    <col min="4750" max="4750" width="17" style="128" customWidth="1"/>
    <col min="4751" max="4751" width="37.33203125" style="128" customWidth="1"/>
    <col min="4752" max="4752" width="5.109375" style="128" customWidth="1"/>
    <col min="4753" max="4753" width="27.44140625" style="128" customWidth="1"/>
    <col min="4754" max="4754" width="14.109375" style="128" customWidth="1"/>
    <col min="4755" max="4756" width="8.109375" style="128" customWidth="1"/>
    <col min="4757" max="4757" width="9.77734375" style="128" customWidth="1"/>
    <col min="4758" max="4758" width="1.88671875" style="128" customWidth="1"/>
    <col min="4759" max="4964" width="10.88671875" style="128"/>
    <col min="4965" max="4965" width="10.44140625" style="128" customWidth="1"/>
    <col min="4966" max="4966" width="2.33203125" style="128" customWidth="1"/>
    <col min="4967" max="4968" width="5.6640625" style="128" customWidth="1"/>
    <col min="4969" max="4969" width="5.109375" style="128" customWidth="1"/>
    <col min="4970" max="4970" width="5.6640625" style="128" customWidth="1"/>
    <col min="4971" max="4971" width="12" style="128" customWidth="1"/>
    <col min="4972" max="4973" width="7.88671875" style="128" customWidth="1"/>
    <col min="4974" max="4974" width="2.109375" style="128" customWidth="1"/>
    <col min="4975" max="4975" width="7.77734375" style="128" customWidth="1"/>
    <col min="4976" max="4976" width="6.44140625" style="128" customWidth="1"/>
    <col min="4977" max="4979" width="3.21875" style="128" customWidth="1"/>
    <col min="4980" max="4980" width="3" style="128" customWidth="1"/>
    <col min="4981" max="4981" width="2.44140625" style="128" customWidth="1"/>
    <col min="4982" max="4982" width="2.6640625" style="128" customWidth="1"/>
    <col min="4983" max="4985" width="0" style="128" hidden="1" customWidth="1"/>
    <col min="4986" max="4986" width="3.88671875" style="128" customWidth="1"/>
    <col min="4987" max="4987" width="0" style="128" hidden="1" customWidth="1"/>
    <col min="4988" max="4989" width="13" style="128" customWidth="1"/>
    <col min="4990" max="4990" width="13.21875" style="128" customWidth="1"/>
    <col min="4991" max="4991" width="5.6640625" style="128" customWidth="1"/>
    <col min="4992" max="4992" width="13.21875" style="128" customWidth="1"/>
    <col min="4993" max="4993" width="3.6640625" style="128" customWidth="1"/>
    <col min="4994" max="4994" width="2.6640625" style="128" customWidth="1"/>
    <col min="4995" max="4997" width="0" style="128" hidden="1" customWidth="1"/>
    <col min="4998" max="4998" width="2.6640625" style="128" customWidth="1"/>
    <col min="4999" max="4999" width="0" style="128" hidden="1" customWidth="1"/>
    <col min="5000" max="5000" width="2.6640625" style="128" customWidth="1"/>
    <col min="5001" max="5001" width="0" style="128" hidden="1" customWidth="1"/>
    <col min="5002" max="5002" width="3.88671875" style="128" customWidth="1"/>
    <col min="5003" max="5003" width="30" style="128" customWidth="1"/>
    <col min="5004" max="5004" width="20.44140625" style="128" customWidth="1"/>
    <col min="5005" max="5005" width="8" style="128" customWidth="1"/>
    <col min="5006" max="5006" width="17" style="128" customWidth="1"/>
    <col min="5007" max="5007" width="37.33203125" style="128" customWidth="1"/>
    <col min="5008" max="5008" width="5.109375" style="128" customWidth="1"/>
    <col min="5009" max="5009" width="27.44140625" style="128" customWidth="1"/>
    <col min="5010" max="5010" width="14.109375" style="128" customWidth="1"/>
    <col min="5011" max="5012" width="8.109375" style="128" customWidth="1"/>
    <col min="5013" max="5013" width="9.77734375" style="128" customWidth="1"/>
    <col min="5014" max="5014" width="1.88671875" style="128" customWidth="1"/>
    <col min="5015" max="5220" width="10.88671875" style="128"/>
    <col min="5221" max="5221" width="10.44140625" style="128" customWidth="1"/>
    <col min="5222" max="5222" width="2.33203125" style="128" customWidth="1"/>
    <col min="5223" max="5224" width="5.6640625" style="128" customWidth="1"/>
    <col min="5225" max="5225" width="5.109375" style="128" customWidth="1"/>
    <col min="5226" max="5226" width="5.6640625" style="128" customWidth="1"/>
    <col min="5227" max="5227" width="12" style="128" customWidth="1"/>
    <col min="5228" max="5229" width="7.88671875" style="128" customWidth="1"/>
    <col min="5230" max="5230" width="2.109375" style="128" customWidth="1"/>
    <col min="5231" max="5231" width="7.77734375" style="128" customWidth="1"/>
    <col min="5232" max="5232" width="6.44140625" style="128" customWidth="1"/>
    <col min="5233" max="5235" width="3.21875" style="128" customWidth="1"/>
    <col min="5236" max="5236" width="3" style="128" customWidth="1"/>
    <col min="5237" max="5237" width="2.44140625" style="128" customWidth="1"/>
    <col min="5238" max="5238" width="2.6640625" style="128" customWidth="1"/>
    <col min="5239" max="5241" width="0" style="128" hidden="1" customWidth="1"/>
    <col min="5242" max="5242" width="3.88671875" style="128" customWidth="1"/>
    <col min="5243" max="5243" width="0" style="128" hidden="1" customWidth="1"/>
    <col min="5244" max="5245" width="13" style="128" customWidth="1"/>
    <col min="5246" max="5246" width="13.21875" style="128" customWidth="1"/>
    <col min="5247" max="5247" width="5.6640625" style="128" customWidth="1"/>
    <col min="5248" max="5248" width="13.21875" style="128" customWidth="1"/>
    <col min="5249" max="5249" width="3.6640625" style="128" customWidth="1"/>
    <col min="5250" max="5250" width="2.6640625" style="128" customWidth="1"/>
    <col min="5251" max="5253" width="0" style="128" hidden="1" customWidth="1"/>
    <col min="5254" max="5254" width="2.6640625" style="128" customWidth="1"/>
    <col min="5255" max="5255" width="0" style="128" hidden="1" customWidth="1"/>
    <col min="5256" max="5256" width="2.6640625" style="128" customWidth="1"/>
    <col min="5257" max="5257" width="0" style="128" hidden="1" customWidth="1"/>
    <col min="5258" max="5258" width="3.88671875" style="128" customWidth="1"/>
    <col min="5259" max="5259" width="30" style="128" customWidth="1"/>
    <col min="5260" max="5260" width="20.44140625" style="128" customWidth="1"/>
    <col min="5261" max="5261" width="8" style="128" customWidth="1"/>
    <col min="5262" max="5262" width="17" style="128" customWidth="1"/>
    <col min="5263" max="5263" width="37.33203125" style="128" customWidth="1"/>
    <col min="5264" max="5264" width="5.109375" style="128" customWidth="1"/>
    <col min="5265" max="5265" width="27.44140625" style="128" customWidth="1"/>
    <col min="5266" max="5266" width="14.109375" style="128" customWidth="1"/>
    <col min="5267" max="5268" width="8.109375" style="128" customWidth="1"/>
    <col min="5269" max="5269" width="9.77734375" style="128" customWidth="1"/>
    <col min="5270" max="5270" width="1.88671875" style="128" customWidth="1"/>
    <col min="5271" max="5476" width="10.88671875" style="128"/>
    <col min="5477" max="5477" width="10.44140625" style="128" customWidth="1"/>
    <col min="5478" max="5478" width="2.33203125" style="128" customWidth="1"/>
    <col min="5479" max="5480" width="5.6640625" style="128" customWidth="1"/>
    <col min="5481" max="5481" width="5.109375" style="128" customWidth="1"/>
    <col min="5482" max="5482" width="5.6640625" style="128" customWidth="1"/>
    <col min="5483" max="5483" width="12" style="128" customWidth="1"/>
    <col min="5484" max="5485" width="7.88671875" style="128" customWidth="1"/>
    <col min="5486" max="5486" width="2.109375" style="128" customWidth="1"/>
    <col min="5487" max="5487" width="7.77734375" style="128" customWidth="1"/>
    <col min="5488" max="5488" width="6.44140625" style="128" customWidth="1"/>
    <col min="5489" max="5491" width="3.21875" style="128" customWidth="1"/>
    <col min="5492" max="5492" width="3" style="128" customWidth="1"/>
    <col min="5493" max="5493" width="2.44140625" style="128" customWidth="1"/>
    <col min="5494" max="5494" width="2.6640625" style="128" customWidth="1"/>
    <col min="5495" max="5497" width="0" style="128" hidden="1" customWidth="1"/>
    <col min="5498" max="5498" width="3.88671875" style="128" customWidth="1"/>
    <col min="5499" max="5499" width="0" style="128" hidden="1" customWidth="1"/>
    <col min="5500" max="5501" width="13" style="128" customWidth="1"/>
    <col min="5502" max="5502" width="13.21875" style="128" customWidth="1"/>
    <col min="5503" max="5503" width="5.6640625" style="128" customWidth="1"/>
    <col min="5504" max="5504" width="13.21875" style="128" customWidth="1"/>
    <col min="5505" max="5505" width="3.6640625" style="128" customWidth="1"/>
    <col min="5506" max="5506" width="2.6640625" style="128" customWidth="1"/>
    <col min="5507" max="5509" width="0" style="128" hidden="1" customWidth="1"/>
    <col min="5510" max="5510" width="2.6640625" style="128" customWidth="1"/>
    <col min="5511" max="5511" width="0" style="128" hidden="1" customWidth="1"/>
    <col min="5512" max="5512" width="2.6640625" style="128" customWidth="1"/>
    <col min="5513" max="5513" width="0" style="128" hidden="1" customWidth="1"/>
    <col min="5514" max="5514" width="3.88671875" style="128" customWidth="1"/>
    <col min="5515" max="5515" width="30" style="128" customWidth="1"/>
    <col min="5516" max="5516" width="20.44140625" style="128" customWidth="1"/>
    <col min="5517" max="5517" width="8" style="128" customWidth="1"/>
    <col min="5518" max="5518" width="17" style="128" customWidth="1"/>
    <col min="5519" max="5519" width="37.33203125" style="128" customWidth="1"/>
    <col min="5520" max="5520" width="5.109375" style="128" customWidth="1"/>
    <col min="5521" max="5521" width="27.44140625" style="128" customWidth="1"/>
    <col min="5522" max="5522" width="14.109375" style="128" customWidth="1"/>
    <col min="5523" max="5524" width="8.109375" style="128" customWidth="1"/>
    <col min="5525" max="5525" width="9.77734375" style="128" customWidth="1"/>
    <col min="5526" max="5526" width="1.88671875" style="128" customWidth="1"/>
    <col min="5527" max="5732" width="10.88671875" style="128"/>
    <col min="5733" max="5733" width="10.44140625" style="128" customWidth="1"/>
    <col min="5734" max="5734" width="2.33203125" style="128" customWidth="1"/>
    <col min="5735" max="5736" width="5.6640625" style="128" customWidth="1"/>
    <col min="5737" max="5737" width="5.109375" style="128" customWidth="1"/>
    <col min="5738" max="5738" width="5.6640625" style="128" customWidth="1"/>
    <col min="5739" max="5739" width="12" style="128" customWidth="1"/>
    <col min="5740" max="5741" width="7.88671875" style="128" customWidth="1"/>
    <col min="5742" max="5742" width="2.109375" style="128" customWidth="1"/>
    <col min="5743" max="5743" width="7.77734375" style="128" customWidth="1"/>
    <col min="5744" max="5744" width="6.44140625" style="128" customWidth="1"/>
    <col min="5745" max="5747" width="3.21875" style="128" customWidth="1"/>
    <col min="5748" max="5748" width="3" style="128" customWidth="1"/>
    <col min="5749" max="5749" width="2.44140625" style="128" customWidth="1"/>
    <col min="5750" max="5750" width="2.6640625" style="128" customWidth="1"/>
    <col min="5751" max="5753" width="0" style="128" hidden="1" customWidth="1"/>
    <col min="5754" max="5754" width="3.88671875" style="128" customWidth="1"/>
    <col min="5755" max="5755" width="0" style="128" hidden="1" customWidth="1"/>
    <col min="5756" max="5757" width="13" style="128" customWidth="1"/>
    <col min="5758" max="5758" width="13.21875" style="128" customWidth="1"/>
    <col min="5759" max="5759" width="5.6640625" style="128" customWidth="1"/>
    <col min="5760" max="5760" width="13.21875" style="128" customWidth="1"/>
    <col min="5761" max="5761" width="3.6640625" style="128" customWidth="1"/>
    <col min="5762" max="5762" width="2.6640625" style="128" customWidth="1"/>
    <col min="5763" max="5765" width="0" style="128" hidden="1" customWidth="1"/>
    <col min="5766" max="5766" width="2.6640625" style="128" customWidth="1"/>
    <col min="5767" max="5767" width="0" style="128" hidden="1" customWidth="1"/>
    <col min="5768" max="5768" width="2.6640625" style="128" customWidth="1"/>
    <col min="5769" max="5769" width="0" style="128" hidden="1" customWidth="1"/>
    <col min="5770" max="5770" width="3.88671875" style="128" customWidth="1"/>
    <col min="5771" max="5771" width="30" style="128" customWidth="1"/>
    <col min="5772" max="5772" width="20.44140625" style="128" customWidth="1"/>
    <col min="5773" max="5773" width="8" style="128" customWidth="1"/>
    <col min="5774" max="5774" width="17" style="128" customWidth="1"/>
    <col min="5775" max="5775" width="37.33203125" style="128" customWidth="1"/>
    <col min="5776" max="5776" width="5.109375" style="128" customWidth="1"/>
    <col min="5777" max="5777" width="27.44140625" style="128" customWidth="1"/>
    <col min="5778" max="5778" width="14.109375" style="128" customWidth="1"/>
    <col min="5779" max="5780" width="8.109375" style="128" customWidth="1"/>
    <col min="5781" max="5781" width="9.77734375" style="128" customWidth="1"/>
    <col min="5782" max="5782" width="1.88671875" style="128" customWidth="1"/>
    <col min="5783" max="5988" width="10.88671875" style="128"/>
    <col min="5989" max="5989" width="10.44140625" style="128" customWidth="1"/>
    <col min="5990" max="5990" width="2.33203125" style="128" customWidth="1"/>
    <col min="5991" max="5992" width="5.6640625" style="128" customWidth="1"/>
    <col min="5993" max="5993" width="5.109375" style="128" customWidth="1"/>
    <col min="5994" max="5994" width="5.6640625" style="128" customWidth="1"/>
    <col min="5995" max="5995" width="12" style="128" customWidth="1"/>
    <col min="5996" max="5997" width="7.88671875" style="128" customWidth="1"/>
    <col min="5998" max="5998" width="2.109375" style="128" customWidth="1"/>
    <col min="5999" max="5999" width="7.77734375" style="128" customWidth="1"/>
    <col min="6000" max="6000" width="6.44140625" style="128" customWidth="1"/>
    <col min="6001" max="6003" width="3.21875" style="128" customWidth="1"/>
    <col min="6004" max="6004" width="3" style="128" customWidth="1"/>
    <col min="6005" max="6005" width="2.44140625" style="128" customWidth="1"/>
    <col min="6006" max="6006" width="2.6640625" style="128" customWidth="1"/>
    <col min="6007" max="6009" width="0" style="128" hidden="1" customWidth="1"/>
    <col min="6010" max="6010" width="3.88671875" style="128" customWidth="1"/>
    <col min="6011" max="6011" width="0" style="128" hidden="1" customWidth="1"/>
    <col min="6012" max="6013" width="13" style="128" customWidth="1"/>
    <col min="6014" max="6014" width="13.21875" style="128" customWidth="1"/>
    <col min="6015" max="6015" width="5.6640625" style="128" customWidth="1"/>
    <col min="6016" max="6016" width="13.21875" style="128" customWidth="1"/>
    <col min="6017" max="6017" width="3.6640625" style="128" customWidth="1"/>
    <col min="6018" max="6018" width="2.6640625" style="128" customWidth="1"/>
    <col min="6019" max="6021" width="0" style="128" hidden="1" customWidth="1"/>
    <col min="6022" max="6022" width="2.6640625" style="128" customWidth="1"/>
    <col min="6023" max="6023" width="0" style="128" hidden="1" customWidth="1"/>
    <col min="6024" max="6024" width="2.6640625" style="128" customWidth="1"/>
    <col min="6025" max="6025" width="0" style="128" hidden="1" customWidth="1"/>
    <col min="6026" max="6026" width="3.88671875" style="128" customWidth="1"/>
    <col min="6027" max="6027" width="30" style="128" customWidth="1"/>
    <col min="6028" max="6028" width="20.44140625" style="128" customWidth="1"/>
    <col min="6029" max="6029" width="8" style="128" customWidth="1"/>
    <col min="6030" max="6030" width="17" style="128" customWidth="1"/>
    <col min="6031" max="6031" width="37.33203125" style="128" customWidth="1"/>
    <col min="6032" max="6032" width="5.109375" style="128" customWidth="1"/>
    <col min="6033" max="6033" width="27.44140625" style="128" customWidth="1"/>
    <col min="6034" max="6034" width="14.109375" style="128" customWidth="1"/>
    <col min="6035" max="6036" width="8.109375" style="128" customWidth="1"/>
    <col min="6037" max="6037" width="9.77734375" style="128" customWidth="1"/>
    <col min="6038" max="6038" width="1.88671875" style="128" customWidth="1"/>
    <col min="6039" max="6244" width="10.88671875" style="128"/>
    <col min="6245" max="6245" width="10.44140625" style="128" customWidth="1"/>
    <col min="6246" max="6246" width="2.33203125" style="128" customWidth="1"/>
    <col min="6247" max="6248" width="5.6640625" style="128" customWidth="1"/>
    <col min="6249" max="6249" width="5.109375" style="128" customWidth="1"/>
    <col min="6250" max="6250" width="5.6640625" style="128" customWidth="1"/>
    <col min="6251" max="6251" width="12" style="128" customWidth="1"/>
    <col min="6252" max="6253" width="7.88671875" style="128" customWidth="1"/>
    <col min="6254" max="6254" width="2.109375" style="128" customWidth="1"/>
    <col min="6255" max="6255" width="7.77734375" style="128" customWidth="1"/>
    <col min="6256" max="6256" width="6.44140625" style="128" customWidth="1"/>
    <col min="6257" max="6259" width="3.21875" style="128" customWidth="1"/>
    <col min="6260" max="6260" width="3" style="128" customWidth="1"/>
    <col min="6261" max="6261" width="2.44140625" style="128" customWidth="1"/>
    <col min="6262" max="6262" width="2.6640625" style="128" customWidth="1"/>
    <col min="6263" max="6265" width="0" style="128" hidden="1" customWidth="1"/>
    <col min="6266" max="6266" width="3.88671875" style="128" customWidth="1"/>
    <col min="6267" max="6267" width="0" style="128" hidden="1" customWidth="1"/>
    <col min="6268" max="6269" width="13" style="128" customWidth="1"/>
    <col min="6270" max="6270" width="13.21875" style="128" customWidth="1"/>
    <col min="6271" max="6271" width="5.6640625" style="128" customWidth="1"/>
    <col min="6272" max="6272" width="13.21875" style="128" customWidth="1"/>
    <col min="6273" max="6273" width="3.6640625" style="128" customWidth="1"/>
    <col min="6274" max="6274" width="2.6640625" style="128" customWidth="1"/>
    <col min="6275" max="6277" width="0" style="128" hidden="1" customWidth="1"/>
    <col min="6278" max="6278" width="2.6640625" style="128" customWidth="1"/>
    <col min="6279" max="6279" width="0" style="128" hidden="1" customWidth="1"/>
    <col min="6280" max="6280" width="2.6640625" style="128" customWidth="1"/>
    <col min="6281" max="6281" width="0" style="128" hidden="1" customWidth="1"/>
    <col min="6282" max="6282" width="3.88671875" style="128" customWidth="1"/>
    <col min="6283" max="6283" width="30" style="128" customWidth="1"/>
    <col min="6284" max="6284" width="20.44140625" style="128" customWidth="1"/>
    <col min="6285" max="6285" width="8" style="128" customWidth="1"/>
    <col min="6286" max="6286" width="17" style="128" customWidth="1"/>
    <col min="6287" max="6287" width="37.33203125" style="128" customWidth="1"/>
    <col min="6288" max="6288" width="5.109375" style="128" customWidth="1"/>
    <col min="6289" max="6289" width="27.44140625" style="128" customWidth="1"/>
    <col min="6290" max="6290" width="14.109375" style="128" customWidth="1"/>
    <col min="6291" max="6292" width="8.109375" style="128" customWidth="1"/>
    <col min="6293" max="6293" width="9.77734375" style="128" customWidth="1"/>
    <col min="6294" max="6294" width="1.88671875" style="128" customWidth="1"/>
    <col min="6295" max="6500" width="10.88671875" style="128"/>
    <col min="6501" max="6501" width="10.44140625" style="128" customWidth="1"/>
    <col min="6502" max="6502" width="2.33203125" style="128" customWidth="1"/>
    <col min="6503" max="6504" width="5.6640625" style="128" customWidth="1"/>
    <col min="6505" max="6505" width="5.109375" style="128" customWidth="1"/>
    <col min="6506" max="6506" width="5.6640625" style="128" customWidth="1"/>
    <col min="6507" max="6507" width="12" style="128" customWidth="1"/>
    <col min="6508" max="6509" width="7.88671875" style="128" customWidth="1"/>
    <col min="6510" max="6510" width="2.109375" style="128" customWidth="1"/>
    <col min="6511" max="6511" width="7.77734375" style="128" customWidth="1"/>
    <col min="6512" max="6512" width="6.44140625" style="128" customWidth="1"/>
    <col min="6513" max="6515" width="3.21875" style="128" customWidth="1"/>
    <col min="6516" max="6516" width="3" style="128" customWidth="1"/>
    <col min="6517" max="6517" width="2.44140625" style="128" customWidth="1"/>
    <col min="6518" max="6518" width="2.6640625" style="128" customWidth="1"/>
    <col min="6519" max="6521" width="0" style="128" hidden="1" customWidth="1"/>
    <col min="6522" max="6522" width="3.88671875" style="128" customWidth="1"/>
    <col min="6523" max="6523" width="0" style="128" hidden="1" customWidth="1"/>
    <col min="6524" max="6525" width="13" style="128" customWidth="1"/>
    <col min="6526" max="6526" width="13.21875" style="128" customWidth="1"/>
    <col min="6527" max="6527" width="5.6640625" style="128" customWidth="1"/>
    <col min="6528" max="6528" width="13.21875" style="128" customWidth="1"/>
    <col min="6529" max="6529" width="3.6640625" style="128" customWidth="1"/>
    <col min="6530" max="6530" width="2.6640625" style="128" customWidth="1"/>
    <col min="6531" max="6533" width="0" style="128" hidden="1" customWidth="1"/>
    <col min="6534" max="6534" width="2.6640625" style="128" customWidth="1"/>
    <col min="6535" max="6535" width="0" style="128" hidden="1" customWidth="1"/>
    <col min="6536" max="6536" width="2.6640625" style="128" customWidth="1"/>
    <col min="6537" max="6537" width="0" style="128" hidden="1" customWidth="1"/>
    <col min="6538" max="6538" width="3.88671875" style="128" customWidth="1"/>
    <col min="6539" max="6539" width="30" style="128" customWidth="1"/>
    <col min="6540" max="6540" width="20.44140625" style="128" customWidth="1"/>
    <col min="6541" max="6541" width="8" style="128" customWidth="1"/>
    <col min="6542" max="6542" width="17" style="128" customWidth="1"/>
    <col min="6543" max="6543" width="37.33203125" style="128" customWidth="1"/>
    <col min="6544" max="6544" width="5.109375" style="128" customWidth="1"/>
    <col min="6545" max="6545" width="27.44140625" style="128" customWidth="1"/>
    <col min="6546" max="6546" width="14.109375" style="128" customWidth="1"/>
    <col min="6547" max="6548" width="8.109375" style="128" customWidth="1"/>
    <col min="6549" max="6549" width="9.77734375" style="128" customWidth="1"/>
    <col min="6550" max="6550" width="1.88671875" style="128" customWidth="1"/>
    <col min="6551" max="6756" width="10.88671875" style="128"/>
    <col min="6757" max="6757" width="10.44140625" style="128" customWidth="1"/>
    <col min="6758" max="6758" width="2.33203125" style="128" customWidth="1"/>
    <col min="6759" max="6760" width="5.6640625" style="128" customWidth="1"/>
    <col min="6761" max="6761" width="5.109375" style="128" customWidth="1"/>
    <col min="6762" max="6762" width="5.6640625" style="128" customWidth="1"/>
    <col min="6763" max="6763" width="12" style="128" customWidth="1"/>
    <col min="6764" max="6765" width="7.88671875" style="128" customWidth="1"/>
    <col min="6766" max="6766" width="2.109375" style="128" customWidth="1"/>
    <col min="6767" max="6767" width="7.77734375" style="128" customWidth="1"/>
    <col min="6768" max="6768" width="6.44140625" style="128" customWidth="1"/>
    <col min="6769" max="6771" width="3.21875" style="128" customWidth="1"/>
    <col min="6772" max="6772" width="3" style="128" customWidth="1"/>
    <col min="6773" max="6773" width="2.44140625" style="128" customWidth="1"/>
    <col min="6774" max="6774" width="2.6640625" style="128" customWidth="1"/>
    <col min="6775" max="6777" width="0" style="128" hidden="1" customWidth="1"/>
    <col min="6778" max="6778" width="3.88671875" style="128" customWidth="1"/>
    <col min="6779" max="6779" width="0" style="128" hidden="1" customWidth="1"/>
    <col min="6780" max="6781" width="13" style="128" customWidth="1"/>
    <col min="6782" max="6782" width="13.21875" style="128" customWidth="1"/>
    <col min="6783" max="6783" width="5.6640625" style="128" customWidth="1"/>
    <col min="6784" max="6784" width="13.21875" style="128" customWidth="1"/>
    <col min="6785" max="6785" width="3.6640625" style="128" customWidth="1"/>
    <col min="6786" max="6786" width="2.6640625" style="128" customWidth="1"/>
    <col min="6787" max="6789" width="0" style="128" hidden="1" customWidth="1"/>
    <col min="6790" max="6790" width="2.6640625" style="128" customWidth="1"/>
    <col min="6791" max="6791" width="0" style="128" hidden="1" customWidth="1"/>
    <col min="6792" max="6792" width="2.6640625" style="128" customWidth="1"/>
    <col min="6793" max="6793" width="0" style="128" hidden="1" customWidth="1"/>
    <col min="6794" max="6794" width="3.88671875" style="128" customWidth="1"/>
    <col min="6795" max="6795" width="30" style="128" customWidth="1"/>
    <col min="6796" max="6796" width="20.44140625" style="128" customWidth="1"/>
    <col min="6797" max="6797" width="8" style="128" customWidth="1"/>
    <col min="6798" max="6798" width="17" style="128" customWidth="1"/>
    <col min="6799" max="6799" width="37.33203125" style="128" customWidth="1"/>
    <col min="6800" max="6800" width="5.109375" style="128" customWidth="1"/>
    <col min="6801" max="6801" width="27.44140625" style="128" customWidth="1"/>
    <col min="6802" max="6802" width="14.109375" style="128" customWidth="1"/>
    <col min="6803" max="6804" width="8.109375" style="128" customWidth="1"/>
    <col min="6805" max="6805" width="9.77734375" style="128" customWidth="1"/>
    <col min="6806" max="6806" width="1.88671875" style="128" customWidth="1"/>
    <col min="6807" max="7012" width="10.88671875" style="128"/>
    <col min="7013" max="7013" width="10.44140625" style="128" customWidth="1"/>
    <col min="7014" max="7014" width="2.33203125" style="128" customWidth="1"/>
    <col min="7015" max="7016" width="5.6640625" style="128" customWidth="1"/>
    <col min="7017" max="7017" width="5.109375" style="128" customWidth="1"/>
    <col min="7018" max="7018" width="5.6640625" style="128" customWidth="1"/>
    <col min="7019" max="7019" width="12" style="128" customWidth="1"/>
    <col min="7020" max="7021" width="7.88671875" style="128" customWidth="1"/>
    <col min="7022" max="7022" width="2.109375" style="128" customWidth="1"/>
    <col min="7023" max="7023" width="7.77734375" style="128" customWidth="1"/>
    <col min="7024" max="7024" width="6.44140625" style="128" customWidth="1"/>
    <col min="7025" max="7027" width="3.21875" style="128" customWidth="1"/>
    <col min="7028" max="7028" width="3" style="128" customWidth="1"/>
    <col min="7029" max="7029" width="2.44140625" style="128" customWidth="1"/>
    <col min="7030" max="7030" width="2.6640625" style="128" customWidth="1"/>
    <col min="7031" max="7033" width="0" style="128" hidden="1" customWidth="1"/>
    <col min="7034" max="7034" width="3.88671875" style="128" customWidth="1"/>
    <col min="7035" max="7035" width="0" style="128" hidden="1" customWidth="1"/>
    <col min="7036" max="7037" width="13" style="128" customWidth="1"/>
    <col min="7038" max="7038" width="13.21875" style="128" customWidth="1"/>
    <col min="7039" max="7039" width="5.6640625" style="128" customWidth="1"/>
    <col min="7040" max="7040" width="13.21875" style="128" customWidth="1"/>
    <col min="7041" max="7041" width="3.6640625" style="128" customWidth="1"/>
    <col min="7042" max="7042" width="2.6640625" style="128" customWidth="1"/>
    <col min="7043" max="7045" width="0" style="128" hidden="1" customWidth="1"/>
    <col min="7046" max="7046" width="2.6640625" style="128" customWidth="1"/>
    <col min="7047" max="7047" width="0" style="128" hidden="1" customWidth="1"/>
    <col min="7048" max="7048" width="2.6640625" style="128" customWidth="1"/>
    <col min="7049" max="7049" width="0" style="128" hidden="1" customWidth="1"/>
    <col min="7050" max="7050" width="3.88671875" style="128" customWidth="1"/>
    <col min="7051" max="7051" width="30" style="128" customWidth="1"/>
    <col min="7052" max="7052" width="20.44140625" style="128" customWidth="1"/>
    <col min="7053" max="7053" width="8" style="128" customWidth="1"/>
    <col min="7054" max="7054" width="17" style="128" customWidth="1"/>
    <col min="7055" max="7055" width="37.33203125" style="128" customWidth="1"/>
    <col min="7056" max="7056" width="5.109375" style="128" customWidth="1"/>
    <col min="7057" max="7057" width="27.44140625" style="128" customWidth="1"/>
    <col min="7058" max="7058" width="14.109375" style="128" customWidth="1"/>
    <col min="7059" max="7060" width="8.109375" style="128" customWidth="1"/>
    <col min="7061" max="7061" width="9.77734375" style="128" customWidth="1"/>
    <col min="7062" max="7062" width="1.88671875" style="128" customWidth="1"/>
    <col min="7063" max="7268" width="10.88671875" style="128"/>
    <col min="7269" max="7269" width="10.44140625" style="128" customWidth="1"/>
    <col min="7270" max="7270" width="2.33203125" style="128" customWidth="1"/>
    <col min="7271" max="7272" width="5.6640625" style="128" customWidth="1"/>
    <col min="7273" max="7273" width="5.109375" style="128" customWidth="1"/>
    <col min="7274" max="7274" width="5.6640625" style="128" customWidth="1"/>
    <col min="7275" max="7275" width="12" style="128" customWidth="1"/>
    <col min="7276" max="7277" width="7.88671875" style="128" customWidth="1"/>
    <col min="7278" max="7278" width="2.109375" style="128" customWidth="1"/>
    <col min="7279" max="7279" width="7.77734375" style="128" customWidth="1"/>
    <col min="7280" max="7280" width="6.44140625" style="128" customWidth="1"/>
    <col min="7281" max="7283" width="3.21875" style="128" customWidth="1"/>
    <col min="7284" max="7284" width="3" style="128" customWidth="1"/>
    <col min="7285" max="7285" width="2.44140625" style="128" customWidth="1"/>
    <col min="7286" max="7286" width="2.6640625" style="128" customWidth="1"/>
    <col min="7287" max="7289" width="0" style="128" hidden="1" customWidth="1"/>
    <col min="7290" max="7290" width="3.88671875" style="128" customWidth="1"/>
    <col min="7291" max="7291" width="0" style="128" hidden="1" customWidth="1"/>
    <col min="7292" max="7293" width="13" style="128" customWidth="1"/>
    <col min="7294" max="7294" width="13.21875" style="128" customWidth="1"/>
    <col min="7295" max="7295" width="5.6640625" style="128" customWidth="1"/>
    <col min="7296" max="7296" width="13.21875" style="128" customWidth="1"/>
    <col min="7297" max="7297" width="3.6640625" style="128" customWidth="1"/>
    <col min="7298" max="7298" width="2.6640625" style="128" customWidth="1"/>
    <col min="7299" max="7301" width="0" style="128" hidden="1" customWidth="1"/>
    <col min="7302" max="7302" width="2.6640625" style="128" customWidth="1"/>
    <col min="7303" max="7303" width="0" style="128" hidden="1" customWidth="1"/>
    <col min="7304" max="7304" width="2.6640625" style="128" customWidth="1"/>
    <col min="7305" max="7305" width="0" style="128" hidden="1" customWidth="1"/>
    <col min="7306" max="7306" width="3.88671875" style="128" customWidth="1"/>
    <col min="7307" max="7307" width="30" style="128" customWidth="1"/>
    <col min="7308" max="7308" width="20.44140625" style="128" customWidth="1"/>
    <col min="7309" max="7309" width="8" style="128" customWidth="1"/>
    <col min="7310" max="7310" width="17" style="128" customWidth="1"/>
    <col min="7311" max="7311" width="37.33203125" style="128" customWidth="1"/>
    <col min="7312" max="7312" width="5.109375" style="128" customWidth="1"/>
    <col min="7313" max="7313" width="27.44140625" style="128" customWidth="1"/>
    <col min="7314" max="7314" width="14.109375" style="128" customWidth="1"/>
    <col min="7315" max="7316" width="8.109375" style="128" customWidth="1"/>
    <col min="7317" max="7317" width="9.77734375" style="128" customWidth="1"/>
    <col min="7318" max="7318" width="1.88671875" style="128" customWidth="1"/>
    <col min="7319" max="7524" width="10.88671875" style="128"/>
    <col min="7525" max="7525" width="10.44140625" style="128" customWidth="1"/>
    <col min="7526" max="7526" width="2.33203125" style="128" customWidth="1"/>
    <col min="7527" max="7528" width="5.6640625" style="128" customWidth="1"/>
    <col min="7529" max="7529" width="5.109375" style="128" customWidth="1"/>
    <col min="7530" max="7530" width="5.6640625" style="128" customWidth="1"/>
    <col min="7531" max="7531" width="12" style="128" customWidth="1"/>
    <col min="7532" max="7533" width="7.88671875" style="128" customWidth="1"/>
    <col min="7534" max="7534" width="2.109375" style="128" customWidth="1"/>
    <col min="7535" max="7535" width="7.77734375" style="128" customWidth="1"/>
    <col min="7536" max="7536" width="6.44140625" style="128" customWidth="1"/>
    <col min="7537" max="7539" width="3.21875" style="128" customWidth="1"/>
    <col min="7540" max="7540" width="3" style="128" customWidth="1"/>
    <col min="7541" max="7541" width="2.44140625" style="128" customWidth="1"/>
    <col min="7542" max="7542" width="2.6640625" style="128" customWidth="1"/>
    <col min="7543" max="7545" width="0" style="128" hidden="1" customWidth="1"/>
    <col min="7546" max="7546" width="3.88671875" style="128" customWidth="1"/>
    <col min="7547" max="7547" width="0" style="128" hidden="1" customWidth="1"/>
    <col min="7548" max="7549" width="13" style="128" customWidth="1"/>
    <col min="7550" max="7550" width="13.21875" style="128" customWidth="1"/>
    <col min="7551" max="7551" width="5.6640625" style="128" customWidth="1"/>
    <col min="7552" max="7552" width="13.21875" style="128" customWidth="1"/>
    <col min="7553" max="7553" width="3.6640625" style="128" customWidth="1"/>
    <col min="7554" max="7554" width="2.6640625" style="128" customWidth="1"/>
    <col min="7555" max="7557" width="0" style="128" hidden="1" customWidth="1"/>
    <col min="7558" max="7558" width="2.6640625" style="128" customWidth="1"/>
    <col min="7559" max="7559" width="0" style="128" hidden="1" customWidth="1"/>
    <col min="7560" max="7560" width="2.6640625" style="128" customWidth="1"/>
    <col min="7561" max="7561" width="0" style="128" hidden="1" customWidth="1"/>
    <col min="7562" max="7562" width="3.88671875" style="128" customWidth="1"/>
    <col min="7563" max="7563" width="30" style="128" customWidth="1"/>
    <col min="7564" max="7564" width="20.44140625" style="128" customWidth="1"/>
    <col min="7565" max="7565" width="8" style="128" customWidth="1"/>
    <col min="7566" max="7566" width="17" style="128" customWidth="1"/>
    <col min="7567" max="7567" width="37.33203125" style="128" customWidth="1"/>
    <col min="7568" max="7568" width="5.109375" style="128" customWidth="1"/>
    <col min="7569" max="7569" width="27.44140625" style="128" customWidth="1"/>
    <col min="7570" max="7570" width="14.109375" style="128" customWidth="1"/>
    <col min="7571" max="7572" width="8.109375" style="128" customWidth="1"/>
    <col min="7573" max="7573" width="9.77734375" style="128" customWidth="1"/>
    <col min="7574" max="7574" width="1.88671875" style="128" customWidth="1"/>
    <col min="7575" max="7780" width="10.88671875" style="128"/>
    <col min="7781" max="7781" width="10.44140625" style="128" customWidth="1"/>
    <col min="7782" max="7782" width="2.33203125" style="128" customWidth="1"/>
    <col min="7783" max="7784" width="5.6640625" style="128" customWidth="1"/>
    <col min="7785" max="7785" width="5.109375" style="128" customWidth="1"/>
    <col min="7786" max="7786" width="5.6640625" style="128" customWidth="1"/>
    <col min="7787" max="7787" width="12" style="128" customWidth="1"/>
    <col min="7788" max="7789" width="7.88671875" style="128" customWidth="1"/>
    <col min="7790" max="7790" width="2.109375" style="128" customWidth="1"/>
    <col min="7791" max="7791" width="7.77734375" style="128" customWidth="1"/>
    <col min="7792" max="7792" width="6.44140625" style="128" customWidth="1"/>
    <col min="7793" max="7795" width="3.21875" style="128" customWidth="1"/>
    <col min="7796" max="7796" width="3" style="128" customWidth="1"/>
    <col min="7797" max="7797" width="2.44140625" style="128" customWidth="1"/>
    <col min="7798" max="7798" width="2.6640625" style="128" customWidth="1"/>
    <col min="7799" max="7801" width="0" style="128" hidden="1" customWidth="1"/>
    <col min="7802" max="7802" width="3.88671875" style="128" customWidth="1"/>
    <col min="7803" max="7803" width="0" style="128" hidden="1" customWidth="1"/>
    <col min="7804" max="7805" width="13" style="128" customWidth="1"/>
    <col min="7806" max="7806" width="13.21875" style="128" customWidth="1"/>
    <col min="7807" max="7807" width="5.6640625" style="128" customWidth="1"/>
    <col min="7808" max="7808" width="13.21875" style="128" customWidth="1"/>
    <col min="7809" max="7809" width="3.6640625" style="128" customWidth="1"/>
    <col min="7810" max="7810" width="2.6640625" style="128" customWidth="1"/>
    <col min="7811" max="7813" width="0" style="128" hidden="1" customWidth="1"/>
    <col min="7814" max="7814" width="2.6640625" style="128" customWidth="1"/>
    <col min="7815" max="7815" width="0" style="128" hidden="1" customWidth="1"/>
    <col min="7816" max="7816" width="2.6640625" style="128" customWidth="1"/>
    <col min="7817" max="7817" width="0" style="128" hidden="1" customWidth="1"/>
    <col min="7818" max="7818" width="3.88671875" style="128" customWidth="1"/>
    <col min="7819" max="7819" width="30" style="128" customWidth="1"/>
    <col min="7820" max="7820" width="20.44140625" style="128" customWidth="1"/>
    <col min="7821" max="7821" width="8" style="128" customWidth="1"/>
    <col min="7822" max="7822" width="17" style="128" customWidth="1"/>
    <col min="7823" max="7823" width="37.33203125" style="128" customWidth="1"/>
    <col min="7824" max="7824" width="5.109375" style="128" customWidth="1"/>
    <col min="7825" max="7825" width="27.44140625" style="128" customWidth="1"/>
    <col min="7826" max="7826" width="14.109375" style="128" customWidth="1"/>
    <col min="7827" max="7828" width="8.109375" style="128" customWidth="1"/>
    <col min="7829" max="7829" width="9.77734375" style="128" customWidth="1"/>
    <col min="7830" max="7830" width="1.88671875" style="128" customWidth="1"/>
    <col min="7831" max="8036" width="10.88671875" style="128"/>
    <col min="8037" max="8037" width="10.44140625" style="128" customWidth="1"/>
    <col min="8038" max="8038" width="2.33203125" style="128" customWidth="1"/>
    <col min="8039" max="8040" width="5.6640625" style="128" customWidth="1"/>
    <col min="8041" max="8041" width="5.109375" style="128" customWidth="1"/>
    <col min="8042" max="8042" width="5.6640625" style="128" customWidth="1"/>
    <col min="8043" max="8043" width="12" style="128" customWidth="1"/>
    <col min="8044" max="8045" width="7.88671875" style="128" customWidth="1"/>
    <col min="8046" max="8046" width="2.109375" style="128" customWidth="1"/>
    <col min="8047" max="8047" width="7.77734375" style="128" customWidth="1"/>
    <col min="8048" max="8048" width="6.44140625" style="128" customWidth="1"/>
    <col min="8049" max="8051" width="3.21875" style="128" customWidth="1"/>
    <col min="8052" max="8052" width="3" style="128" customWidth="1"/>
    <col min="8053" max="8053" width="2.44140625" style="128" customWidth="1"/>
    <col min="8054" max="8054" width="2.6640625" style="128" customWidth="1"/>
    <col min="8055" max="8057" width="0" style="128" hidden="1" customWidth="1"/>
    <col min="8058" max="8058" width="3.88671875" style="128" customWidth="1"/>
    <col min="8059" max="8059" width="0" style="128" hidden="1" customWidth="1"/>
    <col min="8060" max="8061" width="13" style="128" customWidth="1"/>
    <col min="8062" max="8062" width="13.21875" style="128" customWidth="1"/>
    <col min="8063" max="8063" width="5.6640625" style="128" customWidth="1"/>
    <col min="8064" max="8064" width="13.21875" style="128" customWidth="1"/>
    <col min="8065" max="8065" width="3.6640625" style="128" customWidth="1"/>
    <col min="8066" max="8066" width="2.6640625" style="128" customWidth="1"/>
    <col min="8067" max="8069" width="0" style="128" hidden="1" customWidth="1"/>
    <col min="8070" max="8070" width="2.6640625" style="128" customWidth="1"/>
    <col min="8071" max="8071" width="0" style="128" hidden="1" customWidth="1"/>
    <col min="8072" max="8072" width="2.6640625" style="128" customWidth="1"/>
    <col min="8073" max="8073" width="0" style="128" hidden="1" customWidth="1"/>
    <col min="8074" max="8074" width="3.88671875" style="128" customWidth="1"/>
    <col min="8075" max="8075" width="30" style="128" customWidth="1"/>
    <col min="8076" max="8076" width="20.44140625" style="128" customWidth="1"/>
    <col min="8077" max="8077" width="8" style="128" customWidth="1"/>
    <col min="8078" max="8078" width="17" style="128" customWidth="1"/>
    <col min="8079" max="8079" width="37.33203125" style="128" customWidth="1"/>
    <col min="8080" max="8080" width="5.109375" style="128" customWidth="1"/>
    <col min="8081" max="8081" width="27.44140625" style="128" customWidth="1"/>
    <col min="8082" max="8082" width="14.109375" style="128" customWidth="1"/>
    <col min="8083" max="8084" width="8.109375" style="128" customWidth="1"/>
    <col min="8085" max="8085" width="9.77734375" style="128" customWidth="1"/>
    <col min="8086" max="8086" width="1.88671875" style="128" customWidth="1"/>
    <col min="8087" max="8292" width="10.88671875" style="128"/>
    <col min="8293" max="8293" width="10.44140625" style="128" customWidth="1"/>
    <col min="8294" max="8294" width="2.33203125" style="128" customWidth="1"/>
    <col min="8295" max="8296" width="5.6640625" style="128" customWidth="1"/>
    <col min="8297" max="8297" width="5.109375" style="128" customWidth="1"/>
    <col min="8298" max="8298" width="5.6640625" style="128" customWidth="1"/>
    <col min="8299" max="8299" width="12" style="128" customWidth="1"/>
    <col min="8300" max="8301" width="7.88671875" style="128" customWidth="1"/>
    <col min="8302" max="8302" width="2.109375" style="128" customWidth="1"/>
    <col min="8303" max="8303" width="7.77734375" style="128" customWidth="1"/>
    <col min="8304" max="8304" width="6.44140625" style="128" customWidth="1"/>
    <col min="8305" max="8307" width="3.21875" style="128" customWidth="1"/>
    <col min="8308" max="8308" width="3" style="128" customWidth="1"/>
    <col min="8309" max="8309" width="2.44140625" style="128" customWidth="1"/>
    <col min="8310" max="8310" width="2.6640625" style="128" customWidth="1"/>
    <col min="8311" max="8313" width="0" style="128" hidden="1" customWidth="1"/>
    <col min="8314" max="8314" width="3.88671875" style="128" customWidth="1"/>
    <col min="8315" max="8315" width="0" style="128" hidden="1" customWidth="1"/>
    <col min="8316" max="8317" width="13" style="128" customWidth="1"/>
    <col min="8318" max="8318" width="13.21875" style="128" customWidth="1"/>
    <col min="8319" max="8319" width="5.6640625" style="128" customWidth="1"/>
    <col min="8320" max="8320" width="13.21875" style="128" customWidth="1"/>
    <col min="8321" max="8321" width="3.6640625" style="128" customWidth="1"/>
    <col min="8322" max="8322" width="2.6640625" style="128" customWidth="1"/>
    <col min="8323" max="8325" width="0" style="128" hidden="1" customWidth="1"/>
    <col min="8326" max="8326" width="2.6640625" style="128" customWidth="1"/>
    <col min="8327" max="8327" width="0" style="128" hidden="1" customWidth="1"/>
    <col min="8328" max="8328" width="2.6640625" style="128" customWidth="1"/>
    <col min="8329" max="8329" width="0" style="128" hidden="1" customWidth="1"/>
    <col min="8330" max="8330" width="3.88671875" style="128" customWidth="1"/>
    <col min="8331" max="8331" width="30" style="128" customWidth="1"/>
    <col min="8332" max="8332" width="20.44140625" style="128" customWidth="1"/>
    <col min="8333" max="8333" width="8" style="128" customWidth="1"/>
    <col min="8334" max="8334" width="17" style="128" customWidth="1"/>
    <col min="8335" max="8335" width="37.33203125" style="128" customWidth="1"/>
    <col min="8336" max="8336" width="5.109375" style="128" customWidth="1"/>
    <col min="8337" max="8337" width="27.44140625" style="128" customWidth="1"/>
    <col min="8338" max="8338" width="14.109375" style="128" customWidth="1"/>
    <col min="8339" max="8340" width="8.109375" style="128" customWidth="1"/>
    <col min="8341" max="8341" width="9.77734375" style="128" customWidth="1"/>
    <col min="8342" max="8342" width="1.88671875" style="128" customWidth="1"/>
    <col min="8343" max="8548" width="10.88671875" style="128"/>
    <col min="8549" max="8549" width="10.44140625" style="128" customWidth="1"/>
    <col min="8550" max="8550" width="2.33203125" style="128" customWidth="1"/>
    <col min="8551" max="8552" width="5.6640625" style="128" customWidth="1"/>
    <col min="8553" max="8553" width="5.109375" style="128" customWidth="1"/>
    <col min="8554" max="8554" width="5.6640625" style="128" customWidth="1"/>
    <col min="8555" max="8555" width="12" style="128" customWidth="1"/>
    <col min="8556" max="8557" width="7.88671875" style="128" customWidth="1"/>
    <col min="8558" max="8558" width="2.109375" style="128" customWidth="1"/>
    <col min="8559" max="8559" width="7.77734375" style="128" customWidth="1"/>
    <col min="8560" max="8560" width="6.44140625" style="128" customWidth="1"/>
    <col min="8561" max="8563" width="3.21875" style="128" customWidth="1"/>
    <col min="8564" max="8564" width="3" style="128" customWidth="1"/>
    <col min="8565" max="8565" width="2.44140625" style="128" customWidth="1"/>
    <col min="8566" max="8566" width="2.6640625" style="128" customWidth="1"/>
    <col min="8567" max="8569" width="0" style="128" hidden="1" customWidth="1"/>
    <col min="8570" max="8570" width="3.88671875" style="128" customWidth="1"/>
    <col min="8571" max="8571" width="0" style="128" hidden="1" customWidth="1"/>
    <col min="8572" max="8573" width="13" style="128" customWidth="1"/>
    <col min="8574" max="8574" width="13.21875" style="128" customWidth="1"/>
    <col min="8575" max="8575" width="5.6640625" style="128" customWidth="1"/>
    <col min="8576" max="8576" width="13.21875" style="128" customWidth="1"/>
    <col min="8577" max="8577" width="3.6640625" style="128" customWidth="1"/>
    <col min="8578" max="8578" width="2.6640625" style="128" customWidth="1"/>
    <col min="8579" max="8581" width="0" style="128" hidden="1" customWidth="1"/>
    <col min="8582" max="8582" width="2.6640625" style="128" customWidth="1"/>
    <col min="8583" max="8583" width="0" style="128" hidden="1" customWidth="1"/>
    <col min="8584" max="8584" width="2.6640625" style="128" customWidth="1"/>
    <col min="8585" max="8585" width="0" style="128" hidden="1" customWidth="1"/>
    <col min="8586" max="8586" width="3.88671875" style="128" customWidth="1"/>
    <col min="8587" max="8587" width="30" style="128" customWidth="1"/>
    <col min="8588" max="8588" width="20.44140625" style="128" customWidth="1"/>
    <col min="8589" max="8589" width="8" style="128" customWidth="1"/>
    <col min="8590" max="8590" width="17" style="128" customWidth="1"/>
    <col min="8591" max="8591" width="37.33203125" style="128" customWidth="1"/>
    <col min="8592" max="8592" width="5.109375" style="128" customWidth="1"/>
    <col min="8593" max="8593" width="27.44140625" style="128" customWidth="1"/>
    <col min="8594" max="8594" width="14.109375" style="128" customWidth="1"/>
    <col min="8595" max="8596" width="8.109375" style="128" customWidth="1"/>
    <col min="8597" max="8597" width="9.77734375" style="128" customWidth="1"/>
    <col min="8598" max="8598" width="1.88671875" style="128" customWidth="1"/>
    <col min="8599" max="8804" width="10.88671875" style="128"/>
    <col min="8805" max="8805" width="10.44140625" style="128" customWidth="1"/>
    <col min="8806" max="8806" width="2.33203125" style="128" customWidth="1"/>
    <col min="8807" max="8808" width="5.6640625" style="128" customWidth="1"/>
    <col min="8809" max="8809" width="5.109375" style="128" customWidth="1"/>
    <col min="8810" max="8810" width="5.6640625" style="128" customWidth="1"/>
    <col min="8811" max="8811" width="12" style="128" customWidth="1"/>
    <col min="8812" max="8813" width="7.88671875" style="128" customWidth="1"/>
    <col min="8814" max="8814" width="2.109375" style="128" customWidth="1"/>
    <col min="8815" max="8815" width="7.77734375" style="128" customWidth="1"/>
    <col min="8816" max="8816" width="6.44140625" style="128" customWidth="1"/>
    <col min="8817" max="8819" width="3.21875" style="128" customWidth="1"/>
    <col min="8820" max="8820" width="3" style="128" customWidth="1"/>
    <col min="8821" max="8821" width="2.44140625" style="128" customWidth="1"/>
    <col min="8822" max="8822" width="2.6640625" style="128" customWidth="1"/>
    <col min="8823" max="8825" width="0" style="128" hidden="1" customWidth="1"/>
    <col min="8826" max="8826" width="3.88671875" style="128" customWidth="1"/>
    <col min="8827" max="8827" width="0" style="128" hidden="1" customWidth="1"/>
    <col min="8828" max="8829" width="13" style="128" customWidth="1"/>
    <col min="8830" max="8830" width="13.21875" style="128" customWidth="1"/>
    <col min="8831" max="8831" width="5.6640625" style="128" customWidth="1"/>
    <col min="8832" max="8832" width="13.21875" style="128" customWidth="1"/>
    <col min="8833" max="8833" width="3.6640625" style="128" customWidth="1"/>
    <col min="8834" max="8834" width="2.6640625" style="128" customWidth="1"/>
    <col min="8835" max="8837" width="0" style="128" hidden="1" customWidth="1"/>
    <col min="8838" max="8838" width="2.6640625" style="128" customWidth="1"/>
    <col min="8839" max="8839" width="0" style="128" hidden="1" customWidth="1"/>
    <col min="8840" max="8840" width="2.6640625" style="128" customWidth="1"/>
    <col min="8841" max="8841" width="0" style="128" hidden="1" customWidth="1"/>
    <col min="8842" max="8842" width="3.88671875" style="128" customWidth="1"/>
    <col min="8843" max="8843" width="30" style="128" customWidth="1"/>
    <col min="8844" max="8844" width="20.44140625" style="128" customWidth="1"/>
    <col min="8845" max="8845" width="8" style="128" customWidth="1"/>
    <col min="8846" max="8846" width="17" style="128" customWidth="1"/>
    <col min="8847" max="8847" width="37.33203125" style="128" customWidth="1"/>
    <col min="8848" max="8848" width="5.109375" style="128" customWidth="1"/>
    <col min="8849" max="8849" width="27.44140625" style="128" customWidth="1"/>
    <col min="8850" max="8850" width="14.109375" style="128" customWidth="1"/>
    <col min="8851" max="8852" width="8.109375" style="128" customWidth="1"/>
    <col min="8853" max="8853" width="9.77734375" style="128" customWidth="1"/>
    <col min="8854" max="8854" width="1.88671875" style="128" customWidth="1"/>
    <col min="8855" max="9060" width="10.88671875" style="128"/>
    <col min="9061" max="9061" width="10.44140625" style="128" customWidth="1"/>
    <col min="9062" max="9062" width="2.33203125" style="128" customWidth="1"/>
    <col min="9063" max="9064" width="5.6640625" style="128" customWidth="1"/>
    <col min="9065" max="9065" width="5.109375" style="128" customWidth="1"/>
    <col min="9066" max="9066" width="5.6640625" style="128" customWidth="1"/>
    <col min="9067" max="9067" width="12" style="128" customWidth="1"/>
    <col min="9068" max="9069" width="7.88671875" style="128" customWidth="1"/>
    <col min="9070" max="9070" width="2.109375" style="128" customWidth="1"/>
    <col min="9071" max="9071" width="7.77734375" style="128" customWidth="1"/>
    <col min="9072" max="9072" width="6.44140625" style="128" customWidth="1"/>
    <col min="9073" max="9075" width="3.21875" style="128" customWidth="1"/>
    <col min="9076" max="9076" width="3" style="128" customWidth="1"/>
    <col min="9077" max="9077" width="2.44140625" style="128" customWidth="1"/>
    <col min="9078" max="9078" width="2.6640625" style="128" customWidth="1"/>
    <col min="9079" max="9081" width="0" style="128" hidden="1" customWidth="1"/>
    <col min="9082" max="9082" width="3.88671875" style="128" customWidth="1"/>
    <col min="9083" max="9083" width="0" style="128" hidden="1" customWidth="1"/>
    <col min="9084" max="9085" width="13" style="128" customWidth="1"/>
    <col min="9086" max="9086" width="13.21875" style="128" customWidth="1"/>
    <col min="9087" max="9087" width="5.6640625" style="128" customWidth="1"/>
    <col min="9088" max="9088" width="13.21875" style="128" customWidth="1"/>
    <col min="9089" max="9089" width="3.6640625" style="128" customWidth="1"/>
    <col min="9090" max="9090" width="2.6640625" style="128" customWidth="1"/>
    <col min="9091" max="9093" width="0" style="128" hidden="1" customWidth="1"/>
    <col min="9094" max="9094" width="2.6640625" style="128" customWidth="1"/>
    <col min="9095" max="9095" width="0" style="128" hidden="1" customWidth="1"/>
    <col min="9096" max="9096" width="2.6640625" style="128" customWidth="1"/>
    <col min="9097" max="9097" width="0" style="128" hidden="1" customWidth="1"/>
    <col min="9098" max="9098" width="3.88671875" style="128" customWidth="1"/>
    <col min="9099" max="9099" width="30" style="128" customWidth="1"/>
    <col min="9100" max="9100" width="20.44140625" style="128" customWidth="1"/>
    <col min="9101" max="9101" width="8" style="128" customWidth="1"/>
    <col min="9102" max="9102" width="17" style="128" customWidth="1"/>
    <col min="9103" max="9103" width="37.33203125" style="128" customWidth="1"/>
    <col min="9104" max="9104" width="5.109375" style="128" customWidth="1"/>
    <col min="9105" max="9105" width="27.44140625" style="128" customWidth="1"/>
    <col min="9106" max="9106" width="14.109375" style="128" customWidth="1"/>
    <col min="9107" max="9108" width="8.109375" style="128" customWidth="1"/>
    <col min="9109" max="9109" width="9.77734375" style="128" customWidth="1"/>
    <col min="9110" max="9110" width="1.88671875" style="128" customWidth="1"/>
    <col min="9111" max="9316" width="10.88671875" style="128"/>
    <col min="9317" max="9317" width="10.44140625" style="128" customWidth="1"/>
    <col min="9318" max="9318" width="2.33203125" style="128" customWidth="1"/>
    <col min="9319" max="9320" width="5.6640625" style="128" customWidth="1"/>
    <col min="9321" max="9321" width="5.109375" style="128" customWidth="1"/>
    <col min="9322" max="9322" width="5.6640625" style="128" customWidth="1"/>
    <col min="9323" max="9323" width="12" style="128" customWidth="1"/>
    <col min="9324" max="9325" width="7.88671875" style="128" customWidth="1"/>
    <col min="9326" max="9326" width="2.109375" style="128" customWidth="1"/>
    <col min="9327" max="9327" width="7.77734375" style="128" customWidth="1"/>
    <col min="9328" max="9328" width="6.44140625" style="128" customWidth="1"/>
    <col min="9329" max="9331" width="3.21875" style="128" customWidth="1"/>
    <col min="9332" max="9332" width="3" style="128" customWidth="1"/>
    <col min="9333" max="9333" width="2.44140625" style="128" customWidth="1"/>
    <col min="9334" max="9334" width="2.6640625" style="128" customWidth="1"/>
    <col min="9335" max="9337" width="0" style="128" hidden="1" customWidth="1"/>
    <col min="9338" max="9338" width="3.88671875" style="128" customWidth="1"/>
    <col min="9339" max="9339" width="0" style="128" hidden="1" customWidth="1"/>
    <col min="9340" max="9341" width="13" style="128" customWidth="1"/>
    <col min="9342" max="9342" width="13.21875" style="128" customWidth="1"/>
    <col min="9343" max="9343" width="5.6640625" style="128" customWidth="1"/>
    <col min="9344" max="9344" width="13.21875" style="128" customWidth="1"/>
    <col min="9345" max="9345" width="3.6640625" style="128" customWidth="1"/>
    <col min="9346" max="9346" width="2.6640625" style="128" customWidth="1"/>
    <col min="9347" max="9349" width="0" style="128" hidden="1" customWidth="1"/>
    <col min="9350" max="9350" width="2.6640625" style="128" customWidth="1"/>
    <col min="9351" max="9351" width="0" style="128" hidden="1" customWidth="1"/>
    <col min="9352" max="9352" width="2.6640625" style="128" customWidth="1"/>
    <col min="9353" max="9353" width="0" style="128" hidden="1" customWidth="1"/>
    <col min="9354" max="9354" width="3.88671875" style="128" customWidth="1"/>
    <col min="9355" max="9355" width="30" style="128" customWidth="1"/>
    <col min="9356" max="9356" width="20.44140625" style="128" customWidth="1"/>
    <col min="9357" max="9357" width="8" style="128" customWidth="1"/>
    <col min="9358" max="9358" width="17" style="128" customWidth="1"/>
    <col min="9359" max="9359" width="37.33203125" style="128" customWidth="1"/>
    <col min="9360" max="9360" width="5.109375" style="128" customWidth="1"/>
    <col min="9361" max="9361" width="27.44140625" style="128" customWidth="1"/>
    <col min="9362" max="9362" width="14.109375" style="128" customWidth="1"/>
    <col min="9363" max="9364" width="8.109375" style="128" customWidth="1"/>
    <col min="9365" max="9365" width="9.77734375" style="128" customWidth="1"/>
    <col min="9366" max="9366" width="1.88671875" style="128" customWidth="1"/>
    <col min="9367" max="9572" width="10.88671875" style="128"/>
    <col min="9573" max="9573" width="10.44140625" style="128" customWidth="1"/>
    <col min="9574" max="9574" width="2.33203125" style="128" customWidth="1"/>
    <col min="9575" max="9576" width="5.6640625" style="128" customWidth="1"/>
    <col min="9577" max="9577" width="5.109375" style="128" customWidth="1"/>
    <col min="9578" max="9578" width="5.6640625" style="128" customWidth="1"/>
    <col min="9579" max="9579" width="12" style="128" customWidth="1"/>
    <col min="9580" max="9581" width="7.88671875" style="128" customWidth="1"/>
    <col min="9582" max="9582" width="2.109375" style="128" customWidth="1"/>
    <col min="9583" max="9583" width="7.77734375" style="128" customWidth="1"/>
    <col min="9584" max="9584" width="6.44140625" style="128" customWidth="1"/>
    <col min="9585" max="9587" width="3.21875" style="128" customWidth="1"/>
    <col min="9588" max="9588" width="3" style="128" customWidth="1"/>
    <col min="9589" max="9589" width="2.44140625" style="128" customWidth="1"/>
    <col min="9590" max="9590" width="2.6640625" style="128" customWidth="1"/>
    <col min="9591" max="9593" width="0" style="128" hidden="1" customWidth="1"/>
    <col min="9594" max="9594" width="3.88671875" style="128" customWidth="1"/>
    <col min="9595" max="9595" width="0" style="128" hidden="1" customWidth="1"/>
    <col min="9596" max="9597" width="13" style="128" customWidth="1"/>
    <col min="9598" max="9598" width="13.21875" style="128" customWidth="1"/>
    <col min="9599" max="9599" width="5.6640625" style="128" customWidth="1"/>
    <col min="9600" max="9600" width="13.21875" style="128" customWidth="1"/>
    <col min="9601" max="9601" width="3.6640625" style="128" customWidth="1"/>
    <col min="9602" max="9602" width="2.6640625" style="128" customWidth="1"/>
    <col min="9603" max="9605" width="0" style="128" hidden="1" customWidth="1"/>
    <col min="9606" max="9606" width="2.6640625" style="128" customWidth="1"/>
    <col min="9607" max="9607" width="0" style="128" hidden="1" customWidth="1"/>
    <col min="9608" max="9608" width="2.6640625" style="128" customWidth="1"/>
    <col min="9609" max="9609" width="0" style="128" hidden="1" customWidth="1"/>
    <col min="9610" max="9610" width="3.88671875" style="128" customWidth="1"/>
    <col min="9611" max="9611" width="30" style="128" customWidth="1"/>
    <col min="9612" max="9612" width="20.44140625" style="128" customWidth="1"/>
    <col min="9613" max="9613" width="8" style="128" customWidth="1"/>
    <col min="9614" max="9614" width="17" style="128" customWidth="1"/>
    <col min="9615" max="9615" width="37.33203125" style="128" customWidth="1"/>
    <col min="9616" max="9616" width="5.109375" style="128" customWidth="1"/>
    <col min="9617" max="9617" width="27.44140625" style="128" customWidth="1"/>
    <col min="9618" max="9618" width="14.109375" style="128" customWidth="1"/>
    <col min="9619" max="9620" width="8.109375" style="128" customWidth="1"/>
    <col min="9621" max="9621" width="9.77734375" style="128" customWidth="1"/>
    <col min="9622" max="9622" width="1.88671875" style="128" customWidth="1"/>
    <col min="9623" max="9828" width="10.88671875" style="128"/>
    <col min="9829" max="9829" width="10.44140625" style="128" customWidth="1"/>
    <col min="9830" max="9830" width="2.33203125" style="128" customWidth="1"/>
    <col min="9831" max="9832" width="5.6640625" style="128" customWidth="1"/>
    <col min="9833" max="9833" width="5.109375" style="128" customWidth="1"/>
    <col min="9834" max="9834" width="5.6640625" style="128" customWidth="1"/>
    <col min="9835" max="9835" width="12" style="128" customWidth="1"/>
    <col min="9836" max="9837" width="7.88671875" style="128" customWidth="1"/>
    <col min="9838" max="9838" width="2.109375" style="128" customWidth="1"/>
    <col min="9839" max="9839" width="7.77734375" style="128" customWidth="1"/>
    <col min="9840" max="9840" width="6.44140625" style="128" customWidth="1"/>
    <col min="9841" max="9843" width="3.21875" style="128" customWidth="1"/>
    <col min="9844" max="9844" width="3" style="128" customWidth="1"/>
    <col min="9845" max="9845" width="2.44140625" style="128" customWidth="1"/>
    <col min="9846" max="9846" width="2.6640625" style="128" customWidth="1"/>
    <col min="9847" max="9849" width="0" style="128" hidden="1" customWidth="1"/>
    <col min="9850" max="9850" width="3.88671875" style="128" customWidth="1"/>
    <col min="9851" max="9851" width="0" style="128" hidden="1" customWidth="1"/>
    <col min="9852" max="9853" width="13" style="128" customWidth="1"/>
    <col min="9854" max="9854" width="13.21875" style="128" customWidth="1"/>
    <col min="9855" max="9855" width="5.6640625" style="128" customWidth="1"/>
    <col min="9856" max="9856" width="13.21875" style="128" customWidth="1"/>
    <col min="9857" max="9857" width="3.6640625" style="128" customWidth="1"/>
    <col min="9858" max="9858" width="2.6640625" style="128" customWidth="1"/>
    <col min="9859" max="9861" width="0" style="128" hidden="1" customWidth="1"/>
    <col min="9862" max="9862" width="2.6640625" style="128" customWidth="1"/>
    <col min="9863" max="9863" width="0" style="128" hidden="1" customWidth="1"/>
    <col min="9864" max="9864" width="2.6640625" style="128" customWidth="1"/>
    <col min="9865" max="9865" width="0" style="128" hidden="1" customWidth="1"/>
    <col min="9866" max="9866" width="3.88671875" style="128" customWidth="1"/>
    <col min="9867" max="9867" width="30" style="128" customWidth="1"/>
    <col min="9868" max="9868" width="20.44140625" style="128" customWidth="1"/>
    <col min="9869" max="9869" width="8" style="128" customWidth="1"/>
    <col min="9870" max="9870" width="17" style="128" customWidth="1"/>
    <col min="9871" max="9871" width="37.33203125" style="128" customWidth="1"/>
    <col min="9872" max="9872" width="5.109375" style="128" customWidth="1"/>
    <col min="9873" max="9873" width="27.44140625" style="128" customWidth="1"/>
    <col min="9874" max="9874" width="14.109375" style="128" customWidth="1"/>
    <col min="9875" max="9876" width="8.109375" style="128" customWidth="1"/>
    <col min="9877" max="9877" width="9.77734375" style="128" customWidth="1"/>
    <col min="9878" max="9878" width="1.88671875" style="128" customWidth="1"/>
    <col min="9879" max="10084" width="10.88671875" style="128"/>
    <col min="10085" max="10085" width="10.44140625" style="128" customWidth="1"/>
    <col min="10086" max="10086" width="2.33203125" style="128" customWidth="1"/>
    <col min="10087" max="10088" width="5.6640625" style="128" customWidth="1"/>
    <col min="10089" max="10089" width="5.109375" style="128" customWidth="1"/>
    <col min="10090" max="10090" width="5.6640625" style="128" customWidth="1"/>
    <col min="10091" max="10091" width="12" style="128" customWidth="1"/>
    <col min="10092" max="10093" width="7.88671875" style="128" customWidth="1"/>
    <col min="10094" max="10094" width="2.109375" style="128" customWidth="1"/>
    <col min="10095" max="10095" width="7.77734375" style="128" customWidth="1"/>
    <col min="10096" max="10096" width="6.44140625" style="128" customWidth="1"/>
    <col min="10097" max="10099" width="3.21875" style="128" customWidth="1"/>
    <col min="10100" max="10100" width="3" style="128" customWidth="1"/>
    <col min="10101" max="10101" width="2.44140625" style="128" customWidth="1"/>
    <col min="10102" max="10102" width="2.6640625" style="128" customWidth="1"/>
    <col min="10103" max="10105" width="0" style="128" hidden="1" customWidth="1"/>
    <col min="10106" max="10106" width="3.88671875" style="128" customWidth="1"/>
    <col min="10107" max="10107" width="0" style="128" hidden="1" customWidth="1"/>
    <col min="10108" max="10109" width="13" style="128" customWidth="1"/>
    <col min="10110" max="10110" width="13.21875" style="128" customWidth="1"/>
    <col min="10111" max="10111" width="5.6640625" style="128" customWidth="1"/>
    <col min="10112" max="10112" width="13.21875" style="128" customWidth="1"/>
    <col min="10113" max="10113" width="3.6640625" style="128" customWidth="1"/>
    <col min="10114" max="10114" width="2.6640625" style="128" customWidth="1"/>
    <col min="10115" max="10117" width="0" style="128" hidden="1" customWidth="1"/>
    <col min="10118" max="10118" width="2.6640625" style="128" customWidth="1"/>
    <col min="10119" max="10119" width="0" style="128" hidden="1" customWidth="1"/>
    <col min="10120" max="10120" width="2.6640625" style="128" customWidth="1"/>
    <col min="10121" max="10121" width="0" style="128" hidden="1" customWidth="1"/>
    <col min="10122" max="10122" width="3.88671875" style="128" customWidth="1"/>
    <col min="10123" max="10123" width="30" style="128" customWidth="1"/>
    <col min="10124" max="10124" width="20.44140625" style="128" customWidth="1"/>
    <col min="10125" max="10125" width="8" style="128" customWidth="1"/>
    <col min="10126" max="10126" width="17" style="128" customWidth="1"/>
    <col min="10127" max="10127" width="37.33203125" style="128" customWidth="1"/>
    <col min="10128" max="10128" width="5.109375" style="128" customWidth="1"/>
    <col min="10129" max="10129" width="27.44140625" style="128" customWidth="1"/>
    <col min="10130" max="10130" width="14.109375" style="128" customWidth="1"/>
    <col min="10131" max="10132" width="8.109375" style="128" customWidth="1"/>
    <col min="10133" max="10133" width="9.77734375" style="128" customWidth="1"/>
    <col min="10134" max="10134" width="1.88671875" style="128" customWidth="1"/>
    <col min="10135" max="10340" width="10.88671875" style="128"/>
    <col min="10341" max="10341" width="10.44140625" style="128" customWidth="1"/>
    <col min="10342" max="10342" width="2.33203125" style="128" customWidth="1"/>
    <col min="10343" max="10344" width="5.6640625" style="128" customWidth="1"/>
    <col min="10345" max="10345" width="5.109375" style="128" customWidth="1"/>
    <col min="10346" max="10346" width="5.6640625" style="128" customWidth="1"/>
    <col min="10347" max="10347" width="12" style="128" customWidth="1"/>
    <col min="10348" max="10349" width="7.88671875" style="128" customWidth="1"/>
    <col min="10350" max="10350" width="2.109375" style="128" customWidth="1"/>
    <col min="10351" max="10351" width="7.77734375" style="128" customWidth="1"/>
    <col min="10352" max="10352" width="6.44140625" style="128" customWidth="1"/>
    <col min="10353" max="10355" width="3.21875" style="128" customWidth="1"/>
    <col min="10356" max="10356" width="3" style="128" customWidth="1"/>
    <col min="10357" max="10357" width="2.44140625" style="128" customWidth="1"/>
    <col min="10358" max="10358" width="2.6640625" style="128" customWidth="1"/>
    <col min="10359" max="10361" width="0" style="128" hidden="1" customWidth="1"/>
    <col min="10362" max="10362" width="3.88671875" style="128" customWidth="1"/>
    <col min="10363" max="10363" width="0" style="128" hidden="1" customWidth="1"/>
    <col min="10364" max="10365" width="13" style="128" customWidth="1"/>
    <col min="10366" max="10366" width="13.21875" style="128" customWidth="1"/>
    <col min="10367" max="10367" width="5.6640625" style="128" customWidth="1"/>
    <col min="10368" max="10368" width="13.21875" style="128" customWidth="1"/>
    <col min="10369" max="10369" width="3.6640625" style="128" customWidth="1"/>
    <col min="10370" max="10370" width="2.6640625" style="128" customWidth="1"/>
    <col min="10371" max="10373" width="0" style="128" hidden="1" customWidth="1"/>
    <col min="10374" max="10374" width="2.6640625" style="128" customWidth="1"/>
    <col min="10375" max="10375" width="0" style="128" hidden="1" customWidth="1"/>
    <col min="10376" max="10376" width="2.6640625" style="128" customWidth="1"/>
    <col min="10377" max="10377" width="0" style="128" hidden="1" customWidth="1"/>
    <col min="10378" max="10378" width="3.88671875" style="128" customWidth="1"/>
    <col min="10379" max="10379" width="30" style="128" customWidth="1"/>
    <col min="10380" max="10380" width="20.44140625" style="128" customWidth="1"/>
    <col min="10381" max="10381" width="8" style="128" customWidth="1"/>
    <col min="10382" max="10382" width="17" style="128" customWidth="1"/>
    <col min="10383" max="10383" width="37.33203125" style="128" customWidth="1"/>
    <col min="10384" max="10384" width="5.109375" style="128" customWidth="1"/>
    <col min="10385" max="10385" width="27.44140625" style="128" customWidth="1"/>
    <col min="10386" max="10386" width="14.109375" style="128" customWidth="1"/>
    <col min="10387" max="10388" width="8.109375" style="128" customWidth="1"/>
    <col min="10389" max="10389" width="9.77734375" style="128" customWidth="1"/>
    <col min="10390" max="10390" width="1.88671875" style="128" customWidth="1"/>
    <col min="10391" max="10596" width="10.88671875" style="128"/>
    <col min="10597" max="10597" width="10.44140625" style="128" customWidth="1"/>
    <col min="10598" max="10598" width="2.33203125" style="128" customWidth="1"/>
    <col min="10599" max="10600" width="5.6640625" style="128" customWidth="1"/>
    <col min="10601" max="10601" width="5.109375" style="128" customWidth="1"/>
    <col min="10602" max="10602" width="5.6640625" style="128" customWidth="1"/>
    <col min="10603" max="10603" width="12" style="128" customWidth="1"/>
    <col min="10604" max="10605" width="7.88671875" style="128" customWidth="1"/>
    <col min="10606" max="10606" width="2.109375" style="128" customWidth="1"/>
    <col min="10607" max="10607" width="7.77734375" style="128" customWidth="1"/>
    <col min="10608" max="10608" width="6.44140625" style="128" customWidth="1"/>
    <col min="10609" max="10611" width="3.21875" style="128" customWidth="1"/>
    <col min="10612" max="10612" width="3" style="128" customWidth="1"/>
    <col min="10613" max="10613" width="2.44140625" style="128" customWidth="1"/>
    <col min="10614" max="10614" width="2.6640625" style="128" customWidth="1"/>
    <col min="10615" max="10617" width="0" style="128" hidden="1" customWidth="1"/>
    <col min="10618" max="10618" width="3.88671875" style="128" customWidth="1"/>
    <col min="10619" max="10619" width="0" style="128" hidden="1" customWidth="1"/>
    <col min="10620" max="10621" width="13" style="128" customWidth="1"/>
    <col min="10622" max="10622" width="13.21875" style="128" customWidth="1"/>
    <col min="10623" max="10623" width="5.6640625" style="128" customWidth="1"/>
    <col min="10624" max="10624" width="13.21875" style="128" customWidth="1"/>
    <col min="10625" max="10625" width="3.6640625" style="128" customWidth="1"/>
    <col min="10626" max="10626" width="2.6640625" style="128" customWidth="1"/>
    <col min="10627" max="10629" width="0" style="128" hidden="1" customWidth="1"/>
    <col min="10630" max="10630" width="2.6640625" style="128" customWidth="1"/>
    <col min="10631" max="10631" width="0" style="128" hidden="1" customWidth="1"/>
    <col min="10632" max="10632" width="2.6640625" style="128" customWidth="1"/>
    <col min="10633" max="10633" width="0" style="128" hidden="1" customWidth="1"/>
    <col min="10634" max="10634" width="3.88671875" style="128" customWidth="1"/>
    <col min="10635" max="10635" width="30" style="128" customWidth="1"/>
    <col min="10636" max="10636" width="20.44140625" style="128" customWidth="1"/>
    <col min="10637" max="10637" width="8" style="128" customWidth="1"/>
    <col min="10638" max="10638" width="17" style="128" customWidth="1"/>
    <col min="10639" max="10639" width="37.33203125" style="128" customWidth="1"/>
    <col min="10640" max="10640" width="5.109375" style="128" customWidth="1"/>
    <col min="10641" max="10641" width="27.44140625" style="128" customWidth="1"/>
    <col min="10642" max="10642" width="14.109375" style="128" customWidth="1"/>
    <col min="10643" max="10644" width="8.109375" style="128" customWidth="1"/>
    <col min="10645" max="10645" width="9.77734375" style="128" customWidth="1"/>
    <col min="10646" max="10646" width="1.88671875" style="128" customWidth="1"/>
    <col min="10647" max="10852" width="10.88671875" style="128"/>
    <col min="10853" max="10853" width="10.44140625" style="128" customWidth="1"/>
    <col min="10854" max="10854" width="2.33203125" style="128" customWidth="1"/>
    <col min="10855" max="10856" width="5.6640625" style="128" customWidth="1"/>
    <col min="10857" max="10857" width="5.109375" style="128" customWidth="1"/>
    <col min="10858" max="10858" width="5.6640625" style="128" customWidth="1"/>
    <col min="10859" max="10859" width="12" style="128" customWidth="1"/>
    <col min="10860" max="10861" width="7.88671875" style="128" customWidth="1"/>
    <col min="10862" max="10862" width="2.109375" style="128" customWidth="1"/>
    <col min="10863" max="10863" width="7.77734375" style="128" customWidth="1"/>
    <col min="10864" max="10864" width="6.44140625" style="128" customWidth="1"/>
    <col min="10865" max="10867" width="3.21875" style="128" customWidth="1"/>
    <col min="10868" max="10868" width="3" style="128" customWidth="1"/>
    <col min="10869" max="10869" width="2.44140625" style="128" customWidth="1"/>
    <col min="10870" max="10870" width="2.6640625" style="128" customWidth="1"/>
    <col min="10871" max="10873" width="0" style="128" hidden="1" customWidth="1"/>
    <col min="10874" max="10874" width="3.88671875" style="128" customWidth="1"/>
    <col min="10875" max="10875" width="0" style="128" hidden="1" customWidth="1"/>
    <col min="10876" max="10877" width="13" style="128" customWidth="1"/>
    <col min="10878" max="10878" width="13.21875" style="128" customWidth="1"/>
    <col min="10879" max="10879" width="5.6640625" style="128" customWidth="1"/>
    <col min="10880" max="10880" width="13.21875" style="128" customWidth="1"/>
    <col min="10881" max="10881" width="3.6640625" style="128" customWidth="1"/>
    <col min="10882" max="10882" width="2.6640625" style="128" customWidth="1"/>
    <col min="10883" max="10885" width="0" style="128" hidden="1" customWidth="1"/>
    <col min="10886" max="10886" width="2.6640625" style="128" customWidth="1"/>
    <col min="10887" max="10887" width="0" style="128" hidden="1" customWidth="1"/>
    <col min="10888" max="10888" width="2.6640625" style="128" customWidth="1"/>
    <col min="10889" max="10889" width="0" style="128" hidden="1" customWidth="1"/>
    <col min="10890" max="10890" width="3.88671875" style="128" customWidth="1"/>
    <col min="10891" max="10891" width="30" style="128" customWidth="1"/>
    <col min="10892" max="10892" width="20.44140625" style="128" customWidth="1"/>
    <col min="10893" max="10893" width="8" style="128" customWidth="1"/>
    <col min="10894" max="10894" width="17" style="128" customWidth="1"/>
    <col min="10895" max="10895" width="37.33203125" style="128" customWidth="1"/>
    <col min="10896" max="10896" width="5.109375" style="128" customWidth="1"/>
    <col min="10897" max="10897" width="27.44140625" style="128" customWidth="1"/>
    <col min="10898" max="10898" width="14.109375" style="128" customWidth="1"/>
    <col min="10899" max="10900" width="8.109375" style="128" customWidth="1"/>
    <col min="10901" max="10901" width="9.77734375" style="128" customWidth="1"/>
    <col min="10902" max="10902" width="1.88671875" style="128" customWidth="1"/>
    <col min="10903" max="11108" width="10.88671875" style="128"/>
    <col min="11109" max="11109" width="10.44140625" style="128" customWidth="1"/>
    <col min="11110" max="11110" width="2.33203125" style="128" customWidth="1"/>
    <col min="11111" max="11112" width="5.6640625" style="128" customWidth="1"/>
    <col min="11113" max="11113" width="5.109375" style="128" customWidth="1"/>
    <col min="11114" max="11114" width="5.6640625" style="128" customWidth="1"/>
    <col min="11115" max="11115" width="12" style="128" customWidth="1"/>
    <col min="11116" max="11117" width="7.88671875" style="128" customWidth="1"/>
    <col min="11118" max="11118" width="2.109375" style="128" customWidth="1"/>
    <col min="11119" max="11119" width="7.77734375" style="128" customWidth="1"/>
    <col min="11120" max="11120" width="6.44140625" style="128" customWidth="1"/>
    <col min="11121" max="11123" width="3.21875" style="128" customWidth="1"/>
    <col min="11124" max="11124" width="3" style="128" customWidth="1"/>
    <col min="11125" max="11125" width="2.44140625" style="128" customWidth="1"/>
    <col min="11126" max="11126" width="2.6640625" style="128" customWidth="1"/>
    <col min="11127" max="11129" width="0" style="128" hidden="1" customWidth="1"/>
    <col min="11130" max="11130" width="3.88671875" style="128" customWidth="1"/>
    <col min="11131" max="11131" width="0" style="128" hidden="1" customWidth="1"/>
    <col min="11132" max="11133" width="13" style="128" customWidth="1"/>
    <col min="11134" max="11134" width="13.21875" style="128" customWidth="1"/>
    <col min="11135" max="11135" width="5.6640625" style="128" customWidth="1"/>
    <col min="11136" max="11136" width="13.21875" style="128" customWidth="1"/>
    <col min="11137" max="11137" width="3.6640625" style="128" customWidth="1"/>
    <col min="11138" max="11138" width="2.6640625" style="128" customWidth="1"/>
    <col min="11139" max="11141" width="0" style="128" hidden="1" customWidth="1"/>
    <col min="11142" max="11142" width="2.6640625" style="128" customWidth="1"/>
    <col min="11143" max="11143" width="0" style="128" hidden="1" customWidth="1"/>
    <col min="11144" max="11144" width="2.6640625" style="128" customWidth="1"/>
    <col min="11145" max="11145" width="0" style="128" hidden="1" customWidth="1"/>
    <col min="11146" max="11146" width="3.88671875" style="128" customWidth="1"/>
    <col min="11147" max="11147" width="30" style="128" customWidth="1"/>
    <col min="11148" max="11148" width="20.44140625" style="128" customWidth="1"/>
    <col min="11149" max="11149" width="8" style="128" customWidth="1"/>
    <col min="11150" max="11150" width="17" style="128" customWidth="1"/>
    <col min="11151" max="11151" width="37.33203125" style="128" customWidth="1"/>
    <col min="11152" max="11152" width="5.109375" style="128" customWidth="1"/>
    <col min="11153" max="11153" width="27.44140625" style="128" customWidth="1"/>
    <col min="11154" max="11154" width="14.109375" style="128" customWidth="1"/>
    <col min="11155" max="11156" width="8.109375" style="128" customWidth="1"/>
    <col min="11157" max="11157" width="9.77734375" style="128" customWidth="1"/>
    <col min="11158" max="11158" width="1.88671875" style="128" customWidth="1"/>
    <col min="11159" max="11364" width="10.88671875" style="128"/>
    <col min="11365" max="11365" width="10.44140625" style="128" customWidth="1"/>
    <col min="11366" max="11366" width="2.33203125" style="128" customWidth="1"/>
    <col min="11367" max="11368" width="5.6640625" style="128" customWidth="1"/>
    <col min="11369" max="11369" width="5.109375" style="128" customWidth="1"/>
    <col min="11370" max="11370" width="5.6640625" style="128" customWidth="1"/>
    <col min="11371" max="11371" width="12" style="128" customWidth="1"/>
    <col min="11372" max="11373" width="7.88671875" style="128" customWidth="1"/>
    <col min="11374" max="11374" width="2.109375" style="128" customWidth="1"/>
    <col min="11375" max="11375" width="7.77734375" style="128" customWidth="1"/>
    <col min="11376" max="11376" width="6.44140625" style="128" customWidth="1"/>
    <col min="11377" max="11379" width="3.21875" style="128" customWidth="1"/>
    <col min="11380" max="11380" width="3" style="128" customWidth="1"/>
    <col min="11381" max="11381" width="2.44140625" style="128" customWidth="1"/>
    <col min="11382" max="11382" width="2.6640625" style="128" customWidth="1"/>
    <col min="11383" max="11385" width="0" style="128" hidden="1" customWidth="1"/>
    <col min="11386" max="11386" width="3.88671875" style="128" customWidth="1"/>
    <col min="11387" max="11387" width="0" style="128" hidden="1" customWidth="1"/>
    <col min="11388" max="11389" width="13" style="128" customWidth="1"/>
    <col min="11390" max="11390" width="13.21875" style="128" customWidth="1"/>
    <col min="11391" max="11391" width="5.6640625" style="128" customWidth="1"/>
    <col min="11392" max="11392" width="13.21875" style="128" customWidth="1"/>
    <col min="11393" max="11393" width="3.6640625" style="128" customWidth="1"/>
    <col min="11394" max="11394" width="2.6640625" style="128" customWidth="1"/>
    <col min="11395" max="11397" width="0" style="128" hidden="1" customWidth="1"/>
    <col min="11398" max="11398" width="2.6640625" style="128" customWidth="1"/>
    <col min="11399" max="11399" width="0" style="128" hidden="1" customWidth="1"/>
    <col min="11400" max="11400" width="2.6640625" style="128" customWidth="1"/>
    <col min="11401" max="11401" width="0" style="128" hidden="1" customWidth="1"/>
    <col min="11402" max="11402" width="3.88671875" style="128" customWidth="1"/>
    <col min="11403" max="11403" width="30" style="128" customWidth="1"/>
    <col min="11404" max="11404" width="20.44140625" style="128" customWidth="1"/>
    <col min="11405" max="11405" width="8" style="128" customWidth="1"/>
    <col min="11406" max="11406" width="17" style="128" customWidth="1"/>
    <col min="11407" max="11407" width="37.33203125" style="128" customWidth="1"/>
    <col min="11408" max="11408" width="5.109375" style="128" customWidth="1"/>
    <col min="11409" max="11409" width="27.44140625" style="128" customWidth="1"/>
    <col min="11410" max="11410" width="14.109375" style="128" customWidth="1"/>
    <col min="11411" max="11412" width="8.109375" style="128" customWidth="1"/>
    <col min="11413" max="11413" width="9.77734375" style="128" customWidth="1"/>
    <col min="11414" max="11414" width="1.88671875" style="128" customWidth="1"/>
    <col min="11415" max="11620" width="10.88671875" style="128"/>
    <col min="11621" max="11621" width="10.44140625" style="128" customWidth="1"/>
    <col min="11622" max="11622" width="2.33203125" style="128" customWidth="1"/>
    <col min="11623" max="11624" width="5.6640625" style="128" customWidth="1"/>
    <col min="11625" max="11625" width="5.109375" style="128" customWidth="1"/>
    <col min="11626" max="11626" width="5.6640625" style="128" customWidth="1"/>
    <col min="11627" max="11627" width="12" style="128" customWidth="1"/>
    <col min="11628" max="11629" width="7.88671875" style="128" customWidth="1"/>
    <col min="11630" max="11630" width="2.109375" style="128" customWidth="1"/>
    <col min="11631" max="11631" width="7.77734375" style="128" customWidth="1"/>
    <col min="11632" max="11632" width="6.44140625" style="128" customWidth="1"/>
    <col min="11633" max="11635" width="3.21875" style="128" customWidth="1"/>
    <col min="11636" max="11636" width="3" style="128" customWidth="1"/>
    <col min="11637" max="11637" width="2.44140625" style="128" customWidth="1"/>
    <col min="11638" max="11638" width="2.6640625" style="128" customWidth="1"/>
    <col min="11639" max="11641" width="0" style="128" hidden="1" customWidth="1"/>
    <col min="11642" max="11642" width="3.88671875" style="128" customWidth="1"/>
    <col min="11643" max="11643" width="0" style="128" hidden="1" customWidth="1"/>
    <col min="11644" max="11645" width="13" style="128" customWidth="1"/>
    <col min="11646" max="11646" width="13.21875" style="128" customWidth="1"/>
    <col min="11647" max="11647" width="5.6640625" style="128" customWidth="1"/>
    <col min="11648" max="11648" width="13.21875" style="128" customWidth="1"/>
    <col min="11649" max="11649" width="3.6640625" style="128" customWidth="1"/>
    <col min="11650" max="11650" width="2.6640625" style="128" customWidth="1"/>
    <col min="11651" max="11653" width="0" style="128" hidden="1" customWidth="1"/>
    <col min="11654" max="11654" width="2.6640625" style="128" customWidth="1"/>
    <col min="11655" max="11655" width="0" style="128" hidden="1" customWidth="1"/>
    <col min="11656" max="11656" width="2.6640625" style="128" customWidth="1"/>
    <col min="11657" max="11657" width="0" style="128" hidden="1" customWidth="1"/>
    <col min="11658" max="11658" width="3.88671875" style="128" customWidth="1"/>
    <col min="11659" max="11659" width="30" style="128" customWidth="1"/>
    <col min="11660" max="11660" width="20.44140625" style="128" customWidth="1"/>
    <col min="11661" max="11661" width="8" style="128" customWidth="1"/>
    <col min="11662" max="11662" width="17" style="128" customWidth="1"/>
    <col min="11663" max="11663" width="37.33203125" style="128" customWidth="1"/>
    <col min="11664" max="11664" width="5.109375" style="128" customWidth="1"/>
    <col min="11665" max="11665" width="27.44140625" style="128" customWidth="1"/>
    <col min="11666" max="11666" width="14.109375" style="128" customWidth="1"/>
    <col min="11667" max="11668" width="8.109375" style="128" customWidth="1"/>
    <col min="11669" max="11669" width="9.77734375" style="128" customWidth="1"/>
    <col min="11670" max="11670" width="1.88671875" style="128" customWidth="1"/>
    <col min="11671" max="11876" width="10.88671875" style="128"/>
    <col min="11877" max="11877" width="10.44140625" style="128" customWidth="1"/>
    <col min="11878" max="11878" width="2.33203125" style="128" customWidth="1"/>
    <col min="11879" max="11880" width="5.6640625" style="128" customWidth="1"/>
    <col min="11881" max="11881" width="5.109375" style="128" customWidth="1"/>
    <col min="11882" max="11882" width="5.6640625" style="128" customWidth="1"/>
    <col min="11883" max="11883" width="12" style="128" customWidth="1"/>
    <col min="11884" max="11885" width="7.88671875" style="128" customWidth="1"/>
    <col min="11886" max="11886" width="2.109375" style="128" customWidth="1"/>
    <col min="11887" max="11887" width="7.77734375" style="128" customWidth="1"/>
    <col min="11888" max="11888" width="6.44140625" style="128" customWidth="1"/>
    <col min="11889" max="11891" width="3.21875" style="128" customWidth="1"/>
    <col min="11892" max="11892" width="3" style="128" customWidth="1"/>
    <col min="11893" max="11893" width="2.44140625" style="128" customWidth="1"/>
    <col min="11894" max="11894" width="2.6640625" style="128" customWidth="1"/>
    <col min="11895" max="11897" width="0" style="128" hidden="1" customWidth="1"/>
    <col min="11898" max="11898" width="3.88671875" style="128" customWidth="1"/>
    <col min="11899" max="11899" width="0" style="128" hidden="1" customWidth="1"/>
    <col min="11900" max="11901" width="13" style="128" customWidth="1"/>
    <col min="11902" max="11902" width="13.21875" style="128" customWidth="1"/>
    <col min="11903" max="11903" width="5.6640625" style="128" customWidth="1"/>
    <col min="11904" max="11904" width="13.21875" style="128" customWidth="1"/>
    <col min="11905" max="11905" width="3.6640625" style="128" customWidth="1"/>
    <col min="11906" max="11906" width="2.6640625" style="128" customWidth="1"/>
    <col min="11907" max="11909" width="0" style="128" hidden="1" customWidth="1"/>
    <col min="11910" max="11910" width="2.6640625" style="128" customWidth="1"/>
    <col min="11911" max="11911" width="0" style="128" hidden="1" customWidth="1"/>
    <col min="11912" max="11912" width="2.6640625" style="128" customWidth="1"/>
    <col min="11913" max="11913" width="0" style="128" hidden="1" customWidth="1"/>
    <col min="11914" max="11914" width="3.88671875" style="128" customWidth="1"/>
    <col min="11915" max="11915" width="30" style="128" customWidth="1"/>
    <col min="11916" max="11916" width="20.44140625" style="128" customWidth="1"/>
    <col min="11917" max="11917" width="8" style="128" customWidth="1"/>
    <col min="11918" max="11918" width="17" style="128" customWidth="1"/>
    <col min="11919" max="11919" width="37.33203125" style="128" customWidth="1"/>
    <col min="11920" max="11920" width="5.109375" style="128" customWidth="1"/>
    <col min="11921" max="11921" width="27.44140625" style="128" customWidth="1"/>
    <col min="11922" max="11922" width="14.109375" style="128" customWidth="1"/>
    <col min="11923" max="11924" width="8.109375" style="128" customWidth="1"/>
    <col min="11925" max="11925" width="9.77734375" style="128" customWidth="1"/>
    <col min="11926" max="11926" width="1.88671875" style="128" customWidth="1"/>
    <col min="11927" max="12132" width="10.88671875" style="128"/>
    <col min="12133" max="12133" width="10.44140625" style="128" customWidth="1"/>
    <col min="12134" max="12134" width="2.33203125" style="128" customWidth="1"/>
    <col min="12135" max="12136" width="5.6640625" style="128" customWidth="1"/>
    <col min="12137" max="12137" width="5.109375" style="128" customWidth="1"/>
    <col min="12138" max="12138" width="5.6640625" style="128" customWidth="1"/>
    <col min="12139" max="12139" width="12" style="128" customWidth="1"/>
    <col min="12140" max="12141" width="7.88671875" style="128" customWidth="1"/>
    <col min="12142" max="12142" width="2.109375" style="128" customWidth="1"/>
    <col min="12143" max="12143" width="7.77734375" style="128" customWidth="1"/>
    <col min="12144" max="12144" width="6.44140625" style="128" customWidth="1"/>
    <col min="12145" max="12147" width="3.21875" style="128" customWidth="1"/>
    <col min="12148" max="12148" width="3" style="128" customWidth="1"/>
    <col min="12149" max="12149" width="2.44140625" style="128" customWidth="1"/>
    <col min="12150" max="12150" width="2.6640625" style="128" customWidth="1"/>
    <col min="12151" max="12153" width="0" style="128" hidden="1" customWidth="1"/>
    <col min="12154" max="12154" width="3.88671875" style="128" customWidth="1"/>
    <col min="12155" max="12155" width="0" style="128" hidden="1" customWidth="1"/>
    <col min="12156" max="12157" width="13" style="128" customWidth="1"/>
    <col min="12158" max="12158" width="13.21875" style="128" customWidth="1"/>
    <col min="12159" max="12159" width="5.6640625" style="128" customWidth="1"/>
    <col min="12160" max="12160" width="13.21875" style="128" customWidth="1"/>
    <col min="12161" max="12161" width="3.6640625" style="128" customWidth="1"/>
    <col min="12162" max="12162" width="2.6640625" style="128" customWidth="1"/>
    <col min="12163" max="12165" width="0" style="128" hidden="1" customWidth="1"/>
    <col min="12166" max="12166" width="2.6640625" style="128" customWidth="1"/>
    <col min="12167" max="12167" width="0" style="128" hidden="1" customWidth="1"/>
    <col min="12168" max="12168" width="2.6640625" style="128" customWidth="1"/>
    <col min="12169" max="12169" width="0" style="128" hidden="1" customWidth="1"/>
    <col min="12170" max="12170" width="3.88671875" style="128" customWidth="1"/>
    <col min="12171" max="12171" width="30" style="128" customWidth="1"/>
    <col min="12172" max="12172" width="20.44140625" style="128" customWidth="1"/>
    <col min="12173" max="12173" width="8" style="128" customWidth="1"/>
    <col min="12174" max="12174" width="17" style="128" customWidth="1"/>
    <col min="12175" max="12175" width="37.33203125" style="128" customWidth="1"/>
    <col min="12176" max="12176" width="5.109375" style="128" customWidth="1"/>
    <col min="12177" max="12177" width="27.44140625" style="128" customWidth="1"/>
    <col min="12178" max="12178" width="14.109375" style="128" customWidth="1"/>
    <col min="12179" max="12180" width="8.109375" style="128" customWidth="1"/>
    <col min="12181" max="12181" width="9.77734375" style="128" customWidth="1"/>
    <col min="12182" max="12182" width="1.88671875" style="128" customWidth="1"/>
    <col min="12183" max="12388" width="10.88671875" style="128"/>
    <col min="12389" max="12389" width="10.44140625" style="128" customWidth="1"/>
    <col min="12390" max="12390" width="2.33203125" style="128" customWidth="1"/>
    <col min="12391" max="12392" width="5.6640625" style="128" customWidth="1"/>
    <col min="12393" max="12393" width="5.109375" style="128" customWidth="1"/>
    <col min="12394" max="12394" width="5.6640625" style="128" customWidth="1"/>
    <col min="12395" max="12395" width="12" style="128" customWidth="1"/>
    <col min="12396" max="12397" width="7.88671875" style="128" customWidth="1"/>
    <col min="12398" max="12398" width="2.109375" style="128" customWidth="1"/>
    <col min="12399" max="12399" width="7.77734375" style="128" customWidth="1"/>
    <col min="12400" max="12400" width="6.44140625" style="128" customWidth="1"/>
    <col min="12401" max="12403" width="3.21875" style="128" customWidth="1"/>
    <col min="12404" max="12404" width="3" style="128" customWidth="1"/>
    <col min="12405" max="12405" width="2.44140625" style="128" customWidth="1"/>
    <col min="12406" max="12406" width="2.6640625" style="128" customWidth="1"/>
    <col min="12407" max="12409" width="0" style="128" hidden="1" customWidth="1"/>
    <col min="12410" max="12410" width="3.88671875" style="128" customWidth="1"/>
    <col min="12411" max="12411" width="0" style="128" hidden="1" customWidth="1"/>
    <col min="12412" max="12413" width="13" style="128" customWidth="1"/>
    <col min="12414" max="12414" width="13.21875" style="128" customWidth="1"/>
    <col min="12415" max="12415" width="5.6640625" style="128" customWidth="1"/>
    <col min="12416" max="12416" width="13.21875" style="128" customWidth="1"/>
    <col min="12417" max="12417" width="3.6640625" style="128" customWidth="1"/>
    <col min="12418" max="12418" width="2.6640625" style="128" customWidth="1"/>
    <col min="12419" max="12421" width="0" style="128" hidden="1" customWidth="1"/>
    <col min="12422" max="12422" width="2.6640625" style="128" customWidth="1"/>
    <col min="12423" max="12423" width="0" style="128" hidden="1" customWidth="1"/>
    <col min="12424" max="12424" width="2.6640625" style="128" customWidth="1"/>
    <col min="12425" max="12425" width="0" style="128" hidden="1" customWidth="1"/>
    <col min="12426" max="12426" width="3.88671875" style="128" customWidth="1"/>
    <col min="12427" max="12427" width="30" style="128" customWidth="1"/>
    <col min="12428" max="12428" width="20.44140625" style="128" customWidth="1"/>
    <col min="12429" max="12429" width="8" style="128" customWidth="1"/>
    <col min="12430" max="12430" width="17" style="128" customWidth="1"/>
    <col min="12431" max="12431" width="37.33203125" style="128" customWidth="1"/>
    <col min="12432" max="12432" width="5.109375" style="128" customWidth="1"/>
    <col min="12433" max="12433" width="27.44140625" style="128" customWidth="1"/>
    <col min="12434" max="12434" width="14.109375" style="128" customWidth="1"/>
    <col min="12435" max="12436" width="8.109375" style="128" customWidth="1"/>
    <col min="12437" max="12437" width="9.77734375" style="128" customWidth="1"/>
    <col min="12438" max="12438" width="1.88671875" style="128" customWidth="1"/>
    <col min="12439" max="12644" width="10.88671875" style="128"/>
    <col min="12645" max="12645" width="10.44140625" style="128" customWidth="1"/>
    <col min="12646" max="12646" width="2.33203125" style="128" customWidth="1"/>
    <col min="12647" max="12648" width="5.6640625" style="128" customWidth="1"/>
    <col min="12649" max="12649" width="5.109375" style="128" customWidth="1"/>
    <col min="12650" max="12650" width="5.6640625" style="128" customWidth="1"/>
    <col min="12651" max="12651" width="12" style="128" customWidth="1"/>
    <col min="12652" max="12653" width="7.88671875" style="128" customWidth="1"/>
    <col min="12654" max="12654" width="2.109375" style="128" customWidth="1"/>
    <col min="12655" max="12655" width="7.77734375" style="128" customWidth="1"/>
    <col min="12656" max="12656" width="6.44140625" style="128" customWidth="1"/>
    <col min="12657" max="12659" width="3.21875" style="128" customWidth="1"/>
    <col min="12660" max="12660" width="3" style="128" customWidth="1"/>
    <col min="12661" max="12661" width="2.44140625" style="128" customWidth="1"/>
    <col min="12662" max="12662" width="2.6640625" style="128" customWidth="1"/>
    <col min="12663" max="12665" width="0" style="128" hidden="1" customWidth="1"/>
    <col min="12666" max="12666" width="3.88671875" style="128" customWidth="1"/>
    <col min="12667" max="12667" width="0" style="128" hidden="1" customWidth="1"/>
    <col min="12668" max="12669" width="13" style="128" customWidth="1"/>
    <col min="12670" max="12670" width="13.21875" style="128" customWidth="1"/>
    <col min="12671" max="12671" width="5.6640625" style="128" customWidth="1"/>
    <col min="12672" max="12672" width="13.21875" style="128" customWidth="1"/>
    <col min="12673" max="12673" width="3.6640625" style="128" customWidth="1"/>
    <col min="12674" max="12674" width="2.6640625" style="128" customWidth="1"/>
    <col min="12675" max="12677" width="0" style="128" hidden="1" customWidth="1"/>
    <col min="12678" max="12678" width="2.6640625" style="128" customWidth="1"/>
    <col min="12679" max="12679" width="0" style="128" hidden="1" customWidth="1"/>
    <col min="12680" max="12680" width="2.6640625" style="128" customWidth="1"/>
    <col min="12681" max="12681" width="0" style="128" hidden="1" customWidth="1"/>
    <col min="12682" max="12682" width="3.88671875" style="128" customWidth="1"/>
    <col min="12683" max="12683" width="30" style="128" customWidth="1"/>
    <col min="12684" max="12684" width="20.44140625" style="128" customWidth="1"/>
    <col min="12685" max="12685" width="8" style="128" customWidth="1"/>
    <col min="12686" max="12686" width="17" style="128" customWidth="1"/>
    <col min="12687" max="12687" width="37.33203125" style="128" customWidth="1"/>
    <col min="12688" max="12688" width="5.109375" style="128" customWidth="1"/>
    <col min="12689" max="12689" width="27.44140625" style="128" customWidth="1"/>
    <col min="12690" max="12690" width="14.109375" style="128" customWidth="1"/>
    <col min="12691" max="12692" width="8.109375" style="128" customWidth="1"/>
    <col min="12693" max="12693" width="9.77734375" style="128" customWidth="1"/>
    <col min="12694" max="12694" width="1.88671875" style="128" customWidth="1"/>
    <col min="12695" max="12900" width="10.88671875" style="128"/>
    <col min="12901" max="12901" width="10.44140625" style="128" customWidth="1"/>
    <col min="12902" max="12902" width="2.33203125" style="128" customWidth="1"/>
    <col min="12903" max="12904" width="5.6640625" style="128" customWidth="1"/>
    <col min="12905" max="12905" width="5.109375" style="128" customWidth="1"/>
    <col min="12906" max="12906" width="5.6640625" style="128" customWidth="1"/>
    <col min="12907" max="12907" width="12" style="128" customWidth="1"/>
    <col min="12908" max="12909" width="7.88671875" style="128" customWidth="1"/>
    <col min="12910" max="12910" width="2.109375" style="128" customWidth="1"/>
    <col min="12911" max="12911" width="7.77734375" style="128" customWidth="1"/>
    <col min="12912" max="12912" width="6.44140625" style="128" customWidth="1"/>
    <col min="12913" max="12915" width="3.21875" style="128" customWidth="1"/>
    <col min="12916" max="12916" width="3" style="128" customWidth="1"/>
    <col min="12917" max="12917" width="2.44140625" style="128" customWidth="1"/>
    <col min="12918" max="12918" width="2.6640625" style="128" customWidth="1"/>
    <col min="12919" max="12921" width="0" style="128" hidden="1" customWidth="1"/>
    <col min="12922" max="12922" width="3.88671875" style="128" customWidth="1"/>
    <col min="12923" max="12923" width="0" style="128" hidden="1" customWidth="1"/>
    <col min="12924" max="12925" width="13" style="128" customWidth="1"/>
    <col min="12926" max="12926" width="13.21875" style="128" customWidth="1"/>
    <col min="12927" max="12927" width="5.6640625" style="128" customWidth="1"/>
    <col min="12928" max="12928" width="13.21875" style="128" customWidth="1"/>
    <col min="12929" max="12929" width="3.6640625" style="128" customWidth="1"/>
    <col min="12930" max="12930" width="2.6640625" style="128" customWidth="1"/>
    <col min="12931" max="12933" width="0" style="128" hidden="1" customWidth="1"/>
    <col min="12934" max="12934" width="2.6640625" style="128" customWidth="1"/>
    <col min="12935" max="12935" width="0" style="128" hidden="1" customWidth="1"/>
    <col min="12936" max="12936" width="2.6640625" style="128" customWidth="1"/>
    <col min="12937" max="12937" width="0" style="128" hidden="1" customWidth="1"/>
    <col min="12938" max="12938" width="3.88671875" style="128" customWidth="1"/>
    <col min="12939" max="12939" width="30" style="128" customWidth="1"/>
    <col min="12940" max="12940" width="20.44140625" style="128" customWidth="1"/>
    <col min="12941" max="12941" width="8" style="128" customWidth="1"/>
    <col min="12942" max="12942" width="17" style="128" customWidth="1"/>
    <col min="12943" max="12943" width="37.33203125" style="128" customWidth="1"/>
    <col min="12944" max="12944" width="5.109375" style="128" customWidth="1"/>
    <col min="12945" max="12945" width="27.44140625" style="128" customWidth="1"/>
    <col min="12946" max="12946" width="14.109375" style="128" customWidth="1"/>
    <col min="12947" max="12948" width="8.109375" style="128" customWidth="1"/>
    <col min="12949" max="12949" width="9.77734375" style="128" customWidth="1"/>
    <col min="12950" max="12950" width="1.88671875" style="128" customWidth="1"/>
    <col min="12951" max="13156" width="10.88671875" style="128"/>
    <col min="13157" max="13157" width="10.44140625" style="128" customWidth="1"/>
    <col min="13158" max="13158" width="2.33203125" style="128" customWidth="1"/>
    <col min="13159" max="13160" width="5.6640625" style="128" customWidth="1"/>
    <col min="13161" max="13161" width="5.109375" style="128" customWidth="1"/>
    <col min="13162" max="13162" width="5.6640625" style="128" customWidth="1"/>
    <col min="13163" max="13163" width="12" style="128" customWidth="1"/>
    <col min="13164" max="13165" width="7.88671875" style="128" customWidth="1"/>
    <col min="13166" max="13166" width="2.109375" style="128" customWidth="1"/>
    <col min="13167" max="13167" width="7.77734375" style="128" customWidth="1"/>
    <col min="13168" max="13168" width="6.44140625" style="128" customWidth="1"/>
    <col min="13169" max="13171" width="3.21875" style="128" customWidth="1"/>
    <col min="13172" max="13172" width="3" style="128" customWidth="1"/>
    <col min="13173" max="13173" width="2.44140625" style="128" customWidth="1"/>
    <col min="13174" max="13174" width="2.6640625" style="128" customWidth="1"/>
    <col min="13175" max="13177" width="0" style="128" hidden="1" customWidth="1"/>
    <col min="13178" max="13178" width="3.88671875" style="128" customWidth="1"/>
    <col min="13179" max="13179" width="0" style="128" hidden="1" customWidth="1"/>
    <col min="13180" max="13181" width="13" style="128" customWidth="1"/>
    <col min="13182" max="13182" width="13.21875" style="128" customWidth="1"/>
    <col min="13183" max="13183" width="5.6640625" style="128" customWidth="1"/>
    <col min="13184" max="13184" width="13.21875" style="128" customWidth="1"/>
    <col min="13185" max="13185" width="3.6640625" style="128" customWidth="1"/>
    <col min="13186" max="13186" width="2.6640625" style="128" customWidth="1"/>
    <col min="13187" max="13189" width="0" style="128" hidden="1" customWidth="1"/>
    <col min="13190" max="13190" width="2.6640625" style="128" customWidth="1"/>
    <col min="13191" max="13191" width="0" style="128" hidden="1" customWidth="1"/>
    <col min="13192" max="13192" width="2.6640625" style="128" customWidth="1"/>
    <col min="13193" max="13193" width="0" style="128" hidden="1" customWidth="1"/>
    <col min="13194" max="13194" width="3.88671875" style="128" customWidth="1"/>
    <col min="13195" max="13195" width="30" style="128" customWidth="1"/>
    <col min="13196" max="13196" width="20.44140625" style="128" customWidth="1"/>
    <col min="13197" max="13197" width="8" style="128" customWidth="1"/>
    <col min="13198" max="13198" width="17" style="128" customWidth="1"/>
    <col min="13199" max="13199" width="37.33203125" style="128" customWidth="1"/>
    <col min="13200" max="13200" width="5.109375" style="128" customWidth="1"/>
    <col min="13201" max="13201" width="27.44140625" style="128" customWidth="1"/>
    <col min="13202" max="13202" width="14.109375" style="128" customWidth="1"/>
    <col min="13203" max="13204" width="8.109375" style="128" customWidth="1"/>
    <col min="13205" max="13205" width="9.77734375" style="128" customWidth="1"/>
    <col min="13206" max="13206" width="1.88671875" style="128" customWidth="1"/>
    <col min="13207" max="13412" width="10.88671875" style="128"/>
    <col min="13413" max="13413" width="10.44140625" style="128" customWidth="1"/>
    <col min="13414" max="13414" width="2.33203125" style="128" customWidth="1"/>
    <col min="13415" max="13416" width="5.6640625" style="128" customWidth="1"/>
    <col min="13417" max="13417" width="5.109375" style="128" customWidth="1"/>
    <col min="13418" max="13418" width="5.6640625" style="128" customWidth="1"/>
    <col min="13419" max="13419" width="12" style="128" customWidth="1"/>
    <col min="13420" max="13421" width="7.88671875" style="128" customWidth="1"/>
    <col min="13422" max="13422" width="2.109375" style="128" customWidth="1"/>
    <col min="13423" max="13423" width="7.77734375" style="128" customWidth="1"/>
    <col min="13424" max="13424" width="6.44140625" style="128" customWidth="1"/>
    <col min="13425" max="13427" width="3.21875" style="128" customWidth="1"/>
    <col min="13428" max="13428" width="3" style="128" customWidth="1"/>
    <col min="13429" max="13429" width="2.44140625" style="128" customWidth="1"/>
    <col min="13430" max="13430" width="2.6640625" style="128" customWidth="1"/>
    <col min="13431" max="13433" width="0" style="128" hidden="1" customWidth="1"/>
    <col min="13434" max="13434" width="3.88671875" style="128" customWidth="1"/>
    <col min="13435" max="13435" width="0" style="128" hidden="1" customWidth="1"/>
    <col min="13436" max="13437" width="13" style="128" customWidth="1"/>
    <col min="13438" max="13438" width="13.21875" style="128" customWidth="1"/>
    <col min="13439" max="13439" width="5.6640625" style="128" customWidth="1"/>
    <col min="13440" max="13440" width="13.21875" style="128" customWidth="1"/>
    <col min="13441" max="13441" width="3.6640625" style="128" customWidth="1"/>
    <col min="13442" max="13442" width="2.6640625" style="128" customWidth="1"/>
    <col min="13443" max="13445" width="0" style="128" hidden="1" customWidth="1"/>
    <col min="13446" max="13446" width="2.6640625" style="128" customWidth="1"/>
    <col min="13447" max="13447" width="0" style="128" hidden="1" customWidth="1"/>
    <col min="13448" max="13448" width="2.6640625" style="128" customWidth="1"/>
    <col min="13449" max="13449" width="0" style="128" hidden="1" customWidth="1"/>
    <col min="13450" max="13450" width="3.88671875" style="128" customWidth="1"/>
    <col min="13451" max="13451" width="30" style="128" customWidth="1"/>
    <col min="13452" max="13452" width="20.44140625" style="128" customWidth="1"/>
    <col min="13453" max="13453" width="8" style="128" customWidth="1"/>
    <col min="13454" max="13454" width="17" style="128" customWidth="1"/>
    <col min="13455" max="13455" width="37.33203125" style="128" customWidth="1"/>
    <col min="13456" max="13456" width="5.109375" style="128" customWidth="1"/>
    <col min="13457" max="13457" width="27.44140625" style="128" customWidth="1"/>
    <col min="13458" max="13458" width="14.109375" style="128" customWidth="1"/>
    <col min="13459" max="13460" width="8.109375" style="128" customWidth="1"/>
    <col min="13461" max="13461" width="9.77734375" style="128" customWidth="1"/>
    <col min="13462" max="13462" width="1.88671875" style="128" customWidth="1"/>
    <col min="13463" max="13668" width="10.88671875" style="128"/>
    <col min="13669" max="13669" width="10.44140625" style="128" customWidth="1"/>
    <col min="13670" max="13670" width="2.33203125" style="128" customWidth="1"/>
    <col min="13671" max="13672" width="5.6640625" style="128" customWidth="1"/>
    <col min="13673" max="13673" width="5.109375" style="128" customWidth="1"/>
    <col min="13674" max="13674" width="5.6640625" style="128" customWidth="1"/>
    <col min="13675" max="13675" width="12" style="128" customWidth="1"/>
    <col min="13676" max="13677" width="7.88671875" style="128" customWidth="1"/>
    <col min="13678" max="13678" width="2.109375" style="128" customWidth="1"/>
    <col min="13679" max="13679" width="7.77734375" style="128" customWidth="1"/>
    <col min="13680" max="13680" width="6.44140625" style="128" customWidth="1"/>
    <col min="13681" max="13683" width="3.21875" style="128" customWidth="1"/>
    <col min="13684" max="13684" width="3" style="128" customWidth="1"/>
    <col min="13685" max="13685" width="2.44140625" style="128" customWidth="1"/>
    <col min="13686" max="13686" width="2.6640625" style="128" customWidth="1"/>
    <col min="13687" max="13689" width="0" style="128" hidden="1" customWidth="1"/>
    <col min="13690" max="13690" width="3.88671875" style="128" customWidth="1"/>
    <col min="13691" max="13691" width="0" style="128" hidden="1" customWidth="1"/>
    <col min="13692" max="13693" width="13" style="128" customWidth="1"/>
    <col min="13694" max="13694" width="13.21875" style="128" customWidth="1"/>
    <col min="13695" max="13695" width="5.6640625" style="128" customWidth="1"/>
    <col min="13696" max="13696" width="13.21875" style="128" customWidth="1"/>
    <col min="13697" max="13697" width="3.6640625" style="128" customWidth="1"/>
    <col min="13698" max="13698" width="2.6640625" style="128" customWidth="1"/>
    <col min="13699" max="13701" width="0" style="128" hidden="1" customWidth="1"/>
    <col min="13702" max="13702" width="2.6640625" style="128" customWidth="1"/>
    <col min="13703" max="13703" width="0" style="128" hidden="1" customWidth="1"/>
    <col min="13704" max="13704" width="2.6640625" style="128" customWidth="1"/>
    <col min="13705" max="13705" width="0" style="128" hidden="1" customWidth="1"/>
    <col min="13706" max="13706" width="3.88671875" style="128" customWidth="1"/>
    <col min="13707" max="13707" width="30" style="128" customWidth="1"/>
    <col min="13708" max="13708" width="20.44140625" style="128" customWidth="1"/>
    <col min="13709" max="13709" width="8" style="128" customWidth="1"/>
    <col min="13710" max="13710" width="17" style="128" customWidth="1"/>
    <col min="13711" max="13711" width="37.33203125" style="128" customWidth="1"/>
    <col min="13712" max="13712" width="5.109375" style="128" customWidth="1"/>
    <col min="13713" max="13713" width="27.44140625" style="128" customWidth="1"/>
    <col min="13714" max="13714" width="14.109375" style="128" customWidth="1"/>
    <col min="13715" max="13716" width="8.109375" style="128" customWidth="1"/>
    <col min="13717" max="13717" width="9.77734375" style="128" customWidth="1"/>
    <col min="13718" max="13718" width="1.88671875" style="128" customWidth="1"/>
    <col min="13719" max="13924" width="10.88671875" style="128"/>
    <col min="13925" max="13925" width="10.44140625" style="128" customWidth="1"/>
    <col min="13926" max="13926" width="2.33203125" style="128" customWidth="1"/>
    <col min="13927" max="13928" width="5.6640625" style="128" customWidth="1"/>
    <col min="13929" max="13929" width="5.109375" style="128" customWidth="1"/>
    <col min="13930" max="13930" width="5.6640625" style="128" customWidth="1"/>
    <col min="13931" max="13931" width="12" style="128" customWidth="1"/>
    <col min="13932" max="13933" width="7.88671875" style="128" customWidth="1"/>
    <col min="13934" max="13934" width="2.109375" style="128" customWidth="1"/>
    <col min="13935" max="13935" width="7.77734375" style="128" customWidth="1"/>
    <col min="13936" max="13936" width="6.44140625" style="128" customWidth="1"/>
    <col min="13937" max="13939" width="3.21875" style="128" customWidth="1"/>
    <col min="13940" max="13940" width="3" style="128" customWidth="1"/>
    <col min="13941" max="13941" width="2.44140625" style="128" customWidth="1"/>
    <col min="13942" max="13942" width="2.6640625" style="128" customWidth="1"/>
    <col min="13943" max="13945" width="0" style="128" hidden="1" customWidth="1"/>
    <col min="13946" max="13946" width="3.88671875" style="128" customWidth="1"/>
    <col min="13947" max="13947" width="0" style="128" hidden="1" customWidth="1"/>
    <col min="13948" max="13949" width="13" style="128" customWidth="1"/>
    <col min="13950" max="13950" width="13.21875" style="128" customWidth="1"/>
    <col min="13951" max="13951" width="5.6640625" style="128" customWidth="1"/>
    <col min="13952" max="13952" width="13.21875" style="128" customWidth="1"/>
    <col min="13953" max="13953" width="3.6640625" style="128" customWidth="1"/>
    <col min="13954" max="13954" width="2.6640625" style="128" customWidth="1"/>
    <col min="13955" max="13957" width="0" style="128" hidden="1" customWidth="1"/>
    <col min="13958" max="13958" width="2.6640625" style="128" customWidth="1"/>
    <col min="13959" max="13959" width="0" style="128" hidden="1" customWidth="1"/>
    <col min="13960" max="13960" width="2.6640625" style="128" customWidth="1"/>
    <col min="13961" max="13961" width="0" style="128" hidden="1" customWidth="1"/>
    <col min="13962" max="13962" width="3.88671875" style="128" customWidth="1"/>
    <col min="13963" max="13963" width="30" style="128" customWidth="1"/>
    <col min="13964" max="13964" width="20.44140625" style="128" customWidth="1"/>
    <col min="13965" max="13965" width="8" style="128" customWidth="1"/>
    <col min="13966" max="13966" width="17" style="128" customWidth="1"/>
    <col min="13967" max="13967" width="37.33203125" style="128" customWidth="1"/>
    <col min="13968" max="13968" width="5.109375" style="128" customWidth="1"/>
    <col min="13969" max="13969" width="27.44140625" style="128" customWidth="1"/>
    <col min="13970" max="13970" width="14.109375" style="128" customWidth="1"/>
    <col min="13971" max="13972" width="8.109375" style="128" customWidth="1"/>
    <col min="13973" max="13973" width="9.77734375" style="128" customWidth="1"/>
    <col min="13974" max="13974" width="1.88671875" style="128" customWidth="1"/>
    <col min="13975" max="14180" width="10.88671875" style="128"/>
    <col min="14181" max="14181" width="10.44140625" style="128" customWidth="1"/>
    <col min="14182" max="14182" width="2.33203125" style="128" customWidth="1"/>
    <col min="14183" max="14184" width="5.6640625" style="128" customWidth="1"/>
    <col min="14185" max="14185" width="5.109375" style="128" customWidth="1"/>
    <col min="14186" max="14186" width="5.6640625" style="128" customWidth="1"/>
    <col min="14187" max="14187" width="12" style="128" customWidth="1"/>
    <col min="14188" max="14189" width="7.88671875" style="128" customWidth="1"/>
    <col min="14190" max="14190" width="2.109375" style="128" customWidth="1"/>
    <col min="14191" max="14191" width="7.77734375" style="128" customWidth="1"/>
    <col min="14192" max="14192" width="6.44140625" style="128" customWidth="1"/>
    <col min="14193" max="14195" width="3.21875" style="128" customWidth="1"/>
    <col min="14196" max="14196" width="3" style="128" customWidth="1"/>
    <col min="14197" max="14197" width="2.44140625" style="128" customWidth="1"/>
    <col min="14198" max="14198" width="2.6640625" style="128" customWidth="1"/>
    <col min="14199" max="14201" width="0" style="128" hidden="1" customWidth="1"/>
    <col min="14202" max="14202" width="3.88671875" style="128" customWidth="1"/>
    <col min="14203" max="14203" width="0" style="128" hidden="1" customWidth="1"/>
    <col min="14204" max="14205" width="13" style="128" customWidth="1"/>
    <col min="14206" max="14206" width="13.21875" style="128" customWidth="1"/>
    <col min="14207" max="14207" width="5.6640625" style="128" customWidth="1"/>
    <col min="14208" max="14208" width="13.21875" style="128" customWidth="1"/>
    <col min="14209" max="14209" width="3.6640625" style="128" customWidth="1"/>
    <col min="14210" max="14210" width="2.6640625" style="128" customWidth="1"/>
    <col min="14211" max="14213" width="0" style="128" hidden="1" customWidth="1"/>
    <col min="14214" max="14214" width="2.6640625" style="128" customWidth="1"/>
    <col min="14215" max="14215" width="0" style="128" hidden="1" customWidth="1"/>
    <col min="14216" max="14216" width="2.6640625" style="128" customWidth="1"/>
    <col min="14217" max="14217" width="0" style="128" hidden="1" customWidth="1"/>
    <col min="14218" max="14218" width="3.88671875" style="128" customWidth="1"/>
    <col min="14219" max="14219" width="30" style="128" customWidth="1"/>
    <col min="14220" max="14220" width="20.44140625" style="128" customWidth="1"/>
    <col min="14221" max="14221" width="8" style="128" customWidth="1"/>
    <col min="14222" max="14222" width="17" style="128" customWidth="1"/>
    <col min="14223" max="14223" width="37.33203125" style="128" customWidth="1"/>
    <col min="14224" max="14224" width="5.109375" style="128" customWidth="1"/>
    <col min="14225" max="14225" width="27.44140625" style="128" customWidth="1"/>
    <col min="14226" max="14226" width="14.109375" style="128" customWidth="1"/>
    <col min="14227" max="14228" width="8.109375" style="128" customWidth="1"/>
    <col min="14229" max="14229" width="9.77734375" style="128" customWidth="1"/>
    <col min="14230" max="14230" width="1.88671875" style="128" customWidth="1"/>
    <col min="14231" max="14436" width="10.88671875" style="128"/>
    <col min="14437" max="14437" width="10.44140625" style="128" customWidth="1"/>
    <col min="14438" max="14438" width="2.33203125" style="128" customWidth="1"/>
    <col min="14439" max="14440" width="5.6640625" style="128" customWidth="1"/>
    <col min="14441" max="14441" width="5.109375" style="128" customWidth="1"/>
    <col min="14442" max="14442" width="5.6640625" style="128" customWidth="1"/>
    <col min="14443" max="14443" width="12" style="128" customWidth="1"/>
    <col min="14444" max="14445" width="7.88671875" style="128" customWidth="1"/>
    <col min="14446" max="14446" width="2.109375" style="128" customWidth="1"/>
    <col min="14447" max="14447" width="7.77734375" style="128" customWidth="1"/>
    <col min="14448" max="14448" width="6.44140625" style="128" customWidth="1"/>
    <col min="14449" max="14451" width="3.21875" style="128" customWidth="1"/>
    <col min="14452" max="14452" width="3" style="128" customWidth="1"/>
    <col min="14453" max="14453" width="2.44140625" style="128" customWidth="1"/>
    <col min="14454" max="14454" width="2.6640625" style="128" customWidth="1"/>
    <col min="14455" max="14457" width="0" style="128" hidden="1" customWidth="1"/>
    <col min="14458" max="14458" width="3.88671875" style="128" customWidth="1"/>
    <col min="14459" max="14459" width="0" style="128" hidden="1" customWidth="1"/>
    <col min="14460" max="14461" width="13" style="128" customWidth="1"/>
    <col min="14462" max="14462" width="13.21875" style="128" customWidth="1"/>
    <col min="14463" max="14463" width="5.6640625" style="128" customWidth="1"/>
    <col min="14464" max="14464" width="13.21875" style="128" customWidth="1"/>
    <col min="14465" max="14465" width="3.6640625" style="128" customWidth="1"/>
    <col min="14466" max="14466" width="2.6640625" style="128" customWidth="1"/>
    <col min="14467" max="14469" width="0" style="128" hidden="1" customWidth="1"/>
    <col min="14470" max="14470" width="2.6640625" style="128" customWidth="1"/>
    <col min="14471" max="14471" width="0" style="128" hidden="1" customWidth="1"/>
    <col min="14472" max="14472" width="2.6640625" style="128" customWidth="1"/>
    <col min="14473" max="14473" width="0" style="128" hidden="1" customWidth="1"/>
    <col min="14474" max="14474" width="3.88671875" style="128" customWidth="1"/>
    <col min="14475" max="14475" width="30" style="128" customWidth="1"/>
    <col min="14476" max="14476" width="20.44140625" style="128" customWidth="1"/>
    <col min="14477" max="14477" width="8" style="128" customWidth="1"/>
    <col min="14478" max="14478" width="17" style="128" customWidth="1"/>
    <col min="14479" max="14479" width="37.33203125" style="128" customWidth="1"/>
    <col min="14480" max="14480" width="5.109375" style="128" customWidth="1"/>
    <col min="14481" max="14481" width="27.44140625" style="128" customWidth="1"/>
    <col min="14482" max="14482" width="14.109375" style="128" customWidth="1"/>
    <col min="14483" max="14484" width="8.109375" style="128" customWidth="1"/>
    <col min="14485" max="14485" width="9.77734375" style="128" customWidth="1"/>
    <col min="14486" max="14486" width="1.88671875" style="128" customWidth="1"/>
    <col min="14487" max="14692" width="10.88671875" style="128"/>
    <col min="14693" max="14693" width="10.44140625" style="128" customWidth="1"/>
    <col min="14694" max="14694" width="2.33203125" style="128" customWidth="1"/>
    <col min="14695" max="14696" width="5.6640625" style="128" customWidth="1"/>
    <col min="14697" max="14697" width="5.109375" style="128" customWidth="1"/>
    <col min="14698" max="14698" width="5.6640625" style="128" customWidth="1"/>
    <col min="14699" max="14699" width="12" style="128" customWidth="1"/>
    <col min="14700" max="14701" width="7.88671875" style="128" customWidth="1"/>
    <col min="14702" max="14702" width="2.109375" style="128" customWidth="1"/>
    <col min="14703" max="14703" width="7.77734375" style="128" customWidth="1"/>
    <col min="14704" max="14704" width="6.44140625" style="128" customWidth="1"/>
    <col min="14705" max="14707" width="3.21875" style="128" customWidth="1"/>
    <col min="14708" max="14708" width="3" style="128" customWidth="1"/>
    <col min="14709" max="14709" width="2.44140625" style="128" customWidth="1"/>
    <col min="14710" max="14710" width="2.6640625" style="128" customWidth="1"/>
    <col min="14711" max="14713" width="0" style="128" hidden="1" customWidth="1"/>
    <col min="14714" max="14714" width="3.88671875" style="128" customWidth="1"/>
    <col min="14715" max="14715" width="0" style="128" hidden="1" customWidth="1"/>
    <col min="14716" max="14717" width="13" style="128" customWidth="1"/>
    <col min="14718" max="14718" width="13.21875" style="128" customWidth="1"/>
    <col min="14719" max="14719" width="5.6640625" style="128" customWidth="1"/>
    <col min="14720" max="14720" width="13.21875" style="128" customWidth="1"/>
    <col min="14721" max="14721" width="3.6640625" style="128" customWidth="1"/>
    <col min="14722" max="14722" width="2.6640625" style="128" customWidth="1"/>
    <col min="14723" max="14725" width="0" style="128" hidden="1" customWidth="1"/>
    <col min="14726" max="14726" width="2.6640625" style="128" customWidth="1"/>
    <col min="14727" max="14727" width="0" style="128" hidden="1" customWidth="1"/>
    <col min="14728" max="14728" width="2.6640625" style="128" customWidth="1"/>
    <col min="14729" max="14729" width="0" style="128" hidden="1" customWidth="1"/>
    <col min="14730" max="14730" width="3.88671875" style="128" customWidth="1"/>
    <col min="14731" max="14731" width="30" style="128" customWidth="1"/>
    <col min="14732" max="14732" width="20.44140625" style="128" customWidth="1"/>
    <col min="14733" max="14733" width="8" style="128" customWidth="1"/>
    <col min="14734" max="14734" width="17" style="128" customWidth="1"/>
    <col min="14735" max="14735" width="37.33203125" style="128" customWidth="1"/>
    <col min="14736" max="14736" width="5.109375" style="128" customWidth="1"/>
    <col min="14737" max="14737" width="27.44140625" style="128" customWidth="1"/>
    <col min="14738" max="14738" width="14.109375" style="128" customWidth="1"/>
    <col min="14739" max="14740" width="8.109375" style="128" customWidth="1"/>
    <col min="14741" max="14741" width="9.77734375" style="128" customWidth="1"/>
    <col min="14742" max="14742" width="1.88671875" style="128" customWidth="1"/>
    <col min="14743" max="14948" width="10.88671875" style="128"/>
    <col min="14949" max="14949" width="10.44140625" style="128" customWidth="1"/>
    <col min="14950" max="14950" width="2.33203125" style="128" customWidth="1"/>
    <col min="14951" max="14952" width="5.6640625" style="128" customWidth="1"/>
    <col min="14953" max="14953" width="5.109375" style="128" customWidth="1"/>
    <col min="14954" max="14954" width="5.6640625" style="128" customWidth="1"/>
    <col min="14955" max="14955" width="12" style="128" customWidth="1"/>
    <col min="14956" max="14957" width="7.88671875" style="128" customWidth="1"/>
    <col min="14958" max="14958" width="2.109375" style="128" customWidth="1"/>
    <col min="14959" max="14959" width="7.77734375" style="128" customWidth="1"/>
    <col min="14960" max="14960" width="6.44140625" style="128" customWidth="1"/>
    <col min="14961" max="14963" width="3.21875" style="128" customWidth="1"/>
    <col min="14964" max="14964" width="3" style="128" customWidth="1"/>
    <col min="14965" max="14965" width="2.44140625" style="128" customWidth="1"/>
    <col min="14966" max="14966" width="2.6640625" style="128" customWidth="1"/>
    <col min="14967" max="14969" width="0" style="128" hidden="1" customWidth="1"/>
    <col min="14970" max="14970" width="3.88671875" style="128" customWidth="1"/>
    <col min="14971" max="14971" width="0" style="128" hidden="1" customWidth="1"/>
    <col min="14972" max="14973" width="13" style="128" customWidth="1"/>
    <col min="14974" max="14974" width="13.21875" style="128" customWidth="1"/>
    <col min="14975" max="14975" width="5.6640625" style="128" customWidth="1"/>
    <col min="14976" max="14976" width="13.21875" style="128" customWidth="1"/>
    <col min="14977" max="14977" width="3.6640625" style="128" customWidth="1"/>
    <col min="14978" max="14978" width="2.6640625" style="128" customWidth="1"/>
    <col min="14979" max="14981" width="0" style="128" hidden="1" customWidth="1"/>
    <col min="14982" max="14982" width="2.6640625" style="128" customWidth="1"/>
    <col min="14983" max="14983" width="0" style="128" hidden="1" customWidth="1"/>
    <col min="14984" max="14984" width="2.6640625" style="128" customWidth="1"/>
    <col min="14985" max="14985" width="0" style="128" hidden="1" customWidth="1"/>
    <col min="14986" max="14986" width="3.88671875" style="128" customWidth="1"/>
    <col min="14987" max="14987" width="30" style="128" customWidth="1"/>
    <col min="14988" max="14988" width="20.44140625" style="128" customWidth="1"/>
    <col min="14989" max="14989" width="8" style="128" customWidth="1"/>
    <col min="14990" max="14990" width="17" style="128" customWidth="1"/>
    <col min="14991" max="14991" width="37.33203125" style="128" customWidth="1"/>
    <col min="14992" max="14992" width="5.109375" style="128" customWidth="1"/>
    <col min="14993" max="14993" width="27.44140625" style="128" customWidth="1"/>
    <col min="14994" max="14994" width="14.109375" style="128" customWidth="1"/>
    <col min="14995" max="14996" width="8.109375" style="128" customWidth="1"/>
    <col min="14997" max="14997" width="9.77734375" style="128" customWidth="1"/>
    <col min="14998" max="14998" width="1.88671875" style="128" customWidth="1"/>
    <col min="14999" max="15204" width="10.88671875" style="128"/>
    <col min="15205" max="15205" width="10.44140625" style="128" customWidth="1"/>
    <col min="15206" max="15206" width="2.33203125" style="128" customWidth="1"/>
    <col min="15207" max="15208" width="5.6640625" style="128" customWidth="1"/>
    <col min="15209" max="15209" width="5.109375" style="128" customWidth="1"/>
    <col min="15210" max="15210" width="5.6640625" style="128" customWidth="1"/>
    <col min="15211" max="15211" width="12" style="128" customWidth="1"/>
    <col min="15212" max="15213" width="7.88671875" style="128" customWidth="1"/>
    <col min="15214" max="15214" width="2.109375" style="128" customWidth="1"/>
    <col min="15215" max="15215" width="7.77734375" style="128" customWidth="1"/>
    <col min="15216" max="15216" width="6.44140625" style="128" customWidth="1"/>
    <col min="15217" max="15219" width="3.21875" style="128" customWidth="1"/>
    <col min="15220" max="15220" width="3" style="128" customWidth="1"/>
    <col min="15221" max="15221" width="2.44140625" style="128" customWidth="1"/>
    <col min="15222" max="15222" width="2.6640625" style="128" customWidth="1"/>
    <col min="15223" max="15225" width="0" style="128" hidden="1" customWidth="1"/>
    <col min="15226" max="15226" width="3.88671875" style="128" customWidth="1"/>
    <col min="15227" max="15227" width="0" style="128" hidden="1" customWidth="1"/>
    <col min="15228" max="15229" width="13" style="128" customWidth="1"/>
    <col min="15230" max="15230" width="13.21875" style="128" customWidth="1"/>
    <col min="15231" max="15231" width="5.6640625" style="128" customWidth="1"/>
    <col min="15232" max="15232" width="13.21875" style="128" customWidth="1"/>
    <col min="15233" max="15233" width="3.6640625" style="128" customWidth="1"/>
    <col min="15234" max="15234" width="2.6640625" style="128" customWidth="1"/>
    <col min="15235" max="15237" width="0" style="128" hidden="1" customWidth="1"/>
    <col min="15238" max="15238" width="2.6640625" style="128" customWidth="1"/>
    <col min="15239" max="15239" width="0" style="128" hidden="1" customWidth="1"/>
    <col min="15240" max="15240" width="2.6640625" style="128" customWidth="1"/>
    <col min="15241" max="15241" width="0" style="128" hidden="1" customWidth="1"/>
    <col min="15242" max="15242" width="3.88671875" style="128" customWidth="1"/>
    <col min="15243" max="15243" width="30" style="128" customWidth="1"/>
    <col min="15244" max="15244" width="20.44140625" style="128" customWidth="1"/>
    <col min="15245" max="15245" width="8" style="128" customWidth="1"/>
    <col min="15246" max="15246" width="17" style="128" customWidth="1"/>
    <col min="15247" max="15247" width="37.33203125" style="128" customWidth="1"/>
    <col min="15248" max="15248" width="5.109375" style="128" customWidth="1"/>
    <col min="15249" max="15249" width="27.44140625" style="128" customWidth="1"/>
    <col min="15250" max="15250" width="14.109375" style="128" customWidth="1"/>
    <col min="15251" max="15252" width="8.109375" style="128" customWidth="1"/>
    <col min="15253" max="15253" width="9.77734375" style="128" customWidth="1"/>
    <col min="15254" max="15254" width="1.88671875" style="128" customWidth="1"/>
    <col min="15255" max="15460" width="10.88671875" style="128"/>
    <col min="15461" max="15461" width="10.44140625" style="128" customWidth="1"/>
    <col min="15462" max="15462" width="2.33203125" style="128" customWidth="1"/>
    <col min="15463" max="15464" width="5.6640625" style="128" customWidth="1"/>
    <col min="15465" max="15465" width="5.109375" style="128" customWidth="1"/>
    <col min="15466" max="15466" width="5.6640625" style="128" customWidth="1"/>
    <col min="15467" max="15467" width="12" style="128" customWidth="1"/>
    <col min="15468" max="15469" width="7.88671875" style="128" customWidth="1"/>
    <col min="15470" max="15470" width="2.109375" style="128" customWidth="1"/>
    <col min="15471" max="15471" width="7.77734375" style="128" customWidth="1"/>
    <col min="15472" max="15472" width="6.44140625" style="128" customWidth="1"/>
    <col min="15473" max="15475" width="3.21875" style="128" customWidth="1"/>
    <col min="15476" max="15476" width="3" style="128" customWidth="1"/>
    <col min="15477" max="15477" width="2.44140625" style="128" customWidth="1"/>
    <col min="15478" max="15478" width="2.6640625" style="128" customWidth="1"/>
    <col min="15479" max="15481" width="0" style="128" hidden="1" customWidth="1"/>
    <col min="15482" max="15482" width="3.88671875" style="128" customWidth="1"/>
    <col min="15483" max="15483" width="0" style="128" hidden="1" customWidth="1"/>
    <col min="15484" max="15485" width="13" style="128" customWidth="1"/>
    <col min="15486" max="15486" width="13.21875" style="128" customWidth="1"/>
    <col min="15487" max="15487" width="5.6640625" style="128" customWidth="1"/>
    <col min="15488" max="15488" width="13.21875" style="128" customWidth="1"/>
    <col min="15489" max="15489" width="3.6640625" style="128" customWidth="1"/>
    <col min="15490" max="15490" width="2.6640625" style="128" customWidth="1"/>
    <col min="15491" max="15493" width="0" style="128" hidden="1" customWidth="1"/>
    <col min="15494" max="15494" width="2.6640625" style="128" customWidth="1"/>
    <col min="15495" max="15495" width="0" style="128" hidden="1" customWidth="1"/>
    <col min="15496" max="15496" width="2.6640625" style="128" customWidth="1"/>
    <col min="15497" max="15497" width="0" style="128" hidden="1" customWidth="1"/>
    <col min="15498" max="15498" width="3.88671875" style="128" customWidth="1"/>
    <col min="15499" max="15499" width="30" style="128" customWidth="1"/>
    <col min="15500" max="15500" width="20.44140625" style="128" customWidth="1"/>
    <col min="15501" max="15501" width="8" style="128" customWidth="1"/>
    <col min="15502" max="15502" width="17" style="128" customWidth="1"/>
    <col min="15503" max="15503" width="37.33203125" style="128" customWidth="1"/>
    <col min="15504" max="15504" width="5.109375" style="128" customWidth="1"/>
    <col min="15505" max="15505" width="27.44140625" style="128" customWidth="1"/>
    <col min="15506" max="15506" width="14.109375" style="128" customWidth="1"/>
    <col min="15507" max="15508" width="8.109375" style="128" customWidth="1"/>
    <col min="15509" max="15509" width="9.77734375" style="128" customWidth="1"/>
    <col min="15510" max="15510" width="1.88671875" style="128" customWidth="1"/>
    <col min="15511" max="15716" width="10.88671875" style="128"/>
    <col min="15717" max="15717" width="10.44140625" style="128" customWidth="1"/>
    <col min="15718" max="15718" width="2.33203125" style="128" customWidth="1"/>
    <col min="15719" max="15720" width="5.6640625" style="128" customWidth="1"/>
    <col min="15721" max="15721" width="5.109375" style="128" customWidth="1"/>
    <col min="15722" max="15722" width="5.6640625" style="128" customWidth="1"/>
    <col min="15723" max="15723" width="12" style="128" customWidth="1"/>
    <col min="15724" max="15725" width="7.88671875" style="128" customWidth="1"/>
    <col min="15726" max="15726" width="2.109375" style="128" customWidth="1"/>
    <col min="15727" max="15727" width="7.77734375" style="128" customWidth="1"/>
    <col min="15728" max="15728" width="6.44140625" style="128" customWidth="1"/>
    <col min="15729" max="15731" width="3.21875" style="128" customWidth="1"/>
    <col min="15732" max="15732" width="3" style="128" customWidth="1"/>
    <col min="15733" max="15733" width="2.44140625" style="128" customWidth="1"/>
    <col min="15734" max="15734" width="2.6640625" style="128" customWidth="1"/>
    <col min="15735" max="15737" width="0" style="128" hidden="1" customWidth="1"/>
    <col min="15738" max="15738" width="3.88671875" style="128" customWidth="1"/>
    <col min="15739" max="15739" width="0" style="128" hidden="1" customWidth="1"/>
    <col min="15740" max="15741" width="13" style="128" customWidth="1"/>
    <col min="15742" max="15742" width="13.21875" style="128" customWidth="1"/>
    <col min="15743" max="15743" width="5.6640625" style="128" customWidth="1"/>
    <col min="15744" max="15744" width="13.21875" style="128" customWidth="1"/>
    <col min="15745" max="15745" width="3.6640625" style="128" customWidth="1"/>
    <col min="15746" max="15746" width="2.6640625" style="128" customWidth="1"/>
    <col min="15747" max="15749" width="0" style="128" hidden="1" customWidth="1"/>
    <col min="15750" max="15750" width="2.6640625" style="128" customWidth="1"/>
    <col min="15751" max="15751" width="0" style="128" hidden="1" customWidth="1"/>
    <col min="15752" max="15752" width="2.6640625" style="128" customWidth="1"/>
    <col min="15753" max="15753" width="0" style="128" hidden="1" customWidth="1"/>
    <col min="15754" max="15754" width="3.88671875" style="128" customWidth="1"/>
    <col min="15755" max="15755" width="30" style="128" customWidth="1"/>
    <col min="15756" max="15756" width="20.44140625" style="128" customWidth="1"/>
    <col min="15757" max="15757" width="8" style="128" customWidth="1"/>
    <col min="15758" max="15758" width="17" style="128" customWidth="1"/>
    <col min="15759" max="15759" width="37.33203125" style="128" customWidth="1"/>
    <col min="15760" max="15760" width="5.109375" style="128" customWidth="1"/>
    <col min="15761" max="15761" width="27.44140625" style="128" customWidth="1"/>
    <col min="15762" max="15762" width="14.109375" style="128" customWidth="1"/>
    <col min="15763" max="15764" width="8.109375" style="128" customWidth="1"/>
    <col min="15765" max="15765" width="9.77734375" style="128" customWidth="1"/>
    <col min="15766" max="15766" width="1.88671875" style="128" customWidth="1"/>
    <col min="15767" max="15972" width="10.88671875" style="128"/>
    <col min="15973" max="15973" width="10.44140625" style="128" customWidth="1"/>
    <col min="15974" max="15974" width="2.33203125" style="128" customWidth="1"/>
    <col min="15975" max="15976" width="5.6640625" style="128" customWidth="1"/>
    <col min="15977" max="15977" width="5.109375" style="128" customWidth="1"/>
    <col min="15978" max="15978" width="5.6640625" style="128" customWidth="1"/>
    <col min="15979" max="15979" width="12" style="128" customWidth="1"/>
    <col min="15980" max="15981" width="7.88671875" style="128" customWidth="1"/>
    <col min="15982" max="15982" width="2.109375" style="128" customWidth="1"/>
    <col min="15983" max="15983" width="7.77734375" style="128" customWidth="1"/>
    <col min="15984" max="15984" width="6.44140625" style="128" customWidth="1"/>
    <col min="15985" max="15987" width="3.21875" style="128" customWidth="1"/>
    <col min="15988" max="15988" width="3" style="128" customWidth="1"/>
    <col min="15989" max="15989" width="2.44140625" style="128" customWidth="1"/>
    <col min="15990" max="15990" width="2.6640625" style="128" customWidth="1"/>
    <col min="15991" max="15993" width="0" style="128" hidden="1" customWidth="1"/>
    <col min="15994" max="15994" width="3.88671875" style="128" customWidth="1"/>
    <col min="15995" max="15995" width="0" style="128" hidden="1" customWidth="1"/>
    <col min="15996" max="15997" width="13" style="128" customWidth="1"/>
    <col min="15998" max="15998" width="13.21875" style="128" customWidth="1"/>
    <col min="15999" max="15999" width="5.6640625" style="128" customWidth="1"/>
    <col min="16000" max="16000" width="13.21875" style="128" customWidth="1"/>
    <col min="16001" max="16001" width="3.6640625" style="128" customWidth="1"/>
    <col min="16002" max="16002" width="2.6640625" style="128" customWidth="1"/>
    <col min="16003" max="16005" width="0" style="128" hidden="1" customWidth="1"/>
    <col min="16006" max="16006" width="2.6640625" style="128" customWidth="1"/>
    <col min="16007" max="16007" width="0" style="128" hidden="1" customWidth="1"/>
    <col min="16008" max="16008" width="2.6640625" style="128" customWidth="1"/>
    <col min="16009" max="16009" width="0" style="128" hidden="1" customWidth="1"/>
    <col min="16010" max="16010" width="3.88671875" style="128" customWidth="1"/>
    <col min="16011" max="16011" width="30" style="128" customWidth="1"/>
    <col min="16012" max="16012" width="20.44140625" style="128" customWidth="1"/>
    <col min="16013" max="16013" width="8" style="128" customWidth="1"/>
    <col min="16014" max="16014" width="17" style="128" customWidth="1"/>
    <col min="16015" max="16015" width="37.33203125" style="128" customWidth="1"/>
    <col min="16016" max="16016" width="5.109375" style="128" customWidth="1"/>
    <col min="16017" max="16017" width="27.44140625" style="128" customWidth="1"/>
    <col min="16018" max="16018" width="14.109375" style="128" customWidth="1"/>
    <col min="16019" max="16020" width="8.109375" style="128" customWidth="1"/>
    <col min="16021" max="16021" width="9.77734375" style="128" customWidth="1"/>
    <col min="16022" max="16022" width="1.88671875" style="128" customWidth="1"/>
    <col min="16023" max="16228" width="10.88671875" style="128"/>
    <col min="16229" max="16229" width="10.44140625" style="128" customWidth="1"/>
    <col min="16230" max="16230" width="2.33203125" style="128" customWidth="1"/>
    <col min="16231" max="16232" width="5.6640625" style="128" customWidth="1"/>
    <col min="16233" max="16233" width="5.109375" style="128" customWidth="1"/>
    <col min="16234" max="16234" width="5.6640625" style="128" customWidth="1"/>
    <col min="16235" max="16235" width="12" style="128" customWidth="1"/>
    <col min="16236" max="16237" width="7.88671875" style="128" customWidth="1"/>
    <col min="16238" max="16238" width="2.109375" style="128" customWidth="1"/>
    <col min="16239" max="16239" width="7.77734375" style="128" customWidth="1"/>
    <col min="16240" max="16240" width="6.44140625" style="128" customWidth="1"/>
    <col min="16241" max="16243" width="3.21875" style="128" customWidth="1"/>
    <col min="16244" max="16244" width="3" style="128" customWidth="1"/>
    <col min="16245" max="16245" width="2.44140625" style="128" customWidth="1"/>
    <col min="16246" max="16246" width="2.6640625" style="128" customWidth="1"/>
    <col min="16247" max="16249" width="0" style="128" hidden="1" customWidth="1"/>
    <col min="16250" max="16250" width="3.88671875" style="128" customWidth="1"/>
    <col min="16251" max="16251" width="0" style="128" hidden="1" customWidth="1"/>
    <col min="16252" max="16253" width="13" style="128" customWidth="1"/>
    <col min="16254" max="16254" width="13.21875" style="128" customWidth="1"/>
    <col min="16255" max="16255" width="5.6640625" style="128" customWidth="1"/>
    <col min="16256" max="16256" width="13.21875" style="128" customWidth="1"/>
    <col min="16257" max="16257" width="3.6640625" style="128" customWidth="1"/>
    <col min="16258" max="16258" width="2.6640625" style="128" customWidth="1"/>
    <col min="16259" max="16261" width="0" style="128" hidden="1" customWidth="1"/>
    <col min="16262" max="16262" width="2.6640625" style="128" customWidth="1"/>
    <col min="16263" max="16263" width="0" style="128" hidden="1" customWidth="1"/>
    <col min="16264" max="16264" width="2.6640625" style="128" customWidth="1"/>
    <col min="16265" max="16265" width="0" style="128" hidden="1" customWidth="1"/>
    <col min="16266" max="16266" width="3.88671875" style="128" customWidth="1"/>
    <col min="16267" max="16267" width="30" style="128" customWidth="1"/>
    <col min="16268" max="16268" width="20.44140625" style="128" customWidth="1"/>
    <col min="16269" max="16269" width="8" style="128" customWidth="1"/>
    <col min="16270" max="16270" width="17" style="128" customWidth="1"/>
    <col min="16271" max="16271" width="37.33203125" style="128" customWidth="1"/>
    <col min="16272" max="16272" width="5.109375" style="128" customWidth="1"/>
    <col min="16273" max="16273" width="27.44140625" style="128" customWidth="1"/>
    <col min="16274" max="16274" width="14.109375" style="128" customWidth="1"/>
    <col min="16275" max="16276" width="8.109375" style="128" customWidth="1"/>
    <col min="16277" max="16277" width="9.77734375" style="128" customWidth="1"/>
    <col min="16278" max="16278" width="1.88671875" style="128" customWidth="1"/>
    <col min="16279" max="16383" width="10.88671875" style="128"/>
    <col min="16384" max="16384" width="10" style="128" customWidth="1"/>
  </cols>
  <sheetData>
    <row r="1" spans="1:193 1680:1680" ht="11.25" customHeight="1" x14ac:dyDescent="0.2">
      <c r="A1" s="129"/>
      <c r="B1" s="481" t="s">
        <v>449</v>
      </c>
      <c r="C1" s="482"/>
      <c r="D1" s="482"/>
      <c r="E1" s="482"/>
      <c r="F1" s="482"/>
      <c r="G1" s="482"/>
      <c r="H1" s="482"/>
      <c r="I1" s="483"/>
      <c r="J1" s="484"/>
      <c r="K1" s="485"/>
      <c r="L1" s="141"/>
      <c r="M1" s="140"/>
      <c r="N1" s="140"/>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0"/>
      <c r="AN1" s="141"/>
      <c r="AO1" s="141"/>
      <c r="AP1" s="141"/>
      <c r="AQ1" s="140"/>
      <c r="AR1" s="141"/>
      <c r="AS1" s="141"/>
      <c r="AT1" s="141"/>
      <c r="AU1" s="140"/>
      <c r="AV1" s="141"/>
      <c r="AW1" s="141"/>
      <c r="AX1" s="141"/>
      <c r="AY1" s="140"/>
      <c r="AZ1" s="141"/>
      <c r="BA1" s="141"/>
      <c r="BB1" s="141"/>
      <c r="BC1" s="140"/>
      <c r="BD1" s="141"/>
      <c r="BE1" s="141"/>
      <c r="BF1" s="141"/>
      <c r="BG1" s="140"/>
      <c r="BH1" s="141"/>
      <c r="BI1" s="141"/>
      <c r="BJ1" s="141"/>
      <c r="BK1" s="140"/>
      <c r="BL1" s="141"/>
      <c r="BM1" s="141"/>
      <c r="BN1" s="141"/>
      <c r="BO1" s="140"/>
      <c r="BP1" s="141"/>
      <c r="BQ1" s="141"/>
      <c r="BR1" s="141"/>
      <c r="BS1" s="140"/>
      <c r="BT1" s="141"/>
      <c r="BU1" s="141"/>
      <c r="BV1" s="141"/>
      <c r="BW1" s="140"/>
      <c r="BX1" s="141"/>
      <c r="BY1" s="141"/>
      <c r="BZ1" s="141"/>
      <c r="CA1" s="140"/>
      <c r="CB1" s="141"/>
      <c r="CC1" s="141"/>
      <c r="CD1" s="141"/>
      <c r="CE1" s="140"/>
      <c r="CF1" s="141"/>
      <c r="CG1" s="141"/>
      <c r="CH1" s="141"/>
      <c r="CI1" s="141"/>
      <c r="CJ1" s="141"/>
      <c r="CK1" s="141"/>
      <c r="CL1" s="141"/>
      <c r="CM1" s="141"/>
      <c r="CN1" s="141"/>
      <c r="CO1" s="141"/>
      <c r="CP1" s="141"/>
      <c r="CQ1" s="141"/>
      <c r="CR1" s="141"/>
      <c r="CS1" s="141"/>
      <c r="CT1" s="141"/>
      <c r="CU1" s="141"/>
      <c r="CV1" s="141"/>
      <c r="CW1" s="141"/>
      <c r="CX1" s="141"/>
      <c r="CY1" s="141"/>
      <c r="CZ1" s="141"/>
      <c r="DA1" s="141"/>
      <c r="DB1" s="141"/>
      <c r="DC1" s="141"/>
      <c r="DD1" s="141"/>
      <c r="DE1" s="140"/>
      <c r="DF1" s="141"/>
      <c r="DG1" s="140"/>
      <c r="DH1" s="140"/>
      <c r="DI1" s="141"/>
      <c r="DJ1" s="141"/>
      <c r="DK1" s="141"/>
      <c r="DL1" s="141"/>
      <c r="DM1" s="140"/>
      <c r="DN1" s="141"/>
      <c r="DO1" s="140"/>
      <c r="DP1" s="141"/>
      <c r="DQ1" s="141"/>
      <c r="DR1" s="141"/>
      <c r="DS1" s="141"/>
      <c r="DT1" s="141"/>
      <c r="DU1" s="141"/>
      <c r="DV1" s="141"/>
      <c r="DW1" s="141"/>
      <c r="DX1" s="141"/>
      <c r="DY1" s="141"/>
      <c r="DZ1" s="141"/>
      <c r="EA1" s="141"/>
      <c r="EB1" s="141"/>
      <c r="EC1" s="141"/>
      <c r="ED1" s="141"/>
      <c r="EE1" s="141"/>
      <c r="EF1" s="141"/>
      <c r="EG1" s="141"/>
      <c r="EH1" s="141"/>
      <c r="EI1" s="141"/>
      <c r="EJ1" s="141"/>
      <c r="EK1" s="141"/>
      <c r="EL1" s="141"/>
      <c r="EM1" s="141"/>
      <c r="EN1" s="141"/>
      <c r="EO1" s="141"/>
      <c r="EP1" s="141"/>
      <c r="EQ1" s="141"/>
      <c r="ER1" s="141"/>
      <c r="ES1" s="141"/>
      <c r="ET1" s="141"/>
      <c r="EU1" s="141"/>
      <c r="EV1" s="141"/>
      <c r="EW1" s="141"/>
      <c r="EX1" s="141"/>
      <c r="EY1" s="141"/>
      <c r="EZ1" s="141"/>
      <c r="FA1" s="141"/>
      <c r="FB1" s="141"/>
      <c r="FC1" s="141"/>
      <c r="FD1" s="141"/>
      <c r="FE1" s="141"/>
      <c r="FF1" s="141"/>
      <c r="FG1" s="141"/>
      <c r="FH1" s="141"/>
      <c r="FI1" s="141"/>
      <c r="FJ1" s="141"/>
      <c r="FK1" s="141"/>
      <c r="FL1" s="141"/>
      <c r="FM1" s="141"/>
      <c r="FN1" s="141"/>
      <c r="FO1" s="141"/>
      <c r="FP1" s="141"/>
      <c r="FQ1" s="141"/>
      <c r="FR1" s="141"/>
      <c r="FS1" s="141"/>
      <c r="FT1" s="141"/>
      <c r="FU1" s="141"/>
      <c r="FV1" s="141"/>
      <c r="FW1" s="141"/>
      <c r="FX1" s="141"/>
      <c r="FY1" s="141"/>
      <c r="FZ1" s="141"/>
      <c r="GA1" s="141"/>
      <c r="GB1" s="141"/>
      <c r="GC1" s="141"/>
      <c r="GD1" s="141"/>
      <c r="GE1" s="141"/>
      <c r="GF1" s="141"/>
      <c r="GG1" s="141"/>
      <c r="GH1" s="141"/>
      <c r="GI1" s="141"/>
      <c r="GJ1" s="141"/>
      <c r="GK1" s="236" t="s">
        <v>448</v>
      </c>
      <c r="BLP1" s="151" t="s">
        <v>225</v>
      </c>
    </row>
    <row r="2" spans="1:193 1680:1680" ht="14.25" customHeight="1" x14ac:dyDescent="0.2">
      <c r="A2" s="129"/>
      <c r="B2" s="488" t="s">
        <v>447</v>
      </c>
      <c r="C2" s="489"/>
      <c r="D2" s="489"/>
      <c r="E2" s="489"/>
      <c r="F2" s="489"/>
      <c r="G2" s="489"/>
      <c r="H2" s="489"/>
      <c r="I2" s="490"/>
      <c r="J2" s="486"/>
      <c r="K2" s="487"/>
      <c r="L2" s="141"/>
      <c r="M2" s="140"/>
      <c r="N2" s="140"/>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0"/>
      <c r="AN2" s="141"/>
      <c r="AO2" s="141"/>
      <c r="AP2" s="141"/>
      <c r="AQ2" s="140"/>
      <c r="AR2" s="141"/>
      <c r="AS2" s="141"/>
      <c r="AT2" s="141"/>
      <c r="AU2" s="140"/>
      <c r="AV2" s="141"/>
      <c r="AW2" s="141"/>
      <c r="AX2" s="141"/>
      <c r="AY2" s="140"/>
      <c r="AZ2" s="141"/>
      <c r="BA2" s="141"/>
      <c r="BB2" s="141"/>
      <c r="BC2" s="140"/>
      <c r="BD2" s="141"/>
      <c r="BE2" s="141"/>
      <c r="BF2" s="141"/>
      <c r="BG2" s="140"/>
      <c r="BH2" s="141"/>
      <c r="BI2" s="141"/>
      <c r="BJ2" s="141"/>
      <c r="BK2" s="140"/>
      <c r="BL2" s="141"/>
      <c r="BM2" s="141"/>
      <c r="BN2" s="141"/>
      <c r="BO2" s="140"/>
      <c r="BP2" s="141"/>
      <c r="BQ2" s="141"/>
      <c r="BR2" s="141"/>
      <c r="BS2" s="140"/>
      <c r="BT2" s="141"/>
      <c r="BU2" s="141"/>
      <c r="BV2" s="141"/>
      <c r="BW2" s="140"/>
      <c r="BX2" s="141"/>
      <c r="BY2" s="141"/>
      <c r="BZ2" s="141"/>
      <c r="CA2" s="140"/>
      <c r="CB2" s="141"/>
      <c r="CC2" s="141"/>
      <c r="CD2" s="141"/>
      <c r="CE2" s="140"/>
      <c r="CF2" s="141"/>
      <c r="CG2" s="141"/>
      <c r="CH2" s="141"/>
      <c r="CI2" s="141"/>
      <c r="CJ2" s="141"/>
      <c r="CK2" s="141"/>
      <c r="CL2" s="141"/>
      <c r="CM2" s="141"/>
      <c r="CN2" s="141"/>
      <c r="CO2" s="141"/>
      <c r="CP2" s="141"/>
      <c r="CQ2" s="141"/>
      <c r="CR2" s="141"/>
      <c r="CS2" s="141"/>
      <c r="CT2" s="141"/>
      <c r="CU2" s="141"/>
      <c r="CV2" s="141"/>
      <c r="CW2" s="141"/>
      <c r="CX2" s="141"/>
      <c r="CY2" s="141"/>
      <c r="CZ2" s="141"/>
      <c r="DA2" s="141"/>
      <c r="DB2" s="141"/>
      <c r="DC2" s="141"/>
      <c r="DD2" s="141"/>
      <c r="DE2" s="140"/>
      <c r="DF2" s="141"/>
      <c r="DG2" s="140"/>
      <c r="DH2" s="140"/>
      <c r="DI2" s="141"/>
      <c r="DJ2" s="141"/>
      <c r="DK2" s="141"/>
      <c r="DL2" s="141"/>
      <c r="DM2" s="140"/>
      <c r="DN2" s="141"/>
      <c r="DO2" s="140"/>
      <c r="DP2" s="141"/>
      <c r="DQ2" s="141"/>
      <c r="DR2" s="141"/>
      <c r="DS2" s="141"/>
      <c r="DT2" s="141"/>
      <c r="DU2" s="141"/>
      <c r="DV2" s="141"/>
      <c r="DW2" s="141"/>
      <c r="DX2" s="141"/>
      <c r="DY2" s="141"/>
      <c r="DZ2" s="141"/>
      <c r="EA2" s="141"/>
      <c r="EB2" s="141"/>
      <c r="EC2" s="141"/>
      <c r="ED2" s="141"/>
      <c r="EE2" s="141"/>
      <c r="EF2" s="141"/>
      <c r="EG2" s="141"/>
      <c r="EH2" s="141"/>
      <c r="EI2" s="141"/>
      <c r="EJ2" s="141"/>
      <c r="EK2" s="141"/>
      <c r="EL2" s="141"/>
      <c r="EM2" s="141"/>
      <c r="EN2" s="141"/>
      <c r="EO2" s="141"/>
      <c r="EP2" s="141"/>
      <c r="EQ2" s="141"/>
      <c r="ER2" s="141"/>
      <c r="ES2" s="141"/>
      <c r="ET2" s="141"/>
      <c r="EU2" s="141"/>
      <c r="EV2" s="141"/>
      <c r="EW2" s="141"/>
      <c r="EX2" s="141"/>
      <c r="EY2" s="141"/>
      <c r="EZ2" s="141"/>
      <c r="FA2" s="141"/>
      <c r="FB2" s="141"/>
      <c r="FC2" s="141"/>
      <c r="FD2" s="141"/>
      <c r="FE2" s="141"/>
      <c r="FF2" s="141"/>
      <c r="FG2" s="141"/>
      <c r="FH2" s="141"/>
      <c r="FI2" s="141"/>
      <c r="FJ2" s="141"/>
      <c r="FK2" s="141"/>
      <c r="FL2" s="141"/>
      <c r="FM2" s="141"/>
      <c r="FN2" s="141"/>
      <c r="FO2" s="141"/>
      <c r="FP2" s="141"/>
      <c r="FQ2" s="141"/>
      <c r="FR2" s="141"/>
      <c r="FS2" s="141"/>
      <c r="FT2" s="141"/>
      <c r="FU2" s="141"/>
      <c r="FV2" s="141"/>
      <c r="FW2" s="141"/>
      <c r="FX2" s="141"/>
      <c r="FY2" s="141"/>
      <c r="FZ2" s="141"/>
      <c r="GA2" s="141"/>
      <c r="GB2" s="141"/>
      <c r="GC2" s="141"/>
      <c r="GD2" s="141"/>
      <c r="GE2" s="141"/>
      <c r="GF2" s="141"/>
      <c r="GG2" s="141"/>
      <c r="GH2" s="141"/>
      <c r="GI2" s="141"/>
      <c r="GJ2" s="141"/>
      <c r="GK2" s="141"/>
      <c r="BLP2" s="130"/>
    </row>
    <row r="3" spans="1:193 1680:1680" ht="11.25" customHeight="1" x14ac:dyDescent="0.2">
      <c r="A3" s="129"/>
      <c r="B3" s="137" t="s">
        <v>446</v>
      </c>
      <c r="C3" s="491" t="s">
        <v>445</v>
      </c>
      <c r="D3" s="492"/>
      <c r="E3" s="492"/>
      <c r="F3" s="492"/>
      <c r="G3" s="492"/>
      <c r="H3" s="493"/>
      <c r="I3" s="138" t="s">
        <v>444</v>
      </c>
      <c r="J3" s="486"/>
      <c r="K3" s="487"/>
      <c r="L3" s="141"/>
      <c r="M3" s="140"/>
      <c r="N3" s="140"/>
      <c r="O3" s="141"/>
      <c r="P3" s="141"/>
      <c r="Q3" s="141"/>
      <c r="R3" s="141"/>
      <c r="S3" s="141"/>
      <c r="T3" s="141"/>
      <c r="U3" s="141"/>
      <c r="V3" s="141"/>
      <c r="W3" s="141"/>
      <c r="X3" s="141"/>
      <c r="Y3" s="141"/>
      <c r="Z3" s="141"/>
      <c r="AA3" s="141"/>
      <c r="AB3" s="141"/>
      <c r="AC3" s="141"/>
      <c r="AD3" s="141"/>
      <c r="AE3" s="141"/>
      <c r="AF3" s="141"/>
      <c r="AG3" s="141"/>
      <c r="AH3" s="141"/>
      <c r="AI3" s="141"/>
      <c r="AJ3" s="141"/>
      <c r="AK3" s="141"/>
      <c r="AL3" s="141"/>
      <c r="AM3" s="140"/>
      <c r="AN3" s="141"/>
      <c r="AO3" s="141"/>
      <c r="AP3" s="141"/>
      <c r="AQ3" s="140"/>
      <c r="AR3" s="141"/>
      <c r="AS3" s="141"/>
      <c r="AT3" s="141"/>
      <c r="AU3" s="140"/>
      <c r="AV3" s="141"/>
      <c r="AW3" s="141"/>
      <c r="AX3" s="141"/>
      <c r="AY3" s="140"/>
      <c r="AZ3" s="141"/>
      <c r="BA3" s="141"/>
      <c r="BB3" s="141"/>
      <c r="BC3" s="140"/>
      <c r="BD3" s="141"/>
      <c r="BE3" s="141"/>
      <c r="BF3" s="141"/>
      <c r="BG3" s="140"/>
      <c r="BH3" s="141"/>
      <c r="BI3" s="141"/>
      <c r="BJ3" s="141"/>
      <c r="BK3" s="140"/>
      <c r="BL3" s="141"/>
      <c r="BM3" s="141"/>
      <c r="BN3" s="141"/>
      <c r="BO3" s="140"/>
      <c r="BP3" s="141"/>
      <c r="BQ3" s="141"/>
      <c r="BR3" s="141"/>
      <c r="BS3" s="140"/>
      <c r="BT3" s="141"/>
      <c r="BU3" s="141"/>
      <c r="BV3" s="141"/>
      <c r="BW3" s="140"/>
      <c r="BX3" s="141"/>
      <c r="BY3" s="141"/>
      <c r="BZ3" s="141"/>
      <c r="CA3" s="140"/>
      <c r="CB3" s="141"/>
      <c r="CC3" s="141"/>
      <c r="CD3" s="141"/>
      <c r="CE3" s="140"/>
      <c r="CF3" s="141"/>
      <c r="CG3" s="141"/>
      <c r="CH3" s="141"/>
      <c r="CI3" s="141"/>
      <c r="CJ3" s="141"/>
      <c r="CK3" s="141"/>
      <c r="CL3" s="141"/>
      <c r="CM3" s="141"/>
      <c r="CN3" s="141"/>
      <c r="CO3" s="141"/>
      <c r="CP3" s="141"/>
      <c r="CQ3" s="141"/>
      <c r="CR3" s="141"/>
      <c r="CS3" s="141"/>
      <c r="CT3" s="141"/>
      <c r="CU3" s="141"/>
      <c r="CV3" s="141"/>
      <c r="CW3" s="141"/>
      <c r="CX3" s="141"/>
      <c r="CY3" s="141"/>
      <c r="CZ3" s="141"/>
      <c r="DA3" s="141"/>
      <c r="DB3" s="141"/>
      <c r="DC3" s="141"/>
      <c r="DD3" s="141"/>
      <c r="DE3" s="140"/>
      <c r="DF3" s="141"/>
      <c r="DG3" s="140"/>
      <c r="DH3" s="140"/>
      <c r="DI3" s="141"/>
      <c r="DJ3" s="141"/>
      <c r="DK3" s="141"/>
      <c r="DL3" s="141"/>
      <c r="DM3" s="140"/>
      <c r="DN3" s="141"/>
      <c r="DO3" s="140"/>
      <c r="DP3" s="141"/>
      <c r="DQ3" s="141"/>
      <c r="DR3" s="141"/>
      <c r="DS3" s="141"/>
      <c r="DT3" s="141"/>
      <c r="DU3" s="141"/>
      <c r="DV3" s="141"/>
      <c r="DW3" s="141"/>
      <c r="DX3" s="141"/>
      <c r="DY3" s="141"/>
      <c r="DZ3" s="141"/>
      <c r="EA3" s="141"/>
      <c r="EB3" s="141"/>
      <c r="EC3" s="141"/>
      <c r="ED3" s="141"/>
      <c r="EE3" s="141"/>
      <c r="EF3" s="141"/>
      <c r="EG3" s="141"/>
      <c r="EH3" s="141"/>
      <c r="EI3" s="141"/>
      <c r="EJ3" s="141"/>
      <c r="EK3" s="141"/>
      <c r="EL3" s="141"/>
      <c r="EM3" s="141"/>
      <c r="EN3" s="141"/>
      <c r="EO3" s="141"/>
      <c r="EP3" s="141"/>
      <c r="EQ3" s="141"/>
      <c r="ER3" s="141"/>
      <c r="ES3" s="141"/>
      <c r="ET3" s="141"/>
      <c r="EU3" s="141"/>
      <c r="EV3" s="141"/>
      <c r="EW3" s="141"/>
      <c r="EX3" s="141"/>
      <c r="EY3" s="141"/>
      <c r="EZ3" s="141"/>
      <c r="FA3" s="141"/>
      <c r="FB3" s="141"/>
      <c r="FC3" s="141"/>
      <c r="FD3" s="141"/>
      <c r="FE3" s="141"/>
      <c r="FF3" s="141"/>
      <c r="FG3" s="141"/>
      <c r="FH3" s="141"/>
      <c r="FI3" s="141"/>
      <c r="FJ3" s="141"/>
      <c r="FK3" s="141"/>
      <c r="FL3" s="141"/>
      <c r="FM3" s="141"/>
      <c r="FN3" s="141"/>
      <c r="FO3" s="141"/>
      <c r="FP3" s="141"/>
      <c r="FQ3" s="141"/>
      <c r="FR3" s="141"/>
      <c r="FS3" s="141"/>
      <c r="FT3" s="141"/>
      <c r="FU3" s="141"/>
      <c r="FV3" s="141"/>
      <c r="FW3" s="141"/>
      <c r="FX3" s="141"/>
      <c r="FY3" s="141"/>
      <c r="FZ3" s="141"/>
      <c r="GA3" s="141"/>
      <c r="GB3" s="141"/>
      <c r="GC3" s="141"/>
      <c r="GD3" s="141"/>
      <c r="GE3" s="141"/>
      <c r="GF3" s="141"/>
      <c r="GG3" s="141"/>
      <c r="GH3" s="141"/>
      <c r="GI3" s="141"/>
      <c r="GJ3" s="141"/>
      <c r="GK3" s="141"/>
      <c r="BLP3" s="130"/>
    </row>
    <row r="4" spans="1:193 1680:1680" ht="14.25" customHeight="1" x14ac:dyDescent="0.2">
      <c r="A4" s="129"/>
      <c r="B4" s="139" t="s">
        <v>443</v>
      </c>
      <c r="C4" s="494" t="s">
        <v>442</v>
      </c>
      <c r="D4" s="495"/>
      <c r="E4" s="495"/>
      <c r="F4" s="495"/>
      <c r="G4" s="495"/>
      <c r="H4" s="496"/>
      <c r="I4" s="203" t="s">
        <v>441</v>
      </c>
      <c r="J4" s="486"/>
      <c r="K4" s="487"/>
      <c r="L4" s="141"/>
      <c r="M4" s="140"/>
      <c r="N4" s="140"/>
      <c r="O4" s="141"/>
      <c r="P4" s="141"/>
      <c r="Q4" s="141"/>
      <c r="R4" s="141"/>
      <c r="S4" s="141"/>
      <c r="T4" s="141"/>
      <c r="U4" s="141"/>
      <c r="V4" s="141"/>
      <c r="W4" s="141"/>
      <c r="X4" s="141"/>
      <c r="Y4" s="141"/>
      <c r="Z4" s="141"/>
      <c r="AA4" s="141"/>
      <c r="AB4" s="141"/>
      <c r="AC4" s="141"/>
      <c r="AD4" s="141"/>
      <c r="AE4" s="141"/>
      <c r="AF4" s="141"/>
      <c r="AG4" s="141"/>
      <c r="AH4" s="141"/>
      <c r="AI4" s="141"/>
      <c r="AJ4" s="141"/>
      <c r="AK4" s="141"/>
      <c r="AL4" s="141"/>
      <c r="AM4" s="140"/>
      <c r="AN4" s="141"/>
      <c r="AO4" s="141"/>
      <c r="AP4" s="141"/>
      <c r="AQ4" s="140"/>
      <c r="AR4" s="141"/>
      <c r="AS4" s="141"/>
      <c r="AT4" s="141"/>
      <c r="AU4" s="140"/>
      <c r="AV4" s="141"/>
      <c r="AW4" s="141"/>
      <c r="AX4" s="141"/>
      <c r="AY4" s="140"/>
      <c r="AZ4" s="141"/>
      <c r="BA4" s="141"/>
      <c r="BB4" s="141"/>
      <c r="BC4" s="140"/>
      <c r="BD4" s="141"/>
      <c r="BE4" s="141"/>
      <c r="BF4" s="141"/>
      <c r="BG4" s="140"/>
      <c r="BH4" s="141"/>
      <c r="BI4" s="141"/>
      <c r="BJ4" s="141"/>
      <c r="BK4" s="140"/>
      <c r="BL4" s="141"/>
      <c r="BM4" s="141"/>
      <c r="BN4" s="141"/>
      <c r="BO4" s="140"/>
      <c r="BP4" s="141"/>
      <c r="BQ4" s="141"/>
      <c r="BR4" s="141"/>
      <c r="BS4" s="140"/>
      <c r="BT4" s="141"/>
      <c r="BU4" s="141"/>
      <c r="BV4" s="141"/>
      <c r="BW4" s="140"/>
      <c r="BX4" s="141"/>
      <c r="BY4" s="141"/>
      <c r="BZ4" s="141"/>
      <c r="CA4" s="140"/>
      <c r="CB4" s="141"/>
      <c r="CC4" s="141"/>
      <c r="CD4" s="141"/>
      <c r="CE4" s="140"/>
      <c r="CF4" s="141"/>
      <c r="CG4" s="141"/>
      <c r="CH4" s="141"/>
      <c r="CI4" s="141"/>
      <c r="CJ4" s="141"/>
      <c r="CK4" s="141"/>
      <c r="CL4" s="141"/>
      <c r="CM4" s="141"/>
      <c r="CN4" s="141"/>
      <c r="CO4" s="141"/>
      <c r="CP4" s="141"/>
      <c r="CQ4" s="141"/>
      <c r="CR4" s="141"/>
      <c r="CS4" s="141"/>
      <c r="CT4" s="141"/>
      <c r="CU4" s="141"/>
      <c r="CV4" s="141"/>
      <c r="CW4" s="141"/>
      <c r="CX4" s="141"/>
      <c r="CY4" s="141"/>
      <c r="CZ4" s="141"/>
      <c r="DA4" s="141"/>
      <c r="DB4" s="141"/>
      <c r="DC4" s="141"/>
      <c r="DD4" s="141"/>
      <c r="DE4" s="140"/>
      <c r="DF4" s="141"/>
      <c r="DG4" s="140"/>
      <c r="DH4" s="140"/>
      <c r="DI4" s="141"/>
      <c r="DJ4" s="168"/>
      <c r="DK4" s="141"/>
      <c r="DL4" s="141"/>
      <c r="DM4" s="140"/>
      <c r="DN4" s="141"/>
      <c r="DO4" s="140"/>
      <c r="DP4" s="141"/>
      <c r="DQ4" s="141"/>
      <c r="DR4" s="141"/>
      <c r="DS4" s="141"/>
      <c r="DT4" s="141"/>
      <c r="DU4" s="141"/>
      <c r="DV4" s="141"/>
      <c r="DW4" s="141"/>
      <c r="DX4" s="141"/>
      <c r="DY4" s="141"/>
      <c r="DZ4" s="141"/>
      <c r="EA4" s="141"/>
      <c r="EB4" s="141"/>
      <c r="EC4" s="141"/>
      <c r="ED4" s="141"/>
      <c r="EE4" s="141"/>
      <c r="EF4" s="141"/>
      <c r="EG4" s="141"/>
      <c r="EH4" s="141"/>
      <c r="EI4" s="141"/>
      <c r="EJ4" s="141"/>
      <c r="EK4" s="141"/>
      <c r="EL4" s="141"/>
      <c r="EM4" s="141"/>
      <c r="EN4" s="141"/>
      <c r="EO4" s="141"/>
      <c r="EP4" s="141"/>
      <c r="EQ4" s="141"/>
      <c r="ER4" s="141"/>
      <c r="ES4" s="141"/>
      <c r="ET4" s="141"/>
      <c r="EU4" s="141"/>
      <c r="EV4" s="141"/>
      <c r="EW4" s="141"/>
      <c r="EX4" s="141"/>
      <c r="EY4" s="141"/>
      <c r="EZ4" s="141"/>
      <c r="FA4" s="141"/>
      <c r="FB4" s="141"/>
      <c r="FC4" s="141"/>
      <c r="FD4" s="141"/>
      <c r="FE4" s="141"/>
      <c r="FF4" s="141"/>
      <c r="FG4" s="141"/>
      <c r="FH4" s="141"/>
      <c r="FI4" s="141"/>
      <c r="FJ4" s="141"/>
      <c r="FK4" s="141"/>
      <c r="FL4" s="141"/>
      <c r="FM4" s="141"/>
      <c r="FN4" s="141"/>
      <c r="FO4" s="141"/>
      <c r="FP4" s="141"/>
      <c r="FQ4" s="141"/>
      <c r="FR4" s="141"/>
      <c r="FS4" s="141"/>
      <c r="FT4" s="141"/>
      <c r="FU4" s="141"/>
      <c r="FV4" s="141"/>
      <c r="FW4" s="141"/>
      <c r="FX4" s="141"/>
      <c r="FY4" s="141"/>
      <c r="FZ4" s="141"/>
      <c r="GA4" s="141"/>
      <c r="GB4" s="141"/>
      <c r="GC4" s="141"/>
      <c r="GD4" s="141"/>
      <c r="GE4" s="141"/>
      <c r="GF4" s="141"/>
      <c r="GG4" s="141"/>
      <c r="GH4" s="141"/>
      <c r="GI4" s="141"/>
      <c r="GJ4" s="141"/>
      <c r="GK4" s="141"/>
      <c r="BLP4" s="130"/>
    </row>
    <row r="5" spans="1:193 1680:1680" ht="41.25" customHeight="1" x14ac:dyDescent="0.2">
      <c r="A5" s="129"/>
      <c r="B5" s="146" t="s">
        <v>440</v>
      </c>
      <c r="C5" s="190" t="s">
        <v>439</v>
      </c>
      <c r="D5" s="146" t="s">
        <v>438</v>
      </c>
      <c r="E5" s="497" t="s">
        <v>980</v>
      </c>
      <c r="F5" s="498"/>
      <c r="G5" s="499"/>
      <c r="H5" s="191" t="s">
        <v>436</v>
      </c>
      <c r="I5" s="543"/>
      <c r="J5" s="544"/>
      <c r="K5" s="544"/>
      <c r="L5" s="544"/>
      <c r="M5" s="544"/>
      <c r="N5" s="545"/>
      <c r="O5" s="471" t="s">
        <v>434</v>
      </c>
      <c r="P5" s="472"/>
      <c r="Q5" s="473">
        <v>45657</v>
      </c>
      <c r="R5" s="474"/>
      <c r="S5" s="202"/>
      <c r="T5" s="202"/>
      <c r="U5" s="475"/>
      <c r="V5" s="475"/>
      <c r="W5" s="476"/>
      <c r="X5" s="477"/>
      <c r="Y5" s="126"/>
      <c r="Z5" s="126"/>
      <c r="AA5" s="126"/>
      <c r="AB5" s="126"/>
      <c r="AC5" s="126"/>
      <c r="AD5" s="126"/>
      <c r="AE5" s="126"/>
      <c r="AF5" s="126"/>
      <c r="AG5" s="126"/>
      <c r="AH5" s="126"/>
      <c r="AI5" s="127"/>
      <c r="AJ5" s="127"/>
      <c r="AK5" s="126"/>
      <c r="AL5" s="126"/>
      <c r="AM5" s="126"/>
      <c r="AN5" s="127"/>
      <c r="AO5" s="127"/>
      <c r="AP5" s="126"/>
      <c r="AQ5" s="126"/>
      <c r="AR5" s="127"/>
      <c r="AS5" s="127"/>
      <c r="AT5" s="126"/>
      <c r="AU5" s="126"/>
      <c r="AV5" s="127"/>
      <c r="AW5" s="127"/>
      <c r="AX5" s="126"/>
      <c r="AY5" s="126"/>
      <c r="AZ5" s="127"/>
      <c r="BA5" s="127"/>
      <c r="BB5" s="126"/>
      <c r="BC5" s="126"/>
      <c r="BD5" s="127"/>
      <c r="BE5" s="127"/>
      <c r="BF5" s="126"/>
      <c r="BG5" s="126"/>
      <c r="BH5" s="127"/>
      <c r="BI5" s="127"/>
      <c r="BJ5" s="126"/>
      <c r="BK5" s="126"/>
      <c r="BL5" s="127"/>
      <c r="BM5" s="127"/>
      <c r="BN5" s="126"/>
      <c r="BO5" s="126"/>
      <c r="BP5" s="127"/>
      <c r="BQ5" s="127"/>
      <c r="BR5" s="126"/>
      <c r="BS5" s="126"/>
      <c r="BT5" s="127"/>
      <c r="BU5" s="127"/>
      <c r="BV5" s="126"/>
      <c r="BW5" s="126"/>
      <c r="BX5" s="127"/>
      <c r="BY5" s="127"/>
      <c r="BZ5" s="126"/>
      <c r="CA5" s="126"/>
      <c r="CB5" s="127"/>
      <c r="CC5" s="127"/>
      <c r="CD5" s="126"/>
      <c r="CE5" s="126"/>
      <c r="CF5" s="127"/>
      <c r="CG5" s="127"/>
      <c r="CH5" s="126"/>
      <c r="CI5" s="126"/>
      <c r="CJ5" s="126"/>
      <c r="CK5" s="126"/>
      <c r="CL5" s="126"/>
      <c r="CM5" s="126"/>
      <c r="CN5" s="126"/>
      <c r="CO5" s="126"/>
      <c r="CP5" s="126"/>
      <c r="CQ5" s="126"/>
      <c r="CR5" s="126"/>
      <c r="CS5" s="126"/>
      <c r="CT5" s="126"/>
      <c r="CU5" s="126"/>
      <c r="CV5" s="126"/>
      <c r="CW5" s="126"/>
      <c r="CX5" s="126"/>
      <c r="CY5" s="126"/>
      <c r="CZ5" s="126"/>
      <c r="DA5" s="126"/>
      <c r="DB5" s="125"/>
      <c r="DC5" s="125"/>
      <c r="DD5" s="125"/>
      <c r="DE5" s="125"/>
      <c r="DF5" s="126"/>
      <c r="DG5" s="126"/>
      <c r="DH5" s="126"/>
      <c r="DI5" s="126"/>
      <c r="DJ5" s="126"/>
      <c r="DK5" s="126"/>
      <c r="DL5" s="126"/>
      <c r="DM5" s="125"/>
      <c r="DN5" s="126"/>
      <c r="DO5" s="126"/>
      <c r="DP5" s="126"/>
      <c r="DQ5" s="126"/>
      <c r="DR5" s="126"/>
      <c r="DS5" s="126"/>
      <c r="DT5" s="126"/>
      <c r="DU5" s="126"/>
      <c r="DV5" s="126"/>
      <c r="DW5" s="126"/>
      <c r="DX5" s="126"/>
      <c r="DY5" s="126"/>
      <c r="DZ5" s="126"/>
      <c r="EA5" s="126"/>
      <c r="EB5" s="126"/>
      <c r="EC5" s="126"/>
      <c r="ED5" s="126"/>
      <c r="EE5" s="126"/>
      <c r="EF5" s="126"/>
      <c r="EG5" s="126"/>
      <c r="EH5" s="126"/>
      <c r="EI5" s="126"/>
      <c r="EJ5" s="126"/>
      <c r="EK5" s="126"/>
      <c r="EL5" s="126"/>
      <c r="EM5" s="126"/>
      <c r="EN5" s="126"/>
      <c r="EO5" s="126"/>
      <c r="EP5" s="126"/>
      <c r="EQ5" s="126"/>
      <c r="ER5" s="126"/>
      <c r="ES5" s="126"/>
      <c r="ET5" s="126"/>
      <c r="EU5" s="126"/>
      <c r="EV5" s="126"/>
      <c r="EW5" s="126"/>
      <c r="EX5" s="126"/>
      <c r="EY5" s="126"/>
      <c r="EZ5" s="126"/>
      <c r="FA5" s="126"/>
      <c r="FB5" s="126"/>
      <c r="FC5" s="126"/>
      <c r="FD5" s="126"/>
      <c r="FE5" s="126"/>
      <c r="FF5" s="126"/>
      <c r="FG5" s="126"/>
      <c r="FH5" s="126"/>
      <c r="FI5" s="126"/>
      <c r="FJ5" s="126"/>
      <c r="FK5" s="126"/>
      <c r="FL5" s="126"/>
      <c r="FM5" s="126"/>
      <c r="FN5" s="126"/>
      <c r="FO5" s="126"/>
      <c r="FP5" s="126"/>
      <c r="FQ5" s="126"/>
      <c r="FR5" s="126"/>
      <c r="FS5" s="126"/>
      <c r="FT5" s="126"/>
      <c r="FU5" s="126"/>
      <c r="FV5" s="126"/>
      <c r="FW5" s="126"/>
      <c r="FX5" s="126"/>
      <c r="FY5" s="126"/>
      <c r="FZ5" s="126"/>
      <c r="GA5" s="126"/>
      <c r="GB5" s="126"/>
      <c r="GC5" s="126"/>
      <c r="GD5" s="126"/>
      <c r="GE5" s="126"/>
      <c r="GF5" s="126"/>
      <c r="GG5" s="126"/>
      <c r="GH5" s="126"/>
      <c r="GI5" s="126"/>
      <c r="GJ5" s="129"/>
      <c r="GK5" s="129"/>
    </row>
    <row r="6" spans="1:193 1680:1680" ht="5.25" customHeight="1" x14ac:dyDescent="0.2">
      <c r="A6" s="129"/>
      <c r="B6" s="125"/>
      <c r="C6" s="126"/>
      <c r="D6" s="125"/>
      <c r="E6" s="125"/>
      <c r="F6" s="125"/>
      <c r="G6" s="127"/>
      <c r="H6" s="127"/>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7"/>
      <c r="AJ6" s="127"/>
      <c r="AK6" s="126"/>
      <c r="AL6" s="126"/>
      <c r="AM6" s="126"/>
      <c r="AN6" s="127"/>
      <c r="AO6" s="127"/>
      <c r="AP6" s="126"/>
      <c r="AQ6" s="126"/>
      <c r="AR6" s="127"/>
      <c r="AS6" s="127"/>
      <c r="AT6" s="126"/>
      <c r="AU6" s="126"/>
      <c r="AV6" s="127"/>
      <c r="AW6" s="127"/>
      <c r="AX6" s="126"/>
      <c r="AY6" s="126"/>
      <c r="AZ6" s="127"/>
      <c r="BA6" s="127"/>
      <c r="BB6" s="126"/>
      <c r="BC6" s="126"/>
      <c r="BD6" s="127"/>
      <c r="BE6" s="127"/>
      <c r="BF6" s="126"/>
      <c r="BG6" s="126"/>
      <c r="BH6" s="127"/>
      <c r="BI6" s="127"/>
      <c r="BJ6" s="126"/>
      <c r="BK6" s="126"/>
      <c r="BL6" s="127"/>
      <c r="BM6" s="127"/>
      <c r="BN6" s="126"/>
      <c r="BO6" s="126"/>
      <c r="BP6" s="127"/>
      <c r="BQ6" s="127"/>
      <c r="BR6" s="126"/>
      <c r="BS6" s="126"/>
      <c r="BT6" s="127"/>
      <c r="BU6" s="127"/>
      <c r="BV6" s="126"/>
      <c r="BW6" s="126"/>
      <c r="BX6" s="127"/>
      <c r="BY6" s="127"/>
      <c r="BZ6" s="126"/>
      <c r="CA6" s="126"/>
      <c r="CB6" s="127"/>
      <c r="CC6" s="127"/>
      <c r="CD6" s="126"/>
      <c r="CE6" s="126"/>
      <c r="CF6" s="127"/>
      <c r="CG6" s="127"/>
      <c r="CH6" s="126"/>
      <c r="CI6" s="126"/>
      <c r="CJ6" s="126"/>
      <c r="CK6" s="126"/>
      <c r="CL6" s="126"/>
      <c r="CM6" s="126"/>
      <c r="CN6" s="126"/>
      <c r="CO6" s="126"/>
      <c r="CP6" s="126"/>
      <c r="CQ6" s="126"/>
      <c r="CR6" s="126"/>
      <c r="CS6" s="126"/>
      <c r="CT6" s="126"/>
      <c r="CU6" s="126"/>
      <c r="CV6" s="126"/>
      <c r="CW6" s="126"/>
      <c r="CX6" s="126"/>
      <c r="CY6" s="126"/>
      <c r="CZ6" s="126"/>
      <c r="DA6" s="126"/>
      <c r="DB6" s="125"/>
      <c r="DC6" s="125"/>
      <c r="DD6" s="125"/>
      <c r="DE6" s="125"/>
      <c r="DF6" s="126"/>
      <c r="DG6" s="126"/>
      <c r="DH6" s="126"/>
      <c r="DI6" s="126"/>
      <c r="DJ6" s="126"/>
      <c r="DK6" s="126"/>
      <c r="DL6" s="126"/>
      <c r="DM6" s="125"/>
      <c r="DN6" s="126"/>
      <c r="DO6" s="126"/>
      <c r="DP6" s="126"/>
      <c r="DQ6" s="126"/>
      <c r="DR6" s="126"/>
      <c r="DS6" s="126"/>
      <c r="DT6" s="126"/>
      <c r="DU6" s="126"/>
      <c r="DV6" s="126"/>
      <c r="DW6" s="126"/>
      <c r="DX6" s="126"/>
      <c r="DY6" s="126"/>
      <c r="DZ6" s="126"/>
      <c r="EA6" s="126"/>
      <c r="EB6" s="126"/>
      <c r="EC6" s="126"/>
      <c r="ED6" s="126"/>
      <c r="EE6" s="126"/>
      <c r="EF6" s="126"/>
      <c r="EG6" s="126"/>
      <c r="EH6" s="126"/>
      <c r="EI6" s="126"/>
      <c r="EJ6" s="126"/>
      <c r="EK6" s="126"/>
      <c r="EL6" s="126"/>
      <c r="EM6" s="126"/>
      <c r="EN6" s="126"/>
      <c r="EO6" s="126"/>
      <c r="EP6" s="126"/>
      <c r="EQ6" s="126"/>
      <c r="ER6" s="126"/>
      <c r="ES6" s="126"/>
      <c r="ET6" s="126"/>
      <c r="EU6" s="126"/>
      <c r="EV6" s="126"/>
      <c r="EW6" s="126"/>
      <c r="EX6" s="126"/>
      <c r="EY6" s="126"/>
      <c r="EZ6" s="126"/>
      <c r="FA6" s="126"/>
      <c r="FB6" s="126"/>
      <c r="FC6" s="126"/>
      <c r="FD6" s="126"/>
      <c r="FE6" s="126"/>
      <c r="FF6" s="126"/>
      <c r="FG6" s="126"/>
      <c r="FH6" s="126"/>
      <c r="FI6" s="126"/>
      <c r="FJ6" s="126"/>
      <c r="FK6" s="126"/>
      <c r="FL6" s="126"/>
      <c r="FM6" s="126"/>
      <c r="FN6" s="126"/>
      <c r="FO6" s="126"/>
      <c r="FP6" s="126"/>
      <c r="FQ6" s="126"/>
      <c r="FR6" s="126"/>
      <c r="FS6" s="126"/>
      <c r="FT6" s="126"/>
      <c r="FU6" s="126"/>
      <c r="FV6" s="126"/>
      <c r="FW6" s="126"/>
      <c r="FX6" s="126"/>
      <c r="FY6" s="126"/>
      <c r="FZ6" s="126"/>
      <c r="GA6" s="126"/>
      <c r="GB6" s="126"/>
      <c r="GC6" s="126"/>
      <c r="GD6" s="126"/>
      <c r="GE6" s="126"/>
      <c r="GF6" s="126"/>
      <c r="GG6" s="126"/>
      <c r="GH6" s="126"/>
      <c r="GI6" s="126"/>
      <c r="GJ6" s="129"/>
      <c r="GK6" s="129"/>
    </row>
    <row r="7" spans="1:193 1680:1680" s="129" customFormat="1" ht="23.25" customHeight="1" x14ac:dyDescent="0.2">
      <c r="A7" s="89">
        <f>COUNTA(C9:C100)</f>
        <v>4</v>
      </c>
      <c r="B7" s="478" t="s">
        <v>433</v>
      </c>
      <c r="C7" s="479"/>
      <c r="D7" s="479"/>
      <c r="E7" s="479"/>
      <c r="F7" s="479"/>
      <c r="G7" s="479"/>
      <c r="H7" s="479"/>
      <c r="I7" s="162"/>
      <c r="J7" s="480" t="s">
        <v>432</v>
      </c>
      <c r="K7" s="480"/>
      <c r="L7" s="480"/>
      <c r="M7" s="480"/>
      <c r="N7" s="480"/>
      <c r="O7" s="480"/>
      <c r="P7" s="480"/>
      <c r="Q7" s="480"/>
      <c r="R7" s="480"/>
      <c r="S7" s="480"/>
      <c r="T7" s="480"/>
      <c r="U7" s="480"/>
      <c r="V7" s="480"/>
      <c r="W7" s="480"/>
      <c r="X7" s="480"/>
      <c r="Y7" s="480"/>
      <c r="Z7" s="480"/>
      <c r="AA7" s="480"/>
      <c r="AB7" s="480"/>
      <c r="AC7" s="465" t="s">
        <v>431</v>
      </c>
      <c r="AD7" s="465"/>
      <c r="AE7" s="465"/>
      <c r="AF7" s="465"/>
      <c r="AG7" s="465"/>
      <c r="AH7" s="465"/>
      <c r="AI7" s="466" t="s">
        <v>430</v>
      </c>
      <c r="AJ7" s="466"/>
      <c r="AK7" s="466"/>
      <c r="AL7" s="466"/>
      <c r="AM7" s="189"/>
      <c r="AN7" s="167" t="s">
        <v>429</v>
      </c>
      <c r="AO7" s="166"/>
      <c r="AP7" s="166"/>
      <c r="AQ7" s="189"/>
      <c r="AR7" s="166"/>
      <c r="AS7" s="166"/>
      <c r="AT7" s="166"/>
      <c r="AU7" s="189"/>
      <c r="AV7" s="166"/>
      <c r="AW7" s="166"/>
      <c r="AX7" s="166"/>
      <c r="AY7" s="189"/>
      <c r="AZ7" s="166"/>
      <c r="BA7" s="166"/>
      <c r="BB7" s="166"/>
      <c r="BC7" s="189"/>
      <c r="BD7" s="166"/>
      <c r="BE7" s="166"/>
      <c r="BF7" s="166"/>
      <c r="BG7" s="189"/>
      <c r="BH7" s="163"/>
      <c r="BI7" s="163"/>
      <c r="BJ7" s="163"/>
      <c r="BK7" s="189"/>
      <c r="BL7" s="163"/>
      <c r="BM7" s="163"/>
      <c r="BN7" s="163"/>
      <c r="BO7" s="189"/>
      <c r="BP7" s="163"/>
      <c r="BQ7" s="163"/>
      <c r="BR7" s="163"/>
      <c r="BS7" s="189"/>
      <c r="BT7" s="163"/>
      <c r="BU7" s="163"/>
      <c r="BV7" s="163"/>
      <c r="BW7" s="189"/>
      <c r="BX7" s="163"/>
      <c r="BY7" s="163"/>
      <c r="BZ7" s="163"/>
      <c r="CA7" s="189"/>
      <c r="CB7" s="163"/>
      <c r="CC7" s="163"/>
      <c r="CD7" s="163"/>
      <c r="CE7" s="189"/>
      <c r="CF7" s="163"/>
      <c r="CG7" s="163"/>
      <c r="CH7" s="163"/>
      <c r="CI7" s="163"/>
      <c r="CJ7" s="163"/>
      <c r="CK7" s="163"/>
      <c r="CL7" s="163"/>
      <c r="CM7" s="163"/>
      <c r="CN7" s="163"/>
      <c r="CO7" s="163"/>
      <c r="CP7" s="163"/>
      <c r="CQ7" s="163"/>
      <c r="CR7" s="163"/>
      <c r="CS7" s="299">
        <f>SUM(CS9:CS12)</f>
        <v>12</v>
      </c>
      <c r="CT7" s="163"/>
      <c r="CU7" s="163"/>
      <c r="CV7" s="163"/>
      <c r="CW7" s="163"/>
      <c r="CX7" s="150"/>
      <c r="CY7" s="150"/>
      <c r="CZ7" s="150"/>
      <c r="DA7" s="150"/>
      <c r="DB7" s="144"/>
      <c r="DC7" s="144"/>
      <c r="DD7" s="144"/>
      <c r="DE7" s="144"/>
      <c r="DF7" s="144"/>
      <c r="DG7" s="144"/>
      <c r="DH7" s="169"/>
      <c r="DI7" s="168">
        <f>IF(DA9&lt;0.6,1,4)</f>
        <v>4</v>
      </c>
      <c r="DJ7" s="144"/>
      <c r="DK7" s="144"/>
      <c r="DL7" s="144"/>
      <c r="DM7" s="144"/>
      <c r="DN7" s="144"/>
      <c r="DO7" s="144"/>
      <c r="DP7" s="144"/>
      <c r="DQ7" s="144"/>
      <c r="DR7" s="144"/>
      <c r="DS7" s="144"/>
      <c r="DT7" s="144"/>
      <c r="DU7" s="144"/>
      <c r="DV7" s="144"/>
      <c r="DW7" s="144"/>
      <c r="DX7" s="144"/>
      <c r="DY7" s="144"/>
      <c r="DZ7" s="144"/>
      <c r="EA7" s="144"/>
      <c r="EB7" s="144"/>
      <c r="EC7" s="144"/>
      <c r="ED7" s="144"/>
      <c r="EE7" s="144"/>
      <c r="EF7" s="144"/>
      <c r="EG7" s="144"/>
      <c r="EH7" s="144"/>
      <c r="EI7" s="144"/>
      <c r="EJ7" s="144"/>
      <c r="EK7" s="144"/>
      <c r="EL7" s="144"/>
      <c r="EM7" s="144"/>
      <c r="EN7" s="144"/>
      <c r="EO7" s="144"/>
      <c r="EP7" s="144"/>
      <c r="EQ7" s="144"/>
      <c r="ER7" s="144"/>
      <c r="ES7" s="144"/>
      <c r="ET7" s="144"/>
      <c r="EU7" s="144"/>
      <c r="EV7" s="144"/>
      <c r="EW7" s="144"/>
      <c r="EX7" s="144"/>
      <c r="EY7" s="144"/>
      <c r="EZ7" s="144"/>
      <c r="FA7" s="144"/>
      <c r="FB7" s="144"/>
      <c r="FC7" s="144"/>
      <c r="FD7" s="144"/>
      <c r="FE7" s="144"/>
      <c r="FF7" s="144"/>
      <c r="FG7" s="144"/>
      <c r="FH7" s="144"/>
      <c r="FI7" s="144"/>
      <c r="FJ7" s="144"/>
      <c r="FK7" s="144"/>
      <c r="FL7" s="144"/>
      <c r="FM7" s="144"/>
      <c r="FN7" s="144"/>
      <c r="FO7" s="144"/>
      <c r="FP7" s="144"/>
      <c r="FQ7" s="144"/>
      <c r="FR7" s="144"/>
      <c r="FS7" s="144"/>
      <c r="FT7" s="144"/>
      <c r="FU7" s="144"/>
      <c r="FV7" s="144"/>
      <c r="FW7" s="144"/>
      <c r="FX7" s="144"/>
      <c r="FY7" s="144"/>
      <c r="FZ7" s="144"/>
      <c r="GA7" s="144"/>
      <c r="GB7" s="144"/>
      <c r="GC7" s="144"/>
      <c r="GD7" s="144"/>
      <c r="GE7" s="144"/>
      <c r="GF7" s="144"/>
      <c r="GG7" s="144"/>
      <c r="GH7" s="144"/>
      <c r="GI7" s="169"/>
    </row>
    <row r="8" spans="1:193 1680:1680" ht="74.25" customHeight="1" x14ac:dyDescent="0.2">
      <c r="A8" s="171" t="s">
        <v>428</v>
      </c>
      <c r="B8" s="172" t="s">
        <v>427</v>
      </c>
      <c r="C8" s="172" t="s">
        <v>426</v>
      </c>
      <c r="D8" s="147" t="s">
        <v>425</v>
      </c>
      <c r="E8" s="147" t="s">
        <v>424</v>
      </c>
      <c r="F8" s="147" t="s">
        <v>423</v>
      </c>
      <c r="G8" s="147" t="s">
        <v>422</v>
      </c>
      <c r="H8" s="147" t="s">
        <v>421</v>
      </c>
      <c r="I8" s="172" t="s">
        <v>420</v>
      </c>
      <c r="J8" s="266" t="s">
        <v>419</v>
      </c>
      <c r="K8" s="266" t="s">
        <v>418</v>
      </c>
      <c r="L8" s="266" t="s">
        <v>417</v>
      </c>
      <c r="M8" s="266" t="s">
        <v>416</v>
      </c>
      <c r="N8" s="266" t="s">
        <v>415</v>
      </c>
      <c r="O8" s="266" t="s">
        <v>414</v>
      </c>
      <c r="P8" s="266" t="s">
        <v>413</v>
      </c>
      <c r="Q8" s="266" t="s">
        <v>412</v>
      </c>
      <c r="R8" s="266" t="s">
        <v>411</v>
      </c>
      <c r="S8" s="266" t="s">
        <v>410</v>
      </c>
      <c r="T8" s="266" t="s">
        <v>409</v>
      </c>
      <c r="U8" s="266" t="s">
        <v>408</v>
      </c>
      <c r="V8" s="266" t="s">
        <v>407</v>
      </c>
      <c r="W8" s="266" t="s">
        <v>406</v>
      </c>
      <c r="X8" s="266" t="s">
        <v>405</v>
      </c>
      <c r="Y8" s="266" t="s">
        <v>404</v>
      </c>
      <c r="Z8" s="266" t="s">
        <v>403</v>
      </c>
      <c r="AA8" s="266" t="s">
        <v>402</v>
      </c>
      <c r="AB8" s="266" t="s">
        <v>401</v>
      </c>
      <c r="AC8" s="172" t="s">
        <v>27</v>
      </c>
      <c r="AD8" s="172" t="s">
        <v>400</v>
      </c>
      <c r="AE8" s="172" t="s">
        <v>33</v>
      </c>
      <c r="AF8" s="172" t="s">
        <v>399</v>
      </c>
      <c r="AG8" s="172" t="s">
        <v>398</v>
      </c>
      <c r="AH8" s="172" t="s">
        <v>397</v>
      </c>
      <c r="AI8" s="147" t="s">
        <v>396</v>
      </c>
      <c r="AJ8" s="147" t="s">
        <v>395</v>
      </c>
      <c r="AK8" s="147" t="s">
        <v>394</v>
      </c>
      <c r="AL8" s="147" t="s">
        <v>393</v>
      </c>
      <c r="AM8" s="174" t="s">
        <v>392</v>
      </c>
      <c r="AN8" s="174" t="s">
        <v>391</v>
      </c>
      <c r="AO8" s="175" t="s">
        <v>390</v>
      </c>
      <c r="AP8" s="175" t="s">
        <v>389</v>
      </c>
      <c r="AQ8" s="267" t="s">
        <v>388</v>
      </c>
      <c r="AR8" s="267" t="s">
        <v>387</v>
      </c>
      <c r="AS8" s="268" t="s">
        <v>386</v>
      </c>
      <c r="AT8" s="268" t="s">
        <v>385</v>
      </c>
      <c r="AU8" s="176" t="s">
        <v>384</v>
      </c>
      <c r="AV8" s="177" t="s">
        <v>383</v>
      </c>
      <c r="AW8" s="177" t="s">
        <v>382</v>
      </c>
      <c r="AX8" s="177" t="s">
        <v>381</v>
      </c>
      <c r="AY8" s="178" t="s">
        <v>380</v>
      </c>
      <c r="AZ8" s="178" t="s">
        <v>379</v>
      </c>
      <c r="BA8" s="179" t="s">
        <v>378</v>
      </c>
      <c r="BB8" s="179" t="s">
        <v>377</v>
      </c>
      <c r="BC8" s="180" t="s">
        <v>376</v>
      </c>
      <c r="BD8" s="180" t="s">
        <v>375</v>
      </c>
      <c r="BE8" s="181" t="s">
        <v>374</v>
      </c>
      <c r="BF8" s="181" t="s">
        <v>373</v>
      </c>
      <c r="BG8" s="182" t="s">
        <v>372</v>
      </c>
      <c r="BH8" s="182" t="s">
        <v>371</v>
      </c>
      <c r="BI8" s="183" t="s">
        <v>370</v>
      </c>
      <c r="BJ8" s="183" t="s">
        <v>369</v>
      </c>
      <c r="BK8" s="184" t="s">
        <v>368</v>
      </c>
      <c r="BL8" s="184" t="s">
        <v>367</v>
      </c>
      <c r="BM8" s="185" t="s">
        <v>366</v>
      </c>
      <c r="BN8" s="185" t="s">
        <v>365</v>
      </c>
      <c r="BO8" s="176" t="s">
        <v>361</v>
      </c>
      <c r="BP8" s="176" t="s">
        <v>364</v>
      </c>
      <c r="BQ8" s="177" t="s">
        <v>363</v>
      </c>
      <c r="BR8" s="177" t="s">
        <v>362</v>
      </c>
      <c r="BS8" s="178" t="s">
        <v>361</v>
      </c>
      <c r="BT8" s="178" t="s">
        <v>360</v>
      </c>
      <c r="BU8" s="179" t="s">
        <v>359</v>
      </c>
      <c r="BV8" s="179" t="s">
        <v>358</v>
      </c>
      <c r="BW8" s="180" t="s">
        <v>357</v>
      </c>
      <c r="BX8" s="180" t="s">
        <v>356</v>
      </c>
      <c r="BY8" s="181" t="s">
        <v>355</v>
      </c>
      <c r="BZ8" s="181" t="s">
        <v>354</v>
      </c>
      <c r="CA8" s="182" t="s">
        <v>353</v>
      </c>
      <c r="CB8" s="182" t="s">
        <v>352</v>
      </c>
      <c r="CC8" s="183" t="s">
        <v>351</v>
      </c>
      <c r="CD8" s="183" t="s">
        <v>350</v>
      </c>
      <c r="CE8" s="184" t="s">
        <v>349</v>
      </c>
      <c r="CF8" s="184" t="s">
        <v>348</v>
      </c>
      <c r="CG8" s="185" t="s">
        <v>347</v>
      </c>
      <c r="CH8" s="185" t="s">
        <v>346</v>
      </c>
      <c r="CI8" s="185"/>
      <c r="CJ8" s="185"/>
      <c r="CK8" s="185"/>
      <c r="CL8" s="172" t="s">
        <v>345</v>
      </c>
      <c r="CM8" s="172" t="s">
        <v>344</v>
      </c>
      <c r="CN8" s="172" t="s">
        <v>343</v>
      </c>
      <c r="CO8" s="172" t="s">
        <v>342</v>
      </c>
      <c r="CP8" s="172" t="s">
        <v>341</v>
      </c>
      <c r="CQ8" s="172" t="s">
        <v>340</v>
      </c>
      <c r="CR8" s="186" t="s">
        <v>339</v>
      </c>
      <c r="CS8" s="186" t="s">
        <v>338</v>
      </c>
      <c r="CT8" s="162"/>
      <c r="CU8" s="269" t="s">
        <v>337</v>
      </c>
      <c r="CV8" s="270" t="s">
        <v>336</v>
      </c>
      <c r="CW8" s="152"/>
      <c r="CX8" s="152" t="s">
        <v>335</v>
      </c>
      <c r="CY8" s="152" t="s">
        <v>334</v>
      </c>
      <c r="CZ8" s="152" t="s">
        <v>333</v>
      </c>
      <c r="DA8" s="152" t="s">
        <v>332</v>
      </c>
      <c r="DB8" s="152" t="s">
        <v>331</v>
      </c>
      <c r="DC8" s="152" t="s">
        <v>330</v>
      </c>
      <c r="DD8" s="152" t="s">
        <v>329</v>
      </c>
      <c r="DE8" s="152" t="s">
        <v>328</v>
      </c>
      <c r="DF8" s="152" t="s">
        <v>327</v>
      </c>
      <c r="DG8" s="152" t="s">
        <v>326</v>
      </c>
      <c r="DH8" s="152"/>
      <c r="DI8" s="152" t="s">
        <v>325</v>
      </c>
      <c r="DJ8" s="152" t="s">
        <v>324</v>
      </c>
      <c r="DK8" s="152" t="s">
        <v>323</v>
      </c>
      <c r="DL8" s="152" t="s">
        <v>322</v>
      </c>
      <c r="DM8" s="152" t="s">
        <v>321</v>
      </c>
      <c r="DN8" s="152" t="s">
        <v>320</v>
      </c>
      <c r="DO8" s="152" t="s">
        <v>319</v>
      </c>
      <c r="DP8" s="152" t="s">
        <v>318</v>
      </c>
      <c r="DQ8" s="152" t="s">
        <v>317</v>
      </c>
      <c r="DR8" s="152" t="s">
        <v>316</v>
      </c>
      <c r="DS8" s="152" t="s">
        <v>315</v>
      </c>
      <c r="DT8" s="152" t="s">
        <v>314</v>
      </c>
      <c r="DU8" s="152" t="s">
        <v>313</v>
      </c>
      <c r="DV8" s="152" t="s">
        <v>312</v>
      </c>
      <c r="DW8" s="152" t="s">
        <v>311</v>
      </c>
      <c r="DX8" s="152" t="s">
        <v>310</v>
      </c>
      <c r="DY8" s="152" t="s">
        <v>309</v>
      </c>
      <c r="DZ8" s="152" t="s">
        <v>308</v>
      </c>
      <c r="EA8" s="152" t="s">
        <v>307</v>
      </c>
      <c r="EB8" s="152" t="s">
        <v>306</v>
      </c>
      <c r="EC8" s="152" t="s">
        <v>305</v>
      </c>
      <c r="ED8" s="152" t="s">
        <v>304</v>
      </c>
      <c r="EE8" s="152" t="s">
        <v>303</v>
      </c>
      <c r="EF8" s="152" t="s">
        <v>302</v>
      </c>
      <c r="EG8" s="152" t="s">
        <v>301</v>
      </c>
      <c r="EH8" s="152" t="s">
        <v>300</v>
      </c>
      <c r="EI8" s="152" t="s">
        <v>299</v>
      </c>
      <c r="EJ8" s="152" t="s">
        <v>298</v>
      </c>
      <c r="EK8" s="152" t="s">
        <v>297</v>
      </c>
      <c r="EL8" s="152" t="s">
        <v>296</v>
      </c>
      <c r="EM8" s="152" t="s">
        <v>295</v>
      </c>
      <c r="EN8" s="152" t="s">
        <v>294</v>
      </c>
      <c r="EO8" s="152" t="s">
        <v>293</v>
      </c>
      <c r="EP8" s="152" t="s">
        <v>292</v>
      </c>
      <c r="EQ8" s="152" t="s">
        <v>291</v>
      </c>
      <c r="ER8" s="152" t="s">
        <v>290</v>
      </c>
      <c r="ES8" s="152" t="s">
        <v>289</v>
      </c>
      <c r="ET8" s="152" t="s">
        <v>288</v>
      </c>
      <c r="EU8" s="152" t="s">
        <v>287</v>
      </c>
      <c r="EV8" s="152" t="s">
        <v>286</v>
      </c>
      <c r="EW8" s="152" t="s">
        <v>285</v>
      </c>
      <c r="EX8" s="152" t="s">
        <v>284</v>
      </c>
      <c r="EY8" s="152" t="s">
        <v>283</v>
      </c>
      <c r="EZ8" s="152" t="s">
        <v>282</v>
      </c>
      <c r="FA8" s="152" t="s">
        <v>281</v>
      </c>
      <c r="FB8" s="152" t="s">
        <v>280</v>
      </c>
      <c r="FC8" s="152" t="s">
        <v>279</v>
      </c>
      <c r="FD8" s="152" t="s">
        <v>278</v>
      </c>
      <c r="FE8" s="152" t="s">
        <v>277</v>
      </c>
      <c r="FF8" s="152" t="s">
        <v>276</v>
      </c>
      <c r="FG8" s="152" t="s">
        <v>275</v>
      </c>
      <c r="FH8" s="152" t="s">
        <v>274</v>
      </c>
      <c r="FI8" s="152" t="s">
        <v>273</v>
      </c>
      <c r="FJ8" s="152" t="s">
        <v>272</v>
      </c>
      <c r="FK8" s="152" t="s">
        <v>271</v>
      </c>
      <c r="FL8" s="152" t="s">
        <v>270</v>
      </c>
      <c r="FM8" s="152" t="s">
        <v>269</v>
      </c>
      <c r="FN8" s="152" t="s">
        <v>268</v>
      </c>
      <c r="FO8" s="152" t="s">
        <v>267</v>
      </c>
      <c r="FP8" s="152" t="s">
        <v>266</v>
      </c>
      <c r="FQ8" s="152" t="s">
        <v>265</v>
      </c>
      <c r="FR8" s="152" t="s">
        <v>264</v>
      </c>
      <c r="FS8" s="152" t="s">
        <v>263</v>
      </c>
      <c r="FT8" s="152" t="s">
        <v>262</v>
      </c>
      <c r="FU8" s="152" t="s">
        <v>261</v>
      </c>
      <c r="FV8" s="152" t="s">
        <v>260</v>
      </c>
      <c r="FW8" s="152" t="s">
        <v>259</v>
      </c>
      <c r="FX8" s="152" t="s">
        <v>258</v>
      </c>
      <c r="FY8" s="152" t="s">
        <v>257</v>
      </c>
      <c r="FZ8" s="152" t="s">
        <v>256</v>
      </c>
      <c r="GA8" s="152" t="s">
        <v>255</v>
      </c>
      <c r="GB8" s="152" t="s">
        <v>254</v>
      </c>
      <c r="GC8" s="152" t="s">
        <v>253</v>
      </c>
      <c r="GD8" s="152" t="s">
        <v>252</v>
      </c>
      <c r="GE8" s="152" t="s">
        <v>251</v>
      </c>
      <c r="GF8" s="152" t="s">
        <v>250</v>
      </c>
      <c r="GG8" s="152" t="s">
        <v>249</v>
      </c>
      <c r="GH8" s="152" t="s">
        <v>248</v>
      </c>
      <c r="GI8" s="170" t="s">
        <v>247</v>
      </c>
      <c r="GJ8" s="157"/>
      <c r="GK8" s="271"/>
    </row>
    <row r="9" spans="1:193 1680:1680" ht="71.55" customHeight="1" x14ac:dyDescent="0.2">
      <c r="A9" s="148">
        <v>1</v>
      </c>
      <c r="B9" s="133" t="s">
        <v>1348</v>
      </c>
      <c r="C9" s="133" t="s">
        <v>1349</v>
      </c>
      <c r="D9" s="274" t="s">
        <v>205</v>
      </c>
      <c r="E9" s="133" t="s">
        <v>202</v>
      </c>
      <c r="F9" s="275" t="s">
        <v>223</v>
      </c>
      <c r="G9" s="133" t="s">
        <v>218</v>
      </c>
      <c r="H9" s="133" t="s">
        <v>169</v>
      </c>
      <c r="I9" s="132" t="s">
        <v>18</v>
      </c>
      <c r="J9" s="132" t="s">
        <v>53</v>
      </c>
      <c r="K9" s="132" t="s">
        <v>53</v>
      </c>
      <c r="L9" s="132" t="s">
        <v>53</v>
      </c>
      <c r="M9" s="132" t="s">
        <v>53</v>
      </c>
      <c r="N9" s="132" t="s">
        <v>54</v>
      </c>
      <c r="O9" s="132" t="s">
        <v>53</v>
      </c>
      <c r="P9" s="132" t="s">
        <v>53</v>
      </c>
      <c r="Q9" s="132" t="s">
        <v>53</v>
      </c>
      <c r="R9" s="132" t="s">
        <v>53</v>
      </c>
      <c r="S9" s="132" t="s">
        <v>53</v>
      </c>
      <c r="T9" s="132" t="s">
        <v>53</v>
      </c>
      <c r="U9" s="132" t="s">
        <v>54</v>
      </c>
      <c r="V9" s="132" t="s">
        <v>53</v>
      </c>
      <c r="W9" s="132" t="s">
        <v>54</v>
      </c>
      <c r="X9" s="132" t="s">
        <v>53</v>
      </c>
      <c r="Y9" s="132" t="s">
        <v>53</v>
      </c>
      <c r="Z9" s="132" t="s">
        <v>53</v>
      </c>
      <c r="AA9" s="132" t="s">
        <v>53</v>
      </c>
      <c r="AB9" s="132" t="s">
        <v>53</v>
      </c>
      <c r="AC9" s="155" t="str">
        <f t="shared" ref="AC9:AC72" si="0">I9</f>
        <v>1 - Muy Baja</v>
      </c>
      <c r="AD9" s="149">
        <f t="shared" ref="AD9:AD72" si="1">IFERROR(IF(I9="1 - Muy Baja",0.2,IF(I9="2 - Baja",0.4,IF(I9="3 - Media",0.6,IF(I9="4 - Alta",0.8,1)))),"")</f>
        <v>0.2</v>
      </c>
      <c r="AE9" s="155" t="str">
        <f t="shared" ref="AE9:AE72" si="2">CONCATENATE(CY9," - ",CZ9)</f>
        <v>3 - Moderado</v>
      </c>
      <c r="AF9" s="149">
        <f t="shared" ref="AF9:AF72" si="3">IFERROR(IF(CY9=1,0.2,IF(CY9=2,0.4,IF(CY9=3,0.6,IF(CY9=4,0.8,1)))),"")</f>
        <v>0.6</v>
      </c>
      <c r="AG9" s="156" t="str">
        <f>IFERROR(INDEX($BLU$689:$BLY$693,MATCH(I9,$BLS$689:$BLS$693,0),MATCH(AE9,$BLU$687:$BLY$687,0)),"")</f>
        <v>MODERADO</v>
      </c>
      <c r="AH9" s="149">
        <f t="shared" ref="AH9:AH72" si="4">AD9*AF9</f>
        <v>0.12</v>
      </c>
      <c r="AI9" s="133" t="s">
        <v>1350</v>
      </c>
      <c r="AJ9" s="133" t="s">
        <v>141</v>
      </c>
      <c r="AK9" s="133" t="s">
        <v>1351</v>
      </c>
      <c r="AL9" s="133" t="s">
        <v>1352</v>
      </c>
      <c r="AM9" s="134" t="s">
        <v>35</v>
      </c>
      <c r="AN9" s="164" t="s">
        <v>45</v>
      </c>
      <c r="AO9" s="164" t="s">
        <v>50</v>
      </c>
      <c r="AP9" s="134" t="s">
        <v>52</v>
      </c>
      <c r="AQ9" s="134" t="s">
        <v>35</v>
      </c>
      <c r="AR9" s="164" t="s">
        <v>45</v>
      </c>
      <c r="AS9" s="164" t="s">
        <v>50</v>
      </c>
      <c r="AT9" s="134" t="s">
        <v>52</v>
      </c>
      <c r="AU9" s="134" t="s">
        <v>35</v>
      </c>
      <c r="AV9" s="164" t="s">
        <v>45</v>
      </c>
      <c r="AW9" s="164" t="s">
        <v>49</v>
      </c>
      <c r="AX9" s="134" t="s">
        <v>52</v>
      </c>
      <c r="AY9" s="134" t="s">
        <v>35</v>
      </c>
      <c r="AZ9" s="164" t="s">
        <v>45</v>
      </c>
      <c r="BA9" s="164" t="s">
        <v>48</v>
      </c>
      <c r="BB9" s="134" t="s">
        <v>51</v>
      </c>
      <c r="BC9" s="134"/>
      <c r="BD9" s="164"/>
      <c r="BE9" s="164"/>
      <c r="BF9" s="134"/>
      <c r="BG9" s="134"/>
      <c r="BH9" s="164"/>
      <c r="BI9" s="164"/>
      <c r="BJ9" s="134"/>
      <c r="BK9" s="134"/>
      <c r="BL9" s="164"/>
      <c r="BM9" s="164"/>
      <c r="BN9" s="134"/>
      <c r="BO9" s="134"/>
      <c r="BP9" s="164"/>
      <c r="BQ9" s="164"/>
      <c r="BR9" s="134"/>
      <c r="BS9" s="134"/>
      <c r="BT9" s="164"/>
      <c r="BU9" s="164"/>
      <c r="BV9" s="134"/>
      <c r="BW9" s="134"/>
      <c r="BX9" s="164"/>
      <c r="BY9" s="164"/>
      <c r="BZ9" s="134"/>
      <c r="CA9" s="134"/>
      <c r="CB9" s="164"/>
      <c r="CC9" s="164"/>
      <c r="CD9" s="134"/>
      <c r="CE9" s="134"/>
      <c r="CF9" s="164"/>
      <c r="CG9" s="164"/>
      <c r="CH9" s="134"/>
      <c r="CI9" s="164"/>
      <c r="CJ9" s="164"/>
      <c r="CK9" s="134"/>
      <c r="CL9" s="159" t="str">
        <f>IFERROR(IF(GE9&lt;=1,"1 - Muy Baja",VLOOKUP(GE9,$BLR$689:$BLS$693,2,0)),"")</f>
        <v>1 - Muy Baja</v>
      </c>
      <c r="CM9" s="165">
        <f t="shared" ref="CM9:CM72" si="5">GF9</f>
        <v>5.04E-2</v>
      </c>
      <c r="CN9" s="159" t="str">
        <f>IFERROR(IF(GG9&lt;=1,"1 - Leve",HLOOKUP(GG9,$BLU$686:$BLY$687,2,0)),"")</f>
        <v>3 - Moderado</v>
      </c>
      <c r="CO9" s="165">
        <f>GI9</f>
        <v>0.6</v>
      </c>
      <c r="CP9" s="145" t="str">
        <f t="shared" ref="CP9:CP72" si="6">IFERROR(INDEX($BLU$689:$BLY$693,MATCH(GE9,$BLR$689:$BLR$693,0),MATCH(GG9,$BLU$686:$BLY$686,0)),"")</f>
        <v>MODERADO</v>
      </c>
      <c r="CQ9" s="149">
        <f>CM9*CO9</f>
        <v>3.024E-2</v>
      </c>
      <c r="CR9" s="188" t="s">
        <v>456</v>
      </c>
      <c r="CS9" s="145">
        <f>IF(CP9="BAJO",0.1,IF(CP9="MODERADO",3,5))</f>
        <v>3</v>
      </c>
      <c r="CT9" s="134"/>
      <c r="CU9" s="188" t="s">
        <v>1353</v>
      </c>
      <c r="CV9" s="65" t="s">
        <v>1235</v>
      </c>
      <c r="CW9" s="158"/>
      <c r="CX9" s="160">
        <f t="shared" ref="CX9:CX72" si="7">COUNTIF(J9:AB9,"SI")</f>
        <v>3</v>
      </c>
      <c r="CY9" s="161">
        <f>IF(CX9&lt;6,3,IF(CX9&gt;11,5,4))</f>
        <v>3</v>
      </c>
      <c r="CZ9" s="160" t="str">
        <f>IF(CX9&lt;6,"Moderado",IF(CX9&gt;11,"Catastrófico","Mayor"))</f>
        <v>Moderado</v>
      </c>
      <c r="DA9" s="153">
        <f>IF(CY9=3,0.6,IF(CY9=4,0.8,1))</f>
        <v>0.6</v>
      </c>
      <c r="DB9" s="154">
        <f>IF(AN9="",0,IF(AN9="Automático",0.25,IF(AN9="Manual",0.15,0)))</f>
        <v>0.15</v>
      </c>
      <c r="DC9" s="154">
        <f t="shared" ref="DC9:DC72" si="8">IF(AI9="",0,IF(AO9="Preventivo",0.25,IF(AO9="Detectivo",0.15,IF(AO9="Correctivo",0.1,0))))</f>
        <v>0.25</v>
      </c>
      <c r="DD9" s="160">
        <f>IF(OR(AN9=0,AO9=0),0,DB9+DC9)</f>
        <v>0.4</v>
      </c>
      <c r="DE9" s="273">
        <f t="shared" ref="DE9:DE72" si="9">IF(DF9&gt;0.8,5,IF(DF9&gt;0.6,4,IF(DF9&gt;0.4,3,IF(DF9&gt;0.2,2,1))))</f>
        <v>1</v>
      </c>
      <c r="DF9" s="187">
        <f t="shared" ref="DF9:DF72" si="10">IF(OR(AP9="Ambos",AP9="Probabilidad"),$AD9-($AD9*$DD9),$AD9)</f>
        <v>0.12</v>
      </c>
      <c r="DG9" s="273">
        <f>IF(DI9&gt;0.8,5,IF(DI9&gt;0.6,4,3))</f>
        <v>3</v>
      </c>
      <c r="DH9" s="273"/>
      <c r="DI9" s="187">
        <f t="shared" ref="DI9:DI72" si="11">IF(OR(AP9="Ambos",AP9="Impacto"),$DA9-($DA9*$DD9),$DA9)</f>
        <v>0.6</v>
      </c>
      <c r="DJ9" s="154">
        <f t="shared" ref="DJ9:DJ72" si="12">IF(AR9="",0,IF(AR9="Automático",0.25,IF(AR9="Manual",0.15,0)))</f>
        <v>0.15</v>
      </c>
      <c r="DK9" s="154">
        <f t="shared" ref="DK9:DK72" si="13">IF(AS9="",0,IF(AS9="Preventivo",0.25,IF(AS9="Detectivo",0.15,IF(AS9="Correctivo",0.1,0))))</f>
        <v>0.25</v>
      </c>
      <c r="DL9" s="160">
        <f t="shared" ref="DL9:DL72" si="14">IF(OR(AR9=0,AS9=0),0,DJ9+DK9)</f>
        <v>0.4</v>
      </c>
      <c r="DM9" s="273">
        <f t="shared" ref="DM9:DM72" si="15">IF(DN9&gt;0.8,5,IF(DN9&gt;0.6,4,IF(DN9&gt;0.4,3,IF(DN9&gt;0.2,2,1))))</f>
        <v>1</v>
      </c>
      <c r="DN9" s="187">
        <f t="shared" ref="DN9:DN72" si="16">IF(OR(AT9="Ambos",AT9="Probabilidad"),DF9-(DF9*$DL9),DF9)</f>
        <v>7.1999999999999995E-2</v>
      </c>
      <c r="DO9" s="273">
        <f t="shared" ref="DO9:DO72" si="17">IF(DP9&gt;0.8,5,IF(DP9&gt;0.6,4,3))</f>
        <v>3</v>
      </c>
      <c r="DP9" s="187">
        <f t="shared" ref="DP9:DP72" si="18">IF(OR(AT9="Ambos",AT9="Impacto"),$DI9-($DI9*$DL9),$DI9)</f>
        <v>0.6</v>
      </c>
      <c r="DQ9" s="154">
        <f t="shared" ref="DQ9:DQ72" si="19">IF(AV9="",0,IF(AV9="Automático",0.25,IF(AV9="Manual",0.15,0)))</f>
        <v>0.15</v>
      </c>
      <c r="DR9" s="154">
        <f t="shared" ref="DR9:DR72" si="20">IF(AW9="",0,IF(AW9="Preventivo",0.25,IF(AW9="Detectivo",0.15,IF(AW9="Correctivo",0.1,0))))</f>
        <v>0.15</v>
      </c>
      <c r="DS9" s="160">
        <f t="shared" ref="DS9:DS72" si="21">IF(OR(AV9=0,AW9=0),0,DQ9+DR9)</f>
        <v>0.3</v>
      </c>
      <c r="DT9" s="273">
        <f t="shared" ref="DT9:DT72" si="22">IF(DU9&gt;0.8,5,IF(DU9&gt;0.6,4,IF(DU9&gt;0.4,3,IF(DU9&gt;0.2,2,1))))</f>
        <v>1</v>
      </c>
      <c r="DU9" s="187">
        <f t="shared" ref="DU9:DU72" si="23">IF(OR(AX9="Ambos",AX9="Probabilidad"),DN9-(DN9*$DS9),DN9)</f>
        <v>5.04E-2</v>
      </c>
      <c r="DV9" s="273">
        <f t="shared" ref="DV9:DV72" si="24">IF(DW9&gt;0.8,5,IF(DW9&gt;0.6,4,3))</f>
        <v>3</v>
      </c>
      <c r="DW9" s="187">
        <f t="shared" ref="DW9:DW72" si="25">IF(OR(AX9="Ambos",AX9="Impacto"),$DP9-($DP9*$DS9),$DP9)</f>
        <v>0.6</v>
      </c>
      <c r="DX9" s="154">
        <f t="shared" ref="DX9:DX72" si="26">IF(AZ9="",0,IF(AZ9="Automático",0.25,IF(AZ9="Manual",0.15,0)))</f>
        <v>0.15</v>
      </c>
      <c r="DY9" s="154">
        <f t="shared" ref="DY9:DY72" si="27">IF(BA9="",0,IF(BA9="Preventivo",0.25,IF(BA9="Detectivo",0.15,IF(BA10="Correctivo",0.1,0))))</f>
        <v>0.1</v>
      </c>
      <c r="DZ9" s="160">
        <f t="shared" ref="DZ9:DZ72" si="28">IF(OR(AZ9=0,BA9=0),0,DX9+DY9)</f>
        <v>0.25</v>
      </c>
      <c r="EA9" s="273">
        <f t="shared" ref="EA9:EA72" si="29">IF(EB9&gt;0.8,5,IF(EB9&gt;0.6,4,IF(EB9&gt;0.4,3,IF(EB9&gt;0.2,2,1))))</f>
        <v>1</v>
      </c>
      <c r="EB9" s="187">
        <f t="shared" ref="EB9:EB72" si="30">IF(OR(BB9="Ambos",BB9="Probabilidad"),DU9-(DU9*$DZ9),DU9)</f>
        <v>5.04E-2</v>
      </c>
      <c r="EC9" s="273">
        <f t="shared" ref="EC9:EC72" si="31">IF(ED9&gt;0.8,5,IF(ED9&gt;0.6,4,3))</f>
        <v>3</v>
      </c>
      <c r="ED9" s="187">
        <f t="shared" ref="ED9:ED72" si="32">IF(OR(BB9="Ambos",BB9="Impacto"),$DW9-($DW9*$DZ9),$DW9)</f>
        <v>0.44999999999999996</v>
      </c>
      <c r="EE9" s="154">
        <f t="shared" ref="EE9:EE72" si="33">IF(BD9="",0,IF(BD9="Automático",0.25,IF(BD9="Manual",0.15,0)))</f>
        <v>0</v>
      </c>
      <c r="EF9" s="154">
        <f t="shared" ref="EF9:EF72" si="34">IF(BE9="",0,IF(BE9="Preventivo",0.25,IF(BE9="Detectivo",0.15,IF(BE9="Correctivo",0.1,0))))</f>
        <v>0</v>
      </c>
      <c r="EG9" s="160">
        <f t="shared" ref="EG9:EG72" si="35">IF(OR(BD9=0,BE9=0),0,EE9+EF9)</f>
        <v>0</v>
      </c>
      <c r="EH9" s="273">
        <f t="shared" ref="EH9:EH72" si="36">IF(EI9&gt;0.8,5,IF(EI9&gt;0.6,4,IF(EI9&gt;0.4,3,IF(EI9&gt;0.2,2,1))))</f>
        <v>1</v>
      </c>
      <c r="EI9" s="187">
        <f t="shared" ref="EI9:EI72" si="37">IF(OR(BF9="Ambos",BF9="Probabilidad"),EB9-(EB9*$EG9),EB9)</f>
        <v>5.04E-2</v>
      </c>
      <c r="EJ9" s="273">
        <f t="shared" ref="EJ9:EJ72" si="38">IF(EK9&gt;0.8,5,IF(EK9&gt;0.6,4,3))</f>
        <v>3</v>
      </c>
      <c r="EK9" s="187">
        <f t="shared" ref="EK9:EK72" si="39">IF(OR(BF9="Ambos",BF9="Impacto"),$ED9-($ED9*$EG9),$ED9)</f>
        <v>0.44999999999999996</v>
      </c>
      <c r="EL9" s="154">
        <f t="shared" ref="EL9:EL72" si="40">IF(BH9="",0,IF(BH9="Automático",0.25,IF(BH9="Manual",0.15,0)))</f>
        <v>0</v>
      </c>
      <c r="EM9" s="154">
        <f t="shared" ref="EM9:EM72" si="41">IF(BI9="",0,IF(BI9="Preventivo",0.25,IF(BI9="Detectivo",0.15,IF(BI9="Correctivo",0.1,0))))</f>
        <v>0</v>
      </c>
      <c r="EN9" s="160">
        <f t="shared" ref="EN9:EN72" si="42">IF(OR(BH9=0,BI9=0),0,EL9+EM9)</f>
        <v>0</v>
      </c>
      <c r="EO9" s="273">
        <f t="shared" ref="EO9:EO72" si="43">IF(EP9&gt;0.8,5,IF(EP9&gt;0.6,4,IF(EP9&gt;0.4,3,IF(EP9&gt;0.2,2,1))))</f>
        <v>1</v>
      </c>
      <c r="EP9" s="187">
        <f t="shared" ref="EP9:EP72" si="44">IF(OR(BF9="Ambos",BF9="Probabilidad"),EI9-(EI9*$EN9),EI9)</f>
        <v>5.04E-2</v>
      </c>
      <c r="EQ9" s="273">
        <f t="shared" ref="EQ9:EQ72" si="45">IF(ER9&gt;0.8,5,IF(ER9&gt;0.6,4,3))</f>
        <v>3</v>
      </c>
      <c r="ER9" s="187">
        <f t="shared" ref="ER9:ER72" si="46">IF(OR(BJ9="Ambos",BJ9="Impacto"),$EK9-($EK9*$EN9),$EK9)</f>
        <v>0.44999999999999996</v>
      </c>
      <c r="ES9" s="154">
        <f t="shared" ref="ES9:ES72" si="47">IF(BL9="",0,IF(BL9="Automático",0.25,IF(BL9="Manual",0.15,0)))</f>
        <v>0</v>
      </c>
      <c r="ET9" s="154">
        <f t="shared" ref="ET9:ET72" si="48">IF(BM9="",0,IF(BM9="Preventivo",0.25,IF(BM9="Detectivo",0.15,IF(BM9="Correctivo",0.1,0))))</f>
        <v>0</v>
      </c>
      <c r="EU9" s="160">
        <f t="shared" ref="EU9:EU72" si="49">IF(OR(BL9=0,BM9=0),0,ES9+ET9)</f>
        <v>0</v>
      </c>
      <c r="EV9" s="273">
        <f t="shared" ref="EV9:EV72" si="50">IF(EW9&gt;0.8,5,IF(EW9&gt;0.6,4,IF(EW9&gt;0.4,3,IF(EW9&gt;0.2,2,1))))</f>
        <v>1</v>
      </c>
      <c r="EW9" s="187">
        <f t="shared" ref="EW9:EW72" si="51">IF(OR(BP9="Ambos",BP9="Probabilidad"),EP9-(EP9*$EU9),EP9)</f>
        <v>5.04E-2</v>
      </c>
      <c r="EX9" s="273">
        <f t="shared" ref="EX9:EX72" si="52">IF(EY9&gt;0.8,5,IF(EY9&gt;0.6,4,3))</f>
        <v>3</v>
      </c>
      <c r="EY9" s="187">
        <f t="shared" ref="EY9:EY72" si="53">IF(OR(BN9="Ambos",BN9="Impacto"),$ER9-($ER9*$EU9),$ER9)</f>
        <v>0.44999999999999996</v>
      </c>
      <c r="EZ9" s="154">
        <f t="shared" ref="EZ9:EZ72" si="54">IF(BP9="",0,IF(BP9="Automático",0.25,IF(BP9="Manual",0.15,0)))</f>
        <v>0</v>
      </c>
      <c r="FA9" s="154">
        <f t="shared" ref="FA9:FA72" si="55">IF(BQ9="",0,IF(BQ9="Preventivo",0.25,IF(BQ9="Detectivo",0.15,IF(BQ9="Correctivo",0.1,0))))</f>
        <v>0</v>
      </c>
      <c r="FB9" s="160">
        <f t="shared" ref="FB9:FB72" si="56">IF(OR(BP9=0,BQ9=0),0,EZ9+FA9)</f>
        <v>0</v>
      </c>
      <c r="FC9" s="273">
        <f t="shared" ref="FC9:FC72" si="57">IF(FD9&gt;0.8,5,IF(FD9&gt;0.6,4,IF(FD9&gt;0.4,3,IF(FD9&gt;0.2,2,1))))</f>
        <v>1</v>
      </c>
      <c r="FD9" s="187">
        <f t="shared" ref="FD9:FD72" si="58">IF(OR(BR9="Ambos",BR9="Probabilidad"),EW9-(EW9*$FB9),EW9)</f>
        <v>5.04E-2</v>
      </c>
      <c r="FE9" s="273">
        <f t="shared" ref="FE9:FE72" si="59">IF(FF9&gt;0.8,5,IF(FF9&gt;0.6,4,3))</f>
        <v>3</v>
      </c>
      <c r="FF9" s="187">
        <f t="shared" ref="FF9:FF72" si="60">IF(OR(BR9="Ambos",BR9="Impacto"),$EY9-($EY9*$FB9),$EY9)</f>
        <v>0.44999999999999996</v>
      </c>
      <c r="FG9" s="154">
        <f t="shared" ref="FG9:FG72" si="61">IF(BT9="",0,IF(BT9="Automático",0.25,IF(BT9="Manual",0.15,0)))</f>
        <v>0</v>
      </c>
      <c r="FH9" s="154">
        <f t="shared" ref="FH9:FH72" si="62">IF(BU9="",0,IF(BU9="Preventivo",0.25,IF(BU9="Detectivo",0.15,IF(BU9="Correctivo",0.1,0))))</f>
        <v>0</v>
      </c>
      <c r="FI9" s="160">
        <f t="shared" ref="FI9:FI72" si="63">IF(OR(BT9=0,BU9=0),0,FG9+FH9)</f>
        <v>0</v>
      </c>
      <c r="FJ9" s="273">
        <f t="shared" ref="FJ9:FJ72" si="64">IF(FK9&gt;0.8,5,IF(FK9&gt;0.6,4,IF(FK9&gt;0.4,3,IF(FK9&gt;0.2,2,1))))</f>
        <v>1</v>
      </c>
      <c r="FK9" s="187">
        <f t="shared" ref="FK9:FK72" si="65">IF(OR(BV9="Ambos",BV9="Probabilidad"),FD9-(FD9*$FI9),FD9)</f>
        <v>5.04E-2</v>
      </c>
      <c r="FL9" s="273">
        <f t="shared" ref="FL9:FL72" si="66">IF(FM9&gt;0.8,5,IF(FM9&gt;0.6,4,3))</f>
        <v>3</v>
      </c>
      <c r="FM9" s="187">
        <f t="shared" ref="FM9:FM72" si="67">IF(OR(BV9="Ambos",BV9="Impacto"),$FF9-($FF9*$FI9),$FF9)</f>
        <v>0.44999999999999996</v>
      </c>
      <c r="FN9" s="154">
        <f t="shared" ref="FN9:FN72" si="68">IF(BX9="",0,IF(BX9="Automático",0.25,IF(BX9="Manual",0.15,0)))</f>
        <v>0</v>
      </c>
      <c r="FO9" s="154">
        <f t="shared" ref="FO9:FO72" si="69">IF(BY9="",0,IF(BY9="Preventivo",0.25,IF(BY9="Detectivo",0.15,IF(BY9="Correctivo",0.1,0))))</f>
        <v>0</v>
      </c>
      <c r="FP9" s="160">
        <f t="shared" ref="FP9:FP72" si="70">IF(OR(BX9=0,BY9=0),0,FN9+FO9)</f>
        <v>0</v>
      </c>
      <c r="FQ9" s="273">
        <f t="shared" ref="FQ9:FQ72" si="71">IF(FR9&gt;0.8,5,IF(FR9&gt;0.6,4,IF(FR9&gt;0.4,3,IF(FR9&gt;0.2,2,1))))</f>
        <v>1</v>
      </c>
      <c r="FR9" s="187">
        <f t="shared" ref="FR9:FR72" si="72">IF(OR(BZ9="Ambos",BZ9="Probabilidad"),FK9-(FK9*$FP9),FK9)</f>
        <v>5.04E-2</v>
      </c>
      <c r="FS9" s="273">
        <f t="shared" ref="FS9:FS72" si="73">IF(FT9&gt;0.8,5,IF(FT9&gt;0.6,4,3))</f>
        <v>3</v>
      </c>
      <c r="FT9" s="187">
        <f t="shared" ref="FT9:FT72" si="74">IF(OR(BZ9="Ambos",BZ9="Impacto"),$FM9-($FM9*$FP9),$FM9)</f>
        <v>0.44999999999999996</v>
      </c>
      <c r="FU9" s="154">
        <f t="shared" ref="FU9:FU72" si="75">IF(CB9="",0,IF(CB9="Automático",0.25,IF(CB9="Manual",0.15,0)))</f>
        <v>0</v>
      </c>
      <c r="FV9" s="154">
        <f t="shared" ref="FV9:FV72" si="76">IF(CC9="",0,IF(CC9="Preventivo",0.25,IF(CC9="Detectivo",0.15,IF(CC9="Correctivo",0.1,0))))</f>
        <v>0</v>
      </c>
      <c r="FW9" s="160">
        <f t="shared" ref="FW9:FW72" si="77">IF(OR(CB9=0,CC9=0),0,FU9+FV9)</f>
        <v>0</v>
      </c>
      <c r="FX9" s="273">
        <f t="shared" ref="FX9:FX72" si="78">IF(FY9&gt;0.8,5,IF(FY9&gt;0.6,4,IF(FY9&gt;0.4,3,IF(FY9&gt;0.2,2,1))))</f>
        <v>1</v>
      </c>
      <c r="FY9" s="187">
        <f t="shared" ref="FY9:FY72" si="79">IF(OR(CD9="Ambos",CD9="Probabilidad"),FR9-(FR9*$FW9),FR9)</f>
        <v>5.04E-2</v>
      </c>
      <c r="FZ9" s="273">
        <f t="shared" ref="FZ9:FZ72" si="80">IF(GA9&gt;0.8,5,IF(GA9&gt;0.6,4,3))</f>
        <v>3</v>
      </c>
      <c r="GA9" s="187">
        <f t="shared" ref="GA9:GA72" si="81">IF(OR(CD9="Ambos",CD9="Impacto"),$FT9-($FT9*$FW9),$FT9)</f>
        <v>0.44999999999999996</v>
      </c>
      <c r="GB9" s="154">
        <f t="shared" ref="GB9:GB72" si="82">IF(CF9="",0,IF(CF9="Automático",0.25,IF(CF9="Manual",0.15,0)))</f>
        <v>0</v>
      </c>
      <c r="GC9" s="154">
        <f t="shared" ref="GC9:GC72" si="83">IF(CG9="",0,IF(CG9="Preventivo",0.25,IF(CG9="Detectivo",0.15,IF(CG9="Correctivo",0.1,0))))</f>
        <v>0</v>
      </c>
      <c r="GD9" s="160">
        <f t="shared" ref="GD9:GD72" si="84">IF(OR(CF9=0,CG9=0),0,GB9+GC9)</f>
        <v>0</v>
      </c>
      <c r="GE9" s="273">
        <f t="shared" ref="GE9:GE72" si="85">IF(GF9&gt;0.8,5,IF(GF9&gt;0.6,4,IF(GF9&gt;0.4,3,IF(GF9&gt;0.2,2,1))))</f>
        <v>1</v>
      </c>
      <c r="GF9" s="187">
        <f t="shared" ref="GF9:GF72" si="86">IF(OR(CH9="Ambos",CH9="Probabilidad"),FY9-(FY9*$GD9),FY9)</f>
        <v>5.04E-2</v>
      </c>
      <c r="GG9" s="273">
        <f t="shared" ref="GG9:GG72" si="87">IF(GH9&gt;0.8,5,IF(GH9&gt;0.6,4,3))</f>
        <v>3</v>
      </c>
      <c r="GH9" s="187">
        <f t="shared" ref="GH9:GH72" si="88">IF(OR(CH9="Ambos",CH9="Impacto"),$GA9-($GA9*$GD9),$GA9)</f>
        <v>0.44999999999999996</v>
      </c>
      <c r="GI9" s="187">
        <f>IF(GH9&lt;0.6,0.6,GH9)</f>
        <v>0.6</v>
      </c>
      <c r="GJ9" s="157"/>
      <c r="GK9" s="129"/>
    </row>
    <row r="10" spans="1:193 1680:1680" ht="66" customHeight="1" x14ac:dyDescent="0.2">
      <c r="A10" s="148">
        <v>2</v>
      </c>
      <c r="B10" s="133" t="s">
        <v>1348</v>
      </c>
      <c r="C10" s="133" t="s">
        <v>1354</v>
      </c>
      <c r="D10" s="274" t="s">
        <v>206</v>
      </c>
      <c r="E10" s="133" t="s">
        <v>202</v>
      </c>
      <c r="F10" s="275" t="s">
        <v>223</v>
      </c>
      <c r="G10" s="133" t="s">
        <v>218</v>
      </c>
      <c r="H10" s="133" t="s">
        <v>169</v>
      </c>
      <c r="I10" s="132" t="s">
        <v>18</v>
      </c>
      <c r="J10" s="132" t="s">
        <v>53</v>
      </c>
      <c r="K10" s="132" t="s">
        <v>53</v>
      </c>
      <c r="L10" s="132" t="s">
        <v>53</v>
      </c>
      <c r="M10" s="132" t="s">
        <v>53</v>
      </c>
      <c r="N10" s="132" t="s">
        <v>54</v>
      </c>
      <c r="O10" s="132" t="s">
        <v>53</v>
      </c>
      <c r="P10" s="132" t="s">
        <v>53</v>
      </c>
      <c r="Q10" s="132" t="s">
        <v>53</v>
      </c>
      <c r="R10" s="132" t="s">
        <v>53</v>
      </c>
      <c r="S10" s="132" t="s">
        <v>53</v>
      </c>
      <c r="T10" s="132" t="s">
        <v>53</v>
      </c>
      <c r="U10" s="132" t="s">
        <v>54</v>
      </c>
      <c r="V10" s="132" t="s">
        <v>53</v>
      </c>
      <c r="W10" s="132" t="s">
        <v>54</v>
      </c>
      <c r="X10" s="132" t="s">
        <v>53</v>
      </c>
      <c r="Y10" s="132" t="s">
        <v>53</v>
      </c>
      <c r="Z10" s="132" t="s">
        <v>53</v>
      </c>
      <c r="AA10" s="132" t="s">
        <v>53</v>
      </c>
      <c r="AB10" s="132" t="s">
        <v>53</v>
      </c>
      <c r="AC10" s="155" t="str">
        <f t="shared" si="0"/>
        <v>1 - Muy Baja</v>
      </c>
      <c r="AD10" s="149">
        <f t="shared" si="1"/>
        <v>0.2</v>
      </c>
      <c r="AE10" s="155" t="str">
        <f t="shared" si="2"/>
        <v>3 - Moderado</v>
      </c>
      <c r="AF10" s="149">
        <f t="shared" si="3"/>
        <v>0.6</v>
      </c>
      <c r="AG10" s="156" t="str">
        <f t="shared" ref="AG10:AG73" si="89">IFERROR(INDEX($BLU$689:$BLY$693,MATCH(I10,$BLS$689:$BLS$693,0),MATCH(AE10,$BLU$687:$BLY$687,0)),"")</f>
        <v>MODERADO</v>
      </c>
      <c r="AH10" s="149">
        <f t="shared" si="4"/>
        <v>0.12</v>
      </c>
      <c r="AI10" s="133" t="s">
        <v>1350</v>
      </c>
      <c r="AJ10" s="133" t="s">
        <v>141</v>
      </c>
      <c r="AK10" s="133" t="s">
        <v>1351</v>
      </c>
      <c r="AL10" s="133" t="s">
        <v>1352</v>
      </c>
      <c r="AM10" s="134" t="s">
        <v>35</v>
      </c>
      <c r="AN10" s="164" t="s">
        <v>45</v>
      </c>
      <c r="AO10" s="164" t="s">
        <v>50</v>
      </c>
      <c r="AP10" s="134" t="s">
        <v>52</v>
      </c>
      <c r="AQ10" s="134" t="s">
        <v>35</v>
      </c>
      <c r="AR10" s="164" t="s">
        <v>45</v>
      </c>
      <c r="AS10" s="164" t="s">
        <v>50</v>
      </c>
      <c r="AT10" s="134" t="s">
        <v>52</v>
      </c>
      <c r="AU10" s="134" t="s">
        <v>35</v>
      </c>
      <c r="AV10" s="164" t="s">
        <v>45</v>
      </c>
      <c r="AW10" s="164" t="s">
        <v>49</v>
      </c>
      <c r="AX10" s="134" t="s">
        <v>52</v>
      </c>
      <c r="AY10" s="134" t="s">
        <v>35</v>
      </c>
      <c r="AZ10" s="164" t="s">
        <v>45</v>
      </c>
      <c r="BA10" s="164" t="s">
        <v>48</v>
      </c>
      <c r="BB10" s="134" t="s">
        <v>51</v>
      </c>
      <c r="BC10" s="134"/>
      <c r="BD10" s="164"/>
      <c r="BE10" s="164"/>
      <c r="BF10" s="134"/>
      <c r="BG10" s="134"/>
      <c r="BH10" s="164"/>
      <c r="BI10" s="164"/>
      <c r="BJ10" s="134"/>
      <c r="BK10" s="134"/>
      <c r="BL10" s="164"/>
      <c r="BM10" s="164"/>
      <c r="BN10" s="134"/>
      <c r="BO10" s="134"/>
      <c r="BP10" s="164"/>
      <c r="BQ10" s="164"/>
      <c r="BR10" s="134"/>
      <c r="BS10" s="134"/>
      <c r="BT10" s="164"/>
      <c r="BU10" s="164"/>
      <c r="BV10" s="134"/>
      <c r="BW10" s="134"/>
      <c r="BX10" s="164"/>
      <c r="BY10" s="164"/>
      <c r="BZ10" s="134"/>
      <c r="CA10" s="134"/>
      <c r="CB10" s="164"/>
      <c r="CC10" s="164"/>
      <c r="CD10" s="134"/>
      <c r="CE10" s="134"/>
      <c r="CF10" s="164"/>
      <c r="CG10" s="164"/>
      <c r="CH10" s="134"/>
      <c r="CI10" s="164"/>
      <c r="CJ10" s="164"/>
      <c r="CK10" s="134"/>
      <c r="CL10" s="159" t="str">
        <f t="shared" ref="CL10:CL73" si="90">IFERROR(IF(GE10&lt;=1,"1 - Muy Baja",VLOOKUP(GE10,$BLR$689:$BLS$693,2,0)),"")</f>
        <v>1 - Muy Baja</v>
      </c>
      <c r="CM10" s="165">
        <f t="shared" si="5"/>
        <v>5.04E-2</v>
      </c>
      <c r="CN10" s="159" t="str">
        <f t="shared" ref="CN10:CN73" si="91">IFERROR(IF(GG10&lt;=1,"1 - Leve",HLOOKUP(GG10,$BLU$686:$BLY$687,2,0)),"")</f>
        <v>3 - Moderado</v>
      </c>
      <c r="CO10" s="165">
        <f t="shared" ref="CO10:CO73" si="92">GI10</f>
        <v>0.6</v>
      </c>
      <c r="CP10" s="145" t="str">
        <f t="shared" si="6"/>
        <v>MODERADO</v>
      </c>
      <c r="CQ10" s="149">
        <f t="shared" ref="CQ10:CQ73" si="93">CM10*CO10</f>
        <v>3.024E-2</v>
      </c>
      <c r="CR10" s="188" t="s">
        <v>233</v>
      </c>
      <c r="CS10" s="145">
        <f t="shared" ref="CS10:CS73" si="94">IF(CP10="BAJO",0.1,IF(CP10="MODERADO",3,5))</f>
        <v>3</v>
      </c>
      <c r="CT10" s="134"/>
      <c r="CU10" s="188" t="s">
        <v>1353</v>
      </c>
      <c r="CV10" s="65" t="s">
        <v>1235</v>
      </c>
      <c r="CW10" s="158"/>
      <c r="CX10" s="160">
        <f t="shared" si="7"/>
        <v>3</v>
      </c>
      <c r="CY10" s="161">
        <f t="shared" ref="CY10:CY73" si="95">IF(CX10&lt;6,3,IF(CX10&gt;11,5,4))</f>
        <v>3</v>
      </c>
      <c r="CZ10" s="160" t="str">
        <f t="shared" ref="CZ10:CZ73" si="96">IF(CX10&lt;6,"Moderado",IF(CX10&gt;11,"Catastrófico","Mayor"))</f>
        <v>Moderado</v>
      </c>
      <c r="DA10" s="153">
        <f t="shared" ref="DA10:DA73" si="97">IF(CY10=3,0.6,IF(CY10=4,0.8,1))</f>
        <v>0.6</v>
      </c>
      <c r="DB10" s="154">
        <f t="shared" ref="DB10:DB73" si="98">IF(AN10="",0,IF(AN10="Automático",0.25,IF(AN10="Manual",0.15,0)))</f>
        <v>0.15</v>
      </c>
      <c r="DC10" s="154">
        <f t="shared" si="8"/>
        <v>0.25</v>
      </c>
      <c r="DD10" s="160">
        <f t="shared" ref="DD10:DD73" si="99">IF(OR(AN10=0,AO10=0),0,DB10+DC10)</f>
        <v>0.4</v>
      </c>
      <c r="DE10" s="273">
        <f t="shared" si="9"/>
        <v>1</v>
      </c>
      <c r="DF10" s="187">
        <f t="shared" si="10"/>
        <v>0.12</v>
      </c>
      <c r="DG10" s="273">
        <f t="shared" ref="DG10:DG73" si="100">IF(DI10&gt;0.8,5,IF(DI10&gt;0.6,4,3))</f>
        <v>3</v>
      </c>
      <c r="DH10" s="273"/>
      <c r="DI10" s="187">
        <f t="shared" si="11"/>
        <v>0.6</v>
      </c>
      <c r="DJ10" s="154">
        <f t="shared" si="12"/>
        <v>0.15</v>
      </c>
      <c r="DK10" s="154">
        <f t="shared" si="13"/>
        <v>0.25</v>
      </c>
      <c r="DL10" s="160">
        <f t="shared" si="14"/>
        <v>0.4</v>
      </c>
      <c r="DM10" s="273">
        <f t="shared" si="15"/>
        <v>1</v>
      </c>
      <c r="DN10" s="187">
        <f t="shared" si="16"/>
        <v>7.1999999999999995E-2</v>
      </c>
      <c r="DO10" s="273">
        <f t="shared" si="17"/>
        <v>3</v>
      </c>
      <c r="DP10" s="187">
        <f t="shared" si="18"/>
        <v>0.6</v>
      </c>
      <c r="DQ10" s="154">
        <f t="shared" si="19"/>
        <v>0.15</v>
      </c>
      <c r="DR10" s="154">
        <f t="shared" si="20"/>
        <v>0.15</v>
      </c>
      <c r="DS10" s="160">
        <f t="shared" si="21"/>
        <v>0.3</v>
      </c>
      <c r="DT10" s="273">
        <f t="shared" si="22"/>
        <v>1</v>
      </c>
      <c r="DU10" s="187">
        <f t="shared" si="23"/>
        <v>5.04E-2</v>
      </c>
      <c r="DV10" s="273">
        <f t="shared" si="24"/>
        <v>3</v>
      </c>
      <c r="DW10" s="187">
        <f t="shared" si="25"/>
        <v>0.6</v>
      </c>
      <c r="DX10" s="154">
        <f t="shared" si="26"/>
        <v>0.15</v>
      </c>
      <c r="DY10" s="154">
        <f t="shared" si="27"/>
        <v>0</v>
      </c>
      <c r="DZ10" s="160">
        <f t="shared" si="28"/>
        <v>0.15</v>
      </c>
      <c r="EA10" s="273">
        <f t="shared" si="29"/>
        <v>1</v>
      </c>
      <c r="EB10" s="187">
        <f t="shared" si="30"/>
        <v>5.04E-2</v>
      </c>
      <c r="EC10" s="273">
        <f t="shared" si="31"/>
        <v>3</v>
      </c>
      <c r="ED10" s="187">
        <f t="shared" si="32"/>
        <v>0.51</v>
      </c>
      <c r="EE10" s="154">
        <f t="shared" si="33"/>
        <v>0</v>
      </c>
      <c r="EF10" s="154">
        <f t="shared" si="34"/>
        <v>0</v>
      </c>
      <c r="EG10" s="160">
        <f t="shared" si="35"/>
        <v>0</v>
      </c>
      <c r="EH10" s="273">
        <f t="shared" si="36"/>
        <v>1</v>
      </c>
      <c r="EI10" s="187">
        <f t="shared" si="37"/>
        <v>5.04E-2</v>
      </c>
      <c r="EJ10" s="273">
        <f t="shared" si="38"/>
        <v>3</v>
      </c>
      <c r="EK10" s="187">
        <f t="shared" si="39"/>
        <v>0.51</v>
      </c>
      <c r="EL10" s="154">
        <f t="shared" si="40"/>
        <v>0</v>
      </c>
      <c r="EM10" s="154">
        <f t="shared" si="41"/>
        <v>0</v>
      </c>
      <c r="EN10" s="160">
        <f t="shared" si="42"/>
        <v>0</v>
      </c>
      <c r="EO10" s="273">
        <f t="shared" si="43"/>
        <v>1</v>
      </c>
      <c r="EP10" s="187">
        <f t="shared" si="44"/>
        <v>5.04E-2</v>
      </c>
      <c r="EQ10" s="273">
        <f t="shared" si="45"/>
        <v>3</v>
      </c>
      <c r="ER10" s="187">
        <f t="shared" si="46"/>
        <v>0.51</v>
      </c>
      <c r="ES10" s="154">
        <f t="shared" si="47"/>
        <v>0</v>
      </c>
      <c r="ET10" s="154">
        <f t="shared" si="48"/>
        <v>0</v>
      </c>
      <c r="EU10" s="160">
        <f t="shared" si="49"/>
        <v>0</v>
      </c>
      <c r="EV10" s="273">
        <f t="shared" si="50"/>
        <v>1</v>
      </c>
      <c r="EW10" s="187">
        <f t="shared" si="51"/>
        <v>5.04E-2</v>
      </c>
      <c r="EX10" s="273">
        <f t="shared" si="52"/>
        <v>3</v>
      </c>
      <c r="EY10" s="187">
        <f t="shared" si="53"/>
        <v>0.51</v>
      </c>
      <c r="EZ10" s="154">
        <f t="shared" si="54"/>
        <v>0</v>
      </c>
      <c r="FA10" s="154">
        <f t="shared" si="55"/>
        <v>0</v>
      </c>
      <c r="FB10" s="160">
        <f t="shared" si="56"/>
        <v>0</v>
      </c>
      <c r="FC10" s="273">
        <f t="shared" si="57"/>
        <v>1</v>
      </c>
      <c r="FD10" s="187">
        <f t="shared" si="58"/>
        <v>5.04E-2</v>
      </c>
      <c r="FE10" s="273">
        <f t="shared" si="59"/>
        <v>3</v>
      </c>
      <c r="FF10" s="187">
        <f t="shared" si="60"/>
        <v>0.51</v>
      </c>
      <c r="FG10" s="154">
        <f t="shared" si="61"/>
        <v>0</v>
      </c>
      <c r="FH10" s="154">
        <f t="shared" si="62"/>
        <v>0</v>
      </c>
      <c r="FI10" s="160">
        <f t="shared" si="63"/>
        <v>0</v>
      </c>
      <c r="FJ10" s="273">
        <f t="shared" si="64"/>
        <v>1</v>
      </c>
      <c r="FK10" s="187">
        <f t="shared" si="65"/>
        <v>5.04E-2</v>
      </c>
      <c r="FL10" s="273">
        <f t="shared" si="66"/>
        <v>3</v>
      </c>
      <c r="FM10" s="187">
        <f t="shared" si="67"/>
        <v>0.51</v>
      </c>
      <c r="FN10" s="154">
        <f t="shared" si="68"/>
        <v>0</v>
      </c>
      <c r="FO10" s="154">
        <f t="shared" si="69"/>
        <v>0</v>
      </c>
      <c r="FP10" s="160">
        <f t="shared" si="70"/>
        <v>0</v>
      </c>
      <c r="FQ10" s="273">
        <f t="shared" si="71"/>
        <v>1</v>
      </c>
      <c r="FR10" s="187">
        <f t="shared" si="72"/>
        <v>5.04E-2</v>
      </c>
      <c r="FS10" s="273">
        <f t="shared" si="73"/>
        <v>3</v>
      </c>
      <c r="FT10" s="187">
        <f t="shared" si="74"/>
        <v>0.51</v>
      </c>
      <c r="FU10" s="154">
        <f t="shared" si="75"/>
        <v>0</v>
      </c>
      <c r="FV10" s="154">
        <f t="shared" si="76"/>
        <v>0</v>
      </c>
      <c r="FW10" s="160">
        <f t="shared" si="77"/>
        <v>0</v>
      </c>
      <c r="FX10" s="273">
        <f t="shared" si="78"/>
        <v>1</v>
      </c>
      <c r="FY10" s="187">
        <f t="shared" si="79"/>
        <v>5.04E-2</v>
      </c>
      <c r="FZ10" s="273">
        <f t="shared" si="80"/>
        <v>3</v>
      </c>
      <c r="GA10" s="187">
        <f t="shared" si="81"/>
        <v>0.51</v>
      </c>
      <c r="GB10" s="154">
        <f t="shared" si="82"/>
        <v>0</v>
      </c>
      <c r="GC10" s="154">
        <f t="shared" si="83"/>
        <v>0</v>
      </c>
      <c r="GD10" s="160">
        <f t="shared" si="84"/>
        <v>0</v>
      </c>
      <c r="GE10" s="273">
        <f t="shared" si="85"/>
        <v>1</v>
      </c>
      <c r="GF10" s="187">
        <f t="shared" si="86"/>
        <v>5.04E-2</v>
      </c>
      <c r="GG10" s="273">
        <f t="shared" si="87"/>
        <v>3</v>
      </c>
      <c r="GH10" s="187">
        <f t="shared" si="88"/>
        <v>0.51</v>
      </c>
      <c r="GI10" s="187">
        <f t="shared" ref="GI10:GI73" si="101">IF(GH10&lt;0.6,0.6,GH10)</f>
        <v>0.6</v>
      </c>
      <c r="GJ10" s="157"/>
    </row>
    <row r="11" spans="1:193 1680:1680" ht="54" customHeight="1" x14ac:dyDescent="0.2">
      <c r="A11" s="148">
        <v>3</v>
      </c>
      <c r="B11" s="133" t="s">
        <v>1355</v>
      </c>
      <c r="C11" s="133" t="s">
        <v>1356</v>
      </c>
      <c r="D11" s="274" t="s">
        <v>205</v>
      </c>
      <c r="E11" s="133" t="s">
        <v>202</v>
      </c>
      <c r="F11" s="275" t="s">
        <v>223</v>
      </c>
      <c r="G11" s="133" t="s">
        <v>218</v>
      </c>
      <c r="H11" s="133" t="s">
        <v>169</v>
      </c>
      <c r="I11" s="132" t="s">
        <v>20</v>
      </c>
      <c r="J11" s="132" t="s">
        <v>53</v>
      </c>
      <c r="K11" s="132" t="s">
        <v>53</v>
      </c>
      <c r="L11" s="132" t="s">
        <v>53</v>
      </c>
      <c r="M11" s="132" t="s">
        <v>53</v>
      </c>
      <c r="N11" s="132" t="s">
        <v>54</v>
      </c>
      <c r="O11" s="132" t="s">
        <v>53</v>
      </c>
      <c r="P11" s="132" t="s">
        <v>53</v>
      </c>
      <c r="Q11" s="132" t="s">
        <v>53</v>
      </c>
      <c r="R11" s="132" t="s">
        <v>53</v>
      </c>
      <c r="S11" s="132" t="s">
        <v>53</v>
      </c>
      <c r="T11" s="132" t="s">
        <v>53</v>
      </c>
      <c r="U11" s="132" t="s">
        <v>54</v>
      </c>
      <c r="V11" s="132" t="s">
        <v>53</v>
      </c>
      <c r="W11" s="132" t="s">
        <v>54</v>
      </c>
      <c r="X11" s="132" t="s">
        <v>53</v>
      </c>
      <c r="Y11" s="132" t="s">
        <v>53</v>
      </c>
      <c r="Z11" s="132" t="s">
        <v>53</v>
      </c>
      <c r="AA11" s="132" t="s">
        <v>53</v>
      </c>
      <c r="AB11" s="132" t="s">
        <v>53</v>
      </c>
      <c r="AC11" s="155" t="str">
        <f t="shared" si="0"/>
        <v>2 - Baja</v>
      </c>
      <c r="AD11" s="149">
        <f t="shared" si="1"/>
        <v>0.4</v>
      </c>
      <c r="AE11" s="155" t="str">
        <f t="shared" si="2"/>
        <v>3 - Moderado</v>
      </c>
      <c r="AF11" s="149">
        <f t="shared" si="3"/>
        <v>0.6</v>
      </c>
      <c r="AG11" s="156" t="str">
        <f t="shared" si="89"/>
        <v>MODERADO</v>
      </c>
      <c r="AH11" s="149">
        <f t="shared" si="4"/>
        <v>0.24</v>
      </c>
      <c r="AI11" s="133" t="s">
        <v>1357</v>
      </c>
      <c r="AJ11" s="133" t="s">
        <v>117</v>
      </c>
      <c r="AK11" s="133" t="s">
        <v>1358</v>
      </c>
      <c r="AL11" s="133" t="s">
        <v>1359</v>
      </c>
      <c r="AM11" s="134" t="s">
        <v>35</v>
      </c>
      <c r="AN11" s="164" t="s">
        <v>45</v>
      </c>
      <c r="AO11" s="164" t="s">
        <v>50</v>
      </c>
      <c r="AP11" s="134" t="s">
        <v>52</v>
      </c>
      <c r="AQ11" s="134" t="s">
        <v>34</v>
      </c>
      <c r="AR11" s="164" t="s">
        <v>45</v>
      </c>
      <c r="AS11" s="164" t="s">
        <v>50</v>
      </c>
      <c r="AT11" s="134" t="s">
        <v>52</v>
      </c>
      <c r="AU11" s="134"/>
      <c r="AV11" s="164"/>
      <c r="AW11" s="164"/>
      <c r="AX11" s="134"/>
      <c r="AY11" s="134"/>
      <c r="AZ11" s="164"/>
      <c r="BA11" s="164"/>
      <c r="BB11" s="134"/>
      <c r="BC11" s="134"/>
      <c r="BD11" s="164"/>
      <c r="BE11" s="164"/>
      <c r="BF11" s="134"/>
      <c r="BG11" s="134"/>
      <c r="BH11" s="164"/>
      <c r="BI11" s="164"/>
      <c r="BJ11" s="134"/>
      <c r="BK11" s="134"/>
      <c r="BL11" s="164"/>
      <c r="BM11" s="164"/>
      <c r="BN11" s="134"/>
      <c r="BO11" s="134"/>
      <c r="BP11" s="164"/>
      <c r="BQ11" s="164"/>
      <c r="BR11" s="134"/>
      <c r="BS11" s="134"/>
      <c r="BT11" s="164"/>
      <c r="BU11" s="164"/>
      <c r="BV11" s="134"/>
      <c r="BW11" s="134"/>
      <c r="BX11" s="164"/>
      <c r="BY11" s="164"/>
      <c r="BZ11" s="134"/>
      <c r="CA11" s="134"/>
      <c r="CB11" s="164"/>
      <c r="CC11" s="164"/>
      <c r="CD11" s="134"/>
      <c r="CE11" s="134"/>
      <c r="CF11" s="164"/>
      <c r="CG11" s="164"/>
      <c r="CH11" s="134"/>
      <c r="CI11" s="164"/>
      <c r="CJ11" s="164"/>
      <c r="CK11" s="134"/>
      <c r="CL11" s="159" t="str">
        <f t="shared" si="90"/>
        <v>1 - Muy Baja</v>
      </c>
      <c r="CM11" s="165">
        <f t="shared" si="5"/>
        <v>0.14399999999999999</v>
      </c>
      <c r="CN11" s="159" t="str">
        <f t="shared" si="91"/>
        <v>3 - Moderado</v>
      </c>
      <c r="CO11" s="165">
        <f t="shared" si="92"/>
        <v>0.6</v>
      </c>
      <c r="CP11" s="145" t="str">
        <f t="shared" si="6"/>
        <v>MODERADO</v>
      </c>
      <c r="CQ11" s="149">
        <f t="shared" si="93"/>
        <v>8.6399999999999991E-2</v>
      </c>
      <c r="CR11" s="188" t="s">
        <v>456</v>
      </c>
      <c r="CS11" s="145">
        <f t="shared" si="94"/>
        <v>3</v>
      </c>
      <c r="CT11" s="134"/>
      <c r="CU11" s="188" t="s">
        <v>1360</v>
      </c>
      <c r="CV11" s="65" t="s">
        <v>1235</v>
      </c>
      <c r="CW11" s="158"/>
      <c r="CX11" s="160">
        <f t="shared" si="7"/>
        <v>3</v>
      </c>
      <c r="CY11" s="161">
        <f t="shared" si="95"/>
        <v>3</v>
      </c>
      <c r="CZ11" s="160" t="str">
        <f t="shared" si="96"/>
        <v>Moderado</v>
      </c>
      <c r="DA11" s="153">
        <f t="shared" si="97"/>
        <v>0.6</v>
      </c>
      <c r="DB11" s="154">
        <f t="shared" si="98"/>
        <v>0.15</v>
      </c>
      <c r="DC11" s="154">
        <f t="shared" si="8"/>
        <v>0.25</v>
      </c>
      <c r="DD11" s="160">
        <f t="shared" si="99"/>
        <v>0.4</v>
      </c>
      <c r="DE11" s="273">
        <f t="shared" si="9"/>
        <v>2</v>
      </c>
      <c r="DF11" s="187">
        <f t="shared" si="10"/>
        <v>0.24</v>
      </c>
      <c r="DG11" s="273">
        <f t="shared" si="100"/>
        <v>3</v>
      </c>
      <c r="DH11" s="273"/>
      <c r="DI11" s="187">
        <f t="shared" si="11"/>
        <v>0.6</v>
      </c>
      <c r="DJ11" s="154">
        <f t="shared" si="12"/>
        <v>0.15</v>
      </c>
      <c r="DK11" s="154">
        <f t="shared" si="13"/>
        <v>0.25</v>
      </c>
      <c r="DL11" s="160">
        <f t="shared" si="14"/>
        <v>0.4</v>
      </c>
      <c r="DM11" s="273">
        <f t="shared" si="15"/>
        <v>1</v>
      </c>
      <c r="DN11" s="187">
        <f t="shared" si="16"/>
        <v>0.14399999999999999</v>
      </c>
      <c r="DO11" s="273">
        <f t="shared" si="17"/>
        <v>3</v>
      </c>
      <c r="DP11" s="187">
        <f t="shared" si="18"/>
        <v>0.6</v>
      </c>
      <c r="DQ11" s="154">
        <f t="shared" si="19"/>
        <v>0</v>
      </c>
      <c r="DR11" s="154">
        <f t="shared" si="20"/>
        <v>0</v>
      </c>
      <c r="DS11" s="160">
        <f t="shared" si="21"/>
        <v>0</v>
      </c>
      <c r="DT11" s="273">
        <f t="shared" si="22"/>
        <v>1</v>
      </c>
      <c r="DU11" s="187">
        <f t="shared" si="23"/>
        <v>0.14399999999999999</v>
      </c>
      <c r="DV11" s="273">
        <f t="shared" si="24"/>
        <v>3</v>
      </c>
      <c r="DW11" s="187">
        <f t="shared" si="25"/>
        <v>0.6</v>
      </c>
      <c r="DX11" s="154">
        <f t="shared" si="26"/>
        <v>0</v>
      </c>
      <c r="DY11" s="154">
        <f t="shared" si="27"/>
        <v>0</v>
      </c>
      <c r="DZ11" s="160">
        <f t="shared" si="28"/>
        <v>0</v>
      </c>
      <c r="EA11" s="273">
        <f t="shared" si="29"/>
        <v>1</v>
      </c>
      <c r="EB11" s="187">
        <f t="shared" si="30"/>
        <v>0.14399999999999999</v>
      </c>
      <c r="EC11" s="273">
        <f t="shared" si="31"/>
        <v>3</v>
      </c>
      <c r="ED11" s="187">
        <f t="shared" si="32"/>
        <v>0.6</v>
      </c>
      <c r="EE11" s="154">
        <f t="shared" si="33"/>
        <v>0</v>
      </c>
      <c r="EF11" s="154">
        <f t="shared" si="34"/>
        <v>0</v>
      </c>
      <c r="EG11" s="160">
        <f t="shared" si="35"/>
        <v>0</v>
      </c>
      <c r="EH11" s="273">
        <f t="shared" si="36"/>
        <v>1</v>
      </c>
      <c r="EI11" s="187">
        <f t="shared" si="37"/>
        <v>0.14399999999999999</v>
      </c>
      <c r="EJ11" s="273">
        <f t="shared" si="38"/>
        <v>3</v>
      </c>
      <c r="EK11" s="187">
        <f t="shared" si="39"/>
        <v>0.6</v>
      </c>
      <c r="EL11" s="154">
        <f t="shared" si="40"/>
        <v>0</v>
      </c>
      <c r="EM11" s="154">
        <f t="shared" si="41"/>
        <v>0</v>
      </c>
      <c r="EN11" s="160">
        <f t="shared" si="42"/>
        <v>0</v>
      </c>
      <c r="EO11" s="273">
        <f t="shared" si="43"/>
        <v>1</v>
      </c>
      <c r="EP11" s="187">
        <f t="shared" si="44"/>
        <v>0.14399999999999999</v>
      </c>
      <c r="EQ11" s="273">
        <f t="shared" si="45"/>
        <v>3</v>
      </c>
      <c r="ER11" s="187">
        <f t="shared" si="46"/>
        <v>0.6</v>
      </c>
      <c r="ES11" s="154">
        <f t="shared" si="47"/>
        <v>0</v>
      </c>
      <c r="ET11" s="154">
        <f t="shared" si="48"/>
        <v>0</v>
      </c>
      <c r="EU11" s="160">
        <f t="shared" si="49"/>
        <v>0</v>
      </c>
      <c r="EV11" s="273">
        <f t="shared" si="50"/>
        <v>1</v>
      </c>
      <c r="EW11" s="187">
        <f t="shared" si="51"/>
        <v>0.14399999999999999</v>
      </c>
      <c r="EX11" s="273">
        <f t="shared" si="52"/>
        <v>3</v>
      </c>
      <c r="EY11" s="187">
        <f t="shared" si="53"/>
        <v>0.6</v>
      </c>
      <c r="EZ11" s="154">
        <f t="shared" si="54"/>
        <v>0</v>
      </c>
      <c r="FA11" s="154">
        <f t="shared" si="55"/>
        <v>0</v>
      </c>
      <c r="FB11" s="160">
        <f t="shared" si="56"/>
        <v>0</v>
      </c>
      <c r="FC11" s="273">
        <f t="shared" si="57"/>
        <v>1</v>
      </c>
      <c r="FD11" s="187">
        <f t="shared" si="58"/>
        <v>0.14399999999999999</v>
      </c>
      <c r="FE11" s="273">
        <f t="shared" si="59"/>
        <v>3</v>
      </c>
      <c r="FF11" s="187">
        <f t="shared" si="60"/>
        <v>0.6</v>
      </c>
      <c r="FG11" s="154">
        <f t="shared" si="61"/>
        <v>0</v>
      </c>
      <c r="FH11" s="154">
        <f t="shared" si="62"/>
        <v>0</v>
      </c>
      <c r="FI11" s="160">
        <f t="shared" si="63"/>
        <v>0</v>
      </c>
      <c r="FJ11" s="273">
        <f t="shared" si="64"/>
        <v>1</v>
      </c>
      <c r="FK11" s="187">
        <f t="shared" si="65"/>
        <v>0.14399999999999999</v>
      </c>
      <c r="FL11" s="273">
        <f t="shared" si="66"/>
        <v>3</v>
      </c>
      <c r="FM11" s="187">
        <f t="shared" si="67"/>
        <v>0.6</v>
      </c>
      <c r="FN11" s="154">
        <f t="shared" si="68"/>
        <v>0</v>
      </c>
      <c r="FO11" s="154">
        <f t="shared" si="69"/>
        <v>0</v>
      </c>
      <c r="FP11" s="160">
        <f t="shared" si="70"/>
        <v>0</v>
      </c>
      <c r="FQ11" s="273">
        <f t="shared" si="71"/>
        <v>1</v>
      </c>
      <c r="FR11" s="187">
        <f t="shared" si="72"/>
        <v>0.14399999999999999</v>
      </c>
      <c r="FS11" s="273">
        <f t="shared" si="73"/>
        <v>3</v>
      </c>
      <c r="FT11" s="187">
        <f t="shared" si="74"/>
        <v>0.6</v>
      </c>
      <c r="FU11" s="154">
        <f t="shared" si="75"/>
        <v>0</v>
      </c>
      <c r="FV11" s="154">
        <f t="shared" si="76"/>
        <v>0</v>
      </c>
      <c r="FW11" s="160">
        <f t="shared" si="77"/>
        <v>0</v>
      </c>
      <c r="FX11" s="273">
        <f t="shared" si="78"/>
        <v>1</v>
      </c>
      <c r="FY11" s="187">
        <f t="shared" si="79"/>
        <v>0.14399999999999999</v>
      </c>
      <c r="FZ11" s="273">
        <f t="shared" si="80"/>
        <v>3</v>
      </c>
      <c r="GA11" s="187">
        <f t="shared" si="81"/>
        <v>0.6</v>
      </c>
      <c r="GB11" s="154">
        <f t="shared" si="82"/>
        <v>0</v>
      </c>
      <c r="GC11" s="154">
        <f t="shared" si="83"/>
        <v>0</v>
      </c>
      <c r="GD11" s="160">
        <f t="shared" si="84"/>
        <v>0</v>
      </c>
      <c r="GE11" s="273">
        <f t="shared" si="85"/>
        <v>1</v>
      </c>
      <c r="GF11" s="187">
        <f t="shared" si="86"/>
        <v>0.14399999999999999</v>
      </c>
      <c r="GG11" s="273">
        <f t="shared" si="87"/>
        <v>3</v>
      </c>
      <c r="GH11" s="187">
        <f t="shared" si="88"/>
        <v>0.6</v>
      </c>
      <c r="GI11" s="187">
        <f t="shared" si="101"/>
        <v>0.6</v>
      </c>
      <c r="GJ11" s="157"/>
    </row>
    <row r="12" spans="1:193 1680:1680" ht="37.799999999999997" customHeight="1" x14ac:dyDescent="0.2">
      <c r="A12" s="148">
        <v>4</v>
      </c>
      <c r="B12" s="133" t="s">
        <v>1355</v>
      </c>
      <c r="C12" s="133" t="s">
        <v>1361</v>
      </c>
      <c r="D12" s="274" t="s">
        <v>206</v>
      </c>
      <c r="E12" s="133" t="s">
        <v>202</v>
      </c>
      <c r="F12" s="275" t="s">
        <v>223</v>
      </c>
      <c r="G12" s="133" t="s">
        <v>218</v>
      </c>
      <c r="H12" s="133" t="s">
        <v>169</v>
      </c>
      <c r="I12" s="132" t="s">
        <v>20</v>
      </c>
      <c r="J12" s="132" t="s">
        <v>53</v>
      </c>
      <c r="K12" s="132" t="s">
        <v>53</v>
      </c>
      <c r="L12" s="132" t="s">
        <v>53</v>
      </c>
      <c r="M12" s="132" t="s">
        <v>53</v>
      </c>
      <c r="N12" s="132" t="s">
        <v>54</v>
      </c>
      <c r="O12" s="132" t="s">
        <v>53</v>
      </c>
      <c r="P12" s="132" t="s">
        <v>53</v>
      </c>
      <c r="Q12" s="132" t="s">
        <v>53</v>
      </c>
      <c r="R12" s="132" t="s">
        <v>53</v>
      </c>
      <c r="S12" s="132" t="s">
        <v>53</v>
      </c>
      <c r="T12" s="132" t="s">
        <v>53</v>
      </c>
      <c r="U12" s="132" t="s">
        <v>54</v>
      </c>
      <c r="V12" s="132" t="s">
        <v>53</v>
      </c>
      <c r="W12" s="132" t="s">
        <v>54</v>
      </c>
      <c r="X12" s="132" t="s">
        <v>53</v>
      </c>
      <c r="Y12" s="132" t="s">
        <v>53</v>
      </c>
      <c r="Z12" s="132" t="s">
        <v>53</v>
      </c>
      <c r="AA12" s="132" t="s">
        <v>53</v>
      </c>
      <c r="AB12" s="132" t="s">
        <v>53</v>
      </c>
      <c r="AC12" s="155" t="str">
        <f t="shared" si="0"/>
        <v>2 - Baja</v>
      </c>
      <c r="AD12" s="149">
        <f t="shared" si="1"/>
        <v>0.4</v>
      </c>
      <c r="AE12" s="155" t="str">
        <f t="shared" si="2"/>
        <v>3 - Moderado</v>
      </c>
      <c r="AF12" s="149">
        <f t="shared" si="3"/>
        <v>0.6</v>
      </c>
      <c r="AG12" s="156" t="str">
        <f t="shared" si="89"/>
        <v>MODERADO</v>
      </c>
      <c r="AH12" s="149">
        <f t="shared" si="4"/>
        <v>0.24</v>
      </c>
      <c r="AI12" s="133" t="s">
        <v>1362</v>
      </c>
      <c r="AJ12" s="133" t="s">
        <v>117</v>
      </c>
      <c r="AK12" s="133" t="s">
        <v>1358</v>
      </c>
      <c r="AL12" s="133" t="s">
        <v>1359</v>
      </c>
      <c r="AM12" s="134" t="s">
        <v>35</v>
      </c>
      <c r="AN12" s="164" t="s">
        <v>45</v>
      </c>
      <c r="AO12" s="164" t="s">
        <v>50</v>
      </c>
      <c r="AP12" s="134" t="s">
        <v>52</v>
      </c>
      <c r="AQ12" s="134" t="s">
        <v>34</v>
      </c>
      <c r="AR12" s="164" t="s">
        <v>45</v>
      </c>
      <c r="AS12" s="164" t="s">
        <v>50</v>
      </c>
      <c r="AT12" s="134" t="s">
        <v>52</v>
      </c>
      <c r="AU12" s="134"/>
      <c r="AV12" s="164"/>
      <c r="AW12" s="164"/>
      <c r="AX12" s="134"/>
      <c r="AY12" s="134"/>
      <c r="AZ12" s="164"/>
      <c r="BA12" s="164"/>
      <c r="BB12" s="134"/>
      <c r="BC12" s="134"/>
      <c r="BD12" s="164"/>
      <c r="BE12" s="164"/>
      <c r="BF12" s="134"/>
      <c r="BG12" s="134"/>
      <c r="BH12" s="164"/>
      <c r="BI12" s="164"/>
      <c r="BJ12" s="134"/>
      <c r="BK12" s="134"/>
      <c r="BL12" s="164"/>
      <c r="BM12" s="164"/>
      <c r="BN12" s="134"/>
      <c r="BO12" s="134"/>
      <c r="BP12" s="164"/>
      <c r="BQ12" s="164"/>
      <c r="BR12" s="134"/>
      <c r="BS12" s="134"/>
      <c r="BT12" s="164"/>
      <c r="BU12" s="164"/>
      <c r="BV12" s="134"/>
      <c r="BW12" s="134"/>
      <c r="BX12" s="164"/>
      <c r="BY12" s="164"/>
      <c r="BZ12" s="134"/>
      <c r="CA12" s="134"/>
      <c r="CB12" s="164"/>
      <c r="CC12" s="164"/>
      <c r="CD12" s="134"/>
      <c r="CE12" s="134"/>
      <c r="CF12" s="164"/>
      <c r="CG12" s="164"/>
      <c r="CH12" s="134"/>
      <c r="CI12" s="164"/>
      <c r="CJ12" s="164"/>
      <c r="CK12" s="134"/>
      <c r="CL12" s="159" t="str">
        <f t="shared" si="90"/>
        <v>1 - Muy Baja</v>
      </c>
      <c r="CM12" s="165">
        <f t="shared" si="5"/>
        <v>0.14399999999999999</v>
      </c>
      <c r="CN12" s="159" t="str">
        <f t="shared" si="91"/>
        <v>3 - Moderado</v>
      </c>
      <c r="CO12" s="165">
        <f t="shared" si="92"/>
        <v>0.6</v>
      </c>
      <c r="CP12" s="145" t="str">
        <f t="shared" si="6"/>
        <v>MODERADO</v>
      </c>
      <c r="CQ12" s="149">
        <f t="shared" si="93"/>
        <v>8.6399999999999991E-2</v>
      </c>
      <c r="CR12" s="188" t="s">
        <v>233</v>
      </c>
      <c r="CS12" s="145">
        <f t="shared" si="94"/>
        <v>3</v>
      </c>
      <c r="CT12" s="134"/>
      <c r="CU12" s="188" t="s">
        <v>1360</v>
      </c>
      <c r="CV12" s="65" t="s">
        <v>1235</v>
      </c>
      <c r="CW12" s="158"/>
      <c r="CX12" s="160">
        <f t="shared" si="7"/>
        <v>3</v>
      </c>
      <c r="CY12" s="161">
        <f t="shared" si="95"/>
        <v>3</v>
      </c>
      <c r="CZ12" s="160" t="str">
        <f t="shared" si="96"/>
        <v>Moderado</v>
      </c>
      <c r="DA12" s="153">
        <f t="shared" si="97"/>
        <v>0.6</v>
      </c>
      <c r="DB12" s="154">
        <f t="shared" si="98"/>
        <v>0.15</v>
      </c>
      <c r="DC12" s="154">
        <f t="shared" si="8"/>
        <v>0.25</v>
      </c>
      <c r="DD12" s="160">
        <f t="shared" si="99"/>
        <v>0.4</v>
      </c>
      <c r="DE12" s="273">
        <f t="shared" si="9"/>
        <v>2</v>
      </c>
      <c r="DF12" s="187">
        <f t="shared" si="10"/>
        <v>0.24</v>
      </c>
      <c r="DG12" s="273">
        <f t="shared" si="100"/>
        <v>3</v>
      </c>
      <c r="DH12" s="273"/>
      <c r="DI12" s="187">
        <f t="shared" si="11"/>
        <v>0.6</v>
      </c>
      <c r="DJ12" s="154">
        <f t="shared" si="12"/>
        <v>0.15</v>
      </c>
      <c r="DK12" s="154">
        <f t="shared" si="13"/>
        <v>0.25</v>
      </c>
      <c r="DL12" s="160">
        <f t="shared" si="14"/>
        <v>0.4</v>
      </c>
      <c r="DM12" s="273">
        <f t="shared" si="15"/>
        <v>1</v>
      </c>
      <c r="DN12" s="187">
        <f t="shared" si="16"/>
        <v>0.14399999999999999</v>
      </c>
      <c r="DO12" s="273">
        <f t="shared" si="17"/>
        <v>3</v>
      </c>
      <c r="DP12" s="187">
        <f t="shared" si="18"/>
        <v>0.6</v>
      </c>
      <c r="DQ12" s="154">
        <f t="shared" si="19"/>
        <v>0</v>
      </c>
      <c r="DR12" s="154">
        <f t="shared" si="20"/>
        <v>0</v>
      </c>
      <c r="DS12" s="160">
        <f t="shared" si="21"/>
        <v>0</v>
      </c>
      <c r="DT12" s="273">
        <f t="shared" si="22"/>
        <v>1</v>
      </c>
      <c r="DU12" s="187">
        <f t="shared" si="23"/>
        <v>0.14399999999999999</v>
      </c>
      <c r="DV12" s="273">
        <f t="shared" si="24"/>
        <v>3</v>
      </c>
      <c r="DW12" s="187">
        <f t="shared" si="25"/>
        <v>0.6</v>
      </c>
      <c r="DX12" s="154">
        <f t="shared" si="26"/>
        <v>0</v>
      </c>
      <c r="DY12" s="154">
        <f t="shared" si="27"/>
        <v>0</v>
      </c>
      <c r="DZ12" s="160">
        <f t="shared" si="28"/>
        <v>0</v>
      </c>
      <c r="EA12" s="273">
        <f t="shared" si="29"/>
        <v>1</v>
      </c>
      <c r="EB12" s="187">
        <f t="shared" si="30"/>
        <v>0.14399999999999999</v>
      </c>
      <c r="EC12" s="273">
        <f t="shared" si="31"/>
        <v>3</v>
      </c>
      <c r="ED12" s="187">
        <f t="shared" si="32"/>
        <v>0.6</v>
      </c>
      <c r="EE12" s="154">
        <f t="shared" si="33"/>
        <v>0</v>
      </c>
      <c r="EF12" s="154">
        <f t="shared" si="34"/>
        <v>0</v>
      </c>
      <c r="EG12" s="160">
        <f t="shared" si="35"/>
        <v>0</v>
      </c>
      <c r="EH12" s="273">
        <f t="shared" si="36"/>
        <v>1</v>
      </c>
      <c r="EI12" s="187">
        <f t="shared" si="37"/>
        <v>0.14399999999999999</v>
      </c>
      <c r="EJ12" s="273">
        <f t="shared" si="38"/>
        <v>3</v>
      </c>
      <c r="EK12" s="187">
        <f t="shared" si="39"/>
        <v>0.6</v>
      </c>
      <c r="EL12" s="154">
        <f t="shared" si="40"/>
        <v>0</v>
      </c>
      <c r="EM12" s="154">
        <f t="shared" si="41"/>
        <v>0</v>
      </c>
      <c r="EN12" s="160">
        <f t="shared" si="42"/>
        <v>0</v>
      </c>
      <c r="EO12" s="273">
        <f t="shared" si="43"/>
        <v>1</v>
      </c>
      <c r="EP12" s="187">
        <f t="shared" si="44"/>
        <v>0.14399999999999999</v>
      </c>
      <c r="EQ12" s="273">
        <f t="shared" si="45"/>
        <v>3</v>
      </c>
      <c r="ER12" s="187">
        <f t="shared" si="46"/>
        <v>0.6</v>
      </c>
      <c r="ES12" s="154">
        <f t="shared" si="47"/>
        <v>0</v>
      </c>
      <c r="ET12" s="154">
        <f t="shared" si="48"/>
        <v>0</v>
      </c>
      <c r="EU12" s="160">
        <f t="shared" si="49"/>
        <v>0</v>
      </c>
      <c r="EV12" s="273">
        <f t="shared" si="50"/>
        <v>1</v>
      </c>
      <c r="EW12" s="187">
        <f t="shared" si="51"/>
        <v>0.14399999999999999</v>
      </c>
      <c r="EX12" s="273">
        <f t="shared" si="52"/>
        <v>3</v>
      </c>
      <c r="EY12" s="187">
        <f t="shared" si="53"/>
        <v>0.6</v>
      </c>
      <c r="EZ12" s="154">
        <f t="shared" si="54"/>
        <v>0</v>
      </c>
      <c r="FA12" s="154">
        <f t="shared" si="55"/>
        <v>0</v>
      </c>
      <c r="FB12" s="160">
        <f t="shared" si="56"/>
        <v>0</v>
      </c>
      <c r="FC12" s="273">
        <f t="shared" si="57"/>
        <v>1</v>
      </c>
      <c r="FD12" s="187">
        <f t="shared" si="58"/>
        <v>0.14399999999999999</v>
      </c>
      <c r="FE12" s="273">
        <f t="shared" si="59"/>
        <v>3</v>
      </c>
      <c r="FF12" s="187">
        <f t="shared" si="60"/>
        <v>0.6</v>
      </c>
      <c r="FG12" s="154">
        <f t="shared" si="61"/>
        <v>0</v>
      </c>
      <c r="FH12" s="154">
        <f t="shared" si="62"/>
        <v>0</v>
      </c>
      <c r="FI12" s="160">
        <f t="shared" si="63"/>
        <v>0</v>
      </c>
      <c r="FJ12" s="273">
        <f t="shared" si="64"/>
        <v>1</v>
      </c>
      <c r="FK12" s="187">
        <f t="shared" si="65"/>
        <v>0.14399999999999999</v>
      </c>
      <c r="FL12" s="273">
        <f t="shared" si="66"/>
        <v>3</v>
      </c>
      <c r="FM12" s="187">
        <f t="shared" si="67"/>
        <v>0.6</v>
      </c>
      <c r="FN12" s="154">
        <f t="shared" si="68"/>
        <v>0</v>
      </c>
      <c r="FO12" s="154">
        <f t="shared" si="69"/>
        <v>0</v>
      </c>
      <c r="FP12" s="160">
        <f t="shared" si="70"/>
        <v>0</v>
      </c>
      <c r="FQ12" s="273">
        <f t="shared" si="71"/>
        <v>1</v>
      </c>
      <c r="FR12" s="187">
        <f t="shared" si="72"/>
        <v>0.14399999999999999</v>
      </c>
      <c r="FS12" s="273">
        <f t="shared" si="73"/>
        <v>3</v>
      </c>
      <c r="FT12" s="187">
        <f t="shared" si="74"/>
        <v>0.6</v>
      </c>
      <c r="FU12" s="154">
        <f t="shared" si="75"/>
        <v>0</v>
      </c>
      <c r="FV12" s="154">
        <f t="shared" si="76"/>
        <v>0</v>
      </c>
      <c r="FW12" s="160">
        <f t="shared" si="77"/>
        <v>0</v>
      </c>
      <c r="FX12" s="273">
        <f t="shared" si="78"/>
        <v>1</v>
      </c>
      <c r="FY12" s="187">
        <f t="shared" si="79"/>
        <v>0.14399999999999999</v>
      </c>
      <c r="FZ12" s="273">
        <f t="shared" si="80"/>
        <v>3</v>
      </c>
      <c r="GA12" s="187">
        <f t="shared" si="81"/>
        <v>0.6</v>
      </c>
      <c r="GB12" s="154">
        <f t="shared" si="82"/>
        <v>0</v>
      </c>
      <c r="GC12" s="154">
        <f t="shared" si="83"/>
        <v>0</v>
      </c>
      <c r="GD12" s="160">
        <f t="shared" si="84"/>
        <v>0</v>
      </c>
      <c r="GE12" s="273">
        <f t="shared" si="85"/>
        <v>1</v>
      </c>
      <c r="GF12" s="187">
        <f t="shared" si="86"/>
        <v>0.14399999999999999</v>
      </c>
      <c r="GG12" s="273">
        <f t="shared" si="87"/>
        <v>3</v>
      </c>
      <c r="GH12" s="187">
        <f t="shared" si="88"/>
        <v>0.6</v>
      </c>
      <c r="GI12" s="187">
        <f t="shared" si="101"/>
        <v>0.6</v>
      </c>
      <c r="GJ12" s="157"/>
    </row>
    <row r="13" spans="1:193 1680:1680" ht="37.799999999999997" customHeight="1" x14ac:dyDescent="0.2">
      <c r="A13" s="148">
        <v>5</v>
      </c>
      <c r="B13" s="133"/>
      <c r="C13" s="133"/>
      <c r="D13" s="274"/>
      <c r="E13" s="133"/>
      <c r="F13" s="275"/>
      <c r="G13" s="133"/>
      <c r="H13" s="133" t="s">
        <v>455</v>
      </c>
      <c r="I13" s="132"/>
      <c r="J13" s="132"/>
      <c r="K13" s="132"/>
      <c r="L13" s="132"/>
      <c r="M13" s="132"/>
      <c r="N13" s="132"/>
      <c r="O13" s="132"/>
      <c r="P13" s="132"/>
      <c r="Q13" s="132"/>
      <c r="R13" s="132"/>
      <c r="S13" s="132"/>
      <c r="T13" s="132"/>
      <c r="U13" s="132"/>
      <c r="V13" s="132"/>
      <c r="W13" s="132"/>
      <c r="X13" s="132"/>
      <c r="Y13" s="132"/>
      <c r="Z13" s="132"/>
      <c r="AA13" s="132"/>
      <c r="AB13" s="132"/>
      <c r="AC13" s="155">
        <f t="shared" si="0"/>
        <v>0</v>
      </c>
      <c r="AD13" s="149">
        <f t="shared" si="1"/>
        <v>1</v>
      </c>
      <c r="AE13" s="155" t="str">
        <f t="shared" si="2"/>
        <v>3 - Moderado</v>
      </c>
      <c r="AF13" s="149">
        <f t="shared" si="3"/>
        <v>0.6</v>
      </c>
      <c r="AG13" s="156" t="str">
        <f t="shared" si="89"/>
        <v/>
      </c>
      <c r="AH13" s="149">
        <f t="shared" si="4"/>
        <v>0.6</v>
      </c>
      <c r="AI13" s="133"/>
      <c r="AJ13" s="133"/>
      <c r="AK13" s="133"/>
      <c r="AL13" s="133"/>
      <c r="AM13" s="134"/>
      <c r="AN13" s="164"/>
      <c r="AO13" s="164"/>
      <c r="AP13" s="134"/>
      <c r="AQ13" s="134"/>
      <c r="AR13" s="164"/>
      <c r="AS13" s="164"/>
      <c r="AT13" s="134"/>
      <c r="AU13" s="134"/>
      <c r="AV13" s="164"/>
      <c r="AW13" s="164"/>
      <c r="AX13" s="134"/>
      <c r="AY13" s="134"/>
      <c r="AZ13" s="164"/>
      <c r="BA13" s="164"/>
      <c r="BB13" s="134"/>
      <c r="BC13" s="134"/>
      <c r="BD13" s="164"/>
      <c r="BE13" s="164"/>
      <c r="BF13" s="134"/>
      <c r="BG13" s="134"/>
      <c r="BH13" s="164"/>
      <c r="BI13" s="164"/>
      <c r="BJ13" s="134"/>
      <c r="BK13" s="134"/>
      <c r="BL13" s="164"/>
      <c r="BM13" s="164"/>
      <c r="BN13" s="134"/>
      <c r="BO13" s="134"/>
      <c r="BP13" s="164"/>
      <c r="BQ13" s="164"/>
      <c r="BR13" s="134"/>
      <c r="BS13" s="134"/>
      <c r="BT13" s="164"/>
      <c r="BU13" s="164"/>
      <c r="BV13" s="134"/>
      <c r="BW13" s="134"/>
      <c r="BX13" s="164"/>
      <c r="BY13" s="164"/>
      <c r="BZ13" s="134"/>
      <c r="CA13" s="134"/>
      <c r="CB13" s="164"/>
      <c r="CC13" s="164"/>
      <c r="CD13" s="134"/>
      <c r="CE13" s="134"/>
      <c r="CF13" s="164"/>
      <c r="CG13" s="164"/>
      <c r="CH13" s="134"/>
      <c r="CI13" s="164"/>
      <c r="CJ13" s="164"/>
      <c r="CK13" s="134"/>
      <c r="CL13" s="159" t="str">
        <f t="shared" si="90"/>
        <v>5 - Muy Alta</v>
      </c>
      <c r="CM13" s="165">
        <f t="shared" si="5"/>
        <v>1</v>
      </c>
      <c r="CN13" s="159" t="str">
        <f t="shared" si="91"/>
        <v>3 - Moderado</v>
      </c>
      <c r="CO13" s="165">
        <f t="shared" si="92"/>
        <v>0.6</v>
      </c>
      <c r="CP13" s="145" t="str">
        <f t="shared" si="6"/>
        <v>ALTO</v>
      </c>
      <c r="CQ13" s="149">
        <f t="shared" si="93"/>
        <v>0.6</v>
      </c>
      <c r="CR13" s="188"/>
      <c r="CS13" s="145">
        <f t="shared" si="94"/>
        <v>5</v>
      </c>
      <c r="CT13" s="134"/>
      <c r="CU13" s="188"/>
      <c r="CV13" s="188"/>
      <c r="CW13" s="158"/>
      <c r="CX13" s="160">
        <f t="shared" si="7"/>
        <v>0</v>
      </c>
      <c r="CY13" s="161">
        <f t="shared" si="95"/>
        <v>3</v>
      </c>
      <c r="CZ13" s="160" t="str">
        <f t="shared" si="96"/>
        <v>Moderado</v>
      </c>
      <c r="DA13" s="153">
        <f t="shared" si="97"/>
        <v>0.6</v>
      </c>
      <c r="DB13" s="154">
        <f t="shared" si="98"/>
        <v>0</v>
      </c>
      <c r="DC13" s="154">
        <f t="shared" si="8"/>
        <v>0</v>
      </c>
      <c r="DD13" s="160">
        <f t="shared" si="99"/>
        <v>0</v>
      </c>
      <c r="DE13" s="273">
        <f t="shared" si="9"/>
        <v>5</v>
      </c>
      <c r="DF13" s="187">
        <f t="shared" si="10"/>
        <v>1</v>
      </c>
      <c r="DG13" s="273">
        <f t="shared" si="100"/>
        <v>3</v>
      </c>
      <c r="DH13" s="273"/>
      <c r="DI13" s="187">
        <f t="shared" si="11"/>
        <v>0.6</v>
      </c>
      <c r="DJ13" s="154">
        <f t="shared" si="12"/>
        <v>0</v>
      </c>
      <c r="DK13" s="154">
        <f t="shared" si="13"/>
        <v>0</v>
      </c>
      <c r="DL13" s="160">
        <f t="shared" si="14"/>
        <v>0</v>
      </c>
      <c r="DM13" s="273">
        <f t="shared" si="15"/>
        <v>5</v>
      </c>
      <c r="DN13" s="187">
        <f t="shared" si="16"/>
        <v>1</v>
      </c>
      <c r="DO13" s="273">
        <f t="shared" si="17"/>
        <v>3</v>
      </c>
      <c r="DP13" s="187">
        <f t="shared" si="18"/>
        <v>0.6</v>
      </c>
      <c r="DQ13" s="154">
        <f t="shared" si="19"/>
        <v>0</v>
      </c>
      <c r="DR13" s="154">
        <f t="shared" si="20"/>
        <v>0</v>
      </c>
      <c r="DS13" s="160">
        <f t="shared" si="21"/>
        <v>0</v>
      </c>
      <c r="DT13" s="273">
        <f t="shared" si="22"/>
        <v>5</v>
      </c>
      <c r="DU13" s="187">
        <f t="shared" si="23"/>
        <v>1</v>
      </c>
      <c r="DV13" s="273">
        <f t="shared" si="24"/>
        <v>3</v>
      </c>
      <c r="DW13" s="187">
        <f t="shared" si="25"/>
        <v>0.6</v>
      </c>
      <c r="DX13" s="154">
        <f t="shared" si="26"/>
        <v>0</v>
      </c>
      <c r="DY13" s="154">
        <f t="shared" si="27"/>
        <v>0</v>
      </c>
      <c r="DZ13" s="160">
        <f t="shared" si="28"/>
        <v>0</v>
      </c>
      <c r="EA13" s="273">
        <f t="shared" si="29"/>
        <v>5</v>
      </c>
      <c r="EB13" s="187">
        <f t="shared" si="30"/>
        <v>1</v>
      </c>
      <c r="EC13" s="273">
        <f t="shared" si="31"/>
        <v>3</v>
      </c>
      <c r="ED13" s="187">
        <f t="shared" si="32"/>
        <v>0.6</v>
      </c>
      <c r="EE13" s="154">
        <f t="shared" si="33"/>
        <v>0</v>
      </c>
      <c r="EF13" s="154">
        <f t="shared" si="34"/>
        <v>0</v>
      </c>
      <c r="EG13" s="160">
        <f t="shared" si="35"/>
        <v>0</v>
      </c>
      <c r="EH13" s="273">
        <f t="shared" si="36"/>
        <v>5</v>
      </c>
      <c r="EI13" s="187">
        <f t="shared" si="37"/>
        <v>1</v>
      </c>
      <c r="EJ13" s="273">
        <f t="shared" si="38"/>
        <v>3</v>
      </c>
      <c r="EK13" s="187">
        <f t="shared" si="39"/>
        <v>0.6</v>
      </c>
      <c r="EL13" s="154">
        <f t="shared" si="40"/>
        <v>0</v>
      </c>
      <c r="EM13" s="154">
        <f t="shared" si="41"/>
        <v>0</v>
      </c>
      <c r="EN13" s="160">
        <f t="shared" si="42"/>
        <v>0</v>
      </c>
      <c r="EO13" s="273">
        <f t="shared" si="43"/>
        <v>5</v>
      </c>
      <c r="EP13" s="187">
        <f t="shared" si="44"/>
        <v>1</v>
      </c>
      <c r="EQ13" s="273">
        <f t="shared" si="45"/>
        <v>3</v>
      </c>
      <c r="ER13" s="187">
        <f t="shared" si="46"/>
        <v>0.6</v>
      </c>
      <c r="ES13" s="154">
        <f t="shared" si="47"/>
        <v>0</v>
      </c>
      <c r="ET13" s="154">
        <f t="shared" si="48"/>
        <v>0</v>
      </c>
      <c r="EU13" s="160">
        <f t="shared" si="49"/>
        <v>0</v>
      </c>
      <c r="EV13" s="273">
        <f t="shared" si="50"/>
        <v>5</v>
      </c>
      <c r="EW13" s="187">
        <f t="shared" si="51"/>
        <v>1</v>
      </c>
      <c r="EX13" s="273">
        <f t="shared" si="52"/>
        <v>3</v>
      </c>
      <c r="EY13" s="187">
        <f t="shared" si="53"/>
        <v>0.6</v>
      </c>
      <c r="EZ13" s="154">
        <f t="shared" si="54"/>
        <v>0</v>
      </c>
      <c r="FA13" s="154">
        <f t="shared" si="55"/>
        <v>0</v>
      </c>
      <c r="FB13" s="160">
        <f t="shared" si="56"/>
        <v>0</v>
      </c>
      <c r="FC13" s="273">
        <f t="shared" si="57"/>
        <v>5</v>
      </c>
      <c r="FD13" s="187">
        <f t="shared" si="58"/>
        <v>1</v>
      </c>
      <c r="FE13" s="273">
        <f t="shared" si="59"/>
        <v>3</v>
      </c>
      <c r="FF13" s="187">
        <f t="shared" si="60"/>
        <v>0.6</v>
      </c>
      <c r="FG13" s="154">
        <f t="shared" si="61"/>
        <v>0</v>
      </c>
      <c r="FH13" s="154">
        <f t="shared" si="62"/>
        <v>0</v>
      </c>
      <c r="FI13" s="160">
        <f t="shared" si="63"/>
        <v>0</v>
      </c>
      <c r="FJ13" s="273">
        <f t="shared" si="64"/>
        <v>5</v>
      </c>
      <c r="FK13" s="187">
        <f t="shared" si="65"/>
        <v>1</v>
      </c>
      <c r="FL13" s="273">
        <f t="shared" si="66"/>
        <v>3</v>
      </c>
      <c r="FM13" s="187">
        <f t="shared" si="67"/>
        <v>0.6</v>
      </c>
      <c r="FN13" s="154">
        <f t="shared" si="68"/>
        <v>0</v>
      </c>
      <c r="FO13" s="154">
        <f t="shared" si="69"/>
        <v>0</v>
      </c>
      <c r="FP13" s="160">
        <f t="shared" si="70"/>
        <v>0</v>
      </c>
      <c r="FQ13" s="273">
        <f t="shared" si="71"/>
        <v>5</v>
      </c>
      <c r="FR13" s="187">
        <f t="shared" si="72"/>
        <v>1</v>
      </c>
      <c r="FS13" s="273">
        <f t="shared" si="73"/>
        <v>3</v>
      </c>
      <c r="FT13" s="187">
        <f t="shared" si="74"/>
        <v>0.6</v>
      </c>
      <c r="FU13" s="154">
        <f t="shared" si="75"/>
        <v>0</v>
      </c>
      <c r="FV13" s="154">
        <f t="shared" si="76"/>
        <v>0</v>
      </c>
      <c r="FW13" s="160">
        <f t="shared" si="77"/>
        <v>0</v>
      </c>
      <c r="FX13" s="273">
        <f t="shared" si="78"/>
        <v>5</v>
      </c>
      <c r="FY13" s="187">
        <f t="shared" si="79"/>
        <v>1</v>
      </c>
      <c r="FZ13" s="273">
        <f t="shared" si="80"/>
        <v>3</v>
      </c>
      <c r="GA13" s="187">
        <f t="shared" si="81"/>
        <v>0.6</v>
      </c>
      <c r="GB13" s="154">
        <f t="shared" si="82"/>
        <v>0</v>
      </c>
      <c r="GC13" s="154">
        <f t="shared" si="83"/>
        <v>0</v>
      </c>
      <c r="GD13" s="160">
        <f t="shared" si="84"/>
        <v>0</v>
      </c>
      <c r="GE13" s="273">
        <f t="shared" si="85"/>
        <v>5</v>
      </c>
      <c r="GF13" s="187">
        <f t="shared" si="86"/>
        <v>1</v>
      </c>
      <c r="GG13" s="273">
        <f t="shared" si="87"/>
        <v>3</v>
      </c>
      <c r="GH13" s="187">
        <f t="shared" si="88"/>
        <v>0.6</v>
      </c>
      <c r="GI13" s="187">
        <f t="shared" si="101"/>
        <v>0.6</v>
      </c>
      <c r="GJ13" s="157"/>
    </row>
    <row r="14" spans="1:193 1680:1680" ht="37.799999999999997" customHeight="1" x14ac:dyDescent="0.2">
      <c r="A14" s="148">
        <v>6</v>
      </c>
      <c r="B14" s="133"/>
      <c r="C14" s="133"/>
      <c r="D14" s="274"/>
      <c r="E14" s="133"/>
      <c r="F14" s="275"/>
      <c r="G14" s="133"/>
      <c r="H14" s="133" t="s">
        <v>455</v>
      </c>
      <c r="I14" s="132"/>
      <c r="J14" s="132"/>
      <c r="K14" s="132"/>
      <c r="L14" s="132"/>
      <c r="M14" s="132"/>
      <c r="N14" s="132"/>
      <c r="O14" s="132"/>
      <c r="P14" s="132"/>
      <c r="Q14" s="132"/>
      <c r="R14" s="132"/>
      <c r="S14" s="132"/>
      <c r="T14" s="132"/>
      <c r="U14" s="132"/>
      <c r="V14" s="132"/>
      <c r="W14" s="132"/>
      <c r="X14" s="132"/>
      <c r="Y14" s="132"/>
      <c r="Z14" s="132"/>
      <c r="AA14" s="132"/>
      <c r="AB14" s="132"/>
      <c r="AC14" s="155">
        <f t="shared" si="0"/>
        <v>0</v>
      </c>
      <c r="AD14" s="149">
        <f t="shared" si="1"/>
        <v>1</v>
      </c>
      <c r="AE14" s="155" t="str">
        <f t="shared" si="2"/>
        <v>3 - Moderado</v>
      </c>
      <c r="AF14" s="149">
        <f t="shared" si="3"/>
        <v>0.6</v>
      </c>
      <c r="AG14" s="156" t="str">
        <f t="shared" si="89"/>
        <v/>
      </c>
      <c r="AH14" s="149">
        <f t="shared" si="4"/>
        <v>0.6</v>
      </c>
      <c r="AI14" s="133"/>
      <c r="AJ14" s="133"/>
      <c r="AK14" s="133"/>
      <c r="AL14" s="133"/>
      <c r="AM14" s="134"/>
      <c r="AN14" s="164"/>
      <c r="AO14" s="164"/>
      <c r="AP14" s="134"/>
      <c r="AQ14" s="134"/>
      <c r="AR14" s="164"/>
      <c r="AS14" s="164"/>
      <c r="AT14" s="134"/>
      <c r="AU14" s="134"/>
      <c r="AV14" s="164"/>
      <c r="AW14" s="164"/>
      <c r="AX14" s="134"/>
      <c r="AY14" s="134"/>
      <c r="AZ14" s="164"/>
      <c r="BA14" s="164"/>
      <c r="BB14" s="134"/>
      <c r="BC14" s="134"/>
      <c r="BD14" s="164"/>
      <c r="BE14" s="164"/>
      <c r="BF14" s="134"/>
      <c r="BG14" s="134"/>
      <c r="BH14" s="164"/>
      <c r="BI14" s="164"/>
      <c r="BJ14" s="134"/>
      <c r="BK14" s="134"/>
      <c r="BL14" s="164"/>
      <c r="BM14" s="164"/>
      <c r="BN14" s="134"/>
      <c r="BO14" s="134"/>
      <c r="BP14" s="164"/>
      <c r="BQ14" s="164"/>
      <c r="BR14" s="134"/>
      <c r="BS14" s="134"/>
      <c r="BT14" s="164"/>
      <c r="BU14" s="164"/>
      <c r="BV14" s="134"/>
      <c r="BW14" s="134"/>
      <c r="BX14" s="164"/>
      <c r="BY14" s="164"/>
      <c r="BZ14" s="134"/>
      <c r="CA14" s="134"/>
      <c r="CB14" s="164"/>
      <c r="CC14" s="164"/>
      <c r="CD14" s="134"/>
      <c r="CE14" s="134"/>
      <c r="CF14" s="164"/>
      <c r="CG14" s="164"/>
      <c r="CH14" s="134"/>
      <c r="CI14" s="164"/>
      <c r="CJ14" s="164"/>
      <c r="CK14" s="134"/>
      <c r="CL14" s="159" t="str">
        <f t="shared" si="90"/>
        <v>5 - Muy Alta</v>
      </c>
      <c r="CM14" s="165">
        <f t="shared" si="5"/>
        <v>1</v>
      </c>
      <c r="CN14" s="159" t="str">
        <f t="shared" si="91"/>
        <v>3 - Moderado</v>
      </c>
      <c r="CO14" s="165">
        <f t="shared" si="92"/>
        <v>0.6</v>
      </c>
      <c r="CP14" s="145" t="str">
        <f t="shared" si="6"/>
        <v>ALTO</v>
      </c>
      <c r="CQ14" s="149">
        <f t="shared" si="93"/>
        <v>0.6</v>
      </c>
      <c r="CR14" s="188"/>
      <c r="CS14" s="145">
        <f t="shared" si="94"/>
        <v>5</v>
      </c>
      <c r="CT14" s="134"/>
      <c r="CU14" s="188"/>
      <c r="CV14" s="188"/>
      <c r="CW14" s="158"/>
      <c r="CX14" s="160">
        <f t="shared" si="7"/>
        <v>0</v>
      </c>
      <c r="CY14" s="161">
        <f t="shared" si="95"/>
        <v>3</v>
      </c>
      <c r="CZ14" s="160" t="str">
        <f t="shared" si="96"/>
        <v>Moderado</v>
      </c>
      <c r="DA14" s="153">
        <f t="shared" si="97"/>
        <v>0.6</v>
      </c>
      <c r="DB14" s="154">
        <f t="shared" si="98"/>
        <v>0</v>
      </c>
      <c r="DC14" s="154">
        <f t="shared" si="8"/>
        <v>0</v>
      </c>
      <c r="DD14" s="160">
        <f t="shared" si="99"/>
        <v>0</v>
      </c>
      <c r="DE14" s="273">
        <f t="shared" si="9"/>
        <v>5</v>
      </c>
      <c r="DF14" s="187">
        <f t="shared" si="10"/>
        <v>1</v>
      </c>
      <c r="DG14" s="273">
        <f t="shared" si="100"/>
        <v>3</v>
      </c>
      <c r="DH14" s="273"/>
      <c r="DI14" s="187">
        <f t="shared" si="11"/>
        <v>0.6</v>
      </c>
      <c r="DJ14" s="154">
        <f t="shared" si="12"/>
        <v>0</v>
      </c>
      <c r="DK14" s="154">
        <f t="shared" si="13"/>
        <v>0</v>
      </c>
      <c r="DL14" s="160">
        <f t="shared" si="14"/>
        <v>0</v>
      </c>
      <c r="DM14" s="273">
        <f t="shared" si="15"/>
        <v>5</v>
      </c>
      <c r="DN14" s="187">
        <f t="shared" si="16"/>
        <v>1</v>
      </c>
      <c r="DO14" s="273">
        <f t="shared" si="17"/>
        <v>3</v>
      </c>
      <c r="DP14" s="187">
        <f t="shared" si="18"/>
        <v>0.6</v>
      </c>
      <c r="DQ14" s="154">
        <f t="shared" si="19"/>
        <v>0</v>
      </c>
      <c r="DR14" s="154">
        <f t="shared" si="20"/>
        <v>0</v>
      </c>
      <c r="DS14" s="160">
        <f t="shared" si="21"/>
        <v>0</v>
      </c>
      <c r="DT14" s="273">
        <f t="shared" si="22"/>
        <v>5</v>
      </c>
      <c r="DU14" s="187">
        <f t="shared" si="23"/>
        <v>1</v>
      </c>
      <c r="DV14" s="273">
        <f t="shared" si="24"/>
        <v>3</v>
      </c>
      <c r="DW14" s="187">
        <f t="shared" si="25"/>
        <v>0.6</v>
      </c>
      <c r="DX14" s="154">
        <f t="shared" si="26"/>
        <v>0</v>
      </c>
      <c r="DY14" s="154">
        <f t="shared" si="27"/>
        <v>0</v>
      </c>
      <c r="DZ14" s="160">
        <f t="shared" si="28"/>
        <v>0</v>
      </c>
      <c r="EA14" s="273">
        <f t="shared" si="29"/>
        <v>5</v>
      </c>
      <c r="EB14" s="187">
        <f t="shared" si="30"/>
        <v>1</v>
      </c>
      <c r="EC14" s="273">
        <f t="shared" si="31"/>
        <v>3</v>
      </c>
      <c r="ED14" s="187">
        <f t="shared" si="32"/>
        <v>0.6</v>
      </c>
      <c r="EE14" s="154">
        <f t="shared" si="33"/>
        <v>0</v>
      </c>
      <c r="EF14" s="154">
        <f t="shared" si="34"/>
        <v>0</v>
      </c>
      <c r="EG14" s="160">
        <f t="shared" si="35"/>
        <v>0</v>
      </c>
      <c r="EH14" s="273">
        <f t="shared" si="36"/>
        <v>5</v>
      </c>
      <c r="EI14" s="187">
        <f t="shared" si="37"/>
        <v>1</v>
      </c>
      <c r="EJ14" s="273">
        <f t="shared" si="38"/>
        <v>3</v>
      </c>
      <c r="EK14" s="187">
        <f t="shared" si="39"/>
        <v>0.6</v>
      </c>
      <c r="EL14" s="154">
        <f t="shared" si="40"/>
        <v>0</v>
      </c>
      <c r="EM14" s="154">
        <f t="shared" si="41"/>
        <v>0</v>
      </c>
      <c r="EN14" s="160">
        <f t="shared" si="42"/>
        <v>0</v>
      </c>
      <c r="EO14" s="273">
        <f t="shared" si="43"/>
        <v>5</v>
      </c>
      <c r="EP14" s="187">
        <f t="shared" si="44"/>
        <v>1</v>
      </c>
      <c r="EQ14" s="273">
        <f t="shared" si="45"/>
        <v>3</v>
      </c>
      <c r="ER14" s="187">
        <f t="shared" si="46"/>
        <v>0.6</v>
      </c>
      <c r="ES14" s="154">
        <f t="shared" si="47"/>
        <v>0</v>
      </c>
      <c r="ET14" s="154">
        <f t="shared" si="48"/>
        <v>0</v>
      </c>
      <c r="EU14" s="160">
        <f t="shared" si="49"/>
        <v>0</v>
      </c>
      <c r="EV14" s="273">
        <f t="shared" si="50"/>
        <v>5</v>
      </c>
      <c r="EW14" s="187">
        <f t="shared" si="51"/>
        <v>1</v>
      </c>
      <c r="EX14" s="273">
        <f t="shared" si="52"/>
        <v>3</v>
      </c>
      <c r="EY14" s="187">
        <f t="shared" si="53"/>
        <v>0.6</v>
      </c>
      <c r="EZ14" s="154">
        <f t="shared" si="54"/>
        <v>0</v>
      </c>
      <c r="FA14" s="154">
        <f t="shared" si="55"/>
        <v>0</v>
      </c>
      <c r="FB14" s="160">
        <f t="shared" si="56"/>
        <v>0</v>
      </c>
      <c r="FC14" s="273">
        <f t="shared" si="57"/>
        <v>5</v>
      </c>
      <c r="FD14" s="187">
        <f t="shared" si="58"/>
        <v>1</v>
      </c>
      <c r="FE14" s="273">
        <f t="shared" si="59"/>
        <v>3</v>
      </c>
      <c r="FF14" s="187">
        <f t="shared" si="60"/>
        <v>0.6</v>
      </c>
      <c r="FG14" s="154">
        <f t="shared" si="61"/>
        <v>0</v>
      </c>
      <c r="FH14" s="154">
        <f t="shared" si="62"/>
        <v>0</v>
      </c>
      <c r="FI14" s="160">
        <f t="shared" si="63"/>
        <v>0</v>
      </c>
      <c r="FJ14" s="273">
        <f t="shared" si="64"/>
        <v>5</v>
      </c>
      <c r="FK14" s="187">
        <f t="shared" si="65"/>
        <v>1</v>
      </c>
      <c r="FL14" s="273">
        <f t="shared" si="66"/>
        <v>3</v>
      </c>
      <c r="FM14" s="187">
        <f t="shared" si="67"/>
        <v>0.6</v>
      </c>
      <c r="FN14" s="154">
        <f t="shared" si="68"/>
        <v>0</v>
      </c>
      <c r="FO14" s="154">
        <f t="shared" si="69"/>
        <v>0</v>
      </c>
      <c r="FP14" s="160">
        <f t="shared" si="70"/>
        <v>0</v>
      </c>
      <c r="FQ14" s="273">
        <f t="shared" si="71"/>
        <v>5</v>
      </c>
      <c r="FR14" s="187">
        <f t="shared" si="72"/>
        <v>1</v>
      </c>
      <c r="FS14" s="273">
        <f t="shared" si="73"/>
        <v>3</v>
      </c>
      <c r="FT14" s="187">
        <f t="shared" si="74"/>
        <v>0.6</v>
      </c>
      <c r="FU14" s="154">
        <f t="shared" si="75"/>
        <v>0</v>
      </c>
      <c r="FV14" s="154">
        <f t="shared" si="76"/>
        <v>0</v>
      </c>
      <c r="FW14" s="160">
        <f t="shared" si="77"/>
        <v>0</v>
      </c>
      <c r="FX14" s="273">
        <f t="shared" si="78"/>
        <v>5</v>
      </c>
      <c r="FY14" s="187">
        <f t="shared" si="79"/>
        <v>1</v>
      </c>
      <c r="FZ14" s="273">
        <f t="shared" si="80"/>
        <v>3</v>
      </c>
      <c r="GA14" s="187">
        <f t="shared" si="81"/>
        <v>0.6</v>
      </c>
      <c r="GB14" s="154">
        <f t="shared" si="82"/>
        <v>0</v>
      </c>
      <c r="GC14" s="154">
        <f t="shared" si="83"/>
        <v>0</v>
      </c>
      <c r="GD14" s="160">
        <f t="shared" si="84"/>
        <v>0</v>
      </c>
      <c r="GE14" s="273">
        <f t="shared" si="85"/>
        <v>5</v>
      </c>
      <c r="GF14" s="187">
        <f t="shared" si="86"/>
        <v>1</v>
      </c>
      <c r="GG14" s="273">
        <f t="shared" si="87"/>
        <v>3</v>
      </c>
      <c r="GH14" s="187">
        <f t="shared" si="88"/>
        <v>0.6</v>
      </c>
      <c r="GI14" s="187">
        <f t="shared" si="101"/>
        <v>0.6</v>
      </c>
      <c r="GJ14" s="157"/>
    </row>
    <row r="15" spans="1:193 1680:1680" ht="37.799999999999997" customHeight="1" x14ac:dyDescent="0.2">
      <c r="A15" s="148">
        <v>7</v>
      </c>
      <c r="B15" s="133"/>
      <c r="C15" s="133"/>
      <c r="D15" s="274"/>
      <c r="E15" s="133"/>
      <c r="F15" s="275"/>
      <c r="G15" s="133"/>
      <c r="H15" s="133" t="s">
        <v>455</v>
      </c>
      <c r="I15" s="132"/>
      <c r="J15" s="132"/>
      <c r="K15" s="132"/>
      <c r="L15" s="132"/>
      <c r="M15" s="132"/>
      <c r="N15" s="132"/>
      <c r="O15" s="132"/>
      <c r="P15" s="132"/>
      <c r="Q15" s="132"/>
      <c r="R15" s="132"/>
      <c r="S15" s="132"/>
      <c r="T15" s="132"/>
      <c r="U15" s="132"/>
      <c r="V15" s="132"/>
      <c r="W15" s="132"/>
      <c r="X15" s="132"/>
      <c r="Y15" s="132"/>
      <c r="Z15" s="132"/>
      <c r="AA15" s="132"/>
      <c r="AB15" s="132"/>
      <c r="AC15" s="155">
        <f t="shared" si="0"/>
        <v>0</v>
      </c>
      <c r="AD15" s="149">
        <f t="shared" si="1"/>
        <v>1</v>
      </c>
      <c r="AE15" s="155" t="str">
        <f t="shared" si="2"/>
        <v>3 - Moderado</v>
      </c>
      <c r="AF15" s="149">
        <f t="shared" si="3"/>
        <v>0.6</v>
      </c>
      <c r="AG15" s="156" t="str">
        <f t="shared" si="89"/>
        <v/>
      </c>
      <c r="AH15" s="149">
        <f t="shared" si="4"/>
        <v>0.6</v>
      </c>
      <c r="AI15" s="133"/>
      <c r="AJ15" s="133"/>
      <c r="AK15" s="133"/>
      <c r="AL15" s="133"/>
      <c r="AM15" s="134"/>
      <c r="AN15" s="164"/>
      <c r="AO15" s="164"/>
      <c r="AP15" s="134"/>
      <c r="AQ15" s="134"/>
      <c r="AR15" s="164"/>
      <c r="AS15" s="164"/>
      <c r="AT15" s="134"/>
      <c r="AU15" s="134"/>
      <c r="AV15" s="164"/>
      <c r="AW15" s="164"/>
      <c r="AX15" s="134"/>
      <c r="AY15" s="134"/>
      <c r="AZ15" s="164"/>
      <c r="BA15" s="164"/>
      <c r="BB15" s="134"/>
      <c r="BC15" s="134"/>
      <c r="BD15" s="164"/>
      <c r="BE15" s="164"/>
      <c r="BF15" s="134"/>
      <c r="BG15" s="134"/>
      <c r="BH15" s="164"/>
      <c r="BI15" s="164"/>
      <c r="BJ15" s="134"/>
      <c r="BK15" s="134"/>
      <c r="BL15" s="164"/>
      <c r="BM15" s="164"/>
      <c r="BN15" s="134"/>
      <c r="BO15" s="134"/>
      <c r="BP15" s="164"/>
      <c r="BQ15" s="164"/>
      <c r="BR15" s="134"/>
      <c r="BS15" s="134"/>
      <c r="BT15" s="164"/>
      <c r="BU15" s="164"/>
      <c r="BV15" s="134"/>
      <c r="BW15" s="134"/>
      <c r="BX15" s="164"/>
      <c r="BY15" s="164"/>
      <c r="BZ15" s="134"/>
      <c r="CA15" s="134"/>
      <c r="CB15" s="164"/>
      <c r="CC15" s="164"/>
      <c r="CD15" s="134"/>
      <c r="CE15" s="134"/>
      <c r="CF15" s="164"/>
      <c r="CG15" s="164"/>
      <c r="CH15" s="134"/>
      <c r="CI15" s="164"/>
      <c r="CJ15" s="164"/>
      <c r="CK15" s="134"/>
      <c r="CL15" s="159" t="str">
        <f t="shared" si="90"/>
        <v>5 - Muy Alta</v>
      </c>
      <c r="CM15" s="165">
        <f t="shared" si="5"/>
        <v>1</v>
      </c>
      <c r="CN15" s="159" t="str">
        <f t="shared" si="91"/>
        <v>3 - Moderado</v>
      </c>
      <c r="CO15" s="165">
        <f t="shared" si="92"/>
        <v>0.6</v>
      </c>
      <c r="CP15" s="145" t="str">
        <f t="shared" si="6"/>
        <v>ALTO</v>
      </c>
      <c r="CQ15" s="149">
        <f t="shared" si="93"/>
        <v>0.6</v>
      </c>
      <c r="CR15" s="188"/>
      <c r="CS15" s="145">
        <f t="shared" si="94"/>
        <v>5</v>
      </c>
      <c r="CT15" s="134"/>
      <c r="CU15" s="188"/>
      <c r="CV15" s="188"/>
      <c r="CW15" s="158"/>
      <c r="CX15" s="160">
        <f t="shared" si="7"/>
        <v>0</v>
      </c>
      <c r="CY15" s="161">
        <f t="shared" si="95"/>
        <v>3</v>
      </c>
      <c r="CZ15" s="160" t="str">
        <f t="shared" si="96"/>
        <v>Moderado</v>
      </c>
      <c r="DA15" s="153">
        <f t="shared" si="97"/>
        <v>0.6</v>
      </c>
      <c r="DB15" s="154">
        <f t="shared" si="98"/>
        <v>0</v>
      </c>
      <c r="DC15" s="154">
        <f t="shared" si="8"/>
        <v>0</v>
      </c>
      <c r="DD15" s="160">
        <f t="shared" si="99"/>
        <v>0</v>
      </c>
      <c r="DE15" s="273">
        <f t="shared" si="9"/>
        <v>5</v>
      </c>
      <c r="DF15" s="187">
        <f t="shared" si="10"/>
        <v>1</v>
      </c>
      <c r="DG15" s="273">
        <f t="shared" si="100"/>
        <v>3</v>
      </c>
      <c r="DH15" s="273"/>
      <c r="DI15" s="187">
        <f t="shared" si="11"/>
        <v>0.6</v>
      </c>
      <c r="DJ15" s="154">
        <f t="shared" si="12"/>
        <v>0</v>
      </c>
      <c r="DK15" s="154">
        <f t="shared" si="13"/>
        <v>0</v>
      </c>
      <c r="DL15" s="160">
        <f t="shared" si="14"/>
        <v>0</v>
      </c>
      <c r="DM15" s="273">
        <f t="shared" si="15"/>
        <v>5</v>
      </c>
      <c r="DN15" s="187">
        <f t="shared" si="16"/>
        <v>1</v>
      </c>
      <c r="DO15" s="273">
        <f t="shared" si="17"/>
        <v>3</v>
      </c>
      <c r="DP15" s="187">
        <f t="shared" si="18"/>
        <v>0.6</v>
      </c>
      <c r="DQ15" s="154">
        <f t="shared" si="19"/>
        <v>0</v>
      </c>
      <c r="DR15" s="154">
        <f t="shared" si="20"/>
        <v>0</v>
      </c>
      <c r="DS15" s="160">
        <f t="shared" si="21"/>
        <v>0</v>
      </c>
      <c r="DT15" s="273">
        <f t="shared" si="22"/>
        <v>5</v>
      </c>
      <c r="DU15" s="187">
        <f t="shared" si="23"/>
        <v>1</v>
      </c>
      <c r="DV15" s="273">
        <f t="shared" si="24"/>
        <v>3</v>
      </c>
      <c r="DW15" s="187">
        <f t="shared" si="25"/>
        <v>0.6</v>
      </c>
      <c r="DX15" s="154">
        <f t="shared" si="26"/>
        <v>0</v>
      </c>
      <c r="DY15" s="154">
        <f t="shared" si="27"/>
        <v>0</v>
      </c>
      <c r="DZ15" s="160">
        <f t="shared" si="28"/>
        <v>0</v>
      </c>
      <c r="EA15" s="273">
        <f t="shared" si="29"/>
        <v>5</v>
      </c>
      <c r="EB15" s="187">
        <f t="shared" si="30"/>
        <v>1</v>
      </c>
      <c r="EC15" s="273">
        <f t="shared" si="31"/>
        <v>3</v>
      </c>
      <c r="ED15" s="187">
        <f t="shared" si="32"/>
        <v>0.6</v>
      </c>
      <c r="EE15" s="154">
        <f t="shared" si="33"/>
        <v>0</v>
      </c>
      <c r="EF15" s="154">
        <f t="shared" si="34"/>
        <v>0</v>
      </c>
      <c r="EG15" s="160">
        <f t="shared" si="35"/>
        <v>0</v>
      </c>
      <c r="EH15" s="273">
        <f t="shared" si="36"/>
        <v>5</v>
      </c>
      <c r="EI15" s="187">
        <f t="shared" si="37"/>
        <v>1</v>
      </c>
      <c r="EJ15" s="273">
        <f t="shared" si="38"/>
        <v>3</v>
      </c>
      <c r="EK15" s="187">
        <f t="shared" si="39"/>
        <v>0.6</v>
      </c>
      <c r="EL15" s="154">
        <f t="shared" si="40"/>
        <v>0</v>
      </c>
      <c r="EM15" s="154">
        <f t="shared" si="41"/>
        <v>0</v>
      </c>
      <c r="EN15" s="160">
        <f t="shared" si="42"/>
        <v>0</v>
      </c>
      <c r="EO15" s="273">
        <f t="shared" si="43"/>
        <v>5</v>
      </c>
      <c r="EP15" s="187">
        <f t="shared" si="44"/>
        <v>1</v>
      </c>
      <c r="EQ15" s="273">
        <f t="shared" si="45"/>
        <v>3</v>
      </c>
      <c r="ER15" s="187">
        <f t="shared" si="46"/>
        <v>0.6</v>
      </c>
      <c r="ES15" s="154">
        <f t="shared" si="47"/>
        <v>0</v>
      </c>
      <c r="ET15" s="154">
        <f t="shared" si="48"/>
        <v>0</v>
      </c>
      <c r="EU15" s="160">
        <f t="shared" si="49"/>
        <v>0</v>
      </c>
      <c r="EV15" s="273">
        <f t="shared" si="50"/>
        <v>5</v>
      </c>
      <c r="EW15" s="187">
        <f t="shared" si="51"/>
        <v>1</v>
      </c>
      <c r="EX15" s="273">
        <f t="shared" si="52"/>
        <v>3</v>
      </c>
      <c r="EY15" s="187">
        <f t="shared" si="53"/>
        <v>0.6</v>
      </c>
      <c r="EZ15" s="154">
        <f t="shared" si="54"/>
        <v>0</v>
      </c>
      <c r="FA15" s="154">
        <f t="shared" si="55"/>
        <v>0</v>
      </c>
      <c r="FB15" s="160">
        <f t="shared" si="56"/>
        <v>0</v>
      </c>
      <c r="FC15" s="273">
        <f t="shared" si="57"/>
        <v>5</v>
      </c>
      <c r="FD15" s="187">
        <f t="shared" si="58"/>
        <v>1</v>
      </c>
      <c r="FE15" s="273">
        <f t="shared" si="59"/>
        <v>3</v>
      </c>
      <c r="FF15" s="187">
        <f t="shared" si="60"/>
        <v>0.6</v>
      </c>
      <c r="FG15" s="154">
        <f t="shared" si="61"/>
        <v>0</v>
      </c>
      <c r="FH15" s="154">
        <f t="shared" si="62"/>
        <v>0</v>
      </c>
      <c r="FI15" s="160">
        <f t="shared" si="63"/>
        <v>0</v>
      </c>
      <c r="FJ15" s="273">
        <f t="shared" si="64"/>
        <v>5</v>
      </c>
      <c r="FK15" s="187">
        <f t="shared" si="65"/>
        <v>1</v>
      </c>
      <c r="FL15" s="273">
        <f t="shared" si="66"/>
        <v>3</v>
      </c>
      <c r="FM15" s="187">
        <f t="shared" si="67"/>
        <v>0.6</v>
      </c>
      <c r="FN15" s="154">
        <f t="shared" si="68"/>
        <v>0</v>
      </c>
      <c r="FO15" s="154">
        <f t="shared" si="69"/>
        <v>0</v>
      </c>
      <c r="FP15" s="160">
        <f t="shared" si="70"/>
        <v>0</v>
      </c>
      <c r="FQ15" s="273">
        <f t="shared" si="71"/>
        <v>5</v>
      </c>
      <c r="FR15" s="187">
        <f t="shared" si="72"/>
        <v>1</v>
      </c>
      <c r="FS15" s="273">
        <f t="shared" si="73"/>
        <v>3</v>
      </c>
      <c r="FT15" s="187">
        <f t="shared" si="74"/>
        <v>0.6</v>
      </c>
      <c r="FU15" s="154">
        <f t="shared" si="75"/>
        <v>0</v>
      </c>
      <c r="FV15" s="154">
        <f t="shared" si="76"/>
        <v>0</v>
      </c>
      <c r="FW15" s="160">
        <f t="shared" si="77"/>
        <v>0</v>
      </c>
      <c r="FX15" s="273">
        <f t="shared" si="78"/>
        <v>5</v>
      </c>
      <c r="FY15" s="187">
        <f t="shared" si="79"/>
        <v>1</v>
      </c>
      <c r="FZ15" s="273">
        <f t="shared" si="80"/>
        <v>3</v>
      </c>
      <c r="GA15" s="187">
        <f t="shared" si="81"/>
        <v>0.6</v>
      </c>
      <c r="GB15" s="154">
        <f t="shared" si="82"/>
        <v>0</v>
      </c>
      <c r="GC15" s="154">
        <f t="shared" si="83"/>
        <v>0</v>
      </c>
      <c r="GD15" s="160">
        <f t="shared" si="84"/>
        <v>0</v>
      </c>
      <c r="GE15" s="273">
        <f t="shared" si="85"/>
        <v>5</v>
      </c>
      <c r="GF15" s="187">
        <f t="shared" si="86"/>
        <v>1</v>
      </c>
      <c r="GG15" s="273">
        <f t="shared" si="87"/>
        <v>3</v>
      </c>
      <c r="GH15" s="187">
        <f t="shared" si="88"/>
        <v>0.6</v>
      </c>
      <c r="GI15" s="187">
        <f t="shared" si="101"/>
        <v>0.6</v>
      </c>
      <c r="GJ15" s="157"/>
    </row>
    <row r="16" spans="1:193 1680:1680" ht="37.799999999999997" customHeight="1" x14ac:dyDescent="0.2">
      <c r="A16" s="148">
        <v>8</v>
      </c>
      <c r="B16" s="133"/>
      <c r="C16" s="133"/>
      <c r="D16" s="274"/>
      <c r="E16" s="133"/>
      <c r="F16" s="275"/>
      <c r="G16" s="133"/>
      <c r="H16" s="133" t="s">
        <v>455</v>
      </c>
      <c r="I16" s="132"/>
      <c r="J16" s="132"/>
      <c r="K16" s="132"/>
      <c r="L16" s="132"/>
      <c r="M16" s="132"/>
      <c r="N16" s="132"/>
      <c r="O16" s="132"/>
      <c r="P16" s="132"/>
      <c r="Q16" s="132"/>
      <c r="R16" s="132"/>
      <c r="S16" s="132"/>
      <c r="T16" s="132"/>
      <c r="U16" s="132"/>
      <c r="V16" s="132"/>
      <c r="W16" s="132"/>
      <c r="X16" s="132"/>
      <c r="Y16" s="132"/>
      <c r="Z16" s="132"/>
      <c r="AA16" s="132"/>
      <c r="AB16" s="132"/>
      <c r="AC16" s="155">
        <f t="shared" si="0"/>
        <v>0</v>
      </c>
      <c r="AD16" s="149">
        <f t="shared" si="1"/>
        <v>1</v>
      </c>
      <c r="AE16" s="155" t="str">
        <f t="shared" si="2"/>
        <v>3 - Moderado</v>
      </c>
      <c r="AF16" s="149">
        <f t="shared" si="3"/>
        <v>0.6</v>
      </c>
      <c r="AG16" s="156" t="str">
        <f t="shared" si="89"/>
        <v/>
      </c>
      <c r="AH16" s="149">
        <f t="shared" si="4"/>
        <v>0.6</v>
      </c>
      <c r="AI16" s="133"/>
      <c r="AJ16" s="133"/>
      <c r="AK16" s="133"/>
      <c r="AL16" s="133"/>
      <c r="AM16" s="134"/>
      <c r="AN16" s="164"/>
      <c r="AO16" s="164"/>
      <c r="AP16" s="134"/>
      <c r="AQ16" s="134"/>
      <c r="AR16" s="164"/>
      <c r="AS16" s="164"/>
      <c r="AT16" s="134"/>
      <c r="AU16" s="134"/>
      <c r="AV16" s="164"/>
      <c r="AW16" s="164"/>
      <c r="AX16" s="134"/>
      <c r="AY16" s="134"/>
      <c r="AZ16" s="164"/>
      <c r="BA16" s="164"/>
      <c r="BB16" s="134"/>
      <c r="BC16" s="134"/>
      <c r="BD16" s="164"/>
      <c r="BE16" s="164"/>
      <c r="BF16" s="134"/>
      <c r="BG16" s="134"/>
      <c r="BH16" s="164"/>
      <c r="BI16" s="164"/>
      <c r="BJ16" s="134"/>
      <c r="BK16" s="134"/>
      <c r="BL16" s="164"/>
      <c r="BM16" s="164"/>
      <c r="BN16" s="134"/>
      <c r="BO16" s="134"/>
      <c r="BP16" s="164"/>
      <c r="BQ16" s="164"/>
      <c r="BR16" s="134"/>
      <c r="BS16" s="134"/>
      <c r="BT16" s="164"/>
      <c r="BU16" s="164"/>
      <c r="BV16" s="134"/>
      <c r="BW16" s="134"/>
      <c r="BX16" s="164"/>
      <c r="BY16" s="164"/>
      <c r="BZ16" s="134"/>
      <c r="CA16" s="134"/>
      <c r="CB16" s="164"/>
      <c r="CC16" s="164"/>
      <c r="CD16" s="134"/>
      <c r="CE16" s="134"/>
      <c r="CF16" s="164"/>
      <c r="CG16" s="164"/>
      <c r="CH16" s="134"/>
      <c r="CI16" s="164"/>
      <c r="CJ16" s="164"/>
      <c r="CK16" s="134"/>
      <c r="CL16" s="159" t="str">
        <f t="shared" si="90"/>
        <v>5 - Muy Alta</v>
      </c>
      <c r="CM16" s="165">
        <f t="shared" si="5"/>
        <v>1</v>
      </c>
      <c r="CN16" s="159" t="str">
        <f t="shared" si="91"/>
        <v>3 - Moderado</v>
      </c>
      <c r="CO16" s="165">
        <f t="shared" si="92"/>
        <v>0.6</v>
      </c>
      <c r="CP16" s="145" t="str">
        <f t="shared" si="6"/>
        <v>ALTO</v>
      </c>
      <c r="CQ16" s="149">
        <f t="shared" si="93"/>
        <v>0.6</v>
      </c>
      <c r="CR16" s="188"/>
      <c r="CS16" s="145">
        <f t="shared" si="94"/>
        <v>5</v>
      </c>
      <c r="CT16" s="134"/>
      <c r="CU16" s="188"/>
      <c r="CV16" s="188"/>
      <c r="CW16" s="158"/>
      <c r="CX16" s="160">
        <f t="shared" si="7"/>
        <v>0</v>
      </c>
      <c r="CY16" s="161">
        <f t="shared" si="95"/>
        <v>3</v>
      </c>
      <c r="CZ16" s="160" t="str">
        <f t="shared" si="96"/>
        <v>Moderado</v>
      </c>
      <c r="DA16" s="153">
        <f t="shared" si="97"/>
        <v>0.6</v>
      </c>
      <c r="DB16" s="154">
        <f t="shared" si="98"/>
        <v>0</v>
      </c>
      <c r="DC16" s="154">
        <f t="shared" si="8"/>
        <v>0</v>
      </c>
      <c r="DD16" s="160">
        <f t="shared" si="99"/>
        <v>0</v>
      </c>
      <c r="DE16" s="273">
        <f t="shared" si="9"/>
        <v>5</v>
      </c>
      <c r="DF16" s="187">
        <f t="shared" si="10"/>
        <v>1</v>
      </c>
      <c r="DG16" s="273">
        <f t="shared" si="100"/>
        <v>3</v>
      </c>
      <c r="DH16" s="273"/>
      <c r="DI16" s="187">
        <f t="shared" si="11"/>
        <v>0.6</v>
      </c>
      <c r="DJ16" s="154">
        <f t="shared" si="12"/>
        <v>0</v>
      </c>
      <c r="DK16" s="154">
        <f t="shared" si="13"/>
        <v>0</v>
      </c>
      <c r="DL16" s="160">
        <f t="shared" si="14"/>
        <v>0</v>
      </c>
      <c r="DM16" s="273">
        <f t="shared" si="15"/>
        <v>5</v>
      </c>
      <c r="DN16" s="187">
        <f t="shared" si="16"/>
        <v>1</v>
      </c>
      <c r="DO16" s="273">
        <f t="shared" si="17"/>
        <v>3</v>
      </c>
      <c r="DP16" s="187">
        <f t="shared" si="18"/>
        <v>0.6</v>
      </c>
      <c r="DQ16" s="154">
        <f t="shared" si="19"/>
        <v>0</v>
      </c>
      <c r="DR16" s="154">
        <f t="shared" si="20"/>
        <v>0</v>
      </c>
      <c r="DS16" s="160">
        <f t="shared" si="21"/>
        <v>0</v>
      </c>
      <c r="DT16" s="273">
        <f t="shared" si="22"/>
        <v>5</v>
      </c>
      <c r="DU16" s="187">
        <f t="shared" si="23"/>
        <v>1</v>
      </c>
      <c r="DV16" s="273">
        <f t="shared" si="24"/>
        <v>3</v>
      </c>
      <c r="DW16" s="187">
        <f t="shared" si="25"/>
        <v>0.6</v>
      </c>
      <c r="DX16" s="154">
        <f t="shared" si="26"/>
        <v>0</v>
      </c>
      <c r="DY16" s="154">
        <f t="shared" si="27"/>
        <v>0</v>
      </c>
      <c r="DZ16" s="160">
        <f t="shared" si="28"/>
        <v>0</v>
      </c>
      <c r="EA16" s="273">
        <f t="shared" si="29"/>
        <v>5</v>
      </c>
      <c r="EB16" s="187">
        <f t="shared" si="30"/>
        <v>1</v>
      </c>
      <c r="EC16" s="273">
        <f t="shared" si="31"/>
        <v>3</v>
      </c>
      <c r="ED16" s="187">
        <f t="shared" si="32"/>
        <v>0.6</v>
      </c>
      <c r="EE16" s="154">
        <f t="shared" si="33"/>
        <v>0</v>
      </c>
      <c r="EF16" s="154">
        <f t="shared" si="34"/>
        <v>0</v>
      </c>
      <c r="EG16" s="160">
        <f t="shared" si="35"/>
        <v>0</v>
      </c>
      <c r="EH16" s="273">
        <f t="shared" si="36"/>
        <v>5</v>
      </c>
      <c r="EI16" s="187">
        <f t="shared" si="37"/>
        <v>1</v>
      </c>
      <c r="EJ16" s="273">
        <f t="shared" si="38"/>
        <v>3</v>
      </c>
      <c r="EK16" s="187">
        <f t="shared" si="39"/>
        <v>0.6</v>
      </c>
      <c r="EL16" s="154">
        <f t="shared" si="40"/>
        <v>0</v>
      </c>
      <c r="EM16" s="154">
        <f t="shared" si="41"/>
        <v>0</v>
      </c>
      <c r="EN16" s="160">
        <f t="shared" si="42"/>
        <v>0</v>
      </c>
      <c r="EO16" s="273">
        <f t="shared" si="43"/>
        <v>5</v>
      </c>
      <c r="EP16" s="187">
        <f t="shared" si="44"/>
        <v>1</v>
      </c>
      <c r="EQ16" s="273">
        <f t="shared" si="45"/>
        <v>3</v>
      </c>
      <c r="ER16" s="187">
        <f t="shared" si="46"/>
        <v>0.6</v>
      </c>
      <c r="ES16" s="154">
        <f t="shared" si="47"/>
        <v>0</v>
      </c>
      <c r="ET16" s="154">
        <f t="shared" si="48"/>
        <v>0</v>
      </c>
      <c r="EU16" s="160">
        <f t="shared" si="49"/>
        <v>0</v>
      </c>
      <c r="EV16" s="273">
        <f t="shared" si="50"/>
        <v>5</v>
      </c>
      <c r="EW16" s="187">
        <f t="shared" si="51"/>
        <v>1</v>
      </c>
      <c r="EX16" s="273">
        <f t="shared" si="52"/>
        <v>3</v>
      </c>
      <c r="EY16" s="187">
        <f t="shared" si="53"/>
        <v>0.6</v>
      </c>
      <c r="EZ16" s="154">
        <f t="shared" si="54"/>
        <v>0</v>
      </c>
      <c r="FA16" s="154">
        <f t="shared" si="55"/>
        <v>0</v>
      </c>
      <c r="FB16" s="160">
        <f t="shared" si="56"/>
        <v>0</v>
      </c>
      <c r="FC16" s="273">
        <f t="shared" si="57"/>
        <v>5</v>
      </c>
      <c r="FD16" s="187">
        <f t="shared" si="58"/>
        <v>1</v>
      </c>
      <c r="FE16" s="273">
        <f t="shared" si="59"/>
        <v>3</v>
      </c>
      <c r="FF16" s="187">
        <f t="shared" si="60"/>
        <v>0.6</v>
      </c>
      <c r="FG16" s="154">
        <f t="shared" si="61"/>
        <v>0</v>
      </c>
      <c r="FH16" s="154">
        <f t="shared" si="62"/>
        <v>0</v>
      </c>
      <c r="FI16" s="160">
        <f t="shared" si="63"/>
        <v>0</v>
      </c>
      <c r="FJ16" s="273">
        <f t="shared" si="64"/>
        <v>5</v>
      </c>
      <c r="FK16" s="187">
        <f t="shared" si="65"/>
        <v>1</v>
      </c>
      <c r="FL16" s="273">
        <f t="shared" si="66"/>
        <v>3</v>
      </c>
      <c r="FM16" s="187">
        <f t="shared" si="67"/>
        <v>0.6</v>
      </c>
      <c r="FN16" s="154">
        <f t="shared" si="68"/>
        <v>0</v>
      </c>
      <c r="FO16" s="154">
        <f t="shared" si="69"/>
        <v>0</v>
      </c>
      <c r="FP16" s="160">
        <f t="shared" si="70"/>
        <v>0</v>
      </c>
      <c r="FQ16" s="273">
        <f t="shared" si="71"/>
        <v>5</v>
      </c>
      <c r="FR16" s="187">
        <f t="shared" si="72"/>
        <v>1</v>
      </c>
      <c r="FS16" s="273">
        <f t="shared" si="73"/>
        <v>3</v>
      </c>
      <c r="FT16" s="187">
        <f t="shared" si="74"/>
        <v>0.6</v>
      </c>
      <c r="FU16" s="154">
        <f t="shared" si="75"/>
        <v>0</v>
      </c>
      <c r="FV16" s="154">
        <f t="shared" si="76"/>
        <v>0</v>
      </c>
      <c r="FW16" s="160">
        <f t="shared" si="77"/>
        <v>0</v>
      </c>
      <c r="FX16" s="273">
        <f t="shared" si="78"/>
        <v>5</v>
      </c>
      <c r="FY16" s="187">
        <f t="shared" si="79"/>
        <v>1</v>
      </c>
      <c r="FZ16" s="273">
        <f t="shared" si="80"/>
        <v>3</v>
      </c>
      <c r="GA16" s="187">
        <f t="shared" si="81"/>
        <v>0.6</v>
      </c>
      <c r="GB16" s="154">
        <f t="shared" si="82"/>
        <v>0</v>
      </c>
      <c r="GC16" s="154">
        <f t="shared" si="83"/>
        <v>0</v>
      </c>
      <c r="GD16" s="160">
        <f t="shared" si="84"/>
        <v>0</v>
      </c>
      <c r="GE16" s="273">
        <f t="shared" si="85"/>
        <v>5</v>
      </c>
      <c r="GF16" s="187">
        <f t="shared" si="86"/>
        <v>1</v>
      </c>
      <c r="GG16" s="273">
        <f t="shared" si="87"/>
        <v>3</v>
      </c>
      <c r="GH16" s="187">
        <f t="shared" si="88"/>
        <v>0.6</v>
      </c>
      <c r="GI16" s="187">
        <f t="shared" si="101"/>
        <v>0.6</v>
      </c>
      <c r="GJ16" s="157"/>
    </row>
    <row r="17" spans="1:191" ht="37.799999999999997" customHeight="1" x14ac:dyDescent="0.2">
      <c r="A17" s="148">
        <v>9</v>
      </c>
      <c r="B17" s="133"/>
      <c r="C17" s="133"/>
      <c r="D17" s="274"/>
      <c r="E17" s="133"/>
      <c r="F17" s="275"/>
      <c r="G17" s="133"/>
      <c r="H17" s="133" t="s">
        <v>455</v>
      </c>
      <c r="I17" s="132"/>
      <c r="J17" s="132"/>
      <c r="K17" s="132"/>
      <c r="L17" s="132"/>
      <c r="M17" s="132"/>
      <c r="N17" s="132"/>
      <c r="O17" s="132"/>
      <c r="P17" s="132"/>
      <c r="Q17" s="132"/>
      <c r="R17" s="132"/>
      <c r="S17" s="132"/>
      <c r="T17" s="132"/>
      <c r="U17" s="132"/>
      <c r="V17" s="132"/>
      <c r="W17" s="132"/>
      <c r="X17" s="132"/>
      <c r="Y17" s="132"/>
      <c r="Z17" s="132"/>
      <c r="AA17" s="132"/>
      <c r="AB17" s="132"/>
      <c r="AC17" s="155">
        <f t="shared" si="0"/>
        <v>0</v>
      </c>
      <c r="AD17" s="149">
        <f t="shared" si="1"/>
        <v>1</v>
      </c>
      <c r="AE17" s="155" t="str">
        <f t="shared" si="2"/>
        <v>3 - Moderado</v>
      </c>
      <c r="AF17" s="149">
        <f t="shared" si="3"/>
        <v>0.6</v>
      </c>
      <c r="AG17" s="156" t="str">
        <f t="shared" si="89"/>
        <v/>
      </c>
      <c r="AH17" s="149">
        <f t="shared" si="4"/>
        <v>0.6</v>
      </c>
      <c r="AI17" s="133"/>
      <c r="AJ17" s="133"/>
      <c r="AK17" s="133"/>
      <c r="AL17" s="133"/>
      <c r="AM17" s="134"/>
      <c r="AN17" s="164"/>
      <c r="AO17" s="164"/>
      <c r="AP17" s="134"/>
      <c r="AQ17" s="134"/>
      <c r="AR17" s="164"/>
      <c r="AS17" s="164"/>
      <c r="AT17" s="134"/>
      <c r="AU17" s="134"/>
      <c r="AV17" s="164"/>
      <c r="AW17" s="164"/>
      <c r="AX17" s="134"/>
      <c r="AY17" s="134"/>
      <c r="AZ17" s="164"/>
      <c r="BA17" s="164"/>
      <c r="BB17" s="134"/>
      <c r="BC17" s="134"/>
      <c r="BD17" s="164"/>
      <c r="BE17" s="164"/>
      <c r="BF17" s="134"/>
      <c r="BG17" s="134"/>
      <c r="BH17" s="164"/>
      <c r="BI17" s="164"/>
      <c r="BJ17" s="134"/>
      <c r="BK17" s="134"/>
      <c r="BL17" s="164"/>
      <c r="BM17" s="164"/>
      <c r="BN17" s="134"/>
      <c r="BO17" s="134"/>
      <c r="BP17" s="164"/>
      <c r="BQ17" s="164"/>
      <c r="BR17" s="134"/>
      <c r="BS17" s="134"/>
      <c r="BT17" s="164"/>
      <c r="BU17" s="164"/>
      <c r="BV17" s="134"/>
      <c r="BW17" s="134"/>
      <c r="BX17" s="164"/>
      <c r="BY17" s="164"/>
      <c r="BZ17" s="134"/>
      <c r="CA17" s="134"/>
      <c r="CB17" s="164"/>
      <c r="CC17" s="164"/>
      <c r="CD17" s="134"/>
      <c r="CE17" s="134"/>
      <c r="CF17" s="164"/>
      <c r="CG17" s="164"/>
      <c r="CH17" s="134"/>
      <c r="CI17" s="164"/>
      <c r="CJ17" s="164"/>
      <c r="CK17" s="134"/>
      <c r="CL17" s="159" t="str">
        <f t="shared" si="90"/>
        <v>5 - Muy Alta</v>
      </c>
      <c r="CM17" s="165">
        <f t="shared" si="5"/>
        <v>1</v>
      </c>
      <c r="CN17" s="159" t="str">
        <f t="shared" si="91"/>
        <v>3 - Moderado</v>
      </c>
      <c r="CO17" s="165">
        <f t="shared" si="92"/>
        <v>0.6</v>
      </c>
      <c r="CP17" s="145" t="str">
        <f t="shared" si="6"/>
        <v>ALTO</v>
      </c>
      <c r="CQ17" s="149">
        <f t="shared" si="93"/>
        <v>0.6</v>
      </c>
      <c r="CR17" s="188"/>
      <c r="CS17" s="145">
        <f t="shared" si="94"/>
        <v>5</v>
      </c>
      <c r="CT17" s="134"/>
      <c r="CU17" s="188"/>
      <c r="CV17" s="188"/>
      <c r="CW17" s="158"/>
      <c r="CX17" s="160">
        <f t="shared" si="7"/>
        <v>0</v>
      </c>
      <c r="CY17" s="161">
        <f t="shared" si="95"/>
        <v>3</v>
      </c>
      <c r="CZ17" s="160" t="str">
        <f t="shared" si="96"/>
        <v>Moderado</v>
      </c>
      <c r="DA17" s="153">
        <f t="shared" si="97"/>
        <v>0.6</v>
      </c>
      <c r="DB17" s="154">
        <f t="shared" si="98"/>
        <v>0</v>
      </c>
      <c r="DC17" s="154">
        <f t="shared" si="8"/>
        <v>0</v>
      </c>
      <c r="DD17" s="160">
        <f t="shared" si="99"/>
        <v>0</v>
      </c>
      <c r="DE17" s="273">
        <f t="shared" si="9"/>
        <v>5</v>
      </c>
      <c r="DF17" s="187">
        <f t="shared" si="10"/>
        <v>1</v>
      </c>
      <c r="DG17" s="273">
        <f t="shared" si="100"/>
        <v>3</v>
      </c>
      <c r="DH17" s="273"/>
      <c r="DI17" s="187">
        <f t="shared" si="11"/>
        <v>0.6</v>
      </c>
      <c r="DJ17" s="154">
        <f t="shared" si="12"/>
        <v>0</v>
      </c>
      <c r="DK17" s="154">
        <f t="shared" si="13"/>
        <v>0</v>
      </c>
      <c r="DL17" s="160">
        <f t="shared" si="14"/>
        <v>0</v>
      </c>
      <c r="DM17" s="273">
        <f t="shared" si="15"/>
        <v>5</v>
      </c>
      <c r="DN17" s="187">
        <f t="shared" si="16"/>
        <v>1</v>
      </c>
      <c r="DO17" s="273">
        <f t="shared" si="17"/>
        <v>3</v>
      </c>
      <c r="DP17" s="187">
        <f t="shared" si="18"/>
        <v>0.6</v>
      </c>
      <c r="DQ17" s="154">
        <f t="shared" si="19"/>
        <v>0</v>
      </c>
      <c r="DR17" s="154">
        <f t="shared" si="20"/>
        <v>0</v>
      </c>
      <c r="DS17" s="160">
        <f t="shared" si="21"/>
        <v>0</v>
      </c>
      <c r="DT17" s="273">
        <f t="shared" si="22"/>
        <v>5</v>
      </c>
      <c r="DU17" s="187">
        <f t="shared" si="23"/>
        <v>1</v>
      </c>
      <c r="DV17" s="273">
        <f t="shared" si="24"/>
        <v>3</v>
      </c>
      <c r="DW17" s="187">
        <f t="shared" si="25"/>
        <v>0.6</v>
      </c>
      <c r="DX17" s="154">
        <f t="shared" si="26"/>
        <v>0</v>
      </c>
      <c r="DY17" s="154">
        <f t="shared" si="27"/>
        <v>0</v>
      </c>
      <c r="DZ17" s="160">
        <f t="shared" si="28"/>
        <v>0</v>
      </c>
      <c r="EA17" s="273">
        <f t="shared" si="29"/>
        <v>5</v>
      </c>
      <c r="EB17" s="187">
        <f t="shared" si="30"/>
        <v>1</v>
      </c>
      <c r="EC17" s="273">
        <f t="shared" si="31"/>
        <v>3</v>
      </c>
      <c r="ED17" s="187">
        <f t="shared" si="32"/>
        <v>0.6</v>
      </c>
      <c r="EE17" s="154">
        <f t="shared" si="33"/>
        <v>0</v>
      </c>
      <c r="EF17" s="154">
        <f t="shared" si="34"/>
        <v>0</v>
      </c>
      <c r="EG17" s="160">
        <f t="shared" si="35"/>
        <v>0</v>
      </c>
      <c r="EH17" s="273">
        <f t="shared" si="36"/>
        <v>5</v>
      </c>
      <c r="EI17" s="187">
        <f t="shared" si="37"/>
        <v>1</v>
      </c>
      <c r="EJ17" s="273">
        <f t="shared" si="38"/>
        <v>3</v>
      </c>
      <c r="EK17" s="187">
        <f t="shared" si="39"/>
        <v>0.6</v>
      </c>
      <c r="EL17" s="154">
        <f t="shared" si="40"/>
        <v>0</v>
      </c>
      <c r="EM17" s="154">
        <f t="shared" si="41"/>
        <v>0</v>
      </c>
      <c r="EN17" s="160">
        <f t="shared" si="42"/>
        <v>0</v>
      </c>
      <c r="EO17" s="273">
        <f t="shared" si="43"/>
        <v>5</v>
      </c>
      <c r="EP17" s="187">
        <f t="shared" si="44"/>
        <v>1</v>
      </c>
      <c r="EQ17" s="273">
        <f t="shared" si="45"/>
        <v>3</v>
      </c>
      <c r="ER17" s="187">
        <f t="shared" si="46"/>
        <v>0.6</v>
      </c>
      <c r="ES17" s="154">
        <f t="shared" si="47"/>
        <v>0</v>
      </c>
      <c r="ET17" s="154">
        <f t="shared" si="48"/>
        <v>0</v>
      </c>
      <c r="EU17" s="160">
        <f t="shared" si="49"/>
        <v>0</v>
      </c>
      <c r="EV17" s="273">
        <f t="shared" si="50"/>
        <v>5</v>
      </c>
      <c r="EW17" s="187">
        <f t="shared" si="51"/>
        <v>1</v>
      </c>
      <c r="EX17" s="273">
        <f t="shared" si="52"/>
        <v>3</v>
      </c>
      <c r="EY17" s="187">
        <f t="shared" si="53"/>
        <v>0.6</v>
      </c>
      <c r="EZ17" s="154">
        <f t="shared" si="54"/>
        <v>0</v>
      </c>
      <c r="FA17" s="154">
        <f t="shared" si="55"/>
        <v>0</v>
      </c>
      <c r="FB17" s="160">
        <f t="shared" si="56"/>
        <v>0</v>
      </c>
      <c r="FC17" s="273">
        <f t="shared" si="57"/>
        <v>5</v>
      </c>
      <c r="FD17" s="187">
        <f t="shared" si="58"/>
        <v>1</v>
      </c>
      <c r="FE17" s="273">
        <f t="shared" si="59"/>
        <v>3</v>
      </c>
      <c r="FF17" s="187">
        <f t="shared" si="60"/>
        <v>0.6</v>
      </c>
      <c r="FG17" s="154">
        <f t="shared" si="61"/>
        <v>0</v>
      </c>
      <c r="FH17" s="154">
        <f t="shared" si="62"/>
        <v>0</v>
      </c>
      <c r="FI17" s="160">
        <f t="shared" si="63"/>
        <v>0</v>
      </c>
      <c r="FJ17" s="273">
        <f t="shared" si="64"/>
        <v>5</v>
      </c>
      <c r="FK17" s="187">
        <f t="shared" si="65"/>
        <v>1</v>
      </c>
      <c r="FL17" s="273">
        <f t="shared" si="66"/>
        <v>3</v>
      </c>
      <c r="FM17" s="187">
        <f t="shared" si="67"/>
        <v>0.6</v>
      </c>
      <c r="FN17" s="154">
        <f t="shared" si="68"/>
        <v>0</v>
      </c>
      <c r="FO17" s="154">
        <f t="shared" si="69"/>
        <v>0</v>
      </c>
      <c r="FP17" s="160">
        <f t="shared" si="70"/>
        <v>0</v>
      </c>
      <c r="FQ17" s="273">
        <f t="shared" si="71"/>
        <v>5</v>
      </c>
      <c r="FR17" s="187">
        <f t="shared" si="72"/>
        <v>1</v>
      </c>
      <c r="FS17" s="273">
        <f t="shared" si="73"/>
        <v>3</v>
      </c>
      <c r="FT17" s="187">
        <f t="shared" si="74"/>
        <v>0.6</v>
      </c>
      <c r="FU17" s="154">
        <f t="shared" si="75"/>
        <v>0</v>
      </c>
      <c r="FV17" s="154">
        <f t="shared" si="76"/>
        <v>0</v>
      </c>
      <c r="FW17" s="160">
        <f t="shared" si="77"/>
        <v>0</v>
      </c>
      <c r="FX17" s="273">
        <f t="shared" si="78"/>
        <v>5</v>
      </c>
      <c r="FY17" s="187">
        <f t="shared" si="79"/>
        <v>1</v>
      </c>
      <c r="FZ17" s="273">
        <f t="shared" si="80"/>
        <v>3</v>
      </c>
      <c r="GA17" s="187">
        <f t="shared" si="81"/>
        <v>0.6</v>
      </c>
      <c r="GB17" s="154">
        <f t="shared" si="82"/>
        <v>0</v>
      </c>
      <c r="GC17" s="154">
        <f t="shared" si="83"/>
        <v>0</v>
      </c>
      <c r="GD17" s="160">
        <f t="shared" si="84"/>
        <v>0</v>
      </c>
      <c r="GE17" s="273">
        <f t="shared" si="85"/>
        <v>5</v>
      </c>
      <c r="GF17" s="187">
        <f t="shared" si="86"/>
        <v>1</v>
      </c>
      <c r="GG17" s="273">
        <f t="shared" si="87"/>
        <v>3</v>
      </c>
      <c r="GH17" s="187">
        <f t="shared" si="88"/>
        <v>0.6</v>
      </c>
      <c r="GI17" s="187">
        <f t="shared" si="101"/>
        <v>0.6</v>
      </c>
    </row>
    <row r="18" spans="1:191" ht="37.799999999999997" customHeight="1" x14ac:dyDescent="0.2">
      <c r="A18" s="148">
        <v>10</v>
      </c>
      <c r="B18" s="133"/>
      <c r="C18" s="133"/>
      <c r="D18" s="274"/>
      <c r="E18" s="133"/>
      <c r="F18" s="275"/>
      <c r="G18" s="133"/>
      <c r="H18" s="133" t="s">
        <v>455</v>
      </c>
      <c r="I18" s="132"/>
      <c r="J18" s="132"/>
      <c r="K18" s="132"/>
      <c r="L18" s="132"/>
      <c r="M18" s="132"/>
      <c r="N18" s="132"/>
      <c r="O18" s="132"/>
      <c r="P18" s="132"/>
      <c r="Q18" s="132"/>
      <c r="R18" s="132"/>
      <c r="S18" s="132"/>
      <c r="T18" s="132"/>
      <c r="U18" s="132"/>
      <c r="V18" s="132"/>
      <c r="W18" s="132"/>
      <c r="X18" s="132"/>
      <c r="Y18" s="132"/>
      <c r="Z18" s="132"/>
      <c r="AA18" s="132"/>
      <c r="AB18" s="132"/>
      <c r="AC18" s="155">
        <f t="shared" si="0"/>
        <v>0</v>
      </c>
      <c r="AD18" s="149">
        <f t="shared" si="1"/>
        <v>1</v>
      </c>
      <c r="AE18" s="155" t="str">
        <f t="shared" si="2"/>
        <v>3 - Moderado</v>
      </c>
      <c r="AF18" s="149">
        <f t="shared" si="3"/>
        <v>0.6</v>
      </c>
      <c r="AG18" s="156" t="str">
        <f t="shared" si="89"/>
        <v/>
      </c>
      <c r="AH18" s="149">
        <f t="shared" si="4"/>
        <v>0.6</v>
      </c>
      <c r="AI18" s="133"/>
      <c r="AJ18" s="133"/>
      <c r="AK18" s="133"/>
      <c r="AL18" s="133"/>
      <c r="AM18" s="134"/>
      <c r="AN18" s="164"/>
      <c r="AO18" s="164"/>
      <c r="AP18" s="134"/>
      <c r="AQ18" s="134"/>
      <c r="AR18" s="164"/>
      <c r="AS18" s="164"/>
      <c r="AT18" s="134"/>
      <c r="AU18" s="134"/>
      <c r="AV18" s="164"/>
      <c r="AW18" s="164"/>
      <c r="AX18" s="134"/>
      <c r="AY18" s="134"/>
      <c r="AZ18" s="164"/>
      <c r="BA18" s="164"/>
      <c r="BB18" s="134"/>
      <c r="BC18" s="134"/>
      <c r="BD18" s="164"/>
      <c r="BE18" s="164"/>
      <c r="BF18" s="134"/>
      <c r="BG18" s="134"/>
      <c r="BH18" s="164"/>
      <c r="BI18" s="164"/>
      <c r="BJ18" s="134"/>
      <c r="BK18" s="134"/>
      <c r="BL18" s="164"/>
      <c r="BM18" s="164"/>
      <c r="BN18" s="134"/>
      <c r="BO18" s="134"/>
      <c r="BP18" s="164"/>
      <c r="BQ18" s="164"/>
      <c r="BR18" s="134"/>
      <c r="BS18" s="134"/>
      <c r="BT18" s="164"/>
      <c r="BU18" s="164"/>
      <c r="BV18" s="134"/>
      <c r="BW18" s="134"/>
      <c r="BX18" s="164"/>
      <c r="BY18" s="164"/>
      <c r="BZ18" s="134"/>
      <c r="CA18" s="134"/>
      <c r="CB18" s="164"/>
      <c r="CC18" s="164"/>
      <c r="CD18" s="134"/>
      <c r="CE18" s="134"/>
      <c r="CF18" s="164"/>
      <c r="CG18" s="164"/>
      <c r="CH18" s="134"/>
      <c r="CI18" s="164"/>
      <c r="CJ18" s="164"/>
      <c r="CK18" s="134"/>
      <c r="CL18" s="159" t="str">
        <f t="shared" si="90"/>
        <v>5 - Muy Alta</v>
      </c>
      <c r="CM18" s="165">
        <f t="shared" si="5"/>
        <v>1</v>
      </c>
      <c r="CN18" s="159" t="str">
        <f t="shared" si="91"/>
        <v>3 - Moderado</v>
      </c>
      <c r="CO18" s="165">
        <f t="shared" si="92"/>
        <v>0.6</v>
      </c>
      <c r="CP18" s="145" t="str">
        <f t="shared" si="6"/>
        <v>ALTO</v>
      </c>
      <c r="CQ18" s="149">
        <f t="shared" si="93"/>
        <v>0.6</v>
      </c>
      <c r="CR18" s="188"/>
      <c r="CS18" s="145">
        <f t="shared" si="94"/>
        <v>5</v>
      </c>
      <c r="CT18" s="134"/>
      <c r="CU18" s="188"/>
      <c r="CV18" s="188"/>
      <c r="CW18" s="158"/>
      <c r="CX18" s="160">
        <f t="shared" si="7"/>
        <v>0</v>
      </c>
      <c r="CY18" s="161">
        <f t="shared" si="95"/>
        <v>3</v>
      </c>
      <c r="CZ18" s="160" t="str">
        <f t="shared" si="96"/>
        <v>Moderado</v>
      </c>
      <c r="DA18" s="153">
        <f t="shared" si="97"/>
        <v>0.6</v>
      </c>
      <c r="DB18" s="154">
        <f t="shared" si="98"/>
        <v>0</v>
      </c>
      <c r="DC18" s="154">
        <f t="shared" si="8"/>
        <v>0</v>
      </c>
      <c r="DD18" s="160">
        <f t="shared" si="99"/>
        <v>0</v>
      </c>
      <c r="DE18" s="273">
        <f t="shared" si="9"/>
        <v>5</v>
      </c>
      <c r="DF18" s="187">
        <f t="shared" si="10"/>
        <v>1</v>
      </c>
      <c r="DG18" s="273">
        <f t="shared" si="100"/>
        <v>3</v>
      </c>
      <c r="DH18" s="273"/>
      <c r="DI18" s="187">
        <f t="shared" si="11"/>
        <v>0.6</v>
      </c>
      <c r="DJ18" s="154">
        <f t="shared" si="12"/>
        <v>0</v>
      </c>
      <c r="DK18" s="154">
        <f t="shared" si="13"/>
        <v>0</v>
      </c>
      <c r="DL18" s="160">
        <f t="shared" si="14"/>
        <v>0</v>
      </c>
      <c r="DM18" s="273">
        <f t="shared" si="15"/>
        <v>5</v>
      </c>
      <c r="DN18" s="187">
        <f t="shared" si="16"/>
        <v>1</v>
      </c>
      <c r="DO18" s="273">
        <f t="shared" si="17"/>
        <v>3</v>
      </c>
      <c r="DP18" s="187">
        <f t="shared" si="18"/>
        <v>0.6</v>
      </c>
      <c r="DQ18" s="154">
        <f t="shared" si="19"/>
        <v>0</v>
      </c>
      <c r="DR18" s="154">
        <f t="shared" si="20"/>
        <v>0</v>
      </c>
      <c r="DS18" s="160">
        <f t="shared" si="21"/>
        <v>0</v>
      </c>
      <c r="DT18" s="273">
        <f t="shared" si="22"/>
        <v>5</v>
      </c>
      <c r="DU18" s="187">
        <f t="shared" si="23"/>
        <v>1</v>
      </c>
      <c r="DV18" s="273">
        <f t="shared" si="24"/>
        <v>3</v>
      </c>
      <c r="DW18" s="187">
        <f t="shared" si="25"/>
        <v>0.6</v>
      </c>
      <c r="DX18" s="154">
        <f t="shared" si="26"/>
        <v>0</v>
      </c>
      <c r="DY18" s="154">
        <f t="shared" si="27"/>
        <v>0</v>
      </c>
      <c r="DZ18" s="160">
        <f t="shared" si="28"/>
        <v>0</v>
      </c>
      <c r="EA18" s="273">
        <f t="shared" si="29"/>
        <v>5</v>
      </c>
      <c r="EB18" s="187">
        <f t="shared" si="30"/>
        <v>1</v>
      </c>
      <c r="EC18" s="273">
        <f t="shared" si="31"/>
        <v>3</v>
      </c>
      <c r="ED18" s="187">
        <f t="shared" si="32"/>
        <v>0.6</v>
      </c>
      <c r="EE18" s="154">
        <f t="shared" si="33"/>
        <v>0</v>
      </c>
      <c r="EF18" s="154">
        <f t="shared" si="34"/>
        <v>0</v>
      </c>
      <c r="EG18" s="160">
        <f t="shared" si="35"/>
        <v>0</v>
      </c>
      <c r="EH18" s="273">
        <f t="shared" si="36"/>
        <v>5</v>
      </c>
      <c r="EI18" s="187">
        <f t="shared" si="37"/>
        <v>1</v>
      </c>
      <c r="EJ18" s="273">
        <f t="shared" si="38"/>
        <v>3</v>
      </c>
      <c r="EK18" s="187">
        <f t="shared" si="39"/>
        <v>0.6</v>
      </c>
      <c r="EL18" s="154">
        <f t="shared" si="40"/>
        <v>0</v>
      </c>
      <c r="EM18" s="154">
        <f t="shared" si="41"/>
        <v>0</v>
      </c>
      <c r="EN18" s="160">
        <f t="shared" si="42"/>
        <v>0</v>
      </c>
      <c r="EO18" s="273">
        <f t="shared" si="43"/>
        <v>5</v>
      </c>
      <c r="EP18" s="187">
        <f t="shared" si="44"/>
        <v>1</v>
      </c>
      <c r="EQ18" s="273">
        <f t="shared" si="45"/>
        <v>3</v>
      </c>
      <c r="ER18" s="187">
        <f t="shared" si="46"/>
        <v>0.6</v>
      </c>
      <c r="ES18" s="154">
        <f t="shared" si="47"/>
        <v>0</v>
      </c>
      <c r="ET18" s="154">
        <f t="shared" si="48"/>
        <v>0</v>
      </c>
      <c r="EU18" s="160">
        <f t="shared" si="49"/>
        <v>0</v>
      </c>
      <c r="EV18" s="273">
        <f t="shared" si="50"/>
        <v>5</v>
      </c>
      <c r="EW18" s="187">
        <f t="shared" si="51"/>
        <v>1</v>
      </c>
      <c r="EX18" s="273">
        <f t="shared" si="52"/>
        <v>3</v>
      </c>
      <c r="EY18" s="187">
        <f t="shared" si="53"/>
        <v>0.6</v>
      </c>
      <c r="EZ18" s="154">
        <f t="shared" si="54"/>
        <v>0</v>
      </c>
      <c r="FA18" s="154">
        <f t="shared" si="55"/>
        <v>0</v>
      </c>
      <c r="FB18" s="160">
        <f t="shared" si="56"/>
        <v>0</v>
      </c>
      <c r="FC18" s="273">
        <f t="shared" si="57"/>
        <v>5</v>
      </c>
      <c r="FD18" s="187">
        <f t="shared" si="58"/>
        <v>1</v>
      </c>
      <c r="FE18" s="273">
        <f t="shared" si="59"/>
        <v>3</v>
      </c>
      <c r="FF18" s="187">
        <f t="shared" si="60"/>
        <v>0.6</v>
      </c>
      <c r="FG18" s="154">
        <f t="shared" si="61"/>
        <v>0</v>
      </c>
      <c r="FH18" s="154">
        <f t="shared" si="62"/>
        <v>0</v>
      </c>
      <c r="FI18" s="160">
        <f t="shared" si="63"/>
        <v>0</v>
      </c>
      <c r="FJ18" s="273">
        <f t="shared" si="64"/>
        <v>5</v>
      </c>
      <c r="FK18" s="187">
        <f t="shared" si="65"/>
        <v>1</v>
      </c>
      <c r="FL18" s="273">
        <f t="shared" si="66"/>
        <v>3</v>
      </c>
      <c r="FM18" s="187">
        <f t="shared" si="67"/>
        <v>0.6</v>
      </c>
      <c r="FN18" s="154">
        <f t="shared" si="68"/>
        <v>0</v>
      </c>
      <c r="FO18" s="154">
        <f t="shared" si="69"/>
        <v>0</v>
      </c>
      <c r="FP18" s="160">
        <f t="shared" si="70"/>
        <v>0</v>
      </c>
      <c r="FQ18" s="273">
        <f t="shared" si="71"/>
        <v>5</v>
      </c>
      <c r="FR18" s="187">
        <f t="shared" si="72"/>
        <v>1</v>
      </c>
      <c r="FS18" s="273">
        <f t="shared" si="73"/>
        <v>3</v>
      </c>
      <c r="FT18" s="187">
        <f t="shared" si="74"/>
        <v>0.6</v>
      </c>
      <c r="FU18" s="154">
        <f t="shared" si="75"/>
        <v>0</v>
      </c>
      <c r="FV18" s="154">
        <f t="shared" si="76"/>
        <v>0</v>
      </c>
      <c r="FW18" s="160">
        <f t="shared" si="77"/>
        <v>0</v>
      </c>
      <c r="FX18" s="273">
        <f t="shared" si="78"/>
        <v>5</v>
      </c>
      <c r="FY18" s="187">
        <f t="shared" si="79"/>
        <v>1</v>
      </c>
      <c r="FZ18" s="273">
        <f t="shared" si="80"/>
        <v>3</v>
      </c>
      <c r="GA18" s="187">
        <f t="shared" si="81"/>
        <v>0.6</v>
      </c>
      <c r="GB18" s="154">
        <f t="shared" si="82"/>
        <v>0</v>
      </c>
      <c r="GC18" s="154">
        <f t="shared" si="83"/>
        <v>0</v>
      </c>
      <c r="GD18" s="160">
        <f t="shared" si="84"/>
        <v>0</v>
      </c>
      <c r="GE18" s="273">
        <f t="shared" si="85"/>
        <v>5</v>
      </c>
      <c r="GF18" s="187">
        <f t="shared" si="86"/>
        <v>1</v>
      </c>
      <c r="GG18" s="273">
        <f t="shared" si="87"/>
        <v>3</v>
      </c>
      <c r="GH18" s="187">
        <f t="shared" si="88"/>
        <v>0.6</v>
      </c>
      <c r="GI18" s="187">
        <f t="shared" si="101"/>
        <v>0.6</v>
      </c>
    </row>
    <row r="19" spans="1:191" ht="37.799999999999997" customHeight="1" x14ac:dyDescent="0.2">
      <c r="A19" s="148">
        <v>11</v>
      </c>
      <c r="B19" s="133"/>
      <c r="C19" s="133"/>
      <c r="D19" s="274"/>
      <c r="E19" s="133"/>
      <c r="F19" s="275"/>
      <c r="G19" s="133"/>
      <c r="H19" s="133" t="s">
        <v>455</v>
      </c>
      <c r="I19" s="132"/>
      <c r="J19" s="132"/>
      <c r="K19" s="132"/>
      <c r="L19" s="132"/>
      <c r="M19" s="132"/>
      <c r="N19" s="132"/>
      <c r="O19" s="132"/>
      <c r="P19" s="132"/>
      <c r="Q19" s="132"/>
      <c r="R19" s="132"/>
      <c r="S19" s="132"/>
      <c r="T19" s="132"/>
      <c r="U19" s="132"/>
      <c r="V19" s="132"/>
      <c r="W19" s="132"/>
      <c r="X19" s="132"/>
      <c r="Y19" s="132"/>
      <c r="Z19" s="132"/>
      <c r="AA19" s="132"/>
      <c r="AB19" s="132"/>
      <c r="AC19" s="155">
        <f t="shared" si="0"/>
        <v>0</v>
      </c>
      <c r="AD19" s="149">
        <f t="shared" si="1"/>
        <v>1</v>
      </c>
      <c r="AE19" s="155" t="str">
        <f t="shared" si="2"/>
        <v>3 - Moderado</v>
      </c>
      <c r="AF19" s="149">
        <f t="shared" si="3"/>
        <v>0.6</v>
      </c>
      <c r="AG19" s="156" t="str">
        <f t="shared" si="89"/>
        <v/>
      </c>
      <c r="AH19" s="149">
        <f t="shared" si="4"/>
        <v>0.6</v>
      </c>
      <c r="AI19" s="133"/>
      <c r="AJ19" s="133"/>
      <c r="AK19" s="133"/>
      <c r="AL19" s="133"/>
      <c r="AM19" s="134"/>
      <c r="AN19" s="164"/>
      <c r="AO19" s="164"/>
      <c r="AP19" s="134"/>
      <c r="AQ19" s="134"/>
      <c r="AR19" s="164"/>
      <c r="AS19" s="164"/>
      <c r="AT19" s="134"/>
      <c r="AU19" s="134"/>
      <c r="AV19" s="164"/>
      <c r="AW19" s="164"/>
      <c r="AX19" s="134"/>
      <c r="AY19" s="134"/>
      <c r="AZ19" s="164"/>
      <c r="BA19" s="164"/>
      <c r="BB19" s="134"/>
      <c r="BC19" s="134"/>
      <c r="BD19" s="164"/>
      <c r="BE19" s="164"/>
      <c r="BF19" s="134"/>
      <c r="BG19" s="134"/>
      <c r="BH19" s="164"/>
      <c r="BI19" s="164"/>
      <c r="BJ19" s="134"/>
      <c r="BK19" s="134"/>
      <c r="BL19" s="164"/>
      <c r="BM19" s="164"/>
      <c r="BN19" s="134"/>
      <c r="BO19" s="134"/>
      <c r="BP19" s="164"/>
      <c r="BQ19" s="164"/>
      <c r="BR19" s="134"/>
      <c r="BS19" s="134"/>
      <c r="BT19" s="164"/>
      <c r="BU19" s="164"/>
      <c r="BV19" s="134"/>
      <c r="BW19" s="134"/>
      <c r="BX19" s="164"/>
      <c r="BY19" s="164"/>
      <c r="BZ19" s="134"/>
      <c r="CA19" s="134"/>
      <c r="CB19" s="164"/>
      <c r="CC19" s="164"/>
      <c r="CD19" s="134"/>
      <c r="CE19" s="134"/>
      <c r="CF19" s="164"/>
      <c r="CG19" s="164"/>
      <c r="CH19" s="134"/>
      <c r="CI19" s="164"/>
      <c r="CJ19" s="164"/>
      <c r="CK19" s="134"/>
      <c r="CL19" s="159" t="str">
        <f t="shared" si="90"/>
        <v>5 - Muy Alta</v>
      </c>
      <c r="CM19" s="165">
        <f t="shared" si="5"/>
        <v>1</v>
      </c>
      <c r="CN19" s="159" t="str">
        <f t="shared" si="91"/>
        <v>3 - Moderado</v>
      </c>
      <c r="CO19" s="165">
        <f t="shared" si="92"/>
        <v>0.6</v>
      </c>
      <c r="CP19" s="145" t="str">
        <f t="shared" si="6"/>
        <v>ALTO</v>
      </c>
      <c r="CQ19" s="149">
        <f t="shared" si="93"/>
        <v>0.6</v>
      </c>
      <c r="CR19" s="188"/>
      <c r="CS19" s="145">
        <f t="shared" si="94"/>
        <v>5</v>
      </c>
      <c r="CT19" s="134"/>
      <c r="CU19" s="188"/>
      <c r="CV19" s="188"/>
      <c r="CW19" s="158"/>
      <c r="CX19" s="160">
        <f t="shared" si="7"/>
        <v>0</v>
      </c>
      <c r="CY19" s="161">
        <f t="shared" si="95"/>
        <v>3</v>
      </c>
      <c r="CZ19" s="160" t="str">
        <f t="shared" si="96"/>
        <v>Moderado</v>
      </c>
      <c r="DA19" s="153">
        <f t="shared" si="97"/>
        <v>0.6</v>
      </c>
      <c r="DB19" s="154">
        <f t="shared" si="98"/>
        <v>0</v>
      </c>
      <c r="DC19" s="154">
        <f t="shared" si="8"/>
        <v>0</v>
      </c>
      <c r="DD19" s="160">
        <f t="shared" si="99"/>
        <v>0</v>
      </c>
      <c r="DE19" s="273">
        <f t="shared" si="9"/>
        <v>5</v>
      </c>
      <c r="DF19" s="187">
        <f t="shared" si="10"/>
        <v>1</v>
      </c>
      <c r="DG19" s="273">
        <f t="shared" si="100"/>
        <v>3</v>
      </c>
      <c r="DH19" s="273"/>
      <c r="DI19" s="187">
        <f t="shared" si="11"/>
        <v>0.6</v>
      </c>
      <c r="DJ19" s="154">
        <f t="shared" si="12"/>
        <v>0</v>
      </c>
      <c r="DK19" s="154">
        <f t="shared" si="13"/>
        <v>0</v>
      </c>
      <c r="DL19" s="160">
        <f t="shared" si="14"/>
        <v>0</v>
      </c>
      <c r="DM19" s="273">
        <f t="shared" si="15"/>
        <v>5</v>
      </c>
      <c r="DN19" s="187">
        <f t="shared" si="16"/>
        <v>1</v>
      </c>
      <c r="DO19" s="273">
        <f t="shared" si="17"/>
        <v>3</v>
      </c>
      <c r="DP19" s="187">
        <f t="shared" si="18"/>
        <v>0.6</v>
      </c>
      <c r="DQ19" s="154">
        <f t="shared" si="19"/>
        <v>0</v>
      </c>
      <c r="DR19" s="154">
        <f t="shared" si="20"/>
        <v>0</v>
      </c>
      <c r="DS19" s="160">
        <f t="shared" si="21"/>
        <v>0</v>
      </c>
      <c r="DT19" s="273">
        <f t="shared" si="22"/>
        <v>5</v>
      </c>
      <c r="DU19" s="187">
        <f t="shared" si="23"/>
        <v>1</v>
      </c>
      <c r="DV19" s="273">
        <f t="shared" si="24"/>
        <v>3</v>
      </c>
      <c r="DW19" s="187">
        <f t="shared" si="25"/>
        <v>0.6</v>
      </c>
      <c r="DX19" s="154">
        <f t="shared" si="26"/>
        <v>0</v>
      </c>
      <c r="DY19" s="154">
        <f t="shared" si="27"/>
        <v>0</v>
      </c>
      <c r="DZ19" s="160">
        <f t="shared" si="28"/>
        <v>0</v>
      </c>
      <c r="EA19" s="273">
        <f t="shared" si="29"/>
        <v>5</v>
      </c>
      <c r="EB19" s="187">
        <f t="shared" si="30"/>
        <v>1</v>
      </c>
      <c r="EC19" s="273">
        <f t="shared" si="31"/>
        <v>3</v>
      </c>
      <c r="ED19" s="187">
        <f t="shared" si="32"/>
        <v>0.6</v>
      </c>
      <c r="EE19" s="154">
        <f t="shared" si="33"/>
        <v>0</v>
      </c>
      <c r="EF19" s="154">
        <f t="shared" si="34"/>
        <v>0</v>
      </c>
      <c r="EG19" s="160">
        <f t="shared" si="35"/>
        <v>0</v>
      </c>
      <c r="EH19" s="273">
        <f t="shared" si="36"/>
        <v>5</v>
      </c>
      <c r="EI19" s="187">
        <f t="shared" si="37"/>
        <v>1</v>
      </c>
      <c r="EJ19" s="273">
        <f t="shared" si="38"/>
        <v>3</v>
      </c>
      <c r="EK19" s="187">
        <f t="shared" si="39"/>
        <v>0.6</v>
      </c>
      <c r="EL19" s="154">
        <f t="shared" si="40"/>
        <v>0</v>
      </c>
      <c r="EM19" s="154">
        <f t="shared" si="41"/>
        <v>0</v>
      </c>
      <c r="EN19" s="160">
        <f t="shared" si="42"/>
        <v>0</v>
      </c>
      <c r="EO19" s="273">
        <f t="shared" si="43"/>
        <v>5</v>
      </c>
      <c r="EP19" s="187">
        <f t="shared" si="44"/>
        <v>1</v>
      </c>
      <c r="EQ19" s="273">
        <f t="shared" si="45"/>
        <v>3</v>
      </c>
      <c r="ER19" s="187">
        <f t="shared" si="46"/>
        <v>0.6</v>
      </c>
      <c r="ES19" s="154">
        <f t="shared" si="47"/>
        <v>0</v>
      </c>
      <c r="ET19" s="154">
        <f t="shared" si="48"/>
        <v>0</v>
      </c>
      <c r="EU19" s="160">
        <f t="shared" si="49"/>
        <v>0</v>
      </c>
      <c r="EV19" s="273">
        <f t="shared" si="50"/>
        <v>5</v>
      </c>
      <c r="EW19" s="187">
        <f t="shared" si="51"/>
        <v>1</v>
      </c>
      <c r="EX19" s="273">
        <f t="shared" si="52"/>
        <v>3</v>
      </c>
      <c r="EY19" s="187">
        <f t="shared" si="53"/>
        <v>0.6</v>
      </c>
      <c r="EZ19" s="154">
        <f t="shared" si="54"/>
        <v>0</v>
      </c>
      <c r="FA19" s="154">
        <f t="shared" si="55"/>
        <v>0</v>
      </c>
      <c r="FB19" s="160">
        <f t="shared" si="56"/>
        <v>0</v>
      </c>
      <c r="FC19" s="273">
        <f t="shared" si="57"/>
        <v>5</v>
      </c>
      <c r="FD19" s="187">
        <f t="shared" si="58"/>
        <v>1</v>
      </c>
      <c r="FE19" s="273">
        <f t="shared" si="59"/>
        <v>3</v>
      </c>
      <c r="FF19" s="187">
        <f t="shared" si="60"/>
        <v>0.6</v>
      </c>
      <c r="FG19" s="154">
        <f t="shared" si="61"/>
        <v>0</v>
      </c>
      <c r="FH19" s="154">
        <f t="shared" si="62"/>
        <v>0</v>
      </c>
      <c r="FI19" s="160">
        <f t="shared" si="63"/>
        <v>0</v>
      </c>
      <c r="FJ19" s="273">
        <f t="shared" si="64"/>
        <v>5</v>
      </c>
      <c r="FK19" s="187">
        <f t="shared" si="65"/>
        <v>1</v>
      </c>
      <c r="FL19" s="273">
        <f t="shared" si="66"/>
        <v>3</v>
      </c>
      <c r="FM19" s="187">
        <f t="shared" si="67"/>
        <v>0.6</v>
      </c>
      <c r="FN19" s="154">
        <f t="shared" si="68"/>
        <v>0</v>
      </c>
      <c r="FO19" s="154">
        <f t="shared" si="69"/>
        <v>0</v>
      </c>
      <c r="FP19" s="160">
        <f t="shared" si="70"/>
        <v>0</v>
      </c>
      <c r="FQ19" s="273">
        <f t="shared" si="71"/>
        <v>5</v>
      </c>
      <c r="FR19" s="187">
        <f t="shared" si="72"/>
        <v>1</v>
      </c>
      <c r="FS19" s="273">
        <f t="shared" si="73"/>
        <v>3</v>
      </c>
      <c r="FT19" s="187">
        <f t="shared" si="74"/>
        <v>0.6</v>
      </c>
      <c r="FU19" s="154">
        <f t="shared" si="75"/>
        <v>0</v>
      </c>
      <c r="FV19" s="154">
        <f t="shared" si="76"/>
        <v>0</v>
      </c>
      <c r="FW19" s="160">
        <f t="shared" si="77"/>
        <v>0</v>
      </c>
      <c r="FX19" s="273">
        <f t="shared" si="78"/>
        <v>5</v>
      </c>
      <c r="FY19" s="187">
        <f t="shared" si="79"/>
        <v>1</v>
      </c>
      <c r="FZ19" s="273">
        <f t="shared" si="80"/>
        <v>3</v>
      </c>
      <c r="GA19" s="187">
        <f t="shared" si="81"/>
        <v>0.6</v>
      </c>
      <c r="GB19" s="154">
        <f t="shared" si="82"/>
        <v>0</v>
      </c>
      <c r="GC19" s="154">
        <f t="shared" si="83"/>
        <v>0</v>
      </c>
      <c r="GD19" s="160">
        <f t="shared" si="84"/>
        <v>0</v>
      </c>
      <c r="GE19" s="273">
        <f t="shared" si="85"/>
        <v>5</v>
      </c>
      <c r="GF19" s="187">
        <f t="shared" si="86"/>
        <v>1</v>
      </c>
      <c r="GG19" s="273">
        <f t="shared" si="87"/>
        <v>3</v>
      </c>
      <c r="GH19" s="187">
        <f t="shared" si="88"/>
        <v>0.6</v>
      </c>
      <c r="GI19" s="187">
        <f t="shared" si="101"/>
        <v>0.6</v>
      </c>
    </row>
    <row r="20" spans="1:191" ht="37.799999999999997" customHeight="1" x14ac:dyDescent="0.2">
      <c r="A20" s="148">
        <v>12</v>
      </c>
      <c r="B20" s="133"/>
      <c r="C20" s="133"/>
      <c r="D20" s="274"/>
      <c r="E20" s="133"/>
      <c r="F20" s="275"/>
      <c r="G20" s="133"/>
      <c r="H20" s="133" t="s">
        <v>455</v>
      </c>
      <c r="I20" s="132"/>
      <c r="J20" s="132"/>
      <c r="K20" s="132"/>
      <c r="L20" s="132"/>
      <c r="M20" s="132"/>
      <c r="N20" s="132"/>
      <c r="O20" s="132"/>
      <c r="P20" s="132"/>
      <c r="Q20" s="132"/>
      <c r="R20" s="132"/>
      <c r="S20" s="132"/>
      <c r="T20" s="132"/>
      <c r="U20" s="132"/>
      <c r="V20" s="132"/>
      <c r="W20" s="132"/>
      <c r="X20" s="132"/>
      <c r="Y20" s="132"/>
      <c r="Z20" s="132"/>
      <c r="AA20" s="132"/>
      <c r="AB20" s="132"/>
      <c r="AC20" s="155">
        <f t="shared" si="0"/>
        <v>0</v>
      </c>
      <c r="AD20" s="149">
        <f t="shared" si="1"/>
        <v>1</v>
      </c>
      <c r="AE20" s="155" t="str">
        <f t="shared" si="2"/>
        <v>3 - Moderado</v>
      </c>
      <c r="AF20" s="149">
        <f t="shared" si="3"/>
        <v>0.6</v>
      </c>
      <c r="AG20" s="156" t="str">
        <f t="shared" si="89"/>
        <v/>
      </c>
      <c r="AH20" s="149">
        <f t="shared" si="4"/>
        <v>0.6</v>
      </c>
      <c r="AI20" s="133"/>
      <c r="AJ20" s="133"/>
      <c r="AK20" s="133"/>
      <c r="AL20" s="133"/>
      <c r="AM20" s="134"/>
      <c r="AN20" s="164"/>
      <c r="AO20" s="164"/>
      <c r="AP20" s="134"/>
      <c r="AQ20" s="134"/>
      <c r="AR20" s="164"/>
      <c r="AS20" s="164"/>
      <c r="AT20" s="134"/>
      <c r="AU20" s="134"/>
      <c r="AV20" s="164"/>
      <c r="AW20" s="164"/>
      <c r="AX20" s="134"/>
      <c r="AY20" s="134"/>
      <c r="AZ20" s="164"/>
      <c r="BA20" s="164"/>
      <c r="BB20" s="134"/>
      <c r="BC20" s="134"/>
      <c r="BD20" s="164"/>
      <c r="BE20" s="164"/>
      <c r="BF20" s="134"/>
      <c r="BG20" s="134"/>
      <c r="BH20" s="164"/>
      <c r="BI20" s="164"/>
      <c r="BJ20" s="134"/>
      <c r="BK20" s="134"/>
      <c r="BL20" s="164"/>
      <c r="BM20" s="164"/>
      <c r="BN20" s="134"/>
      <c r="BO20" s="134"/>
      <c r="BP20" s="164"/>
      <c r="BQ20" s="164"/>
      <c r="BR20" s="134"/>
      <c r="BS20" s="134"/>
      <c r="BT20" s="164"/>
      <c r="BU20" s="164"/>
      <c r="BV20" s="134"/>
      <c r="BW20" s="134"/>
      <c r="BX20" s="164"/>
      <c r="BY20" s="164"/>
      <c r="BZ20" s="134"/>
      <c r="CA20" s="134"/>
      <c r="CB20" s="164"/>
      <c r="CC20" s="164"/>
      <c r="CD20" s="134"/>
      <c r="CE20" s="134"/>
      <c r="CF20" s="164"/>
      <c r="CG20" s="164"/>
      <c r="CH20" s="134"/>
      <c r="CI20" s="164"/>
      <c r="CJ20" s="164"/>
      <c r="CK20" s="134"/>
      <c r="CL20" s="159" t="str">
        <f t="shared" si="90"/>
        <v>5 - Muy Alta</v>
      </c>
      <c r="CM20" s="165">
        <f t="shared" si="5"/>
        <v>1</v>
      </c>
      <c r="CN20" s="159" t="str">
        <f t="shared" si="91"/>
        <v>3 - Moderado</v>
      </c>
      <c r="CO20" s="165">
        <f t="shared" si="92"/>
        <v>0.6</v>
      </c>
      <c r="CP20" s="145" t="str">
        <f t="shared" si="6"/>
        <v>ALTO</v>
      </c>
      <c r="CQ20" s="149">
        <f t="shared" si="93"/>
        <v>0.6</v>
      </c>
      <c r="CR20" s="188"/>
      <c r="CS20" s="145">
        <f t="shared" si="94"/>
        <v>5</v>
      </c>
      <c r="CT20" s="134"/>
      <c r="CU20" s="188"/>
      <c r="CV20" s="188"/>
      <c r="CW20" s="158"/>
      <c r="CX20" s="160">
        <f t="shared" si="7"/>
        <v>0</v>
      </c>
      <c r="CY20" s="161">
        <f t="shared" si="95"/>
        <v>3</v>
      </c>
      <c r="CZ20" s="160" t="str">
        <f t="shared" si="96"/>
        <v>Moderado</v>
      </c>
      <c r="DA20" s="153">
        <f t="shared" si="97"/>
        <v>0.6</v>
      </c>
      <c r="DB20" s="154">
        <f t="shared" si="98"/>
        <v>0</v>
      </c>
      <c r="DC20" s="154">
        <f t="shared" si="8"/>
        <v>0</v>
      </c>
      <c r="DD20" s="160">
        <f t="shared" si="99"/>
        <v>0</v>
      </c>
      <c r="DE20" s="273">
        <f t="shared" si="9"/>
        <v>5</v>
      </c>
      <c r="DF20" s="187">
        <f t="shared" si="10"/>
        <v>1</v>
      </c>
      <c r="DG20" s="273">
        <f t="shared" si="100"/>
        <v>3</v>
      </c>
      <c r="DH20" s="273"/>
      <c r="DI20" s="187">
        <f t="shared" si="11"/>
        <v>0.6</v>
      </c>
      <c r="DJ20" s="154">
        <f t="shared" si="12"/>
        <v>0</v>
      </c>
      <c r="DK20" s="154">
        <f t="shared" si="13"/>
        <v>0</v>
      </c>
      <c r="DL20" s="160">
        <f t="shared" si="14"/>
        <v>0</v>
      </c>
      <c r="DM20" s="273">
        <f t="shared" si="15"/>
        <v>5</v>
      </c>
      <c r="DN20" s="187">
        <f t="shared" si="16"/>
        <v>1</v>
      </c>
      <c r="DO20" s="273">
        <f t="shared" si="17"/>
        <v>3</v>
      </c>
      <c r="DP20" s="187">
        <f t="shared" si="18"/>
        <v>0.6</v>
      </c>
      <c r="DQ20" s="154">
        <f t="shared" si="19"/>
        <v>0</v>
      </c>
      <c r="DR20" s="154">
        <f t="shared" si="20"/>
        <v>0</v>
      </c>
      <c r="DS20" s="160">
        <f t="shared" si="21"/>
        <v>0</v>
      </c>
      <c r="DT20" s="273">
        <f t="shared" si="22"/>
        <v>5</v>
      </c>
      <c r="DU20" s="187">
        <f t="shared" si="23"/>
        <v>1</v>
      </c>
      <c r="DV20" s="273">
        <f t="shared" si="24"/>
        <v>3</v>
      </c>
      <c r="DW20" s="187">
        <f t="shared" si="25"/>
        <v>0.6</v>
      </c>
      <c r="DX20" s="154">
        <f t="shared" si="26"/>
        <v>0</v>
      </c>
      <c r="DY20" s="154">
        <f t="shared" si="27"/>
        <v>0</v>
      </c>
      <c r="DZ20" s="160">
        <f t="shared" si="28"/>
        <v>0</v>
      </c>
      <c r="EA20" s="273">
        <f t="shared" si="29"/>
        <v>5</v>
      </c>
      <c r="EB20" s="187">
        <f t="shared" si="30"/>
        <v>1</v>
      </c>
      <c r="EC20" s="273">
        <f t="shared" si="31"/>
        <v>3</v>
      </c>
      <c r="ED20" s="187">
        <f t="shared" si="32"/>
        <v>0.6</v>
      </c>
      <c r="EE20" s="154">
        <f t="shared" si="33"/>
        <v>0</v>
      </c>
      <c r="EF20" s="154">
        <f t="shared" si="34"/>
        <v>0</v>
      </c>
      <c r="EG20" s="160">
        <f t="shared" si="35"/>
        <v>0</v>
      </c>
      <c r="EH20" s="273">
        <f t="shared" si="36"/>
        <v>5</v>
      </c>
      <c r="EI20" s="187">
        <f t="shared" si="37"/>
        <v>1</v>
      </c>
      <c r="EJ20" s="273">
        <f t="shared" si="38"/>
        <v>3</v>
      </c>
      <c r="EK20" s="187">
        <f t="shared" si="39"/>
        <v>0.6</v>
      </c>
      <c r="EL20" s="154">
        <f t="shared" si="40"/>
        <v>0</v>
      </c>
      <c r="EM20" s="154">
        <f t="shared" si="41"/>
        <v>0</v>
      </c>
      <c r="EN20" s="160">
        <f t="shared" si="42"/>
        <v>0</v>
      </c>
      <c r="EO20" s="273">
        <f t="shared" si="43"/>
        <v>5</v>
      </c>
      <c r="EP20" s="187">
        <f t="shared" si="44"/>
        <v>1</v>
      </c>
      <c r="EQ20" s="273">
        <f t="shared" si="45"/>
        <v>3</v>
      </c>
      <c r="ER20" s="187">
        <f t="shared" si="46"/>
        <v>0.6</v>
      </c>
      <c r="ES20" s="154">
        <f t="shared" si="47"/>
        <v>0</v>
      </c>
      <c r="ET20" s="154">
        <f t="shared" si="48"/>
        <v>0</v>
      </c>
      <c r="EU20" s="160">
        <f t="shared" si="49"/>
        <v>0</v>
      </c>
      <c r="EV20" s="273">
        <f t="shared" si="50"/>
        <v>5</v>
      </c>
      <c r="EW20" s="187">
        <f t="shared" si="51"/>
        <v>1</v>
      </c>
      <c r="EX20" s="273">
        <f t="shared" si="52"/>
        <v>3</v>
      </c>
      <c r="EY20" s="187">
        <f t="shared" si="53"/>
        <v>0.6</v>
      </c>
      <c r="EZ20" s="154">
        <f t="shared" si="54"/>
        <v>0</v>
      </c>
      <c r="FA20" s="154">
        <f t="shared" si="55"/>
        <v>0</v>
      </c>
      <c r="FB20" s="160">
        <f t="shared" si="56"/>
        <v>0</v>
      </c>
      <c r="FC20" s="273">
        <f t="shared" si="57"/>
        <v>5</v>
      </c>
      <c r="FD20" s="187">
        <f t="shared" si="58"/>
        <v>1</v>
      </c>
      <c r="FE20" s="273">
        <f t="shared" si="59"/>
        <v>3</v>
      </c>
      <c r="FF20" s="187">
        <f t="shared" si="60"/>
        <v>0.6</v>
      </c>
      <c r="FG20" s="154">
        <f t="shared" si="61"/>
        <v>0</v>
      </c>
      <c r="FH20" s="154">
        <f t="shared" si="62"/>
        <v>0</v>
      </c>
      <c r="FI20" s="160">
        <f t="shared" si="63"/>
        <v>0</v>
      </c>
      <c r="FJ20" s="273">
        <f t="shared" si="64"/>
        <v>5</v>
      </c>
      <c r="FK20" s="187">
        <f t="shared" si="65"/>
        <v>1</v>
      </c>
      <c r="FL20" s="273">
        <f t="shared" si="66"/>
        <v>3</v>
      </c>
      <c r="FM20" s="187">
        <f t="shared" si="67"/>
        <v>0.6</v>
      </c>
      <c r="FN20" s="154">
        <f t="shared" si="68"/>
        <v>0</v>
      </c>
      <c r="FO20" s="154">
        <f t="shared" si="69"/>
        <v>0</v>
      </c>
      <c r="FP20" s="160">
        <f t="shared" si="70"/>
        <v>0</v>
      </c>
      <c r="FQ20" s="273">
        <f t="shared" si="71"/>
        <v>5</v>
      </c>
      <c r="FR20" s="187">
        <f t="shared" si="72"/>
        <v>1</v>
      </c>
      <c r="FS20" s="273">
        <f t="shared" si="73"/>
        <v>3</v>
      </c>
      <c r="FT20" s="187">
        <f t="shared" si="74"/>
        <v>0.6</v>
      </c>
      <c r="FU20" s="154">
        <f t="shared" si="75"/>
        <v>0</v>
      </c>
      <c r="FV20" s="154">
        <f t="shared" si="76"/>
        <v>0</v>
      </c>
      <c r="FW20" s="160">
        <f t="shared" si="77"/>
        <v>0</v>
      </c>
      <c r="FX20" s="273">
        <f t="shared" si="78"/>
        <v>5</v>
      </c>
      <c r="FY20" s="187">
        <f t="shared" si="79"/>
        <v>1</v>
      </c>
      <c r="FZ20" s="273">
        <f t="shared" si="80"/>
        <v>3</v>
      </c>
      <c r="GA20" s="187">
        <f t="shared" si="81"/>
        <v>0.6</v>
      </c>
      <c r="GB20" s="154">
        <f t="shared" si="82"/>
        <v>0</v>
      </c>
      <c r="GC20" s="154">
        <f t="shared" si="83"/>
        <v>0</v>
      </c>
      <c r="GD20" s="160">
        <f t="shared" si="84"/>
        <v>0</v>
      </c>
      <c r="GE20" s="273">
        <f t="shared" si="85"/>
        <v>5</v>
      </c>
      <c r="GF20" s="187">
        <f t="shared" si="86"/>
        <v>1</v>
      </c>
      <c r="GG20" s="273">
        <f t="shared" si="87"/>
        <v>3</v>
      </c>
      <c r="GH20" s="187">
        <f t="shared" si="88"/>
        <v>0.6</v>
      </c>
      <c r="GI20" s="187">
        <f t="shared" si="101"/>
        <v>0.6</v>
      </c>
    </row>
    <row r="21" spans="1:191" ht="37.799999999999997" customHeight="1" x14ac:dyDescent="0.2">
      <c r="A21" s="148">
        <v>13</v>
      </c>
      <c r="B21" s="133"/>
      <c r="C21" s="133"/>
      <c r="D21" s="274"/>
      <c r="E21" s="133"/>
      <c r="F21" s="275"/>
      <c r="G21" s="133"/>
      <c r="H21" s="133" t="s">
        <v>455</v>
      </c>
      <c r="I21" s="132"/>
      <c r="J21" s="132"/>
      <c r="K21" s="132"/>
      <c r="L21" s="132"/>
      <c r="M21" s="132"/>
      <c r="N21" s="132"/>
      <c r="O21" s="132"/>
      <c r="P21" s="132"/>
      <c r="Q21" s="132"/>
      <c r="R21" s="132"/>
      <c r="S21" s="132"/>
      <c r="T21" s="132"/>
      <c r="U21" s="132"/>
      <c r="V21" s="132"/>
      <c r="W21" s="132"/>
      <c r="X21" s="132"/>
      <c r="Y21" s="132"/>
      <c r="Z21" s="132"/>
      <c r="AA21" s="132"/>
      <c r="AB21" s="132"/>
      <c r="AC21" s="155">
        <f t="shared" si="0"/>
        <v>0</v>
      </c>
      <c r="AD21" s="149">
        <f t="shared" si="1"/>
        <v>1</v>
      </c>
      <c r="AE21" s="155" t="str">
        <f t="shared" si="2"/>
        <v>3 - Moderado</v>
      </c>
      <c r="AF21" s="149">
        <f t="shared" si="3"/>
        <v>0.6</v>
      </c>
      <c r="AG21" s="156" t="str">
        <f t="shared" si="89"/>
        <v/>
      </c>
      <c r="AH21" s="149">
        <f t="shared" si="4"/>
        <v>0.6</v>
      </c>
      <c r="AI21" s="133"/>
      <c r="AJ21" s="133"/>
      <c r="AK21" s="133"/>
      <c r="AL21" s="133"/>
      <c r="AM21" s="134"/>
      <c r="AN21" s="164"/>
      <c r="AO21" s="164"/>
      <c r="AP21" s="134"/>
      <c r="AQ21" s="134"/>
      <c r="AR21" s="164"/>
      <c r="AS21" s="164"/>
      <c r="AT21" s="134"/>
      <c r="AU21" s="134"/>
      <c r="AV21" s="164"/>
      <c r="AW21" s="164"/>
      <c r="AX21" s="134"/>
      <c r="AY21" s="134"/>
      <c r="AZ21" s="164"/>
      <c r="BA21" s="164"/>
      <c r="BB21" s="134"/>
      <c r="BC21" s="134"/>
      <c r="BD21" s="164"/>
      <c r="BE21" s="164"/>
      <c r="BF21" s="134"/>
      <c r="BG21" s="134"/>
      <c r="BH21" s="164"/>
      <c r="BI21" s="164"/>
      <c r="BJ21" s="134"/>
      <c r="BK21" s="134"/>
      <c r="BL21" s="164"/>
      <c r="BM21" s="164"/>
      <c r="BN21" s="134"/>
      <c r="BO21" s="134"/>
      <c r="BP21" s="164"/>
      <c r="BQ21" s="164"/>
      <c r="BR21" s="134"/>
      <c r="BS21" s="134"/>
      <c r="BT21" s="164"/>
      <c r="BU21" s="164"/>
      <c r="BV21" s="134"/>
      <c r="BW21" s="134"/>
      <c r="BX21" s="164"/>
      <c r="BY21" s="164"/>
      <c r="BZ21" s="134"/>
      <c r="CA21" s="134"/>
      <c r="CB21" s="164"/>
      <c r="CC21" s="164"/>
      <c r="CD21" s="134"/>
      <c r="CE21" s="134"/>
      <c r="CF21" s="164"/>
      <c r="CG21" s="164"/>
      <c r="CH21" s="134"/>
      <c r="CI21" s="164"/>
      <c r="CJ21" s="164"/>
      <c r="CK21" s="134"/>
      <c r="CL21" s="159" t="str">
        <f t="shared" si="90"/>
        <v>5 - Muy Alta</v>
      </c>
      <c r="CM21" s="165">
        <f t="shared" si="5"/>
        <v>1</v>
      </c>
      <c r="CN21" s="159" t="str">
        <f t="shared" si="91"/>
        <v>3 - Moderado</v>
      </c>
      <c r="CO21" s="165">
        <f t="shared" si="92"/>
        <v>0.6</v>
      </c>
      <c r="CP21" s="145" t="str">
        <f t="shared" si="6"/>
        <v>ALTO</v>
      </c>
      <c r="CQ21" s="149">
        <f t="shared" si="93"/>
        <v>0.6</v>
      </c>
      <c r="CR21" s="188"/>
      <c r="CS21" s="145">
        <f t="shared" si="94"/>
        <v>5</v>
      </c>
      <c r="CT21" s="134"/>
      <c r="CU21" s="188"/>
      <c r="CV21" s="188"/>
      <c r="CW21" s="158"/>
      <c r="CX21" s="160">
        <f t="shared" si="7"/>
        <v>0</v>
      </c>
      <c r="CY21" s="161">
        <f t="shared" si="95"/>
        <v>3</v>
      </c>
      <c r="CZ21" s="160" t="str">
        <f t="shared" si="96"/>
        <v>Moderado</v>
      </c>
      <c r="DA21" s="153">
        <f t="shared" si="97"/>
        <v>0.6</v>
      </c>
      <c r="DB21" s="154">
        <f t="shared" si="98"/>
        <v>0</v>
      </c>
      <c r="DC21" s="154">
        <f t="shared" si="8"/>
        <v>0</v>
      </c>
      <c r="DD21" s="160">
        <f t="shared" si="99"/>
        <v>0</v>
      </c>
      <c r="DE21" s="273">
        <f t="shared" si="9"/>
        <v>5</v>
      </c>
      <c r="DF21" s="187">
        <f t="shared" si="10"/>
        <v>1</v>
      </c>
      <c r="DG21" s="273">
        <f t="shared" si="100"/>
        <v>3</v>
      </c>
      <c r="DH21" s="273"/>
      <c r="DI21" s="187">
        <f t="shared" si="11"/>
        <v>0.6</v>
      </c>
      <c r="DJ21" s="154">
        <f t="shared" si="12"/>
        <v>0</v>
      </c>
      <c r="DK21" s="154">
        <f t="shared" si="13"/>
        <v>0</v>
      </c>
      <c r="DL21" s="160">
        <f t="shared" si="14"/>
        <v>0</v>
      </c>
      <c r="DM21" s="273">
        <f t="shared" si="15"/>
        <v>5</v>
      </c>
      <c r="DN21" s="187">
        <f t="shared" si="16"/>
        <v>1</v>
      </c>
      <c r="DO21" s="273">
        <f t="shared" si="17"/>
        <v>3</v>
      </c>
      <c r="DP21" s="187">
        <f t="shared" si="18"/>
        <v>0.6</v>
      </c>
      <c r="DQ21" s="154">
        <f t="shared" si="19"/>
        <v>0</v>
      </c>
      <c r="DR21" s="154">
        <f t="shared" si="20"/>
        <v>0</v>
      </c>
      <c r="DS21" s="160">
        <f t="shared" si="21"/>
        <v>0</v>
      </c>
      <c r="DT21" s="273">
        <f t="shared" si="22"/>
        <v>5</v>
      </c>
      <c r="DU21" s="187">
        <f t="shared" si="23"/>
        <v>1</v>
      </c>
      <c r="DV21" s="273">
        <f t="shared" si="24"/>
        <v>3</v>
      </c>
      <c r="DW21" s="187">
        <f t="shared" si="25"/>
        <v>0.6</v>
      </c>
      <c r="DX21" s="154">
        <f t="shared" si="26"/>
        <v>0</v>
      </c>
      <c r="DY21" s="154">
        <f t="shared" si="27"/>
        <v>0</v>
      </c>
      <c r="DZ21" s="160">
        <f t="shared" si="28"/>
        <v>0</v>
      </c>
      <c r="EA21" s="273">
        <f t="shared" si="29"/>
        <v>5</v>
      </c>
      <c r="EB21" s="187">
        <f t="shared" si="30"/>
        <v>1</v>
      </c>
      <c r="EC21" s="273">
        <f t="shared" si="31"/>
        <v>3</v>
      </c>
      <c r="ED21" s="187">
        <f t="shared" si="32"/>
        <v>0.6</v>
      </c>
      <c r="EE21" s="154">
        <f t="shared" si="33"/>
        <v>0</v>
      </c>
      <c r="EF21" s="154">
        <f t="shared" si="34"/>
        <v>0</v>
      </c>
      <c r="EG21" s="160">
        <f t="shared" si="35"/>
        <v>0</v>
      </c>
      <c r="EH21" s="273">
        <f t="shared" si="36"/>
        <v>5</v>
      </c>
      <c r="EI21" s="187">
        <f t="shared" si="37"/>
        <v>1</v>
      </c>
      <c r="EJ21" s="273">
        <f t="shared" si="38"/>
        <v>3</v>
      </c>
      <c r="EK21" s="187">
        <f t="shared" si="39"/>
        <v>0.6</v>
      </c>
      <c r="EL21" s="154">
        <f t="shared" si="40"/>
        <v>0</v>
      </c>
      <c r="EM21" s="154">
        <f t="shared" si="41"/>
        <v>0</v>
      </c>
      <c r="EN21" s="160">
        <f t="shared" si="42"/>
        <v>0</v>
      </c>
      <c r="EO21" s="273">
        <f t="shared" si="43"/>
        <v>5</v>
      </c>
      <c r="EP21" s="187">
        <f t="shared" si="44"/>
        <v>1</v>
      </c>
      <c r="EQ21" s="273">
        <f t="shared" si="45"/>
        <v>3</v>
      </c>
      <c r="ER21" s="187">
        <f t="shared" si="46"/>
        <v>0.6</v>
      </c>
      <c r="ES21" s="154">
        <f t="shared" si="47"/>
        <v>0</v>
      </c>
      <c r="ET21" s="154">
        <f t="shared" si="48"/>
        <v>0</v>
      </c>
      <c r="EU21" s="160">
        <f t="shared" si="49"/>
        <v>0</v>
      </c>
      <c r="EV21" s="273">
        <f t="shared" si="50"/>
        <v>5</v>
      </c>
      <c r="EW21" s="187">
        <f t="shared" si="51"/>
        <v>1</v>
      </c>
      <c r="EX21" s="273">
        <f t="shared" si="52"/>
        <v>3</v>
      </c>
      <c r="EY21" s="187">
        <f t="shared" si="53"/>
        <v>0.6</v>
      </c>
      <c r="EZ21" s="154">
        <f t="shared" si="54"/>
        <v>0</v>
      </c>
      <c r="FA21" s="154">
        <f t="shared" si="55"/>
        <v>0</v>
      </c>
      <c r="FB21" s="160">
        <f t="shared" si="56"/>
        <v>0</v>
      </c>
      <c r="FC21" s="273">
        <f t="shared" si="57"/>
        <v>5</v>
      </c>
      <c r="FD21" s="187">
        <f t="shared" si="58"/>
        <v>1</v>
      </c>
      <c r="FE21" s="273">
        <f t="shared" si="59"/>
        <v>3</v>
      </c>
      <c r="FF21" s="187">
        <f t="shared" si="60"/>
        <v>0.6</v>
      </c>
      <c r="FG21" s="154">
        <f t="shared" si="61"/>
        <v>0</v>
      </c>
      <c r="FH21" s="154">
        <f t="shared" si="62"/>
        <v>0</v>
      </c>
      <c r="FI21" s="160">
        <f t="shared" si="63"/>
        <v>0</v>
      </c>
      <c r="FJ21" s="273">
        <f t="shared" si="64"/>
        <v>5</v>
      </c>
      <c r="FK21" s="187">
        <f t="shared" si="65"/>
        <v>1</v>
      </c>
      <c r="FL21" s="273">
        <f t="shared" si="66"/>
        <v>3</v>
      </c>
      <c r="FM21" s="187">
        <f t="shared" si="67"/>
        <v>0.6</v>
      </c>
      <c r="FN21" s="154">
        <f t="shared" si="68"/>
        <v>0</v>
      </c>
      <c r="FO21" s="154">
        <f t="shared" si="69"/>
        <v>0</v>
      </c>
      <c r="FP21" s="160">
        <f t="shared" si="70"/>
        <v>0</v>
      </c>
      <c r="FQ21" s="273">
        <f t="shared" si="71"/>
        <v>5</v>
      </c>
      <c r="FR21" s="187">
        <f t="shared" si="72"/>
        <v>1</v>
      </c>
      <c r="FS21" s="273">
        <f t="shared" si="73"/>
        <v>3</v>
      </c>
      <c r="FT21" s="187">
        <f t="shared" si="74"/>
        <v>0.6</v>
      </c>
      <c r="FU21" s="154">
        <f t="shared" si="75"/>
        <v>0</v>
      </c>
      <c r="FV21" s="154">
        <f t="shared" si="76"/>
        <v>0</v>
      </c>
      <c r="FW21" s="160">
        <f t="shared" si="77"/>
        <v>0</v>
      </c>
      <c r="FX21" s="273">
        <f t="shared" si="78"/>
        <v>5</v>
      </c>
      <c r="FY21" s="187">
        <f t="shared" si="79"/>
        <v>1</v>
      </c>
      <c r="FZ21" s="273">
        <f t="shared" si="80"/>
        <v>3</v>
      </c>
      <c r="GA21" s="187">
        <f t="shared" si="81"/>
        <v>0.6</v>
      </c>
      <c r="GB21" s="154">
        <f t="shared" si="82"/>
        <v>0</v>
      </c>
      <c r="GC21" s="154">
        <f t="shared" si="83"/>
        <v>0</v>
      </c>
      <c r="GD21" s="160">
        <f t="shared" si="84"/>
        <v>0</v>
      </c>
      <c r="GE21" s="273">
        <f t="shared" si="85"/>
        <v>5</v>
      </c>
      <c r="GF21" s="187">
        <f t="shared" si="86"/>
        <v>1</v>
      </c>
      <c r="GG21" s="273">
        <f t="shared" si="87"/>
        <v>3</v>
      </c>
      <c r="GH21" s="187">
        <f t="shared" si="88"/>
        <v>0.6</v>
      </c>
      <c r="GI21" s="187">
        <f t="shared" si="101"/>
        <v>0.6</v>
      </c>
    </row>
    <row r="22" spans="1:191" ht="37.799999999999997" customHeight="1" x14ac:dyDescent="0.2">
      <c r="A22" s="148">
        <v>14</v>
      </c>
      <c r="B22" s="133"/>
      <c r="C22" s="133"/>
      <c r="D22" s="274"/>
      <c r="E22" s="133"/>
      <c r="F22" s="275"/>
      <c r="G22" s="133"/>
      <c r="H22" s="133" t="s">
        <v>455</v>
      </c>
      <c r="I22" s="132"/>
      <c r="J22" s="132"/>
      <c r="K22" s="132"/>
      <c r="L22" s="132"/>
      <c r="M22" s="132"/>
      <c r="N22" s="132"/>
      <c r="O22" s="132"/>
      <c r="P22" s="132"/>
      <c r="Q22" s="132"/>
      <c r="R22" s="132"/>
      <c r="S22" s="132"/>
      <c r="T22" s="132"/>
      <c r="U22" s="132"/>
      <c r="V22" s="132"/>
      <c r="W22" s="132"/>
      <c r="X22" s="132"/>
      <c r="Y22" s="132"/>
      <c r="Z22" s="132"/>
      <c r="AA22" s="132"/>
      <c r="AB22" s="132"/>
      <c r="AC22" s="155">
        <f t="shared" si="0"/>
        <v>0</v>
      </c>
      <c r="AD22" s="149">
        <f t="shared" si="1"/>
        <v>1</v>
      </c>
      <c r="AE22" s="155" t="str">
        <f t="shared" si="2"/>
        <v>3 - Moderado</v>
      </c>
      <c r="AF22" s="149">
        <f t="shared" si="3"/>
        <v>0.6</v>
      </c>
      <c r="AG22" s="156" t="str">
        <f t="shared" si="89"/>
        <v/>
      </c>
      <c r="AH22" s="149">
        <f t="shared" si="4"/>
        <v>0.6</v>
      </c>
      <c r="AI22" s="133"/>
      <c r="AJ22" s="133"/>
      <c r="AK22" s="133"/>
      <c r="AL22" s="133"/>
      <c r="AM22" s="134"/>
      <c r="AN22" s="164"/>
      <c r="AO22" s="164"/>
      <c r="AP22" s="134"/>
      <c r="AQ22" s="134"/>
      <c r="AR22" s="164"/>
      <c r="AS22" s="164"/>
      <c r="AT22" s="134"/>
      <c r="AU22" s="134"/>
      <c r="AV22" s="164"/>
      <c r="AW22" s="164"/>
      <c r="AX22" s="134"/>
      <c r="AY22" s="134"/>
      <c r="AZ22" s="164"/>
      <c r="BA22" s="164"/>
      <c r="BB22" s="134"/>
      <c r="BC22" s="134"/>
      <c r="BD22" s="164"/>
      <c r="BE22" s="164"/>
      <c r="BF22" s="134"/>
      <c r="BG22" s="134"/>
      <c r="BH22" s="164"/>
      <c r="BI22" s="164"/>
      <c r="BJ22" s="134"/>
      <c r="BK22" s="134"/>
      <c r="BL22" s="164"/>
      <c r="BM22" s="164"/>
      <c r="BN22" s="134"/>
      <c r="BO22" s="134"/>
      <c r="BP22" s="164"/>
      <c r="BQ22" s="164"/>
      <c r="BR22" s="134"/>
      <c r="BS22" s="134"/>
      <c r="BT22" s="164"/>
      <c r="BU22" s="164"/>
      <c r="BV22" s="134"/>
      <c r="BW22" s="134"/>
      <c r="BX22" s="164"/>
      <c r="BY22" s="164"/>
      <c r="BZ22" s="134"/>
      <c r="CA22" s="134"/>
      <c r="CB22" s="164"/>
      <c r="CC22" s="164"/>
      <c r="CD22" s="134"/>
      <c r="CE22" s="134"/>
      <c r="CF22" s="164"/>
      <c r="CG22" s="164"/>
      <c r="CH22" s="134"/>
      <c r="CI22" s="164"/>
      <c r="CJ22" s="164"/>
      <c r="CK22" s="134"/>
      <c r="CL22" s="159" t="str">
        <f t="shared" si="90"/>
        <v>5 - Muy Alta</v>
      </c>
      <c r="CM22" s="165">
        <f t="shared" si="5"/>
        <v>1</v>
      </c>
      <c r="CN22" s="159" t="str">
        <f t="shared" si="91"/>
        <v>3 - Moderado</v>
      </c>
      <c r="CO22" s="165">
        <f t="shared" si="92"/>
        <v>0.6</v>
      </c>
      <c r="CP22" s="145" t="str">
        <f t="shared" si="6"/>
        <v>ALTO</v>
      </c>
      <c r="CQ22" s="149">
        <f t="shared" si="93"/>
        <v>0.6</v>
      </c>
      <c r="CR22" s="188"/>
      <c r="CS22" s="145">
        <f t="shared" si="94"/>
        <v>5</v>
      </c>
      <c r="CT22" s="134"/>
      <c r="CU22" s="188"/>
      <c r="CV22" s="188"/>
      <c r="CW22" s="158"/>
      <c r="CX22" s="160">
        <f t="shared" si="7"/>
        <v>0</v>
      </c>
      <c r="CY22" s="161">
        <f t="shared" si="95"/>
        <v>3</v>
      </c>
      <c r="CZ22" s="160" t="str">
        <f t="shared" si="96"/>
        <v>Moderado</v>
      </c>
      <c r="DA22" s="153">
        <f t="shared" si="97"/>
        <v>0.6</v>
      </c>
      <c r="DB22" s="154">
        <f t="shared" si="98"/>
        <v>0</v>
      </c>
      <c r="DC22" s="154">
        <f t="shared" si="8"/>
        <v>0</v>
      </c>
      <c r="DD22" s="160">
        <f t="shared" si="99"/>
        <v>0</v>
      </c>
      <c r="DE22" s="273">
        <f t="shared" si="9"/>
        <v>5</v>
      </c>
      <c r="DF22" s="187">
        <f t="shared" si="10"/>
        <v>1</v>
      </c>
      <c r="DG22" s="273">
        <f t="shared" si="100"/>
        <v>3</v>
      </c>
      <c r="DH22" s="273"/>
      <c r="DI22" s="187">
        <f t="shared" si="11"/>
        <v>0.6</v>
      </c>
      <c r="DJ22" s="154">
        <f t="shared" si="12"/>
        <v>0</v>
      </c>
      <c r="DK22" s="154">
        <f t="shared" si="13"/>
        <v>0</v>
      </c>
      <c r="DL22" s="160">
        <f t="shared" si="14"/>
        <v>0</v>
      </c>
      <c r="DM22" s="273">
        <f t="shared" si="15"/>
        <v>5</v>
      </c>
      <c r="DN22" s="187">
        <f t="shared" si="16"/>
        <v>1</v>
      </c>
      <c r="DO22" s="273">
        <f t="shared" si="17"/>
        <v>3</v>
      </c>
      <c r="DP22" s="187">
        <f t="shared" si="18"/>
        <v>0.6</v>
      </c>
      <c r="DQ22" s="154">
        <f t="shared" si="19"/>
        <v>0</v>
      </c>
      <c r="DR22" s="154">
        <f t="shared" si="20"/>
        <v>0</v>
      </c>
      <c r="DS22" s="160">
        <f t="shared" si="21"/>
        <v>0</v>
      </c>
      <c r="DT22" s="273">
        <f t="shared" si="22"/>
        <v>5</v>
      </c>
      <c r="DU22" s="187">
        <f t="shared" si="23"/>
        <v>1</v>
      </c>
      <c r="DV22" s="273">
        <f t="shared" si="24"/>
        <v>3</v>
      </c>
      <c r="DW22" s="187">
        <f t="shared" si="25"/>
        <v>0.6</v>
      </c>
      <c r="DX22" s="154">
        <f t="shared" si="26"/>
        <v>0</v>
      </c>
      <c r="DY22" s="154">
        <f t="shared" si="27"/>
        <v>0</v>
      </c>
      <c r="DZ22" s="160">
        <f t="shared" si="28"/>
        <v>0</v>
      </c>
      <c r="EA22" s="273">
        <f t="shared" si="29"/>
        <v>5</v>
      </c>
      <c r="EB22" s="187">
        <f t="shared" si="30"/>
        <v>1</v>
      </c>
      <c r="EC22" s="273">
        <f t="shared" si="31"/>
        <v>3</v>
      </c>
      <c r="ED22" s="187">
        <f t="shared" si="32"/>
        <v>0.6</v>
      </c>
      <c r="EE22" s="154">
        <f t="shared" si="33"/>
        <v>0</v>
      </c>
      <c r="EF22" s="154">
        <f t="shared" si="34"/>
        <v>0</v>
      </c>
      <c r="EG22" s="160">
        <f t="shared" si="35"/>
        <v>0</v>
      </c>
      <c r="EH22" s="273">
        <f t="shared" si="36"/>
        <v>5</v>
      </c>
      <c r="EI22" s="187">
        <f t="shared" si="37"/>
        <v>1</v>
      </c>
      <c r="EJ22" s="273">
        <f t="shared" si="38"/>
        <v>3</v>
      </c>
      <c r="EK22" s="187">
        <f t="shared" si="39"/>
        <v>0.6</v>
      </c>
      <c r="EL22" s="154">
        <f t="shared" si="40"/>
        <v>0</v>
      </c>
      <c r="EM22" s="154">
        <f t="shared" si="41"/>
        <v>0</v>
      </c>
      <c r="EN22" s="160">
        <f t="shared" si="42"/>
        <v>0</v>
      </c>
      <c r="EO22" s="273">
        <f t="shared" si="43"/>
        <v>5</v>
      </c>
      <c r="EP22" s="187">
        <f t="shared" si="44"/>
        <v>1</v>
      </c>
      <c r="EQ22" s="273">
        <f t="shared" si="45"/>
        <v>3</v>
      </c>
      <c r="ER22" s="187">
        <f t="shared" si="46"/>
        <v>0.6</v>
      </c>
      <c r="ES22" s="154">
        <f t="shared" si="47"/>
        <v>0</v>
      </c>
      <c r="ET22" s="154">
        <f t="shared" si="48"/>
        <v>0</v>
      </c>
      <c r="EU22" s="160">
        <f t="shared" si="49"/>
        <v>0</v>
      </c>
      <c r="EV22" s="273">
        <f t="shared" si="50"/>
        <v>5</v>
      </c>
      <c r="EW22" s="187">
        <f t="shared" si="51"/>
        <v>1</v>
      </c>
      <c r="EX22" s="273">
        <f t="shared" si="52"/>
        <v>3</v>
      </c>
      <c r="EY22" s="187">
        <f t="shared" si="53"/>
        <v>0.6</v>
      </c>
      <c r="EZ22" s="154">
        <f t="shared" si="54"/>
        <v>0</v>
      </c>
      <c r="FA22" s="154">
        <f t="shared" si="55"/>
        <v>0</v>
      </c>
      <c r="FB22" s="160">
        <f t="shared" si="56"/>
        <v>0</v>
      </c>
      <c r="FC22" s="273">
        <f t="shared" si="57"/>
        <v>5</v>
      </c>
      <c r="FD22" s="187">
        <f t="shared" si="58"/>
        <v>1</v>
      </c>
      <c r="FE22" s="273">
        <f t="shared" si="59"/>
        <v>3</v>
      </c>
      <c r="FF22" s="187">
        <f t="shared" si="60"/>
        <v>0.6</v>
      </c>
      <c r="FG22" s="154">
        <f t="shared" si="61"/>
        <v>0</v>
      </c>
      <c r="FH22" s="154">
        <f t="shared" si="62"/>
        <v>0</v>
      </c>
      <c r="FI22" s="160">
        <f t="shared" si="63"/>
        <v>0</v>
      </c>
      <c r="FJ22" s="273">
        <f t="shared" si="64"/>
        <v>5</v>
      </c>
      <c r="FK22" s="187">
        <f t="shared" si="65"/>
        <v>1</v>
      </c>
      <c r="FL22" s="273">
        <f t="shared" si="66"/>
        <v>3</v>
      </c>
      <c r="FM22" s="187">
        <f t="shared" si="67"/>
        <v>0.6</v>
      </c>
      <c r="FN22" s="154">
        <f t="shared" si="68"/>
        <v>0</v>
      </c>
      <c r="FO22" s="154">
        <f t="shared" si="69"/>
        <v>0</v>
      </c>
      <c r="FP22" s="160">
        <f t="shared" si="70"/>
        <v>0</v>
      </c>
      <c r="FQ22" s="273">
        <f t="shared" si="71"/>
        <v>5</v>
      </c>
      <c r="FR22" s="187">
        <f t="shared" si="72"/>
        <v>1</v>
      </c>
      <c r="FS22" s="273">
        <f t="shared" si="73"/>
        <v>3</v>
      </c>
      <c r="FT22" s="187">
        <f t="shared" si="74"/>
        <v>0.6</v>
      </c>
      <c r="FU22" s="154">
        <f t="shared" si="75"/>
        <v>0</v>
      </c>
      <c r="FV22" s="154">
        <f t="shared" si="76"/>
        <v>0</v>
      </c>
      <c r="FW22" s="160">
        <f t="shared" si="77"/>
        <v>0</v>
      </c>
      <c r="FX22" s="273">
        <f t="shared" si="78"/>
        <v>5</v>
      </c>
      <c r="FY22" s="187">
        <f t="shared" si="79"/>
        <v>1</v>
      </c>
      <c r="FZ22" s="273">
        <f t="shared" si="80"/>
        <v>3</v>
      </c>
      <c r="GA22" s="187">
        <f t="shared" si="81"/>
        <v>0.6</v>
      </c>
      <c r="GB22" s="154">
        <f t="shared" si="82"/>
        <v>0</v>
      </c>
      <c r="GC22" s="154">
        <f t="shared" si="83"/>
        <v>0</v>
      </c>
      <c r="GD22" s="160">
        <f t="shared" si="84"/>
        <v>0</v>
      </c>
      <c r="GE22" s="273">
        <f t="shared" si="85"/>
        <v>5</v>
      </c>
      <c r="GF22" s="187">
        <f t="shared" si="86"/>
        <v>1</v>
      </c>
      <c r="GG22" s="273">
        <f t="shared" si="87"/>
        <v>3</v>
      </c>
      <c r="GH22" s="187">
        <f t="shared" si="88"/>
        <v>0.6</v>
      </c>
      <c r="GI22" s="187">
        <f t="shared" si="101"/>
        <v>0.6</v>
      </c>
    </row>
    <row r="23" spans="1:191" ht="37.799999999999997" customHeight="1" x14ac:dyDescent="0.2">
      <c r="A23" s="148">
        <v>15</v>
      </c>
      <c r="B23" s="133"/>
      <c r="C23" s="133"/>
      <c r="D23" s="274"/>
      <c r="E23" s="133"/>
      <c r="F23" s="275"/>
      <c r="G23" s="133"/>
      <c r="H23" s="133" t="s">
        <v>455</v>
      </c>
      <c r="I23" s="132"/>
      <c r="J23" s="132"/>
      <c r="K23" s="132"/>
      <c r="L23" s="132"/>
      <c r="M23" s="132"/>
      <c r="N23" s="132"/>
      <c r="O23" s="132"/>
      <c r="P23" s="132"/>
      <c r="Q23" s="132"/>
      <c r="R23" s="132"/>
      <c r="S23" s="132"/>
      <c r="T23" s="132"/>
      <c r="U23" s="132"/>
      <c r="V23" s="132"/>
      <c r="W23" s="132"/>
      <c r="X23" s="132"/>
      <c r="Y23" s="132"/>
      <c r="Z23" s="132"/>
      <c r="AA23" s="132"/>
      <c r="AB23" s="132"/>
      <c r="AC23" s="155">
        <f t="shared" si="0"/>
        <v>0</v>
      </c>
      <c r="AD23" s="149">
        <f t="shared" si="1"/>
        <v>1</v>
      </c>
      <c r="AE23" s="155" t="str">
        <f t="shared" si="2"/>
        <v>3 - Moderado</v>
      </c>
      <c r="AF23" s="149">
        <f t="shared" si="3"/>
        <v>0.6</v>
      </c>
      <c r="AG23" s="156" t="str">
        <f t="shared" si="89"/>
        <v/>
      </c>
      <c r="AH23" s="149">
        <f t="shared" si="4"/>
        <v>0.6</v>
      </c>
      <c r="AI23" s="133"/>
      <c r="AJ23" s="133"/>
      <c r="AK23" s="133"/>
      <c r="AL23" s="133"/>
      <c r="AM23" s="134"/>
      <c r="AN23" s="164"/>
      <c r="AO23" s="164"/>
      <c r="AP23" s="134"/>
      <c r="AQ23" s="134"/>
      <c r="AR23" s="164"/>
      <c r="AS23" s="164"/>
      <c r="AT23" s="134"/>
      <c r="AU23" s="134"/>
      <c r="AV23" s="164"/>
      <c r="AW23" s="164"/>
      <c r="AX23" s="134"/>
      <c r="AY23" s="134"/>
      <c r="AZ23" s="164"/>
      <c r="BA23" s="164"/>
      <c r="BB23" s="134"/>
      <c r="BC23" s="134"/>
      <c r="BD23" s="164"/>
      <c r="BE23" s="164"/>
      <c r="BF23" s="134"/>
      <c r="BG23" s="134"/>
      <c r="BH23" s="164"/>
      <c r="BI23" s="164"/>
      <c r="BJ23" s="134"/>
      <c r="BK23" s="134"/>
      <c r="BL23" s="164"/>
      <c r="BM23" s="164"/>
      <c r="BN23" s="134"/>
      <c r="BO23" s="134"/>
      <c r="BP23" s="164"/>
      <c r="BQ23" s="164"/>
      <c r="BR23" s="134"/>
      <c r="BS23" s="134"/>
      <c r="BT23" s="164"/>
      <c r="BU23" s="164"/>
      <c r="BV23" s="134"/>
      <c r="BW23" s="134"/>
      <c r="BX23" s="164"/>
      <c r="BY23" s="164"/>
      <c r="BZ23" s="134"/>
      <c r="CA23" s="134"/>
      <c r="CB23" s="164"/>
      <c r="CC23" s="164"/>
      <c r="CD23" s="134"/>
      <c r="CE23" s="134"/>
      <c r="CF23" s="164"/>
      <c r="CG23" s="164"/>
      <c r="CH23" s="134"/>
      <c r="CI23" s="164"/>
      <c r="CJ23" s="164"/>
      <c r="CK23" s="134"/>
      <c r="CL23" s="159" t="str">
        <f t="shared" si="90"/>
        <v>5 - Muy Alta</v>
      </c>
      <c r="CM23" s="165">
        <f t="shared" si="5"/>
        <v>1</v>
      </c>
      <c r="CN23" s="159" t="str">
        <f t="shared" si="91"/>
        <v>3 - Moderado</v>
      </c>
      <c r="CO23" s="165">
        <f t="shared" si="92"/>
        <v>0.6</v>
      </c>
      <c r="CP23" s="145" t="str">
        <f t="shared" si="6"/>
        <v>ALTO</v>
      </c>
      <c r="CQ23" s="149">
        <f t="shared" si="93"/>
        <v>0.6</v>
      </c>
      <c r="CR23" s="188"/>
      <c r="CS23" s="145">
        <f t="shared" si="94"/>
        <v>5</v>
      </c>
      <c r="CT23" s="134"/>
      <c r="CU23" s="188"/>
      <c r="CV23" s="188"/>
      <c r="CW23" s="158"/>
      <c r="CX23" s="160">
        <f t="shared" si="7"/>
        <v>0</v>
      </c>
      <c r="CY23" s="161">
        <f t="shared" si="95"/>
        <v>3</v>
      </c>
      <c r="CZ23" s="160" t="str">
        <f t="shared" si="96"/>
        <v>Moderado</v>
      </c>
      <c r="DA23" s="153">
        <f t="shared" si="97"/>
        <v>0.6</v>
      </c>
      <c r="DB23" s="154">
        <f t="shared" si="98"/>
        <v>0</v>
      </c>
      <c r="DC23" s="154">
        <f t="shared" si="8"/>
        <v>0</v>
      </c>
      <c r="DD23" s="160">
        <f t="shared" si="99"/>
        <v>0</v>
      </c>
      <c r="DE23" s="273">
        <f t="shared" si="9"/>
        <v>5</v>
      </c>
      <c r="DF23" s="187">
        <f t="shared" si="10"/>
        <v>1</v>
      </c>
      <c r="DG23" s="273">
        <f t="shared" si="100"/>
        <v>3</v>
      </c>
      <c r="DH23" s="273"/>
      <c r="DI23" s="187">
        <f t="shared" si="11"/>
        <v>0.6</v>
      </c>
      <c r="DJ23" s="154">
        <f t="shared" si="12"/>
        <v>0</v>
      </c>
      <c r="DK23" s="154">
        <f t="shared" si="13"/>
        <v>0</v>
      </c>
      <c r="DL23" s="160">
        <f t="shared" si="14"/>
        <v>0</v>
      </c>
      <c r="DM23" s="273">
        <f t="shared" si="15"/>
        <v>5</v>
      </c>
      <c r="DN23" s="187">
        <f t="shared" si="16"/>
        <v>1</v>
      </c>
      <c r="DO23" s="273">
        <f t="shared" si="17"/>
        <v>3</v>
      </c>
      <c r="DP23" s="187">
        <f t="shared" si="18"/>
        <v>0.6</v>
      </c>
      <c r="DQ23" s="154">
        <f t="shared" si="19"/>
        <v>0</v>
      </c>
      <c r="DR23" s="154">
        <f t="shared" si="20"/>
        <v>0</v>
      </c>
      <c r="DS23" s="160">
        <f t="shared" si="21"/>
        <v>0</v>
      </c>
      <c r="DT23" s="273">
        <f t="shared" si="22"/>
        <v>5</v>
      </c>
      <c r="DU23" s="187">
        <f t="shared" si="23"/>
        <v>1</v>
      </c>
      <c r="DV23" s="273">
        <f t="shared" si="24"/>
        <v>3</v>
      </c>
      <c r="DW23" s="187">
        <f t="shared" si="25"/>
        <v>0.6</v>
      </c>
      <c r="DX23" s="154">
        <f t="shared" si="26"/>
        <v>0</v>
      </c>
      <c r="DY23" s="154">
        <f t="shared" si="27"/>
        <v>0</v>
      </c>
      <c r="DZ23" s="160">
        <f t="shared" si="28"/>
        <v>0</v>
      </c>
      <c r="EA23" s="273">
        <f t="shared" si="29"/>
        <v>5</v>
      </c>
      <c r="EB23" s="187">
        <f t="shared" si="30"/>
        <v>1</v>
      </c>
      <c r="EC23" s="273">
        <f t="shared" si="31"/>
        <v>3</v>
      </c>
      <c r="ED23" s="187">
        <f t="shared" si="32"/>
        <v>0.6</v>
      </c>
      <c r="EE23" s="154">
        <f t="shared" si="33"/>
        <v>0</v>
      </c>
      <c r="EF23" s="154">
        <f t="shared" si="34"/>
        <v>0</v>
      </c>
      <c r="EG23" s="160">
        <f t="shared" si="35"/>
        <v>0</v>
      </c>
      <c r="EH23" s="273">
        <f t="shared" si="36"/>
        <v>5</v>
      </c>
      <c r="EI23" s="187">
        <f t="shared" si="37"/>
        <v>1</v>
      </c>
      <c r="EJ23" s="273">
        <f t="shared" si="38"/>
        <v>3</v>
      </c>
      <c r="EK23" s="187">
        <f t="shared" si="39"/>
        <v>0.6</v>
      </c>
      <c r="EL23" s="154">
        <f t="shared" si="40"/>
        <v>0</v>
      </c>
      <c r="EM23" s="154">
        <f t="shared" si="41"/>
        <v>0</v>
      </c>
      <c r="EN23" s="160">
        <f t="shared" si="42"/>
        <v>0</v>
      </c>
      <c r="EO23" s="273">
        <f t="shared" si="43"/>
        <v>5</v>
      </c>
      <c r="EP23" s="187">
        <f t="shared" si="44"/>
        <v>1</v>
      </c>
      <c r="EQ23" s="273">
        <f t="shared" si="45"/>
        <v>3</v>
      </c>
      <c r="ER23" s="187">
        <f t="shared" si="46"/>
        <v>0.6</v>
      </c>
      <c r="ES23" s="154">
        <f t="shared" si="47"/>
        <v>0</v>
      </c>
      <c r="ET23" s="154">
        <f t="shared" si="48"/>
        <v>0</v>
      </c>
      <c r="EU23" s="160">
        <f t="shared" si="49"/>
        <v>0</v>
      </c>
      <c r="EV23" s="273">
        <f t="shared" si="50"/>
        <v>5</v>
      </c>
      <c r="EW23" s="187">
        <f t="shared" si="51"/>
        <v>1</v>
      </c>
      <c r="EX23" s="273">
        <f t="shared" si="52"/>
        <v>3</v>
      </c>
      <c r="EY23" s="187">
        <f t="shared" si="53"/>
        <v>0.6</v>
      </c>
      <c r="EZ23" s="154">
        <f t="shared" si="54"/>
        <v>0</v>
      </c>
      <c r="FA23" s="154">
        <f t="shared" si="55"/>
        <v>0</v>
      </c>
      <c r="FB23" s="160">
        <f t="shared" si="56"/>
        <v>0</v>
      </c>
      <c r="FC23" s="273">
        <f t="shared" si="57"/>
        <v>5</v>
      </c>
      <c r="FD23" s="187">
        <f t="shared" si="58"/>
        <v>1</v>
      </c>
      <c r="FE23" s="273">
        <f t="shared" si="59"/>
        <v>3</v>
      </c>
      <c r="FF23" s="187">
        <f t="shared" si="60"/>
        <v>0.6</v>
      </c>
      <c r="FG23" s="154">
        <f t="shared" si="61"/>
        <v>0</v>
      </c>
      <c r="FH23" s="154">
        <f t="shared" si="62"/>
        <v>0</v>
      </c>
      <c r="FI23" s="160">
        <f t="shared" si="63"/>
        <v>0</v>
      </c>
      <c r="FJ23" s="273">
        <f t="shared" si="64"/>
        <v>5</v>
      </c>
      <c r="FK23" s="187">
        <f t="shared" si="65"/>
        <v>1</v>
      </c>
      <c r="FL23" s="273">
        <f t="shared" si="66"/>
        <v>3</v>
      </c>
      <c r="FM23" s="187">
        <f t="shared" si="67"/>
        <v>0.6</v>
      </c>
      <c r="FN23" s="154">
        <f t="shared" si="68"/>
        <v>0</v>
      </c>
      <c r="FO23" s="154">
        <f t="shared" si="69"/>
        <v>0</v>
      </c>
      <c r="FP23" s="160">
        <f t="shared" si="70"/>
        <v>0</v>
      </c>
      <c r="FQ23" s="273">
        <f t="shared" si="71"/>
        <v>5</v>
      </c>
      <c r="FR23" s="187">
        <f t="shared" si="72"/>
        <v>1</v>
      </c>
      <c r="FS23" s="273">
        <f t="shared" si="73"/>
        <v>3</v>
      </c>
      <c r="FT23" s="187">
        <f t="shared" si="74"/>
        <v>0.6</v>
      </c>
      <c r="FU23" s="154">
        <f t="shared" si="75"/>
        <v>0</v>
      </c>
      <c r="FV23" s="154">
        <f t="shared" si="76"/>
        <v>0</v>
      </c>
      <c r="FW23" s="160">
        <f t="shared" si="77"/>
        <v>0</v>
      </c>
      <c r="FX23" s="273">
        <f t="shared" si="78"/>
        <v>5</v>
      </c>
      <c r="FY23" s="187">
        <f t="shared" si="79"/>
        <v>1</v>
      </c>
      <c r="FZ23" s="273">
        <f t="shared" si="80"/>
        <v>3</v>
      </c>
      <c r="GA23" s="187">
        <f t="shared" si="81"/>
        <v>0.6</v>
      </c>
      <c r="GB23" s="154">
        <f t="shared" si="82"/>
        <v>0</v>
      </c>
      <c r="GC23" s="154">
        <f t="shared" si="83"/>
        <v>0</v>
      </c>
      <c r="GD23" s="160">
        <f t="shared" si="84"/>
        <v>0</v>
      </c>
      <c r="GE23" s="273">
        <f t="shared" si="85"/>
        <v>5</v>
      </c>
      <c r="GF23" s="187">
        <f t="shared" si="86"/>
        <v>1</v>
      </c>
      <c r="GG23" s="273">
        <f t="shared" si="87"/>
        <v>3</v>
      </c>
      <c r="GH23" s="187">
        <f t="shared" si="88"/>
        <v>0.6</v>
      </c>
      <c r="GI23" s="187">
        <f t="shared" si="101"/>
        <v>0.6</v>
      </c>
    </row>
    <row r="24" spans="1:191" ht="37.799999999999997" customHeight="1" x14ac:dyDescent="0.2">
      <c r="A24" s="148">
        <v>16</v>
      </c>
      <c r="B24" s="133"/>
      <c r="C24" s="133"/>
      <c r="D24" s="274"/>
      <c r="E24" s="133"/>
      <c r="F24" s="275"/>
      <c r="G24" s="133"/>
      <c r="H24" s="133" t="s">
        <v>455</v>
      </c>
      <c r="I24" s="132"/>
      <c r="J24" s="132"/>
      <c r="K24" s="132"/>
      <c r="L24" s="132"/>
      <c r="M24" s="132"/>
      <c r="N24" s="132"/>
      <c r="O24" s="132"/>
      <c r="P24" s="132"/>
      <c r="Q24" s="132"/>
      <c r="R24" s="132"/>
      <c r="S24" s="132"/>
      <c r="T24" s="132"/>
      <c r="U24" s="132"/>
      <c r="V24" s="132"/>
      <c r="W24" s="132"/>
      <c r="X24" s="132"/>
      <c r="Y24" s="132"/>
      <c r="Z24" s="132"/>
      <c r="AA24" s="132"/>
      <c r="AB24" s="132"/>
      <c r="AC24" s="155">
        <f t="shared" si="0"/>
        <v>0</v>
      </c>
      <c r="AD24" s="149">
        <f t="shared" si="1"/>
        <v>1</v>
      </c>
      <c r="AE24" s="155" t="str">
        <f t="shared" si="2"/>
        <v>3 - Moderado</v>
      </c>
      <c r="AF24" s="149">
        <f t="shared" si="3"/>
        <v>0.6</v>
      </c>
      <c r="AG24" s="156" t="str">
        <f t="shared" si="89"/>
        <v/>
      </c>
      <c r="AH24" s="149">
        <f t="shared" si="4"/>
        <v>0.6</v>
      </c>
      <c r="AI24" s="133"/>
      <c r="AJ24" s="133"/>
      <c r="AK24" s="133"/>
      <c r="AL24" s="133"/>
      <c r="AM24" s="134"/>
      <c r="AN24" s="164"/>
      <c r="AO24" s="164"/>
      <c r="AP24" s="134"/>
      <c r="AQ24" s="134"/>
      <c r="AR24" s="164"/>
      <c r="AS24" s="164"/>
      <c r="AT24" s="134"/>
      <c r="AU24" s="134"/>
      <c r="AV24" s="164"/>
      <c r="AW24" s="164"/>
      <c r="AX24" s="134"/>
      <c r="AY24" s="134"/>
      <c r="AZ24" s="164"/>
      <c r="BA24" s="164"/>
      <c r="BB24" s="134"/>
      <c r="BC24" s="134"/>
      <c r="BD24" s="164"/>
      <c r="BE24" s="164"/>
      <c r="BF24" s="134"/>
      <c r="BG24" s="134"/>
      <c r="BH24" s="164"/>
      <c r="BI24" s="164"/>
      <c r="BJ24" s="134"/>
      <c r="BK24" s="134"/>
      <c r="BL24" s="164"/>
      <c r="BM24" s="164"/>
      <c r="BN24" s="134"/>
      <c r="BO24" s="134"/>
      <c r="BP24" s="164"/>
      <c r="BQ24" s="164"/>
      <c r="BR24" s="134"/>
      <c r="BS24" s="134"/>
      <c r="BT24" s="164"/>
      <c r="BU24" s="164"/>
      <c r="BV24" s="134"/>
      <c r="BW24" s="134"/>
      <c r="BX24" s="164"/>
      <c r="BY24" s="164"/>
      <c r="BZ24" s="134"/>
      <c r="CA24" s="134"/>
      <c r="CB24" s="164"/>
      <c r="CC24" s="164"/>
      <c r="CD24" s="134"/>
      <c r="CE24" s="134"/>
      <c r="CF24" s="164"/>
      <c r="CG24" s="164"/>
      <c r="CH24" s="134"/>
      <c r="CI24" s="164"/>
      <c r="CJ24" s="164"/>
      <c r="CK24" s="134"/>
      <c r="CL24" s="159" t="str">
        <f t="shared" si="90"/>
        <v>5 - Muy Alta</v>
      </c>
      <c r="CM24" s="165">
        <f t="shared" si="5"/>
        <v>1</v>
      </c>
      <c r="CN24" s="159" t="str">
        <f t="shared" si="91"/>
        <v>3 - Moderado</v>
      </c>
      <c r="CO24" s="165">
        <f t="shared" si="92"/>
        <v>0.6</v>
      </c>
      <c r="CP24" s="145" t="str">
        <f t="shared" si="6"/>
        <v>ALTO</v>
      </c>
      <c r="CQ24" s="149">
        <f t="shared" si="93"/>
        <v>0.6</v>
      </c>
      <c r="CR24" s="188"/>
      <c r="CS24" s="145">
        <f t="shared" si="94"/>
        <v>5</v>
      </c>
      <c r="CT24" s="134"/>
      <c r="CU24" s="188"/>
      <c r="CV24" s="188"/>
      <c r="CW24" s="158"/>
      <c r="CX24" s="160">
        <f t="shared" si="7"/>
        <v>0</v>
      </c>
      <c r="CY24" s="161">
        <f t="shared" si="95"/>
        <v>3</v>
      </c>
      <c r="CZ24" s="160" t="str">
        <f t="shared" si="96"/>
        <v>Moderado</v>
      </c>
      <c r="DA24" s="153">
        <f t="shared" si="97"/>
        <v>0.6</v>
      </c>
      <c r="DB24" s="154">
        <f t="shared" si="98"/>
        <v>0</v>
      </c>
      <c r="DC24" s="154">
        <f t="shared" si="8"/>
        <v>0</v>
      </c>
      <c r="DD24" s="160">
        <f t="shared" si="99"/>
        <v>0</v>
      </c>
      <c r="DE24" s="273">
        <f t="shared" si="9"/>
        <v>5</v>
      </c>
      <c r="DF24" s="187">
        <f t="shared" si="10"/>
        <v>1</v>
      </c>
      <c r="DG24" s="273">
        <f t="shared" si="100"/>
        <v>3</v>
      </c>
      <c r="DH24" s="273"/>
      <c r="DI24" s="187">
        <f t="shared" si="11"/>
        <v>0.6</v>
      </c>
      <c r="DJ24" s="154">
        <f t="shared" si="12"/>
        <v>0</v>
      </c>
      <c r="DK24" s="154">
        <f t="shared" si="13"/>
        <v>0</v>
      </c>
      <c r="DL24" s="160">
        <f t="shared" si="14"/>
        <v>0</v>
      </c>
      <c r="DM24" s="273">
        <f t="shared" si="15"/>
        <v>5</v>
      </c>
      <c r="DN24" s="187">
        <f t="shared" si="16"/>
        <v>1</v>
      </c>
      <c r="DO24" s="273">
        <f t="shared" si="17"/>
        <v>3</v>
      </c>
      <c r="DP24" s="187">
        <f t="shared" si="18"/>
        <v>0.6</v>
      </c>
      <c r="DQ24" s="154">
        <f t="shared" si="19"/>
        <v>0</v>
      </c>
      <c r="DR24" s="154">
        <f t="shared" si="20"/>
        <v>0</v>
      </c>
      <c r="DS24" s="160">
        <f t="shared" si="21"/>
        <v>0</v>
      </c>
      <c r="DT24" s="273">
        <f t="shared" si="22"/>
        <v>5</v>
      </c>
      <c r="DU24" s="187">
        <f t="shared" si="23"/>
        <v>1</v>
      </c>
      <c r="DV24" s="273">
        <f t="shared" si="24"/>
        <v>3</v>
      </c>
      <c r="DW24" s="187">
        <f t="shared" si="25"/>
        <v>0.6</v>
      </c>
      <c r="DX24" s="154">
        <f t="shared" si="26"/>
        <v>0</v>
      </c>
      <c r="DY24" s="154">
        <f t="shared" si="27"/>
        <v>0</v>
      </c>
      <c r="DZ24" s="160">
        <f t="shared" si="28"/>
        <v>0</v>
      </c>
      <c r="EA24" s="273">
        <f t="shared" si="29"/>
        <v>5</v>
      </c>
      <c r="EB24" s="187">
        <f t="shared" si="30"/>
        <v>1</v>
      </c>
      <c r="EC24" s="273">
        <f t="shared" si="31"/>
        <v>3</v>
      </c>
      <c r="ED24" s="187">
        <f t="shared" si="32"/>
        <v>0.6</v>
      </c>
      <c r="EE24" s="154">
        <f t="shared" si="33"/>
        <v>0</v>
      </c>
      <c r="EF24" s="154">
        <f t="shared" si="34"/>
        <v>0</v>
      </c>
      <c r="EG24" s="160">
        <f t="shared" si="35"/>
        <v>0</v>
      </c>
      <c r="EH24" s="273">
        <f t="shared" si="36"/>
        <v>5</v>
      </c>
      <c r="EI24" s="187">
        <f t="shared" si="37"/>
        <v>1</v>
      </c>
      <c r="EJ24" s="273">
        <f t="shared" si="38"/>
        <v>3</v>
      </c>
      <c r="EK24" s="187">
        <f t="shared" si="39"/>
        <v>0.6</v>
      </c>
      <c r="EL24" s="154">
        <f t="shared" si="40"/>
        <v>0</v>
      </c>
      <c r="EM24" s="154">
        <f t="shared" si="41"/>
        <v>0</v>
      </c>
      <c r="EN24" s="160">
        <f t="shared" si="42"/>
        <v>0</v>
      </c>
      <c r="EO24" s="273">
        <f t="shared" si="43"/>
        <v>5</v>
      </c>
      <c r="EP24" s="187">
        <f t="shared" si="44"/>
        <v>1</v>
      </c>
      <c r="EQ24" s="273">
        <f t="shared" si="45"/>
        <v>3</v>
      </c>
      <c r="ER24" s="187">
        <f t="shared" si="46"/>
        <v>0.6</v>
      </c>
      <c r="ES24" s="154">
        <f t="shared" si="47"/>
        <v>0</v>
      </c>
      <c r="ET24" s="154">
        <f t="shared" si="48"/>
        <v>0</v>
      </c>
      <c r="EU24" s="160">
        <f t="shared" si="49"/>
        <v>0</v>
      </c>
      <c r="EV24" s="273">
        <f t="shared" si="50"/>
        <v>5</v>
      </c>
      <c r="EW24" s="187">
        <f t="shared" si="51"/>
        <v>1</v>
      </c>
      <c r="EX24" s="273">
        <f t="shared" si="52"/>
        <v>3</v>
      </c>
      <c r="EY24" s="187">
        <f t="shared" si="53"/>
        <v>0.6</v>
      </c>
      <c r="EZ24" s="154">
        <f t="shared" si="54"/>
        <v>0</v>
      </c>
      <c r="FA24" s="154">
        <f t="shared" si="55"/>
        <v>0</v>
      </c>
      <c r="FB24" s="160">
        <f t="shared" si="56"/>
        <v>0</v>
      </c>
      <c r="FC24" s="273">
        <f t="shared" si="57"/>
        <v>5</v>
      </c>
      <c r="FD24" s="187">
        <f t="shared" si="58"/>
        <v>1</v>
      </c>
      <c r="FE24" s="273">
        <f t="shared" si="59"/>
        <v>3</v>
      </c>
      <c r="FF24" s="187">
        <f t="shared" si="60"/>
        <v>0.6</v>
      </c>
      <c r="FG24" s="154">
        <f t="shared" si="61"/>
        <v>0</v>
      </c>
      <c r="FH24" s="154">
        <f t="shared" si="62"/>
        <v>0</v>
      </c>
      <c r="FI24" s="160">
        <f t="shared" si="63"/>
        <v>0</v>
      </c>
      <c r="FJ24" s="273">
        <f t="shared" si="64"/>
        <v>5</v>
      </c>
      <c r="FK24" s="187">
        <f t="shared" si="65"/>
        <v>1</v>
      </c>
      <c r="FL24" s="273">
        <f t="shared" si="66"/>
        <v>3</v>
      </c>
      <c r="FM24" s="187">
        <f t="shared" si="67"/>
        <v>0.6</v>
      </c>
      <c r="FN24" s="154">
        <f t="shared" si="68"/>
        <v>0</v>
      </c>
      <c r="FO24" s="154">
        <f t="shared" si="69"/>
        <v>0</v>
      </c>
      <c r="FP24" s="160">
        <f t="shared" si="70"/>
        <v>0</v>
      </c>
      <c r="FQ24" s="273">
        <f t="shared" si="71"/>
        <v>5</v>
      </c>
      <c r="FR24" s="187">
        <f t="shared" si="72"/>
        <v>1</v>
      </c>
      <c r="FS24" s="273">
        <f t="shared" si="73"/>
        <v>3</v>
      </c>
      <c r="FT24" s="187">
        <f t="shared" si="74"/>
        <v>0.6</v>
      </c>
      <c r="FU24" s="154">
        <f t="shared" si="75"/>
        <v>0</v>
      </c>
      <c r="FV24" s="154">
        <f t="shared" si="76"/>
        <v>0</v>
      </c>
      <c r="FW24" s="160">
        <f t="shared" si="77"/>
        <v>0</v>
      </c>
      <c r="FX24" s="273">
        <f t="shared" si="78"/>
        <v>5</v>
      </c>
      <c r="FY24" s="187">
        <f t="shared" si="79"/>
        <v>1</v>
      </c>
      <c r="FZ24" s="273">
        <f t="shared" si="80"/>
        <v>3</v>
      </c>
      <c r="GA24" s="187">
        <f t="shared" si="81"/>
        <v>0.6</v>
      </c>
      <c r="GB24" s="154">
        <f t="shared" si="82"/>
        <v>0</v>
      </c>
      <c r="GC24" s="154">
        <f t="shared" si="83"/>
        <v>0</v>
      </c>
      <c r="GD24" s="160">
        <f t="shared" si="84"/>
        <v>0</v>
      </c>
      <c r="GE24" s="273">
        <f t="shared" si="85"/>
        <v>5</v>
      </c>
      <c r="GF24" s="187">
        <f t="shared" si="86"/>
        <v>1</v>
      </c>
      <c r="GG24" s="273">
        <f t="shared" si="87"/>
        <v>3</v>
      </c>
      <c r="GH24" s="187">
        <f t="shared" si="88"/>
        <v>0.6</v>
      </c>
      <c r="GI24" s="187">
        <f t="shared" si="101"/>
        <v>0.6</v>
      </c>
    </row>
    <row r="25" spans="1:191" ht="37.799999999999997" customHeight="1" x14ac:dyDescent="0.2">
      <c r="A25" s="148">
        <v>17</v>
      </c>
      <c r="B25" s="133"/>
      <c r="C25" s="133"/>
      <c r="D25" s="274"/>
      <c r="E25" s="133"/>
      <c r="F25" s="275"/>
      <c r="G25" s="133"/>
      <c r="H25" s="133" t="s">
        <v>455</v>
      </c>
      <c r="I25" s="132"/>
      <c r="J25" s="132"/>
      <c r="K25" s="132"/>
      <c r="L25" s="132"/>
      <c r="M25" s="132"/>
      <c r="N25" s="132"/>
      <c r="O25" s="132"/>
      <c r="P25" s="132"/>
      <c r="Q25" s="132"/>
      <c r="R25" s="132"/>
      <c r="S25" s="132"/>
      <c r="T25" s="132"/>
      <c r="U25" s="132"/>
      <c r="V25" s="132"/>
      <c r="W25" s="132"/>
      <c r="X25" s="132"/>
      <c r="Y25" s="132"/>
      <c r="Z25" s="132"/>
      <c r="AA25" s="132"/>
      <c r="AB25" s="132"/>
      <c r="AC25" s="155">
        <f t="shared" si="0"/>
        <v>0</v>
      </c>
      <c r="AD25" s="149">
        <f t="shared" si="1"/>
        <v>1</v>
      </c>
      <c r="AE25" s="155" t="str">
        <f t="shared" si="2"/>
        <v>3 - Moderado</v>
      </c>
      <c r="AF25" s="149">
        <f t="shared" si="3"/>
        <v>0.6</v>
      </c>
      <c r="AG25" s="156" t="str">
        <f t="shared" si="89"/>
        <v/>
      </c>
      <c r="AH25" s="149">
        <f t="shared" si="4"/>
        <v>0.6</v>
      </c>
      <c r="AI25" s="133"/>
      <c r="AJ25" s="133"/>
      <c r="AK25" s="133"/>
      <c r="AL25" s="133"/>
      <c r="AM25" s="134"/>
      <c r="AN25" s="164"/>
      <c r="AO25" s="164"/>
      <c r="AP25" s="134"/>
      <c r="AQ25" s="134"/>
      <c r="AR25" s="164"/>
      <c r="AS25" s="164"/>
      <c r="AT25" s="134"/>
      <c r="AU25" s="134"/>
      <c r="AV25" s="164"/>
      <c r="AW25" s="164"/>
      <c r="AX25" s="134"/>
      <c r="AY25" s="134"/>
      <c r="AZ25" s="164"/>
      <c r="BA25" s="164"/>
      <c r="BB25" s="134"/>
      <c r="BC25" s="134"/>
      <c r="BD25" s="164"/>
      <c r="BE25" s="164"/>
      <c r="BF25" s="134"/>
      <c r="BG25" s="134"/>
      <c r="BH25" s="164"/>
      <c r="BI25" s="164"/>
      <c r="BJ25" s="134"/>
      <c r="BK25" s="134"/>
      <c r="BL25" s="164"/>
      <c r="BM25" s="164"/>
      <c r="BN25" s="134"/>
      <c r="BO25" s="134"/>
      <c r="BP25" s="164"/>
      <c r="BQ25" s="164"/>
      <c r="BR25" s="134"/>
      <c r="BS25" s="134"/>
      <c r="BT25" s="164"/>
      <c r="BU25" s="164"/>
      <c r="BV25" s="134"/>
      <c r="BW25" s="134"/>
      <c r="BX25" s="164"/>
      <c r="BY25" s="164"/>
      <c r="BZ25" s="134"/>
      <c r="CA25" s="134"/>
      <c r="CB25" s="164"/>
      <c r="CC25" s="164"/>
      <c r="CD25" s="134"/>
      <c r="CE25" s="134"/>
      <c r="CF25" s="164"/>
      <c r="CG25" s="164"/>
      <c r="CH25" s="134"/>
      <c r="CI25" s="164"/>
      <c r="CJ25" s="164"/>
      <c r="CK25" s="134"/>
      <c r="CL25" s="159" t="str">
        <f t="shared" si="90"/>
        <v>5 - Muy Alta</v>
      </c>
      <c r="CM25" s="165">
        <f t="shared" si="5"/>
        <v>1</v>
      </c>
      <c r="CN25" s="159" t="str">
        <f t="shared" si="91"/>
        <v>3 - Moderado</v>
      </c>
      <c r="CO25" s="165">
        <f t="shared" si="92"/>
        <v>0.6</v>
      </c>
      <c r="CP25" s="145" t="str">
        <f t="shared" si="6"/>
        <v>ALTO</v>
      </c>
      <c r="CQ25" s="149">
        <f t="shared" si="93"/>
        <v>0.6</v>
      </c>
      <c r="CR25" s="188"/>
      <c r="CS25" s="145">
        <f t="shared" si="94"/>
        <v>5</v>
      </c>
      <c r="CT25" s="134"/>
      <c r="CU25" s="188"/>
      <c r="CV25" s="188"/>
      <c r="CW25" s="158"/>
      <c r="CX25" s="160">
        <f t="shared" si="7"/>
        <v>0</v>
      </c>
      <c r="CY25" s="161">
        <f t="shared" si="95"/>
        <v>3</v>
      </c>
      <c r="CZ25" s="160" t="str">
        <f t="shared" si="96"/>
        <v>Moderado</v>
      </c>
      <c r="DA25" s="153">
        <f t="shared" si="97"/>
        <v>0.6</v>
      </c>
      <c r="DB25" s="154">
        <f t="shared" si="98"/>
        <v>0</v>
      </c>
      <c r="DC25" s="154">
        <f t="shared" si="8"/>
        <v>0</v>
      </c>
      <c r="DD25" s="160">
        <f t="shared" si="99"/>
        <v>0</v>
      </c>
      <c r="DE25" s="273">
        <f t="shared" si="9"/>
        <v>5</v>
      </c>
      <c r="DF25" s="187">
        <f t="shared" si="10"/>
        <v>1</v>
      </c>
      <c r="DG25" s="273">
        <f t="shared" si="100"/>
        <v>3</v>
      </c>
      <c r="DH25" s="273"/>
      <c r="DI25" s="187">
        <f t="shared" si="11"/>
        <v>0.6</v>
      </c>
      <c r="DJ25" s="154">
        <f t="shared" si="12"/>
        <v>0</v>
      </c>
      <c r="DK25" s="154">
        <f t="shared" si="13"/>
        <v>0</v>
      </c>
      <c r="DL25" s="160">
        <f t="shared" si="14"/>
        <v>0</v>
      </c>
      <c r="DM25" s="273">
        <f t="shared" si="15"/>
        <v>5</v>
      </c>
      <c r="DN25" s="187">
        <f t="shared" si="16"/>
        <v>1</v>
      </c>
      <c r="DO25" s="273">
        <f t="shared" si="17"/>
        <v>3</v>
      </c>
      <c r="DP25" s="187">
        <f t="shared" si="18"/>
        <v>0.6</v>
      </c>
      <c r="DQ25" s="154">
        <f t="shared" si="19"/>
        <v>0</v>
      </c>
      <c r="DR25" s="154">
        <f t="shared" si="20"/>
        <v>0</v>
      </c>
      <c r="DS25" s="160">
        <f t="shared" si="21"/>
        <v>0</v>
      </c>
      <c r="DT25" s="273">
        <f t="shared" si="22"/>
        <v>5</v>
      </c>
      <c r="DU25" s="187">
        <f t="shared" si="23"/>
        <v>1</v>
      </c>
      <c r="DV25" s="273">
        <f t="shared" si="24"/>
        <v>3</v>
      </c>
      <c r="DW25" s="187">
        <f t="shared" si="25"/>
        <v>0.6</v>
      </c>
      <c r="DX25" s="154">
        <f t="shared" si="26"/>
        <v>0</v>
      </c>
      <c r="DY25" s="154">
        <f t="shared" si="27"/>
        <v>0</v>
      </c>
      <c r="DZ25" s="160">
        <f t="shared" si="28"/>
        <v>0</v>
      </c>
      <c r="EA25" s="273">
        <f t="shared" si="29"/>
        <v>5</v>
      </c>
      <c r="EB25" s="187">
        <f t="shared" si="30"/>
        <v>1</v>
      </c>
      <c r="EC25" s="273">
        <f t="shared" si="31"/>
        <v>3</v>
      </c>
      <c r="ED25" s="187">
        <f t="shared" si="32"/>
        <v>0.6</v>
      </c>
      <c r="EE25" s="154">
        <f t="shared" si="33"/>
        <v>0</v>
      </c>
      <c r="EF25" s="154">
        <f t="shared" si="34"/>
        <v>0</v>
      </c>
      <c r="EG25" s="160">
        <f t="shared" si="35"/>
        <v>0</v>
      </c>
      <c r="EH25" s="273">
        <f t="shared" si="36"/>
        <v>5</v>
      </c>
      <c r="EI25" s="187">
        <f t="shared" si="37"/>
        <v>1</v>
      </c>
      <c r="EJ25" s="273">
        <f t="shared" si="38"/>
        <v>3</v>
      </c>
      <c r="EK25" s="187">
        <f t="shared" si="39"/>
        <v>0.6</v>
      </c>
      <c r="EL25" s="154">
        <f t="shared" si="40"/>
        <v>0</v>
      </c>
      <c r="EM25" s="154">
        <f t="shared" si="41"/>
        <v>0</v>
      </c>
      <c r="EN25" s="160">
        <f t="shared" si="42"/>
        <v>0</v>
      </c>
      <c r="EO25" s="273">
        <f t="shared" si="43"/>
        <v>5</v>
      </c>
      <c r="EP25" s="187">
        <f t="shared" si="44"/>
        <v>1</v>
      </c>
      <c r="EQ25" s="273">
        <f t="shared" si="45"/>
        <v>3</v>
      </c>
      <c r="ER25" s="187">
        <f t="shared" si="46"/>
        <v>0.6</v>
      </c>
      <c r="ES25" s="154">
        <f t="shared" si="47"/>
        <v>0</v>
      </c>
      <c r="ET25" s="154">
        <f t="shared" si="48"/>
        <v>0</v>
      </c>
      <c r="EU25" s="160">
        <f t="shared" si="49"/>
        <v>0</v>
      </c>
      <c r="EV25" s="273">
        <f t="shared" si="50"/>
        <v>5</v>
      </c>
      <c r="EW25" s="187">
        <f t="shared" si="51"/>
        <v>1</v>
      </c>
      <c r="EX25" s="273">
        <f t="shared" si="52"/>
        <v>3</v>
      </c>
      <c r="EY25" s="187">
        <f t="shared" si="53"/>
        <v>0.6</v>
      </c>
      <c r="EZ25" s="154">
        <f t="shared" si="54"/>
        <v>0</v>
      </c>
      <c r="FA25" s="154">
        <f t="shared" si="55"/>
        <v>0</v>
      </c>
      <c r="FB25" s="160">
        <f t="shared" si="56"/>
        <v>0</v>
      </c>
      <c r="FC25" s="273">
        <f t="shared" si="57"/>
        <v>5</v>
      </c>
      <c r="FD25" s="187">
        <f t="shared" si="58"/>
        <v>1</v>
      </c>
      <c r="FE25" s="273">
        <f t="shared" si="59"/>
        <v>3</v>
      </c>
      <c r="FF25" s="187">
        <f t="shared" si="60"/>
        <v>0.6</v>
      </c>
      <c r="FG25" s="154">
        <f t="shared" si="61"/>
        <v>0</v>
      </c>
      <c r="FH25" s="154">
        <f t="shared" si="62"/>
        <v>0</v>
      </c>
      <c r="FI25" s="160">
        <f t="shared" si="63"/>
        <v>0</v>
      </c>
      <c r="FJ25" s="273">
        <f t="shared" si="64"/>
        <v>5</v>
      </c>
      <c r="FK25" s="187">
        <f t="shared" si="65"/>
        <v>1</v>
      </c>
      <c r="FL25" s="273">
        <f t="shared" si="66"/>
        <v>3</v>
      </c>
      <c r="FM25" s="187">
        <f t="shared" si="67"/>
        <v>0.6</v>
      </c>
      <c r="FN25" s="154">
        <f t="shared" si="68"/>
        <v>0</v>
      </c>
      <c r="FO25" s="154">
        <f t="shared" si="69"/>
        <v>0</v>
      </c>
      <c r="FP25" s="160">
        <f t="shared" si="70"/>
        <v>0</v>
      </c>
      <c r="FQ25" s="273">
        <f t="shared" si="71"/>
        <v>5</v>
      </c>
      <c r="FR25" s="187">
        <f t="shared" si="72"/>
        <v>1</v>
      </c>
      <c r="FS25" s="273">
        <f t="shared" si="73"/>
        <v>3</v>
      </c>
      <c r="FT25" s="187">
        <f t="shared" si="74"/>
        <v>0.6</v>
      </c>
      <c r="FU25" s="154">
        <f t="shared" si="75"/>
        <v>0</v>
      </c>
      <c r="FV25" s="154">
        <f t="shared" si="76"/>
        <v>0</v>
      </c>
      <c r="FW25" s="160">
        <f t="shared" si="77"/>
        <v>0</v>
      </c>
      <c r="FX25" s="273">
        <f t="shared" si="78"/>
        <v>5</v>
      </c>
      <c r="FY25" s="187">
        <f t="shared" si="79"/>
        <v>1</v>
      </c>
      <c r="FZ25" s="273">
        <f t="shared" si="80"/>
        <v>3</v>
      </c>
      <c r="GA25" s="187">
        <f t="shared" si="81"/>
        <v>0.6</v>
      </c>
      <c r="GB25" s="154">
        <f t="shared" si="82"/>
        <v>0</v>
      </c>
      <c r="GC25" s="154">
        <f t="shared" si="83"/>
        <v>0</v>
      </c>
      <c r="GD25" s="160">
        <f t="shared" si="84"/>
        <v>0</v>
      </c>
      <c r="GE25" s="273">
        <f t="shared" si="85"/>
        <v>5</v>
      </c>
      <c r="GF25" s="187">
        <f t="shared" si="86"/>
        <v>1</v>
      </c>
      <c r="GG25" s="273">
        <f t="shared" si="87"/>
        <v>3</v>
      </c>
      <c r="GH25" s="187">
        <f t="shared" si="88"/>
        <v>0.6</v>
      </c>
      <c r="GI25" s="187">
        <f t="shared" si="101"/>
        <v>0.6</v>
      </c>
    </row>
    <row r="26" spans="1:191" ht="37.799999999999997" customHeight="1" x14ac:dyDescent="0.2">
      <c r="A26" s="148">
        <v>18</v>
      </c>
      <c r="B26" s="133"/>
      <c r="C26" s="133"/>
      <c r="D26" s="274"/>
      <c r="E26" s="133"/>
      <c r="F26" s="275"/>
      <c r="G26" s="133"/>
      <c r="H26" s="133" t="s">
        <v>455</v>
      </c>
      <c r="I26" s="132"/>
      <c r="J26" s="132"/>
      <c r="K26" s="132"/>
      <c r="L26" s="132"/>
      <c r="M26" s="132"/>
      <c r="N26" s="132"/>
      <c r="O26" s="132"/>
      <c r="P26" s="132"/>
      <c r="Q26" s="132"/>
      <c r="R26" s="132"/>
      <c r="S26" s="132"/>
      <c r="T26" s="132"/>
      <c r="U26" s="132"/>
      <c r="V26" s="132"/>
      <c r="W26" s="132"/>
      <c r="X26" s="132"/>
      <c r="Y26" s="132"/>
      <c r="Z26" s="132"/>
      <c r="AA26" s="132"/>
      <c r="AB26" s="132"/>
      <c r="AC26" s="155">
        <f t="shared" si="0"/>
        <v>0</v>
      </c>
      <c r="AD26" s="149">
        <f t="shared" si="1"/>
        <v>1</v>
      </c>
      <c r="AE26" s="155" t="str">
        <f t="shared" si="2"/>
        <v>3 - Moderado</v>
      </c>
      <c r="AF26" s="149">
        <f t="shared" si="3"/>
        <v>0.6</v>
      </c>
      <c r="AG26" s="156" t="str">
        <f t="shared" si="89"/>
        <v/>
      </c>
      <c r="AH26" s="149">
        <f t="shared" si="4"/>
        <v>0.6</v>
      </c>
      <c r="AI26" s="133"/>
      <c r="AJ26" s="133"/>
      <c r="AK26" s="133"/>
      <c r="AL26" s="133"/>
      <c r="AM26" s="134"/>
      <c r="AN26" s="164"/>
      <c r="AO26" s="164"/>
      <c r="AP26" s="134"/>
      <c r="AQ26" s="134"/>
      <c r="AR26" s="164"/>
      <c r="AS26" s="164"/>
      <c r="AT26" s="134"/>
      <c r="AU26" s="134"/>
      <c r="AV26" s="164"/>
      <c r="AW26" s="164"/>
      <c r="AX26" s="134"/>
      <c r="AY26" s="134"/>
      <c r="AZ26" s="164"/>
      <c r="BA26" s="164"/>
      <c r="BB26" s="134"/>
      <c r="BC26" s="134"/>
      <c r="BD26" s="164"/>
      <c r="BE26" s="164"/>
      <c r="BF26" s="134"/>
      <c r="BG26" s="134"/>
      <c r="BH26" s="164"/>
      <c r="BI26" s="164"/>
      <c r="BJ26" s="134"/>
      <c r="BK26" s="134"/>
      <c r="BL26" s="164"/>
      <c r="BM26" s="164"/>
      <c r="BN26" s="134"/>
      <c r="BO26" s="134"/>
      <c r="BP26" s="164"/>
      <c r="BQ26" s="164"/>
      <c r="BR26" s="134"/>
      <c r="BS26" s="134"/>
      <c r="BT26" s="164"/>
      <c r="BU26" s="164"/>
      <c r="BV26" s="134"/>
      <c r="BW26" s="134"/>
      <c r="BX26" s="164"/>
      <c r="BY26" s="164"/>
      <c r="BZ26" s="134"/>
      <c r="CA26" s="134"/>
      <c r="CB26" s="164"/>
      <c r="CC26" s="164"/>
      <c r="CD26" s="134"/>
      <c r="CE26" s="134"/>
      <c r="CF26" s="164"/>
      <c r="CG26" s="164"/>
      <c r="CH26" s="134"/>
      <c r="CI26" s="164"/>
      <c r="CJ26" s="164"/>
      <c r="CK26" s="134"/>
      <c r="CL26" s="159" t="str">
        <f t="shared" si="90"/>
        <v>5 - Muy Alta</v>
      </c>
      <c r="CM26" s="165">
        <f t="shared" si="5"/>
        <v>1</v>
      </c>
      <c r="CN26" s="159" t="str">
        <f t="shared" si="91"/>
        <v>3 - Moderado</v>
      </c>
      <c r="CO26" s="165">
        <f t="shared" si="92"/>
        <v>0.6</v>
      </c>
      <c r="CP26" s="145" t="str">
        <f t="shared" si="6"/>
        <v>ALTO</v>
      </c>
      <c r="CQ26" s="149">
        <f t="shared" si="93"/>
        <v>0.6</v>
      </c>
      <c r="CR26" s="188"/>
      <c r="CS26" s="145">
        <f t="shared" si="94"/>
        <v>5</v>
      </c>
      <c r="CT26" s="134"/>
      <c r="CU26" s="188"/>
      <c r="CV26" s="188"/>
      <c r="CW26" s="158"/>
      <c r="CX26" s="160">
        <f t="shared" si="7"/>
        <v>0</v>
      </c>
      <c r="CY26" s="161">
        <f t="shared" si="95"/>
        <v>3</v>
      </c>
      <c r="CZ26" s="160" t="str">
        <f t="shared" si="96"/>
        <v>Moderado</v>
      </c>
      <c r="DA26" s="153">
        <f t="shared" si="97"/>
        <v>0.6</v>
      </c>
      <c r="DB26" s="154">
        <f t="shared" si="98"/>
        <v>0</v>
      </c>
      <c r="DC26" s="154">
        <f t="shared" si="8"/>
        <v>0</v>
      </c>
      <c r="DD26" s="160">
        <f t="shared" si="99"/>
        <v>0</v>
      </c>
      <c r="DE26" s="273">
        <f t="shared" si="9"/>
        <v>5</v>
      </c>
      <c r="DF26" s="187">
        <f t="shared" si="10"/>
        <v>1</v>
      </c>
      <c r="DG26" s="273">
        <f t="shared" si="100"/>
        <v>3</v>
      </c>
      <c r="DH26" s="273"/>
      <c r="DI26" s="187">
        <f t="shared" si="11"/>
        <v>0.6</v>
      </c>
      <c r="DJ26" s="154">
        <f t="shared" si="12"/>
        <v>0</v>
      </c>
      <c r="DK26" s="154">
        <f t="shared" si="13"/>
        <v>0</v>
      </c>
      <c r="DL26" s="160">
        <f t="shared" si="14"/>
        <v>0</v>
      </c>
      <c r="DM26" s="273">
        <f t="shared" si="15"/>
        <v>5</v>
      </c>
      <c r="DN26" s="187">
        <f t="shared" si="16"/>
        <v>1</v>
      </c>
      <c r="DO26" s="273">
        <f t="shared" si="17"/>
        <v>3</v>
      </c>
      <c r="DP26" s="187">
        <f t="shared" si="18"/>
        <v>0.6</v>
      </c>
      <c r="DQ26" s="154">
        <f t="shared" si="19"/>
        <v>0</v>
      </c>
      <c r="DR26" s="154">
        <f t="shared" si="20"/>
        <v>0</v>
      </c>
      <c r="DS26" s="160">
        <f t="shared" si="21"/>
        <v>0</v>
      </c>
      <c r="DT26" s="273">
        <f t="shared" si="22"/>
        <v>5</v>
      </c>
      <c r="DU26" s="187">
        <f t="shared" si="23"/>
        <v>1</v>
      </c>
      <c r="DV26" s="273">
        <f t="shared" si="24"/>
        <v>3</v>
      </c>
      <c r="DW26" s="187">
        <f t="shared" si="25"/>
        <v>0.6</v>
      </c>
      <c r="DX26" s="154">
        <f t="shared" si="26"/>
        <v>0</v>
      </c>
      <c r="DY26" s="154">
        <f t="shared" si="27"/>
        <v>0</v>
      </c>
      <c r="DZ26" s="160">
        <f t="shared" si="28"/>
        <v>0</v>
      </c>
      <c r="EA26" s="273">
        <f t="shared" si="29"/>
        <v>5</v>
      </c>
      <c r="EB26" s="187">
        <f t="shared" si="30"/>
        <v>1</v>
      </c>
      <c r="EC26" s="273">
        <f t="shared" si="31"/>
        <v>3</v>
      </c>
      <c r="ED26" s="187">
        <f t="shared" si="32"/>
        <v>0.6</v>
      </c>
      <c r="EE26" s="154">
        <f t="shared" si="33"/>
        <v>0</v>
      </c>
      <c r="EF26" s="154">
        <f t="shared" si="34"/>
        <v>0</v>
      </c>
      <c r="EG26" s="160">
        <f t="shared" si="35"/>
        <v>0</v>
      </c>
      <c r="EH26" s="273">
        <f t="shared" si="36"/>
        <v>5</v>
      </c>
      <c r="EI26" s="187">
        <f t="shared" si="37"/>
        <v>1</v>
      </c>
      <c r="EJ26" s="273">
        <f t="shared" si="38"/>
        <v>3</v>
      </c>
      <c r="EK26" s="187">
        <f t="shared" si="39"/>
        <v>0.6</v>
      </c>
      <c r="EL26" s="154">
        <f t="shared" si="40"/>
        <v>0</v>
      </c>
      <c r="EM26" s="154">
        <f t="shared" si="41"/>
        <v>0</v>
      </c>
      <c r="EN26" s="160">
        <f t="shared" si="42"/>
        <v>0</v>
      </c>
      <c r="EO26" s="273">
        <f t="shared" si="43"/>
        <v>5</v>
      </c>
      <c r="EP26" s="187">
        <f t="shared" si="44"/>
        <v>1</v>
      </c>
      <c r="EQ26" s="273">
        <f t="shared" si="45"/>
        <v>3</v>
      </c>
      <c r="ER26" s="187">
        <f t="shared" si="46"/>
        <v>0.6</v>
      </c>
      <c r="ES26" s="154">
        <f t="shared" si="47"/>
        <v>0</v>
      </c>
      <c r="ET26" s="154">
        <f t="shared" si="48"/>
        <v>0</v>
      </c>
      <c r="EU26" s="160">
        <f t="shared" si="49"/>
        <v>0</v>
      </c>
      <c r="EV26" s="273">
        <f t="shared" si="50"/>
        <v>5</v>
      </c>
      <c r="EW26" s="187">
        <f t="shared" si="51"/>
        <v>1</v>
      </c>
      <c r="EX26" s="273">
        <f t="shared" si="52"/>
        <v>3</v>
      </c>
      <c r="EY26" s="187">
        <f t="shared" si="53"/>
        <v>0.6</v>
      </c>
      <c r="EZ26" s="154">
        <f t="shared" si="54"/>
        <v>0</v>
      </c>
      <c r="FA26" s="154">
        <f t="shared" si="55"/>
        <v>0</v>
      </c>
      <c r="FB26" s="160">
        <f t="shared" si="56"/>
        <v>0</v>
      </c>
      <c r="FC26" s="273">
        <f t="shared" si="57"/>
        <v>5</v>
      </c>
      <c r="FD26" s="187">
        <f t="shared" si="58"/>
        <v>1</v>
      </c>
      <c r="FE26" s="273">
        <f t="shared" si="59"/>
        <v>3</v>
      </c>
      <c r="FF26" s="187">
        <f t="shared" si="60"/>
        <v>0.6</v>
      </c>
      <c r="FG26" s="154">
        <f t="shared" si="61"/>
        <v>0</v>
      </c>
      <c r="FH26" s="154">
        <f t="shared" si="62"/>
        <v>0</v>
      </c>
      <c r="FI26" s="160">
        <f t="shared" si="63"/>
        <v>0</v>
      </c>
      <c r="FJ26" s="273">
        <f t="shared" si="64"/>
        <v>5</v>
      </c>
      <c r="FK26" s="187">
        <f t="shared" si="65"/>
        <v>1</v>
      </c>
      <c r="FL26" s="273">
        <f t="shared" si="66"/>
        <v>3</v>
      </c>
      <c r="FM26" s="187">
        <f t="shared" si="67"/>
        <v>0.6</v>
      </c>
      <c r="FN26" s="154">
        <f t="shared" si="68"/>
        <v>0</v>
      </c>
      <c r="FO26" s="154">
        <f t="shared" si="69"/>
        <v>0</v>
      </c>
      <c r="FP26" s="160">
        <f t="shared" si="70"/>
        <v>0</v>
      </c>
      <c r="FQ26" s="273">
        <f t="shared" si="71"/>
        <v>5</v>
      </c>
      <c r="FR26" s="187">
        <f t="shared" si="72"/>
        <v>1</v>
      </c>
      <c r="FS26" s="273">
        <f t="shared" si="73"/>
        <v>3</v>
      </c>
      <c r="FT26" s="187">
        <f t="shared" si="74"/>
        <v>0.6</v>
      </c>
      <c r="FU26" s="154">
        <f t="shared" si="75"/>
        <v>0</v>
      </c>
      <c r="FV26" s="154">
        <f t="shared" si="76"/>
        <v>0</v>
      </c>
      <c r="FW26" s="160">
        <f t="shared" si="77"/>
        <v>0</v>
      </c>
      <c r="FX26" s="273">
        <f t="shared" si="78"/>
        <v>5</v>
      </c>
      <c r="FY26" s="187">
        <f t="shared" si="79"/>
        <v>1</v>
      </c>
      <c r="FZ26" s="273">
        <f t="shared" si="80"/>
        <v>3</v>
      </c>
      <c r="GA26" s="187">
        <f t="shared" si="81"/>
        <v>0.6</v>
      </c>
      <c r="GB26" s="154">
        <f t="shared" si="82"/>
        <v>0</v>
      </c>
      <c r="GC26" s="154">
        <f t="shared" si="83"/>
        <v>0</v>
      </c>
      <c r="GD26" s="160">
        <f t="shared" si="84"/>
        <v>0</v>
      </c>
      <c r="GE26" s="273">
        <f t="shared" si="85"/>
        <v>5</v>
      </c>
      <c r="GF26" s="187">
        <f t="shared" si="86"/>
        <v>1</v>
      </c>
      <c r="GG26" s="273">
        <f t="shared" si="87"/>
        <v>3</v>
      </c>
      <c r="GH26" s="187">
        <f t="shared" si="88"/>
        <v>0.6</v>
      </c>
      <c r="GI26" s="187">
        <f t="shared" si="101"/>
        <v>0.6</v>
      </c>
    </row>
    <row r="27" spans="1:191" ht="37.799999999999997" customHeight="1" x14ac:dyDescent="0.2">
      <c r="A27" s="148">
        <v>19</v>
      </c>
      <c r="B27" s="133"/>
      <c r="C27" s="133"/>
      <c r="D27" s="274"/>
      <c r="E27" s="133"/>
      <c r="F27" s="275"/>
      <c r="G27" s="133"/>
      <c r="H27" s="133" t="s">
        <v>455</v>
      </c>
      <c r="I27" s="132"/>
      <c r="J27" s="132"/>
      <c r="K27" s="132"/>
      <c r="L27" s="132"/>
      <c r="M27" s="132"/>
      <c r="N27" s="132"/>
      <c r="O27" s="132"/>
      <c r="P27" s="132"/>
      <c r="Q27" s="132"/>
      <c r="R27" s="132"/>
      <c r="S27" s="132"/>
      <c r="T27" s="132"/>
      <c r="U27" s="132"/>
      <c r="V27" s="132"/>
      <c r="W27" s="132"/>
      <c r="X27" s="132"/>
      <c r="Y27" s="132"/>
      <c r="Z27" s="132"/>
      <c r="AA27" s="132"/>
      <c r="AB27" s="132"/>
      <c r="AC27" s="155">
        <f t="shared" si="0"/>
        <v>0</v>
      </c>
      <c r="AD27" s="149">
        <f t="shared" si="1"/>
        <v>1</v>
      </c>
      <c r="AE27" s="155" t="str">
        <f t="shared" si="2"/>
        <v>3 - Moderado</v>
      </c>
      <c r="AF27" s="149">
        <f t="shared" si="3"/>
        <v>0.6</v>
      </c>
      <c r="AG27" s="156" t="str">
        <f t="shared" si="89"/>
        <v/>
      </c>
      <c r="AH27" s="149">
        <f t="shared" si="4"/>
        <v>0.6</v>
      </c>
      <c r="AI27" s="133"/>
      <c r="AJ27" s="133"/>
      <c r="AK27" s="133"/>
      <c r="AL27" s="133"/>
      <c r="AM27" s="134"/>
      <c r="AN27" s="164"/>
      <c r="AO27" s="164"/>
      <c r="AP27" s="134"/>
      <c r="AQ27" s="134"/>
      <c r="AR27" s="164"/>
      <c r="AS27" s="164"/>
      <c r="AT27" s="134"/>
      <c r="AU27" s="134"/>
      <c r="AV27" s="164"/>
      <c r="AW27" s="164"/>
      <c r="AX27" s="134"/>
      <c r="AY27" s="134"/>
      <c r="AZ27" s="164"/>
      <c r="BA27" s="164"/>
      <c r="BB27" s="134"/>
      <c r="BC27" s="134"/>
      <c r="BD27" s="164"/>
      <c r="BE27" s="164"/>
      <c r="BF27" s="134"/>
      <c r="BG27" s="134"/>
      <c r="BH27" s="164"/>
      <c r="BI27" s="164"/>
      <c r="BJ27" s="134"/>
      <c r="BK27" s="134"/>
      <c r="BL27" s="164"/>
      <c r="BM27" s="164"/>
      <c r="BN27" s="134"/>
      <c r="BO27" s="134"/>
      <c r="BP27" s="164"/>
      <c r="BQ27" s="164"/>
      <c r="BR27" s="134"/>
      <c r="BS27" s="134"/>
      <c r="BT27" s="164"/>
      <c r="BU27" s="164"/>
      <c r="BV27" s="134"/>
      <c r="BW27" s="134"/>
      <c r="BX27" s="164"/>
      <c r="BY27" s="164"/>
      <c r="BZ27" s="134"/>
      <c r="CA27" s="134"/>
      <c r="CB27" s="164"/>
      <c r="CC27" s="164"/>
      <c r="CD27" s="134"/>
      <c r="CE27" s="134"/>
      <c r="CF27" s="164"/>
      <c r="CG27" s="164"/>
      <c r="CH27" s="134"/>
      <c r="CI27" s="164"/>
      <c r="CJ27" s="164"/>
      <c r="CK27" s="134"/>
      <c r="CL27" s="159" t="str">
        <f t="shared" si="90"/>
        <v>5 - Muy Alta</v>
      </c>
      <c r="CM27" s="165">
        <f t="shared" si="5"/>
        <v>1</v>
      </c>
      <c r="CN27" s="159" t="str">
        <f t="shared" si="91"/>
        <v>3 - Moderado</v>
      </c>
      <c r="CO27" s="165">
        <f t="shared" si="92"/>
        <v>0.6</v>
      </c>
      <c r="CP27" s="145" t="str">
        <f t="shared" si="6"/>
        <v>ALTO</v>
      </c>
      <c r="CQ27" s="149">
        <f t="shared" si="93"/>
        <v>0.6</v>
      </c>
      <c r="CR27" s="188"/>
      <c r="CS27" s="145">
        <f t="shared" si="94"/>
        <v>5</v>
      </c>
      <c r="CT27" s="134"/>
      <c r="CU27" s="188"/>
      <c r="CV27" s="188"/>
      <c r="CW27" s="158"/>
      <c r="CX27" s="160">
        <f t="shared" si="7"/>
        <v>0</v>
      </c>
      <c r="CY27" s="161">
        <f t="shared" si="95"/>
        <v>3</v>
      </c>
      <c r="CZ27" s="160" t="str">
        <f t="shared" si="96"/>
        <v>Moderado</v>
      </c>
      <c r="DA27" s="153">
        <f t="shared" si="97"/>
        <v>0.6</v>
      </c>
      <c r="DB27" s="154">
        <f t="shared" si="98"/>
        <v>0</v>
      </c>
      <c r="DC27" s="154">
        <f t="shared" si="8"/>
        <v>0</v>
      </c>
      <c r="DD27" s="160">
        <f t="shared" si="99"/>
        <v>0</v>
      </c>
      <c r="DE27" s="273">
        <f t="shared" si="9"/>
        <v>5</v>
      </c>
      <c r="DF27" s="187">
        <f t="shared" si="10"/>
        <v>1</v>
      </c>
      <c r="DG27" s="273">
        <f t="shared" si="100"/>
        <v>3</v>
      </c>
      <c r="DH27" s="273"/>
      <c r="DI27" s="187">
        <f t="shared" si="11"/>
        <v>0.6</v>
      </c>
      <c r="DJ27" s="154">
        <f t="shared" si="12"/>
        <v>0</v>
      </c>
      <c r="DK27" s="154">
        <f t="shared" si="13"/>
        <v>0</v>
      </c>
      <c r="DL27" s="160">
        <f t="shared" si="14"/>
        <v>0</v>
      </c>
      <c r="DM27" s="273">
        <f t="shared" si="15"/>
        <v>5</v>
      </c>
      <c r="DN27" s="187">
        <f t="shared" si="16"/>
        <v>1</v>
      </c>
      <c r="DO27" s="273">
        <f t="shared" si="17"/>
        <v>3</v>
      </c>
      <c r="DP27" s="187">
        <f t="shared" si="18"/>
        <v>0.6</v>
      </c>
      <c r="DQ27" s="154">
        <f t="shared" si="19"/>
        <v>0</v>
      </c>
      <c r="DR27" s="154">
        <f t="shared" si="20"/>
        <v>0</v>
      </c>
      <c r="DS27" s="160">
        <f t="shared" si="21"/>
        <v>0</v>
      </c>
      <c r="DT27" s="273">
        <f t="shared" si="22"/>
        <v>5</v>
      </c>
      <c r="DU27" s="187">
        <f t="shared" si="23"/>
        <v>1</v>
      </c>
      <c r="DV27" s="273">
        <f t="shared" si="24"/>
        <v>3</v>
      </c>
      <c r="DW27" s="187">
        <f t="shared" si="25"/>
        <v>0.6</v>
      </c>
      <c r="DX27" s="154">
        <f t="shared" si="26"/>
        <v>0</v>
      </c>
      <c r="DY27" s="154">
        <f t="shared" si="27"/>
        <v>0</v>
      </c>
      <c r="DZ27" s="160">
        <f t="shared" si="28"/>
        <v>0</v>
      </c>
      <c r="EA27" s="273">
        <f t="shared" si="29"/>
        <v>5</v>
      </c>
      <c r="EB27" s="187">
        <f t="shared" si="30"/>
        <v>1</v>
      </c>
      <c r="EC27" s="273">
        <f t="shared" si="31"/>
        <v>3</v>
      </c>
      <c r="ED27" s="187">
        <f t="shared" si="32"/>
        <v>0.6</v>
      </c>
      <c r="EE27" s="154">
        <f t="shared" si="33"/>
        <v>0</v>
      </c>
      <c r="EF27" s="154">
        <f t="shared" si="34"/>
        <v>0</v>
      </c>
      <c r="EG27" s="160">
        <f t="shared" si="35"/>
        <v>0</v>
      </c>
      <c r="EH27" s="273">
        <f t="shared" si="36"/>
        <v>5</v>
      </c>
      <c r="EI27" s="187">
        <f t="shared" si="37"/>
        <v>1</v>
      </c>
      <c r="EJ27" s="273">
        <f t="shared" si="38"/>
        <v>3</v>
      </c>
      <c r="EK27" s="187">
        <f t="shared" si="39"/>
        <v>0.6</v>
      </c>
      <c r="EL27" s="154">
        <f t="shared" si="40"/>
        <v>0</v>
      </c>
      <c r="EM27" s="154">
        <f t="shared" si="41"/>
        <v>0</v>
      </c>
      <c r="EN27" s="160">
        <f t="shared" si="42"/>
        <v>0</v>
      </c>
      <c r="EO27" s="273">
        <f t="shared" si="43"/>
        <v>5</v>
      </c>
      <c r="EP27" s="187">
        <f t="shared" si="44"/>
        <v>1</v>
      </c>
      <c r="EQ27" s="273">
        <f t="shared" si="45"/>
        <v>3</v>
      </c>
      <c r="ER27" s="187">
        <f t="shared" si="46"/>
        <v>0.6</v>
      </c>
      <c r="ES27" s="154">
        <f t="shared" si="47"/>
        <v>0</v>
      </c>
      <c r="ET27" s="154">
        <f t="shared" si="48"/>
        <v>0</v>
      </c>
      <c r="EU27" s="160">
        <f t="shared" si="49"/>
        <v>0</v>
      </c>
      <c r="EV27" s="273">
        <f t="shared" si="50"/>
        <v>5</v>
      </c>
      <c r="EW27" s="187">
        <f t="shared" si="51"/>
        <v>1</v>
      </c>
      <c r="EX27" s="273">
        <f t="shared" si="52"/>
        <v>3</v>
      </c>
      <c r="EY27" s="187">
        <f t="shared" si="53"/>
        <v>0.6</v>
      </c>
      <c r="EZ27" s="154">
        <f t="shared" si="54"/>
        <v>0</v>
      </c>
      <c r="FA27" s="154">
        <f t="shared" si="55"/>
        <v>0</v>
      </c>
      <c r="FB27" s="160">
        <f t="shared" si="56"/>
        <v>0</v>
      </c>
      <c r="FC27" s="273">
        <f t="shared" si="57"/>
        <v>5</v>
      </c>
      <c r="FD27" s="187">
        <f t="shared" si="58"/>
        <v>1</v>
      </c>
      <c r="FE27" s="273">
        <f t="shared" si="59"/>
        <v>3</v>
      </c>
      <c r="FF27" s="187">
        <f t="shared" si="60"/>
        <v>0.6</v>
      </c>
      <c r="FG27" s="154">
        <f t="shared" si="61"/>
        <v>0</v>
      </c>
      <c r="FH27" s="154">
        <f t="shared" si="62"/>
        <v>0</v>
      </c>
      <c r="FI27" s="160">
        <f t="shared" si="63"/>
        <v>0</v>
      </c>
      <c r="FJ27" s="273">
        <f t="shared" si="64"/>
        <v>5</v>
      </c>
      <c r="FK27" s="187">
        <f t="shared" si="65"/>
        <v>1</v>
      </c>
      <c r="FL27" s="273">
        <f t="shared" si="66"/>
        <v>3</v>
      </c>
      <c r="FM27" s="187">
        <f t="shared" si="67"/>
        <v>0.6</v>
      </c>
      <c r="FN27" s="154">
        <f t="shared" si="68"/>
        <v>0</v>
      </c>
      <c r="FO27" s="154">
        <f t="shared" si="69"/>
        <v>0</v>
      </c>
      <c r="FP27" s="160">
        <f t="shared" si="70"/>
        <v>0</v>
      </c>
      <c r="FQ27" s="273">
        <f t="shared" si="71"/>
        <v>5</v>
      </c>
      <c r="FR27" s="187">
        <f t="shared" si="72"/>
        <v>1</v>
      </c>
      <c r="FS27" s="273">
        <f t="shared" si="73"/>
        <v>3</v>
      </c>
      <c r="FT27" s="187">
        <f t="shared" si="74"/>
        <v>0.6</v>
      </c>
      <c r="FU27" s="154">
        <f t="shared" si="75"/>
        <v>0</v>
      </c>
      <c r="FV27" s="154">
        <f t="shared" si="76"/>
        <v>0</v>
      </c>
      <c r="FW27" s="160">
        <f t="shared" si="77"/>
        <v>0</v>
      </c>
      <c r="FX27" s="273">
        <f t="shared" si="78"/>
        <v>5</v>
      </c>
      <c r="FY27" s="187">
        <f t="shared" si="79"/>
        <v>1</v>
      </c>
      <c r="FZ27" s="273">
        <f t="shared" si="80"/>
        <v>3</v>
      </c>
      <c r="GA27" s="187">
        <f t="shared" si="81"/>
        <v>0.6</v>
      </c>
      <c r="GB27" s="154">
        <f t="shared" si="82"/>
        <v>0</v>
      </c>
      <c r="GC27" s="154">
        <f t="shared" si="83"/>
        <v>0</v>
      </c>
      <c r="GD27" s="160">
        <f t="shared" si="84"/>
        <v>0</v>
      </c>
      <c r="GE27" s="273">
        <f t="shared" si="85"/>
        <v>5</v>
      </c>
      <c r="GF27" s="187">
        <f t="shared" si="86"/>
        <v>1</v>
      </c>
      <c r="GG27" s="273">
        <f t="shared" si="87"/>
        <v>3</v>
      </c>
      <c r="GH27" s="187">
        <f t="shared" si="88"/>
        <v>0.6</v>
      </c>
      <c r="GI27" s="187">
        <f t="shared" si="101"/>
        <v>0.6</v>
      </c>
    </row>
    <row r="28" spans="1:191" ht="37.799999999999997" customHeight="1" x14ac:dyDescent="0.2">
      <c r="A28" s="148">
        <v>20</v>
      </c>
      <c r="B28" s="133"/>
      <c r="C28" s="133"/>
      <c r="D28" s="274"/>
      <c r="E28" s="133"/>
      <c r="F28" s="275"/>
      <c r="G28" s="133"/>
      <c r="H28" s="133" t="s">
        <v>455</v>
      </c>
      <c r="I28" s="132"/>
      <c r="J28" s="132"/>
      <c r="K28" s="132"/>
      <c r="L28" s="132"/>
      <c r="M28" s="132"/>
      <c r="N28" s="132"/>
      <c r="O28" s="132"/>
      <c r="P28" s="132"/>
      <c r="Q28" s="132"/>
      <c r="R28" s="132"/>
      <c r="S28" s="132"/>
      <c r="T28" s="132"/>
      <c r="U28" s="132"/>
      <c r="V28" s="132"/>
      <c r="W28" s="132"/>
      <c r="X28" s="132"/>
      <c r="Y28" s="132"/>
      <c r="Z28" s="132"/>
      <c r="AA28" s="132"/>
      <c r="AB28" s="132"/>
      <c r="AC28" s="155">
        <f t="shared" si="0"/>
        <v>0</v>
      </c>
      <c r="AD28" s="149">
        <f t="shared" si="1"/>
        <v>1</v>
      </c>
      <c r="AE28" s="155" t="str">
        <f t="shared" si="2"/>
        <v>3 - Moderado</v>
      </c>
      <c r="AF28" s="149">
        <f t="shared" si="3"/>
        <v>0.6</v>
      </c>
      <c r="AG28" s="156" t="str">
        <f t="shared" si="89"/>
        <v/>
      </c>
      <c r="AH28" s="149">
        <f t="shared" si="4"/>
        <v>0.6</v>
      </c>
      <c r="AI28" s="133"/>
      <c r="AJ28" s="133"/>
      <c r="AK28" s="133"/>
      <c r="AL28" s="133"/>
      <c r="AM28" s="134"/>
      <c r="AN28" s="164"/>
      <c r="AO28" s="164"/>
      <c r="AP28" s="134"/>
      <c r="AQ28" s="134"/>
      <c r="AR28" s="164"/>
      <c r="AS28" s="164"/>
      <c r="AT28" s="134"/>
      <c r="AU28" s="134"/>
      <c r="AV28" s="164"/>
      <c r="AW28" s="164"/>
      <c r="AX28" s="134"/>
      <c r="AY28" s="134"/>
      <c r="AZ28" s="164"/>
      <c r="BA28" s="164"/>
      <c r="BB28" s="134"/>
      <c r="BC28" s="134"/>
      <c r="BD28" s="164"/>
      <c r="BE28" s="164"/>
      <c r="BF28" s="134"/>
      <c r="BG28" s="134"/>
      <c r="BH28" s="164"/>
      <c r="BI28" s="164"/>
      <c r="BJ28" s="134"/>
      <c r="BK28" s="134"/>
      <c r="BL28" s="164"/>
      <c r="BM28" s="164"/>
      <c r="BN28" s="134"/>
      <c r="BO28" s="134"/>
      <c r="BP28" s="164"/>
      <c r="BQ28" s="164"/>
      <c r="BR28" s="134"/>
      <c r="BS28" s="134"/>
      <c r="BT28" s="164"/>
      <c r="BU28" s="164"/>
      <c r="BV28" s="134"/>
      <c r="BW28" s="134"/>
      <c r="BX28" s="164"/>
      <c r="BY28" s="164"/>
      <c r="BZ28" s="134"/>
      <c r="CA28" s="134"/>
      <c r="CB28" s="164"/>
      <c r="CC28" s="164"/>
      <c r="CD28" s="134"/>
      <c r="CE28" s="134"/>
      <c r="CF28" s="164"/>
      <c r="CG28" s="164"/>
      <c r="CH28" s="134"/>
      <c r="CI28" s="164"/>
      <c r="CJ28" s="164"/>
      <c r="CK28" s="134"/>
      <c r="CL28" s="159" t="str">
        <f t="shared" si="90"/>
        <v>5 - Muy Alta</v>
      </c>
      <c r="CM28" s="165">
        <f t="shared" si="5"/>
        <v>1</v>
      </c>
      <c r="CN28" s="159" t="str">
        <f t="shared" si="91"/>
        <v>3 - Moderado</v>
      </c>
      <c r="CO28" s="165">
        <f t="shared" si="92"/>
        <v>0.6</v>
      </c>
      <c r="CP28" s="145" t="str">
        <f t="shared" si="6"/>
        <v>ALTO</v>
      </c>
      <c r="CQ28" s="149">
        <f t="shared" si="93"/>
        <v>0.6</v>
      </c>
      <c r="CR28" s="188"/>
      <c r="CS28" s="145">
        <f t="shared" si="94"/>
        <v>5</v>
      </c>
      <c r="CT28" s="134"/>
      <c r="CU28" s="188"/>
      <c r="CV28" s="188"/>
      <c r="CW28" s="158"/>
      <c r="CX28" s="160">
        <f t="shared" si="7"/>
        <v>0</v>
      </c>
      <c r="CY28" s="161">
        <f t="shared" si="95"/>
        <v>3</v>
      </c>
      <c r="CZ28" s="160" t="str">
        <f t="shared" si="96"/>
        <v>Moderado</v>
      </c>
      <c r="DA28" s="153">
        <f t="shared" si="97"/>
        <v>0.6</v>
      </c>
      <c r="DB28" s="154">
        <f t="shared" si="98"/>
        <v>0</v>
      </c>
      <c r="DC28" s="154">
        <f t="shared" si="8"/>
        <v>0</v>
      </c>
      <c r="DD28" s="160">
        <f t="shared" si="99"/>
        <v>0</v>
      </c>
      <c r="DE28" s="273">
        <f t="shared" si="9"/>
        <v>5</v>
      </c>
      <c r="DF28" s="187">
        <f t="shared" si="10"/>
        <v>1</v>
      </c>
      <c r="DG28" s="273">
        <f t="shared" si="100"/>
        <v>3</v>
      </c>
      <c r="DH28" s="273"/>
      <c r="DI28" s="187">
        <f t="shared" si="11"/>
        <v>0.6</v>
      </c>
      <c r="DJ28" s="154">
        <f t="shared" si="12"/>
        <v>0</v>
      </c>
      <c r="DK28" s="154">
        <f t="shared" si="13"/>
        <v>0</v>
      </c>
      <c r="DL28" s="160">
        <f t="shared" si="14"/>
        <v>0</v>
      </c>
      <c r="DM28" s="273">
        <f t="shared" si="15"/>
        <v>5</v>
      </c>
      <c r="DN28" s="187">
        <f t="shared" si="16"/>
        <v>1</v>
      </c>
      <c r="DO28" s="273">
        <f t="shared" si="17"/>
        <v>3</v>
      </c>
      <c r="DP28" s="187">
        <f t="shared" si="18"/>
        <v>0.6</v>
      </c>
      <c r="DQ28" s="154">
        <f t="shared" si="19"/>
        <v>0</v>
      </c>
      <c r="DR28" s="154">
        <f t="shared" si="20"/>
        <v>0</v>
      </c>
      <c r="DS28" s="160">
        <f t="shared" si="21"/>
        <v>0</v>
      </c>
      <c r="DT28" s="273">
        <f t="shared" si="22"/>
        <v>5</v>
      </c>
      <c r="DU28" s="187">
        <f t="shared" si="23"/>
        <v>1</v>
      </c>
      <c r="DV28" s="273">
        <f t="shared" si="24"/>
        <v>3</v>
      </c>
      <c r="DW28" s="187">
        <f t="shared" si="25"/>
        <v>0.6</v>
      </c>
      <c r="DX28" s="154">
        <f t="shared" si="26"/>
        <v>0</v>
      </c>
      <c r="DY28" s="154">
        <f t="shared" si="27"/>
        <v>0</v>
      </c>
      <c r="DZ28" s="160">
        <f t="shared" si="28"/>
        <v>0</v>
      </c>
      <c r="EA28" s="273">
        <f t="shared" si="29"/>
        <v>5</v>
      </c>
      <c r="EB28" s="187">
        <f t="shared" si="30"/>
        <v>1</v>
      </c>
      <c r="EC28" s="273">
        <f t="shared" si="31"/>
        <v>3</v>
      </c>
      <c r="ED28" s="187">
        <f t="shared" si="32"/>
        <v>0.6</v>
      </c>
      <c r="EE28" s="154">
        <f t="shared" si="33"/>
        <v>0</v>
      </c>
      <c r="EF28" s="154">
        <f t="shared" si="34"/>
        <v>0</v>
      </c>
      <c r="EG28" s="160">
        <f t="shared" si="35"/>
        <v>0</v>
      </c>
      <c r="EH28" s="273">
        <f t="shared" si="36"/>
        <v>5</v>
      </c>
      <c r="EI28" s="187">
        <f t="shared" si="37"/>
        <v>1</v>
      </c>
      <c r="EJ28" s="273">
        <f t="shared" si="38"/>
        <v>3</v>
      </c>
      <c r="EK28" s="187">
        <f t="shared" si="39"/>
        <v>0.6</v>
      </c>
      <c r="EL28" s="154">
        <f t="shared" si="40"/>
        <v>0</v>
      </c>
      <c r="EM28" s="154">
        <f t="shared" si="41"/>
        <v>0</v>
      </c>
      <c r="EN28" s="160">
        <f t="shared" si="42"/>
        <v>0</v>
      </c>
      <c r="EO28" s="273">
        <f t="shared" si="43"/>
        <v>5</v>
      </c>
      <c r="EP28" s="187">
        <f t="shared" si="44"/>
        <v>1</v>
      </c>
      <c r="EQ28" s="273">
        <f t="shared" si="45"/>
        <v>3</v>
      </c>
      <c r="ER28" s="187">
        <f t="shared" si="46"/>
        <v>0.6</v>
      </c>
      <c r="ES28" s="154">
        <f t="shared" si="47"/>
        <v>0</v>
      </c>
      <c r="ET28" s="154">
        <f t="shared" si="48"/>
        <v>0</v>
      </c>
      <c r="EU28" s="160">
        <f t="shared" si="49"/>
        <v>0</v>
      </c>
      <c r="EV28" s="273">
        <f t="shared" si="50"/>
        <v>5</v>
      </c>
      <c r="EW28" s="187">
        <f t="shared" si="51"/>
        <v>1</v>
      </c>
      <c r="EX28" s="273">
        <f t="shared" si="52"/>
        <v>3</v>
      </c>
      <c r="EY28" s="187">
        <f t="shared" si="53"/>
        <v>0.6</v>
      </c>
      <c r="EZ28" s="154">
        <f t="shared" si="54"/>
        <v>0</v>
      </c>
      <c r="FA28" s="154">
        <f t="shared" si="55"/>
        <v>0</v>
      </c>
      <c r="FB28" s="160">
        <f t="shared" si="56"/>
        <v>0</v>
      </c>
      <c r="FC28" s="273">
        <f t="shared" si="57"/>
        <v>5</v>
      </c>
      <c r="FD28" s="187">
        <f t="shared" si="58"/>
        <v>1</v>
      </c>
      <c r="FE28" s="273">
        <f t="shared" si="59"/>
        <v>3</v>
      </c>
      <c r="FF28" s="187">
        <f t="shared" si="60"/>
        <v>0.6</v>
      </c>
      <c r="FG28" s="154">
        <f t="shared" si="61"/>
        <v>0</v>
      </c>
      <c r="FH28" s="154">
        <f t="shared" si="62"/>
        <v>0</v>
      </c>
      <c r="FI28" s="160">
        <f t="shared" si="63"/>
        <v>0</v>
      </c>
      <c r="FJ28" s="273">
        <f t="shared" si="64"/>
        <v>5</v>
      </c>
      <c r="FK28" s="187">
        <f t="shared" si="65"/>
        <v>1</v>
      </c>
      <c r="FL28" s="273">
        <f t="shared" si="66"/>
        <v>3</v>
      </c>
      <c r="FM28" s="187">
        <f t="shared" si="67"/>
        <v>0.6</v>
      </c>
      <c r="FN28" s="154">
        <f t="shared" si="68"/>
        <v>0</v>
      </c>
      <c r="FO28" s="154">
        <f t="shared" si="69"/>
        <v>0</v>
      </c>
      <c r="FP28" s="160">
        <f t="shared" si="70"/>
        <v>0</v>
      </c>
      <c r="FQ28" s="273">
        <f t="shared" si="71"/>
        <v>5</v>
      </c>
      <c r="FR28" s="187">
        <f t="shared" si="72"/>
        <v>1</v>
      </c>
      <c r="FS28" s="273">
        <f t="shared" si="73"/>
        <v>3</v>
      </c>
      <c r="FT28" s="187">
        <f t="shared" si="74"/>
        <v>0.6</v>
      </c>
      <c r="FU28" s="154">
        <f t="shared" si="75"/>
        <v>0</v>
      </c>
      <c r="FV28" s="154">
        <f t="shared" si="76"/>
        <v>0</v>
      </c>
      <c r="FW28" s="160">
        <f t="shared" si="77"/>
        <v>0</v>
      </c>
      <c r="FX28" s="273">
        <f t="shared" si="78"/>
        <v>5</v>
      </c>
      <c r="FY28" s="187">
        <f t="shared" si="79"/>
        <v>1</v>
      </c>
      <c r="FZ28" s="273">
        <f t="shared" si="80"/>
        <v>3</v>
      </c>
      <c r="GA28" s="187">
        <f t="shared" si="81"/>
        <v>0.6</v>
      </c>
      <c r="GB28" s="154">
        <f t="shared" si="82"/>
        <v>0</v>
      </c>
      <c r="GC28" s="154">
        <f t="shared" si="83"/>
        <v>0</v>
      </c>
      <c r="GD28" s="160">
        <f t="shared" si="84"/>
        <v>0</v>
      </c>
      <c r="GE28" s="273">
        <f t="shared" si="85"/>
        <v>5</v>
      </c>
      <c r="GF28" s="187">
        <f t="shared" si="86"/>
        <v>1</v>
      </c>
      <c r="GG28" s="273">
        <f t="shared" si="87"/>
        <v>3</v>
      </c>
      <c r="GH28" s="187">
        <f t="shared" si="88"/>
        <v>0.6</v>
      </c>
      <c r="GI28" s="187">
        <f t="shared" si="101"/>
        <v>0.6</v>
      </c>
    </row>
    <row r="29" spans="1:191" ht="37.799999999999997" customHeight="1" x14ac:dyDescent="0.2">
      <c r="A29" s="148">
        <v>21</v>
      </c>
      <c r="B29" s="133"/>
      <c r="C29" s="133"/>
      <c r="D29" s="274"/>
      <c r="E29" s="133"/>
      <c r="F29" s="275"/>
      <c r="G29" s="133"/>
      <c r="H29" s="133" t="s">
        <v>455</v>
      </c>
      <c r="I29" s="132"/>
      <c r="J29" s="132"/>
      <c r="K29" s="132"/>
      <c r="L29" s="132"/>
      <c r="M29" s="132"/>
      <c r="N29" s="132"/>
      <c r="O29" s="132"/>
      <c r="P29" s="132"/>
      <c r="Q29" s="132"/>
      <c r="R29" s="132"/>
      <c r="S29" s="132"/>
      <c r="T29" s="132"/>
      <c r="U29" s="132"/>
      <c r="V29" s="132"/>
      <c r="W29" s="132"/>
      <c r="X29" s="132"/>
      <c r="Y29" s="132"/>
      <c r="Z29" s="132"/>
      <c r="AA29" s="132"/>
      <c r="AB29" s="132"/>
      <c r="AC29" s="155">
        <f t="shared" si="0"/>
        <v>0</v>
      </c>
      <c r="AD29" s="149">
        <f t="shared" si="1"/>
        <v>1</v>
      </c>
      <c r="AE29" s="155" t="str">
        <f t="shared" si="2"/>
        <v>3 - Moderado</v>
      </c>
      <c r="AF29" s="149">
        <f t="shared" si="3"/>
        <v>0.6</v>
      </c>
      <c r="AG29" s="156" t="str">
        <f t="shared" si="89"/>
        <v/>
      </c>
      <c r="AH29" s="149">
        <f t="shared" si="4"/>
        <v>0.6</v>
      </c>
      <c r="AI29" s="133"/>
      <c r="AJ29" s="133"/>
      <c r="AK29" s="133"/>
      <c r="AL29" s="133"/>
      <c r="AM29" s="134"/>
      <c r="AN29" s="164"/>
      <c r="AO29" s="164"/>
      <c r="AP29" s="134"/>
      <c r="AQ29" s="134"/>
      <c r="AR29" s="164"/>
      <c r="AS29" s="164"/>
      <c r="AT29" s="134"/>
      <c r="AU29" s="134"/>
      <c r="AV29" s="164"/>
      <c r="AW29" s="164"/>
      <c r="AX29" s="134"/>
      <c r="AY29" s="134"/>
      <c r="AZ29" s="164"/>
      <c r="BA29" s="164"/>
      <c r="BB29" s="134"/>
      <c r="BC29" s="134"/>
      <c r="BD29" s="164"/>
      <c r="BE29" s="164"/>
      <c r="BF29" s="134"/>
      <c r="BG29" s="134"/>
      <c r="BH29" s="164"/>
      <c r="BI29" s="164"/>
      <c r="BJ29" s="134"/>
      <c r="BK29" s="134"/>
      <c r="BL29" s="164"/>
      <c r="BM29" s="164"/>
      <c r="BN29" s="134"/>
      <c r="BO29" s="134"/>
      <c r="BP29" s="164"/>
      <c r="BQ29" s="164"/>
      <c r="BR29" s="134"/>
      <c r="BS29" s="134"/>
      <c r="BT29" s="164"/>
      <c r="BU29" s="164"/>
      <c r="BV29" s="134"/>
      <c r="BW29" s="134"/>
      <c r="BX29" s="164"/>
      <c r="BY29" s="164"/>
      <c r="BZ29" s="134"/>
      <c r="CA29" s="134"/>
      <c r="CB29" s="164"/>
      <c r="CC29" s="164"/>
      <c r="CD29" s="134"/>
      <c r="CE29" s="134"/>
      <c r="CF29" s="164"/>
      <c r="CG29" s="164"/>
      <c r="CH29" s="134"/>
      <c r="CI29" s="164"/>
      <c r="CJ29" s="164"/>
      <c r="CK29" s="134"/>
      <c r="CL29" s="159" t="str">
        <f t="shared" si="90"/>
        <v>5 - Muy Alta</v>
      </c>
      <c r="CM29" s="165">
        <f t="shared" si="5"/>
        <v>1</v>
      </c>
      <c r="CN29" s="159" t="str">
        <f t="shared" si="91"/>
        <v>3 - Moderado</v>
      </c>
      <c r="CO29" s="165">
        <f t="shared" si="92"/>
        <v>0.6</v>
      </c>
      <c r="CP29" s="145" t="str">
        <f t="shared" si="6"/>
        <v>ALTO</v>
      </c>
      <c r="CQ29" s="149">
        <f t="shared" si="93"/>
        <v>0.6</v>
      </c>
      <c r="CR29" s="188"/>
      <c r="CS29" s="145">
        <f t="shared" si="94"/>
        <v>5</v>
      </c>
      <c r="CT29" s="134"/>
      <c r="CU29" s="188"/>
      <c r="CV29" s="188"/>
      <c r="CW29" s="158"/>
      <c r="CX29" s="160">
        <f t="shared" si="7"/>
        <v>0</v>
      </c>
      <c r="CY29" s="161">
        <f t="shared" si="95"/>
        <v>3</v>
      </c>
      <c r="CZ29" s="160" t="str">
        <f t="shared" si="96"/>
        <v>Moderado</v>
      </c>
      <c r="DA29" s="153">
        <f t="shared" si="97"/>
        <v>0.6</v>
      </c>
      <c r="DB29" s="154">
        <f t="shared" si="98"/>
        <v>0</v>
      </c>
      <c r="DC29" s="154">
        <f t="shared" si="8"/>
        <v>0</v>
      </c>
      <c r="DD29" s="160">
        <f t="shared" si="99"/>
        <v>0</v>
      </c>
      <c r="DE29" s="273">
        <f t="shared" si="9"/>
        <v>5</v>
      </c>
      <c r="DF29" s="187">
        <f t="shared" si="10"/>
        <v>1</v>
      </c>
      <c r="DG29" s="273">
        <f t="shared" si="100"/>
        <v>3</v>
      </c>
      <c r="DH29" s="273"/>
      <c r="DI29" s="187">
        <f t="shared" si="11"/>
        <v>0.6</v>
      </c>
      <c r="DJ29" s="154">
        <f t="shared" si="12"/>
        <v>0</v>
      </c>
      <c r="DK29" s="154">
        <f t="shared" si="13"/>
        <v>0</v>
      </c>
      <c r="DL29" s="160">
        <f t="shared" si="14"/>
        <v>0</v>
      </c>
      <c r="DM29" s="273">
        <f t="shared" si="15"/>
        <v>5</v>
      </c>
      <c r="DN29" s="187">
        <f t="shared" si="16"/>
        <v>1</v>
      </c>
      <c r="DO29" s="273">
        <f t="shared" si="17"/>
        <v>3</v>
      </c>
      <c r="DP29" s="187">
        <f t="shared" si="18"/>
        <v>0.6</v>
      </c>
      <c r="DQ29" s="154">
        <f t="shared" si="19"/>
        <v>0</v>
      </c>
      <c r="DR29" s="154">
        <f t="shared" si="20"/>
        <v>0</v>
      </c>
      <c r="DS29" s="160">
        <f t="shared" si="21"/>
        <v>0</v>
      </c>
      <c r="DT29" s="273">
        <f t="shared" si="22"/>
        <v>5</v>
      </c>
      <c r="DU29" s="187">
        <f t="shared" si="23"/>
        <v>1</v>
      </c>
      <c r="DV29" s="273">
        <f t="shared" si="24"/>
        <v>3</v>
      </c>
      <c r="DW29" s="187">
        <f t="shared" si="25"/>
        <v>0.6</v>
      </c>
      <c r="DX29" s="154">
        <f t="shared" si="26"/>
        <v>0</v>
      </c>
      <c r="DY29" s="154">
        <f t="shared" si="27"/>
        <v>0</v>
      </c>
      <c r="DZ29" s="160">
        <f t="shared" si="28"/>
        <v>0</v>
      </c>
      <c r="EA29" s="273">
        <f t="shared" si="29"/>
        <v>5</v>
      </c>
      <c r="EB29" s="187">
        <f t="shared" si="30"/>
        <v>1</v>
      </c>
      <c r="EC29" s="273">
        <f t="shared" si="31"/>
        <v>3</v>
      </c>
      <c r="ED29" s="187">
        <f t="shared" si="32"/>
        <v>0.6</v>
      </c>
      <c r="EE29" s="154">
        <f t="shared" si="33"/>
        <v>0</v>
      </c>
      <c r="EF29" s="154">
        <f t="shared" si="34"/>
        <v>0</v>
      </c>
      <c r="EG29" s="160">
        <f t="shared" si="35"/>
        <v>0</v>
      </c>
      <c r="EH29" s="273">
        <f t="shared" si="36"/>
        <v>5</v>
      </c>
      <c r="EI29" s="187">
        <f t="shared" si="37"/>
        <v>1</v>
      </c>
      <c r="EJ29" s="273">
        <f t="shared" si="38"/>
        <v>3</v>
      </c>
      <c r="EK29" s="187">
        <f t="shared" si="39"/>
        <v>0.6</v>
      </c>
      <c r="EL29" s="154">
        <f t="shared" si="40"/>
        <v>0</v>
      </c>
      <c r="EM29" s="154">
        <f t="shared" si="41"/>
        <v>0</v>
      </c>
      <c r="EN29" s="160">
        <f t="shared" si="42"/>
        <v>0</v>
      </c>
      <c r="EO29" s="273">
        <f t="shared" si="43"/>
        <v>5</v>
      </c>
      <c r="EP29" s="187">
        <f t="shared" si="44"/>
        <v>1</v>
      </c>
      <c r="EQ29" s="273">
        <f t="shared" si="45"/>
        <v>3</v>
      </c>
      <c r="ER29" s="187">
        <f t="shared" si="46"/>
        <v>0.6</v>
      </c>
      <c r="ES29" s="154">
        <f t="shared" si="47"/>
        <v>0</v>
      </c>
      <c r="ET29" s="154">
        <f t="shared" si="48"/>
        <v>0</v>
      </c>
      <c r="EU29" s="160">
        <f t="shared" si="49"/>
        <v>0</v>
      </c>
      <c r="EV29" s="273">
        <f t="shared" si="50"/>
        <v>5</v>
      </c>
      <c r="EW29" s="187">
        <f t="shared" si="51"/>
        <v>1</v>
      </c>
      <c r="EX29" s="273">
        <f t="shared" si="52"/>
        <v>3</v>
      </c>
      <c r="EY29" s="187">
        <f t="shared" si="53"/>
        <v>0.6</v>
      </c>
      <c r="EZ29" s="154">
        <f t="shared" si="54"/>
        <v>0</v>
      </c>
      <c r="FA29" s="154">
        <f t="shared" si="55"/>
        <v>0</v>
      </c>
      <c r="FB29" s="160">
        <f t="shared" si="56"/>
        <v>0</v>
      </c>
      <c r="FC29" s="273">
        <f t="shared" si="57"/>
        <v>5</v>
      </c>
      <c r="FD29" s="187">
        <f t="shared" si="58"/>
        <v>1</v>
      </c>
      <c r="FE29" s="273">
        <f t="shared" si="59"/>
        <v>3</v>
      </c>
      <c r="FF29" s="187">
        <f t="shared" si="60"/>
        <v>0.6</v>
      </c>
      <c r="FG29" s="154">
        <f t="shared" si="61"/>
        <v>0</v>
      </c>
      <c r="FH29" s="154">
        <f t="shared" si="62"/>
        <v>0</v>
      </c>
      <c r="FI29" s="160">
        <f t="shared" si="63"/>
        <v>0</v>
      </c>
      <c r="FJ29" s="273">
        <f t="shared" si="64"/>
        <v>5</v>
      </c>
      <c r="FK29" s="187">
        <f t="shared" si="65"/>
        <v>1</v>
      </c>
      <c r="FL29" s="273">
        <f t="shared" si="66"/>
        <v>3</v>
      </c>
      <c r="FM29" s="187">
        <f t="shared" si="67"/>
        <v>0.6</v>
      </c>
      <c r="FN29" s="154">
        <f t="shared" si="68"/>
        <v>0</v>
      </c>
      <c r="FO29" s="154">
        <f t="shared" si="69"/>
        <v>0</v>
      </c>
      <c r="FP29" s="160">
        <f t="shared" si="70"/>
        <v>0</v>
      </c>
      <c r="FQ29" s="273">
        <f t="shared" si="71"/>
        <v>5</v>
      </c>
      <c r="FR29" s="187">
        <f t="shared" si="72"/>
        <v>1</v>
      </c>
      <c r="FS29" s="273">
        <f t="shared" si="73"/>
        <v>3</v>
      </c>
      <c r="FT29" s="187">
        <f t="shared" si="74"/>
        <v>0.6</v>
      </c>
      <c r="FU29" s="154">
        <f t="shared" si="75"/>
        <v>0</v>
      </c>
      <c r="FV29" s="154">
        <f t="shared" si="76"/>
        <v>0</v>
      </c>
      <c r="FW29" s="160">
        <f t="shared" si="77"/>
        <v>0</v>
      </c>
      <c r="FX29" s="273">
        <f t="shared" si="78"/>
        <v>5</v>
      </c>
      <c r="FY29" s="187">
        <f t="shared" si="79"/>
        <v>1</v>
      </c>
      <c r="FZ29" s="273">
        <f t="shared" si="80"/>
        <v>3</v>
      </c>
      <c r="GA29" s="187">
        <f t="shared" si="81"/>
        <v>0.6</v>
      </c>
      <c r="GB29" s="154">
        <f t="shared" si="82"/>
        <v>0</v>
      </c>
      <c r="GC29" s="154">
        <f t="shared" si="83"/>
        <v>0</v>
      </c>
      <c r="GD29" s="160">
        <f t="shared" si="84"/>
        <v>0</v>
      </c>
      <c r="GE29" s="273">
        <f t="shared" si="85"/>
        <v>5</v>
      </c>
      <c r="GF29" s="187">
        <f t="shared" si="86"/>
        <v>1</v>
      </c>
      <c r="GG29" s="273">
        <f t="shared" si="87"/>
        <v>3</v>
      </c>
      <c r="GH29" s="187">
        <f t="shared" si="88"/>
        <v>0.6</v>
      </c>
      <c r="GI29" s="187">
        <f t="shared" si="101"/>
        <v>0.6</v>
      </c>
    </row>
    <row r="30" spans="1:191" ht="37.799999999999997" customHeight="1" x14ac:dyDescent="0.2">
      <c r="A30" s="148">
        <v>22</v>
      </c>
      <c r="B30" s="133"/>
      <c r="C30" s="133"/>
      <c r="D30" s="274"/>
      <c r="E30" s="133"/>
      <c r="F30" s="275"/>
      <c r="G30" s="133"/>
      <c r="H30" s="133" t="s">
        <v>455</v>
      </c>
      <c r="I30" s="132"/>
      <c r="J30" s="132"/>
      <c r="K30" s="132"/>
      <c r="L30" s="132"/>
      <c r="M30" s="132"/>
      <c r="N30" s="132"/>
      <c r="O30" s="132"/>
      <c r="P30" s="132"/>
      <c r="Q30" s="132"/>
      <c r="R30" s="132"/>
      <c r="S30" s="132"/>
      <c r="T30" s="132"/>
      <c r="U30" s="132"/>
      <c r="V30" s="132"/>
      <c r="W30" s="132"/>
      <c r="X30" s="132"/>
      <c r="Y30" s="132"/>
      <c r="Z30" s="132"/>
      <c r="AA30" s="132"/>
      <c r="AB30" s="132"/>
      <c r="AC30" s="155">
        <f t="shared" si="0"/>
        <v>0</v>
      </c>
      <c r="AD30" s="149">
        <f t="shared" si="1"/>
        <v>1</v>
      </c>
      <c r="AE30" s="155" t="str">
        <f t="shared" si="2"/>
        <v>3 - Moderado</v>
      </c>
      <c r="AF30" s="149">
        <f t="shared" si="3"/>
        <v>0.6</v>
      </c>
      <c r="AG30" s="156" t="str">
        <f t="shared" si="89"/>
        <v/>
      </c>
      <c r="AH30" s="149">
        <f t="shared" si="4"/>
        <v>0.6</v>
      </c>
      <c r="AI30" s="133"/>
      <c r="AJ30" s="133"/>
      <c r="AK30" s="133"/>
      <c r="AL30" s="133"/>
      <c r="AM30" s="134"/>
      <c r="AN30" s="164"/>
      <c r="AO30" s="164"/>
      <c r="AP30" s="134"/>
      <c r="AQ30" s="134"/>
      <c r="AR30" s="164"/>
      <c r="AS30" s="164"/>
      <c r="AT30" s="134"/>
      <c r="AU30" s="134"/>
      <c r="AV30" s="164"/>
      <c r="AW30" s="164"/>
      <c r="AX30" s="134"/>
      <c r="AY30" s="134"/>
      <c r="AZ30" s="164"/>
      <c r="BA30" s="164"/>
      <c r="BB30" s="134"/>
      <c r="BC30" s="134"/>
      <c r="BD30" s="164"/>
      <c r="BE30" s="164"/>
      <c r="BF30" s="134"/>
      <c r="BG30" s="134"/>
      <c r="BH30" s="164"/>
      <c r="BI30" s="164"/>
      <c r="BJ30" s="134"/>
      <c r="BK30" s="134"/>
      <c r="BL30" s="164"/>
      <c r="BM30" s="164"/>
      <c r="BN30" s="134"/>
      <c r="BO30" s="134"/>
      <c r="BP30" s="164"/>
      <c r="BQ30" s="164"/>
      <c r="BR30" s="134"/>
      <c r="BS30" s="134"/>
      <c r="BT30" s="164"/>
      <c r="BU30" s="164"/>
      <c r="BV30" s="134"/>
      <c r="BW30" s="134"/>
      <c r="BX30" s="164"/>
      <c r="BY30" s="164"/>
      <c r="BZ30" s="134"/>
      <c r="CA30" s="134"/>
      <c r="CB30" s="164"/>
      <c r="CC30" s="164"/>
      <c r="CD30" s="134"/>
      <c r="CE30" s="134"/>
      <c r="CF30" s="164"/>
      <c r="CG30" s="164"/>
      <c r="CH30" s="134"/>
      <c r="CI30" s="164"/>
      <c r="CJ30" s="164"/>
      <c r="CK30" s="134"/>
      <c r="CL30" s="159" t="str">
        <f t="shared" si="90"/>
        <v>5 - Muy Alta</v>
      </c>
      <c r="CM30" s="165">
        <f t="shared" si="5"/>
        <v>1</v>
      </c>
      <c r="CN30" s="159" t="str">
        <f t="shared" si="91"/>
        <v>3 - Moderado</v>
      </c>
      <c r="CO30" s="165">
        <f t="shared" si="92"/>
        <v>0.6</v>
      </c>
      <c r="CP30" s="145" t="str">
        <f t="shared" si="6"/>
        <v>ALTO</v>
      </c>
      <c r="CQ30" s="149">
        <f t="shared" si="93"/>
        <v>0.6</v>
      </c>
      <c r="CR30" s="188"/>
      <c r="CS30" s="145">
        <f t="shared" si="94"/>
        <v>5</v>
      </c>
      <c r="CT30" s="134"/>
      <c r="CU30" s="188"/>
      <c r="CV30" s="188"/>
      <c r="CW30" s="158"/>
      <c r="CX30" s="160">
        <f t="shared" si="7"/>
        <v>0</v>
      </c>
      <c r="CY30" s="161">
        <f t="shared" si="95"/>
        <v>3</v>
      </c>
      <c r="CZ30" s="160" t="str">
        <f t="shared" si="96"/>
        <v>Moderado</v>
      </c>
      <c r="DA30" s="153">
        <f t="shared" si="97"/>
        <v>0.6</v>
      </c>
      <c r="DB30" s="154">
        <f t="shared" si="98"/>
        <v>0</v>
      </c>
      <c r="DC30" s="154">
        <f t="shared" si="8"/>
        <v>0</v>
      </c>
      <c r="DD30" s="160">
        <f t="shared" si="99"/>
        <v>0</v>
      </c>
      <c r="DE30" s="273">
        <f t="shared" si="9"/>
        <v>5</v>
      </c>
      <c r="DF30" s="187">
        <f t="shared" si="10"/>
        <v>1</v>
      </c>
      <c r="DG30" s="273">
        <f t="shared" si="100"/>
        <v>3</v>
      </c>
      <c r="DH30" s="273"/>
      <c r="DI30" s="187">
        <f t="shared" si="11"/>
        <v>0.6</v>
      </c>
      <c r="DJ30" s="154">
        <f t="shared" si="12"/>
        <v>0</v>
      </c>
      <c r="DK30" s="154">
        <f t="shared" si="13"/>
        <v>0</v>
      </c>
      <c r="DL30" s="160">
        <f t="shared" si="14"/>
        <v>0</v>
      </c>
      <c r="DM30" s="273">
        <f t="shared" si="15"/>
        <v>5</v>
      </c>
      <c r="DN30" s="187">
        <f t="shared" si="16"/>
        <v>1</v>
      </c>
      <c r="DO30" s="273">
        <f t="shared" si="17"/>
        <v>3</v>
      </c>
      <c r="DP30" s="187">
        <f t="shared" si="18"/>
        <v>0.6</v>
      </c>
      <c r="DQ30" s="154">
        <f t="shared" si="19"/>
        <v>0</v>
      </c>
      <c r="DR30" s="154">
        <f t="shared" si="20"/>
        <v>0</v>
      </c>
      <c r="DS30" s="160">
        <f t="shared" si="21"/>
        <v>0</v>
      </c>
      <c r="DT30" s="273">
        <f t="shared" si="22"/>
        <v>5</v>
      </c>
      <c r="DU30" s="187">
        <f t="shared" si="23"/>
        <v>1</v>
      </c>
      <c r="DV30" s="273">
        <f t="shared" si="24"/>
        <v>3</v>
      </c>
      <c r="DW30" s="187">
        <f t="shared" si="25"/>
        <v>0.6</v>
      </c>
      <c r="DX30" s="154">
        <f t="shared" si="26"/>
        <v>0</v>
      </c>
      <c r="DY30" s="154">
        <f t="shared" si="27"/>
        <v>0</v>
      </c>
      <c r="DZ30" s="160">
        <f t="shared" si="28"/>
        <v>0</v>
      </c>
      <c r="EA30" s="273">
        <f t="shared" si="29"/>
        <v>5</v>
      </c>
      <c r="EB30" s="187">
        <f t="shared" si="30"/>
        <v>1</v>
      </c>
      <c r="EC30" s="273">
        <f t="shared" si="31"/>
        <v>3</v>
      </c>
      <c r="ED30" s="187">
        <f t="shared" si="32"/>
        <v>0.6</v>
      </c>
      <c r="EE30" s="154">
        <f t="shared" si="33"/>
        <v>0</v>
      </c>
      <c r="EF30" s="154">
        <f t="shared" si="34"/>
        <v>0</v>
      </c>
      <c r="EG30" s="160">
        <f t="shared" si="35"/>
        <v>0</v>
      </c>
      <c r="EH30" s="273">
        <f t="shared" si="36"/>
        <v>5</v>
      </c>
      <c r="EI30" s="187">
        <f t="shared" si="37"/>
        <v>1</v>
      </c>
      <c r="EJ30" s="273">
        <f t="shared" si="38"/>
        <v>3</v>
      </c>
      <c r="EK30" s="187">
        <f t="shared" si="39"/>
        <v>0.6</v>
      </c>
      <c r="EL30" s="154">
        <f t="shared" si="40"/>
        <v>0</v>
      </c>
      <c r="EM30" s="154">
        <f t="shared" si="41"/>
        <v>0</v>
      </c>
      <c r="EN30" s="160">
        <f t="shared" si="42"/>
        <v>0</v>
      </c>
      <c r="EO30" s="273">
        <f t="shared" si="43"/>
        <v>5</v>
      </c>
      <c r="EP30" s="187">
        <f t="shared" si="44"/>
        <v>1</v>
      </c>
      <c r="EQ30" s="273">
        <f t="shared" si="45"/>
        <v>3</v>
      </c>
      <c r="ER30" s="187">
        <f t="shared" si="46"/>
        <v>0.6</v>
      </c>
      <c r="ES30" s="154">
        <f t="shared" si="47"/>
        <v>0</v>
      </c>
      <c r="ET30" s="154">
        <f t="shared" si="48"/>
        <v>0</v>
      </c>
      <c r="EU30" s="160">
        <f t="shared" si="49"/>
        <v>0</v>
      </c>
      <c r="EV30" s="273">
        <f t="shared" si="50"/>
        <v>5</v>
      </c>
      <c r="EW30" s="187">
        <f t="shared" si="51"/>
        <v>1</v>
      </c>
      <c r="EX30" s="273">
        <f t="shared" si="52"/>
        <v>3</v>
      </c>
      <c r="EY30" s="187">
        <f t="shared" si="53"/>
        <v>0.6</v>
      </c>
      <c r="EZ30" s="154">
        <f t="shared" si="54"/>
        <v>0</v>
      </c>
      <c r="FA30" s="154">
        <f t="shared" si="55"/>
        <v>0</v>
      </c>
      <c r="FB30" s="160">
        <f t="shared" si="56"/>
        <v>0</v>
      </c>
      <c r="FC30" s="273">
        <f t="shared" si="57"/>
        <v>5</v>
      </c>
      <c r="FD30" s="187">
        <f t="shared" si="58"/>
        <v>1</v>
      </c>
      <c r="FE30" s="273">
        <f t="shared" si="59"/>
        <v>3</v>
      </c>
      <c r="FF30" s="187">
        <f t="shared" si="60"/>
        <v>0.6</v>
      </c>
      <c r="FG30" s="154">
        <f t="shared" si="61"/>
        <v>0</v>
      </c>
      <c r="FH30" s="154">
        <f t="shared" si="62"/>
        <v>0</v>
      </c>
      <c r="FI30" s="160">
        <f t="shared" si="63"/>
        <v>0</v>
      </c>
      <c r="FJ30" s="273">
        <f t="shared" si="64"/>
        <v>5</v>
      </c>
      <c r="FK30" s="187">
        <f t="shared" si="65"/>
        <v>1</v>
      </c>
      <c r="FL30" s="273">
        <f t="shared" si="66"/>
        <v>3</v>
      </c>
      <c r="FM30" s="187">
        <f t="shared" si="67"/>
        <v>0.6</v>
      </c>
      <c r="FN30" s="154">
        <f t="shared" si="68"/>
        <v>0</v>
      </c>
      <c r="FO30" s="154">
        <f t="shared" si="69"/>
        <v>0</v>
      </c>
      <c r="FP30" s="160">
        <f t="shared" si="70"/>
        <v>0</v>
      </c>
      <c r="FQ30" s="273">
        <f t="shared" si="71"/>
        <v>5</v>
      </c>
      <c r="FR30" s="187">
        <f t="shared" si="72"/>
        <v>1</v>
      </c>
      <c r="FS30" s="273">
        <f t="shared" si="73"/>
        <v>3</v>
      </c>
      <c r="FT30" s="187">
        <f t="shared" si="74"/>
        <v>0.6</v>
      </c>
      <c r="FU30" s="154">
        <f t="shared" si="75"/>
        <v>0</v>
      </c>
      <c r="FV30" s="154">
        <f t="shared" si="76"/>
        <v>0</v>
      </c>
      <c r="FW30" s="160">
        <f t="shared" si="77"/>
        <v>0</v>
      </c>
      <c r="FX30" s="273">
        <f t="shared" si="78"/>
        <v>5</v>
      </c>
      <c r="FY30" s="187">
        <f t="shared" si="79"/>
        <v>1</v>
      </c>
      <c r="FZ30" s="273">
        <f t="shared" si="80"/>
        <v>3</v>
      </c>
      <c r="GA30" s="187">
        <f t="shared" si="81"/>
        <v>0.6</v>
      </c>
      <c r="GB30" s="154">
        <f t="shared" si="82"/>
        <v>0</v>
      </c>
      <c r="GC30" s="154">
        <f t="shared" si="83"/>
        <v>0</v>
      </c>
      <c r="GD30" s="160">
        <f t="shared" si="84"/>
        <v>0</v>
      </c>
      <c r="GE30" s="273">
        <f t="shared" si="85"/>
        <v>5</v>
      </c>
      <c r="GF30" s="187">
        <f t="shared" si="86"/>
        <v>1</v>
      </c>
      <c r="GG30" s="273">
        <f t="shared" si="87"/>
        <v>3</v>
      </c>
      <c r="GH30" s="187">
        <f t="shared" si="88"/>
        <v>0.6</v>
      </c>
      <c r="GI30" s="187">
        <f t="shared" si="101"/>
        <v>0.6</v>
      </c>
    </row>
    <row r="31" spans="1:191" ht="37.799999999999997" customHeight="1" x14ac:dyDescent="0.2">
      <c r="A31" s="148">
        <v>23</v>
      </c>
      <c r="B31" s="133"/>
      <c r="C31" s="133"/>
      <c r="D31" s="274"/>
      <c r="E31" s="133"/>
      <c r="F31" s="275"/>
      <c r="G31" s="133"/>
      <c r="H31" s="133" t="s">
        <v>455</v>
      </c>
      <c r="I31" s="132"/>
      <c r="J31" s="132"/>
      <c r="K31" s="132"/>
      <c r="L31" s="132"/>
      <c r="M31" s="132"/>
      <c r="N31" s="132"/>
      <c r="O31" s="132"/>
      <c r="P31" s="132"/>
      <c r="Q31" s="132"/>
      <c r="R31" s="132"/>
      <c r="S31" s="132"/>
      <c r="T31" s="132"/>
      <c r="U31" s="132"/>
      <c r="V31" s="132"/>
      <c r="W31" s="132"/>
      <c r="X31" s="132"/>
      <c r="Y31" s="132"/>
      <c r="Z31" s="132"/>
      <c r="AA31" s="132"/>
      <c r="AB31" s="132"/>
      <c r="AC31" s="155">
        <f t="shared" si="0"/>
        <v>0</v>
      </c>
      <c r="AD31" s="149">
        <f t="shared" si="1"/>
        <v>1</v>
      </c>
      <c r="AE31" s="155" t="str">
        <f t="shared" si="2"/>
        <v>3 - Moderado</v>
      </c>
      <c r="AF31" s="149">
        <f t="shared" si="3"/>
        <v>0.6</v>
      </c>
      <c r="AG31" s="156" t="str">
        <f t="shared" si="89"/>
        <v/>
      </c>
      <c r="AH31" s="149">
        <f t="shared" si="4"/>
        <v>0.6</v>
      </c>
      <c r="AI31" s="133"/>
      <c r="AJ31" s="133"/>
      <c r="AK31" s="133"/>
      <c r="AL31" s="133"/>
      <c r="AM31" s="134"/>
      <c r="AN31" s="164"/>
      <c r="AO31" s="164"/>
      <c r="AP31" s="134"/>
      <c r="AQ31" s="134"/>
      <c r="AR31" s="164"/>
      <c r="AS31" s="164"/>
      <c r="AT31" s="134"/>
      <c r="AU31" s="134"/>
      <c r="AV31" s="164"/>
      <c r="AW31" s="164"/>
      <c r="AX31" s="134"/>
      <c r="AY31" s="134"/>
      <c r="AZ31" s="164"/>
      <c r="BA31" s="164"/>
      <c r="BB31" s="134"/>
      <c r="BC31" s="134"/>
      <c r="BD31" s="164"/>
      <c r="BE31" s="164"/>
      <c r="BF31" s="134"/>
      <c r="BG31" s="134"/>
      <c r="BH31" s="164"/>
      <c r="BI31" s="164"/>
      <c r="BJ31" s="134"/>
      <c r="BK31" s="134"/>
      <c r="BL31" s="164"/>
      <c r="BM31" s="164"/>
      <c r="BN31" s="134"/>
      <c r="BO31" s="134"/>
      <c r="BP31" s="164"/>
      <c r="BQ31" s="164"/>
      <c r="BR31" s="134"/>
      <c r="BS31" s="134"/>
      <c r="BT31" s="164"/>
      <c r="BU31" s="164"/>
      <c r="BV31" s="134"/>
      <c r="BW31" s="134"/>
      <c r="BX31" s="164"/>
      <c r="BY31" s="164"/>
      <c r="BZ31" s="134"/>
      <c r="CA31" s="134"/>
      <c r="CB31" s="164"/>
      <c r="CC31" s="164"/>
      <c r="CD31" s="134"/>
      <c r="CE31" s="134"/>
      <c r="CF31" s="164"/>
      <c r="CG31" s="164"/>
      <c r="CH31" s="134"/>
      <c r="CI31" s="164"/>
      <c r="CJ31" s="164"/>
      <c r="CK31" s="134"/>
      <c r="CL31" s="159" t="str">
        <f t="shared" si="90"/>
        <v>5 - Muy Alta</v>
      </c>
      <c r="CM31" s="165">
        <f t="shared" si="5"/>
        <v>1</v>
      </c>
      <c r="CN31" s="159" t="str">
        <f t="shared" si="91"/>
        <v>3 - Moderado</v>
      </c>
      <c r="CO31" s="165">
        <f t="shared" si="92"/>
        <v>0.6</v>
      </c>
      <c r="CP31" s="145" t="str">
        <f t="shared" si="6"/>
        <v>ALTO</v>
      </c>
      <c r="CQ31" s="149">
        <f t="shared" si="93"/>
        <v>0.6</v>
      </c>
      <c r="CR31" s="188"/>
      <c r="CS31" s="145">
        <f t="shared" si="94"/>
        <v>5</v>
      </c>
      <c r="CT31" s="134"/>
      <c r="CU31" s="188"/>
      <c r="CV31" s="188"/>
      <c r="CW31" s="158"/>
      <c r="CX31" s="160">
        <f t="shared" si="7"/>
        <v>0</v>
      </c>
      <c r="CY31" s="161">
        <f t="shared" si="95"/>
        <v>3</v>
      </c>
      <c r="CZ31" s="160" t="str">
        <f t="shared" si="96"/>
        <v>Moderado</v>
      </c>
      <c r="DA31" s="153">
        <f t="shared" si="97"/>
        <v>0.6</v>
      </c>
      <c r="DB31" s="154">
        <f t="shared" si="98"/>
        <v>0</v>
      </c>
      <c r="DC31" s="154">
        <f t="shared" si="8"/>
        <v>0</v>
      </c>
      <c r="DD31" s="160">
        <f t="shared" si="99"/>
        <v>0</v>
      </c>
      <c r="DE31" s="273">
        <f t="shared" si="9"/>
        <v>5</v>
      </c>
      <c r="DF31" s="187">
        <f t="shared" si="10"/>
        <v>1</v>
      </c>
      <c r="DG31" s="273">
        <f t="shared" si="100"/>
        <v>3</v>
      </c>
      <c r="DH31" s="273"/>
      <c r="DI31" s="187">
        <f t="shared" si="11"/>
        <v>0.6</v>
      </c>
      <c r="DJ31" s="154">
        <f t="shared" si="12"/>
        <v>0</v>
      </c>
      <c r="DK31" s="154">
        <f t="shared" si="13"/>
        <v>0</v>
      </c>
      <c r="DL31" s="160">
        <f t="shared" si="14"/>
        <v>0</v>
      </c>
      <c r="DM31" s="273">
        <f t="shared" si="15"/>
        <v>5</v>
      </c>
      <c r="DN31" s="187">
        <f t="shared" si="16"/>
        <v>1</v>
      </c>
      <c r="DO31" s="273">
        <f t="shared" si="17"/>
        <v>3</v>
      </c>
      <c r="DP31" s="187">
        <f t="shared" si="18"/>
        <v>0.6</v>
      </c>
      <c r="DQ31" s="154">
        <f t="shared" si="19"/>
        <v>0</v>
      </c>
      <c r="DR31" s="154">
        <f t="shared" si="20"/>
        <v>0</v>
      </c>
      <c r="DS31" s="160">
        <f t="shared" si="21"/>
        <v>0</v>
      </c>
      <c r="DT31" s="273">
        <f t="shared" si="22"/>
        <v>5</v>
      </c>
      <c r="DU31" s="187">
        <f t="shared" si="23"/>
        <v>1</v>
      </c>
      <c r="DV31" s="273">
        <f t="shared" si="24"/>
        <v>3</v>
      </c>
      <c r="DW31" s="187">
        <f t="shared" si="25"/>
        <v>0.6</v>
      </c>
      <c r="DX31" s="154">
        <f t="shared" si="26"/>
        <v>0</v>
      </c>
      <c r="DY31" s="154">
        <f t="shared" si="27"/>
        <v>0</v>
      </c>
      <c r="DZ31" s="160">
        <f t="shared" si="28"/>
        <v>0</v>
      </c>
      <c r="EA31" s="273">
        <f t="shared" si="29"/>
        <v>5</v>
      </c>
      <c r="EB31" s="187">
        <f t="shared" si="30"/>
        <v>1</v>
      </c>
      <c r="EC31" s="273">
        <f t="shared" si="31"/>
        <v>3</v>
      </c>
      <c r="ED31" s="187">
        <f t="shared" si="32"/>
        <v>0.6</v>
      </c>
      <c r="EE31" s="154">
        <f t="shared" si="33"/>
        <v>0</v>
      </c>
      <c r="EF31" s="154">
        <f t="shared" si="34"/>
        <v>0</v>
      </c>
      <c r="EG31" s="160">
        <f t="shared" si="35"/>
        <v>0</v>
      </c>
      <c r="EH31" s="273">
        <f t="shared" si="36"/>
        <v>5</v>
      </c>
      <c r="EI31" s="187">
        <f t="shared" si="37"/>
        <v>1</v>
      </c>
      <c r="EJ31" s="273">
        <f t="shared" si="38"/>
        <v>3</v>
      </c>
      <c r="EK31" s="187">
        <f t="shared" si="39"/>
        <v>0.6</v>
      </c>
      <c r="EL31" s="154">
        <f t="shared" si="40"/>
        <v>0</v>
      </c>
      <c r="EM31" s="154">
        <f t="shared" si="41"/>
        <v>0</v>
      </c>
      <c r="EN31" s="160">
        <f t="shared" si="42"/>
        <v>0</v>
      </c>
      <c r="EO31" s="273">
        <f t="shared" si="43"/>
        <v>5</v>
      </c>
      <c r="EP31" s="187">
        <f t="shared" si="44"/>
        <v>1</v>
      </c>
      <c r="EQ31" s="273">
        <f t="shared" si="45"/>
        <v>3</v>
      </c>
      <c r="ER31" s="187">
        <f t="shared" si="46"/>
        <v>0.6</v>
      </c>
      <c r="ES31" s="154">
        <f t="shared" si="47"/>
        <v>0</v>
      </c>
      <c r="ET31" s="154">
        <f t="shared" si="48"/>
        <v>0</v>
      </c>
      <c r="EU31" s="160">
        <f t="shared" si="49"/>
        <v>0</v>
      </c>
      <c r="EV31" s="273">
        <f t="shared" si="50"/>
        <v>5</v>
      </c>
      <c r="EW31" s="187">
        <f t="shared" si="51"/>
        <v>1</v>
      </c>
      <c r="EX31" s="273">
        <f t="shared" si="52"/>
        <v>3</v>
      </c>
      <c r="EY31" s="187">
        <f t="shared" si="53"/>
        <v>0.6</v>
      </c>
      <c r="EZ31" s="154">
        <f t="shared" si="54"/>
        <v>0</v>
      </c>
      <c r="FA31" s="154">
        <f t="shared" si="55"/>
        <v>0</v>
      </c>
      <c r="FB31" s="160">
        <f t="shared" si="56"/>
        <v>0</v>
      </c>
      <c r="FC31" s="273">
        <f t="shared" si="57"/>
        <v>5</v>
      </c>
      <c r="FD31" s="187">
        <f t="shared" si="58"/>
        <v>1</v>
      </c>
      <c r="FE31" s="273">
        <f t="shared" si="59"/>
        <v>3</v>
      </c>
      <c r="FF31" s="187">
        <f t="shared" si="60"/>
        <v>0.6</v>
      </c>
      <c r="FG31" s="154">
        <f t="shared" si="61"/>
        <v>0</v>
      </c>
      <c r="FH31" s="154">
        <f t="shared" si="62"/>
        <v>0</v>
      </c>
      <c r="FI31" s="160">
        <f t="shared" si="63"/>
        <v>0</v>
      </c>
      <c r="FJ31" s="273">
        <f t="shared" si="64"/>
        <v>5</v>
      </c>
      <c r="FK31" s="187">
        <f t="shared" si="65"/>
        <v>1</v>
      </c>
      <c r="FL31" s="273">
        <f t="shared" si="66"/>
        <v>3</v>
      </c>
      <c r="FM31" s="187">
        <f t="shared" si="67"/>
        <v>0.6</v>
      </c>
      <c r="FN31" s="154">
        <f t="shared" si="68"/>
        <v>0</v>
      </c>
      <c r="FO31" s="154">
        <f t="shared" si="69"/>
        <v>0</v>
      </c>
      <c r="FP31" s="160">
        <f t="shared" si="70"/>
        <v>0</v>
      </c>
      <c r="FQ31" s="273">
        <f t="shared" si="71"/>
        <v>5</v>
      </c>
      <c r="FR31" s="187">
        <f t="shared" si="72"/>
        <v>1</v>
      </c>
      <c r="FS31" s="273">
        <f t="shared" si="73"/>
        <v>3</v>
      </c>
      <c r="FT31" s="187">
        <f t="shared" si="74"/>
        <v>0.6</v>
      </c>
      <c r="FU31" s="154">
        <f t="shared" si="75"/>
        <v>0</v>
      </c>
      <c r="FV31" s="154">
        <f t="shared" si="76"/>
        <v>0</v>
      </c>
      <c r="FW31" s="160">
        <f t="shared" si="77"/>
        <v>0</v>
      </c>
      <c r="FX31" s="273">
        <f t="shared" si="78"/>
        <v>5</v>
      </c>
      <c r="FY31" s="187">
        <f t="shared" si="79"/>
        <v>1</v>
      </c>
      <c r="FZ31" s="273">
        <f t="shared" si="80"/>
        <v>3</v>
      </c>
      <c r="GA31" s="187">
        <f t="shared" si="81"/>
        <v>0.6</v>
      </c>
      <c r="GB31" s="154">
        <f t="shared" si="82"/>
        <v>0</v>
      </c>
      <c r="GC31" s="154">
        <f t="shared" si="83"/>
        <v>0</v>
      </c>
      <c r="GD31" s="160">
        <f t="shared" si="84"/>
        <v>0</v>
      </c>
      <c r="GE31" s="273">
        <f t="shared" si="85"/>
        <v>5</v>
      </c>
      <c r="GF31" s="187">
        <f t="shared" si="86"/>
        <v>1</v>
      </c>
      <c r="GG31" s="273">
        <f t="shared" si="87"/>
        <v>3</v>
      </c>
      <c r="GH31" s="187">
        <f t="shared" si="88"/>
        <v>0.6</v>
      </c>
      <c r="GI31" s="187">
        <f t="shared" si="101"/>
        <v>0.6</v>
      </c>
    </row>
    <row r="32" spans="1:191" ht="37.799999999999997" customHeight="1" x14ac:dyDescent="0.2">
      <c r="A32" s="148">
        <v>24</v>
      </c>
      <c r="B32" s="133"/>
      <c r="C32" s="133"/>
      <c r="D32" s="274"/>
      <c r="E32" s="133"/>
      <c r="F32" s="275"/>
      <c r="G32" s="133"/>
      <c r="H32" s="133" t="s">
        <v>455</v>
      </c>
      <c r="I32" s="132"/>
      <c r="J32" s="132"/>
      <c r="K32" s="132"/>
      <c r="L32" s="132"/>
      <c r="M32" s="132"/>
      <c r="N32" s="132"/>
      <c r="O32" s="132"/>
      <c r="P32" s="132"/>
      <c r="Q32" s="132"/>
      <c r="R32" s="132"/>
      <c r="S32" s="132"/>
      <c r="T32" s="132"/>
      <c r="U32" s="132"/>
      <c r="V32" s="132"/>
      <c r="W32" s="132"/>
      <c r="X32" s="132"/>
      <c r="Y32" s="132"/>
      <c r="Z32" s="132"/>
      <c r="AA32" s="132"/>
      <c r="AB32" s="132"/>
      <c r="AC32" s="155">
        <f t="shared" si="0"/>
        <v>0</v>
      </c>
      <c r="AD32" s="149">
        <f t="shared" si="1"/>
        <v>1</v>
      </c>
      <c r="AE32" s="155" t="str">
        <f t="shared" si="2"/>
        <v>3 - Moderado</v>
      </c>
      <c r="AF32" s="149">
        <f t="shared" si="3"/>
        <v>0.6</v>
      </c>
      <c r="AG32" s="156" t="str">
        <f t="shared" si="89"/>
        <v/>
      </c>
      <c r="AH32" s="149">
        <f t="shared" si="4"/>
        <v>0.6</v>
      </c>
      <c r="AI32" s="133"/>
      <c r="AJ32" s="133"/>
      <c r="AK32" s="133"/>
      <c r="AL32" s="133"/>
      <c r="AM32" s="134"/>
      <c r="AN32" s="164"/>
      <c r="AO32" s="164"/>
      <c r="AP32" s="134"/>
      <c r="AQ32" s="134"/>
      <c r="AR32" s="164"/>
      <c r="AS32" s="164"/>
      <c r="AT32" s="134"/>
      <c r="AU32" s="134"/>
      <c r="AV32" s="164"/>
      <c r="AW32" s="164"/>
      <c r="AX32" s="134"/>
      <c r="AY32" s="134"/>
      <c r="AZ32" s="164"/>
      <c r="BA32" s="164"/>
      <c r="BB32" s="134"/>
      <c r="BC32" s="134"/>
      <c r="BD32" s="164"/>
      <c r="BE32" s="164"/>
      <c r="BF32" s="134"/>
      <c r="BG32" s="134"/>
      <c r="BH32" s="164"/>
      <c r="BI32" s="164"/>
      <c r="BJ32" s="134"/>
      <c r="BK32" s="134"/>
      <c r="BL32" s="164"/>
      <c r="BM32" s="164"/>
      <c r="BN32" s="134"/>
      <c r="BO32" s="134"/>
      <c r="BP32" s="164"/>
      <c r="BQ32" s="164"/>
      <c r="BR32" s="134"/>
      <c r="BS32" s="134"/>
      <c r="BT32" s="164"/>
      <c r="BU32" s="164"/>
      <c r="BV32" s="134"/>
      <c r="BW32" s="134"/>
      <c r="BX32" s="164"/>
      <c r="BY32" s="164"/>
      <c r="BZ32" s="134"/>
      <c r="CA32" s="134"/>
      <c r="CB32" s="164"/>
      <c r="CC32" s="164"/>
      <c r="CD32" s="134"/>
      <c r="CE32" s="134"/>
      <c r="CF32" s="164"/>
      <c r="CG32" s="164"/>
      <c r="CH32" s="134"/>
      <c r="CI32" s="164"/>
      <c r="CJ32" s="164"/>
      <c r="CK32" s="134"/>
      <c r="CL32" s="159" t="str">
        <f t="shared" si="90"/>
        <v>5 - Muy Alta</v>
      </c>
      <c r="CM32" s="165">
        <f t="shared" si="5"/>
        <v>1</v>
      </c>
      <c r="CN32" s="159" t="str">
        <f t="shared" si="91"/>
        <v>3 - Moderado</v>
      </c>
      <c r="CO32" s="165">
        <f t="shared" si="92"/>
        <v>0.6</v>
      </c>
      <c r="CP32" s="145" t="str">
        <f t="shared" si="6"/>
        <v>ALTO</v>
      </c>
      <c r="CQ32" s="149">
        <f t="shared" si="93"/>
        <v>0.6</v>
      </c>
      <c r="CR32" s="188"/>
      <c r="CS32" s="145">
        <f t="shared" si="94"/>
        <v>5</v>
      </c>
      <c r="CT32" s="134"/>
      <c r="CU32" s="188"/>
      <c r="CV32" s="188"/>
      <c r="CW32" s="158"/>
      <c r="CX32" s="160">
        <f t="shared" si="7"/>
        <v>0</v>
      </c>
      <c r="CY32" s="161">
        <f t="shared" si="95"/>
        <v>3</v>
      </c>
      <c r="CZ32" s="160" t="str">
        <f t="shared" si="96"/>
        <v>Moderado</v>
      </c>
      <c r="DA32" s="153">
        <f t="shared" si="97"/>
        <v>0.6</v>
      </c>
      <c r="DB32" s="154">
        <f t="shared" si="98"/>
        <v>0</v>
      </c>
      <c r="DC32" s="154">
        <f t="shared" si="8"/>
        <v>0</v>
      </c>
      <c r="DD32" s="160">
        <f t="shared" si="99"/>
        <v>0</v>
      </c>
      <c r="DE32" s="273">
        <f t="shared" si="9"/>
        <v>5</v>
      </c>
      <c r="DF32" s="187">
        <f t="shared" si="10"/>
        <v>1</v>
      </c>
      <c r="DG32" s="273">
        <f t="shared" si="100"/>
        <v>3</v>
      </c>
      <c r="DH32" s="273"/>
      <c r="DI32" s="187">
        <f t="shared" si="11"/>
        <v>0.6</v>
      </c>
      <c r="DJ32" s="154">
        <f t="shared" si="12"/>
        <v>0</v>
      </c>
      <c r="DK32" s="154">
        <f t="shared" si="13"/>
        <v>0</v>
      </c>
      <c r="DL32" s="160">
        <f t="shared" si="14"/>
        <v>0</v>
      </c>
      <c r="DM32" s="273">
        <f t="shared" si="15"/>
        <v>5</v>
      </c>
      <c r="DN32" s="187">
        <f t="shared" si="16"/>
        <v>1</v>
      </c>
      <c r="DO32" s="273">
        <f t="shared" si="17"/>
        <v>3</v>
      </c>
      <c r="DP32" s="187">
        <f t="shared" si="18"/>
        <v>0.6</v>
      </c>
      <c r="DQ32" s="154">
        <f t="shared" si="19"/>
        <v>0</v>
      </c>
      <c r="DR32" s="154">
        <f t="shared" si="20"/>
        <v>0</v>
      </c>
      <c r="DS32" s="160">
        <f t="shared" si="21"/>
        <v>0</v>
      </c>
      <c r="DT32" s="273">
        <f t="shared" si="22"/>
        <v>5</v>
      </c>
      <c r="DU32" s="187">
        <f t="shared" si="23"/>
        <v>1</v>
      </c>
      <c r="DV32" s="273">
        <f t="shared" si="24"/>
        <v>3</v>
      </c>
      <c r="DW32" s="187">
        <f t="shared" si="25"/>
        <v>0.6</v>
      </c>
      <c r="DX32" s="154">
        <f t="shared" si="26"/>
        <v>0</v>
      </c>
      <c r="DY32" s="154">
        <f t="shared" si="27"/>
        <v>0</v>
      </c>
      <c r="DZ32" s="160">
        <f t="shared" si="28"/>
        <v>0</v>
      </c>
      <c r="EA32" s="273">
        <f t="shared" si="29"/>
        <v>5</v>
      </c>
      <c r="EB32" s="187">
        <f t="shared" si="30"/>
        <v>1</v>
      </c>
      <c r="EC32" s="273">
        <f t="shared" si="31"/>
        <v>3</v>
      </c>
      <c r="ED32" s="187">
        <f t="shared" si="32"/>
        <v>0.6</v>
      </c>
      <c r="EE32" s="154">
        <f t="shared" si="33"/>
        <v>0</v>
      </c>
      <c r="EF32" s="154">
        <f t="shared" si="34"/>
        <v>0</v>
      </c>
      <c r="EG32" s="160">
        <f t="shared" si="35"/>
        <v>0</v>
      </c>
      <c r="EH32" s="273">
        <f t="shared" si="36"/>
        <v>5</v>
      </c>
      <c r="EI32" s="187">
        <f t="shared" si="37"/>
        <v>1</v>
      </c>
      <c r="EJ32" s="273">
        <f t="shared" si="38"/>
        <v>3</v>
      </c>
      <c r="EK32" s="187">
        <f t="shared" si="39"/>
        <v>0.6</v>
      </c>
      <c r="EL32" s="154">
        <f t="shared" si="40"/>
        <v>0</v>
      </c>
      <c r="EM32" s="154">
        <f t="shared" si="41"/>
        <v>0</v>
      </c>
      <c r="EN32" s="160">
        <f t="shared" si="42"/>
        <v>0</v>
      </c>
      <c r="EO32" s="273">
        <f t="shared" si="43"/>
        <v>5</v>
      </c>
      <c r="EP32" s="187">
        <f t="shared" si="44"/>
        <v>1</v>
      </c>
      <c r="EQ32" s="273">
        <f t="shared" si="45"/>
        <v>3</v>
      </c>
      <c r="ER32" s="187">
        <f t="shared" si="46"/>
        <v>0.6</v>
      </c>
      <c r="ES32" s="154">
        <f t="shared" si="47"/>
        <v>0</v>
      </c>
      <c r="ET32" s="154">
        <f t="shared" si="48"/>
        <v>0</v>
      </c>
      <c r="EU32" s="160">
        <f t="shared" si="49"/>
        <v>0</v>
      </c>
      <c r="EV32" s="273">
        <f t="shared" si="50"/>
        <v>5</v>
      </c>
      <c r="EW32" s="187">
        <f t="shared" si="51"/>
        <v>1</v>
      </c>
      <c r="EX32" s="273">
        <f t="shared" si="52"/>
        <v>3</v>
      </c>
      <c r="EY32" s="187">
        <f t="shared" si="53"/>
        <v>0.6</v>
      </c>
      <c r="EZ32" s="154">
        <f t="shared" si="54"/>
        <v>0</v>
      </c>
      <c r="FA32" s="154">
        <f t="shared" si="55"/>
        <v>0</v>
      </c>
      <c r="FB32" s="160">
        <f t="shared" si="56"/>
        <v>0</v>
      </c>
      <c r="FC32" s="273">
        <f t="shared" si="57"/>
        <v>5</v>
      </c>
      <c r="FD32" s="187">
        <f t="shared" si="58"/>
        <v>1</v>
      </c>
      <c r="FE32" s="273">
        <f t="shared" si="59"/>
        <v>3</v>
      </c>
      <c r="FF32" s="187">
        <f t="shared" si="60"/>
        <v>0.6</v>
      </c>
      <c r="FG32" s="154">
        <f t="shared" si="61"/>
        <v>0</v>
      </c>
      <c r="FH32" s="154">
        <f t="shared" si="62"/>
        <v>0</v>
      </c>
      <c r="FI32" s="160">
        <f t="shared" si="63"/>
        <v>0</v>
      </c>
      <c r="FJ32" s="273">
        <f t="shared" si="64"/>
        <v>5</v>
      </c>
      <c r="FK32" s="187">
        <f t="shared" si="65"/>
        <v>1</v>
      </c>
      <c r="FL32" s="273">
        <f t="shared" si="66"/>
        <v>3</v>
      </c>
      <c r="FM32" s="187">
        <f t="shared" si="67"/>
        <v>0.6</v>
      </c>
      <c r="FN32" s="154">
        <f t="shared" si="68"/>
        <v>0</v>
      </c>
      <c r="FO32" s="154">
        <f t="shared" si="69"/>
        <v>0</v>
      </c>
      <c r="FP32" s="160">
        <f t="shared" si="70"/>
        <v>0</v>
      </c>
      <c r="FQ32" s="273">
        <f t="shared" si="71"/>
        <v>5</v>
      </c>
      <c r="FR32" s="187">
        <f t="shared" si="72"/>
        <v>1</v>
      </c>
      <c r="FS32" s="273">
        <f t="shared" si="73"/>
        <v>3</v>
      </c>
      <c r="FT32" s="187">
        <f t="shared" si="74"/>
        <v>0.6</v>
      </c>
      <c r="FU32" s="154">
        <f t="shared" si="75"/>
        <v>0</v>
      </c>
      <c r="FV32" s="154">
        <f t="shared" si="76"/>
        <v>0</v>
      </c>
      <c r="FW32" s="160">
        <f t="shared" si="77"/>
        <v>0</v>
      </c>
      <c r="FX32" s="273">
        <f t="shared" si="78"/>
        <v>5</v>
      </c>
      <c r="FY32" s="187">
        <f t="shared" si="79"/>
        <v>1</v>
      </c>
      <c r="FZ32" s="273">
        <f t="shared" si="80"/>
        <v>3</v>
      </c>
      <c r="GA32" s="187">
        <f t="shared" si="81"/>
        <v>0.6</v>
      </c>
      <c r="GB32" s="154">
        <f t="shared" si="82"/>
        <v>0</v>
      </c>
      <c r="GC32" s="154">
        <f t="shared" si="83"/>
        <v>0</v>
      </c>
      <c r="GD32" s="160">
        <f t="shared" si="84"/>
        <v>0</v>
      </c>
      <c r="GE32" s="273">
        <f t="shared" si="85"/>
        <v>5</v>
      </c>
      <c r="GF32" s="187">
        <f t="shared" si="86"/>
        <v>1</v>
      </c>
      <c r="GG32" s="273">
        <f t="shared" si="87"/>
        <v>3</v>
      </c>
      <c r="GH32" s="187">
        <f t="shared" si="88"/>
        <v>0.6</v>
      </c>
      <c r="GI32" s="187">
        <f t="shared" si="101"/>
        <v>0.6</v>
      </c>
    </row>
    <row r="33" spans="1:191" ht="37.799999999999997" customHeight="1" x14ac:dyDescent="0.2">
      <c r="A33" s="148">
        <v>25</v>
      </c>
      <c r="B33" s="133"/>
      <c r="C33" s="133"/>
      <c r="D33" s="274"/>
      <c r="E33" s="133"/>
      <c r="F33" s="275"/>
      <c r="G33" s="133"/>
      <c r="H33" s="133" t="s">
        <v>455</v>
      </c>
      <c r="I33" s="132"/>
      <c r="J33" s="132"/>
      <c r="K33" s="132"/>
      <c r="L33" s="132"/>
      <c r="M33" s="132"/>
      <c r="N33" s="132"/>
      <c r="O33" s="132"/>
      <c r="P33" s="132"/>
      <c r="Q33" s="132"/>
      <c r="R33" s="132"/>
      <c r="S33" s="132"/>
      <c r="T33" s="132"/>
      <c r="U33" s="132"/>
      <c r="V33" s="132"/>
      <c r="W33" s="132"/>
      <c r="X33" s="132"/>
      <c r="Y33" s="132"/>
      <c r="Z33" s="132"/>
      <c r="AA33" s="132"/>
      <c r="AB33" s="132"/>
      <c r="AC33" s="155">
        <f t="shared" si="0"/>
        <v>0</v>
      </c>
      <c r="AD33" s="149">
        <f t="shared" si="1"/>
        <v>1</v>
      </c>
      <c r="AE33" s="155" t="str">
        <f t="shared" si="2"/>
        <v>3 - Moderado</v>
      </c>
      <c r="AF33" s="149">
        <f t="shared" si="3"/>
        <v>0.6</v>
      </c>
      <c r="AG33" s="156" t="str">
        <f t="shared" si="89"/>
        <v/>
      </c>
      <c r="AH33" s="149">
        <f t="shared" si="4"/>
        <v>0.6</v>
      </c>
      <c r="AI33" s="133"/>
      <c r="AJ33" s="133"/>
      <c r="AK33" s="133"/>
      <c r="AL33" s="133"/>
      <c r="AM33" s="134"/>
      <c r="AN33" s="164"/>
      <c r="AO33" s="164"/>
      <c r="AP33" s="134"/>
      <c r="AQ33" s="134"/>
      <c r="AR33" s="164"/>
      <c r="AS33" s="164"/>
      <c r="AT33" s="134"/>
      <c r="AU33" s="134"/>
      <c r="AV33" s="164"/>
      <c r="AW33" s="164"/>
      <c r="AX33" s="134"/>
      <c r="AY33" s="134"/>
      <c r="AZ33" s="164"/>
      <c r="BA33" s="164"/>
      <c r="BB33" s="134"/>
      <c r="BC33" s="134"/>
      <c r="BD33" s="164"/>
      <c r="BE33" s="164"/>
      <c r="BF33" s="134"/>
      <c r="BG33" s="134"/>
      <c r="BH33" s="164"/>
      <c r="BI33" s="164"/>
      <c r="BJ33" s="134"/>
      <c r="BK33" s="134"/>
      <c r="BL33" s="164"/>
      <c r="BM33" s="164"/>
      <c r="BN33" s="134"/>
      <c r="BO33" s="134"/>
      <c r="BP33" s="164"/>
      <c r="BQ33" s="164"/>
      <c r="BR33" s="134"/>
      <c r="BS33" s="134"/>
      <c r="BT33" s="164"/>
      <c r="BU33" s="164"/>
      <c r="BV33" s="134"/>
      <c r="BW33" s="134"/>
      <c r="BX33" s="164"/>
      <c r="BY33" s="164"/>
      <c r="BZ33" s="134"/>
      <c r="CA33" s="134"/>
      <c r="CB33" s="164"/>
      <c r="CC33" s="164"/>
      <c r="CD33" s="134"/>
      <c r="CE33" s="134"/>
      <c r="CF33" s="164"/>
      <c r="CG33" s="164"/>
      <c r="CH33" s="134"/>
      <c r="CI33" s="164"/>
      <c r="CJ33" s="164"/>
      <c r="CK33" s="134"/>
      <c r="CL33" s="159" t="str">
        <f t="shared" si="90"/>
        <v>5 - Muy Alta</v>
      </c>
      <c r="CM33" s="165">
        <f t="shared" si="5"/>
        <v>1</v>
      </c>
      <c r="CN33" s="159" t="str">
        <f t="shared" si="91"/>
        <v>3 - Moderado</v>
      </c>
      <c r="CO33" s="165">
        <f t="shared" si="92"/>
        <v>0.6</v>
      </c>
      <c r="CP33" s="145" t="str">
        <f t="shared" si="6"/>
        <v>ALTO</v>
      </c>
      <c r="CQ33" s="149">
        <f t="shared" si="93"/>
        <v>0.6</v>
      </c>
      <c r="CR33" s="188"/>
      <c r="CS33" s="145">
        <f t="shared" si="94"/>
        <v>5</v>
      </c>
      <c r="CT33" s="134"/>
      <c r="CU33" s="188"/>
      <c r="CV33" s="188"/>
      <c r="CW33" s="158"/>
      <c r="CX33" s="160">
        <f t="shared" si="7"/>
        <v>0</v>
      </c>
      <c r="CY33" s="161">
        <f t="shared" si="95"/>
        <v>3</v>
      </c>
      <c r="CZ33" s="160" t="str">
        <f t="shared" si="96"/>
        <v>Moderado</v>
      </c>
      <c r="DA33" s="153">
        <f t="shared" si="97"/>
        <v>0.6</v>
      </c>
      <c r="DB33" s="154">
        <f t="shared" si="98"/>
        <v>0</v>
      </c>
      <c r="DC33" s="154">
        <f t="shared" si="8"/>
        <v>0</v>
      </c>
      <c r="DD33" s="160">
        <f t="shared" si="99"/>
        <v>0</v>
      </c>
      <c r="DE33" s="273">
        <f t="shared" si="9"/>
        <v>5</v>
      </c>
      <c r="DF33" s="187">
        <f t="shared" si="10"/>
        <v>1</v>
      </c>
      <c r="DG33" s="273">
        <f t="shared" si="100"/>
        <v>3</v>
      </c>
      <c r="DH33" s="273"/>
      <c r="DI33" s="187">
        <f t="shared" si="11"/>
        <v>0.6</v>
      </c>
      <c r="DJ33" s="154">
        <f t="shared" si="12"/>
        <v>0</v>
      </c>
      <c r="DK33" s="154">
        <f t="shared" si="13"/>
        <v>0</v>
      </c>
      <c r="DL33" s="160">
        <f t="shared" si="14"/>
        <v>0</v>
      </c>
      <c r="DM33" s="273">
        <f t="shared" si="15"/>
        <v>5</v>
      </c>
      <c r="DN33" s="187">
        <f t="shared" si="16"/>
        <v>1</v>
      </c>
      <c r="DO33" s="273">
        <f t="shared" si="17"/>
        <v>3</v>
      </c>
      <c r="DP33" s="187">
        <f t="shared" si="18"/>
        <v>0.6</v>
      </c>
      <c r="DQ33" s="154">
        <f t="shared" si="19"/>
        <v>0</v>
      </c>
      <c r="DR33" s="154">
        <f t="shared" si="20"/>
        <v>0</v>
      </c>
      <c r="DS33" s="160">
        <f t="shared" si="21"/>
        <v>0</v>
      </c>
      <c r="DT33" s="273">
        <f t="shared" si="22"/>
        <v>5</v>
      </c>
      <c r="DU33" s="187">
        <f t="shared" si="23"/>
        <v>1</v>
      </c>
      <c r="DV33" s="273">
        <f t="shared" si="24"/>
        <v>3</v>
      </c>
      <c r="DW33" s="187">
        <f t="shared" si="25"/>
        <v>0.6</v>
      </c>
      <c r="DX33" s="154">
        <f t="shared" si="26"/>
        <v>0</v>
      </c>
      <c r="DY33" s="154">
        <f t="shared" si="27"/>
        <v>0</v>
      </c>
      <c r="DZ33" s="160">
        <f t="shared" si="28"/>
        <v>0</v>
      </c>
      <c r="EA33" s="273">
        <f t="shared" si="29"/>
        <v>5</v>
      </c>
      <c r="EB33" s="187">
        <f t="shared" si="30"/>
        <v>1</v>
      </c>
      <c r="EC33" s="273">
        <f t="shared" si="31"/>
        <v>3</v>
      </c>
      <c r="ED33" s="187">
        <f t="shared" si="32"/>
        <v>0.6</v>
      </c>
      <c r="EE33" s="154">
        <f t="shared" si="33"/>
        <v>0</v>
      </c>
      <c r="EF33" s="154">
        <f t="shared" si="34"/>
        <v>0</v>
      </c>
      <c r="EG33" s="160">
        <f t="shared" si="35"/>
        <v>0</v>
      </c>
      <c r="EH33" s="273">
        <f t="shared" si="36"/>
        <v>5</v>
      </c>
      <c r="EI33" s="187">
        <f t="shared" si="37"/>
        <v>1</v>
      </c>
      <c r="EJ33" s="273">
        <f t="shared" si="38"/>
        <v>3</v>
      </c>
      <c r="EK33" s="187">
        <f t="shared" si="39"/>
        <v>0.6</v>
      </c>
      <c r="EL33" s="154">
        <f t="shared" si="40"/>
        <v>0</v>
      </c>
      <c r="EM33" s="154">
        <f t="shared" si="41"/>
        <v>0</v>
      </c>
      <c r="EN33" s="160">
        <f t="shared" si="42"/>
        <v>0</v>
      </c>
      <c r="EO33" s="273">
        <f t="shared" si="43"/>
        <v>5</v>
      </c>
      <c r="EP33" s="187">
        <f t="shared" si="44"/>
        <v>1</v>
      </c>
      <c r="EQ33" s="273">
        <f t="shared" si="45"/>
        <v>3</v>
      </c>
      <c r="ER33" s="187">
        <f t="shared" si="46"/>
        <v>0.6</v>
      </c>
      <c r="ES33" s="154">
        <f t="shared" si="47"/>
        <v>0</v>
      </c>
      <c r="ET33" s="154">
        <f t="shared" si="48"/>
        <v>0</v>
      </c>
      <c r="EU33" s="160">
        <f t="shared" si="49"/>
        <v>0</v>
      </c>
      <c r="EV33" s="273">
        <f t="shared" si="50"/>
        <v>5</v>
      </c>
      <c r="EW33" s="187">
        <f t="shared" si="51"/>
        <v>1</v>
      </c>
      <c r="EX33" s="273">
        <f t="shared" si="52"/>
        <v>3</v>
      </c>
      <c r="EY33" s="187">
        <f t="shared" si="53"/>
        <v>0.6</v>
      </c>
      <c r="EZ33" s="154">
        <f t="shared" si="54"/>
        <v>0</v>
      </c>
      <c r="FA33" s="154">
        <f t="shared" si="55"/>
        <v>0</v>
      </c>
      <c r="FB33" s="160">
        <f t="shared" si="56"/>
        <v>0</v>
      </c>
      <c r="FC33" s="273">
        <f t="shared" si="57"/>
        <v>5</v>
      </c>
      <c r="FD33" s="187">
        <f t="shared" si="58"/>
        <v>1</v>
      </c>
      <c r="FE33" s="273">
        <f t="shared" si="59"/>
        <v>3</v>
      </c>
      <c r="FF33" s="187">
        <f t="shared" si="60"/>
        <v>0.6</v>
      </c>
      <c r="FG33" s="154">
        <f t="shared" si="61"/>
        <v>0</v>
      </c>
      <c r="FH33" s="154">
        <f t="shared" si="62"/>
        <v>0</v>
      </c>
      <c r="FI33" s="160">
        <f t="shared" si="63"/>
        <v>0</v>
      </c>
      <c r="FJ33" s="273">
        <f t="shared" si="64"/>
        <v>5</v>
      </c>
      <c r="FK33" s="187">
        <f t="shared" si="65"/>
        <v>1</v>
      </c>
      <c r="FL33" s="273">
        <f t="shared" si="66"/>
        <v>3</v>
      </c>
      <c r="FM33" s="187">
        <f t="shared" si="67"/>
        <v>0.6</v>
      </c>
      <c r="FN33" s="154">
        <f t="shared" si="68"/>
        <v>0</v>
      </c>
      <c r="FO33" s="154">
        <f t="shared" si="69"/>
        <v>0</v>
      </c>
      <c r="FP33" s="160">
        <f t="shared" si="70"/>
        <v>0</v>
      </c>
      <c r="FQ33" s="273">
        <f t="shared" si="71"/>
        <v>5</v>
      </c>
      <c r="FR33" s="187">
        <f t="shared" si="72"/>
        <v>1</v>
      </c>
      <c r="FS33" s="273">
        <f t="shared" si="73"/>
        <v>3</v>
      </c>
      <c r="FT33" s="187">
        <f t="shared" si="74"/>
        <v>0.6</v>
      </c>
      <c r="FU33" s="154">
        <f t="shared" si="75"/>
        <v>0</v>
      </c>
      <c r="FV33" s="154">
        <f t="shared" si="76"/>
        <v>0</v>
      </c>
      <c r="FW33" s="160">
        <f t="shared" si="77"/>
        <v>0</v>
      </c>
      <c r="FX33" s="273">
        <f t="shared" si="78"/>
        <v>5</v>
      </c>
      <c r="FY33" s="187">
        <f t="shared" si="79"/>
        <v>1</v>
      </c>
      <c r="FZ33" s="273">
        <f t="shared" si="80"/>
        <v>3</v>
      </c>
      <c r="GA33" s="187">
        <f t="shared" si="81"/>
        <v>0.6</v>
      </c>
      <c r="GB33" s="154">
        <f t="shared" si="82"/>
        <v>0</v>
      </c>
      <c r="GC33" s="154">
        <f t="shared" si="83"/>
        <v>0</v>
      </c>
      <c r="GD33" s="160">
        <f t="shared" si="84"/>
        <v>0</v>
      </c>
      <c r="GE33" s="273">
        <f t="shared" si="85"/>
        <v>5</v>
      </c>
      <c r="GF33" s="187">
        <f t="shared" si="86"/>
        <v>1</v>
      </c>
      <c r="GG33" s="273">
        <f t="shared" si="87"/>
        <v>3</v>
      </c>
      <c r="GH33" s="187">
        <f t="shared" si="88"/>
        <v>0.6</v>
      </c>
      <c r="GI33" s="187">
        <f t="shared" si="101"/>
        <v>0.6</v>
      </c>
    </row>
    <row r="34" spans="1:191" ht="37.799999999999997" customHeight="1" x14ac:dyDescent="0.2">
      <c r="A34" s="148">
        <v>26</v>
      </c>
      <c r="B34" s="133"/>
      <c r="C34" s="133"/>
      <c r="D34" s="274"/>
      <c r="E34" s="133"/>
      <c r="F34" s="275"/>
      <c r="G34" s="133"/>
      <c r="H34" s="133" t="s">
        <v>455</v>
      </c>
      <c r="I34" s="132"/>
      <c r="J34" s="132"/>
      <c r="K34" s="132"/>
      <c r="L34" s="132"/>
      <c r="M34" s="132"/>
      <c r="N34" s="132"/>
      <c r="O34" s="132"/>
      <c r="P34" s="132"/>
      <c r="Q34" s="132"/>
      <c r="R34" s="132"/>
      <c r="S34" s="132"/>
      <c r="T34" s="132"/>
      <c r="U34" s="132"/>
      <c r="V34" s="132"/>
      <c r="W34" s="132"/>
      <c r="X34" s="132"/>
      <c r="Y34" s="132"/>
      <c r="Z34" s="132"/>
      <c r="AA34" s="132"/>
      <c r="AB34" s="132"/>
      <c r="AC34" s="155">
        <f t="shared" si="0"/>
        <v>0</v>
      </c>
      <c r="AD34" s="149">
        <f t="shared" si="1"/>
        <v>1</v>
      </c>
      <c r="AE34" s="155" t="str">
        <f t="shared" si="2"/>
        <v>3 - Moderado</v>
      </c>
      <c r="AF34" s="149">
        <f t="shared" si="3"/>
        <v>0.6</v>
      </c>
      <c r="AG34" s="156" t="str">
        <f t="shared" si="89"/>
        <v/>
      </c>
      <c r="AH34" s="149">
        <f t="shared" si="4"/>
        <v>0.6</v>
      </c>
      <c r="AI34" s="133"/>
      <c r="AJ34" s="133"/>
      <c r="AK34" s="133"/>
      <c r="AL34" s="133"/>
      <c r="AM34" s="134"/>
      <c r="AN34" s="164"/>
      <c r="AO34" s="164"/>
      <c r="AP34" s="134"/>
      <c r="AQ34" s="134"/>
      <c r="AR34" s="164"/>
      <c r="AS34" s="164"/>
      <c r="AT34" s="134"/>
      <c r="AU34" s="134"/>
      <c r="AV34" s="164"/>
      <c r="AW34" s="164"/>
      <c r="AX34" s="134"/>
      <c r="AY34" s="134"/>
      <c r="AZ34" s="164"/>
      <c r="BA34" s="164"/>
      <c r="BB34" s="134"/>
      <c r="BC34" s="134"/>
      <c r="BD34" s="164"/>
      <c r="BE34" s="164"/>
      <c r="BF34" s="134"/>
      <c r="BG34" s="134"/>
      <c r="BH34" s="164"/>
      <c r="BI34" s="164"/>
      <c r="BJ34" s="134"/>
      <c r="BK34" s="134"/>
      <c r="BL34" s="164"/>
      <c r="BM34" s="164"/>
      <c r="BN34" s="134"/>
      <c r="BO34" s="134"/>
      <c r="BP34" s="164"/>
      <c r="BQ34" s="164"/>
      <c r="BR34" s="134"/>
      <c r="BS34" s="134"/>
      <c r="BT34" s="164"/>
      <c r="BU34" s="164"/>
      <c r="BV34" s="134"/>
      <c r="BW34" s="134"/>
      <c r="BX34" s="164"/>
      <c r="BY34" s="164"/>
      <c r="BZ34" s="134"/>
      <c r="CA34" s="134"/>
      <c r="CB34" s="164"/>
      <c r="CC34" s="164"/>
      <c r="CD34" s="134"/>
      <c r="CE34" s="134"/>
      <c r="CF34" s="164"/>
      <c r="CG34" s="164"/>
      <c r="CH34" s="134"/>
      <c r="CI34" s="164"/>
      <c r="CJ34" s="164"/>
      <c r="CK34" s="134"/>
      <c r="CL34" s="159" t="str">
        <f t="shared" si="90"/>
        <v>5 - Muy Alta</v>
      </c>
      <c r="CM34" s="165">
        <f t="shared" si="5"/>
        <v>1</v>
      </c>
      <c r="CN34" s="159" t="str">
        <f t="shared" si="91"/>
        <v>3 - Moderado</v>
      </c>
      <c r="CO34" s="165">
        <f t="shared" si="92"/>
        <v>0.6</v>
      </c>
      <c r="CP34" s="145" t="str">
        <f t="shared" si="6"/>
        <v>ALTO</v>
      </c>
      <c r="CQ34" s="149">
        <f t="shared" si="93"/>
        <v>0.6</v>
      </c>
      <c r="CR34" s="188"/>
      <c r="CS34" s="145">
        <f t="shared" si="94"/>
        <v>5</v>
      </c>
      <c r="CT34" s="134"/>
      <c r="CU34" s="188"/>
      <c r="CV34" s="188"/>
      <c r="CW34" s="158"/>
      <c r="CX34" s="160">
        <f t="shared" si="7"/>
        <v>0</v>
      </c>
      <c r="CY34" s="161">
        <f t="shared" si="95"/>
        <v>3</v>
      </c>
      <c r="CZ34" s="160" t="str">
        <f t="shared" si="96"/>
        <v>Moderado</v>
      </c>
      <c r="DA34" s="153">
        <f t="shared" si="97"/>
        <v>0.6</v>
      </c>
      <c r="DB34" s="154">
        <f t="shared" si="98"/>
        <v>0</v>
      </c>
      <c r="DC34" s="154">
        <f t="shared" si="8"/>
        <v>0</v>
      </c>
      <c r="DD34" s="160">
        <f t="shared" si="99"/>
        <v>0</v>
      </c>
      <c r="DE34" s="273">
        <f t="shared" si="9"/>
        <v>5</v>
      </c>
      <c r="DF34" s="187">
        <f t="shared" si="10"/>
        <v>1</v>
      </c>
      <c r="DG34" s="273">
        <f t="shared" si="100"/>
        <v>3</v>
      </c>
      <c r="DH34" s="273"/>
      <c r="DI34" s="187">
        <f t="shared" si="11"/>
        <v>0.6</v>
      </c>
      <c r="DJ34" s="154">
        <f t="shared" si="12"/>
        <v>0</v>
      </c>
      <c r="DK34" s="154">
        <f t="shared" si="13"/>
        <v>0</v>
      </c>
      <c r="DL34" s="160">
        <f t="shared" si="14"/>
        <v>0</v>
      </c>
      <c r="DM34" s="273">
        <f t="shared" si="15"/>
        <v>5</v>
      </c>
      <c r="DN34" s="187">
        <f t="shared" si="16"/>
        <v>1</v>
      </c>
      <c r="DO34" s="273">
        <f t="shared" si="17"/>
        <v>3</v>
      </c>
      <c r="DP34" s="187">
        <f t="shared" si="18"/>
        <v>0.6</v>
      </c>
      <c r="DQ34" s="154">
        <f t="shared" si="19"/>
        <v>0</v>
      </c>
      <c r="DR34" s="154">
        <f t="shared" si="20"/>
        <v>0</v>
      </c>
      <c r="DS34" s="160">
        <f t="shared" si="21"/>
        <v>0</v>
      </c>
      <c r="DT34" s="273">
        <f t="shared" si="22"/>
        <v>5</v>
      </c>
      <c r="DU34" s="187">
        <f t="shared" si="23"/>
        <v>1</v>
      </c>
      <c r="DV34" s="273">
        <f t="shared" si="24"/>
        <v>3</v>
      </c>
      <c r="DW34" s="187">
        <f t="shared" si="25"/>
        <v>0.6</v>
      </c>
      <c r="DX34" s="154">
        <f t="shared" si="26"/>
        <v>0</v>
      </c>
      <c r="DY34" s="154">
        <f t="shared" si="27"/>
        <v>0</v>
      </c>
      <c r="DZ34" s="160">
        <f t="shared" si="28"/>
        <v>0</v>
      </c>
      <c r="EA34" s="273">
        <f t="shared" si="29"/>
        <v>5</v>
      </c>
      <c r="EB34" s="187">
        <f t="shared" si="30"/>
        <v>1</v>
      </c>
      <c r="EC34" s="273">
        <f t="shared" si="31"/>
        <v>3</v>
      </c>
      <c r="ED34" s="187">
        <f t="shared" si="32"/>
        <v>0.6</v>
      </c>
      <c r="EE34" s="154">
        <f t="shared" si="33"/>
        <v>0</v>
      </c>
      <c r="EF34" s="154">
        <f t="shared" si="34"/>
        <v>0</v>
      </c>
      <c r="EG34" s="160">
        <f t="shared" si="35"/>
        <v>0</v>
      </c>
      <c r="EH34" s="273">
        <f t="shared" si="36"/>
        <v>5</v>
      </c>
      <c r="EI34" s="187">
        <f t="shared" si="37"/>
        <v>1</v>
      </c>
      <c r="EJ34" s="273">
        <f t="shared" si="38"/>
        <v>3</v>
      </c>
      <c r="EK34" s="187">
        <f t="shared" si="39"/>
        <v>0.6</v>
      </c>
      <c r="EL34" s="154">
        <f t="shared" si="40"/>
        <v>0</v>
      </c>
      <c r="EM34" s="154">
        <f t="shared" si="41"/>
        <v>0</v>
      </c>
      <c r="EN34" s="160">
        <f t="shared" si="42"/>
        <v>0</v>
      </c>
      <c r="EO34" s="273">
        <f t="shared" si="43"/>
        <v>5</v>
      </c>
      <c r="EP34" s="187">
        <f t="shared" si="44"/>
        <v>1</v>
      </c>
      <c r="EQ34" s="273">
        <f t="shared" si="45"/>
        <v>3</v>
      </c>
      <c r="ER34" s="187">
        <f t="shared" si="46"/>
        <v>0.6</v>
      </c>
      <c r="ES34" s="154">
        <f t="shared" si="47"/>
        <v>0</v>
      </c>
      <c r="ET34" s="154">
        <f t="shared" si="48"/>
        <v>0</v>
      </c>
      <c r="EU34" s="160">
        <f t="shared" si="49"/>
        <v>0</v>
      </c>
      <c r="EV34" s="273">
        <f t="shared" si="50"/>
        <v>5</v>
      </c>
      <c r="EW34" s="187">
        <f t="shared" si="51"/>
        <v>1</v>
      </c>
      <c r="EX34" s="273">
        <f t="shared" si="52"/>
        <v>3</v>
      </c>
      <c r="EY34" s="187">
        <f t="shared" si="53"/>
        <v>0.6</v>
      </c>
      <c r="EZ34" s="154">
        <f t="shared" si="54"/>
        <v>0</v>
      </c>
      <c r="FA34" s="154">
        <f t="shared" si="55"/>
        <v>0</v>
      </c>
      <c r="FB34" s="160">
        <f t="shared" si="56"/>
        <v>0</v>
      </c>
      <c r="FC34" s="273">
        <f t="shared" si="57"/>
        <v>5</v>
      </c>
      <c r="FD34" s="187">
        <f t="shared" si="58"/>
        <v>1</v>
      </c>
      <c r="FE34" s="273">
        <f t="shared" si="59"/>
        <v>3</v>
      </c>
      <c r="FF34" s="187">
        <f t="shared" si="60"/>
        <v>0.6</v>
      </c>
      <c r="FG34" s="154">
        <f t="shared" si="61"/>
        <v>0</v>
      </c>
      <c r="FH34" s="154">
        <f t="shared" si="62"/>
        <v>0</v>
      </c>
      <c r="FI34" s="160">
        <f t="shared" si="63"/>
        <v>0</v>
      </c>
      <c r="FJ34" s="273">
        <f t="shared" si="64"/>
        <v>5</v>
      </c>
      <c r="FK34" s="187">
        <f t="shared" si="65"/>
        <v>1</v>
      </c>
      <c r="FL34" s="273">
        <f t="shared" si="66"/>
        <v>3</v>
      </c>
      <c r="FM34" s="187">
        <f t="shared" si="67"/>
        <v>0.6</v>
      </c>
      <c r="FN34" s="154">
        <f t="shared" si="68"/>
        <v>0</v>
      </c>
      <c r="FO34" s="154">
        <f t="shared" si="69"/>
        <v>0</v>
      </c>
      <c r="FP34" s="160">
        <f t="shared" si="70"/>
        <v>0</v>
      </c>
      <c r="FQ34" s="273">
        <f t="shared" si="71"/>
        <v>5</v>
      </c>
      <c r="FR34" s="187">
        <f t="shared" si="72"/>
        <v>1</v>
      </c>
      <c r="FS34" s="273">
        <f t="shared" si="73"/>
        <v>3</v>
      </c>
      <c r="FT34" s="187">
        <f t="shared" si="74"/>
        <v>0.6</v>
      </c>
      <c r="FU34" s="154">
        <f t="shared" si="75"/>
        <v>0</v>
      </c>
      <c r="FV34" s="154">
        <f t="shared" si="76"/>
        <v>0</v>
      </c>
      <c r="FW34" s="160">
        <f t="shared" si="77"/>
        <v>0</v>
      </c>
      <c r="FX34" s="273">
        <f t="shared" si="78"/>
        <v>5</v>
      </c>
      <c r="FY34" s="187">
        <f t="shared" si="79"/>
        <v>1</v>
      </c>
      <c r="FZ34" s="273">
        <f t="shared" si="80"/>
        <v>3</v>
      </c>
      <c r="GA34" s="187">
        <f t="shared" si="81"/>
        <v>0.6</v>
      </c>
      <c r="GB34" s="154">
        <f t="shared" si="82"/>
        <v>0</v>
      </c>
      <c r="GC34" s="154">
        <f t="shared" si="83"/>
        <v>0</v>
      </c>
      <c r="GD34" s="160">
        <f t="shared" si="84"/>
        <v>0</v>
      </c>
      <c r="GE34" s="273">
        <f t="shared" si="85"/>
        <v>5</v>
      </c>
      <c r="GF34" s="187">
        <f t="shared" si="86"/>
        <v>1</v>
      </c>
      <c r="GG34" s="273">
        <f t="shared" si="87"/>
        <v>3</v>
      </c>
      <c r="GH34" s="187">
        <f t="shared" si="88"/>
        <v>0.6</v>
      </c>
      <c r="GI34" s="187">
        <f t="shared" si="101"/>
        <v>0.6</v>
      </c>
    </row>
    <row r="35" spans="1:191" ht="37.799999999999997" customHeight="1" x14ac:dyDescent="0.2">
      <c r="A35" s="148">
        <v>27</v>
      </c>
      <c r="B35" s="133"/>
      <c r="C35" s="133"/>
      <c r="D35" s="274"/>
      <c r="E35" s="133"/>
      <c r="F35" s="275"/>
      <c r="G35" s="133"/>
      <c r="H35" s="133" t="s">
        <v>455</v>
      </c>
      <c r="I35" s="132"/>
      <c r="J35" s="132"/>
      <c r="K35" s="132"/>
      <c r="L35" s="132"/>
      <c r="M35" s="132"/>
      <c r="N35" s="132"/>
      <c r="O35" s="132"/>
      <c r="P35" s="132"/>
      <c r="Q35" s="132"/>
      <c r="R35" s="132"/>
      <c r="S35" s="132"/>
      <c r="T35" s="132"/>
      <c r="U35" s="132"/>
      <c r="V35" s="132"/>
      <c r="W35" s="132"/>
      <c r="X35" s="132"/>
      <c r="Y35" s="132"/>
      <c r="Z35" s="132"/>
      <c r="AA35" s="132"/>
      <c r="AB35" s="132"/>
      <c r="AC35" s="155">
        <f t="shared" si="0"/>
        <v>0</v>
      </c>
      <c r="AD35" s="149">
        <f t="shared" si="1"/>
        <v>1</v>
      </c>
      <c r="AE35" s="155" t="str">
        <f t="shared" si="2"/>
        <v>3 - Moderado</v>
      </c>
      <c r="AF35" s="149">
        <f t="shared" si="3"/>
        <v>0.6</v>
      </c>
      <c r="AG35" s="156" t="str">
        <f t="shared" si="89"/>
        <v/>
      </c>
      <c r="AH35" s="149">
        <f t="shared" si="4"/>
        <v>0.6</v>
      </c>
      <c r="AI35" s="133"/>
      <c r="AJ35" s="133"/>
      <c r="AK35" s="133"/>
      <c r="AL35" s="133"/>
      <c r="AM35" s="134"/>
      <c r="AN35" s="164"/>
      <c r="AO35" s="164"/>
      <c r="AP35" s="134"/>
      <c r="AQ35" s="134"/>
      <c r="AR35" s="164"/>
      <c r="AS35" s="164"/>
      <c r="AT35" s="134"/>
      <c r="AU35" s="134"/>
      <c r="AV35" s="164"/>
      <c r="AW35" s="164"/>
      <c r="AX35" s="134"/>
      <c r="AY35" s="134"/>
      <c r="AZ35" s="164"/>
      <c r="BA35" s="164"/>
      <c r="BB35" s="134"/>
      <c r="BC35" s="134"/>
      <c r="BD35" s="164"/>
      <c r="BE35" s="164"/>
      <c r="BF35" s="134"/>
      <c r="BG35" s="134"/>
      <c r="BH35" s="164"/>
      <c r="BI35" s="164"/>
      <c r="BJ35" s="134"/>
      <c r="BK35" s="134"/>
      <c r="BL35" s="164"/>
      <c r="BM35" s="164"/>
      <c r="BN35" s="134"/>
      <c r="BO35" s="134"/>
      <c r="BP35" s="164"/>
      <c r="BQ35" s="164"/>
      <c r="BR35" s="134"/>
      <c r="BS35" s="134"/>
      <c r="BT35" s="164"/>
      <c r="BU35" s="164"/>
      <c r="BV35" s="134"/>
      <c r="BW35" s="134"/>
      <c r="BX35" s="164"/>
      <c r="BY35" s="164"/>
      <c r="BZ35" s="134"/>
      <c r="CA35" s="134"/>
      <c r="CB35" s="164"/>
      <c r="CC35" s="164"/>
      <c r="CD35" s="134"/>
      <c r="CE35" s="134"/>
      <c r="CF35" s="164"/>
      <c r="CG35" s="164"/>
      <c r="CH35" s="134"/>
      <c r="CI35" s="164"/>
      <c r="CJ35" s="164"/>
      <c r="CK35" s="134"/>
      <c r="CL35" s="159" t="str">
        <f t="shared" si="90"/>
        <v>5 - Muy Alta</v>
      </c>
      <c r="CM35" s="165">
        <f t="shared" si="5"/>
        <v>1</v>
      </c>
      <c r="CN35" s="159" t="str">
        <f t="shared" si="91"/>
        <v>3 - Moderado</v>
      </c>
      <c r="CO35" s="165">
        <f t="shared" si="92"/>
        <v>0.6</v>
      </c>
      <c r="CP35" s="145" t="str">
        <f t="shared" si="6"/>
        <v>ALTO</v>
      </c>
      <c r="CQ35" s="149">
        <f t="shared" si="93"/>
        <v>0.6</v>
      </c>
      <c r="CR35" s="188"/>
      <c r="CS35" s="145">
        <f t="shared" si="94"/>
        <v>5</v>
      </c>
      <c r="CT35" s="134"/>
      <c r="CU35" s="188"/>
      <c r="CV35" s="188"/>
      <c r="CW35" s="158"/>
      <c r="CX35" s="160">
        <f t="shared" si="7"/>
        <v>0</v>
      </c>
      <c r="CY35" s="161">
        <f t="shared" si="95"/>
        <v>3</v>
      </c>
      <c r="CZ35" s="160" t="str">
        <f t="shared" si="96"/>
        <v>Moderado</v>
      </c>
      <c r="DA35" s="153">
        <f t="shared" si="97"/>
        <v>0.6</v>
      </c>
      <c r="DB35" s="154">
        <f t="shared" si="98"/>
        <v>0</v>
      </c>
      <c r="DC35" s="154">
        <f t="shared" si="8"/>
        <v>0</v>
      </c>
      <c r="DD35" s="160">
        <f t="shared" si="99"/>
        <v>0</v>
      </c>
      <c r="DE35" s="273">
        <f t="shared" si="9"/>
        <v>5</v>
      </c>
      <c r="DF35" s="187">
        <f t="shared" si="10"/>
        <v>1</v>
      </c>
      <c r="DG35" s="273">
        <f t="shared" si="100"/>
        <v>3</v>
      </c>
      <c r="DH35" s="273"/>
      <c r="DI35" s="187">
        <f t="shared" si="11"/>
        <v>0.6</v>
      </c>
      <c r="DJ35" s="154">
        <f t="shared" si="12"/>
        <v>0</v>
      </c>
      <c r="DK35" s="154">
        <f t="shared" si="13"/>
        <v>0</v>
      </c>
      <c r="DL35" s="160">
        <f t="shared" si="14"/>
        <v>0</v>
      </c>
      <c r="DM35" s="273">
        <f t="shared" si="15"/>
        <v>5</v>
      </c>
      <c r="DN35" s="187">
        <f t="shared" si="16"/>
        <v>1</v>
      </c>
      <c r="DO35" s="273">
        <f t="shared" si="17"/>
        <v>3</v>
      </c>
      <c r="DP35" s="187">
        <f t="shared" si="18"/>
        <v>0.6</v>
      </c>
      <c r="DQ35" s="154">
        <f t="shared" si="19"/>
        <v>0</v>
      </c>
      <c r="DR35" s="154">
        <f t="shared" si="20"/>
        <v>0</v>
      </c>
      <c r="DS35" s="160">
        <f t="shared" si="21"/>
        <v>0</v>
      </c>
      <c r="DT35" s="273">
        <f t="shared" si="22"/>
        <v>5</v>
      </c>
      <c r="DU35" s="187">
        <f t="shared" si="23"/>
        <v>1</v>
      </c>
      <c r="DV35" s="273">
        <f t="shared" si="24"/>
        <v>3</v>
      </c>
      <c r="DW35" s="187">
        <f t="shared" si="25"/>
        <v>0.6</v>
      </c>
      <c r="DX35" s="154">
        <f t="shared" si="26"/>
        <v>0</v>
      </c>
      <c r="DY35" s="154">
        <f t="shared" si="27"/>
        <v>0</v>
      </c>
      <c r="DZ35" s="160">
        <f t="shared" si="28"/>
        <v>0</v>
      </c>
      <c r="EA35" s="273">
        <f t="shared" si="29"/>
        <v>5</v>
      </c>
      <c r="EB35" s="187">
        <f t="shared" si="30"/>
        <v>1</v>
      </c>
      <c r="EC35" s="273">
        <f t="shared" si="31"/>
        <v>3</v>
      </c>
      <c r="ED35" s="187">
        <f t="shared" si="32"/>
        <v>0.6</v>
      </c>
      <c r="EE35" s="154">
        <f t="shared" si="33"/>
        <v>0</v>
      </c>
      <c r="EF35" s="154">
        <f t="shared" si="34"/>
        <v>0</v>
      </c>
      <c r="EG35" s="160">
        <f t="shared" si="35"/>
        <v>0</v>
      </c>
      <c r="EH35" s="273">
        <f t="shared" si="36"/>
        <v>5</v>
      </c>
      <c r="EI35" s="187">
        <f t="shared" si="37"/>
        <v>1</v>
      </c>
      <c r="EJ35" s="273">
        <f t="shared" si="38"/>
        <v>3</v>
      </c>
      <c r="EK35" s="187">
        <f t="shared" si="39"/>
        <v>0.6</v>
      </c>
      <c r="EL35" s="154">
        <f t="shared" si="40"/>
        <v>0</v>
      </c>
      <c r="EM35" s="154">
        <f t="shared" si="41"/>
        <v>0</v>
      </c>
      <c r="EN35" s="160">
        <f t="shared" si="42"/>
        <v>0</v>
      </c>
      <c r="EO35" s="273">
        <f t="shared" si="43"/>
        <v>5</v>
      </c>
      <c r="EP35" s="187">
        <f t="shared" si="44"/>
        <v>1</v>
      </c>
      <c r="EQ35" s="273">
        <f t="shared" si="45"/>
        <v>3</v>
      </c>
      <c r="ER35" s="187">
        <f t="shared" si="46"/>
        <v>0.6</v>
      </c>
      <c r="ES35" s="154">
        <f t="shared" si="47"/>
        <v>0</v>
      </c>
      <c r="ET35" s="154">
        <f t="shared" si="48"/>
        <v>0</v>
      </c>
      <c r="EU35" s="160">
        <f t="shared" si="49"/>
        <v>0</v>
      </c>
      <c r="EV35" s="273">
        <f t="shared" si="50"/>
        <v>5</v>
      </c>
      <c r="EW35" s="187">
        <f t="shared" si="51"/>
        <v>1</v>
      </c>
      <c r="EX35" s="273">
        <f t="shared" si="52"/>
        <v>3</v>
      </c>
      <c r="EY35" s="187">
        <f t="shared" si="53"/>
        <v>0.6</v>
      </c>
      <c r="EZ35" s="154">
        <f t="shared" si="54"/>
        <v>0</v>
      </c>
      <c r="FA35" s="154">
        <f t="shared" si="55"/>
        <v>0</v>
      </c>
      <c r="FB35" s="160">
        <f t="shared" si="56"/>
        <v>0</v>
      </c>
      <c r="FC35" s="273">
        <f t="shared" si="57"/>
        <v>5</v>
      </c>
      <c r="FD35" s="187">
        <f t="shared" si="58"/>
        <v>1</v>
      </c>
      <c r="FE35" s="273">
        <f t="shared" si="59"/>
        <v>3</v>
      </c>
      <c r="FF35" s="187">
        <f t="shared" si="60"/>
        <v>0.6</v>
      </c>
      <c r="FG35" s="154">
        <f t="shared" si="61"/>
        <v>0</v>
      </c>
      <c r="FH35" s="154">
        <f t="shared" si="62"/>
        <v>0</v>
      </c>
      <c r="FI35" s="160">
        <f t="shared" si="63"/>
        <v>0</v>
      </c>
      <c r="FJ35" s="273">
        <f t="shared" si="64"/>
        <v>5</v>
      </c>
      <c r="FK35" s="187">
        <f t="shared" si="65"/>
        <v>1</v>
      </c>
      <c r="FL35" s="273">
        <f t="shared" si="66"/>
        <v>3</v>
      </c>
      <c r="FM35" s="187">
        <f t="shared" si="67"/>
        <v>0.6</v>
      </c>
      <c r="FN35" s="154">
        <f t="shared" si="68"/>
        <v>0</v>
      </c>
      <c r="FO35" s="154">
        <f t="shared" si="69"/>
        <v>0</v>
      </c>
      <c r="FP35" s="160">
        <f t="shared" si="70"/>
        <v>0</v>
      </c>
      <c r="FQ35" s="273">
        <f t="shared" si="71"/>
        <v>5</v>
      </c>
      <c r="FR35" s="187">
        <f t="shared" si="72"/>
        <v>1</v>
      </c>
      <c r="FS35" s="273">
        <f t="shared" si="73"/>
        <v>3</v>
      </c>
      <c r="FT35" s="187">
        <f t="shared" si="74"/>
        <v>0.6</v>
      </c>
      <c r="FU35" s="154">
        <f t="shared" si="75"/>
        <v>0</v>
      </c>
      <c r="FV35" s="154">
        <f t="shared" si="76"/>
        <v>0</v>
      </c>
      <c r="FW35" s="160">
        <f t="shared" si="77"/>
        <v>0</v>
      </c>
      <c r="FX35" s="273">
        <f t="shared" si="78"/>
        <v>5</v>
      </c>
      <c r="FY35" s="187">
        <f t="shared" si="79"/>
        <v>1</v>
      </c>
      <c r="FZ35" s="273">
        <f t="shared" si="80"/>
        <v>3</v>
      </c>
      <c r="GA35" s="187">
        <f t="shared" si="81"/>
        <v>0.6</v>
      </c>
      <c r="GB35" s="154">
        <f t="shared" si="82"/>
        <v>0</v>
      </c>
      <c r="GC35" s="154">
        <f t="shared" si="83"/>
        <v>0</v>
      </c>
      <c r="GD35" s="160">
        <f t="shared" si="84"/>
        <v>0</v>
      </c>
      <c r="GE35" s="273">
        <f t="shared" si="85"/>
        <v>5</v>
      </c>
      <c r="GF35" s="187">
        <f t="shared" si="86"/>
        <v>1</v>
      </c>
      <c r="GG35" s="273">
        <f t="shared" si="87"/>
        <v>3</v>
      </c>
      <c r="GH35" s="187">
        <f t="shared" si="88"/>
        <v>0.6</v>
      </c>
      <c r="GI35" s="187">
        <f t="shared" si="101"/>
        <v>0.6</v>
      </c>
    </row>
    <row r="36" spans="1:191" ht="37.799999999999997" customHeight="1" x14ac:dyDescent="0.2">
      <c r="A36" s="148">
        <v>28</v>
      </c>
      <c r="B36" s="133"/>
      <c r="C36" s="133"/>
      <c r="D36" s="274"/>
      <c r="E36" s="133"/>
      <c r="F36" s="275"/>
      <c r="G36" s="133"/>
      <c r="H36" s="133" t="s">
        <v>455</v>
      </c>
      <c r="I36" s="132"/>
      <c r="J36" s="132"/>
      <c r="K36" s="132"/>
      <c r="L36" s="132"/>
      <c r="M36" s="132"/>
      <c r="N36" s="132"/>
      <c r="O36" s="132"/>
      <c r="P36" s="132"/>
      <c r="Q36" s="132"/>
      <c r="R36" s="132"/>
      <c r="S36" s="132"/>
      <c r="T36" s="132"/>
      <c r="U36" s="132"/>
      <c r="V36" s="132"/>
      <c r="W36" s="132"/>
      <c r="X36" s="132"/>
      <c r="Y36" s="132"/>
      <c r="Z36" s="132"/>
      <c r="AA36" s="132"/>
      <c r="AB36" s="132"/>
      <c r="AC36" s="155">
        <f t="shared" si="0"/>
        <v>0</v>
      </c>
      <c r="AD36" s="149">
        <f t="shared" si="1"/>
        <v>1</v>
      </c>
      <c r="AE36" s="155" t="str">
        <f t="shared" si="2"/>
        <v>3 - Moderado</v>
      </c>
      <c r="AF36" s="149">
        <f t="shared" si="3"/>
        <v>0.6</v>
      </c>
      <c r="AG36" s="156" t="str">
        <f t="shared" si="89"/>
        <v/>
      </c>
      <c r="AH36" s="149">
        <f t="shared" si="4"/>
        <v>0.6</v>
      </c>
      <c r="AI36" s="133"/>
      <c r="AJ36" s="133"/>
      <c r="AK36" s="133"/>
      <c r="AL36" s="133"/>
      <c r="AM36" s="134"/>
      <c r="AN36" s="164"/>
      <c r="AO36" s="164"/>
      <c r="AP36" s="134"/>
      <c r="AQ36" s="134"/>
      <c r="AR36" s="164"/>
      <c r="AS36" s="164"/>
      <c r="AT36" s="134"/>
      <c r="AU36" s="134"/>
      <c r="AV36" s="164"/>
      <c r="AW36" s="164"/>
      <c r="AX36" s="134"/>
      <c r="AY36" s="134"/>
      <c r="AZ36" s="164"/>
      <c r="BA36" s="164"/>
      <c r="BB36" s="134"/>
      <c r="BC36" s="134"/>
      <c r="BD36" s="164"/>
      <c r="BE36" s="164"/>
      <c r="BF36" s="134"/>
      <c r="BG36" s="134"/>
      <c r="BH36" s="164"/>
      <c r="BI36" s="164"/>
      <c r="BJ36" s="134"/>
      <c r="BK36" s="134"/>
      <c r="BL36" s="164"/>
      <c r="BM36" s="164"/>
      <c r="BN36" s="134"/>
      <c r="BO36" s="134"/>
      <c r="BP36" s="164"/>
      <c r="BQ36" s="164"/>
      <c r="BR36" s="134"/>
      <c r="BS36" s="134"/>
      <c r="BT36" s="164"/>
      <c r="BU36" s="164"/>
      <c r="BV36" s="134"/>
      <c r="BW36" s="134"/>
      <c r="BX36" s="164"/>
      <c r="BY36" s="164"/>
      <c r="BZ36" s="134"/>
      <c r="CA36" s="134"/>
      <c r="CB36" s="164"/>
      <c r="CC36" s="164"/>
      <c r="CD36" s="134"/>
      <c r="CE36" s="134"/>
      <c r="CF36" s="164"/>
      <c r="CG36" s="164"/>
      <c r="CH36" s="134"/>
      <c r="CI36" s="164"/>
      <c r="CJ36" s="164"/>
      <c r="CK36" s="134"/>
      <c r="CL36" s="159" t="str">
        <f t="shared" si="90"/>
        <v>5 - Muy Alta</v>
      </c>
      <c r="CM36" s="165">
        <f t="shared" si="5"/>
        <v>1</v>
      </c>
      <c r="CN36" s="159" t="str">
        <f t="shared" si="91"/>
        <v>3 - Moderado</v>
      </c>
      <c r="CO36" s="165">
        <f t="shared" si="92"/>
        <v>0.6</v>
      </c>
      <c r="CP36" s="145" t="str">
        <f t="shared" si="6"/>
        <v>ALTO</v>
      </c>
      <c r="CQ36" s="149">
        <f t="shared" si="93"/>
        <v>0.6</v>
      </c>
      <c r="CR36" s="188"/>
      <c r="CS36" s="145">
        <f t="shared" si="94"/>
        <v>5</v>
      </c>
      <c r="CT36" s="134"/>
      <c r="CU36" s="188"/>
      <c r="CV36" s="188"/>
      <c r="CW36" s="158"/>
      <c r="CX36" s="160">
        <f t="shared" si="7"/>
        <v>0</v>
      </c>
      <c r="CY36" s="161">
        <f t="shared" si="95"/>
        <v>3</v>
      </c>
      <c r="CZ36" s="160" t="str">
        <f t="shared" si="96"/>
        <v>Moderado</v>
      </c>
      <c r="DA36" s="153">
        <f t="shared" si="97"/>
        <v>0.6</v>
      </c>
      <c r="DB36" s="154">
        <f t="shared" si="98"/>
        <v>0</v>
      </c>
      <c r="DC36" s="154">
        <f t="shared" si="8"/>
        <v>0</v>
      </c>
      <c r="DD36" s="160">
        <f t="shared" si="99"/>
        <v>0</v>
      </c>
      <c r="DE36" s="273">
        <f t="shared" si="9"/>
        <v>5</v>
      </c>
      <c r="DF36" s="187">
        <f t="shared" si="10"/>
        <v>1</v>
      </c>
      <c r="DG36" s="273">
        <f t="shared" si="100"/>
        <v>3</v>
      </c>
      <c r="DH36" s="273"/>
      <c r="DI36" s="187">
        <f t="shared" si="11"/>
        <v>0.6</v>
      </c>
      <c r="DJ36" s="154">
        <f t="shared" si="12"/>
        <v>0</v>
      </c>
      <c r="DK36" s="154">
        <f t="shared" si="13"/>
        <v>0</v>
      </c>
      <c r="DL36" s="160">
        <f t="shared" si="14"/>
        <v>0</v>
      </c>
      <c r="DM36" s="273">
        <f t="shared" si="15"/>
        <v>5</v>
      </c>
      <c r="DN36" s="187">
        <f t="shared" si="16"/>
        <v>1</v>
      </c>
      <c r="DO36" s="273">
        <f t="shared" si="17"/>
        <v>3</v>
      </c>
      <c r="DP36" s="187">
        <f t="shared" si="18"/>
        <v>0.6</v>
      </c>
      <c r="DQ36" s="154">
        <f t="shared" si="19"/>
        <v>0</v>
      </c>
      <c r="DR36" s="154">
        <f t="shared" si="20"/>
        <v>0</v>
      </c>
      <c r="DS36" s="160">
        <f t="shared" si="21"/>
        <v>0</v>
      </c>
      <c r="DT36" s="273">
        <f t="shared" si="22"/>
        <v>5</v>
      </c>
      <c r="DU36" s="187">
        <f t="shared" si="23"/>
        <v>1</v>
      </c>
      <c r="DV36" s="273">
        <f t="shared" si="24"/>
        <v>3</v>
      </c>
      <c r="DW36" s="187">
        <f t="shared" si="25"/>
        <v>0.6</v>
      </c>
      <c r="DX36" s="154">
        <f t="shared" si="26"/>
        <v>0</v>
      </c>
      <c r="DY36" s="154">
        <f t="shared" si="27"/>
        <v>0</v>
      </c>
      <c r="DZ36" s="160">
        <f t="shared" si="28"/>
        <v>0</v>
      </c>
      <c r="EA36" s="273">
        <f t="shared" si="29"/>
        <v>5</v>
      </c>
      <c r="EB36" s="187">
        <f t="shared" si="30"/>
        <v>1</v>
      </c>
      <c r="EC36" s="273">
        <f t="shared" si="31"/>
        <v>3</v>
      </c>
      <c r="ED36" s="187">
        <f t="shared" si="32"/>
        <v>0.6</v>
      </c>
      <c r="EE36" s="154">
        <f t="shared" si="33"/>
        <v>0</v>
      </c>
      <c r="EF36" s="154">
        <f t="shared" si="34"/>
        <v>0</v>
      </c>
      <c r="EG36" s="160">
        <f t="shared" si="35"/>
        <v>0</v>
      </c>
      <c r="EH36" s="273">
        <f t="shared" si="36"/>
        <v>5</v>
      </c>
      <c r="EI36" s="187">
        <f t="shared" si="37"/>
        <v>1</v>
      </c>
      <c r="EJ36" s="273">
        <f t="shared" si="38"/>
        <v>3</v>
      </c>
      <c r="EK36" s="187">
        <f t="shared" si="39"/>
        <v>0.6</v>
      </c>
      <c r="EL36" s="154">
        <f t="shared" si="40"/>
        <v>0</v>
      </c>
      <c r="EM36" s="154">
        <f t="shared" si="41"/>
        <v>0</v>
      </c>
      <c r="EN36" s="160">
        <f t="shared" si="42"/>
        <v>0</v>
      </c>
      <c r="EO36" s="273">
        <f t="shared" si="43"/>
        <v>5</v>
      </c>
      <c r="EP36" s="187">
        <f t="shared" si="44"/>
        <v>1</v>
      </c>
      <c r="EQ36" s="273">
        <f t="shared" si="45"/>
        <v>3</v>
      </c>
      <c r="ER36" s="187">
        <f t="shared" si="46"/>
        <v>0.6</v>
      </c>
      <c r="ES36" s="154">
        <f t="shared" si="47"/>
        <v>0</v>
      </c>
      <c r="ET36" s="154">
        <f t="shared" si="48"/>
        <v>0</v>
      </c>
      <c r="EU36" s="160">
        <f t="shared" si="49"/>
        <v>0</v>
      </c>
      <c r="EV36" s="273">
        <f t="shared" si="50"/>
        <v>5</v>
      </c>
      <c r="EW36" s="187">
        <f t="shared" si="51"/>
        <v>1</v>
      </c>
      <c r="EX36" s="273">
        <f t="shared" si="52"/>
        <v>3</v>
      </c>
      <c r="EY36" s="187">
        <f t="shared" si="53"/>
        <v>0.6</v>
      </c>
      <c r="EZ36" s="154">
        <f t="shared" si="54"/>
        <v>0</v>
      </c>
      <c r="FA36" s="154">
        <f t="shared" si="55"/>
        <v>0</v>
      </c>
      <c r="FB36" s="160">
        <f t="shared" si="56"/>
        <v>0</v>
      </c>
      <c r="FC36" s="273">
        <f t="shared" si="57"/>
        <v>5</v>
      </c>
      <c r="FD36" s="187">
        <f t="shared" si="58"/>
        <v>1</v>
      </c>
      <c r="FE36" s="273">
        <f t="shared" si="59"/>
        <v>3</v>
      </c>
      <c r="FF36" s="187">
        <f t="shared" si="60"/>
        <v>0.6</v>
      </c>
      <c r="FG36" s="154">
        <f t="shared" si="61"/>
        <v>0</v>
      </c>
      <c r="FH36" s="154">
        <f t="shared" si="62"/>
        <v>0</v>
      </c>
      <c r="FI36" s="160">
        <f t="shared" si="63"/>
        <v>0</v>
      </c>
      <c r="FJ36" s="273">
        <f t="shared" si="64"/>
        <v>5</v>
      </c>
      <c r="FK36" s="187">
        <f t="shared" si="65"/>
        <v>1</v>
      </c>
      <c r="FL36" s="273">
        <f t="shared" si="66"/>
        <v>3</v>
      </c>
      <c r="FM36" s="187">
        <f t="shared" si="67"/>
        <v>0.6</v>
      </c>
      <c r="FN36" s="154">
        <f t="shared" si="68"/>
        <v>0</v>
      </c>
      <c r="FO36" s="154">
        <f t="shared" si="69"/>
        <v>0</v>
      </c>
      <c r="FP36" s="160">
        <f t="shared" si="70"/>
        <v>0</v>
      </c>
      <c r="FQ36" s="273">
        <f t="shared" si="71"/>
        <v>5</v>
      </c>
      <c r="FR36" s="187">
        <f t="shared" si="72"/>
        <v>1</v>
      </c>
      <c r="FS36" s="273">
        <f t="shared" si="73"/>
        <v>3</v>
      </c>
      <c r="FT36" s="187">
        <f t="shared" si="74"/>
        <v>0.6</v>
      </c>
      <c r="FU36" s="154">
        <f t="shared" si="75"/>
        <v>0</v>
      </c>
      <c r="FV36" s="154">
        <f t="shared" si="76"/>
        <v>0</v>
      </c>
      <c r="FW36" s="160">
        <f t="shared" si="77"/>
        <v>0</v>
      </c>
      <c r="FX36" s="273">
        <f t="shared" si="78"/>
        <v>5</v>
      </c>
      <c r="FY36" s="187">
        <f t="shared" si="79"/>
        <v>1</v>
      </c>
      <c r="FZ36" s="273">
        <f t="shared" si="80"/>
        <v>3</v>
      </c>
      <c r="GA36" s="187">
        <f t="shared" si="81"/>
        <v>0.6</v>
      </c>
      <c r="GB36" s="154">
        <f t="shared" si="82"/>
        <v>0</v>
      </c>
      <c r="GC36" s="154">
        <f t="shared" si="83"/>
        <v>0</v>
      </c>
      <c r="GD36" s="160">
        <f t="shared" si="84"/>
        <v>0</v>
      </c>
      <c r="GE36" s="273">
        <f t="shared" si="85"/>
        <v>5</v>
      </c>
      <c r="GF36" s="187">
        <f t="shared" si="86"/>
        <v>1</v>
      </c>
      <c r="GG36" s="273">
        <f t="shared" si="87"/>
        <v>3</v>
      </c>
      <c r="GH36" s="187">
        <f t="shared" si="88"/>
        <v>0.6</v>
      </c>
      <c r="GI36" s="187">
        <f t="shared" si="101"/>
        <v>0.6</v>
      </c>
    </row>
    <row r="37" spans="1:191" ht="37.799999999999997" customHeight="1" x14ac:dyDescent="0.2">
      <c r="A37" s="148">
        <v>29</v>
      </c>
      <c r="B37" s="133"/>
      <c r="C37" s="133"/>
      <c r="D37" s="274"/>
      <c r="E37" s="133"/>
      <c r="F37" s="275"/>
      <c r="G37" s="133"/>
      <c r="H37" s="133" t="s">
        <v>455</v>
      </c>
      <c r="I37" s="132"/>
      <c r="J37" s="132"/>
      <c r="K37" s="132"/>
      <c r="L37" s="132"/>
      <c r="M37" s="132"/>
      <c r="N37" s="132"/>
      <c r="O37" s="132"/>
      <c r="P37" s="132"/>
      <c r="Q37" s="132"/>
      <c r="R37" s="132"/>
      <c r="S37" s="132"/>
      <c r="T37" s="132"/>
      <c r="U37" s="132"/>
      <c r="V37" s="132"/>
      <c r="W37" s="132"/>
      <c r="X37" s="132"/>
      <c r="Y37" s="132"/>
      <c r="Z37" s="132"/>
      <c r="AA37" s="132"/>
      <c r="AB37" s="132"/>
      <c r="AC37" s="155">
        <f t="shared" si="0"/>
        <v>0</v>
      </c>
      <c r="AD37" s="149">
        <f t="shared" si="1"/>
        <v>1</v>
      </c>
      <c r="AE37" s="155" t="str">
        <f t="shared" si="2"/>
        <v>3 - Moderado</v>
      </c>
      <c r="AF37" s="149">
        <f t="shared" si="3"/>
        <v>0.6</v>
      </c>
      <c r="AG37" s="156" t="str">
        <f t="shared" si="89"/>
        <v/>
      </c>
      <c r="AH37" s="149">
        <f t="shared" si="4"/>
        <v>0.6</v>
      </c>
      <c r="AI37" s="133"/>
      <c r="AJ37" s="133"/>
      <c r="AK37" s="133"/>
      <c r="AL37" s="133"/>
      <c r="AM37" s="134"/>
      <c r="AN37" s="164"/>
      <c r="AO37" s="164"/>
      <c r="AP37" s="134"/>
      <c r="AQ37" s="134"/>
      <c r="AR37" s="164"/>
      <c r="AS37" s="164"/>
      <c r="AT37" s="134"/>
      <c r="AU37" s="134"/>
      <c r="AV37" s="164"/>
      <c r="AW37" s="164"/>
      <c r="AX37" s="134"/>
      <c r="AY37" s="134"/>
      <c r="AZ37" s="164"/>
      <c r="BA37" s="164"/>
      <c r="BB37" s="134"/>
      <c r="BC37" s="134"/>
      <c r="BD37" s="164"/>
      <c r="BE37" s="164"/>
      <c r="BF37" s="134"/>
      <c r="BG37" s="134"/>
      <c r="BH37" s="164"/>
      <c r="BI37" s="164"/>
      <c r="BJ37" s="134"/>
      <c r="BK37" s="134"/>
      <c r="BL37" s="164"/>
      <c r="BM37" s="164"/>
      <c r="BN37" s="134"/>
      <c r="BO37" s="134"/>
      <c r="BP37" s="164"/>
      <c r="BQ37" s="164"/>
      <c r="BR37" s="134"/>
      <c r="BS37" s="134"/>
      <c r="BT37" s="164"/>
      <c r="BU37" s="164"/>
      <c r="BV37" s="134"/>
      <c r="BW37" s="134"/>
      <c r="BX37" s="164"/>
      <c r="BY37" s="164"/>
      <c r="BZ37" s="134"/>
      <c r="CA37" s="134"/>
      <c r="CB37" s="164"/>
      <c r="CC37" s="164"/>
      <c r="CD37" s="134"/>
      <c r="CE37" s="134"/>
      <c r="CF37" s="164"/>
      <c r="CG37" s="164"/>
      <c r="CH37" s="134"/>
      <c r="CI37" s="164"/>
      <c r="CJ37" s="164"/>
      <c r="CK37" s="134"/>
      <c r="CL37" s="159" t="str">
        <f t="shared" si="90"/>
        <v>5 - Muy Alta</v>
      </c>
      <c r="CM37" s="165">
        <f t="shared" si="5"/>
        <v>1</v>
      </c>
      <c r="CN37" s="159" t="str">
        <f t="shared" si="91"/>
        <v>3 - Moderado</v>
      </c>
      <c r="CO37" s="165">
        <f t="shared" si="92"/>
        <v>0.6</v>
      </c>
      <c r="CP37" s="145" t="str">
        <f t="shared" si="6"/>
        <v>ALTO</v>
      </c>
      <c r="CQ37" s="149">
        <f t="shared" si="93"/>
        <v>0.6</v>
      </c>
      <c r="CR37" s="188"/>
      <c r="CS37" s="145">
        <f t="shared" si="94"/>
        <v>5</v>
      </c>
      <c r="CT37" s="134"/>
      <c r="CU37" s="188"/>
      <c r="CV37" s="188"/>
      <c r="CW37" s="158"/>
      <c r="CX37" s="160">
        <f t="shared" si="7"/>
        <v>0</v>
      </c>
      <c r="CY37" s="161">
        <f t="shared" si="95"/>
        <v>3</v>
      </c>
      <c r="CZ37" s="160" t="str">
        <f t="shared" si="96"/>
        <v>Moderado</v>
      </c>
      <c r="DA37" s="153">
        <f t="shared" si="97"/>
        <v>0.6</v>
      </c>
      <c r="DB37" s="154">
        <f t="shared" si="98"/>
        <v>0</v>
      </c>
      <c r="DC37" s="154">
        <f t="shared" si="8"/>
        <v>0</v>
      </c>
      <c r="DD37" s="160">
        <f t="shared" si="99"/>
        <v>0</v>
      </c>
      <c r="DE37" s="273">
        <f t="shared" si="9"/>
        <v>5</v>
      </c>
      <c r="DF37" s="187">
        <f t="shared" si="10"/>
        <v>1</v>
      </c>
      <c r="DG37" s="273">
        <f t="shared" si="100"/>
        <v>3</v>
      </c>
      <c r="DH37" s="273"/>
      <c r="DI37" s="187">
        <f t="shared" si="11"/>
        <v>0.6</v>
      </c>
      <c r="DJ37" s="154">
        <f t="shared" si="12"/>
        <v>0</v>
      </c>
      <c r="DK37" s="154">
        <f t="shared" si="13"/>
        <v>0</v>
      </c>
      <c r="DL37" s="160">
        <f t="shared" si="14"/>
        <v>0</v>
      </c>
      <c r="DM37" s="273">
        <f t="shared" si="15"/>
        <v>5</v>
      </c>
      <c r="DN37" s="187">
        <f t="shared" si="16"/>
        <v>1</v>
      </c>
      <c r="DO37" s="273">
        <f t="shared" si="17"/>
        <v>3</v>
      </c>
      <c r="DP37" s="187">
        <f t="shared" si="18"/>
        <v>0.6</v>
      </c>
      <c r="DQ37" s="154">
        <f t="shared" si="19"/>
        <v>0</v>
      </c>
      <c r="DR37" s="154">
        <f t="shared" si="20"/>
        <v>0</v>
      </c>
      <c r="DS37" s="160">
        <f t="shared" si="21"/>
        <v>0</v>
      </c>
      <c r="DT37" s="273">
        <f t="shared" si="22"/>
        <v>5</v>
      </c>
      <c r="DU37" s="187">
        <f t="shared" si="23"/>
        <v>1</v>
      </c>
      <c r="DV37" s="273">
        <f t="shared" si="24"/>
        <v>3</v>
      </c>
      <c r="DW37" s="187">
        <f t="shared" si="25"/>
        <v>0.6</v>
      </c>
      <c r="DX37" s="154">
        <f t="shared" si="26"/>
        <v>0</v>
      </c>
      <c r="DY37" s="154">
        <f t="shared" si="27"/>
        <v>0</v>
      </c>
      <c r="DZ37" s="160">
        <f t="shared" si="28"/>
        <v>0</v>
      </c>
      <c r="EA37" s="273">
        <f t="shared" si="29"/>
        <v>5</v>
      </c>
      <c r="EB37" s="187">
        <f t="shared" si="30"/>
        <v>1</v>
      </c>
      <c r="EC37" s="273">
        <f t="shared" si="31"/>
        <v>3</v>
      </c>
      <c r="ED37" s="187">
        <f t="shared" si="32"/>
        <v>0.6</v>
      </c>
      <c r="EE37" s="154">
        <f t="shared" si="33"/>
        <v>0</v>
      </c>
      <c r="EF37" s="154">
        <f t="shared" si="34"/>
        <v>0</v>
      </c>
      <c r="EG37" s="160">
        <f t="shared" si="35"/>
        <v>0</v>
      </c>
      <c r="EH37" s="273">
        <f t="shared" si="36"/>
        <v>5</v>
      </c>
      <c r="EI37" s="187">
        <f t="shared" si="37"/>
        <v>1</v>
      </c>
      <c r="EJ37" s="273">
        <f t="shared" si="38"/>
        <v>3</v>
      </c>
      <c r="EK37" s="187">
        <f t="shared" si="39"/>
        <v>0.6</v>
      </c>
      <c r="EL37" s="154">
        <f t="shared" si="40"/>
        <v>0</v>
      </c>
      <c r="EM37" s="154">
        <f t="shared" si="41"/>
        <v>0</v>
      </c>
      <c r="EN37" s="160">
        <f t="shared" si="42"/>
        <v>0</v>
      </c>
      <c r="EO37" s="273">
        <f t="shared" si="43"/>
        <v>5</v>
      </c>
      <c r="EP37" s="187">
        <f t="shared" si="44"/>
        <v>1</v>
      </c>
      <c r="EQ37" s="273">
        <f t="shared" si="45"/>
        <v>3</v>
      </c>
      <c r="ER37" s="187">
        <f t="shared" si="46"/>
        <v>0.6</v>
      </c>
      <c r="ES37" s="154">
        <f t="shared" si="47"/>
        <v>0</v>
      </c>
      <c r="ET37" s="154">
        <f t="shared" si="48"/>
        <v>0</v>
      </c>
      <c r="EU37" s="160">
        <f t="shared" si="49"/>
        <v>0</v>
      </c>
      <c r="EV37" s="273">
        <f t="shared" si="50"/>
        <v>5</v>
      </c>
      <c r="EW37" s="187">
        <f t="shared" si="51"/>
        <v>1</v>
      </c>
      <c r="EX37" s="273">
        <f t="shared" si="52"/>
        <v>3</v>
      </c>
      <c r="EY37" s="187">
        <f t="shared" si="53"/>
        <v>0.6</v>
      </c>
      <c r="EZ37" s="154">
        <f t="shared" si="54"/>
        <v>0</v>
      </c>
      <c r="FA37" s="154">
        <f t="shared" si="55"/>
        <v>0</v>
      </c>
      <c r="FB37" s="160">
        <f t="shared" si="56"/>
        <v>0</v>
      </c>
      <c r="FC37" s="273">
        <f t="shared" si="57"/>
        <v>5</v>
      </c>
      <c r="FD37" s="187">
        <f t="shared" si="58"/>
        <v>1</v>
      </c>
      <c r="FE37" s="273">
        <f t="shared" si="59"/>
        <v>3</v>
      </c>
      <c r="FF37" s="187">
        <f t="shared" si="60"/>
        <v>0.6</v>
      </c>
      <c r="FG37" s="154">
        <f t="shared" si="61"/>
        <v>0</v>
      </c>
      <c r="FH37" s="154">
        <f t="shared" si="62"/>
        <v>0</v>
      </c>
      <c r="FI37" s="160">
        <f t="shared" si="63"/>
        <v>0</v>
      </c>
      <c r="FJ37" s="273">
        <f t="shared" si="64"/>
        <v>5</v>
      </c>
      <c r="FK37" s="187">
        <f t="shared" si="65"/>
        <v>1</v>
      </c>
      <c r="FL37" s="273">
        <f t="shared" si="66"/>
        <v>3</v>
      </c>
      <c r="FM37" s="187">
        <f t="shared" si="67"/>
        <v>0.6</v>
      </c>
      <c r="FN37" s="154">
        <f t="shared" si="68"/>
        <v>0</v>
      </c>
      <c r="FO37" s="154">
        <f t="shared" si="69"/>
        <v>0</v>
      </c>
      <c r="FP37" s="160">
        <f t="shared" si="70"/>
        <v>0</v>
      </c>
      <c r="FQ37" s="273">
        <f t="shared" si="71"/>
        <v>5</v>
      </c>
      <c r="FR37" s="187">
        <f t="shared" si="72"/>
        <v>1</v>
      </c>
      <c r="FS37" s="273">
        <f t="shared" si="73"/>
        <v>3</v>
      </c>
      <c r="FT37" s="187">
        <f t="shared" si="74"/>
        <v>0.6</v>
      </c>
      <c r="FU37" s="154">
        <f t="shared" si="75"/>
        <v>0</v>
      </c>
      <c r="FV37" s="154">
        <f t="shared" si="76"/>
        <v>0</v>
      </c>
      <c r="FW37" s="160">
        <f t="shared" si="77"/>
        <v>0</v>
      </c>
      <c r="FX37" s="273">
        <f t="shared" si="78"/>
        <v>5</v>
      </c>
      <c r="FY37" s="187">
        <f t="shared" si="79"/>
        <v>1</v>
      </c>
      <c r="FZ37" s="273">
        <f t="shared" si="80"/>
        <v>3</v>
      </c>
      <c r="GA37" s="187">
        <f t="shared" si="81"/>
        <v>0.6</v>
      </c>
      <c r="GB37" s="154">
        <f t="shared" si="82"/>
        <v>0</v>
      </c>
      <c r="GC37" s="154">
        <f t="shared" si="83"/>
        <v>0</v>
      </c>
      <c r="GD37" s="160">
        <f t="shared" si="84"/>
        <v>0</v>
      </c>
      <c r="GE37" s="273">
        <f t="shared" si="85"/>
        <v>5</v>
      </c>
      <c r="GF37" s="187">
        <f t="shared" si="86"/>
        <v>1</v>
      </c>
      <c r="GG37" s="273">
        <f t="shared" si="87"/>
        <v>3</v>
      </c>
      <c r="GH37" s="187">
        <f t="shared" si="88"/>
        <v>0.6</v>
      </c>
      <c r="GI37" s="187">
        <f t="shared" si="101"/>
        <v>0.6</v>
      </c>
    </row>
    <row r="38" spans="1:191" ht="37.799999999999997" customHeight="1" x14ac:dyDescent="0.2">
      <c r="A38" s="148">
        <v>30</v>
      </c>
      <c r="B38" s="133"/>
      <c r="C38" s="133"/>
      <c r="D38" s="274"/>
      <c r="E38" s="133"/>
      <c r="F38" s="275"/>
      <c r="G38" s="133"/>
      <c r="H38" s="133" t="s">
        <v>455</v>
      </c>
      <c r="I38" s="132"/>
      <c r="J38" s="132"/>
      <c r="K38" s="132"/>
      <c r="L38" s="132"/>
      <c r="M38" s="132"/>
      <c r="N38" s="132"/>
      <c r="O38" s="132"/>
      <c r="P38" s="132"/>
      <c r="Q38" s="132"/>
      <c r="R38" s="132"/>
      <c r="S38" s="132"/>
      <c r="T38" s="132"/>
      <c r="U38" s="132"/>
      <c r="V38" s="132"/>
      <c r="W38" s="132"/>
      <c r="X38" s="132"/>
      <c r="Y38" s="132"/>
      <c r="Z38" s="132"/>
      <c r="AA38" s="132"/>
      <c r="AB38" s="132"/>
      <c r="AC38" s="155">
        <f t="shared" si="0"/>
        <v>0</v>
      </c>
      <c r="AD38" s="149">
        <f t="shared" si="1"/>
        <v>1</v>
      </c>
      <c r="AE38" s="155" t="str">
        <f t="shared" si="2"/>
        <v>3 - Moderado</v>
      </c>
      <c r="AF38" s="149">
        <f t="shared" si="3"/>
        <v>0.6</v>
      </c>
      <c r="AG38" s="156" t="str">
        <f t="shared" si="89"/>
        <v/>
      </c>
      <c r="AH38" s="149">
        <f t="shared" si="4"/>
        <v>0.6</v>
      </c>
      <c r="AI38" s="133"/>
      <c r="AJ38" s="133"/>
      <c r="AK38" s="133"/>
      <c r="AL38" s="133"/>
      <c r="AM38" s="134"/>
      <c r="AN38" s="164"/>
      <c r="AO38" s="164"/>
      <c r="AP38" s="134"/>
      <c r="AQ38" s="134"/>
      <c r="AR38" s="164"/>
      <c r="AS38" s="164"/>
      <c r="AT38" s="134"/>
      <c r="AU38" s="134"/>
      <c r="AV38" s="164"/>
      <c r="AW38" s="164"/>
      <c r="AX38" s="134"/>
      <c r="AY38" s="134"/>
      <c r="AZ38" s="164"/>
      <c r="BA38" s="164"/>
      <c r="BB38" s="134"/>
      <c r="BC38" s="134"/>
      <c r="BD38" s="164"/>
      <c r="BE38" s="164"/>
      <c r="BF38" s="134"/>
      <c r="BG38" s="134"/>
      <c r="BH38" s="164"/>
      <c r="BI38" s="164"/>
      <c r="BJ38" s="134"/>
      <c r="BK38" s="134"/>
      <c r="BL38" s="164"/>
      <c r="BM38" s="164"/>
      <c r="BN38" s="134"/>
      <c r="BO38" s="134"/>
      <c r="BP38" s="164"/>
      <c r="BQ38" s="164"/>
      <c r="BR38" s="134"/>
      <c r="BS38" s="134"/>
      <c r="BT38" s="164"/>
      <c r="BU38" s="164"/>
      <c r="BV38" s="134"/>
      <c r="BW38" s="134"/>
      <c r="BX38" s="164"/>
      <c r="BY38" s="164"/>
      <c r="BZ38" s="134"/>
      <c r="CA38" s="134"/>
      <c r="CB38" s="164"/>
      <c r="CC38" s="164"/>
      <c r="CD38" s="134"/>
      <c r="CE38" s="134"/>
      <c r="CF38" s="164"/>
      <c r="CG38" s="164"/>
      <c r="CH38" s="134"/>
      <c r="CI38" s="164"/>
      <c r="CJ38" s="164"/>
      <c r="CK38" s="134"/>
      <c r="CL38" s="159" t="str">
        <f t="shared" si="90"/>
        <v>5 - Muy Alta</v>
      </c>
      <c r="CM38" s="165">
        <f t="shared" si="5"/>
        <v>1</v>
      </c>
      <c r="CN38" s="159" t="str">
        <f t="shared" si="91"/>
        <v>3 - Moderado</v>
      </c>
      <c r="CO38" s="165">
        <f t="shared" si="92"/>
        <v>0.6</v>
      </c>
      <c r="CP38" s="145" t="str">
        <f t="shared" si="6"/>
        <v>ALTO</v>
      </c>
      <c r="CQ38" s="149">
        <f t="shared" si="93"/>
        <v>0.6</v>
      </c>
      <c r="CR38" s="188"/>
      <c r="CS38" s="145">
        <f t="shared" si="94"/>
        <v>5</v>
      </c>
      <c r="CT38" s="134"/>
      <c r="CU38" s="188"/>
      <c r="CV38" s="188"/>
      <c r="CW38" s="158"/>
      <c r="CX38" s="160">
        <f t="shared" si="7"/>
        <v>0</v>
      </c>
      <c r="CY38" s="161">
        <f t="shared" si="95"/>
        <v>3</v>
      </c>
      <c r="CZ38" s="160" t="str">
        <f t="shared" si="96"/>
        <v>Moderado</v>
      </c>
      <c r="DA38" s="153">
        <f t="shared" si="97"/>
        <v>0.6</v>
      </c>
      <c r="DB38" s="154">
        <f t="shared" si="98"/>
        <v>0</v>
      </c>
      <c r="DC38" s="154">
        <f t="shared" si="8"/>
        <v>0</v>
      </c>
      <c r="DD38" s="160">
        <f t="shared" si="99"/>
        <v>0</v>
      </c>
      <c r="DE38" s="273">
        <f t="shared" si="9"/>
        <v>5</v>
      </c>
      <c r="DF38" s="187">
        <f t="shared" si="10"/>
        <v>1</v>
      </c>
      <c r="DG38" s="273">
        <f t="shared" si="100"/>
        <v>3</v>
      </c>
      <c r="DH38" s="273"/>
      <c r="DI38" s="187">
        <f t="shared" si="11"/>
        <v>0.6</v>
      </c>
      <c r="DJ38" s="154">
        <f t="shared" si="12"/>
        <v>0</v>
      </c>
      <c r="DK38" s="154">
        <f t="shared" si="13"/>
        <v>0</v>
      </c>
      <c r="DL38" s="160">
        <f t="shared" si="14"/>
        <v>0</v>
      </c>
      <c r="DM38" s="273">
        <f t="shared" si="15"/>
        <v>5</v>
      </c>
      <c r="DN38" s="187">
        <f t="shared" si="16"/>
        <v>1</v>
      </c>
      <c r="DO38" s="273">
        <f t="shared" si="17"/>
        <v>3</v>
      </c>
      <c r="DP38" s="187">
        <f t="shared" si="18"/>
        <v>0.6</v>
      </c>
      <c r="DQ38" s="154">
        <f t="shared" si="19"/>
        <v>0</v>
      </c>
      <c r="DR38" s="154">
        <f t="shared" si="20"/>
        <v>0</v>
      </c>
      <c r="DS38" s="160">
        <f t="shared" si="21"/>
        <v>0</v>
      </c>
      <c r="DT38" s="273">
        <f t="shared" si="22"/>
        <v>5</v>
      </c>
      <c r="DU38" s="187">
        <f t="shared" si="23"/>
        <v>1</v>
      </c>
      <c r="DV38" s="273">
        <f t="shared" si="24"/>
        <v>3</v>
      </c>
      <c r="DW38" s="187">
        <f t="shared" si="25"/>
        <v>0.6</v>
      </c>
      <c r="DX38" s="154">
        <f t="shared" si="26"/>
        <v>0</v>
      </c>
      <c r="DY38" s="154">
        <f t="shared" si="27"/>
        <v>0</v>
      </c>
      <c r="DZ38" s="160">
        <f t="shared" si="28"/>
        <v>0</v>
      </c>
      <c r="EA38" s="273">
        <f t="shared" si="29"/>
        <v>5</v>
      </c>
      <c r="EB38" s="187">
        <f t="shared" si="30"/>
        <v>1</v>
      </c>
      <c r="EC38" s="273">
        <f t="shared" si="31"/>
        <v>3</v>
      </c>
      <c r="ED38" s="187">
        <f t="shared" si="32"/>
        <v>0.6</v>
      </c>
      <c r="EE38" s="154">
        <f t="shared" si="33"/>
        <v>0</v>
      </c>
      <c r="EF38" s="154">
        <f t="shared" si="34"/>
        <v>0</v>
      </c>
      <c r="EG38" s="160">
        <f t="shared" si="35"/>
        <v>0</v>
      </c>
      <c r="EH38" s="273">
        <f t="shared" si="36"/>
        <v>5</v>
      </c>
      <c r="EI38" s="187">
        <f t="shared" si="37"/>
        <v>1</v>
      </c>
      <c r="EJ38" s="273">
        <f t="shared" si="38"/>
        <v>3</v>
      </c>
      <c r="EK38" s="187">
        <f t="shared" si="39"/>
        <v>0.6</v>
      </c>
      <c r="EL38" s="154">
        <f t="shared" si="40"/>
        <v>0</v>
      </c>
      <c r="EM38" s="154">
        <f t="shared" si="41"/>
        <v>0</v>
      </c>
      <c r="EN38" s="160">
        <f t="shared" si="42"/>
        <v>0</v>
      </c>
      <c r="EO38" s="273">
        <f t="shared" si="43"/>
        <v>5</v>
      </c>
      <c r="EP38" s="187">
        <f t="shared" si="44"/>
        <v>1</v>
      </c>
      <c r="EQ38" s="273">
        <f t="shared" si="45"/>
        <v>3</v>
      </c>
      <c r="ER38" s="187">
        <f t="shared" si="46"/>
        <v>0.6</v>
      </c>
      <c r="ES38" s="154">
        <f t="shared" si="47"/>
        <v>0</v>
      </c>
      <c r="ET38" s="154">
        <f t="shared" si="48"/>
        <v>0</v>
      </c>
      <c r="EU38" s="160">
        <f t="shared" si="49"/>
        <v>0</v>
      </c>
      <c r="EV38" s="273">
        <f t="shared" si="50"/>
        <v>5</v>
      </c>
      <c r="EW38" s="187">
        <f t="shared" si="51"/>
        <v>1</v>
      </c>
      <c r="EX38" s="273">
        <f t="shared" si="52"/>
        <v>3</v>
      </c>
      <c r="EY38" s="187">
        <f t="shared" si="53"/>
        <v>0.6</v>
      </c>
      <c r="EZ38" s="154">
        <f t="shared" si="54"/>
        <v>0</v>
      </c>
      <c r="FA38" s="154">
        <f t="shared" si="55"/>
        <v>0</v>
      </c>
      <c r="FB38" s="160">
        <f t="shared" si="56"/>
        <v>0</v>
      </c>
      <c r="FC38" s="273">
        <f t="shared" si="57"/>
        <v>5</v>
      </c>
      <c r="FD38" s="187">
        <f t="shared" si="58"/>
        <v>1</v>
      </c>
      <c r="FE38" s="273">
        <f t="shared" si="59"/>
        <v>3</v>
      </c>
      <c r="FF38" s="187">
        <f t="shared" si="60"/>
        <v>0.6</v>
      </c>
      <c r="FG38" s="154">
        <f t="shared" si="61"/>
        <v>0</v>
      </c>
      <c r="FH38" s="154">
        <f t="shared" si="62"/>
        <v>0</v>
      </c>
      <c r="FI38" s="160">
        <f t="shared" si="63"/>
        <v>0</v>
      </c>
      <c r="FJ38" s="273">
        <f t="shared" si="64"/>
        <v>5</v>
      </c>
      <c r="FK38" s="187">
        <f t="shared" si="65"/>
        <v>1</v>
      </c>
      <c r="FL38" s="273">
        <f t="shared" si="66"/>
        <v>3</v>
      </c>
      <c r="FM38" s="187">
        <f t="shared" si="67"/>
        <v>0.6</v>
      </c>
      <c r="FN38" s="154">
        <f t="shared" si="68"/>
        <v>0</v>
      </c>
      <c r="FO38" s="154">
        <f t="shared" si="69"/>
        <v>0</v>
      </c>
      <c r="FP38" s="160">
        <f t="shared" si="70"/>
        <v>0</v>
      </c>
      <c r="FQ38" s="273">
        <f t="shared" si="71"/>
        <v>5</v>
      </c>
      <c r="FR38" s="187">
        <f t="shared" si="72"/>
        <v>1</v>
      </c>
      <c r="FS38" s="273">
        <f t="shared" si="73"/>
        <v>3</v>
      </c>
      <c r="FT38" s="187">
        <f t="shared" si="74"/>
        <v>0.6</v>
      </c>
      <c r="FU38" s="154">
        <f t="shared" si="75"/>
        <v>0</v>
      </c>
      <c r="FV38" s="154">
        <f t="shared" si="76"/>
        <v>0</v>
      </c>
      <c r="FW38" s="160">
        <f t="shared" si="77"/>
        <v>0</v>
      </c>
      <c r="FX38" s="273">
        <f t="shared" si="78"/>
        <v>5</v>
      </c>
      <c r="FY38" s="187">
        <f t="shared" si="79"/>
        <v>1</v>
      </c>
      <c r="FZ38" s="273">
        <f t="shared" si="80"/>
        <v>3</v>
      </c>
      <c r="GA38" s="187">
        <f t="shared" si="81"/>
        <v>0.6</v>
      </c>
      <c r="GB38" s="154">
        <f t="shared" si="82"/>
        <v>0</v>
      </c>
      <c r="GC38" s="154">
        <f t="shared" si="83"/>
        <v>0</v>
      </c>
      <c r="GD38" s="160">
        <f t="shared" si="84"/>
        <v>0</v>
      </c>
      <c r="GE38" s="273">
        <f t="shared" si="85"/>
        <v>5</v>
      </c>
      <c r="GF38" s="187">
        <f t="shared" si="86"/>
        <v>1</v>
      </c>
      <c r="GG38" s="273">
        <f t="shared" si="87"/>
        <v>3</v>
      </c>
      <c r="GH38" s="187">
        <f t="shared" si="88"/>
        <v>0.6</v>
      </c>
      <c r="GI38" s="187">
        <f t="shared" si="101"/>
        <v>0.6</v>
      </c>
    </row>
    <row r="39" spans="1:191" ht="37.799999999999997" customHeight="1" x14ac:dyDescent="0.2">
      <c r="A39" s="148">
        <v>31</v>
      </c>
      <c r="B39" s="133"/>
      <c r="C39" s="133"/>
      <c r="D39" s="274"/>
      <c r="E39" s="133"/>
      <c r="F39" s="275"/>
      <c r="G39" s="133"/>
      <c r="H39" s="133" t="s">
        <v>455</v>
      </c>
      <c r="I39" s="132"/>
      <c r="J39" s="132"/>
      <c r="K39" s="132"/>
      <c r="L39" s="132"/>
      <c r="M39" s="132"/>
      <c r="N39" s="132"/>
      <c r="O39" s="132"/>
      <c r="P39" s="132"/>
      <c r="Q39" s="132"/>
      <c r="R39" s="132"/>
      <c r="S39" s="132"/>
      <c r="T39" s="132"/>
      <c r="U39" s="132"/>
      <c r="V39" s="132"/>
      <c r="W39" s="132"/>
      <c r="X39" s="132"/>
      <c r="Y39" s="132"/>
      <c r="Z39" s="132"/>
      <c r="AA39" s="132"/>
      <c r="AB39" s="132"/>
      <c r="AC39" s="155">
        <f t="shared" si="0"/>
        <v>0</v>
      </c>
      <c r="AD39" s="149">
        <f t="shared" si="1"/>
        <v>1</v>
      </c>
      <c r="AE39" s="155" t="str">
        <f t="shared" si="2"/>
        <v>3 - Moderado</v>
      </c>
      <c r="AF39" s="149">
        <f t="shared" si="3"/>
        <v>0.6</v>
      </c>
      <c r="AG39" s="156" t="str">
        <f t="shared" si="89"/>
        <v/>
      </c>
      <c r="AH39" s="149">
        <f t="shared" si="4"/>
        <v>0.6</v>
      </c>
      <c r="AI39" s="133"/>
      <c r="AJ39" s="133"/>
      <c r="AK39" s="133"/>
      <c r="AL39" s="133"/>
      <c r="AM39" s="134"/>
      <c r="AN39" s="164"/>
      <c r="AO39" s="164"/>
      <c r="AP39" s="134"/>
      <c r="AQ39" s="134"/>
      <c r="AR39" s="164"/>
      <c r="AS39" s="164"/>
      <c r="AT39" s="134"/>
      <c r="AU39" s="134"/>
      <c r="AV39" s="164"/>
      <c r="AW39" s="164"/>
      <c r="AX39" s="134"/>
      <c r="AY39" s="134"/>
      <c r="AZ39" s="164"/>
      <c r="BA39" s="164"/>
      <c r="BB39" s="134"/>
      <c r="BC39" s="134"/>
      <c r="BD39" s="164"/>
      <c r="BE39" s="164"/>
      <c r="BF39" s="134"/>
      <c r="BG39" s="134"/>
      <c r="BH39" s="164"/>
      <c r="BI39" s="164"/>
      <c r="BJ39" s="134"/>
      <c r="BK39" s="134"/>
      <c r="BL39" s="164"/>
      <c r="BM39" s="164"/>
      <c r="BN39" s="134"/>
      <c r="BO39" s="134"/>
      <c r="BP39" s="164"/>
      <c r="BQ39" s="164"/>
      <c r="BR39" s="134"/>
      <c r="BS39" s="134"/>
      <c r="BT39" s="164"/>
      <c r="BU39" s="164"/>
      <c r="BV39" s="134"/>
      <c r="BW39" s="134"/>
      <c r="BX39" s="164"/>
      <c r="BY39" s="164"/>
      <c r="BZ39" s="134"/>
      <c r="CA39" s="134"/>
      <c r="CB39" s="164"/>
      <c r="CC39" s="164"/>
      <c r="CD39" s="134"/>
      <c r="CE39" s="134"/>
      <c r="CF39" s="164"/>
      <c r="CG39" s="164"/>
      <c r="CH39" s="134"/>
      <c r="CI39" s="164"/>
      <c r="CJ39" s="164"/>
      <c r="CK39" s="134"/>
      <c r="CL39" s="159" t="str">
        <f t="shared" si="90"/>
        <v>5 - Muy Alta</v>
      </c>
      <c r="CM39" s="165">
        <f t="shared" si="5"/>
        <v>1</v>
      </c>
      <c r="CN39" s="159" t="str">
        <f t="shared" si="91"/>
        <v>3 - Moderado</v>
      </c>
      <c r="CO39" s="165">
        <f t="shared" si="92"/>
        <v>0.6</v>
      </c>
      <c r="CP39" s="145" t="str">
        <f t="shared" si="6"/>
        <v>ALTO</v>
      </c>
      <c r="CQ39" s="149">
        <f t="shared" si="93"/>
        <v>0.6</v>
      </c>
      <c r="CR39" s="188"/>
      <c r="CS39" s="145">
        <f t="shared" si="94"/>
        <v>5</v>
      </c>
      <c r="CT39" s="134"/>
      <c r="CU39" s="188"/>
      <c r="CV39" s="188"/>
      <c r="CW39" s="158"/>
      <c r="CX39" s="160">
        <f t="shared" si="7"/>
        <v>0</v>
      </c>
      <c r="CY39" s="161">
        <f t="shared" si="95"/>
        <v>3</v>
      </c>
      <c r="CZ39" s="160" t="str">
        <f t="shared" si="96"/>
        <v>Moderado</v>
      </c>
      <c r="DA39" s="153">
        <f t="shared" si="97"/>
        <v>0.6</v>
      </c>
      <c r="DB39" s="154">
        <f t="shared" si="98"/>
        <v>0</v>
      </c>
      <c r="DC39" s="154">
        <f t="shared" si="8"/>
        <v>0</v>
      </c>
      <c r="DD39" s="160">
        <f t="shared" si="99"/>
        <v>0</v>
      </c>
      <c r="DE39" s="273">
        <f t="shared" si="9"/>
        <v>5</v>
      </c>
      <c r="DF39" s="187">
        <f t="shared" si="10"/>
        <v>1</v>
      </c>
      <c r="DG39" s="273">
        <f t="shared" si="100"/>
        <v>3</v>
      </c>
      <c r="DH39" s="273"/>
      <c r="DI39" s="187">
        <f t="shared" si="11"/>
        <v>0.6</v>
      </c>
      <c r="DJ39" s="154">
        <f t="shared" si="12"/>
        <v>0</v>
      </c>
      <c r="DK39" s="154">
        <f t="shared" si="13"/>
        <v>0</v>
      </c>
      <c r="DL39" s="160">
        <f t="shared" si="14"/>
        <v>0</v>
      </c>
      <c r="DM39" s="273">
        <f t="shared" si="15"/>
        <v>5</v>
      </c>
      <c r="DN39" s="187">
        <f t="shared" si="16"/>
        <v>1</v>
      </c>
      <c r="DO39" s="273">
        <f t="shared" si="17"/>
        <v>3</v>
      </c>
      <c r="DP39" s="187">
        <f t="shared" si="18"/>
        <v>0.6</v>
      </c>
      <c r="DQ39" s="154">
        <f t="shared" si="19"/>
        <v>0</v>
      </c>
      <c r="DR39" s="154">
        <f t="shared" si="20"/>
        <v>0</v>
      </c>
      <c r="DS39" s="160">
        <f t="shared" si="21"/>
        <v>0</v>
      </c>
      <c r="DT39" s="273">
        <f t="shared" si="22"/>
        <v>5</v>
      </c>
      <c r="DU39" s="187">
        <f t="shared" si="23"/>
        <v>1</v>
      </c>
      <c r="DV39" s="273">
        <f t="shared" si="24"/>
        <v>3</v>
      </c>
      <c r="DW39" s="187">
        <f t="shared" si="25"/>
        <v>0.6</v>
      </c>
      <c r="DX39" s="154">
        <f t="shared" si="26"/>
        <v>0</v>
      </c>
      <c r="DY39" s="154">
        <f t="shared" si="27"/>
        <v>0</v>
      </c>
      <c r="DZ39" s="160">
        <f t="shared" si="28"/>
        <v>0</v>
      </c>
      <c r="EA39" s="273">
        <f t="shared" si="29"/>
        <v>5</v>
      </c>
      <c r="EB39" s="187">
        <f t="shared" si="30"/>
        <v>1</v>
      </c>
      <c r="EC39" s="273">
        <f t="shared" si="31"/>
        <v>3</v>
      </c>
      <c r="ED39" s="187">
        <f t="shared" si="32"/>
        <v>0.6</v>
      </c>
      <c r="EE39" s="154">
        <f t="shared" si="33"/>
        <v>0</v>
      </c>
      <c r="EF39" s="154">
        <f t="shared" si="34"/>
        <v>0</v>
      </c>
      <c r="EG39" s="160">
        <f t="shared" si="35"/>
        <v>0</v>
      </c>
      <c r="EH39" s="273">
        <f t="shared" si="36"/>
        <v>5</v>
      </c>
      <c r="EI39" s="187">
        <f t="shared" si="37"/>
        <v>1</v>
      </c>
      <c r="EJ39" s="273">
        <f t="shared" si="38"/>
        <v>3</v>
      </c>
      <c r="EK39" s="187">
        <f t="shared" si="39"/>
        <v>0.6</v>
      </c>
      <c r="EL39" s="154">
        <f t="shared" si="40"/>
        <v>0</v>
      </c>
      <c r="EM39" s="154">
        <f t="shared" si="41"/>
        <v>0</v>
      </c>
      <c r="EN39" s="160">
        <f t="shared" si="42"/>
        <v>0</v>
      </c>
      <c r="EO39" s="273">
        <f t="shared" si="43"/>
        <v>5</v>
      </c>
      <c r="EP39" s="187">
        <f t="shared" si="44"/>
        <v>1</v>
      </c>
      <c r="EQ39" s="273">
        <f t="shared" si="45"/>
        <v>3</v>
      </c>
      <c r="ER39" s="187">
        <f t="shared" si="46"/>
        <v>0.6</v>
      </c>
      <c r="ES39" s="154">
        <f t="shared" si="47"/>
        <v>0</v>
      </c>
      <c r="ET39" s="154">
        <f t="shared" si="48"/>
        <v>0</v>
      </c>
      <c r="EU39" s="160">
        <f t="shared" si="49"/>
        <v>0</v>
      </c>
      <c r="EV39" s="273">
        <f t="shared" si="50"/>
        <v>5</v>
      </c>
      <c r="EW39" s="187">
        <f t="shared" si="51"/>
        <v>1</v>
      </c>
      <c r="EX39" s="273">
        <f t="shared" si="52"/>
        <v>3</v>
      </c>
      <c r="EY39" s="187">
        <f t="shared" si="53"/>
        <v>0.6</v>
      </c>
      <c r="EZ39" s="154">
        <f t="shared" si="54"/>
        <v>0</v>
      </c>
      <c r="FA39" s="154">
        <f t="shared" si="55"/>
        <v>0</v>
      </c>
      <c r="FB39" s="160">
        <f t="shared" si="56"/>
        <v>0</v>
      </c>
      <c r="FC39" s="273">
        <f t="shared" si="57"/>
        <v>5</v>
      </c>
      <c r="FD39" s="187">
        <f t="shared" si="58"/>
        <v>1</v>
      </c>
      <c r="FE39" s="273">
        <f t="shared" si="59"/>
        <v>3</v>
      </c>
      <c r="FF39" s="187">
        <f t="shared" si="60"/>
        <v>0.6</v>
      </c>
      <c r="FG39" s="154">
        <f t="shared" si="61"/>
        <v>0</v>
      </c>
      <c r="FH39" s="154">
        <f t="shared" si="62"/>
        <v>0</v>
      </c>
      <c r="FI39" s="160">
        <f t="shared" si="63"/>
        <v>0</v>
      </c>
      <c r="FJ39" s="273">
        <f t="shared" si="64"/>
        <v>5</v>
      </c>
      <c r="FK39" s="187">
        <f t="shared" si="65"/>
        <v>1</v>
      </c>
      <c r="FL39" s="273">
        <f t="shared" si="66"/>
        <v>3</v>
      </c>
      <c r="FM39" s="187">
        <f t="shared" si="67"/>
        <v>0.6</v>
      </c>
      <c r="FN39" s="154">
        <f t="shared" si="68"/>
        <v>0</v>
      </c>
      <c r="FO39" s="154">
        <f t="shared" si="69"/>
        <v>0</v>
      </c>
      <c r="FP39" s="160">
        <f t="shared" si="70"/>
        <v>0</v>
      </c>
      <c r="FQ39" s="273">
        <f t="shared" si="71"/>
        <v>5</v>
      </c>
      <c r="FR39" s="187">
        <f t="shared" si="72"/>
        <v>1</v>
      </c>
      <c r="FS39" s="273">
        <f t="shared" si="73"/>
        <v>3</v>
      </c>
      <c r="FT39" s="187">
        <f t="shared" si="74"/>
        <v>0.6</v>
      </c>
      <c r="FU39" s="154">
        <f t="shared" si="75"/>
        <v>0</v>
      </c>
      <c r="FV39" s="154">
        <f t="shared" si="76"/>
        <v>0</v>
      </c>
      <c r="FW39" s="160">
        <f t="shared" si="77"/>
        <v>0</v>
      </c>
      <c r="FX39" s="273">
        <f t="shared" si="78"/>
        <v>5</v>
      </c>
      <c r="FY39" s="187">
        <f t="shared" si="79"/>
        <v>1</v>
      </c>
      <c r="FZ39" s="273">
        <f t="shared" si="80"/>
        <v>3</v>
      </c>
      <c r="GA39" s="187">
        <f t="shared" si="81"/>
        <v>0.6</v>
      </c>
      <c r="GB39" s="154">
        <f t="shared" si="82"/>
        <v>0</v>
      </c>
      <c r="GC39" s="154">
        <f t="shared" si="83"/>
        <v>0</v>
      </c>
      <c r="GD39" s="160">
        <f t="shared" si="84"/>
        <v>0</v>
      </c>
      <c r="GE39" s="273">
        <f t="shared" si="85"/>
        <v>5</v>
      </c>
      <c r="GF39" s="187">
        <f t="shared" si="86"/>
        <v>1</v>
      </c>
      <c r="GG39" s="273">
        <f t="shared" si="87"/>
        <v>3</v>
      </c>
      <c r="GH39" s="187">
        <f t="shared" si="88"/>
        <v>0.6</v>
      </c>
      <c r="GI39" s="187">
        <f t="shared" si="101"/>
        <v>0.6</v>
      </c>
    </row>
    <row r="40" spans="1:191" ht="37.799999999999997" customHeight="1" x14ac:dyDescent="0.2">
      <c r="A40" s="148">
        <v>32</v>
      </c>
      <c r="B40" s="133"/>
      <c r="C40" s="133"/>
      <c r="D40" s="274"/>
      <c r="E40" s="133"/>
      <c r="F40" s="275"/>
      <c r="G40" s="133"/>
      <c r="H40" s="133" t="s">
        <v>455</v>
      </c>
      <c r="I40" s="132"/>
      <c r="J40" s="132"/>
      <c r="K40" s="132"/>
      <c r="L40" s="132"/>
      <c r="M40" s="132"/>
      <c r="N40" s="132"/>
      <c r="O40" s="132"/>
      <c r="P40" s="132"/>
      <c r="Q40" s="132"/>
      <c r="R40" s="132"/>
      <c r="S40" s="132"/>
      <c r="T40" s="132"/>
      <c r="U40" s="132"/>
      <c r="V40" s="132"/>
      <c r="W40" s="132"/>
      <c r="X40" s="132"/>
      <c r="Y40" s="132"/>
      <c r="Z40" s="132"/>
      <c r="AA40" s="132"/>
      <c r="AB40" s="132"/>
      <c r="AC40" s="155">
        <f t="shared" si="0"/>
        <v>0</v>
      </c>
      <c r="AD40" s="149">
        <f t="shared" si="1"/>
        <v>1</v>
      </c>
      <c r="AE40" s="155" t="str">
        <f t="shared" si="2"/>
        <v>3 - Moderado</v>
      </c>
      <c r="AF40" s="149">
        <f t="shared" si="3"/>
        <v>0.6</v>
      </c>
      <c r="AG40" s="156" t="str">
        <f t="shared" si="89"/>
        <v/>
      </c>
      <c r="AH40" s="149">
        <f t="shared" si="4"/>
        <v>0.6</v>
      </c>
      <c r="AI40" s="133"/>
      <c r="AJ40" s="133"/>
      <c r="AK40" s="133"/>
      <c r="AL40" s="133"/>
      <c r="AM40" s="134"/>
      <c r="AN40" s="164"/>
      <c r="AO40" s="164"/>
      <c r="AP40" s="134"/>
      <c r="AQ40" s="134"/>
      <c r="AR40" s="164"/>
      <c r="AS40" s="164"/>
      <c r="AT40" s="134"/>
      <c r="AU40" s="134"/>
      <c r="AV40" s="164"/>
      <c r="AW40" s="164"/>
      <c r="AX40" s="134"/>
      <c r="AY40" s="134"/>
      <c r="AZ40" s="164"/>
      <c r="BA40" s="164"/>
      <c r="BB40" s="134"/>
      <c r="BC40" s="134"/>
      <c r="BD40" s="164"/>
      <c r="BE40" s="164"/>
      <c r="BF40" s="134"/>
      <c r="BG40" s="134"/>
      <c r="BH40" s="164"/>
      <c r="BI40" s="164"/>
      <c r="BJ40" s="134"/>
      <c r="BK40" s="134"/>
      <c r="BL40" s="164"/>
      <c r="BM40" s="164"/>
      <c r="BN40" s="134"/>
      <c r="BO40" s="134"/>
      <c r="BP40" s="164"/>
      <c r="BQ40" s="164"/>
      <c r="BR40" s="134"/>
      <c r="BS40" s="134"/>
      <c r="BT40" s="164"/>
      <c r="BU40" s="164"/>
      <c r="BV40" s="134"/>
      <c r="BW40" s="134"/>
      <c r="BX40" s="164"/>
      <c r="BY40" s="164"/>
      <c r="BZ40" s="134"/>
      <c r="CA40" s="134"/>
      <c r="CB40" s="164"/>
      <c r="CC40" s="164"/>
      <c r="CD40" s="134"/>
      <c r="CE40" s="134"/>
      <c r="CF40" s="164"/>
      <c r="CG40" s="164"/>
      <c r="CH40" s="134"/>
      <c r="CI40" s="164"/>
      <c r="CJ40" s="164"/>
      <c r="CK40" s="134"/>
      <c r="CL40" s="159" t="str">
        <f t="shared" si="90"/>
        <v>5 - Muy Alta</v>
      </c>
      <c r="CM40" s="165">
        <f t="shared" si="5"/>
        <v>1</v>
      </c>
      <c r="CN40" s="159" t="str">
        <f t="shared" si="91"/>
        <v>3 - Moderado</v>
      </c>
      <c r="CO40" s="165">
        <f t="shared" si="92"/>
        <v>0.6</v>
      </c>
      <c r="CP40" s="145" t="str">
        <f t="shared" si="6"/>
        <v>ALTO</v>
      </c>
      <c r="CQ40" s="149">
        <f t="shared" si="93"/>
        <v>0.6</v>
      </c>
      <c r="CR40" s="188"/>
      <c r="CS40" s="145">
        <f t="shared" si="94"/>
        <v>5</v>
      </c>
      <c r="CT40" s="134"/>
      <c r="CU40" s="188"/>
      <c r="CV40" s="188"/>
      <c r="CW40" s="158"/>
      <c r="CX40" s="160">
        <f t="shared" si="7"/>
        <v>0</v>
      </c>
      <c r="CY40" s="161">
        <f t="shared" si="95"/>
        <v>3</v>
      </c>
      <c r="CZ40" s="160" t="str">
        <f t="shared" si="96"/>
        <v>Moderado</v>
      </c>
      <c r="DA40" s="153">
        <f t="shared" si="97"/>
        <v>0.6</v>
      </c>
      <c r="DB40" s="154">
        <f t="shared" si="98"/>
        <v>0</v>
      </c>
      <c r="DC40" s="154">
        <f t="shared" si="8"/>
        <v>0</v>
      </c>
      <c r="DD40" s="160">
        <f t="shared" si="99"/>
        <v>0</v>
      </c>
      <c r="DE40" s="273">
        <f t="shared" si="9"/>
        <v>5</v>
      </c>
      <c r="DF40" s="187">
        <f t="shared" si="10"/>
        <v>1</v>
      </c>
      <c r="DG40" s="273">
        <f t="shared" si="100"/>
        <v>3</v>
      </c>
      <c r="DH40" s="273"/>
      <c r="DI40" s="187">
        <f t="shared" si="11"/>
        <v>0.6</v>
      </c>
      <c r="DJ40" s="154">
        <f t="shared" si="12"/>
        <v>0</v>
      </c>
      <c r="DK40" s="154">
        <f t="shared" si="13"/>
        <v>0</v>
      </c>
      <c r="DL40" s="160">
        <f t="shared" si="14"/>
        <v>0</v>
      </c>
      <c r="DM40" s="273">
        <f t="shared" si="15"/>
        <v>5</v>
      </c>
      <c r="DN40" s="187">
        <f t="shared" si="16"/>
        <v>1</v>
      </c>
      <c r="DO40" s="273">
        <f t="shared" si="17"/>
        <v>3</v>
      </c>
      <c r="DP40" s="187">
        <f t="shared" si="18"/>
        <v>0.6</v>
      </c>
      <c r="DQ40" s="154">
        <f t="shared" si="19"/>
        <v>0</v>
      </c>
      <c r="DR40" s="154">
        <f t="shared" si="20"/>
        <v>0</v>
      </c>
      <c r="DS40" s="160">
        <f t="shared" si="21"/>
        <v>0</v>
      </c>
      <c r="DT40" s="273">
        <f t="shared" si="22"/>
        <v>5</v>
      </c>
      <c r="DU40" s="187">
        <f t="shared" si="23"/>
        <v>1</v>
      </c>
      <c r="DV40" s="273">
        <f t="shared" si="24"/>
        <v>3</v>
      </c>
      <c r="DW40" s="187">
        <f t="shared" si="25"/>
        <v>0.6</v>
      </c>
      <c r="DX40" s="154">
        <f t="shared" si="26"/>
        <v>0</v>
      </c>
      <c r="DY40" s="154">
        <f t="shared" si="27"/>
        <v>0</v>
      </c>
      <c r="DZ40" s="160">
        <f t="shared" si="28"/>
        <v>0</v>
      </c>
      <c r="EA40" s="273">
        <f t="shared" si="29"/>
        <v>5</v>
      </c>
      <c r="EB40" s="187">
        <f t="shared" si="30"/>
        <v>1</v>
      </c>
      <c r="EC40" s="273">
        <f t="shared" si="31"/>
        <v>3</v>
      </c>
      <c r="ED40" s="187">
        <f t="shared" si="32"/>
        <v>0.6</v>
      </c>
      <c r="EE40" s="154">
        <f t="shared" si="33"/>
        <v>0</v>
      </c>
      <c r="EF40" s="154">
        <f t="shared" si="34"/>
        <v>0</v>
      </c>
      <c r="EG40" s="160">
        <f t="shared" si="35"/>
        <v>0</v>
      </c>
      <c r="EH40" s="273">
        <f t="shared" si="36"/>
        <v>5</v>
      </c>
      <c r="EI40" s="187">
        <f t="shared" si="37"/>
        <v>1</v>
      </c>
      <c r="EJ40" s="273">
        <f t="shared" si="38"/>
        <v>3</v>
      </c>
      <c r="EK40" s="187">
        <f t="shared" si="39"/>
        <v>0.6</v>
      </c>
      <c r="EL40" s="154">
        <f t="shared" si="40"/>
        <v>0</v>
      </c>
      <c r="EM40" s="154">
        <f t="shared" si="41"/>
        <v>0</v>
      </c>
      <c r="EN40" s="160">
        <f t="shared" si="42"/>
        <v>0</v>
      </c>
      <c r="EO40" s="273">
        <f t="shared" si="43"/>
        <v>5</v>
      </c>
      <c r="EP40" s="187">
        <f t="shared" si="44"/>
        <v>1</v>
      </c>
      <c r="EQ40" s="273">
        <f t="shared" si="45"/>
        <v>3</v>
      </c>
      <c r="ER40" s="187">
        <f t="shared" si="46"/>
        <v>0.6</v>
      </c>
      <c r="ES40" s="154">
        <f t="shared" si="47"/>
        <v>0</v>
      </c>
      <c r="ET40" s="154">
        <f t="shared" si="48"/>
        <v>0</v>
      </c>
      <c r="EU40" s="160">
        <f t="shared" si="49"/>
        <v>0</v>
      </c>
      <c r="EV40" s="273">
        <f t="shared" si="50"/>
        <v>5</v>
      </c>
      <c r="EW40" s="187">
        <f t="shared" si="51"/>
        <v>1</v>
      </c>
      <c r="EX40" s="273">
        <f t="shared" si="52"/>
        <v>3</v>
      </c>
      <c r="EY40" s="187">
        <f t="shared" si="53"/>
        <v>0.6</v>
      </c>
      <c r="EZ40" s="154">
        <f t="shared" si="54"/>
        <v>0</v>
      </c>
      <c r="FA40" s="154">
        <f t="shared" si="55"/>
        <v>0</v>
      </c>
      <c r="FB40" s="160">
        <f t="shared" si="56"/>
        <v>0</v>
      </c>
      <c r="FC40" s="273">
        <f t="shared" si="57"/>
        <v>5</v>
      </c>
      <c r="FD40" s="187">
        <f t="shared" si="58"/>
        <v>1</v>
      </c>
      <c r="FE40" s="273">
        <f t="shared" si="59"/>
        <v>3</v>
      </c>
      <c r="FF40" s="187">
        <f t="shared" si="60"/>
        <v>0.6</v>
      </c>
      <c r="FG40" s="154">
        <f t="shared" si="61"/>
        <v>0</v>
      </c>
      <c r="FH40" s="154">
        <f t="shared" si="62"/>
        <v>0</v>
      </c>
      <c r="FI40" s="160">
        <f t="shared" si="63"/>
        <v>0</v>
      </c>
      <c r="FJ40" s="273">
        <f t="shared" si="64"/>
        <v>5</v>
      </c>
      <c r="FK40" s="187">
        <f t="shared" si="65"/>
        <v>1</v>
      </c>
      <c r="FL40" s="273">
        <f t="shared" si="66"/>
        <v>3</v>
      </c>
      <c r="FM40" s="187">
        <f t="shared" si="67"/>
        <v>0.6</v>
      </c>
      <c r="FN40" s="154">
        <f t="shared" si="68"/>
        <v>0</v>
      </c>
      <c r="FO40" s="154">
        <f t="shared" si="69"/>
        <v>0</v>
      </c>
      <c r="FP40" s="160">
        <f t="shared" si="70"/>
        <v>0</v>
      </c>
      <c r="FQ40" s="273">
        <f t="shared" si="71"/>
        <v>5</v>
      </c>
      <c r="FR40" s="187">
        <f t="shared" si="72"/>
        <v>1</v>
      </c>
      <c r="FS40" s="273">
        <f t="shared" si="73"/>
        <v>3</v>
      </c>
      <c r="FT40" s="187">
        <f t="shared" si="74"/>
        <v>0.6</v>
      </c>
      <c r="FU40" s="154">
        <f t="shared" si="75"/>
        <v>0</v>
      </c>
      <c r="FV40" s="154">
        <f t="shared" si="76"/>
        <v>0</v>
      </c>
      <c r="FW40" s="160">
        <f t="shared" si="77"/>
        <v>0</v>
      </c>
      <c r="FX40" s="273">
        <f t="shared" si="78"/>
        <v>5</v>
      </c>
      <c r="FY40" s="187">
        <f t="shared" si="79"/>
        <v>1</v>
      </c>
      <c r="FZ40" s="273">
        <f t="shared" si="80"/>
        <v>3</v>
      </c>
      <c r="GA40" s="187">
        <f t="shared" si="81"/>
        <v>0.6</v>
      </c>
      <c r="GB40" s="154">
        <f t="shared" si="82"/>
        <v>0</v>
      </c>
      <c r="GC40" s="154">
        <f t="shared" si="83"/>
        <v>0</v>
      </c>
      <c r="GD40" s="160">
        <f t="shared" si="84"/>
        <v>0</v>
      </c>
      <c r="GE40" s="273">
        <f t="shared" si="85"/>
        <v>5</v>
      </c>
      <c r="GF40" s="187">
        <f t="shared" si="86"/>
        <v>1</v>
      </c>
      <c r="GG40" s="273">
        <f t="shared" si="87"/>
        <v>3</v>
      </c>
      <c r="GH40" s="187">
        <f t="shared" si="88"/>
        <v>0.6</v>
      </c>
      <c r="GI40" s="187">
        <f t="shared" si="101"/>
        <v>0.6</v>
      </c>
    </row>
    <row r="41" spans="1:191" ht="37.799999999999997" customHeight="1" x14ac:dyDescent="0.2">
      <c r="A41" s="148">
        <v>33</v>
      </c>
      <c r="B41" s="133"/>
      <c r="C41" s="133"/>
      <c r="D41" s="274"/>
      <c r="E41" s="133"/>
      <c r="F41" s="275"/>
      <c r="G41" s="133"/>
      <c r="H41" s="133" t="s">
        <v>455</v>
      </c>
      <c r="I41" s="132"/>
      <c r="J41" s="132"/>
      <c r="K41" s="132"/>
      <c r="L41" s="132"/>
      <c r="M41" s="132"/>
      <c r="N41" s="132"/>
      <c r="O41" s="132"/>
      <c r="P41" s="132"/>
      <c r="Q41" s="132"/>
      <c r="R41" s="132"/>
      <c r="S41" s="132"/>
      <c r="T41" s="132"/>
      <c r="U41" s="132"/>
      <c r="V41" s="132"/>
      <c r="W41" s="132"/>
      <c r="X41" s="132"/>
      <c r="Y41" s="132"/>
      <c r="Z41" s="132"/>
      <c r="AA41" s="132"/>
      <c r="AB41" s="132"/>
      <c r="AC41" s="155">
        <f t="shared" si="0"/>
        <v>0</v>
      </c>
      <c r="AD41" s="149">
        <f t="shared" si="1"/>
        <v>1</v>
      </c>
      <c r="AE41" s="155" t="str">
        <f t="shared" si="2"/>
        <v>3 - Moderado</v>
      </c>
      <c r="AF41" s="149">
        <f t="shared" si="3"/>
        <v>0.6</v>
      </c>
      <c r="AG41" s="156" t="str">
        <f t="shared" si="89"/>
        <v/>
      </c>
      <c r="AH41" s="149">
        <f t="shared" si="4"/>
        <v>0.6</v>
      </c>
      <c r="AI41" s="133"/>
      <c r="AJ41" s="133"/>
      <c r="AK41" s="133"/>
      <c r="AL41" s="133"/>
      <c r="AM41" s="134"/>
      <c r="AN41" s="164"/>
      <c r="AO41" s="164"/>
      <c r="AP41" s="134"/>
      <c r="AQ41" s="134"/>
      <c r="AR41" s="164"/>
      <c r="AS41" s="164"/>
      <c r="AT41" s="134"/>
      <c r="AU41" s="134"/>
      <c r="AV41" s="164"/>
      <c r="AW41" s="164"/>
      <c r="AX41" s="134"/>
      <c r="AY41" s="134"/>
      <c r="AZ41" s="164"/>
      <c r="BA41" s="164"/>
      <c r="BB41" s="134"/>
      <c r="BC41" s="134"/>
      <c r="BD41" s="164"/>
      <c r="BE41" s="164"/>
      <c r="BF41" s="134"/>
      <c r="BG41" s="134"/>
      <c r="BH41" s="164"/>
      <c r="BI41" s="164"/>
      <c r="BJ41" s="134"/>
      <c r="BK41" s="134"/>
      <c r="BL41" s="164"/>
      <c r="BM41" s="164"/>
      <c r="BN41" s="134"/>
      <c r="BO41" s="134"/>
      <c r="BP41" s="164"/>
      <c r="BQ41" s="164"/>
      <c r="BR41" s="134"/>
      <c r="BS41" s="134"/>
      <c r="BT41" s="164"/>
      <c r="BU41" s="164"/>
      <c r="BV41" s="134"/>
      <c r="BW41" s="134"/>
      <c r="BX41" s="164"/>
      <c r="BY41" s="164"/>
      <c r="BZ41" s="134"/>
      <c r="CA41" s="134"/>
      <c r="CB41" s="164"/>
      <c r="CC41" s="164"/>
      <c r="CD41" s="134"/>
      <c r="CE41" s="134"/>
      <c r="CF41" s="164"/>
      <c r="CG41" s="164"/>
      <c r="CH41" s="134"/>
      <c r="CI41" s="164"/>
      <c r="CJ41" s="164"/>
      <c r="CK41" s="134"/>
      <c r="CL41" s="159" t="str">
        <f t="shared" si="90"/>
        <v>5 - Muy Alta</v>
      </c>
      <c r="CM41" s="165">
        <f t="shared" si="5"/>
        <v>1</v>
      </c>
      <c r="CN41" s="159" t="str">
        <f t="shared" si="91"/>
        <v>3 - Moderado</v>
      </c>
      <c r="CO41" s="165">
        <f t="shared" si="92"/>
        <v>0.6</v>
      </c>
      <c r="CP41" s="145" t="str">
        <f t="shared" si="6"/>
        <v>ALTO</v>
      </c>
      <c r="CQ41" s="149">
        <f t="shared" si="93"/>
        <v>0.6</v>
      </c>
      <c r="CR41" s="188"/>
      <c r="CS41" s="145">
        <f t="shared" si="94"/>
        <v>5</v>
      </c>
      <c r="CT41" s="134"/>
      <c r="CU41" s="188"/>
      <c r="CV41" s="188"/>
      <c r="CW41" s="158"/>
      <c r="CX41" s="160">
        <f t="shared" si="7"/>
        <v>0</v>
      </c>
      <c r="CY41" s="161">
        <f t="shared" si="95"/>
        <v>3</v>
      </c>
      <c r="CZ41" s="160" t="str">
        <f t="shared" si="96"/>
        <v>Moderado</v>
      </c>
      <c r="DA41" s="153">
        <f t="shared" si="97"/>
        <v>0.6</v>
      </c>
      <c r="DB41" s="154">
        <f t="shared" si="98"/>
        <v>0</v>
      </c>
      <c r="DC41" s="154">
        <f t="shared" si="8"/>
        <v>0</v>
      </c>
      <c r="DD41" s="160">
        <f t="shared" si="99"/>
        <v>0</v>
      </c>
      <c r="DE41" s="273">
        <f t="shared" si="9"/>
        <v>5</v>
      </c>
      <c r="DF41" s="187">
        <f t="shared" si="10"/>
        <v>1</v>
      </c>
      <c r="DG41" s="273">
        <f t="shared" si="100"/>
        <v>3</v>
      </c>
      <c r="DH41" s="273"/>
      <c r="DI41" s="187">
        <f t="shared" si="11"/>
        <v>0.6</v>
      </c>
      <c r="DJ41" s="154">
        <f t="shared" si="12"/>
        <v>0</v>
      </c>
      <c r="DK41" s="154">
        <f t="shared" si="13"/>
        <v>0</v>
      </c>
      <c r="DL41" s="160">
        <f t="shared" si="14"/>
        <v>0</v>
      </c>
      <c r="DM41" s="273">
        <f t="shared" si="15"/>
        <v>5</v>
      </c>
      <c r="DN41" s="187">
        <f t="shared" si="16"/>
        <v>1</v>
      </c>
      <c r="DO41" s="273">
        <f t="shared" si="17"/>
        <v>3</v>
      </c>
      <c r="DP41" s="187">
        <f t="shared" si="18"/>
        <v>0.6</v>
      </c>
      <c r="DQ41" s="154">
        <f t="shared" si="19"/>
        <v>0</v>
      </c>
      <c r="DR41" s="154">
        <f t="shared" si="20"/>
        <v>0</v>
      </c>
      <c r="DS41" s="160">
        <f t="shared" si="21"/>
        <v>0</v>
      </c>
      <c r="DT41" s="273">
        <f t="shared" si="22"/>
        <v>5</v>
      </c>
      <c r="DU41" s="187">
        <f t="shared" si="23"/>
        <v>1</v>
      </c>
      <c r="DV41" s="273">
        <f t="shared" si="24"/>
        <v>3</v>
      </c>
      <c r="DW41" s="187">
        <f t="shared" si="25"/>
        <v>0.6</v>
      </c>
      <c r="DX41" s="154">
        <f t="shared" si="26"/>
        <v>0</v>
      </c>
      <c r="DY41" s="154">
        <f t="shared" si="27"/>
        <v>0</v>
      </c>
      <c r="DZ41" s="160">
        <f t="shared" si="28"/>
        <v>0</v>
      </c>
      <c r="EA41" s="273">
        <f t="shared" si="29"/>
        <v>5</v>
      </c>
      <c r="EB41" s="187">
        <f t="shared" si="30"/>
        <v>1</v>
      </c>
      <c r="EC41" s="273">
        <f t="shared" si="31"/>
        <v>3</v>
      </c>
      <c r="ED41" s="187">
        <f t="shared" si="32"/>
        <v>0.6</v>
      </c>
      <c r="EE41" s="154">
        <f t="shared" si="33"/>
        <v>0</v>
      </c>
      <c r="EF41" s="154">
        <f t="shared" si="34"/>
        <v>0</v>
      </c>
      <c r="EG41" s="160">
        <f t="shared" si="35"/>
        <v>0</v>
      </c>
      <c r="EH41" s="273">
        <f t="shared" si="36"/>
        <v>5</v>
      </c>
      <c r="EI41" s="187">
        <f t="shared" si="37"/>
        <v>1</v>
      </c>
      <c r="EJ41" s="273">
        <f t="shared" si="38"/>
        <v>3</v>
      </c>
      <c r="EK41" s="187">
        <f t="shared" si="39"/>
        <v>0.6</v>
      </c>
      <c r="EL41" s="154">
        <f t="shared" si="40"/>
        <v>0</v>
      </c>
      <c r="EM41" s="154">
        <f t="shared" si="41"/>
        <v>0</v>
      </c>
      <c r="EN41" s="160">
        <f t="shared" si="42"/>
        <v>0</v>
      </c>
      <c r="EO41" s="273">
        <f t="shared" si="43"/>
        <v>5</v>
      </c>
      <c r="EP41" s="187">
        <f t="shared" si="44"/>
        <v>1</v>
      </c>
      <c r="EQ41" s="273">
        <f t="shared" si="45"/>
        <v>3</v>
      </c>
      <c r="ER41" s="187">
        <f t="shared" si="46"/>
        <v>0.6</v>
      </c>
      <c r="ES41" s="154">
        <f t="shared" si="47"/>
        <v>0</v>
      </c>
      <c r="ET41" s="154">
        <f t="shared" si="48"/>
        <v>0</v>
      </c>
      <c r="EU41" s="160">
        <f t="shared" si="49"/>
        <v>0</v>
      </c>
      <c r="EV41" s="273">
        <f t="shared" si="50"/>
        <v>5</v>
      </c>
      <c r="EW41" s="187">
        <f t="shared" si="51"/>
        <v>1</v>
      </c>
      <c r="EX41" s="273">
        <f t="shared" si="52"/>
        <v>3</v>
      </c>
      <c r="EY41" s="187">
        <f t="shared" si="53"/>
        <v>0.6</v>
      </c>
      <c r="EZ41" s="154">
        <f t="shared" si="54"/>
        <v>0</v>
      </c>
      <c r="FA41" s="154">
        <f t="shared" si="55"/>
        <v>0</v>
      </c>
      <c r="FB41" s="160">
        <f t="shared" si="56"/>
        <v>0</v>
      </c>
      <c r="FC41" s="273">
        <f t="shared" si="57"/>
        <v>5</v>
      </c>
      <c r="FD41" s="187">
        <f t="shared" si="58"/>
        <v>1</v>
      </c>
      <c r="FE41" s="273">
        <f t="shared" si="59"/>
        <v>3</v>
      </c>
      <c r="FF41" s="187">
        <f t="shared" si="60"/>
        <v>0.6</v>
      </c>
      <c r="FG41" s="154">
        <f t="shared" si="61"/>
        <v>0</v>
      </c>
      <c r="FH41" s="154">
        <f t="shared" si="62"/>
        <v>0</v>
      </c>
      <c r="FI41" s="160">
        <f t="shared" si="63"/>
        <v>0</v>
      </c>
      <c r="FJ41" s="273">
        <f t="shared" si="64"/>
        <v>5</v>
      </c>
      <c r="FK41" s="187">
        <f t="shared" si="65"/>
        <v>1</v>
      </c>
      <c r="FL41" s="273">
        <f t="shared" si="66"/>
        <v>3</v>
      </c>
      <c r="FM41" s="187">
        <f t="shared" si="67"/>
        <v>0.6</v>
      </c>
      <c r="FN41" s="154">
        <f t="shared" si="68"/>
        <v>0</v>
      </c>
      <c r="FO41" s="154">
        <f t="shared" si="69"/>
        <v>0</v>
      </c>
      <c r="FP41" s="160">
        <f t="shared" si="70"/>
        <v>0</v>
      </c>
      <c r="FQ41" s="273">
        <f t="shared" si="71"/>
        <v>5</v>
      </c>
      <c r="FR41" s="187">
        <f t="shared" si="72"/>
        <v>1</v>
      </c>
      <c r="FS41" s="273">
        <f t="shared" si="73"/>
        <v>3</v>
      </c>
      <c r="FT41" s="187">
        <f t="shared" si="74"/>
        <v>0.6</v>
      </c>
      <c r="FU41" s="154">
        <f t="shared" si="75"/>
        <v>0</v>
      </c>
      <c r="FV41" s="154">
        <f t="shared" si="76"/>
        <v>0</v>
      </c>
      <c r="FW41" s="160">
        <f t="shared" si="77"/>
        <v>0</v>
      </c>
      <c r="FX41" s="273">
        <f t="shared" si="78"/>
        <v>5</v>
      </c>
      <c r="FY41" s="187">
        <f t="shared" si="79"/>
        <v>1</v>
      </c>
      <c r="FZ41" s="273">
        <f t="shared" si="80"/>
        <v>3</v>
      </c>
      <c r="GA41" s="187">
        <f t="shared" si="81"/>
        <v>0.6</v>
      </c>
      <c r="GB41" s="154">
        <f t="shared" si="82"/>
        <v>0</v>
      </c>
      <c r="GC41" s="154">
        <f t="shared" si="83"/>
        <v>0</v>
      </c>
      <c r="GD41" s="160">
        <f t="shared" si="84"/>
        <v>0</v>
      </c>
      <c r="GE41" s="273">
        <f t="shared" si="85"/>
        <v>5</v>
      </c>
      <c r="GF41" s="187">
        <f t="shared" si="86"/>
        <v>1</v>
      </c>
      <c r="GG41" s="273">
        <f t="shared" si="87"/>
        <v>3</v>
      </c>
      <c r="GH41" s="187">
        <f t="shared" si="88"/>
        <v>0.6</v>
      </c>
      <c r="GI41" s="187">
        <f t="shared" si="101"/>
        <v>0.6</v>
      </c>
    </row>
    <row r="42" spans="1:191" ht="37.799999999999997" customHeight="1" x14ac:dyDescent="0.2">
      <c r="A42" s="148">
        <v>34</v>
      </c>
      <c r="B42" s="133"/>
      <c r="C42" s="133"/>
      <c r="D42" s="274"/>
      <c r="E42" s="133"/>
      <c r="F42" s="275"/>
      <c r="G42" s="133"/>
      <c r="H42" s="133" t="s">
        <v>455</v>
      </c>
      <c r="I42" s="132"/>
      <c r="J42" s="132"/>
      <c r="K42" s="132"/>
      <c r="L42" s="132"/>
      <c r="M42" s="132"/>
      <c r="N42" s="132"/>
      <c r="O42" s="132"/>
      <c r="P42" s="132"/>
      <c r="Q42" s="132"/>
      <c r="R42" s="132"/>
      <c r="S42" s="132"/>
      <c r="T42" s="132"/>
      <c r="U42" s="132"/>
      <c r="V42" s="132"/>
      <c r="W42" s="132"/>
      <c r="X42" s="132"/>
      <c r="Y42" s="132"/>
      <c r="Z42" s="132"/>
      <c r="AA42" s="132"/>
      <c r="AB42" s="132"/>
      <c r="AC42" s="155">
        <f t="shared" si="0"/>
        <v>0</v>
      </c>
      <c r="AD42" s="149">
        <f t="shared" si="1"/>
        <v>1</v>
      </c>
      <c r="AE42" s="155" t="str">
        <f t="shared" si="2"/>
        <v>3 - Moderado</v>
      </c>
      <c r="AF42" s="149">
        <f t="shared" si="3"/>
        <v>0.6</v>
      </c>
      <c r="AG42" s="156" t="str">
        <f t="shared" si="89"/>
        <v/>
      </c>
      <c r="AH42" s="149">
        <f t="shared" si="4"/>
        <v>0.6</v>
      </c>
      <c r="AI42" s="133"/>
      <c r="AJ42" s="133"/>
      <c r="AK42" s="133"/>
      <c r="AL42" s="133"/>
      <c r="AM42" s="134"/>
      <c r="AN42" s="164"/>
      <c r="AO42" s="164"/>
      <c r="AP42" s="134"/>
      <c r="AQ42" s="134"/>
      <c r="AR42" s="164"/>
      <c r="AS42" s="164"/>
      <c r="AT42" s="134"/>
      <c r="AU42" s="134"/>
      <c r="AV42" s="164"/>
      <c r="AW42" s="164"/>
      <c r="AX42" s="134"/>
      <c r="AY42" s="134"/>
      <c r="AZ42" s="164"/>
      <c r="BA42" s="164"/>
      <c r="BB42" s="134"/>
      <c r="BC42" s="134"/>
      <c r="BD42" s="164"/>
      <c r="BE42" s="164"/>
      <c r="BF42" s="134"/>
      <c r="BG42" s="134"/>
      <c r="BH42" s="164"/>
      <c r="BI42" s="164"/>
      <c r="BJ42" s="134"/>
      <c r="BK42" s="134"/>
      <c r="BL42" s="164"/>
      <c r="BM42" s="164"/>
      <c r="BN42" s="134"/>
      <c r="BO42" s="134"/>
      <c r="BP42" s="164"/>
      <c r="BQ42" s="164"/>
      <c r="BR42" s="134"/>
      <c r="BS42" s="134"/>
      <c r="BT42" s="164"/>
      <c r="BU42" s="164"/>
      <c r="BV42" s="134"/>
      <c r="BW42" s="134"/>
      <c r="BX42" s="164"/>
      <c r="BY42" s="164"/>
      <c r="BZ42" s="134"/>
      <c r="CA42" s="134"/>
      <c r="CB42" s="164"/>
      <c r="CC42" s="164"/>
      <c r="CD42" s="134"/>
      <c r="CE42" s="134"/>
      <c r="CF42" s="164"/>
      <c r="CG42" s="164"/>
      <c r="CH42" s="134"/>
      <c r="CI42" s="164"/>
      <c r="CJ42" s="164"/>
      <c r="CK42" s="134"/>
      <c r="CL42" s="159" t="str">
        <f t="shared" si="90"/>
        <v>5 - Muy Alta</v>
      </c>
      <c r="CM42" s="165">
        <f t="shared" si="5"/>
        <v>1</v>
      </c>
      <c r="CN42" s="159" t="str">
        <f t="shared" si="91"/>
        <v>3 - Moderado</v>
      </c>
      <c r="CO42" s="165">
        <f t="shared" si="92"/>
        <v>0.6</v>
      </c>
      <c r="CP42" s="145" t="str">
        <f t="shared" si="6"/>
        <v>ALTO</v>
      </c>
      <c r="CQ42" s="149">
        <f t="shared" si="93"/>
        <v>0.6</v>
      </c>
      <c r="CR42" s="188"/>
      <c r="CS42" s="145">
        <f t="shared" si="94"/>
        <v>5</v>
      </c>
      <c r="CT42" s="134"/>
      <c r="CU42" s="188"/>
      <c r="CV42" s="188"/>
      <c r="CW42" s="158"/>
      <c r="CX42" s="160">
        <f t="shared" si="7"/>
        <v>0</v>
      </c>
      <c r="CY42" s="161">
        <f t="shared" si="95"/>
        <v>3</v>
      </c>
      <c r="CZ42" s="160" t="str">
        <f t="shared" si="96"/>
        <v>Moderado</v>
      </c>
      <c r="DA42" s="153">
        <f t="shared" si="97"/>
        <v>0.6</v>
      </c>
      <c r="DB42" s="154">
        <f t="shared" si="98"/>
        <v>0</v>
      </c>
      <c r="DC42" s="154">
        <f t="shared" si="8"/>
        <v>0</v>
      </c>
      <c r="DD42" s="160">
        <f t="shared" si="99"/>
        <v>0</v>
      </c>
      <c r="DE42" s="273">
        <f t="shared" si="9"/>
        <v>5</v>
      </c>
      <c r="DF42" s="187">
        <f t="shared" si="10"/>
        <v>1</v>
      </c>
      <c r="DG42" s="273">
        <f t="shared" si="100"/>
        <v>3</v>
      </c>
      <c r="DH42" s="273"/>
      <c r="DI42" s="187">
        <f t="shared" si="11"/>
        <v>0.6</v>
      </c>
      <c r="DJ42" s="154">
        <f t="shared" si="12"/>
        <v>0</v>
      </c>
      <c r="DK42" s="154">
        <f t="shared" si="13"/>
        <v>0</v>
      </c>
      <c r="DL42" s="160">
        <f t="shared" si="14"/>
        <v>0</v>
      </c>
      <c r="DM42" s="273">
        <f t="shared" si="15"/>
        <v>5</v>
      </c>
      <c r="DN42" s="187">
        <f t="shared" si="16"/>
        <v>1</v>
      </c>
      <c r="DO42" s="273">
        <f t="shared" si="17"/>
        <v>3</v>
      </c>
      <c r="DP42" s="187">
        <f t="shared" si="18"/>
        <v>0.6</v>
      </c>
      <c r="DQ42" s="154">
        <f t="shared" si="19"/>
        <v>0</v>
      </c>
      <c r="DR42" s="154">
        <f t="shared" si="20"/>
        <v>0</v>
      </c>
      <c r="DS42" s="160">
        <f t="shared" si="21"/>
        <v>0</v>
      </c>
      <c r="DT42" s="273">
        <f t="shared" si="22"/>
        <v>5</v>
      </c>
      <c r="DU42" s="187">
        <f t="shared" si="23"/>
        <v>1</v>
      </c>
      <c r="DV42" s="273">
        <f t="shared" si="24"/>
        <v>3</v>
      </c>
      <c r="DW42" s="187">
        <f t="shared" si="25"/>
        <v>0.6</v>
      </c>
      <c r="DX42" s="154">
        <f t="shared" si="26"/>
        <v>0</v>
      </c>
      <c r="DY42" s="154">
        <f t="shared" si="27"/>
        <v>0</v>
      </c>
      <c r="DZ42" s="160">
        <f t="shared" si="28"/>
        <v>0</v>
      </c>
      <c r="EA42" s="273">
        <f t="shared" si="29"/>
        <v>5</v>
      </c>
      <c r="EB42" s="187">
        <f t="shared" si="30"/>
        <v>1</v>
      </c>
      <c r="EC42" s="273">
        <f t="shared" si="31"/>
        <v>3</v>
      </c>
      <c r="ED42" s="187">
        <f t="shared" si="32"/>
        <v>0.6</v>
      </c>
      <c r="EE42" s="154">
        <f t="shared" si="33"/>
        <v>0</v>
      </c>
      <c r="EF42" s="154">
        <f t="shared" si="34"/>
        <v>0</v>
      </c>
      <c r="EG42" s="160">
        <f t="shared" si="35"/>
        <v>0</v>
      </c>
      <c r="EH42" s="273">
        <f t="shared" si="36"/>
        <v>5</v>
      </c>
      <c r="EI42" s="187">
        <f t="shared" si="37"/>
        <v>1</v>
      </c>
      <c r="EJ42" s="273">
        <f t="shared" si="38"/>
        <v>3</v>
      </c>
      <c r="EK42" s="187">
        <f t="shared" si="39"/>
        <v>0.6</v>
      </c>
      <c r="EL42" s="154">
        <f t="shared" si="40"/>
        <v>0</v>
      </c>
      <c r="EM42" s="154">
        <f t="shared" si="41"/>
        <v>0</v>
      </c>
      <c r="EN42" s="160">
        <f t="shared" si="42"/>
        <v>0</v>
      </c>
      <c r="EO42" s="273">
        <f t="shared" si="43"/>
        <v>5</v>
      </c>
      <c r="EP42" s="187">
        <f t="shared" si="44"/>
        <v>1</v>
      </c>
      <c r="EQ42" s="273">
        <f t="shared" si="45"/>
        <v>3</v>
      </c>
      <c r="ER42" s="187">
        <f t="shared" si="46"/>
        <v>0.6</v>
      </c>
      <c r="ES42" s="154">
        <f t="shared" si="47"/>
        <v>0</v>
      </c>
      <c r="ET42" s="154">
        <f t="shared" si="48"/>
        <v>0</v>
      </c>
      <c r="EU42" s="160">
        <f t="shared" si="49"/>
        <v>0</v>
      </c>
      <c r="EV42" s="273">
        <f t="shared" si="50"/>
        <v>5</v>
      </c>
      <c r="EW42" s="187">
        <f t="shared" si="51"/>
        <v>1</v>
      </c>
      <c r="EX42" s="273">
        <f t="shared" si="52"/>
        <v>3</v>
      </c>
      <c r="EY42" s="187">
        <f t="shared" si="53"/>
        <v>0.6</v>
      </c>
      <c r="EZ42" s="154">
        <f t="shared" si="54"/>
        <v>0</v>
      </c>
      <c r="FA42" s="154">
        <f t="shared" si="55"/>
        <v>0</v>
      </c>
      <c r="FB42" s="160">
        <f t="shared" si="56"/>
        <v>0</v>
      </c>
      <c r="FC42" s="273">
        <f t="shared" si="57"/>
        <v>5</v>
      </c>
      <c r="FD42" s="187">
        <f t="shared" si="58"/>
        <v>1</v>
      </c>
      <c r="FE42" s="273">
        <f t="shared" si="59"/>
        <v>3</v>
      </c>
      <c r="FF42" s="187">
        <f t="shared" si="60"/>
        <v>0.6</v>
      </c>
      <c r="FG42" s="154">
        <f t="shared" si="61"/>
        <v>0</v>
      </c>
      <c r="FH42" s="154">
        <f t="shared" si="62"/>
        <v>0</v>
      </c>
      <c r="FI42" s="160">
        <f t="shared" si="63"/>
        <v>0</v>
      </c>
      <c r="FJ42" s="273">
        <f t="shared" si="64"/>
        <v>5</v>
      </c>
      <c r="FK42" s="187">
        <f t="shared" si="65"/>
        <v>1</v>
      </c>
      <c r="FL42" s="273">
        <f t="shared" si="66"/>
        <v>3</v>
      </c>
      <c r="FM42" s="187">
        <f t="shared" si="67"/>
        <v>0.6</v>
      </c>
      <c r="FN42" s="154">
        <f t="shared" si="68"/>
        <v>0</v>
      </c>
      <c r="FO42" s="154">
        <f t="shared" si="69"/>
        <v>0</v>
      </c>
      <c r="FP42" s="160">
        <f t="shared" si="70"/>
        <v>0</v>
      </c>
      <c r="FQ42" s="273">
        <f t="shared" si="71"/>
        <v>5</v>
      </c>
      <c r="FR42" s="187">
        <f t="shared" si="72"/>
        <v>1</v>
      </c>
      <c r="FS42" s="273">
        <f t="shared" si="73"/>
        <v>3</v>
      </c>
      <c r="FT42" s="187">
        <f t="shared" si="74"/>
        <v>0.6</v>
      </c>
      <c r="FU42" s="154">
        <f t="shared" si="75"/>
        <v>0</v>
      </c>
      <c r="FV42" s="154">
        <f t="shared" si="76"/>
        <v>0</v>
      </c>
      <c r="FW42" s="160">
        <f t="shared" si="77"/>
        <v>0</v>
      </c>
      <c r="FX42" s="273">
        <f t="shared" si="78"/>
        <v>5</v>
      </c>
      <c r="FY42" s="187">
        <f t="shared" si="79"/>
        <v>1</v>
      </c>
      <c r="FZ42" s="273">
        <f t="shared" si="80"/>
        <v>3</v>
      </c>
      <c r="GA42" s="187">
        <f t="shared" si="81"/>
        <v>0.6</v>
      </c>
      <c r="GB42" s="154">
        <f t="shared" si="82"/>
        <v>0</v>
      </c>
      <c r="GC42" s="154">
        <f t="shared" si="83"/>
        <v>0</v>
      </c>
      <c r="GD42" s="160">
        <f t="shared" si="84"/>
        <v>0</v>
      </c>
      <c r="GE42" s="273">
        <f t="shared" si="85"/>
        <v>5</v>
      </c>
      <c r="GF42" s="187">
        <f t="shared" si="86"/>
        <v>1</v>
      </c>
      <c r="GG42" s="273">
        <f t="shared" si="87"/>
        <v>3</v>
      </c>
      <c r="GH42" s="187">
        <f t="shared" si="88"/>
        <v>0.6</v>
      </c>
      <c r="GI42" s="187">
        <f t="shared" si="101"/>
        <v>0.6</v>
      </c>
    </row>
    <row r="43" spans="1:191" ht="37.799999999999997" customHeight="1" x14ac:dyDescent="0.2">
      <c r="A43" s="148">
        <v>35</v>
      </c>
      <c r="B43" s="133"/>
      <c r="C43" s="133"/>
      <c r="D43" s="274"/>
      <c r="E43" s="133"/>
      <c r="F43" s="275"/>
      <c r="G43" s="133"/>
      <c r="H43" s="133" t="s">
        <v>455</v>
      </c>
      <c r="I43" s="132"/>
      <c r="J43" s="132"/>
      <c r="K43" s="132"/>
      <c r="L43" s="132"/>
      <c r="M43" s="132"/>
      <c r="N43" s="132"/>
      <c r="O43" s="132"/>
      <c r="P43" s="132"/>
      <c r="Q43" s="132"/>
      <c r="R43" s="132"/>
      <c r="S43" s="132"/>
      <c r="T43" s="132"/>
      <c r="U43" s="132"/>
      <c r="V43" s="132"/>
      <c r="W43" s="132"/>
      <c r="X43" s="132"/>
      <c r="Y43" s="132"/>
      <c r="Z43" s="132"/>
      <c r="AA43" s="132"/>
      <c r="AB43" s="132"/>
      <c r="AC43" s="155">
        <f t="shared" si="0"/>
        <v>0</v>
      </c>
      <c r="AD43" s="149">
        <f t="shared" si="1"/>
        <v>1</v>
      </c>
      <c r="AE43" s="155" t="str">
        <f t="shared" si="2"/>
        <v>3 - Moderado</v>
      </c>
      <c r="AF43" s="149">
        <f t="shared" si="3"/>
        <v>0.6</v>
      </c>
      <c r="AG43" s="156" t="str">
        <f t="shared" si="89"/>
        <v/>
      </c>
      <c r="AH43" s="149">
        <f t="shared" si="4"/>
        <v>0.6</v>
      </c>
      <c r="AI43" s="133"/>
      <c r="AJ43" s="133"/>
      <c r="AK43" s="133"/>
      <c r="AL43" s="133"/>
      <c r="AM43" s="134"/>
      <c r="AN43" s="164"/>
      <c r="AO43" s="164"/>
      <c r="AP43" s="134"/>
      <c r="AQ43" s="134"/>
      <c r="AR43" s="164"/>
      <c r="AS43" s="164"/>
      <c r="AT43" s="134"/>
      <c r="AU43" s="134"/>
      <c r="AV43" s="164"/>
      <c r="AW43" s="164"/>
      <c r="AX43" s="134"/>
      <c r="AY43" s="134"/>
      <c r="AZ43" s="164"/>
      <c r="BA43" s="164"/>
      <c r="BB43" s="134"/>
      <c r="BC43" s="134"/>
      <c r="BD43" s="164"/>
      <c r="BE43" s="164"/>
      <c r="BF43" s="134"/>
      <c r="BG43" s="134"/>
      <c r="BH43" s="164"/>
      <c r="BI43" s="164"/>
      <c r="BJ43" s="134"/>
      <c r="BK43" s="134"/>
      <c r="BL43" s="164"/>
      <c r="BM43" s="164"/>
      <c r="BN43" s="134"/>
      <c r="BO43" s="134"/>
      <c r="BP43" s="164"/>
      <c r="BQ43" s="164"/>
      <c r="BR43" s="134"/>
      <c r="BS43" s="134"/>
      <c r="BT43" s="164"/>
      <c r="BU43" s="164"/>
      <c r="BV43" s="134"/>
      <c r="BW43" s="134"/>
      <c r="BX43" s="164"/>
      <c r="BY43" s="164"/>
      <c r="BZ43" s="134"/>
      <c r="CA43" s="134"/>
      <c r="CB43" s="164"/>
      <c r="CC43" s="164"/>
      <c r="CD43" s="134"/>
      <c r="CE43" s="134"/>
      <c r="CF43" s="164"/>
      <c r="CG43" s="164"/>
      <c r="CH43" s="134"/>
      <c r="CI43" s="164"/>
      <c r="CJ43" s="164"/>
      <c r="CK43" s="134"/>
      <c r="CL43" s="159" t="str">
        <f t="shared" si="90"/>
        <v>5 - Muy Alta</v>
      </c>
      <c r="CM43" s="165">
        <f t="shared" si="5"/>
        <v>1</v>
      </c>
      <c r="CN43" s="159" t="str">
        <f t="shared" si="91"/>
        <v>3 - Moderado</v>
      </c>
      <c r="CO43" s="165">
        <f t="shared" si="92"/>
        <v>0.6</v>
      </c>
      <c r="CP43" s="145" t="str">
        <f t="shared" si="6"/>
        <v>ALTO</v>
      </c>
      <c r="CQ43" s="149">
        <f t="shared" si="93"/>
        <v>0.6</v>
      </c>
      <c r="CR43" s="188"/>
      <c r="CS43" s="145">
        <f t="shared" si="94"/>
        <v>5</v>
      </c>
      <c r="CT43" s="134"/>
      <c r="CU43" s="188"/>
      <c r="CV43" s="188"/>
      <c r="CW43" s="158"/>
      <c r="CX43" s="160">
        <f t="shared" si="7"/>
        <v>0</v>
      </c>
      <c r="CY43" s="161">
        <f t="shared" si="95"/>
        <v>3</v>
      </c>
      <c r="CZ43" s="160" t="str">
        <f t="shared" si="96"/>
        <v>Moderado</v>
      </c>
      <c r="DA43" s="153">
        <f t="shared" si="97"/>
        <v>0.6</v>
      </c>
      <c r="DB43" s="154">
        <f t="shared" si="98"/>
        <v>0</v>
      </c>
      <c r="DC43" s="154">
        <f t="shared" si="8"/>
        <v>0</v>
      </c>
      <c r="DD43" s="160">
        <f t="shared" si="99"/>
        <v>0</v>
      </c>
      <c r="DE43" s="273">
        <f t="shared" si="9"/>
        <v>5</v>
      </c>
      <c r="DF43" s="187">
        <f t="shared" si="10"/>
        <v>1</v>
      </c>
      <c r="DG43" s="273">
        <f t="shared" si="100"/>
        <v>3</v>
      </c>
      <c r="DH43" s="273"/>
      <c r="DI43" s="187">
        <f t="shared" si="11"/>
        <v>0.6</v>
      </c>
      <c r="DJ43" s="154">
        <f t="shared" si="12"/>
        <v>0</v>
      </c>
      <c r="DK43" s="154">
        <f t="shared" si="13"/>
        <v>0</v>
      </c>
      <c r="DL43" s="160">
        <f t="shared" si="14"/>
        <v>0</v>
      </c>
      <c r="DM43" s="273">
        <f t="shared" si="15"/>
        <v>5</v>
      </c>
      <c r="DN43" s="187">
        <f t="shared" si="16"/>
        <v>1</v>
      </c>
      <c r="DO43" s="273">
        <f t="shared" si="17"/>
        <v>3</v>
      </c>
      <c r="DP43" s="187">
        <f t="shared" si="18"/>
        <v>0.6</v>
      </c>
      <c r="DQ43" s="154">
        <f t="shared" si="19"/>
        <v>0</v>
      </c>
      <c r="DR43" s="154">
        <f t="shared" si="20"/>
        <v>0</v>
      </c>
      <c r="DS43" s="160">
        <f t="shared" si="21"/>
        <v>0</v>
      </c>
      <c r="DT43" s="273">
        <f t="shared" si="22"/>
        <v>5</v>
      </c>
      <c r="DU43" s="187">
        <f t="shared" si="23"/>
        <v>1</v>
      </c>
      <c r="DV43" s="273">
        <f t="shared" si="24"/>
        <v>3</v>
      </c>
      <c r="DW43" s="187">
        <f t="shared" si="25"/>
        <v>0.6</v>
      </c>
      <c r="DX43" s="154">
        <f t="shared" si="26"/>
        <v>0</v>
      </c>
      <c r="DY43" s="154">
        <f t="shared" si="27"/>
        <v>0</v>
      </c>
      <c r="DZ43" s="160">
        <f t="shared" si="28"/>
        <v>0</v>
      </c>
      <c r="EA43" s="273">
        <f t="shared" si="29"/>
        <v>5</v>
      </c>
      <c r="EB43" s="187">
        <f t="shared" si="30"/>
        <v>1</v>
      </c>
      <c r="EC43" s="273">
        <f t="shared" si="31"/>
        <v>3</v>
      </c>
      <c r="ED43" s="187">
        <f t="shared" si="32"/>
        <v>0.6</v>
      </c>
      <c r="EE43" s="154">
        <f t="shared" si="33"/>
        <v>0</v>
      </c>
      <c r="EF43" s="154">
        <f t="shared" si="34"/>
        <v>0</v>
      </c>
      <c r="EG43" s="160">
        <f t="shared" si="35"/>
        <v>0</v>
      </c>
      <c r="EH43" s="273">
        <f t="shared" si="36"/>
        <v>5</v>
      </c>
      <c r="EI43" s="187">
        <f t="shared" si="37"/>
        <v>1</v>
      </c>
      <c r="EJ43" s="273">
        <f t="shared" si="38"/>
        <v>3</v>
      </c>
      <c r="EK43" s="187">
        <f t="shared" si="39"/>
        <v>0.6</v>
      </c>
      <c r="EL43" s="154">
        <f t="shared" si="40"/>
        <v>0</v>
      </c>
      <c r="EM43" s="154">
        <f t="shared" si="41"/>
        <v>0</v>
      </c>
      <c r="EN43" s="160">
        <f t="shared" si="42"/>
        <v>0</v>
      </c>
      <c r="EO43" s="273">
        <f t="shared" si="43"/>
        <v>5</v>
      </c>
      <c r="EP43" s="187">
        <f t="shared" si="44"/>
        <v>1</v>
      </c>
      <c r="EQ43" s="273">
        <f t="shared" si="45"/>
        <v>3</v>
      </c>
      <c r="ER43" s="187">
        <f t="shared" si="46"/>
        <v>0.6</v>
      </c>
      <c r="ES43" s="154">
        <f t="shared" si="47"/>
        <v>0</v>
      </c>
      <c r="ET43" s="154">
        <f t="shared" si="48"/>
        <v>0</v>
      </c>
      <c r="EU43" s="160">
        <f t="shared" si="49"/>
        <v>0</v>
      </c>
      <c r="EV43" s="273">
        <f t="shared" si="50"/>
        <v>5</v>
      </c>
      <c r="EW43" s="187">
        <f t="shared" si="51"/>
        <v>1</v>
      </c>
      <c r="EX43" s="273">
        <f t="shared" si="52"/>
        <v>3</v>
      </c>
      <c r="EY43" s="187">
        <f t="shared" si="53"/>
        <v>0.6</v>
      </c>
      <c r="EZ43" s="154">
        <f t="shared" si="54"/>
        <v>0</v>
      </c>
      <c r="FA43" s="154">
        <f t="shared" si="55"/>
        <v>0</v>
      </c>
      <c r="FB43" s="160">
        <f t="shared" si="56"/>
        <v>0</v>
      </c>
      <c r="FC43" s="273">
        <f t="shared" si="57"/>
        <v>5</v>
      </c>
      <c r="FD43" s="187">
        <f t="shared" si="58"/>
        <v>1</v>
      </c>
      <c r="FE43" s="273">
        <f t="shared" si="59"/>
        <v>3</v>
      </c>
      <c r="FF43" s="187">
        <f t="shared" si="60"/>
        <v>0.6</v>
      </c>
      <c r="FG43" s="154">
        <f t="shared" si="61"/>
        <v>0</v>
      </c>
      <c r="FH43" s="154">
        <f t="shared" si="62"/>
        <v>0</v>
      </c>
      <c r="FI43" s="160">
        <f t="shared" si="63"/>
        <v>0</v>
      </c>
      <c r="FJ43" s="273">
        <f t="shared" si="64"/>
        <v>5</v>
      </c>
      <c r="FK43" s="187">
        <f t="shared" si="65"/>
        <v>1</v>
      </c>
      <c r="FL43" s="273">
        <f t="shared" si="66"/>
        <v>3</v>
      </c>
      <c r="FM43" s="187">
        <f t="shared" si="67"/>
        <v>0.6</v>
      </c>
      <c r="FN43" s="154">
        <f t="shared" si="68"/>
        <v>0</v>
      </c>
      <c r="FO43" s="154">
        <f t="shared" si="69"/>
        <v>0</v>
      </c>
      <c r="FP43" s="160">
        <f t="shared" si="70"/>
        <v>0</v>
      </c>
      <c r="FQ43" s="273">
        <f t="shared" si="71"/>
        <v>5</v>
      </c>
      <c r="FR43" s="187">
        <f t="shared" si="72"/>
        <v>1</v>
      </c>
      <c r="FS43" s="273">
        <f t="shared" si="73"/>
        <v>3</v>
      </c>
      <c r="FT43" s="187">
        <f t="shared" si="74"/>
        <v>0.6</v>
      </c>
      <c r="FU43" s="154">
        <f t="shared" si="75"/>
        <v>0</v>
      </c>
      <c r="FV43" s="154">
        <f t="shared" si="76"/>
        <v>0</v>
      </c>
      <c r="FW43" s="160">
        <f t="shared" si="77"/>
        <v>0</v>
      </c>
      <c r="FX43" s="273">
        <f t="shared" si="78"/>
        <v>5</v>
      </c>
      <c r="FY43" s="187">
        <f t="shared" si="79"/>
        <v>1</v>
      </c>
      <c r="FZ43" s="273">
        <f t="shared" si="80"/>
        <v>3</v>
      </c>
      <c r="GA43" s="187">
        <f t="shared" si="81"/>
        <v>0.6</v>
      </c>
      <c r="GB43" s="154">
        <f t="shared" si="82"/>
        <v>0</v>
      </c>
      <c r="GC43" s="154">
        <f t="shared" si="83"/>
        <v>0</v>
      </c>
      <c r="GD43" s="160">
        <f t="shared" si="84"/>
        <v>0</v>
      </c>
      <c r="GE43" s="273">
        <f t="shared" si="85"/>
        <v>5</v>
      </c>
      <c r="GF43" s="187">
        <f t="shared" si="86"/>
        <v>1</v>
      </c>
      <c r="GG43" s="273">
        <f t="shared" si="87"/>
        <v>3</v>
      </c>
      <c r="GH43" s="187">
        <f t="shared" si="88"/>
        <v>0.6</v>
      </c>
      <c r="GI43" s="187">
        <f t="shared" si="101"/>
        <v>0.6</v>
      </c>
    </row>
    <row r="44" spans="1:191" ht="37.799999999999997" customHeight="1" x14ac:dyDescent="0.2">
      <c r="A44" s="148">
        <v>36</v>
      </c>
      <c r="B44" s="133"/>
      <c r="C44" s="133"/>
      <c r="D44" s="274"/>
      <c r="E44" s="133"/>
      <c r="F44" s="275"/>
      <c r="G44" s="133"/>
      <c r="H44" s="133" t="s">
        <v>455</v>
      </c>
      <c r="I44" s="132"/>
      <c r="J44" s="132"/>
      <c r="K44" s="132"/>
      <c r="L44" s="132"/>
      <c r="M44" s="132"/>
      <c r="N44" s="132"/>
      <c r="O44" s="132"/>
      <c r="P44" s="132"/>
      <c r="Q44" s="132"/>
      <c r="R44" s="132"/>
      <c r="S44" s="132"/>
      <c r="T44" s="132"/>
      <c r="U44" s="132"/>
      <c r="V44" s="132"/>
      <c r="W44" s="132"/>
      <c r="X44" s="132"/>
      <c r="Y44" s="132"/>
      <c r="Z44" s="132"/>
      <c r="AA44" s="132"/>
      <c r="AB44" s="132"/>
      <c r="AC44" s="155">
        <f t="shared" si="0"/>
        <v>0</v>
      </c>
      <c r="AD44" s="149">
        <f t="shared" si="1"/>
        <v>1</v>
      </c>
      <c r="AE44" s="155" t="str">
        <f t="shared" si="2"/>
        <v>3 - Moderado</v>
      </c>
      <c r="AF44" s="149">
        <f t="shared" si="3"/>
        <v>0.6</v>
      </c>
      <c r="AG44" s="156" t="str">
        <f t="shared" si="89"/>
        <v/>
      </c>
      <c r="AH44" s="149">
        <f t="shared" si="4"/>
        <v>0.6</v>
      </c>
      <c r="AI44" s="133"/>
      <c r="AJ44" s="133"/>
      <c r="AK44" s="133"/>
      <c r="AL44" s="133"/>
      <c r="AM44" s="134"/>
      <c r="AN44" s="164"/>
      <c r="AO44" s="164"/>
      <c r="AP44" s="134"/>
      <c r="AQ44" s="134"/>
      <c r="AR44" s="164"/>
      <c r="AS44" s="164"/>
      <c r="AT44" s="134"/>
      <c r="AU44" s="134"/>
      <c r="AV44" s="164"/>
      <c r="AW44" s="164"/>
      <c r="AX44" s="134"/>
      <c r="AY44" s="134"/>
      <c r="AZ44" s="164"/>
      <c r="BA44" s="164"/>
      <c r="BB44" s="134"/>
      <c r="BC44" s="134"/>
      <c r="BD44" s="164"/>
      <c r="BE44" s="164"/>
      <c r="BF44" s="134"/>
      <c r="BG44" s="134"/>
      <c r="BH44" s="164"/>
      <c r="BI44" s="164"/>
      <c r="BJ44" s="134"/>
      <c r="BK44" s="134"/>
      <c r="BL44" s="164"/>
      <c r="BM44" s="164"/>
      <c r="BN44" s="134"/>
      <c r="BO44" s="134"/>
      <c r="BP44" s="164"/>
      <c r="BQ44" s="164"/>
      <c r="BR44" s="134"/>
      <c r="BS44" s="134"/>
      <c r="BT44" s="164"/>
      <c r="BU44" s="164"/>
      <c r="BV44" s="134"/>
      <c r="BW44" s="134"/>
      <c r="BX44" s="164"/>
      <c r="BY44" s="164"/>
      <c r="BZ44" s="134"/>
      <c r="CA44" s="134"/>
      <c r="CB44" s="164"/>
      <c r="CC44" s="164"/>
      <c r="CD44" s="134"/>
      <c r="CE44" s="134"/>
      <c r="CF44" s="164"/>
      <c r="CG44" s="164"/>
      <c r="CH44" s="134"/>
      <c r="CI44" s="164"/>
      <c r="CJ44" s="164"/>
      <c r="CK44" s="134"/>
      <c r="CL44" s="159" t="str">
        <f t="shared" si="90"/>
        <v>5 - Muy Alta</v>
      </c>
      <c r="CM44" s="165">
        <f t="shared" si="5"/>
        <v>1</v>
      </c>
      <c r="CN44" s="159" t="str">
        <f t="shared" si="91"/>
        <v>3 - Moderado</v>
      </c>
      <c r="CO44" s="165">
        <f t="shared" si="92"/>
        <v>0.6</v>
      </c>
      <c r="CP44" s="145" t="str">
        <f t="shared" si="6"/>
        <v>ALTO</v>
      </c>
      <c r="CQ44" s="149">
        <f t="shared" si="93"/>
        <v>0.6</v>
      </c>
      <c r="CR44" s="188"/>
      <c r="CS44" s="145">
        <f t="shared" si="94"/>
        <v>5</v>
      </c>
      <c r="CT44" s="134"/>
      <c r="CU44" s="188"/>
      <c r="CV44" s="188"/>
      <c r="CW44" s="158"/>
      <c r="CX44" s="160">
        <f t="shared" si="7"/>
        <v>0</v>
      </c>
      <c r="CY44" s="161">
        <f t="shared" si="95"/>
        <v>3</v>
      </c>
      <c r="CZ44" s="160" t="str">
        <f t="shared" si="96"/>
        <v>Moderado</v>
      </c>
      <c r="DA44" s="153">
        <f t="shared" si="97"/>
        <v>0.6</v>
      </c>
      <c r="DB44" s="154">
        <f t="shared" si="98"/>
        <v>0</v>
      </c>
      <c r="DC44" s="154">
        <f t="shared" si="8"/>
        <v>0</v>
      </c>
      <c r="DD44" s="160">
        <f t="shared" si="99"/>
        <v>0</v>
      </c>
      <c r="DE44" s="273">
        <f t="shared" si="9"/>
        <v>5</v>
      </c>
      <c r="DF44" s="187">
        <f t="shared" si="10"/>
        <v>1</v>
      </c>
      <c r="DG44" s="273">
        <f t="shared" si="100"/>
        <v>3</v>
      </c>
      <c r="DH44" s="273"/>
      <c r="DI44" s="187">
        <f t="shared" si="11"/>
        <v>0.6</v>
      </c>
      <c r="DJ44" s="154">
        <f t="shared" si="12"/>
        <v>0</v>
      </c>
      <c r="DK44" s="154">
        <f t="shared" si="13"/>
        <v>0</v>
      </c>
      <c r="DL44" s="160">
        <f t="shared" si="14"/>
        <v>0</v>
      </c>
      <c r="DM44" s="273">
        <f t="shared" si="15"/>
        <v>5</v>
      </c>
      <c r="DN44" s="187">
        <f t="shared" si="16"/>
        <v>1</v>
      </c>
      <c r="DO44" s="273">
        <f t="shared" si="17"/>
        <v>3</v>
      </c>
      <c r="DP44" s="187">
        <f t="shared" si="18"/>
        <v>0.6</v>
      </c>
      <c r="DQ44" s="154">
        <f t="shared" si="19"/>
        <v>0</v>
      </c>
      <c r="DR44" s="154">
        <f t="shared" si="20"/>
        <v>0</v>
      </c>
      <c r="DS44" s="160">
        <f t="shared" si="21"/>
        <v>0</v>
      </c>
      <c r="DT44" s="273">
        <f t="shared" si="22"/>
        <v>5</v>
      </c>
      <c r="DU44" s="187">
        <f t="shared" si="23"/>
        <v>1</v>
      </c>
      <c r="DV44" s="273">
        <f t="shared" si="24"/>
        <v>3</v>
      </c>
      <c r="DW44" s="187">
        <f t="shared" si="25"/>
        <v>0.6</v>
      </c>
      <c r="DX44" s="154">
        <f t="shared" si="26"/>
        <v>0</v>
      </c>
      <c r="DY44" s="154">
        <f t="shared" si="27"/>
        <v>0</v>
      </c>
      <c r="DZ44" s="160">
        <f t="shared" si="28"/>
        <v>0</v>
      </c>
      <c r="EA44" s="273">
        <f t="shared" si="29"/>
        <v>5</v>
      </c>
      <c r="EB44" s="187">
        <f t="shared" si="30"/>
        <v>1</v>
      </c>
      <c r="EC44" s="273">
        <f t="shared" si="31"/>
        <v>3</v>
      </c>
      <c r="ED44" s="187">
        <f t="shared" si="32"/>
        <v>0.6</v>
      </c>
      <c r="EE44" s="154">
        <f t="shared" si="33"/>
        <v>0</v>
      </c>
      <c r="EF44" s="154">
        <f t="shared" si="34"/>
        <v>0</v>
      </c>
      <c r="EG44" s="160">
        <f t="shared" si="35"/>
        <v>0</v>
      </c>
      <c r="EH44" s="273">
        <f t="shared" si="36"/>
        <v>5</v>
      </c>
      <c r="EI44" s="187">
        <f t="shared" si="37"/>
        <v>1</v>
      </c>
      <c r="EJ44" s="273">
        <f t="shared" si="38"/>
        <v>3</v>
      </c>
      <c r="EK44" s="187">
        <f t="shared" si="39"/>
        <v>0.6</v>
      </c>
      <c r="EL44" s="154">
        <f t="shared" si="40"/>
        <v>0</v>
      </c>
      <c r="EM44" s="154">
        <f t="shared" si="41"/>
        <v>0</v>
      </c>
      <c r="EN44" s="160">
        <f t="shared" si="42"/>
        <v>0</v>
      </c>
      <c r="EO44" s="273">
        <f t="shared" si="43"/>
        <v>5</v>
      </c>
      <c r="EP44" s="187">
        <f t="shared" si="44"/>
        <v>1</v>
      </c>
      <c r="EQ44" s="273">
        <f t="shared" si="45"/>
        <v>3</v>
      </c>
      <c r="ER44" s="187">
        <f t="shared" si="46"/>
        <v>0.6</v>
      </c>
      <c r="ES44" s="154">
        <f t="shared" si="47"/>
        <v>0</v>
      </c>
      <c r="ET44" s="154">
        <f t="shared" si="48"/>
        <v>0</v>
      </c>
      <c r="EU44" s="160">
        <f t="shared" si="49"/>
        <v>0</v>
      </c>
      <c r="EV44" s="273">
        <f t="shared" si="50"/>
        <v>5</v>
      </c>
      <c r="EW44" s="187">
        <f t="shared" si="51"/>
        <v>1</v>
      </c>
      <c r="EX44" s="273">
        <f t="shared" si="52"/>
        <v>3</v>
      </c>
      <c r="EY44" s="187">
        <f t="shared" si="53"/>
        <v>0.6</v>
      </c>
      <c r="EZ44" s="154">
        <f t="shared" si="54"/>
        <v>0</v>
      </c>
      <c r="FA44" s="154">
        <f t="shared" si="55"/>
        <v>0</v>
      </c>
      <c r="FB44" s="160">
        <f t="shared" si="56"/>
        <v>0</v>
      </c>
      <c r="FC44" s="273">
        <f t="shared" si="57"/>
        <v>5</v>
      </c>
      <c r="FD44" s="187">
        <f t="shared" si="58"/>
        <v>1</v>
      </c>
      <c r="FE44" s="273">
        <f t="shared" si="59"/>
        <v>3</v>
      </c>
      <c r="FF44" s="187">
        <f t="shared" si="60"/>
        <v>0.6</v>
      </c>
      <c r="FG44" s="154">
        <f t="shared" si="61"/>
        <v>0</v>
      </c>
      <c r="FH44" s="154">
        <f t="shared" si="62"/>
        <v>0</v>
      </c>
      <c r="FI44" s="160">
        <f t="shared" si="63"/>
        <v>0</v>
      </c>
      <c r="FJ44" s="273">
        <f t="shared" si="64"/>
        <v>5</v>
      </c>
      <c r="FK44" s="187">
        <f t="shared" si="65"/>
        <v>1</v>
      </c>
      <c r="FL44" s="273">
        <f t="shared" si="66"/>
        <v>3</v>
      </c>
      <c r="FM44" s="187">
        <f t="shared" si="67"/>
        <v>0.6</v>
      </c>
      <c r="FN44" s="154">
        <f t="shared" si="68"/>
        <v>0</v>
      </c>
      <c r="FO44" s="154">
        <f t="shared" si="69"/>
        <v>0</v>
      </c>
      <c r="FP44" s="160">
        <f t="shared" si="70"/>
        <v>0</v>
      </c>
      <c r="FQ44" s="273">
        <f t="shared" si="71"/>
        <v>5</v>
      </c>
      <c r="FR44" s="187">
        <f t="shared" si="72"/>
        <v>1</v>
      </c>
      <c r="FS44" s="273">
        <f t="shared" si="73"/>
        <v>3</v>
      </c>
      <c r="FT44" s="187">
        <f t="shared" si="74"/>
        <v>0.6</v>
      </c>
      <c r="FU44" s="154">
        <f t="shared" si="75"/>
        <v>0</v>
      </c>
      <c r="FV44" s="154">
        <f t="shared" si="76"/>
        <v>0</v>
      </c>
      <c r="FW44" s="160">
        <f t="shared" si="77"/>
        <v>0</v>
      </c>
      <c r="FX44" s="273">
        <f t="shared" si="78"/>
        <v>5</v>
      </c>
      <c r="FY44" s="187">
        <f t="shared" si="79"/>
        <v>1</v>
      </c>
      <c r="FZ44" s="273">
        <f t="shared" si="80"/>
        <v>3</v>
      </c>
      <c r="GA44" s="187">
        <f t="shared" si="81"/>
        <v>0.6</v>
      </c>
      <c r="GB44" s="154">
        <f t="shared" si="82"/>
        <v>0</v>
      </c>
      <c r="GC44" s="154">
        <f t="shared" si="83"/>
        <v>0</v>
      </c>
      <c r="GD44" s="160">
        <f t="shared" si="84"/>
        <v>0</v>
      </c>
      <c r="GE44" s="273">
        <f t="shared" si="85"/>
        <v>5</v>
      </c>
      <c r="GF44" s="187">
        <f t="shared" si="86"/>
        <v>1</v>
      </c>
      <c r="GG44" s="273">
        <f t="shared" si="87"/>
        <v>3</v>
      </c>
      <c r="GH44" s="187">
        <f t="shared" si="88"/>
        <v>0.6</v>
      </c>
      <c r="GI44" s="187">
        <f t="shared" si="101"/>
        <v>0.6</v>
      </c>
    </row>
    <row r="45" spans="1:191" ht="37.799999999999997" customHeight="1" x14ac:dyDescent="0.2">
      <c r="A45" s="148">
        <v>37</v>
      </c>
      <c r="B45" s="133"/>
      <c r="C45" s="133"/>
      <c r="D45" s="274"/>
      <c r="E45" s="133"/>
      <c r="F45" s="275"/>
      <c r="G45" s="133"/>
      <c r="H45" s="133" t="s">
        <v>455</v>
      </c>
      <c r="I45" s="132"/>
      <c r="J45" s="132"/>
      <c r="K45" s="132"/>
      <c r="L45" s="132"/>
      <c r="M45" s="132"/>
      <c r="N45" s="132"/>
      <c r="O45" s="132"/>
      <c r="P45" s="132"/>
      <c r="Q45" s="132"/>
      <c r="R45" s="132"/>
      <c r="S45" s="132"/>
      <c r="T45" s="132"/>
      <c r="U45" s="132"/>
      <c r="V45" s="132"/>
      <c r="W45" s="132"/>
      <c r="X45" s="132"/>
      <c r="Y45" s="132"/>
      <c r="Z45" s="132"/>
      <c r="AA45" s="132"/>
      <c r="AB45" s="132"/>
      <c r="AC45" s="155">
        <f t="shared" si="0"/>
        <v>0</v>
      </c>
      <c r="AD45" s="149">
        <f t="shared" si="1"/>
        <v>1</v>
      </c>
      <c r="AE45" s="155" t="str">
        <f t="shared" si="2"/>
        <v>3 - Moderado</v>
      </c>
      <c r="AF45" s="149">
        <f t="shared" si="3"/>
        <v>0.6</v>
      </c>
      <c r="AG45" s="156" t="str">
        <f t="shared" si="89"/>
        <v/>
      </c>
      <c r="AH45" s="149">
        <f t="shared" si="4"/>
        <v>0.6</v>
      </c>
      <c r="AI45" s="133"/>
      <c r="AJ45" s="133"/>
      <c r="AK45" s="133"/>
      <c r="AL45" s="133"/>
      <c r="AM45" s="134"/>
      <c r="AN45" s="164"/>
      <c r="AO45" s="164"/>
      <c r="AP45" s="134"/>
      <c r="AQ45" s="134"/>
      <c r="AR45" s="164"/>
      <c r="AS45" s="164"/>
      <c r="AT45" s="134"/>
      <c r="AU45" s="134"/>
      <c r="AV45" s="164"/>
      <c r="AW45" s="164"/>
      <c r="AX45" s="134"/>
      <c r="AY45" s="134"/>
      <c r="AZ45" s="164"/>
      <c r="BA45" s="164"/>
      <c r="BB45" s="134"/>
      <c r="BC45" s="134"/>
      <c r="BD45" s="164"/>
      <c r="BE45" s="164"/>
      <c r="BF45" s="134"/>
      <c r="BG45" s="134"/>
      <c r="BH45" s="164"/>
      <c r="BI45" s="164"/>
      <c r="BJ45" s="134"/>
      <c r="BK45" s="134"/>
      <c r="BL45" s="164"/>
      <c r="BM45" s="164"/>
      <c r="BN45" s="134"/>
      <c r="BO45" s="134"/>
      <c r="BP45" s="164"/>
      <c r="BQ45" s="164"/>
      <c r="BR45" s="134"/>
      <c r="BS45" s="134"/>
      <c r="BT45" s="164"/>
      <c r="BU45" s="164"/>
      <c r="BV45" s="134"/>
      <c r="BW45" s="134"/>
      <c r="BX45" s="164"/>
      <c r="BY45" s="164"/>
      <c r="BZ45" s="134"/>
      <c r="CA45" s="134"/>
      <c r="CB45" s="164"/>
      <c r="CC45" s="164"/>
      <c r="CD45" s="134"/>
      <c r="CE45" s="134"/>
      <c r="CF45" s="164"/>
      <c r="CG45" s="164"/>
      <c r="CH45" s="134"/>
      <c r="CI45" s="164"/>
      <c r="CJ45" s="164"/>
      <c r="CK45" s="134"/>
      <c r="CL45" s="159" t="str">
        <f t="shared" si="90"/>
        <v>5 - Muy Alta</v>
      </c>
      <c r="CM45" s="165">
        <f t="shared" si="5"/>
        <v>1</v>
      </c>
      <c r="CN45" s="159" t="str">
        <f t="shared" si="91"/>
        <v>3 - Moderado</v>
      </c>
      <c r="CO45" s="165">
        <f t="shared" si="92"/>
        <v>0.6</v>
      </c>
      <c r="CP45" s="145" t="str">
        <f t="shared" si="6"/>
        <v>ALTO</v>
      </c>
      <c r="CQ45" s="149">
        <f t="shared" si="93"/>
        <v>0.6</v>
      </c>
      <c r="CR45" s="188"/>
      <c r="CS45" s="145">
        <f t="shared" si="94"/>
        <v>5</v>
      </c>
      <c r="CT45" s="134"/>
      <c r="CU45" s="188"/>
      <c r="CV45" s="188"/>
      <c r="CW45" s="158"/>
      <c r="CX45" s="160">
        <f t="shared" si="7"/>
        <v>0</v>
      </c>
      <c r="CY45" s="161">
        <f t="shared" si="95"/>
        <v>3</v>
      </c>
      <c r="CZ45" s="160" t="str">
        <f t="shared" si="96"/>
        <v>Moderado</v>
      </c>
      <c r="DA45" s="153">
        <f t="shared" si="97"/>
        <v>0.6</v>
      </c>
      <c r="DB45" s="154">
        <f t="shared" si="98"/>
        <v>0</v>
      </c>
      <c r="DC45" s="154">
        <f t="shared" si="8"/>
        <v>0</v>
      </c>
      <c r="DD45" s="160">
        <f t="shared" si="99"/>
        <v>0</v>
      </c>
      <c r="DE45" s="273">
        <f t="shared" si="9"/>
        <v>5</v>
      </c>
      <c r="DF45" s="187">
        <f t="shared" si="10"/>
        <v>1</v>
      </c>
      <c r="DG45" s="273">
        <f t="shared" si="100"/>
        <v>3</v>
      </c>
      <c r="DH45" s="273"/>
      <c r="DI45" s="187">
        <f t="shared" si="11"/>
        <v>0.6</v>
      </c>
      <c r="DJ45" s="154">
        <f t="shared" si="12"/>
        <v>0</v>
      </c>
      <c r="DK45" s="154">
        <f t="shared" si="13"/>
        <v>0</v>
      </c>
      <c r="DL45" s="160">
        <f t="shared" si="14"/>
        <v>0</v>
      </c>
      <c r="DM45" s="273">
        <f t="shared" si="15"/>
        <v>5</v>
      </c>
      <c r="DN45" s="187">
        <f t="shared" si="16"/>
        <v>1</v>
      </c>
      <c r="DO45" s="273">
        <f t="shared" si="17"/>
        <v>3</v>
      </c>
      <c r="DP45" s="187">
        <f t="shared" si="18"/>
        <v>0.6</v>
      </c>
      <c r="DQ45" s="154">
        <f t="shared" si="19"/>
        <v>0</v>
      </c>
      <c r="DR45" s="154">
        <f t="shared" si="20"/>
        <v>0</v>
      </c>
      <c r="DS45" s="160">
        <f t="shared" si="21"/>
        <v>0</v>
      </c>
      <c r="DT45" s="273">
        <f t="shared" si="22"/>
        <v>5</v>
      </c>
      <c r="DU45" s="187">
        <f t="shared" si="23"/>
        <v>1</v>
      </c>
      <c r="DV45" s="273">
        <f t="shared" si="24"/>
        <v>3</v>
      </c>
      <c r="DW45" s="187">
        <f t="shared" si="25"/>
        <v>0.6</v>
      </c>
      <c r="DX45" s="154">
        <f t="shared" si="26"/>
        <v>0</v>
      </c>
      <c r="DY45" s="154">
        <f t="shared" si="27"/>
        <v>0</v>
      </c>
      <c r="DZ45" s="160">
        <f t="shared" si="28"/>
        <v>0</v>
      </c>
      <c r="EA45" s="273">
        <f t="shared" si="29"/>
        <v>5</v>
      </c>
      <c r="EB45" s="187">
        <f t="shared" si="30"/>
        <v>1</v>
      </c>
      <c r="EC45" s="273">
        <f t="shared" si="31"/>
        <v>3</v>
      </c>
      <c r="ED45" s="187">
        <f t="shared" si="32"/>
        <v>0.6</v>
      </c>
      <c r="EE45" s="154">
        <f t="shared" si="33"/>
        <v>0</v>
      </c>
      <c r="EF45" s="154">
        <f t="shared" si="34"/>
        <v>0</v>
      </c>
      <c r="EG45" s="160">
        <f t="shared" si="35"/>
        <v>0</v>
      </c>
      <c r="EH45" s="273">
        <f t="shared" si="36"/>
        <v>5</v>
      </c>
      <c r="EI45" s="187">
        <f t="shared" si="37"/>
        <v>1</v>
      </c>
      <c r="EJ45" s="273">
        <f t="shared" si="38"/>
        <v>3</v>
      </c>
      <c r="EK45" s="187">
        <f t="shared" si="39"/>
        <v>0.6</v>
      </c>
      <c r="EL45" s="154">
        <f t="shared" si="40"/>
        <v>0</v>
      </c>
      <c r="EM45" s="154">
        <f t="shared" si="41"/>
        <v>0</v>
      </c>
      <c r="EN45" s="160">
        <f t="shared" si="42"/>
        <v>0</v>
      </c>
      <c r="EO45" s="273">
        <f t="shared" si="43"/>
        <v>5</v>
      </c>
      <c r="EP45" s="187">
        <f t="shared" si="44"/>
        <v>1</v>
      </c>
      <c r="EQ45" s="273">
        <f t="shared" si="45"/>
        <v>3</v>
      </c>
      <c r="ER45" s="187">
        <f t="shared" si="46"/>
        <v>0.6</v>
      </c>
      <c r="ES45" s="154">
        <f t="shared" si="47"/>
        <v>0</v>
      </c>
      <c r="ET45" s="154">
        <f t="shared" si="48"/>
        <v>0</v>
      </c>
      <c r="EU45" s="160">
        <f t="shared" si="49"/>
        <v>0</v>
      </c>
      <c r="EV45" s="273">
        <f t="shared" si="50"/>
        <v>5</v>
      </c>
      <c r="EW45" s="187">
        <f t="shared" si="51"/>
        <v>1</v>
      </c>
      <c r="EX45" s="273">
        <f t="shared" si="52"/>
        <v>3</v>
      </c>
      <c r="EY45" s="187">
        <f t="shared" si="53"/>
        <v>0.6</v>
      </c>
      <c r="EZ45" s="154">
        <f t="shared" si="54"/>
        <v>0</v>
      </c>
      <c r="FA45" s="154">
        <f t="shared" si="55"/>
        <v>0</v>
      </c>
      <c r="FB45" s="160">
        <f t="shared" si="56"/>
        <v>0</v>
      </c>
      <c r="FC45" s="273">
        <f t="shared" si="57"/>
        <v>5</v>
      </c>
      <c r="FD45" s="187">
        <f t="shared" si="58"/>
        <v>1</v>
      </c>
      <c r="FE45" s="273">
        <f t="shared" si="59"/>
        <v>3</v>
      </c>
      <c r="FF45" s="187">
        <f t="shared" si="60"/>
        <v>0.6</v>
      </c>
      <c r="FG45" s="154">
        <f t="shared" si="61"/>
        <v>0</v>
      </c>
      <c r="FH45" s="154">
        <f t="shared" si="62"/>
        <v>0</v>
      </c>
      <c r="FI45" s="160">
        <f t="shared" si="63"/>
        <v>0</v>
      </c>
      <c r="FJ45" s="273">
        <f t="shared" si="64"/>
        <v>5</v>
      </c>
      <c r="FK45" s="187">
        <f t="shared" si="65"/>
        <v>1</v>
      </c>
      <c r="FL45" s="273">
        <f t="shared" si="66"/>
        <v>3</v>
      </c>
      <c r="FM45" s="187">
        <f t="shared" si="67"/>
        <v>0.6</v>
      </c>
      <c r="FN45" s="154">
        <f t="shared" si="68"/>
        <v>0</v>
      </c>
      <c r="FO45" s="154">
        <f t="shared" si="69"/>
        <v>0</v>
      </c>
      <c r="FP45" s="160">
        <f t="shared" si="70"/>
        <v>0</v>
      </c>
      <c r="FQ45" s="273">
        <f t="shared" si="71"/>
        <v>5</v>
      </c>
      <c r="FR45" s="187">
        <f t="shared" si="72"/>
        <v>1</v>
      </c>
      <c r="FS45" s="273">
        <f t="shared" si="73"/>
        <v>3</v>
      </c>
      <c r="FT45" s="187">
        <f t="shared" si="74"/>
        <v>0.6</v>
      </c>
      <c r="FU45" s="154">
        <f t="shared" si="75"/>
        <v>0</v>
      </c>
      <c r="FV45" s="154">
        <f t="shared" si="76"/>
        <v>0</v>
      </c>
      <c r="FW45" s="160">
        <f t="shared" si="77"/>
        <v>0</v>
      </c>
      <c r="FX45" s="273">
        <f t="shared" si="78"/>
        <v>5</v>
      </c>
      <c r="FY45" s="187">
        <f t="shared" si="79"/>
        <v>1</v>
      </c>
      <c r="FZ45" s="273">
        <f t="shared" si="80"/>
        <v>3</v>
      </c>
      <c r="GA45" s="187">
        <f t="shared" si="81"/>
        <v>0.6</v>
      </c>
      <c r="GB45" s="154">
        <f t="shared" si="82"/>
        <v>0</v>
      </c>
      <c r="GC45" s="154">
        <f t="shared" si="83"/>
        <v>0</v>
      </c>
      <c r="GD45" s="160">
        <f t="shared" si="84"/>
        <v>0</v>
      </c>
      <c r="GE45" s="273">
        <f t="shared" si="85"/>
        <v>5</v>
      </c>
      <c r="GF45" s="187">
        <f t="shared" si="86"/>
        <v>1</v>
      </c>
      <c r="GG45" s="273">
        <f t="shared" si="87"/>
        <v>3</v>
      </c>
      <c r="GH45" s="187">
        <f t="shared" si="88"/>
        <v>0.6</v>
      </c>
      <c r="GI45" s="187">
        <f t="shared" si="101"/>
        <v>0.6</v>
      </c>
    </row>
    <row r="46" spans="1:191" ht="37.799999999999997" customHeight="1" x14ac:dyDescent="0.2">
      <c r="A46" s="148">
        <v>38</v>
      </c>
      <c r="B46" s="133"/>
      <c r="C46" s="133"/>
      <c r="D46" s="274"/>
      <c r="E46" s="133"/>
      <c r="F46" s="275"/>
      <c r="G46" s="133"/>
      <c r="H46" s="133" t="s">
        <v>455</v>
      </c>
      <c r="I46" s="132"/>
      <c r="J46" s="132"/>
      <c r="K46" s="132"/>
      <c r="L46" s="132"/>
      <c r="M46" s="132"/>
      <c r="N46" s="132"/>
      <c r="O46" s="132"/>
      <c r="P46" s="132"/>
      <c r="Q46" s="132"/>
      <c r="R46" s="132"/>
      <c r="S46" s="132"/>
      <c r="T46" s="132"/>
      <c r="U46" s="132"/>
      <c r="V46" s="132"/>
      <c r="W46" s="132"/>
      <c r="X46" s="132"/>
      <c r="Y46" s="132"/>
      <c r="Z46" s="132"/>
      <c r="AA46" s="132"/>
      <c r="AB46" s="132"/>
      <c r="AC46" s="155">
        <f t="shared" si="0"/>
        <v>0</v>
      </c>
      <c r="AD46" s="149">
        <f t="shared" si="1"/>
        <v>1</v>
      </c>
      <c r="AE46" s="155" t="str">
        <f t="shared" si="2"/>
        <v>3 - Moderado</v>
      </c>
      <c r="AF46" s="149">
        <f t="shared" si="3"/>
        <v>0.6</v>
      </c>
      <c r="AG46" s="156" t="str">
        <f t="shared" si="89"/>
        <v/>
      </c>
      <c r="AH46" s="149">
        <f t="shared" si="4"/>
        <v>0.6</v>
      </c>
      <c r="AI46" s="133"/>
      <c r="AJ46" s="133"/>
      <c r="AK46" s="133"/>
      <c r="AL46" s="133"/>
      <c r="AM46" s="134"/>
      <c r="AN46" s="164"/>
      <c r="AO46" s="164"/>
      <c r="AP46" s="134"/>
      <c r="AQ46" s="134"/>
      <c r="AR46" s="164"/>
      <c r="AS46" s="164"/>
      <c r="AT46" s="134"/>
      <c r="AU46" s="134"/>
      <c r="AV46" s="164"/>
      <c r="AW46" s="164"/>
      <c r="AX46" s="134"/>
      <c r="AY46" s="134"/>
      <c r="AZ46" s="164"/>
      <c r="BA46" s="164"/>
      <c r="BB46" s="134"/>
      <c r="BC46" s="134"/>
      <c r="BD46" s="164"/>
      <c r="BE46" s="164"/>
      <c r="BF46" s="134"/>
      <c r="BG46" s="134"/>
      <c r="BH46" s="164"/>
      <c r="BI46" s="164"/>
      <c r="BJ46" s="134"/>
      <c r="BK46" s="134"/>
      <c r="BL46" s="164"/>
      <c r="BM46" s="164"/>
      <c r="BN46" s="134"/>
      <c r="BO46" s="134"/>
      <c r="BP46" s="164"/>
      <c r="BQ46" s="164"/>
      <c r="BR46" s="134"/>
      <c r="BS46" s="134"/>
      <c r="BT46" s="164"/>
      <c r="BU46" s="164"/>
      <c r="BV46" s="134"/>
      <c r="BW46" s="134"/>
      <c r="BX46" s="164"/>
      <c r="BY46" s="164"/>
      <c r="BZ46" s="134"/>
      <c r="CA46" s="134"/>
      <c r="CB46" s="164"/>
      <c r="CC46" s="164"/>
      <c r="CD46" s="134"/>
      <c r="CE46" s="134"/>
      <c r="CF46" s="164"/>
      <c r="CG46" s="164"/>
      <c r="CH46" s="134"/>
      <c r="CI46" s="164"/>
      <c r="CJ46" s="164"/>
      <c r="CK46" s="134"/>
      <c r="CL46" s="159" t="str">
        <f t="shared" si="90"/>
        <v>5 - Muy Alta</v>
      </c>
      <c r="CM46" s="165">
        <f t="shared" si="5"/>
        <v>1</v>
      </c>
      <c r="CN46" s="159" t="str">
        <f t="shared" si="91"/>
        <v>3 - Moderado</v>
      </c>
      <c r="CO46" s="165">
        <f t="shared" si="92"/>
        <v>0.6</v>
      </c>
      <c r="CP46" s="145" t="str">
        <f t="shared" si="6"/>
        <v>ALTO</v>
      </c>
      <c r="CQ46" s="149">
        <f t="shared" si="93"/>
        <v>0.6</v>
      </c>
      <c r="CR46" s="188"/>
      <c r="CS46" s="145">
        <f t="shared" si="94"/>
        <v>5</v>
      </c>
      <c r="CT46" s="134"/>
      <c r="CU46" s="188"/>
      <c r="CV46" s="188"/>
      <c r="CW46" s="158"/>
      <c r="CX46" s="160">
        <f t="shared" si="7"/>
        <v>0</v>
      </c>
      <c r="CY46" s="161">
        <f t="shared" si="95"/>
        <v>3</v>
      </c>
      <c r="CZ46" s="160" t="str">
        <f t="shared" si="96"/>
        <v>Moderado</v>
      </c>
      <c r="DA46" s="153">
        <f t="shared" si="97"/>
        <v>0.6</v>
      </c>
      <c r="DB46" s="154">
        <f t="shared" si="98"/>
        <v>0</v>
      </c>
      <c r="DC46" s="154">
        <f t="shared" si="8"/>
        <v>0</v>
      </c>
      <c r="DD46" s="160">
        <f t="shared" si="99"/>
        <v>0</v>
      </c>
      <c r="DE46" s="273">
        <f t="shared" si="9"/>
        <v>5</v>
      </c>
      <c r="DF46" s="187">
        <f t="shared" si="10"/>
        <v>1</v>
      </c>
      <c r="DG46" s="273">
        <f t="shared" si="100"/>
        <v>3</v>
      </c>
      <c r="DH46" s="273"/>
      <c r="DI46" s="187">
        <f t="shared" si="11"/>
        <v>0.6</v>
      </c>
      <c r="DJ46" s="154">
        <f t="shared" si="12"/>
        <v>0</v>
      </c>
      <c r="DK46" s="154">
        <f t="shared" si="13"/>
        <v>0</v>
      </c>
      <c r="DL46" s="160">
        <f t="shared" si="14"/>
        <v>0</v>
      </c>
      <c r="DM46" s="273">
        <f t="shared" si="15"/>
        <v>5</v>
      </c>
      <c r="DN46" s="187">
        <f t="shared" si="16"/>
        <v>1</v>
      </c>
      <c r="DO46" s="273">
        <f t="shared" si="17"/>
        <v>3</v>
      </c>
      <c r="DP46" s="187">
        <f t="shared" si="18"/>
        <v>0.6</v>
      </c>
      <c r="DQ46" s="154">
        <f t="shared" si="19"/>
        <v>0</v>
      </c>
      <c r="DR46" s="154">
        <f t="shared" si="20"/>
        <v>0</v>
      </c>
      <c r="DS46" s="160">
        <f t="shared" si="21"/>
        <v>0</v>
      </c>
      <c r="DT46" s="273">
        <f t="shared" si="22"/>
        <v>5</v>
      </c>
      <c r="DU46" s="187">
        <f t="shared" si="23"/>
        <v>1</v>
      </c>
      <c r="DV46" s="273">
        <f t="shared" si="24"/>
        <v>3</v>
      </c>
      <c r="DW46" s="187">
        <f t="shared" si="25"/>
        <v>0.6</v>
      </c>
      <c r="DX46" s="154">
        <f t="shared" si="26"/>
        <v>0</v>
      </c>
      <c r="DY46" s="154">
        <f t="shared" si="27"/>
        <v>0</v>
      </c>
      <c r="DZ46" s="160">
        <f t="shared" si="28"/>
        <v>0</v>
      </c>
      <c r="EA46" s="273">
        <f t="shared" si="29"/>
        <v>5</v>
      </c>
      <c r="EB46" s="187">
        <f t="shared" si="30"/>
        <v>1</v>
      </c>
      <c r="EC46" s="273">
        <f t="shared" si="31"/>
        <v>3</v>
      </c>
      <c r="ED46" s="187">
        <f t="shared" si="32"/>
        <v>0.6</v>
      </c>
      <c r="EE46" s="154">
        <f t="shared" si="33"/>
        <v>0</v>
      </c>
      <c r="EF46" s="154">
        <f t="shared" si="34"/>
        <v>0</v>
      </c>
      <c r="EG46" s="160">
        <f t="shared" si="35"/>
        <v>0</v>
      </c>
      <c r="EH46" s="273">
        <f t="shared" si="36"/>
        <v>5</v>
      </c>
      <c r="EI46" s="187">
        <f t="shared" si="37"/>
        <v>1</v>
      </c>
      <c r="EJ46" s="273">
        <f t="shared" si="38"/>
        <v>3</v>
      </c>
      <c r="EK46" s="187">
        <f t="shared" si="39"/>
        <v>0.6</v>
      </c>
      <c r="EL46" s="154">
        <f t="shared" si="40"/>
        <v>0</v>
      </c>
      <c r="EM46" s="154">
        <f t="shared" si="41"/>
        <v>0</v>
      </c>
      <c r="EN46" s="160">
        <f t="shared" si="42"/>
        <v>0</v>
      </c>
      <c r="EO46" s="273">
        <f t="shared" si="43"/>
        <v>5</v>
      </c>
      <c r="EP46" s="187">
        <f t="shared" si="44"/>
        <v>1</v>
      </c>
      <c r="EQ46" s="273">
        <f t="shared" si="45"/>
        <v>3</v>
      </c>
      <c r="ER46" s="187">
        <f t="shared" si="46"/>
        <v>0.6</v>
      </c>
      <c r="ES46" s="154">
        <f t="shared" si="47"/>
        <v>0</v>
      </c>
      <c r="ET46" s="154">
        <f t="shared" si="48"/>
        <v>0</v>
      </c>
      <c r="EU46" s="160">
        <f t="shared" si="49"/>
        <v>0</v>
      </c>
      <c r="EV46" s="273">
        <f t="shared" si="50"/>
        <v>5</v>
      </c>
      <c r="EW46" s="187">
        <f t="shared" si="51"/>
        <v>1</v>
      </c>
      <c r="EX46" s="273">
        <f t="shared" si="52"/>
        <v>3</v>
      </c>
      <c r="EY46" s="187">
        <f t="shared" si="53"/>
        <v>0.6</v>
      </c>
      <c r="EZ46" s="154">
        <f t="shared" si="54"/>
        <v>0</v>
      </c>
      <c r="FA46" s="154">
        <f t="shared" si="55"/>
        <v>0</v>
      </c>
      <c r="FB46" s="160">
        <f t="shared" si="56"/>
        <v>0</v>
      </c>
      <c r="FC46" s="273">
        <f t="shared" si="57"/>
        <v>5</v>
      </c>
      <c r="FD46" s="187">
        <f t="shared" si="58"/>
        <v>1</v>
      </c>
      <c r="FE46" s="273">
        <f t="shared" si="59"/>
        <v>3</v>
      </c>
      <c r="FF46" s="187">
        <f t="shared" si="60"/>
        <v>0.6</v>
      </c>
      <c r="FG46" s="154">
        <f t="shared" si="61"/>
        <v>0</v>
      </c>
      <c r="FH46" s="154">
        <f t="shared" si="62"/>
        <v>0</v>
      </c>
      <c r="FI46" s="160">
        <f t="shared" si="63"/>
        <v>0</v>
      </c>
      <c r="FJ46" s="273">
        <f t="shared" si="64"/>
        <v>5</v>
      </c>
      <c r="FK46" s="187">
        <f t="shared" si="65"/>
        <v>1</v>
      </c>
      <c r="FL46" s="273">
        <f t="shared" si="66"/>
        <v>3</v>
      </c>
      <c r="FM46" s="187">
        <f t="shared" si="67"/>
        <v>0.6</v>
      </c>
      <c r="FN46" s="154">
        <f t="shared" si="68"/>
        <v>0</v>
      </c>
      <c r="FO46" s="154">
        <f t="shared" si="69"/>
        <v>0</v>
      </c>
      <c r="FP46" s="160">
        <f t="shared" si="70"/>
        <v>0</v>
      </c>
      <c r="FQ46" s="273">
        <f t="shared" si="71"/>
        <v>5</v>
      </c>
      <c r="FR46" s="187">
        <f t="shared" si="72"/>
        <v>1</v>
      </c>
      <c r="FS46" s="273">
        <f t="shared" si="73"/>
        <v>3</v>
      </c>
      <c r="FT46" s="187">
        <f t="shared" si="74"/>
        <v>0.6</v>
      </c>
      <c r="FU46" s="154">
        <f t="shared" si="75"/>
        <v>0</v>
      </c>
      <c r="FV46" s="154">
        <f t="shared" si="76"/>
        <v>0</v>
      </c>
      <c r="FW46" s="160">
        <f t="shared" si="77"/>
        <v>0</v>
      </c>
      <c r="FX46" s="273">
        <f t="shared" si="78"/>
        <v>5</v>
      </c>
      <c r="FY46" s="187">
        <f t="shared" si="79"/>
        <v>1</v>
      </c>
      <c r="FZ46" s="273">
        <f t="shared" si="80"/>
        <v>3</v>
      </c>
      <c r="GA46" s="187">
        <f t="shared" si="81"/>
        <v>0.6</v>
      </c>
      <c r="GB46" s="154">
        <f t="shared" si="82"/>
        <v>0</v>
      </c>
      <c r="GC46" s="154">
        <f t="shared" si="83"/>
        <v>0</v>
      </c>
      <c r="GD46" s="160">
        <f t="shared" si="84"/>
        <v>0</v>
      </c>
      <c r="GE46" s="273">
        <f t="shared" si="85"/>
        <v>5</v>
      </c>
      <c r="GF46" s="187">
        <f t="shared" si="86"/>
        <v>1</v>
      </c>
      <c r="GG46" s="273">
        <f t="shared" si="87"/>
        <v>3</v>
      </c>
      <c r="GH46" s="187">
        <f t="shared" si="88"/>
        <v>0.6</v>
      </c>
      <c r="GI46" s="187">
        <f t="shared" si="101"/>
        <v>0.6</v>
      </c>
    </row>
    <row r="47" spans="1:191" ht="37.799999999999997" customHeight="1" x14ac:dyDescent="0.2">
      <c r="A47" s="148">
        <v>39</v>
      </c>
      <c r="B47" s="133"/>
      <c r="C47" s="133"/>
      <c r="D47" s="274"/>
      <c r="E47" s="133"/>
      <c r="F47" s="275"/>
      <c r="G47" s="133"/>
      <c r="H47" s="133" t="s">
        <v>455</v>
      </c>
      <c r="I47" s="132"/>
      <c r="J47" s="132"/>
      <c r="K47" s="132"/>
      <c r="L47" s="132"/>
      <c r="M47" s="132"/>
      <c r="N47" s="132"/>
      <c r="O47" s="132"/>
      <c r="P47" s="132"/>
      <c r="Q47" s="132"/>
      <c r="R47" s="132"/>
      <c r="S47" s="132"/>
      <c r="T47" s="132"/>
      <c r="U47" s="132"/>
      <c r="V47" s="132"/>
      <c r="W47" s="132"/>
      <c r="X47" s="132"/>
      <c r="Y47" s="132"/>
      <c r="Z47" s="132"/>
      <c r="AA47" s="132"/>
      <c r="AB47" s="132"/>
      <c r="AC47" s="155">
        <f t="shared" si="0"/>
        <v>0</v>
      </c>
      <c r="AD47" s="149">
        <f t="shared" si="1"/>
        <v>1</v>
      </c>
      <c r="AE47" s="155" t="str">
        <f t="shared" si="2"/>
        <v>3 - Moderado</v>
      </c>
      <c r="AF47" s="149">
        <f t="shared" si="3"/>
        <v>0.6</v>
      </c>
      <c r="AG47" s="156" t="str">
        <f t="shared" si="89"/>
        <v/>
      </c>
      <c r="AH47" s="149">
        <f t="shared" si="4"/>
        <v>0.6</v>
      </c>
      <c r="AI47" s="133"/>
      <c r="AJ47" s="133"/>
      <c r="AK47" s="133"/>
      <c r="AL47" s="133"/>
      <c r="AM47" s="134"/>
      <c r="AN47" s="164"/>
      <c r="AO47" s="164"/>
      <c r="AP47" s="134"/>
      <c r="AQ47" s="134"/>
      <c r="AR47" s="164"/>
      <c r="AS47" s="164"/>
      <c r="AT47" s="134"/>
      <c r="AU47" s="134"/>
      <c r="AV47" s="164"/>
      <c r="AW47" s="164"/>
      <c r="AX47" s="134"/>
      <c r="AY47" s="134"/>
      <c r="AZ47" s="164"/>
      <c r="BA47" s="164"/>
      <c r="BB47" s="134"/>
      <c r="BC47" s="134"/>
      <c r="BD47" s="164"/>
      <c r="BE47" s="164"/>
      <c r="BF47" s="134"/>
      <c r="BG47" s="134"/>
      <c r="BH47" s="164"/>
      <c r="BI47" s="164"/>
      <c r="BJ47" s="134"/>
      <c r="BK47" s="134"/>
      <c r="BL47" s="164"/>
      <c r="BM47" s="164"/>
      <c r="BN47" s="134"/>
      <c r="BO47" s="134"/>
      <c r="BP47" s="164"/>
      <c r="BQ47" s="164"/>
      <c r="BR47" s="134"/>
      <c r="BS47" s="134"/>
      <c r="BT47" s="164"/>
      <c r="BU47" s="164"/>
      <c r="BV47" s="134"/>
      <c r="BW47" s="134"/>
      <c r="BX47" s="164"/>
      <c r="BY47" s="164"/>
      <c r="BZ47" s="134"/>
      <c r="CA47" s="134"/>
      <c r="CB47" s="164"/>
      <c r="CC47" s="164"/>
      <c r="CD47" s="134"/>
      <c r="CE47" s="134"/>
      <c r="CF47" s="164"/>
      <c r="CG47" s="164"/>
      <c r="CH47" s="134"/>
      <c r="CI47" s="164"/>
      <c r="CJ47" s="164"/>
      <c r="CK47" s="134"/>
      <c r="CL47" s="159" t="str">
        <f t="shared" si="90"/>
        <v>5 - Muy Alta</v>
      </c>
      <c r="CM47" s="165">
        <f t="shared" si="5"/>
        <v>1</v>
      </c>
      <c r="CN47" s="159" t="str">
        <f t="shared" si="91"/>
        <v>3 - Moderado</v>
      </c>
      <c r="CO47" s="165">
        <f t="shared" si="92"/>
        <v>0.6</v>
      </c>
      <c r="CP47" s="145" t="str">
        <f t="shared" si="6"/>
        <v>ALTO</v>
      </c>
      <c r="CQ47" s="149">
        <f t="shared" si="93"/>
        <v>0.6</v>
      </c>
      <c r="CR47" s="188"/>
      <c r="CS47" s="145">
        <f t="shared" si="94"/>
        <v>5</v>
      </c>
      <c r="CT47" s="134"/>
      <c r="CU47" s="188"/>
      <c r="CV47" s="188"/>
      <c r="CW47" s="158"/>
      <c r="CX47" s="160">
        <f t="shared" si="7"/>
        <v>0</v>
      </c>
      <c r="CY47" s="161">
        <f t="shared" si="95"/>
        <v>3</v>
      </c>
      <c r="CZ47" s="160" t="str">
        <f t="shared" si="96"/>
        <v>Moderado</v>
      </c>
      <c r="DA47" s="153">
        <f t="shared" si="97"/>
        <v>0.6</v>
      </c>
      <c r="DB47" s="154">
        <f t="shared" si="98"/>
        <v>0</v>
      </c>
      <c r="DC47" s="154">
        <f t="shared" si="8"/>
        <v>0</v>
      </c>
      <c r="DD47" s="160">
        <f t="shared" si="99"/>
        <v>0</v>
      </c>
      <c r="DE47" s="273">
        <f t="shared" si="9"/>
        <v>5</v>
      </c>
      <c r="DF47" s="187">
        <f t="shared" si="10"/>
        <v>1</v>
      </c>
      <c r="DG47" s="273">
        <f t="shared" si="100"/>
        <v>3</v>
      </c>
      <c r="DH47" s="273"/>
      <c r="DI47" s="187">
        <f t="shared" si="11"/>
        <v>0.6</v>
      </c>
      <c r="DJ47" s="154">
        <f t="shared" si="12"/>
        <v>0</v>
      </c>
      <c r="DK47" s="154">
        <f t="shared" si="13"/>
        <v>0</v>
      </c>
      <c r="DL47" s="160">
        <f t="shared" si="14"/>
        <v>0</v>
      </c>
      <c r="DM47" s="273">
        <f t="shared" si="15"/>
        <v>5</v>
      </c>
      <c r="DN47" s="187">
        <f t="shared" si="16"/>
        <v>1</v>
      </c>
      <c r="DO47" s="273">
        <f t="shared" si="17"/>
        <v>3</v>
      </c>
      <c r="DP47" s="187">
        <f t="shared" si="18"/>
        <v>0.6</v>
      </c>
      <c r="DQ47" s="154">
        <f t="shared" si="19"/>
        <v>0</v>
      </c>
      <c r="DR47" s="154">
        <f t="shared" si="20"/>
        <v>0</v>
      </c>
      <c r="DS47" s="160">
        <f t="shared" si="21"/>
        <v>0</v>
      </c>
      <c r="DT47" s="273">
        <f t="shared" si="22"/>
        <v>5</v>
      </c>
      <c r="DU47" s="187">
        <f t="shared" si="23"/>
        <v>1</v>
      </c>
      <c r="DV47" s="273">
        <f t="shared" si="24"/>
        <v>3</v>
      </c>
      <c r="DW47" s="187">
        <f t="shared" si="25"/>
        <v>0.6</v>
      </c>
      <c r="DX47" s="154">
        <f t="shared" si="26"/>
        <v>0</v>
      </c>
      <c r="DY47" s="154">
        <f t="shared" si="27"/>
        <v>0</v>
      </c>
      <c r="DZ47" s="160">
        <f t="shared" si="28"/>
        <v>0</v>
      </c>
      <c r="EA47" s="273">
        <f t="shared" si="29"/>
        <v>5</v>
      </c>
      <c r="EB47" s="187">
        <f t="shared" si="30"/>
        <v>1</v>
      </c>
      <c r="EC47" s="273">
        <f t="shared" si="31"/>
        <v>3</v>
      </c>
      <c r="ED47" s="187">
        <f t="shared" si="32"/>
        <v>0.6</v>
      </c>
      <c r="EE47" s="154">
        <f t="shared" si="33"/>
        <v>0</v>
      </c>
      <c r="EF47" s="154">
        <f t="shared" si="34"/>
        <v>0</v>
      </c>
      <c r="EG47" s="160">
        <f t="shared" si="35"/>
        <v>0</v>
      </c>
      <c r="EH47" s="273">
        <f t="shared" si="36"/>
        <v>5</v>
      </c>
      <c r="EI47" s="187">
        <f t="shared" si="37"/>
        <v>1</v>
      </c>
      <c r="EJ47" s="273">
        <f t="shared" si="38"/>
        <v>3</v>
      </c>
      <c r="EK47" s="187">
        <f t="shared" si="39"/>
        <v>0.6</v>
      </c>
      <c r="EL47" s="154">
        <f t="shared" si="40"/>
        <v>0</v>
      </c>
      <c r="EM47" s="154">
        <f t="shared" si="41"/>
        <v>0</v>
      </c>
      <c r="EN47" s="160">
        <f t="shared" si="42"/>
        <v>0</v>
      </c>
      <c r="EO47" s="273">
        <f t="shared" si="43"/>
        <v>5</v>
      </c>
      <c r="EP47" s="187">
        <f t="shared" si="44"/>
        <v>1</v>
      </c>
      <c r="EQ47" s="273">
        <f t="shared" si="45"/>
        <v>3</v>
      </c>
      <c r="ER47" s="187">
        <f t="shared" si="46"/>
        <v>0.6</v>
      </c>
      <c r="ES47" s="154">
        <f t="shared" si="47"/>
        <v>0</v>
      </c>
      <c r="ET47" s="154">
        <f t="shared" si="48"/>
        <v>0</v>
      </c>
      <c r="EU47" s="160">
        <f t="shared" si="49"/>
        <v>0</v>
      </c>
      <c r="EV47" s="273">
        <f t="shared" si="50"/>
        <v>5</v>
      </c>
      <c r="EW47" s="187">
        <f t="shared" si="51"/>
        <v>1</v>
      </c>
      <c r="EX47" s="273">
        <f t="shared" si="52"/>
        <v>3</v>
      </c>
      <c r="EY47" s="187">
        <f t="shared" si="53"/>
        <v>0.6</v>
      </c>
      <c r="EZ47" s="154">
        <f t="shared" si="54"/>
        <v>0</v>
      </c>
      <c r="FA47" s="154">
        <f t="shared" si="55"/>
        <v>0</v>
      </c>
      <c r="FB47" s="160">
        <f t="shared" si="56"/>
        <v>0</v>
      </c>
      <c r="FC47" s="273">
        <f t="shared" si="57"/>
        <v>5</v>
      </c>
      <c r="FD47" s="187">
        <f t="shared" si="58"/>
        <v>1</v>
      </c>
      <c r="FE47" s="273">
        <f t="shared" si="59"/>
        <v>3</v>
      </c>
      <c r="FF47" s="187">
        <f t="shared" si="60"/>
        <v>0.6</v>
      </c>
      <c r="FG47" s="154">
        <f t="shared" si="61"/>
        <v>0</v>
      </c>
      <c r="FH47" s="154">
        <f t="shared" si="62"/>
        <v>0</v>
      </c>
      <c r="FI47" s="160">
        <f t="shared" si="63"/>
        <v>0</v>
      </c>
      <c r="FJ47" s="273">
        <f t="shared" si="64"/>
        <v>5</v>
      </c>
      <c r="FK47" s="187">
        <f t="shared" si="65"/>
        <v>1</v>
      </c>
      <c r="FL47" s="273">
        <f t="shared" si="66"/>
        <v>3</v>
      </c>
      <c r="FM47" s="187">
        <f t="shared" si="67"/>
        <v>0.6</v>
      </c>
      <c r="FN47" s="154">
        <f t="shared" si="68"/>
        <v>0</v>
      </c>
      <c r="FO47" s="154">
        <f t="shared" si="69"/>
        <v>0</v>
      </c>
      <c r="FP47" s="160">
        <f t="shared" si="70"/>
        <v>0</v>
      </c>
      <c r="FQ47" s="273">
        <f t="shared" si="71"/>
        <v>5</v>
      </c>
      <c r="FR47" s="187">
        <f t="shared" si="72"/>
        <v>1</v>
      </c>
      <c r="FS47" s="273">
        <f t="shared" si="73"/>
        <v>3</v>
      </c>
      <c r="FT47" s="187">
        <f t="shared" si="74"/>
        <v>0.6</v>
      </c>
      <c r="FU47" s="154">
        <f t="shared" si="75"/>
        <v>0</v>
      </c>
      <c r="FV47" s="154">
        <f t="shared" si="76"/>
        <v>0</v>
      </c>
      <c r="FW47" s="160">
        <f t="shared" si="77"/>
        <v>0</v>
      </c>
      <c r="FX47" s="273">
        <f t="shared" si="78"/>
        <v>5</v>
      </c>
      <c r="FY47" s="187">
        <f t="shared" si="79"/>
        <v>1</v>
      </c>
      <c r="FZ47" s="273">
        <f t="shared" si="80"/>
        <v>3</v>
      </c>
      <c r="GA47" s="187">
        <f t="shared" si="81"/>
        <v>0.6</v>
      </c>
      <c r="GB47" s="154">
        <f t="shared" si="82"/>
        <v>0</v>
      </c>
      <c r="GC47" s="154">
        <f t="shared" si="83"/>
        <v>0</v>
      </c>
      <c r="GD47" s="160">
        <f t="shared" si="84"/>
        <v>0</v>
      </c>
      <c r="GE47" s="273">
        <f t="shared" si="85"/>
        <v>5</v>
      </c>
      <c r="GF47" s="187">
        <f t="shared" si="86"/>
        <v>1</v>
      </c>
      <c r="GG47" s="273">
        <f t="shared" si="87"/>
        <v>3</v>
      </c>
      <c r="GH47" s="187">
        <f t="shared" si="88"/>
        <v>0.6</v>
      </c>
      <c r="GI47" s="187">
        <f t="shared" si="101"/>
        <v>0.6</v>
      </c>
    </row>
    <row r="48" spans="1:191" ht="37.799999999999997" customHeight="1" x14ac:dyDescent="0.2">
      <c r="A48" s="148">
        <v>40</v>
      </c>
      <c r="B48" s="133"/>
      <c r="C48" s="133"/>
      <c r="D48" s="274"/>
      <c r="E48" s="133"/>
      <c r="F48" s="275"/>
      <c r="G48" s="133"/>
      <c r="H48" s="133" t="s">
        <v>455</v>
      </c>
      <c r="I48" s="132"/>
      <c r="J48" s="132"/>
      <c r="K48" s="132"/>
      <c r="L48" s="132"/>
      <c r="M48" s="132"/>
      <c r="N48" s="132"/>
      <c r="O48" s="132"/>
      <c r="P48" s="132"/>
      <c r="Q48" s="132"/>
      <c r="R48" s="132"/>
      <c r="S48" s="132"/>
      <c r="T48" s="132"/>
      <c r="U48" s="132"/>
      <c r="V48" s="132"/>
      <c r="W48" s="132"/>
      <c r="X48" s="132"/>
      <c r="Y48" s="132"/>
      <c r="Z48" s="132"/>
      <c r="AA48" s="132"/>
      <c r="AB48" s="132"/>
      <c r="AC48" s="155">
        <f t="shared" si="0"/>
        <v>0</v>
      </c>
      <c r="AD48" s="149">
        <f t="shared" si="1"/>
        <v>1</v>
      </c>
      <c r="AE48" s="155" t="str">
        <f t="shared" si="2"/>
        <v>3 - Moderado</v>
      </c>
      <c r="AF48" s="149">
        <f t="shared" si="3"/>
        <v>0.6</v>
      </c>
      <c r="AG48" s="156" t="str">
        <f t="shared" si="89"/>
        <v/>
      </c>
      <c r="AH48" s="149">
        <f t="shared" si="4"/>
        <v>0.6</v>
      </c>
      <c r="AI48" s="133"/>
      <c r="AJ48" s="133"/>
      <c r="AK48" s="133"/>
      <c r="AL48" s="133"/>
      <c r="AM48" s="134"/>
      <c r="AN48" s="164"/>
      <c r="AO48" s="164"/>
      <c r="AP48" s="134"/>
      <c r="AQ48" s="134"/>
      <c r="AR48" s="164"/>
      <c r="AS48" s="164"/>
      <c r="AT48" s="134"/>
      <c r="AU48" s="134"/>
      <c r="AV48" s="164"/>
      <c r="AW48" s="164"/>
      <c r="AX48" s="134"/>
      <c r="AY48" s="134"/>
      <c r="AZ48" s="164"/>
      <c r="BA48" s="164"/>
      <c r="BB48" s="134"/>
      <c r="BC48" s="134"/>
      <c r="BD48" s="164"/>
      <c r="BE48" s="164"/>
      <c r="BF48" s="134"/>
      <c r="BG48" s="134"/>
      <c r="BH48" s="164"/>
      <c r="BI48" s="164"/>
      <c r="BJ48" s="134"/>
      <c r="BK48" s="134"/>
      <c r="BL48" s="164"/>
      <c r="BM48" s="164"/>
      <c r="BN48" s="134"/>
      <c r="BO48" s="134"/>
      <c r="BP48" s="164"/>
      <c r="BQ48" s="164"/>
      <c r="BR48" s="134"/>
      <c r="BS48" s="134"/>
      <c r="BT48" s="164"/>
      <c r="BU48" s="164"/>
      <c r="BV48" s="134"/>
      <c r="BW48" s="134"/>
      <c r="BX48" s="164"/>
      <c r="BY48" s="164"/>
      <c r="BZ48" s="134"/>
      <c r="CA48" s="134"/>
      <c r="CB48" s="164"/>
      <c r="CC48" s="164"/>
      <c r="CD48" s="134"/>
      <c r="CE48" s="134"/>
      <c r="CF48" s="164"/>
      <c r="CG48" s="164"/>
      <c r="CH48" s="134"/>
      <c r="CI48" s="164"/>
      <c r="CJ48" s="164"/>
      <c r="CK48" s="134"/>
      <c r="CL48" s="159" t="str">
        <f t="shared" si="90"/>
        <v>5 - Muy Alta</v>
      </c>
      <c r="CM48" s="165">
        <f t="shared" si="5"/>
        <v>1</v>
      </c>
      <c r="CN48" s="159" t="str">
        <f t="shared" si="91"/>
        <v>3 - Moderado</v>
      </c>
      <c r="CO48" s="165">
        <f t="shared" si="92"/>
        <v>0.6</v>
      </c>
      <c r="CP48" s="145" t="str">
        <f t="shared" si="6"/>
        <v>ALTO</v>
      </c>
      <c r="CQ48" s="149">
        <f t="shared" si="93"/>
        <v>0.6</v>
      </c>
      <c r="CR48" s="188"/>
      <c r="CS48" s="145">
        <f t="shared" si="94"/>
        <v>5</v>
      </c>
      <c r="CT48" s="134"/>
      <c r="CU48" s="188"/>
      <c r="CV48" s="188"/>
      <c r="CW48" s="158"/>
      <c r="CX48" s="160">
        <f t="shared" si="7"/>
        <v>0</v>
      </c>
      <c r="CY48" s="161">
        <f t="shared" si="95"/>
        <v>3</v>
      </c>
      <c r="CZ48" s="160" t="str">
        <f t="shared" si="96"/>
        <v>Moderado</v>
      </c>
      <c r="DA48" s="153">
        <f t="shared" si="97"/>
        <v>0.6</v>
      </c>
      <c r="DB48" s="154">
        <f t="shared" si="98"/>
        <v>0</v>
      </c>
      <c r="DC48" s="154">
        <f t="shared" si="8"/>
        <v>0</v>
      </c>
      <c r="DD48" s="160">
        <f t="shared" si="99"/>
        <v>0</v>
      </c>
      <c r="DE48" s="273">
        <f t="shared" si="9"/>
        <v>5</v>
      </c>
      <c r="DF48" s="187">
        <f t="shared" si="10"/>
        <v>1</v>
      </c>
      <c r="DG48" s="273">
        <f t="shared" si="100"/>
        <v>3</v>
      </c>
      <c r="DH48" s="273"/>
      <c r="DI48" s="187">
        <f t="shared" si="11"/>
        <v>0.6</v>
      </c>
      <c r="DJ48" s="154">
        <f t="shared" si="12"/>
        <v>0</v>
      </c>
      <c r="DK48" s="154">
        <f t="shared" si="13"/>
        <v>0</v>
      </c>
      <c r="DL48" s="160">
        <f t="shared" si="14"/>
        <v>0</v>
      </c>
      <c r="DM48" s="273">
        <f t="shared" si="15"/>
        <v>5</v>
      </c>
      <c r="DN48" s="187">
        <f t="shared" si="16"/>
        <v>1</v>
      </c>
      <c r="DO48" s="273">
        <f t="shared" si="17"/>
        <v>3</v>
      </c>
      <c r="DP48" s="187">
        <f t="shared" si="18"/>
        <v>0.6</v>
      </c>
      <c r="DQ48" s="154">
        <f t="shared" si="19"/>
        <v>0</v>
      </c>
      <c r="DR48" s="154">
        <f t="shared" si="20"/>
        <v>0</v>
      </c>
      <c r="DS48" s="160">
        <f t="shared" si="21"/>
        <v>0</v>
      </c>
      <c r="DT48" s="273">
        <f t="shared" si="22"/>
        <v>5</v>
      </c>
      <c r="DU48" s="187">
        <f t="shared" si="23"/>
        <v>1</v>
      </c>
      <c r="DV48" s="273">
        <f t="shared" si="24"/>
        <v>3</v>
      </c>
      <c r="DW48" s="187">
        <f t="shared" si="25"/>
        <v>0.6</v>
      </c>
      <c r="DX48" s="154">
        <f t="shared" si="26"/>
        <v>0</v>
      </c>
      <c r="DY48" s="154">
        <f t="shared" si="27"/>
        <v>0</v>
      </c>
      <c r="DZ48" s="160">
        <f t="shared" si="28"/>
        <v>0</v>
      </c>
      <c r="EA48" s="273">
        <f t="shared" si="29"/>
        <v>5</v>
      </c>
      <c r="EB48" s="187">
        <f t="shared" si="30"/>
        <v>1</v>
      </c>
      <c r="EC48" s="273">
        <f t="shared" si="31"/>
        <v>3</v>
      </c>
      <c r="ED48" s="187">
        <f t="shared" si="32"/>
        <v>0.6</v>
      </c>
      <c r="EE48" s="154">
        <f t="shared" si="33"/>
        <v>0</v>
      </c>
      <c r="EF48" s="154">
        <f t="shared" si="34"/>
        <v>0</v>
      </c>
      <c r="EG48" s="160">
        <f t="shared" si="35"/>
        <v>0</v>
      </c>
      <c r="EH48" s="273">
        <f t="shared" si="36"/>
        <v>5</v>
      </c>
      <c r="EI48" s="187">
        <f t="shared" si="37"/>
        <v>1</v>
      </c>
      <c r="EJ48" s="273">
        <f t="shared" si="38"/>
        <v>3</v>
      </c>
      <c r="EK48" s="187">
        <f t="shared" si="39"/>
        <v>0.6</v>
      </c>
      <c r="EL48" s="154">
        <f t="shared" si="40"/>
        <v>0</v>
      </c>
      <c r="EM48" s="154">
        <f t="shared" si="41"/>
        <v>0</v>
      </c>
      <c r="EN48" s="160">
        <f t="shared" si="42"/>
        <v>0</v>
      </c>
      <c r="EO48" s="273">
        <f t="shared" si="43"/>
        <v>5</v>
      </c>
      <c r="EP48" s="187">
        <f t="shared" si="44"/>
        <v>1</v>
      </c>
      <c r="EQ48" s="273">
        <f t="shared" si="45"/>
        <v>3</v>
      </c>
      <c r="ER48" s="187">
        <f t="shared" si="46"/>
        <v>0.6</v>
      </c>
      <c r="ES48" s="154">
        <f t="shared" si="47"/>
        <v>0</v>
      </c>
      <c r="ET48" s="154">
        <f t="shared" si="48"/>
        <v>0</v>
      </c>
      <c r="EU48" s="160">
        <f t="shared" si="49"/>
        <v>0</v>
      </c>
      <c r="EV48" s="273">
        <f t="shared" si="50"/>
        <v>5</v>
      </c>
      <c r="EW48" s="187">
        <f t="shared" si="51"/>
        <v>1</v>
      </c>
      <c r="EX48" s="273">
        <f t="shared" si="52"/>
        <v>3</v>
      </c>
      <c r="EY48" s="187">
        <f t="shared" si="53"/>
        <v>0.6</v>
      </c>
      <c r="EZ48" s="154">
        <f t="shared" si="54"/>
        <v>0</v>
      </c>
      <c r="FA48" s="154">
        <f t="shared" si="55"/>
        <v>0</v>
      </c>
      <c r="FB48" s="160">
        <f t="shared" si="56"/>
        <v>0</v>
      </c>
      <c r="FC48" s="273">
        <f t="shared" si="57"/>
        <v>5</v>
      </c>
      <c r="FD48" s="187">
        <f t="shared" si="58"/>
        <v>1</v>
      </c>
      <c r="FE48" s="273">
        <f t="shared" si="59"/>
        <v>3</v>
      </c>
      <c r="FF48" s="187">
        <f t="shared" si="60"/>
        <v>0.6</v>
      </c>
      <c r="FG48" s="154">
        <f t="shared" si="61"/>
        <v>0</v>
      </c>
      <c r="FH48" s="154">
        <f t="shared" si="62"/>
        <v>0</v>
      </c>
      <c r="FI48" s="160">
        <f t="shared" si="63"/>
        <v>0</v>
      </c>
      <c r="FJ48" s="273">
        <f t="shared" si="64"/>
        <v>5</v>
      </c>
      <c r="FK48" s="187">
        <f t="shared" si="65"/>
        <v>1</v>
      </c>
      <c r="FL48" s="273">
        <f t="shared" si="66"/>
        <v>3</v>
      </c>
      <c r="FM48" s="187">
        <f t="shared" si="67"/>
        <v>0.6</v>
      </c>
      <c r="FN48" s="154">
        <f t="shared" si="68"/>
        <v>0</v>
      </c>
      <c r="FO48" s="154">
        <f t="shared" si="69"/>
        <v>0</v>
      </c>
      <c r="FP48" s="160">
        <f t="shared" si="70"/>
        <v>0</v>
      </c>
      <c r="FQ48" s="273">
        <f t="shared" si="71"/>
        <v>5</v>
      </c>
      <c r="FR48" s="187">
        <f t="shared" si="72"/>
        <v>1</v>
      </c>
      <c r="FS48" s="273">
        <f t="shared" si="73"/>
        <v>3</v>
      </c>
      <c r="FT48" s="187">
        <f t="shared" si="74"/>
        <v>0.6</v>
      </c>
      <c r="FU48" s="154">
        <f t="shared" si="75"/>
        <v>0</v>
      </c>
      <c r="FV48" s="154">
        <f t="shared" si="76"/>
        <v>0</v>
      </c>
      <c r="FW48" s="160">
        <f t="shared" si="77"/>
        <v>0</v>
      </c>
      <c r="FX48" s="273">
        <f t="shared" si="78"/>
        <v>5</v>
      </c>
      <c r="FY48" s="187">
        <f t="shared" si="79"/>
        <v>1</v>
      </c>
      <c r="FZ48" s="273">
        <f t="shared" si="80"/>
        <v>3</v>
      </c>
      <c r="GA48" s="187">
        <f t="shared" si="81"/>
        <v>0.6</v>
      </c>
      <c r="GB48" s="154">
        <f t="shared" si="82"/>
        <v>0</v>
      </c>
      <c r="GC48" s="154">
        <f t="shared" si="83"/>
        <v>0</v>
      </c>
      <c r="GD48" s="160">
        <f t="shared" si="84"/>
        <v>0</v>
      </c>
      <c r="GE48" s="273">
        <f t="shared" si="85"/>
        <v>5</v>
      </c>
      <c r="GF48" s="187">
        <f t="shared" si="86"/>
        <v>1</v>
      </c>
      <c r="GG48" s="273">
        <f t="shared" si="87"/>
        <v>3</v>
      </c>
      <c r="GH48" s="187">
        <f t="shared" si="88"/>
        <v>0.6</v>
      </c>
      <c r="GI48" s="187">
        <f t="shared" si="101"/>
        <v>0.6</v>
      </c>
    </row>
    <row r="49" spans="1:191" ht="37.799999999999997" customHeight="1" x14ac:dyDescent="0.2">
      <c r="A49" s="148">
        <v>41</v>
      </c>
      <c r="B49" s="133"/>
      <c r="C49" s="133"/>
      <c r="D49" s="274"/>
      <c r="E49" s="133"/>
      <c r="F49" s="275"/>
      <c r="G49" s="133"/>
      <c r="H49" s="133" t="s">
        <v>455</v>
      </c>
      <c r="I49" s="132"/>
      <c r="J49" s="132"/>
      <c r="K49" s="132"/>
      <c r="L49" s="132"/>
      <c r="M49" s="132"/>
      <c r="N49" s="132"/>
      <c r="O49" s="132"/>
      <c r="P49" s="132"/>
      <c r="Q49" s="132"/>
      <c r="R49" s="132"/>
      <c r="S49" s="132"/>
      <c r="T49" s="132"/>
      <c r="U49" s="132"/>
      <c r="V49" s="132"/>
      <c r="W49" s="132"/>
      <c r="X49" s="132"/>
      <c r="Y49" s="132"/>
      <c r="Z49" s="132"/>
      <c r="AA49" s="132"/>
      <c r="AB49" s="132"/>
      <c r="AC49" s="155">
        <f t="shared" si="0"/>
        <v>0</v>
      </c>
      <c r="AD49" s="149">
        <f t="shared" si="1"/>
        <v>1</v>
      </c>
      <c r="AE49" s="155" t="str">
        <f t="shared" si="2"/>
        <v>3 - Moderado</v>
      </c>
      <c r="AF49" s="149">
        <f t="shared" si="3"/>
        <v>0.6</v>
      </c>
      <c r="AG49" s="156" t="str">
        <f t="shared" si="89"/>
        <v/>
      </c>
      <c r="AH49" s="149">
        <f t="shared" si="4"/>
        <v>0.6</v>
      </c>
      <c r="AI49" s="133"/>
      <c r="AJ49" s="133"/>
      <c r="AK49" s="133"/>
      <c r="AL49" s="133"/>
      <c r="AM49" s="134"/>
      <c r="AN49" s="164"/>
      <c r="AO49" s="164"/>
      <c r="AP49" s="134"/>
      <c r="AQ49" s="134"/>
      <c r="AR49" s="164"/>
      <c r="AS49" s="164"/>
      <c r="AT49" s="134"/>
      <c r="AU49" s="134"/>
      <c r="AV49" s="164"/>
      <c r="AW49" s="164"/>
      <c r="AX49" s="134"/>
      <c r="AY49" s="134"/>
      <c r="AZ49" s="164"/>
      <c r="BA49" s="164"/>
      <c r="BB49" s="134"/>
      <c r="BC49" s="134"/>
      <c r="BD49" s="164"/>
      <c r="BE49" s="164"/>
      <c r="BF49" s="134"/>
      <c r="BG49" s="134"/>
      <c r="BH49" s="164"/>
      <c r="BI49" s="164"/>
      <c r="BJ49" s="134"/>
      <c r="BK49" s="134"/>
      <c r="BL49" s="164"/>
      <c r="BM49" s="164"/>
      <c r="BN49" s="134"/>
      <c r="BO49" s="134"/>
      <c r="BP49" s="164"/>
      <c r="BQ49" s="164"/>
      <c r="BR49" s="134"/>
      <c r="BS49" s="134"/>
      <c r="BT49" s="164"/>
      <c r="BU49" s="164"/>
      <c r="BV49" s="134"/>
      <c r="BW49" s="134"/>
      <c r="BX49" s="164"/>
      <c r="BY49" s="164"/>
      <c r="BZ49" s="134"/>
      <c r="CA49" s="134"/>
      <c r="CB49" s="164"/>
      <c r="CC49" s="164"/>
      <c r="CD49" s="134"/>
      <c r="CE49" s="134"/>
      <c r="CF49" s="164"/>
      <c r="CG49" s="164"/>
      <c r="CH49" s="134"/>
      <c r="CI49" s="164"/>
      <c r="CJ49" s="164"/>
      <c r="CK49" s="134"/>
      <c r="CL49" s="159" t="str">
        <f t="shared" si="90"/>
        <v>5 - Muy Alta</v>
      </c>
      <c r="CM49" s="165">
        <f t="shared" si="5"/>
        <v>1</v>
      </c>
      <c r="CN49" s="159" t="str">
        <f t="shared" si="91"/>
        <v>3 - Moderado</v>
      </c>
      <c r="CO49" s="165">
        <f t="shared" si="92"/>
        <v>0.6</v>
      </c>
      <c r="CP49" s="145" t="str">
        <f t="shared" si="6"/>
        <v>ALTO</v>
      </c>
      <c r="CQ49" s="149">
        <f t="shared" si="93"/>
        <v>0.6</v>
      </c>
      <c r="CR49" s="188"/>
      <c r="CS49" s="145">
        <f t="shared" si="94"/>
        <v>5</v>
      </c>
      <c r="CT49" s="134"/>
      <c r="CU49" s="188"/>
      <c r="CV49" s="188"/>
      <c r="CW49" s="158"/>
      <c r="CX49" s="160">
        <f t="shared" si="7"/>
        <v>0</v>
      </c>
      <c r="CY49" s="161">
        <f t="shared" si="95"/>
        <v>3</v>
      </c>
      <c r="CZ49" s="160" t="str">
        <f t="shared" si="96"/>
        <v>Moderado</v>
      </c>
      <c r="DA49" s="153">
        <f t="shared" si="97"/>
        <v>0.6</v>
      </c>
      <c r="DB49" s="154">
        <f t="shared" si="98"/>
        <v>0</v>
      </c>
      <c r="DC49" s="154">
        <f t="shared" si="8"/>
        <v>0</v>
      </c>
      <c r="DD49" s="160">
        <f t="shared" si="99"/>
        <v>0</v>
      </c>
      <c r="DE49" s="273">
        <f t="shared" si="9"/>
        <v>5</v>
      </c>
      <c r="DF49" s="187">
        <f t="shared" si="10"/>
        <v>1</v>
      </c>
      <c r="DG49" s="273">
        <f t="shared" si="100"/>
        <v>3</v>
      </c>
      <c r="DH49" s="273"/>
      <c r="DI49" s="187">
        <f t="shared" si="11"/>
        <v>0.6</v>
      </c>
      <c r="DJ49" s="154">
        <f t="shared" si="12"/>
        <v>0</v>
      </c>
      <c r="DK49" s="154">
        <f t="shared" si="13"/>
        <v>0</v>
      </c>
      <c r="DL49" s="160">
        <f t="shared" si="14"/>
        <v>0</v>
      </c>
      <c r="DM49" s="273">
        <f t="shared" si="15"/>
        <v>5</v>
      </c>
      <c r="DN49" s="187">
        <f t="shared" si="16"/>
        <v>1</v>
      </c>
      <c r="DO49" s="273">
        <f t="shared" si="17"/>
        <v>3</v>
      </c>
      <c r="DP49" s="187">
        <f t="shared" si="18"/>
        <v>0.6</v>
      </c>
      <c r="DQ49" s="154">
        <f t="shared" si="19"/>
        <v>0</v>
      </c>
      <c r="DR49" s="154">
        <f t="shared" si="20"/>
        <v>0</v>
      </c>
      <c r="DS49" s="160">
        <f t="shared" si="21"/>
        <v>0</v>
      </c>
      <c r="DT49" s="273">
        <f t="shared" si="22"/>
        <v>5</v>
      </c>
      <c r="DU49" s="187">
        <f t="shared" si="23"/>
        <v>1</v>
      </c>
      <c r="DV49" s="273">
        <f t="shared" si="24"/>
        <v>3</v>
      </c>
      <c r="DW49" s="187">
        <f t="shared" si="25"/>
        <v>0.6</v>
      </c>
      <c r="DX49" s="154">
        <f t="shared" si="26"/>
        <v>0</v>
      </c>
      <c r="DY49" s="154">
        <f t="shared" si="27"/>
        <v>0</v>
      </c>
      <c r="DZ49" s="160">
        <f t="shared" si="28"/>
        <v>0</v>
      </c>
      <c r="EA49" s="273">
        <f t="shared" si="29"/>
        <v>5</v>
      </c>
      <c r="EB49" s="187">
        <f t="shared" si="30"/>
        <v>1</v>
      </c>
      <c r="EC49" s="273">
        <f t="shared" si="31"/>
        <v>3</v>
      </c>
      <c r="ED49" s="187">
        <f t="shared" si="32"/>
        <v>0.6</v>
      </c>
      <c r="EE49" s="154">
        <f t="shared" si="33"/>
        <v>0</v>
      </c>
      <c r="EF49" s="154">
        <f t="shared" si="34"/>
        <v>0</v>
      </c>
      <c r="EG49" s="160">
        <f t="shared" si="35"/>
        <v>0</v>
      </c>
      <c r="EH49" s="273">
        <f t="shared" si="36"/>
        <v>5</v>
      </c>
      <c r="EI49" s="187">
        <f t="shared" si="37"/>
        <v>1</v>
      </c>
      <c r="EJ49" s="273">
        <f t="shared" si="38"/>
        <v>3</v>
      </c>
      <c r="EK49" s="187">
        <f t="shared" si="39"/>
        <v>0.6</v>
      </c>
      <c r="EL49" s="154">
        <f t="shared" si="40"/>
        <v>0</v>
      </c>
      <c r="EM49" s="154">
        <f t="shared" si="41"/>
        <v>0</v>
      </c>
      <c r="EN49" s="160">
        <f t="shared" si="42"/>
        <v>0</v>
      </c>
      <c r="EO49" s="273">
        <f t="shared" si="43"/>
        <v>5</v>
      </c>
      <c r="EP49" s="187">
        <f t="shared" si="44"/>
        <v>1</v>
      </c>
      <c r="EQ49" s="273">
        <f t="shared" si="45"/>
        <v>3</v>
      </c>
      <c r="ER49" s="187">
        <f t="shared" si="46"/>
        <v>0.6</v>
      </c>
      <c r="ES49" s="154">
        <f t="shared" si="47"/>
        <v>0</v>
      </c>
      <c r="ET49" s="154">
        <f t="shared" si="48"/>
        <v>0</v>
      </c>
      <c r="EU49" s="160">
        <f t="shared" si="49"/>
        <v>0</v>
      </c>
      <c r="EV49" s="273">
        <f t="shared" si="50"/>
        <v>5</v>
      </c>
      <c r="EW49" s="187">
        <f t="shared" si="51"/>
        <v>1</v>
      </c>
      <c r="EX49" s="273">
        <f t="shared" si="52"/>
        <v>3</v>
      </c>
      <c r="EY49" s="187">
        <f t="shared" si="53"/>
        <v>0.6</v>
      </c>
      <c r="EZ49" s="154">
        <f t="shared" si="54"/>
        <v>0</v>
      </c>
      <c r="FA49" s="154">
        <f t="shared" si="55"/>
        <v>0</v>
      </c>
      <c r="FB49" s="160">
        <f t="shared" si="56"/>
        <v>0</v>
      </c>
      <c r="FC49" s="273">
        <f t="shared" si="57"/>
        <v>5</v>
      </c>
      <c r="FD49" s="187">
        <f t="shared" si="58"/>
        <v>1</v>
      </c>
      <c r="FE49" s="273">
        <f t="shared" si="59"/>
        <v>3</v>
      </c>
      <c r="FF49" s="187">
        <f t="shared" si="60"/>
        <v>0.6</v>
      </c>
      <c r="FG49" s="154">
        <f t="shared" si="61"/>
        <v>0</v>
      </c>
      <c r="FH49" s="154">
        <f t="shared" si="62"/>
        <v>0</v>
      </c>
      <c r="FI49" s="160">
        <f t="shared" si="63"/>
        <v>0</v>
      </c>
      <c r="FJ49" s="273">
        <f t="shared" si="64"/>
        <v>5</v>
      </c>
      <c r="FK49" s="187">
        <f t="shared" si="65"/>
        <v>1</v>
      </c>
      <c r="FL49" s="273">
        <f t="shared" si="66"/>
        <v>3</v>
      </c>
      <c r="FM49" s="187">
        <f t="shared" si="67"/>
        <v>0.6</v>
      </c>
      <c r="FN49" s="154">
        <f t="shared" si="68"/>
        <v>0</v>
      </c>
      <c r="FO49" s="154">
        <f t="shared" si="69"/>
        <v>0</v>
      </c>
      <c r="FP49" s="160">
        <f t="shared" si="70"/>
        <v>0</v>
      </c>
      <c r="FQ49" s="273">
        <f t="shared" si="71"/>
        <v>5</v>
      </c>
      <c r="FR49" s="187">
        <f t="shared" si="72"/>
        <v>1</v>
      </c>
      <c r="FS49" s="273">
        <f t="shared" si="73"/>
        <v>3</v>
      </c>
      <c r="FT49" s="187">
        <f t="shared" si="74"/>
        <v>0.6</v>
      </c>
      <c r="FU49" s="154">
        <f t="shared" si="75"/>
        <v>0</v>
      </c>
      <c r="FV49" s="154">
        <f t="shared" si="76"/>
        <v>0</v>
      </c>
      <c r="FW49" s="160">
        <f t="shared" si="77"/>
        <v>0</v>
      </c>
      <c r="FX49" s="273">
        <f t="shared" si="78"/>
        <v>5</v>
      </c>
      <c r="FY49" s="187">
        <f t="shared" si="79"/>
        <v>1</v>
      </c>
      <c r="FZ49" s="273">
        <f t="shared" si="80"/>
        <v>3</v>
      </c>
      <c r="GA49" s="187">
        <f t="shared" si="81"/>
        <v>0.6</v>
      </c>
      <c r="GB49" s="154">
        <f t="shared" si="82"/>
        <v>0</v>
      </c>
      <c r="GC49" s="154">
        <f t="shared" si="83"/>
        <v>0</v>
      </c>
      <c r="GD49" s="160">
        <f t="shared" si="84"/>
        <v>0</v>
      </c>
      <c r="GE49" s="273">
        <f t="shared" si="85"/>
        <v>5</v>
      </c>
      <c r="GF49" s="187">
        <f t="shared" si="86"/>
        <v>1</v>
      </c>
      <c r="GG49" s="273">
        <f t="shared" si="87"/>
        <v>3</v>
      </c>
      <c r="GH49" s="187">
        <f t="shared" si="88"/>
        <v>0.6</v>
      </c>
      <c r="GI49" s="187">
        <f t="shared" si="101"/>
        <v>0.6</v>
      </c>
    </row>
    <row r="50" spans="1:191" ht="37.799999999999997" customHeight="1" x14ac:dyDescent="0.2">
      <c r="A50" s="148">
        <v>42</v>
      </c>
      <c r="B50" s="133"/>
      <c r="C50" s="133"/>
      <c r="D50" s="274"/>
      <c r="E50" s="133"/>
      <c r="F50" s="275"/>
      <c r="G50" s="133"/>
      <c r="H50" s="133" t="s">
        <v>455</v>
      </c>
      <c r="I50" s="132"/>
      <c r="J50" s="132"/>
      <c r="K50" s="132"/>
      <c r="L50" s="132"/>
      <c r="M50" s="132"/>
      <c r="N50" s="132"/>
      <c r="O50" s="132"/>
      <c r="P50" s="132"/>
      <c r="Q50" s="132"/>
      <c r="R50" s="132"/>
      <c r="S50" s="132"/>
      <c r="T50" s="132"/>
      <c r="U50" s="132"/>
      <c r="V50" s="132"/>
      <c r="W50" s="132"/>
      <c r="X50" s="132"/>
      <c r="Y50" s="132"/>
      <c r="Z50" s="132"/>
      <c r="AA50" s="132"/>
      <c r="AB50" s="132"/>
      <c r="AC50" s="155">
        <f t="shared" si="0"/>
        <v>0</v>
      </c>
      <c r="AD50" s="149">
        <f t="shared" si="1"/>
        <v>1</v>
      </c>
      <c r="AE50" s="155" t="str">
        <f t="shared" si="2"/>
        <v>3 - Moderado</v>
      </c>
      <c r="AF50" s="149">
        <f t="shared" si="3"/>
        <v>0.6</v>
      </c>
      <c r="AG50" s="156" t="str">
        <f t="shared" si="89"/>
        <v/>
      </c>
      <c r="AH50" s="149">
        <f t="shared" si="4"/>
        <v>0.6</v>
      </c>
      <c r="AI50" s="133"/>
      <c r="AJ50" s="133"/>
      <c r="AK50" s="133"/>
      <c r="AL50" s="133"/>
      <c r="AM50" s="134"/>
      <c r="AN50" s="164"/>
      <c r="AO50" s="164"/>
      <c r="AP50" s="134"/>
      <c r="AQ50" s="134"/>
      <c r="AR50" s="164"/>
      <c r="AS50" s="164"/>
      <c r="AT50" s="134"/>
      <c r="AU50" s="134"/>
      <c r="AV50" s="164"/>
      <c r="AW50" s="164"/>
      <c r="AX50" s="134"/>
      <c r="AY50" s="134"/>
      <c r="AZ50" s="164"/>
      <c r="BA50" s="164"/>
      <c r="BB50" s="134"/>
      <c r="BC50" s="134"/>
      <c r="BD50" s="164"/>
      <c r="BE50" s="164"/>
      <c r="BF50" s="134"/>
      <c r="BG50" s="134"/>
      <c r="BH50" s="164"/>
      <c r="BI50" s="164"/>
      <c r="BJ50" s="134"/>
      <c r="BK50" s="134"/>
      <c r="BL50" s="164"/>
      <c r="BM50" s="164"/>
      <c r="BN50" s="134"/>
      <c r="BO50" s="134"/>
      <c r="BP50" s="164"/>
      <c r="BQ50" s="164"/>
      <c r="BR50" s="134"/>
      <c r="BS50" s="134"/>
      <c r="BT50" s="164"/>
      <c r="BU50" s="164"/>
      <c r="BV50" s="134"/>
      <c r="BW50" s="134"/>
      <c r="BX50" s="164"/>
      <c r="BY50" s="164"/>
      <c r="BZ50" s="134"/>
      <c r="CA50" s="134"/>
      <c r="CB50" s="164"/>
      <c r="CC50" s="164"/>
      <c r="CD50" s="134"/>
      <c r="CE50" s="134"/>
      <c r="CF50" s="164"/>
      <c r="CG50" s="164"/>
      <c r="CH50" s="134"/>
      <c r="CI50" s="164"/>
      <c r="CJ50" s="164"/>
      <c r="CK50" s="134"/>
      <c r="CL50" s="159" t="str">
        <f t="shared" si="90"/>
        <v>5 - Muy Alta</v>
      </c>
      <c r="CM50" s="165">
        <f t="shared" si="5"/>
        <v>1</v>
      </c>
      <c r="CN50" s="159" t="str">
        <f t="shared" si="91"/>
        <v>3 - Moderado</v>
      </c>
      <c r="CO50" s="165">
        <f t="shared" si="92"/>
        <v>0.6</v>
      </c>
      <c r="CP50" s="145" t="str">
        <f t="shared" si="6"/>
        <v>ALTO</v>
      </c>
      <c r="CQ50" s="149">
        <f t="shared" si="93"/>
        <v>0.6</v>
      </c>
      <c r="CR50" s="188"/>
      <c r="CS50" s="145">
        <f t="shared" si="94"/>
        <v>5</v>
      </c>
      <c r="CT50" s="134"/>
      <c r="CU50" s="188"/>
      <c r="CV50" s="188"/>
      <c r="CW50" s="158"/>
      <c r="CX50" s="160">
        <f t="shared" si="7"/>
        <v>0</v>
      </c>
      <c r="CY50" s="161">
        <f t="shared" si="95"/>
        <v>3</v>
      </c>
      <c r="CZ50" s="160" t="str">
        <f t="shared" si="96"/>
        <v>Moderado</v>
      </c>
      <c r="DA50" s="153">
        <f t="shared" si="97"/>
        <v>0.6</v>
      </c>
      <c r="DB50" s="154">
        <f t="shared" si="98"/>
        <v>0</v>
      </c>
      <c r="DC50" s="154">
        <f t="shared" si="8"/>
        <v>0</v>
      </c>
      <c r="DD50" s="160">
        <f t="shared" si="99"/>
        <v>0</v>
      </c>
      <c r="DE50" s="273">
        <f t="shared" si="9"/>
        <v>5</v>
      </c>
      <c r="DF50" s="187">
        <f t="shared" si="10"/>
        <v>1</v>
      </c>
      <c r="DG50" s="273">
        <f t="shared" si="100"/>
        <v>3</v>
      </c>
      <c r="DH50" s="273"/>
      <c r="DI50" s="187">
        <f t="shared" si="11"/>
        <v>0.6</v>
      </c>
      <c r="DJ50" s="154">
        <f t="shared" si="12"/>
        <v>0</v>
      </c>
      <c r="DK50" s="154">
        <f t="shared" si="13"/>
        <v>0</v>
      </c>
      <c r="DL50" s="160">
        <f t="shared" si="14"/>
        <v>0</v>
      </c>
      <c r="DM50" s="273">
        <f t="shared" si="15"/>
        <v>5</v>
      </c>
      <c r="DN50" s="187">
        <f t="shared" si="16"/>
        <v>1</v>
      </c>
      <c r="DO50" s="273">
        <f t="shared" si="17"/>
        <v>3</v>
      </c>
      <c r="DP50" s="187">
        <f t="shared" si="18"/>
        <v>0.6</v>
      </c>
      <c r="DQ50" s="154">
        <f t="shared" si="19"/>
        <v>0</v>
      </c>
      <c r="DR50" s="154">
        <f t="shared" si="20"/>
        <v>0</v>
      </c>
      <c r="DS50" s="160">
        <f t="shared" si="21"/>
        <v>0</v>
      </c>
      <c r="DT50" s="273">
        <f t="shared" si="22"/>
        <v>5</v>
      </c>
      <c r="DU50" s="187">
        <f t="shared" si="23"/>
        <v>1</v>
      </c>
      <c r="DV50" s="273">
        <f t="shared" si="24"/>
        <v>3</v>
      </c>
      <c r="DW50" s="187">
        <f t="shared" si="25"/>
        <v>0.6</v>
      </c>
      <c r="DX50" s="154">
        <f t="shared" si="26"/>
        <v>0</v>
      </c>
      <c r="DY50" s="154">
        <f t="shared" si="27"/>
        <v>0</v>
      </c>
      <c r="DZ50" s="160">
        <f t="shared" si="28"/>
        <v>0</v>
      </c>
      <c r="EA50" s="273">
        <f t="shared" si="29"/>
        <v>5</v>
      </c>
      <c r="EB50" s="187">
        <f t="shared" si="30"/>
        <v>1</v>
      </c>
      <c r="EC50" s="273">
        <f t="shared" si="31"/>
        <v>3</v>
      </c>
      <c r="ED50" s="187">
        <f t="shared" si="32"/>
        <v>0.6</v>
      </c>
      <c r="EE50" s="154">
        <f t="shared" si="33"/>
        <v>0</v>
      </c>
      <c r="EF50" s="154">
        <f t="shared" si="34"/>
        <v>0</v>
      </c>
      <c r="EG50" s="160">
        <f t="shared" si="35"/>
        <v>0</v>
      </c>
      <c r="EH50" s="273">
        <f t="shared" si="36"/>
        <v>5</v>
      </c>
      <c r="EI50" s="187">
        <f t="shared" si="37"/>
        <v>1</v>
      </c>
      <c r="EJ50" s="273">
        <f t="shared" si="38"/>
        <v>3</v>
      </c>
      <c r="EK50" s="187">
        <f t="shared" si="39"/>
        <v>0.6</v>
      </c>
      <c r="EL50" s="154">
        <f t="shared" si="40"/>
        <v>0</v>
      </c>
      <c r="EM50" s="154">
        <f t="shared" si="41"/>
        <v>0</v>
      </c>
      <c r="EN50" s="160">
        <f t="shared" si="42"/>
        <v>0</v>
      </c>
      <c r="EO50" s="273">
        <f t="shared" si="43"/>
        <v>5</v>
      </c>
      <c r="EP50" s="187">
        <f t="shared" si="44"/>
        <v>1</v>
      </c>
      <c r="EQ50" s="273">
        <f t="shared" si="45"/>
        <v>3</v>
      </c>
      <c r="ER50" s="187">
        <f t="shared" si="46"/>
        <v>0.6</v>
      </c>
      <c r="ES50" s="154">
        <f t="shared" si="47"/>
        <v>0</v>
      </c>
      <c r="ET50" s="154">
        <f t="shared" si="48"/>
        <v>0</v>
      </c>
      <c r="EU50" s="160">
        <f t="shared" si="49"/>
        <v>0</v>
      </c>
      <c r="EV50" s="273">
        <f t="shared" si="50"/>
        <v>5</v>
      </c>
      <c r="EW50" s="187">
        <f t="shared" si="51"/>
        <v>1</v>
      </c>
      <c r="EX50" s="273">
        <f t="shared" si="52"/>
        <v>3</v>
      </c>
      <c r="EY50" s="187">
        <f t="shared" si="53"/>
        <v>0.6</v>
      </c>
      <c r="EZ50" s="154">
        <f t="shared" si="54"/>
        <v>0</v>
      </c>
      <c r="FA50" s="154">
        <f t="shared" si="55"/>
        <v>0</v>
      </c>
      <c r="FB50" s="160">
        <f t="shared" si="56"/>
        <v>0</v>
      </c>
      <c r="FC50" s="273">
        <f t="shared" si="57"/>
        <v>5</v>
      </c>
      <c r="FD50" s="187">
        <f t="shared" si="58"/>
        <v>1</v>
      </c>
      <c r="FE50" s="273">
        <f t="shared" si="59"/>
        <v>3</v>
      </c>
      <c r="FF50" s="187">
        <f t="shared" si="60"/>
        <v>0.6</v>
      </c>
      <c r="FG50" s="154">
        <f t="shared" si="61"/>
        <v>0</v>
      </c>
      <c r="FH50" s="154">
        <f t="shared" si="62"/>
        <v>0</v>
      </c>
      <c r="FI50" s="160">
        <f t="shared" si="63"/>
        <v>0</v>
      </c>
      <c r="FJ50" s="273">
        <f t="shared" si="64"/>
        <v>5</v>
      </c>
      <c r="FK50" s="187">
        <f t="shared" si="65"/>
        <v>1</v>
      </c>
      <c r="FL50" s="273">
        <f t="shared" si="66"/>
        <v>3</v>
      </c>
      <c r="FM50" s="187">
        <f t="shared" si="67"/>
        <v>0.6</v>
      </c>
      <c r="FN50" s="154">
        <f t="shared" si="68"/>
        <v>0</v>
      </c>
      <c r="FO50" s="154">
        <f t="shared" si="69"/>
        <v>0</v>
      </c>
      <c r="FP50" s="160">
        <f t="shared" si="70"/>
        <v>0</v>
      </c>
      <c r="FQ50" s="273">
        <f t="shared" si="71"/>
        <v>5</v>
      </c>
      <c r="FR50" s="187">
        <f t="shared" si="72"/>
        <v>1</v>
      </c>
      <c r="FS50" s="273">
        <f t="shared" si="73"/>
        <v>3</v>
      </c>
      <c r="FT50" s="187">
        <f t="shared" si="74"/>
        <v>0.6</v>
      </c>
      <c r="FU50" s="154">
        <f t="shared" si="75"/>
        <v>0</v>
      </c>
      <c r="FV50" s="154">
        <f t="shared" si="76"/>
        <v>0</v>
      </c>
      <c r="FW50" s="160">
        <f t="shared" si="77"/>
        <v>0</v>
      </c>
      <c r="FX50" s="273">
        <f t="shared" si="78"/>
        <v>5</v>
      </c>
      <c r="FY50" s="187">
        <f t="shared" si="79"/>
        <v>1</v>
      </c>
      <c r="FZ50" s="273">
        <f t="shared" si="80"/>
        <v>3</v>
      </c>
      <c r="GA50" s="187">
        <f t="shared" si="81"/>
        <v>0.6</v>
      </c>
      <c r="GB50" s="154">
        <f t="shared" si="82"/>
        <v>0</v>
      </c>
      <c r="GC50" s="154">
        <f t="shared" si="83"/>
        <v>0</v>
      </c>
      <c r="GD50" s="160">
        <f t="shared" si="84"/>
        <v>0</v>
      </c>
      <c r="GE50" s="273">
        <f t="shared" si="85"/>
        <v>5</v>
      </c>
      <c r="GF50" s="187">
        <f t="shared" si="86"/>
        <v>1</v>
      </c>
      <c r="GG50" s="273">
        <f t="shared" si="87"/>
        <v>3</v>
      </c>
      <c r="GH50" s="187">
        <f t="shared" si="88"/>
        <v>0.6</v>
      </c>
      <c r="GI50" s="187">
        <f t="shared" si="101"/>
        <v>0.6</v>
      </c>
    </row>
    <row r="51" spans="1:191" ht="37.799999999999997" customHeight="1" x14ac:dyDescent="0.2">
      <c r="A51" s="148">
        <v>43</v>
      </c>
      <c r="B51" s="133"/>
      <c r="C51" s="133"/>
      <c r="D51" s="274"/>
      <c r="E51" s="133"/>
      <c r="F51" s="275"/>
      <c r="G51" s="133"/>
      <c r="H51" s="133" t="s">
        <v>455</v>
      </c>
      <c r="I51" s="132"/>
      <c r="J51" s="132"/>
      <c r="K51" s="132"/>
      <c r="L51" s="132"/>
      <c r="M51" s="132"/>
      <c r="N51" s="132"/>
      <c r="O51" s="132"/>
      <c r="P51" s="132"/>
      <c r="Q51" s="132"/>
      <c r="R51" s="132"/>
      <c r="S51" s="132"/>
      <c r="T51" s="132"/>
      <c r="U51" s="132"/>
      <c r="V51" s="132"/>
      <c r="W51" s="132"/>
      <c r="X51" s="132"/>
      <c r="Y51" s="132"/>
      <c r="Z51" s="132"/>
      <c r="AA51" s="132"/>
      <c r="AB51" s="132"/>
      <c r="AC51" s="155">
        <f t="shared" si="0"/>
        <v>0</v>
      </c>
      <c r="AD51" s="149">
        <f t="shared" si="1"/>
        <v>1</v>
      </c>
      <c r="AE51" s="155" t="str">
        <f t="shared" si="2"/>
        <v>3 - Moderado</v>
      </c>
      <c r="AF51" s="149">
        <f t="shared" si="3"/>
        <v>0.6</v>
      </c>
      <c r="AG51" s="156" t="str">
        <f t="shared" si="89"/>
        <v/>
      </c>
      <c r="AH51" s="149">
        <f t="shared" si="4"/>
        <v>0.6</v>
      </c>
      <c r="AI51" s="133"/>
      <c r="AJ51" s="133"/>
      <c r="AK51" s="133"/>
      <c r="AL51" s="133"/>
      <c r="AM51" s="134"/>
      <c r="AN51" s="164"/>
      <c r="AO51" s="164"/>
      <c r="AP51" s="134"/>
      <c r="AQ51" s="134"/>
      <c r="AR51" s="164"/>
      <c r="AS51" s="164"/>
      <c r="AT51" s="134"/>
      <c r="AU51" s="134"/>
      <c r="AV51" s="164"/>
      <c r="AW51" s="164"/>
      <c r="AX51" s="134"/>
      <c r="AY51" s="134"/>
      <c r="AZ51" s="164"/>
      <c r="BA51" s="164"/>
      <c r="BB51" s="134"/>
      <c r="BC51" s="134"/>
      <c r="BD51" s="164"/>
      <c r="BE51" s="164"/>
      <c r="BF51" s="134"/>
      <c r="BG51" s="134"/>
      <c r="BH51" s="164"/>
      <c r="BI51" s="164"/>
      <c r="BJ51" s="134"/>
      <c r="BK51" s="134"/>
      <c r="BL51" s="164"/>
      <c r="BM51" s="164"/>
      <c r="BN51" s="134"/>
      <c r="BO51" s="134"/>
      <c r="BP51" s="164"/>
      <c r="BQ51" s="164"/>
      <c r="BR51" s="134"/>
      <c r="BS51" s="134"/>
      <c r="BT51" s="164"/>
      <c r="BU51" s="164"/>
      <c r="BV51" s="134"/>
      <c r="BW51" s="134"/>
      <c r="BX51" s="164"/>
      <c r="BY51" s="164"/>
      <c r="BZ51" s="134"/>
      <c r="CA51" s="134"/>
      <c r="CB51" s="164"/>
      <c r="CC51" s="164"/>
      <c r="CD51" s="134"/>
      <c r="CE51" s="134"/>
      <c r="CF51" s="164"/>
      <c r="CG51" s="164"/>
      <c r="CH51" s="134"/>
      <c r="CI51" s="164"/>
      <c r="CJ51" s="164"/>
      <c r="CK51" s="134"/>
      <c r="CL51" s="159" t="str">
        <f t="shared" si="90"/>
        <v>5 - Muy Alta</v>
      </c>
      <c r="CM51" s="165">
        <f t="shared" si="5"/>
        <v>1</v>
      </c>
      <c r="CN51" s="159" t="str">
        <f t="shared" si="91"/>
        <v>3 - Moderado</v>
      </c>
      <c r="CO51" s="165">
        <f t="shared" si="92"/>
        <v>0.6</v>
      </c>
      <c r="CP51" s="145" t="str">
        <f t="shared" si="6"/>
        <v>ALTO</v>
      </c>
      <c r="CQ51" s="149">
        <f t="shared" si="93"/>
        <v>0.6</v>
      </c>
      <c r="CR51" s="188"/>
      <c r="CS51" s="145">
        <f t="shared" si="94"/>
        <v>5</v>
      </c>
      <c r="CT51" s="134"/>
      <c r="CU51" s="188"/>
      <c r="CV51" s="188"/>
      <c r="CW51" s="158"/>
      <c r="CX51" s="160">
        <f t="shared" si="7"/>
        <v>0</v>
      </c>
      <c r="CY51" s="161">
        <f t="shared" si="95"/>
        <v>3</v>
      </c>
      <c r="CZ51" s="160" t="str">
        <f t="shared" si="96"/>
        <v>Moderado</v>
      </c>
      <c r="DA51" s="153">
        <f t="shared" si="97"/>
        <v>0.6</v>
      </c>
      <c r="DB51" s="154">
        <f t="shared" si="98"/>
        <v>0</v>
      </c>
      <c r="DC51" s="154">
        <f t="shared" si="8"/>
        <v>0</v>
      </c>
      <c r="DD51" s="160">
        <f t="shared" si="99"/>
        <v>0</v>
      </c>
      <c r="DE51" s="273">
        <f t="shared" si="9"/>
        <v>5</v>
      </c>
      <c r="DF51" s="187">
        <f t="shared" si="10"/>
        <v>1</v>
      </c>
      <c r="DG51" s="273">
        <f t="shared" si="100"/>
        <v>3</v>
      </c>
      <c r="DH51" s="273"/>
      <c r="DI51" s="187">
        <f t="shared" si="11"/>
        <v>0.6</v>
      </c>
      <c r="DJ51" s="154">
        <f t="shared" si="12"/>
        <v>0</v>
      </c>
      <c r="DK51" s="154">
        <f t="shared" si="13"/>
        <v>0</v>
      </c>
      <c r="DL51" s="160">
        <f t="shared" si="14"/>
        <v>0</v>
      </c>
      <c r="DM51" s="273">
        <f t="shared" si="15"/>
        <v>5</v>
      </c>
      <c r="DN51" s="187">
        <f t="shared" si="16"/>
        <v>1</v>
      </c>
      <c r="DO51" s="273">
        <f t="shared" si="17"/>
        <v>3</v>
      </c>
      <c r="DP51" s="187">
        <f t="shared" si="18"/>
        <v>0.6</v>
      </c>
      <c r="DQ51" s="154">
        <f t="shared" si="19"/>
        <v>0</v>
      </c>
      <c r="DR51" s="154">
        <f t="shared" si="20"/>
        <v>0</v>
      </c>
      <c r="DS51" s="160">
        <f t="shared" si="21"/>
        <v>0</v>
      </c>
      <c r="DT51" s="273">
        <f t="shared" si="22"/>
        <v>5</v>
      </c>
      <c r="DU51" s="187">
        <f t="shared" si="23"/>
        <v>1</v>
      </c>
      <c r="DV51" s="273">
        <f t="shared" si="24"/>
        <v>3</v>
      </c>
      <c r="DW51" s="187">
        <f t="shared" si="25"/>
        <v>0.6</v>
      </c>
      <c r="DX51" s="154">
        <f t="shared" si="26"/>
        <v>0</v>
      </c>
      <c r="DY51" s="154">
        <f t="shared" si="27"/>
        <v>0</v>
      </c>
      <c r="DZ51" s="160">
        <f t="shared" si="28"/>
        <v>0</v>
      </c>
      <c r="EA51" s="273">
        <f t="shared" si="29"/>
        <v>5</v>
      </c>
      <c r="EB51" s="187">
        <f t="shared" si="30"/>
        <v>1</v>
      </c>
      <c r="EC51" s="273">
        <f t="shared" si="31"/>
        <v>3</v>
      </c>
      <c r="ED51" s="187">
        <f t="shared" si="32"/>
        <v>0.6</v>
      </c>
      <c r="EE51" s="154">
        <f t="shared" si="33"/>
        <v>0</v>
      </c>
      <c r="EF51" s="154">
        <f t="shared" si="34"/>
        <v>0</v>
      </c>
      <c r="EG51" s="160">
        <f t="shared" si="35"/>
        <v>0</v>
      </c>
      <c r="EH51" s="273">
        <f t="shared" si="36"/>
        <v>5</v>
      </c>
      <c r="EI51" s="187">
        <f t="shared" si="37"/>
        <v>1</v>
      </c>
      <c r="EJ51" s="273">
        <f t="shared" si="38"/>
        <v>3</v>
      </c>
      <c r="EK51" s="187">
        <f t="shared" si="39"/>
        <v>0.6</v>
      </c>
      <c r="EL51" s="154">
        <f t="shared" si="40"/>
        <v>0</v>
      </c>
      <c r="EM51" s="154">
        <f t="shared" si="41"/>
        <v>0</v>
      </c>
      <c r="EN51" s="160">
        <f t="shared" si="42"/>
        <v>0</v>
      </c>
      <c r="EO51" s="273">
        <f t="shared" si="43"/>
        <v>5</v>
      </c>
      <c r="EP51" s="187">
        <f t="shared" si="44"/>
        <v>1</v>
      </c>
      <c r="EQ51" s="273">
        <f t="shared" si="45"/>
        <v>3</v>
      </c>
      <c r="ER51" s="187">
        <f t="shared" si="46"/>
        <v>0.6</v>
      </c>
      <c r="ES51" s="154">
        <f t="shared" si="47"/>
        <v>0</v>
      </c>
      <c r="ET51" s="154">
        <f t="shared" si="48"/>
        <v>0</v>
      </c>
      <c r="EU51" s="160">
        <f t="shared" si="49"/>
        <v>0</v>
      </c>
      <c r="EV51" s="273">
        <f t="shared" si="50"/>
        <v>5</v>
      </c>
      <c r="EW51" s="187">
        <f t="shared" si="51"/>
        <v>1</v>
      </c>
      <c r="EX51" s="273">
        <f t="shared" si="52"/>
        <v>3</v>
      </c>
      <c r="EY51" s="187">
        <f t="shared" si="53"/>
        <v>0.6</v>
      </c>
      <c r="EZ51" s="154">
        <f t="shared" si="54"/>
        <v>0</v>
      </c>
      <c r="FA51" s="154">
        <f t="shared" si="55"/>
        <v>0</v>
      </c>
      <c r="FB51" s="160">
        <f t="shared" si="56"/>
        <v>0</v>
      </c>
      <c r="FC51" s="273">
        <f t="shared" si="57"/>
        <v>5</v>
      </c>
      <c r="FD51" s="187">
        <f t="shared" si="58"/>
        <v>1</v>
      </c>
      <c r="FE51" s="273">
        <f t="shared" si="59"/>
        <v>3</v>
      </c>
      <c r="FF51" s="187">
        <f t="shared" si="60"/>
        <v>0.6</v>
      </c>
      <c r="FG51" s="154">
        <f t="shared" si="61"/>
        <v>0</v>
      </c>
      <c r="FH51" s="154">
        <f t="shared" si="62"/>
        <v>0</v>
      </c>
      <c r="FI51" s="160">
        <f t="shared" si="63"/>
        <v>0</v>
      </c>
      <c r="FJ51" s="273">
        <f t="shared" si="64"/>
        <v>5</v>
      </c>
      <c r="FK51" s="187">
        <f t="shared" si="65"/>
        <v>1</v>
      </c>
      <c r="FL51" s="273">
        <f t="shared" si="66"/>
        <v>3</v>
      </c>
      <c r="FM51" s="187">
        <f t="shared" si="67"/>
        <v>0.6</v>
      </c>
      <c r="FN51" s="154">
        <f t="shared" si="68"/>
        <v>0</v>
      </c>
      <c r="FO51" s="154">
        <f t="shared" si="69"/>
        <v>0</v>
      </c>
      <c r="FP51" s="160">
        <f t="shared" si="70"/>
        <v>0</v>
      </c>
      <c r="FQ51" s="273">
        <f t="shared" si="71"/>
        <v>5</v>
      </c>
      <c r="FR51" s="187">
        <f t="shared" si="72"/>
        <v>1</v>
      </c>
      <c r="FS51" s="273">
        <f t="shared" si="73"/>
        <v>3</v>
      </c>
      <c r="FT51" s="187">
        <f t="shared" si="74"/>
        <v>0.6</v>
      </c>
      <c r="FU51" s="154">
        <f t="shared" si="75"/>
        <v>0</v>
      </c>
      <c r="FV51" s="154">
        <f t="shared" si="76"/>
        <v>0</v>
      </c>
      <c r="FW51" s="160">
        <f t="shared" si="77"/>
        <v>0</v>
      </c>
      <c r="FX51" s="273">
        <f t="shared" si="78"/>
        <v>5</v>
      </c>
      <c r="FY51" s="187">
        <f t="shared" si="79"/>
        <v>1</v>
      </c>
      <c r="FZ51" s="273">
        <f t="shared" si="80"/>
        <v>3</v>
      </c>
      <c r="GA51" s="187">
        <f t="shared" si="81"/>
        <v>0.6</v>
      </c>
      <c r="GB51" s="154">
        <f t="shared" si="82"/>
        <v>0</v>
      </c>
      <c r="GC51" s="154">
        <f t="shared" si="83"/>
        <v>0</v>
      </c>
      <c r="GD51" s="160">
        <f t="shared" si="84"/>
        <v>0</v>
      </c>
      <c r="GE51" s="273">
        <f t="shared" si="85"/>
        <v>5</v>
      </c>
      <c r="GF51" s="187">
        <f t="shared" si="86"/>
        <v>1</v>
      </c>
      <c r="GG51" s="273">
        <f t="shared" si="87"/>
        <v>3</v>
      </c>
      <c r="GH51" s="187">
        <f t="shared" si="88"/>
        <v>0.6</v>
      </c>
      <c r="GI51" s="187">
        <f t="shared" si="101"/>
        <v>0.6</v>
      </c>
    </row>
    <row r="52" spans="1:191" ht="37.799999999999997" customHeight="1" x14ac:dyDescent="0.2">
      <c r="A52" s="148">
        <v>44</v>
      </c>
      <c r="B52" s="133"/>
      <c r="C52" s="133"/>
      <c r="D52" s="274"/>
      <c r="E52" s="133"/>
      <c r="F52" s="275"/>
      <c r="G52" s="133"/>
      <c r="H52" s="133" t="s">
        <v>455</v>
      </c>
      <c r="I52" s="132"/>
      <c r="J52" s="132"/>
      <c r="K52" s="132"/>
      <c r="L52" s="132"/>
      <c r="M52" s="132"/>
      <c r="N52" s="132"/>
      <c r="O52" s="132"/>
      <c r="P52" s="132"/>
      <c r="Q52" s="132"/>
      <c r="R52" s="132"/>
      <c r="S52" s="132"/>
      <c r="T52" s="132"/>
      <c r="U52" s="132"/>
      <c r="V52" s="132"/>
      <c r="W52" s="132"/>
      <c r="X52" s="132"/>
      <c r="Y52" s="132"/>
      <c r="Z52" s="132"/>
      <c r="AA52" s="132"/>
      <c r="AB52" s="132"/>
      <c r="AC52" s="155">
        <f t="shared" si="0"/>
        <v>0</v>
      </c>
      <c r="AD52" s="149">
        <f t="shared" si="1"/>
        <v>1</v>
      </c>
      <c r="AE52" s="155" t="str">
        <f t="shared" si="2"/>
        <v>3 - Moderado</v>
      </c>
      <c r="AF52" s="149">
        <f t="shared" si="3"/>
        <v>0.6</v>
      </c>
      <c r="AG52" s="156" t="str">
        <f t="shared" si="89"/>
        <v/>
      </c>
      <c r="AH52" s="149">
        <f t="shared" si="4"/>
        <v>0.6</v>
      </c>
      <c r="AI52" s="133"/>
      <c r="AJ52" s="133"/>
      <c r="AK52" s="133"/>
      <c r="AL52" s="133"/>
      <c r="AM52" s="134"/>
      <c r="AN52" s="164"/>
      <c r="AO52" s="164"/>
      <c r="AP52" s="134"/>
      <c r="AQ52" s="134"/>
      <c r="AR52" s="164"/>
      <c r="AS52" s="164"/>
      <c r="AT52" s="134"/>
      <c r="AU52" s="134"/>
      <c r="AV52" s="164"/>
      <c r="AW52" s="164"/>
      <c r="AX52" s="134"/>
      <c r="AY52" s="134"/>
      <c r="AZ52" s="164"/>
      <c r="BA52" s="164"/>
      <c r="BB52" s="134"/>
      <c r="BC52" s="134"/>
      <c r="BD52" s="164"/>
      <c r="BE52" s="164"/>
      <c r="BF52" s="134"/>
      <c r="BG52" s="134"/>
      <c r="BH52" s="164"/>
      <c r="BI52" s="164"/>
      <c r="BJ52" s="134"/>
      <c r="BK52" s="134"/>
      <c r="BL52" s="164"/>
      <c r="BM52" s="164"/>
      <c r="BN52" s="134"/>
      <c r="BO52" s="134"/>
      <c r="BP52" s="164"/>
      <c r="BQ52" s="164"/>
      <c r="BR52" s="134"/>
      <c r="BS52" s="134"/>
      <c r="BT52" s="164"/>
      <c r="BU52" s="164"/>
      <c r="BV52" s="134"/>
      <c r="BW52" s="134"/>
      <c r="BX52" s="164"/>
      <c r="BY52" s="164"/>
      <c r="BZ52" s="134"/>
      <c r="CA52" s="134"/>
      <c r="CB52" s="164"/>
      <c r="CC52" s="164"/>
      <c r="CD52" s="134"/>
      <c r="CE52" s="134"/>
      <c r="CF52" s="164"/>
      <c r="CG52" s="164"/>
      <c r="CH52" s="134"/>
      <c r="CI52" s="164"/>
      <c r="CJ52" s="164"/>
      <c r="CK52" s="134"/>
      <c r="CL52" s="159" t="str">
        <f t="shared" si="90"/>
        <v>5 - Muy Alta</v>
      </c>
      <c r="CM52" s="165">
        <f t="shared" si="5"/>
        <v>1</v>
      </c>
      <c r="CN52" s="159" t="str">
        <f t="shared" si="91"/>
        <v>3 - Moderado</v>
      </c>
      <c r="CO52" s="165">
        <f t="shared" si="92"/>
        <v>0.6</v>
      </c>
      <c r="CP52" s="145" t="str">
        <f t="shared" si="6"/>
        <v>ALTO</v>
      </c>
      <c r="CQ52" s="149">
        <f t="shared" si="93"/>
        <v>0.6</v>
      </c>
      <c r="CR52" s="188"/>
      <c r="CS52" s="145">
        <f t="shared" si="94"/>
        <v>5</v>
      </c>
      <c r="CT52" s="134"/>
      <c r="CU52" s="188"/>
      <c r="CV52" s="188"/>
      <c r="CW52" s="158"/>
      <c r="CX52" s="160">
        <f t="shared" si="7"/>
        <v>0</v>
      </c>
      <c r="CY52" s="161">
        <f t="shared" si="95"/>
        <v>3</v>
      </c>
      <c r="CZ52" s="160" t="str">
        <f t="shared" si="96"/>
        <v>Moderado</v>
      </c>
      <c r="DA52" s="153">
        <f t="shared" si="97"/>
        <v>0.6</v>
      </c>
      <c r="DB52" s="154">
        <f t="shared" si="98"/>
        <v>0</v>
      </c>
      <c r="DC52" s="154">
        <f t="shared" si="8"/>
        <v>0</v>
      </c>
      <c r="DD52" s="160">
        <f t="shared" si="99"/>
        <v>0</v>
      </c>
      <c r="DE52" s="273">
        <f t="shared" si="9"/>
        <v>5</v>
      </c>
      <c r="DF52" s="187">
        <f t="shared" si="10"/>
        <v>1</v>
      </c>
      <c r="DG52" s="273">
        <f t="shared" si="100"/>
        <v>3</v>
      </c>
      <c r="DH52" s="273"/>
      <c r="DI52" s="187">
        <f t="shared" si="11"/>
        <v>0.6</v>
      </c>
      <c r="DJ52" s="154">
        <f t="shared" si="12"/>
        <v>0</v>
      </c>
      <c r="DK52" s="154">
        <f t="shared" si="13"/>
        <v>0</v>
      </c>
      <c r="DL52" s="160">
        <f t="shared" si="14"/>
        <v>0</v>
      </c>
      <c r="DM52" s="273">
        <f t="shared" si="15"/>
        <v>5</v>
      </c>
      <c r="DN52" s="187">
        <f t="shared" si="16"/>
        <v>1</v>
      </c>
      <c r="DO52" s="273">
        <f t="shared" si="17"/>
        <v>3</v>
      </c>
      <c r="DP52" s="187">
        <f t="shared" si="18"/>
        <v>0.6</v>
      </c>
      <c r="DQ52" s="154">
        <f t="shared" si="19"/>
        <v>0</v>
      </c>
      <c r="DR52" s="154">
        <f t="shared" si="20"/>
        <v>0</v>
      </c>
      <c r="DS52" s="160">
        <f t="shared" si="21"/>
        <v>0</v>
      </c>
      <c r="DT52" s="273">
        <f t="shared" si="22"/>
        <v>5</v>
      </c>
      <c r="DU52" s="187">
        <f t="shared" si="23"/>
        <v>1</v>
      </c>
      <c r="DV52" s="273">
        <f t="shared" si="24"/>
        <v>3</v>
      </c>
      <c r="DW52" s="187">
        <f t="shared" si="25"/>
        <v>0.6</v>
      </c>
      <c r="DX52" s="154">
        <f t="shared" si="26"/>
        <v>0</v>
      </c>
      <c r="DY52" s="154">
        <f t="shared" si="27"/>
        <v>0</v>
      </c>
      <c r="DZ52" s="160">
        <f t="shared" si="28"/>
        <v>0</v>
      </c>
      <c r="EA52" s="273">
        <f t="shared" si="29"/>
        <v>5</v>
      </c>
      <c r="EB52" s="187">
        <f t="shared" si="30"/>
        <v>1</v>
      </c>
      <c r="EC52" s="273">
        <f t="shared" si="31"/>
        <v>3</v>
      </c>
      <c r="ED52" s="187">
        <f t="shared" si="32"/>
        <v>0.6</v>
      </c>
      <c r="EE52" s="154">
        <f t="shared" si="33"/>
        <v>0</v>
      </c>
      <c r="EF52" s="154">
        <f t="shared" si="34"/>
        <v>0</v>
      </c>
      <c r="EG52" s="160">
        <f t="shared" si="35"/>
        <v>0</v>
      </c>
      <c r="EH52" s="273">
        <f t="shared" si="36"/>
        <v>5</v>
      </c>
      <c r="EI52" s="187">
        <f t="shared" si="37"/>
        <v>1</v>
      </c>
      <c r="EJ52" s="273">
        <f t="shared" si="38"/>
        <v>3</v>
      </c>
      <c r="EK52" s="187">
        <f t="shared" si="39"/>
        <v>0.6</v>
      </c>
      <c r="EL52" s="154">
        <f t="shared" si="40"/>
        <v>0</v>
      </c>
      <c r="EM52" s="154">
        <f t="shared" si="41"/>
        <v>0</v>
      </c>
      <c r="EN52" s="160">
        <f t="shared" si="42"/>
        <v>0</v>
      </c>
      <c r="EO52" s="273">
        <f t="shared" si="43"/>
        <v>5</v>
      </c>
      <c r="EP52" s="187">
        <f t="shared" si="44"/>
        <v>1</v>
      </c>
      <c r="EQ52" s="273">
        <f t="shared" si="45"/>
        <v>3</v>
      </c>
      <c r="ER52" s="187">
        <f t="shared" si="46"/>
        <v>0.6</v>
      </c>
      <c r="ES52" s="154">
        <f t="shared" si="47"/>
        <v>0</v>
      </c>
      <c r="ET52" s="154">
        <f t="shared" si="48"/>
        <v>0</v>
      </c>
      <c r="EU52" s="160">
        <f t="shared" si="49"/>
        <v>0</v>
      </c>
      <c r="EV52" s="273">
        <f t="shared" si="50"/>
        <v>5</v>
      </c>
      <c r="EW52" s="187">
        <f t="shared" si="51"/>
        <v>1</v>
      </c>
      <c r="EX52" s="273">
        <f t="shared" si="52"/>
        <v>3</v>
      </c>
      <c r="EY52" s="187">
        <f t="shared" si="53"/>
        <v>0.6</v>
      </c>
      <c r="EZ52" s="154">
        <f t="shared" si="54"/>
        <v>0</v>
      </c>
      <c r="FA52" s="154">
        <f t="shared" si="55"/>
        <v>0</v>
      </c>
      <c r="FB52" s="160">
        <f t="shared" si="56"/>
        <v>0</v>
      </c>
      <c r="FC52" s="273">
        <f t="shared" si="57"/>
        <v>5</v>
      </c>
      <c r="FD52" s="187">
        <f t="shared" si="58"/>
        <v>1</v>
      </c>
      <c r="FE52" s="273">
        <f t="shared" si="59"/>
        <v>3</v>
      </c>
      <c r="FF52" s="187">
        <f t="shared" si="60"/>
        <v>0.6</v>
      </c>
      <c r="FG52" s="154">
        <f t="shared" si="61"/>
        <v>0</v>
      </c>
      <c r="FH52" s="154">
        <f t="shared" si="62"/>
        <v>0</v>
      </c>
      <c r="FI52" s="160">
        <f t="shared" si="63"/>
        <v>0</v>
      </c>
      <c r="FJ52" s="273">
        <f t="shared" si="64"/>
        <v>5</v>
      </c>
      <c r="FK52" s="187">
        <f t="shared" si="65"/>
        <v>1</v>
      </c>
      <c r="FL52" s="273">
        <f t="shared" si="66"/>
        <v>3</v>
      </c>
      <c r="FM52" s="187">
        <f t="shared" si="67"/>
        <v>0.6</v>
      </c>
      <c r="FN52" s="154">
        <f t="shared" si="68"/>
        <v>0</v>
      </c>
      <c r="FO52" s="154">
        <f t="shared" si="69"/>
        <v>0</v>
      </c>
      <c r="FP52" s="160">
        <f t="shared" si="70"/>
        <v>0</v>
      </c>
      <c r="FQ52" s="273">
        <f t="shared" si="71"/>
        <v>5</v>
      </c>
      <c r="FR52" s="187">
        <f t="shared" si="72"/>
        <v>1</v>
      </c>
      <c r="FS52" s="273">
        <f t="shared" si="73"/>
        <v>3</v>
      </c>
      <c r="FT52" s="187">
        <f t="shared" si="74"/>
        <v>0.6</v>
      </c>
      <c r="FU52" s="154">
        <f t="shared" si="75"/>
        <v>0</v>
      </c>
      <c r="FV52" s="154">
        <f t="shared" si="76"/>
        <v>0</v>
      </c>
      <c r="FW52" s="160">
        <f t="shared" si="77"/>
        <v>0</v>
      </c>
      <c r="FX52" s="273">
        <f t="shared" si="78"/>
        <v>5</v>
      </c>
      <c r="FY52" s="187">
        <f t="shared" si="79"/>
        <v>1</v>
      </c>
      <c r="FZ52" s="273">
        <f t="shared" si="80"/>
        <v>3</v>
      </c>
      <c r="GA52" s="187">
        <f t="shared" si="81"/>
        <v>0.6</v>
      </c>
      <c r="GB52" s="154">
        <f t="shared" si="82"/>
        <v>0</v>
      </c>
      <c r="GC52" s="154">
        <f t="shared" si="83"/>
        <v>0</v>
      </c>
      <c r="GD52" s="160">
        <f t="shared" si="84"/>
        <v>0</v>
      </c>
      <c r="GE52" s="273">
        <f t="shared" si="85"/>
        <v>5</v>
      </c>
      <c r="GF52" s="187">
        <f t="shared" si="86"/>
        <v>1</v>
      </c>
      <c r="GG52" s="273">
        <f t="shared" si="87"/>
        <v>3</v>
      </c>
      <c r="GH52" s="187">
        <f t="shared" si="88"/>
        <v>0.6</v>
      </c>
      <c r="GI52" s="187">
        <f t="shared" si="101"/>
        <v>0.6</v>
      </c>
    </row>
    <row r="53" spans="1:191" ht="37.799999999999997" customHeight="1" x14ac:dyDescent="0.2">
      <c r="A53" s="148">
        <v>45</v>
      </c>
      <c r="B53" s="133"/>
      <c r="C53" s="133"/>
      <c r="D53" s="274"/>
      <c r="E53" s="133"/>
      <c r="F53" s="275"/>
      <c r="G53" s="133"/>
      <c r="H53" s="133" t="s">
        <v>455</v>
      </c>
      <c r="I53" s="132"/>
      <c r="J53" s="132"/>
      <c r="K53" s="132"/>
      <c r="L53" s="132"/>
      <c r="M53" s="132"/>
      <c r="N53" s="132"/>
      <c r="O53" s="132"/>
      <c r="P53" s="132"/>
      <c r="Q53" s="132"/>
      <c r="R53" s="132"/>
      <c r="S53" s="132"/>
      <c r="T53" s="132"/>
      <c r="U53" s="132"/>
      <c r="V53" s="132"/>
      <c r="W53" s="132"/>
      <c r="X53" s="132"/>
      <c r="Y53" s="132"/>
      <c r="Z53" s="132"/>
      <c r="AA53" s="132"/>
      <c r="AB53" s="132"/>
      <c r="AC53" s="155">
        <f t="shared" si="0"/>
        <v>0</v>
      </c>
      <c r="AD53" s="149">
        <f t="shared" si="1"/>
        <v>1</v>
      </c>
      <c r="AE53" s="155" t="str">
        <f t="shared" si="2"/>
        <v>3 - Moderado</v>
      </c>
      <c r="AF53" s="149">
        <f t="shared" si="3"/>
        <v>0.6</v>
      </c>
      <c r="AG53" s="156" t="str">
        <f t="shared" si="89"/>
        <v/>
      </c>
      <c r="AH53" s="149">
        <f t="shared" si="4"/>
        <v>0.6</v>
      </c>
      <c r="AI53" s="133"/>
      <c r="AJ53" s="133"/>
      <c r="AK53" s="133"/>
      <c r="AL53" s="133"/>
      <c r="AM53" s="134"/>
      <c r="AN53" s="164"/>
      <c r="AO53" s="164"/>
      <c r="AP53" s="134"/>
      <c r="AQ53" s="134"/>
      <c r="AR53" s="164"/>
      <c r="AS53" s="164"/>
      <c r="AT53" s="134"/>
      <c r="AU53" s="134"/>
      <c r="AV53" s="164"/>
      <c r="AW53" s="164"/>
      <c r="AX53" s="134"/>
      <c r="AY53" s="134"/>
      <c r="AZ53" s="164"/>
      <c r="BA53" s="164"/>
      <c r="BB53" s="134"/>
      <c r="BC53" s="134"/>
      <c r="BD53" s="164"/>
      <c r="BE53" s="164"/>
      <c r="BF53" s="134"/>
      <c r="BG53" s="134"/>
      <c r="BH53" s="164"/>
      <c r="BI53" s="164"/>
      <c r="BJ53" s="134"/>
      <c r="BK53" s="134"/>
      <c r="BL53" s="164"/>
      <c r="BM53" s="164"/>
      <c r="BN53" s="134"/>
      <c r="BO53" s="134"/>
      <c r="BP53" s="164"/>
      <c r="BQ53" s="164"/>
      <c r="BR53" s="134"/>
      <c r="BS53" s="134"/>
      <c r="BT53" s="164"/>
      <c r="BU53" s="164"/>
      <c r="BV53" s="134"/>
      <c r="BW53" s="134"/>
      <c r="BX53" s="164"/>
      <c r="BY53" s="164"/>
      <c r="BZ53" s="134"/>
      <c r="CA53" s="134"/>
      <c r="CB53" s="164"/>
      <c r="CC53" s="164"/>
      <c r="CD53" s="134"/>
      <c r="CE53" s="134"/>
      <c r="CF53" s="164"/>
      <c r="CG53" s="164"/>
      <c r="CH53" s="134"/>
      <c r="CI53" s="164"/>
      <c r="CJ53" s="164"/>
      <c r="CK53" s="134"/>
      <c r="CL53" s="159" t="str">
        <f t="shared" si="90"/>
        <v>5 - Muy Alta</v>
      </c>
      <c r="CM53" s="165">
        <f t="shared" si="5"/>
        <v>1</v>
      </c>
      <c r="CN53" s="159" t="str">
        <f t="shared" si="91"/>
        <v>3 - Moderado</v>
      </c>
      <c r="CO53" s="165">
        <f t="shared" si="92"/>
        <v>0.6</v>
      </c>
      <c r="CP53" s="145" t="str">
        <f t="shared" si="6"/>
        <v>ALTO</v>
      </c>
      <c r="CQ53" s="149">
        <f t="shared" si="93"/>
        <v>0.6</v>
      </c>
      <c r="CR53" s="188"/>
      <c r="CS53" s="145">
        <f t="shared" si="94"/>
        <v>5</v>
      </c>
      <c r="CT53" s="134"/>
      <c r="CU53" s="188"/>
      <c r="CV53" s="188"/>
      <c r="CW53" s="158"/>
      <c r="CX53" s="160">
        <f t="shared" si="7"/>
        <v>0</v>
      </c>
      <c r="CY53" s="161">
        <f t="shared" si="95"/>
        <v>3</v>
      </c>
      <c r="CZ53" s="160" t="str">
        <f t="shared" si="96"/>
        <v>Moderado</v>
      </c>
      <c r="DA53" s="153">
        <f t="shared" si="97"/>
        <v>0.6</v>
      </c>
      <c r="DB53" s="154">
        <f t="shared" si="98"/>
        <v>0</v>
      </c>
      <c r="DC53" s="154">
        <f t="shared" si="8"/>
        <v>0</v>
      </c>
      <c r="DD53" s="160">
        <f t="shared" si="99"/>
        <v>0</v>
      </c>
      <c r="DE53" s="273">
        <f t="shared" si="9"/>
        <v>5</v>
      </c>
      <c r="DF53" s="187">
        <f t="shared" si="10"/>
        <v>1</v>
      </c>
      <c r="DG53" s="273">
        <f t="shared" si="100"/>
        <v>3</v>
      </c>
      <c r="DH53" s="273"/>
      <c r="DI53" s="187">
        <f t="shared" si="11"/>
        <v>0.6</v>
      </c>
      <c r="DJ53" s="154">
        <f t="shared" si="12"/>
        <v>0</v>
      </c>
      <c r="DK53" s="154">
        <f t="shared" si="13"/>
        <v>0</v>
      </c>
      <c r="DL53" s="160">
        <f t="shared" si="14"/>
        <v>0</v>
      </c>
      <c r="DM53" s="273">
        <f t="shared" si="15"/>
        <v>5</v>
      </c>
      <c r="DN53" s="187">
        <f t="shared" si="16"/>
        <v>1</v>
      </c>
      <c r="DO53" s="273">
        <f t="shared" si="17"/>
        <v>3</v>
      </c>
      <c r="DP53" s="187">
        <f t="shared" si="18"/>
        <v>0.6</v>
      </c>
      <c r="DQ53" s="154">
        <f t="shared" si="19"/>
        <v>0</v>
      </c>
      <c r="DR53" s="154">
        <f t="shared" si="20"/>
        <v>0</v>
      </c>
      <c r="DS53" s="160">
        <f t="shared" si="21"/>
        <v>0</v>
      </c>
      <c r="DT53" s="273">
        <f t="shared" si="22"/>
        <v>5</v>
      </c>
      <c r="DU53" s="187">
        <f t="shared" si="23"/>
        <v>1</v>
      </c>
      <c r="DV53" s="273">
        <f t="shared" si="24"/>
        <v>3</v>
      </c>
      <c r="DW53" s="187">
        <f t="shared" si="25"/>
        <v>0.6</v>
      </c>
      <c r="DX53" s="154">
        <f t="shared" si="26"/>
        <v>0</v>
      </c>
      <c r="DY53" s="154">
        <f t="shared" si="27"/>
        <v>0</v>
      </c>
      <c r="DZ53" s="160">
        <f t="shared" si="28"/>
        <v>0</v>
      </c>
      <c r="EA53" s="273">
        <f t="shared" si="29"/>
        <v>5</v>
      </c>
      <c r="EB53" s="187">
        <f t="shared" si="30"/>
        <v>1</v>
      </c>
      <c r="EC53" s="273">
        <f t="shared" si="31"/>
        <v>3</v>
      </c>
      <c r="ED53" s="187">
        <f t="shared" si="32"/>
        <v>0.6</v>
      </c>
      <c r="EE53" s="154">
        <f t="shared" si="33"/>
        <v>0</v>
      </c>
      <c r="EF53" s="154">
        <f t="shared" si="34"/>
        <v>0</v>
      </c>
      <c r="EG53" s="160">
        <f t="shared" si="35"/>
        <v>0</v>
      </c>
      <c r="EH53" s="273">
        <f t="shared" si="36"/>
        <v>5</v>
      </c>
      <c r="EI53" s="187">
        <f t="shared" si="37"/>
        <v>1</v>
      </c>
      <c r="EJ53" s="273">
        <f t="shared" si="38"/>
        <v>3</v>
      </c>
      <c r="EK53" s="187">
        <f t="shared" si="39"/>
        <v>0.6</v>
      </c>
      <c r="EL53" s="154">
        <f t="shared" si="40"/>
        <v>0</v>
      </c>
      <c r="EM53" s="154">
        <f t="shared" si="41"/>
        <v>0</v>
      </c>
      <c r="EN53" s="160">
        <f t="shared" si="42"/>
        <v>0</v>
      </c>
      <c r="EO53" s="273">
        <f t="shared" si="43"/>
        <v>5</v>
      </c>
      <c r="EP53" s="187">
        <f t="shared" si="44"/>
        <v>1</v>
      </c>
      <c r="EQ53" s="273">
        <f t="shared" si="45"/>
        <v>3</v>
      </c>
      <c r="ER53" s="187">
        <f t="shared" si="46"/>
        <v>0.6</v>
      </c>
      <c r="ES53" s="154">
        <f t="shared" si="47"/>
        <v>0</v>
      </c>
      <c r="ET53" s="154">
        <f t="shared" si="48"/>
        <v>0</v>
      </c>
      <c r="EU53" s="160">
        <f t="shared" si="49"/>
        <v>0</v>
      </c>
      <c r="EV53" s="273">
        <f t="shared" si="50"/>
        <v>5</v>
      </c>
      <c r="EW53" s="187">
        <f t="shared" si="51"/>
        <v>1</v>
      </c>
      <c r="EX53" s="273">
        <f t="shared" si="52"/>
        <v>3</v>
      </c>
      <c r="EY53" s="187">
        <f t="shared" si="53"/>
        <v>0.6</v>
      </c>
      <c r="EZ53" s="154">
        <f t="shared" si="54"/>
        <v>0</v>
      </c>
      <c r="FA53" s="154">
        <f t="shared" si="55"/>
        <v>0</v>
      </c>
      <c r="FB53" s="160">
        <f t="shared" si="56"/>
        <v>0</v>
      </c>
      <c r="FC53" s="273">
        <f t="shared" si="57"/>
        <v>5</v>
      </c>
      <c r="FD53" s="187">
        <f t="shared" si="58"/>
        <v>1</v>
      </c>
      <c r="FE53" s="273">
        <f t="shared" si="59"/>
        <v>3</v>
      </c>
      <c r="FF53" s="187">
        <f t="shared" si="60"/>
        <v>0.6</v>
      </c>
      <c r="FG53" s="154">
        <f t="shared" si="61"/>
        <v>0</v>
      </c>
      <c r="FH53" s="154">
        <f t="shared" si="62"/>
        <v>0</v>
      </c>
      <c r="FI53" s="160">
        <f t="shared" si="63"/>
        <v>0</v>
      </c>
      <c r="FJ53" s="273">
        <f t="shared" si="64"/>
        <v>5</v>
      </c>
      <c r="FK53" s="187">
        <f t="shared" si="65"/>
        <v>1</v>
      </c>
      <c r="FL53" s="273">
        <f t="shared" si="66"/>
        <v>3</v>
      </c>
      <c r="FM53" s="187">
        <f t="shared" si="67"/>
        <v>0.6</v>
      </c>
      <c r="FN53" s="154">
        <f t="shared" si="68"/>
        <v>0</v>
      </c>
      <c r="FO53" s="154">
        <f t="shared" si="69"/>
        <v>0</v>
      </c>
      <c r="FP53" s="160">
        <f t="shared" si="70"/>
        <v>0</v>
      </c>
      <c r="FQ53" s="273">
        <f t="shared" si="71"/>
        <v>5</v>
      </c>
      <c r="FR53" s="187">
        <f t="shared" si="72"/>
        <v>1</v>
      </c>
      <c r="FS53" s="273">
        <f t="shared" si="73"/>
        <v>3</v>
      </c>
      <c r="FT53" s="187">
        <f t="shared" si="74"/>
        <v>0.6</v>
      </c>
      <c r="FU53" s="154">
        <f t="shared" si="75"/>
        <v>0</v>
      </c>
      <c r="FV53" s="154">
        <f t="shared" si="76"/>
        <v>0</v>
      </c>
      <c r="FW53" s="160">
        <f t="shared" si="77"/>
        <v>0</v>
      </c>
      <c r="FX53" s="273">
        <f t="shared" si="78"/>
        <v>5</v>
      </c>
      <c r="FY53" s="187">
        <f t="shared" si="79"/>
        <v>1</v>
      </c>
      <c r="FZ53" s="273">
        <f t="shared" si="80"/>
        <v>3</v>
      </c>
      <c r="GA53" s="187">
        <f t="shared" si="81"/>
        <v>0.6</v>
      </c>
      <c r="GB53" s="154">
        <f t="shared" si="82"/>
        <v>0</v>
      </c>
      <c r="GC53" s="154">
        <f t="shared" si="83"/>
        <v>0</v>
      </c>
      <c r="GD53" s="160">
        <f t="shared" si="84"/>
        <v>0</v>
      </c>
      <c r="GE53" s="273">
        <f t="shared" si="85"/>
        <v>5</v>
      </c>
      <c r="GF53" s="187">
        <f t="shared" si="86"/>
        <v>1</v>
      </c>
      <c r="GG53" s="273">
        <f t="shared" si="87"/>
        <v>3</v>
      </c>
      <c r="GH53" s="187">
        <f t="shared" si="88"/>
        <v>0.6</v>
      </c>
      <c r="GI53" s="187">
        <f t="shared" si="101"/>
        <v>0.6</v>
      </c>
    </row>
    <row r="54" spans="1:191" ht="37.799999999999997" customHeight="1" x14ac:dyDescent="0.2">
      <c r="A54" s="148">
        <v>46</v>
      </c>
      <c r="B54" s="133"/>
      <c r="C54" s="133"/>
      <c r="D54" s="274"/>
      <c r="E54" s="133"/>
      <c r="F54" s="275"/>
      <c r="G54" s="133"/>
      <c r="H54" s="133" t="s">
        <v>455</v>
      </c>
      <c r="I54" s="132"/>
      <c r="J54" s="132"/>
      <c r="K54" s="132"/>
      <c r="L54" s="132"/>
      <c r="M54" s="132"/>
      <c r="N54" s="132"/>
      <c r="O54" s="132"/>
      <c r="P54" s="132"/>
      <c r="Q54" s="132"/>
      <c r="R54" s="132"/>
      <c r="S54" s="132"/>
      <c r="T54" s="132"/>
      <c r="U54" s="132"/>
      <c r="V54" s="132"/>
      <c r="W54" s="132"/>
      <c r="X54" s="132"/>
      <c r="Y54" s="132"/>
      <c r="Z54" s="132"/>
      <c r="AA54" s="132"/>
      <c r="AB54" s="132"/>
      <c r="AC54" s="155">
        <f t="shared" si="0"/>
        <v>0</v>
      </c>
      <c r="AD54" s="149">
        <f t="shared" si="1"/>
        <v>1</v>
      </c>
      <c r="AE54" s="155" t="str">
        <f t="shared" si="2"/>
        <v>3 - Moderado</v>
      </c>
      <c r="AF54" s="149">
        <f t="shared" si="3"/>
        <v>0.6</v>
      </c>
      <c r="AG54" s="156" t="str">
        <f t="shared" si="89"/>
        <v/>
      </c>
      <c r="AH54" s="149">
        <f t="shared" si="4"/>
        <v>0.6</v>
      </c>
      <c r="AI54" s="133"/>
      <c r="AJ54" s="133"/>
      <c r="AK54" s="133"/>
      <c r="AL54" s="133"/>
      <c r="AM54" s="134"/>
      <c r="AN54" s="164"/>
      <c r="AO54" s="164"/>
      <c r="AP54" s="134"/>
      <c r="AQ54" s="134"/>
      <c r="AR54" s="164"/>
      <c r="AS54" s="164"/>
      <c r="AT54" s="134"/>
      <c r="AU54" s="134"/>
      <c r="AV54" s="164"/>
      <c r="AW54" s="164"/>
      <c r="AX54" s="134"/>
      <c r="AY54" s="134"/>
      <c r="AZ54" s="164"/>
      <c r="BA54" s="164"/>
      <c r="BB54" s="134"/>
      <c r="BC54" s="134"/>
      <c r="BD54" s="164"/>
      <c r="BE54" s="164"/>
      <c r="BF54" s="134"/>
      <c r="BG54" s="134"/>
      <c r="BH54" s="164"/>
      <c r="BI54" s="164"/>
      <c r="BJ54" s="134"/>
      <c r="BK54" s="134"/>
      <c r="BL54" s="164"/>
      <c r="BM54" s="164"/>
      <c r="BN54" s="134"/>
      <c r="BO54" s="134"/>
      <c r="BP54" s="164"/>
      <c r="BQ54" s="164"/>
      <c r="BR54" s="134"/>
      <c r="BS54" s="134"/>
      <c r="BT54" s="164"/>
      <c r="BU54" s="164"/>
      <c r="BV54" s="134"/>
      <c r="BW54" s="134"/>
      <c r="BX54" s="164"/>
      <c r="BY54" s="164"/>
      <c r="BZ54" s="134"/>
      <c r="CA54" s="134"/>
      <c r="CB54" s="164"/>
      <c r="CC54" s="164"/>
      <c r="CD54" s="134"/>
      <c r="CE54" s="134"/>
      <c r="CF54" s="164"/>
      <c r="CG54" s="164"/>
      <c r="CH54" s="134"/>
      <c r="CI54" s="164"/>
      <c r="CJ54" s="164"/>
      <c r="CK54" s="134"/>
      <c r="CL54" s="159" t="str">
        <f t="shared" si="90"/>
        <v>5 - Muy Alta</v>
      </c>
      <c r="CM54" s="165">
        <f t="shared" si="5"/>
        <v>1</v>
      </c>
      <c r="CN54" s="159" t="str">
        <f t="shared" si="91"/>
        <v>3 - Moderado</v>
      </c>
      <c r="CO54" s="165">
        <f t="shared" si="92"/>
        <v>0.6</v>
      </c>
      <c r="CP54" s="145" t="str">
        <f t="shared" si="6"/>
        <v>ALTO</v>
      </c>
      <c r="CQ54" s="149">
        <f t="shared" si="93"/>
        <v>0.6</v>
      </c>
      <c r="CR54" s="188"/>
      <c r="CS54" s="145">
        <f t="shared" si="94"/>
        <v>5</v>
      </c>
      <c r="CT54" s="134"/>
      <c r="CU54" s="188"/>
      <c r="CV54" s="188"/>
      <c r="CW54" s="158"/>
      <c r="CX54" s="160">
        <f t="shared" si="7"/>
        <v>0</v>
      </c>
      <c r="CY54" s="161">
        <f t="shared" si="95"/>
        <v>3</v>
      </c>
      <c r="CZ54" s="160" t="str">
        <f t="shared" si="96"/>
        <v>Moderado</v>
      </c>
      <c r="DA54" s="153">
        <f t="shared" si="97"/>
        <v>0.6</v>
      </c>
      <c r="DB54" s="154">
        <f t="shared" si="98"/>
        <v>0</v>
      </c>
      <c r="DC54" s="154">
        <f t="shared" si="8"/>
        <v>0</v>
      </c>
      <c r="DD54" s="160">
        <f t="shared" si="99"/>
        <v>0</v>
      </c>
      <c r="DE54" s="273">
        <f t="shared" si="9"/>
        <v>5</v>
      </c>
      <c r="DF54" s="187">
        <f t="shared" si="10"/>
        <v>1</v>
      </c>
      <c r="DG54" s="273">
        <f t="shared" si="100"/>
        <v>3</v>
      </c>
      <c r="DH54" s="273"/>
      <c r="DI54" s="187">
        <f t="shared" si="11"/>
        <v>0.6</v>
      </c>
      <c r="DJ54" s="154">
        <f t="shared" si="12"/>
        <v>0</v>
      </c>
      <c r="DK54" s="154">
        <f t="shared" si="13"/>
        <v>0</v>
      </c>
      <c r="DL54" s="160">
        <f t="shared" si="14"/>
        <v>0</v>
      </c>
      <c r="DM54" s="273">
        <f t="shared" si="15"/>
        <v>5</v>
      </c>
      <c r="DN54" s="187">
        <f t="shared" si="16"/>
        <v>1</v>
      </c>
      <c r="DO54" s="273">
        <f t="shared" si="17"/>
        <v>3</v>
      </c>
      <c r="DP54" s="187">
        <f t="shared" si="18"/>
        <v>0.6</v>
      </c>
      <c r="DQ54" s="154">
        <f t="shared" si="19"/>
        <v>0</v>
      </c>
      <c r="DR54" s="154">
        <f t="shared" si="20"/>
        <v>0</v>
      </c>
      <c r="DS54" s="160">
        <f t="shared" si="21"/>
        <v>0</v>
      </c>
      <c r="DT54" s="273">
        <f t="shared" si="22"/>
        <v>5</v>
      </c>
      <c r="DU54" s="187">
        <f t="shared" si="23"/>
        <v>1</v>
      </c>
      <c r="DV54" s="273">
        <f t="shared" si="24"/>
        <v>3</v>
      </c>
      <c r="DW54" s="187">
        <f t="shared" si="25"/>
        <v>0.6</v>
      </c>
      <c r="DX54" s="154">
        <f t="shared" si="26"/>
        <v>0</v>
      </c>
      <c r="DY54" s="154">
        <f t="shared" si="27"/>
        <v>0</v>
      </c>
      <c r="DZ54" s="160">
        <f t="shared" si="28"/>
        <v>0</v>
      </c>
      <c r="EA54" s="273">
        <f t="shared" si="29"/>
        <v>5</v>
      </c>
      <c r="EB54" s="187">
        <f t="shared" si="30"/>
        <v>1</v>
      </c>
      <c r="EC54" s="273">
        <f t="shared" si="31"/>
        <v>3</v>
      </c>
      <c r="ED54" s="187">
        <f t="shared" si="32"/>
        <v>0.6</v>
      </c>
      <c r="EE54" s="154">
        <f t="shared" si="33"/>
        <v>0</v>
      </c>
      <c r="EF54" s="154">
        <f t="shared" si="34"/>
        <v>0</v>
      </c>
      <c r="EG54" s="160">
        <f t="shared" si="35"/>
        <v>0</v>
      </c>
      <c r="EH54" s="273">
        <f t="shared" si="36"/>
        <v>5</v>
      </c>
      <c r="EI54" s="187">
        <f t="shared" si="37"/>
        <v>1</v>
      </c>
      <c r="EJ54" s="273">
        <f t="shared" si="38"/>
        <v>3</v>
      </c>
      <c r="EK54" s="187">
        <f t="shared" si="39"/>
        <v>0.6</v>
      </c>
      <c r="EL54" s="154">
        <f t="shared" si="40"/>
        <v>0</v>
      </c>
      <c r="EM54" s="154">
        <f t="shared" si="41"/>
        <v>0</v>
      </c>
      <c r="EN54" s="160">
        <f t="shared" si="42"/>
        <v>0</v>
      </c>
      <c r="EO54" s="273">
        <f t="shared" si="43"/>
        <v>5</v>
      </c>
      <c r="EP54" s="187">
        <f t="shared" si="44"/>
        <v>1</v>
      </c>
      <c r="EQ54" s="273">
        <f t="shared" si="45"/>
        <v>3</v>
      </c>
      <c r="ER54" s="187">
        <f t="shared" si="46"/>
        <v>0.6</v>
      </c>
      <c r="ES54" s="154">
        <f t="shared" si="47"/>
        <v>0</v>
      </c>
      <c r="ET54" s="154">
        <f t="shared" si="48"/>
        <v>0</v>
      </c>
      <c r="EU54" s="160">
        <f t="shared" si="49"/>
        <v>0</v>
      </c>
      <c r="EV54" s="273">
        <f t="shared" si="50"/>
        <v>5</v>
      </c>
      <c r="EW54" s="187">
        <f t="shared" si="51"/>
        <v>1</v>
      </c>
      <c r="EX54" s="273">
        <f t="shared" si="52"/>
        <v>3</v>
      </c>
      <c r="EY54" s="187">
        <f t="shared" si="53"/>
        <v>0.6</v>
      </c>
      <c r="EZ54" s="154">
        <f t="shared" si="54"/>
        <v>0</v>
      </c>
      <c r="FA54" s="154">
        <f t="shared" si="55"/>
        <v>0</v>
      </c>
      <c r="FB54" s="160">
        <f t="shared" si="56"/>
        <v>0</v>
      </c>
      <c r="FC54" s="273">
        <f t="shared" si="57"/>
        <v>5</v>
      </c>
      <c r="FD54" s="187">
        <f t="shared" si="58"/>
        <v>1</v>
      </c>
      <c r="FE54" s="273">
        <f t="shared" si="59"/>
        <v>3</v>
      </c>
      <c r="FF54" s="187">
        <f t="shared" si="60"/>
        <v>0.6</v>
      </c>
      <c r="FG54" s="154">
        <f t="shared" si="61"/>
        <v>0</v>
      </c>
      <c r="FH54" s="154">
        <f t="shared" si="62"/>
        <v>0</v>
      </c>
      <c r="FI54" s="160">
        <f t="shared" si="63"/>
        <v>0</v>
      </c>
      <c r="FJ54" s="273">
        <f t="shared" si="64"/>
        <v>5</v>
      </c>
      <c r="FK54" s="187">
        <f t="shared" si="65"/>
        <v>1</v>
      </c>
      <c r="FL54" s="273">
        <f t="shared" si="66"/>
        <v>3</v>
      </c>
      <c r="FM54" s="187">
        <f t="shared" si="67"/>
        <v>0.6</v>
      </c>
      <c r="FN54" s="154">
        <f t="shared" si="68"/>
        <v>0</v>
      </c>
      <c r="FO54" s="154">
        <f t="shared" si="69"/>
        <v>0</v>
      </c>
      <c r="FP54" s="160">
        <f t="shared" si="70"/>
        <v>0</v>
      </c>
      <c r="FQ54" s="273">
        <f t="shared" si="71"/>
        <v>5</v>
      </c>
      <c r="FR54" s="187">
        <f t="shared" si="72"/>
        <v>1</v>
      </c>
      <c r="FS54" s="273">
        <f t="shared" si="73"/>
        <v>3</v>
      </c>
      <c r="FT54" s="187">
        <f t="shared" si="74"/>
        <v>0.6</v>
      </c>
      <c r="FU54" s="154">
        <f t="shared" si="75"/>
        <v>0</v>
      </c>
      <c r="FV54" s="154">
        <f t="shared" si="76"/>
        <v>0</v>
      </c>
      <c r="FW54" s="160">
        <f t="shared" si="77"/>
        <v>0</v>
      </c>
      <c r="FX54" s="273">
        <f t="shared" si="78"/>
        <v>5</v>
      </c>
      <c r="FY54" s="187">
        <f t="shared" si="79"/>
        <v>1</v>
      </c>
      <c r="FZ54" s="273">
        <f t="shared" si="80"/>
        <v>3</v>
      </c>
      <c r="GA54" s="187">
        <f t="shared" si="81"/>
        <v>0.6</v>
      </c>
      <c r="GB54" s="154">
        <f t="shared" si="82"/>
        <v>0</v>
      </c>
      <c r="GC54" s="154">
        <f t="shared" si="83"/>
        <v>0</v>
      </c>
      <c r="GD54" s="160">
        <f t="shared" si="84"/>
        <v>0</v>
      </c>
      <c r="GE54" s="273">
        <f t="shared" si="85"/>
        <v>5</v>
      </c>
      <c r="GF54" s="187">
        <f t="shared" si="86"/>
        <v>1</v>
      </c>
      <c r="GG54" s="273">
        <f t="shared" si="87"/>
        <v>3</v>
      </c>
      <c r="GH54" s="187">
        <f t="shared" si="88"/>
        <v>0.6</v>
      </c>
      <c r="GI54" s="187">
        <f t="shared" si="101"/>
        <v>0.6</v>
      </c>
    </row>
    <row r="55" spans="1:191" ht="37.799999999999997" customHeight="1" x14ac:dyDescent="0.2">
      <c r="A55" s="148">
        <v>47</v>
      </c>
      <c r="B55" s="133"/>
      <c r="C55" s="133"/>
      <c r="D55" s="274"/>
      <c r="E55" s="133"/>
      <c r="F55" s="275"/>
      <c r="G55" s="133"/>
      <c r="H55" s="133" t="s">
        <v>455</v>
      </c>
      <c r="I55" s="132"/>
      <c r="J55" s="132"/>
      <c r="K55" s="132"/>
      <c r="L55" s="132"/>
      <c r="M55" s="132"/>
      <c r="N55" s="132"/>
      <c r="O55" s="132"/>
      <c r="P55" s="132"/>
      <c r="Q55" s="132"/>
      <c r="R55" s="132"/>
      <c r="S55" s="132"/>
      <c r="T55" s="132"/>
      <c r="U55" s="132"/>
      <c r="V55" s="132"/>
      <c r="W55" s="132"/>
      <c r="X55" s="132"/>
      <c r="Y55" s="132"/>
      <c r="Z55" s="132"/>
      <c r="AA55" s="132"/>
      <c r="AB55" s="132"/>
      <c r="AC55" s="155">
        <f t="shared" si="0"/>
        <v>0</v>
      </c>
      <c r="AD55" s="149">
        <f t="shared" si="1"/>
        <v>1</v>
      </c>
      <c r="AE55" s="155" t="str">
        <f t="shared" si="2"/>
        <v>3 - Moderado</v>
      </c>
      <c r="AF55" s="149">
        <f t="shared" si="3"/>
        <v>0.6</v>
      </c>
      <c r="AG55" s="156" t="str">
        <f t="shared" si="89"/>
        <v/>
      </c>
      <c r="AH55" s="149">
        <f t="shared" si="4"/>
        <v>0.6</v>
      </c>
      <c r="AI55" s="133"/>
      <c r="AJ55" s="133"/>
      <c r="AK55" s="133"/>
      <c r="AL55" s="133"/>
      <c r="AM55" s="134"/>
      <c r="AN55" s="164"/>
      <c r="AO55" s="164"/>
      <c r="AP55" s="134"/>
      <c r="AQ55" s="134"/>
      <c r="AR55" s="164"/>
      <c r="AS55" s="164"/>
      <c r="AT55" s="134"/>
      <c r="AU55" s="134"/>
      <c r="AV55" s="164"/>
      <c r="AW55" s="164"/>
      <c r="AX55" s="134"/>
      <c r="AY55" s="134"/>
      <c r="AZ55" s="164"/>
      <c r="BA55" s="164"/>
      <c r="BB55" s="134"/>
      <c r="BC55" s="134"/>
      <c r="BD55" s="164"/>
      <c r="BE55" s="164"/>
      <c r="BF55" s="134"/>
      <c r="BG55" s="134"/>
      <c r="BH55" s="164"/>
      <c r="BI55" s="164"/>
      <c r="BJ55" s="134"/>
      <c r="BK55" s="134"/>
      <c r="BL55" s="164"/>
      <c r="BM55" s="164"/>
      <c r="BN55" s="134"/>
      <c r="BO55" s="134"/>
      <c r="BP55" s="164"/>
      <c r="BQ55" s="164"/>
      <c r="BR55" s="134"/>
      <c r="BS55" s="134"/>
      <c r="BT55" s="164"/>
      <c r="BU55" s="164"/>
      <c r="BV55" s="134"/>
      <c r="BW55" s="134"/>
      <c r="BX55" s="164"/>
      <c r="BY55" s="164"/>
      <c r="BZ55" s="134"/>
      <c r="CA55" s="134"/>
      <c r="CB55" s="164"/>
      <c r="CC55" s="164"/>
      <c r="CD55" s="134"/>
      <c r="CE55" s="134"/>
      <c r="CF55" s="164"/>
      <c r="CG55" s="164"/>
      <c r="CH55" s="134"/>
      <c r="CI55" s="164"/>
      <c r="CJ55" s="164"/>
      <c r="CK55" s="134"/>
      <c r="CL55" s="159" t="str">
        <f t="shared" si="90"/>
        <v>5 - Muy Alta</v>
      </c>
      <c r="CM55" s="165">
        <f t="shared" si="5"/>
        <v>1</v>
      </c>
      <c r="CN55" s="159" t="str">
        <f t="shared" si="91"/>
        <v>3 - Moderado</v>
      </c>
      <c r="CO55" s="165">
        <f t="shared" si="92"/>
        <v>0.6</v>
      </c>
      <c r="CP55" s="145" t="str">
        <f t="shared" si="6"/>
        <v>ALTO</v>
      </c>
      <c r="CQ55" s="149">
        <f t="shared" si="93"/>
        <v>0.6</v>
      </c>
      <c r="CR55" s="188"/>
      <c r="CS55" s="145">
        <f t="shared" si="94"/>
        <v>5</v>
      </c>
      <c r="CT55" s="134"/>
      <c r="CU55" s="188"/>
      <c r="CV55" s="188"/>
      <c r="CW55" s="158"/>
      <c r="CX55" s="160">
        <f t="shared" si="7"/>
        <v>0</v>
      </c>
      <c r="CY55" s="161">
        <f t="shared" si="95"/>
        <v>3</v>
      </c>
      <c r="CZ55" s="160" t="str">
        <f t="shared" si="96"/>
        <v>Moderado</v>
      </c>
      <c r="DA55" s="153">
        <f t="shared" si="97"/>
        <v>0.6</v>
      </c>
      <c r="DB55" s="154">
        <f t="shared" si="98"/>
        <v>0</v>
      </c>
      <c r="DC55" s="154">
        <f t="shared" si="8"/>
        <v>0</v>
      </c>
      <c r="DD55" s="160">
        <f t="shared" si="99"/>
        <v>0</v>
      </c>
      <c r="DE55" s="273">
        <f t="shared" si="9"/>
        <v>5</v>
      </c>
      <c r="DF55" s="187">
        <f t="shared" si="10"/>
        <v>1</v>
      </c>
      <c r="DG55" s="273">
        <f t="shared" si="100"/>
        <v>3</v>
      </c>
      <c r="DH55" s="273"/>
      <c r="DI55" s="187">
        <f t="shared" si="11"/>
        <v>0.6</v>
      </c>
      <c r="DJ55" s="154">
        <f t="shared" si="12"/>
        <v>0</v>
      </c>
      <c r="DK55" s="154">
        <f t="shared" si="13"/>
        <v>0</v>
      </c>
      <c r="DL55" s="160">
        <f t="shared" si="14"/>
        <v>0</v>
      </c>
      <c r="DM55" s="273">
        <f t="shared" si="15"/>
        <v>5</v>
      </c>
      <c r="DN55" s="187">
        <f t="shared" si="16"/>
        <v>1</v>
      </c>
      <c r="DO55" s="273">
        <f t="shared" si="17"/>
        <v>3</v>
      </c>
      <c r="DP55" s="187">
        <f t="shared" si="18"/>
        <v>0.6</v>
      </c>
      <c r="DQ55" s="154">
        <f t="shared" si="19"/>
        <v>0</v>
      </c>
      <c r="DR55" s="154">
        <f t="shared" si="20"/>
        <v>0</v>
      </c>
      <c r="DS55" s="160">
        <f t="shared" si="21"/>
        <v>0</v>
      </c>
      <c r="DT55" s="273">
        <f t="shared" si="22"/>
        <v>5</v>
      </c>
      <c r="DU55" s="187">
        <f t="shared" si="23"/>
        <v>1</v>
      </c>
      <c r="DV55" s="273">
        <f t="shared" si="24"/>
        <v>3</v>
      </c>
      <c r="DW55" s="187">
        <f t="shared" si="25"/>
        <v>0.6</v>
      </c>
      <c r="DX55" s="154">
        <f t="shared" si="26"/>
        <v>0</v>
      </c>
      <c r="DY55" s="154">
        <f t="shared" si="27"/>
        <v>0</v>
      </c>
      <c r="DZ55" s="160">
        <f t="shared" si="28"/>
        <v>0</v>
      </c>
      <c r="EA55" s="273">
        <f t="shared" si="29"/>
        <v>5</v>
      </c>
      <c r="EB55" s="187">
        <f t="shared" si="30"/>
        <v>1</v>
      </c>
      <c r="EC55" s="273">
        <f t="shared" si="31"/>
        <v>3</v>
      </c>
      <c r="ED55" s="187">
        <f t="shared" si="32"/>
        <v>0.6</v>
      </c>
      <c r="EE55" s="154">
        <f t="shared" si="33"/>
        <v>0</v>
      </c>
      <c r="EF55" s="154">
        <f t="shared" si="34"/>
        <v>0</v>
      </c>
      <c r="EG55" s="160">
        <f t="shared" si="35"/>
        <v>0</v>
      </c>
      <c r="EH55" s="273">
        <f t="shared" si="36"/>
        <v>5</v>
      </c>
      <c r="EI55" s="187">
        <f t="shared" si="37"/>
        <v>1</v>
      </c>
      <c r="EJ55" s="273">
        <f t="shared" si="38"/>
        <v>3</v>
      </c>
      <c r="EK55" s="187">
        <f t="shared" si="39"/>
        <v>0.6</v>
      </c>
      <c r="EL55" s="154">
        <f t="shared" si="40"/>
        <v>0</v>
      </c>
      <c r="EM55" s="154">
        <f t="shared" si="41"/>
        <v>0</v>
      </c>
      <c r="EN55" s="160">
        <f t="shared" si="42"/>
        <v>0</v>
      </c>
      <c r="EO55" s="273">
        <f t="shared" si="43"/>
        <v>5</v>
      </c>
      <c r="EP55" s="187">
        <f t="shared" si="44"/>
        <v>1</v>
      </c>
      <c r="EQ55" s="273">
        <f t="shared" si="45"/>
        <v>3</v>
      </c>
      <c r="ER55" s="187">
        <f t="shared" si="46"/>
        <v>0.6</v>
      </c>
      <c r="ES55" s="154">
        <f t="shared" si="47"/>
        <v>0</v>
      </c>
      <c r="ET55" s="154">
        <f t="shared" si="48"/>
        <v>0</v>
      </c>
      <c r="EU55" s="160">
        <f t="shared" si="49"/>
        <v>0</v>
      </c>
      <c r="EV55" s="273">
        <f t="shared" si="50"/>
        <v>5</v>
      </c>
      <c r="EW55" s="187">
        <f t="shared" si="51"/>
        <v>1</v>
      </c>
      <c r="EX55" s="273">
        <f t="shared" si="52"/>
        <v>3</v>
      </c>
      <c r="EY55" s="187">
        <f t="shared" si="53"/>
        <v>0.6</v>
      </c>
      <c r="EZ55" s="154">
        <f t="shared" si="54"/>
        <v>0</v>
      </c>
      <c r="FA55" s="154">
        <f t="shared" si="55"/>
        <v>0</v>
      </c>
      <c r="FB55" s="160">
        <f t="shared" si="56"/>
        <v>0</v>
      </c>
      <c r="FC55" s="273">
        <f t="shared" si="57"/>
        <v>5</v>
      </c>
      <c r="FD55" s="187">
        <f t="shared" si="58"/>
        <v>1</v>
      </c>
      <c r="FE55" s="273">
        <f t="shared" si="59"/>
        <v>3</v>
      </c>
      <c r="FF55" s="187">
        <f t="shared" si="60"/>
        <v>0.6</v>
      </c>
      <c r="FG55" s="154">
        <f t="shared" si="61"/>
        <v>0</v>
      </c>
      <c r="FH55" s="154">
        <f t="shared" si="62"/>
        <v>0</v>
      </c>
      <c r="FI55" s="160">
        <f t="shared" si="63"/>
        <v>0</v>
      </c>
      <c r="FJ55" s="273">
        <f t="shared" si="64"/>
        <v>5</v>
      </c>
      <c r="FK55" s="187">
        <f t="shared" si="65"/>
        <v>1</v>
      </c>
      <c r="FL55" s="273">
        <f t="shared" si="66"/>
        <v>3</v>
      </c>
      <c r="FM55" s="187">
        <f t="shared" si="67"/>
        <v>0.6</v>
      </c>
      <c r="FN55" s="154">
        <f t="shared" si="68"/>
        <v>0</v>
      </c>
      <c r="FO55" s="154">
        <f t="shared" si="69"/>
        <v>0</v>
      </c>
      <c r="FP55" s="160">
        <f t="shared" si="70"/>
        <v>0</v>
      </c>
      <c r="FQ55" s="273">
        <f t="shared" si="71"/>
        <v>5</v>
      </c>
      <c r="FR55" s="187">
        <f t="shared" si="72"/>
        <v>1</v>
      </c>
      <c r="FS55" s="273">
        <f t="shared" si="73"/>
        <v>3</v>
      </c>
      <c r="FT55" s="187">
        <f t="shared" si="74"/>
        <v>0.6</v>
      </c>
      <c r="FU55" s="154">
        <f t="shared" si="75"/>
        <v>0</v>
      </c>
      <c r="FV55" s="154">
        <f t="shared" si="76"/>
        <v>0</v>
      </c>
      <c r="FW55" s="160">
        <f t="shared" si="77"/>
        <v>0</v>
      </c>
      <c r="FX55" s="273">
        <f t="shared" si="78"/>
        <v>5</v>
      </c>
      <c r="FY55" s="187">
        <f t="shared" si="79"/>
        <v>1</v>
      </c>
      <c r="FZ55" s="273">
        <f t="shared" si="80"/>
        <v>3</v>
      </c>
      <c r="GA55" s="187">
        <f t="shared" si="81"/>
        <v>0.6</v>
      </c>
      <c r="GB55" s="154">
        <f t="shared" si="82"/>
        <v>0</v>
      </c>
      <c r="GC55" s="154">
        <f t="shared" si="83"/>
        <v>0</v>
      </c>
      <c r="GD55" s="160">
        <f t="shared" si="84"/>
        <v>0</v>
      </c>
      <c r="GE55" s="273">
        <f t="shared" si="85"/>
        <v>5</v>
      </c>
      <c r="GF55" s="187">
        <f t="shared" si="86"/>
        <v>1</v>
      </c>
      <c r="GG55" s="273">
        <f t="shared" si="87"/>
        <v>3</v>
      </c>
      <c r="GH55" s="187">
        <f t="shared" si="88"/>
        <v>0.6</v>
      </c>
      <c r="GI55" s="187">
        <f t="shared" si="101"/>
        <v>0.6</v>
      </c>
    </row>
    <row r="56" spans="1:191" ht="37.799999999999997" customHeight="1" x14ac:dyDescent="0.2">
      <c r="A56" s="148">
        <v>48</v>
      </c>
      <c r="B56" s="133"/>
      <c r="C56" s="133"/>
      <c r="D56" s="274"/>
      <c r="E56" s="133"/>
      <c r="F56" s="275"/>
      <c r="G56" s="133"/>
      <c r="H56" s="133" t="s">
        <v>455</v>
      </c>
      <c r="I56" s="132"/>
      <c r="J56" s="132"/>
      <c r="K56" s="132"/>
      <c r="L56" s="132"/>
      <c r="M56" s="132"/>
      <c r="N56" s="132"/>
      <c r="O56" s="132"/>
      <c r="P56" s="132"/>
      <c r="Q56" s="132"/>
      <c r="R56" s="132"/>
      <c r="S56" s="132"/>
      <c r="T56" s="132"/>
      <c r="U56" s="132"/>
      <c r="V56" s="132"/>
      <c r="W56" s="132"/>
      <c r="X56" s="132"/>
      <c r="Y56" s="132"/>
      <c r="Z56" s="132"/>
      <c r="AA56" s="132"/>
      <c r="AB56" s="132"/>
      <c r="AC56" s="155">
        <f t="shared" si="0"/>
        <v>0</v>
      </c>
      <c r="AD56" s="149">
        <f t="shared" si="1"/>
        <v>1</v>
      </c>
      <c r="AE56" s="155" t="str">
        <f t="shared" si="2"/>
        <v>3 - Moderado</v>
      </c>
      <c r="AF56" s="149">
        <f t="shared" si="3"/>
        <v>0.6</v>
      </c>
      <c r="AG56" s="156" t="str">
        <f t="shared" si="89"/>
        <v/>
      </c>
      <c r="AH56" s="149">
        <f t="shared" si="4"/>
        <v>0.6</v>
      </c>
      <c r="AI56" s="133"/>
      <c r="AJ56" s="133"/>
      <c r="AK56" s="133"/>
      <c r="AL56" s="133"/>
      <c r="AM56" s="134"/>
      <c r="AN56" s="164"/>
      <c r="AO56" s="164"/>
      <c r="AP56" s="134"/>
      <c r="AQ56" s="134"/>
      <c r="AR56" s="164"/>
      <c r="AS56" s="164"/>
      <c r="AT56" s="134"/>
      <c r="AU56" s="134"/>
      <c r="AV56" s="164"/>
      <c r="AW56" s="164"/>
      <c r="AX56" s="134"/>
      <c r="AY56" s="134"/>
      <c r="AZ56" s="164"/>
      <c r="BA56" s="164"/>
      <c r="BB56" s="134"/>
      <c r="BC56" s="134"/>
      <c r="BD56" s="164"/>
      <c r="BE56" s="164"/>
      <c r="BF56" s="134"/>
      <c r="BG56" s="134"/>
      <c r="BH56" s="164"/>
      <c r="BI56" s="164"/>
      <c r="BJ56" s="134"/>
      <c r="BK56" s="134"/>
      <c r="BL56" s="164"/>
      <c r="BM56" s="164"/>
      <c r="BN56" s="134"/>
      <c r="BO56" s="134"/>
      <c r="BP56" s="164"/>
      <c r="BQ56" s="164"/>
      <c r="BR56" s="134"/>
      <c r="BS56" s="134"/>
      <c r="BT56" s="164"/>
      <c r="BU56" s="164"/>
      <c r="BV56" s="134"/>
      <c r="BW56" s="134"/>
      <c r="BX56" s="164"/>
      <c r="BY56" s="164"/>
      <c r="BZ56" s="134"/>
      <c r="CA56" s="134"/>
      <c r="CB56" s="164"/>
      <c r="CC56" s="164"/>
      <c r="CD56" s="134"/>
      <c r="CE56" s="134"/>
      <c r="CF56" s="164"/>
      <c r="CG56" s="164"/>
      <c r="CH56" s="134"/>
      <c r="CI56" s="164"/>
      <c r="CJ56" s="164"/>
      <c r="CK56" s="134"/>
      <c r="CL56" s="159" t="str">
        <f t="shared" si="90"/>
        <v>5 - Muy Alta</v>
      </c>
      <c r="CM56" s="165">
        <f t="shared" si="5"/>
        <v>1</v>
      </c>
      <c r="CN56" s="159" t="str">
        <f t="shared" si="91"/>
        <v>3 - Moderado</v>
      </c>
      <c r="CO56" s="165">
        <f t="shared" si="92"/>
        <v>0.6</v>
      </c>
      <c r="CP56" s="145" t="str">
        <f t="shared" si="6"/>
        <v>ALTO</v>
      </c>
      <c r="CQ56" s="149">
        <f t="shared" si="93"/>
        <v>0.6</v>
      </c>
      <c r="CR56" s="188"/>
      <c r="CS56" s="145">
        <f t="shared" si="94"/>
        <v>5</v>
      </c>
      <c r="CT56" s="134"/>
      <c r="CU56" s="188"/>
      <c r="CV56" s="188"/>
      <c r="CW56" s="158"/>
      <c r="CX56" s="160">
        <f t="shared" si="7"/>
        <v>0</v>
      </c>
      <c r="CY56" s="161">
        <f t="shared" si="95"/>
        <v>3</v>
      </c>
      <c r="CZ56" s="160" t="str">
        <f t="shared" si="96"/>
        <v>Moderado</v>
      </c>
      <c r="DA56" s="153">
        <f t="shared" si="97"/>
        <v>0.6</v>
      </c>
      <c r="DB56" s="154">
        <f t="shared" si="98"/>
        <v>0</v>
      </c>
      <c r="DC56" s="154">
        <f t="shared" si="8"/>
        <v>0</v>
      </c>
      <c r="DD56" s="160">
        <f t="shared" si="99"/>
        <v>0</v>
      </c>
      <c r="DE56" s="273">
        <f t="shared" si="9"/>
        <v>5</v>
      </c>
      <c r="DF56" s="187">
        <f t="shared" si="10"/>
        <v>1</v>
      </c>
      <c r="DG56" s="273">
        <f t="shared" si="100"/>
        <v>3</v>
      </c>
      <c r="DH56" s="273"/>
      <c r="DI56" s="187">
        <f t="shared" si="11"/>
        <v>0.6</v>
      </c>
      <c r="DJ56" s="154">
        <f t="shared" si="12"/>
        <v>0</v>
      </c>
      <c r="DK56" s="154">
        <f t="shared" si="13"/>
        <v>0</v>
      </c>
      <c r="DL56" s="160">
        <f t="shared" si="14"/>
        <v>0</v>
      </c>
      <c r="DM56" s="273">
        <f t="shared" si="15"/>
        <v>5</v>
      </c>
      <c r="DN56" s="187">
        <f t="shared" si="16"/>
        <v>1</v>
      </c>
      <c r="DO56" s="273">
        <f t="shared" si="17"/>
        <v>3</v>
      </c>
      <c r="DP56" s="187">
        <f t="shared" si="18"/>
        <v>0.6</v>
      </c>
      <c r="DQ56" s="154">
        <f t="shared" si="19"/>
        <v>0</v>
      </c>
      <c r="DR56" s="154">
        <f t="shared" si="20"/>
        <v>0</v>
      </c>
      <c r="DS56" s="160">
        <f t="shared" si="21"/>
        <v>0</v>
      </c>
      <c r="DT56" s="273">
        <f t="shared" si="22"/>
        <v>5</v>
      </c>
      <c r="DU56" s="187">
        <f t="shared" si="23"/>
        <v>1</v>
      </c>
      <c r="DV56" s="273">
        <f t="shared" si="24"/>
        <v>3</v>
      </c>
      <c r="DW56" s="187">
        <f t="shared" si="25"/>
        <v>0.6</v>
      </c>
      <c r="DX56" s="154">
        <f t="shared" si="26"/>
        <v>0</v>
      </c>
      <c r="DY56" s="154">
        <f t="shared" si="27"/>
        <v>0</v>
      </c>
      <c r="DZ56" s="160">
        <f t="shared" si="28"/>
        <v>0</v>
      </c>
      <c r="EA56" s="273">
        <f t="shared" si="29"/>
        <v>5</v>
      </c>
      <c r="EB56" s="187">
        <f t="shared" si="30"/>
        <v>1</v>
      </c>
      <c r="EC56" s="273">
        <f t="shared" si="31"/>
        <v>3</v>
      </c>
      <c r="ED56" s="187">
        <f t="shared" si="32"/>
        <v>0.6</v>
      </c>
      <c r="EE56" s="154">
        <f t="shared" si="33"/>
        <v>0</v>
      </c>
      <c r="EF56" s="154">
        <f t="shared" si="34"/>
        <v>0</v>
      </c>
      <c r="EG56" s="160">
        <f t="shared" si="35"/>
        <v>0</v>
      </c>
      <c r="EH56" s="273">
        <f t="shared" si="36"/>
        <v>5</v>
      </c>
      <c r="EI56" s="187">
        <f t="shared" si="37"/>
        <v>1</v>
      </c>
      <c r="EJ56" s="273">
        <f t="shared" si="38"/>
        <v>3</v>
      </c>
      <c r="EK56" s="187">
        <f t="shared" si="39"/>
        <v>0.6</v>
      </c>
      <c r="EL56" s="154">
        <f t="shared" si="40"/>
        <v>0</v>
      </c>
      <c r="EM56" s="154">
        <f t="shared" si="41"/>
        <v>0</v>
      </c>
      <c r="EN56" s="160">
        <f t="shared" si="42"/>
        <v>0</v>
      </c>
      <c r="EO56" s="273">
        <f t="shared" si="43"/>
        <v>5</v>
      </c>
      <c r="EP56" s="187">
        <f t="shared" si="44"/>
        <v>1</v>
      </c>
      <c r="EQ56" s="273">
        <f t="shared" si="45"/>
        <v>3</v>
      </c>
      <c r="ER56" s="187">
        <f t="shared" si="46"/>
        <v>0.6</v>
      </c>
      <c r="ES56" s="154">
        <f t="shared" si="47"/>
        <v>0</v>
      </c>
      <c r="ET56" s="154">
        <f t="shared" si="48"/>
        <v>0</v>
      </c>
      <c r="EU56" s="160">
        <f t="shared" si="49"/>
        <v>0</v>
      </c>
      <c r="EV56" s="273">
        <f t="shared" si="50"/>
        <v>5</v>
      </c>
      <c r="EW56" s="187">
        <f t="shared" si="51"/>
        <v>1</v>
      </c>
      <c r="EX56" s="273">
        <f t="shared" si="52"/>
        <v>3</v>
      </c>
      <c r="EY56" s="187">
        <f t="shared" si="53"/>
        <v>0.6</v>
      </c>
      <c r="EZ56" s="154">
        <f t="shared" si="54"/>
        <v>0</v>
      </c>
      <c r="FA56" s="154">
        <f t="shared" si="55"/>
        <v>0</v>
      </c>
      <c r="FB56" s="160">
        <f t="shared" si="56"/>
        <v>0</v>
      </c>
      <c r="FC56" s="273">
        <f t="shared" si="57"/>
        <v>5</v>
      </c>
      <c r="FD56" s="187">
        <f t="shared" si="58"/>
        <v>1</v>
      </c>
      <c r="FE56" s="273">
        <f t="shared" si="59"/>
        <v>3</v>
      </c>
      <c r="FF56" s="187">
        <f t="shared" si="60"/>
        <v>0.6</v>
      </c>
      <c r="FG56" s="154">
        <f t="shared" si="61"/>
        <v>0</v>
      </c>
      <c r="FH56" s="154">
        <f t="shared" si="62"/>
        <v>0</v>
      </c>
      <c r="FI56" s="160">
        <f t="shared" si="63"/>
        <v>0</v>
      </c>
      <c r="FJ56" s="273">
        <f t="shared" si="64"/>
        <v>5</v>
      </c>
      <c r="FK56" s="187">
        <f t="shared" si="65"/>
        <v>1</v>
      </c>
      <c r="FL56" s="273">
        <f t="shared" si="66"/>
        <v>3</v>
      </c>
      <c r="FM56" s="187">
        <f t="shared" si="67"/>
        <v>0.6</v>
      </c>
      <c r="FN56" s="154">
        <f t="shared" si="68"/>
        <v>0</v>
      </c>
      <c r="FO56" s="154">
        <f t="shared" si="69"/>
        <v>0</v>
      </c>
      <c r="FP56" s="160">
        <f t="shared" si="70"/>
        <v>0</v>
      </c>
      <c r="FQ56" s="273">
        <f t="shared" si="71"/>
        <v>5</v>
      </c>
      <c r="FR56" s="187">
        <f t="shared" si="72"/>
        <v>1</v>
      </c>
      <c r="FS56" s="273">
        <f t="shared" si="73"/>
        <v>3</v>
      </c>
      <c r="FT56" s="187">
        <f t="shared" si="74"/>
        <v>0.6</v>
      </c>
      <c r="FU56" s="154">
        <f t="shared" si="75"/>
        <v>0</v>
      </c>
      <c r="FV56" s="154">
        <f t="shared" si="76"/>
        <v>0</v>
      </c>
      <c r="FW56" s="160">
        <f t="shared" si="77"/>
        <v>0</v>
      </c>
      <c r="FX56" s="273">
        <f t="shared" si="78"/>
        <v>5</v>
      </c>
      <c r="FY56" s="187">
        <f t="shared" si="79"/>
        <v>1</v>
      </c>
      <c r="FZ56" s="273">
        <f t="shared" si="80"/>
        <v>3</v>
      </c>
      <c r="GA56" s="187">
        <f t="shared" si="81"/>
        <v>0.6</v>
      </c>
      <c r="GB56" s="154">
        <f t="shared" si="82"/>
        <v>0</v>
      </c>
      <c r="GC56" s="154">
        <f t="shared" si="83"/>
        <v>0</v>
      </c>
      <c r="GD56" s="160">
        <f t="shared" si="84"/>
        <v>0</v>
      </c>
      <c r="GE56" s="273">
        <f t="shared" si="85"/>
        <v>5</v>
      </c>
      <c r="GF56" s="187">
        <f t="shared" si="86"/>
        <v>1</v>
      </c>
      <c r="GG56" s="273">
        <f t="shared" si="87"/>
        <v>3</v>
      </c>
      <c r="GH56" s="187">
        <f t="shared" si="88"/>
        <v>0.6</v>
      </c>
      <c r="GI56" s="187">
        <f t="shared" si="101"/>
        <v>0.6</v>
      </c>
    </row>
    <row r="57" spans="1:191" ht="37.799999999999997" customHeight="1" x14ac:dyDescent="0.2">
      <c r="A57" s="148">
        <v>49</v>
      </c>
      <c r="B57" s="133"/>
      <c r="C57" s="133"/>
      <c r="D57" s="274"/>
      <c r="E57" s="133"/>
      <c r="F57" s="275"/>
      <c r="G57" s="133"/>
      <c r="H57" s="133" t="s">
        <v>455</v>
      </c>
      <c r="I57" s="132"/>
      <c r="J57" s="132"/>
      <c r="K57" s="132"/>
      <c r="L57" s="132"/>
      <c r="M57" s="132"/>
      <c r="N57" s="132"/>
      <c r="O57" s="132"/>
      <c r="P57" s="132"/>
      <c r="Q57" s="132"/>
      <c r="R57" s="132"/>
      <c r="S57" s="132"/>
      <c r="T57" s="132"/>
      <c r="U57" s="132"/>
      <c r="V57" s="132"/>
      <c r="W57" s="132"/>
      <c r="X57" s="132"/>
      <c r="Y57" s="132"/>
      <c r="Z57" s="132"/>
      <c r="AA57" s="132"/>
      <c r="AB57" s="132"/>
      <c r="AC57" s="155">
        <f t="shared" si="0"/>
        <v>0</v>
      </c>
      <c r="AD57" s="149">
        <f t="shared" si="1"/>
        <v>1</v>
      </c>
      <c r="AE57" s="155" t="str">
        <f t="shared" si="2"/>
        <v>3 - Moderado</v>
      </c>
      <c r="AF57" s="149">
        <f t="shared" si="3"/>
        <v>0.6</v>
      </c>
      <c r="AG57" s="156" t="str">
        <f t="shared" si="89"/>
        <v/>
      </c>
      <c r="AH57" s="149">
        <f t="shared" si="4"/>
        <v>0.6</v>
      </c>
      <c r="AI57" s="133"/>
      <c r="AJ57" s="133"/>
      <c r="AK57" s="133"/>
      <c r="AL57" s="133"/>
      <c r="AM57" s="134"/>
      <c r="AN57" s="164"/>
      <c r="AO57" s="164"/>
      <c r="AP57" s="134"/>
      <c r="AQ57" s="134"/>
      <c r="AR57" s="164"/>
      <c r="AS57" s="164"/>
      <c r="AT57" s="134"/>
      <c r="AU57" s="134"/>
      <c r="AV57" s="164"/>
      <c r="AW57" s="164"/>
      <c r="AX57" s="134"/>
      <c r="AY57" s="134"/>
      <c r="AZ57" s="164"/>
      <c r="BA57" s="164"/>
      <c r="BB57" s="134"/>
      <c r="BC57" s="134"/>
      <c r="BD57" s="164"/>
      <c r="BE57" s="164"/>
      <c r="BF57" s="134"/>
      <c r="BG57" s="134"/>
      <c r="BH57" s="164"/>
      <c r="BI57" s="164"/>
      <c r="BJ57" s="134"/>
      <c r="BK57" s="134"/>
      <c r="BL57" s="164"/>
      <c r="BM57" s="164"/>
      <c r="BN57" s="134"/>
      <c r="BO57" s="134"/>
      <c r="BP57" s="164"/>
      <c r="BQ57" s="164"/>
      <c r="BR57" s="134"/>
      <c r="BS57" s="134"/>
      <c r="BT57" s="164"/>
      <c r="BU57" s="164"/>
      <c r="BV57" s="134"/>
      <c r="BW57" s="134"/>
      <c r="BX57" s="164"/>
      <c r="BY57" s="164"/>
      <c r="BZ57" s="134"/>
      <c r="CA57" s="134"/>
      <c r="CB57" s="164"/>
      <c r="CC57" s="164"/>
      <c r="CD57" s="134"/>
      <c r="CE57" s="134"/>
      <c r="CF57" s="164"/>
      <c r="CG57" s="164"/>
      <c r="CH57" s="134"/>
      <c r="CI57" s="164"/>
      <c r="CJ57" s="164"/>
      <c r="CK57" s="134"/>
      <c r="CL57" s="159" t="str">
        <f t="shared" si="90"/>
        <v>5 - Muy Alta</v>
      </c>
      <c r="CM57" s="165">
        <f t="shared" si="5"/>
        <v>1</v>
      </c>
      <c r="CN57" s="159" t="str">
        <f t="shared" si="91"/>
        <v>3 - Moderado</v>
      </c>
      <c r="CO57" s="165">
        <f t="shared" si="92"/>
        <v>0.6</v>
      </c>
      <c r="CP57" s="145" t="str">
        <f t="shared" si="6"/>
        <v>ALTO</v>
      </c>
      <c r="CQ57" s="149">
        <f t="shared" si="93"/>
        <v>0.6</v>
      </c>
      <c r="CR57" s="188"/>
      <c r="CS57" s="145">
        <f t="shared" si="94"/>
        <v>5</v>
      </c>
      <c r="CT57" s="134"/>
      <c r="CU57" s="188"/>
      <c r="CV57" s="188"/>
      <c r="CW57" s="158"/>
      <c r="CX57" s="160">
        <f t="shared" si="7"/>
        <v>0</v>
      </c>
      <c r="CY57" s="161">
        <f t="shared" si="95"/>
        <v>3</v>
      </c>
      <c r="CZ57" s="160" t="str">
        <f t="shared" si="96"/>
        <v>Moderado</v>
      </c>
      <c r="DA57" s="153">
        <f t="shared" si="97"/>
        <v>0.6</v>
      </c>
      <c r="DB57" s="154">
        <f t="shared" si="98"/>
        <v>0</v>
      </c>
      <c r="DC57" s="154">
        <f t="shared" si="8"/>
        <v>0</v>
      </c>
      <c r="DD57" s="160">
        <f t="shared" si="99"/>
        <v>0</v>
      </c>
      <c r="DE57" s="273">
        <f t="shared" si="9"/>
        <v>5</v>
      </c>
      <c r="DF57" s="187">
        <f t="shared" si="10"/>
        <v>1</v>
      </c>
      <c r="DG57" s="273">
        <f t="shared" si="100"/>
        <v>3</v>
      </c>
      <c r="DH57" s="273"/>
      <c r="DI57" s="187">
        <f t="shared" si="11"/>
        <v>0.6</v>
      </c>
      <c r="DJ57" s="154">
        <f t="shared" si="12"/>
        <v>0</v>
      </c>
      <c r="DK57" s="154">
        <f t="shared" si="13"/>
        <v>0</v>
      </c>
      <c r="DL57" s="160">
        <f t="shared" si="14"/>
        <v>0</v>
      </c>
      <c r="DM57" s="273">
        <f t="shared" si="15"/>
        <v>5</v>
      </c>
      <c r="DN57" s="187">
        <f t="shared" si="16"/>
        <v>1</v>
      </c>
      <c r="DO57" s="273">
        <f t="shared" si="17"/>
        <v>3</v>
      </c>
      <c r="DP57" s="187">
        <f t="shared" si="18"/>
        <v>0.6</v>
      </c>
      <c r="DQ57" s="154">
        <f t="shared" si="19"/>
        <v>0</v>
      </c>
      <c r="DR57" s="154">
        <f t="shared" si="20"/>
        <v>0</v>
      </c>
      <c r="DS57" s="160">
        <f t="shared" si="21"/>
        <v>0</v>
      </c>
      <c r="DT57" s="273">
        <f t="shared" si="22"/>
        <v>5</v>
      </c>
      <c r="DU57" s="187">
        <f t="shared" si="23"/>
        <v>1</v>
      </c>
      <c r="DV57" s="273">
        <f t="shared" si="24"/>
        <v>3</v>
      </c>
      <c r="DW57" s="187">
        <f t="shared" si="25"/>
        <v>0.6</v>
      </c>
      <c r="DX57" s="154">
        <f t="shared" si="26"/>
        <v>0</v>
      </c>
      <c r="DY57" s="154">
        <f t="shared" si="27"/>
        <v>0</v>
      </c>
      <c r="DZ57" s="160">
        <f t="shared" si="28"/>
        <v>0</v>
      </c>
      <c r="EA57" s="273">
        <f t="shared" si="29"/>
        <v>5</v>
      </c>
      <c r="EB57" s="187">
        <f t="shared" si="30"/>
        <v>1</v>
      </c>
      <c r="EC57" s="273">
        <f t="shared" si="31"/>
        <v>3</v>
      </c>
      <c r="ED57" s="187">
        <f t="shared" si="32"/>
        <v>0.6</v>
      </c>
      <c r="EE57" s="154">
        <f t="shared" si="33"/>
        <v>0</v>
      </c>
      <c r="EF57" s="154">
        <f t="shared" si="34"/>
        <v>0</v>
      </c>
      <c r="EG57" s="160">
        <f t="shared" si="35"/>
        <v>0</v>
      </c>
      <c r="EH57" s="273">
        <f t="shared" si="36"/>
        <v>5</v>
      </c>
      <c r="EI57" s="187">
        <f t="shared" si="37"/>
        <v>1</v>
      </c>
      <c r="EJ57" s="273">
        <f t="shared" si="38"/>
        <v>3</v>
      </c>
      <c r="EK57" s="187">
        <f t="shared" si="39"/>
        <v>0.6</v>
      </c>
      <c r="EL57" s="154">
        <f t="shared" si="40"/>
        <v>0</v>
      </c>
      <c r="EM57" s="154">
        <f t="shared" si="41"/>
        <v>0</v>
      </c>
      <c r="EN57" s="160">
        <f t="shared" si="42"/>
        <v>0</v>
      </c>
      <c r="EO57" s="273">
        <f t="shared" si="43"/>
        <v>5</v>
      </c>
      <c r="EP57" s="187">
        <f t="shared" si="44"/>
        <v>1</v>
      </c>
      <c r="EQ57" s="273">
        <f t="shared" si="45"/>
        <v>3</v>
      </c>
      <c r="ER57" s="187">
        <f t="shared" si="46"/>
        <v>0.6</v>
      </c>
      <c r="ES57" s="154">
        <f t="shared" si="47"/>
        <v>0</v>
      </c>
      <c r="ET57" s="154">
        <f t="shared" si="48"/>
        <v>0</v>
      </c>
      <c r="EU57" s="160">
        <f t="shared" si="49"/>
        <v>0</v>
      </c>
      <c r="EV57" s="273">
        <f t="shared" si="50"/>
        <v>5</v>
      </c>
      <c r="EW57" s="187">
        <f t="shared" si="51"/>
        <v>1</v>
      </c>
      <c r="EX57" s="273">
        <f t="shared" si="52"/>
        <v>3</v>
      </c>
      <c r="EY57" s="187">
        <f t="shared" si="53"/>
        <v>0.6</v>
      </c>
      <c r="EZ57" s="154">
        <f t="shared" si="54"/>
        <v>0</v>
      </c>
      <c r="FA57" s="154">
        <f t="shared" si="55"/>
        <v>0</v>
      </c>
      <c r="FB57" s="160">
        <f t="shared" si="56"/>
        <v>0</v>
      </c>
      <c r="FC57" s="273">
        <f t="shared" si="57"/>
        <v>5</v>
      </c>
      <c r="FD57" s="187">
        <f t="shared" si="58"/>
        <v>1</v>
      </c>
      <c r="FE57" s="273">
        <f t="shared" si="59"/>
        <v>3</v>
      </c>
      <c r="FF57" s="187">
        <f t="shared" si="60"/>
        <v>0.6</v>
      </c>
      <c r="FG57" s="154">
        <f t="shared" si="61"/>
        <v>0</v>
      </c>
      <c r="FH57" s="154">
        <f t="shared" si="62"/>
        <v>0</v>
      </c>
      <c r="FI57" s="160">
        <f t="shared" si="63"/>
        <v>0</v>
      </c>
      <c r="FJ57" s="273">
        <f t="shared" si="64"/>
        <v>5</v>
      </c>
      <c r="FK57" s="187">
        <f t="shared" si="65"/>
        <v>1</v>
      </c>
      <c r="FL57" s="273">
        <f t="shared" si="66"/>
        <v>3</v>
      </c>
      <c r="FM57" s="187">
        <f t="shared" si="67"/>
        <v>0.6</v>
      </c>
      <c r="FN57" s="154">
        <f t="shared" si="68"/>
        <v>0</v>
      </c>
      <c r="FO57" s="154">
        <f t="shared" si="69"/>
        <v>0</v>
      </c>
      <c r="FP57" s="160">
        <f t="shared" si="70"/>
        <v>0</v>
      </c>
      <c r="FQ57" s="273">
        <f t="shared" si="71"/>
        <v>5</v>
      </c>
      <c r="FR57" s="187">
        <f t="shared" si="72"/>
        <v>1</v>
      </c>
      <c r="FS57" s="273">
        <f t="shared" si="73"/>
        <v>3</v>
      </c>
      <c r="FT57" s="187">
        <f t="shared" si="74"/>
        <v>0.6</v>
      </c>
      <c r="FU57" s="154">
        <f t="shared" si="75"/>
        <v>0</v>
      </c>
      <c r="FV57" s="154">
        <f t="shared" si="76"/>
        <v>0</v>
      </c>
      <c r="FW57" s="160">
        <f t="shared" si="77"/>
        <v>0</v>
      </c>
      <c r="FX57" s="273">
        <f t="shared" si="78"/>
        <v>5</v>
      </c>
      <c r="FY57" s="187">
        <f t="shared" si="79"/>
        <v>1</v>
      </c>
      <c r="FZ57" s="273">
        <f t="shared" si="80"/>
        <v>3</v>
      </c>
      <c r="GA57" s="187">
        <f t="shared" si="81"/>
        <v>0.6</v>
      </c>
      <c r="GB57" s="154">
        <f t="shared" si="82"/>
        <v>0</v>
      </c>
      <c r="GC57" s="154">
        <f t="shared" si="83"/>
        <v>0</v>
      </c>
      <c r="GD57" s="160">
        <f t="shared" si="84"/>
        <v>0</v>
      </c>
      <c r="GE57" s="273">
        <f t="shared" si="85"/>
        <v>5</v>
      </c>
      <c r="GF57" s="187">
        <f t="shared" si="86"/>
        <v>1</v>
      </c>
      <c r="GG57" s="273">
        <f t="shared" si="87"/>
        <v>3</v>
      </c>
      <c r="GH57" s="187">
        <f t="shared" si="88"/>
        <v>0.6</v>
      </c>
      <c r="GI57" s="187">
        <f t="shared" si="101"/>
        <v>0.6</v>
      </c>
    </row>
    <row r="58" spans="1:191" ht="37.799999999999997" customHeight="1" x14ac:dyDescent="0.2">
      <c r="A58" s="148">
        <v>50</v>
      </c>
      <c r="B58" s="133"/>
      <c r="C58" s="133"/>
      <c r="D58" s="274"/>
      <c r="E58" s="133"/>
      <c r="F58" s="275"/>
      <c r="G58" s="133"/>
      <c r="H58" s="133" t="s">
        <v>455</v>
      </c>
      <c r="I58" s="132"/>
      <c r="J58" s="132"/>
      <c r="K58" s="132"/>
      <c r="L58" s="132"/>
      <c r="M58" s="132"/>
      <c r="N58" s="132"/>
      <c r="O58" s="132"/>
      <c r="P58" s="132"/>
      <c r="Q58" s="132"/>
      <c r="R58" s="132"/>
      <c r="S58" s="132"/>
      <c r="T58" s="132"/>
      <c r="U58" s="132"/>
      <c r="V58" s="132"/>
      <c r="W58" s="132"/>
      <c r="X58" s="132"/>
      <c r="Y58" s="132"/>
      <c r="Z58" s="132"/>
      <c r="AA58" s="132"/>
      <c r="AB58" s="132"/>
      <c r="AC58" s="155">
        <f t="shared" si="0"/>
        <v>0</v>
      </c>
      <c r="AD58" s="149">
        <f t="shared" si="1"/>
        <v>1</v>
      </c>
      <c r="AE58" s="155" t="str">
        <f t="shared" si="2"/>
        <v>3 - Moderado</v>
      </c>
      <c r="AF58" s="149">
        <f t="shared" si="3"/>
        <v>0.6</v>
      </c>
      <c r="AG58" s="156" t="str">
        <f t="shared" si="89"/>
        <v/>
      </c>
      <c r="AH58" s="149">
        <f t="shared" si="4"/>
        <v>0.6</v>
      </c>
      <c r="AI58" s="133"/>
      <c r="AJ58" s="133"/>
      <c r="AK58" s="133"/>
      <c r="AL58" s="133"/>
      <c r="AM58" s="134"/>
      <c r="AN58" s="164"/>
      <c r="AO58" s="164"/>
      <c r="AP58" s="134"/>
      <c r="AQ58" s="134"/>
      <c r="AR58" s="164"/>
      <c r="AS58" s="164"/>
      <c r="AT58" s="134"/>
      <c r="AU58" s="134"/>
      <c r="AV58" s="164"/>
      <c r="AW58" s="164"/>
      <c r="AX58" s="134"/>
      <c r="AY58" s="134"/>
      <c r="AZ58" s="164"/>
      <c r="BA58" s="164"/>
      <c r="BB58" s="134"/>
      <c r="BC58" s="134"/>
      <c r="BD58" s="164"/>
      <c r="BE58" s="164"/>
      <c r="BF58" s="134"/>
      <c r="BG58" s="134"/>
      <c r="BH58" s="164"/>
      <c r="BI58" s="164"/>
      <c r="BJ58" s="134"/>
      <c r="BK58" s="134"/>
      <c r="BL58" s="164"/>
      <c r="BM58" s="164"/>
      <c r="BN58" s="134"/>
      <c r="BO58" s="134"/>
      <c r="BP58" s="164"/>
      <c r="BQ58" s="164"/>
      <c r="BR58" s="134"/>
      <c r="BS58" s="134"/>
      <c r="BT58" s="164"/>
      <c r="BU58" s="164"/>
      <c r="BV58" s="134"/>
      <c r="BW58" s="134"/>
      <c r="BX58" s="164"/>
      <c r="BY58" s="164"/>
      <c r="BZ58" s="134"/>
      <c r="CA58" s="134"/>
      <c r="CB58" s="164"/>
      <c r="CC58" s="164"/>
      <c r="CD58" s="134"/>
      <c r="CE58" s="134"/>
      <c r="CF58" s="164"/>
      <c r="CG58" s="164"/>
      <c r="CH58" s="134"/>
      <c r="CI58" s="164"/>
      <c r="CJ58" s="164"/>
      <c r="CK58" s="134"/>
      <c r="CL58" s="159" t="str">
        <f t="shared" si="90"/>
        <v>5 - Muy Alta</v>
      </c>
      <c r="CM58" s="165">
        <f t="shared" si="5"/>
        <v>1</v>
      </c>
      <c r="CN58" s="159" t="str">
        <f t="shared" si="91"/>
        <v>3 - Moderado</v>
      </c>
      <c r="CO58" s="165">
        <f t="shared" si="92"/>
        <v>0.6</v>
      </c>
      <c r="CP58" s="145" t="str">
        <f t="shared" si="6"/>
        <v>ALTO</v>
      </c>
      <c r="CQ58" s="149">
        <f t="shared" si="93"/>
        <v>0.6</v>
      </c>
      <c r="CR58" s="188"/>
      <c r="CS58" s="145">
        <f t="shared" si="94"/>
        <v>5</v>
      </c>
      <c r="CT58" s="134"/>
      <c r="CU58" s="188"/>
      <c r="CV58" s="188"/>
      <c r="CW58" s="158"/>
      <c r="CX58" s="160">
        <f t="shared" si="7"/>
        <v>0</v>
      </c>
      <c r="CY58" s="161">
        <f t="shared" si="95"/>
        <v>3</v>
      </c>
      <c r="CZ58" s="160" t="str">
        <f t="shared" si="96"/>
        <v>Moderado</v>
      </c>
      <c r="DA58" s="153">
        <f t="shared" si="97"/>
        <v>0.6</v>
      </c>
      <c r="DB58" s="154">
        <f t="shared" si="98"/>
        <v>0</v>
      </c>
      <c r="DC58" s="154">
        <f t="shared" si="8"/>
        <v>0</v>
      </c>
      <c r="DD58" s="160">
        <f t="shared" si="99"/>
        <v>0</v>
      </c>
      <c r="DE58" s="273">
        <f t="shared" si="9"/>
        <v>5</v>
      </c>
      <c r="DF58" s="187">
        <f t="shared" si="10"/>
        <v>1</v>
      </c>
      <c r="DG58" s="273">
        <f t="shared" si="100"/>
        <v>3</v>
      </c>
      <c r="DH58" s="273"/>
      <c r="DI58" s="187">
        <f t="shared" si="11"/>
        <v>0.6</v>
      </c>
      <c r="DJ58" s="154">
        <f t="shared" si="12"/>
        <v>0</v>
      </c>
      <c r="DK58" s="154">
        <f t="shared" si="13"/>
        <v>0</v>
      </c>
      <c r="DL58" s="160">
        <f t="shared" si="14"/>
        <v>0</v>
      </c>
      <c r="DM58" s="273">
        <f t="shared" si="15"/>
        <v>5</v>
      </c>
      <c r="DN58" s="187">
        <f t="shared" si="16"/>
        <v>1</v>
      </c>
      <c r="DO58" s="273">
        <f t="shared" si="17"/>
        <v>3</v>
      </c>
      <c r="DP58" s="187">
        <f t="shared" si="18"/>
        <v>0.6</v>
      </c>
      <c r="DQ58" s="154">
        <f t="shared" si="19"/>
        <v>0</v>
      </c>
      <c r="DR58" s="154">
        <f t="shared" si="20"/>
        <v>0</v>
      </c>
      <c r="DS58" s="160">
        <f t="shared" si="21"/>
        <v>0</v>
      </c>
      <c r="DT58" s="273">
        <f t="shared" si="22"/>
        <v>5</v>
      </c>
      <c r="DU58" s="187">
        <f t="shared" si="23"/>
        <v>1</v>
      </c>
      <c r="DV58" s="273">
        <f t="shared" si="24"/>
        <v>3</v>
      </c>
      <c r="DW58" s="187">
        <f t="shared" si="25"/>
        <v>0.6</v>
      </c>
      <c r="DX58" s="154">
        <f t="shared" si="26"/>
        <v>0</v>
      </c>
      <c r="DY58" s="154">
        <f t="shared" si="27"/>
        <v>0</v>
      </c>
      <c r="DZ58" s="160">
        <f t="shared" si="28"/>
        <v>0</v>
      </c>
      <c r="EA58" s="273">
        <f t="shared" si="29"/>
        <v>5</v>
      </c>
      <c r="EB58" s="187">
        <f t="shared" si="30"/>
        <v>1</v>
      </c>
      <c r="EC58" s="273">
        <f t="shared" si="31"/>
        <v>3</v>
      </c>
      <c r="ED58" s="187">
        <f t="shared" si="32"/>
        <v>0.6</v>
      </c>
      <c r="EE58" s="154">
        <f t="shared" si="33"/>
        <v>0</v>
      </c>
      <c r="EF58" s="154">
        <f t="shared" si="34"/>
        <v>0</v>
      </c>
      <c r="EG58" s="160">
        <f t="shared" si="35"/>
        <v>0</v>
      </c>
      <c r="EH58" s="273">
        <f t="shared" si="36"/>
        <v>5</v>
      </c>
      <c r="EI58" s="187">
        <f t="shared" si="37"/>
        <v>1</v>
      </c>
      <c r="EJ58" s="273">
        <f t="shared" si="38"/>
        <v>3</v>
      </c>
      <c r="EK58" s="187">
        <f t="shared" si="39"/>
        <v>0.6</v>
      </c>
      <c r="EL58" s="154">
        <f t="shared" si="40"/>
        <v>0</v>
      </c>
      <c r="EM58" s="154">
        <f t="shared" si="41"/>
        <v>0</v>
      </c>
      <c r="EN58" s="160">
        <f t="shared" si="42"/>
        <v>0</v>
      </c>
      <c r="EO58" s="273">
        <f t="shared" si="43"/>
        <v>5</v>
      </c>
      <c r="EP58" s="187">
        <f t="shared" si="44"/>
        <v>1</v>
      </c>
      <c r="EQ58" s="273">
        <f t="shared" si="45"/>
        <v>3</v>
      </c>
      <c r="ER58" s="187">
        <f t="shared" si="46"/>
        <v>0.6</v>
      </c>
      <c r="ES58" s="154">
        <f t="shared" si="47"/>
        <v>0</v>
      </c>
      <c r="ET58" s="154">
        <f t="shared" si="48"/>
        <v>0</v>
      </c>
      <c r="EU58" s="160">
        <f t="shared" si="49"/>
        <v>0</v>
      </c>
      <c r="EV58" s="273">
        <f t="shared" si="50"/>
        <v>5</v>
      </c>
      <c r="EW58" s="187">
        <f t="shared" si="51"/>
        <v>1</v>
      </c>
      <c r="EX58" s="273">
        <f t="shared" si="52"/>
        <v>3</v>
      </c>
      <c r="EY58" s="187">
        <f t="shared" si="53"/>
        <v>0.6</v>
      </c>
      <c r="EZ58" s="154">
        <f t="shared" si="54"/>
        <v>0</v>
      </c>
      <c r="FA58" s="154">
        <f t="shared" si="55"/>
        <v>0</v>
      </c>
      <c r="FB58" s="160">
        <f t="shared" si="56"/>
        <v>0</v>
      </c>
      <c r="FC58" s="273">
        <f t="shared" si="57"/>
        <v>5</v>
      </c>
      <c r="FD58" s="187">
        <f t="shared" si="58"/>
        <v>1</v>
      </c>
      <c r="FE58" s="273">
        <f t="shared" si="59"/>
        <v>3</v>
      </c>
      <c r="FF58" s="187">
        <f t="shared" si="60"/>
        <v>0.6</v>
      </c>
      <c r="FG58" s="154">
        <f t="shared" si="61"/>
        <v>0</v>
      </c>
      <c r="FH58" s="154">
        <f t="shared" si="62"/>
        <v>0</v>
      </c>
      <c r="FI58" s="160">
        <f t="shared" si="63"/>
        <v>0</v>
      </c>
      <c r="FJ58" s="273">
        <f t="shared" si="64"/>
        <v>5</v>
      </c>
      <c r="FK58" s="187">
        <f t="shared" si="65"/>
        <v>1</v>
      </c>
      <c r="FL58" s="273">
        <f t="shared" si="66"/>
        <v>3</v>
      </c>
      <c r="FM58" s="187">
        <f t="shared" si="67"/>
        <v>0.6</v>
      </c>
      <c r="FN58" s="154">
        <f t="shared" si="68"/>
        <v>0</v>
      </c>
      <c r="FO58" s="154">
        <f t="shared" si="69"/>
        <v>0</v>
      </c>
      <c r="FP58" s="160">
        <f t="shared" si="70"/>
        <v>0</v>
      </c>
      <c r="FQ58" s="273">
        <f t="shared" si="71"/>
        <v>5</v>
      </c>
      <c r="FR58" s="187">
        <f t="shared" si="72"/>
        <v>1</v>
      </c>
      <c r="FS58" s="273">
        <f t="shared" si="73"/>
        <v>3</v>
      </c>
      <c r="FT58" s="187">
        <f t="shared" si="74"/>
        <v>0.6</v>
      </c>
      <c r="FU58" s="154">
        <f t="shared" si="75"/>
        <v>0</v>
      </c>
      <c r="FV58" s="154">
        <f t="shared" si="76"/>
        <v>0</v>
      </c>
      <c r="FW58" s="160">
        <f t="shared" si="77"/>
        <v>0</v>
      </c>
      <c r="FX58" s="273">
        <f t="shared" si="78"/>
        <v>5</v>
      </c>
      <c r="FY58" s="187">
        <f t="shared" si="79"/>
        <v>1</v>
      </c>
      <c r="FZ58" s="273">
        <f t="shared" si="80"/>
        <v>3</v>
      </c>
      <c r="GA58" s="187">
        <f t="shared" si="81"/>
        <v>0.6</v>
      </c>
      <c r="GB58" s="154">
        <f t="shared" si="82"/>
        <v>0</v>
      </c>
      <c r="GC58" s="154">
        <f t="shared" si="83"/>
        <v>0</v>
      </c>
      <c r="GD58" s="160">
        <f t="shared" si="84"/>
        <v>0</v>
      </c>
      <c r="GE58" s="273">
        <f t="shared" si="85"/>
        <v>5</v>
      </c>
      <c r="GF58" s="187">
        <f t="shared" si="86"/>
        <v>1</v>
      </c>
      <c r="GG58" s="273">
        <f t="shared" si="87"/>
        <v>3</v>
      </c>
      <c r="GH58" s="187">
        <f t="shared" si="88"/>
        <v>0.6</v>
      </c>
      <c r="GI58" s="187">
        <f t="shared" si="101"/>
        <v>0.6</v>
      </c>
    </row>
    <row r="59" spans="1:191" ht="37.799999999999997" customHeight="1" x14ac:dyDescent="0.2">
      <c r="A59" s="148">
        <v>51</v>
      </c>
      <c r="B59" s="133"/>
      <c r="C59" s="133"/>
      <c r="D59" s="274"/>
      <c r="E59" s="133"/>
      <c r="F59" s="275"/>
      <c r="G59" s="133"/>
      <c r="H59" s="133" t="s">
        <v>455</v>
      </c>
      <c r="I59" s="132"/>
      <c r="J59" s="132"/>
      <c r="K59" s="132"/>
      <c r="L59" s="132"/>
      <c r="M59" s="132"/>
      <c r="N59" s="132"/>
      <c r="O59" s="132"/>
      <c r="P59" s="132"/>
      <c r="Q59" s="132"/>
      <c r="R59" s="132"/>
      <c r="S59" s="132"/>
      <c r="T59" s="132"/>
      <c r="U59" s="132"/>
      <c r="V59" s="132"/>
      <c r="W59" s="132"/>
      <c r="X59" s="132"/>
      <c r="Y59" s="132"/>
      <c r="Z59" s="132"/>
      <c r="AA59" s="132"/>
      <c r="AB59" s="132"/>
      <c r="AC59" s="155">
        <f t="shared" si="0"/>
        <v>0</v>
      </c>
      <c r="AD59" s="149">
        <f t="shared" si="1"/>
        <v>1</v>
      </c>
      <c r="AE59" s="155" t="str">
        <f t="shared" si="2"/>
        <v>3 - Moderado</v>
      </c>
      <c r="AF59" s="149">
        <f t="shared" si="3"/>
        <v>0.6</v>
      </c>
      <c r="AG59" s="156" t="str">
        <f t="shared" si="89"/>
        <v/>
      </c>
      <c r="AH59" s="149">
        <f t="shared" si="4"/>
        <v>0.6</v>
      </c>
      <c r="AI59" s="133"/>
      <c r="AJ59" s="133"/>
      <c r="AK59" s="133"/>
      <c r="AL59" s="133"/>
      <c r="AM59" s="134"/>
      <c r="AN59" s="164"/>
      <c r="AO59" s="164"/>
      <c r="AP59" s="134"/>
      <c r="AQ59" s="134"/>
      <c r="AR59" s="164"/>
      <c r="AS59" s="164"/>
      <c r="AT59" s="134"/>
      <c r="AU59" s="134"/>
      <c r="AV59" s="164"/>
      <c r="AW59" s="164"/>
      <c r="AX59" s="134"/>
      <c r="AY59" s="134"/>
      <c r="AZ59" s="164"/>
      <c r="BA59" s="164"/>
      <c r="BB59" s="134"/>
      <c r="BC59" s="134"/>
      <c r="BD59" s="164"/>
      <c r="BE59" s="164"/>
      <c r="BF59" s="134"/>
      <c r="BG59" s="134"/>
      <c r="BH59" s="164"/>
      <c r="BI59" s="164"/>
      <c r="BJ59" s="134"/>
      <c r="BK59" s="134"/>
      <c r="BL59" s="164"/>
      <c r="BM59" s="164"/>
      <c r="BN59" s="134"/>
      <c r="BO59" s="134"/>
      <c r="BP59" s="164"/>
      <c r="BQ59" s="164"/>
      <c r="BR59" s="134"/>
      <c r="BS59" s="134"/>
      <c r="BT59" s="164"/>
      <c r="BU59" s="164"/>
      <c r="BV59" s="134"/>
      <c r="BW59" s="134"/>
      <c r="BX59" s="164"/>
      <c r="BY59" s="164"/>
      <c r="BZ59" s="134"/>
      <c r="CA59" s="134"/>
      <c r="CB59" s="164"/>
      <c r="CC59" s="164"/>
      <c r="CD59" s="134"/>
      <c r="CE59" s="134"/>
      <c r="CF59" s="164"/>
      <c r="CG59" s="164"/>
      <c r="CH59" s="134"/>
      <c r="CI59" s="164"/>
      <c r="CJ59" s="164"/>
      <c r="CK59" s="134"/>
      <c r="CL59" s="159" t="str">
        <f t="shared" si="90"/>
        <v>5 - Muy Alta</v>
      </c>
      <c r="CM59" s="165">
        <f t="shared" si="5"/>
        <v>1</v>
      </c>
      <c r="CN59" s="159" t="str">
        <f t="shared" si="91"/>
        <v>3 - Moderado</v>
      </c>
      <c r="CO59" s="165">
        <f t="shared" si="92"/>
        <v>0.6</v>
      </c>
      <c r="CP59" s="145" t="str">
        <f t="shared" si="6"/>
        <v>ALTO</v>
      </c>
      <c r="CQ59" s="149">
        <f t="shared" si="93"/>
        <v>0.6</v>
      </c>
      <c r="CR59" s="188"/>
      <c r="CS59" s="145">
        <f t="shared" si="94"/>
        <v>5</v>
      </c>
      <c r="CT59" s="134"/>
      <c r="CU59" s="188"/>
      <c r="CV59" s="188"/>
      <c r="CW59" s="158"/>
      <c r="CX59" s="160">
        <f t="shared" si="7"/>
        <v>0</v>
      </c>
      <c r="CY59" s="161">
        <f t="shared" si="95"/>
        <v>3</v>
      </c>
      <c r="CZ59" s="160" t="str">
        <f t="shared" si="96"/>
        <v>Moderado</v>
      </c>
      <c r="DA59" s="153">
        <f t="shared" si="97"/>
        <v>0.6</v>
      </c>
      <c r="DB59" s="154">
        <f t="shared" si="98"/>
        <v>0</v>
      </c>
      <c r="DC59" s="154">
        <f t="shared" si="8"/>
        <v>0</v>
      </c>
      <c r="DD59" s="160">
        <f t="shared" si="99"/>
        <v>0</v>
      </c>
      <c r="DE59" s="273">
        <f t="shared" si="9"/>
        <v>5</v>
      </c>
      <c r="DF59" s="187">
        <f t="shared" si="10"/>
        <v>1</v>
      </c>
      <c r="DG59" s="273">
        <f t="shared" si="100"/>
        <v>3</v>
      </c>
      <c r="DH59" s="273"/>
      <c r="DI59" s="187">
        <f t="shared" si="11"/>
        <v>0.6</v>
      </c>
      <c r="DJ59" s="154">
        <f t="shared" si="12"/>
        <v>0</v>
      </c>
      <c r="DK59" s="154">
        <f t="shared" si="13"/>
        <v>0</v>
      </c>
      <c r="DL59" s="160">
        <f t="shared" si="14"/>
        <v>0</v>
      </c>
      <c r="DM59" s="273">
        <f t="shared" si="15"/>
        <v>5</v>
      </c>
      <c r="DN59" s="187">
        <f t="shared" si="16"/>
        <v>1</v>
      </c>
      <c r="DO59" s="273">
        <f t="shared" si="17"/>
        <v>3</v>
      </c>
      <c r="DP59" s="187">
        <f t="shared" si="18"/>
        <v>0.6</v>
      </c>
      <c r="DQ59" s="154">
        <f t="shared" si="19"/>
        <v>0</v>
      </c>
      <c r="DR59" s="154">
        <f t="shared" si="20"/>
        <v>0</v>
      </c>
      <c r="DS59" s="160">
        <f t="shared" si="21"/>
        <v>0</v>
      </c>
      <c r="DT59" s="273">
        <f t="shared" si="22"/>
        <v>5</v>
      </c>
      <c r="DU59" s="187">
        <f t="shared" si="23"/>
        <v>1</v>
      </c>
      <c r="DV59" s="273">
        <f t="shared" si="24"/>
        <v>3</v>
      </c>
      <c r="DW59" s="187">
        <f t="shared" si="25"/>
        <v>0.6</v>
      </c>
      <c r="DX59" s="154">
        <f t="shared" si="26"/>
        <v>0</v>
      </c>
      <c r="DY59" s="154">
        <f t="shared" si="27"/>
        <v>0</v>
      </c>
      <c r="DZ59" s="160">
        <f t="shared" si="28"/>
        <v>0</v>
      </c>
      <c r="EA59" s="273">
        <f t="shared" si="29"/>
        <v>5</v>
      </c>
      <c r="EB59" s="187">
        <f t="shared" si="30"/>
        <v>1</v>
      </c>
      <c r="EC59" s="273">
        <f t="shared" si="31"/>
        <v>3</v>
      </c>
      <c r="ED59" s="187">
        <f t="shared" si="32"/>
        <v>0.6</v>
      </c>
      <c r="EE59" s="154">
        <f t="shared" si="33"/>
        <v>0</v>
      </c>
      <c r="EF59" s="154">
        <f t="shared" si="34"/>
        <v>0</v>
      </c>
      <c r="EG59" s="160">
        <f t="shared" si="35"/>
        <v>0</v>
      </c>
      <c r="EH59" s="273">
        <f t="shared" si="36"/>
        <v>5</v>
      </c>
      <c r="EI59" s="187">
        <f t="shared" si="37"/>
        <v>1</v>
      </c>
      <c r="EJ59" s="273">
        <f t="shared" si="38"/>
        <v>3</v>
      </c>
      <c r="EK59" s="187">
        <f t="shared" si="39"/>
        <v>0.6</v>
      </c>
      <c r="EL59" s="154">
        <f t="shared" si="40"/>
        <v>0</v>
      </c>
      <c r="EM59" s="154">
        <f t="shared" si="41"/>
        <v>0</v>
      </c>
      <c r="EN59" s="160">
        <f t="shared" si="42"/>
        <v>0</v>
      </c>
      <c r="EO59" s="273">
        <f t="shared" si="43"/>
        <v>5</v>
      </c>
      <c r="EP59" s="187">
        <f t="shared" si="44"/>
        <v>1</v>
      </c>
      <c r="EQ59" s="273">
        <f t="shared" si="45"/>
        <v>3</v>
      </c>
      <c r="ER59" s="187">
        <f t="shared" si="46"/>
        <v>0.6</v>
      </c>
      <c r="ES59" s="154">
        <f t="shared" si="47"/>
        <v>0</v>
      </c>
      <c r="ET59" s="154">
        <f t="shared" si="48"/>
        <v>0</v>
      </c>
      <c r="EU59" s="160">
        <f t="shared" si="49"/>
        <v>0</v>
      </c>
      <c r="EV59" s="273">
        <f t="shared" si="50"/>
        <v>5</v>
      </c>
      <c r="EW59" s="187">
        <f t="shared" si="51"/>
        <v>1</v>
      </c>
      <c r="EX59" s="273">
        <f t="shared" si="52"/>
        <v>3</v>
      </c>
      <c r="EY59" s="187">
        <f t="shared" si="53"/>
        <v>0.6</v>
      </c>
      <c r="EZ59" s="154">
        <f t="shared" si="54"/>
        <v>0</v>
      </c>
      <c r="FA59" s="154">
        <f t="shared" si="55"/>
        <v>0</v>
      </c>
      <c r="FB59" s="160">
        <f t="shared" si="56"/>
        <v>0</v>
      </c>
      <c r="FC59" s="273">
        <f t="shared" si="57"/>
        <v>5</v>
      </c>
      <c r="FD59" s="187">
        <f t="shared" si="58"/>
        <v>1</v>
      </c>
      <c r="FE59" s="273">
        <f t="shared" si="59"/>
        <v>3</v>
      </c>
      <c r="FF59" s="187">
        <f t="shared" si="60"/>
        <v>0.6</v>
      </c>
      <c r="FG59" s="154">
        <f t="shared" si="61"/>
        <v>0</v>
      </c>
      <c r="FH59" s="154">
        <f t="shared" si="62"/>
        <v>0</v>
      </c>
      <c r="FI59" s="160">
        <f t="shared" si="63"/>
        <v>0</v>
      </c>
      <c r="FJ59" s="273">
        <f t="shared" si="64"/>
        <v>5</v>
      </c>
      <c r="FK59" s="187">
        <f t="shared" si="65"/>
        <v>1</v>
      </c>
      <c r="FL59" s="273">
        <f t="shared" si="66"/>
        <v>3</v>
      </c>
      <c r="FM59" s="187">
        <f t="shared" si="67"/>
        <v>0.6</v>
      </c>
      <c r="FN59" s="154">
        <f t="shared" si="68"/>
        <v>0</v>
      </c>
      <c r="FO59" s="154">
        <f t="shared" si="69"/>
        <v>0</v>
      </c>
      <c r="FP59" s="160">
        <f t="shared" si="70"/>
        <v>0</v>
      </c>
      <c r="FQ59" s="273">
        <f t="shared" si="71"/>
        <v>5</v>
      </c>
      <c r="FR59" s="187">
        <f t="shared" si="72"/>
        <v>1</v>
      </c>
      <c r="FS59" s="273">
        <f t="shared" si="73"/>
        <v>3</v>
      </c>
      <c r="FT59" s="187">
        <f t="shared" si="74"/>
        <v>0.6</v>
      </c>
      <c r="FU59" s="154">
        <f t="shared" si="75"/>
        <v>0</v>
      </c>
      <c r="FV59" s="154">
        <f t="shared" si="76"/>
        <v>0</v>
      </c>
      <c r="FW59" s="160">
        <f t="shared" si="77"/>
        <v>0</v>
      </c>
      <c r="FX59" s="273">
        <f t="shared" si="78"/>
        <v>5</v>
      </c>
      <c r="FY59" s="187">
        <f t="shared" si="79"/>
        <v>1</v>
      </c>
      <c r="FZ59" s="273">
        <f t="shared" si="80"/>
        <v>3</v>
      </c>
      <c r="GA59" s="187">
        <f t="shared" si="81"/>
        <v>0.6</v>
      </c>
      <c r="GB59" s="154">
        <f t="shared" si="82"/>
        <v>0</v>
      </c>
      <c r="GC59" s="154">
        <f t="shared" si="83"/>
        <v>0</v>
      </c>
      <c r="GD59" s="160">
        <f t="shared" si="84"/>
        <v>0</v>
      </c>
      <c r="GE59" s="273">
        <f t="shared" si="85"/>
        <v>5</v>
      </c>
      <c r="GF59" s="187">
        <f t="shared" si="86"/>
        <v>1</v>
      </c>
      <c r="GG59" s="273">
        <f t="shared" si="87"/>
        <v>3</v>
      </c>
      <c r="GH59" s="187">
        <f t="shared" si="88"/>
        <v>0.6</v>
      </c>
      <c r="GI59" s="187">
        <f t="shared" si="101"/>
        <v>0.6</v>
      </c>
    </row>
    <row r="60" spans="1:191" ht="37.799999999999997" customHeight="1" x14ac:dyDescent="0.2">
      <c r="A60" s="148">
        <v>52</v>
      </c>
      <c r="B60" s="133"/>
      <c r="C60" s="133"/>
      <c r="D60" s="274"/>
      <c r="E60" s="133"/>
      <c r="F60" s="275"/>
      <c r="G60" s="133"/>
      <c r="H60" s="133" t="s">
        <v>455</v>
      </c>
      <c r="I60" s="132"/>
      <c r="J60" s="132"/>
      <c r="K60" s="132"/>
      <c r="L60" s="132"/>
      <c r="M60" s="132"/>
      <c r="N60" s="132"/>
      <c r="O60" s="132"/>
      <c r="P60" s="132"/>
      <c r="Q60" s="132"/>
      <c r="R60" s="132"/>
      <c r="S60" s="132"/>
      <c r="T60" s="132"/>
      <c r="U60" s="132"/>
      <c r="V60" s="132"/>
      <c r="W60" s="132"/>
      <c r="X60" s="132"/>
      <c r="Y60" s="132"/>
      <c r="Z60" s="132"/>
      <c r="AA60" s="132"/>
      <c r="AB60" s="132"/>
      <c r="AC60" s="155">
        <f t="shared" si="0"/>
        <v>0</v>
      </c>
      <c r="AD60" s="149">
        <f t="shared" si="1"/>
        <v>1</v>
      </c>
      <c r="AE60" s="155" t="str">
        <f t="shared" si="2"/>
        <v>3 - Moderado</v>
      </c>
      <c r="AF60" s="149">
        <f t="shared" si="3"/>
        <v>0.6</v>
      </c>
      <c r="AG60" s="156" t="str">
        <f t="shared" si="89"/>
        <v/>
      </c>
      <c r="AH60" s="149">
        <f t="shared" si="4"/>
        <v>0.6</v>
      </c>
      <c r="AI60" s="133"/>
      <c r="AJ60" s="133"/>
      <c r="AK60" s="133"/>
      <c r="AL60" s="133"/>
      <c r="AM60" s="134"/>
      <c r="AN60" s="164"/>
      <c r="AO60" s="164"/>
      <c r="AP60" s="134"/>
      <c r="AQ60" s="134"/>
      <c r="AR60" s="164"/>
      <c r="AS60" s="164"/>
      <c r="AT60" s="134"/>
      <c r="AU60" s="134"/>
      <c r="AV60" s="164"/>
      <c r="AW60" s="164"/>
      <c r="AX60" s="134"/>
      <c r="AY60" s="134"/>
      <c r="AZ60" s="164"/>
      <c r="BA60" s="164"/>
      <c r="BB60" s="134"/>
      <c r="BC60" s="134"/>
      <c r="BD60" s="164"/>
      <c r="BE60" s="164"/>
      <c r="BF60" s="134"/>
      <c r="BG60" s="134"/>
      <c r="BH60" s="164"/>
      <c r="BI60" s="164"/>
      <c r="BJ60" s="134"/>
      <c r="BK60" s="134"/>
      <c r="BL60" s="164"/>
      <c r="BM60" s="164"/>
      <c r="BN60" s="134"/>
      <c r="BO60" s="134"/>
      <c r="BP60" s="164"/>
      <c r="BQ60" s="164"/>
      <c r="BR60" s="134"/>
      <c r="BS60" s="134"/>
      <c r="BT60" s="164"/>
      <c r="BU60" s="164"/>
      <c r="BV60" s="134"/>
      <c r="BW60" s="134"/>
      <c r="BX60" s="164"/>
      <c r="BY60" s="164"/>
      <c r="BZ60" s="134"/>
      <c r="CA60" s="134"/>
      <c r="CB60" s="164"/>
      <c r="CC60" s="164"/>
      <c r="CD60" s="134"/>
      <c r="CE60" s="134"/>
      <c r="CF60" s="164"/>
      <c r="CG60" s="164"/>
      <c r="CH60" s="134"/>
      <c r="CI60" s="164"/>
      <c r="CJ60" s="164"/>
      <c r="CK60" s="134"/>
      <c r="CL60" s="159" t="str">
        <f t="shared" si="90"/>
        <v>5 - Muy Alta</v>
      </c>
      <c r="CM60" s="165">
        <f t="shared" si="5"/>
        <v>1</v>
      </c>
      <c r="CN60" s="159" t="str">
        <f t="shared" si="91"/>
        <v>3 - Moderado</v>
      </c>
      <c r="CO60" s="165">
        <f t="shared" si="92"/>
        <v>0.6</v>
      </c>
      <c r="CP60" s="145" t="str">
        <f t="shared" si="6"/>
        <v>ALTO</v>
      </c>
      <c r="CQ60" s="149">
        <f t="shared" si="93"/>
        <v>0.6</v>
      </c>
      <c r="CR60" s="188"/>
      <c r="CS60" s="145">
        <f t="shared" si="94"/>
        <v>5</v>
      </c>
      <c r="CT60" s="134"/>
      <c r="CU60" s="188"/>
      <c r="CV60" s="188"/>
      <c r="CW60" s="158"/>
      <c r="CX60" s="160">
        <f t="shared" si="7"/>
        <v>0</v>
      </c>
      <c r="CY60" s="161">
        <f t="shared" si="95"/>
        <v>3</v>
      </c>
      <c r="CZ60" s="160" t="str">
        <f t="shared" si="96"/>
        <v>Moderado</v>
      </c>
      <c r="DA60" s="153">
        <f t="shared" si="97"/>
        <v>0.6</v>
      </c>
      <c r="DB60" s="154">
        <f t="shared" si="98"/>
        <v>0</v>
      </c>
      <c r="DC60" s="154">
        <f t="shared" si="8"/>
        <v>0</v>
      </c>
      <c r="DD60" s="160">
        <f t="shared" si="99"/>
        <v>0</v>
      </c>
      <c r="DE60" s="273">
        <f t="shared" si="9"/>
        <v>5</v>
      </c>
      <c r="DF60" s="187">
        <f t="shared" si="10"/>
        <v>1</v>
      </c>
      <c r="DG60" s="273">
        <f t="shared" si="100"/>
        <v>3</v>
      </c>
      <c r="DH60" s="273"/>
      <c r="DI60" s="187">
        <f t="shared" si="11"/>
        <v>0.6</v>
      </c>
      <c r="DJ60" s="154">
        <f t="shared" si="12"/>
        <v>0</v>
      </c>
      <c r="DK60" s="154">
        <f t="shared" si="13"/>
        <v>0</v>
      </c>
      <c r="DL60" s="160">
        <f t="shared" si="14"/>
        <v>0</v>
      </c>
      <c r="DM60" s="273">
        <f t="shared" si="15"/>
        <v>5</v>
      </c>
      <c r="DN60" s="187">
        <f t="shared" si="16"/>
        <v>1</v>
      </c>
      <c r="DO60" s="273">
        <f t="shared" si="17"/>
        <v>3</v>
      </c>
      <c r="DP60" s="187">
        <f t="shared" si="18"/>
        <v>0.6</v>
      </c>
      <c r="DQ60" s="154">
        <f t="shared" si="19"/>
        <v>0</v>
      </c>
      <c r="DR60" s="154">
        <f t="shared" si="20"/>
        <v>0</v>
      </c>
      <c r="DS60" s="160">
        <f t="shared" si="21"/>
        <v>0</v>
      </c>
      <c r="DT60" s="273">
        <f t="shared" si="22"/>
        <v>5</v>
      </c>
      <c r="DU60" s="187">
        <f t="shared" si="23"/>
        <v>1</v>
      </c>
      <c r="DV60" s="273">
        <f t="shared" si="24"/>
        <v>3</v>
      </c>
      <c r="DW60" s="187">
        <f t="shared" si="25"/>
        <v>0.6</v>
      </c>
      <c r="DX60" s="154">
        <f t="shared" si="26"/>
        <v>0</v>
      </c>
      <c r="DY60" s="154">
        <f t="shared" si="27"/>
        <v>0</v>
      </c>
      <c r="DZ60" s="160">
        <f t="shared" si="28"/>
        <v>0</v>
      </c>
      <c r="EA60" s="273">
        <f t="shared" si="29"/>
        <v>5</v>
      </c>
      <c r="EB60" s="187">
        <f t="shared" si="30"/>
        <v>1</v>
      </c>
      <c r="EC60" s="273">
        <f t="shared" si="31"/>
        <v>3</v>
      </c>
      <c r="ED60" s="187">
        <f t="shared" si="32"/>
        <v>0.6</v>
      </c>
      <c r="EE60" s="154">
        <f t="shared" si="33"/>
        <v>0</v>
      </c>
      <c r="EF60" s="154">
        <f t="shared" si="34"/>
        <v>0</v>
      </c>
      <c r="EG60" s="160">
        <f t="shared" si="35"/>
        <v>0</v>
      </c>
      <c r="EH60" s="273">
        <f t="shared" si="36"/>
        <v>5</v>
      </c>
      <c r="EI60" s="187">
        <f t="shared" si="37"/>
        <v>1</v>
      </c>
      <c r="EJ60" s="273">
        <f t="shared" si="38"/>
        <v>3</v>
      </c>
      <c r="EK60" s="187">
        <f t="shared" si="39"/>
        <v>0.6</v>
      </c>
      <c r="EL60" s="154">
        <f t="shared" si="40"/>
        <v>0</v>
      </c>
      <c r="EM60" s="154">
        <f t="shared" si="41"/>
        <v>0</v>
      </c>
      <c r="EN60" s="160">
        <f t="shared" si="42"/>
        <v>0</v>
      </c>
      <c r="EO60" s="273">
        <f t="shared" si="43"/>
        <v>5</v>
      </c>
      <c r="EP60" s="187">
        <f t="shared" si="44"/>
        <v>1</v>
      </c>
      <c r="EQ60" s="273">
        <f t="shared" si="45"/>
        <v>3</v>
      </c>
      <c r="ER60" s="187">
        <f t="shared" si="46"/>
        <v>0.6</v>
      </c>
      <c r="ES60" s="154">
        <f t="shared" si="47"/>
        <v>0</v>
      </c>
      <c r="ET60" s="154">
        <f t="shared" si="48"/>
        <v>0</v>
      </c>
      <c r="EU60" s="160">
        <f t="shared" si="49"/>
        <v>0</v>
      </c>
      <c r="EV60" s="273">
        <f t="shared" si="50"/>
        <v>5</v>
      </c>
      <c r="EW60" s="187">
        <f t="shared" si="51"/>
        <v>1</v>
      </c>
      <c r="EX60" s="273">
        <f t="shared" si="52"/>
        <v>3</v>
      </c>
      <c r="EY60" s="187">
        <f t="shared" si="53"/>
        <v>0.6</v>
      </c>
      <c r="EZ60" s="154">
        <f t="shared" si="54"/>
        <v>0</v>
      </c>
      <c r="FA60" s="154">
        <f t="shared" si="55"/>
        <v>0</v>
      </c>
      <c r="FB60" s="160">
        <f t="shared" si="56"/>
        <v>0</v>
      </c>
      <c r="FC60" s="273">
        <f t="shared" si="57"/>
        <v>5</v>
      </c>
      <c r="FD60" s="187">
        <f t="shared" si="58"/>
        <v>1</v>
      </c>
      <c r="FE60" s="273">
        <f t="shared" si="59"/>
        <v>3</v>
      </c>
      <c r="FF60" s="187">
        <f t="shared" si="60"/>
        <v>0.6</v>
      </c>
      <c r="FG60" s="154">
        <f t="shared" si="61"/>
        <v>0</v>
      </c>
      <c r="FH60" s="154">
        <f t="shared" si="62"/>
        <v>0</v>
      </c>
      <c r="FI60" s="160">
        <f t="shared" si="63"/>
        <v>0</v>
      </c>
      <c r="FJ60" s="273">
        <f t="shared" si="64"/>
        <v>5</v>
      </c>
      <c r="FK60" s="187">
        <f t="shared" si="65"/>
        <v>1</v>
      </c>
      <c r="FL60" s="273">
        <f t="shared" si="66"/>
        <v>3</v>
      </c>
      <c r="FM60" s="187">
        <f t="shared" si="67"/>
        <v>0.6</v>
      </c>
      <c r="FN60" s="154">
        <f t="shared" si="68"/>
        <v>0</v>
      </c>
      <c r="FO60" s="154">
        <f t="shared" si="69"/>
        <v>0</v>
      </c>
      <c r="FP60" s="160">
        <f t="shared" si="70"/>
        <v>0</v>
      </c>
      <c r="FQ60" s="273">
        <f t="shared" si="71"/>
        <v>5</v>
      </c>
      <c r="FR60" s="187">
        <f t="shared" si="72"/>
        <v>1</v>
      </c>
      <c r="FS60" s="273">
        <f t="shared" si="73"/>
        <v>3</v>
      </c>
      <c r="FT60" s="187">
        <f t="shared" si="74"/>
        <v>0.6</v>
      </c>
      <c r="FU60" s="154">
        <f t="shared" si="75"/>
        <v>0</v>
      </c>
      <c r="FV60" s="154">
        <f t="shared" si="76"/>
        <v>0</v>
      </c>
      <c r="FW60" s="160">
        <f t="shared" si="77"/>
        <v>0</v>
      </c>
      <c r="FX60" s="273">
        <f t="shared" si="78"/>
        <v>5</v>
      </c>
      <c r="FY60" s="187">
        <f t="shared" si="79"/>
        <v>1</v>
      </c>
      <c r="FZ60" s="273">
        <f t="shared" si="80"/>
        <v>3</v>
      </c>
      <c r="GA60" s="187">
        <f t="shared" si="81"/>
        <v>0.6</v>
      </c>
      <c r="GB60" s="154">
        <f t="shared" si="82"/>
        <v>0</v>
      </c>
      <c r="GC60" s="154">
        <f t="shared" si="83"/>
        <v>0</v>
      </c>
      <c r="GD60" s="160">
        <f t="shared" si="84"/>
        <v>0</v>
      </c>
      <c r="GE60" s="273">
        <f t="shared" si="85"/>
        <v>5</v>
      </c>
      <c r="GF60" s="187">
        <f t="shared" si="86"/>
        <v>1</v>
      </c>
      <c r="GG60" s="273">
        <f t="shared" si="87"/>
        <v>3</v>
      </c>
      <c r="GH60" s="187">
        <f t="shared" si="88"/>
        <v>0.6</v>
      </c>
      <c r="GI60" s="187">
        <f t="shared" si="101"/>
        <v>0.6</v>
      </c>
    </row>
    <row r="61" spans="1:191" ht="37.799999999999997" customHeight="1" x14ac:dyDescent="0.2">
      <c r="A61" s="148">
        <v>53</v>
      </c>
      <c r="B61" s="133"/>
      <c r="C61" s="133"/>
      <c r="D61" s="274"/>
      <c r="E61" s="133"/>
      <c r="F61" s="275"/>
      <c r="G61" s="133"/>
      <c r="H61" s="133" t="s">
        <v>455</v>
      </c>
      <c r="I61" s="132"/>
      <c r="J61" s="132"/>
      <c r="K61" s="132"/>
      <c r="L61" s="132"/>
      <c r="M61" s="132"/>
      <c r="N61" s="132"/>
      <c r="O61" s="132"/>
      <c r="P61" s="132"/>
      <c r="Q61" s="132"/>
      <c r="R61" s="132"/>
      <c r="S61" s="132"/>
      <c r="T61" s="132"/>
      <c r="U61" s="132"/>
      <c r="V61" s="132"/>
      <c r="W61" s="132"/>
      <c r="X61" s="132"/>
      <c r="Y61" s="132"/>
      <c r="Z61" s="132"/>
      <c r="AA61" s="132"/>
      <c r="AB61" s="132"/>
      <c r="AC61" s="155">
        <f t="shared" si="0"/>
        <v>0</v>
      </c>
      <c r="AD61" s="149">
        <f t="shared" si="1"/>
        <v>1</v>
      </c>
      <c r="AE61" s="155" t="str">
        <f t="shared" si="2"/>
        <v>3 - Moderado</v>
      </c>
      <c r="AF61" s="149">
        <f t="shared" si="3"/>
        <v>0.6</v>
      </c>
      <c r="AG61" s="156" t="str">
        <f t="shared" si="89"/>
        <v/>
      </c>
      <c r="AH61" s="149">
        <f t="shared" si="4"/>
        <v>0.6</v>
      </c>
      <c r="AI61" s="133"/>
      <c r="AJ61" s="133"/>
      <c r="AK61" s="133"/>
      <c r="AL61" s="133"/>
      <c r="AM61" s="134"/>
      <c r="AN61" s="164"/>
      <c r="AO61" s="164"/>
      <c r="AP61" s="134"/>
      <c r="AQ61" s="134"/>
      <c r="AR61" s="164"/>
      <c r="AS61" s="164"/>
      <c r="AT61" s="134"/>
      <c r="AU61" s="134"/>
      <c r="AV61" s="164"/>
      <c r="AW61" s="164"/>
      <c r="AX61" s="134"/>
      <c r="AY61" s="134"/>
      <c r="AZ61" s="164"/>
      <c r="BA61" s="164"/>
      <c r="BB61" s="134"/>
      <c r="BC61" s="134"/>
      <c r="BD61" s="164"/>
      <c r="BE61" s="164"/>
      <c r="BF61" s="134"/>
      <c r="BG61" s="134"/>
      <c r="BH61" s="164"/>
      <c r="BI61" s="164"/>
      <c r="BJ61" s="134"/>
      <c r="BK61" s="134"/>
      <c r="BL61" s="164"/>
      <c r="BM61" s="164"/>
      <c r="BN61" s="134"/>
      <c r="BO61" s="134"/>
      <c r="BP61" s="164"/>
      <c r="BQ61" s="164"/>
      <c r="BR61" s="134"/>
      <c r="BS61" s="134"/>
      <c r="BT61" s="164"/>
      <c r="BU61" s="164"/>
      <c r="BV61" s="134"/>
      <c r="BW61" s="134"/>
      <c r="BX61" s="164"/>
      <c r="BY61" s="164"/>
      <c r="BZ61" s="134"/>
      <c r="CA61" s="134"/>
      <c r="CB61" s="164"/>
      <c r="CC61" s="164"/>
      <c r="CD61" s="134"/>
      <c r="CE61" s="134"/>
      <c r="CF61" s="164"/>
      <c r="CG61" s="164"/>
      <c r="CH61" s="134"/>
      <c r="CI61" s="164"/>
      <c r="CJ61" s="164"/>
      <c r="CK61" s="134"/>
      <c r="CL61" s="159" t="str">
        <f t="shared" si="90"/>
        <v>5 - Muy Alta</v>
      </c>
      <c r="CM61" s="165">
        <f t="shared" si="5"/>
        <v>1</v>
      </c>
      <c r="CN61" s="159" t="str">
        <f t="shared" si="91"/>
        <v>3 - Moderado</v>
      </c>
      <c r="CO61" s="165">
        <f t="shared" si="92"/>
        <v>0.6</v>
      </c>
      <c r="CP61" s="145" t="str">
        <f t="shared" si="6"/>
        <v>ALTO</v>
      </c>
      <c r="CQ61" s="149">
        <f t="shared" si="93"/>
        <v>0.6</v>
      </c>
      <c r="CR61" s="188"/>
      <c r="CS61" s="145">
        <f t="shared" si="94"/>
        <v>5</v>
      </c>
      <c r="CT61" s="134"/>
      <c r="CU61" s="188"/>
      <c r="CV61" s="188"/>
      <c r="CW61" s="158"/>
      <c r="CX61" s="160">
        <f t="shared" si="7"/>
        <v>0</v>
      </c>
      <c r="CY61" s="161">
        <f t="shared" si="95"/>
        <v>3</v>
      </c>
      <c r="CZ61" s="160" t="str">
        <f t="shared" si="96"/>
        <v>Moderado</v>
      </c>
      <c r="DA61" s="153">
        <f t="shared" si="97"/>
        <v>0.6</v>
      </c>
      <c r="DB61" s="154">
        <f t="shared" si="98"/>
        <v>0</v>
      </c>
      <c r="DC61" s="154">
        <f t="shared" si="8"/>
        <v>0</v>
      </c>
      <c r="DD61" s="160">
        <f t="shared" si="99"/>
        <v>0</v>
      </c>
      <c r="DE61" s="273">
        <f t="shared" si="9"/>
        <v>5</v>
      </c>
      <c r="DF61" s="187">
        <f t="shared" si="10"/>
        <v>1</v>
      </c>
      <c r="DG61" s="273">
        <f t="shared" si="100"/>
        <v>3</v>
      </c>
      <c r="DH61" s="273"/>
      <c r="DI61" s="187">
        <f t="shared" si="11"/>
        <v>0.6</v>
      </c>
      <c r="DJ61" s="154">
        <f t="shared" si="12"/>
        <v>0</v>
      </c>
      <c r="DK61" s="154">
        <f t="shared" si="13"/>
        <v>0</v>
      </c>
      <c r="DL61" s="160">
        <f t="shared" si="14"/>
        <v>0</v>
      </c>
      <c r="DM61" s="273">
        <f t="shared" si="15"/>
        <v>5</v>
      </c>
      <c r="DN61" s="187">
        <f t="shared" si="16"/>
        <v>1</v>
      </c>
      <c r="DO61" s="273">
        <f t="shared" si="17"/>
        <v>3</v>
      </c>
      <c r="DP61" s="187">
        <f t="shared" si="18"/>
        <v>0.6</v>
      </c>
      <c r="DQ61" s="154">
        <f t="shared" si="19"/>
        <v>0</v>
      </c>
      <c r="DR61" s="154">
        <f t="shared" si="20"/>
        <v>0</v>
      </c>
      <c r="DS61" s="160">
        <f t="shared" si="21"/>
        <v>0</v>
      </c>
      <c r="DT61" s="273">
        <f t="shared" si="22"/>
        <v>5</v>
      </c>
      <c r="DU61" s="187">
        <f t="shared" si="23"/>
        <v>1</v>
      </c>
      <c r="DV61" s="273">
        <f t="shared" si="24"/>
        <v>3</v>
      </c>
      <c r="DW61" s="187">
        <f t="shared" si="25"/>
        <v>0.6</v>
      </c>
      <c r="DX61" s="154">
        <f t="shared" si="26"/>
        <v>0</v>
      </c>
      <c r="DY61" s="154">
        <f t="shared" si="27"/>
        <v>0</v>
      </c>
      <c r="DZ61" s="160">
        <f t="shared" si="28"/>
        <v>0</v>
      </c>
      <c r="EA61" s="273">
        <f t="shared" si="29"/>
        <v>5</v>
      </c>
      <c r="EB61" s="187">
        <f t="shared" si="30"/>
        <v>1</v>
      </c>
      <c r="EC61" s="273">
        <f t="shared" si="31"/>
        <v>3</v>
      </c>
      <c r="ED61" s="187">
        <f t="shared" si="32"/>
        <v>0.6</v>
      </c>
      <c r="EE61" s="154">
        <f t="shared" si="33"/>
        <v>0</v>
      </c>
      <c r="EF61" s="154">
        <f t="shared" si="34"/>
        <v>0</v>
      </c>
      <c r="EG61" s="160">
        <f t="shared" si="35"/>
        <v>0</v>
      </c>
      <c r="EH61" s="273">
        <f t="shared" si="36"/>
        <v>5</v>
      </c>
      <c r="EI61" s="187">
        <f t="shared" si="37"/>
        <v>1</v>
      </c>
      <c r="EJ61" s="273">
        <f t="shared" si="38"/>
        <v>3</v>
      </c>
      <c r="EK61" s="187">
        <f t="shared" si="39"/>
        <v>0.6</v>
      </c>
      <c r="EL61" s="154">
        <f t="shared" si="40"/>
        <v>0</v>
      </c>
      <c r="EM61" s="154">
        <f t="shared" si="41"/>
        <v>0</v>
      </c>
      <c r="EN61" s="160">
        <f t="shared" si="42"/>
        <v>0</v>
      </c>
      <c r="EO61" s="273">
        <f t="shared" si="43"/>
        <v>5</v>
      </c>
      <c r="EP61" s="187">
        <f t="shared" si="44"/>
        <v>1</v>
      </c>
      <c r="EQ61" s="273">
        <f t="shared" si="45"/>
        <v>3</v>
      </c>
      <c r="ER61" s="187">
        <f t="shared" si="46"/>
        <v>0.6</v>
      </c>
      <c r="ES61" s="154">
        <f t="shared" si="47"/>
        <v>0</v>
      </c>
      <c r="ET61" s="154">
        <f t="shared" si="48"/>
        <v>0</v>
      </c>
      <c r="EU61" s="160">
        <f t="shared" si="49"/>
        <v>0</v>
      </c>
      <c r="EV61" s="273">
        <f t="shared" si="50"/>
        <v>5</v>
      </c>
      <c r="EW61" s="187">
        <f t="shared" si="51"/>
        <v>1</v>
      </c>
      <c r="EX61" s="273">
        <f t="shared" si="52"/>
        <v>3</v>
      </c>
      <c r="EY61" s="187">
        <f t="shared" si="53"/>
        <v>0.6</v>
      </c>
      <c r="EZ61" s="154">
        <f t="shared" si="54"/>
        <v>0</v>
      </c>
      <c r="FA61" s="154">
        <f t="shared" si="55"/>
        <v>0</v>
      </c>
      <c r="FB61" s="160">
        <f t="shared" si="56"/>
        <v>0</v>
      </c>
      <c r="FC61" s="273">
        <f t="shared" si="57"/>
        <v>5</v>
      </c>
      <c r="FD61" s="187">
        <f t="shared" si="58"/>
        <v>1</v>
      </c>
      <c r="FE61" s="273">
        <f t="shared" si="59"/>
        <v>3</v>
      </c>
      <c r="FF61" s="187">
        <f t="shared" si="60"/>
        <v>0.6</v>
      </c>
      <c r="FG61" s="154">
        <f t="shared" si="61"/>
        <v>0</v>
      </c>
      <c r="FH61" s="154">
        <f t="shared" si="62"/>
        <v>0</v>
      </c>
      <c r="FI61" s="160">
        <f t="shared" si="63"/>
        <v>0</v>
      </c>
      <c r="FJ61" s="273">
        <f t="shared" si="64"/>
        <v>5</v>
      </c>
      <c r="FK61" s="187">
        <f t="shared" si="65"/>
        <v>1</v>
      </c>
      <c r="FL61" s="273">
        <f t="shared" si="66"/>
        <v>3</v>
      </c>
      <c r="FM61" s="187">
        <f t="shared" si="67"/>
        <v>0.6</v>
      </c>
      <c r="FN61" s="154">
        <f t="shared" si="68"/>
        <v>0</v>
      </c>
      <c r="FO61" s="154">
        <f t="shared" si="69"/>
        <v>0</v>
      </c>
      <c r="FP61" s="160">
        <f t="shared" si="70"/>
        <v>0</v>
      </c>
      <c r="FQ61" s="273">
        <f t="shared" si="71"/>
        <v>5</v>
      </c>
      <c r="FR61" s="187">
        <f t="shared" si="72"/>
        <v>1</v>
      </c>
      <c r="FS61" s="273">
        <f t="shared" si="73"/>
        <v>3</v>
      </c>
      <c r="FT61" s="187">
        <f t="shared" si="74"/>
        <v>0.6</v>
      </c>
      <c r="FU61" s="154">
        <f t="shared" si="75"/>
        <v>0</v>
      </c>
      <c r="FV61" s="154">
        <f t="shared" si="76"/>
        <v>0</v>
      </c>
      <c r="FW61" s="160">
        <f t="shared" si="77"/>
        <v>0</v>
      </c>
      <c r="FX61" s="273">
        <f t="shared" si="78"/>
        <v>5</v>
      </c>
      <c r="FY61" s="187">
        <f t="shared" si="79"/>
        <v>1</v>
      </c>
      <c r="FZ61" s="273">
        <f t="shared" si="80"/>
        <v>3</v>
      </c>
      <c r="GA61" s="187">
        <f t="shared" si="81"/>
        <v>0.6</v>
      </c>
      <c r="GB61" s="154">
        <f t="shared" si="82"/>
        <v>0</v>
      </c>
      <c r="GC61" s="154">
        <f t="shared" si="83"/>
        <v>0</v>
      </c>
      <c r="GD61" s="160">
        <f t="shared" si="84"/>
        <v>0</v>
      </c>
      <c r="GE61" s="273">
        <f t="shared" si="85"/>
        <v>5</v>
      </c>
      <c r="GF61" s="187">
        <f t="shared" si="86"/>
        <v>1</v>
      </c>
      <c r="GG61" s="273">
        <f t="shared" si="87"/>
        <v>3</v>
      </c>
      <c r="GH61" s="187">
        <f t="shared" si="88"/>
        <v>0.6</v>
      </c>
      <c r="GI61" s="187">
        <f t="shared" si="101"/>
        <v>0.6</v>
      </c>
    </row>
    <row r="62" spans="1:191" ht="37.799999999999997" customHeight="1" x14ac:dyDescent="0.2">
      <c r="A62" s="148">
        <v>54</v>
      </c>
      <c r="B62" s="133"/>
      <c r="C62" s="133"/>
      <c r="D62" s="274"/>
      <c r="E62" s="133"/>
      <c r="F62" s="275"/>
      <c r="G62" s="133"/>
      <c r="H62" s="133" t="s">
        <v>455</v>
      </c>
      <c r="I62" s="132"/>
      <c r="J62" s="132"/>
      <c r="K62" s="132"/>
      <c r="L62" s="132"/>
      <c r="M62" s="132"/>
      <c r="N62" s="132"/>
      <c r="O62" s="132"/>
      <c r="P62" s="132"/>
      <c r="Q62" s="132"/>
      <c r="R62" s="132"/>
      <c r="S62" s="132"/>
      <c r="T62" s="132"/>
      <c r="U62" s="132"/>
      <c r="V62" s="132"/>
      <c r="W62" s="132"/>
      <c r="X62" s="132"/>
      <c r="Y62" s="132"/>
      <c r="Z62" s="132"/>
      <c r="AA62" s="132"/>
      <c r="AB62" s="132"/>
      <c r="AC62" s="155">
        <f t="shared" si="0"/>
        <v>0</v>
      </c>
      <c r="AD62" s="149">
        <f t="shared" si="1"/>
        <v>1</v>
      </c>
      <c r="AE62" s="155" t="str">
        <f t="shared" si="2"/>
        <v>3 - Moderado</v>
      </c>
      <c r="AF62" s="149">
        <f t="shared" si="3"/>
        <v>0.6</v>
      </c>
      <c r="AG62" s="156" t="str">
        <f t="shared" si="89"/>
        <v/>
      </c>
      <c r="AH62" s="149">
        <f t="shared" si="4"/>
        <v>0.6</v>
      </c>
      <c r="AI62" s="133"/>
      <c r="AJ62" s="133"/>
      <c r="AK62" s="133"/>
      <c r="AL62" s="133"/>
      <c r="AM62" s="134"/>
      <c r="AN62" s="164"/>
      <c r="AO62" s="164"/>
      <c r="AP62" s="134"/>
      <c r="AQ62" s="134"/>
      <c r="AR62" s="164"/>
      <c r="AS62" s="164"/>
      <c r="AT62" s="134"/>
      <c r="AU62" s="134"/>
      <c r="AV62" s="164"/>
      <c r="AW62" s="164"/>
      <c r="AX62" s="134"/>
      <c r="AY62" s="134"/>
      <c r="AZ62" s="164"/>
      <c r="BA62" s="164"/>
      <c r="BB62" s="134"/>
      <c r="BC62" s="134"/>
      <c r="BD62" s="164"/>
      <c r="BE62" s="164"/>
      <c r="BF62" s="134"/>
      <c r="BG62" s="134"/>
      <c r="BH62" s="164"/>
      <c r="BI62" s="164"/>
      <c r="BJ62" s="134"/>
      <c r="BK62" s="134"/>
      <c r="BL62" s="164"/>
      <c r="BM62" s="164"/>
      <c r="BN62" s="134"/>
      <c r="BO62" s="134"/>
      <c r="BP62" s="164"/>
      <c r="BQ62" s="164"/>
      <c r="BR62" s="134"/>
      <c r="BS62" s="134"/>
      <c r="BT62" s="164"/>
      <c r="BU62" s="164"/>
      <c r="BV62" s="134"/>
      <c r="BW62" s="134"/>
      <c r="BX62" s="164"/>
      <c r="BY62" s="164"/>
      <c r="BZ62" s="134"/>
      <c r="CA62" s="134"/>
      <c r="CB62" s="164"/>
      <c r="CC62" s="164"/>
      <c r="CD62" s="134"/>
      <c r="CE62" s="134"/>
      <c r="CF62" s="164"/>
      <c r="CG62" s="164"/>
      <c r="CH62" s="134"/>
      <c r="CI62" s="164"/>
      <c r="CJ62" s="164"/>
      <c r="CK62" s="134"/>
      <c r="CL62" s="159" t="str">
        <f t="shared" si="90"/>
        <v>5 - Muy Alta</v>
      </c>
      <c r="CM62" s="165">
        <f t="shared" si="5"/>
        <v>1</v>
      </c>
      <c r="CN62" s="159" t="str">
        <f t="shared" si="91"/>
        <v>3 - Moderado</v>
      </c>
      <c r="CO62" s="165">
        <f t="shared" si="92"/>
        <v>0.6</v>
      </c>
      <c r="CP62" s="145" t="str">
        <f t="shared" si="6"/>
        <v>ALTO</v>
      </c>
      <c r="CQ62" s="149">
        <f t="shared" si="93"/>
        <v>0.6</v>
      </c>
      <c r="CR62" s="188"/>
      <c r="CS62" s="145">
        <f t="shared" si="94"/>
        <v>5</v>
      </c>
      <c r="CT62" s="134"/>
      <c r="CU62" s="188"/>
      <c r="CV62" s="188"/>
      <c r="CW62" s="158"/>
      <c r="CX62" s="160">
        <f t="shared" si="7"/>
        <v>0</v>
      </c>
      <c r="CY62" s="161">
        <f t="shared" si="95"/>
        <v>3</v>
      </c>
      <c r="CZ62" s="160" t="str">
        <f t="shared" si="96"/>
        <v>Moderado</v>
      </c>
      <c r="DA62" s="153">
        <f t="shared" si="97"/>
        <v>0.6</v>
      </c>
      <c r="DB62" s="154">
        <f t="shared" si="98"/>
        <v>0</v>
      </c>
      <c r="DC62" s="154">
        <f t="shared" si="8"/>
        <v>0</v>
      </c>
      <c r="DD62" s="160">
        <f t="shared" si="99"/>
        <v>0</v>
      </c>
      <c r="DE62" s="273">
        <f t="shared" si="9"/>
        <v>5</v>
      </c>
      <c r="DF62" s="187">
        <f t="shared" si="10"/>
        <v>1</v>
      </c>
      <c r="DG62" s="273">
        <f t="shared" si="100"/>
        <v>3</v>
      </c>
      <c r="DH62" s="273"/>
      <c r="DI62" s="187">
        <f t="shared" si="11"/>
        <v>0.6</v>
      </c>
      <c r="DJ62" s="154">
        <f t="shared" si="12"/>
        <v>0</v>
      </c>
      <c r="DK62" s="154">
        <f t="shared" si="13"/>
        <v>0</v>
      </c>
      <c r="DL62" s="160">
        <f t="shared" si="14"/>
        <v>0</v>
      </c>
      <c r="DM62" s="273">
        <f t="shared" si="15"/>
        <v>5</v>
      </c>
      <c r="DN62" s="187">
        <f t="shared" si="16"/>
        <v>1</v>
      </c>
      <c r="DO62" s="273">
        <f t="shared" si="17"/>
        <v>3</v>
      </c>
      <c r="DP62" s="187">
        <f t="shared" si="18"/>
        <v>0.6</v>
      </c>
      <c r="DQ62" s="154">
        <f t="shared" si="19"/>
        <v>0</v>
      </c>
      <c r="DR62" s="154">
        <f t="shared" si="20"/>
        <v>0</v>
      </c>
      <c r="DS62" s="160">
        <f t="shared" si="21"/>
        <v>0</v>
      </c>
      <c r="DT62" s="273">
        <f t="shared" si="22"/>
        <v>5</v>
      </c>
      <c r="DU62" s="187">
        <f t="shared" si="23"/>
        <v>1</v>
      </c>
      <c r="DV62" s="273">
        <f t="shared" si="24"/>
        <v>3</v>
      </c>
      <c r="DW62" s="187">
        <f t="shared" si="25"/>
        <v>0.6</v>
      </c>
      <c r="DX62" s="154">
        <f t="shared" si="26"/>
        <v>0</v>
      </c>
      <c r="DY62" s="154">
        <f t="shared" si="27"/>
        <v>0</v>
      </c>
      <c r="DZ62" s="160">
        <f t="shared" si="28"/>
        <v>0</v>
      </c>
      <c r="EA62" s="273">
        <f t="shared" si="29"/>
        <v>5</v>
      </c>
      <c r="EB62" s="187">
        <f t="shared" si="30"/>
        <v>1</v>
      </c>
      <c r="EC62" s="273">
        <f t="shared" si="31"/>
        <v>3</v>
      </c>
      <c r="ED62" s="187">
        <f t="shared" si="32"/>
        <v>0.6</v>
      </c>
      <c r="EE62" s="154">
        <f t="shared" si="33"/>
        <v>0</v>
      </c>
      <c r="EF62" s="154">
        <f t="shared" si="34"/>
        <v>0</v>
      </c>
      <c r="EG62" s="160">
        <f t="shared" si="35"/>
        <v>0</v>
      </c>
      <c r="EH62" s="273">
        <f t="shared" si="36"/>
        <v>5</v>
      </c>
      <c r="EI62" s="187">
        <f t="shared" si="37"/>
        <v>1</v>
      </c>
      <c r="EJ62" s="273">
        <f t="shared" si="38"/>
        <v>3</v>
      </c>
      <c r="EK62" s="187">
        <f t="shared" si="39"/>
        <v>0.6</v>
      </c>
      <c r="EL62" s="154">
        <f t="shared" si="40"/>
        <v>0</v>
      </c>
      <c r="EM62" s="154">
        <f t="shared" si="41"/>
        <v>0</v>
      </c>
      <c r="EN62" s="160">
        <f t="shared" si="42"/>
        <v>0</v>
      </c>
      <c r="EO62" s="273">
        <f t="shared" si="43"/>
        <v>5</v>
      </c>
      <c r="EP62" s="187">
        <f t="shared" si="44"/>
        <v>1</v>
      </c>
      <c r="EQ62" s="273">
        <f t="shared" si="45"/>
        <v>3</v>
      </c>
      <c r="ER62" s="187">
        <f t="shared" si="46"/>
        <v>0.6</v>
      </c>
      <c r="ES62" s="154">
        <f t="shared" si="47"/>
        <v>0</v>
      </c>
      <c r="ET62" s="154">
        <f t="shared" si="48"/>
        <v>0</v>
      </c>
      <c r="EU62" s="160">
        <f t="shared" si="49"/>
        <v>0</v>
      </c>
      <c r="EV62" s="273">
        <f t="shared" si="50"/>
        <v>5</v>
      </c>
      <c r="EW62" s="187">
        <f t="shared" si="51"/>
        <v>1</v>
      </c>
      <c r="EX62" s="273">
        <f t="shared" si="52"/>
        <v>3</v>
      </c>
      <c r="EY62" s="187">
        <f t="shared" si="53"/>
        <v>0.6</v>
      </c>
      <c r="EZ62" s="154">
        <f t="shared" si="54"/>
        <v>0</v>
      </c>
      <c r="FA62" s="154">
        <f t="shared" si="55"/>
        <v>0</v>
      </c>
      <c r="FB62" s="160">
        <f t="shared" si="56"/>
        <v>0</v>
      </c>
      <c r="FC62" s="273">
        <f t="shared" si="57"/>
        <v>5</v>
      </c>
      <c r="FD62" s="187">
        <f t="shared" si="58"/>
        <v>1</v>
      </c>
      <c r="FE62" s="273">
        <f t="shared" si="59"/>
        <v>3</v>
      </c>
      <c r="FF62" s="187">
        <f t="shared" si="60"/>
        <v>0.6</v>
      </c>
      <c r="FG62" s="154">
        <f t="shared" si="61"/>
        <v>0</v>
      </c>
      <c r="FH62" s="154">
        <f t="shared" si="62"/>
        <v>0</v>
      </c>
      <c r="FI62" s="160">
        <f t="shared" si="63"/>
        <v>0</v>
      </c>
      <c r="FJ62" s="273">
        <f t="shared" si="64"/>
        <v>5</v>
      </c>
      <c r="FK62" s="187">
        <f t="shared" si="65"/>
        <v>1</v>
      </c>
      <c r="FL62" s="273">
        <f t="shared" si="66"/>
        <v>3</v>
      </c>
      <c r="FM62" s="187">
        <f t="shared" si="67"/>
        <v>0.6</v>
      </c>
      <c r="FN62" s="154">
        <f t="shared" si="68"/>
        <v>0</v>
      </c>
      <c r="FO62" s="154">
        <f t="shared" si="69"/>
        <v>0</v>
      </c>
      <c r="FP62" s="160">
        <f t="shared" si="70"/>
        <v>0</v>
      </c>
      <c r="FQ62" s="273">
        <f t="shared" si="71"/>
        <v>5</v>
      </c>
      <c r="FR62" s="187">
        <f t="shared" si="72"/>
        <v>1</v>
      </c>
      <c r="FS62" s="273">
        <f t="shared" si="73"/>
        <v>3</v>
      </c>
      <c r="FT62" s="187">
        <f t="shared" si="74"/>
        <v>0.6</v>
      </c>
      <c r="FU62" s="154">
        <f t="shared" si="75"/>
        <v>0</v>
      </c>
      <c r="FV62" s="154">
        <f t="shared" si="76"/>
        <v>0</v>
      </c>
      <c r="FW62" s="160">
        <f t="shared" si="77"/>
        <v>0</v>
      </c>
      <c r="FX62" s="273">
        <f t="shared" si="78"/>
        <v>5</v>
      </c>
      <c r="FY62" s="187">
        <f t="shared" si="79"/>
        <v>1</v>
      </c>
      <c r="FZ62" s="273">
        <f t="shared" si="80"/>
        <v>3</v>
      </c>
      <c r="GA62" s="187">
        <f t="shared" si="81"/>
        <v>0.6</v>
      </c>
      <c r="GB62" s="154">
        <f t="shared" si="82"/>
        <v>0</v>
      </c>
      <c r="GC62" s="154">
        <f t="shared" si="83"/>
        <v>0</v>
      </c>
      <c r="GD62" s="160">
        <f t="shared" si="84"/>
        <v>0</v>
      </c>
      <c r="GE62" s="273">
        <f t="shared" si="85"/>
        <v>5</v>
      </c>
      <c r="GF62" s="187">
        <f t="shared" si="86"/>
        <v>1</v>
      </c>
      <c r="GG62" s="273">
        <f t="shared" si="87"/>
        <v>3</v>
      </c>
      <c r="GH62" s="187">
        <f t="shared" si="88"/>
        <v>0.6</v>
      </c>
      <c r="GI62" s="187">
        <f t="shared" si="101"/>
        <v>0.6</v>
      </c>
    </row>
    <row r="63" spans="1:191" ht="37.799999999999997" customHeight="1" x14ac:dyDescent="0.2">
      <c r="A63" s="148">
        <v>55</v>
      </c>
      <c r="B63" s="133"/>
      <c r="C63" s="133"/>
      <c r="D63" s="274"/>
      <c r="E63" s="133"/>
      <c r="F63" s="275"/>
      <c r="G63" s="133"/>
      <c r="H63" s="133" t="s">
        <v>455</v>
      </c>
      <c r="I63" s="132"/>
      <c r="J63" s="132"/>
      <c r="K63" s="132"/>
      <c r="L63" s="132"/>
      <c r="M63" s="132"/>
      <c r="N63" s="132"/>
      <c r="O63" s="132"/>
      <c r="P63" s="132"/>
      <c r="Q63" s="132"/>
      <c r="R63" s="132"/>
      <c r="S63" s="132"/>
      <c r="T63" s="132"/>
      <c r="U63" s="132"/>
      <c r="V63" s="132"/>
      <c r="W63" s="132"/>
      <c r="X63" s="132"/>
      <c r="Y63" s="132"/>
      <c r="Z63" s="132"/>
      <c r="AA63" s="132"/>
      <c r="AB63" s="132"/>
      <c r="AC63" s="155">
        <f t="shared" si="0"/>
        <v>0</v>
      </c>
      <c r="AD63" s="149">
        <f t="shared" si="1"/>
        <v>1</v>
      </c>
      <c r="AE63" s="155" t="str">
        <f t="shared" si="2"/>
        <v>3 - Moderado</v>
      </c>
      <c r="AF63" s="149">
        <f t="shared" si="3"/>
        <v>0.6</v>
      </c>
      <c r="AG63" s="156" t="str">
        <f t="shared" si="89"/>
        <v/>
      </c>
      <c r="AH63" s="149">
        <f t="shared" si="4"/>
        <v>0.6</v>
      </c>
      <c r="AI63" s="133"/>
      <c r="AJ63" s="133"/>
      <c r="AK63" s="133"/>
      <c r="AL63" s="133"/>
      <c r="AM63" s="134"/>
      <c r="AN63" s="164"/>
      <c r="AO63" s="164"/>
      <c r="AP63" s="134"/>
      <c r="AQ63" s="134"/>
      <c r="AR63" s="164"/>
      <c r="AS63" s="164"/>
      <c r="AT63" s="134"/>
      <c r="AU63" s="134"/>
      <c r="AV63" s="164"/>
      <c r="AW63" s="164"/>
      <c r="AX63" s="134"/>
      <c r="AY63" s="134"/>
      <c r="AZ63" s="164"/>
      <c r="BA63" s="164"/>
      <c r="BB63" s="134"/>
      <c r="BC63" s="134"/>
      <c r="BD63" s="164"/>
      <c r="BE63" s="164"/>
      <c r="BF63" s="134"/>
      <c r="BG63" s="134"/>
      <c r="BH63" s="164"/>
      <c r="BI63" s="164"/>
      <c r="BJ63" s="134"/>
      <c r="BK63" s="134"/>
      <c r="BL63" s="164"/>
      <c r="BM63" s="164"/>
      <c r="BN63" s="134"/>
      <c r="BO63" s="134"/>
      <c r="BP63" s="164"/>
      <c r="BQ63" s="164"/>
      <c r="BR63" s="134"/>
      <c r="BS63" s="134"/>
      <c r="BT63" s="164"/>
      <c r="BU63" s="164"/>
      <c r="BV63" s="134"/>
      <c r="BW63" s="134"/>
      <c r="BX63" s="164"/>
      <c r="BY63" s="164"/>
      <c r="BZ63" s="134"/>
      <c r="CA63" s="134"/>
      <c r="CB63" s="164"/>
      <c r="CC63" s="164"/>
      <c r="CD63" s="134"/>
      <c r="CE63" s="134"/>
      <c r="CF63" s="164"/>
      <c r="CG63" s="164"/>
      <c r="CH63" s="134"/>
      <c r="CI63" s="164"/>
      <c r="CJ63" s="164"/>
      <c r="CK63" s="134"/>
      <c r="CL63" s="159" t="str">
        <f t="shared" si="90"/>
        <v>5 - Muy Alta</v>
      </c>
      <c r="CM63" s="165">
        <f t="shared" si="5"/>
        <v>1</v>
      </c>
      <c r="CN63" s="159" t="str">
        <f t="shared" si="91"/>
        <v>3 - Moderado</v>
      </c>
      <c r="CO63" s="165">
        <f t="shared" si="92"/>
        <v>0.6</v>
      </c>
      <c r="CP63" s="145" t="str">
        <f t="shared" si="6"/>
        <v>ALTO</v>
      </c>
      <c r="CQ63" s="149">
        <f t="shared" si="93"/>
        <v>0.6</v>
      </c>
      <c r="CR63" s="188"/>
      <c r="CS63" s="145">
        <f t="shared" si="94"/>
        <v>5</v>
      </c>
      <c r="CT63" s="134"/>
      <c r="CU63" s="188"/>
      <c r="CV63" s="188"/>
      <c r="CW63" s="158"/>
      <c r="CX63" s="160">
        <f t="shared" si="7"/>
        <v>0</v>
      </c>
      <c r="CY63" s="161">
        <f t="shared" si="95"/>
        <v>3</v>
      </c>
      <c r="CZ63" s="160" t="str">
        <f t="shared" si="96"/>
        <v>Moderado</v>
      </c>
      <c r="DA63" s="153">
        <f t="shared" si="97"/>
        <v>0.6</v>
      </c>
      <c r="DB63" s="154">
        <f t="shared" si="98"/>
        <v>0</v>
      </c>
      <c r="DC63" s="154">
        <f t="shared" si="8"/>
        <v>0</v>
      </c>
      <c r="DD63" s="160">
        <f t="shared" si="99"/>
        <v>0</v>
      </c>
      <c r="DE63" s="273">
        <f t="shared" si="9"/>
        <v>5</v>
      </c>
      <c r="DF63" s="187">
        <f t="shared" si="10"/>
        <v>1</v>
      </c>
      <c r="DG63" s="273">
        <f t="shared" si="100"/>
        <v>3</v>
      </c>
      <c r="DH63" s="273"/>
      <c r="DI63" s="187">
        <f t="shared" si="11"/>
        <v>0.6</v>
      </c>
      <c r="DJ63" s="154">
        <f t="shared" si="12"/>
        <v>0</v>
      </c>
      <c r="DK63" s="154">
        <f t="shared" si="13"/>
        <v>0</v>
      </c>
      <c r="DL63" s="160">
        <f t="shared" si="14"/>
        <v>0</v>
      </c>
      <c r="DM63" s="273">
        <f t="shared" si="15"/>
        <v>5</v>
      </c>
      <c r="DN63" s="187">
        <f t="shared" si="16"/>
        <v>1</v>
      </c>
      <c r="DO63" s="273">
        <f t="shared" si="17"/>
        <v>3</v>
      </c>
      <c r="DP63" s="187">
        <f t="shared" si="18"/>
        <v>0.6</v>
      </c>
      <c r="DQ63" s="154">
        <f t="shared" si="19"/>
        <v>0</v>
      </c>
      <c r="DR63" s="154">
        <f t="shared" si="20"/>
        <v>0</v>
      </c>
      <c r="DS63" s="160">
        <f t="shared" si="21"/>
        <v>0</v>
      </c>
      <c r="DT63" s="273">
        <f t="shared" si="22"/>
        <v>5</v>
      </c>
      <c r="DU63" s="187">
        <f t="shared" si="23"/>
        <v>1</v>
      </c>
      <c r="DV63" s="273">
        <f t="shared" si="24"/>
        <v>3</v>
      </c>
      <c r="DW63" s="187">
        <f t="shared" si="25"/>
        <v>0.6</v>
      </c>
      <c r="DX63" s="154">
        <f t="shared" si="26"/>
        <v>0</v>
      </c>
      <c r="DY63" s="154">
        <f t="shared" si="27"/>
        <v>0</v>
      </c>
      <c r="DZ63" s="160">
        <f t="shared" si="28"/>
        <v>0</v>
      </c>
      <c r="EA63" s="273">
        <f t="shared" si="29"/>
        <v>5</v>
      </c>
      <c r="EB63" s="187">
        <f t="shared" si="30"/>
        <v>1</v>
      </c>
      <c r="EC63" s="273">
        <f t="shared" si="31"/>
        <v>3</v>
      </c>
      <c r="ED63" s="187">
        <f t="shared" si="32"/>
        <v>0.6</v>
      </c>
      <c r="EE63" s="154">
        <f t="shared" si="33"/>
        <v>0</v>
      </c>
      <c r="EF63" s="154">
        <f t="shared" si="34"/>
        <v>0</v>
      </c>
      <c r="EG63" s="160">
        <f t="shared" si="35"/>
        <v>0</v>
      </c>
      <c r="EH63" s="273">
        <f t="shared" si="36"/>
        <v>5</v>
      </c>
      <c r="EI63" s="187">
        <f t="shared" si="37"/>
        <v>1</v>
      </c>
      <c r="EJ63" s="273">
        <f t="shared" si="38"/>
        <v>3</v>
      </c>
      <c r="EK63" s="187">
        <f t="shared" si="39"/>
        <v>0.6</v>
      </c>
      <c r="EL63" s="154">
        <f t="shared" si="40"/>
        <v>0</v>
      </c>
      <c r="EM63" s="154">
        <f t="shared" si="41"/>
        <v>0</v>
      </c>
      <c r="EN63" s="160">
        <f t="shared" si="42"/>
        <v>0</v>
      </c>
      <c r="EO63" s="273">
        <f t="shared" si="43"/>
        <v>5</v>
      </c>
      <c r="EP63" s="187">
        <f t="shared" si="44"/>
        <v>1</v>
      </c>
      <c r="EQ63" s="273">
        <f t="shared" si="45"/>
        <v>3</v>
      </c>
      <c r="ER63" s="187">
        <f t="shared" si="46"/>
        <v>0.6</v>
      </c>
      <c r="ES63" s="154">
        <f t="shared" si="47"/>
        <v>0</v>
      </c>
      <c r="ET63" s="154">
        <f t="shared" si="48"/>
        <v>0</v>
      </c>
      <c r="EU63" s="160">
        <f t="shared" si="49"/>
        <v>0</v>
      </c>
      <c r="EV63" s="273">
        <f t="shared" si="50"/>
        <v>5</v>
      </c>
      <c r="EW63" s="187">
        <f t="shared" si="51"/>
        <v>1</v>
      </c>
      <c r="EX63" s="273">
        <f t="shared" si="52"/>
        <v>3</v>
      </c>
      <c r="EY63" s="187">
        <f t="shared" si="53"/>
        <v>0.6</v>
      </c>
      <c r="EZ63" s="154">
        <f t="shared" si="54"/>
        <v>0</v>
      </c>
      <c r="FA63" s="154">
        <f t="shared" si="55"/>
        <v>0</v>
      </c>
      <c r="FB63" s="160">
        <f t="shared" si="56"/>
        <v>0</v>
      </c>
      <c r="FC63" s="273">
        <f t="shared" si="57"/>
        <v>5</v>
      </c>
      <c r="FD63" s="187">
        <f t="shared" si="58"/>
        <v>1</v>
      </c>
      <c r="FE63" s="273">
        <f t="shared" si="59"/>
        <v>3</v>
      </c>
      <c r="FF63" s="187">
        <f t="shared" si="60"/>
        <v>0.6</v>
      </c>
      <c r="FG63" s="154">
        <f t="shared" si="61"/>
        <v>0</v>
      </c>
      <c r="FH63" s="154">
        <f t="shared" si="62"/>
        <v>0</v>
      </c>
      <c r="FI63" s="160">
        <f t="shared" si="63"/>
        <v>0</v>
      </c>
      <c r="FJ63" s="273">
        <f t="shared" si="64"/>
        <v>5</v>
      </c>
      <c r="FK63" s="187">
        <f t="shared" si="65"/>
        <v>1</v>
      </c>
      <c r="FL63" s="273">
        <f t="shared" si="66"/>
        <v>3</v>
      </c>
      <c r="FM63" s="187">
        <f t="shared" si="67"/>
        <v>0.6</v>
      </c>
      <c r="FN63" s="154">
        <f t="shared" si="68"/>
        <v>0</v>
      </c>
      <c r="FO63" s="154">
        <f t="shared" si="69"/>
        <v>0</v>
      </c>
      <c r="FP63" s="160">
        <f t="shared" si="70"/>
        <v>0</v>
      </c>
      <c r="FQ63" s="273">
        <f t="shared" si="71"/>
        <v>5</v>
      </c>
      <c r="FR63" s="187">
        <f t="shared" si="72"/>
        <v>1</v>
      </c>
      <c r="FS63" s="273">
        <f t="shared" si="73"/>
        <v>3</v>
      </c>
      <c r="FT63" s="187">
        <f t="shared" si="74"/>
        <v>0.6</v>
      </c>
      <c r="FU63" s="154">
        <f t="shared" si="75"/>
        <v>0</v>
      </c>
      <c r="FV63" s="154">
        <f t="shared" si="76"/>
        <v>0</v>
      </c>
      <c r="FW63" s="160">
        <f t="shared" si="77"/>
        <v>0</v>
      </c>
      <c r="FX63" s="273">
        <f t="shared" si="78"/>
        <v>5</v>
      </c>
      <c r="FY63" s="187">
        <f t="shared" si="79"/>
        <v>1</v>
      </c>
      <c r="FZ63" s="273">
        <f t="shared" si="80"/>
        <v>3</v>
      </c>
      <c r="GA63" s="187">
        <f t="shared" si="81"/>
        <v>0.6</v>
      </c>
      <c r="GB63" s="154">
        <f t="shared" si="82"/>
        <v>0</v>
      </c>
      <c r="GC63" s="154">
        <f t="shared" si="83"/>
        <v>0</v>
      </c>
      <c r="GD63" s="160">
        <f t="shared" si="84"/>
        <v>0</v>
      </c>
      <c r="GE63" s="273">
        <f t="shared" si="85"/>
        <v>5</v>
      </c>
      <c r="GF63" s="187">
        <f t="shared" si="86"/>
        <v>1</v>
      </c>
      <c r="GG63" s="273">
        <f t="shared" si="87"/>
        <v>3</v>
      </c>
      <c r="GH63" s="187">
        <f t="shared" si="88"/>
        <v>0.6</v>
      </c>
      <c r="GI63" s="187">
        <f t="shared" si="101"/>
        <v>0.6</v>
      </c>
    </row>
    <row r="64" spans="1:191" ht="37.799999999999997" customHeight="1" x14ac:dyDescent="0.2">
      <c r="A64" s="148">
        <v>56</v>
      </c>
      <c r="B64" s="133"/>
      <c r="C64" s="133"/>
      <c r="D64" s="274"/>
      <c r="E64" s="133"/>
      <c r="F64" s="275"/>
      <c r="G64" s="133"/>
      <c r="H64" s="133" t="s">
        <v>455</v>
      </c>
      <c r="I64" s="132"/>
      <c r="J64" s="132"/>
      <c r="K64" s="132"/>
      <c r="L64" s="132"/>
      <c r="M64" s="132"/>
      <c r="N64" s="132"/>
      <c r="O64" s="132"/>
      <c r="P64" s="132"/>
      <c r="Q64" s="132"/>
      <c r="R64" s="132"/>
      <c r="S64" s="132"/>
      <c r="T64" s="132"/>
      <c r="U64" s="132"/>
      <c r="V64" s="132"/>
      <c r="W64" s="132"/>
      <c r="X64" s="132"/>
      <c r="Y64" s="132"/>
      <c r="Z64" s="132"/>
      <c r="AA64" s="132"/>
      <c r="AB64" s="132"/>
      <c r="AC64" s="155">
        <f t="shared" si="0"/>
        <v>0</v>
      </c>
      <c r="AD64" s="149">
        <f t="shared" si="1"/>
        <v>1</v>
      </c>
      <c r="AE64" s="155" t="str">
        <f t="shared" si="2"/>
        <v>3 - Moderado</v>
      </c>
      <c r="AF64" s="149">
        <f t="shared" si="3"/>
        <v>0.6</v>
      </c>
      <c r="AG64" s="156" t="str">
        <f t="shared" si="89"/>
        <v/>
      </c>
      <c r="AH64" s="149">
        <f t="shared" si="4"/>
        <v>0.6</v>
      </c>
      <c r="AI64" s="133"/>
      <c r="AJ64" s="133"/>
      <c r="AK64" s="133"/>
      <c r="AL64" s="133"/>
      <c r="AM64" s="134"/>
      <c r="AN64" s="164"/>
      <c r="AO64" s="164"/>
      <c r="AP64" s="134"/>
      <c r="AQ64" s="134"/>
      <c r="AR64" s="164"/>
      <c r="AS64" s="164"/>
      <c r="AT64" s="134"/>
      <c r="AU64" s="134"/>
      <c r="AV64" s="164"/>
      <c r="AW64" s="164"/>
      <c r="AX64" s="134"/>
      <c r="AY64" s="134"/>
      <c r="AZ64" s="164"/>
      <c r="BA64" s="164"/>
      <c r="BB64" s="134"/>
      <c r="BC64" s="134"/>
      <c r="BD64" s="164"/>
      <c r="BE64" s="164"/>
      <c r="BF64" s="134"/>
      <c r="BG64" s="134"/>
      <c r="BH64" s="164"/>
      <c r="BI64" s="164"/>
      <c r="BJ64" s="134"/>
      <c r="BK64" s="134"/>
      <c r="BL64" s="164"/>
      <c r="BM64" s="164"/>
      <c r="BN64" s="134"/>
      <c r="BO64" s="134"/>
      <c r="BP64" s="164"/>
      <c r="BQ64" s="164"/>
      <c r="BR64" s="134"/>
      <c r="BS64" s="134"/>
      <c r="BT64" s="164"/>
      <c r="BU64" s="164"/>
      <c r="BV64" s="134"/>
      <c r="BW64" s="134"/>
      <c r="BX64" s="164"/>
      <c r="BY64" s="164"/>
      <c r="BZ64" s="134"/>
      <c r="CA64" s="134"/>
      <c r="CB64" s="164"/>
      <c r="CC64" s="164"/>
      <c r="CD64" s="134"/>
      <c r="CE64" s="134"/>
      <c r="CF64" s="164"/>
      <c r="CG64" s="164"/>
      <c r="CH64" s="134"/>
      <c r="CI64" s="164"/>
      <c r="CJ64" s="164"/>
      <c r="CK64" s="134"/>
      <c r="CL64" s="159" t="str">
        <f t="shared" si="90"/>
        <v>5 - Muy Alta</v>
      </c>
      <c r="CM64" s="165">
        <f t="shared" si="5"/>
        <v>1</v>
      </c>
      <c r="CN64" s="159" t="str">
        <f t="shared" si="91"/>
        <v>3 - Moderado</v>
      </c>
      <c r="CO64" s="165">
        <f t="shared" si="92"/>
        <v>0.6</v>
      </c>
      <c r="CP64" s="145" t="str">
        <f t="shared" si="6"/>
        <v>ALTO</v>
      </c>
      <c r="CQ64" s="149">
        <f t="shared" si="93"/>
        <v>0.6</v>
      </c>
      <c r="CR64" s="188"/>
      <c r="CS64" s="145">
        <f t="shared" si="94"/>
        <v>5</v>
      </c>
      <c r="CT64" s="134"/>
      <c r="CU64" s="188"/>
      <c r="CV64" s="188"/>
      <c r="CW64" s="158"/>
      <c r="CX64" s="160">
        <f t="shared" si="7"/>
        <v>0</v>
      </c>
      <c r="CY64" s="161">
        <f t="shared" si="95"/>
        <v>3</v>
      </c>
      <c r="CZ64" s="160" t="str">
        <f t="shared" si="96"/>
        <v>Moderado</v>
      </c>
      <c r="DA64" s="153">
        <f t="shared" si="97"/>
        <v>0.6</v>
      </c>
      <c r="DB64" s="154">
        <f t="shared" si="98"/>
        <v>0</v>
      </c>
      <c r="DC64" s="154">
        <f t="shared" si="8"/>
        <v>0</v>
      </c>
      <c r="DD64" s="160">
        <f t="shared" si="99"/>
        <v>0</v>
      </c>
      <c r="DE64" s="273">
        <f t="shared" si="9"/>
        <v>5</v>
      </c>
      <c r="DF64" s="187">
        <f t="shared" si="10"/>
        <v>1</v>
      </c>
      <c r="DG64" s="273">
        <f t="shared" si="100"/>
        <v>3</v>
      </c>
      <c r="DH64" s="273"/>
      <c r="DI64" s="187">
        <f t="shared" si="11"/>
        <v>0.6</v>
      </c>
      <c r="DJ64" s="154">
        <f t="shared" si="12"/>
        <v>0</v>
      </c>
      <c r="DK64" s="154">
        <f t="shared" si="13"/>
        <v>0</v>
      </c>
      <c r="DL64" s="160">
        <f t="shared" si="14"/>
        <v>0</v>
      </c>
      <c r="DM64" s="273">
        <f t="shared" si="15"/>
        <v>5</v>
      </c>
      <c r="DN64" s="187">
        <f t="shared" si="16"/>
        <v>1</v>
      </c>
      <c r="DO64" s="273">
        <f t="shared" si="17"/>
        <v>3</v>
      </c>
      <c r="DP64" s="187">
        <f t="shared" si="18"/>
        <v>0.6</v>
      </c>
      <c r="DQ64" s="154">
        <f t="shared" si="19"/>
        <v>0</v>
      </c>
      <c r="DR64" s="154">
        <f t="shared" si="20"/>
        <v>0</v>
      </c>
      <c r="DS64" s="160">
        <f t="shared" si="21"/>
        <v>0</v>
      </c>
      <c r="DT64" s="273">
        <f t="shared" si="22"/>
        <v>5</v>
      </c>
      <c r="DU64" s="187">
        <f t="shared" si="23"/>
        <v>1</v>
      </c>
      <c r="DV64" s="273">
        <f t="shared" si="24"/>
        <v>3</v>
      </c>
      <c r="DW64" s="187">
        <f t="shared" si="25"/>
        <v>0.6</v>
      </c>
      <c r="DX64" s="154">
        <f t="shared" si="26"/>
        <v>0</v>
      </c>
      <c r="DY64" s="154">
        <f t="shared" si="27"/>
        <v>0</v>
      </c>
      <c r="DZ64" s="160">
        <f t="shared" si="28"/>
        <v>0</v>
      </c>
      <c r="EA64" s="273">
        <f t="shared" si="29"/>
        <v>5</v>
      </c>
      <c r="EB64" s="187">
        <f t="shared" si="30"/>
        <v>1</v>
      </c>
      <c r="EC64" s="273">
        <f t="shared" si="31"/>
        <v>3</v>
      </c>
      <c r="ED64" s="187">
        <f t="shared" si="32"/>
        <v>0.6</v>
      </c>
      <c r="EE64" s="154">
        <f t="shared" si="33"/>
        <v>0</v>
      </c>
      <c r="EF64" s="154">
        <f t="shared" si="34"/>
        <v>0</v>
      </c>
      <c r="EG64" s="160">
        <f t="shared" si="35"/>
        <v>0</v>
      </c>
      <c r="EH64" s="273">
        <f t="shared" si="36"/>
        <v>5</v>
      </c>
      <c r="EI64" s="187">
        <f t="shared" si="37"/>
        <v>1</v>
      </c>
      <c r="EJ64" s="273">
        <f t="shared" si="38"/>
        <v>3</v>
      </c>
      <c r="EK64" s="187">
        <f t="shared" si="39"/>
        <v>0.6</v>
      </c>
      <c r="EL64" s="154">
        <f t="shared" si="40"/>
        <v>0</v>
      </c>
      <c r="EM64" s="154">
        <f t="shared" si="41"/>
        <v>0</v>
      </c>
      <c r="EN64" s="160">
        <f t="shared" si="42"/>
        <v>0</v>
      </c>
      <c r="EO64" s="273">
        <f t="shared" si="43"/>
        <v>5</v>
      </c>
      <c r="EP64" s="187">
        <f t="shared" si="44"/>
        <v>1</v>
      </c>
      <c r="EQ64" s="273">
        <f t="shared" si="45"/>
        <v>3</v>
      </c>
      <c r="ER64" s="187">
        <f t="shared" si="46"/>
        <v>0.6</v>
      </c>
      <c r="ES64" s="154">
        <f t="shared" si="47"/>
        <v>0</v>
      </c>
      <c r="ET64" s="154">
        <f t="shared" si="48"/>
        <v>0</v>
      </c>
      <c r="EU64" s="160">
        <f t="shared" si="49"/>
        <v>0</v>
      </c>
      <c r="EV64" s="273">
        <f t="shared" si="50"/>
        <v>5</v>
      </c>
      <c r="EW64" s="187">
        <f t="shared" si="51"/>
        <v>1</v>
      </c>
      <c r="EX64" s="273">
        <f t="shared" si="52"/>
        <v>3</v>
      </c>
      <c r="EY64" s="187">
        <f t="shared" si="53"/>
        <v>0.6</v>
      </c>
      <c r="EZ64" s="154">
        <f t="shared" si="54"/>
        <v>0</v>
      </c>
      <c r="FA64" s="154">
        <f t="shared" si="55"/>
        <v>0</v>
      </c>
      <c r="FB64" s="160">
        <f t="shared" si="56"/>
        <v>0</v>
      </c>
      <c r="FC64" s="273">
        <f t="shared" si="57"/>
        <v>5</v>
      </c>
      <c r="FD64" s="187">
        <f t="shared" si="58"/>
        <v>1</v>
      </c>
      <c r="FE64" s="273">
        <f t="shared" si="59"/>
        <v>3</v>
      </c>
      <c r="FF64" s="187">
        <f t="shared" si="60"/>
        <v>0.6</v>
      </c>
      <c r="FG64" s="154">
        <f t="shared" si="61"/>
        <v>0</v>
      </c>
      <c r="FH64" s="154">
        <f t="shared" si="62"/>
        <v>0</v>
      </c>
      <c r="FI64" s="160">
        <f t="shared" si="63"/>
        <v>0</v>
      </c>
      <c r="FJ64" s="273">
        <f t="shared" si="64"/>
        <v>5</v>
      </c>
      <c r="FK64" s="187">
        <f t="shared" si="65"/>
        <v>1</v>
      </c>
      <c r="FL64" s="273">
        <f t="shared" si="66"/>
        <v>3</v>
      </c>
      <c r="FM64" s="187">
        <f t="shared" si="67"/>
        <v>0.6</v>
      </c>
      <c r="FN64" s="154">
        <f t="shared" si="68"/>
        <v>0</v>
      </c>
      <c r="FO64" s="154">
        <f t="shared" si="69"/>
        <v>0</v>
      </c>
      <c r="FP64" s="160">
        <f t="shared" si="70"/>
        <v>0</v>
      </c>
      <c r="FQ64" s="273">
        <f t="shared" si="71"/>
        <v>5</v>
      </c>
      <c r="FR64" s="187">
        <f t="shared" si="72"/>
        <v>1</v>
      </c>
      <c r="FS64" s="273">
        <f t="shared" si="73"/>
        <v>3</v>
      </c>
      <c r="FT64" s="187">
        <f t="shared" si="74"/>
        <v>0.6</v>
      </c>
      <c r="FU64" s="154">
        <f t="shared" si="75"/>
        <v>0</v>
      </c>
      <c r="FV64" s="154">
        <f t="shared" si="76"/>
        <v>0</v>
      </c>
      <c r="FW64" s="160">
        <f t="shared" si="77"/>
        <v>0</v>
      </c>
      <c r="FX64" s="273">
        <f t="shared" si="78"/>
        <v>5</v>
      </c>
      <c r="FY64" s="187">
        <f t="shared" si="79"/>
        <v>1</v>
      </c>
      <c r="FZ64" s="273">
        <f t="shared" si="80"/>
        <v>3</v>
      </c>
      <c r="GA64" s="187">
        <f t="shared" si="81"/>
        <v>0.6</v>
      </c>
      <c r="GB64" s="154">
        <f t="shared" si="82"/>
        <v>0</v>
      </c>
      <c r="GC64" s="154">
        <f t="shared" si="83"/>
        <v>0</v>
      </c>
      <c r="GD64" s="160">
        <f t="shared" si="84"/>
        <v>0</v>
      </c>
      <c r="GE64" s="273">
        <f t="shared" si="85"/>
        <v>5</v>
      </c>
      <c r="GF64" s="187">
        <f t="shared" si="86"/>
        <v>1</v>
      </c>
      <c r="GG64" s="273">
        <f t="shared" si="87"/>
        <v>3</v>
      </c>
      <c r="GH64" s="187">
        <f t="shared" si="88"/>
        <v>0.6</v>
      </c>
      <c r="GI64" s="187">
        <f t="shared" si="101"/>
        <v>0.6</v>
      </c>
    </row>
    <row r="65" spans="1:191" ht="37.799999999999997" customHeight="1" x14ac:dyDescent="0.2">
      <c r="A65" s="148">
        <v>57</v>
      </c>
      <c r="B65" s="133"/>
      <c r="C65" s="133"/>
      <c r="D65" s="274"/>
      <c r="E65" s="133"/>
      <c r="F65" s="275"/>
      <c r="G65" s="133"/>
      <c r="H65" s="133" t="s">
        <v>455</v>
      </c>
      <c r="I65" s="132"/>
      <c r="J65" s="132"/>
      <c r="K65" s="132"/>
      <c r="L65" s="132"/>
      <c r="M65" s="132"/>
      <c r="N65" s="132"/>
      <c r="O65" s="132"/>
      <c r="P65" s="132"/>
      <c r="Q65" s="132"/>
      <c r="R65" s="132"/>
      <c r="S65" s="132"/>
      <c r="T65" s="132"/>
      <c r="U65" s="132"/>
      <c r="V65" s="132"/>
      <c r="W65" s="132"/>
      <c r="X65" s="132"/>
      <c r="Y65" s="132"/>
      <c r="Z65" s="132"/>
      <c r="AA65" s="132"/>
      <c r="AB65" s="132"/>
      <c r="AC65" s="155">
        <f t="shared" si="0"/>
        <v>0</v>
      </c>
      <c r="AD65" s="149">
        <f t="shared" si="1"/>
        <v>1</v>
      </c>
      <c r="AE65" s="155" t="str">
        <f t="shared" si="2"/>
        <v>3 - Moderado</v>
      </c>
      <c r="AF65" s="149">
        <f t="shared" si="3"/>
        <v>0.6</v>
      </c>
      <c r="AG65" s="156" t="str">
        <f t="shared" si="89"/>
        <v/>
      </c>
      <c r="AH65" s="149">
        <f t="shared" si="4"/>
        <v>0.6</v>
      </c>
      <c r="AI65" s="133"/>
      <c r="AJ65" s="133"/>
      <c r="AK65" s="133"/>
      <c r="AL65" s="133"/>
      <c r="AM65" s="134"/>
      <c r="AN65" s="164"/>
      <c r="AO65" s="164"/>
      <c r="AP65" s="134"/>
      <c r="AQ65" s="134"/>
      <c r="AR65" s="164"/>
      <c r="AS65" s="164"/>
      <c r="AT65" s="134"/>
      <c r="AU65" s="134"/>
      <c r="AV65" s="164"/>
      <c r="AW65" s="164"/>
      <c r="AX65" s="134"/>
      <c r="AY65" s="134"/>
      <c r="AZ65" s="164"/>
      <c r="BA65" s="164"/>
      <c r="BB65" s="134"/>
      <c r="BC65" s="134"/>
      <c r="BD65" s="164"/>
      <c r="BE65" s="164"/>
      <c r="BF65" s="134"/>
      <c r="BG65" s="134"/>
      <c r="BH65" s="164"/>
      <c r="BI65" s="164"/>
      <c r="BJ65" s="134"/>
      <c r="BK65" s="134"/>
      <c r="BL65" s="164"/>
      <c r="BM65" s="164"/>
      <c r="BN65" s="134"/>
      <c r="BO65" s="134"/>
      <c r="BP65" s="164"/>
      <c r="BQ65" s="164"/>
      <c r="BR65" s="134"/>
      <c r="BS65" s="134"/>
      <c r="BT65" s="164"/>
      <c r="BU65" s="164"/>
      <c r="BV65" s="134"/>
      <c r="BW65" s="134"/>
      <c r="BX65" s="164"/>
      <c r="BY65" s="164"/>
      <c r="BZ65" s="134"/>
      <c r="CA65" s="134"/>
      <c r="CB65" s="164"/>
      <c r="CC65" s="164"/>
      <c r="CD65" s="134"/>
      <c r="CE65" s="134"/>
      <c r="CF65" s="164"/>
      <c r="CG65" s="164"/>
      <c r="CH65" s="134"/>
      <c r="CI65" s="164"/>
      <c r="CJ65" s="164"/>
      <c r="CK65" s="134"/>
      <c r="CL65" s="159" t="str">
        <f t="shared" si="90"/>
        <v>5 - Muy Alta</v>
      </c>
      <c r="CM65" s="165">
        <f t="shared" si="5"/>
        <v>1</v>
      </c>
      <c r="CN65" s="159" t="str">
        <f t="shared" si="91"/>
        <v>3 - Moderado</v>
      </c>
      <c r="CO65" s="165">
        <f t="shared" si="92"/>
        <v>0.6</v>
      </c>
      <c r="CP65" s="145" t="str">
        <f t="shared" si="6"/>
        <v>ALTO</v>
      </c>
      <c r="CQ65" s="149">
        <f t="shared" si="93"/>
        <v>0.6</v>
      </c>
      <c r="CR65" s="188"/>
      <c r="CS65" s="145">
        <f t="shared" si="94"/>
        <v>5</v>
      </c>
      <c r="CT65" s="134"/>
      <c r="CU65" s="188"/>
      <c r="CV65" s="188"/>
      <c r="CW65" s="158"/>
      <c r="CX65" s="160">
        <f t="shared" si="7"/>
        <v>0</v>
      </c>
      <c r="CY65" s="161">
        <f t="shared" si="95"/>
        <v>3</v>
      </c>
      <c r="CZ65" s="160" t="str">
        <f t="shared" si="96"/>
        <v>Moderado</v>
      </c>
      <c r="DA65" s="153">
        <f t="shared" si="97"/>
        <v>0.6</v>
      </c>
      <c r="DB65" s="154">
        <f t="shared" si="98"/>
        <v>0</v>
      </c>
      <c r="DC65" s="154">
        <f t="shared" si="8"/>
        <v>0</v>
      </c>
      <c r="DD65" s="160">
        <f t="shared" si="99"/>
        <v>0</v>
      </c>
      <c r="DE65" s="273">
        <f t="shared" si="9"/>
        <v>5</v>
      </c>
      <c r="DF65" s="187">
        <f t="shared" si="10"/>
        <v>1</v>
      </c>
      <c r="DG65" s="273">
        <f t="shared" si="100"/>
        <v>3</v>
      </c>
      <c r="DH65" s="273"/>
      <c r="DI65" s="187">
        <f t="shared" si="11"/>
        <v>0.6</v>
      </c>
      <c r="DJ65" s="154">
        <f t="shared" si="12"/>
        <v>0</v>
      </c>
      <c r="DK65" s="154">
        <f t="shared" si="13"/>
        <v>0</v>
      </c>
      <c r="DL65" s="160">
        <f t="shared" si="14"/>
        <v>0</v>
      </c>
      <c r="DM65" s="273">
        <f t="shared" si="15"/>
        <v>5</v>
      </c>
      <c r="DN65" s="187">
        <f t="shared" si="16"/>
        <v>1</v>
      </c>
      <c r="DO65" s="273">
        <f t="shared" si="17"/>
        <v>3</v>
      </c>
      <c r="DP65" s="187">
        <f t="shared" si="18"/>
        <v>0.6</v>
      </c>
      <c r="DQ65" s="154">
        <f t="shared" si="19"/>
        <v>0</v>
      </c>
      <c r="DR65" s="154">
        <f t="shared" si="20"/>
        <v>0</v>
      </c>
      <c r="DS65" s="160">
        <f t="shared" si="21"/>
        <v>0</v>
      </c>
      <c r="DT65" s="273">
        <f t="shared" si="22"/>
        <v>5</v>
      </c>
      <c r="DU65" s="187">
        <f t="shared" si="23"/>
        <v>1</v>
      </c>
      <c r="DV65" s="273">
        <f t="shared" si="24"/>
        <v>3</v>
      </c>
      <c r="DW65" s="187">
        <f t="shared" si="25"/>
        <v>0.6</v>
      </c>
      <c r="DX65" s="154">
        <f t="shared" si="26"/>
        <v>0</v>
      </c>
      <c r="DY65" s="154">
        <f t="shared" si="27"/>
        <v>0</v>
      </c>
      <c r="DZ65" s="160">
        <f t="shared" si="28"/>
        <v>0</v>
      </c>
      <c r="EA65" s="273">
        <f t="shared" si="29"/>
        <v>5</v>
      </c>
      <c r="EB65" s="187">
        <f t="shared" si="30"/>
        <v>1</v>
      </c>
      <c r="EC65" s="273">
        <f t="shared" si="31"/>
        <v>3</v>
      </c>
      <c r="ED65" s="187">
        <f t="shared" si="32"/>
        <v>0.6</v>
      </c>
      <c r="EE65" s="154">
        <f t="shared" si="33"/>
        <v>0</v>
      </c>
      <c r="EF65" s="154">
        <f t="shared" si="34"/>
        <v>0</v>
      </c>
      <c r="EG65" s="160">
        <f t="shared" si="35"/>
        <v>0</v>
      </c>
      <c r="EH65" s="273">
        <f t="shared" si="36"/>
        <v>5</v>
      </c>
      <c r="EI65" s="187">
        <f t="shared" si="37"/>
        <v>1</v>
      </c>
      <c r="EJ65" s="273">
        <f t="shared" si="38"/>
        <v>3</v>
      </c>
      <c r="EK65" s="187">
        <f t="shared" si="39"/>
        <v>0.6</v>
      </c>
      <c r="EL65" s="154">
        <f t="shared" si="40"/>
        <v>0</v>
      </c>
      <c r="EM65" s="154">
        <f t="shared" si="41"/>
        <v>0</v>
      </c>
      <c r="EN65" s="160">
        <f t="shared" si="42"/>
        <v>0</v>
      </c>
      <c r="EO65" s="273">
        <f t="shared" si="43"/>
        <v>5</v>
      </c>
      <c r="EP65" s="187">
        <f t="shared" si="44"/>
        <v>1</v>
      </c>
      <c r="EQ65" s="273">
        <f t="shared" si="45"/>
        <v>3</v>
      </c>
      <c r="ER65" s="187">
        <f t="shared" si="46"/>
        <v>0.6</v>
      </c>
      <c r="ES65" s="154">
        <f t="shared" si="47"/>
        <v>0</v>
      </c>
      <c r="ET65" s="154">
        <f t="shared" si="48"/>
        <v>0</v>
      </c>
      <c r="EU65" s="160">
        <f t="shared" si="49"/>
        <v>0</v>
      </c>
      <c r="EV65" s="273">
        <f t="shared" si="50"/>
        <v>5</v>
      </c>
      <c r="EW65" s="187">
        <f t="shared" si="51"/>
        <v>1</v>
      </c>
      <c r="EX65" s="273">
        <f t="shared" si="52"/>
        <v>3</v>
      </c>
      <c r="EY65" s="187">
        <f t="shared" si="53"/>
        <v>0.6</v>
      </c>
      <c r="EZ65" s="154">
        <f t="shared" si="54"/>
        <v>0</v>
      </c>
      <c r="FA65" s="154">
        <f t="shared" si="55"/>
        <v>0</v>
      </c>
      <c r="FB65" s="160">
        <f t="shared" si="56"/>
        <v>0</v>
      </c>
      <c r="FC65" s="273">
        <f t="shared" si="57"/>
        <v>5</v>
      </c>
      <c r="FD65" s="187">
        <f t="shared" si="58"/>
        <v>1</v>
      </c>
      <c r="FE65" s="273">
        <f t="shared" si="59"/>
        <v>3</v>
      </c>
      <c r="FF65" s="187">
        <f t="shared" si="60"/>
        <v>0.6</v>
      </c>
      <c r="FG65" s="154">
        <f t="shared" si="61"/>
        <v>0</v>
      </c>
      <c r="FH65" s="154">
        <f t="shared" si="62"/>
        <v>0</v>
      </c>
      <c r="FI65" s="160">
        <f t="shared" si="63"/>
        <v>0</v>
      </c>
      <c r="FJ65" s="273">
        <f t="shared" si="64"/>
        <v>5</v>
      </c>
      <c r="FK65" s="187">
        <f t="shared" si="65"/>
        <v>1</v>
      </c>
      <c r="FL65" s="273">
        <f t="shared" si="66"/>
        <v>3</v>
      </c>
      <c r="FM65" s="187">
        <f t="shared" si="67"/>
        <v>0.6</v>
      </c>
      <c r="FN65" s="154">
        <f t="shared" si="68"/>
        <v>0</v>
      </c>
      <c r="FO65" s="154">
        <f t="shared" si="69"/>
        <v>0</v>
      </c>
      <c r="FP65" s="160">
        <f t="shared" si="70"/>
        <v>0</v>
      </c>
      <c r="FQ65" s="273">
        <f t="shared" si="71"/>
        <v>5</v>
      </c>
      <c r="FR65" s="187">
        <f t="shared" si="72"/>
        <v>1</v>
      </c>
      <c r="FS65" s="273">
        <f t="shared" si="73"/>
        <v>3</v>
      </c>
      <c r="FT65" s="187">
        <f t="shared" si="74"/>
        <v>0.6</v>
      </c>
      <c r="FU65" s="154">
        <f t="shared" si="75"/>
        <v>0</v>
      </c>
      <c r="FV65" s="154">
        <f t="shared" si="76"/>
        <v>0</v>
      </c>
      <c r="FW65" s="160">
        <f t="shared" si="77"/>
        <v>0</v>
      </c>
      <c r="FX65" s="273">
        <f t="shared" si="78"/>
        <v>5</v>
      </c>
      <c r="FY65" s="187">
        <f t="shared" si="79"/>
        <v>1</v>
      </c>
      <c r="FZ65" s="273">
        <f t="shared" si="80"/>
        <v>3</v>
      </c>
      <c r="GA65" s="187">
        <f t="shared" si="81"/>
        <v>0.6</v>
      </c>
      <c r="GB65" s="154">
        <f t="shared" si="82"/>
        <v>0</v>
      </c>
      <c r="GC65" s="154">
        <f t="shared" si="83"/>
        <v>0</v>
      </c>
      <c r="GD65" s="160">
        <f t="shared" si="84"/>
        <v>0</v>
      </c>
      <c r="GE65" s="273">
        <f t="shared" si="85"/>
        <v>5</v>
      </c>
      <c r="GF65" s="187">
        <f t="shared" si="86"/>
        <v>1</v>
      </c>
      <c r="GG65" s="273">
        <f t="shared" si="87"/>
        <v>3</v>
      </c>
      <c r="GH65" s="187">
        <f t="shared" si="88"/>
        <v>0.6</v>
      </c>
      <c r="GI65" s="187">
        <f t="shared" si="101"/>
        <v>0.6</v>
      </c>
    </row>
    <row r="66" spans="1:191" ht="37.799999999999997" customHeight="1" x14ac:dyDescent="0.2">
      <c r="A66" s="148">
        <v>58</v>
      </c>
      <c r="B66" s="133"/>
      <c r="C66" s="133"/>
      <c r="D66" s="274"/>
      <c r="E66" s="133"/>
      <c r="F66" s="275"/>
      <c r="G66" s="133"/>
      <c r="H66" s="133" t="s">
        <v>455</v>
      </c>
      <c r="I66" s="132"/>
      <c r="J66" s="132"/>
      <c r="K66" s="132"/>
      <c r="L66" s="132"/>
      <c r="M66" s="132"/>
      <c r="N66" s="132"/>
      <c r="O66" s="132"/>
      <c r="P66" s="132"/>
      <c r="Q66" s="132"/>
      <c r="R66" s="132"/>
      <c r="S66" s="132"/>
      <c r="T66" s="132"/>
      <c r="U66" s="132"/>
      <c r="V66" s="132"/>
      <c r="W66" s="132"/>
      <c r="X66" s="132"/>
      <c r="Y66" s="132"/>
      <c r="Z66" s="132"/>
      <c r="AA66" s="132"/>
      <c r="AB66" s="132"/>
      <c r="AC66" s="155">
        <f t="shared" si="0"/>
        <v>0</v>
      </c>
      <c r="AD66" s="149">
        <f t="shared" si="1"/>
        <v>1</v>
      </c>
      <c r="AE66" s="155" t="str">
        <f t="shared" si="2"/>
        <v>3 - Moderado</v>
      </c>
      <c r="AF66" s="149">
        <f t="shared" si="3"/>
        <v>0.6</v>
      </c>
      <c r="AG66" s="156" t="str">
        <f t="shared" si="89"/>
        <v/>
      </c>
      <c r="AH66" s="149">
        <f t="shared" si="4"/>
        <v>0.6</v>
      </c>
      <c r="AI66" s="133"/>
      <c r="AJ66" s="133"/>
      <c r="AK66" s="133"/>
      <c r="AL66" s="133"/>
      <c r="AM66" s="134"/>
      <c r="AN66" s="164"/>
      <c r="AO66" s="164"/>
      <c r="AP66" s="134"/>
      <c r="AQ66" s="134"/>
      <c r="AR66" s="164"/>
      <c r="AS66" s="164"/>
      <c r="AT66" s="134"/>
      <c r="AU66" s="134"/>
      <c r="AV66" s="164"/>
      <c r="AW66" s="164"/>
      <c r="AX66" s="134"/>
      <c r="AY66" s="134"/>
      <c r="AZ66" s="164"/>
      <c r="BA66" s="164"/>
      <c r="BB66" s="134"/>
      <c r="BC66" s="134"/>
      <c r="BD66" s="164"/>
      <c r="BE66" s="164"/>
      <c r="BF66" s="134"/>
      <c r="BG66" s="134"/>
      <c r="BH66" s="164"/>
      <c r="BI66" s="164"/>
      <c r="BJ66" s="134"/>
      <c r="BK66" s="134"/>
      <c r="BL66" s="164"/>
      <c r="BM66" s="164"/>
      <c r="BN66" s="134"/>
      <c r="BO66" s="134"/>
      <c r="BP66" s="164"/>
      <c r="BQ66" s="164"/>
      <c r="BR66" s="134"/>
      <c r="BS66" s="134"/>
      <c r="BT66" s="164"/>
      <c r="BU66" s="164"/>
      <c r="BV66" s="134"/>
      <c r="BW66" s="134"/>
      <c r="BX66" s="164"/>
      <c r="BY66" s="164"/>
      <c r="BZ66" s="134"/>
      <c r="CA66" s="134"/>
      <c r="CB66" s="164"/>
      <c r="CC66" s="164"/>
      <c r="CD66" s="134"/>
      <c r="CE66" s="134"/>
      <c r="CF66" s="164"/>
      <c r="CG66" s="164"/>
      <c r="CH66" s="134"/>
      <c r="CI66" s="164"/>
      <c r="CJ66" s="164"/>
      <c r="CK66" s="134"/>
      <c r="CL66" s="159" t="str">
        <f t="shared" si="90"/>
        <v>5 - Muy Alta</v>
      </c>
      <c r="CM66" s="165">
        <f t="shared" si="5"/>
        <v>1</v>
      </c>
      <c r="CN66" s="159" t="str">
        <f t="shared" si="91"/>
        <v>3 - Moderado</v>
      </c>
      <c r="CO66" s="165">
        <f t="shared" si="92"/>
        <v>0.6</v>
      </c>
      <c r="CP66" s="145" t="str">
        <f t="shared" si="6"/>
        <v>ALTO</v>
      </c>
      <c r="CQ66" s="149">
        <f t="shared" si="93"/>
        <v>0.6</v>
      </c>
      <c r="CR66" s="188"/>
      <c r="CS66" s="145">
        <f t="shared" si="94"/>
        <v>5</v>
      </c>
      <c r="CT66" s="134"/>
      <c r="CU66" s="188"/>
      <c r="CV66" s="188"/>
      <c r="CW66" s="158"/>
      <c r="CX66" s="160">
        <f t="shared" si="7"/>
        <v>0</v>
      </c>
      <c r="CY66" s="161">
        <f t="shared" si="95"/>
        <v>3</v>
      </c>
      <c r="CZ66" s="160" t="str">
        <f t="shared" si="96"/>
        <v>Moderado</v>
      </c>
      <c r="DA66" s="153">
        <f t="shared" si="97"/>
        <v>0.6</v>
      </c>
      <c r="DB66" s="154">
        <f t="shared" si="98"/>
        <v>0</v>
      </c>
      <c r="DC66" s="154">
        <f t="shared" si="8"/>
        <v>0</v>
      </c>
      <c r="DD66" s="160">
        <f t="shared" si="99"/>
        <v>0</v>
      </c>
      <c r="DE66" s="273">
        <f t="shared" si="9"/>
        <v>5</v>
      </c>
      <c r="DF66" s="187">
        <f t="shared" si="10"/>
        <v>1</v>
      </c>
      <c r="DG66" s="273">
        <f t="shared" si="100"/>
        <v>3</v>
      </c>
      <c r="DH66" s="273"/>
      <c r="DI66" s="187">
        <f t="shared" si="11"/>
        <v>0.6</v>
      </c>
      <c r="DJ66" s="154">
        <f t="shared" si="12"/>
        <v>0</v>
      </c>
      <c r="DK66" s="154">
        <f t="shared" si="13"/>
        <v>0</v>
      </c>
      <c r="DL66" s="160">
        <f t="shared" si="14"/>
        <v>0</v>
      </c>
      <c r="DM66" s="273">
        <f t="shared" si="15"/>
        <v>5</v>
      </c>
      <c r="DN66" s="187">
        <f t="shared" si="16"/>
        <v>1</v>
      </c>
      <c r="DO66" s="273">
        <f t="shared" si="17"/>
        <v>3</v>
      </c>
      <c r="DP66" s="187">
        <f t="shared" si="18"/>
        <v>0.6</v>
      </c>
      <c r="DQ66" s="154">
        <f t="shared" si="19"/>
        <v>0</v>
      </c>
      <c r="DR66" s="154">
        <f t="shared" si="20"/>
        <v>0</v>
      </c>
      <c r="DS66" s="160">
        <f t="shared" si="21"/>
        <v>0</v>
      </c>
      <c r="DT66" s="273">
        <f t="shared" si="22"/>
        <v>5</v>
      </c>
      <c r="DU66" s="187">
        <f t="shared" si="23"/>
        <v>1</v>
      </c>
      <c r="DV66" s="273">
        <f t="shared" si="24"/>
        <v>3</v>
      </c>
      <c r="DW66" s="187">
        <f t="shared" si="25"/>
        <v>0.6</v>
      </c>
      <c r="DX66" s="154">
        <f t="shared" si="26"/>
        <v>0</v>
      </c>
      <c r="DY66" s="154">
        <f t="shared" si="27"/>
        <v>0</v>
      </c>
      <c r="DZ66" s="160">
        <f t="shared" si="28"/>
        <v>0</v>
      </c>
      <c r="EA66" s="273">
        <f t="shared" si="29"/>
        <v>5</v>
      </c>
      <c r="EB66" s="187">
        <f t="shared" si="30"/>
        <v>1</v>
      </c>
      <c r="EC66" s="273">
        <f t="shared" si="31"/>
        <v>3</v>
      </c>
      <c r="ED66" s="187">
        <f t="shared" si="32"/>
        <v>0.6</v>
      </c>
      <c r="EE66" s="154">
        <f t="shared" si="33"/>
        <v>0</v>
      </c>
      <c r="EF66" s="154">
        <f t="shared" si="34"/>
        <v>0</v>
      </c>
      <c r="EG66" s="160">
        <f t="shared" si="35"/>
        <v>0</v>
      </c>
      <c r="EH66" s="273">
        <f t="shared" si="36"/>
        <v>5</v>
      </c>
      <c r="EI66" s="187">
        <f t="shared" si="37"/>
        <v>1</v>
      </c>
      <c r="EJ66" s="273">
        <f t="shared" si="38"/>
        <v>3</v>
      </c>
      <c r="EK66" s="187">
        <f t="shared" si="39"/>
        <v>0.6</v>
      </c>
      <c r="EL66" s="154">
        <f t="shared" si="40"/>
        <v>0</v>
      </c>
      <c r="EM66" s="154">
        <f t="shared" si="41"/>
        <v>0</v>
      </c>
      <c r="EN66" s="160">
        <f t="shared" si="42"/>
        <v>0</v>
      </c>
      <c r="EO66" s="273">
        <f t="shared" si="43"/>
        <v>5</v>
      </c>
      <c r="EP66" s="187">
        <f t="shared" si="44"/>
        <v>1</v>
      </c>
      <c r="EQ66" s="273">
        <f t="shared" si="45"/>
        <v>3</v>
      </c>
      <c r="ER66" s="187">
        <f t="shared" si="46"/>
        <v>0.6</v>
      </c>
      <c r="ES66" s="154">
        <f t="shared" si="47"/>
        <v>0</v>
      </c>
      <c r="ET66" s="154">
        <f t="shared" si="48"/>
        <v>0</v>
      </c>
      <c r="EU66" s="160">
        <f t="shared" si="49"/>
        <v>0</v>
      </c>
      <c r="EV66" s="273">
        <f t="shared" si="50"/>
        <v>5</v>
      </c>
      <c r="EW66" s="187">
        <f t="shared" si="51"/>
        <v>1</v>
      </c>
      <c r="EX66" s="273">
        <f t="shared" si="52"/>
        <v>3</v>
      </c>
      <c r="EY66" s="187">
        <f t="shared" si="53"/>
        <v>0.6</v>
      </c>
      <c r="EZ66" s="154">
        <f t="shared" si="54"/>
        <v>0</v>
      </c>
      <c r="FA66" s="154">
        <f t="shared" si="55"/>
        <v>0</v>
      </c>
      <c r="FB66" s="160">
        <f t="shared" si="56"/>
        <v>0</v>
      </c>
      <c r="FC66" s="273">
        <f t="shared" si="57"/>
        <v>5</v>
      </c>
      <c r="FD66" s="187">
        <f t="shared" si="58"/>
        <v>1</v>
      </c>
      <c r="FE66" s="273">
        <f t="shared" si="59"/>
        <v>3</v>
      </c>
      <c r="FF66" s="187">
        <f t="shared" si="60"/>
        <v>0.6</v>
      </c>
      <c r="FG66" s="154">
        <f t="shared" si="61"/>
        <v>0</v>
      </c>
      <c r="FH66" s="154">
        <f t="shared" si="62"/>
        <v>0</v>
      </c>
      <c r="FI66" s="160">
        <f t="shared" si="63"/>
        <v>0</v>
      </c>
      <c r="FJ66" s="273">
        <f t="shared" si="64"/>
        <v>5</v>
      </c>
      <c r="FK66" s="187">
        <f t="shared" si="65"/>
        <v>1</v>
      </c>
      <c r="FL66" s="273">
        <f t="shared" si="66"/>
        <v>3</v>
      </c>
      <c r="FM66" s="187">
        <f t="shared" si="67"/>
        <v>0.6</v>
      </c>
      <c r="FN66" s="154">
        <f t="shared" si="68"/>
        <v>0</v>
      </c>
      <c r="FO66" s="154">
        <f t="shared" si="69"/>
        <v>0</v>
      </c>
      <c r="FP66" s="160">
        <f t="shared" si="70"/>
        <v>0</v>
      </c>
      <c r="FQ66" s="273">
        <f t="shared" si="71"/>
        <v>5</v>
      </c>
      <c r="FR66" s="187">
        <f t="shared" si="72"/>
        <v>1</v>
      </c>
      <c r="FS66" s="273">
        <f t="shared" si="73"/>
        <v>3</v>
      </c>
      <c r="FT66" s="187">
        <f t="shared" si="74"/>
        <v>0.6</v>
      </c>
      <c r="FU66" s="154">
        <f t="shared" si="75"/>
        <v>0</v>
      </c>
      <c r="FV66" s="154">
        <f t="shared" si="76"/>
        <v>0</v>
      </c>
      <c r="FW66" s="160">
        <f t="shared" si="77"/>
        <v>0</v>
      </c>
      <c r="FX66" s="273">
        <f t="shared" si="78"/>
        <v>5</v>
      </c>
      <c r="FY66" s="187">
        <f t="shared" si="79"/>
        <v>1</v>
      </c>
      <c r="FZ66" s="273">
        <f t="shared" si="80"/>
        <v>3</v>
      </c>
      <c r="GA66" s="187">
        <f t="shared" si="81"/>
        <v>0.6</v>
      </c>
      <c r="GB66" s="154">
        <f t="shared" si="82"/>
        <v>0</v>
      </c>
      <c r="GC66" s="154">
        <f t="shared" si="83"/>
        <v>0</v>
      </c>
      <c r="GD66" s="160">
        <f t="shared" si="84"/>
        <v>0</v>
      </c>
      <c r="GE66" s="273">
        <f t="shared" si="85"/>
        <v>5</v>
      </c>
      <c r="GF66" s="187">
        <f t="shared" si="86"/>
        <v>1</v>
      </c>
      <c r="GG66" s="273">
        <f t="shared" si="87"/>
        <v>3</v>
      </c>
      <c r="GH66" s="187">
        <f t="shared" si="88"/>
        <v>0.6</v>
      </c>
      <c r="GI66" s="187">
        <f t="shared" si="101"/>
        <v>0.6</v>
      </c>
    </row>
    <row r="67" spans="1:191" ht="37.799999999999997" customHeight="1" x14ac:dyDescent="0.2">
      <c r="A67" s="148">
        <v>59</v>
      </c>
      <c r="B67" s="133"/>
      <c r="C67" s="133"/>
      <c r="D67" s="274"/>
      <c r="E67" s="133"/>
      <c r="F67" s="275"/>
      <c r="G67" s="133"/>
      <c r="H67" s="133" t="s">
        <v>455</v>
      </c>
      <c r="I67" s="132"/>
      <c r="J67" s="132"/>
      <c r="K67" s="132"/>
      <c r="L67" s="132"/>
      <c r="M67" s="132"/>
      <c r="N67" s="132"/>
      <c r="O67" s="132"/>
      <c r="P67" s="132"/>
      <c r="Q67" s="132"/>
      <c r="R67" s="132"/>
      <c r="S67" s="132"/>
      <c r="T67" s="132"/>
      <c r="U67" s="132"/>
      <c r="V67" s="132"/>
      <c r="W67" s="132"/>
      <c r="X67" s="132"/>
      <c r="Y67" s="132"/>
      <c r="Z67" s="132"/>
      <c r="AA67" s="132"/>
      <c r="AB67" s="132"/>
      <c r="AC67" s="155">
        <f t="shared" si="0"/>
        <v>0</v>
      </c>
      <c r="AD67" s="149">
        <f t="shared" si="1"/>
        <v>1</v>
      </c>
      <c r="AE67" s="155" t="str">
        <f t="shared" si="2"/>
        <v>3 - Moderado</v>
      </c>
      <c r="AF67" s="149">
        <f t="shared" si="3"/>
        <v>0.6</v>
      </c>
      <c r="AG67" s="156" t="str">
        <f t="shared" si="89"/>
        <v/>
      </c>
      <c r="AH67" s="149">
        <f t="shared" si="4"/>
        <v>0.6</v>
      </c>
      <c r="AI67" s="133"/>
      <c r="AJ67" s="133"/>
      <c r="AK67" s="133"/>
      <c r="AL67" s="133"/>
      <c r="AM67" s="134"/>
      <c r="AN67" s="164"/>
      <c r="AO67" s="164"/>
      <c r="AP67" s="134"/>
      <c r="AQ67" s="134"/>
      <c r="AR67" s="164"/>
      <c r="AS67" s="164"/>
      <c r="AT67" s="134"/>
      <c r="AU67" s="134"/>
      <c r="AV67" s="164"/>
      <c r="AW67" s="164"/>
      <c r="AX67" s="134"/>
      <c r="AY67" s="134"/>
      <c r="AZ67" s="164"/>
      <c r="BA67" s="164"/>
      <c r="BB67" s="134"/>
      <c r="BC67" s="134"/>
      <c r="BD67" s="164"/>
      <c r="BE67" s="164"/>
      <c r="BF67" s="134"/>
      <c r="BG67" s="134"/>
      <c r="BH67" s="164"/>
      <c r="BI67" s="164"/>
      <c r="BJ67" s="134"/>
      <c r="BK67" s="134"/>
      <c r="BL67" s="164"/>
      <c r="BM67" s="164"/>
      <c r="BN67" s="134"/>
      <c r="BO67" s="134"/>
      <c r="BP67" s="164"/>
      <c r="BQ67" s="164"/>
      <c r="BR67" s="134"/>
      <c r="BS67" s="134"/>
      <c r="BT67" s="164"/>
      <c r="BU67" s="164"/>
      <c r="BV67" s="134"/>
      <c r="BW67" s="134"/>
      <c r="BX67" s="164"/>
      <c r="BY67" s="164"/>
      <c r="BZ67" s="134"/>
      <c r="CA67" s="134"/>
      <c r="CB67" s="164"/>
      <c r="CC67" s="164"/>
      <c r="CD67" s="134"/>
      <c r="CE67" s="134"/>
      <c r="CF67" s="164"/>
      <c r="CG67" s="164"/>
      <c r="CH67" s="134"/>
      <c r="CI67" s="164"/>
      <c r="CJ67" s="164"/>
      <c r="CK67" s="134"/>
      <c r="CL67" s="159" t="str">
        <f t="shared" si="90"/>
        <v>5 - Muy Alta</v>
      </c>
      <c r="CM67" s="165">
        <f t="shared" si="5"/>
        <v>1</v>
      </c>
      <c r="CN67" s="159" t="str">
        <f t="shared" si="91"/>
        <v>3 - Moderado</v>
      </c>
      <c r="CO67" s="165">
        <f t="shared" si="92"/>
        <v>0.6</v>
      </c>
      <c r="CP67" s="145" t="str">
        <f t="shared" si="6"/>
        <v>ALTO</v>
      </c>
      <c r="CQ67" s="149">
        <f t="shared" si="93"/>
        <v>0.6</v>
      </c>
      <c r="CR67" s="188"/>
      <c r="CS67" s="145">
        <f t="shared" si="94"/>
        <v>5</v>
      </c>
      <c r="CT67" s="134"/>
      <c r="CU67" s="188"/>
      <c r="CV67" s="188"/>
      <c r="CW67" s="158"/>
      <c r="CX67" s="160">
        <f t="shared" si="7"/>
        <v>0</v>
      </c>
      <c r="CY67" s="161">
        <f t="shared" si="95"/>
        <v>3</v>
      </c>
      <c r="CZ67" s="160" t="str">
        <f t="shared" si="96"/>
        <v>Moderado</v>
      </c>
      <c r="DA67" s="153">
        <f t="shared" si="97"/>
        <v>0.6</v>
      </c>
      <c r="DB67" s="154">
        <f t="shared" si="98"/>
        <v>0</v>
      </c>
      <c r="DC67" s="154">
        <f t="shared" si="8"/>
        <v>0</v>
      </c>
      <c r="DD67" s="160">
        <f t="shared" si="99"/>
        <v>0</v>
      </c>
      <c r="DE67" s="273">
        <f t="shared" si="9"/>
        <v>5</v>
      </c>
      <c r="DF67" s="187">
        <f t="shared" si="10"/>
        <v>1</v>
      </c>
      <c r="DG67" s="273">
        <f t="shared" si="100"/>
        <v>3</v>
      </c>
      <c r="DH67" s="273"/>
      <c r="DI67" s="187">
        <f t="shared" si="11"/>
        <v>0.6</v>
      </c>
      <c r="DJ67" s="154">
        <f t="shared" si="12"/>
        <v>0</v>
      </c>
      <c r="DK67" s="154">
        <f t="shared" si="13"/>
        <v>0</v>
      </c>
      <c r="DL67" s="160">
        <f t="shared" si="14"/>
        <v>0</v>
      </c>
      <c r="DM67" s="273">
        <f t="shared" si="15"/>
        <v>5</v>
      </c>
      <c r="DN67" s="187">
        <f t="shared" si="16"/>
        <v>1</v>
      </c>
      <c r="DO67" s="273">
        <f t="shared" si="17"/>
        <v>3</v>
      </c>
      <c r="DP67" s="187">
        <f t="shared" si="18"/>
        <v>0.6</v>
      </c>
      <c r="DQ67" s="154">
        <f t="shared" si="19"/>
        <v>0</v>
      </c>
      <c r="DR67" s="154">
        <f t="shared" si="20"/>
        <v>0</v>
      </c>
      <c r="DS67" s="160">
        <f t="shared" si="21"/>
        <v>0</v>
      </c>
      <c r="DT67" s="273">
        <f t="shared" si="22"/>
        <v>5</v>
      </c>
      <c r="DU67" s="187">
        <f t="shared" si="23"/>
        <v>1</v>
      </c>
      <c r="DV67" s="273">
        <f t="shared" si="24"/>
        <v>3</v>
      </c>
      <c r="DW67" s="187">
        <f t="shared" si="25"/>
        <v>0.6</v>
      </c>
      <c r="DX67" s="154">
        <f t="shared" si="26"/>
        <v>0</v>
      </c>
      <c r="DY67" s="154">
        <f t="shared" si="27"/>
        <v>0</v>
      </c>
      <c r="DZ67" s="160">
        <f t="shared" si="28"/>
        <v>0</v>
      </c>
      <c r="EA67" s="273">
        <f t="shared" si="29"/>
        <v>5</v>
      </c>
      <c r="EB67" s="187">
        <f t="shared" si="30"/>
        <v>1</v>
      </c>
      <c r="EC67" s="273">
        <f t="shared" si="31"/>
        <v>3</v>
      </c>
      <c r="ED67" s="187">
        <f t="shared" si="32"/>
        <v>0.6</v>
      </c>
      <c r="EE67" s="154">
        <f t="shared" si="33"/>
        <v>0</v>
      </c>
      <c r="EF67" s="154">
        <f t="shared" si="34"/>
        <v>0</v>
      </c>
      <c r="EG67" s="160">
        <f t="shared" si="35"/>
        <v>0</v>
      </c>
      <c r="EH67" s="273">
        <f t="shared" si="36"/>
        <v>5</v>
      </c>
      <c r="EI67" s="187">
        <f t="shared" si="37"/>
        <v>1</v>
      </c>
      <c r="EJ67" s="273">
        <f t="shared" si="38"/>
        <v>3</v>
      </c>
      <c r="EK67" s="187">
        <f t="shared" si="39"/>
        <v>0.6</v>
      </c>
      <c r="EL67" s="154">
        <f t="shared" si="40"/>
        <v>0</v>
      </c>
      <c r="EM67" s="154">
        <f t="shared" si="41"/>
        <v>0</v>
      </c>
      <c r="EN67" s="160">
        <f t="shared" si="42"/>
        <v>0</v>
      </c>
      <c r="EO67" s="273">
        <f t="shared" si="43"/>
        <v>5</v>
      </c>
      <c r="EP67" s="187">
        <f t="shared" si="44"/>
        <v>1</v>
      </c>
      <c r="EQ67" s="273">
        <f t="shared" si="45"/>
        <v>3</v>
      </c>
      <c r="ER67" s="187">
        <f t="shared" si="46"/>
        <v>0.6</v>
      </c>
      <c r="ES67" s="154">
        <f t="shared" si="47"/>
        <v>0</v>
      </c>
      <c r="ET67" s="154">
        <f t="shared" si="48"/>
        <v>0</v>
      </c>
      <c r="EU67" s="160">
        <f t="shared" si="49"/>
        <v>0</v>
      </c>
      <c r="EV67" s="273">
        <f t="shared" si="50"/>
        <v>5</v>
      </c>
      <c r="EW67" s="187">
        <f t="shared" si="51"/>
        <v>1</v>
      </c>
      <c r="EX67" s="273">
        <f t="shared" si="52"/>
        <v>3</v>
      </c>
      <c r="EY67" s="187">
        <f t="shared" si="53"/>
        <v>0.6</v>
      </c>
      <c r="EZ67" s="154">
        <f t="shared" si="54"/>
        <v>0</v>
      </c>
      <c r="FA67" s="154">
        <f t="shared" si="55"/>
        <v>0</v>
      </c>
      <c r="FB67" s="160">
        <f t="shared" si="56"/>
        <v>0</v>
      </c>
      <c r="FC67" s="273">
        <f t="shared" si="57"/>
        <v>5</v>
      </c>
      <c r="FD67" s="187">
        <f t="shared" si="58"/>
        <v>1</v>
      </c>
      <c r="FE67" s="273">
        <f t="shared" si="59"/>
        <v>3</v>
      </c>
      <c r="FF67" s="187">
        <f t="shared" si="60"/>
        <v>0.6</v>
      </c>
      <c r="FG67" s="154">
        <f t="shared" si="61"/>
        <v>0</v>
      </c>
      <c r="FH67" s="154">
        <f t="shared" si="62"/>
        <v>0</v>
      </c>
      <c r="FI67" s="160">
        <f t="shared" si="63"/>
        <v>0</v>
      </c>
      <c r="FJ67" s="273">
        <f t="shared" si="64"/>
        <v>5</v>
      </c>
      <c r="FK67" s="187">
        <f t="shared" si="65"/>
        <v>1</v>
      </c>
      <c r="FL67" s="273">
        <f t="shared" si="66"/>
        <v>3</v>
      </c>
      <c r="FM67" s="187">
        <f t="shared" si="67"/>
        <v>0.6</v>
      </c>
      <c r="FN67" s="154">
        <f t="shared" si="68"/>
        <v>0</v>
      </c>
      <c r="FO67" s="154">
        <f t="shared" si="69"/>
        <v>0</v>
      </c>
      <c r="FP67" s="160">
        <f t="shared" si="70"/>
        <v>0</v>
      </c>
      <c r="FQ67" s="273">
        <f t="shared" si="71"/>
        <v>5</v>
      </c>
      <c r="FR67" s="187">
        <f t="shared" si="72"/>
        <v>1</v>
      </c>
      <c r="FS67" s="273">
        <f t="shared" si="73"/>
        <v>3</v>
      </c>
      <c r="FT67" s="187">
        <f t="shared" si="74"/>
        <v>0.6</v>
      </c>
      <c r="FU67" s="154">
        <f t="shared" si="75"/>
        <v>0</v>
      </c>
      <c r="FV67" s="154">
        <f t="shared" si="76"/>
        <v>0</v>
      </c>
      <c r="FW67" s="160">
        <f t="shared" si="77"/>
        <v>0</v>
      </c>
      <c r="FX67" s="273">
        <f t="shared" si="78"/>
        <v>5</v>
      </c>
      <c r="FY67" s="187">
        <f t="shared" si="79"/>
        <v>1</v>
      </c>
      <c r="FZ67" s="273">
        <f t="shared" si="80"/>
        <v>3</v>
      </c>
      <c r="GA67" s="187">
        <f t="shared" si="81"/>
        <v>0.6</v>
      </c>
      <c r="GB67" s="154">
        <f t="shared" si="82"/>
        <v>0</v>
      </c>
      <c r="GC67" s="154">
        <f t="shared" si="83"/>
        <v>0</v>
      </c>
      <c r="GD67" s="160">
        <f t="shared" si="84"/>
        <v>0</v>
      </c>
      <c r="GE67" s="273">
        <f t="shared" si="85"/>
        <v>5</v>
      </c>
      <c r="GF67" s="187">
        <f t="shared" si="86"/>
        <v>1</v>
      </c>
      <c r="GG67" s="273">
        <f t="shared" si="87"/>
        <v>3</v>
      </c>
      <c r="GH67" s="187">
        <f t="shared" si="88"/>
        <v>0.6</v>
      </c>
      <c r="GI67" s="187">
        <f t="shared" si="101"/>
        <v>0.6</v>
      </c>
    </row>
    <row r="68" spans="1:191" ht="37.799999999999997" customHeight="1" x14ac:dyDescent="0.2">
      <c r="A68" s="148">
        <v>60</v>
      </c>
      <c r="B68" s="133"/>
      <c r="C68" s="133"/>
      <c r="D68" s="274"/>
      <c r="E68" s="133"/>
      <c r="F68" s="275"/>
      <c r="G68" s="133"/>
      <c r="H68" s="133" t="s">
        <v>455</v>
      </c>
      <c r="I68" s="132"/>
      <c r="J68" s="132"/>
      <c r="K68" s="132"/>
      <c r="L68" s="132"/>
      <c r="M68" s="132"/>
      <c r="N68" s="132"/>
      <c r="O68" s="132"/>
      <c r="P68" s="132"/>
      <c r="Q68" s="132"/>
      <c r="R68" s="132"/>
      <c r="S68" s="132"/>
      <c r="T68" s="132"/>
      <c r="U68" s="132"/>
      <c r="V68" s="132"/>
      <c r="W68" s="132"/>
      <c r="X68" s="132"/>
      <c r="Y68" s="132"/>
      <c r="Z68" s="132"/>
      <c r="AA68" s="132"/>
      <c r="AB68" s="132"/>
      <c r="AC68" s="155">
        <f t="shared" si="0"/>
        <v>0</v>
      </c>
      <c r="AD68" s="149">
        <f t="shared" si="1"/>
        <v>1</v>
      </c>
      <c r="AE68" s="155" t="str">
        <f t="shared" si="2"/>
        <v>3 - Moderado</v>
      </c>
      <c r="AF68" s="149">
        <f t="shared" si="3"/>
        <v>0.6</v>
      </c>
      <c r="AG68" s="156" t="str">
        <f t="shared" si="89"/>
        <v/>
      </c>
      <c r="AH68" s="149">
        <f t="shared" si="4"/>
        <v>0.6</v>
      </c>
      <c r="AI68" s="133"/>
      <c r="AJ68" s="133"/>
      <c r="AK68" s="133"/>
      <c r="AL68" s="133"/>
      <c r="AM68" s="134"/>
      <c r="AN68" s="164"/>
      <c r="AO68" s="164"/>
      <c r="AP68" s="134"/>
      <c r="AQ68" s="134"/>
      <c r="AR68" s="164"/>
      <c r="AS68" s="164"/>
      <c r="AT68" s="134"/>
      <c r="AU68" s="134"/>
      <c r="AV68" s="164"/>
      <c r="AW68" s="164"/>
      <c r="AX68" s="134"/>
      <c r="AY68" s="134"/>
      <c r="AZ68" s="164"/>
      <c r="BA68" s="164"/>
      <c r="BB68" s="134"/>
      <c r="BC68" s="134"/>
      <c r="BD68" s="164"/>
      <c r="BE68" s="164"/>
      <c r="BF68" s="134"/>
      <c r="BG68" s="134"/>
      <c r="BH68" s="164"/>
      <c r="BI68" s="164"/>
      <c r="BJ68" s="134"/>
      <c r="BK68" s="134"/>
      <c r="BL68" s="164"/>
      <c r="BM68" s="164"/>
      <c r="BN68" s="134"/>
      <c r="BO68" s="134"/>
      <c r="BP68" s="164"/>
      <c r="BQ68" s="164"/>
      <c r="BR68" s="134"/>
      <c r="BS68" s="134"/>
      <c r="BT68" s="164"/>
      <c r="BU68" s="164"/>
      <c r="BV68" s="134"/>
      <c r="BW68" s="134"/>
      <c r="BX68" s="164"/>
      <c r="BY68" s="164"/>
      <c r="BZ68" s="134"/>
      <c r="CA68" s="134"/>
      <c r="CB68" s="164"/>
      <c r="CC68" s="164"/>
      <c r="CD68" s="134"/>
      <c r="CE68" s="134"/>
      <c r="CF68" s="164"/>
      <c r="CG68" s="164"/>
      <c r="CH68" s="134"/>
      <c r="CI68" s="164"/>
      <c r="CJ68" s="164"/>
      <c r="CK68" s="134"/>
      <c r="CL68" s="159" t="str">
        <f t="shared" si="90"/>
        <v>5 - Muy Alta</v>
      </c>
      <c r="CM68" s="165">
        <f t="shared" si="5"/>
        <v>1</v>
      </c>
      <c r="CN68" s="159" t="str">
        <f t="shared" si="91"/>
        <v>3 - Moderado</v>
      </c>
      <c r="CO68" s="165">
        <f t="shared" si="92"/>
        <v>0.6</v>
      </c>
      <c r="CP68" s="145" t="str">
        <f t="shared" si="6"/>
        <v>ALTO</v>
      </c>
      <c r="CQ68" s="149">
        <f t="shared" si="93"/>
        <v>0.6</v>
      </c>
      <c r="CR68" s="188"/>
      <c r="CS68" s="145">
        <f t="shared" si="94"/>
        <v>5</v>
      </c>
      <c r="CT68" s="134"/>
      <c r="CU68" s="188"/>
      <c r="CV68" s="188"/>
      <c r="CW68" s="158"/>
      <c r="CX68" s="160">
        <f t="shared" si="7"/>
        <v>0</v>
      </c>
      <c r="CY68" s="161">
        <f t="shared" si="95"/>
        <v>3</v>
      </c>
      <c r="CZ68" s="160" t="str">
        <f t="shared" si="96"/>
        <v>Moderado</v>
      </c>
      <c r="DA68" s="153">
        <f t="shared" si="97"/>
        <v>0.6</v>
      </c>
      <c r="DB68" s="154">
        <f t="shared" si="98"/>
        <v>0</v>
      </c>
      <c r="DC68" s="154">
        <f t="shared" si="8"/>
        <v>0</v>
      </c>
      <c r="DD68" s="160">
        <f t="shared" si="99"/>
        <v>0</v>
      </c>
      <c r="DE68" s="273">
        <f t="shared" si="9"/>
        <v>5</v>
      </c>
      <c r="DF68" s="187">
        <f t="shared" si="10"/>
        <v>1</v>
      </c>
      <c r="DG68" s="273">
        <f t="shared" si="100"/>
        <v>3</v>
      </c>
      <c r="DH68" s="273"/>
      <c r="DI68" s="187">
        <f t="shared" si="11"/>
        <v>0.6</v>
      </c>
      <c r="DJ68" s="154">
        <f t="shared" si="12"/>
        <v>0</v>
      </c>
      <c r="DK68" s="154">
        <f t="shared" si="13"/>
        <v>0</v>
      </c>
      <c r="DL68" s="160">
        <f t="shared" si="14"/>
        <v>0</v>
      </c>
      <c r="DM68" s="273">
        <f t="shared" si="15"/>
        <v>5</v>
      </c>
      <c r="DN68" s="187">
        <f t="shared" si="16"/>
        <v>1</v>
      </c>
      <c r="DO68" s="273">
        <f t="shared" si="17"/>
        <v>3</v>
      </c>
      <c r="DP68" s="187">
        <f t="shared" si="18"/>
        <v>0.6</v>
      </c>
      <c r="DQ68" s="154">
        <f t="shared" si="19"/>
        <v>0</v>
      </c>
      <c r="DR68" s="154">
        <f t="shared" si="20"/>
        <v>0</v>
      </c>
      <c r="DS68" s="160">
        <f t="shared" si="21"/>
        <v>0</v>
      </c>
      <c r="DT68" s="273">
        <f t="shared" si="22"/>
        <v>5</v>
      </c>
      <c r="DU68" s="187">
        <f t="shared" si="23"/>
        <v>1</v>
      </c>
      <c r="DV68" s="273">
        <f t="shared" si="24"/>
        <v>3</v>
      </c>
      <c r="DW68" s="187">
        <f t="shared" si="25"/>
        <v>0.6</v>
      </c>
      <c r="DX68" s="154">
        <f t="shared" si="26"/>
        <v>0</v>
      </c>
      <c r="DY68" s="154">
        <f t="shared" si="27"/>
        <v>0</v>
      </c>
      <c r="DZ68" s="160">
        <f t="shared" si="28"/>
        <v>0</v>
      </c>
      <c r="EA68" s="273">
        <f t="shared" si="29"/>
        <v>5</v>
      </c>
      <c r="EB68" s="187">
        <f t="shared" si="30"/>
        <v>1</v>
      </c>
      <c r="EC68" s="273">
        <f t="shared" si="31"/>
        <v>3</v>
      </c>
      <c r="ED68" s="187">
        <f t="shared" si="32"/>
        <v>0.6</v>
      </c>
      <c r="EE68" s="154">
        <f t="shared" si="33"/>
        <v>0</v>
      </c>
      <c r="EF68" s="154">
        <f t="shared" si="34"/>
        <v>0</v>
      </c>
      <c r="EG68" s="160">
        <f t="shared" si="35"/>
        <v>0</v>
      </c>
      <c r="EH68" s="273">
        <f t="shared" si="36"/>
        <v>5</v>
      </c>
      <c r="EI68" s="187">
        <f t="shared" si="37"/>
        <v>1</v>
      </c>
      <c r="EJ68" s="273">
        <f t="shared" si="38"/>
        <v>3</v>
      </c>
      <c r="EK68" s="187">
        <f t="shared" si="39"/>
        <v>0.6</v>
      </c>
      <c r="EL68" s="154">
        <f t="shared" si="40"/>
        <v>0</v>
      </c>
      <c r="EM68" s="154">
        <f t="shared" si="41"/>
        <v>0</v>
      </c>
      <c r="EN68" s="160">
        <f t="shared" si="42"/>
        <v>0</v>
      </c>
      <c r="EO68" s="273">
        <f t="shared" si="43"/>
        <v>5</v>
      </c>
      <c r="EP68" s="187">
        <f t="shared" si="44"/>
        <v>1</v>
      </c>
      <c r="EQ68" s="273">
        <f t="shared" si="45"/>
        <v>3</v>
      </c>
      <c r="ER68" s="187">
        <f t="shared" si="46"/>
        <v>0.6</v>
      </c>
      <c r="ES68" s="154">
        <f t="shared" si="47"/>
        <v>0</v>
      </c>
      <c r="ET68" s="154">
        <f t="shared" si="48"/>
        <v>0</v>
      </c>
      <c r="EU68" s="160">
        <f t="shared" si="49"/>
        <v>0</v>
      </c>
      <c r="EV68" s="273">
        <f t="shared" si="50"/>
        <v>5</v>
      </c>
      <c r="EW68" s="187">
        <f t="shared" si="51"/>
        <v>1</v>
      </c>
      <c r="EX68" s="273">
        <f t="shared" si="52"/>
        <v>3</v>
      </c>
      <c r="EY68" s="187">
        <f t="shared" si="53"/>
        <v>0.6</v>
      </c>
      <c r="EZ68" s="154">
        <f t="shared" si="54"/>
        <v>0</v>
      </c>
      <c r="FA68" s="154">
        <f t="shared" si="55"/>
        <v>0</v>
      </c>
      <c r="FB68" s="160">
        <f t="shared" si="56"/>
        <v>0</v>
      </c>
      <c r="FC68" s="273">
        <f t="shared" si="57"/>
        <v>5</v>
      </c>
      <c r="FD68" s="187">
        <f t="shared" si="58"/>
        <v>1</v>
      </c>
      <c r="FE68" s="273">
        <f t="shared" si="59"/>
        <v>3</v>
      </c>
      <c r="FF68" s="187">
        <f t="shared" si="60"/>
        <v>0.6</v>
      </c>
      <c r="FG68" s="154">
        <f t="shared" si="61"/>
        <v>0</v>
      </c>
      <c r="FH68" s="154">
        <f t="shared" si="62"/>
        <v>0</v>
      </c>
      <c r="FI68" s="160">
        <f t="shared" si="63"/>
        <v>0</v>
      </c>
      <c r="FJ68" s="273">
        <f t="shared" si="64"/>
        <v>5</v>
      </c>
      <c r="FK68" s="187">
        <f t="shared" si="65"/>
        <v>1</v>
      </c>
      <c r="FL68" s="273">
        <f t="shared" si="66"/>
        <v>3</v>
      </c>
      <c r="FM68" s="187">
        <f t="shared" si="67"/>
        <v>0.6</v>
      </c>
      <c r="FN68" s="154">
        <f t="shared" si="68"/>
        <v>0</v>
      </c>
      <c r="FO68" s="154">
        <f t="shared" si="69"/>
        <v>0</v>
      </c>
      <c r="FP68" s="160">
        <f t="shared" si="70"/>
        <v>0</v>
      </c>
      <c r="FQ68" s="273">
        <f t="shared" si="71"/>
        <v>5</v>
      </c>
      <c r="FR68" s="187">
        <f t="shared" si="72"/>
        <v>1</v>
      </c>
      <c r="FS68" s="273">
        <f t="shared" si="73"/>
        <v>3</v>
      </c>
      <c r="FT68" s="187">
        <f t="shared" si="74"/>
        <v>0.6</v>
      </c>
      <c r="FU68" s="154">
        <f t="shared" si="75"/>
        <v>0</v>
      </c>
      <c r="FV68" s="154">
        <f t="shared" si="76"/>
        <v>0</v>
      </c>
      <c r="FW68" s="160">
        <f t="shared" si="77"/>
        <v>0</v>
      </c>
      <c r="FX68" s="273">
        <f t="shared" si="78"/>
        <v>5</v>
      </c>
      <c r="FY68" s="187">
        <f t="shared" si="79"/>
        <v>1</v>
      </c>
      <c r="FZ68" s="273">
        <f t="shared" si="80"/>
        <v>3</v>
      </c>
      <c r="GA68" s="187">
        <f t="shared" si="81"/>
        <v>0.6</v>
      </c>
      <c r="GB68" s="154">
        <f t="shared" si="82"/>
        <v>0</v>
      </c>
      <c r="GC68" s="154">
        <f t="shared" si="83"/>
        <v>0</v>
      </c>
      <c r="GD68" s="160">
        <f t="shared" si="84"/>
        <v>0</v>
      </c>
      <c r="GE68" s="273">
        <f t="shared" si="85"/>
        <v>5</v>
      </c>
      <c r="GF68" s="187">
        <f t="shared" si="86"/>
        <v>1</v>
      </c>
      <c r="GG68" s="273">
        <f t="shared" si="87"/>
        <v>3</v>
      </c>
      <c r="GH68" s="187">
        <f t="shared" si="88"/>
        <v>0.6</v>
      </c>
      <c r="GI68" s="187">
        <f t="shared" si="101"/>
        <v>0.6</v>
      </c>
    </row>
    <row r="69" spans="1:191" ht="37.799999999999997" customHeight="1" x14ac:dyDescent="0.2">
      <c r="A69" s="148">
        <v>61</v>
      </c>
      <c r="B69" s="133"/>
      <c r="C69" s="133"/>
      <c r="D69" s="274"/>
      <c r="E69" s="133"/>
      <c r="F69" s="275"/>
      <c r="G69" s="133"/>
      <c r="H69" s="133" t="s">
        <v>455</v>
      </c>
      <c r="I69" s="132"/>
      <c r="J69" s="132"/>
      <c r="K69" s="132"/>
      <c r="L69" s="132"/>
      <c r="M69" s="132"/>
      <c r="N69" s="132"/>
      <c r="O69" s="132"/>
      <c r="P69" s="132"/>
      <c r="Q69" s="132"/>
      <c r="R69" s="132"/>
      <c r="S69" s="132"/>
      <c r="T69" s="132"/>
      <c r="U69" s="132"/>
      <c r="V69" s="132"/>
      <c r="W69" s="132"/>
      <c r="X69" s="132"/>
      <c r="Y69" s="132"/>
      <c r="Z69" s="132"/>
      <c r="AA69" s="132"/>
      <c r="AB69" s="132"/>
      <c r="AC69" s="155">
        <f t="shared" si="0"/>
        <v>0</v>
      </c>
      <c r="AD69" s="149">
        <f t="shared" si="1"/>
        <v>1</v>
      </c>
      <c r="AE69" s="155" t="str">
        <f t="shared" si="2"/>
        <v>3 - Moderado</v>
      </c>
      <c r="AF69" s="149">
        <f t="shared" si="3"/>
        <v>0.6</v>
      </c>
      <c r="AG69" s="156" t="str">
        <f t="shared" si="89"/>
        <v/>
      </c>
      <c r="AH69" s="149">
        <f t="shared" si="4"/>
        <v>0.6</v>
      </c>
      <c r="AI69" s="133"/>
      <c r="AJ69" s="133"/>
      <c r="AK69" s="133"/>
      <c r="AL69" s="133"/>
      <c r="AM69" s="134"/>
      <c r="AN69" s="164"/>
      <c r="AO69" s="164"/>
      <c r="AP69" s="134"/>
      <c r="AQ69" s="134"/>
      <c r="AR69" s="164"/>
      <c r="AS69" s="164"/>
      <c r="AT69" s="134"/>
      <c r="AU69" s="134"/>
      <c r="AV69" s="164"/>
      <c r="AW69" s="164"/>
      <c r="AX69" s="134"/>
      <c r="AY69" s="134"/>
      <c r="AZ69" s="164"/>
      <c r="BA69" s="164"/>
      <c r="BB69" s="134"/>
      <c r="BC69" s="134"/>
      <c r="BD69" s="164"/>
      <c r="BE69" s="164"/>
      <c r="BF69" s="134"/>
      <c r="BG69" s="134"/>
      <c r="BH69" s="164"/>
      <c r="BI69" s="164"/>
      <c r="BJ69" s="134"/>
      <c r="BK69" s="134"/>
      <c r="BL69" s="164"/>
      <c r="BM69" s="164"/>
      <c r="BN69" s="134"/>
      <c r="BO69" s="134"/>
      <c r="BP69" s="164"/>
      <c r="BQ69" s="164"/>
      <c r="BR69" s="134"/>
      <c r="BS69" s="134"/>
      <c r="BT69" s="164"/>
      <c r="BU69" s="164"/>
      <c r="BV69" s="134"/>
      <c r="BW69" s="134"/>
      <c r="BX69" s="164"/>
      <c r="BY69" s="164"/>
      <c r="BZ69" s="134"/>
      <c r="CA69" s="134"/>
      <c r="CB69" s="164"/>
      <c r="CC69" s="164"/>
      <c r="CD69" s="134"/>
      <c r="CE69" s="134"/>
      <c r="CF69" s="164"/>
      <c r="CG69" s="164"/>
      <c r="CH69" s="134"/>
      <c r="CI69" s="164"/>
      <c r="CJ69" s="164"/>
      <c r="CK69" s="134"/>
      <c r="CL69" s="159" t="str">
        <f t="shared" si="90"/>
        <v>5 - Muy Alta</v>
      </c>
      <c r="CM69" s="165">
        <f t="shared" si="5"/>
        <v>1</v>
      </c>
      <c r="CN69" s="159" t="str">
        <f t="shared" si="91"/>
        <v>3 - Moderado</v>
      </c>
      <c r="CO69" s="165">
        <f t="shared" si="92"/>
        <v>0.6</v>
      </c>
      <c r="CP69" s="145" t="str">
        <f t="shared" si="6"/>
        <v>ALTO</v>
      </c>
      <c r="CQ69" s="149">
        <f t="shared" si="93"/>
        <v>0.6</v>
      </c>
      <c r="CR69" s="188"/>
      <c r="CS69" s="145">
        <f t="shared" si="94"/>
        <v>5</v>
      </c>
      <c r="CT69" s="134"/>
      <c r="CU69" s="188"/>
      <c r="CV69" s="188"/>
      <c r="CW69" s="158"/>
      <c r="CX69" s="160">
        <f t="shared" si="7"/>
        <v>0</v>
      </c>
      <c r="CY69" s="161">
        <f t="shared" si="95"/>
        <v>3</v>
      </c>
      <c r="CZ69" s="160" t="str">
        <f t="shared" si="96"/>
        <v>Moderado</v>
      </c>
      <c r="DA69" s="153">
        <f t="shared" si="97"/>
        <v>0.6</v>
      </c>
      <c r="DB69" s="154">
        <f t="shared" si="98"/>
        <v>0</v>
      </c>
      <c r="DC69" s="154">
        <f t="shared" si="8"/>
        <v>0</v>
      </c>
      <c r="DD69" s="160">
        <f t="shared" si="99"/>
        <v>0</v>
      </c>
      <c r="DE69" s="273">
        <f t="shared" si="9"/>
        <v>5</v>
      </c>
      <c r="DF69" s="187">
        <f t="shared" si="10"/>
        <v>1</v>
      </c>
      <c r="DG69" s="273">
        <f t="shared" si="100"/>
        <v>3</v>
      </c>
      <c r="DH69" s="273"/>
      <c r="DI69" s="187">
        <f t="shared" si="11"/>
        <v>0.6</v>
      </c>
      <c r="DJ69" s="154">
        <f t="shared" si="12"/>
        <v>0</v>
      </c>
      <c r="DK69" s="154">
        <f t="shared" si="13"/>
        <v>0</v>
      </c>
      <c r="DL69" s="160">
        <f t="shared" si="14"/>
        <v>0</v>
      </c>
      <c r="DM69" s="273">
        <f t="shared" si="15"/>
        <v>5</v>
      </c>
      <c r="DN69" s="187">
        <f t="shared" si="16"/>
        <v>1</v>
      </c>
      <c r="DO69" s="273">
        <f t="shared" si="17"/>
        <v>3</v>
      </c>
      <c r="DP69" s="187">
        <f t="shared" si="18"/>
        <v>0.6</v>
      </c>
      <c r="DQ69" s="154">
        <f t="shared" si="19"/>
        <v>0</v>
      </c>
      <c r="DR69" s="154">
        <f t="shared" si="20"/>
        <v>0</v>
      </c>
      <c r="DS69" s="160">
        <f t="shared" si="21"/>
        <v>0</v>
      </c>
      <c r="DT69" s="273">
        <f t="shared" si="22"/>
        <v>5</v>
      </c>
      <c r="DU69" s="187">
        <f t="shared" si="23"/>
        <v>1</v>
      </c>
      <c r="DV69" s="273">
        <f t="shared" si="24"/>
        <v>3</v>
      </c>
      <c r="DW69" s="187">
        <f t="shared" si="25"/>
        <v>0.6</v>
      </c>
      <c r="DX69" s="154">
        <f t="shared" si="26"/>
        <v>0</v>
      </c>
      <c r="DY69" s="154">
        <f t="shared" si="27"/>
        <v>0</v>
      </c>
      <c r="DZ69" s="160">
        <f t="shared" si="28"/>
        <v>0</v>
      </c>
      <c r="EA69" s="273">
        <f t="shared" si="29"/>
        <v>5</v>
      </c>
      <c r="EB69" s="187">
        <f t="shared" si="30"/>
        <v>1</v>
      </c>
      <c r="EC69" s="273">
        <f t="shared" si="31"/>
        <v>3</v>
      </c>
      <c r="ED69" s="187">
        <f t="shared" si="32"/>
        <v>0.6</v>
      </c>
      <c r="EE69" s="154">
        <f t="shared" si="33"/>
        <v>0</v>
      </c>
      <c r="EF69" s="154">
        <f t="shared" si="34"/>
        <v>0</v>
      </c>
      <c r="EG69" s="160">
        <f t="shared" si="35"/>
        <v>0</v>
      </c>
      <c r="EH69" s="273">
        <f t="shared" si="36"/>
        <v>5</v>
      </c>
      <c r="EI69" s="187">
        <f t="shared" si="37"/>
        <v>1</v>
      </c>
      <c r="EJ69" s="273">
        <f t="shared" si="38"/>
        <v>3</v>
      </c>
      <c r="EK69" s="187">
        <f t="shared" si="39"/>
        <v>0.6</v>
      </c>
      <c r="EL69" s="154">
        <f t="shared" si="40"/>
        <v>0</v>
      </c>
      <c r="EM69" s="154">
        <f t="shared" si="41"/>
        <v>0</v>
      </c>
      <c r="EN69" s="160">
        <f t="shared" si="42"/>
        <v>0</v>
      </c>
      <c r="EO69" s="273">
        <f t="shared" si="43"/>
        <v>5</v>
      </c>
      <c r="EP69" s="187">
        <f t="shared" si="44"/>
        <v>1</v>
      </c>
      <c r="EQ69" s="273">
        <f t="shared" si="45"/>
        <v>3</v>
      </c>
      <c r="ER69" s="187">
        <f t="shared" si="46"/>
        <v>0.6</v>
      </c>
      <c r="ES69" s="154">
        <f t="shared" si="47"/>
        <v>0</v>
      </c>
      <c r="ET69" s="154">
        <f t="shared" si="48"/>
        <v>0</v>
      </c>
      <c r="EU69" s="160">
        <f t="shared" si="49"/>
        <v>0</v>
      </c>
      <c r="EV69" s="273">
        <f t="shared" si="50"/>
        <v>5</v>
      </c>
      <c r="EW69" s="187">
        <f t="shared" si="51"/>
        <v>1</v>
      </c>
      <c r="EX69" s="273">
        <f t="shared" si="52"/>
        <v>3</v>
      </c>
      <c r="EY69" s="187">
        <f t="shared" si="53"/>
        <v>0.6</v>
      </c>
      <c r="EZ69" s="154">
        <f t="shared" si="54"/>
        <v>0</v>
      </c>
      <c r="FA69" s="154">
        <f t="shared" si="55"/>
        <v>0</v>
      </c>
      <c r="FB69" s="160">
        <f t="shared" si="56"/>
        <v>0</v>
      </c>
      <c r="FC69" s="273">
        <f t="shared" si="57"/>
        <v>5</v>
      </c>
      <c r="FD69" s="187">
        <f t="shared" si="58"/>
        <v>1</v>
      </c>
      <c r="FE69" s="273">
        <f t="shared" si="59"/>
        <v>3</v>
      </c>
      <c r="FF69" s="187">
        <f t="shared" si="60"/>
        <v>0.6</v>
      </c>
      <c r="FG69" s="154">
        <f t="shared" si="61"/>
        <v>0</v>
      </c>
      <c r="FH69" s="154">
        <f t="shared" si="62"/>
        <v>0</v>
      </c>
      <c r="FI69" s="160">
        <f t="shared" si="63"/>
        <v>0</v>
      </c>
      <c r="FJ69" s="273">
        <f t="shared" si="64"/>
        <v>5</v>
      </c>
      <c r="FK69" s="187">
        <f t="shared" si="65"/>
        <v>1</v>
      </c>
      <c r="FL69" s="273">
        <f t="shared" si="66"/>
        <v>3</v>
      </c>
      <c r="FM69" s="187">
        <f t="shared" si="67"/>
        <v>0.6</v>
      </c>
      <c r="FN69" s="154">
        <f t="shared" si="68"/>
        <v>0</v>
      </c>
      <c r="FO69" s="154">
        <f t="shared" si="69"/>
        <v>0</v>
      </c>
      <c r="FP69" s="160">
        <f t="shared" si="70"/>
        <v>0</v>
      </c>
      <c r="FQ69" s="273">
        <f t="shared" si="71"/>
        <v>5</v>
      </c>
      <c r="FR69" s="187">
        <f t="shared" si="72"/>
        <v>1</v>
      </c>
      <c r="FS69" s="273">
        <f t="shared" si="73"/>
        <v>3</v>
      </c>
      <c r="FT69" s="187">
        <f t="shared" si="74"/>
        <v>0.6</v>
      </c>
      <c r="FU69" s="154">
        <f t="shared" si="75"/>
        <v>0</v>
      </c>
      <c r="FV69" s="154">
        <f t="shared" si="76"/>
        <v>0</v>
      </c>
      <c r="FW69" s="160">
        <f t="shared" si="77"/>
        <v>0</v>
      </c>
      <c r="FX69" s="273">
        <f t="shared" si="78"/>
        <v>5</v>
      </c>
      <c r="FY69" s="187">
        <f t="shared" si="79"/>
        <v>1</v>
      </c>
      <c r="FZ69" s="273">
        <f t="shared" si="80"/>
        <v>3</v>
      </c>
      <c r="GA69" s="187">
        <f t="shared" si="81"/>
        <v>0.6</v>
      </c>
      <c r="GB69" s="154">
        <f t="shared" si="82"/>
        <v>0</v>
      </c>
      <c r="GC69" s="154">
        <f t="shared" si="83"/>
        <v>0</v>
      </c>
      <c r="GD69" s="160">
        <f t="shared" si="84"/>
        <v>0</v>
      </c>
      <c r="GE69" s="273">
        <f t="shared" si="85"/>
        <v>5</v>
      </c>
      <c r="GF69" s="187">
        <f t="shared" si="86"/>
        <v>1</v>
      </c>
      <c r="GG69" s="273">
        <f t="shared" si="87"/>
        <v>3</v>
      </c>
      <c r="GH69" s="187">
        <f t="shared" si="88"/>
        <v>0.6</v>
      </c>
      <c r="GI69" s="187">
        <f t="shared" si="101"/>
        <v>0.6</v>
      </c>
    </row>
    <row r="70" spans="1:191" ht="37.799999999999997" customHeight="1" x14ac:dyDescent="0.2">
      <c r="A70" s="148">
        <v>62</v>
      </c>
      <c r="B70" s="133"/>
      <c r="C70" s="133"/>
      <c r="D70" s="274"/>
      <c r="E70" s="133"/>
      <c r="F70" s="275"/>
      <c r="G70" s="133"/>
      <c r="H70" s="133" t="s">
        <v>455</v>
      </c>
      <c r="I70" s="132"/>
      <c r="J70" s="132"/>
      <c r="K70" s="132"/>
      <c r="L70" s="132"/>
      <c r="M70" s="132"/>
      <c r="N70" s="132"/>
      <c r="O70" s="132"/>
      <c r="P70" s="132"/>
      <c r="Q70" s="132"/>
      <c r="R70" s="132"/>
      <c r="S70" s="132"/>
      <c r="T70" s="132"/>
      <c r="U70" s="132"/>
      <c r="V70" s="132"/>
      <c r="W70" s="132"/>
      <c r="X70" s="132"/>
      <c r="Y70" s="132"/>
      <c r="Z70" s="132"/>
      <c r="AA70" s="132"/>
      <c r="AB70" s="132"/>
      <c r="AC70" s="155">
        <f t="shared" si="0"/>
        <v>0</v>
      </c>
      <c r="AD70" s="149">
        <f t="shared" si="1"/>
        <v>1</v>
      </c>
      <c r="AE70" s="155" t="str">
        <f t="shared" si="2"/>
        <v>3 - Moderado</v>
      </c>
      <c r="AF70" s="149">
        <f t="shared" si="3"/>
        <v>0.6</v>
      </c>
      <c r="AG70" s="156" t="str">
        <f t="shared" si="89"/>
        <v/>
      </c>
      <c r="AH70" s="149">
        <f t="shared" si="4"/>
        <v>0.6</v>
      </c>
      <c r="AI70" s="133"/>
      <c r="AJ70" s="133"/>
      <c r="AK70" s="133"/>
      <c r="AL70" s="133"/>
      <c r="AM70" s="134"/>
      <c r="AN70" s="164"/>
      <c r="AO70" s="164"/>
      <c r="AP70" s="134"/>
      <c r="AQ70" s="134"/>
      <c r="AR70" s="164"/>
      <c r="AS70" s="164"/>
      <c r="AT70" s="134"/>
      <c r="AU70" s="134"/>
      <c r="AV70" s="164"/>
      <c r="AW70" s="164"/>
      <c r="AX70" s="134"/>
      <c r="AY70" s="134"/>
      <c r="AZ70" s="164"/>
      <c r="BA70" s="164"/>
      <c r="BB70" s="134"/>
      <c r="BC70" s="134"/>
      <c r="BD70" s="164"/>
      <c r="BE70" s="164"/>
      <c r="BF70" s="134"/>
      <c r="BG70" s="134"/>
      <c r="BH70" s="164"/>
      <c r="BI70" s="164"/>
      <c r="BJ70" s="134"/>
      <c r="BK70" s="134"/>
      <c r="BL70" s="164"/>
      <c r="BM70" s="164"/>
      <c r="BN70" s="134"/>
      <c r="BO70" s="134"/>
      <c r="BP70" s="164"/>
      <c r="BQ70" s="164"/>
      <c r="BR70" s="134"/>
      <c r="BS70" s="134"/>
      <c r="BT70" s="164"/>
      <c r="BU70" s="164"/>
      <c r="BV70" s="134"/>
      <c r="BW70" s="134"/>
      <c r="BX70" s="164"/>
      <c r="BY70" s="164"/>
      <c r="BZ70" s="134"/>
      <c r="CA70" s="134"/>
      <c r="CB70" s="164"/>
      <c r="CC70" s="164"/>
      <c r="CD70" s="134"/>
      <c r="CE70" s="134"/>
      <c r="CF70" s="164"/>
      <c r="CG70" s="164"/>
      <c r="CH70" s="134"/>
      <c r="CI70" s="164"/>
      <c r="CJ70" s="164"/>
      <c r="CK70" s="134"/>
      <c r="CL70" s="159" t="str">
        <f t="shared" si="90"/>
        <v>5 - Muy Alta</v>
      </c>
      <c r="CM70" s="165">
        <f t="shared" si="5"/>
        <v>1</v>
      </c>
      <c r="CN70" s="159" t="str">
        <f t="shared" si="91"/>
        <v>3 - Moderado</v>
      </c>
      <c r="CO70" s="165">
        <f t="shared" si="92"/>
        <v>0.6</v>
      </c>
      <c r="CP70" s="145" t="str">
        <f t="shared" si="6"/>
        <v>ALTO</v>
      </c>
      <c r="CQ70" s="149">
        <f t="shared" si="93"/>
        <v>0.6</v>
      </c>
      <c r="CR70" s="188"/>
      <c r="CS70" s="145">
        <f t="shared" si="94"/>
        <v>5</v>
      </c>
      <c r="CT70" s="134"/>
      <c r="CU70" s="188"/>
      <c r="CV70" s="188"/>
      <c r="CW70" s="158"/>
      <c r="CX70" s="160">
        <f t="shared" si="7"/>
        <v>0</v>
      </c>
      <c r="CY70" s="161">
        <f t="shared" si="95"/>
        <v>3</v>
      </c>
      <c r="CZ70" s="160" t="str">
        <f t="shared" si="96"/>
        <v>Moderado</v>
      </c>
      <c r="DA70" s="153">
        <f t="shared" si="97"/>
        <v>0.6</v>
      </c>
      <c r="DB70" s="154">
        <f t="shared" si="98"/>
        <v>0</v>
      </c>
      <c r="DC70" s="154">
        <f t="shared" si="8"/>
        <v>0</v>
      </c>
      <c r="DD70" s="160">
        <f t="shared" si="99"/>
        <v>0</v>
      </c>
      <c r="DE70" s="273">
        <f t="shared" si="9"/>
        <v>5</v>
      </c>
      <c r="DF70" s="187">
        <f t="shared" si="10"/>
        <v>1</v>
      </c>
      <c r="DG70" s="273">
        <f t="shared" si="100"/>
        <v>3</v>
      </c>
      <c r="DH70" s="273"/>
      <c r="DI70" s="187">
        <f t="shared" si="11"/>
        <v>0.6</v>
      </c>
      <c r="DJ70" s="154">
        <f t="shared" si="12"/>
        <v>0</v>
      </c>
      <c r="DK70" s="154">
        <f t="shared" si="13"/>
        <v>0</v>
      </c>
      <c r="DL70" s="160">
        <f t="shared" si="14"/>
        <v>0</v>
      </c>
      <c r="DM70" s="273">
        <f t="shared" si="15"/>
        <v>5</v>
      </c>
      <c r="DN70" s="187">
        <f t="shared" si="16"/>
        <v>1</v>
      </c>
      <c r="DO70" s="273">
        <f t="shared" si="17"/>
        <v>3</v>
      </c>
      <c r="DP70" s="187">
        <f t="shared" si="18"/>
        <v>0.6</v>
      </c>
      <c r="DQ70" s="154">
        <f t="shared" si="19"/>
        <v>0</v>
      </c>
      <c r="DR70" s="154">
        <f t="shared" si="20"/>
        <v>0</v>
      </c>
      <c r="DS70" s="160">
        <f t="shared" si="21"/>
        <v>0</v>
      </c>
      <c r="DT70" s="273">
        <f t="shared" si="22"/>
        <v>5</v>
      </c>
      <c r="DU70" s="187">
        <f t="shared" si="23"/>
        <v>1</v>
      </c>
      <c r="DV70" s="273">
        <f t="shared" si="24"/>
        <v>3</v>
      </c>
      <c r="DW70" s="187">
        <f t="shared" si="25"/>
        <v>0.6</v>
      </c>
      <c r="DX70" s="154">
        <f t="shared" si="26"/>
        <v>0</v>
      </c>
      <c r="DY70" s="154">
        <f t="shared" si="27"/>
        <v>0</v>
      </c>
      <c r="DZ70" s="160">
        <f t="shared" si="28"/>
        <v>0</v>
      </c>
      <c r="EA70" s="273">
        <f t="shared" si="29"/>
        <v>5</v>
      </c>
      <c r="EB70" s="187">
        <f t="shared" si="30"/>
        <v>1</v>
      </c>
      <c r="EC70" s="273">
        <f t="shared" si="31"/>
        <v>3</v>
      </c>
      <c r="ED70" s="187">
        <f t="shared" si="32"/>
        <v>0.6</v>
      </c>
      <c r="EE70" s="154">
        <f t="shared" si="33"/>
        <v>0</v>
      </c>
      <c r="EF70" s="154">
        <f t="shared" si="34"/>
        <v>0</v>
      </c>
      <c r="EG70" s="160">
        <f t="shared" si="35"/>
        <v>0</v>
      </c>
      <c r="EH70" s="273">
        <f t="shared" si="36"/>
        <v>5</v>
      </c>
      <c r="EI70" s="187">
        <f t="shared" si="37"/>
        <v>1</v>
      </c>
      <c r="EJ70" s="273">
        <f t="shared" si="38"/>
        <v>3</v>
      </c>
      <c r="EK70" s="187">
        <f t="shared" si="39"/>
        <v>0.6</v>
      </c>
      <c r="EL70" s="154">
        <f t="shared" si="40"/>
        <v>0</v>
      </c>
      <c r="EM70" s="154">
        <f t="shared" si="41"/>
        <v>0</v>
      </c>
      <c r="EN70" s="160">
        <f t="shared" si="42"/>
        <v>0</v>
      </c>
      <c r="EO70" s="273">
        <f t="shared" si="43"/>
        <v>5</v>
      </c>
      <c r="EP70" s="187">
        <f t="shared" si="44"/>
        <v>1</v>
      </c>
      <c r="EQ70" s="273">
        <f t="shared" si="45"/>
        <v>3</v>
      </c>
      <c r="ER70" s="187">
        <f t="shared" si="46"/>
        <v>0.6</v>
      </c>
      <c r="ES70" s="154">
        <f t="shared" si="47"/>
        <v>0</v>
      </c>
      <c r="ET70" s="154">
        <f t="shared" si="48"/>
        <v>0</v>
      </c>
      <c r="EU70" s="160">
        <f t="shared" si="49"/>
        <v>0</v>
      </c>
      <c r="EV70" s="273">
        <f t="shared" si="50"/>
        <v>5</v>
      </c>
      <c r="EW70" s="187">
        <f t="shared" si="51"/>
        <v>1</v>
      </c>
      <c r="EX70" s="273">
        <f t="shared" si="52"/>
        <v>3</v>
      </c>
      <c r="EY70" s="187">
        <f t="shared" si="53"/>
        <v>0.6</v>
      </c>
      <c r="EZ70" s="154">
        <f t="shared" si="54"/>
        <v>0</v>
      </c>
      <c r="FA70" s="154">
        <f t="shared" si="55"/>
        <v>0</v>
      </c>
      <c r="FB70" s="160">
        <f t="shared" si="56"/>
        <v>0</v>
      </c>
      <c r="FC70" s="273">
        <f t="shared" si="57"/>
        <v>5</v>
      </c>
      <c r="FD70" s="187">
        <f t="shared" si="58"/>
        <v>1</v>
      </c>
      <c r="FE70" s="273">
        <f t="shared" si="59"/>
        <v>3</v>
      </c>
      <c r="FF70" s="187">
        <f t="shared" si="60"/>
        <v>0.6</v>
      </c>
      <c r="FG70" s="154">
        <f t="shared" si="61"/>
        <v>0</v>
      </c>
      <c r="FH70" s="154">
        <f t="shared" si="62"/>
        <v>0</v>
      </c>
      <c r="FI70" s="160">
        <f t="shared" si="63"/>
        <v>0</v>
      </c>
      <c r="FJ70" s="273">
        <f t="shared" si="64"/>
        <v>5</v>
      </c>
      <c r="FK70" s="187">
        <f t="shared" si="65"/>
        <v>1</v>
      </c>
      <c r="FL70" s="273">
        <f t="shared" si="66"/>
        <v>3</v>
      </c>
      <c r="FM70" s="187">
        <f t="shared" si="67"/>
        <v>0.6</v>
      </c>
      <c r="FN70" s="154">
        <f t="shared" si="68"/>
        <v>0</v>
      </c>
      <c r="FO70" s="154">
        <f t="shared" si="69"/>
        <v>0</v>
      </c>
      <c r="FP70" s="160">
        <f t="shared" si="70"/>
        <v>0</v>
      </c>
      <c r="FQ70" s="273">
        <f t="shared" si="71"/>
        <v>5</v>
      </c>
      <c r="FR70" s="187">
        <f t="shared" si="72"/>
        <v>1</v>
      </c>
      <c r="FS70" s="273">
        <f t="shared" si="73"/>
        <v>3</v>
      </c>
      <c r="FT70" s="187">
        <f t="shared" si="74"/>
        <v>0.6</v>
      </c>
      <c r="FU70" s="154">
        <f t="shared" si="75"/>
        <v>0</v>
      </c>
      <c r="FV70" s="154">
        <f t="shared" si="76"/>
        <v>0</v>
      </c>
      <c r="FW70" s="160">
        <f t="shared" si="77"/>
        <v>0</v>
      </c>
      <c r="FX70" s="273">
        <f t="shared" si="78"/>
        <v>5</v>
      </c>
      <c r="FY70" s="187">
        <f t="shared" si="79"/>
        <v>1</v>
      </c>
      <c r="FZ70" s="273">
        <f t="shared" si="80"/>
        <v>3</v>
      </c>
      <c r="GA70" s="187">
        <f t="shared" si="81"/>
        <v>0.6</v>
      </c>
      <c r="GB70" s="154">
        <f t="shared" si="82"/>
        <v>0</v>
      </c>
      <c r="GC70" s="154">
        <f t="shared" si="83"/>
        <v>0</v>
      </c>
      <c r="GD70" s="160">
        <f t="shared" si="84"/>
        <v>0</v>
      </c>
      <c r="GE70" s="273">
        <f t="shared" si="85"/>
        <v>5</v>
      </c>
      <c r="GF70" s="187">
        <f t="shared" si="86"/>
        <v>1</v>
      </c>
      <c r="GG70" s="273">
        <f t="shared" si="87"/>
        <v>3</v>
      </c>
      <c r="GH70" s="187">
        <f t="shared" si="88"/>
        <v>0.6</v>
      </c>
      <c r="GI70" s="187">
        <f t="shared" si="101"/>
        <v>0.6</v>
      </c>
    </row>
    <row r="71" spans="1:191" ht="37.799999999999997" customHeight="1" x14ac:dyDescent="0.2">
      <c r="A71" s="148">
        <v>63</v>
      </c>
      <c r="B71" s="133"/>
      <c r="C71" s="133"/>
      <c r="D71" s="274"/>
      <c r="E71" s="133"/>
      <c r="F71" s="275"/>
      <c r="G71" s="133"/>
      <c r="H71" s="133" t="s">
        <v>455</v>
      </c>
      <c r="I71" s="132"/>
      <c r="J71" s="132"/>
      <c r="K71" s="132"/>
      <c r="L71" s="132"/>
      <c r="M71" s="132"/>
      <c r="N71" s="132"/>
      <c r="O71" s="132"/>
      <c r="P71" s="132"/>
      <c r="Q71" s="132"/>
      <c r="R71" s="132"/>
      <c r="S71" s="132"/>
      <c r="T71" s="132"/>
      <c r="U71" s="132"/>
      <c r="V71" s="132"/>
      <c r="W71" s="132"/>
      <c r="X71" s="132"/>
      <c r="Y71" s="132"/>
      <c r="Z71" s="132"/>
      <c r="AA71" s="132"/>
      <c r="AB71" s="132"/>
      <c r="AC71" s="155">
        <f t="shared" si="0"/>
        <v>0</v>
      </c>
      <c r="AD71" s="149">
        <f t="shared" si="1"/>
        <v>1</v>
      </c>
      <c r="AE71" s="155" t="str">
        <f t="shared" si="2"/>
        <v>3 - Moderado</v>
      </c>
      <c r="AF71" s="149">
        <f t="shared" si="3"/>
        <v>0.6</v>
      </c>
      <c r="AG71" s="156" t="str">
        <f t="shared" si="89"/>
        <v/>
      </c>
      <c r="AH71" s="149">
        <f t="shared" si="4"/>
        <v>0.6</v>
      </c>
      <c r="AI71" s="133"/>
      <c r="AJ71" s="133"/>
      <c r="AK71" s="133"/>
      <c r="AL71" s="133"/>
      <c r="AM71" s="134"/>
      <c r="AN71" s="164"/>
      <c r="AO71" s="164"/>
      <c r="AP71" s="134"/>
      <c r="AQ71" s="134"/>
      <c r="AR71" s="164"/>
      <c r="AS71" s="164"/>
      <c r="AT71" s="134"/>
      <c r="AU71" s="134"/>
      <c r="AV71" s="164"/>
      <c r="AW71" s="164"/>
      <c r="AX71" s="134"/>
      <c r="AY71" s="134"/>
      <c r="AZ71" s="164"/>
      <c r="BA71" s="164"/>
      <c r="BB71" s="134"/>
      <c r="BC71" s="134"/>
      <c r="BD71" s="164"/>
      <c r="BE71" s="164"/>
      <c r="BF71" s="134"/>
      <c r="BG71" s="134"/>
      <c r="BH71" s="164"/>
      <c r="BI71" s="164"/>
      <c r="BJ71" s="134"/>
      <c r="BK71" s="134"/>
      <c r="BL71" s="164"/>
      <c r="BM71" s="164"/>
      <c r="BN71" s="134"/>
      <c r="BO71" s="134"/>
      <c r="BP71" s="164"/>
      <c r="BQ71" s="164"/>
      <c r="BR71" s="134"/>
      <c r="BS71" s="134"/>
      <c r="BT71" s="164"/>
      <c r="BU71" s="164"/>
      <c r="BV71" s="134"/>
      <c r="BW71" s="134"/>
      <c r="BX71" s="164"/>
      <c r="BY71" s="164"/>
      <c r="BZ71" s="134"/>
      <c r="CA71" s="134"/>
      <c r="CB71" s="164"/>
      <c r="CC71" s="164"/>
      <c r="CD71" s="134"/>
      <c r="CE71" s="134"/>
      <c r="CF71" s="164"/>
      <c r="CG71" s="164"/>
      <c r="CH71" s="134"/>
      <c r="CI71" s="164"/>
      <c r="CJ71" s="164"/>
      <c r="CK71" s="134"/>
      <c r="CL71" s="159" t="str">
        <f t="shared" si="90"/>
        <v>5 - Muy Alta</v>
      </c>
      <c r="CM71" s="165">
        <f t="shared" si="5"/>
        <v>1</v>
      </c>
      <c r="CN71" s="159" t="str">
        <f t="shared" si="91"/>
        <v>3 - Moderado</v>
      </c>
      <c r="CO71" s="165">
        <f t="shared" si="92"/>
        <v>0.6</v>
      </c>
      <c r="CP71" s="145" t="str">
        <f t="shared" si="6"/>
        <v>ALTO</v>
      </c>
      <c r="CQ71" s="149">
        <f t="shared" si="93"/>
        <v>0.6</v>
      </c>
      <c r="CR71" s="188"/>
      <c r="CS71" s="145">
        <f t="shared" si="94"/>
        <v>5</v>
      </c>
      <c r="CT71" s="134"/>
      <c r="CU71" s="188"/>
      <c r="CV71" s="188"/>
      <c r="CW71" s="158"/>
      <c r="CX71" s="160">
        <f t="shared" si="7"/>
        <v>0</v>
      </c>
      <c r="CY71" s="161">
        <f t="shared" si="95"/>
        <v>3</v>
      </c>
      <c r="CZ71" s="160" t="str">
        <f t="shared" si="96"/>
        <v>Moderado</v>
      </c>
      <c r="DA71" s="153">
        <f t="shared" si="97"/>
        <v>0.6</v>
      </c>
      <c r="DB71" s="154">
        <f t="shared" si="98"/>
        <v>0</v>
      </c>
      <c r="DC71" s="154">
        <f t="shared" si="8"/>
        <v>0</v>
      </c>
      <c r="DD71" s="160">
        <f t="shared" si="99"/>
        <v>0</v>
      </c>
      <c r="DE71" s="273">
        <f t="shared" si="9"/>
        <v>5</v>
      </c>
      <c r="DF71" s="187">
        <f t="shared" si="10"/>
        <v>1</v>
      </c>
      <c r="DG71" s="273">
        <f t="shared" si="100"/>
        <v>3</v>
      </c>
      <c r="DH71" s="273"/>
      <c r="DI71" s="187">
        <f t="shared" si="11"/>
        <v>0.6</v>
      </c>
      <c r="DJ71" s="154">
        <f t="shared" si="12"/>
        <v>0</v>
      </c>
      <c r="DK71" s="154">
        <f t="shared" si="13"/>
        <v>0</v>
      </c>
      <c r="DL71" s="160">
        <f t="shared" si="14"/>
        <v>0</v>
      </c>
      <c r="DM71" s="273">
        <f t="shared" si="15"/>
        <v>5</v>
      </c>
      <c r="DN71" s="187">
        <f t="shared" si="16"/>
        <v>1</v>
      </c>
      <c r="DO71" s="273">
        <f t="shared" si="17"/>
        <v>3</v>
      </c>
      <c r="DP71" s="187">
        <f t="shared" si="18"/>
        <v>0.6</v>
      </c>
      <c r="DQ71" s="154">
        <f t="shared" si="19"/>
        <v>0</v>
      </c>
      <c r="DR71" s="154">
        <f t="shared" si="20"/>
        <v>0</v>
      </c>
      <c r="DS71" s="160">
        <f t="shared" si="21"/>
        <v>0</v>
      </c>
      <c r="DT71" s="273">
        <f t="shared" si="22"/>
        <v>5</v>
      </c>
      <c r="DU71" s="187">
        <f t="shared" si="23"/>
        <v>1</v>
      </c>
      <c r="DV71" s="273">
        <f t="shared" si="24"/>
        <v>3</v>
      </c>
      <c r="DW71" s="187">
        <f t="shared" si="25"/>
        <v>0.6</v>
      </c>
      <c r="DX71" s="154">
        <f t="shared" si="26"/>
        <v>0</v>
      </c>
      <c r="DY71" s="154">
        <f t="shared" si="27"/>
        <v>0</v>
      </c>
      <c r="DZ71" s="160">
        <f t="shared" si="28"/>
        <v>0</v>
      </c>
      <c r="EA71" s="273">
        <f t="shared" si="29"/>
        <v>5</v>
      </c>
      <c r="EB71" s="187">
        <f t="shared" si="30"/>
        <v>1</v>
      </c>
      <c r="EC71" s="273">
        <f t="shared" si="31"/>
        <v>3</v>
      </c>
      <c r="ED71" s="187">
        <f t="shared" si="32"/>
        <v>0.6</v>
      </c>
      <c r="EE71" s="154">
        <f t="shared" si="33"/>
        <v>0</v>
      </c>
      <c r="EF71" s="154">
        <f t="shared" si="34"/>
        <v>0</v>
      </c>
      <c r="EG71" s="160">
        <f t="shared" si="35"/>
        <v>0</v>
      </c>
      <c r="EH71" s="273">
        <f t="shared" si="36"/>
        <v>5</v>
      </c>
      <c r="EI71" s="187">
        <f t="shared" si="37"/>
        <v>1</v>
      </c>
      <c r="EJ71" s="273">
        <f t="shared" si="38"/>
        <v>3</v>
      </c>
      <c r="EK71" s="187">
        <f t="shared" si="39"/>
        <v>0.6</v>
      </c>
      <c r="EL71" s="154">
        <f t="shared" si="40"/>
        <v>0</v>
      </c>
      <c r="EM71" s="154">
        <f t="shared" si="41"/>
        <v>0</v>
      </c>
      <c r="EN71" s="160">
        <f t="shared" si="42"/>
        <v>0</v>
      </c>
      <c r="EO71" s="273">
        <f t="shared" si="43"/>
        <v>5</v>
      </c>
      <c r="EP71" s="187">
        <f t="shared" si="44"/>
        <v>1</v>
      </c>
      <c r="EQ71" s="273">
        <f t="shared" si="45"/>
        <v>3</v>
      </c>
      <c r="ER71" s="187">
        <f t="shared" si="46"/>
        <v>0.6</v>
      </c>
      <c r="ES71" s="154">
        <f t="shared" si="47"/>
        <v>0</v>
      </c>
      <c r="ET71" s="154">
        <f t="shared" si="48"/>
        <v>0</v>
      </c>
      <c r="EU71" s="160">
        <f t="shared" si="49"/>
        <v>0</v>
      </c>
      <c r="EV71" s="273">
        <f t="shared" si="50"/>
        <v>5</v>
      </c>
      <c r="EW71" s="187">
        <f t="shared" si="51"/>
        <v>1</v>
      </c>
      <c r="EX71" s="273">
        <f t="shared" si="52"/>
        <v>3</v>
      </c>
      <c r="EY71" s="187">
        <f t="shared" si="53"/>
        <v>0.6</v>
      </c>
      <c r="EZ71" s="154">
        <f t="shared" si="54"/>
        <v>0</v>
      </c>
      <c r="FA71" s="154">
        <f t="shared" si="55"/>
        <v>0</v>
      </c>
      <c r="FB71" s="160">
        <f t="shared" si="56"/>
        <v>0</v>
      </c>
      <c r="FC71" s="273">
        <f t="shared" si="57"/>
        <v>5</v>
      </c>
      <c r="FD71" s="187">
        <f t="shared" si="58"/>
        <v>1</v>
      </c>
      <c r="FE71" s="273">
        <f t="shared" si="59"/>
        <v>3</v>
      </c>
      <c r="FF71" s="187">
        <f t="shared" si="60"/>
        <v>0.6</v>
      </c>
      <c r="FG71" s="154">
        <f t="shared" si="61"/>
        <v>0</v>
      </c>
      <c r="FH71" s="154">
        <f t="shared" si="62"/>
        <v>0</v>
      </c>
      <c r="FI71" s="160">
        <f t="shared" si="63"/>
        <v>0</v>
      </c>
      <c r="FJ71" s="273">
        <f t="shared" si="64"/>
        <v>5</v>
      </c>
      <c r="FK71" s="187">
        <f t="shared" si="65"/>
        <v>1</v>
      </c>
      <c r="FL71" s="273">
        <f t="shared" si="66"/>
        <v>3</v>
      </c>
      <c r="FM71" s="187">
        <f t="shared" si="67"/>
        <v>0.6</v>
      </c>
      <c r="FN71" s="154">
        <f t="shared" si="68"/>
        <v>0</v>
      </c>
      <c r="FO71" s="154">
        <f t="shared" si="69"/>
        <v>0</v>
      </c>
      <c r="FP71" s="160">
        <f t="shared" si="70"/>
        <v>0</v>
      </c>
      <c r="FQ71" s="273">
        <f t="shared" si="71"/>
        <v>5</v>
      </c>
      <c r="FR71" s="187">
        <f t="shared" si="72"/>
        <v>1</v>
      </c>
      <c r="FS71" s="273">
        <f t="shared" si="73"/>
        <v>3</v>
      </c>
      <c r="FT71" s="187">
        <f t="shared" si="74"/>
        <v>0.6</v>
      </c>
      <c r="FU71" s="154">
        <f t="shared" si="75"/>
        <v>0</v>
      </c>
      <c r="FV71" s="154">
        <f t="shared" si="76"/>
        <v>0</v>
      </c>
      <c r="FW71" s="160">
        <f t="shared" si="77"/>
        <v>0</v>
      </c>
      <c r="FX71" s="273">
        <f t="shared" si="78"/>
        <v>5</v>
      </c>
      <c r="FY71" s="187">
        <f t="shared" si="79"/>
        <v>1</v>
      </c>
      <c r="FZ71" s="273">
        <f t="shared" si="80"/>
        <v>3</v>
      </c>
      <c r="GA71" s="187">
        <f t="shared" si="81"/>
        <v>0.6</v>
      </c>
      <c r="GB71" s="154">
        <f t="shared" si="82"/>
        <v>0</v>
      </c>
      <c r="GC71" s="154">
        <f t="shared" si="83"/>
        <v>0</v>
      </c>
      <c r="GD71" s="160">
        <f t="shared" si="84"/>
        <v>0</v>
      </c>
      <c r="GE71" s="273">
        <f t="shared" si="85"/>
        <v>5</v>
      </c>
      <c r="GF71" s="187">
        <f t="shared" si="86"/>
        <v>1</v>
      </c>
      <c r="GG71" s="273">
        <f t="shared" si="87"/>
        <v>3</v>
      </c>
      <c r="GH71" s="187">
        <f t="shared" si="88"/>
        <v>0.6</v>
      </c>
      <c r="GI71" s="187">
        <f t="shared" si="101"/>
        <v>0.6</v>
      </c>
    </row>
    <row r="72" spans="1:191" ht="37.799999999999997" customHeight="1" x14ac:dyDescent="0.2">
      <c r="A72" s="148">
        <v>64</v>
      </c>
      <c r="B72" s="133"/>
      <c r="C72" s="133"/>
      <c r="D72" s="274"/>
      <c r="E72" s="133"/>
      <c r="F72" s="275"/>
      <c r="G72" s="133"/>
      <c r="H72" s="133" t="s">
        <v>455</v>
      </c>
      <c r="I72" s="132"/>
      <c r="J72" s="132"/>
      <c r="K72" s="132"/>
      <c r="L72" s="132"/>
      <c r="M72" s="132"/>
      <c r="N72" s="132"/>
      <c r="O72" s="132"/>
      <c r="P72" s="132"/>
      <c r="Q72" s="132"/>
      <c r="R72" s="132"/>
      <c r="S72" s="132"/>
      <c r="T72" s="132"/>
      <c r="U72" s="132"/>
      <c r="V72" s="132"/>
      <c r="W72" s="132"/>
      <c r="X72" s="132"/>
      <c r="Y72" s="132"/>
      <c r="Z72" s="132"/>
      <c r="AA72" s="132"/>
      <c r="AB72" s="132"/>
      <c r="AC72" s="155">
        <f t="shared" si="0"/>
        <v>0</v>
      </c>
      <c r="AD72" s="149">
        <f t="shared" si="1"/>
        <v>1</v>
      </c>
      <c r="AE72" s="155" t="str">
        <f t="shared" si="2"/>
        <v>3 - Moderado</v>
      </c>
      <c r="AF72" s="149">
        <f t="shared" si="3"/>
        <v>0.6</v>
      </c>
      <c r="AG72" s="156" t="str">
        <f t="shared" si="89"/>
        <v/>
      </c>
      <c r="AH72" s="149">
        <f t="shared" si="4"/>
        <v>0.6</v>
      </c>
      <c r="AI72" s="133"/>
      <c r="AJ72" s="133"/>
      <c r="AK72" s="133"/>
      <c r="AL72" s="133"/>
      <c r="AM72" s="134"/>
      <c r="AN72" s="164"/>
      <c r="AO72" s="164"/>
      <c r="AP72" s="134"/>
      <c r="AQ72" s="134"/>
      <c r="AR72" s="164"/>
      <c r="AS72" s="164"/>
      <c r="AT72" s="134"/>
      <c r="AU72" s="134"/>
      <c r="AV72" s="164"/>
      <c r="AW72" s="164"/>
      <c r="AX72" s="134"/>
      <c r="AY72" s="134"/>
      <c r="AZ72" s="164"/>
      <c r="BA72" s="164"/>
      <c r="BB72" s="134"/>
      <c r="BC72" s="134"/>
      <c r="BD72" s="164"/>
      <c r="BE72" s="164"/>
      <c r="BF72" s="134"/>
      <c r="BG72" s="134"/>
      <c r="BH72" s="164"/>
      <c r="BI72" s="164"/>
      <c r="BJ72" s="134"/>
      <c r="BK72" s="134"/>
      <c r="BL72" s="164"/>
      <c r="BM72" s="164"/>
      <c r="BN72" s="134"/>
      <c r="BO72" s="134"/>
      <c r="BP72" s="164"/>
      <c r="BQ72" s="164"/>
      <c r="BR72" s="134"/>
      <c r="BS72" s="134"/>
      <c r="BT72" s="164"/>
      <c r="BU72" s="164"/>
      <c r="BV72" s="134"/>
      <c r="BW72" s="134"/>
      <c r="BX72" s="164"/>
      <c r="BY72" s="164"/>
      <c r="BZ72" s="134"/>
      <c r="CA72" s="134"/>
      <c r="CB72" s="164"/>
      <c r="CC72" s="164"/>
      <c r="CD72" s="134"/>
      <c r="CE72" s="134"/>
      <c r="CF72" s="164"/>
      <c r="CG72" s="164"/>
      <c r="CH72" s="134"/>
      <c r="CI72" s="164"/>
      <c r="CJ72" s="164"/>
      <c r="CK72" s="134"/>
      <c r="CL72" s="159" t="str">
        <f t="shared" si="90"/>
        <v>5 - Muy Alta</v>
      </c>
      <c r="CM72" s="165">
        <f t="shared" si="5"/>
        <v>1</v>
      </c>
      <c r="CN72" s="159" t="str">
        <f t="shared" si="91"/>
        <v>3 - Moderado</v>
      </c>
      <c r="CO72" s="165">
        <f t="shared" si="92"/>
        <v>0.6</v>
      </c>
      <c r="CP72" s="145" t="str">
        <f t="shared" si="6"/>
        <v>ALTO</v>
      </c>
      <c r="CQ72" s="149">
        <f t="shared" si="93"/>
        <v>0.6</v>
      </c>
      <c r="CR72" s="188"/>
      <c r="CS72" s="145">
        <f t="shared" si="94"/>
        <v>5</v>
      </c>
      <c r="CT72" s="134"/>
      <c r="CU72" s="188"/>
      <c r="CV72" s="188"/>
      <c r="CW72" s="158"/>
      <c r="CX72" s="160">
        <f t="shared" si="7"/>
        <v>0</v>
      </c>
      <c r="CY72" s="161">
        <f t="shared" si="95"/>
        <v>3</v>
      </c>
      <c r="CZ72" s="160" t="str">
        <f t="shared" si="96"/>
        <v>Moderado</v>
      </c>
      <c r="DA72" s="153">
        <f t="shared" si="97"/>
        <v>0.6</v>
      </c>
      <c r="DB72" s="154">
        <f t="shared" si="98"/>
        <v>0</v>
      </c>
      <c r="DC72" s="154">
        <f t="shared" si="8"/>
        <v>0</v>
      </c>
      <c r="DD72" s="160">
        <f t="shared" si="99"/>
        <v>0</v>
      </c>
      <c r="DE72" s="273">
        <f t="shared" si="9"/>
        <v>5</v>
      </c>
      <c r="DF72" s="187">
        <f t="shared" si="10"/>
        <v>1</v>
      </c>
      <c r="DG72" s="273">
        <f t="shared" si="100"/>
        <v>3</v>
      </c>
      <c r="DH72" s="273"/>
      <c r="DI72" s="187">
        <f t="shared" si="11"/>
        <v>0.6</v>
      </c>
      <c r="DJ72" s="154">
        <f t="shared" si="12"/>
        <v>0</v>
      </c>
      <c r="DK72" s="154">
        <f t="shared" si="13"/>
        <v>0</v>
      </c>
      <c r="DL72" s="160">
        <f t="shared" si="14"/>
        <v>0</v>
      </c>
      <c r="DM72" s="273">
        <f t="shared" si="15"/>
        <v>5</v>
      </c>
      <c r="DN72" s="187">
        <f t="shared" si="16"/>
        <v>1</v>
      </c>
      <c r="DO72" s="273">
        <f t="shared" si="17"/>
        <v>3</v>
      </c>
      <c r="DP72" s="187">
        <f t="shared" si="18"/>
        <v>0.6</v>
      </c>
      <c r="DQ72" s="154">
        <f t="shared" si="19"/>
        <v>0</v>
      </c>
      <c r="DR72" s="154">
        <f t="shared" si="20"/>
        <v>0</v>
      </c>
      <c r="DS72" s="160">
        <f t="shared" si="21"/>
        <v>0</v>
      </c>
      <c r="DT72" s="273">
        <f t="shared" si="22"/>
        <v>5</v>
      </c>
      <c r="DU72" s="187">
        <f t="shared" si="23"/>
        <v>1</v>
      </c>
      <c r="DV72" s="273">
        <f t="shared" si="24"/>
        <v>3</v>
      </c>
      <c r="DW72" s="187">
        <f t="shared" si="25"/>
        <v>0.6</v>
      </c>
      <c r="DX72" s="154">
        <f t="shared" si="26"/>
        <v>0</v>
      </c>
      <c r="DY72" s="154">
        <f t="shared" si="27"/>
        <v>0</v>
      </c>
      <c r="DZ72" s="160">
        <f t="shared" si="28"/>
        <v>0</v>
      </c>
      <c r="EA72" s="273">
        <f t="shared" si="29"/>
        <v>5</v>
      </c>
      <c r="EB72" s="187">
        <f t="shared" si="30"/>
        <v>1</v>
      </c>
      <c r="EC72" s="273">
        <f t="shared" si="31"/>
        <v>3</v>
      </c>
      <c r="ED72" s="187">
        <f t="shared" si="32"/>
        <v>0.6</v>
      </c>
      <c r="EE72" s="154">
        <f t="shared" si="33"/>
        <v>0</v>
      </c>
      <c r="EF72" s="154">
        <f t="shared" si="34"/>
        <v>0</v>
      </c>
      <c r="EG72" s="160">
        <f t="shared" si="35"/>
        <v>0</v>
      </c>
      <c r="EH72" s="273">
        <f t="shared" si="36"/>
        <v>5</v>
      </c>
      <c r="EI72" s="187">
        <f t="shared" si="37"/>
        <v>1</v>
      </c>
      <c r="EJ72" s="273">
        <f t="shared" si="38"/>
        <v>3</v>
      </c>
      <c r="EK72" s="187">
        <f t="shared" si="39"/>
        <v>0.6</v>
      </c>
      <c r="EL72" s="154">
        <f t="shared" si="40"/>
        <v>0</v>
      </c>
      <c r="EM72" s="154">
        <f t="shared" si="41"/>
        <v>0</v>
      </c>
      <c r="EN72" s="160">
        <f t="shared" si="42"/>
        <v>0</v>
      </c>
      <c r="EO72" s="273">
        <f t="shared" si="43"/>
        <v>5</v>
      </c>
      <c r="EP72" s="187">
        <f t="shared" si="44"/>
        <v>1</v>
      </c>
      <c r="EQ72" s="273">
        <f t="shared" si="45"/>
        <v>3</v>
      </c>
      <c r="ER72" s="187">
        <f t="shared" si="46"/>
        <v>0.6</v>
      </c>
      <c r="ES72" s="154">
        <f t="shared" si="47"/>
        <v>0</v>
      </c>
      <c r="ET72" s="154">
        <f t="shared" si="48"/>
        <v>0</v>
      </c>
      <c r="EU72" s="160">
        <f t="shared" si="49"/>
        <v>0</v>
      </c>
      <c r="EV72" s="273">
        <f t="shared" si="50"/>
        <v>5</v>
      </c>
      <c r="EW72" s="187">
        <f t="shared" si="51"/>
        <v>1</v>
      </c>
      <c r="EX72" s="273">
        <f t="shared" si="52"/>
        <v>3</v>
      </c>
      <c r="EY72" s="187">
        <f t="shared" si="53"/>
        <v>0.6</v>
      </c>
      <c r="EZ72" s="154">
        <f t="shared" si="54"/>
        <v>0</v>
      </c>
      <c r="FA72" s="154">
        <f t="shared" si="55"/>
        <v>0</v>
      </c>
      <c r="FB72" s="160">
        <f t="shared" si="56"/>
        <v>0</v>
      </c>
      <c r="FC72" s="273">
        <f t="shared" si="57"/>
        <v>5</v>
      </c>
      <c r="FD72" s="187">
        <f t="shared" si="58"/>
        <v>1</v>
      </c>
      <c r="FE72" s="273">
        <f t="shared" si="59"/>
        <v>3</v>
      </c>
      <c r="FF72" s="187">
        <f t="shared" si="60"/>
        <v>0.6</v>
      </c>
      <c r="FG72" s="154">
        <f t="shared" si="61"/>
        <v>0</v>
      </c>
      <c r="FH72" s="154">
        <f t="shared" si="62"/>
        <v>0</v>
      </c>
      <c r="FI72" s="160">
        <f t="shared" si="63"/>
        <v>0</v>
      </c>
      <c r="FJ72" s="273">
        <f t="shared" si="64"/>
        <v>5</v>
      </c>
      <c r="FK72" s="187">
        <f t="shared" si="65"/>
        <v>1</v>
      </c>
      <c r="FL72" s="273">
        <f t="shared" si="66"/>
        <v>3</v>
      </c>
      <c r="FM72" s="187">
        <f t="shared" si="67"/>
        <v>0.6</v>
      </c>
      <c r="FN72" s="154">
        <f t="shared" si="68"/>
        <v>0</v>
      </c>
      <c r="FO72" s="154">
        <f t="shared" si="69"/>
        <v>0</v>
      </c>
      <c r="FP72" s="160">
        <f t="shared" si="70"/>
        <v>0</v>
      </c>
      <c r="FQ72" s="273">
        <f t="shared" si="71"/>
        <v>5</v>
      </c>
      <c r="FR72" s="187">
        <f t="shared" si="72"/>
        <v>1</v>
      </c>
      <c r="FS72" s="273">
        <f t="shared" si="73"/>
        <v>3</v>
      </c>
      <c r="FT72" s="187">
        <f t="shared" si="74"/>
        <v>0.6</v>
      </c>
      <c r="FU72" s="154">
        <f t="shared" si="75"/>
        <v>0</v>
      </c>
      <c r="FV72" s="154">
        <f t="shared" si="76"/>
        <v>0</v>
      </c>
      <c r="FW72" s="160">
        <f t="shared" si="77"/>
        <v>0</v>
      </c>
      <c r="FX72" s="273">
        <f t="shared" si="78"/>
        <v>5</v>
      </c>
      <c r="FY72" s="187">
        <f t="shared" si="79"/>
        <v>1</v>
      </c>
      <c r="FZ72" s="273">
        <f t="shared" si="80"/>
        <v>3</v>
      </c>
      <c r="GA72" s="187">
        <f t="shared" si="81"/>
        <v>0.6</v>
      </c>
      <c r="GB72" s="154">
        <f t="shared" si="82"/>
        <v>0</v>
      </c>
      <c r="GC72" s="154">
        <f t="shared" si="83"/>
        <v>0</v>
      </c>
      <c r="GD72" s="160">
        <f t="shared" si="84"/>
        <v>0</v>
      </c>
      <c r="GE72" s="273">
        <f t="shared" si="85"/>
        <v>5</v>
      </c>
      <c r="GF72" s="187">
        <f t="shared" si="86"/>
        <v>1</v>
      </c>
      <c r="GG72" s="273">
        <f t="shared" si="87"/>
        <v>3</v>
      </c>
      <c r="GH72" s="187">
        <f t="shared" si="88"/>
        <v>0.6</v>
      </c>
      <c r="GI72" s="187">
        <f t="shared" si="101"/>
        <v>0.6</v>
      </c>
    </row>
    <row r="73" spans="1:191" ht="37.799999999999997" customHeight="1" x14ac:dyDescent="0.2">
      <c r="A73" s="148">
        <v>65</v>
      </c>
      <c r="B73" s="133"/>
      <c r="C73" s="133"/>
      <c r="D73" s="274"/>
      <c r="E73" s="133"/>
      <c r="F73" s="275"/>
      <c r="G73" s="133"/>
      <c r="H73" s="133" t="s">
        <v>455</v>
      </c>
      <c r="I73" s="132"/>
      <c r="J73" s="132"/>
      <c r="K73" s="132"/>
      <c r="L73" s="132"/>
      <c r="M73" s="132"/>
      <c r="N73" s="132"/>
      <c r="O73" s="132"/>
      <c r="P73" s="132"/>
      <c r="Q73" s="132"/>
      <c r="R73" s="132"/>
      <c r="S73" s="132"/>
      <c r="T73" s="132"/>
      <c r="U73" s="132"/>
      <c r="V73" s="132"/>
      <c r="W73" s="132"/>
      <c r="X73" s="132"/>
      <c r="Y73" s="132"/>
      <c r="Z73" s="132"/>
      <c r="AA73" s="132"/>
      <c r="AB73" s="132"/>
      <c r="AC73" s="155">
        <f t="shared" ref="AC73:AC100" si="102">I73</f>
        <v>0</v>
      </c>
      <c r="AD73" s="149">
        <f t="shared" ref="AD73:AD100" si="103">IFERROR(IF(I73="1 - Muy Baja",0.2,IF(I73="2 - Baja",0.4,IF(I73="3 - Media",0.6,IF(I73="4 - Alta",0.8,1)))),"")</f>
        <v>1</v>
      </c>
      <c r="AE73" s="155" t="str">
        <f t="shared" ref="AE73:AE100" si="104">CONCATENATE(CY73," - ",CZ73)</f>
        <v>3 - Moderado</v>
      </c>
      <c r="AF73" s="149">
        <f t="shared" ref="AF73:AF100" si="105">IFERROR(IF(CY73=1,0.2,IF(CY73=2,0.4,IF(CY73=3,0.6,IF(CY73=4,0.8,1)))),"")</f>
        <v>0.6</v>
      </c>
      <c r="AG73" s="156" t="str">
        <f t="shared" si="89"/>
        <v/>
      </c>
      <c r="AH73" s="149">
        <f t="shared" ref="AH73:AH100" si="106">AD73*AF73</f>
        <v>0.6</v>
      </c>
      <c r="AI73" s="133"/>
      <c r="AJ73" s="133"/>
      <c r="AK73" s="133"/>
      <c r="AL73" s="133"/>
      <c r="AM73" s="134"/>
      <c r="AN73" s="164"/>
      <c r="AO73" s="164"/>
      <c r="AP73" s="134"/>
      <c r="AQ73" s="134"/>
      <c r="AR73" s="164"/>
      <c r="AS73" s="164"/>
      <c r="AT73" s="134"/>
      <c r="AU73" s="134"/>
      <c r="AV73" s="164"/>
      <c r="AW73" s="164"/>
      <c r="AX73" s="134"/>
      <c r="AY73" s="134"/>
      <c r="AZ73" s="164"/>
      <c r="BA73" s="164"/>
      <c r="BB73" s="134"/>
      <c r="BC73" s="134"/>
      <c r="BD73" s="164"/>
      <c r="BE73" s="164"/>
      <c r="BF73" s="134"/>
      <c r="BG73" s="134"/>
      <c r="BH73" s="164"/>
      <c r="BI73" s="164"/>
      <c r="BJ73" s="134"/>
      <c r="BK73" s="134"/>
      <c r="BL73" s="164"/>
      <c r="BM73" s="164"/>
      <c r="BN73" s="134"/>
      <c r="BO73" s="134"/>
      <c r="BP73" s="164"/>
      <c r="BQ73" s="164"/>
      <c r="BR73" s="134"/>
      <c r="BS73" s="134"/>
      <c r="BT73" s="164"/>
      <c r="BU73" s="164"/>
      <c r="BV73" s="134"/>
      <c r="BW73" s="134"/>
      <c r="BX73" s="164"/>
      <c r="BY73" s="164"/>
      <c r="BZ73" s="134"/>
      <c r="CA73" s="134"/>
      <c r="CB73" s="164"/>
      <c r="CC73" s="164"/>
      <c r="CD73" s="134"/>
      <c r="CE73" s="134"/>
      <c r="CF73" s="164"/>
      <c r="CG73" s="164"/>
      <c r="CH73" s="134"/>
      <c r="CI73" s="164"/>
      <c r="CJ73" s="164"/>
      <c r="CK73" s="134"/>
      <c r="CL73" s="159" t="str">
        <f t="shared" si="90"/>
        <v>5 - Muy Alta</v>
      </c>
      <c r="CM73" s="165">
        <f t="shared" ref="CM73:CM100" si="107">GF73</f>
        <v>1</v>
      </c>
      <c r="CN73" s="159" t="str">
        <f t="shared" si="91"/>
        <v>3 - Moderado</v>
      </c>
      <c r="CO73" s="165">
        <f t="shared" si="92"/>
        <v>0.6</v>
      </c>
      <c r="CP73" s="145" t="str">
        <f t="shared" ref="CP73:CP100" si="108">IFERROR(INDEX($BLU$689:$BLY$693,MATCH(GE73,$BLR$689:$BLR$693,0),MATCH(GG73,$BLU$686:$BLY$686,0)),"")</f>
        <v>ALTO</v>
      </c>
      <c r="CQ73" s="149">
        <f t="shared" si="93"/>
        <v>0.6</v>
      </c>
      <c r="CR73" s="188"/>
      <c r="CS73" s="145">
        <f t="shared" si="94"/>
        <v>5</v>
      </c>
      <c r="CT73" s="134"/>
      <c r="CU73" s="188"/>
      <c r="CV73" s="188"/>
      <c r="CW73" s="158"/>
      <c r="CX73" s="160">
        <f t="shared" ref="CX73:CX100" si="109">COUNTIF(J73:AB73,"SI")</f>
        <v>0</v>
      </c>
      <c r="CY73" s="161">
        <f t="shared" si="95"/>
        <v>3</v>
      </c>
      <c r="CZ73" s="160" t="str">
        <f t="shared" si="96"/>
        <v>Moderado</v>
      </c>
      <c r="DA73" s="153">
        <f t="shared" si="97"/>
        <v>0.6</v>
      </c>
      <c r="DB73" s="154">
        <f t="shared" si="98"/>
        <v>0</v>
      </c>
      <c r="DC73" s="154">
        <f t="shared" ref="DC73:DC100" si="110">IF(AI73="",0,IF(AO73="Preventivo",0.25,IF(AO73="Detectivo",0.15,IF(AO73="Correctivo",0.1,0))))</f>
        <v>0</v>
      </c>
      <c r="DD73" s="160">
        <f t="shared" si="99"/>
        <v>0</v>
      </c>
      <c r="DE73" s="273">
        <f t="shared" ref="DE73:DE100" si="111">IF(DF73&gt;0.8,5,IF(DF73&gt;0.6,4,IF(DF73&gt;0.4,3,IF(DF73&gt;0.2,2,1))))</f>
        <v>5</v>
      </c>
      <c r="DF73" s="187">
        <f t="shared" ref="DF73:DF100" si="112">IF(OR(AP73="Ambos",AP73="Probabilidad"),$AD73-($AD73*$DD73),$AD73)</f>
        <v>1</v>
      </c>
      <c r="DG73" s="273">
        <f t="shared" si="100"/>
        <v>3</v>
      </c>
      <c r="DH73" s="273"/>
      <c r="DI73" s="187">
        <f t="shared" ref="DI73:DI100" si="113">IF(OR(AP73="Ambos",AP73="Impacto"),$DA73-($DA73*$DD73),$DA73)</f>
        <v>0.6</v>
      </c>
      <c r="DJ73" s="154">
        <f t="shared" ref="DJ73:DJ100" si="114">IF(AR73="",0,IF(AR73="Automático",0.25,IF(AR73="Manual",0.15,0)))</f>
        <v>0</v>
      </c>
      <c r="DK73" s="154">
        <f t="shared" ref="DK73:DK100" si="115">IF(AS73="",0,IF(AS73="Preventivo",0.25,IF(AS73="Detectivo",0.15,IF(AS73="Correctivo",0.1,0))))</f>
        <v>0</v>
      </c>
      <c r="DL73" s="160">
        <f t="shared" ref="DL73:DL100" si="116">IF(OR(AR73=0,AS73=0),0,DJ73+DK73)</f>
        <v>0</v>
      </c>
      <c r="DM73" s="273">
        <f t="shared" ref="DM73:DM100" si="117">IF(DN73&gt;0.8,5,IF(DN73&gt;0.6,4,IF(DN73&gt;0.4,3,IF(DN73&gt;0.2,2,1))))</f>
        <v>5</v>
      </c>
      <c r="DN73" s="187">
        <f t="shared" ref="DN73:DN100" si="118">IF(OR(AT73="Ambos",AT73="Probabilidad"),DF73-(DF73*$DL73),DF73)</f>
        <v>1</v>
      </c>
      <c r="DO73" s="273">
        <f t="shared" ref="DO73:DO100" si="119">IF(DP73&gt;0.8,5,IF(DP73&gt;0.6,4,3))</f>
        <v>3</v>
      </c>
      <c r="DP73" s="187">
        <f t="shared" ref="DP73:DP100" si="120">IF(OR(AT73="Ambos",AT73="Impacto"),$DI73-($DI73*$DL73),$DI73)</f>
        <v>0.6</v>
      </c>
      <c r="DQ73" s="154">
        <f t="shared" ref="DQ73:DQ100" si="121">IF(AV73="",0,IF(AV73="Automático",0.25,IF(AV73="Manual",0.15,0)))</f>
        <v>0</v>
      </c>
      <c r="DR73" s="154">
        <f t="shared" ref="DR73:DR100" si="122">IF(AW73="",0,IF(AW73="Preventivo",0.25,IF(AW73="Detectivo",0.15,IF(AW73="Correctivo",0.1,0))))</f>
        <v>0</v>
      </c>
      <c r="DS73" s="160">
        <f t="shared" ref="DS73:DS100" si="123">IF(OR(AV73=0,AW73=0),0,DQ73+DR73)</f>
        <v>0</v>
      </c>
      <c r="DT73" s="273">
        <f t="shared" ref="DT73:DT100" si="124">IF(DU73&gt;0.8,5,IF(DU73&gt;0.6,4,IF(DU73&gt;0.4,3,IF(DU73&gt;0.2,2,1))))</f>
        <v>5</v>
      </c>
      <c r="DU73" s="187">
        <f t="shared" ref="DU73:DU100" si="125">IF(OR(AX73="Ambos",AX73="Probabilidad"),DN73-(DN73*$DS73),DN73)</f>
        <v>1</v>
      </c>
      <c r="DV73" s="273">
        <f t="shared" ref="DV73:DV100" si="126">IF(DW73&gt;0.8,5,IF(DW73&gt;0.6,4,3))</f>
        <v>3</v>
      </c>
      <c r="DW73" s="187">
        <f t="shared" ref="DW73:DW100" si="127">IF(OR(AX73="Ambos",AX73="Impacto"),$DP73-($DP73*$DS73),$DP73)</f>
        <v>0.6</v>
      </c>
      <c r="DX73" s="154">
        <f t="shared" ref="DX73:DX100" si="128">IF(AZ73="",0,IF(AZ73="Automático",0.25,IF(AZ73="Manual",0.15,0)))</f>
        <v>0</v>
      </c>
      <c r="DY73" s="154">
        <f t="shared" ref="DY73:DY100" si="129">IF(BA73="",0,IF(BA73="Preventivo",0.25,IF(BA73="Detectivo",0.15,IF(BA74="Correctivo",0.1,0))))</f>
        <v>0</v>
      </c>
      <c r="DZ73" s="160">
        <f t="shared" ref="DZ73:DZ100" si="130">IF(OR(AZ73=0,BA73=0),0,DX73+DY73)</f>
        <v>0</v>
      </c>
      <c r="EA73" s="273">
        <f t="shared" ref="EA73:EA100" si="131">IF(EB73&gt;0.8,5,IF(EB73&gt;0.6,4,IF(EB73&gt;0.4,3,IF(EB73&gt;0.2,2,1))))</f>
        <v>5</v>
      </c>
      <c r="EB73" s="187">
        <f t="shared" ref="EB73:EB100" si="132">IF(OR(BB73="Ambos",BB73="Probabilidad"),DU73-(DU73*$DZ73),DU73)</f>
        <v>1</v>
      </c>
      <c r="EC73" s="273">
        <f t="shared" ref="EC73:EC100" si="133">IF(ED73&gt;0.8,5,IF(ED73&gt;0.6,4,3))</f>
        <v>3</v>
      </c>
      <c r="ED73" s="187">
        <f t="shared" ref="ED73:ED100" si="134">IF(OR(BB73="Ambos",BB73="Impacto"),$DW73-($DW73*$DZ73),$DW73)</f>
        <v>0.6</v>
      </c>
      <c r="EE73" s="154">
        <f t="shared" ref="EE73:EE100" si="135">IF(BD73="",0,IF(BD73="Automático",0.25,IF(BD73="Manual",0.15,0)))</f>
        <v>0</v>
      </c>
      <c r="EF73" s="154">
        <f t="shared" ref="EF73:EF100" si="136">IF(BE73="",0,IF(BE73="Preventivo",0.25,IF(BE73="Detectivo",0.15,IF(BE73="Correctivo",0.1,0))))</f>
        <v>0</v>
      </c>
      <c r="EG73" s="160">
        <f t="shared" ref="EG73:EG100" si="137">IF(OR(BD73=0,BE73=0),0,EE73+EF73)</f>
        <v>0</v>
      </c>
      <c r="EH73" s="273">
        <f t="shared" ref="EH73:EH100" si="138">IF(EI73&gt;0.8,5,IF(EI73&gt;0.6,4,IF(EI73&gt;0.4,3,IF(EI73&gt;0.2,2,1))))</f>
        <v>5</v>
      </c>
      <c r="EI73" s="187">
        <f t="shared" ref="EI73:EI100" si="139">IF(OR(BF73="Ambos",BF73="Probabilidad"),EB73-(EB73*$EG73),EB73)</f>
        <v>1</v>
      </c>
      <c r="EJ73" s="273">
        <f t="shared" ref="EJ73:EJ100" si="140">IF(EK73&gt;0.8,5,IF(EK73&gt;0.6,4,3))</f>
        <v>3</v>
      </c>
      <c r="EK73" s="187">
        <f t="shared" ref="EK73:EK100" si="141">IF(OR(BF73="Ambos",BF73="Impacto"),$ED73-($ED73*$EG73),$ED73)</f>
        <v>0.6</v>
      </c>
      <c r="EL73" s="154">
        <f t="shared" ref="EL73:EL100" si="142">IF(BH73="",0,IF(BH73="Automático",0.25,IF(BH73="Manual",0.15,0)))</f>
        <v>0</v>
      </c>
      <c r="EM73" s="154">
        <f t="shared" ref="EM73:EM100" si="143">IF(BI73="",0,IF(BI73="Preventivo",0.25,IF(BI73="Detectivo",0.15,IF(BI73="Correctivo",0.1,0))))</f>
        <v>0</v>
      </c>
      <c r="EN73" s="160">
        <f t="shared" ref="EN73:EN100" si="144">IF(OR(BH73=0,BI73=0),0,EL73+EM73)</f>
        <v>0</v>
      </c>
      <c r="EO73" s="273">
        <f t="shared" ref="EO73:EO100" si="145">IF(EP73&gt;0.8,5,IF(EP73&gt;0.6,4,IF(EP73&gt;0.4,3,IF(EP73&gt;0.2,2,1))))</f>
        <v>5</v>
      </c>
      <c r="EP73" s="187">
        <f t="shared" ref="EP73:EP100" si="146">IF(OR(BF73="Ambos",BF73="Probabilidad"),EI73-(EI73*$EN73),EI73)</f>
        <v>1</v>
      </c>
      <c r="EQ73" s="273">
        <f t="shared" ref="EQ73:EQ100" si="147">IF(ER73&gt;0.8,5,IF(ER73&gt;0.6,4,3))</f>
        <v>3</v>
      </c>
      <c r="ER73" s="187">
        <f t="shared" ref="ER73:ER100" si="148">IF(OR(BJ73="Ambos",BJ73="Impacto"),$EK73-($EK73*$EN73),$EK73)</f>
        <v>0.6</v>
      </c>
      <c r="ES73" s="154">
        <f t="shared" ref="ES73:ES100" si="149">IF(BL73="",0,IF(BL73="Automático",0.25,IF(BL73="Manual",0.15,0)))</f>
        <v>0</v>
      </c>
      <c r="ET73" s="154">
        <f t="shared" ref="ET73:ET100" si="150">IF(BM73="",0,IF(BM73="Preventivo",0.25,IF(BM73="Detectivo",0.15,IF(BM73="Correctivo",0.1,0))))</f>
        <v>0</v>
      </c>
      <c r="EU73" s="160">
        <f t="shared" ref="EU73:EU100" si="151">IF(OR(BL73=0,BM73=0),0,ES73+ET73)</f>
        <v>0</v>
      </c>
      <c r="EV73" s="273">
        <f t="shared" ref="EV73:EV100" si="152">IF(EW73&gt;0.8,5,IF(EW73&gt;0.6,4,IF(EW73&gt;0.4,3,IF(EW73&gt;0.2,2,1))))</f>
        <v>5</v>
      </c>
      <c r="EW73" s="187">
        <f t="shared" ref="EW73:EW100" si="153">IF(OR(BP73="Ambos",BP73="Probabilidad"),EP73-(EP73*$EU73),EP73)</f>
        <v>1</v>
      </c>
      <c r="EX73" s="273">
        <f t="shared" ref="EX73:EX100" si="154">IF(EY73&gt;0.8,5,IF(EY73&gt;0.6,4,3))</f>
        <v>3</v>
      </c>
      <c r="EY73" s="187">
        <f t="shared" ref="EY73:EY100" si="155">IF(OR(BN73="Ambos",BN73="Impacto"),$ER73-($ER73*$EU73),$ER73)</f>
        <v>0.6</v>
      </c>
      <c r="EZ73" s="154">
        <f t="shared" ref="EZ73:EZ100" si="156">IF(BP73="",0,IF(BP73="Automático",0.25,IF(BP73="Manual",0.15,0)))</f>
        <v>0</v>
      </c>
      <c r="FA73" s="154">
        <f t="shared" ref="FA73:FA100" si="157">IF(BQ73="",0,IF(BQ73="Preventivo",0.25,IF(BQ73="Detectivo",0.15,IF(BQ73="Correctivo",0.1,0))))</f>
        <v>0</v>
      </c>
      <c r="FB73" s="160">
        <f t="shared" ref="FB73:FB100" si="158">IF(OR(BP73=0,BQ73=0),0,EZ73+FA73)</f>
        <v>0</v>
      </c>
      <c r="FC73" s="273">
        <f t="shared" ref="FC73:FC100" si="159">IF(FD73&gt;0.8,5,IF(FD73&gt;0.6,4,IF(FD73&gt;0.4,3,IF(FD73&gt;0.2,2,1))))</f>
        <v>5</v>
      </c>
      <c r="FD73" s="187">
        <f t="shared" ref="FD73:FD100" si="160">IF(OR(BR73="Ambos",BR73="Probabilidad"),EW73-(EW73*$FB73),EW73)</f>
        <v>1</v>
      </c>
      <c r="FE73" s="273">
        <f t="shared" ref="FE73:FE100" si="161">IF(FF73&gt;0.8,5,IF(FF73&gt;0.6,4,3))</f>
        <v>3</v>
      </c>
      <c r="FF73" s="187">
        <f t="shared" ref="FF73:FF100" si="162">IF(OR(BR73="Ambos",BR73="Impacto"),$EY73-($EY73*$FB73),$EY73)</f>
        <v>0.6</v>
      </c>
      <c r="FG73" s="154">
        <f t="shared" ref="FG73:FG100" si="163">IF(BT73="",0,IF(BT73="Automático",0.25,IF(BT73="Manual",0.15,0)))</f>
        <v>0</v>
      </c>
      <c r="FH73" s="154">
        <f t="shared" ref="FH73:FH100" si="164">IF(BU73="",0,IF(BU73="Preventivo",0.25,IF(BU73="Detectivo",0.15,IF(BU73="Correctivo",0.1,0))))</f>
        <v>0</v>
      </c>
      <c r="FI73" s="160">
        <f t="shared" ref="FI73:FI100" si="165">IF(OR(BT73=0,BU73=0),0,FG73+FH73)</f>
        <v>0</v>
      </c>
      <c r="FJ73" s="273">
        <f t="shared" ref="FJ73:FJ100" si="166">IF(FK73&gt;0.8,5,IF(FK73&gt;0.6,4,IF(FK73&gt;0.4,3,IF(FK73&gt;0.2,2,1))))</f>
        <v>5</v>
      </c>
      <c r="FK73" s="187">
        <f t="shared" ref="FK73:FK100" si="167">IF(OR(BV73="Ambos",BV73="Probabilidad"),FD73-(FD73*$FI73),FD73)</f>
        <v>1</v>
      </c>
      <c r="FL73" s="273">
        <f t="shared" ref="FL73:FL100" si="168">IF(FM73&gt;0.8,5,IF(FM73&gt;0.6,4,3))</f>
        <v>3</v>
      </c>
      <c r="FM73" s="187">
        <f t="shared" ref="FM73:FM100" si="169">IF(OR(BV73="Ambos",BV73="Impacto"),$FF73-($FF73*$FI73),$FF73)</f>
        <v>0.6</v>
      </c>
      <c r="FN73" s="154">
        <f t="shared" ref="FN73:FN100" si="170">IF(BX73="",0,IF(BX73="Automático",0.25,IF(BX73="Manual",0.15,0)))</f>
        <v>0</v>
      </c>
      <c r="FO73" s="154">
        <f t="shared" ref="FO73:FO100" si="171">IF(BY73="",0,IF(BY73="Preventivo",0.25,IF(BY73="Detectivo",0.15,IF(BY73="Correctivo",0.1,0))))</f>
        <v>0</v>
      </c>
      <c r="FP73" s="160">
        <f t="shared" ref="FP73:FP100" si="172">IF(OR(BX73=0,BY73=0),0,FN73+FO73)</f>
        <v>0</v>
      </c>
      <c r="FQ73" s="273">
        <f t="shared" ref="FQ73:FQ100" si="173">IF(FR73&gt;0.8,5,IF(FR73&gt;0.6,4,IF(FR73&gt;0.4,3,IF(FR73&gt;0.2,2,1))))</f>
        <v>5</v>
      </c>
      <c r="FR73" s="187">
        <f t="shared" ref="FR73:FR100" si="174">IF(OR(BZ73="Ambos",BZ73="Probabilidad"),FK73-(FK73*$FP73),FK73)</f>
        <v>1</v>
      </c>
      <c r="FS73" s="273">
        <f t="shared" ref="FS73:FS100" si="175">IF(FT73&gt;0.8,5,IF(FT73&gt;0.6,4,3))</f>
        <v>3</v>
      </c>
      <c r="FT73" s="187">
        <f t="shared" ref="FT73:FT100" si="176">IF(OR(BZ73="Ambos",BZ73="Impacto"),$FM73-($FM73*$FP73),$FM73)</f>
        <v>0.6</v>
      </c>
      <c r="FU73" s="154">
        <f t="shared" ref="FU73:FU100" si="177">IF(CB73="",0,IF(CB73="Automático",0.25,IF(CB73="Manual",0.15,0)))</f>
        <v>0</v>
      </c>
      <c r="FV73" s="154">
        <f t="shared" ref="FV73:FV100" si="178">IF(CC73="",0,IF(CC73="Preventivo",0.25,IF(CC73="Detectivo",0.15,IF(CC73="Correctivo",0.1,0))))</f>
        <v>0</v>
      </c>
      <c r="FW73" s="160">
        <f t="shared" ref="FW73:FW100" si="179">IF(OR(CB73=0,CC73=0),0,FU73+FV73)</f>
        <v>0</v>
      </c>
      <c r="FX73" s="273">
        <f t="shared" ref="FX73:FX100" si="180">IF(FY73&gt;0.8,5,IF(FY73&gt;0.6,4,IF(FY73&gt;0.4,3,IF(FY73&gt;0.2,2,1))))</f>
        <v>5</v>
      </c>
      <c r="FY73" s="187">
        <f t="shared" ref="FY73:FY100" si="181">IF(OR(CD73="Ambos",CD73="Probabilidad"),FR73-(FR73*$FW73),FR73)</f>
        <v>1</v>
      </c>
      <c r="FZ73" s="273">
        <f t="shared" ref="FZ73:FZ100" si="182">IF(GA73&gt;0.8,5,IF(GA73&gt;0.6,4,3))</f>
        <v>3</v>
      </c>
      <c r="GA73" s="187">
        <f t="shared" ref="GA73:GA100" si="183">IF(OR(CD73="Ambos",CD73="Impacto"),$FT73-($FT73*$FW73),$FT73)</f>
        <v>0.6</v>
      </c>
      <c r="GB73" s="154">
        <f t="shared" ref="GB73:GB100" si="184">IF(CF73="",0,IF(CF73="Automático",0.25,IF(CF73="Manual",0.15,0)))</f>
        <v>0</v>
      </c>
      <c r="GC73" s="154">
        <f t="shared" ref="GC73:GC100" si="185">IF(CG73="",0,IF(CG73="Preventivo",0.25,IF(CG73="Detectivo",0.15,IF(CG73="Correctivo",0.1,0))))</f>
        <v>0</v>
      </c>
      <c r="GD73" s="160">
        <f t="shared" ref="GD73:GD100" si="186">IF(OR(CF73=0,CG73=0),0,GB73+GC73)</f>
        <v>0</v>
      </c>
      <c r="GE73" s="273">
        <f t="shared" ref="GE73:GE100" si="187">IF(GF73&gt;0.8,5,IF(GF73&gt;0.6,4,IF(GF73&gt;0.4,3,IF(GF73&gt;0.2,2,1))))</f>
        <v>5</v>
      </c>
      <c r="GF73" s="187">
        <f t="shared" ref="GF73:GF100" si="188">IF(OR(CH73="Ambos",CH73="Probabilidad"),FY73-(FY73*$GD73),FY73)</f>
        <v>1</v>
      </c>
      <c r="GG73" s="273">
        <f t="shared" ref="GG73:GG100" si="189">IF(GH73&gt;0.8,5,IF(GH73&gt;0.6,4,3))</f>
        <v>3</v>
      </c>
      <c r="GH73" s="187">
        <f t="shared" ref="GH73:GH100" si="190">IF(OR(CH73="Ambos",CH73="Impacto"),$GA73-($GA73*$GD73),$GA73)</f>
        <v>0.6</v>
      </c>
      <c r="GI73" s="187">
        <f t="shared" si="101"/>
        <v>0.6</v>
      </c>
    </row>
    <row r="74" spans="1:191" ht="37.799999999999997" customHeight="1" x14ac:dyDescent="0.2">
      <c r="A74" s="148">
        <v>66</v>
      </c>
      <c r="B74" s="133"/>
      <c r="C74" s="133"/>
      <c r="D74" s="274"/>
      <c r="E74" s="133"/>
      <c r="F74" s="275"/>
      <c r="G74" s="133"/>
      <c r="H74" s="133" t="s">
        <v>455</v>
      </c>
      <c r="I74" s="132"/>
      <c r="J74" s="132"/>
      <c r="K74" s="132"/>
      <c r="L74" s="132"/>
      <c r="M74" s="132"/>
      <c r="N74" s="132"/>
      <c r="O74" s="132"/>
      <c r="P74" s="132"/>
      <c r="Q74" s="132"/>
      <c r="R74" s="132"/>
      <c r="S74" s="132"/>
      <c r="T74" s="132"/>
      <c r="U74" s="132"/>
      <c r="V74" s="132"/>
      <c r="W74" s="132"/>
      <c r="X74" s="132"/>
      <c r="Y74" s="132"/>
      <c r="Z74" s="132"/>
      <c r="AA74" s="132"/>
      <c r="AB74" s="132"/>
      <c r="AC74" s="155">
        <f t="shared" si="102"/>
        <v>0</v>
      </c>
      <c r="AD74" s="149">
        <f t="shared" si="103"/>
        <v>1</v>
      </c>
      <c r="AE74" s="155" t="str">
        <f t="shared" si="104"/>
        <v>3 - Moderado</v>
      </c>
      <c r="AF74" s="149">
        <f t="shared" si="105"/>
        <v>0.6</v>
      </c>
      <c r="AG74" s="156" t="str">
        <f t="shared" ref="AG74:AG100" si="191">IFERROR(INDEX($BLU$689:$BLY$693,MATCH(I74,$BLS$689:$BLS$693,0),MATCH(AE74,$BLU$687:$BLY$687,0)),"")</f>
        <v/>
      </c>
      <c r="AH74" s="149">
        <f t="shared" si="106"/>
        <v>0.6</v>
      </c>
      <c r="AI74" s="133"/>
      <c r="AJ74" s="133"/>
      <c r="AK74" s="133"/>
      <c r="AL74" s="133"/>
      <c r="AM74" s="134"/>
      <c r="AN74" s="164"/>
      <c r="AO74" s="164"/>
      <c r="AP74" s="134"/>
      <c r="AQ74" s="134"/>
      <c r="AR74" s="164"/>
      <c r="AS74" s="164"/>
      <c r="AT74" s="134"/>
      <c r="AU74" s="134"/>
      <c r="AV74" s="164"/>
      <c r="AW74" s="164"/>
      <c r="AX74" s="134"/>
      <c r="AY74" s="134"/>
      <c r="AZ74" s="164"/>
      <c r="BA74" s="164"/>
      <c r="BB74" s="134"/>
      <c r="BC74" s="134"/>
      <c r="BD74" s="164"/>
      <c r="BE74" s="164"/>
      <c r="BF74" s="134"/>
      <c r="BG74" s="134"/>
      <c r="BH74" s="164"/>
      <c r="BI74" s="164"/>
      <c r="BJ74" s="134"/>
      <c r="BK74" s="134"/>
      <c r="BL74" s="164"/>
      <c r="BM74" s="164"/>
      <c r="BN74" s="134"/>
      <c r="BO74" s="134"/>
      <c r="BP74" s="164"/>
      <c r="BQ74" s="164"/>
      <c r="BR74" s="134"/>
      <c r="BS74" s="134"/>
      <c r="BT74" s="164"/>
      <c r="BU74" s="164"/>
      <c r="BV74" s="134"/>
      <c r="BW74" s="134"/>
      <c r="BX74" s="164"/>
      <c r="BY74" s="164"/>
      <c r="BZ74" s="134"/>
      <c r="CA74" s="134"/>
      <c r="CB74" s="164"/>
      <c r="CC74" s="164"/>
      <c r="CD74" s="134"/>
      <c r="CE74" s="134"/>
      <c r="CF74" s="164"/>
      <c r="CG74" s="164"/>
      <c r="CH74" s="134"/>
      <c r="CI74" s="164"/>
      <c r="CJ74" s="164"/>
      <c r="CK74" s="134"/>
      <c r="CL74" s="159" t="str">
        <f t="shared" ref="CL74:CL100" si="192">IFERROR(IF(GE74&lt;=1,"1 - Muy Baja",VLOOKUP(GE74,$BLR$689:$BLS$693,2,0)),"")</f>
        <v>5 - Muy Alta</v>
      </c>
      <c r="CM74" s="165">
        <f t="shared" si="107"/>
        <v>1</v>
      </c>
      <c r="CN74" s="159" t="str">
        <f t="shared" ref="CN74:CN100" si="193">IFERROR(IF(GG74&lt;=1,"1 - Leve",HLOOKUP(GG74,$BLU$686:$BLY$687,2,0)),"")</f>
        <v>3 - Moderado</v>
      </c>
      <c r="CO74" s="165">
        <f t="shared" ref="CO74:CO100" si="194">GI74</f>
        <v>0.6</v>
      </c>
      <c r="CP74" s="145" t="str">
        <f t="shared" si="108"/>
        <v>ALTO</v>
      </c>
      <c r="CQ74" s="149">
        <f t="shared" ref="CQ74:CQ100" si="195">CM74*CO74</f>
        <v>0.6</v>
      </c>
      <c r="CR74" s="188"/>
      <c r="CS74" s="145">
        <f t="shared" ref="CS74:CS100" si="196">IF(CP74="BAJO",0.1,IF(CP74="MODERADO",3,5))</f>
        <v>5</v>
      </c>
      <c r="CT74" s="134"/>
      <c r="CU74" s="188"/>
      <c r="CV74" s="188"/>
      <c r="CW74" s="158"/>
      <c r="CX74" s="160">
        <f t="shared" si="109"/>
        <v>0</v>
      </c>
      <c r="CY74" s="161">
        <f t="shared" ref="CY74:CY100" si="197">IF(CX74&lt;6,3,IF(CX74&gt;11,5,4))</f>
        <v>3</v>
      </c>
      <c r="CZ74" s="160" t="str">
        <f t="shared" ref="CZ74:CZ100" si="198">IF(CX74&lt;6,"Moderado",IF(CX74&gt;11,"Catastrófico","Mayor"))</f>
        <v>Moderado</v>
      </c>
      <c r="DA74" s="153">
        <f t="shared" ref="DA74:DA100" si="199">IF(CY74=3,0.6,IF(CY74=4,0.8,1))</f>
        <v>0.6</v>
      </c>
      <c r="DB74" s="154">
        <f t="shared" ref="DB74:DB100" si="200">IF(AN74="",0,IF(AN74="Automático",0.25,IF(AN74="Manual",0.15,0)))</f>
        <v>0</v>
      </c>
      <c r="DC74" s="154">
        <f t="shared" si="110"/>
        <v>0</v>
      </c>
      <c r="DD74" s="160">
        <f t="shared" ref="DD74:DD100" si="201">IF(OR(AN74=0,AO74=0),0,DB74+DC74)</f>
        <v>0</v>
      </c>
      <c r="DE74" s="273">
        <f t="shared" si="111"/>
        <v>5</v>
      </c>
      <c r="DF74" s="187">
        <f t="shared" si="112"/>
        <v>1</v>
      </c>
      <c r="DG74" s="273">
        <f t="shared" ref="DG74:DG100" si="202">IF(DI74&gt;0.8,5,IF(DI74&gt;0.6,4,3))</f>
        <v>3</v>
      </c>
      <c r="DH74" s="273"/>
      <c r="DI74" s="187">
        <f t="shared" si="113"/>
        <v>0.6</v>
      </c>
      <c r="DJ74" s="154">
        <f t="shared" si="114"/>
        <v>0</v>
      </c>
      <c r="DK74" s="154">
        <f t="shared" si="115"/>
        <v>0</v>
      </c>
      <c r="DL74" s="160">
        <f t="shared" si="116"/>
        <v>0</v>
      </c>
      <c r="DM74" s="273">
        <f t="shared" si="117"/>
        <v>5</v>
      </c>
      <c r="DN74" s="187">
        <f t="shared" si="118"/>
        <v>1</v>
      </c>
      <c r="DO74" s="273">
        <f t="shared" si="119"/>
        <v>3</v>
      </c>
      <c r="DP74" s="187">
        <f t="shared" si="120"/>
        <v>0.6</v>
      </c>
      <c r="DQ74" s="154">
        <f t="shared" si="121"/>
        <v>0</v>
      </c>
      <c r="DR74" s="154">
        <f t="shared" si="122"/>
        <v>0</v>
      </c>
      <c r="DS74" s="160">
        <f t="shared" si="123"/>
        <v>0</v>
      </c>
      <c r="DT74" s="273">
        <f t="shared" si="124"/>
        <v>5</v>
      </c>
      <c r="DU74" s="187">
        <f t="shared" si="125"/>
        <v>1</v>
      </c>
      <c r="DV74" s="273">
        <f t="shared" si="126"/>
        <v>3</v>
      </c>
      <c r="DW74" s="187">
        <f t="shared" si="127"/>
        <v>0.6</v>
      </c>
      <c r="DX74" s="154">
        <f t="shared" si="128"/>
        <v>0</v>
      </c>
      <c r="DY74" s="154">
        <f t="shared" si="129"/>
        <v>0</v>
      </c>
      <c r="DZ74" s="160">
        <f t="shared" si="130"/>
        <v>0</v>
      </c>
      <c r="EA74" s="273">
        <f t="shared" si="131"/>
        <v>5</v>
      </c>
      <c r="EB74" s="187">
        <f t="shared" si="132"/>
        <v>1</v>
      </c>
      <c r="EC74" s="273">
        <f t="shared" si="133"/>
        <v>3</v>
      </c>
      <c r="ED74" s="187">
        <f t="shared" si="134"/>
        <v>0.6</v>
      </c>
      <c r="EE74" s="154">
        <f t="shared" si="135"/>
        <v>0</v>
      </c>
      <c r="EF74" s="154">
        <f t="shared" si="136"/>
        <v>0</v>
      </c>
      <c r="EG74" s="160">
        <f t="shared" si="137"/>
        <v>0</v>
      </c>
      <c r="EH74" s="273">
        <f t="shared" si="138"/>
        <v>5</v>
      </c>
      <c r="EI74" s="187">
        <f t="shared" si="139"/>
        <v>1</v>
      </c>
      <c r="EJ74" s="273">
        <f t="shared" si="140"/>
        <v>3</v>
      </c>
      <c r="EK74" s="187">
        <f t="shared" si="141"/>
        <v>0.6</v>
      </c>
      <c r="EL74" s="154">
        <f t="shared" si="142"/>
        <v>0</v>
      </c>
      <c r="EM74" s="154">
        <f t="shared" si="143"/>
        <v>0</v>
      </c>
      <c r="EN74" s="160">
        <f t="shared" si="144"/>
        <v>0</v>
      </c>
      <c r="EO74" s="273">
        <f t="shared" si="145"/>
        <v>5</v>
      </c>
      <c r="EP74" s="187">
        <f t="shared" si="146"/>
        <v>1</v>
      </c>
      <c r="EQ74" s="273">
        <f t="shared" si="147"/>
        <v>3</v>
      </c>
      <c r="ER74" s="187">
        <f t="shared" si="148"/>
        <v>0.6</v>
      </c>
      <c r="ES74" s="154">
        <f t="shared" si="149"/>
        <v>0</v>
      </c>
      <c r="ET74" s="154">
        <f t="shared" si="150"/>
        <v>0</v>
      </c>
      <c r="EU74" s="160">
        <f t="shared" si="151"/>
        <v>0</v>
      </c>
      <c r="EV74" s="273">
        <f t="shared" si="152"/>
        <v>5</v>
      </c>
      <c r="EW74" s="187">
        <f t="shared" si="153"/>
        <v>1</v>
      </c>
      <c r="EX74" s="273">
        <f t="shared" si="154"/>
        <v>3</v>
      </c>
      <c r="EY74" s="187">
        <f t="shared" si="155"/>
        <v>0.6</v>
      </c>
      <c r="EZ74" s="154">
        <f t="shared" si="156"/>
        <v>0</v>
      </c>
      <c r="FA74" s="154">
        <f t="shared" si="157"/>
        <v>0</v>
      </c>
      <c r="FB74" s="160">
        <f t="shared" si="158"/>
        <v>0</v>
      </c>
      <c r="FC74" s="273">
        <f t="shared" si="159"/>
        <v>5</v>
      </c>
      <c r="FD74" s="187">
        <f t="shared" si="160"/>
        <v>1</v>
      </c>
      <c r="FE74" s="273">
        <f t="shared" si="161"/>
        <v>3</v>
      </c>
      <c r="FF74" s="187">
        <f t="shared" si="162"/>
        <v>0.6</v>
      </c>
      <c r="FG74" s="154">
        <f t="shared" si="163"/>
        <v>0</v>
      </c>
      <c r="FH74" s="154">
        <f t="shared" si="164"/>
        <v>0</v>
      </c>
      <c r="FI74" s="160">
        <f t="shared" si="165"/>
        <v>0</v>
      </c>
      <c r="FJ74" s="273">
        <f t="shared" si="166"/>
        <v>5</v>
      </c>
      <c r="FK74" s="187">
        <f t="shared" si="167"/>
        <v>1</v>
      </c>
      <c r="FL74" s="273">
        <f t="shared" si="168"/>
        <v>3</v>
      </c>
      <c r="FM74" s="187">
        <f t="shared" si="169"/>
        <v>0.6</v>
      </c>
      <c r="FN74" s="154">
        <f t="shared" si="170"/>
        <v>0</v>
      </c>
      <c r="FO74" s="154">
        <f t="shared" si="171"/>
        <v>0</v>
      </c>
      <c r="FP74" s="160">
        <f t="shared" si="172"/>
        <v>0</v>
      </c>
      <c r="FQ74" s="273">
        <f t="shared" si="173"/>
        <v>5</v>
      </c>
      <c r="FR74" s="187">
        <f t="shared" si="174"/>
        <v>1</v>
      </c>
      <c r="FS74" s="273">
        <f t="shared" si="175"/>
        <v>3</v>
      </c>
      <c r="FT74" s="187">
        <f t="shared" si="176"/>
        <v>0.6</v>
      </c>
      <c r="FU74" s="154">
        <f t="shared" si="177"/>
        <v>0</v>
      </c>
      <c r="FV74" s="154">
        <f t="shared" si="178"/>
        <v>0</v>
      </c>
      <c r="FW74" s="160">
        <f t="shared" si="179"/>
        <v>0</v>
      </c>
      <c r="FX74" s="273">
        <f t="shared" si="180"/>
        <v>5</v>
      </c>
      <c r="FY74" s="187">
        <f t="shared" si="181"/>
        <v>1</v>
      </c>
      <c r="FZ74" s="273">
        <f t="shared" si="182"/>
        <v>3</v>
      </c>
      <c r="GA74" s="187">
        <f t="shared" si="183"/>
        <v>0.6</v>
      </c>
      <c r="GB74" s="154">
        <f t="shared" si="184"/>
        <v>0</v>
      </c>
      <c r="GC74" s="154">
        <f t="shared" si="185"/>
        <v>0</v>
      </c>
      <c r="GD74" s="160">
        <f t="shared" si="186"/>
        <v>0</v>
      </c>
      <c r="GE74" s="273">
        <f t="shared" si="187"/>
        <v>5</v>
      </c>
      <c r="GF74" s="187">
        <f t="shared" si="188"/>
        <v>1</v>
      </c>
      <c r="GG74" s="273">
        <f t="shared" si="189"/>
        <v>3</v>
      </c>
      <c r="GH74" s="187">
        <f t="shared" si="190"/>
        <v>0.6</v>
      </c>
      <c r="GI74" s="187">
        <f t="shared" ref="GI74:GI100" si="203">IF(GH74&lt;0.6,0.6,GH74)</f>
        <v>0.6</v>
      </c>
    </row>
    <row r="75" spans="1:191" ht="37.799999999999997" customHeight="1" x14ac:dyDescent="0.2">
      <c r="A75" s="148">
        <v>67</v>
      </c>
      <c r="B75" s="133"/>
      <c r="C75" s="133"/>
      <c r="D75" s="274"/>
      <c r="E75" s="133"/>
      <c r="F75" s="275"/>
      <c r="G75" s="133"/>
      <c r="H75" s="133" t="s">
        <v>455</v>
      </c>
      <c r="I75" s="132"/>
      <c r="J75" s="132"/>
      <c r="K75" s="132"/>
      <c r="L75" s="132"/>
      <c r="M75" s="132"/>
      <c r="N75" s="132"/>
      <c r="O75" s="132"/>
      <c r="P75" s="132"/>
      <c r="Q75" s="132"/>
      <c r="R75" s="132"/>
      <c r="S75" s="132"/>
      <c r="T75" s="132"/>
      <c r="U75" s="132"/>
      <c r="V75" s="132"/>
      <c r="W75" s="132"/>
      <c r="X75" s="132"/>
      <c r="Y75" s="132"/>
      <c r="Z75" s="132"/>
      <c r="AA75" s="132"/>
      <c r="AB75" s="132"/>
      <c r="AC75" s="155">
        <f t="shared" si="102"/>
        <v>0</v>
      </c>
      <c r="AD75" s="149">
        <f t="shared" si="103"/>
        <v>1</v>
      </c>
      <c r="AE75" s="155" t="str">
        <f t="shared" si="104"/>
        <v>3 - Moderado</v>
      </c>
      <c r="AF75" s="149">
        <f t="shared" si="105"/>
        <v>0.6</v>
      </c>
      <c r="AG75" s="156" t="str">
        <f t="shared" si="191"/>
        <v/>
      </c>
      <c r="AH75" s="149">
        <f t="shared" si="106"/>
        <v>0.6</v>
      </c>
      <c r="AI75" s="133"/>
      <c r="AJ75" s="133"/>
      <c r="AK75" s="133"/>
      <c r="AL75" s="133"/>
      <c r="AM75" s="134"/>
      <c r="AN75" s="164"/>
      <c r="AO75" s="164"/>
      <c r="AP75" s="134"/>
      <c r="AQ75" s="134"/>
      <c r="AR75" s="164"/>
      <c r="AS75" s="164"/>
      <c r="AT75" s="134"/>
      <c r="AU75" s="134"/>
      <c r="AV75" s="164"/>
      <c r="AW75" s="164"/>
      <c r="AX75" s="134"/>
      <c r="AY75" s="134"/>
      <c r="AZ75" s="164"/>
      <c r="BA75" s="164"/>
      <c r="BB75" s="134"/>
      <c r="BC75" s="134"/>
      <c r="BD75" s="164"/>
      <c r="BE75" s="164"/>
      <c r="BF75" s="134"/>
      <c r="BG75" s="134"/>
      <c r="BH75" s="164"/>
      <c r="BI75" s="164"/>
      <c r="BJ75" s="134"/>
      <c r="BK75" s="134"/>
      <c r="BL75" s="164"/>
      <c r="BM75" s="164"/>
      <c r="BN75" s="134"/>
      <c r="BO75" s="134"/>
      <c r="BP75" s="164"/>
      <c r="BQ75" s="164"/>
      <c r="BR75" s="134"/>
      <c r="BS75" s="134"/>
      <c r="BT75" s="164"/>
      <c r="BU75" s="164"/>
      <c r="BV75" s="134"/>
      <c r="BW75" s="134"/>
      <c r="BX75" s="164"/>
      <c r="BY75" s="164"/>
      <c r="BZ75" s="134"/>
      <c r="CA75" s="134"/>
      <c r="CB75" s="164"/>
      <c r="CC75" s="164"/>
      <c r="CD75" s="134"/>
      <c r="CE75" s="134"/>
      <c r="CF75" s="164"/>
      <c r="CG75" s="164"/>
      <c r="CH75" s="134"/>
      <c r="CI75" s="164"/>
      <c r="CJ75" s="164"/>
      <c r="CK75" s="134"/>
      <c r="CL75" s="159" t="str">
        <f t="shared" si="192"/>
        <v>5 - Muy Alta</v>
      </c>
      <c r="CM75" s="165">
        <f t="shared" si="107"/>
        <v>1</v>
      </c>
      <c r="CN75" s="159" t="str">
        <f t="shared" si="193"/>
        <v>3 - Moderado</v>
      </c>
      <c r="CO75" s="165">
        <f t="shared" si="194"/>
        <v>0.6</v>
      </c>
      <c r="CP75" s="145" t="str">
        <f t="shared" si="108"/>
        <v>ALTO</v>
      </c>
      <c r="CQ75" s="149">
        <f t="shared" si="195"/>
        <v>0.6</v>
      </c>
      <c r="CR75" s="188"/>
      <c r="CS75" s="145">
        <f t="shared" si="196"/>
        <v>5</v>
      </c>
      <c r="CT75" s="134"/>
      <c r="CU75" s="188"/>
      <c r="CV75" s="188"/>
      <c r="CW75" s="158"/>
      <c r="CX75" s="160">
        <f t="shared" si="109"/>
        <v>0</v>
      </c>
      <c r="CY75" s="161">
        <f t="shared" si="197"/>
        <v>3</v>
      </c>
      <c r="CZ75" s="160" t="str">
        <f t="shared" si="198"/>
        <v>Moderado</v>
      </c>
      <c r="DA75" s="153">
        <f t="shared" si="199"/>
        <v>0.6</v>
      </c>
      <c r="DB75" s="154">
        <f t="shared" si="200"/>
        <v>0</v>
      </c>
      <c r="DC75" s="154">
        <f t="shared" si="110"/>
        <v>0</v>
      </c>
      <c r="DD75" s="160">
        <f t="shared" si="201"/>
        <v>0</v>
      </c>
      <c r="DE75" s="273">
        <f t="shared" si="111"/>
        <v>5</v>
      </c>
      <c r="DF75" s="187">
        <f t="shared" si="112"/>
        <v>1</v>
      </c>
      <c r="DG75" s="273">
        <f t="shared" si="202"/>
        <v>3</v>
      </c>
      <c r="DH75" s="273"/>
      <c r="DI75" s="187">
        <f t="shared" si="113"/>
        <v>0.6</v>
      </c>
      <c r="DJ75" s="154">
        <f t="shared" si="114"/>
        <v>0</v>
      </c>
      <c r="DK75" s="154">
        <f t="shared" si="115"/>
        <v>0</v>
      </c>
      <c r="DL75" s="160">
        <f t="shared" si="116"/>
        <v>0</v>
      </c>
      <c r="DM75" s="273">
        <f t="shared" si="117"/>
        <v>5</v>
      </c>
      <c r="DN75" s="187">
        <f t="shared" si="118"/>
        <v>1</v>
      </c>
      <c r="DO75" s="273">
        <f t="shared" si="119"/>
        <v>3</v>
      </c>
      <c r="DP75" s="187">
        <f t="shared" si="120"/>
        <v>0.6</v>
      </c>
      <c r="DQ75" s="154">
        <f t="shared" si="121"/>
        <v>0</v>
      </c>
      <c r="DR75" s="154">
        <f t="shared" si="122"/>
        <v>0</v>
      </c>
      <c r="DS75" s="160">
        <f t="shared" si="123"/>
        <v>0</v>
      </c>
      <c r="DT75" s="273">
        <f t="shared" si="124"/>
        <v>5</v>
      </c>
      <c r="DU75" s="187">
        <f t="shared" si="125"/>
        <v>1</v>
      </c>
      <c r="DV75" s="273">
        <f t="shared" si="126"/>
        <v>3</v>
      </c>
      <c r="DW75" s="187">
        <f t="shared" si="127"/>
        <v>0.6</v>
      </c>
      <c r="DX75" s="154">
        <f t="shared" si="128"/>
        <v>0</v>
      </c>
      <c r="DY75" s="154">
        <f t="shared" si="129"/>
        <v>0</v>
      </c>
      <c r="DZ75" s="160">
        <f t="shared" si="130"/>
        <v>0</v>
      </c>
      <c r="EA75" s="273">
        <f t="shared" si="131"/>
        <v>5</v>
      </c>
      <c r="EB75" s="187">
        <f t="shared" si="132"/>
        <v>1</v>
      </c>
      <c r="EC75" s="273">
        <f t="shared" si="133"/>
        <v>3</v>
      </c>
      <c r="ED75" s="187">
        <f t="shared" si="134"/>
        <v>0.6</v>
      </c>
      <c r="EE75" s="154">
        <f t="shared" si="135"/>
        <v>0</v>
      </c>
      <c r="EF75" s="154">
        <f t="shared" si="136"/>
        <v>0</v>
      </c>
      <c r="EG75" s="160">
        <f t="shared" si="137"/>
        <v>0</v>
      </c>
      <c r="EH75" s="273">
        <f t="shared" si="138"/>
        <v>5</v>
      </c>
      <c r="EI75" s="187">
        <f t="shared" si="139"/>
        <v>1</v>
      </c>
      <c r="EJ75" s="273">
        <f t="shared" si="140"/>
        <v>3</v>
      </c>
      <c r="EK75" s="187">
        <f t="shared" si="141"/>
        <v>0.6</v>
      </c>
      <c r="EL75" s="154">
        <f t="shared" si="142"/>
        <v>0</v>
      </c>
      <c r="EM75" s="154">
        <f t="shared" si="143"/>
        <v>0</v>
      </c>
      <c r="EN75" s="160">
        <f t="shared" si="144"/>
        <v>0</v>
      </c>
      <c r="EO75" s="273">
        <f t="shared" si="145"/>
        <v>5</v>
      </c>
      <c r="EP75" s="187">
        <f t="shared" si="146"/>
        <v>1</v>
      </c>
      <c r="EQ75" s="273">
        <f t="shared" si="147"/>
        <v>3</v>
      </c>
      <c r="ER75" s="187">
        <f t="shared" si="148"/>
        <v>0.6</v>
      </c>
      <c r="ES75" s="154">
        <f t="shared" si="149"/>
        <v>0</v>
      </c>
      <c r="ET75" s="154">
        <f t="shared" si="150"/>
        <v>0</v>
      </c>
      <c r="EU75" s="160">
        <f t="shared" si="151"/>
        <v>0</v>
      </c>
      <c r="EV75" s="273">
        <f t="shared" si="152"/>
        <v>5</v>
      </c>
      <c r="EW75" s="187">
        <f t="shared" si="153"/>
        <v>1</v>
      </c>
      <c r="EX75" s="273">
        <f t="shared" si="154"/>
        <v>3</v>
      </c>
      <c r="EY75" s="187">
        <f t="shared" si="155"/>
        <v>0.6</v>
      </c>
      <c r="EZ75" s="154">
        <f t="shared" si="156"/>
        <v>0</v>
      </c>
      <c r="FA75" s="154">
        <f t="shared" si="157"/>
        <v>0</v>
      </c>
      <c r="FB75" s="160">
        <f t="shared" si="158"/>
        <v>0</v>
      </c>
      <c r="FC75" s="273">
        <f t="shared" si="159"/>
        <v>5</v>
      </c>
      <c r="FD75" s="187">
        <f t="shared" si="160"/>
        <v>1</v>
      </c>
      <c r="FE75" s="273">
        <f t="shared" si="161"/>
        <v>3</v>
      </c>
      <c r="FF75" s="187">
        <f t="shared" si="162"/>
        <v>0.6</v>
      </c>
      <c r="FG75" s="154">
        <f t="shared" si="163"/>
        <v>0</v>
      </c>
      <c r="FH75" s="154">
        <f t="shared" si="164"/>
        <v>0</v>
      </c>
      <c r="FI75" s="160">
        <f t="shared" si="165"/>
        <v>0</v>
      </c>
      <c r="FJ75" s="273">
        <f t="shared" si="166"/>
        <v>5</v>
      </c>
      <c r="FK75" s="187">
        <f t="shared" si="167"/>
        <v>1</v>
      </c>
      <c r="FL75" s="273">
        <f t="shared" si="168"/>
        <v>3</v>
      </c>
      <c r="FM75" s="187">
        <f t="shared" si="169"/>
        <v>0.6</v>
      </c>
      <c r="FN75" s="154">
        <f t="shared" si="170"/>
        <v>0</v>
      </c>
      <c r="FO75" s="154">
        <f t="shared" si="171"/>
        <v>0</v>
      </c>
      <c r="FP75" s="160">
        <f t="shared" si="172"/>
        <v>0</v>
      </c>
      <c r="FQ75" s="273">
        <f t="shared" si="173"/>
        <v>5</v>
      </c>
      <c r="FR75" s="187">
        <f t="shared" si="174"/>
        <v>1</v>
      </c>
      <c r="FS75" s="273">
        <f t="shared" si="175"/>
        <v>3</v>
      </c>
      <c r="FT75" s="187">
        <f t="shared" si="176"/>
        <v>0.6</v>
      </c>
      <c r="FU75" s="154">
        <f t="shared" si="177"/>
        <v>0</v>
      </c>
      <c r="FV75" s="154">
        <f t="shared" si="178"/>
        <v>0</v>
      </c>
      <c r="FW75" s="160">
        <f t="shared" si="179"/>
        <v>0</v>
      </c>
      <c r="FX75" s="273">
        <f t="shared" si="180"/>
        <v>5</v>
      </c>
      <c r="FY75" s="187">
        <f t="shared" si="181"/>
        <v>1</v>
      </c>
      <c r="FZ75" s="273">
        <f t="shared" si="182"/>
        <v>3</v>
      </c>
      <c r="GA75" s="187">
        <f t="shared" si="183"/>
        <v>0.6</v>
      </c>
      <c r="GB75" s="154">
        <f t="shared" si="184"/>
        <v>0</v>
      </c>
      <c r="GC75" s="154">
        <f t="shared" si="185"/>
        <v>0</v>
      </c>
      <c r="GD75" s="160">
        <f t="shared" si="186"/>
        <v>0</v>
      </c>
      <c r="GE75" s="273">
        <f t="shared" si="187"/>
        <v>5</v>
      </c>
      <c r="GF75" s="187">
        <f t="shared" si="188"/>
        <v>1</v>
      </c>
      <c r="GG75" s="273">
        <f t="shared" si="189"/>
        <v>3</v>
      </c>
      <c r="GH75" s="187">
        <f t="shared" si="190"/>
        <v>0.6</v>
      </c>
      <c r="GI75" s="187">
        <f t="shared" si="203"/>
        <v>0.6</v>
      </c>
    </row>
    <row r="76" spans="1:191" ht="37.799999999999997" customHeight="1" x14ac:dyDescent="0.2">
      <c r="A76" s="148">
        <v>68</v>
      </c>
      <c r="B76" s="133"/>
      <c r="C76" s="133"/>
      <c r="D76" s="274"/>
      <c r="E76" s="133"/>
      <c r="F76" s="275"/>
      <c r="G76" s="133"/>
      <c r="H76" s="133" t="s">
        <v>455</v>
      </c>
      <c r="I76" s="132"/>
      <c r="J76" s="132"/>
      <c r="K76" s="132"/>
      <c r="L76" s="132"/>
      <c r="M76" s="132"/>
      <c r="N76" s="132"/>
      <c r="O76" s="132"/>
      <c r="P76" s="132"/>
      <c r="Q76" s="132"/>
      <c r="R76" s="132"/>
      <c r="S76" s="132"/>
      <c r="T76" s="132"/>
      <c r="U76" s="132"/>
      <c r="V76" s="132"/>
      <c r="W76" s="132"/>
      <c r="X76" s="132"/>
      <c r="Y76" s="132"/>
      <c r="Z76" s="132"/>
      <c r="AA76" s="132"/>
      <c r="AB76" s="132"/>
      <c r="AC76" s="155">
        <f t="shared" si="102"/>
        <v>0</v>
      </c>
      <c r="AD76" s="149">
        <f t="shared" si="103"/>
        <v>1</v>
      </c>
      <c r="AE76" s="155" t="str">
        <f t="shared" si="104"/>
        <v>3 - Moderado</v>
      </c>
      <c r="AF76" s="149">
        <f t="shared" si="105"/>
        <v>0.6</v>
      </c>
      <c r="AG76" s="156" t="str">
        <f t="shared" si="191"/>
        <v/>
      </c>
      <c r="AH76" s="149">
        <f t="shared" si="106"/>
        <v>0.6</v>
      </c>
      <c r="AI76" s="133"/>
      <c r="AJ76" s="133"/>
      <c r="AK76" s="133"/>
      <c r="AL76" s="133"/>
      <c r="AM76" s="134"/>
      <c r="AN76" s="164"/>
      <c r="AO76" s="164"/>
      <c r="AP76" s="134"/>
      <c r="AQ76" s="134"/>
      <c r="AR76" s="164"/>
      <c r="AS76" s="164"/>
      <c r="AT76" s="134"/>
      <c r="AU76" s="134"/>
      <c r="AV76" s="164"/>
      <c r="AW76" s="164"/>
      <c r="AX76" s="134"/>
      <c r="AY76" s="134"/>
      <c r="AZ76" s="164"/>
      <c r="BA76" s="164"/>
      <c r="BB76" s="134"/>
      <c r="BC76" s="134"/>
      <c r="BD76" s="164"/>
      <c r="BE76" s="164"/>
      <c r="BF76" s="134"/>
      <c r="BG76" s="134"/>
      <c r="BH76" s="164"/>
      <c r="BI76" s="164"/>
      <c r="BJ76" s="134"/>
      <c r="BK76" s="134"/>
      <c r="BL76" s="164"/>
      <c r="BM76" s="164"/>
      <c r="BN76" s="134"/>
      <c r="BO76" s="134"/>
      <c r="BP76" s="164"/>
      <c r="BQ76" s="164"/>
      <c r="BR76" s="134"/>
      <c r="BS76" s="134"/>
      <c r="BT76" s="164"/>
      <c r="BU76" s="164"/>
      <c r="BV76" s="134"/>
      <c r="BW76" s="134"/>
      <c r="BX76" s="164"/>
      <c r="BY76" s="164"/>
      <c r="BZ76" s="134"/>
      <c r="CA76" s="134"/>
      <c r="CB76" s="164"/>
      <c r="CC76" s="164"/>
      <c r="CD76" s="134"/>
      <c r="CE76" s="134"/>
      <c r="CF76" s="164"/>
      <c r="CG76" s="164"/>
      <c r="CH76" s="134"/>
      <c r="CI76" s="164"/>
      <c r="CJ76" s="164"/>
      <c r="CK76" s="134"/>
      <c r="CL76" s="159" t="str">
        <f t="shared" si="192"/>
        <v>5 - Muy Alta</v>
      </c>
      <c r="CM76" s="165">
        <f t="shared" si="107"/>
        <v>1</v>
      </c>
      <c r="CN76" s="159" t="str">
        <f t="shared" si="193"/>
        <v>3 - Moderado</v>
      </c>
      <c r="CO76" s="165">
        <f t="shared" si="194"/>
        <v>0.6</v>
      </c>
      <c r="CP76" s="145" t="str">
        <f t="shared" si="108"/>
        <v>ALTO</v>
      </c>
      <c r="CQ76" s="149">
        <f t="shared" si="195"/>
        <v>0.6</v>
      </c>
      <c r="CR76" s="188"/>
      <c r="CS76" s="145">
        <f t="shared" si="196"/>
        <v>5</v>
      </c>
      <c r="CT76" s="134"/>
      <c r="CU76" s="188"/>
      <c r="CV76" s="188"/>
      <c r="CW76" s="158"/>
      <c r="CX76" s="160">
        <f t="shared" si="109"/>
        <v>0</v>
      </c>
      <c r="CY76" s="161">
        <f t="shared" si="197"/>
        <v>3</v>
      </c>
      <c r="CZ76" s="160" t="str">
        <f t="shared" si="198"/>
        <v>Moderado</v>
      </c>
      <c r="DA76" s="153">
        <f t="shared" si="199"/>
        <v>0.6</v>
      </c>
      <c r="DB76" s="154">
        <f t="shared" si="200"/>
        <v>0</v>
      </c>
      <c r="DC76" s="154">
        <f t="shared" si="110"/>
        <v>0</v>
      </c>
      <c r="DD76" s="160">
        <f t="shared" si="201"/>
        <v>0</v>
      </c>
      <c r="DE76" s="273">
        <f t="shared" si="111"/>
        <v>5</v>
      </c>
      <c r="DF76" s="187">
        <f t="shared" si="112"/>
        <v>1</v>
      </c>
      <c r="DG76" s="273">
        <f t="shared" si="202"/>
        <v>3</v>
      </c>
      <c r="DH76" s="273"/>
      <c r="DI76" s="187">
        <f t="shared" si="113"/>
        <v>0.6</v>
      </c>
      <c r="DJ76" s="154">
        <f t="shared" si="114"/>
        <v>0</v>
      </c>
      <c r="DK76" s="154">
        <f t="shared" si="115"/>
        <v>0</v>
      </c>
      <c r="DL76" s="160">
        <f t="shared" si="116"/>
        <v>0</v>
      </c>
      <c r="DM76" s="273">
        <f t="shared" si="117"/>
        <v>5</v>
      </c>
      <c r="DN76" s="187">
        <f t="shared" si="118"/>
        <v>1</v>
      </c>
      <c r="DO76" s="273">
        <f t="shared" si="119"/>
        <v>3</v>
      </c>
      <c r="DP76" s="187">
        <f t="shared" si="120"/>
        <v>0.6</v>
      </c>
      <c r="DQ76" s="154">
        <f t="shared" si="121"/>
        <v>0</v>
      </c>
      <c r="DR76" s="154">
        <f t="shared" si="122"/>
        <v>0</v>
      </c>
      <c r="DS76" s="160">
        <f t="shared" si="123"/>
        <v>0</v>
      </c>
      <c r="DT76" s="273">
        <f t="shared" si="124"/>
        <v>5</v>
      </c>
      <c r="DU76" s="187">
        <f t="shared" si="125"/>
        <v>1</v>
      </c>
      <c r="DV76" s="273">
        <f t="shared" si="126"/>
        <v>3</v>
      </c>
      <c r="DW76" s="187">
        <f t="shared" si="127"/>
        <v>0.6</v>
      </c>
      <c r="DX76" s="154">
        <f t="shared" si="128"/>
        <v>0</v>
      </c>
      <c r="DY76" s="154">
        <f t="shared" si="129"/>
        <v>0</v>
      </c>
      <c r="DZ76" s="160">
        <f t="shared" si="130"/>
        <v>0</v>
      </c>
      <c r="EA76" s="273">
        <f t="shared" si="131"/>
        <v>5</v>
      </c>
      <c r="EB76" s="187">
        <f t="shared" si="132"/>
        <v>1</v>
      </c>
      <c r="EC76" s="273">
        <f t="shared" si="133"/>
        <v>3</v>
      </c>
      <c r="ED76" s="187">
        <f t="shared" si="134"/>
        <v>0.6</v>
      </c>
      <c r="EE76" s="154">
        <f t="shared" si="135"/>
        <v>0</v>
      </c>
      <c r="EF76" s="154">
        <f t="shared" si="136"/>
        <v>0</v>
      </c>
      <c r="EG76" s="160">
        <f t="shared" si="137"/>
        <v>0</v>
      </c>
      <c r="EH76" s="273">
        <f t="shared" si="138"/>
        <v>5</v>
      </c>
      <c r="EI76" s="187">
        <f t="shared" si="139"/>
        <v>1</v>
      </c>
      <c r="EJ76" s="273">
        <f t="shared" si="140"/>
        <v>3</v>
      </c>
      <c r="EK76" s="187">
        <f t="shared" si="141"/>
        <v>0.6</v>
      </c>
      <c r="EL76" s="154">
        <f t="shared" si="142"/>
        <v>0</v>
      </c>
      <c r="EM76" s="154">
        <f t="shared" si="143"/>
        <v>0</v>
      </c>
      <c r="EN76" s="160">
        <f t="shared" si="144"/>
        <v>0</v>
      </c>
      <c r="EO76" s="273">
        <f t="shared" si="145"/>
        <v>5</v>
      </c>
      <c r="EP76" s="187">
        <f t="shared" si="146"/>
        <v>1</v>
      </c>
      <c r="EQ76" s="273">
        <f t="shared" si="147"/>
        <v>3</v>
      </c>
      <c r="ER76" s="187">
        <f t="shared" si="148"/>
        <v>0.6</v>
      </c>
      <c r="ES76" s="154">
        <f t="shared" si="149"/>
        <v>0</v>
      </c>
      <c r="ET76" s="154">
        <f t="shared" si="150"/>
        <v>0</v>
      </c>
      <c r="EU76" s="160">
        <f t="shared" si="151"/>
        <v>0</v>
      </c>
      <c r="EV76" s="273">
        <f t="shared" si="152"/>
        <v>5</v>
      </c>
      <c r="EW76" s="187">
        <f t="shared" si="153"/>
        <v>1</v>
      </c>
      <c r="EX76" s="273">
        <f t="shared" si="154"/>
        <v>3</v>
      </c>
      <c r="EY76" s="187">
        <f t="shared" si="155"/>
        <v>0.6</v>
      </c>
      <c r="EZ76" s="154">
        <f t="shared" si="156"/>
        <v>0</v>
      </c>
      <c r="FA76" s="154">
        <f t="shared" si="157"/>
        <v>0</v>
      </c>
      <c r="FB76" s="160">
        <f t="shared" si="158"/>
        <v>0</v>
      </c>
      <c r="FC76" s="273">
        <f t="shared" si="159"/>
        <v>5</v>
      </c>
      <c r="FD76" s="187">
        <f t="shared" si="160"/>
        <v>1</v>
      </c>
      <c r="FE76" s="273">
        <f t="shared" si="161"/>
        <v>3</v>
      </c>
      <c r="FF76" s="187">
        <f t="shared" si="162"/>
        <v>0.6</v>
      </c>
      <c r="FG76" s="154">
        <f t="shared" si="163"/>
        <v>0</v>
      </c>
      <c r="FH76" s="154">
        <f t="shared" si="164"/>
        <v>0</v>
      </c>
      <c r="FI76" s="160">
        <f t="shared" si="165"/>
        <v>0</v>
      </c>
      <c r="FJ76" s="273">
        <f t="shared" si="166"/>
        <v>5</v>
      </c>
      <c r="FK76" s="187">
        <f t="shared" si="167"/>
        <v>1</v>
      </c>
      <c r="FL76" s="273">
        <f t="shared" si="168"/>
        <v>3</v>
      </c>
      <c r="FM76" s="187">
        <f t="shared" si="169"/>
        <v>0.6</v>
      </c>
      <c r="FN76" s="154">
        <f t="shared" si="170"/>
        <v>0</v>
      </c>
      <c r="FO76" s="154">
        <f t="shared" si="171"/>
        <v>0</v>
      </c>
      <c r="FP76" s="160">
        <f t="shared" si="172"/>
        <v>0</v>
      </c>
      <c r="FQ76" s="273">
        <f t="shared" si="173"/>
        <v>5</v>
      </c>
      <c r="FR76" s="187">
        <f t="shared" si="174"/>
        <v>1</v>
      </c>
      <c r="FS76" s="273">
        <f t="shared" si="175"/>
        <v>3</v>
      </c>
      <c r="FT76" s="187">
        <f t="shared" si="176"/>
        <v>0.6</v>
      </c>
      <c r="FU76" s="154">
        <f t="shared" si="177"/>
        <v>0</v>
      </c>
      <c r="FV76" s="154">
        <f t="shared" si="178"/>
        <v>0</v>
      </c>
      <c r="FW76" s="160">
        <f t="shared" si="179"/>
        <v>0</v>
      </c>
      <c r="FX76" s="273">
        <f t="shared" si="180"/>
        <v>5</v>
      </c>
      <c r="FY76" s="187">
        <f t="shared" si="181"/>
        <v>1</v>
      </c>
      <c r="FZ76" s="273">
        <f t="shared" si="182"/>
        <v>3</v>
      </c>
      <c r="GA76" s="187">
        <f t="shared" si="183"/>
        <v>0.6</v>
      </c>
      <c r="GB76" s="154">
        <f t="shared" si="184"/>
        <v>0</v>
      </c>
      <c r="GC76" s="154">
        <f t="shared" si="185"/>
        <v>0</v>
      </c>
      <c r="GD76" s="160">
        <f t="shared" si="186"/>
        <v>0</v>
      </c>
      <c r="GE76" s="273">
        <f t="shared" si="187"/>
        <v>5</v>
      </c>
      <c r="GF76" s="187">
        <f t="shared" si="188"/>
        <v>1</v>
      </c>
      <c r="GG76" s="273">
        <f t="shared" si="189"/>
        <v>3</v>
      </c>
      <c r="GH76" s="187">
        <f t="shared" si="190"/>
        <v>0.6</v>
      </c>
      <c r="GI76" s="187">
        <f t="shared" si="203"/>
        <v>0.6</v>
      </c>
    </row>
    <row r="77" spans="1:191" ht="37.799999999999997" customHeight="1" x14ac:dyDescent="0.2">
      <c r="A77" s="148">
        <v>69</v>
      </c>
      <c r="B77" s="133"/>
      <c r="C77" s="133"/>
      <c r="D77" s="274"/>
      <c r="E77" s="133"/>
      <c r="F77" s="275"/>
      <c r="G77" s="133"/>
      <c r="H77" s="133" t="s">
        <v>455</v>
      </c>
      <c r="I77" s="132"/>
      <c r="J77" s="132"/>
      <c r="K77" s="132"/>
      <c r="L77" s="132"/>
      <c r="M77" s="132"/>
      <c r="N77" s="132"/>
      <c r="O77" s="132"/>
      <c r="P77" s="132"/>
      <c r="Q77" s="132"/>
      <c r="R77" s="132"/>
      <c r="S77" s="132"/>
      <c r="T77" s="132"/>
      <c r="U77" s="132"/>
      <c r="V77" s="132"/>
      <c r="W77" s="132"/>
      <c r="X77" s="132"/>
      <c r="Y77" s="132"/>
      <c r="Z77" s="132"/>
      <c r="AA77" s="132"/>
      <c r="AB77" s="132"/>
      <c r="AC77" s="155">
        <f t="shared" si="102"/>
        <v>0</v>
      </c>
      <c r="AD77" s="149">
        <f t="shared" si="103"/>
        <v>1</v>
      </c>
      <c r="AE77" s="155" t="str">
        <f t="shared" si="104"/>
        <v>3 - Moderado</v>
      </c>
      <c r="AF77" s="149">
        <f t="shared" si="105"/>
        <v>0.6</v>
      </c>
      <c r="AG77" s="156" t="str">
        <f t="shared" si="191"/>
        <v/>
      </c>
      <c r="AH77" s="149">
        <f t="shared" si="106"/>
        <v>0.6</v>
      </c>
      <c r="AI77" s="133"/>
      <c r="AJ77" s="133"/>
      <c r="AK77" s="133"/>
      <c r="AL77" s="133"/>
      <c r="AM77" s="134"/>
      <c r="AN77" s="164"/>
      <c r="AO77" s="164"/>
      <c r="AP77" s="134"/>
      <c r="AQ77" s="134"/>
      <c r="AR77" s="164"/>
      <c r="AS77" s="164"/>
      <c r="AT77" s="134"/>
      <c r="AU77" s="134"/>
      <c r="AV77" s="164"/>
      <c r="AW77" s="164"/>
      <c r="AX77" s="134"/>
      <c r="AY77" s="134"/>
      <c r="AZ77" s="164"/>
      <c r="BA77" s="164"/>
      <c r="BB77" s="134"/>
      <c r="BC77" s="134"/>
      <c r="BD77" s="164"/>
      <c r="BE77" s="164"/>
      <c r="BF77" s="134"/>
      <c r="BG77" s="134"/>
      <c r="BH77" s="164"/>
      <c r="BI77" s="164"/>
      <c r="BJ77" s="134"/>
      <c r="BK77" s="134"/>
      <c r="BL77" s="164"/>
      <c r="BM77" s="164"/>
      <c r="BN77" s="134"/>
      <c r="BO77" s="134"/>
      <c r="BP77" s="164"/>
      <c r="BQ77" s="164"/>
      <c r="BR77" s="134"/>
      <c r="BS77" s="134"/>
      <c r="BT77" s="164"/>
      <c r="BU77" s="164"/>
      <c r="BV77" s="134"/>
      <c r="BW77" s="134"/>
      <c r="BX77" s="164"/>
      <c r="BY77" s="164"/>
      <c r="BZ77" s="134"/>
      <c r="CA77" s="134"/>
      <c r="CB77" s="164"/>
      <c r="CC77" s="164"/>
      <c r="CD77" s="134"/>
      <c r="CE77" s="134"/>
      <c r="CF77" s="164"/>
      <c r="CG77" s="164"/>
      <c r="CH77" s="134"/>
      <c r="CI77" s="164"/>
      <c r="CJ77" s="164"/>
      <c r="CK77" s="134"/>
      <c r="CL77" s="159" t="str">
        <f t="shared" si="192"/>
        <v>5 - Muy Alta</v>
      </c>
      <c r="CM77" s="165">
        <f t="shared" si="107"/>
        <v>1</v>
      </c>
      <c r="CN77" s="159" t="str">
        <f t="shared" si="193"/>
        <v>3 - Moderado</v>
      </c>
      <c r="CO77" s="165">
        <f t="shared" si="194"/>
        <v>0.6</v>
      </c>
      <c r="CP77" s="145" t="str">
        <f t="shared" si="108"/>
        <v>ALTO</v>
      </c>
      <c r="CQ77" s="149">
        <f t="shared" si="195"/>
        <v>0.6</v>
      </c>
      <c r="CR77" s="188"/>
      <c r="CS77" s="145">
        <f t="shared" si="196"/>
        <v>5</v>
      </c>
      <c r="CT77" s="134"/>
      <c r="CU77" s="188"/>
      <c r="CV77" s="188"/>
      <c r="CW77" s="158"/>
      <c r="CX77" s="160">
        <f t="shared" si="109"/>
        <v>0</v>
      </c>
      <c r="CY77" s="161">
        <f t="shared" si="197"/>
        <v>3</v>
      </c>
      <c r="CZ77" s="160" t="str">
        <f t="shared" si="198"/>
        <v>Moderado</v>
      </c>
      <c r="DA77" s="153">
        <f t="shared" si="199"/>
        <v>0.6</v>
      </c>
      <c r="DB77" s="154">
        <f t="shared" si="200"/>
        <v>0</v>
      </c>
      <c r="DC77" s="154">
        <f t="shared" si="110"/>
        <v>0</v>
      </c>
      <c r="DD77" s="160">
        <f t="shared" si="201"/>
        <v>0</v>
      </c>
      <c r="DE77" s="273">
        <f t="shared" si="111"/>
        <v>5</v>
      </c>
      <c r="DF77" s="187">
        <f t="shared" si="112"/>
        <v>1</v>
      </c>
      <c r="DG77" s="273">
        <f t="shared" si="202"/>
        <v>3</v>
      </c>
      <c r="DH77" s="273"/>
      <c r="DI77" s="187">
        <f t="shared" si="113"/>
        <v>0.6</v>
      </c>
      <c r="DJ77" s="154">
        <f t="shared" si="114"/>
        <v>0</v>
      </c>
      <c r="DK77" s="154">
        <f t="shared" si="115"/>
        <v>0</v>
      </c>
      <c r="DL77" s="160">
        <f t="shared" si="116"/>
        <v>0</v>
      </c>
      <c r="DM77" s="273">
        <f t="shared" si="117"/>
        <v>5</v>
      </c>
      <c r="DN77" s="187">
        <f t="shared" si="118"/>
        <v>1</v>
      </c>
      <c r="DO77" s="273">
        <f t="shared" si="119"/>
        <v>3</v>
      </c>
      <c r="DP77" s="187">
        <f t="shared" si="120"/>
        <v>0.6</v>
      </c>
      <c r="DQ77" s="154">
        <f t="shared" si="121"/>
        <v>0</v>
      </c>
      <c r="DR77" s="154">
        <f t="shared" si="122"/>
        <v>0</v>
      </c>
      <c r="DS77" s="160">
        <f t="shared" si="123"/>
        <v>0</v>
      </c>
      <c r="DT77" s="273">
        <f t="shared" si="124"/>
        <v>5</v>
      </c>
      <c r="DU77" s="187">
        <f t="shared" si="125"/>
        <v>1</v>
      </c>
      <c r="DV77" s="273">
        <f t="shared" si="126"/>
        <v>3</v>
      </c>
      <c r="DW77" s="187">
        <f t="shared" si="127"/>
        <v>0.6</v>
      </c>
      <c r="DX77" s="154">
        <f t="shared" si="128"/>
        <v>0</v>
      </c>
      <c r="DY77" s="154">
        <f t="shared" si="129"/>
        <v>0</v>
      </c>
      <c r="DZ77" s="160">
        <f t="shared" si="130"/>
        <v>0</v>
      </c>
      <c r="EA77" s="273">
        <f t="shared" si="131"/>
        <v>5</v>
      </c>
      <c r="EB77" s="187">
        <f t="shared" si="132"/>
        <v>1</v>
      </c>
      <c r="EC77" s="273">
        <f t="shared" si="133"/>
        <v>3</v>
      </c>
      <c r="ED77" s="187">
        <f t="shared" si="134"/>
        <v>0.6</v>
      </c>
      <c r="EE77" s="154">
        <f t="shared" si="135"/>
        <v>0</v>
      </c>
      <c r="EF77" s="154">
        <f t="shared" si="136"/>
        <v>0</v>
      </c>
      <c r="EG77" s="160">
        <f t="shared" si="137"/>
        <v>0</v>
      </c>
      <c r="EH77" s="273">
        <f t="shared" si="138"/>
        <v>5</v>
      </c>
      <c r="EI77" s="187">
        <f t="shared" si="139"/>
        <v>1</v>
      </c>
      <c r="EJ77" s="273">
        <f t="shared" si="140"/>
        <v>3</v>
      </c>
      <c r="EK77" s="187">
        <f t="shared" si="141"/>
        <v>0.6</v>
      </c>
      <c r="EL77" s="154">
        <f t="shared" si="142"/>
        <v>0</v>
      </c>
      <c r="EM77" s="154">
        <f t="shared" si="143"/>
        <v>0</v>
      </c>
      <c r="EN77" s="160">
        <f t="shared" si="144"/>
        <v>0</v>
      </c>
      <c r="EO77" s="273">
        <f t="shared" si="145"/>
        <v>5</v>
      </c>
      <c r="EP77" s="187">
        <f t="shared" si="146"/>
        <v>1</v>
      </c>
      <c r="EQ77" s="273">
        <f t="shared" si="147"/>
        <v>3</v>
      </c>
      <c r="ER77" s="187">
        <f t="shared" si="148"/>
        <v>0.6</v>
      </c>
      <c r="ES77" s="154">
        <f t="shared" si="149"/>
        <v>0</v>
      </c>
      <c r="ET77" s="154">
        <f t="shared" si="150"/>
        <v>0</v>
      </c>
      <c r="EU77" s="160">
        <f t="shared" si="151"/>
        <v>0</v>
      </c>
      <c r="EV77" s="273">
        <f t="shared" si="152"/>
        <v>5</v>
      </c>
      <c r="EW77" s="187">
        <f t="shared" si="153"/>
        <v>1</v>
      </c>
      <c r="EX77" s="273">
        <f t="shared" si="154"/>
        <v>3</v>
      </c>
      <c r="EY77" s="187">
        <f t="shared" si="155"/>
        <v>0.6</v>
      </c>
      <c r="EZ77" s="154">
        <f t="shared" si="156"/>
        <v>0</v>
      </c>
      <c r="FA77" s="154">
        <f t="shared" si="157"/>
        <v>0</v>
      </c>
      <c r="FB77" s="160">
        <f t="shared" si="158"/>
        <v>0</v>
      </c>
      <c r="FC77" s="273">
        <f t="shared" si="159"/>
        <v>5</v>
      </c>
      <c r="FD77" s="187">
        <f t="shared" si="160"/>
        <v>1</v>
      </c>
      <c r="FE77" s="273">
        <f t="shared" si="161"/>
        <v>3</v>
      </c>
      <c r="FF77" s="187">
        <f t="shared" si="162"/>
        <v>0.6</v>
      </c>
      <c r="FG77" s="154">
        <f t="shared" si="163"/>
        <v>0</v>
      </c>
      <c r="FH77" s="154">
        <f t="shared" si="164"/>
        <v>0</v>
      </c>
      <c r="FI77" s="160">
        <f t="shared" si="165"/>
        <v>0</v>
      </c>
      <c r="FJ77" s="273">
        <f t="shared" si="166"/>
        <v>5</v>
      </c>
      <c r="FK77" s="187">
        <f t="shared" si="167"/>
        <v>1</v>
      </c>
      <c r="FL77" s="273">
        <f t="shared" si="168"/>
        <v>3</v>
      </c>
      <c r="FM77" s="187">
        <f t="shared" si="169"/>
        <v>0.6</v>
      </c>
      <c r="FN77" s="154">
        <f t="shared" si="170"/>
        <v>0</v>
      </c>
      <c r="FO77" s="154">
        <f t="shared" si="171"/>
        <v>0</v>
      </c>
      <c r="FP77" s="160">
        <f t="shared" si="172"/>
        <v>0</v>
      </c>
      <c r="FQ77" s="273">
        <f t="shared" si="173"/>
        <v>5</v>
      </c>
      <c r="FR77" s="187">
        <f t="shared" si="174"/>
        <v>1</v>
      </c>
      <c r="FS77" s="273">
        <f t="shared" si="175"/>
        <v>3</v>
      </c>
      <c r="FT77" s="187">
        <f t="shared" si="176"/>
        <v>0.6</v>
      </c>
      <c r="FU77" s="154">
        <f t="shared" si="177"/>
        <v>0</v>
      </c>
      <c r="FV77" s="154">
        <f t="shared" si="178"/>
        <v>0</v>
      </c>
      <c r="FW77" s="160">
        <f t="shared" si="179"/>
        <v>0</v>
      </c>
      <c r="FX77" s="273">
        <f t="shared" si="180"/>
        <v>5</v>
      </c>
      <c r="FY77" s="187">
        <f t="shared" si="181"/>
        <v>1</v>
      </c>
      <c r="FZ77" s="273">
        <f t="shared" si="182"/>
        <v>3</v>
      </c>
      <c r="GA77" s="187">
        <f t="shared" si="183"/>
        <v>0.6</v>
      </c>
      <c r="GB77" s="154">
        <f t="shared" si="184"/>
        <v>0</v>
      </c>
      <c r="GC77" s="154">
        <f t="shared" si="185"/>
        <v>0</v>
      </c>
      <c r="GD77" s="160">
        <f t="shared" si="186"/>
        <v>0</v>
      </c>
      <c r="GE77" s="273">
        <f t="shared" si="187"/>
        <v>5</v>
      </c>
      <c r="GF77" s="187">
        <f t="shared" si="188"/>
        <v>1</v>
      </c>
      <c r="GG77" s="273">
        <f t="shared" si="189"/>
        <v>3</v>
      </c>
      <c r="GH77" s="187">
        <f t="shared" si="190"/>
        <v>0.6</v>
      </c>
      <c r="GI77" s="187">
        <f t="shared" si="203"/>
        <v>0.6</v>
      </c>
    </row>
    <row r="78" spans="1:191" ht="37.799999999999997" customHeight="1" x14ac:dyDescent="0.2">
      <c r="A78" s="148">
        <v>70</v>
      </c>
      <c r="B78" s="133"/>
      <c r="C78" s="133"/>
      <c r="D78" s="274"/>
      <c r="E78" s="133"/>
      <c r="F78" s="275"/>
      <c r="G78" s="133"/>
      <c r="H78" s="133" t="s">
        <v>455</v>
      </c>
      <c r="I78" s="132"/>
      <c r="J78" s="132"/>
      <c r="K78" s="132"/>
      <c r="L78" s="132"/>
      <c r="M78" s="132"/>
      <c r="N78" s="132"/>
      <c r="O78" s="132"/>
      <c r="P78" s="132"/>
      <c r="Q78" s="132"/>
      <c r="R78" s="132"/>
      <c r="S78" s="132"/>
      <c r="T78" s="132"/>
      <c r="U78" s="132"/>
      <c r="V78" s="132"/>
      <c r="W78" s="132"/>
      <c r="X78" s="132"/>
      <c r="Y78" s="132"/>
      <c r="Z78" s="132"/>
      <c r="AA78" s="132"/>
      <c r="AB78" s="132"/>
      <c r="AC78" s="155">
        <f t="shared" si="102"/>
        <v>0</v>
      </c>
      <c r="AD78" s="149">
        <f t="shared" si="103"/>
        <v>1</v>
      </c>
      <c r="AE78" s="155" t="str">
        <f t="shared" si="104"/>
        <v>3 - Moderado</v>
      </c>
      <c r="AF78" s="149">
        <f t="shared" si="105"/>
        <v>0.6</v>
      </c>
      <c r="AG78" s="156" t="str">
        <f t="shared" si="191"/>
        <v/>
      </c>
      <c r="AH78" s="149">
        <f t="shared" si="106"/>
        <v>0.6</v>
      </c>
      <c r="AI78" s="133"/>
      <c r="AJ78" s="133"/>
      <c r="AK78" s="133"/>
      <c r="AL78" s="133"/>
      <c r="AM78" s="134"/>
      <c r="AN78" s="164"/>
      <c r="AO78" s="164"/>
      <c r="AP78" s="134"/>
      <c r="AQ78" s="134"/>
      <c r="AR78" s="164"/>
      <c r="AS78" s="164"/>
      <c r="AT78" s="134"/>
      <c r="AU78" s="134"/>
      <c r="AV78" s="164"/>
      <c r="AW78" s="164"/>
      <c r="AX78" s="134"/>
      <c r="AY78" s="134"/>
      <c r="AZ78" s="164"/>
      <c r="BA78" s="164"/>
      <c r="BB78" s="134"/>
      <c r="BC78" s="134"/>
      <c r="BD78" s="164"/>
      <c r="BE78" s="164"/>
      <c r="BF78" s="134"/>
      <c r="BG78" s="134"/>
      <c r="BH78" s="164"/>
      <c r="BI78" s="164"/>
      <c r="BJ78" s="134"/>
      <c r="BK78" s="134"/>
      <c r="BL78" s="164"/>
      <c r="BM78" s="164"/>
      <c r="BN78" s="134"/>
      <c r="BO78" s="134"/>
      <c r="BP78" s="164"/>
      <c r="BQ78" s="164"/>
      <c r="BR78" s="134"/>
      <c r="BS78" s="134"/>
      <c r="BT78" s="164"/>
      <c r="BU78" s="164"/>
      <c r="BV78" s="134"/>
      <c r="BW78" s="134"/>
      <c r="BX78" s="164"/>
      <c r="BY78" s="164"/>
      <c r="BZ78" s="134"/>
      <c r="CA78" s="134"/>
      <c r="CB78" s="164"/>
      <c r="CC78" s="164"/>
      <c r="CD78" s="134"/>
      <c r="CE78" s="134"/>
      <c r="CF78" s="164"/>
      <c r="CG78" s="164"/>
      <c r="CH78" s="134"/>
      <c r="CI78" s="164"/>
      <c r="CJ78" s="164"/>
      <c r="CK78" s="134"/>
      <c r="CL78" s="159" t="str">
        <f t="shared" si="192"/>
        <v>5 - Muy Alta</v>
      </c>
      <c r="CM78" s="165">
        <f t="shared" si="107"/>
        <v>1</v>
      </c>
      <c r="CN78" s="159" t="str">
        <f t="shared" si="193"/>
        <v>3 - Moderado</v>
      </c>
      <c r="CO78" s="165">
        <f t="shared" si="194"/>
        <v>0.6</v>
      </c>
      <c r="CP78" s="145" t="str">
        <f t="shared" si="108"/>
        <v>ALTO</v>
      </c>
      <c r="CQ78" s="149">
        <f t="shared" si="195"/>
        <v>0.6</v>
      </c>
      <c r="CR78" s="188"/>
      <c r="CS78" s="145">
        <f t="shared" si="196"/>
        <v>5</v>
      </c>
      <c r="CT78" s="134"/>
      <c r="CU78" s="188"/>
      <c r="CV78" s="188"/>
      <c r="CW78" s="158"/>
      <c r="CX78" s="160">
        <f t="shared" si="109"/>
        <v>0</v>
      </c>
      <c r="CY78" s="161">
        <f t="shared" si="197"/>
        <v>3</v>
      </c>
      <c r="CZ78" s="160" t="str">
        <f t="shared" si="198"/>
        <v>Moderado</v>
      </c>
      <c r="DA78" s="153">
        <f t="shared" si="199"/>
        <v>0.6</v>
      </c>
      <c r="DB78" s="154">
        <f t="shared" si="200"/>
        <v>0</v>
      </c>
      <c r="DC78" s="154">
        <f t="shared" si="110"/>
        <v>0</v>
      </c>
      <c r="DD78" s="160">
        <f t="shared" si="201"/>
        <v>0</v>
      </c>
      <c r="DE78" s="273">
        <f t="shared" si="111"/>
        <v>5</v>
      </c>
      <c r="DF78" s="187">
        <f t="shared" si="112"/>
        <v>1</v>
      </c>
      <c r="DG78" s="273">
        <f t="shared" si="202"/>
        <v>3</v>
      </c>
      <c r="DH78" s="273"/>
      <c r="DI78" s="187">
        <f t="shared" si="113"/>
        <v>0.6</v>
      </c>
      <c r="DJ78" s="154">
        <f t="shared" si="114"/>
        <v>0</v>
      </c>
      <c r="DK78" s="154">
        <f t="shared" si="115"/>
        <v>0</v>
      </c>
      <c r="DL78" s="160">
        <f t="shared" si="116"/>
        <v>0</v>
      </c>
      <c r="DM78" s="273">
        <f t="shared" si="117"/>
        <v>5</v>
      </c>
      <c r="DN78" s="187">
        <f t="shared" si="118"/>
        <v>1</v>
      </c>
      <c r="DO78" s="273">
        <f t="shared" si="119"/>
        <v>3</v>
      </c>
      <c r="DP78" s="187">
        <f t="shared" si="120"/>
        <v>0.6</v>
      </c>
      <c r="DQ78" s="154">
        <f t="shared" si="121"/>
        <v>0</v>
      </c>
      <c r="DR78" s="154">
        <f t="shared" si="122"/>
        <v>0</v>
      </c>
      <c r="DS78" s="160">
        <f t="shared" si="123"/>
        <v>0</v>
      </c>
      <c r="DT78" s="273">
        <f t="shared" si="124"/>
        <v>5</v>
      </c>
      <c r="DU78" s="187">
        <f t="shared" si="125"/>
        <v>1</v>
      </c>
      <c r="DV78" s="273">
        <f t="shared" si="126"/>
        <v>3</v>
      </c>
      <c r="DW78" s="187">
        <f t="shared" si="127"/>
        <v>0.6</v>
      </c>
      <c r="DX78" s="154">
        <f t="shared" si="128"/>
        <v>0</v>
      </c>
      <c r="DY78" s="154">
        <f t="shared" si="129"/>
        <v>0</v>
      </c>
      <c r="DZ78" s="160">
        <f t="shared" si="130"/>
        <v>0</v>
      </c>
      <c r="EA78" s="273">
        <f t="shared" si="131"/>
        <v>5</v>
      </c>
      <c r="EB78" s="187">
        <f t="shared" si="132"/>
        <v>1</v>
      </c>
      <c r="EC78" s="273">
        <f t="shared" si="133"/>
        <v>3</v>
      </c>
      <c r="ED78" s="187">
        <f t="shared" si="134"/>
        <v>0.6</v>
      </c>
      <c r="EE78" s="154">
        <f t="shared" si="135"/>
        <v>0</v>
      </c>
      <c r="EF78" s="154">
        <f t="shared" si="136"/>
        <v>0</v>
      </c>
      <c r="EG78" s="160">
        <f t="shared" si="137"/>
        <v>0</v>
      </c>
      <c r="EH78" s="273">
        <f t="shared" si="138"/>
        <v>5</v>
      </c>
      <c r="EI78" s="187">
        <f t="shared" si="139"/>
        <v>1</v>
      </c>
      <c r="EJ78" s="273">
        <f t="shared" si="140"/>
        <v>3</v>
      </c>
      <c r="EK78" s="187">
        <f t="shared" si="141"/>
        <v>0.6</v>
      </c>
      <c r="EL78" s="154">
        <f t="shared" si="142"/>
        <v>0</v>
      </c>
      <c r="EM78" s="154">
        <f t="shared" si="143"/>
        <v>0</v>
      </c>
      <c r="EN78" s="160">
        <f t="shared" si="144"/>
        <v>0</v>
      </c>
      <c r="EO78" s="273">
        <f t="shared" si="145"/>
        <v>5</v>
      </c>
      <c r="EP78" s="187">
        <f t="shared" si="146"/>
        <v>1</v>
      </c>
      <c r="EQ78" s="273">
        <f t="shared" si="147"/>
        <v>3</v>
      </c>
      <c r="ER78" s="187">
        <f t="shared" si="148"/>
        <v>0.6</v>
      </c>
      <c r="ES78" s="154">
        <f t="shared" si="149"/>
        <v>0</v>
      </c>
      <c r="ET78" s="154">
        <f t="shared" si="150"/>
        <v>0</v>
      </c>
      <c r="EU78" s="160">
        <f t="shared" si="151"/>
        <v>0</v>
      </c>
      <c r="EV78" s="273">
        <f t="shared" si="152"/>
        <v>5</v>
      </c>
      <c r="EW78" s="187">
        <f t="shared" si="153"/>
        <v>1</v>
      </c>
      <c r="EX78" s="273">
        <f t="shared" si="154"/>
        <v>3</v>
      </c>
      <c r="EY78" s="187">
        <f t="shared" si="155"/>
        <v>0.6</v>
      </c>
      <c r="EZ78" s="154">
        <f t="shared" si="156"/>
        <v>0</v>
      </c>
      <c r="FA78" s="154">
        <f t="shared" si="157"/>
        <v>0</v>
      </c>
      <c r="FB78" s="160">
        <f t="shared" si="158"/>
        <v>0</v>
      </c>
      <c r="FC78" s="273">
        <f t="shared" si="159"/>
        <v>5</v>
      </c>
      <c r="FD78" s="187">
        <f t="shared" si="160"/>
        <v>1</v>
      </c>
      <c r="FE78" s="273">
        <f t="shared" si="161"/>
        <v>3</v>
      </c>
      <c r="FF78" s="187">
        <f t="shared" si="162"/>
        <v>0.6</v>
      </c>
      <c r="FG78" s="154">
        <f t="shared" si="163"/>
        <v>0</v>
      </c>
      <c r="FH78" s="154">
        <f t="shared" si="164"/>
        <v>0</v>
      </c>
      <c r="FI78" s="160">
        <f t="shared" si="165"/>
        <v>0</v>
      </c>
      <c r="FJ78" s="273">
        <f t="shared" si="166"/>
        <v>5</v>
      </c>
      <c r="FK78" s="187">
        <f t="shared" si="167"/>
        <v>1</v>
      </c>
      <c r="FL78" s="273">
        <f t="shared" si="168"/>
        <v>3</v>
      </c>
      <c r="FM78" s="187">
        <f t="shared" si="169"/>
        <v>0.6</v>
      </c>
      <c r="FN78" s="154">
        <f t="shared" si="170"/>
        <v>0</v>
      </c>
      <c r="FO78" s="154">
        <f t="shared" si="171"/>
        <v>0</v>
      </c>
      <c r="FP78" s="160">
        <f t="shared" si="172"/>
        <v>0</v>
      </c>
      <c r="FQ78" s="273">
        <f t="shared" si="173"/>
        <v>5</v>
      </c>
      <c r="FR78" s="187">
        <f t="shared" si="174"/>
        <v>1</v>
      </c>
      <c r="FS78" s="273">
        <f t="shared" si="175"/>
        <v>3</v>
      </c>
      <c r="FT78" s="187">
        <f t="shared" si="176"/>
        <v>0.6</v>
      </c>
      <c r="FU78" s="154">
        <f t="shared" si="177"/>
        <v>0</v>
      </c>
      <c r="FV78" s="154">
        <f t="shared" si="178"/>
        <v>0</v>
      </c>
      <c r="FW78" s="160">
        <f t="shared" si="179"/>
        <v>0</v>
      </c>
      <c r="FX78" s="273">
        <f t="shared" si="180"/>
        <v>5</v>
      </c>
      <c r="FY78" s="187">
        <f t="shared" si="181"/>
        <v>1</v>
      </c>
      <c r="FZ78" s="273">
        <f t="shared" si="182"/>
        <v>3</v>
      </c>
      <c r="GA78" s="187">
        <f t="shared" si="183"/>
        <v>0.6</v>
      </c>
      <c r="GB78" s="154">
        <f t="shared" si="184"/>
        <v>0</v>
      </c>
      <c r="GC78" s="154">
        <f t="shared" si="185"/>
        <v>0</v>
      </c>
      <c r="GD78" s="160">
        <f t="shared" si="186"/>
        <v>0</v>
      </c>
      <c r="GE78" s="273">
        <f t="shared" si="187"/>
        <v>5</v>
      </c>
      <c r="GF78" s="187">
        <f t="shared" si="188"/>
        <v>1</v>
      </c>
      <c r="GG78" s="273">
        <f t="shared" si="189"/>
        <v>3</v>
      </c>
      <c r="GH78" s="187">
        <f t="shared" si="190"/>
        <v>0.6</v>
      </c>
      <c r="GI78" s="187">
        <f t="shared" si="203"/>
        <v>0.6</v>
      </c>
    </row>
    <row r="79" spans="1:191" ht="37.799999999999997" customHeight="1" x14ac:dyDescent="0.2">
      <c r="A79" s="148">
        <v>71</v>
      </c>
      <c r="B79" s="133"/>
      <c r="C79" s="133"/>
      <c r="D79" s="274"/>
      <c r="E79" s="133"/>
      <c r="F79" s="275"/>
      <c r="G79" s="133"/>
      <c r="H79" s="133" t="s">
        <v>455</v>
      </c>
      <c r="I79" s="132"/>
      <c r="J79" s="132"/>
      <c r="K79" s="132"/>
      <c r="L79" s="132"/>
      <c r="M79" s="132"/>
      <c r="N79" s="132"/>
      <c r="O79" s="132"/>
      <c r="P79" s="132"/>
      <c r="Q79" s="132"/>
      <c r="R79" s="132"/>
      <c r="S79" s="132"/>
      <c r="T79" s="132"/>
      <c r="U79" s="132"/>
      <c r="V79" s="132"/>
      <c r="W79" s="132"/>
      <c r="X79" s="132"/>
      <c r="Y79" s="132"/>
      <c r="Z79" s="132"/>
      <c r="AA79" s="132"/>
      <c r="AB79" s="132"/>
      <c r="AC79" s="155">
        <f t="shared" si="102"/>
        <v>0</v>
      </c>
      <c r="AD79" s="149">
        <f t="shared" si="103"/>
        <v>1</v>
      </c>
      <c r="AE79" s="155" t="str">
        <f t="shared" si="104"/>
        <v>3 - Moderado</v>
      </c>
      <c r="AF79" s="149">
        <f t="shared" si="105"/>
        <v>0.6</v>
      </c>
      <c r="AG79" s="156" t="str">
        <f t="shared" si="191"/>
        <v/>
      </c>
      <c r="AH79" s="149">
        <f t="shared" si="106"/>
        <v>0.6</v>
      </c>
      <c r="AI79" s="133"/>
      <c r="AJ79" s="133"/>
      <c r="AK79" s="133"/>
      <c r="AL79" s="133"/>
      <c r="AM79" s="134"/>
      <c r="AN79" s="164"/>
      <c r="AO79" s="164"/>
      <c r="AP79" s="134"/>
      <c r="AQ79" s="134"/>
      <c r="AR79" s="164"/>
      <c r="AS79" s="164"/>
      <c r="AT79" s="134"/>
      <c r="AU79" s="134"/>
      <c r="AV79" s="164"/>
      <c r="AW79" s="164"/>
      <c r="AX79" s="134"/>
      <c r="AY79" s="134"/>
      <c r="AZ79" s="164"/>
      <c r="BA79" s="164"/>
      <c r="BB79" s="134"/>
      <c r="BC79" s="134"/>
      <c r="BD79" s="164"/>
      <c r="BE79" s="164"/>
      <c r="BF79" s="134"/>
      <c r="BG79" s="134"/>
      <c r="BH79" s="164"/>
      <c r="BI79" s="164"/>
      <c r="BJ79" s="134"/>
      <c r="BK79" s="134"/>
      <c r="BL79" s="164"/>
      <c r="BM79" s="164"/>
      <c r="BN79" s="134"/>
      <c r="BO79" s="134"/>
      <c r="BP79" s="164"/>
      <c r="BQ79" s="164"/>
      <c r="BR79" s="134"/>
      <c r="BS79" s="134"/>
      <c r="BT79" s="164"/>
      <c r="BU79" s="164"/>
      <c r="BV79" s="134"/>
      <c r="BW79" s="134"/>
      <c r="BX79" s="164"/>
      <c r="BY79" s="164"/>
      <c r="BZ79" s="134"/>
      <c r="CA79" s="134"/>
      <c r="CB79" s="164"/>
      <c r="CC79" s="164"/>
      <c r="CD79" s="134"/>
      <c r="CE79" s="134"/>
      <c r="CF79" s="164"/>
      <c r="CG79" s="164"/>
      <c r="CH79" s="134"/>
      <c r="CI79" s="164"/>
      <c r="CJ79" s="164"/>
      <c r="CK79" s="134"/>
      <c r="CL79" s="159" t="str">
        <f t="shared" si="192"/>
        <v>5 - Muy Alta</v>
      </c>
      <c r="CM79" s="165">
        <f t="shared" si="107"/>
        <v>1</v>
      </c>
      <c r="CN79" s="159" t="str">
        <f t="shared" si="193"/>
        <v>3 - Moderado</v>
      </c>
      <c r="CO79" s="165">
        <f t="shared" si="194"/>
        <v>0.6</v>
      </c>
      <c r="CP79" s="145" t="str">
        <f t="shared" si="108"/>
        <v>ALTO</v>
      </c>
      <c r="CQ79" s="149">
        <f t="shared" si="195"/>
        <v>0.6</v>
      </c>
      <c r="CR79" s="188"/>
      <c r="CS79" s="145">
        <f t="shared" si="196"/>
        <v>5</v>
      </c>
      <c r="CT79" s="134"/>
      <c r="CU79" s="188"/>
      <c r="CV79" s="188"/>
      <c r="CW79" s="158"/>
      <c r="CX79" s="160">
        <f t="shared" si="109"/>
        <v>0</v>
      </c>
      <c r="CY79" s="161">
        <f t="shared" si="197"/>
        <v>3</v>
      </c>
      <c r="CZ79" s="160" t="str">
        <f t="shared" si="198"/>
        <v>Moderado</v>
      </c>
      <c r="DA79" s="153">
        <f t="shared" si="199"/>
        <v>0.6</v>
      </c>
      <c r="DB79" s="154">
        <f t="shared" si="200"/>
        <v>0</v>
      </c>
      <c r="DC79" s="154">
        <f t="shared" si="110"/>
        <v>0</v>
      </c>
      <c r="DD79" s="160">
        <f t="shared" si="201"/>
        <v>0</v>
      </c>
      <c r="DE79" s="273">
        <f t="shared" si="111"/>
        <v>5</v>
      </c>
      <c r="DF79" s="187">
        <f t="shared" si="112"/>
        <v>1</v>
      </c>
      <c r="DG79" s="273">
        <f t="shared" si="202"/>
        <v>3</v>
      </c>
      <c r="DH79" s="273"/>
      <c r="DI79" s="187">
        <f t="shared" si="113"/>
        <v>0.6</v>
      </c>
      <c r="DJ79" s="154">
        <f t="shared" si="114"/>
        <v>0</v>
      </c>
      <c r="DK79" s="154">
        <f t="shared" si="115"/>
        <v>0</v>
      </c>
      <c r="DL79" s="160">
        <f t="shared" si="116"/>
        <v>0</v>
      </c>
      <c r="DM79" s="273">
        <f t="shared" si="117"/>
        <v>5</v>
      </c>
      <c r="DN79" s="187">
        <f t="shared" si="118"/>
        <v>1</v>
      </c>
      <c r="DO79" s="273">
        <f t="shared" si="119"/>
        <v>3</v>
      </c>
      <c r="DP79" s="187">
        <f t="shared" si="120"/>
        <v>0.6</v>
      </c>
      <c r="DQ79" s="154">
        <f t="shared" si="121"/>
        <v>0</v>
      </c>
      <c r="DR79" s="154">
        <f t="shared" si="122"/>
        <v>0</v>
      </c>
      <c r="DS79" s="160">
        <f t="shared" si="123"/>
        <v>0</v>
      </c>
      <c r="DT79" s="273">
        <f t="shared" si="124"/>
        <v>5</v>
      </c>
      <c r="DU79" s="187">
        <f t="shared" si="125"/>
        <v>1</v>
      </c>
      <c r="DV79" s="273">
        <f t="shared" si="126"/>
        <v>3</v>
      </c>
      <c r="DW79" s="187">
        <f t="shared" si="127"/>
        <v>0.6</v>
      </c>
      <c r="DX79" s="154">
        <f t="shared" si="128"/>
        <v>0</v>
      </c>
      <c r="DY79" s="154">
        <f t="shared" si="129"/>
        <v>0</v>
      </c>
      <c r="DZ79" s="160">
        <f t="shared" si="130"/>
        <v>0</v>
      </c>
      <c r="EA79" s="273">
        <f t="shared" si="131"/>
        <v>5</v>
      </c>
      <c r="EB79" s="187">
        <f t="shared" si="132"/>
        <v>1</v>
      </c>
      <c r="EC79" s="273">
        <f t="shared" si="133"/>
        <v>3</v>
      </c>
      <c r="ED79" s="187">
        <f t="shared" si="134"/>
        <v>0.6</v>
      </c>
      <c r="EE79" s="154">
        <f t="shared" si="135"/>
        <v>0</v>
      </c>
      <c r="EF79" s="154">
        <f t="shared" si="136"/>
        <v>0</v>
      </c>
      <c r="EG79" s="160">
        <f t="shared" si="137"/>
        <v>0</v>
      </c>
      <c r="EH79" s="273">
        <f t="shared" si="138"/>
        <v>5</v>
      </c>
      <c r="EI79" s="187">
        <f t="shared" si="139"/>
        <v>1</v>
      </c>
      <c r="EJ79" s="273">
        <f t="shared" si="140"/>
        <v>3</v>
      </c>
      <c r="EK79" s="187">
        <f t="shared" si="141"/>
        <v>0.6</v>
      </c>
      <c r="EL79" s="154">
        <f t="shared" si="142"/>
        <v>0</v>
      </c>
      <c r="EM79" s="154">
        <f t="shared" si="143"/>
        <v>0</v>
      </c>
      <c r="EN79" s="160">
        <f t="shared" si="144"/>
        <v>0</v>
      </c>
      <c r="EO79" s="273">
        <f t="shared" si="145"/>
        <v>5</v>
      </c>
      <c r="EP79" s="187">
        <f t="shared" si="146"/>
        <v>1</v>
      </c>
      <c r="EQ79" s="273">
        <f t="shared" si="147"/>
        <v>3</v>
      </c>
      <c r="ER79" s="187">
        <f t="shared" si="148"/>
        <v>0.6</v>
      </c>
      <c r="ES79" s="154">
        <f t="shared" si="149"/>
        <v>0</v>
      </c>
      <c r="ET79" s="154">
        <f t="shared" si="150"/>
        <v>0</v>
      </c>
      <c r="EU79" s="160">
        <f t="shared" si="151"/>
        <v>0</v>
      </c>
      <c r="EV79" s="273">
        <f t="shared" si="152"/>
        <v>5</v>
      </c>
      <c r="EW79" s="187">
        <f t="shared" si="153"/>
        <v>1</v>
      </c>
      <c r="EX79" s="273">
        <f t="shared" si="154"/>
        <v>3</v>
      </c>
      <c r="EY79" s="187">
        <f t="shared" si="155"/>
        <v>0.6</v>
      </c>
      <c r="EZ79" s="154">
        <f t="shared" si="156"/>
        <v>0</v>
      </c>
      <c r="FA79" s="154">
        <f t="shared" si="157"/>
        <v>0</v>
      </c>
      <c r="FB79" s="160">
        <f t="shared" si="158"/>
        <v>0</v>
      </c>
      <c r="FC79" s="273">
        <f t="shared" si="159"/>
        <v>5</v>
      </c>
      <c r="FD79" s="187">
        <f t="shared" si="160"/>
        <v>1</v>
      </c>
      <c r="FE79" s="273">
        <f t="shared" si="161"/>
        <v>3</v>
      </c>
      <c r="FF79" s="187">
        <f t="shared" si="162"/>
        <v>0.6</v>
      </c>
      <c r="FG79" s="154">
        <f t="shared" si="163"/>
        <v>0</v>
      </c>
      <c r="FH79" s="154">
        <f t="shared" si="164"/>
        <v>0</v>
      </c>
      <c r="FI79" s="160">
        <f t="shared" si="165"/>
        <v>0</v>
      </c>
      <c r="FJ79" s="273">
        <f t="shared" si="166"/>
        <v>5</v>
      </c>
      <c r="FK79" s="187">
        <f t="shared" si="167"/>
        <v>1</v>
      </c>
      <c r="FL79" s="273">
        <f t="shared" si="168"/>
        <v>3</v>
      </c>
      <c r="FM79" s="187">
        <f t="shared" si="169"/>
        <v>0.6</v>
      </c>
      <c r="FN79" s="154">
        <f t="shared" si="170"/>
        <v>0</v>
      </c>
      <c r="FO79" s="154">
        <f t="shared" si="171"/>
        <v>0</v>
      </c>
      <c r="FP79" s="160">
        <f t="shared" si="172"/>
        <v>0</v>
      </c>
      <c r="FQ79" s="273">
        <f t="shared" si="173"/>
        <v>5</v>
      </c>
      <c r="FR79" s="187">
        <f t="shared" si="174"/>
        <v>1</v>
      </c>
      <c r="FS79" s="273">
        <f t="shared" si="175"/>
        <v>3</v>
      </c>
      <c r="FT79" s="187">
        <f t="shared" si="176"/>
        <v>0.6</v>
      </c>
      <c r="FU79" s="154">
        <f t="shared" si="177"/>
        <v>0</v>
      </c>
      <c r="FV79" s="154">
        <f t="shared" si="178"/>
        <v>0</v>
      </c>
      <c r="FW79" s="160">
        <f t="shared" si="179"/>
        <v>0</v>
      </c>
      <c r="FX79" s="273">
        <f t="shared" si="180"/>
        <v>5</v>
      </c>
      <c r="FY79" s="187">
        <f t="shared" si="181"/>
        <v>1</v>
      </c>
      <c r="FZ79" s="273">
        <f t="shared" si="182"/>
        <v>3</v>
      </c>
      <c r="GA79" s="187">
        <f t="shared" si="183"/>
        <v>0.6</v>
      </c>
      <c r="GB79" s="154">
        <f t="shared" si="184"/>
        <v>0</v>
      </c>
      <c r="GC79" s="154">
        <f t="shared" si="185"/>
        <v>0</v>
      </c>
      <c r="GD79" s="160">
        <f t="shared" si="186"/>
        <v>0</v>
      </c>
      <c r="GE79" s="273">
        <f t="shared" si="187"/>
        <v>5</v>
      </c>
      <c r="GF79" s="187">
        <f t="shared" si="188"/>
        <v>1</v>
      </c>
      <c r="GG79" s="273">
        <f t="shared" si="189"/>
        <v>3</v>
      </c>
      <c r="GH79" s="187">
        <f t="shared" si="190"/>
        <v>0.6</v>
      </c>
      <c r="GI79" s="187">
        <f t="shared" si="203"/>
        <v>0.6</v>
      </c>
    </row>
    <row r="80" spans="1:191" ht="37.799999999999997" customHeight="1" x14ac:dyDescent="0.2">
      <c r="A80" s="148">
        <v>72</v>
      </c>
      <c r="B80" s="133"/>
      <c r="C80" s="133"/>
      <c r="D80" s="274"/>
      <c r="E80" s="133"/>
      <c r="F80" s="275"/>
      <c r="G80" s="133"/>
      <c r="H80" s="133" t="s">
        <v>455</v>
      </c>
      <c r="I80" s="132"/>
      <c r="J80" s="132"/>
      <c r="K80" s="132"/>
      <c r="L80" s="132"/>
      <c r="M80" s="132"/>
      <c r="N80" s="132"/>
      <c r="O80" s="132"/>
      <c r="P80" s="132"/>
      <c r="Q80" s="132"/>
      <c r="R80" s="132"/>
      <c r="S80" s="132"/>
      <c r="T80" s="132"/>
      <c r="U80" s="132"/>
      <c r="V80" s="132"/>
      <c r="W80" s="132"/>
      <c r="X80" s="132"/>
      <c r="Y80" s="132"/>
      <c r="Z80" s="132"/>
      <c r="AA80" s="132"/>
      <c r="AB80" s="132"/>
      <c r="AC80" s="155">
        <f t="shared" si="102"/>
        <v>0</v>
      </c>
      <c r="AD80" s="149">
        <f t="shared" si="103"/>
        <v>1</v>
      </c>
      <c r="AE80" s="155" t="str">
        <f t="shared" si="104"/>
        <v>3 - Moderado</v>
      </c>
      <c r="AF80" s="149">
        <f t="shared" si="105"/>
        <v>0.6</v>
      </c>
      <c r="AG80" s="156" t="str">
        <f t="shared" si="191"/>
        <v/>
      </c>
      <c r="AH80" s="149">
        <f t="shared" si="106"/>
        <v>0.6</v>
      </c>
      <c r="AI80" s="133"/>
      <c r="AJ80" s="133"/>
      <c r="AK80" s="133"/>
      <c r="AL80" s="133"/>
      <c r="AM80" s="134"/>
      <c r="AN80" s="164"/>
      <c r="AO80" s="164"/>
      <c r="AP80" s="134"/>
      <c r="AQ80" s="134"/>
      <c r="AR80" s="164"/>
      <c r="AS80" s="164"/>
      <c r="AT80" s="134"/>
      <c r="AU80" s="134"/>
      <c r="AV80" s="164"/>
      <c r="AW80" s="164"/>
      <c r="AX80" s="134"/>
      <c r="AY80" s="134"/>
      <c r="AZ80" s="164"/>
      <c r="BA80" s="164"/>
      <c r="BB80" s="134"/>
      <c r="BC80" s="134"/>
      <c r="BD80" s="164"/>
      <c r="BE80" s="164"/>
      <c r="BF80" s="134"/>
      <c r="BG80" s="134"/>
      <c r="BH80" s="164"/>
      <c r="BI80" s="164"/>
      <c r="BJ80" s="134"/>
      <c r="BK80" s="134"/>
      <c r="BL80" s="164"/>
      <c r="BM80" s="164"/>
      <c r="BN80" s="134"/>
      <c r="BO80" s="134"/>
      <c r="BP80" s="164"/>
      <c r="BQ80" s="164"/>
      <c r="BR80" s="134"/>
      <c r="BS80" s="134"/>
      <c r="BT80" s="164"/>
      <c r="BU80" s="164"/>
      <c r="BV80" s="134"/>
      <c r="BW80" s="134"/>
      <c r="BX80" s="164"/>
      <c r="BY80" s="164"/>
      <c r="BZ80" s="134"/>
      <c r="CA80" s="134"/>
      <c r="CB80" s="164"/>
      <c r="CC80" s="164"/>
      <c r="CD80" s="134"/>
      <c r="CE80" s="134"/>
      <c r="CF80" s="164"/>
      <c r="CG80" s="164"/>
      <c r="CH80" s="134"/>
      <c r="CI80" s="164"/>
      <c r="CJ80" s="164"/>
      <c r="CK80" s="134"/>
      <c r="CL80" s="159" t="str">
        <f t="shared" si="192"/>
        <v>5 - Muy Alta</v>
      </c>
      <c r="CM80" s="165">
        <f t="shared" si="107"/>
        <v>1</v>
      </c>
      <c r="CN80" s="159" t="str">
        <f t="shared" si="193"/>
        <v>3 - Moderado</v>
      </c>
      <c r="CO80" s="165">
        <f t="shared" si="194"/>
        <v>0.6</v>
      </c>
      <c r="CP80" s="145" t="str">
        <f t="shared" si="108"/>
        <v>ALTO</v>
      </c>
      <c r="CQ80" s="149">
        <f t="shared" si="195"/>
        <v>0.6</v>
      </c>
      <c r="CR80" s="188"/>
      <c r="CS80" s="145">
        <f t="shared" si="196"/>
        <v>5</v>
      </c>
      <c r="CT80" s="134"/>
      <c r="CU80" s="188"/>
      <c r="CV80" s="188"/>
      <c r="CW80" s="158"/>
      <c r="CX80" s="160">
        <f t="shared" si="109"/>
        <v>0</v>
      </c>
      <c r="CY80" s="161">
        <f t="shared" si="197"/>
        <v>3</v>
      </c>
      <c r="CZ80" s="160" t="str">
        <f t="shared" si="198"/>
        <v>Moderado</v>
      </c>
      <c r="DA80" s="153">
        <f t="shared" si="199"/>
        <v>0.6</v>
      </c>
      <c r="DB80" s="154">
        <f t="shared" si="200"/>
        <v>0</v>
      </c>
      <c r="DC80" s="154">
        <f t="shared" si="110"/>
        <v>0</v>
      </c>
      <c r="DD80" s="160">
        <f t="shared" si="201"/>
        <v>0</v>
      </c>
      <c r="DE80" s="273">
        <f t="shared" si="111"/>
        <v>5</v>
      </c>
      <c r="DF80" s="187">
        <f t="shared" si="112"/>
        <v>1</v>
      </c>
      <c r="DG80" s="273">
        <f t="shared" si="202"/>
        <v>3</v>
      </c>
      <c r="DH80" s="273"/>
      <c r="DI80" s="187">
        <f t="shared" si="113"/>
        <v>0.6</v>
      </c>
      <c r="DJ80" s="154">
        <f t="shared" si="114"/>
        <v>0</v>
      </c>
      <c r="DK80" s="154">
        <f t="shared" si="115"/>
        <v>0</v>
      </c>
      <c r="DL80" s="160">
        <f t="shared" si="116"/>
        <v>0</v>
      </c>
      <c r="DM80" s="273">
        <f t="shared" si="117"/>
        <v>5</v>
      </c>
      <c r="DN80" s="187">
        <f t="shared" si="118"/>
        <v>1</v>
      </c>
      <c r="DO80" s="273">
        <f t="shared" si="119"/>
        <v>3</v>
      </c>
      <c r="DP80" s="187">
        <f t="shared" si="120"/>
        <v>0.6</v>
      </c>
      <c r="DQ80" s="154">
        <f t="shared" si="121"/>
        <v>0</v>
      </c>
      <c r="DR80" s="154">
        <f t="shared" si="122"/>
        <v>0</v>
      </c>
      <c r="DS80" s="160">
        <f t="shared" si="123"/>
        <v>0</v>
      </c>
      <c r="DT80" s="273">
        <f t="shared" si="124"/>
        <v>5</v>
      </c>
      <c r="DU80" s="187">
        <f t="shared" si="125"/>
        <v>1</v>
      </c>
      <c r="DV80" s="273">
        <f t="shared" si="126"/>
        <v>3</v>
      </c>
      <c r="DW80" s="187">
        <f t="shared" si="127"/>
        <v>0.6</v>
      </c>
      <c r="DX80" s="154">
        <f t="shared" si="128"/>
        <v>0</v>
      </c>
      <c r="DY80" s="154">
        <f t="shared" si="129"/>
        <v>0</v>
      </c>
      <c r="DZ80" s="160">
        <f t="shared" si="130"/>
        <v>0</v>
      </c>
      <c r="EA80" s="273">
        <f t="shared" si="131"/>
        <v>5</v>
      </c>
      <c r="EB80" s="187">
        <f t="shared" si="132"/>
        <v>1</v>
      </c>
      <c r="EC80" s="273">
        <f t="shared" si="133"/>
        <v>3</v>
      </c>
      <c r="ED80" s="187">
        <f t="shared" si="134"/>
        <v>0.6</v>
      </c>
      <c r="EE80" s="154">
        <f t="shared" si="135"/>
        <v>0</v>
      </c>
      <c r="EF80" s="154">
        <f t="shared" si="136"/>
        <v>0</v>
      </c>
      <c r="EG80" s="160">
        <f t="shared" si="137"/>
        <v>0</v>
      </c>
      <c r="EH80" s="273">
        <f t="shared" si="138"/>
        <v>5</v>
      </c>
      <c r="EI80" s="187">
        <f t="shared" si="139"/>
        <v>1</v>
      </c>
      <c r="EJ80" s="273">
        <f t="shared" si="140"/>
        <v>3</v>
      </c>
      <c r="EK80" s="187">
        <f t="shared" si="141"/>
        <v>0.6</v>
      </c>
      <c r="EL80" s="154">
        <f t="shared" si="142"/>
        <v>0</v>
      </c>
      <c r="EM80" s="154">
        <f t="shared" si="143"/>
        <v>0</v>
      </c>
      <c r="EN80" s="160">
        <f t="shared" si="144"/>
        <v>0</v>
      </c>
      <c r="EO80" s="273">
        <f t="shared" si="145"/>
        <v>5</v>
      </c>
      <c r="EP80" s="187">
        <f t="shared" si="146"/>
        <v>1</v>
      </c>
      <c r="EQ80" s="273">
        <f t="shared" si="147"/>
        <v>3</v>
      </c>
      <c r="ER80" s="187">
        <f t="shared" si="148"/>
        <v>0.6</v>
      </c>
      <c r="ES80" s="154">
        <f t="shared" si="149"/>
        <v>0</v>
      </c>
      <c r="ET80" s="154">
        <f t="shared" si="150"/>
        <v>0</v>
      </c>
      <c r="EU80" s="160">
        <f t="shared" si="151"/>
        <v>0</v>
      </c>
      <c r="EV80" s="273">
        <f t="shared" si="152"/>
        <v>5</v>
      </c>
      <c r="EW80" s="187">
        <f t="shared" si="153"/>
        <v>1</v>
      </c>
      <c r="EX80" s="273">
        <f t="shared" si="154"/>
        <v>3</v>
      </c>
      <c r="EY80" s="187">
        <f t="shared" si="155"/>
        <v>0.6</v>
      </c>
      <c r="EZ80" s="154">
        <f t="shared" si="156"/>
        <v>0</v>
      </c>
      <c r="FA80" s="154">
        <f t="shared" si="157"/>
        <v>0</v>
      </c>
      <c r="FB80" s="160">
        <f t="shared" si="158"/>
        <v>0</v>
      </c>
      <c r="FC80" s="273">
        <f t="shared" si="159"/>
        <v>5</v>
      </c>
      <c r="FD80" s="187">
        <f t="shared" si="160"/>
        <v>1</v>
      </c>
      <c r="FE80" s="273">
        <f t="shared" si="161"/>
        <v>3</v>
      </c>
      <c r="FF80" s="187">
        <f t="shared" si="162"/>
        <v>0.6</v>
      </c>
      <c r="FG80" s="154">
        <f t="shared" si="163"/>
        <v>0</v>
      </c>
      <c r="FH80" s="154">
        <f t="shared" si="164"/>
        <v>0</v>
      </c>
      <c r="FI80" s="160">
        <f t="shared" si="165"/>
        <v>0</v>
      </c>
      <c r="FJ80" s="273">
        <f t="shared" si="166"/>
        <v>5</v>
      </c>
      <c r="FK80" s="187">
        <f t="shared" si="167"/>
        <v>1</v>
      </c>
      <c r="FL80" s="273">
        <f t="shared" si="168"/>
        <v>3</v>
      </c>
      <c r="FM80" s="187">
        <f t="shared" si="169"/>
        <v>0.6</v>
      </c>
      <c r="FN80" s="154">
        <f t="shared" si="170"/>
        <v>0</v>
      </c>
      <c r="FO80" s="154">
        <f t="shared" si="171"/>
        <v>0</v>
      </c>
      <c r="FP80" s="160">
        <f t="shared" si="172"/>
        <v>0</v>
      </c>
      <c r="FQ80" s="273">
        <f t="shared" si="173"/>
        <v>5</v>
      </c>
      <c r="FR80" s="187">
        <f t="shared" si="174"/>
        <v>1</v>
      </c>
      <c r="FS80" s="273">
        <f t="shared" si="175"/>
        <v>3</v>
      </c>
      <c r="FT80" s="187">
        <f t="shared" si="176"/>
        <v>0.6</v>
      </c>
      <c r="FU80" s="154">
        <f t="shared" si="177"/>
        <v>0</v>
      </c>
      <c r="FV80" s="154">
        <f t="shared" si="178"/>
        <v>0</v>
      </c>
      <c r="FW80" s="160">
        <f t="shared" si="179"/>
        <v>0</v>
      </c>
      <c r="FX80" s="273">
        <f t="shared" si="180"/>
        <v>5</v>
      </c>
      <c r="FY80" s="187">
        <f t="shared" si="181"/>
        <v>1</v>
      </c>
      <c r="FZ80" s="273">
        <f t="shared" si="182"/>
        <v>3</v>
      </c>
      <c r="GA80" s="187">
        <f t="shared" si="183"/>
        <v>0.6</v>
      </c>
      <c r="GB80" s="154">
        <f t="shared" si="184"/>
        <v>0</v>
      </c>
      <c r="GC80" s="154">
        <f t="shared" si="185"/>
        <v>0</v>
      </c>
      <c r="GD80" s="160">
        <f t="shared" si="186"/>
        <v>0</v>
      </c>
      <c r="GE80" s="273">
        <f t="shared" si="187"/>
        <v>5</v>
      </c>
      <c r="GF80" s="187">
        <f t="shared" si="188"/>
        <v>1</v>
      </c>
      <c r="GG80" s="273">
        <f t="shared" si="189"/>
        <v>3</v>
      </c>
      <c r="GH80" s="187">
        <f t="shared" si="190"/>
        <v>0.6</v>
      </c>
      <c r="GI80" s="187">
        <f t="shared" si="203"/>
        <v>0.6</v>
      </c>
    </row>
    <row r="81" spans="1:191" ht="37.799999999999997" customHeight="1" x14ac:dyDescent="0.2">
      <c r="A81" s="148">
        <v>73</v>
      </c>
      <c r="B81" s="133"/>
      <c r="C81" s="133"/>
      <c r="D81" s="274"/>
      <c r="E81" s="133"/>
      <c r="F81" s="275"/>
      <c r="G81" s="133"/>
      <c r="H81" s="133" t="s">
        <v>455</v>
      </c>
      <c r="I81" s="132"/>
      <c r="J81" s="132"/>
      <c r="K81" s="132"/>
      <c r="L81" s="132"/>
      <c r="M81" s="132"/>
      <c r="N81" s="132"/>
      <c r="O81" s="132"/>
      <c r="P81" s="132"/>
      <c r="Q81" s="132"/>
      <c r="R81" s="132"/>
      <c r="S81" s="132"/>
      <c r="T81" s="132"/>
      <c r="U81" s="132"/>
      <c r="V81" s="132"/>
      <c r="W81" s="132"/>
      <c r="X81" s="132"/>
      <c r="Y81" s="132"/>
      <c r="Z81" s="132"/>
      <c r="AA81" s="132"/>
      <c r="AB81" s="132"/>
      <c r="AC81" s="155">
        <f t="shared" si="102"/>
        <v>0</v>
      </c>
      <c r="AD81" s="149">
        <f t="shared" si="103"/>
        <v>1</v>
      </c>
      <c r="AE81" s="155" t="str">
        <f t="shared" si="104"/>
        <v>3 - Moderado</v>
      </c>
      <c r="AF81" s="149">
        <f t="shared" si="105"/>
        <v>0.6</v>
      </c>
      <c r="AG81" s="156" t="str">
        <f t="shared" si="191"/>
        <v/>
      </c>
      <c r="AH81" s="149">
        <f t="shared" si="106"/>
        <v>0.6</v>
      </c>
      <c r="AI81" s="133"/>
      <c r="AJ81" s="133"/>
      <c r="AK81" s="133"/>
      <c r="AL81" s="133"/>
      <c r="AM81" s="134"/>
      <c r="AN81" s="164"/>
      <c r="AO81" s="164"/>
      <c r="AP81" s="134"/>
      <c r="AQ81" s="134"/>
      <c r="AR81" s="164"/>
      <c r="AS81" s="164"/>
      <c r="AT81" s="134"/>
      <c r="AU81" s="134"/>
      <c r="AV81" s="164"/>
      <c r="AW81" s="164"/>
      <c r="AX81" s="134"/>
      <c r="AY81" s="134"/>
      <c r="AZ81" s="164"/>
      <c r="BA81" s="164"/>
      <c r="BB81" s="134"/>
      <c r="BC81" s="134"/>
      <c r="BD81" s="164"/>
      <c r="BE81" s="164"/>
      <c r="BF81" s="134"/>
      <c r="BG81" s="134"/>
      <c r="BH81" s="164"/>
      <c r="BI81" s="164"/>
      <c r="BJ81" s="134"/>
      <c r="BK81" s="134"/>
      <c r="BL81" s="164"/>
      <c r="BM81" s="164"/>
      <c r="BN81" s="134"/>
      <c r="BO81" s="134"/>
      <c r="BP81" s="164"/>
      <c r="BQ81" s="164"/>
      <c r="BR81" s="134"/>
      <c r="BS81" s="134"/>
      <c r="BT81" s="164"/>
      <c r="BU81" s="164"/>
      <c r="BV81" s="134"/>
      <c r="BW81" s="134"/>
      <c r="BX81" s="164"/>
      <c r="BY81" s="164"/>
      <c r="BZ81" s="134"/>
      <c r="CA81" s="134"/>
      <c r="CB81" s="164"/>
      <c r="CC81" s="164"/>
      <c r="CD81" s="134"/>
      <c r="CE81" s="134"/>
      <c r="CF81" s="164"/>
      <c r="CG81" s="164"/>
      <c r="CH81" s="134"/>
      <c r="CI81" s="164"/>
      <c r="CJ81" s="164"/>
      <c r="CK81" s="134"/>
      <c r="CL81" s="159" t="str">
        <f t="shared" si="192"/>
        <v>5 - Muy Alta</v>
      </c>
      <c r="CM81" s="165">
        <f t="shared" si="107"/>
        <v>1</v>
      </c>
      <c r="CN81" s="159" t="str">
        <f t="shared" si="193"/>
        <v>3 - Moderado</v>
      </c>
      <c r="CO81" s="165">
        <f t="shared" si="194"/>
        <v>0.6</v>
      </c>
      <c r="CP81" s="145" t="str">
        <f t="shared" si="108"/>
        <v>ALTO</v>
      </c>
      <c r="CQ81" s="149">
        <f t="shared" si="195"/>
        <v>0.6</v>
      </c>
      <c r="CR81" s="188"/>
      <c r="CS81" s="145">
        <f t="shared" si="196"/>
        <v>5</v>
      </c>
      <c r="CT81" s="134"/>
      <c r="CU81" s="188"/>
      <c r="CV81" s="188"/>
      <c r="CW81" s="158"/>
      <c r="CX81" s="160">
        <f t="shared" si="109"/>
        <v>0</v>
      </c>
      <c r="CY81" s="161">
        <f t="shared" si="197"/>
        <v>3</v>
      </c>
      <c r="CZ81" s="160" t="str">
        <f t="shared" si="198"/>
        <v>Moderado</v>
      </c>
      <c r="DA81" s="153">
        <f t="shared" si="199"/>
        <v>0.6</v>
      </c>
      <c r="DB81" s="154">
        <f t="shared" si="200"/>
        <v>0</v>
      </c>
      <c r="DC81" s="154">
        <f t="shared" si="110"/>
        <v>0</v>
      </c>
      <c r="DD81" s="160">
        <f t="shared" si="201"/>
        <v>0</v>
      </c>
      <c r="DE81" s="273">
        <f t="shared" si="111"/>
        <v>5</v>
      </c>
      <c r="DF81" s="187">
        <f t="shared" si="112"/>
        <v>1</v>
      </c>
      <c r="DG81" s="273">
        <f t="shared" si="202"/>
        <v>3</v>
      </c>
      <c r="DH81" s="273"/>
      <c r="DI81" s="187">
        <f t="shared" si="113"/>
        <v>0.6</v>
      </c>
      <c r="DJ81" s="154">
        <f t="shared" si="114"/>
        <v>0</v>
      </c>
      <c r="DK81" s="154">
        <f t="shared" si="115"/>
        <v>0</v>
      </c>
      <c r="DL81" s="160">
        <f t="shared" si="116"/>
        <v>0</v>
      </c>
      <c r="DM81" s="273">
        <f t="shared" si="117"/>
        <v>5</v>
      </c>
      <c r="DN81" s="187">
        <f t="shared" si="118"/>
        <v>1</v>
      </c>
      <c r="DO81" s="273">
        <f t="shared" si="119"/>
        <v>3</v>
      </c>
      <c r="DP81" s="187">
        <f t="shared" si="120"/>
        <v>0.6</v>
      </c>
      <c r="DQ81" s="154">
        <f t="shared" si="121"/>
        <v>0</v>
      </c>
      <c r="DR81" s="154">
        <f t="shared" si="122"/>
        <v>0</v>
      </c>
      <c r="DS81" s="160">
        <f t="shared" si="123"/>
        <v>0</v>
      </c>
      <c r="DT81" s="273">
        <f t="shared" si="124"/>
        <v>5</v>
      </c>
      <c r="DU81" s="187">
        <f t="shared" si="125"/>
        <v>1</v>
      </c>
      <c r="DV81" s="273">
        <f t="shared" si="126"/>
        <v>3</v>
      </c>
      <c r="DW81" s="187">
        <f t="shared" si="127"/>
        <v>0.6</v>
      </c>
      <c r="DX81" s="154">
        <f t="shared" si="128"/>
        <v>0</v>
      </c>
      <c r="DY81" s="154">
        <f t="shared" si="129"/>
        <v>0</v>
      </c>
      <c r="DZ81" s="160">
        <f t="shared" si="130"/>
        <v>0</v>
      </c>
      <c r="EA81" s="273">
        <f t="shared" si="131"/>
        <v>5</v>
      </c>
      <c r="EB81" s="187">
        <f t="shared" si="132"/>
        <v>1</v>
      </c>
      <c r="EC81" s="273">
        <f t="shared" si="133"/>
        <v>3</v>
      </c>
      <c r="ED81" s="187">
        <f t="shared" si="134"/>
        <v>0.6</v>
      </c>
      <c r="EE81" s="154">
        <f t="shared" si="135"/>
        <v>0</v>
      </c>
      <c r="EF81" s="154">
        <f t="shared" si="136"/>
        <v>0</v>
      </c>
      <c r="EG81" s="160">
        <f t="shared" si="137"/>
        <v>0</v>
      </c>
      <c r="EH81" s="273">
        <f t="shared" si="138"/>
        <v>5</v>
      </c>
      <c r="EI81" s="187">
        <f t="shared" si="139"/>
        <v>1</v>
      </c>
      <c r="EJ81" s="273">
        <f t="shared" si="140"/>
        <v>3</v>
      </c>
      <c r="EK81" s="187">
        <f t="shared" si="141"/>
        <v>0.6</v>
      </c>
      <c r="EL81" s="154">
        <f t="shared" si="142"/>
        <v>0</v>
      </c>
      <c r="EM81" s="154">
        <f t="shared" si="143"/>
        <v>0</v>
      </c>
      <c r="EN81" s="160">
        <f t="shared" si="144"/>
        <v>0</v>
      </c>
      <c r="EO81" s="273">
        <f t="shared" si="145"/>
        <v>5</v>
      </c>
      <c r="EP81" s="187">
        <f t="shared" si="146"/>
        <v>1</v>
      </c>
      <c r="EQ81" s="273">
        <f t="shared" si="147"/>
        <v>3</v>
      </c>
      <c r="ER81" s="187">
        <f t="shared" si="148"/>
        <v>0.6</v>
      </c>
      <c r="ES81" s="154">
        <f t="shared" si="149"/>
        <v>0</v>
      </c>
      <c r="ET81" s="154">
        <f t="shared" si="150"/>
        <v>0</v>
      </c>
      <c r="EU81" s="160">
        <f t="shared" si="151"/>
        <v>0</v>
      </c>
      <c r="EV81" s="273">
        <f t="shared" si="152"/>
        <v>5</v>
      </c>
      <c r="EW81" s="187">
        <f t="shared" si="153"/>
        <v>1</v>
      </c>
      <c r="EX81" s="273">
        <f t="shared" si="154"/>
        <v>3</v>
      </c>
      <c r="EY81" s="187">
        <f t="shared" si="155"/>
        <v>0.6</v>
      </c>
      <c r="EZ81" s="154">
        <f t="shared" si="156"/>
        <v>0</v>
      </c>
      <c r="FA81" s="154">
        <f t="shared" si="157"/>
        <v>0</v>
      </c>
      <c r="FB81" s="160">
        <f t="shared" si="158"/>
        <v>0</v>
      </c>
      <c r="FC81" s="273">
        <f t="shared" si="159"/>
        <v>5</v>
      </c>
      <c r="FD81" s="187">
        <f t="shared" si="160"/>
        <v>1</v>
      </c>
      <c r="FE81" s="273">
        <f t="shared" si="161"/>
        <v>3</v>
      </c>
      <c r="FF81" s="187">
        <f t="shared" si="162"/>
        <v>0.6</v>
      </c>
      <c r="FG81" s="154">
        <f t="shared" si="163"/>
        <v>0</v>
      </c>
      <c r="FH81" s="154">
        <f t="shared" si="164"/>
        <v>0</v>
      </c>
      <c r="FI81" s="160">
        <f t="shared" si="165"/>
        <v>0</v>
      </c>
      <c r="FJ81" s="273">
        <f t="shared" si="166"/>
        <v>5</v>
      </c>
      <c r="FK81" s="187">
        <f t="shared" si="167"/>
        <v>1</v>
      </c>
      <c r="FL81" s="273">
        <f t="shared" si="168"/>
        <v>3</v>
      </c>
      <c r="FM81" s="187">
        <f t="shared" si="169"/>
        <v>0.6</v>
      </c>
      <c r="FN81" s="154">
        <f t="shared" si="170"/>
        <v>0</v>
      </c>
      <c r="FO81" s="154">
        <f t="shared" si="171"/>
        <v>0</v>
      </c>
      <c r="FP81" s="160">
        <f t="shared" si="172"/>
        <v>0</v>
      </c>
      <c r="FQ81" s="273">
        <f t="shared" si="173"/>
        <v>5</v>
      </c>
      <c r="FR81" s="187">
        <f t="shared" si="174"/>
        <v>1</v>
      </c>
      <c r="FS81" s="273">
        <f t="shared" si="175"/>
        <v>3</v>
      </c>
      <c r="FT81" s="187">
        <f t="shared" si="176"/>
        <v>0.6</v>
      </c>
      <c r="FU81" s="154">
        <f t="shared" si="177"/>
        <v>0</v>
      </c>
      <c r="FV81" s="154">
        <f t="shared" si="178"/>
        <v>0</v>
      </c>
      <c r="FW81" s="160">
        <f t="shared" si="179"/>
        <v>0</v>
      </c>
      <c r="FX81" s="273">
        <f t="shared" si="180"/>
        <v>5</v>
      </c>
      <c r="FY81" s="187">
        <f t="shared" si="181"/>
        <v>1</v>
      </c>
      <c r="FZ81" s="273">
        <f t="shared" si="182"/>
        <v>3</v>
      </c>
      <c r="GA81" s="187">
        <f t="shared" si="183"/>
        <v>0.6</v>
      </c>
      <c r="GB81" s="154">
        <f t="shared" si="184"/>
        <v>0</v>
      </c>
      <c r="GC81" s="154">
        <f t="shared" si="185"/>
        <v>0</v>
      </c>
      <c r="GD81" s="160">
        <f t="shared" si="186"/>
        <v>0</v>
      </c>
      <c r="GE81" s="273">
        <f t="shared" si="187"/>
        <v>5</v>
      </c>
      <c r="GF81" s="187">
        <f t="shared" si="188"/>
        <v>1</v>
      </c>
      <c r="GG81" s="273">
        <f t="shared" si="189"/>
        <v>3</v>
      </c>
      <c r="GH81" s="187">
        <f t="shared" si="190"/>
        <v>0.6</v>
      </c>
      <c r="GI81" s="187">
        <f t="shared" si="203"/>
        <v>0.6</v>
      </c>
    </row>
    <row r="82" spans="1:191" ht="37.799999999999997" customHeight="1" x14ac:dyDescent="0.2">
      <c r="A82" s="148">
        <v>74</v>
      </c>
      <c r="B82" s="133"/>
      <c r="C82" s="133"/>
      <c r="D82" s="274"/>
      <c r="E82" s="133"/>
      <c r="F82" s="275"/>
      <c r="G82" s="133"/>
      <c r="H82" s="133" t="s">
        <v>455</v>
      </c>
      <c r="I82" s="132"/>
      <c r="J82" s="132"/>
      <c r="K82" s="132"/>
      <c r="L82" s="132"/>
      <c r="M82" s="132"/>
      <c r="N82" s="132"/>
      <c r="O82" s="132"/>
      <c r="P82" s="132"/>
      <c r="Q82" s="132"/>
      <c r="R82" s="132"/>
      <c r="S82" s="132"/>
      <c r="T82" s="132"/>
      <c r="U82" s="132"/>
      <c r="V82" s="132"/>
      <c r="W82" s="132"/>
      <c r="X82" s="132"/>
      <c r="Y82" s="132"/>
      <c r="Z82" s="132"/>
      <c r="AA82" s="132"/>
      <c r="AB82" s="132"/>
      <c r="AC82" s="155">
        <f t="shared" si="102"/>
        <v>0</v>
      </c>
      <c r="AD82" s="149">
        <f t="shared" si="103"/>
        <v>1</v>
      </c>
      <c r="AE82" s="155" t="str">
        <f t="shared" si="104"/>
        <v>3 - Moderado</v>
      </c>
      <c r="AF82" s="149">
        <f t="shared" si="105"/>
        <v>0.6</v>
      </c>
      <c r="AG82" s="156" t="str">
        <f t="shared" si="191"/>
        <v/>
      </c>
      <c r="AH82" s="149">
        <f t="shared" si="106"/>
        <v>0.6</v>
      </c>
      <c r="AI82" s="133"/>
      <c r="AJ82" s="133"/>
      <c r="AK82" s="133"/>
      <c r="AL82" s="133"/>
      <c r="AM82" s="134"/>
      <c r="AN82" s="164"/>
      <c r="AO82" s="164"/>
      <c r="AP82" s="134"/>
      <c r="AQ82" s="134"/>
      <c r="AR82" s="164"/>
      <c r="AS82" s="164"/>
      <c r="AT82" s="134"/>
      <c r="AU82" s="134"/>
      <c r="AV82" s="164"/>
      <c r="AW82" s="164"/>
      <c r="AX82" s="134"/>
      <c r="AY82" s="134"/>
      <c r="AZ82" s="164"/>
      <c r="BA82" s="164"/>
      <c r="BB82" s="134"/>
      <c r="BC82" s="134"/>
      <c r="BD82" s="164"/>
      <c r="BE82" s="164"/>
      <c r="BF82" s="134"/>
      <c r="BG82" s="134"/>
      <c r="BH82" s="164"/>
      <c r="BI82" s="164"/>
      <c r="BJ82" s="134"/>
      <c r="BK82" s="134"/>
      <c r="BL82" s="164"/>
      <c r="BM82" s="164"/>
      <c r="BN82" s="134"/>
      <c r="BO82" s="134"/>
      <c r="BP82" s="164"/>
      <c r="BQ82" s="164"/>
      <c r="BR82" s="134"/>
      <c r="BS82" s="134"/>
      <c r="BT82" s="164"/>
      <c r="BU82" s="164"/>
      <c r="BV82" s="134"/>
      <c r="BW82" s="134"/>
      <c r="BX82" s="164"/>
      <c r="BY82" s="164"/>
      <c r="BZ82" s="134"/>
      <c r="CA82" s="134"/>
      <c r="CB82" s="164"/>
      <c r="CC82" s="164"/>
      <c r="CD82" s="134"/>
      <c r="CE82" s="134"/>
      <c r="CF82" s="164"/>
      <c r="CG82" s="164"/>
      <c r="CH82" s="134"/>
      <c r="CI82" s="164"/>
      <c r="CJ82" s="164"/>
      <c r="CK82" s="134"/>
      <c r="CL82" s="159" t="str">
        <f t="shared" si="192"/>
        <v>5 - Muy Alta</v>
      </c>
      <c r="CM82" s="165">
        <f t="shared" si="107"/>
        <v>1</v>
      </c>
      <c r="CN82" s="159" t="str">
        <f t="shared" si="193"/>
        <v>3 - Moderado</v>
      </c>
      <c r="CO82" s="165">
        <f t="shared" si="194"/>
        <v>0.6</v>
      </c>
      <c r="CP82" s="145" t="str">
        <f t="shared" si="108"/>
        <v>ALTO</v>
      </c>
      <c r="CQ82" s="149">
        <f t="shared" si="195"/>
        <v>0.6</v>
      </c>
      <c r="CR82" s="188"/>
      <c r="CS82" s="145">
        <f t="shared" si="196"/>
        <v>5</v>
      </c>
      <c r="CT82" s="134"/>
      <c r="CU82" s="188"/>
      <c r="CV82" s="188"/>
      <c r="CW82" s="158"/>
      <c r="CX82" s="160">
        <f t="shared" si="109"/>
        <v>0</v>
      </c>
      <c r="CY82" s="161">
        <f t="shared" si="197"/>
        <v>3</v>
      </c>
      <c r="CZ82" s="160" t="str">
        <f t="shared" si="198"/>
        <v>Moderado</v>
      </c>
      <c r="DA82" s="153">
        <f t="shared" si="199"/>
        <v>0.6</v>
      </c>
      <c r="DB82" s="154">
        <f t="shared" si="200"/>
        <v>0</v>
      </c>
      <c r="DC82" s="154">
        <f t="shared" si="110"/>
        <v>0</v>
      </c>
      <c r="DD82" s="160">
        <f t="shared" si="201"/>
        <v>0</v>
      </c>
      <c r="DE82" s="273">
        <f t="shared" si="111"/>
        <v>5</v>
      </c>
      <c r="DF82" s="187">
        <f t="shared" si="112"/>
        <v>1</v>
      </c>
      <c r="DG82" s="273">
        <f t="shared" si="202"/>
        <v>3</v>
      </c>
      <c r="DH82" s="273"/>
      <c r="DI82" s="187">
        <f t="shared" si="113"/>
        <v>0.6</v>
      </c>
      <c r="DJ82" s="154">
        <f t="shared" si="114"/>
        <v>0</v>
      </c>
      <c r="DK82" s="154">
        <f t="shared" si="115"/>
        <v>0</v>
      </c>
      <c r="DL82" s="160">
        <f t="shared" si="116"/>
        <v>0</v>
      </c>
      <c r="DM82" s="273">
        <f t="shared" si="117"/>
        <v>5</v>
      </c>
      <c r="DN82" s="187">
        <f t="shared" si="118"/>
        <v>1</v>
      </c>
      <c r="DO82" s="273">
        <f t="shared" si="119"/>
        <v>3</v>
      </c>
      <c r="DP82" s="187">
        <f t="shared" si="120"/>
        <v>0.6</v>
      </c>
      <c r="DQ82" s="154">
        <f t="shared" si="121"/>
        <v>0</v>
      </c>
      <c r="DR82" s="154">
        <f t="shared" si="122"/>
        <v>0</v>
      </c>
      <c r="DS82" s="160">
        <f t="shared" si="123"/>
        <v>0</v>
      </c>
      <c r="DT82" s="273">
        <f t="shared" si="124"/>
        <v>5</v>
      </c>
      <c r="DU82" s="187">
        <f t="shared" si="125"/>
        <v>1</v>
      </c>
      <c r="DV82" s="273">
        <f t="shared" si="126"/>
        <v>3</v>
      </c>
      <c r="DW82" s="187">
        <f t="shared" si="127"/>
        <v>0.6</v>
      </c>
      <c r="DX82" s="154">
        <f t="shared" si="128"/>
        <v>0</v>
      </c>
      <c r="DY82" s="154">
        <f t="shared" si="129"/>
        <v>0</v>
      </c>
      <c r="DZ82" s="160">
        <f t="shared" si="130"/>
        <v>0</v>
      </c>
      <c r="EA82" s="273">
        <f t="shared" si="131"/>
        <v>5</v>
      </c>
      <c r="EB82" s="187">
        <f t="shared" si="132"/>
        <v>1</v>
      </c>
      <c r="EC82" s="273">
        <f t="shared" si="133"/>
        <v>3</v>
      </c>
      <c r="ED82" s="187">
        <f t="shared" si="134"/>
        <v>0.6</v>
      </c>
      <c r="EE82" s="154">
        <f t="shared" si="135"/>
        <v>0</v>
      </c>
      <c r="EF82" s="154">
        <f t="shared" si="136"/>
        <v>0</v>
      </c>
      <c r="EG82" s="160">
        <f t="shared" si="137"/>
        <v>0</v>
      </c>
      <c r="EH82" s="273">
        <f t="shared" si="138"/>
        <v>5</v>
      </c>
      <c r="EI82" s="187">
        <f t="shared" si="139"/>
        <v>1</v>
      </c>
      <c r="EJ82" s="273">
        <f t="shared" si="140"/>
        <v>3</v>
      </c>
      <c r="EK82" s="187">
        <f t="shared" si="141"/>
        <v>0.6</v>
      </c>
      <c r="EL82" s="154">
        <f t="shared" si="142"/>
        <v>0</v>
      </c>
      <c r="EM82" s="154">
        <f t="shared" si="143"/>
        <v>0</v>
      </c>
      <c r="EN82" s="160">
        <f t="shared" si="144"/>
        <v>0</v>
      </c>
      <c r="EO82" s="273">
        <f t="shared" si="145"/>
        <v>5</v>
      </c>
      <c r="EP82" s="187">
        <f t="shared" si="146"/>
        <v>1</v>
      </c>
      <c r="EQ82" s="273">
        <f t="shared" si="147"/>
        <v>3</v>
      </c>
      <c r="ER82" s="187">
        <f t="shared" si="148"/>
        <v>0.6</v>
      </c>
      <c r="ES82" s="154">
        <f t="shared" si="149"/>
        <v>0</v>
      </c>
      <c r="ET82" s="154">
        <f t="shared" si="150"/>
        <v>0</v>
      </c>
      <c r="EU82" s="160">
        <f t="shared" si="151"/>
        <v>0</v>
      </c>
      <c r="EV82" s="273">
        <f t="shared" si="152"/>
        <v>5</v>
      </c>
      <c r="EW82" s="187">
        <f t="shared" si="153"/>
        <v>1</v>
      </c>
      <c r="EX82" s="273">
        <f t="shared" si="154"/>
        <v>3</v>
      </c>
      <c r="EY82" s="187">
        <f t="shared" si="155"/>
        <v>0.6</v>
      </c>
      <c r="EZ82" s="154">
        <f t="shared" si="156"/>
        <v>0</v>
      </c>
      <c r="FA82" s="154">
        <f t="shared" si="157"/>
        <v>0</v>
      </c>
      <c r="FB82" s="160">
        <f t="shared" si="158"/>
        <v>0</v>
      </c>
      <c r="FC82" s="273">
        <f t="shared" si="159"/>
        <v>5</v>
      </c>
      <c r="FD82" s="187">
        <f t="shared" si="160"/>
        <v>1</v>
      </c>
      <c r="FE82" s="273">
        <f t="shared" si="161"/>
        <v>3</v>
      </c>
      <c r="FF82" s="187">
        <f t="shared" si="162"/>
        <v>0.6</v>
      </c>
      <c r="FG82" s="154">
        <f t="shared" si="163"/>
        <v>0</v>
      </c>
      <c r="FH82" s="154">
        <f t="shared" si="164"/>
        <v>0</v>
      </c>
      <c r="FI82" s="160">
        <f t="shared" si="165"/>
        <v>0</v>
      </c>
      <c r="FJ82" s="273">
        <f t="shared" si="166"/>
        <v>5</v>
      </c>
      <c r="FK82" s="187">
        <f t="shared" si="167"/>
        <v>1</v>
      </c>
      <c r="FL82" s="273">
        <f t="shared" si="168"/>
        <v>3</v>
      </c>
      <c r="FM82" s="187">
        <f t="shared" si="169"/>
        <v>0.6</v>
      </c>
      <c r="FN82" s="154">
        <f t="shared" si="170"/>
        <v>0</v>
      </c>
      <c r="FO82" s="154">
        <f t="shared" si="171"/>
        <v>0</v>
      </c>
      <c r="FP82" s="160">
        <f t="shared" si="172"/>
        <v>0</v>
      </c>
      <c r="FQ82" s="273">
        <f t="shared" si="173"/>
        <v>5</v>
      </c>
      <c r="FR82" s="187">
        <f t="shared" si="174"/>
        <v>1</v>
      </c>
      <c r="FS82" s="273">
        <f t="shared" si="175"/>
        <v>3</v>
      </c>
      <c r="FT82" s="187">
        <f t="shared" si="176"/>
        <v>0.6</v>
      </c>
      <c r="FU82" s="154">
        <f t="shared" si="177"/>
        <v>0</v>
      </c>
      <c r="FV82" s="154">
        <f t="shared" si="178"/>
        <v>0</v>
      </c>
      <c r="FW82" s="160">
        <f t="shared" si="179"/>
        <v>0</v>
      </c>
      <c r="FX82" s="273">
        <f t="shared" si="180"/>
        <v>5</v>
      </c>
      <c r="FY82" s="187">
        <f t="shared" si="181"/>
        <v>1</v>
      </c>
      <c r="FZ82" s="273">
        <f t="shared" si="182"/>
        <v>3</v>
      </c>
      <c r="GA82" s="187">
        <f t="shared" si="183"/>
        <v>0.6</v>
      </c>
      <c r="GB82" s="154">
        <f t="shared" si="184"/>
        <v>0</v>
      </c>
      <c r="GC82" s="154">
        <f t="shared" si="185"/>
        <v>0</v>
      </c>
      <c r="GD82" s="160">
        <f t="shared" si="186"/>
        <v>0</v>
      </c>
      <c r="GE82" s="273">
        <f t="shared" si="187"/>
        <v>5</v>
      </c>
      <c r="GF82" s="187">
        <f t="shared" si="188"/>
        <v>1</v>
      </c>
      <c r="GG82" s="273">
        <f t="shared" si="189"/>
        <v>3</v>
      </c>
      <c r="GH82" s="187">
        <f t="shared" si="190"/>
        <v>0.6</v>
      </c>
      <c r="GI82" s="187">
        <f t="shared" si="203"/>
        <v>0.6</v>
      </c>
    </row>
    <row r="83" spans="1:191" ht="37.799999999999997" customHeight="1" x14ac:dyDescent="0.2">
      <c r="A83" s="148">
        <v>75</v>
      </c>
      <c r="B83" s="133"/>
      <c r="C83" s="133"/>
      <c r="D83" s="274"/>
      <c r="E83" s="133"/>
      <c r="F83" s="275"/>
      <c r="G83" s="133"/>
      <c r="H83" s="133" t="s">
        <v>455</v>
      </c>
      <c r="I83" s="132"/>
      <c r="J83" s="132"/>
      <c r="K83" s="132"/>
      <c r="L83" s="132"/>
      <c r="M83" s="132"/>
      <c r="N83" s="132"/>
      <c r="O83" s="132"/>
      <c r="P83" s="132"/>
      <c r="Q83" s="132"/>
      <c r="R83" s="132"/>
      <c r="S83" s="132"/>
      <c r="T83" s="132"/>
      <c r="U83" s="132"/>
      <c r="V83" s="132"/>
      <c r="W83" s="132"/>
      <c r="X83" s="132"/>
      <c r="Y83" s="132"/>
      <c r="Z83" s="132"/>
      <c r="AA83" s="132"/>
      <c r="AB83" s="132"/>
      <c r="AC83" s="155">
        <f t="shared" si="102"/>
        <v>0</v>
      </c>
      <c r="AD83" s="149">
        <f t="shared" si="103"/>
        <v>1</v>
      </c>
      <c r="AE83" s="155" t="str">
        <f t="shared" si="104"/>
        <v>3 - Moderado</v>
      </c>
      <c r="AF83" s="149">
        <f t="shared" si="105"/>
        <v>0.6</v>
      </c>
      <c r="AG83" s="156" t="str">
        <f t="shared" si="191"/>
        <v/>
      </c>
      <c r="AH83" s="149">
        <f t="shared" si="106"/>
        <v>0.6</v>
      </c>
      <c r="AI83" s="133"/>
      <c r="AJ83" s="133"/>
      <c r="AK83" s="133"/>
      <c r="AL83" s="133"/>
      <c r="AM83" s="134"/>
      <c r="AN83" s="164"/>
      <c r="AO83" s="164"/>
      <c r="AP83" s="134"/>
      <c r="AQ83" s="134"/>
      <c r="AR83" s="164"/>
      <c r="AS83" s="164"/>
      <c r="AT83" s="134"/>
      <c r="AU83" s="134"/>
      <c r="AV83" s="164"/>
      <c r="AW83" s="164"/>
      <c r="AX83" s="134"/>
      <c r="AY83" s="134"/>
      <c r="AZ83" s="164"/>
      <c r="BA83" s="164"/>
      <c r="BB83" s="134"/>
      <c r="BC83" s="134"/>
      <c r="BD83" s="164"/>
      <c r="BE83" s="164"/>
      <c r="BF83" s="134"/>
      <c r="BG83" s="134"/>
      <c r="BH83" s="164"/>
      <c r="BI83" s="164"/>
      <c r="BJ83" s="134"/>
      <c r="BK83" s="134"/>
      <c r="BL83" s="164"/>
      <c r="BM83" s="164"/>
      <c r="BN83" s="134"/>
      <c r="BO83" s="134"/>
      <c r="BP83" s="164"/>
      <c r="BQ83" s="164"/>
      <c r="BR83" s="134"/>
      <c r="BS83" s="134"/>
      <c r="BT83" s="164"/>
      <c r="BU83" s="164"/>
      <c r="BV83" s="134"/>
      <c r="BW83" s="134"/>
      <c r="BX83" s="164"/>
      <c r="BY83" s="164"/>
      <c r="BZ83" s="134"/>
      <c r="CA83" s="134"/>
      <c r="CB83" s="164"/>
      <c r="CC83" s="164"/>
      <c r="CD83" s="134"/>
      <c r="CE83" s="134"/>
      <c r="CF83" s="164"/>
      <c r="CG83" s="164"/>
      <c r="CH83" s="134"/>
      <c r="CI83" s="164"/>
      <c r="CJ83" s="164"/>
      <c r="CK83" s="134"/>
      <c r="CL83" s="159" t="str">
        <f t="shared" si="192"/>
        <v>5 - Muy Alta</v>
      </c>
      <c r="CM83" s="165">
        <f t="shared" si="107"/>
        <v>1</v>
      </c>
      <c r="CN83" s="159" t="str">
        <f t="shared" si="193"/>
        <v>3 - Moderado</v>
      </c>
      <c r="CO83" s="165">
        <f t="shared" si="194"/>
        <v>0.6</v>
      </c>
      <c r="CP83" s="145" t="str">
        <f t="shared" si="108"/>
        <v>ALTO</v>
      </c>
      <c r="CQ83" s="149">
        <f t="shared" si="195"/>
        <v>0.6</v>
      </c>
      <c r="CR83" s="188"/>
      <c r="CS83" s="145">
        <f t="shared" si="196"/>
        <v>5</v>
      </c>
      <c r="CT83" s="134"/>
      <c r="CU83" s="188"/>
      <c r="CV83" s="188"/>
      <c r="CW83" s="158"/>
      <c r="CX83" s="160">
        <f t="shared" si="109"/>
        <v>0</v>
      </c>
      <c r="CY83" s="161">
        <f t="shared" si="197"/>
        <v>3</v>
      </c>
      <c r="CZ83" s="160" t="str">
        <f t="shared" si="198"/>
        <v>Moderado</v>
      </c>
      <c r="DA83" s="153">
        <f t="shared" si="199"/>
        <v>0.6</v>
      </c>
      <c r="DB83" s="154">
        <f t="shared" si="200"/>
        <v>0</v>
      </c>
      <c r="DC83" s="154">
        <f t="shared" si="110"/>
        <v>0</v>
      </c>
      <c r="DD83" s="160">
        <f t="shared" si="201"/>
        <v>0</v>
      </c>
      <c r="DE83" s="273">
        <f t="shared" si="111"/>
        <v>5</v>
      </c>
      <c r="DF83" s="187">
        <f t="shared" si="112"/>
        <v>1</v>
      </c>
      <c r="DG83" s="273">
        <f t="shared" si="202"/>
        <v>3</v>
      </c>
      <c r="DH83" s="273"/>
      <c r="DI83" s="187">
        <f t="shared" si="113"/>
        <v>0.6</v>
      </c>
      <c r="DJ83" s="154">
        <f t="shared" si="114"/>
        <v>0</v>
      </c>
      <c r="DK83" s="154">
        <f t="shared" si="115"/>
        <v>0</v>
      </c>
      <c r="DL83" s="160">
        <f t="shared" si="116"/>
        <v>0</v>
      </c>
      <c r="DM83" s="273">
        <f t="shared" si="117"/>
        <v>5</v>
      </c>
      <c r="DN83" s="187">
        <f t="shared" si="118"/>
        <v>1</v>
      </c>
      <c r="DO83" s="273">
        <f t="shared" si="119"/>
        <v>3</v>
      </c>
      <c r="DP83" s="187">
        <f t="shared" si="120"/>
        <v>0.6</v>
      </c>
      <c r="DQ83" s="154">
        <f t="shared" si="121"/>
        <v>0</v>
      </c>
      <c r="DR83" s="154">
        <f t="shared" si="122"/>
        <v>0</v>
      </c>
      <c r="DS83" s="160">
        <f t="shared" si="123"/>
        <v>0</v>
      </c>
      <c r="DT83" s="273">
        <f t="shared" si="124"/>
        <v>5</v>
      </c>
      <c r="DU83" s="187">
        <f t="shared" si="125"/>
        <v>1</v>
      </c>
      <c r="DV83" s="273">
        <f t="shared" si="126"/>
        <v>3</v>
      </c>
      <c r="DW83" s="187">
        <f t="shared" si="127"/>
        <v>0.6</v>
      </c>
      <c r="DX83" s="154">
        <f t="shared" si="128"/>
        <v>0</v>
      </c>
      <c r="DY83" s="154">
        <f t="shared" si="129"/>
        <v>0</v>
      </c>
      <c r="DZ83" s="160">
        <f t="shared" si="130"/>
        <v>0</v>
      </c>
      <c r="EA83" s="273">
        <f t="shared" si="131"/>
        <v>5</v>
      </c>
      <c r="EB83" s="187">
        <f t="shared" si="132"/>
        <v>1</v>
      </c>
      <c r="EC83" s="273">
        <f t="shared" si="133"/>
        <v>3</v>
      </c>
      <c r="ED83" s="187">
        <f t="shared" si="134"/>
        <v>0.6</v>
      </c>
      <c r="EE83" s="154">
        <f t="shared" si="135"/>
        <v>0</v>
      </c>
      <c r="EF83" s="154">
        <f t="shared" si="136"/>
        <v>0</v>
      </c>
      <c r="EG83" s="160">
        <f t="shared" si="137"/>
        <v>0</v>
      </c>
      <c r="EH83" s="273">
        <f t="shared" si="138"/>
        <v>5</v>
      </c>
      <c r="EI83" s="187">
        <f t="shared" si="139"/>
        <v>1</v>
      </c>
      <c r="EJ83" s="273">
        <f t="shared" si="140"/>
        <v>3</v>
      </c>
      <c r="EK83" s="187">
        <f t="shared" si="141"/>
        <v>0.6</v>
      </c>
      <c r="EL83" s="154">
        <f t="shared" si="142"/>
        <v>0</v>
      </c>
      <c r="EM83" s="154">
        <f t="shared" si="143"/>
        <v>0</v>
      </c>
      <c r="EN83" s="160">
        <f t="shared" si="144"/>
        <v>0</v>
      </c>
      <c r="EO83" s="273">
        <f t="shared" si="145"/>
        <v>5</v>
      </c>
      <c r="EP83" s="187">
        <f t="shared" si="146"/>
        <v>1</v>
      </c>
      <c r="EQ83" s="273">
        <f t="shared" si="147"/>
        <v>3</v>
      </c>
      <c r="ER83" s="187">
        <f t="shared" si="148"/>
        <v>0.6</v>
      </c>
      <c r="ES83" s="154">
        <f t="shared" si="149"/>
        <v>0</v>
      </c>
      <c r="ET83" s="154">
        <f t="shared" si="150"/>
        <v>0</v>
      </c>
      <c r="EU83" s="160">
        <f t="shared" si="151"/>
        <v>0</v>
      </c>
      <c r="EV83" s="273">
        <f t="shared" si="152"/>
        <v>5</v>
      </c>
      <c r="EW83" s="187">
        <f t="shared" si="153"/>
        <v>1</v>
      </c>
      <c r="EX83" s="273">
        <f t="shared" si="154"/>
        <v>3</v>
      </c>
      <c r="EY83" s="187">
        <f t="shared" si="155"/>
        <v>0.6</v>
      </c>
      <c r="EZ83" s="154">
        <f t="shared" si="156"/>
        <v>0</v>
      </c>
      <c r="FA83" s="154">
        <f t="shared" si="157"/>
        <v>0</v>
      </c>
      <c r="FB83" s="160">
        <f t="shared" si="158"/>
        <v>0</v>
      </c>
      <c r="FC83" s="273">
        <f t="shared" si="159"/>
        <v>5</v>
      </c>
      <c r="FD83" s="187">
        <f t="shared" si="160"/>
        <v>1</v>
      </c>
      <c r="FE83" s="273">
        <f t="shared" si="161"/>
        <v>3</v>
      </c>
      <c r="FF83" s="187">
        <f t="shared" si="162"/>
        <v>0.6</v>
      </c>
      <c r="FG83" s="154">
        <f t="shared" si="163"/>
        <v>0</v>
      </c>
      <c r="FH83" s="154">
        <f t="shared" si="164"/>
        <v>0</v>
      </c>
      <c r="FI83" s="160">
        <f t="shared" si="165"/>
        <v>0</v>
      </c>
      <c r="FJ83" s="273">
        <f t="shared" si="166"/>
        <v>5</v>
      </c>
      <c r="FK83" s="187">
        <f t="shared" si="167"/>
        <v>1</v>
      </c>
      <c r="FL83" s="273">
        <f t="shared" si="168"/>
        <v>3</v>
      </c>
      <c r="FM83" s="187">
        <f t="shared" si="169"/>
        <v>0.6</v>
      </c>
      <c r="FN83" s="154">
        <f t="shared" si="170"/>
        <v>0</v>
      </c>
      <c r="FO83" s="154">
        <f t="shared" si="171"/>
        <v>0</v>
      </c>
      <c r="FP83" s="160">
        <f t="shared" si="172"/>
        <v>0</v>
      </c>
      <c r="FQ83" s="273">
        <f t="shared" si="173"/>
        <v>5</v>
      </c>
      <c r="FR83" s="187">
        <f t="shared" si="174"/>
        <v>1</v>
      </c>
      <c r="FS83" s="273">
        <f t="shared" si="175"/>
        <v>3</v>
      </c>
      <c r="FT83" s="187">
        <f t="shared" si="176"/>
        <v>0.6</v>
      </c>
      <c r="FU83" s="154">
        <f t="shared" si="177"/>
        <v>0</v>
      </c>
      <c r="FV83" s="154">
        <f t="shared" si="178"/>
        <v>0</v>
      </c>
      <c r="FW83" s="160">
        <f t="shared" si="179"/>
        <v>0</v>
      </c>
      <c r="FX83" s="273">
        <f t="shared" si="180"/>
        <v>5</v>
      </c>
      <c r="FY83" s="187">
        <f t="shared" si="181"/>
        <v>1</v>
      </c>
      <c r="FZ83" s="273">
        <f t="shared" si="182"/>
        <v>3</v>
      </c>
      <c r="GA83" s="187">
        <f t="shared" si="183"/>
        <v>0.6</v>
      </c>
      <c r="GB83" s="154">
        <f t="shared" si="184"/>
        <v>0</v>
      </c>
      <c r="GC83" s="154">
        <f t="shared" si="185"/>
        <v>0</v>
      </c>
      <c r="GD83" s="160">
        <f t="shared" si="186"/>
        <v>0</v>
      </c>
      <c r="GE83" s="273">
        <f t="shared" si="187"/>
        <v>5</v>
      </c>
      <c r="GF83" s="187">
        <f t="shared" si="188"/>
        <v>1</v>
      </c>
      <c r="GG83" s="273">
        <f t="shared" si="189"/>
        <v>3</v>
      </c>
      <c r="GH83" s="187">
        <f t="shared" si="190"/>
        <v>0.6</v>
      </c>
      <c r="GI83" s="187">
        <f t="shared" si="203"/>
        <v>0.6</v>
      </c>
    </row>
    <row r="84" spans="1:191" ht="37.799999999999997" customHeight="1" x14ac:dyDescent="0.2">
      <c r="A84" s="148">
        <v>76</v>
      </c>
      <c r="B84" s="133"/>
      <c r="C84" s="133"/>
      <c r="D84" s="274"/>
      <c r="E84" s="133"/>
      <c r="F84" s="275"/>
      <c r="G84" s="133"/>
      <c r="H84" s="133" t="s">
        <v>455</v>
      </c>
      <c r="I84" s="132"/>
      <c r="J84" s="132"/>
      <c r="K84" s="132"/>
      <c r="L84" s="132"/>
      <c r="M84" s="132"/>
      <c r="N84" s="132"/>
      <c r="O84" s="132"/>
      <c r="P84" s="132"/>
      <c r="Q84" s="132"/>
      <c r="R84" s="132"/>
      <c r="S84" s="132"/>
      <c r="T84" s="132"/>
      <c r="U84" s="132"/>
      <c r="V84" s="132"/>
      <c r="W84" s="132"/>
      <c r="X84" s="132"/>
      <c r="Y84" s="132"/>
      <c r="Z84" s="132"/>
      <c r="AA84" s="132"/>
      <c r="AB84" s="132"/>
      <c r="AC84" s="155">
        <f t="shared" si="102"/>
        <v>0</v>
      </c>
      <c r="AD84" s="149">
        <f t="shared" si="103"/>
        <v>1</v>
      </c>
      <c r="AE84" s="155" t="str">
        <f t="shared" si="104"/>
        <v>3 - Moderado</v>
      </c>
      <c r="AF84" s="149">
        <f t="shared" si="105"/>
        <v>0.6</v>
      </c>
      <c r="AG84" s="156" t="str">
        <f t="shared" si="191"/>
        <v/>
      </c>
      <c r="AH84" s="149">
        <f t="shared" si="106"/>
        <v>0.6</v>
      </c>
      <c r="AI84" s="133"/>
      <c r="AJ84" s="133"/>
      <c r="AK84" s="133"/>
      <c r="AL84" s="133"/>
      <c r="AM84" s="134"/>
      <c r="AN84" s="164"/>
      <c r="AO84" s="164"/>
      <c r="AP84" s="134"/>
      <c r="AQ84" s="134"/>
      <c r="AR84" s="164"/>
      <c r="AS84" s="164"/>
      <c r="AT84" s="134"/>
      <c r="AU84" s="134"/>
      <c r="AV84" s="164"/>
      <c r="AW84" s="164"/>
      <c r="AX84" s="134"/>
      <c r="AY84" s="134"/>
      <c r="AZ84" s="164"/>
      <c r="BA84" s="164"/>
      <c r="BB84" s="134"/>
      <c r="BC84" s="134"/>
      <c r="BD84" s="164"/>
      <c r="BE84" s="164"/>
      <c r="BF84" s="134"/>
      <c r="BG84" s="134"/>
      <c r="BH84" s="164"/>
      <c r="BI84" s="164"/>
      <c r="BJ84" s="134"/>
      <c r="BK84" s="134"/>
      <c r="BL84" s="164"/>
      <c r="BM84" s="164"/>
      <c r="BN84" s="134"/>
      <c r="BO84" s="134"/>
      <c r="BP84" s="164"/>
      <c r="BQ84" s="164"/>
      <c r="BR84" s="134"/>
      <c r="BS84" s="134"/>
      <c r="BT84" s="164"/>
      <c r="BU84" s="164"/>
      <c r="BV84" s="134"/>
      <c r="BW84" s="134"/>
      <c r="BX84" s="164"/>
      <c r="BY84" s="164"/>
      <c r="BZ84" s="134"/>
      <c r="CA84" s="134"/>
      <c r="CB84" s="164"/>
      <c r="CC84" s="164"/>
      <c r="CD84" s="134"/>
      <c r="CE84" s="134"/>
      <c r="CF84" s="164"/>
      <c r="CG84" s="164"/>
      <c r="CH84" s="134"/>
      <c r="CI84" s="164"/>
      <c r="CJ84" s="164"/>
      <c r="CK84" s="134"/>
      <c r="CL84" s="159" t="str">
        <f t="shared" si="192"/>
        <v>5 - Muy Alta</v>
      </c>
      <c r="CM84" s="165">
        <f t="shared" si="107"/>
        <v>1</v>
      </c>
      <c r="CN84" s="159" t="str">
        <f t="shared" si="193"/>
        <v>3 - Moderado</v>
      </c>
      <c r="CO84" s="165">
        <f t="shared" si="194"/>
        <v>0.6</v>
      </c>
      <c r="CP84" s="145" t="str">
        <f t="shared" si="108"/>
        <v>ALTO</v>
      </c>
      <c r="CQ84" s="149">
        <f t="shared" si="195"/>
        <v>0.6</v>
      </c>
      <c r="CR84" s="188"/>
      <c r="CS84" s="145">
        <f t="shared" si="196"/>
        <v>5</v>
      </c>
      <c r="CT84" s="134"/>
      <c r="CU84" s="188"/>
      <c r="CV84" s="188"/>
      <c r="CW84" s="158"/>
      <c r="CX84" s="160">
        <f t="shared" si="109"/>
        <v>0</v>
      </c>
      <c r="CY84" s="161">
        <f t="shared" si="197"/>
        <v>3</v>
      </c>
      <c r="CZ84" s="160" t="str">
        <f t="shared" si="198"/>
        <v>Moderado</v>
      </c>
      <c r="DA84" s="153">
        <f t="shared" si="199"/>
        <v>0.6</v>
      </c>
      <c r="DB84" s="154">
        <f t="shared" si="200"/>
        <v>0</v>
      </c>
      <c r="DC84" s="154">
        <f t="shared" si="110"/>
        <v>0</v>
      </c>
      <c r="DD84" s="160">
        <f t="shared" si="201"/>
        <v>0</v>
      </c>
      <c r="DE84" s="273">
        <f t="shared" si="111"/>
        <v>5</v>
      </c>
      <c r="DF84" s="187">
        <f t="shared" si="112"/>
        <v>1</v>
      </c>
      <c r="DG84" s="273">
        <f t="shared" si="202"/>
        <v>3</v>
      </c>
      <c r="DH84" s="273"/>
      <c r="DI84" s="187">
        <f t="shared" si="113"/>
        <v>0.6</v>
      </c>
      <c r="DJ84" s="154">
        <f t="shared" si="114"/>
        <v>0</v>
      </c>
      <c r="DK84" s="154">
        <f t="shared" si="115"/>
        <v>0</v>
      </c>
      <c r="DL84" s="160">
        <f t="shared" si="116"/>
        <v>0</v>
      </c>
      <c r="DM84" s="273">
        <f t="shared" si="117"/>
        <v>5</v>
      </c>
      <c r="DN84" s="187">
        <f t="shared" si="118"/>
        <v>1</v>
      </c>
      <c r="DO84" s="273">
        <f t="shared" si="119"/>
        <v>3</v>
      </c>
      <c r="DP84" s="187">
        <f t="shared" si="120"/>
        <v>0.6</v>
      </c>
      <c r="DQ84" s="154">
        <f t="shared" si="121"/>
        <v>0</v>
      </c>
      <c r="DR84" s="154">
        <f t="shared" si="122"/>
        <v>0</v>
      </c>
      <c r="DS84" s="160">
        <f t="shared" si="123"/>
        <v>0</v>
      </c>
      <c r="DT84" s="273">
        <f t="shared" si="124"/>
        <v>5</v>
      </c>
      <c r="DU84" s="187">
        <f t="shared" si="125"/>
        <v>1</v>
      </c>
      <c r="DV84" s="273">
        <f t="shared" si="126"/>
        <v>3</v>
      </c>
      <c r="DW84" s="187">
        <f t="shared" si="127"/>
        <v>0.6</v>
      </c>
      <c r="DX84" s="154">
        <f t="shared" si="128"/>
        <v>0</v>
      </c>
      <c r="DY84" s="154">
        <f t="shared" si="129"/>
        <v>0</v>
      </c>
      <c r="DZ84" s="160">
        <f t="shared" si="130"/>
        <v>0</v>
      </c>
      <c r="EA84" s="273">
        <f t="shared" si="131"/>
        <v>5</v>
      </c>
      <c r="EB84" s="187">
        <f t="shared" si="132"/>
        <v>1</v>
      </c>
      <c r="EC84" s="273">
        <f t="shared" si="133"/>
        <v>3</v>
      </c>
      <c r="ED84" s="187">
        <f t="shared" si="134"/>
        <v>0.6</v>
      </c>
      <c r="EE84" s="154">
        <f t="shared" si="135"/>
        <v>0</v>
      </c>
      <c r="EF84" s="154">
        <f t="shared" si="136"/>
        <v>0</v>
      </c>
      <c r="EG84" s="160">
        <f t="shared" si="137"/>
        <v>0</v>
      </c>
      <c r="EH84" s="273">
        <f t="shared" si="138"/>
        <v>5</v>
      </c>
      <c r="EI84" s="187">
        <f t="shared" si="139"/>
        <v>1</v>
      </c>
      <c r="EJ84" s="273">
        <f t="shared" si="140"/>
        <v>3</v>
      </c>
      <c r="EK84" s="187">
        <f t="shared" si="141"/>
        <v>0.6</v>
      </c>
      <c r="EL84" s="154">
        <f t="shared" si="142"/>
        <v>0</v>
      </c>
      <c r="EM84" s="154">
        <f t="shared" si="143"/>
        <v>0</v>
      </c>
      <c r="EN84" s="160">
        <f t="shared" si="144"/>
        <v>0</v>
      </c>
      <c r="EO84" s="273">
        <f t="shared" si="145"/>
        <v>5</v>
      </c>
      <c r="EP84" s="187">
        <f t="shared" si="146"/>
        <v>1</v>
      </c>
      <c r="EQ84" s="273">
        <f t="shared" si="147"/>
        <v>3</v>
      </c>
      <c r="ER84" s="187">
        <f t="shared" si="148"/>
        <v>0.6</v>
      </c>
      <c r="ES84" s="154">
        <f t="shared" si="149"/>
        <v>0</v>
      </c>
      <c r="ET84" s="154">
        <f t="shared" si="150"/>
        <v>0</v>
      </c>
      <c r="EU84" s="160">
        <f t="shared" si="151"/>
        <v>0</v>
      </c>
      <c r="EV84" s="273">
        <f t="shared" si="152"/>
        <v>5</v>
      </c>
      <c r="EW84" s="187">
        <f t="shared" si="153"/>
        <v>1</v>
      </c>
      <c r="EX84" s="273">
        <f t="shared" si="154"/>
        <v>3</v>
      </c>
      <c r="EY84" s="187">
        <f t="shared" si="155"/>
        <v>0.6</v>
      </c>
      <c r="EZ84" s="154">
        <f t="shared" si="156"/>
        <v>0</v>
      </c>
      <c r="FA84" s="154">
        <f t="shared" si="157"/>
        <v>0</v>
      </c>
      <c r="FB84" s="160">
        <f t="shared" si="158"/>
        <v>0</v>
      </c>
      <c r="FC84" s="273">
        <f t="shared" si="159"/>
        <v>5</v>
      </c>
      <c r="FD84" s="187">
        <f t="shared" si="160"/>
        <v>1</v>
      </c>
      <c r="FE84" s="273">
        <f t="shared" si="161"/>
        <v>3</v>
      </c>
      <c r="FF84" s="187">
        <f t="shared" si="162"/>
        <v>0.6</v>
      </c>
      <c r="FG84" s="154">
        <f t="shared" si="163"/>
        <v>0</v>
      </c>
      <c r="FH84" s="154">
        <f t="shared" si="164"/>
        <v>0</v>
      </c>
      <c r="FI84" s="160">
        <f t="shared" si="165"/>
        <v>0</v>
      </c>
      <c r="FJ84" s="273">
        <f t="shared" si="166"/>
        <v>5</v>
      </c>
      <c r="FK84" s="187">
        <f t="shared" si="167"/>
        <v>1</v>
      </c>
      <c r="FL84" s="273">
        <f t="shared" si="168"/>
        <v>3</v>
      </c>
      <c r="FM84" s="187">
        <f t="shared" si="169"/>
        <v>0.6</v>
      </c>
      <c r="FN84" s="154">
        <f t="shared" si="170"/>
        <v>0</v>
      </c>
      <c r="FO84" s="154">
        <f t="shared" si="171"/>
        <v>0</v>
      </c>
      <c r="FP84" s="160">
        <f t="shared" si="172"/>
        <v>0</v>
      </c>
      <c r="FQ84" s="273">
        <f t="shared" si="173"/>
        <v>5</v>
      </c>
      <c r="FR84" s="187">
        <f t="shared" si="174"/>
        <v>1</v>
      </c>
      <c r="FS84" s="273">
        <f t="shared" si="175"/>
        <v>3</v>
      </c>
      <c r="FT84" s="187">
        <f t="shared" si="176"/>
        <v>0.6</v>
      </c>
      <c r="FU84" s="154">
        <f t="shared" si="177"/>
        <v>0</v>
      </c>
      <c r="FV84" s="154">
        <f t="shared" si="178"/>
        <v>0</v>
      </c>
      <c r="FW84" s="160">
        <f t="shared" si="179"/>
        <v>0</v>
      </c>
      <c r="FX84" s="273">
        <f t="shared" si="180"/>
        <v>5</v>
      </c>
      <c r="FY84" s="187">
        <f t="shared" si="181"/>
        <v>1</v>
      </c>
      <c r="FZ84" s="273">
        <f t="shared" si="182"/>
        <v>3</v>
      </c>
      <c r="GA84" s="187">
        <f t="shared" si="183"/>
        <v>0.6</v>
      </c>
      <c r="GB84" s="154">
        <f t="shared" si="184"/>
        <v>0</v>
      </c>
      <c r="GC84" s="154">
        <f t="shared" si="185"/>
        <v>0</v>
      </c>
      <c r="GD84" s="160">
        <f t="shared" si="186"/>
        <v>0</v>
      </c>
      <c r="GE84" s="273">
        <f t="shared" si="187"/>
        <v>5</v>
      </c>
      <c r="GF84" s="187">
        <f t="shared" si="188"/>
        <v>1</v>
      </c>
      <c r="GG84" s="273">
        <f t="shared" si="189"/>
        <v>3</v>
      </c>
      <c r="GH84" s="187">
        <f t="shared" si="190"/>
        <v>0.6</v>
      </c>
      <c r="GI84" s="187">
        <f t="shared" si="203"/>
        <v>0.6</v>
      </c>
    </row>
    <row r="85" spans="1:191" ht="37.799999999999997" customHeight="1" x14ac:dyDescent="0.2">
      <c r="A85" s="148">
        <v>77</v>
      </c>
      <c r="B85" s="133"/>
      <c r="C85" s="133"/>
      <c r="D85" s="274"/>
      <c r="E85" s="133"/>
      <c r="F85" s="275"/>
      <c r="G85" s="133"/>
      <c r="H85" s="133" t="s">
        <v>455</v>
      </c>
      <c r="I85" s="132"/>
      <c r="J85" s="132"/>
      <c r="K85" s="132"/>
      <c r="L85" s="132"/>
      <c r="M85" s="132"/>
      <c r="N85" s="132"/>
      <c r="O85" s="132"/>
      <c r="P85" s="132"/>
      <c r="Q85" s="132"/>
      <c r="R85" s="132"/>
      <c r="S85" s="132"/>
      <c r="T85" s="132"/>
      <c r="U85" s="132"/>
      <c r="V85" s="132"/>
      <c r="W85" s="132"/>
      <c r="X85" s="132"/>
      <c r="Y85" s="132"/>
      <c r="Z85" s="132"/>
      <c r="AA85" s="132"/>
      <c r="AB85" s="132"/>
      <c r="AC85" s="155">
        <f t="shared" si="102"/>
        <v>0</v>
      </c>
      <c r="AD85" s="149">
        <f t="shared" si="103"/>
        <v>1</v>
      </c>
      <c r="AE85" s="155" t="str">
        <f t="shared" si="104"/>
        <v>3 - Moderado</v>
      </c>
      <c r="AF85" s="149">
        <f t="shared" si="105"/>
        <v>0.6</v>
      </c>
      <c r="AG85" s="156" t="str">
        <f t="shared" si="191"/>
        <v/>
      </c>
      <c r="AH85" s="149">
        <f t="shared" si="106"/>
        <v>0.6</v>
      </c>
      <c r="AI85" s="133"/>
      <c r="AJ85" s="133"/>
      <c r="AK85" s="133"/>
      <c r="AL85" s="133"/>
      <c r="AM85" s="134"/>
      <c r="AN85" s="164"/>
      <c r="AO85" s="164"/>
      <c r="AP85" s="134"/>
      <c r="AQ85" s="134"/>
      <c r="AR85" s="164"/>
      <c r="AS85" s="164"/>
      <c r="AT85" s="134"/>
      <c r="AU85" s="134"/>
      <c r="AV85" s="164"/>
      <c r="AW85" s="164"/>
      <c r="AX85" s="134"/>
      <c r="AY85" s="134"/>
      <c r="AZ85" s="164"/>
      <c r="BA85" s="164"/>
      <c r="BB85" s="134"/>
      <c r="BC85" s="134"/>
      <c r="BD85" s="164"/>
      <c r="BE85" s="164"/>
      <c r="BF85" s="134"/>
      <c r="BG85" s="134"/>
      <c r="BH85" s="164"/>
      <c r="BI85" s="164"/>
      <c r="BJ85" s="134"/>
      <c r="BK85" s="134"/>
      <c r="BL85" s="164"/>
      <c r="BM85" s="164"/>
      <c r="BN85" s="134"/>
      <c r="BO85" s="134"/>
      <c r="BP85" s="164"/>
      <c r="BQ85" s="164"/>
      <c r="BR85" s="134"/>
      <c r="BS85" s="134"/>
      <c r="BT85" s="164"/>
      <c r="BU85" s="164"/>
      <c r="BV85" s="134"/>
      <c r="BW85" s="134"/>
      <c r="BX85" s="164"/>
      <c r="BY85" s="164"/>
      <c r="BZ85" s="134"/>
      <c r="CA85" s="134"/>
      <c r="CB85" s="164"/>
      <c r="CC85" s="164"/>
      <c r="CD85" s="134"/>
      <c r="CE85" s="134"/>
      <c r="CF85" s="164"/>
      <c r="CG85" s="164"/>
      <c r="CH85" s="134"/>
      <c r="CI85" s="164"/>
      <c r="CJ85" s="164"/>
      <c r="CK85" s="134"/>
      <c r="CL85" s="159" t="str">
        <f t="shared" si="192"/>
        <v>5 - Muy Alta</v>
      </c>
      <c r="CM85" s="165">
        <f t="shared" si="107"/>
        <v>1</v>
      </c>
      <c r="CN85" s="159" t="str">
        <f t="shared" si="193"/>
        <v>3 - Moderado</v>
      </c>
      <c r="CO85" s="165">
        <f t="shared" si="194"/>
        <v>0.6</v>
      </c>
      <c r="CP85" s="145" t="str">
        <f t="shared" si="108"/>
        <v>ALTO</v>
      </c>
      <c r="CQ85" s="149">
        <f t="shared" si="195"/>
        <v>0.6</v>
      </c>
      <c r="CR85" s="188"/>
      <c r="CS85" s="145">
        <f t="shared" si="196"/>
        <v>5</v>
      </c>
      <c r="CT85" s="134"/>
      <c r="CU85" s="188"/>
      <c r="CV85" s="188"/>
      <c r="CW85" s="158"/>
      <c r="CX85" s="160">
        <f t="shared" si="109"/>
        <v>0</v>
      </c>
      <c r="CY85" s="161">
        <f t="shared" si="197"/>
        <v>3</v>
      </c>
      <c r="CZ85" s="160" t="str">
        <f t="shared" si="198"/>
        <v>Moderado</v>
      </c>
      <c r="DA85" s="153">
        <f t="shared" si="199"/>
        <v>0.6</v>
      </c>
      <c r="DB85" s="154">
        <f t="shared" si="200"/>
        <v>0</v>
      </c>
      <c r="DC85" s="154">
        <f t="shared" si="110"/>
        <v>0</v>
      </c>
      <c r="DD85" s="160">
        <f t="shared" si="201"/>
        <v>0</v>
      </c>
      <c r="DE85" s="273">
        <f t="shared" si="111"/>
        <v>5</v>
      </c>
      <c r="DF85" s="187">
        <f t="shared" si="112"/>
        <v>1</v>
      </c>
      <c r="DG85" s="273">
        <f t="shared" si="202"/>
        <v>3</v>
      </c>
      <c r="DH85" s="273"/>
      <c r="DI85" s="187">
        <f t="shared" si="113"/>
        <v>0.6</v>
      </c>
      <c r="DJ85" s="154">
        <f t="shared" si="114"/>
        <v>0</v>
      </c>
      <c r="DK85" s="154">
        <f t="shared" si="115"/>
        <v>0</v>
      </c>
      <c r="DL85" s="160">
        <f t="shared" si="116"/>
        <v>0</v>
      </c>
      <c r="DM85" s="273">
        <f t="shared" si="117"/>
        <v>5</v>
      </c>
      <c r="DN85" s="187">
        <f t="shared" si="118"/>
        <v>1</v>
      </c>
      <c r="DO85" s="273">
        <f t="shared" si="119"/>
        <v>3</v>
      </c>
      <c r="DP85" s="187">
        <f t="shared" si="120"/>
        <v>0.6</v>
      </c>
      <c r="DQ85" s="154">
        <f t="shared" si="121"/>
        <v>0</v>
      </c>
      <c r="DR85" s="154">
        <f t="shared" si="122"/>
        <v>0</v>
      </c>
      <c r="DS85" s="160">
        <f t="shared" si="123"/>
        <v>0</v>
      </c>
      <c r="DT85" s="273">
        <f t="shared" si="124"/>
        <v>5</v>
      </c>
      <c r="DU85" s="187">
        <f t="shared" si="125"/>
        <v>1</v>
      </c>
      <c r="DV85" s="273">
        <f t="shared" si="126"/>
        <v>3</v>
      </c>
      <c r="DW85" s="187">
        <f t="shared" si="127"/>
        <v>0.6</v>
      </c>
      <c r="DX85" s="154">
        <f t="shared" si="128"/>
        <v>0</v>
      </c>
      <c r="DY85" s="154">
        <f t="shared" si="129"/>
        <v>0</v>
      </c>
      <c r="DZ85" s="160">
        <f t="shared" si="130"/>
        <v>0</v>
      </c>
      <c r="EA85" s="273">
        <f t="shared" si="131"/>
        <v>5</v>
      </c>
      <c r="EB85" s="187">
        <f t="shared" si="132"/>
        <v>1</v>
      </c>
      <c r="EC85" s="273">
        <f t="shared" si="133"/>
        <v>3</v>
      </c>
      <c r="ED85" s="187">
        <f t="shared" si="134"/>
        <v>0.6</v>
      </c>
      <c r="EE85" s="154">
        <f t="shared" si="135"/>
        <v>0</v>
      </c>
      <c r="EF85" s="154">
        <f t="shared" si="136"/>
        <v>0</v>
      </c>
      <c r="EG85" s="160">
        <f t="shared" si="137"/>
        <v>0</v>
      </c>
      <c r="EH85" s="273">
        <f t="shared" si="138"/>
        <v>5</v>
      </c>
      <c r="EI85" s="187">
        <f t="shared" si="139"/>
        <v>1</v>
      </c>
      <c r="EJ85" s="273">
        <f t="shared" si="140"/>
        <v>3</v>
      </c>
      <c r="EK85" s="187">
        <f t="shared" si="141"/>
        <v>0.6</v>
      </c>
      <c r="EL85" s="154">
        <f t="shared" si="142"/>
        <v>0</v>
      </c>
      <c r="EM85" s="154">
        <f t="shared" si="143"/>
        <v>0</v>
      </c>
      <c r="EN85" s="160">
        <f t="shared" si="144"/>
        <v>0</v>
      </c>
      <c r="EO85" s="273">
        <f t="shared" si="145"/>
        <v>5</v>
      </c>
      <c r="EP85" s="187">
        <f t="shared" si="146"/>
        <v>1</v>
      </c>
      <c r="EQ85" s="273">
        <f t="shared" si="147"/>
        <v>3</v>
      </c>
      <c r="ER85" s="187">
        <f t="shared" si="148"/>
        <v>0.6</v>
      </c>
      <c r="ES85" s="154">
        <f t="shared" si="149"/>
        <v>0</v>
      </c>
      <c r="ET85" s="154">
        <f t="shared" si="150"/>
        <v>0</v>
      </c>
      <c r="EU85" s="160">
        <f t="shared" si="151"/>
        <v>0</v>
      </c>
      <c r="EV85" s="273">
        <f t="shared" si="152"/>
        <v>5</v>
      </c>
      <c r="EW85" s="187">
        <f t="shared" si="153"/>
        <v>1</v>
      </c>
      <c r="EX85" s="273">
        <f t="shared" si="154"/>
        <v>3</v>
      </c>
      <c r="EY85" s="187">
        <f t="shared" si="155"/>
        <v>0.6</v>
      </c>
      <c r="EZ85" s="154">
        <f t="shared" si="156"/>
        <v>0</v>
      </c>
      <c r="FA85" s="154">
        <f t="shared" si="157"/>
        <v>0</v>
      </c>
      <c r="FB85" s="160">
        <f t="shared" si="158"/>
        <v>0</v>
      </c>
      <c r="FC85" s="273">
        <f t="shared" si="159"/>
        <v>5</v>
      </c>
      <c r="FD85" s="187">
        <f t="shared" si="160"/>
        <v>1</v>
      </c>
      <c r="FE85" s="273">
        <f t="shared" si="161"/>
        <v>3</v>
      </c>
      <c r="FF85" s="187">
        <f t="shared" si="162"/>
        <v>0.6</v>
      </c>
      <c r="FG85" s="154">
        <f t="shared" si="163"/>
        <v>0</v>
      </c>
      <c r="FH85" s="154">
        <f t="shared" si="164"/>
        <v>0</v>
      </c>
      <c r="FI85" s="160">
        <f t="shared" si="165"/>
        <v>0</v>
      </c>
      <c r="FJ85" s="273">
        <f t="shared" si="166"/>
        <v>5</v>
      </c>
      <c r="FK85" s="187">
        <f t="shared" si="167"/>
        <v>1</v>
      </c>
      <c r="FL85" s="273">
        <f t="shared" si="168"/>
        <v>3</v>
      </c>
      <c r="FM85" s="187">
        <f t="shared" si="169"/>
        <v>0.6</v>
      </c>
      <c r="FN85" s="154">
        <f t="shared" si="170"/>
        <v>0</v>
      </c>
      <c r="FO85" s="154">
        <f t="shared" si="171"/>
        <v>0</v>
      </c>
      <c r="FP85" s="160">
        <f t="shared" si="172"/>
        <v>0</v>
      </c>
      <c r="FQ85" s="273">
        <f t="shared" si="173"/>
        <v>5</v>
      </c>
      <c r="FR85" s="187">
        <f t="shared" si="174"/>
        <v>1</v>
      </c>
      <c r="FS85" s="273">
        <f t="shared" si="175"/>
        <v>3</v>
      </c>
      <c r="FT85" s="187">
        <f t="shared" si="176"/>
        <v>0.6</v>
      </c>
      <c r="FU85" s="154">
        <f t="shared" si="177"/>
        <v>0</v>
      </c>
      <c r="FV85" s="154">
        <f t="shared" si="178"/>
        <v>0</v>
      </c>
      <c r="FW85" s="160">
        <f t="shared" si="179"/>
        <v>0</v>
      </c>
      <c r="FX85" s="273">
        <f t="shared" si="180"/>
        <v>5</v>
      </c>
      <c r="FY85" s="187">
        <f t="shared" si="181"/>
        <v>1</v>
      </c>
      <c r="FZ85" s="273">
        <f t="shared" si="182"/>
        <v>3</v>
      </c>
      <c r="GA85" s="187">
        <f t="shared" si="183"/>
        <v>0.6</v>
      </c>
      <c r="GB85" s="154">
        <f t="shared" si="184"/>
        <v>0</v>
      </c>
      <c r="GC85" s="154">
        <f t="shared" si="185"/>
        <v>0</v>
      </c>
      <c r="GD85" s="160">
        <f t="shared" si="186"/>
        <v>0</v>
      </c>
      <c r="GE85" s="273">
        <f t="shared" si="187"/>
        <v>5</v>
      </c>
      <c r="GF85" s="187">
        <f t="shared" si="188"/>
        <v>1</v>
      </c>
      <c r="GG85" s="273">
        <f t="shared" si="189"/>
        <v>3</v>
      </c>
      <c r="GH85" s="187">
        <f t="shared" si="190"/>
        <v>0.6</v>
      </c>
      <c r="GI85" s="187">
        <f t="shared" si="203"/>
        <v>0.6</v>
      </c>
    </row>
    <row r="86" spans="1:191" ht="37.799999999999997" customHeight="1" x14ac:dyDescent="0.2">
      <c r="A86" s="148">
        <v>78</v>
      </c>
      <c r="B86" s="133"/>
      <c r="C86" s="133"/>
      <c r="D86" s="274"/>
      <c r="E86" s="133"/>
      <c r="F86" s="275"/>
      <c r="G86" s="133"/>
      <c r="H86" s="133" t="s">
        <v>455</v>
      </c>
      <c r="I86" s="132"/>
      <c r="J86" s="132"/>
      <c r="K86" s="132"/>
      <c r="L86" s="132"/>
      <c r="M86" s="132"/>
      <c r="N86" s="132"/>
      <c r="O86" s="132"/>
      <c r="P86" s="132"/>
      <c r="Q86" s="132"/>
      <c r="R86" s="132"/>
      <c r="S86" s="132"/>
      <c r="T86" s="132"/>
      <c r="U86" s="132"/>
      <c r="V86" s="132"/>
      <c r="W86" s="132"/>
      <c r="X86" s="132"/>
      <c r="Y86" s="132"/>
      <c r="Z86" s="132"/>
      <c r="AA86" s="132"/>
      <c r="AB86" s="132"/>
      <c r="AC86" s="155">
        <f t="shared" si="102"/>
        <v>0</v>
      </c>
      <c r="AD86" s="149">
        <f t="shared" si="103"/>
        <v>1</v>
      </c>
      <c r="AE86" s="155" t="str">
        <f t="shared" si="104"/>
        <v>3 - Moderado</v>
      </c>
      <c r="AF86" s="149">
        <f t="shared" si="105"/>
        <v>0.6</v>
      </c>
      <c r="AG86" s="156" t="str">
        <f t="shared" si="191"/>
        <v/>
      </c>
      <c r="AH86" s="149">
        <f t="shared" si="106"/>
        <v>0.6</v>
      </c>
      <c r="AI86" s="133"/>
      <c r="AJ86" s="133"/>
      <c r="AK86" s="133"/>
      <c r="AL86" s="133"/>
      <c r="AM86" s="134"/>
      <c r="AN86" s="164"/>
      <c r="AO86" s="164"/>
      <c r="AP86" s="134"/>
      <c r="AQ86" s="134"/>
      <c r="AR86" s="164"/>
      <c r="AS86" s="164"/>
      <c r="AT86" s="134"/>
      <c r="AU86" s="134"/>
      <c r="AV86" s="164"/>
      <c r="AW86" s="164"/>
      <c r="AX86" s="134"/>
      <c r="AY86" s="134"/>
      <c r="AZ86" s="164"/>
      <c r="BA86" s="164"/>
      <c r="BB86" s="134"/>
      <c r="BC86" s="134"/>
      <c r="BD86" s="164"/>
      <c r="BE86" s="164"/>
      <c r="BF86" s="134"/>
      <c r="BG86" s="134"/>
      <c r="BH86" s="164"/>
      <c r="BI86" s="164"/>
      <c r="BJ86" s="134"/>
      <c r="BK86" s="134"/>
      <c r="BL86" s="164"/>
      <c r="BM86" s="164"/>
      <c r="BN86" s="134"/>
      <c r="BO86" s="134"/>
      <c r="BP86" s="164"/>
      <c r="BQ86" s="164"/>
      <c r="BR86" s="134"/>
      <c r="BS86" s="134"/>
      <c r="BT86" s="164"/>
      <c r="BU86" s="164"/>
      <c r="BV86" s="134"/>
      <c r="BW86" s="134"/>
      <c r="BX86" s="164"/>
      <c r="BY86" s="164"/>
      <c r="BZ86" s="134"/>
      <c r="CA86" s="134"/>
      <c r="CB86" s="164"/>
      <c r="CC86" s="164"/>
      <c r="CD86" s="134"/>
      <c r="CE86" s="134"/>
      <c r="CF86" s="164"/>
      <c r="CG86" s="164"/>
      <c r="CH86" s="134"/>
      <c r="CI86" s="164"/>
      <c r="CJ86" s="164"/>
      <c r="CK86" s="134"/>
      <c r="CL86" s="159" t="str">
        <f t="shared" si="192"/>
        <v>5 - Muy Alta</v>
      </c>
      <c r="CM86" s="165">
        <f t="shared" si="107"/>
        <v>1</v>
      </c>
      <c r="CN86" s="159" t="str">
        <f t="shared" si="193"/>
        <v>3 - Moderado</v>
      </c>
      <c r="CO86" s="165">
        <f t="shared" si="194"/>
        <v>0.6</v>
      </c>
      <c r="CP86" s="145" t="str">
        <f t="shared" si="108"/>
        <v>ALTO</v>
      </c>
      <c r="CQ86" s="149">
        <f t="shared" si="195"/>
        <v>0.6</v>
      </c>
      <c r="CR86" s="188"/>
      <c r="CS86" s="145">
        <f t="shared" si="196"/>
        <v>5</v>
      </c>
      <c r="CT86" s="134"/>
      <c r="CU86" s="188"/>
      <c r="CV86" s="188"/>
      <c r="CW86" s="158"/>
      <c r="CX86" s="160">
        <f t="shared" si="109"/>
        <v>0</v>
      </c>
      <c r="CY86" s="161">
        <f t="shared" si="197"/>
        <v>3</v>
      </c>
      <c r="CZ86" s="160" t="str">
        <f t="shared" si="198"/>
        <v>Moderado</v>
      </c>
      <c r="DA86" s="153">
        <f t="shared" si="199"/>
        <v>0.6</v>
      </c>
      <c r="DB86" s="154">
        <f t="shared" si="200"/>
        <v>0</v>
      </c>
      <c r="DC86" s="154">
        <f t="shared" si="110"/>
        <v>0</v>
      </c>
      <c r="DD86" s="160">
        <f t="shared" si="201"/>
        <v>0</v>
      </c>
      <c r="DE86" s="273">
        <f t="shared" si="111"/>
        <v>5</v>
      </c>
      <c r="DF86" s="187">
        <f t="shared" si="112"/>
        <v>1</v>
      </c>
      <c r="DG86" s="273">
        <f t="shared" si="202"/>
        <v>3</v>
      </c>
      <c r="DH86" s="273"/>
      <c r="DI86" s="187">
        <f t="shared" si="113"/>
        <v>0.6</v>
      </c>
      <c r="DJ86" s="154">
        <f t="shared" si="114"/>
        <v>0</v>
      </c>
      <c r="DK86" s="154">
        <f t="shared" si="115"/>
        <v>0</v>
      </c>
      <c r="DL86" s="160">
        <f t="shared" si="116"/>
        <v>0</v>
      </c>
      <c r="DM86" s="273">
        <f t="shared" si="117"/>
        <v>5</v>
      </c>
      <c r="DN86" s="187">
        <f t="shared" si="118"/>
        <v>1</v>
      </c>
      <c r="DO86" s="273">
        <f t="shared" si="119"/>
        <v>3</v>
      </c>
      <c r="DP86" s="187">
        <f t="shared" si="120"/>
        <v>0.6</v>
      </c>
      <c r="DQ86" s="154">
        <f t="shared" si="121"/>
        <v>0</v>
      </c>
      <c r="DR86" s="154">
        <f t="shared" si="122"/>
        <v>0</v>
      </c>
      <c r="DS86" s="160">
        <f t="shared" si="123"/>
        <v>0</v>
      </c>
      <c r="DT86" s="273">
        <f t="shared" si="124"/>
        <v>5</v>
      </c>
      <c r="DU86" s="187">
        <f t="shared" si="125"/>
        <v>1</v>
      </c>
      <c r="DV86" s="273">
        <f t="shared" si="126"/>
        <v>3</v>
      </c>
      <c r="DW86" s="187">
        <f t="shared" si="127"/>
        <v>0.6</v>
      </c>
      <c r="DX86" s="154">
        <f t="shared" si="128"/>
        <v>0</v>
      </c>
      <c r="DY86" s="154">
        <f t="shared" si="129"/>
        <v>0</v>
      </c>
      <c r="DZ86" s="160">
        <f t="shared" si="130"/>
        <v>0</v>
      </c>
      <c r="EA86" s="273">
        <f t="shared" si="131"/>
        <v>5</v>
      </c>
      <c r="EB86" s="187">
        <f t="shared" si="132"/>
        <v>1</v>
      </c>
      <c r="EC86" s="273">
        <f t="shared" si="133"/>
        <v>3</v>
      </c>
      <c r="ED86" s="187">
        <f t="shared" si="134"/>
        <v>0.6</v>
      </c>
      <c r="EE86" s="154">
        <f t="shared" si="135"/>
        <v>0</v>
      </c>
      <c r="EF86" s="154">
        <f t="shared" si="136"/>
        <v>0</v>
      </c>
      <c r="EG86" s="160">
        <f t="shared" si="137"/>
        <v>0</v>
      </c>
      <c r="EH86" s="273">
        <f t="shared" si="138"/>
        <v>5</v>
      </c>
      <c r="EI86" s="187">
        <f t="shared" si="139"/>
        <v>1</v>
      </c>
      <c r="EJ86" s="273">
        <f t="shared" si="140"/>
        <v>3</v>
      </c>
      <c r="EK86" s="187">
        <f t="shared" si="141"/>
        <v>0.6</v>
      </c>
      <c r="EL86" s="154">
        <f t="shared" si="142"/>
        <v>0</v>
      </c>
      <c r="EM86" s="154">
        <f t="shared" si="143"/>
        <v>0</v>
      </c>
      <c r="EN86" s="160">
        <f t="shared" si="144"/>
        <v>0</v>
      </c>
      <c r="EO86" s="273">
        <f t="shared" si="145"/>
        <v>5</v>
      </c>
      <c r="EP86" s="187">
        <f t="shared" si="146"/>
        <v>1</v>
      </c>
      <c r="EQ86" s="273">
        <f t="shared" si="147"/>
        <v>3</v>
      </c>
      <c r="ER86" s="187">
        <f t="shared" si="148"/>
        <v>0.6</v>
      </c>
      <c r="ES86" s="154">
        <f t="shared" si="149"/>
        <v>0</v>
      </c>
      <c r="ET86" s="154">
        <f t="shared" si="150"/>
        <v>0</v>
      </c>
      <c r="EU86" s="160">
        <f t="shared" si="151"/>
        <v>0</v>
      </c>
      <c r="EV86" s="273">
        <f t="shared" si="152"/>
        <v>5</v>
      </c>
      <c r="EW86" s="187">
        <f t="shared" si="153"/>
        <v>1</v>
      </c>
      <c r="EX86" s="273">
        <f t="shared" si="154"/>
        <v>3</v>
      </c>
      <c r="EY86" s="187">
        <f t="shared" si="155"/>
        <v>0.6</v>
      </c>
      <c r="EZ86" s="154">
        <f t="shared" si="156"/>
        <v>0</v>
      </c>
      <c r="FA86" s="154">
        <f t="shared" si="157"/>
        <v>0</v>
      </c>
      <c r="FB86" s="160">
        <f t="shared" si="158"/>
        <v>0</v>
      </c>
      <c r="FC86" s="273">
        <f t="shared" si="159"/>
        <v>5</v>
      </c>
      <c r="FD86" s="187">
        <f t="shared" si="160"/>
        <v>1</v>
      </c>
      <c r="FE86" s="273">
        <f t="shared" si="161"/>
        <v>3</v>
      </c>
      <c r="FF86" s="187">
        <f t="shared" si="162"/>
        <v>0.6</v>
      </c>
      <c r="FG86" s="154">
        <f t="shared" si="163"/>
        <v>0</v>
      </c>
      <c r="FH86" s="154">
        <f t="shared" si="164"/>
        <v>0</v>
      </c>
      <c r="FI86" s="160">
        <f t="shared" si="165"/>
        <v>0</v>
      </c>
      <c r="FJ86" s="273">
        <f t="shared" si="166"/>
        <v>5</v>
      </c>
      <c r="FK86" s="187">
        <f t="shared" si="167"/>
        <v>1</v>
      </c>
      <c r="FL86" s="273">
        <f t="shared" si="168"/>
        <v>3</v>
      </c>
      <c r="FM86" s="187">
        <f t="shared" si="169"/>
        <v>0.6</v>
      </c>
      <c r="FN86" s="154">
        <f t="shared" si="170"/>
        <v>0</v>
      </c>
      <c r="FO86" s="154">
        <f t="shared" si="171"/>
        <v>0</v>
      </c>
      <c r="FP86" s="160">
        <f t="shared" si="172"/>
        <v>0</v>
      </c>
      <c r="FQ86" s="273">
        <f t="shared" si="173"/>
        <v>5</v>
      </c>
      <c r="FR86" s="187">
        <f t="shared" si="174"/>
        <v>1</v>
      </c>
      <c r="FS86" s="273">
        <f t="shared" si="175"/>
        <v>3</v>
      </c>
      <c r="FT86" s="187">
        <f t="shared" si="176"/>
        <v>0.6</v>
      </c>
      <c r="FU86" s="154">
        <f t="shared" si="177"/>
        <v>0</v>
      </c>
      <c r="FV86" s="154">
        <f t="shared" si="178"/>
        <v>0</v>
      </c>
      <c r="FW86" s="160">
        <f t="shared" si="179"/>
        <v>0</v>
      </c>
      <c r="FX86" s="273">
        <f t="shared" si="180"/>
        <v>5</v>
      </c>
      <c r="FY86" s="187">
        <f t="shared" si="181"/>
        <v>1</v>
      </c>
      <c r="FZ86" s="273">
        <f t="shared" si="182"/>
        <v>3</v>
      </c>
      <c r="GA86" s="187">
        <f t="shared" si="183"/>
        <v>0.6</v>
      </c>
      <c r="GB86" s="154">
        <f t="shared" si="184"/>
        <v>0</v>
      </c>
      <c r="GC86" s="154">
        <f t="shared" si="185"/>
        <v>0</v>
      </c>
      <c r="GD86" s="160">
        <f t="shared" si="186"/>
        <v>0</v>
      </c>
      <c r="GE86" s="273">
        <f t="shared" si="187"/>
        <v>5</v>
      </c>
      <c r="GF86" s="187">
        <f t="shared" si="188"/>
        <v>1</v>
      </c>
      <c r="GG86" s="273">
        <f t="shared" si="189"/>
        <v>3</v>
      </c>
      <c r="GH86" s="187">
        <f t="shared" si="190"/>
        <v>0.6</v>
      </c>
      <c r="GI86" s="187">
        <f t="shared" si="203"/>
        <v>0.6</v>
      </c>
    </row>
    <row r="87" spans="1:191" ht="37.799999999999997" customHeight="1" x14ac:dyDescent="0.2">
      <c r="A87" s="148">
        <v>79</v>
      </c>
      <c r="B87" s="133"/>
      <c r="C87" s="133"/>
      <c r="D87" s="274"/>
      <c r="E87" s="133"/>
      <c r="F87" s="275"/>
      <c r="G87" s="133"/>
      <c r="H87" s="133" t="s">
        <v>455</v>
      </c>
      <c r="I87" s="132"/>
      <c r="J87" s="132"/>
      <c r="K87" s="132"/>
      <c r="L87" s="132"/>
      <c r="M87" s="132"/>
      <c r="N87" s="132"/>
      <c r="O87" s="132"/>
      <c r="P87" s="132"/>
      <c r="Q87" s="132"/>
      <c r="R87" s="132"/>
      <c r="S87" s="132"/>
      <c r="T87" s="132"/>
      <c r="U87" s="132"/>
      <c r="V87" s="132"/>
      <c r="W87" s="132"/>
      <c r="X87" s="132"/>
      <c r="Y87" s="132"/>
      <c r="Z87" s="132"/>
      <c r="AA87" s="132"/>
      <c r="AB87" s="132"/>
      <c r="AC87" s="155">
        <f t="shared" si="102"/>
        <v>0</v>
      </c>
      <c r="AD87" s="149">
        <f t="shared" si="103"/>
        <v>1</v>
      </c>
      <c r="AE87" s="155" t="str">
        <f t="shared" si="104"/>
        <v>3 - Moderado</v>
      </c>
      <c r="AF87" s="149">
        <f t="shared" si="105"/>
        <v>0.6</v>
      </c>
      <c r="AG87" s="156" t="str">
        <f t="shared" si="191"/>
        <v/>
      </c>
      <c r="AH87" s="149">
        <f t="shared" si="106"/>
        <v>0.6</v>
      </c>
      <c r="AI87" s="133"/>
      <c r="AJ87" s="133"/>
      <c r="AK87" s="133"/>
      <c r="AL87" s="133"/>
      <c r="AM87" s="134"/>
      <c r="AN87" s="164"/>
      <c r="AO87" s="164"/>
      <c r="AP87" s="134"/>
      <c r="AQ87" s="134"/>
      <c r="AR87" s="164"/>
      <c r="AS87" s="164"/>
      <c r="AT87" s="134"/>
      <c r="AU87" s="134"/>
      <c r="AV87" s="164"/>
      <c r="AW87" s="164"/>
      <c r="AX87" s="134"/>
      <c r="AY87" s="134"/>
      <c r="AZ87" s="164"/>
      <c r="BA87" s="164"/>
      <c r="BB87" s="134"/>
      <c r="BC87" s="134"/>
      <c r="BD87" s="164"/>
      <c r="BE87" s="164"/>
      <c r="BF87" s="134"/>
      <c r="BG87" s="134"/>
      <c r="BH87" s="164"/>
      <c r="BI87" s="164"/>
      <c r="BJ87" s="134"/>
      <c r="BK87" s="134"/>
      <c r="BL87" s="164"/>
      <c r="BM87" s="164"/>
      <c r="BN87" s="134"/>
      <c r="BO87" s="134"/>
      <c r="BP87" s="164"/>
      <c r="BQ87" s="164"/>
      <c r="BR87" s="134"/>
      <c r="BS87" s="134"/>
      <c r="BT87" s="164"/>
      <c r="BU87" s="164"/>
      <c r="BV87" s="134"/>
      <c r="BW87" s="134"/>
      <c r="BX87" s="164"/>
      <c r="BY87" s="164"/>
      <c r="BZ87" s="134"/>
      <c r="CA87" s="134"/>
      <c r="CB87" s="164"/>
      <c r="CC87" s="164"/>
      <c r="CD87" s="134"/>
      <c r="CE87" s="134"/>
      <c r="CF87" s="164"/>
      <c r="CG87" s="164"/>
      <c r="CH87" s="134"/>
      <c r="CI87" s="164"/>
      <c r="CJ87" s="164"/>
      <c r="CK87" s="134"/>
      <c r="CL87" s="159" t="str">
        <f t="shared" si="192"/>
        <v>5 - Muy Alta</v>
      </c>
      <c r="CM87" s="165">
        <f t="shared" si="107"/>
        <v>1</v>
      </c>
      <c r="CN87" s="159" t="str">
        <f t="shared" si="193"/>
        <v>3 - Moderado</v>
      </c>
      <c r="CO87" s="165">
        <f t="shared" si="194"/>
        <v>0.6</v>
      </c>
      <c r="CP87" s="145" t="str">
        <f t="shared" si="108"/>
        <v>ALTO</v>
      </c>
      <c r="CQ87" s="149">
        <f t="shared" si="195"/>
        <v>0.6</v>
      </c>
      <c r="CR87" s="188"/>
      <c r="CS87" s="145">
        <f t="shared" si="196"/>
        <v>5</v>
      </c>
      <c r="CT87" s="134"/>
      <c r="CU87" s="188"/>
      <c r="CV87" s="188"/>
      <c r="CW87" s="158"/>
      <c r="CX87" s="160">
        <f t="shared" si="109"/>
        <v>0</v>
      </c>
      <c r="CY87" s="161">
        <f t="shared" si="197"/>
        <v>3</v>
      </c>
      <c r="CZ87" s="160" t="str">
        <f t="shared" si="198"/>
        <v>Moderado</v>
      </c>
      <c r="DA87" s="153">
        <f t="shared" si="199"/>
        <v>0.6</v>
      </c>
      <c r="DB87" s="154">
        <f t="shared" si="200"/>
        <v>0</v>
      </c>
      <c r="DC87" s="154">
        <f t="shared" si="110"/>
        <v>0</v>
      </c>
      <c r="DD87" s="160">
        <f t="shared" si="201"/>
        <v>0</v>
      </c>
      <c r="DE87" s="273">
        <f t="shared" si="111"/>
        <v>5</v>
      </c>
      <c r="DF87" s="187">
        <f t="shared" si="112"/>
        <v>1</v>
      </c>
      <c r="DG87" s="273">
        <f t="shared" si="202"/>
        <v>3</v>
      </c>
      <c r="DH87" s="273"/>
      <c r="DI87" s="187">
        <f t="shared" si="113"/>
        <v>0.6</v>
      </c>
      <c r="DJ87" s="154">
        <f t="shared" si="114"/>
        <v>0</v>
      </c>
      <c r="DK87" s="154">
        <f t="shared" si="115"/>
        <v>0</v>
      </c>
      <c r="DL87" s="160">
        <f t="shared" si="116"/>
        <v>0</v>
      </c>
      <c r="DM87" s="273">
        <f t="shared" si="117"/>
        <v>5</v>
      </c>
      <c r="DN87" s="187">
        <f t="shared" si="118"/>
        <v>1</v>
      </c>
      <c r="DO87" s="273">
        <f t="shared" si="119"/>
        <v>3</v>
      </c>
      <c r="DP87" s="187">
        <f t="shared" si="120"/>
        <v>0.6</v>
      </c>
      <c r="DQ87" s="154">
        <f t="shared" si="121"/>
        <v>0</v>
      </c>
      <c r="DR87" s="154">
        <f t="shared" si="122"/>
        <v>0</v>
      </c>
      <c r="DS87" s="160">
        <f t="shared" si="123"/>
        <v>0</v>
      </c>
      <c r="DT87" s="273">
        <f t="shared" si="124"/>
        <v>5</v>
      </c>
      <c r="DU87" s="187">
        <f t="shared" si="125"/>
        <v>1</v>
      </c>
      <c r="DV87" s="273">
        <f t="shared" si="126"/>
        <v>3</v>
      </c>
      <c r="DW87" s="187">
        <f t="shared" si="127"/>
        <v>0.6</v>
      </c>
      <c r="DX87" s="154">
        <f t="shared" si="128"/>
        <v>0</v>
      </c>
      <c r="DY87" s="154">
        <f t="shared" si="129"/>
        <v>0</v>
      </c>
      <c r="DZ87" s="160">
        <f t="shared" si="130"/>
        <v>0</v>
      </c>
      <c r="EA87" s="273">
        <f t="shared" si="131"/>
        <v>5</v>
      </c>
      <c r="EB87" s="187">
        <f t="shared" si="132"/>
        <v>1</v>
      </c>
      <c r="EC87" s="273">
        <f t="shared" si="133"/>
        <v>3</v>
      </c>
      <c r="ED87" s="187">
        <f t="shared" si="134"/>
        <v>0.6</v>
      </c>
      <c r="EE87" s="154">
        <f t="shared" si="135"/>
        <v>0</v>
      </c>
      <c r="EF87" s="154">
        <f t="shared" si="136"/>
        <v>0</v>
      </c>
      <c r="EG87" s="160">
        <f t="shared" si="137"/>
        <v>0</v>
      </c>
      <c r="EH87" s="273">
        <f t="shared" si="138"/>
        <v>5</v>
      </c>
      <c r="EI87" s="187">
        <f t="shared" si="139"/>
        <v>1</v>
      </c>
      <c r="EJ87" s="273">
        <f t="shared" si="140"/>
        <v>3</v>
      </c>
      <c r="EK87" s="187">
        <f t="shared" si="141"/>
        <v>0.6</v>
      </c>
      <c r="EL87" s="154">
        <f t="shared" si="142"/>
        <v>0</v>
      </c>
      <c r="EM87" s="154">
        <f t="shared" si="143"/>
        <v>0</v>
      </c>
      <c r="EN87" s="160">
        <f t="shared" si="144"/>
        <v>0</v>
      </c>
      <c r="EO87" s="273">
        <f t="shared" si="145"/>
        <v>5</v>
      </c>
      <c r="EP87" s="187">
        <f t="shared" si="146"/>
        <v>1</v>
      </c>
      <c r="EQ87" s="273">
        <f t="shared" si="147"/>
        <v>3</v>
      </c>
      <c r="ER87" s="187">
        <f t="shared" si="148"/>
        <v>0.6</v>
      </c>
      <c r="ES87" s="154">
        <f t="shared" si="149"/>
        <v>0</v>
      </c>
      <c r="ET87" s="154">
        <f t="shared" si="150"/>
        <v>0</v>
      </c>
      <c r="EU87" s="160">
        <f t="shared" si="151"/>
        <v>0</v>
      </c>
      <c r="EV87" s="273">
        <f t="shared" si="152"/>
        <v>5</v>
      </c>
      <c r="EW87" s="187">
        <f t="shared" si="153"/>
        <v>1</v>
      </c>
      <c r="EX87" s="273">
        <f t="shared" si="154"/>
        <v>3</v>
      </c>
      <c r="EY87" s="187">
        <f t="shared" si="155"/>
        <v>0.6</v>
      </c>
      <c r="EZ87" s="154">
        <f t="shared" si="156"/>
        <v>0</v>
      </c>
      <c r="FA87" s="154">
        <f t="shared" si="157"/>
        <v>0</v>
      </c>
      <c r="FB87" s="160">
        <f t="shared" si="158"/>
        <v>0</v>
      </c>
      <c r="FC87" s="273">
        <f t="shared" si="159"/>
        <v>5</v>
      </c>
      <c r="FD87" s="187">
        <f t="shared" si="160"/>
        <v>1</v>
      </c>
      <c r="FE87" s="273">
        <f t="shared" si="161"/>
        <v>3</v>
      </c>
      <c r="FF87" s="187">
        <f t="shared" si="162"/>
        <v>0.6</v>
      </c>
      <c r="FG87" s="154">
        <f t="shared" si="163"/>
        <v>0</v>
      </c>
      <c r="FH87" s="154">
        <f t="shared" si="164"/>
        <v>0</v>
      </c>
      <c r="FI87" s="160">
        <f t="shared" si="165"/>
        <v>0</v>
      </c>
      <c r="FJ87" s="273">
        <f t="shared" si="166"/>
        <v>5</v>
      </c>
      <c r="FK87" s="187">
        <f t="shared" si="167"/>
        <v>1</v>
      </c>
      <c r="FL87" s="273">
        <f t="shared" si="168"/>
        <v>3</v>
      </c>
      <c r="FM87" s="187">
        <f t="shared" si="169"/>
        <v>0.6</v>
      </c>
      <c r="FN87" s="154">
        <f t="shared" si="170"/>
        <v>0</v>
      </c>
      <c r="FO87" s="154">
        <f t="shared" si="171"/>
        <v>0</v>
      </c>
      <c r="FP87" s="160">
        <f t="shared" si="172"/>
        <v>0</v>
      </c>
      <c r="FQ87" s="273">
        <f t="shared" si="173"/>
        <v>5</v>
      </c>
      <c r="FR87" s="187">
        <f t="shared" si="174"/>
        <v>1</v>
      </c>
      <c r="FS87" s="273">
        <f t="shared" si="175"/>
        <v>3</v>
      </c>
      <c r="FT87" s="187">
        <f t="shared" si="176"/>
        <v>0.6</v>
      </c>
      <c r="FU87" s="154">
        <f t="shared" si="177"/>
        <v>0</v>
      </c>
      <c r="FV87" s="154">
        <f t="shared" si="178"/>
        <v>0</v>
      </c>
      <c r="FW87" s="160">
        <f t="shared" si="179"/>
        <v>0</v>
      </c>
      <c r="FX87" s="273">
        <f t="shared" si="180"/>
        <v>5</v>
      </c>
      <c r="FY87" s="187">
        <f t="shared" si="181"/>
        <v>1</v>
      </c>
      <c r="FZ87" s="273">
        <f t="shared" si="182"/>
        <v>3</v>
      </c>
      <c r="GA87" s="187">
        <f t="shared" si="183"/>
        <v>0.6</v>
      </c>
      <c r="GB87" s="154">
        <f t="shared" si="184"/>
        <v>0</v>
      </c>
      <c r="GC87" s="154">
        <f t="shared" si="185"/>
        <v>0</v>
      </c>
      <c r="GD87" s="160">
        <f t="shared" si="186"/>
        <v>0</v>
      </c>
      <c r="GE87" s="273">
        <f t="shared" si="187"/>
        <v>5</v>
      </c>
      <c r="GF87" s="187">
        <f t="shared" si="188"/>
        <v>1</v>
      </c>
      <c r="GG87" s="273">
        <f t="shared" si="189"/>
        <v>3</v>
      </c>
      <c r="GH87" s="187">
        <f t="shared" si="190"/>
        <v>0.6</v>
      </c>
      <c r="GI87" s="187">
        <f t="shared" si="203"/>
        <v>0.6</v>
      </c>
    </row>
    <row r="88" spans="1:191" ht="37.799999999999997" customHeight="1" x14ac:dyDescent="0.2">
      <c r="A88" s="148">
        <v>80</v>
      </c>
      <c r="B88" s="133"/>
      <c r="C88" s="133"/>
      <c r="D88" s="274"/>
      <c r="E88" s="133"/>
      <c r="F88" s="275"/>
      <c r="G88" s="133"/>
      <c r="H88" s="133" t="s">
        <v>455</v>
      </c>
      <c r="I88" s="132"/>
      <c r="J88" s="132"/>
      <c r="K88" s="132"/>
      <c r="L88" s="132"/>
      <c r="M88" s="132"/>
      <c r="N88" s="132"/>
      <c r="O88" s="132"/>
      <c r="P88" s="132"/>
      <c r="Q88" s="132"/>
      <c r="R88" s="132"/>
      <c r="S88" s="132"/>
      <c r="T88" s="132"/>
      <c r="U88" s="132"/>
      <c r="V88" s="132"/>
      <c r="W88" s="132"/>
      <c r="X88" s="132"/>
      <c r="Y88" s="132"/>
      <c r="Z88" s="132"/>
      <c r="AA88" s="132"/>
      <c r="AB88" s="132"/>
      <c r="AC88" s="155">
        <f t="shared" si="102"/>
        <v>0</v>
      </c>
      <c r="AD88" s="149">
        <f t="shared" si="103"/>
        <v>1</v>
      </c>
      <c r="AE88" s="155" t="str">
        <f t="shared" si="104"/>
        <v>3 - Moderado</v>
      </c>
      <c r="AF88" s="149">
        <f t="shared" si="105"/>
        <v>0.6</v>
      </c>
      <c r="AG88" s="156" t="str">
        <f t="shared" si="191"/>
        <v/>
      </c>
      <c r="AH88" s="149">
        <f t="shared" si="106"/>
        <v>0.6</v>
      </c>
      <c r="AI88" s="133"/>
      <c r="AJ88" s="133"/>
      <c r="AK88" s="133"/>
      <c r="AL88" s="133"/>
      <c r="AM88" s="134"/>
      <c r="AN88" s="164"/>
      <c r="AO88" s="164"/>
      <c r="AP88" s="134"/>
      <c r="AQ88" s="134"/>
      <c r="AR88" s="164"/>
      <c r="AS88" s="164"/>
      <c r="AT88" s="134"/>
      <c r="AU88" s="134"/>
      <c r="AV88" s="164"/>
      <c r="AW88" s="164"/>
      <c r="AX88" s="134"/>
      <c r="AY88" s="134"/>
      <c r="AZ88" s="164"/>
      <c r="BA88" s="164"/>
      <c r="BB88" s="134"/>
      <c r="BC88" s="134"/>
      <c r="BD88" s="164"/>
      <c r="BE88" s="164"/>
      <c r="BF88" s="134"/>
      <c r="BG88" s="134"/>
      <c r="BH88" s="164"/>
      <c r="BI88" s="164"/>
      <c r="BJ88" s="134"/>
      <c r="BK88" s="134"/>
      <c r="BL88" s="164"/>
      <c r="BM88" s="164"/>
      <c r="BN88" s="134"/>
      <c r="BO88" s="134"/>
      <c r="BP88" s="164"/>
      <c r="BQ88" s="164"/>
      <c r="BR88" s="134"/>
      <c r="BS88" s="134"/>
      <c r="BT88" s="164"/>
      <c r="BU88" s="164"/>
      <c r="BV88" s="134"/>
      <c r="BW88" s="134"/>
      <c r="BX88" s="164"/>
      <c r="BY88" s="164"/>
      <c r="BZ88" s="134"/>
      <c r="CA88" s="134"/>
      <c r="CB88" s="164"/>
      <c r="CC88" s="164"/>
      <c r="CD88" s="134"/>
      <c r="CE88" s="134"/>
      <c r="CF88" s="164"/>
      <c r="CG88" s="164"/>
      <c r="CH88" s="134"/>
      <c r="CI88" s="164"/>
      <c r="CJ88" s="164"/>
      <c r="CK88" s="134"/>
      <c r="CL88" s="159" t="str">
        <f t="shared" si="192"/>
        <v>5 - Muy Alta</v>
      </c>
      <c r="CM88" s="165">
        <f t="shared" si="107"/>
        <v>1</v>
      </c>
      <c r="CN88" s="159" t="str">
        <f t="shared" si="193"/>
        <v>3 - Moderado</v>
      </c>
      <c r="CO88" s="165">
        <f t="shared" si="194"/>
        <v>0.6</v>
      </c>
      <c r="CP88" s="145" t="str">
        <f t="shared" si="108"/>
        <v>ALTO</v>
      </c>
      <c r="CQ88" s="149">
        <f t="shared" si="195"/>
        <v>0.6</v>
      </c>
      <c r="CR88" s="188"/>
      <c r="CS88" s="145">
        <f t="shared" si="196"/>
        <v>5</v>
      </c>
      <c r="CT88" s="134"/>
      <c r="CU88" s="188"/>
      <c r="CV88" s="188"/>
      <c r="CW88" s="158"/>
      <c r="CX88" s="160">
        <f t="shared" si="109"/>
        <v>0</v>
      </c>
      <c r="CY88" s="161">
        <f t="shared" si="197"/>
        <v>3</v>
      </c>
      <c r="CZ88" s="160" t="str">
        <f t="shared" si="198"/>
        <v>Moderado</v>
      </c>
      <c r="DA88" s="153">
        <f t="shared" si="199"/>
        <v>0.6</v>
      </c>
      <c r="DB88" s="154">
        <f t="shared" si="200"/>
        <v>0</v>
      </c>
      <c r="DC88" s="154">
        <f t="shared" si="110"/>
        <v>0</v>
      </c>
      <c r="DD88" s="160">
        <f t="shared" si="201"/>
        <v>0</v>
      </c>
      <c r="DE88" s="273">
        <f t="shared" si="111"/>
        <v>5</v>
      </c>
      <c r="DF88" s="187">
        <f t="shared" si="112"/>
        <v>1</v>
      </c>
      <c r="DG88" s="273">
        <f t="shared" si="202"/>
        <v>3</v>
      </c>
      <c r="DH88" s="273"/>
      <c r="DI88" s="187">
        <f t="shared" si="113"/>
        <v>0.6</v>
      </c>
      <c r="DJ88" s="154">
        <f t="shared" si="114"/>
        <v>0</v>
      </c>
      <c r="DK88" s="154">
        <f t="shared" si="115"/>
        <v>0</v>
      </c>
      <c r="DL88" s="160">
        <f t="shared" si="116"/>
        <v>0</v>
      </c>
      <c r="DM88" s="273">
        <f t="shared" si="117"/>
        <v>5</v>
      </c>
      <c r="DN88" s="187">
        <f t="shared" si="118"/>
        <v>1</v>
      </c>
      <c r="DO88" s="273">
        <f t="shared" si="119"/>
        <v>3</v>
      </c>
      <c r="DP88" s="187">
        <f t="shared" si="120"/>
        <v>0.6</v>
      </c>
      <c r="DQ88" s="154">
        <f t="shared" si="121"/>
        <v>0</v>
      </c>
      <c r="DR88" s="154">
        <f t="shared" si="122"/>
        <v>0</v>
      </c>
      <c r="DS88" s="160">
        <f t="shared" si="123"/>
        <v>0</v>
      </c>
      <c r="DT88" s="273">
        <f t="shared" si="124"/>
        <v>5</v>
      </c>
      <c r="DU88" s="187">
        <f t="shared" si="125"/>
        <v>1</v>
      </c>
      <c r="DV88" s="273">
        <f t="shared" si="126"/>
        <v>3</v>
      </c>
      <c r="DW88" s="187">
        <f t="shared" si="127"/>
        <v>0.6</v>
      </c>
      <c r="DX88" s="154">
        <f t="shared" si="128"/>
        <v>0</v>
      </c>
      <c r="DY88" s="154">
        <f t="shared" si="129"/>
        <v>0</v>
      </c>
      <c r="DZ88" s="160">
        <f t="shared" si="130"/>
        <v>0</v>
      </c>
      <c r="EA88" s="273">
        <f t="shared" si="131"/>
        <v>5</v>
      </c>
      <c r="EB88" s="187">
        <f t="shared" si="132"/>
        <v>1</v>
      </c>
      <c r="EC88" s="273">
        <f t="shared" si="133"/>
        <v>3</v>
      </c>
      <c r="ED88" s="187">
        <f t="shared" si="134"/>
        <v>0.6</v>
      </c>
      <c r="EE88" s="154">
        <f t="shared" si="135"/>
        <v>0</v>
      </c>
      <c r="EF88" s="154">
        <f t="shared" si="136"/>
        <v>0</v>
      </c>
      <c r="EG88" s="160">
        <f t="shared" si="137"/>
        <v>0</v>
      </c>
      <c r="EH88" s="273">
        <f t="shared" si="138"/>
        <v>5</v>
      </c>
      <c r="EI88" s="187">
        <f t="shared" si="139"/>
        <v>1</v>
      </c>
      <c r="EJ88" s="273">
        <f t="shared" si="140"/>
        <v>3</v>
      </c>
      <c r="EK88" s="187">
        <f t="shared" si="141"/>
        <v>0.6</v>
      </c>
      <c r="EL88" s="154">
        <f t="shared" si="142"/>
        <v>0</v>
      </c>
      <c r="EM88" s="154">
        <f t="shared" si="143"/>
        <v>0</v>
      </c>
      <c r="EN88" s="160">
        <f t="shared" si="144"/>
        <v>0</v>
      </c>
      <c r="EO88" s="273">
        <f t="shared" si="145"/>
        <v>5</v>
      </c>
      <c r="EP88" s="187">
        <f t="shared" si="146"/>
        <v>1</v>
      </c>
      <c r="EQ88" s="273">
        <f t="shared" si="147"/>
        <v>3</v>
      </c>
      <c r="ER88" s="187">
        <f t="shared" si="148"/>
        <v>0.6</v>
      </c>
      <c r="ES88" s="154">
        <f t="shared" si="149"/>
        <v>0</v>
      </c>
      <c r="ET88" s="154">
        <f t="shared" si="150"/>
        <v>0</v>
      </c>
      <c r="EU88" s="160">
        <f t="shared" si="151"/>
        <v>0</v>
      </c>
      <c r="EV88" s="273">
        <f t="shared" si="152"/>
        <v>5</v>
      </c>
      <c r="EW88" s="187">
        <f t="shared" si="153"/>
        <v>1</v>
      </c>
      <c r="EX88" s="273">
        <f t="shared" si="154"/>
        <v>3</v>
      </c>
      <c r="EY88" s="187">
        <f t="shared" si="155"/>
        <v>0.6</v>
      </c>
      <c r="EZ88" s="154">
        <f t="shared" si="156"/>
        <v>0</v>
      </c>
      <c r="FA88" s="154">
        <f t="shared" si="157"/>
        <v>0</v>
      </c>
      <c r="FB88" s="160">
        <f t="shared" si="158"/>
        <v>0</v>
      </c>
      <c r="FC88" s="273">
        <f t="shared" si="159"/>
        <v>5</v>
      </c>
      <c r="FD88" s="187">
        <f t="shared" si="160"/>
        <v>1</v>
      </c>
      <c r="FE88" s="273">
        <f t="shared" si="161"/>
        <v>3</v>
      </c>
      <c r="FF88" s="187">
        <f t="shared" si="162"/>
        <v>0.6</v>
      </c>
      <c r="FG88" s="154">
        <f t="shared" si="163"/>
        <v>0</v>
      </c>
      <c r="FH88" s="154">
        <f t="shared" si="164"/>
        <v>0</v>
      </c>
      <c r="FI88" s="160">
        <f t="shared" si="165"/>
        <v>0</v>
      </c>
      <c r="FJ88" s="273">
        <f t="shared" si="166"/>
        <v>5</v>
      </c>
      <c r="FK88" s="187">
        <f t="shared" si="167"/>
        <v>1</v>
      </c>
      <c r="FL88" s="273">
        <f t="shared" si="168"/>
        <v>3</v>
      </c>
      <c r="FM88" s="187">
        <f t="shared" si="169"/>
        <v>0.6</v>
      </c>
      <c r="FN88" s="154">
        <f t="shared" si="170"/>
        <v>0</v>
      </c>
      <c r="FO88" s="154">
        <f t="shared" si="171"/>
        <v>0</v>
      </c>
      <c r="FP88" s="160">
        <f t="shared" si="172"/>
        <v>0</v>
      </c>
      <c r="FQ88" s="273">
        <f t="shared" si="173"/>
        <v>5</v>
      </c>
      <c r="FR88" s="187">
        <f t="shared" si="174"/>
        <v>1</v>
      </c>
      <c r="FS88" s="273">
        <f t="shared" si="175"/>
        <v>3</v>
      </c>
      <c r="FT88" s="187">
        <f t="shared" si="176"/>
        <v>0.6</v>
      </c>
      <c r="FU88" s="154">
        <f t="shared" si="177"/>
        <v>0</v>
      </c>
      <c r="FV88" s="154">
        <f t="shared" si="178"/>
        <v>0</v>
      </c>
      <c r="FW88" s="160">
        <f t="shared" si="179"/>
        <v>0</v>
      </c>
      <c r="FX88" s="273">
        <f t="shared" si="180"/>
        <v>5</v>
      </c>
      <c r="FY88" s="187">
        <f t="shared" si="181"/>
        <v>1</v>
      </c>
      <c r="FZ88" s="273">
        <f t="shared" si="182"/>
        <v>3</v>
      </c>
      <c r="GA88" s="187">
        <f t="shared" si="183"/>
        <v>0.6</v>
      </c>
      <c r="GB88" s="154">
        <f t="shared" si="184"/>
        <v>0</v>
      </c>
      <c r="GC88" s="154">
        <f t="shared" si="185"/>
        <v>0</v>
      </c>
      <c r="GD88" s="160">
        <f t="shared" si="186"/>
        <v>0</v>
      </c>
      <c r="GE88" s="273">
        <f t="shared" si="187"/>
        <v>5</v>
      </c>
      <c r="GF88" s="187">
        <f t="shared" si="188"/>
        <v>1</v>
      </c>
      <c r="GG88" s="273">
        <f t="shared" si="189"/>
        <v>3</v>
      </c>
      <c r="GH88" s="187">
        <f t="shared" si="190"/>
        <v>0.6</v>
      </c>
      <c r="GI88" s="187">
        <f t="shared" si="203"/>
        <v>0.6</v>
      </c>
    </row>
    <row r="89" spans="1:191" ht="37.799999999999997" customHeight="1" x14ac:dyDescent="0.2">
      <c r="A89" s="148">
        <v>81</v>
      </c>
      <c r="B89" s="133"/>
      <c r="C89" s="133"/>
      <c r="D89" s="274"/>
      <c r="E89" s="133"/>
      <c r="F89" s="275"/>
      <c r="G89" s="133"/>
      <c r="H89" s="133" t="s">
        <v>455</v>
      </c>
      <c r="I89" s="132"/>
      <c r="J89" s="132"/>
      <c r="K89" s="132"/>
      <c r="L89" s="132"/>
      <c r="M89" s="132"/>
      <c r="N89" s="132"/>
      <c r="O89" s="132"/>
      <c r="P89" s="132"/>
      <c r="Q89" s="132"/>
      <c r="R89" s="132"/>
      <c r="S89" s="132"/>
      <c r="T89" s="132"/>
      <c r="U89" s="132"/>
      <c r="V89" s="132"/>
      <c r="W89" s="132"/>
      <c r="X89" s="132"/>
      <c r="Y89" s="132"/>
      <c r="Z89" s="132"/>
      <c r="AA89" s="132"/>
      <c r="AB89" s="132"/>
      <c r="AC89" s="155">
        <f t="shared" si="102"/>
        <v>0</v>
      </c>
      <c r="AD89" s="149">
        <f t="shared" si="103"/>
        <v>1</v>
      </c>
      <c r="AE89" s="155" t="str">
        <f t="shared" si="104"/>
        <v>3 - Moderado</v>
      </c>
      <c r="AF89" s="149">
        <f t="shared" si="105"/>
        <v>0.6</v>
      </c>
      <c r="AG89" s="156" t="str">
        <f t="shared" si="191"/>
        <v/>
      </c>
      <c r="AH89" s="149">
        <f t="shared" si="106"/>
        <v>0.6</v>
      </c>
      <c r="AI89" s="133"/>
      <c r="AJ89" s="133"/>
      <c r="AK89" s="133"/>
      <c r="AL89" s="133"/>
      <c r="AM89" s="134"/>
      <c r="AN89" s="164"/>
      <c r="AO89" s="164"/>
      <c r="AP89" s="134"/>
      <c r="AQ89" s="134"/>
      <c r="AR89" s="164"/>
      <c r="AS89" s="164"/>
      <c r="AT89" s="134"/>
      <c r="AU89" s="134"/>
      <c r="AV89" s="164"/>
      <c r="AW89" s="164"/>
      <c r="AX89" s="134"/>
      <c r="AY89" s="134"/>
      <c r="AZ89" s="164"/>
      <c r="BA89" s="164"/>
      <c r="BB89" s="134"/>
      <c r="BC89" s="134"/>
      <c r="BD89" s="164"/>
      <c r="BE89" s="164"/>
      <c r="BF89" s="134"/>
      <c r="BG89" s="134"/>
      <c r="BH89" s="164"/>
      <c r="BI89" s="164"/>
      <c r="BJ89" s="134"/>
      <c r="BK89" s="134"/>
      <c r="BL89" s="164"/>
      <c r="BM89" s="164"/>
      <c r="BN89" s="134"/>
      <c r="BO89" s="134"/>
      <c r="BP89" s="164"/>
      <c r="BQ89" s="164"/>
      <c r="BR89" s="134"/>
      <c r="BS89" s="134"/>
      <c r="BT89" s="164"/>
      <c r="BU89" s="164"/>
      <c r="BV89" s="134"/>
      <c r="BW89" s="134"/>
      <c r="BX89" s="164"/>
      <c r="BY89" s="164"/>
      <c r="BZ89" s="134"/>
      <c r="CA89" s="134"/>
      <c r="CB89" s="164"/>
      <c r="CC89" s="164"/>
      <c r="CD89" s="134"/>
      <c r="CE89" s="134"/>
      <c r="CF89" s="164"/>
      <c r="CG89" s="164"/>
      <c r="CH89" s="134"/>
      <c r="CI89" s="164"/>
      <c r="CJ89" s="164"/>
      <c r="CK89" s="134"/>
      <c r="CL89" s="159" t="str">
        <f t="shared" si="192"/>
        <v>5 - Muy Alta</v>
      </c>
      <c r="CM89" s="165">
        <f t="shared" si="107"/>
        <v>1</v>
      </c>
      <c r="CN89" s="159" t="str">
        <f t="shared" si="193"/>
        <v>3 - Moderado</v>
      </c>
      <c r="CO89" s="165">
        <f t="shared" si="194"/>
        <v>0.6</v>
      </c>
      <c r="CP89" s="145" t="str">
        <f t="shared" si="108"/>
        <v>ALTO</v>
      </c>
      <c r="CQ89" s="149">
        <f t="shared" si="195"/>
        <v>0.6</v>
      </c>
      <c r="CR89" s="188"/>
      <c r="CS89" s="145">
        <f t="shared" si="196"/>
        <v>5</v>
      </c>
      <c r="CT89" s="134"/>
      <c r="CU89" s="188"/>
      <c r="CV89" s="188"/>
      <c r="CW89" s="158"/>
      <c r="CX89" s="160">
        <f t="shared" si="109"/>
        <v>0</v>
      </c>
      <c r="CY89" s="161">
        <f t="shared" si="197"/>
        <v>3</v>
      </c>
      <c r="CZ89" s="160" t="str">
        <f t="shared" si="198"/>
        <v>Moderado</v>
      </c>
      <c r="DA89" s="153">
        <f t="shared" si="199"/>
        <v>0.6</v>
      </c>
      <c r="DB89" s="154">
        <f t="shared" si="200"/>
        <v>0</v>
      </c>
      <c r="DC89" s="154">
        <f t="shared" si="110"/>
        <v>0</v>
      </c>
      <c r="DD89" s="160">
        <f t="shared" si="201"/>
        <v>0</v>
      </c>
      <c r="DE89" s="273">
        <f t="shared" si="111"/>
        <v>5</v>
      </c>
      <c r="DF89" s="187">
        <f t="shared" si="112"/>
        <v>1</v>
      </c>
      <c r="DG89" s="273">
        <f t="shared" si="202"/>
        <v>3</v>
      </c>
      <c r="DH89" s="273"/>
      <c r="DI89" s="187">
        <f t="shared" si="113"/>
        <v>0.6</v>
      </c>
      <c r="DJ89" s="154">
        <f t="shared" si="114"/>
        <v>0</v>
      </c>
      <c r="DK89" s="154">
        <f t="shared" si="115"/>
        <v>0</v>
      </c>
      <c r="DL89" s="160">
        <f t="shared" si="116"/>
        <v>0</v>
      </c>
      <c r="DM89" s="273">
        <f t="shared" si="117"/>
        <v>5</v>
      </c>
      <c r="DN89" s="187">
        <f t="shared" si="118"/>
        <v>1</v>
      </c>
      <c r="DO89" s="273">
        <f t="shared" si="119"/>
        <v>3</v>
      </c>
      <c r="DP89" s="187">
        <f t="shared" si="120"/>
        <v>0.6</v>
      </c>
      <c r="DQ89" s="154">
        <f t="shared" si="121"/>
        <v>0</v>
      </c>
      <c r="DR89" s="154">
        <f t="shared" si="122"/>
        <v>0</v>
      </c>
      <c r="DS89" s="160">
        <f t="shared" si="123"/>
        <v>0</v>
      </c>
      <c r="DT89" s="273">
        <f t="shared" si="124"/>
        <v>5</v>
      </c>
      <c r="DU89" s="187">
        <f t="shared" si="125"/>
        <v>1</v>
      </c>
      <c r="DV89" s="273">
        <f t="shared" si="126"/>
        <v>3</v>
      </c>
      <c r="DW89" s="187">
        <f t="shared" si="127"/>
        <v>0.6</v>
      </c>
      <c r="DX89" s="154">
        <f t="shared" si="128"/>
        <v>0</v>
      </c>
      <c r="DY89" s="154">
        <f t="shared" si="129"/>
        <v>0</v>
      </c>
      <c r="DZ89" s="160">
        <f t="shared" si="130"/>
        <v>0</v>
      </c>
      <c r="EA89" s="273">
        <f t="shared" si="131"/>
        <v>5</v>
      </c>
      <c r="EB89" s="187">
        <f t="shared" si="132"/>
        <v>1</v>
      </c>
      <c r="EC89" s="273">
        <f t="shared" si="133"/>
        <v>3</v>
      </c>
      <c r="ED89" s="187">
        <f t="shared" si="134"/>
        <v>0.6</v>
      </c>
      <c r="EE89" s="154">
        <f t="shared" si="135"/>
        <v>0</v>
      </c>
      <c r="EF89" s="154">
        <f t="shared" si="136"/>
        <v>0</v>
      </c>
      <c r="EG89" s="160">
        <f t="shared" si="137"/>
        <v>0</v>
      </c>
      <c r="EH89" s="273">
        <f t="shared" si="138"/>
        <v>5</v>
      </c>
      <c r="EI89" s="187">
        <f t="shared" si="139"/>
        <v>1</v>
      </c>
      <c r="EJ89" s="273">
        <f t="shared" si="140"/>
        <v>3</v>
      </c>
      <c r="EK89" s="187">
        <f t="shared" si="141"/>
        <v>0.6</v>
      </c>
      <c r="EL89" s="154">
        <f t="shared" si="142"/>
        <v>0</v>
      </c>
      <c r="EM89" s="154">
        <f t="shared" si="143"/>
        <v>0</v>
      </c>
      <c r="EN89" s="160">
        <f t="shared" si="144"/>
        <v>0</v>
      </c>
      <c r="EO89" s="273">
        <f t="shared" si="145"/>
        <v>5</v>
      </c>
      <c r="EP89" s="187">
        <f t="shared" si="146"/>
        <v>1</v>
      </c>
      <c r="EQ89" s="273">
        <f t="shared" si="147"/>
        <v>3</v>
      </c>
      <c r="ER89" s="187">
        <f t="shared" si="148"/>
        <v>0.6</v>
      </c>
      <c r="ES89" s="154">
        <f t="shared" si="149"/>
        <v>0</v>
      </c>
      <c r="ET89" s="154">
        <f t="shared" si="150"/>
        <v>0</v>
      </c>
      <c r="EU89" s="160">
        <f t="shared" si="151"/>
        <v>0</v>
      </c>
      <c r="EV89" s="273">
        <f t="shared" si="152"/>
        <v>5</v>
      </c>
      <c r="EW89" s="187">
        <f t="shared" si="153"/>
        <v>1</v>
      </c>
      <c r="EX89" s="273">
        <f t="shared" si="154"/>
        <v>3</v>
      </c>
      <c r="EY89" s="187">
        <f t="shared" si="155"/>
        <v>0.6</v>
      </c>
      <c r="EZ89" s="154">
        <f t="shared" si="156"/>
        <v>0</v>
      </c>
      <c r="FA89" s="154">
        <f t="shared" si="157"/>
        <v>0</v>
      </c>
      <c r="FB89" s="160">
        <f t="shared" si="158"/>
        <v>0</v>
      </c>
      <c r="FC89" s="273">
        <f t="shared" si="159"/>
        <v>5</v>
      </c>
      <c r="FD89" s="187">
        <f t="shared" si="160"/>
        <v>1</v>
      </c>
      <c r="FE89" s="273">
        <f t="shared" si="161"/>
        <v>3</v>
      </c>
      <c r="FF89" s="187">
        <f t="shared" si="162"/>
        <v>0.6</v>
      </c>
      <c r="FG89" s="154">
        <f t="shared" si="163"/>
        <v>0</v>
      </c>
      <c r="FH89" s="154">
        <f t="shared" si="164"/>
        <v>0</v>
      </c>
      <c r="FI89" s="160">
        <f t="shared" si="165"/>
        <v>0</v>
      </c>
      <c r="FJ89" s="273">
        <f t="shared" si="166"/>
        <v>5</v>
      </c>
      <c r="FK89" s="187">
        <f t="shared" si="167"/>
        <v>1</v>
      </c>
      <c r="FL89" s="273">
        <f t="shared" si="168"/>
        <v>3</v>
      </c>
      <c r="FM89" s="187">
        <f t="shared" si="169"/>
        <v>0.6</v>
      </c>
      <c r="FN89" s="154">
        <f t="shared" si="170"/>
        <v>0</v>
      </c>
      <c r="FO89" s="154">
        <f t="shared" si="171"/>
        <v>0</v>
      </c>
      <c r="FP89" s="160">
        <f t="shared" si="172"/>
        <v>0</v>
      </c>
      <c r="FQ89" s="273">
        <f t="shared" si="173"/>
        <v>5</v>
      </c>
      <c r="FR89" s="187">
        <f t="shared" si="174"/>
        <v>1</v>
      </c>
      <c r="FS89" s="273">
        <f t="shared" si="175"/>
        <v>3</v>
      </c>
      <c r="FT89" s="187">
        <f t="shared" si="176"/>
        <v>0.6</v>
      </c>
      <c r="FU89" s="154">
        <f t="shared" si="177"/>
        <v>0</v>
      </c>
      <c r="FV89" s="154">
        <f t="shared" si="178"/>
        <v>0</v>
      </c>
      <c r="FW89" s="160">
        <f t="shared" si="179"/>
        <v>0</v>
      </c>
      <c r="FX89" s="273">
        <f t="shared" si="180"/>
        <v>5</v>
      </c>
      <c r="FY89" s="187">
        <f t="shared" si="181"/>
        <v>1</v>
      </c>
      <c r="FZ89" s="273">
        <f t="shared" si="182"/>
        <v>3</v>
      </c>
      <c r="GA89" s="187">
        <f t="shared" si="183"/>
        <v>0.6</v>
      </c>
      <c r="GB89" s="154">
        <f t="shared" si="184"/>
        <v>0</v>
      </c>
      <c r="GC89" s="154">
        <f t="shared" si="185"/>
        <v>0</v>
      </c>
      <c r="GD89" s="160">
        <f t="shared" si="186"/>
        <v>0</v>
      </c>
      <c r="GE89" s="273">
        <f t="shared" si="187"/>
        <v>5</v>
      </c>
      <c r="GF89" s="187">
        <f t="shared" si="188"/>
        <v>1</v>
      </c>
      <c r="GG89" s="273">
        <f t="shared" si="189"/>
        <v>3</v>
      </c>
      <c r="GH89" s="187">
        <f t="shared" si="190"/>
        <v>0.6</v>
      </c>
      <c r="GI89" s="187">
        <f t="shared" si="203"/>
        <v>0.6</v>
      </c>
    </row>
    <row r="90" spans="1:191" ht="37.799999999999997" customHeight="1" x14ac:dyDescent="0.2">
      <c r="A90" s="148">
        <v>82</v>
      </c>
      <c r="B90" s="133"/>
      <c r="C90" s="133"/>
      <c r="D90" s="274"/>
      <c r="E90" s="133"/>
      <c r="F90" s="275"/>
      <c r="G90" s="133"/>
      <c r="H90" s="133" t="s">
        <v>455</v>
      </c>
      <c r="I90" s="132"/>
      <c r="J90" s="132"/>
      <c r="K90" s="132"/>
      <c r="L90" s="132"/>
      <c r="M90" s="132"/>
      <c r="N90" s="132"/>
      <c r="O90" s="132"/>
      <c r="P90" s="132"/>
      <c r="Q90" s="132"/>
      <c r="R90" s="132"/>
      <c r="S90" s="132"/>
      <c r="T90" s="132"/>
      <c r="U90" s="132"/>
      <c r="V90" s="132"/>
      <c r="W90" s="132"/>
      <c r="X90" s="132"/>
      <c r="Y90" s="132"/>
      <c r="Z90" s="132"/>
      <c r="AA90" s="132"/>
      <c r="AB90" s="132"/>
      <c r="AC90" s="155">
        <f t="shared" si="102"/>
        <v>0</v>
      </c>
      <c r="AD90" s="149">
        <f t="shared" si="103"/>
        <v>1</v>
      </c>
      <c r="AE90" s="155" t="str">
        <f t="shared" si="104"/>
        <v>3 - Moderado</v>
      </c>
      <c r="AF90" s="149">
        <f t="shared" si="105"/>
        <v>0.6</v>
      </c>
      <c r="AG90" s="156" t="str">
        <f t="shared" si="191"/>
        <v/>
      </c>
      <c r="AH90" s="149">
        <f t="shared" si="106"/>
        <v>0.6</v>
      </c>
      <c r="AI90" s="133"/>
      <c r="AJ90" s="133"/>
      <c r="AK90" s="133"/>
      <c r="AL90" s="133"/>
      <c r="AM90" s="134"/>
      <c r="AN90" s="164"/>
      <c r="AO90" s="164"/>
      <c r="AP90" s="134"/>
      <c r="AQ90" s="134"/>
      <c r="AR90" s="164"/>
      <c r="AS90" s="164"/>
      <c r="AT90" s="134"/>
      <c r="AU90" s="134"/>
      <c r="AV90" s="164"/>
      <c r="AW90" s="164"/>
      <c r="AX90" s="134"/>
      <c r="AY90" s="134"/>
      <c r="AZ90" s="164"/>
      <c r="BA90" s="164"/>
      <c r="BB90" s="134"/>
      <c r="BC90" s="134"/>
      <c r="BD90" s="164"/>
      <c r="BE90" s="164"/>
      <c r="BF90" s="134"/>
      <c r="BG90" s="134"/>
      <c r="BH90" s="164"/>
      <c r="BI90" s="164"/>
      <c r="BJ90" s="134"/>
      <c r="BK90" s="134"/>
      <c r="BL90" s="164"/>
      <c r="BM90" s="164"/>
      <c r="BN90" s="134"/>
      <c r="BO90" s="134"/>
      <c r="BP90" s="164"/>
      <c r="BQ90" s="164"/>
      <c r="BR90" s="134"/>
      <c r="BS90" s="134"/>
      <c r="BT90" s="164"/>
      <c r="BU90" s="164"/>
      <c r="BV90" s="134"/>
      <c r="BW90" s="134"/>
      <c r="BX90" s="164"/>
      <c r="BY90" s="164"/>
      <c r="BZ90" s="134"/>
      <c r="CA90" s="134"/>
      <c r="CB90" s="164"/>
      <c r="CC90" s="164"/>
      <c r="CD90" s="134"/>
      <c r="CE90" s="134"/>
      <c r="CF90" s="164"/>
      <c r="CG90" s="164"/>
      <c r="CH90" s="134"/>
      <c r="CI90" s="164"/>
      <c r="CJ90" s="164"/>
      <c r="CK90" s="134"/>
      <c r="CL90" s="159" t="str">
        <f t="shared" si="192"/>
        <v>5 - Muy Alta</v>
      </c>
      <c r="CM90" s="165">
        <f t="shared" si="107"/>
        <v>1</v>
      </c>
      <c r="CN90" s="159" t="str">
        <f t="shared" si="193"/>
        <v>3 - Moderado</v>
      </c>
      <c r="CO90" s="165">
        <f t="shared" si="194"/>
        <v>0.6</v>
      </c>
      <c r="CP90" s="145" t="str">
        <f t="shared" si="108"/>
        <v>ALTO</v>
      </c>
      <c r="CQ90" s="149">
        <f t="shared" si="195"/>
        <v>0.6</v>
      </c>
      <c r="CR90" s="188"/>
      <c r="CS90" s="145">
        <f t="shared" si="196"/>
        <v>5</v>
      </c>
      <c r="CT90" s="134"/>
      <c r="CU90" s="188"/>
      <c r="CV90" s="188"/>
      <c r="CW90" s="158"/>
      <c r="CX90" s="160">
        <f t="shared" si="109"/>
        <v>0</v>
      </c>
      <c r="CY90" s="161">
        <f t="shared" si="197"/>
        <v>3</v>
      </c>
      <c r="CZ90" s="160" t="str">
        <f t="shared" si="198"/>
        <v>Moderado</v>
      </c>
      <c r="DA90" s="153">
        <f t="shared" si="199"/>
        <v>0.6</v>
      </c>
      <c r="DB90" s="154">
        <f t="shared" si="200"/>
        <v>0</v>
      </c>
      <c r="DC90" s="154">
        <f t="shared" si="110"/>
        <v>0</v>
      </c>
      <c r="DD90" s="160">
        <f t="shared" si="201"/>
        <v>0</v>
      </c>
      <c r="DE90" s="273">
        <f t="shared" si="111"/>
        <v>5</v>
      </c>
      <c r="DF90" s="187">
        <f t="shared" si="112"/>
        <v>1</v>
      </c>
      <c r="DG90" s="273">
        <f t="shared" si="202"/>
        <v>3</v>
      </c>
      <c r="DH90" s="273"/>
      <c r="DI90" s="187">
        <f t="shared" si="113"/>
        <v>0.6</v>
      </c>
      <c r="DJ90" s="154">
        <f t="shared" si="114"/>
        <v>0</v>
      </c>
      <c r="DK90" s="154">
        <f t="shared" si="115"/>
        <v>0</v>
      </c>
      <c r="DL90" s="160">
        <f t="shared" si="116"/>
        <v>0</v>
      </c>
      <c r="DM90" s="273">
        <f t="shared" si="117"/>
        <v>5</v>
      </c>
      <c r="DN90" s="187">
        <f t="shared" si="118"/>
        <v>1</v>
      </c>
      <c r="DO90" s="273">
        <f t="shared" si="119"/>
        <v>3</v>
      </c>
      <c r="DP90" s="187">
        <f t="shared" si="120"/>
        <v>0.6</v>
      </c>
      <c r="DQ90" s="154">
        <f t="shared" si="121"/>
        <v>0</v>
      </c>
      <c r="DR90" s="154">
        <f t="shared" si="122"/>
        <v>0</v>
      </c>
      <c r="DS90" s="160">
        <f t="shared" si="123"/>
        <v>0</v>
      </c>
      <c r="DT90" s="273">
        <f t="shared" si="124"/>
        <v>5</v>
      </c>
      <c r="DU90" s="187">
        <f t="shared" si="125"/>
        <v>1</v>
      </c>
      <c r="DV90" s="273">
        <f t="shared" si="126"/>
        <v>3</v>
      </c>
      <c r="DW90" s="187">
        <f t="shared" si="127"/>
        <v>0.6</v>
      </c>
      <c r="DX90" s="154">
        <f t="shared" si="128"/>
        <v>0</v>
      </c>
      <c r="DY90" s="154">
        <f t="shared" si="129"/>
        <v>0</v>
      </c>
      <c r="DZ90" s="160">
        <f t="shared" si="130"/>
        <v>0</v>
      </c>
      <c r="EA90" s="273">
        <f t="shared" si="131"/>
        <v>5</v>
      </c>
      <c r="EB90" s="187">
        <f t="shared" si="132"/>
        <v>1</v>
      </c>
      <c r="EC90" s="273">
        <f t="shared" si="133"/>
        <v>3</v>
      </c>
      <c r="ED90" s="187">
        <f t="shared" si="134"/>
        <v>0.6</v>
      </c>
      <c r="EE90" s="154">
        <f t="shared" si="135"/>
        <v>0</v>
      </c>
      <c r="EF90" s="154">
        <f t="shared" si="136"/>
        <v>0</v>
      </c>
      <c r="EG90" s="160">
        <f t="shared" si="137"/>
        <v>0</v>
      </c>
      <c r="EH90" s="273">
        <f t="shared" si="138"/>
        <v>5</v>
      </c>
      <c r="EI90" s="187">
        <f t="shared" si="139"/>
        <v>1</v>
      </c>
      <c r="EJ90" s="273">
        <f t="shared" si="140"/>
        <v>3</v>
      </c>
      <c r="EK90" s="187">
        <f t="shared" si="141"/>
        <v>0.6</v>
      </c>
      <c r="EL90" s="154">
        <f t="shared" si="142"/>
        <v>0</v>
      </c>
      <c r="EM90" s="154">
        <f t="shared" si="143"/>
        <v>0</v>
      </c>
      <c r="EN90" s="160">
        <f t="shared" si="144"/>
        <v>0</v>
      </c>
      <c r="EO90" s="273">
        <f t="shared" si="145"/>
        <v>5</v>
      </c>
      <c r="EP90" s="187">
        <f t="shared" si="146"/>
        <v>1</v>
      </c>
      <c r="EQ90" s="273">
        <f t="shared" si="147"/>
        <v>3</v>
      </c>
      <c r="ER90" s="187">
        <f t="shared" si="148"/>
        <v>0.6</v>
      </c>
      <c r="ES90" s="154">
        <f t="shared" si="149"/>
        <v>0</v>
      </c>
      <c r="ET90" s="154">
        <f t="shared" si="150"/>
        <v>0</v>
      </c>
      <c r="EU90" s="160">
        <f t="shared" si="151"/>
        <v>0</v>
      </c>
      <c r="EV90" s="273">
        <f t="shared" si="152"/>
        <v>5</v>
      </c>
      <c r="EW90" s="187">
        <f t="shared" si="153"/>
        <v>1</v>
      </c>
      <c r="EX90" s="273">
        <f t="shared" si="154"/>
        <v>3</v>
      </c>
      <c r="EY90" s="187">
        <f t="shared" si="155"/>
        <v>0.6</v>
      </c>
      <c r="EZ90" s="154">
        <f t="shared" si="156"/>
        <v>0</v>
      </c>
      <c r="FA90" s="154">
        <f t="shared" si="157"/>
        <v>0</v>
      </c>
      <c r="FB90" s="160">
        <f t="shared" si="158"/>
        <v>0</v>
      </c>
      <c r="FC90" s="273">
        <f t="shared" si="159"/>
        <v>5</v>
      </c>
      <c r="FD90" s="187">
        <f t="shared" si="160"/>
        <v>1</v>
      </c>
      <c r="FE90" s="273">
        <f t="shared" si="161"/>
        <v>3</v>
      </c>
      <c r="FF90" s="187">
        <f t="shared" si="162"/>
        <v>0.6</v>
      </c>
      <c r="FG90" s="154">
        <f t="shared" si="163"/>
        <v>0</v>
      </c>
      <c r="FH90" s="154">
        <f t="shared" si="164"/>
        <v>0</v>
      </c>
      <c r="FI90" s="160">
        <f t="shared" si="165"/>
        <v>0</v>
      </c>
      <c r="FJ90" s="273">
        <f t="shared" si="166"/>
        <v>5</v>
      </c>
      <c r="FK90" s="187">
        <f t="shared" si="167"/>
        <v>1</v>
      </c>
      <c r="FL90" s="273">
        <f t="shared" si="168"/>
        <v>3</v>
      </c>
      <c r="FM90" s="187">
        <f t="shared" si="169"/>
        <v>0.6</v>
      </c>
      <c r="FN90" s="154">
        <f t="shared" si="170"/>
        <v>0</v>
      </c>
      <c r="FO90" s="154">
        <f t="shared" si="171"/>
        <v>0</v>
      </c>
      <c r="FP90" s="160">
        <f t="shared" si="172"/>
        <v>0</v>
      </c>
      <c r="FQ90" s="273">
        <f t="shared" si="173"/>
        <v>5</v>
      </c>
      <c r="FR90" s="187">
        <f t="shared" si="174"/>
        <v>1</v>
      </c>
      <c r="FS90" s="273">
        <f t="shared" si="175"/>
        <v>3</v>
      </c>
      <c r="FT90" s="187">
        <f t="shared" si="176"/>
        <v>0.6</v>
      </c>
      <c r="FU90" s="154">
        <f t="shared" si="177"/>
        <v>0</v>
      </c>
      <c r="FV90" s="154">
        <f t="shared" si="178"/>
        <v>0</v>
      </c>
      <c r="FW90" s="160">
        <f t="shared" si="179"/>
        <v>0</v>
      </c>
      <c r="FX90" s="273">
        <f t="shared" si="180"/>
        <v>5</v>
      </c>
      <c r="FY90" s="187">
        <f t="shared" si="181"/>
        <v>1</v>
      </c>
      <c r="FZ90" s="273">
        <f t="shared" si="182"/>
        <v>3</v>
      </c>
      <c r="GA90" s="187">
        <f t="shared" si="183"/>
        <v>0.6</v>
      </c>
      <c r="GB90" s="154">
        <f t="shared" si="184"/>
        <v>0</v>
      </c>
      <c r="GC90" s="154">
        <f t="shared" si="185"/>
        <v>0</v>
      </c>
      <c r="GD90" s="160">
        <f t="shared" si="186"/>
        <v>0</v>
      </c>
      <c r="GE90" s="273">
        <f t="shared" si="187"/>
        <v>5</v>
      </c>
      <c r="GF90" s="187">
        <f t="shared" si="188"/>
        <v>1</v>
      </c>
      <c r="GG90" s="273">
        <f t="shared" si="189"/>
        <v>3</v>
      </c>
      <c r="GH90" s="187">
        <f t="shared" si="190"/>
        <v>0.6</v>
      </c>
      <c r="GI90" s="187">
        <f t="shared" si="203"/>
        <v>0.6</v>
      </c>
    </row>
    <row r="91" spans="1:191" ht="37.799999999999997" customHeight="1" x14ac:dyDescent="0.2">
      <c r="A91" s="148">
        <v>83</v>
      </c>
      <c r="B91" s="133"/>
      <c r="C91" s="133"/>
      <c r="D91" s="274"/>
      <c r="E91" s="133"/>
      <c r="F91" s="275"/>
      <c r="G91" s="133"/>
      <c r="H91" s="133" t="s">
        <v>455</v>
      </c>
      <c r="I91" s="132"/>
      <c r="J91" s="132"/>
      <c r="K91" s="132"/>
      <c r="L91" s="132"/>
      <c r="M91" s="132"/>
      <c r="N91" s="132"/>
      <c r="O91" s="132"/>
      <c r="P91" s="132"/>
      <c r="Q91" s="132"/>
      <c r="R91" s="132"/>
      <c r="S91" s="132"/>
      <c r="T91" s="132"/>
      <c r="U91" s="132"/>
      <c r="V91" s="132"/>
      <c r="W91" s="132"/>
      <c r="X91" s="132"/>
      <c r="Y91" s="132"/>
      <c r="Z91" s="132"/>
      <c r="AA91" s="132"/>
      <c r="AB91" s="132"/>
      <c r="AC91" s="155">
        <f t="shared" si="102"/>
        <v>0</v>
      </c>
      <c r="AD91" s="149">
        <f t="shared" si="103"/>
        <v>1</v>
      </c>
      <c r="AE91" s="155" t="str">
        <f t="shared" si="104"/>
        <v>3 - Moderado</v>
      </c>
      <c r="AF91" s="149">
        <f t="shared" si="105"/>
        <v>0.6</v>
      </c>
      <c r="AG91" s="156" t="str">
        <f t="shared" si="191"/>
        <v/>
      </c>
      <c r="AH91" s="149">
        <f t="shared" si="106"/>
        <v>0.6</v>
      </c>
      <c r="AI91" s="133"/>
      <c r="AJ91" s="133"/>
      <c r="AK91" s="133"/>
      <c r="AL91" s="133"/>
      <c r="AM91" s="134"/>
      <c r="AN91" s="164"/>
      <c r="AO91" s="164"/>
      <c r="AP91" s="134"/>
      <c r="AQ91" s="134"/>
      <c r="AR91" s="164"/>
      <c r="AS91" s="164"/>
      <c r="AT91" s="134"/>
      <c r="AU91" s="134"/>
      <c r="AV91" s="164"/>
      <c r="AW91" s="164"/>
      <c r="AX91" s="134"/>
      <c r="AY91" s="134"/>
      <c r="AZ91" s="164"/>
      <c r="BA91" s="164"/>
      <c r="BB91" s="134"/>
      <c r="BC91" s="134"/>
      <c r="BD91" s="164"/>
      <c r="BE91" s="164"/>
      <c r="BF91" s="134"/>
      <c r="BG91" s="134"/>
      <c r="BH91" s="164"/>
      <c r="BI91" s="164"/>
      <c r="BJ91" s="134"/>
      <c r="BK91" s="134"/>
      <c r="BL91" s="164"/>
      <c r="BM91" s="164"/>
      <c r="BN91" s="134"/>
      <c r="BO91" s="134"/>
      <c r="BP91" s="164"/>
      <c r="BQ91" s="164"/>
      <c r="BR91" s="134"/>
      <c r="BS91" s="134"/>
      <c r="BT91" s="164"/>
      <c r="BU91" s="164"/>
      <c r="BV91" s="134"/>
      <c r="BW91" s="134"/>
      <c r="BX91" s="164"/>
      <c r="BY91" s="164"/>
      <c r="BZ91" s="134"/>
      <c r="CA91" s="134"/>
      <c r="CB91" s="164"/>
      <c r="CC91" s="164"/>
      <c r="CD91" s="134"/>
      <c r="CE91" s="134"/>
      <c r="CF91" s="164"/>
      <c r="CG91" s="164"/>
      <c r="CH91" s="134"/>
      <c r="CI91" s="164"/>
      <c r="CJ91" s="164"/>
      <c r="CK91" s="134"/>
      <c r="CL91" s="159" t="str">
        <f t="shared" si="192"/>
        <v>5 - Muy Alta</v>
      </c>
      <c r="CM91" s="165">
        <f t="shared" si="107"/>
        <v>1</v>
      </c>
      <c r="CN91" s="159" t="str">
        <f t="shared" si="193"/>
        <v>3 - Moderado</v>
      </c>
      <c r="CO91" s="165">
        <f t="shared" si="194"/>
        <v>0.6</v>
      </c>
      <c r="CP91" s="145" t="str">
        <f t="shared" si="108"/>
        <v>ALTO</v>
      </c>
      <c r="CQ91" s="149">
        <f t="shared" si="195"/>
        <v>0.6</v>
      </c>
      <c r="CR91" s="188"/>
      <c r="CS91" s="145">
        <f t="shared" si="196"/>
        <v>5</v>
      </c>
      <c r="CT91" s="134"/>
      <c r="CU91" s="188"/>
      <c r="CV91" s="188"/>
      <c r="CW91" s="158"/>
      <c r="CX91" s="160">
        <f t="shared" si="109"/>
        <v>0</v>
      </c>
      <c r="CY91" s="161">
        <f t="shared" si="197"/>
        <v>3</v>
      </c>
      <c r="CZ91" s="160" t="str">
        <f t="shared" si="198"/>
        <v>Moderado</v>
      </c>
      <c r="DA91" s="153">
        <f t="shared" si="199"/>
        <v>0.6</v>
      </c>
      <c r="DB91" s="154">
        <f t="shared" si="200"/>
        <v>0</v>
      </c>
      <c r="DC91" s="154">
        <f t="shared" si="110"/>
        <v>0</v>
      </c>
      <c r="DD91" s="160">
        <f t="shared" si="201"/>
        <v>0</v>
      </c>
      <c r="DE91" s="273">
        <f t="shared" si="111"/>
        <v>5</v>
      </c>
      <c r="DF91" s="187">
        <f t="shared" si="112"/>
        <v>1</v>
      </c>
      <c r="DG91" s="273">
        <f t="shared" si="202"/>
        <v>3</v>
      </c>
      <c r="DH91" s="273"/>
      <c r="DI91" s="187">
        <f t="shared" si="113"/>
        <v>0.6</v>
      </c>
      <c r="DJ91" s="154">
        <f t="shared" si="114"/>
        <v>0</v>
      </c>
      <c r="DK91" s="154">
        <f t="shared" si="115"/>
        <v>0</v>
      </c>
      <c r="DL91" s="160">
        <f t="shared" si="116"/>
        <v>0</v>
      </c>
      <c r="DM91" s="273">
        <f t="shared" si="117"/>
        <v>5</v>
      </c>
      <c r="DN91" s="187">
        <f t="shared" si="118"/>
        <v>1</v>
      </c>
      <c r="DO91" s="273">
        <f t="shared" si="119"/>
        <v>3</v>
      </c>
      <c r="DP91" s="187">
        <f t="shared" si="120"/>
        <v>0.6</v>
      </c>
      <c r="DQ91" s="154">
        <f t="shared" si="121"/>
        <v>0</v>
      </c>
      <c r="DR91" s="154">
        <f t="shared" si="122"/>
        <v>0</v>
      </c>
      <c r="DS91" s="160">
        <f t="shared" si="123"/>
        <v>0</v>
      </c>
      <c r="DT91" s="273">
        <f t="shared" si="124"/>
        <v>5</v>
      </c>
      <c r="DU91" s="187">
        <f t="shared" si="125"/>
        <v>1</v>
      </c>
      <c r="DV91" s="273">
        <f t="shared" si="126"/>
        <v>3</v>
      </c>
      <c r="DW91" s="187">
        <f t="shared" si="127"/>
        <v>0.6</v>
      </c>
      <c r="DX91" s="154">
        <f t="shared" si="128"/>
        <v>0</v>
      </c>
      <c r="DY91" s="154">
        <f t="shared" si="129"/>
        <v>0</v>
      </c>
      <c r="DZ91" s="160">
        <f t="shared" si="130"/>
        <v>0</v>
      </c>
      <c r="EA91" s="273">
        <f t="shared" si="131"/>
        <v>5</v>
      </c>
      <c r="EB91" s="187">
        <f t="shared" si="132"/>
        <v>1</v>
      </c>
      <c r="EC91" s="273">
        <f t="shared" si="133"/>
        <v>3</v>
      </c>
      <c r="ED91" s="187">
        <f t="shared" si="134"/>
        <v>0.6</v>
      </c>
      <c r="EE91" s="154">
        <f t="shared" si="135"/>
        <v>0</v>
      </c>
      <c r="EF91" s="154">
        <f t="shared" si="136"/>
        <v>0</v>
      </c>
      <c r="EG91" s="160">
        <f t="shared" si="137"/>
        <v>0</v>
      </c>
      <c r="EH91" s="273">
        <f t="shared" si="138"/>
        <v>5</v>
      </c>
      <c r="EI91" s="187">
        <f t="shared" si="139"/>
        <v>1</v>
      </c>
      <c r="EJ91" s="273">
        <f t="shared" si="140"/>
        <v>3</v>
      </c>
      <c r="EK91" s="187">
        <f t="shared" si="141"/>
        <v>0.6</v>
      </c>
      <c r="EL91" s="154">
        <f t="shared" si="142"/>
        <v>0</v>
      </c>
      <c r="EM91" s="154">
        <f t="shared" si="143"/>
        <v>0</v>
      </c>
      <c r="EN91" s="160">
        <f t="shared" si="144"/>
        <v>0</v>
      </c>
      <c r="EO91" s="273">
        <f t="shared" si="145"/>
        <v>5</v>
      </c>
      <c r="EP91" s="187">
        <f t="shared" si="146"/>
        <v>1</v>
      </c>
      <c r="EQ91" s="273">
        <f t="shared" si="147"/>
        <v>3</v>
      </c>
      <c r="ER91" s="187">
        <f t="shared" si="148"/>
        <v>0.6</v>
      </c>
      <c r="ES91" s="154">
        <f t="shared" si="149"/>
        <v>0</v>
      </c>
      <c r="ET91" s="154">
        <f t="shared" si="150"/>
        <v>0</v>
      </c>
      <c r="EU91" s="160">
        <f t="shared" si="151"/>
        <v>0</v>
      </c>
      <c r="EV91" s="273">
        <f t="shared" si="152"/>
        <v>5</v>
      </c>
      <c r="EW91" s="187">
        <f t="shared" si="153"/>
        <v>1</v>
      </c>
      <c r="EX91" s="273">
        <f t="shared" si="154"/>
        <v>3</v>
      </c>
      <c r="EY91" s="187">
        <f t="shared" si="155"/>
        <v>0.6</v>
      </c>
      <c r="EZ91" s="154">
        <f t="shared" si="156"/>
        <v>0</v>
      </c>
      <c r="FA91" s="154">
        <f t="shared" si="157"/>
        <v>0</v>
      </c>
      <c r="FB91" s="160">
        <f t="shared" si="158"/>
        <v>0</v>
      </c>
      <c r="FC91" s="273">
        <f t="shared" si="159"/>
        <v>5</v>
      </c>
      <c r="FD91" s="187">
        <f t="shared" si="160"/>
        <v>1</v>
      </c>
      <c r="FE91" s="273">
        <f t="shared" si="161"/>
        <v>3</v>
      </c>
      <c r="FF91" s="187">
        <f t="shared" si="162"/>
        <v>0.6</v>
      </c>
      <c r="FG91" s="154">
        <f t="shared" si="163"/>
        <v>0</v>
      </c>
      <c r="FH91" s="154">
        <f t="shared" si="164"/>
        <v>0</v>
      </c>
      <c r="FI91" s="160">
        <f t="shared" si="165"/>
        <v>0</v>
      </c>
      <c r="FJ91" s="273">
        <f t="shared" si="166"/>
        <v>5</v>
      </c>
      <c r="FK91" s="187">
        <f t="shared" si="167"/>
        <v>1</v>
      </c>
      <c r="FL91" s="273">
        <f t="shared" si="168"/>
        <v>3</v>
      </c>
      <c r="FM91" s="187">
        <f t="shared" si="169"/>
        <v>0.6</v>
      </c>
      <c r="FN91" s="154">
        <f t="shared" si="170"/>
        <v>0</v>
      </c>
      <c r="FO91" s="154">
        <f t="shared" si="171"/>
        <v>0</v>
      </c>
      <c r="FP91" s="160">
        <f t="shared" si="172"/>
        <v>0</v>
      </c>
      <c r="FQ91" s="273">
        <f t="shared" si="173"/>
        <v>5</v>
      </c>
      <c r="FR91" s="187">
        <f t="shared" si="174"/>
        <v>1</v>
      </c>
      <c r="FS91" s="273">
        <f t="shared" si="175"/>
        <v>3</v>
      </c>
      <c r="FT91" s="187">
        <f t="shared" si="176"/>
        <v>0.6</v>
      </c>
      <c r="FU91" s="154">
        <f t="shared" si="177"/>
        <v>0</v>
      </c>
      <c r="FV91" s="154">
        <f t="shared" si="178"/>
        <v>0</v>
      </c>
      <c r="FW91" s="160">
        <f t="shared" si="179"/>
        <v>0</v>
      </c>
      <c r="FX91" s="273">
        <f t="shared" si="180"/>
        <v>5</v>
      </c>
      <c r="FY91" s="187">
        <f t="shared" si="181"/>
        <v>1</v>
      </c>
      <c r="FZ91" s="273">
        <f t="shared" si="182"/>
        <v>3</v>
      </c>
      <c r="GA91" s="187">
        <f t="shared" si="183"/>
        <v>0.6</v>
      </c>
      <c r="GB91" s="154">
        <f t="shared" si="184"/>
        <v>0</v>
      </c>
      <c r="GC91" s="154">
        <f t="shared" si="185"/>
        <v>0</v>
      </c>
      <c r="GD91" s="160">
        <f t="shared" si="186"/>
        <v>0</v>
      </c>
      <c r="GE91" s="273">
        <f t="shared" si="187"/>
        <v>5</v>
      </c>
      <c r="GF91" s="187">
        <f t="shared" si="188"/>
        <v>1</v>
      </c>
      <c r="GG91" s="273">
        <f t="shared" si="189"/>
        <v>3</v>
      </c>
      <c r="GH91" s="187">
        <f t="shared" si="190"/>
        <v>0.6</v>
      </c>
      <c r="GI91" s="187">
        <f t="shared" si="203"/>
        <v>0.6</v>
      </c>
    </row>
    <row r="92" spans="1:191" ht="37.799999999999997" customHeight="1" x14ac:dyDescent="0.2">
      <c r="A92" s="148">
        <v>84</v>
      </c>
      <c r="B92" s="133"/>
      <c r="C92" s="133"/>
      <c r="D92" s="274"/>
      <c r="E92" s="133"/>
      <c r="F92" s="275"/>
      <c r="G92" s="133"/>
      <c r="H92" s="133" t="s">
        <v>455</v>
      </c>
      <c r="I92" s="132"/>
      <c r="J92" s="132"/>
      <c r="K92" s="132"/>
      <c r="L92" s="132"/>
      <c r="M92" s="132"/>
      <c r="N92" s="132"/>
      <c r="O92" s="132"/>
      <c r="P92" s="132"/>
      <c r="Q92" s="132"/>
      <c r="R92" s="132"/>
      <c r="S92" s="132"/>
      <c r="T92" s="132"/>
      <c r="U92" s="132"/>
      <c r="V92" s="132"/>
      <c r="W92" s="132"/>
      <c r="X92" s="132"/>
      <c r="Y92" s="132"/>
      <c r="Z92" s="132"/>
      <c r="AA92" s="132"/>
      <c r="AB92" s="132"/>
      <c r="AC92" s="155">
        <f t="shared" si="102"/>
        <v>0</v>
      </c>
      <c r="AD92" s="149">
        <f t="shared" si="103"/>
        <v>1</v>
      </c>
      <c r="AE92" s="155" t="str">
        <f t="shared" si="104"/>
        <v>3 - Moderado</v>
      </c>
      <c r="AF92" s="149">
        <f t="shared" si="105"/>
        <v>0.6</v>
      </c>
      <c r="AG92" s="156" t="str">
        <f t="shared" si="191"/>
        <v/>
      </c>
      <c r="AH92" s="149">
        <f t="shared" si="106"/>
        <v>0.6</v>
      </c>
      <c r="AI92" s="133"/>
      <c r="AJ92" s="133"/>
      <c r="AK92" s="133"/>
      <c r="AL92" s="133"/>
      <c r="AM92" s="134"/>
      <c r="AN92" s="164"/>
      <c r="AO92" s="164"/>
      <c r="AP92" s="134"/>
      <c r="AQ92" s="134"/>
      <c r="AR92" s="164"/>
      <c r="AS92" s="164"/>
      <c r="AT92" s="134"/>
      <c r="AU92" s="134"/>
      <c r="AV92" s="164"/>
      <c r="AW92" s="164"/>
      <c r="AX92" s="134"/>
      <c r="AY92" s="134"/>
      <c r="AZ92" s="164"/>
      <c r="BA92" s="164"/>
      <c r="BB92" s="134"/>
      <c r="BC92" s="134"/>
      <c r="BD92" s="164"/>
      <c r="BE92" s="164"/>
      <c r="BF92" s="134"/>
      <c r="BG92" s="134"/>
      <c r="BH92" s="164"/>
      <c r="BI92" s="164"/>
      <c r="BJ92" s="134"/>
      <c r="BK92" s="134"/>
      <c r="BL92" s="164"/>
      <c r="BM92" s="164"/>
      <c r="BN92" s="134"/>
      <c r="BO92" s="134"/>
      <c r="BP92" s="164"/>
      <c r="BQ92" s="164"/>
      <c r="BR92" s="134"/>
      <c r="BS92" s="134"/>
      <c r="BT92" s="164"/>
      <c r="BU92" s="164"/>
      <c r="BV92" s="134"/>
      <c r="BW92" s="134"/>
      <c r="BX92" s="164"/>
      <c r="BY92" s="164"/>
      <c r="BZ92" s="134"/>
      <c r="CA92" s="134"/>
      <c r="CB92" s="164"/>
      <c r="CC92" s="164"/>
      <c r="CD92" s="134"/>
      <c r="CE92" s="134"/>
      <c r="CF92" s="164"/>
      <c r="CG92" s="164"/>
      <c r="CH92" s="134"/>
      <c r="CI92" s="164"/>
      <c r="CJ92" s="164"/>
      <c r="CK92" s="134"/>
      <c r="CL92" s="159" t="str">
        <f t="shared" si="192"/>
        <v>5 - Muy Alta</v>
      </c>
      <c r="CM92" s="165">
        <f t="shared" si="107"/>
        <v>1</v>
      </c>
      <c r="CN92" s="159" t="str">
        <f t="shared" si="193"/>
        <v>3 - Moderado</v>
      </c>
      <c r="CO92" s="165">
        <f t="shared" si="194"/>
        <v>0.6</v>
      </c>
      <c r="CP92" s="145" t="str">
        <f t="shared" si="108"/>
        <v>ALTO</v>
      </c>
      <c r="CQ92" s="149">
        <f t="shared" si="195"/>
        <v>0.6</v>
      </c>
      <c r="CR92" s="188"/>
      <c r="CS92" s="145">
        <f t="shared" si="196"/>
        <v>5</v>
      </c>
      <c r="CT92" s="134"/>
      <c r="CU92" s="188"/>
      <c r="CV92" s="188"/>
      <c r="CW92" s="158"/>
      <c r="CX92" s="160">
        <f t="shared" si="109"/>
        <v>0</v>
      </c>
      <c r="CY92" s="161">
        <f t="shared" si="197"/>
        <v>3</v>
      </c>
      <c r="CZ92" s="160" t="str">
        <f t="shared" si="198"/>
        <v>Moderado</v>
      </c>
      <c r="DA92" s="153">
        <f t="shared" si="199"/>
        <v>0.6</v>
      </c>
      <c r="DB92" s="154">
        <f t="shared" si="200"/>
        <v>0</v>
      </c>
      <c r="DC92" s="154">
        <f t="shared" si="110"/>
        <v>0</v>
      </c>
      <c r="DD92" s="160">
        <f t="shared" si="201"/>
        <v>0</v>
      </c>
      <c r="DE92" s="273">
        <f t="shared" si="111"/>
        <v>5</v>
      </c>
      <c r="DF92" s="187">
        <f t="shared" si="112"/>
        <v>1</v>
      </c>
      <c r="DG92" s="273">
        <f t="shared" si="202"/>
        <v>3</v>
      </c>
      <c r="DH92" s="273"/>
      <c r="DI92" s="187">
        <f t="shared" si="113"/>
        <v>0.6</v>
      </c>
      <c r="DJ92" s="154">
        <f t="shared" si="114"/>
        <v>0</v>
      </c>
      <c r="DK92" s="154">
        <f t="shared" si="115"/>
        <v>0</v>
      </c>
      <c r="DL92" s="160">
        <f t="shared" si="116"/>
        <v>0</v>
      </c>
      <c r="DM92" s="273">
        <f t="shared" si="117"/>
        <v>5</v>
      </c>
      <c r="DN92" s="187">
        <f t="shared" si="118"/>
        <v>1</v>
      </c>
      <c r="DO92" s="273">
        <f t="shared" si="119"/>
        <v>3</v>
      </c>
      <c r="DP92" s="187">
        <f t="shared" si="120"/>
        <v>0.6</v>
      </c>
      <c r="DQ92" s="154">
        <f t="shared" si="121"/>
        <v>0</v>
      </c>
      <c r="DR92" s="154">
        <f t="shared" si="122"/>
        <v>0</v>
      </c>
      <c r="DS92" s="160">
        <f t="shared" si="123"/>
        <v>0</v>
      </c>
      <c r="DT92" s="273">
        <f t="shared" si="124"/>
        <v>5</v>
      </c>
      <c r="DU92" s="187">
        <f t="shared" si="125"/>
        <v>1</v>
      </c>
      <c r="DV92" s="273">
        <f t="shared" si="126"/>
        <v>3</v>
      </c>
      <c r="DW92" s="187">
        <f t="shared" si="127"/>
        <v>0.6</v>
      </c>
      <c r="DX92" s="154">
        <f t="shared" si="128"/>
        <v>0</v>
      </c>
      <c r="DY92" s="154">
        <f t="shared" si="129"/>
        <v>0</v>
      </c>
      <c r="DZ92" s="160">
        <f t="shared" si="130"/>
        <v>0</v>
      </c>
      <c r="EA92" s="273">
        <f t="shared" si="131"/>
        <v>5</v>
      </c>
      <c r="EB92" s="187">
        <f t="shared" si="132"/>
        <v>1</v>
      </c>
      <c r="EC92" s="273">
        <f t="shared" si="133"/>
        <v>3</v>
      </c>
      <c r="ED92" s="187">
        <f t="shared" si="134"/>
        <v>0.6</v>
      </c>
      <c r="EE92" s="154">
        <f t="shared" si="135"/>
        <v>0</v>
      </c>
      <c r="EF92" s="154">
        <f t="shared" si="136"/>
        <v>0</v>
      </c>
      <c r="EG92" s="160">
        <f t="shared" si="137"/>
        <v>0</v>
      </c>
      <c r="EH92" s="273">
        <f t="shared" si="138"/>
        <v>5</v>
      </c>
      <c r="EI92" s="187">
        <f t="shared" si="139"/>
        <v>1</v>
      </c>
      <c r="EJ92" s="273">
        <f t="shared" si="140"/>
        <v>3</v>
      </c>
      <c r="EK92" s="187">
        <f t="shared" si="141"/>
        <v>0.6</v>
      </c>
      <c r="EL92" s="154">
        <f t="shared" si="142"/>
        <v>0</v>
      </c>
      <c r="EM92" s="154">
        <f t="shared" si="143"/>
        <v>0</v>
      </c>
      <c r="EN92" s="160">
        <f t="shared" si="144"/>
        <v>0</v>
      </c>
      <c r="EO92" s="273">
        <f t="shared" si="145"/>
        <v>5</v>
      </c>
      <c r="EP92" s="187">
        <f t="shared" si="146"/>
        <v>1</v>
      </c>
      <c r="EQ92" s="273">
        <f t="shared" si="147"/>
        <v>3</v>
      </c>
      <c r="ER92" s="187">
        <f t="shared" si="148"/>
        <v>0.6</v>
      </c>
      <c r="ES92" s="154">
        <f t="shared" si="149"/>
        <v>0</v>
      </c>
      <c r="ET92" s="154">
        <f t="shared" si="150"/>
        <v>0</v>
      </c>
      <c r="EU92" s="160">
        <f t="shared" si="151"/>
        <v>0</v>
      </c>
      <c r="EV92" s="273">
        <f t="shared" si="152"/>
        <v>5</v>
      </c>
      <c r="EW92" s="187">
        <f t="shared" si="153"/>
        <v>1</v>
      </c>
      <c r="EX92" s="273">
        <f t="shared" si="154"/>
        <v>3</v>
      </c>
      <c r="EY92" s="187">
        <f t="shared" si="155"/>
        <v>0.6</v>
      </c>
      <c r="EZ92" s="154">
        <f t="shared" si="156"/>
        <v>0</v>
      </c>
      <c r="FA92" s="154">
        <f t="shared" si="157"/>
        <v>0</v>
      </c>
      <c r="FB92" s="160">
        <f t="shared" si="158"/>
        <v>0</v>
      </c>
      <c r="FC92" s="273">
        <f t="shared" si="159"/>
        <v>5</v>
      </c>
      <c r="FD92" s="187">
        <f t="shared" si="160"/>
        <v>1</v>
      </c>
      <c r="FE92" s="273">
        <f t="shared" si="161"/>
        <v>3</v>
      </c>
      <c r="FF92" s="187">
        <f t="shared" si="162"/>
        <v>0.6</v>
      </c>
      <c r="FG92" s="154">
        <f t="shared" si="163"/>
        <v>0</v>
      </c>
      <c r="FH92" s="154">
        <f t="shared" si="164"/>
        <v>0</v>
      </c>
      <c r="FI92" s="160">
        <f t="shared" si="165"/>
        <v>0</v>
      </c>
      <c r="FJ92" s="273">
        <f t="shared" si="166"/>
        <v>5</v>
      </c>
      <c r="FK92" s="187">
        <f t="shared" si="167"/>
        <v>1</v>
      </c>
      <c r="FL92" s="273">
        <f t="shared" si="168"/>
        <v>3</v>
      </c>
      <c r="FM92" s="187">
        <f t="shared" si="169"/>
        <v>0.6</v>
      </c>
      <c r="FN92" s="154">
        <f t="shared" si="170"/>
        <v>0</v>
      </c>
      <c r="FO92" s="154">
        <f t="shared" si="171"/>
        <v>0</v>
      </c>
      <c r="FP92" s="160">
        <f t="shared" si="172"/>
        <v>0</v>
      </c>
      <c r="FQ92" s="273">
        <f t="shared" si="173"/>
        <v>5</v>
      </c>
      <c r="FR92" s="187">
        <f t="shared" si="174"/>
        <v>1</v>
      </c>
      <c r="FS92" s="273">
        <f t="shared" si="175"/>
        <v>3</v>
      </c>
      <c r="FT92" s="187">
        <f t="shared" si="176"/>
        <v>0.6</v>
      </c>
      <c r="FU92" s="154">
        <f t="shared" si="177"/>
        <v>0</v>
      </c>
      <c r="FV92" s="154">
        <f t="shared" si="178"/>
        <v>0</v>
      </c>
      <c r="FW92" s="160">
        <f t="shared" si="179"/>
        <v>0</v>
      </c>
      <c r="FX92" s="273">
        <f t="shared" si="180"/>
        <v>5</v>
      </c>
      <c r="FY92" s="187">
        <f t="shared" si="181"/>
        <v>1</v>
      </c>
      <c r="FZ92" s="273">
        <f t="shared" si="182"/>
        <v>3</v>
      </c>
      <c r="GA92" s="187">
        <f t="shared" si="183"/>
        <v>0.6</v>
      </c>
      <c r="GB92" s="154">
        <f t="shared" si="184"/>
        <v>0</v>
      </c>
      <c r="GC92" s="154">
        <f t="shared" si="185"/>
        <v>0</v>
      </c>
      <c r="GD92" s="160">
        <f t="shared" si="186"/>
        <v>0</v>
      </c>
      <c r="GE92" s="273">
        <f t="shared" si="187"/>
        <v>5</v>
      </c>
      <c r="GF92" s="187">
        <f t="shared" si="188"/>
        <v>1</v>
      </c>
      <c r="GG92" s="273">
        <f t="shared" si="189"/>
        <v>3</v>
      </c>
      <c r="GH92" s="187">
        <f t="shared" si="190"/>
        <v>0.6</v>
      </c>
      <c r="GI92" s="187">
        <f t="shared" si="203"/>
        <v>0.6</v>
      </c>
    </row>
    <row r="93" spans="1:191" ht="37.799999999999997" customHeight="1" x14ac:dyDescent="0.2">
      <c r="A93" s="148">
        <v>85</v>
      </c>
      <c r="B93" s="133"/>
      <c r="C93" s="133"/>
      <c r="D93" s="274"/>
      <c r="E93" s="133"/>
      <c r="F93" s="275"/>
      <c r="G93" s="133"/>
      <c r="H93" s="133" t="s">
        <v>455</v>
      </c>
      <c r="I93" s="132"/>
      <c r="J93" s="132"/>
      <c r="K93" s="132"/>
      <c r="L93" s="132"/>
      <c r="M93" s="132"/>
      <c r="N93" s="132"/>
      <c r="O93" s="132"/>
      <c r="P93" s="132"/>
      <c r="Q93" s="132"/>
      <c r="R93" s="132"/>
      <c r="S93" s="132"/>
      <c r="T93" s="132"/>
      <c r="U93" s="132"/>
      <c r="V93" s="132"/>
      <c r="W93" s="132"/>
      <c r="X93" s="132"/>
      <c r="Y93" s="132"/>
      <c r="Z93" s="132"/>
      <c r="AA93" s="132"/>
      <c r="AB93" s="132"/>
      <c r="AC93" s="155">
        <f t="shared" si="102"/>
        <v>0</v>
      </c>
      <c r="AD93" s="149">
        <f t="shared" si="103"/>
        <v>1</v>
      </c>
      <c r="AE93" s="155" t="str">
        <f t="shared" si="104"/>
        <v>3 - Moderado</v>
      </c>
      <c r="AF93" s="149">
        <f t="shared" si="105"/>
        <v>0.6</v>
      </c>
      <c r="AG93" s="156" t="str">
        <f t="shared" si="191"/>
        <v/>
      </c>
      <c r="AH93" s="149">
        <f t="shared" si="106"/>
        <v>0.6</v>
      </c>
      <c r="AI93" s="133"/>
      <c r="AJ93" s="133"/>
      <c r="AK93" s="133"/>
      <c r="AL93" s="133"/>
      <c r="AM93" s="134"/>
      <c r="AN93" s="164"/>
      <c r="AO93" s="164"/>
      <c r="AP93" s="134"/>
      <c r="AQ93" s="134"/>
      <c r="AR93" s="164"/>
      <c r="AS93" s="164"/>
      <c r="AT93" s="134"/>
      <c r="AU93" s="134"/>
      <c r="AV93" s="164"/>
      <c r="AW93" s="164"/>
      <c r="AX93" s="134"/>
      <c r="AY93" s="134"/>
      <c r="AZ93" s="164"/>
      <c r="BA93" s="164"/>
      <c r="BB93" s="134"/>
      <c r="BC93" s="134"/>
      <c r="BD93" s="164"/>
      <c r="BE93" s="164"/>
      <c r="BF93" s="134"/>
      <c r="BG93" s="134"/>
      <c r="BH93" s="164"/>
      <c r="BI93" s="164"/>
      <c r="BJ93" s="134"/>
      <c r="BK93" s="134"/>
      <c r="BL93" s="164"/>
      <c r="BM93" s="164"/>
      <c r="BN93" s="134"/>
      <c r="BO93" s="134"/>
      <c r="BP93" s="164"/>
      <c r="BQ93" s="164"/>
      <c r="BR93" s="134"/>
      <c r="BS93" s="134"/>
      <c r="BT93" s="164"/>
      <c r="BU93" s="164"/>
      <c r="BV93" s="134"/>
      <c r="BW93" s="134"/>
      <c r="BX93" s="164"/>
      <c r="BY93" s="164"/>
      <c r="BZ93" s="134"/>
      <c r="CA93" s="134"/>
      <c r="CB93" s="164"/>
      <c r="CC93" s="164"/>
      <c r="CD93" s="134"/>
      <c r="CE93" s="134"/>
      <c r="CF93" s="164"/>
      <c r="CG93" s="164"/>
      <c r="CH93" s="134"/>
      <c r="CI93" s="164"/>
      <c r="CJ93" s="164"/>
      <c r="CK93" s="134"/>
      <c r="CL93" s="159" t="str">
        <f t="shared" si="192"/>
        <v>5 - Muy Alta</v>
      </c>
      <c r="CM93" s="165">
        <f t="shared" si="107"/>
        <v>1</v>
      </c>
      <c r="CN93" s="159" t="str">
        <f t="shared" si="193"/>
        <v>3 - Moderado</v>
      </c>
      <c r="CO93" s="165">
        <f t="shared" si="194"/>
        <v>0.6</v>
      </c>
      <c r="CP93" s="145" t="str">
        <f t="shared" si="108"/>
        <v>ALTO</v>
      </c>
      <c r="CQ93" s="149">
        <f t="shared" si="195"/>
        <v>0.6</v>
      </c>
      <c r="CR93" s="188"/>
      <c r="CS93" s="145">
        <f t="shared" si="196"/>
        <v>5</v>
      </c>
      <c r="CT93" s="134"/>
      <c r="CU93" s="188"/>
      <c r="CV93" s="188"/>
      <c r="CW93" s="158"/>
      <c r="CX93" s="160">
        <f t="shared" si="109"/>
        <v>0</v>
      </c>
      <c r="CY93" s="161">
        <f t="shared" si="197"/>
        <v>3</v>
      </c>
      <c r="CZ93" s="160" t="str">
        <f t="shared" si="198"/>
        <v>Moderado</v>
      </c>
      <c r="DA93" s="153">
        <f t="shared" si="199"/>
        <v>0.6</v>
      </c>
      <c r="DB93" s="154">
        <f t="shared" si="200"/>
        <v>0</v>
      </c>
      <c r="DC93" s="154">
        <f t="shared" si="110"/>
        <v>0</v>
      </c>
      <c r="DD93" s="160">
        <f t="shared" si="201"/>
        <v>0</v>
      </c>
      <c r="DE93" s="273">
        <f t="shared" si="111"/>
        <v>5</v>
      </c>
      <c r="DF93" s="187">
        <f t="shared" si="112"/>
        <v>1</v>
      </c>
      <c r="DG93" s="273">
        <f t="shared" si="202"/>
        <v>3</v>
      </c>
      <c r="DH93" s="273"/>
      <c r="DI93" s="187">
        <f t="shared" si="113"/>
        <v>0.6</v>
      </c>
      <c r="DJ93" s="154">
        <f t="shared" si="114"/>
        <v>0</v>
      </c>
      <c r="DK93" s="154">
        <f t="shared" si="115"/>
        <v>0</v>
      </c>
      <c r="DL93" s="160">
        <f t="shared" si="116"/>
        <v>0</v>
      </c>
      <c r="DM93" s="273">
        <f t="shared" si="117"/>
        <v>5</v>
      </c>
      <c r="DN93" s="187">
        <f t="shared" si="118"/>
        <v>1</v>
      </c>
      <c r="DO93" s="273">
        <f t="shared" si="119"/>
        <v>3</v>
      </c>
      <c r="DP93" s="187">
        <f t="shared" si="120"/>
        <v>0.6</v>
      </c>
      <c r="DQ93" s="154">
        <f t="shared" si="121"/>
        <v>0</v>
      </c>
      <c r="DR93" s="154">
        <f t="shared" si="122"/>
        <v>0</v>
      </c>
      <c r="DS93" s="160">
        <f t="shared" si="123"/>
        <v>0</v>
      </c>
      <c r="DT93" s="273">
        <f t="shared" si="124"/>
        <v>5</v>
      </c>
      <c r="DU93" s="187">
        <f t="shared" si="125"/>
        <v>1</v>
      </c>
      <c r="DV93" s="273">
        <f t="shared" si="126"/>
        <v>3</v>
      </c>
      <c r="DW93" s="187">
        <f t="shared" si="127"/>
        <v>0.6</v>
      </c>
      <c r="DX93" s="154">
        <f t="shared" si="128"/>
        <v>0</v>
      </c>
      <c r="DY93" s="154">
        <f t="shared" si="129"/>
        <v>0</v>
      </c>
      <c r="DZ93" s="160">
        <f t="shared" si="130"/>
        <v>0</v>
      </c>
      <c r="EA93" s="273">
        <f t="shared" si="131"/>
        <v>5</v>
      </c>
      <c r="EB93" s="187">
        <f t="shared" si="132"/>
        <v>1</v>
      </c>
      <c r="EC93" s="273">
        <f t="shared" si="133"/>
        <v>3</v>
      </c>
      <c r="ED93" s="187">
        <f t="shared" si="134"/>
        <v>0.6</v>
      </c>
      <c r="EE93" s="154">
        <f t="shared" si="135"/>
        <v>0</v>
      </c>
      <c r="EF93" s="154">
        <f t="shared" si="136"/>
        <v>0</v>
      </c>
      <c r="EG93" s="160">
        <f t="shared" si="137"/>
        <v>0</v>
      </c>
      <c r="EH93" s="273">
        <f t="shared" si="138"/>
        <v>5</v>
      </c>
      <c r="EI93" s="187">
        <f t="shared" si="139"/>
        <v>1</v>
      </c>
      <c r="EJ93" s="273">
        <f t="shared" si="140"/>
        <v>3</v>
      </c>
      <c r="EK93" s="187">
        <f t="shared" si="141"/>
        <v>0.6</v>
      </c>
      <c r="EL93" s="154">
        <f t="shared" si="142"/>
        <v>0</v>
      </c>
      <c r="EM93" s="154">
        <f t="shared" si="143"/>
        <v>0</v>
      </c>
      <c r="EN93" s="160">
        <f t="shared" si="144"/>
        <v>0</v>
      </c>
      <c r="EO93" s="273">
        <f t="shared" si="145"/>
        <v>5</v>
      </c>
      <c r="EP93" s="187">
        <f t="shared" si="146"/>
        <v>1</v>
      </c>
      <c r="EQ93" s="273">
        <f t="shared" si="147"/>
        <v>3</v>
      </c>
      <c r="ER93" s="187">
        <f t="shared" si="148"/>
        <v>0.6</v>
      </c>
      <c r="ES93" s="154">
        <f t="shared" si="149"/>
        <v>0</v>
      </c>
      <c r="ET93" s="154">
        <f t="shared" si="150"/>
        <v>0</v>
      </c>
      <c r="EU93" s="160">
        <f t="shared" si="151"/>
        <v>0</v>
      </c>
      <c r="EV93" s="273">
        <f t="shared" si="152"/>
        <v>5</v>
      </c>
      <c r="EW93" s="187">
        <f t="shared" si="153"/>
        <v>1</v>
      </c>
      <c r="EX93" s="273">
        <f t="shared" si="154"/>
        <v>3</v>
      </c>
      <c r="EY93" s="187">
        <f t="shared" si="155"/>
        <v>0.6</v>
      </c>
      <c r="EZ93" s="154">
        <f t="shared" si="156"/>
        <v>0</v>
      </c>
      <c r="FA93" s="154">
        <f t="shared" si="157"/>
        <v>0</v>
      </c>
      <c r="FB93" s="160">
        <f t="shared" si="158"/>
        <v>0</v>
      </c>
      <c r="FC93" s="273">
        <f t="shared" si="159"/>
        <v>5</v>
      </c>
      <c r="FD93" s="187">
        <f t="shared" si="160"/>
        <v>1</v>
      </c>
      <c r="FE93" s="273">
        <f t="shared" si="161"/>
        <v>3</v>
      </c>
      <c r="FF93" s="187">
        <f t="shared" si="162"/>
        <v>0.6</v>
      </c>
      <c r="FG93" s="154">
        <f t="shared" si="163"/>
        <v>0</v>
      </c>
      <c r="FH93" s="154">
        <f t="shared" si="164"/>
        <v>0</v>
      </c>
      <c r="FI93" s="160">
        <f t="shared" si="165"/>
        <v>0</v>
      </c>
      <c r="FJ93" s="273">
        <f t="shared" si="166"/>
        <v>5</v>
      </c>
      <c r="FK93" s="187">
        <f t="shared" si="167"/>
        <v>1</v>
      </c>
      <c r="FL93" s="273">
        <f t="shared" si="168"/>
        <v>3</v>
      </c>
      <c r="FM93" s="187">
        <f t="shared" si="169"/>
        <v>0.6</v>
      </c>
      <c r="FN93" s="154">
        <f t="shared" si="170"/>
        <v>0</v>
      </c>
      <c r="FO93" s="154">
        <f t="shared" si="171"/>
        <v>0</v>
      </c>
      <c r="FP93" s="160">
        <f t="shared" si="172"/>
        <v>0</v>
      </c>
      <c r="FQ93" s="273">
        <f t="shared" si="173"/>
        <v>5</v>
      </c>
      <c r="FR93" s="187">
        <f t="shared" si="174"/>
        <v>1</v>
      </c>
      <c r="FS93" s="273">
        <f t="shared" si="175"/>
        <v>3</v>
      </c>
      <c r="FT93" s="187">
        <f t="shared" si="176"/>
        <v>0.6</v>
      </c>
      <c r="FU93" s="154">
        <f t="shared" si="177"/>
        <v>0</v>
      </c>
      <c r="FV93" s="154">
        <f t="shared" si="178"/>
        <v>0</v>
      </c>
      <c r="FW93" s="160">
        <f t="shared" si="179"/>
        <v>0</v>
      </c>
      <c r="FX93" s="273">
        <f t="shared" si="180"/>
        <v>5</v>
      </c>
      <c r="FY93" s="187">
        <f t="shared" si="181"/>
        <v>1</v>
      </c>
      <c r="FZ93" s="273">
        <f t="shared" si="182"/>
        <v>3</v>
      </c>
      <c r="GA93" s="187">
        <f t="shared" si="183"/>
        <v>0.6</v>
      </c>
      <c r="GB93" s="154">
        <f t="shared" si="184"/>
        <v>0</v>
      </c>
      <c r="GC93" s="154">
        <f t="shared" si="185"/>
        <v>0</v>
      </c>
      <c r="GD93" s="160">
        <f t="shared" si="186"/>
        <v>0</v>
      </c>
      <c r="GE93" s="273">
        <f t="shared" si="187"/>
        <v>5</v>
      </c>
      <c r="GF93" s="187">
        <f t="shared" si="188"/>
        <v>1</v>
      </c>
      <c r="GG93" s="273">
        <f t="shared" si="189"/>
        <v>3</v>
      </c>
      <c r="GH93" s="187">
        <f t="shared" si="190"/>
        <v>0.6</v>
      </c>
      <c r="GI93" s="187">
        <f t="shared" si="203"/>
        <v>0.6</v>
      </c>
    </row>
    <row r="94" spans="1:191" ht="37.799999999999997" customHeight="1" x14ac:dyDescent="0.2">
      <c r="A94" s="148">
        <v>86</v>
      </c>
      <c r="B94" s="133"/>
      <c r="C94" s="133"/>
      <c r="D94" s="274"/>
      <c r="E94" s="133"/>
      <c r="F94" s="275"/>
      <c r="G94" s="133"/>
      <c r="H94" s="133" t="s">
        <v>455</v>
      </c>
      <c r="I94" s="132"/>
      <c r="J94" s="132"/>
      <c r="K94" s="132"/>
      <c r="L94" s="132"/>
      <c r="M94" s="132"/>
      <c r="N94" s="132"/>
      <c r="O94" s="132"/>
      <c r="P94" s="132"/>
      <c r="Q94" s="132"/>
      <c r="R94" s="132"/>
      <c r="S94" s="132"/>
      <c r="T94" s="132"/>
      <c r="U94" s="132"/>
      <c r="V94" s="132"/>
      <c r="W94" s="132"/>
      <c r="X94" s="132"/>
      <c r="Y94" s="132"/>
      <c r="Z94" s="132"/>
      <c r="AA94" s="132"/>
      <c r="AB94" s="132"/>
      <c r="AC94" s="155">
        <f t="shared" si="102"/>
        <v>0</v>
      </c>
      <c r="AD94" s="149">
        <f t="shared" si="103"/>
        <v>1</v>
      </c>
      <c r="AE94" s="155" t="str">
        <f t="shared" si="104"/>
        <v>3 - Moderado</v>
      </c>
      <c r="AF94" s="149">
        <f t="shared" si="105"/>
        <v>0.6</v>
      </c>
      <c r="AG94" s="156" t="str">
        <f t="shared" si="191"/>
        <v/>
      </c>
      <c r="AH94" s="149">
        <f t="shared" si="106"/>
        <v>0.6</v>
      </c>
      <c r="AI94" s="133"/>
      <c r="AJ94" s="133"/>
      <c r="AK94" s="133"/>
      <c r="AL94" s="133"/>
      <c r="AM94" s="134"/>
      <c r="AN94" s="164"/>
      <c r="AO94" s="164"/>
      <c r="AP94" s="134"/>
      <c r="AQ94" s="134"/>
      <c r="AR94" s="164"/>
      <c r="AS94" s="164"/>
      <c r="AT94" s="134"/>
      <c r="AU94" s="134"/>
      <c r="AV94" s="164"/>
      <c r="AW94" s="164"/>
      <c r="AX94" s="134"/>
      <c r="AY94" s="134"/>
      <c r="AZ94" s="164"/>
      <c r="BA94" s="164"/>
      <c r="BB94" s="134"/>
      <c r="BC94" s="134"/>
      <c r="BD94" s="164"/>
      <c r="BE94" s="164"/>
      <c r="BF94" s="134"/>
      <c r="BG94" s="134"/>
      <c r="BH94" s="164"/>
      <c r="BI94" s="164"/>
      <c r="BJ94" s="134"/>
      <c r="BK94" s="134"/>
      <c r="BL94" s="164"/>
      <c r="BM94" s="164"/>
      <c r="BN94" s="134"/>
      <c r="BO94" s="134"/>
      <c r="BP94" s="164"/>
      <c r="BQ94" s="164"/>
      <c r="BR94" s="134"/>
      <c r="BS94" s="134"/>
      <c r="BT94" s="164"/>
      <c r="BU94" s="164"/>
      <c r="BV94" s="134"/>
      <c r="BW94" s="134"/>
      <c r="BX94" s="164"/>
      <c r="BY94" s="164"/>
      <c r="BZ94" s="134"/>
      <c r="CA94" s="134"/>
      <c r="CB94" s="164"/>
      <c r="CC94" s="164"/>
      <c r="CD94" s="134"/>
      <c r="CE94" s="134"/>
      <c r="CF94" s="164"/>
      <c r="CG94" s="164"/>
      <c r="CH94" s="134"/>
      <c r="CI94" s="164"/>
      <c r="CJ94" s="164"/>
      <c r="CK94" s="134"/>
      <c r="CL94" s="159" t="str">
        <f t="shared" si="192"/>
        <v>5 - Muy Alta</v>
      </c>
      <c r="CM94" s="165">
        <f t="shared" si="107"/>
        <v>1</v>
      </c>
      <c r="CN94" s="159" t="str">
        <f t="shared" si="193"/>
        <v>3 - Moderado</v>
      </c>
      <c r="CO94" s="165">
        <f t="shared" si="194"/>
        <v>0.6</v>
      </c>
      <c r="CP94" s="145" t="str">
        <f t="shared" si="108"/>
        <v>ALTO</v>
      </c>
      <c r="CQ94" s="149">
        <f t="shared" si="195"/>
        <v>0.6</v>
      </c>
      <c r="CR94" s="188"/>
      <c r="CS94" s="145">
        <f t="shared" si="196"/>
        <v>5</v>
      </c>
      <c r="CT94" s="134"/>
      <c r="CU94" s="188"/>
      <c r="CV94" s="188"/>
      <c r="CW94" s="158"/>
      <c r="CX94" s="160">
        <f t="shared" si="109"/>
        <v>0</v>
      </c>
      <c r="CY94" s="161">
        <f t="shared" si="197"/>
        <v>3</v>
      </c>
      <c r="CZ94" s="160" t="str">
        <f t="shared" si="198"/>
        <v>Moderado</v>
      </c>
      <c r="DA94" s="153">
        <f t="shared" si="199"/>
        <v>0.6</v>
      </c>
      <c r="DB94" s="154">
        <f t="shared" si="200"/>
        <v>0</v>
      </c>
      <c r="DC94" s="154">
        <f t="shared" si="110"/>
        <v>0</v>
      </c>
      <c r="DD94" s="160">
        <f t="shared" si="201"/>
        <v>0</v>
      </c>
      <c r="DE94" s="273">
        <f t="shared" si="111"/>
        <v>5</v>
      </c>
      <c r="DF94" s="187">
        <f t="shared" si="112"/>
        <v>1</v>
      </c>
      <c r="DG94" s="273">
        <f t="shared" si="202"/>
        <v>3</v>
      </c>
      <c r="DH94" s="273"/>
      <c r="DI94" s="187">
        <f t="shared" si="113"/>
        <v>0.6</v>
      </c>
      <c r="DJ94" s="154">
        <f t="shared" si="114"/>
        <v>0</v>
      </c>
      <c r="DK94" s="154">
        <f t="shared" si="115"/>
        <v>0</v>
      </c>
      <c r="DL94" s="160">
        <f t="shared" si="116"/>
        <v>0</v>
      </c>
      <c r="DM94" s="273">
        <f t="shared" si="117"/>
        <v>5</v>
      </c>
      <c r="DN94" s="187">
        <f t="shared" si="118"/>
        <v>1</v>
      </c>
      <c r="DO94" s="273">
        <f t="shared" si="119"/>
        <v>3</v>
      </c>
      <c r="DP94" s="187">
        <f t="shared" si="120"/>
        <v>0.6</v>
      </c>
      <c r="DQ94" s="154">
        <f t="shared" si="121"/>
        <v>0</v>
      </c>
      <c r="DR94" s="154">
        <f t="shared" si="122"/>
        <v>0</v>
      </c>
      <c r="DS94" s="160">
        <f t="shared" si="123"/>
        <v>0</v>
      </c>
      <c r="DT94" s="273">
        <f t="shared" si="124"/>
        <v>5</v>
      </c>
      <c r="DU94" s="187">
        <f t="shared" si="125"/>
        <v>1</v>
      </c>
      <c r="DV94" s="273">
        <f t="shared" si="126"/>
        <v>3</v>
      </c>
      <c r="DW94" s="187">
        <f t="shared" si="127"/>
        <v>0.6</v>
      </c>
      <c r="DX94" s="154">
        <f t="shared" si="128"/>
        <v>0</v>
      </c>
      <c r="DY94" s="154">
        <f t="shared" si="129"/>
        <v>0</v>
      </c>
      <c r="DZ94" s="160">
        <f t="shared" si="130"/>
        <v>0</v>
      </c>
      <c r="EA94" s="273">
        <f t="shared" si="131"/>
        <v>5</v>
      </c>
      <c r="EB94" s="187">
        <f t="shared" si="132"/>
        <v>1</v>
      </c>
      <c r="EC94" s="273">
        <f t="shared" si="133"/>
        <v>3</v>
      </c>
      <c r="ED94" s="187">
        <f t="shared" si="134"/>
        <v>0.6</v>
      </c>
      <c r="EE94" s="154">
        <f t="shared" si="135"/>
        <v>0</v>
      </c>
      <c r="EF94" s="154">
        <f t="shared" si="136"/>
        <v>0</v>
      </c>
      <c r="EG94" s="160">
        <f t="shared" si="137"/>
        <v>0</v>
      </c>
      <c r="EH94" s="273">
        <f t="shared" si="138"/>
        <v>5</v>
      </c>
      <c r="EI94" s="187">
        <f t="shared" si="139"/>
        <v>1</v>
      </c>
      <c r="EJ94" s="273">
        <f t="shared" si="140"/>
        <v>3</v>
      </c>
      <c r="EK94" s="187">
        <f t="shared" si="141"/>
        <v>0.6</v>
      </c>
      <c r="EL94" s="154">
        <f t="shared" si="142"/>
        <v>0</v>
      </c>
      <c r="EM94" s="154">
        <f t="shared" si="143"/>
        <v>0</v>
      </c>
      <c r="EN94" s="160">
        <f t="shared" si="144"/>
        <v>0</v>
      </c>
      <c r="EO94" s="273">
        <f t="shared" si="145"/>
        <v>5</v>
      </c>
      <c r="EP94" s="187">
        <f t="shared" si="146"/>
        <v>1</v>
      </c>
      <c r="EQ94" s="273">
        <f t="shared" si="147"/>
        <v>3</v>
      </c>
      <c r="ER94" s="187">
        <f t="shared" si="148"/>
        <v>0.6</v>
      </c>
      <c r="ES94" s="154">
        <f t="shared" si="149"/>
        <v>0</v>
      </c>
      <c r="ET94" s="154">
        <f t="shared" si="150"/>
        <v>0</v>
      </c>
      <c r="EU94" s="160">
        <f t="shared" si="151"/>
        <v>0</v>
      </c>
      <c r="EV94" s="273">
        <f t="shared" si="152"/>
        <v>5</v>
      </c>
      <c r="EW94" s="187">
        <f t="shared" si="153"/>
        <v>1</v>
      </c>
      <c r="EX94" s="273">
        <f t="shared" si="154"/>
        <v>3</v>
      </c>
      <c r="EY94" s="187">
        <f t="shared" si="155"/>
        <v>0.6</v>
      </c>
      <c r="EZ94" s="154">
        <f t="shared" si="156"/>
        <v>0</v>
      </c>
      <c r="FA94" s="154">
        <f t="shared" si="157"/>
        <v>0</v>
      </c>
      <c r="FB94" s="160">
        <f t="shared" si="158"/>
        <v>0</v>
      </c>
      <c r="FC94" s="273">
        <f t="shared" si="159"/>
        <v>5</v>
      </c>
      <c r="FD94" s="187">
        <f t="shared" si="160"/>
        <v>1</v>
      </c>
      <c r="FE94" s="273">
        <f t="shared" si="161"/>
        <v>3</v>
      </c>
      <c r="FF94" s="187">
        <f t="shared" si="162"/>
        <v>0.6</v>
      </c>
      <c r="FG94" s="154">
        <f t="shared" si="163"/>
        <v>0</v>
      </c>
      <c r="FH94" s="154">
        <f t="shared" si="164"/>
        <v>0</v>
      </c>
      <c r="FI94" s="160">
        <f t="shared" si="165"/>
        <v>0</v>
      </c>
      <c r="FJ94" s="273">
        <f t="shared" si="166"/>
        <v>5</v>
      </c>
      <c r="FK94" s="187">
        <f t="shared" si="167"/>
        <v>1</v>
      </c>
      <c r="FL94" s="273">
        <f t="shared" si="168"/>
        <v>3</v>
      </c>
      <c r="FM94" s="187">
        <f t="shared" si="169"/>
        <v>0.6</v>
      </c>
      <c r="FN94" s="154">
        <f t="shared" si="170"/>
        <v>0</v>
      </c>
      <c r="FO94" s="154">
        <f t="shared" si="171"/>
        <v>0</v>
      </c>
      <c r="FP94" s="160">
        <f t="shared" si="172"/>
        <v>0</v>
      </c>
      <c r="FQ94" s="273">
        <f t="shared" si="173"/>
        <v>5</v>
      </c>
      <c r="FR94" s="187">
        <f t="shared" si="174"/>
        <v>1</v>
      </c>
      <c r="FS94" s="273">
        <f t="shared" si="175"/>
        <v>3</v>
      </c>
      <c r="FT94" s="187">
        <f t="shared" si="176"/>
        <v>0.6</v>
      </c>
      <c r="FU94" s="154">
        <f t="shared" si="177"/>
        <v>0</v>
      </c>
      <c r="FV94" s="154">
        <f t="shared" si="178"/>
        <v>0</v>
      </c>
      <c r="FW94" s="160">
        <f t="shared" si="179"/>
        <v>0</v>
      </c>
      <c r="FX94" s="273">
        <f t="shared" si="180"/>
        <v>5</v>
      </c>
      <c r="FY94" s="187">
        <f t="shared" si="181"/>
        <v>1</v>
      </c>
      <c r="FZ94" s="273">
        <f t="shared" si="182"/>
        <v>3</v>
      </c>
      <c r="GA94" s="187">
        <f t="shared" si="183"/>
        <v>0.6</v>
      </c>
      <c r="GB94" s="154">
        <f t="shared" si="184"/>
        <v>0</v>
      </c>
      <c r="GC94" s="154">
        <f t="shared" si="185"/>
        <v>0</v>
      </c>
      <c r="GD94" s="160">
        <f t="shared" si="186"/>
        <v>0</v>
      </c>
      <c r="GE94" s="273">
        <f t="shared" si="187"/>
        <v>5</v>
      </c>
      <c r="GF94" s="187">
        <f t="shared" si="188"/>
        <v>1</v>
      </c>
      <c r="GG94" s="273">
        <f t="shared" si="189"/>
        <v>3</v>
      </c>
      <c r="GH94" s="187">
        <f t="shared" si="190"/>
        <v>0.6</v>
      </c>
      <c r="GI94" s="187">
        <f t="shared" si="203"/>
        <v>0.6</v>
      </c>
    </row>
    <row r="95" spans="1:191" ht="37.799999999999997" customHeight="1" x14ac:dyDescent="0.2">
      <c r="A95" s="148">
        <v>87</v>
      </c>
      <c r="B95" s="133"/>
      <c r="C95" s="133"/>
      <c r="D95" s="274"/>
      <c r="E95" s="133"/>
      <c r="F95" s="275"/>
      <c r="G95" s="133"/>
      <c r="H95" s="133" t="s">
        <v>455</v>
      </c>
      <c r="I95" s="132"/>
      <c r="J95" s="132"/>
      <c r="K95" s="132"/>
      <c r="L95" s="132"/>
      <c r="M95" s="132"/>
      <c r="N95" s="132"/>
      <c r="O95" s="132"/>
      <c r="P95" s="132"/>
      <c r="Q95" s="132"/>
      <c r="R95" s="132"/>
      <c r="S95" s="132"/>
      <c r="T95" s="132"/>
      <c r="U95" s="132"/>
      <c r="V95" s="132"/>
      <c r="W95" s="132"/>
      <c r="X95" s="132"/>
      <c r="Y95" s="132"/>
      <c r="Z95" s="132"/>
      <c r="AA95" s="132"/>
      <c r="AB95" s="132"/>
      <c r="AC95" s="155">
        <f t="shared" si="102"/>
        <v>0</v>
      </c>
      <c r="AD95" s="149">
        <f t="shared" si="103"/>
        <v>1</v>
      </c>
      <c r="AE95" s="155" t="str">
        <f t="shared" si="104"/>
        <v>3 - Moderado</v>
      </c>
      <c r="AF95" s="149">
        <f t="shared" si="105"/>
        <v>0.6</v>
      </c>
      <c r="AG95" s="156" t="str">
        <f t="shared" si="191"/>
        <v/>
      </c>
      <c r="AH95" s="149">
        <f t="shared" si="106"/>
        <v>0.6</v>
      </c>
      <c r="AI95" s="133"/>
      <c r="AJ95" s="133"/>
      <c r="AK95" s="133"/>
      <c r="AL95" s="133"/>
      <c r="AM95" s="134"/>
      <c r="AN95" s="164"/>
      <c r="AO95" s="164"/>
      <c r="AP95" s="134"/>
      <c r="AQ95" s="134"/>
      <c r="AR95" s="164"/>
      <c r="AS95" s="164"/>
      <c r="AT95" s="134"/>
      <c r="AU95" s="134"/>
      <c r="AV95" s="164"/>
      <c r="AW95" s="164"/>
      <c r="AX95" s="134"/>
      <c r="AY95" s="134"/>
      <c r="AZ95" s="164"/>
      <c r="BA95" s="164"/>
      <c r="BB95" s="134"/>
      <c r="BC95" s="134"/>
      <c r="BD95" s="164"/>
      <c r="BE95" s="164"/>
      <c r="BF95" s="134"/>
      <c r="BG95" s="134"/>
      <c r="BH95" s="164"/>
      <c r="BI95" s="164"/>
      <c r="BJ95" s="134"/>
      <c r="BK95" s="134"/>
      <c r="BL95" s="164"/>
      <c r="BM95" s="164"/>
      <c r="BN95" s="134"/>
      <c r="BO95" s="134"/>
      <c r="BP95" s="164"/>
      <c r="BQ95" s="164"/>
      <c r="BR95" s="134"/>
      <c r="BS95" s="134"/>
      <c r="BT95" s="164"/>
      <c r="BU95" s="164"/>
      <c r="BV95" s="134"/>
      <c r="BW95" s="134"/>
      <c r="BX95" s="164"/>
      <c r="BY95" s="164"/>
      <c r="BZ95" s="134"/>
      <c r="CA95" s="134"/>
      <c r="CB95" s="164"/>
      <c r="CC95" s="164"/>
      <c r="CD95" s="134"/>
      <c r="CE95" s="134"/>
      <c r="CF95" s="164"/>
      <c r="CG95" s="164"/>
      <c r="CH95" s="134"/>
      <c r="CI95" s="164"/>
      <c r="CJ95" s="164"/>
      <c r="CK95" s="134"/>
      <c r="CL95" s="159" t="str">
        <f t="shared" si="192"/>
        <v>5 - Muy Alta</v>
      </c>
      <c r="CM95" s="165">
        <f t="shared" si="107"/>
        <v>1</v>
      </c>
      <c r="CN95" s="159" t="str">
        <f t="shared" si="193"/>
        <v>3 - Moderado</v>
      </c>
      <c r="CO95" s="165">
        <f t="shared" si="194"/>
        <v>0.6</v>
      </c>
      <c r="CP95" s="145" t="str">
        <f t="shared" si="108"/>
        <v>ALTO</v>
      </c>
      <c r="CQ95" s="149">
        <f t="shared" si="195"/>
        <v>0.6</v>
      </c>
      <c r="CR95" s="188"/>
      <c r="CS95" s="145">
        <f t="shared" si="196"/>
        <v>5</v>
      </c>
      <c r="CT95" s="134"/>
      <c r="CU95" s="188"/>
      <c r="CV95" s="188"/>
      <c r="CW95" s="158"/>
      <c r="CX95" s="160">
        <f t="shared" si="109"/>
        <v>0</v>
      </c>
      <c r="CY95" s="161">
        <f t="shared" si="197"/>
        <v>3</v>
      </c>
      <c r="CZ95" s="160" t="str">
        <f t="shared" si="198"/>
        <v>Moderado</v>
      </c>
      <c r="DA95" s="153">
        <f t="shared" si="199"/>
        <v>0.6</v>
      </c>
      <c r="DB95" s="154">
        <f t="shared" si="200"/>
        <v>0</v>
      </c>
      <c r="DC95" s="154">
        <f t="shared" si="110"/>
        <v>0</v>
      </c>
      <c r="DD95" s="160">
        <f t="shared" si="201"/>
        <v>0</v>
      </c>
      <c r="DE95" s="273">
        <f t="shared" si="111"/>
        <v>5</v>
      </c>
      <c r="DF95" s="187">
        <f t="shared" si="112"/>
        <v>1</v>
      </c>
      <c r="DG95" s="273">
        <f t="shared" si="202"/>
        <v>3</v>
      </c>
      <c r="DH95" s="273"/>
      <c r="DI95" s="187">
        <f t="shared" si="113"/>
        <v>0.6</v>
      </c>
      <c r="DJ95" s="154">
        <f t="shared" si="114"/>
        <v>0</v>
      </c>
      <c r="DK95" s="154">
        <f t="shared" si="115"/>
        <v>0</v>
      </c>
      <c r="DL95" s="160">
        <f t="shared" si="116"/>
        <v>0</v>
      </c>
      <c r="DM95" s="273">
        <f t="shared" si="117"/>
        <v>5</v>
      </c>
      <c r="DN95" s="187">
        <f t="shared" si="118"/>
        <v>1</v>
      </c>
      <c r="DO95" s="273">
        <f t="shared" si="119"/>
        <v>3</v>
      </c>
      <c r="DP95" s="187">
        <f t="shared" si="120"/>
        <v>0.6</v>
      </c>
      <c r="DQ95" s="154">
        <f t="shared" si="121"/>
        <v>0</v>
      </c>
      <c r="DR95" s="154">
        <f t="shared" si="122"/>
        <v>0</v>
      </c>
      <c r="DS95" s="160">
        <f t="shared" si="123"/>
        <v>0</v>
      </c>
      <c r="DT95" s="273">
        <f t="shared" si="124"/>
        <v>5</v>
      </c>
      <c r="DU95" s="187">
        <f t="shared" si="125"/>
        <v>1</v>
      </c>
      <c r="DV95" s="273">
        <f t="shared" si="126"/>
        <v>3</v>
      </c>
      <c r="DW95" s="187">
        <f t="shared" si="127"/>
        <v>0.6</v>
      </c>
      <c r="DX95" s="154">
        <f t="shared" si="128"/>
        <v>0</v>
      </c>
      <c r="DY95" s="154">
        <f t="shared" si="129"/>
        <v>0</v>
      </c>
      <c r="DZ95" s="160">
        <f t="shared" si="130"/>
        <v>0</v>
      </c>
      <c r="EA95" s="273">
        <f t="shared" si="131"/>
        <v>5</v>
      </c>
      <c r="EB95" s="187">
        <f t="shared" si="132"/>
        <v>1</v>
      </c>
      <c r="EC95" s="273">
        <f t="shared" si="133"/>
        <v>3</v>
      </c>
      <c r="ED95" s="187">
        <f t="shared" si="134"/>
        <v>0.6</v>
      </c>
      <c r="EE95" s="154">
        <f t="shared" si="135"/>
        <v>0</v>
      </c>
      <c r="EF95" s="154">
        <f t="shared" si="136"/>
        <v>0</v>
      </c>
      <c r="EG95" s="160">
        <f t="shared" si="137"/>
        <v>0</v>
      </c>
      <c r="EH95" s="273">
        <f t="shared" si="138"/>
        <v>5</v>
      </c>
      <c r="EI95" s="187">
        <f t="shared" si="139"/>
        <v>1</v>
      </c>
      <c r="EJ95" s="273">
        <f t="shared" si="140"/>
        <v>3</v>
      </c>
      <c r="EK95" s="187">
        <f t="shared" si="141"/>
        <v>0.6</v>
      </c>
      <c r="EL95" s="154">
        <f t="shared" si="142"/>
        <v>0</v>
      </c>
      <c r="EM95" s="154">
        <f t="shared" si="143"/>
        <v>0</v>
      </c>
      <c r="EN95" s="160">
        <f t="shared" si="144"/>
        <v>0</v>
      </c>
      <c r="EO95" s="273">
        <f t="shared" si="145"/>
        <v>5</v>
      </c>
      <c r="EP95" s="187">
        <f t="shared" si="146"/>
        <v>1</v>
      </c>
      <c r="EQ95" s="273">
        <f t="shared" si="147"/>
        <v>3</v>
      </c>
      <c r="ER95" s="187">
        <f t="shared" si="148"/>
        <v>0.6</v>
      </c>
      <c r="ES95" s="154">
        <f t="shared" si="149"/>
        <v>0</v>
      </c>
      <c r="ET95" s="154">
        <f t="shared" si="150"/>
        <v>0</v>
      </c>
      <c r="EU95" s="160">
        <f t="shared" si="151"/>
        <v>0</v>
      </c>
      <c r="EV95" s="273">
        <f t="shared" si="152"/>
        <v>5</v>
      </c>
      <c r="EW95" s="187">
        <f t="shared" si="153"/>
        <v>1</v>
      </c>
      <c r="EX95" s="273">
        <f t="shared" si="154"/>
        <v>3</v>
      </c>
      <c r="EY95" s="187">
        <f t="shared" si="155"/>
        <v>0.6</v>
      </c>
      <c r="EZ95" s="154">
        <f t="shared" si="156"/>
        <v>0</v>
      </c>
      <c r="FA95" s="154">
        <f t="shared" si="157"/>
        <v>0</v>
      </c>
      <c r="FB95" s="160">
        <f t="shared" si="158"/>
        <v>0</v>
      </c>
      <c r="FC95" s="273">
        <f t="shared" si="159"/>
        <v>5</v>
      </c>
      <c r="FD95" s="187">
        <f t="shared" si="160"/>
        <v>1</v>
      </c>
      <c r="FE95" s="273">
        <f t="shared" si="161"/>
        <v>3</v>
      </c>
      <c r="FF95" s="187">
        <f t="shared" si="162"/>
        <v>0.6</v>
      </c>
      <c r="FG95" s="154">
        <f t="shared" si="163"/>
        <v>0</v>
      </c>
      <c r="FH95" s="154">
        <f t="shared" si="164"/>
        <v>0</v>
      </c>
      <c r="FI95" s="160">
        <f t="shared" si="165"/>
        <v>0</v>
      </c>
      <c r="FJ95" s="273">
        <f t="shared" si="166"/>
        <v>5</v>
      </c>
      <c r="FK95" s="187">
        <f t="shared" si="167"/>
        <v>1</v>
      </c>
      <c r="FL95" s="273">
        <f t="shared" si="168"/>
        <v>3</v>
      </c>
      <c r="FM95" s="187">
        <f t="shared" si="169"/>
        <v>0.6</v>
      </c>
      <c r="FN95" s="154">
        <f t="shared" si="170"/>
        <v>0</v>
      </c>
      <c r="FO95" s="154">
        <f t="shared" si="171"/>
        <v>0</v>
      </c>
      <c r="FP95" s="160">
        <f t="shared" si="172"/>
        <v>0</v>
      </c>
      <c r="FQ95" s="273">
        <f t="shared" si="173"/>
        <v>5</v>
      </c>
      <c r="FR95" s="187">
        <f t="shared" si="174"/>
        <v>1</v>
      </c>
      <c r="FS95" s="273">
        <f t="shared" si="175"/>
        <v>3</v>
      </c>
      <c r="FT95" s="187">
        <f t="shared" si="176"/>
        <v>0.6</v>
      </c>
      <c r="FU95" s="154">
        <f t="shared" si="177"/>
        <v>0</v>
      </c>
      <c r="FV95" s="154">
        <f t="shared" si="178"/>
        <v>0</v>
      </c>
      <c r="FW95" s="160">
        <f t="shared" si="179"/>
        <v>0</v>
      </c>
      <c r="FX95" s="273">
        <f t="shared" si="180"/>
        <v>5</v>
      </c>
      <c r="FY95" s="187">
        <f t="shared" si="181"/>
        <v>1</v>
      </c>
      <c r="FZ95" s="273">
        <f t="shared" si="182"/>
        <v>3</v>
      </c>
      <c r="GA95" s="187">
        <f t="shared" si="183"/>
        <v>0.6</v>
      </c>
      <c r="GB95" s="154">
        <f t="shared" si="184"/>
        <v>0</v>
      </c>
      <c r="GC95" s="154">
        <f t="shared" si="185"/>
        <v>0</v>
      </c>
      <c r="GD95" s="160">
        <f t="shared" si="186"/>
        <v>0</v>
      </c>
      <c r="GE95" s="273">
        <f t="shared" si="187"/>
        <v>5</v>
      </c>
      <c r="GF95" s="187">
        <f t="shared" si="188"/>
        <v>1</v>
      </c>
      <c r="GG95" s="273">
        <f t="shared" si="189"/>
        <v>3</v>
      </c>
      <c r="GH95" s="187">
        <f t="shared" si="190"/>
        <v>0.6</v>
      </c>
      <c r="GI95" s="187">
        <f t="shared" si="203"/>
        <v>0.6</v>
      </c>
    </row>
    <row r="96" spans="1:191" ht="37.799999999999997" customHeight="1" x14ac:dyDescent="0.2">
      <c r="A96" s="148">
        <v>88</v>
      </c>
      <c r="B96" s="133"/>
      <c r="C96" s="133"/>
      <c r="D96" s="274"/>
      <c r="E96" s="133"/>
      <c r="F96" s="275"/>
      <c r="G96" s="133"/>
      <c r="H96" s="133" t="s">
        <v>455</v>
      </c>
      <c r="I96" s="132"/>
      <c r="J96" s="132"/>
      <c r="K96" s="132"/>
      <c r="L96" s="132"/>
      <c r="M96" s="132"/>
      <c r="N96" s="132"/>
      <c r="O96" s="132"/>
      <c r="P96" s="132"/>
      <c r="Q96" s="132"/>
      <c r="R96" s="132"/>
      <c r="S96" s="132"/>
      <c r="T96" s="132"/>
      <c r="U96" s="132"/>
      <c r="V96" s="132"/>
      <c r="W96" s="132"/>
      <c r="X96" s="132"/>
      <c r="Y96" s="132"/>
      <c r="Z96" s="132"/>
      <c r="AA96" s="132"/>
      <c r="AB96" s="132"/>
      <c r="AC96" s="155">
        <f t="shared" si="102"/>
        <v>0</v>
      </c>
      <c r="AD96" s="149">
        <f t="shared" si="103"/>
        <v>1</v>
      </c>
      <c r="AE96" s="155" t="str">
        <f t="shared" si="104"/>
        <v>3 - Moderado</v>
      </c>
      <c r="AF96" s="149">
        <f t="shared" si="105"/>
        <v>0.6</v>
      </c>
      <c r="AG96" s="156" t="str">
        <f t="shared" si="191"/>
        <v/>
      </c>
      <c r="AH96" s="149">
        <f t="shared" si="106"/>
        <v>0.6</v>
      </c>
      <c r="AI96" s="133"/>
      <c r="AJ96" s="133"/>
      <c r="AK96" s="133"/>
      <c r="AL96" s="133"/>
      <c r="AM96" s="134"/>
      <c r="AN96" s="164"/>
      <c r="AO96" s="164"/>
      <c r="AP96" s="134"/>
      <c r="AQ96" s="134"/>
      <c r="AR96" s="164"/>
      <c r="AS96" s="164"/>
      <c r="AT96" s="134"/>
      <c r="AU96" s="134"/>
      <c r="AV96" s="164"/>
      <c r="AW96" s="164"/>
      <c r="AX96" s="134"/>
      <c r="AY96" s="134"/>
      <c r="AZ96" s="164"/>
      <c r="BA96" s="164"/>
      <c r="BB96" s="134"/>
      <c r="BC96" s="134"/>
      <c r="BD96" s="164"/>
      <c r="BE96" s="164"/>
      <c r="BF96" s="134"/>
      <c r="BG96" s="134"/>
      <c r="BH96" s="164"/>
      <c r="BI96" s="164"/>
      <c r="BJ96" s="134"/>
      <c r="BK96" s="134"/>
      <c r="BL96" s="164"/>
      <c r="BM96" s="164"/>
      <c r="BN96" s="134"/>
      <c r="BO96" s="134"/>
      <c r="BP96" s="164"/>
      <c r="BQ96" s="164"/>
      <c r="BR96" s="134"/>
      <c r="BS96" s="134"/>
      <c r="BT96" s="164"/>
      <c r="BU96" s="164"/>
      <c r="BV96" s="134"/>
      <c r="BW96" s="134"/>
      <c r="BX96" s="164"/>
      <c r="BY96" s="164"/>
      <c r="BZ96" s="134"/>
      <c r="CA96" s="134"/>
      <c r="CB96" s="164"/>
      <c r="CC96" s="164"/>
      <c r="CD96" s="134"/>
      <c r="CE96" s="134"/>
      <c r="CF96" s="164"/>
      <c r="CG96" s="164"/>
      <c r="CH96" s="134"/>
      <c r="CI96" s="164"/>
      <c r="CJ96" s="164"/>
      <c r="CK96" s="134"/>
      <c r="CL96" s="159" t="str">
        <f t="shared" si="192"/>
        <v>5 - Muy Alta</v>
      </c>
      <c r="CM96" s="165">
        <f t="shared" si="107"/>
        <v>1</v>
      </c>
      <c r="CN96" s="159" t="str">
        <f t="shared" si="193"/>
        <v>3 - Moderado</v>
      </c>
      <c r="CO96" s="165">
        <f t="shared" si="194"/>
        <v>0.6</v>
      </c>
      <c r="CP96" s="145" t="str">
        <f t="shared" si="108"/>
        <v>ALTO</v>
      </c>
      <c r="CQ96" s="149">
        <f t="shared" si="195"/>
        <v>0.6</v>
      </c>
      <c r="CR96" s="188"/>
      <c r="CS96" s="145">
        <f t="shared" si="196"/>
        <v>5</v>
      </c>
      <c r="CT96" s="134"/>
      <c r="CU96" s="188"/>
      <c r="CV96" s="188"/>
      <c r="CW96" s="158"/>
      <c r="CX96" s="160">
        <f t="shared" si="109"/>
        <v>0</v>
      </c>
      <c r="CY96" s="161">
        <f t="shared" si="197"/>
        <v>3</v>
      </c>
      <c r="CZ96" s="160" t="str">
        <f t="shared" si="198"/>
        <v>Moderado</v>
      </c>
      <c r="DA96" s="153">
        <f t="shared" si="199"/>
        <v>0.6</v>
      </c>
      <c r="DB96" s="154">
        <f t="shared" si="200"/>
        <v>0</v>
      </c>
      <c r="DC96" s="154">
        <f t="shared" si="110"/>
        <v>0</v>
      </c>
      <c r="DD96" s="160">
        <f t="shared" si="201"/>
        <v>0</v>
      </c>
      <c r="DE96" s="273">
        <f t="shared" si="111"/>
        <v>5</v>
      </c>
      <c r="DF96" s="187">
        <f t="shared" si="112"/>
        <v>1</v>
      </c>
      <c r="DG96" s="273">
        <f t="shared" si="202"/>
        <v>3</v>
      </c>
      <c r="DH96" s="273"/>
      <c r="DI96" s="187">
        <f t="shared" si="113"/>
        <v>0.6</v>
      </c>
      <c r="DJ96" s="154">
        <f t="shared" si="114"/>
        <v>0</v>
      </c>
      <c r="DK96" s="154">
        <f t="shared" si="115"/>
        <v>0</v>
      </c>
      <c r="DL96" s="160">
        <f t="shared" si="116"/>
        <v>0</v>
      </c>
      <c r="DM96" s="273">
        <f t="shared" si="117"/>
        <v>5</v>
      </c>
      <c r="DN96" s="187">
        <f t="shared" si="118"/>
        <v>1</v>
      </c>
      <c r="DO96" s="273">
        <f t="shared" si="119"/>
        <v>3</v>
      </c>
      <c r="DP96" s="187">
        <f t="shared" si="120"/>
        <v>0.6</v>
      </c>
      <c r="DQ96" s="154">
        <f t="shared" si="121"/>
        <v>0</v>
      </c>
      <c r="DR96" s="154">
        <f t="shared" si="122"/>
        <v>0</v>
      </c>
      <c r="DS96" s="160">
        <f t="shared" si="123"/>
        <v>0</v>
      </c>
      <c r="DT96" s="273">
        <f t="shared" si="124"/>
        <v>5</v>
      </c>
      <c r="DU96" s="187">
        <f t="shared" si="125"/>
        <v>1</v>
      </c>
      <c r="DV96" s="273">
        <f t="shared" si="126"/>
        <v>3</v>
      </c>
      <c r="DW96" s="187">
        <f t="shared" si="127"/>
        <v>0.6</v>
      </c>
      <c r="DX96" s="154">
        <f t="shared" si="128"/>
        <v>0</v>
      </c>
      <c r="DY96" s="154">
        <f t="shared" si="129"/>
        <v>0</v>
      </c>
      <c r="DZ96" s="160">
        <f t="shared" si="130"/>
        <v>0</v>
      </c>
      <c r="EA96" s="273">
        <f t="shared" si="131"/>
        <v>5</v>
      </c>
      <c r="EB96" s="187">
        <f t="shared" si="132"/>
        <v>1</v>
      </c>
      <c r="EC96" s="273">
        <f t="shared" si="133"/>
        <v>3</v>
      </c>
      <c r="ED96" s="187">
        <f t="shared" si="134"/>
        <v>0.6</v>
      </c>
      <c r="EE96" s="154">
        <f t="shared" si="135"/>
        <v>0</v>
      </c>
      <c r="EF96" s="154">
        <f t="shared" si="136"/>
        <v>0</v>
      </c>
      <c r="EG96" s="160">
        <f t="shared" si="137"/>
        <v>0</v>
      </c>
      <c r="EH96" s="273">
        <f t="shared" si="138"/>
        <v>5</v>
      </c>
      <c r="EI96" s="187">
        <f t="shared" si="139"/>
        <v>1</v>
      </c>
      <c r="EJ96" s="273">
        <f t="shared" si="140"/>
        <v>3</v>
      </c>
      <c r="EK96" s="187">
        <f t="shared" si="141"/>
        <v>0.6</v>
      </c>
      <c r="EL96" s="154">
        <f t="shared" si="142"/>
        <v>0</v>
      </c>
      <c r="EM96" s="154">
        <f t="shared" si="143"/>
        <v>0</v>
      </c>
      <c r="EN96" s="160">
        <f t="shared" si="144"/>
        <v>0</v>
      </c>
      <c r="EO96" s="273">
        <f t="shared" si="145"/>
        <v>5</v>
      </c>
      <c r="EP96" s="187">
        <f t="shared" si="146"/>
        <v>1</v>
      </c>
      <c r="EQ96" s="273">
        <f t="shared" si="147"/>
        <v>3</v>
      </c>
      <c r="ER96" s="187">
        <f t="shared" si="148"/>
        <v>0.6</v>
      </c>
      <c r="ES96" s="154">
        <f t="shared" si="149"/>
        <v>0</v>
      </c>
      <c r="ET96" s="154">
        <f t="shared" si="150"/>
        <v>0</v>
      </c>
      <c r="EU96" s="160">
        <f t="shared" si="151"/>
        <v>0</v>
      </c>
      <c r="EV96" s="273">
        <f t="shared" si="152"/>
        <v>5</v>
      </c>
      <c r="EW96" s="187">
        <f t="shared" si="153"/>
        <v>1</v>
      </c>
      <c r="EX96" s="273">
        <f t="shared" si="154"/>
        <v>3</v>
      </c>
      <c r="EY96" s="187">
        <f t="shared" si="155"/>
        <v>0.6</v>
      </c>
      <c r="EZ96" s="154">
        <f t="shared" si="156"/>
        <v>0</v>
      </c>
      <c r="FA96" s="154">
        <f t="shared" si="157"/>
        <v>0</v>
      </c>
      <c r="FB96" s="160">
        <f t="shared" si="158"/>
        <v>0</v>
      </c>
      <c r="FC96" s="273">
        <f t="shared" si="159"/>
        <v>5</v>
      </c>
      <c r="FD96" s="187">
        <f t="shared" si="160"/>
        <v>1</v>
      </c>
      <c r="FE96" s="273">
        <f t="shared" si="161"/>
        <v>3</v>
      </c>
      <c r="FF96" s="187">
        <f t="shared" si="162"/>
        <v>0.6</v>
      </c>
      <c r="FG96" s="154">
        <f t="shared" si="163"/>
        <v>0</v>
      </c>
      <c r="FH96" s="154">
        <f t="shared" si="164"/>
        <v>0</v>
      </c>
      <c r="FI96" s="160">
        <f t="shared" si="165"/>
        <v>0</v>
      </c>
      <c r="FJ96" s="273">
        <f t="shared" si="166"/>
        <v>5</v>
      </c>
      <c r="FK96" s="187">
        <f t="shared" si="167"/>
        <v>1</v>
      </c>
      <c r="FL96" s="273">
        <f t="shared" si="168"/>
        <v>3</v>
      </c>
      <c r="FM96" s="187">
        <f t="shared" si="169"/>
        <v>0.6</v>
      </c>
      <c r="FN96" s="154">
        <f t="shared" si="170"/>
        <v>0</v>
      </c>
      <c r="FO96" s="154">
        <f t="shared" si="171"/>
        <v>0</v>
      </c>
      <c r="FP96" s="160">
        <f t="shared" si="172"/>
        <v>0</v>
      </c>
      <c r="FQ96" s="273">
        <f t="shared" si="173"/>
        <v>5</v>
      </c>
      <c r="FR96" s="187">
        <f t="shared" si="174"/>
        <v>1</v>
      </c>
      <c r="FS96" s="273">
        <f t="shared" si="175"/>
        <v>3</v>
      </c>
      <c r="FT96" s="187">
        <f t="shared" si="176"/>
        <v>0.6</v>
      </c>
      <c r="FU96" s="154">
        <f t="shared" si="177"/>
        <v>0</v>
      </c>
      <c r="FV96" s="154">
        <f t="shared" si="178"/>
        <v>0</v>
      </c>
      <c r="FW96" s="160">
        <f t="shared" si="179"/>
        <v>0</v>
      </c>
      <c r="FX96" s="273">
        <f t="shared" si="180"/>
        <v>5</v>
      </c>
      <c r="FY96" s="187">
        <f t="shared" si="181"/>
        <v>1</v>
      </c>
      <c r="FZ96" s="273">
        <f t="shared" si="182"/>
        <v>3</v>
      </c>
      <c r="GA96" s="187">
        <f t="shared" si="183"/>
        <v>0.6</v>
      </c>
      <c r="GB96" s="154">
        <f t="shared" si="184"/>
        <v>0</v>
      </c>
      <c r="GC96" s="154">
        <f t="shared" si="185"/>
        <v>0</v>
      </c>
      <c r="GD96" s="160">
        <f t="shared" si="186"/>
        <v>0</v>
      </c>
      <c r="GE96" s="273">
        <f t="shared" si="187"/>
        <v>5</v>
      </c>
      <c r="GF96" s="187">
        <f t="shared" si="188"/>
        <v>1</v>
      </c>
      <c r="GG96" s="273">
        <f t="shared" si="189"/>
        <v>3</v>
      </c>
      <c r="GH96" s="187">
        <f t="shared" si="190"/>
        <v>0.6</v>
      </c>
      <c r="GI96" s="187">
        <f t="shared" si="203"/>
        <v>0.6</v>
      </c>
    </row>
    <row r="97" spans="1:191" ht="37.799999999999997" customHeight="1" x14ac:dyDescent="0.2">
      <c r="A97" s="148">
        <v>89</v>
      </c>
      <c r="B97" s="133"/>
      <c r="C97" s="133"/>
      <c r="D97" s="274"/>
      <c r="E97" s="133"/>
      <c r="F97" s="275"/>
      <c r="G97" s="133"/>
      <c r="H97" s="133" t="s">
        <v>455</v>
      </c>
      <c r="I97" s="132"/>
      <c r="J97" s="132"/>
      <c r="K97" s="132"/>
      <c r="L97" s="132"/>
      <c r="M97" s="132"/>
      <c r="N97" s="132"/>
      <c r="O97" s="132"/>
      <c r="P97" s="132"/>
      <c r="Q97" s="132"/>
      <c r="R97" s="132"/>
      <c r="S97" s="132"/>
      <c r="T97" s="132"/>
      <c r="U97" s="132"/>
      <c r="V97" s="132"/>
      <c r="W97" s="132"/>
      <c r="X97" s="132"/>
      <c r="Y97" s="132"/>
      <c r="Z97" s="132"/>
      <c r="AA97" s="132"/>
      <c r="AB97" s="132"/>
      <c r="AC97" s="155">
        <f t="shared" si="102"/>
        <v>0</v>
      </c>
      <c r="AD97" s="149">
        <f t="shared" si="103"/>
        <v>1</v>
      </c>
      <c r="AE97" s="155" t="str">
        <f t="shared" si="104"/>
        <v>3 - Moderado</v>
      </c>
      <c r="AF97" s="149">
        <f t="shared" si="105"/>
        <v>0.6</v>
      </c>
      <c r="AG97" s="156" t="str">
        <f t="shared" si="191"/>
        <v/>
      </c>
      <c r="AH97" s="149">
        <f t="shared" si="106"/>
        <v>0.6</v>
      </c>
      <c r="AI97" s="133"/>
      <c r="AJ97" s="133"/>
      <c r="AK97" s="133"/>
      <c r="AL97" s="133"/>
      <c r="AM97" s="134"/>
      <c r="AN97" s="164"/>
      <c r="AO97" s="164"/>
      <c r="AP97" s="134"/>
      <c r="AQ97" s="134"/>
      <c r="AR97" s="164"/>
      <c r="AS97" s="164"/>
      <c r="AT97" s="134"/>
      <c r="AU97" s="134"/>
      <c r="AV97" s="164"/>
      <c r="AW97" s="164"/>
      <c r="AX97" s="134"/>
      <c r="AY97" s="134"/>
      <c r="AZ97" s="164"/>
      <c r="BA97" s="164"/>
      <c r="BB97" s="134"/>
      <c r="BC97" s="134"/>
      <c r="BD97" s="164"/>
      <c r="BE97" s="164"/>
      <c r="BF97" s="134"/>
      <c r="BG97" s="134"/>
      <c r="BH97" s="164"/>
      <c r="BI97" s="164"/>
      <c r="BJ97" s="134"/>
      <c r="BK97" s="134"/>
      <c r="BL97" s="164"/>
      <c r="BM97" s="164"/>
      <c r="BN97" s="134"/>
      <c r="BO97" s="134"/>
      <c r="BP97" s="164"/>
      <c r="BQ97" s="164"/>
      <c r="BR97" s="134"/>
      <c r="BS97" s="134"/>
      <c r="BT97" s="164"/>
      <c r="BU97" s="164"/>
      <c r="BV97" s="134"/>
      <c r="BW97" s="134"/>
      <c r="BX97" s="164"/>
      <c r="BY97" s="164"/>
      <c r="BZ97" s="134"/>
      <c r="CA97" s="134"/>
      <c r="CB97" s="164"/>
      <c r="CC97" s="164"/>
      <c r="CD97" s="134"/>
      <c r="CE97" s="134"/>
      <c r="CF97" s="164"/>
      <c r="CG97" s="164"/>
      <c r="CH97" s="134"/>
      <c r="CI97" s="164"/>
      <c r="CJ97" s="164"/>
      <c r="CK97" s="134"/>
      <c r="CL97" s="159" t="str">
        <f t="shared" si="192"/>
        <v>5 - Muy Alta</v>
      </c>
      <c r="CM97" s="165">
        <f t="shared" si="107"/>
        <v>1</v>
      </c>
      <c r="CN97" s="159" t="str">
        <f t="shared" si="193"/>
        <v>3 - Moderado</v>
      </c>
      <c r="CO97" s="165">
        <f t="shared" si="194"/>
        <v>0.6</v>
      </c>
      <c r="CP97" s="145" t="str">
        <f t="shared" si="108"/>
        <v>ALTO</v>
      </c>
      <c r="CQ97" s="149">
        <f t="shared" si="195"/>
        <v>0.6</v>
      </c>
      <c r="CR97" s="188"/>
      <c r="CS97" s="145">
        <f t="shared" si="196"/>
        <v>5</v>
      </c>
      <c r="CT97" s="134"/>
      <c r="CU97" s="188"/>
      <c r="CV97" s="188"/>
      <c r="CW97" s="158"/>
      <c r="CX97" s="160">
        <f t="shared" si="109"/>
        <v>0</v>
      </c>
      <c r="CY97" s="161">
        <f t="shared" si="197"/>
        <v>3</v>
      </c>
      <c r="CZ97" s="160" t="str">
        <f t="shared" si="198"/>
        <v>Moderado</v>
      </c>
      <c r="DA97" s="153">
        <f t="shared" si="199"/>
        <v>0.6</v>
      </c>
      <c r="DB97" s="154">
        <f t="shared" si="200"/>
        <v>0</v>
      </c>
      <c r="DC97" s="154">
        <f t="shared" si="110"/>
        <v>0</v>
      </c>
      <c r="DD97" s="160">
        <f t="shared" si="201"/>
        <v>0</v>
      </c>
      <c r="DE97" s="273">
        <f t="shared" si="111"/>
        <v>5</v>
      </c>
      <c r="DF97" s="187">
        <f t="shared" si="112"/>
        <v>1</v>
      </c>
      <c r="DG97" s="273">
        <f t="shared" si="202"/>
        <v>3</v>
      </c>
      <c r="DH97" s="273"/>
      <c r="DI97" s="187">
        <f t="shared" si="113"/>
        <v>0.6</v>
      </c>
      <c r="DJ97" s="154">
        <f t="shared" si="114"/>
        <v>0</v>
      </c>
      <c r="DK97" s="154">
        <f t="shared" si="115"/>
        <v>0</v>
      </c>
      <c r="DL97" s="160">
        <f t="shared" si="116"/>
        <v>0</v>
      </c>
      <c r="DM97" s="273">
        <f t="shared" si="117"/>
        <v>5</v>
      </c>
      <c r="DN97" s="187">
        <f t="shared" si="118"/>
        <v>1</v>
      </c>
      <c r="DO97" s="273">
        <f t="shared" si="119"/>
        <v>3</v>
      </c>
      <c r="DP97" s="187">
        <f t="shared" si="120"/>
        <v>0.6</v>
      </c>
      <c r="DQ97" s="154">
        <f t="shared" si="121"/>
        <v>0</v>
      </c>
      <c r="DR97" s="154">
        <f t="shared" si="122"/>
        <v>0</v>
      </c>
      <c r="DS97" s="160">
        <f t="shared" si="123"/>
        <v>0</v>
      </c>
      <c r="DT97" s="273">
        <f t="shared" si="124"/>
        <v>5</v>
      </c>
      <c r="DU97" s="187">
        <f t="shared" si="125"/>
        <v>1</v>
      </c>
      <c r="DV97" s="273">
        <f t="shared" si="126"/>
        <v>3</v>
      </c>
      <c r="DW97" s="187">
        <f t="shared" si="127"/>
        <v>0.6</v>
      </c>
      <c r="DX97" s="154">
        <f t="shared" si="128"/>
        <v>0</v>
      </c>
      <c r="DY97" s="154">
        <f t="shared" si="129"/>
        <v>0</v>
      </c>
      <c r="DZ97" s="160">
        <f t="shared" si="130"/>
        <v>0</v>
      </c>
      <c r="EA97" s="273">
        <f t="shared" si="131"/>
        <v>5</v>
      </c>
      <c r="EB97" s="187">
        <f t="shared" si="132"/>
        <v>1</v>
      </c>
      <c r="EC97" s="273">
        <f t="shared" si="133"/>
        <v>3</v>
      </c>
      <c r="ED97" s="187">
        <f t="shared" si="134"/>
        <v>0.6</v>
      </c>
      <c r="EE97" s="154">
        <f t="shared" si="135"/>
        <v>0</v>
      </c>
      <c r="EF97" s="154">
        <f t="shared" si="136"/>
        <v>0</v>
      </c>
      <c r="EG97" s="160">
        <f t="shared" si="137"/>
        <v>0</v>
      </c>
      <c r="EH97" s="273">
        <f t="shared" si="138"/>
        <v>5</v>
      </c>
      <c r="EI97" s="187">
        <f t="shared" si="139"/>
        <v>1</v>
      </c>
      <c r="EJ97" s="273">
        <f t="shared" si="140"/>
        <v>3</v>
      </c>
      <c r="EK97" s="187">
        <f t="shared" si="141"/>
        <v>0.6</v>
      </c>
      <c r="EL97" s="154">
        <f t="shared" si="142"/>
        <v>0</v>
      </c>
      <c r="EM97" s="154">
        <f t="shared" si="143"/>
        <v>0</v>
      </c>
      <c r="EN97" s="160">
        <f t="shared" si="144"/>
        <v>0</v>
      </c>
      <c r="EO97" s="273">
        <f t="shared" si="145"/>
        <v>5</v>
      </c>
      <c r="EP97" s="187">
        <f t="shared" si="146"/>
        <v>1</v>
      </c>
      <c r="EQ97" s="273">
        <f t="shared" si="147"/>
        <v>3</v>
      </c>
      <c r="ER97" s="187">
        <f t="shared" si="148"/>
        <v>0.6</v>
      </c>
      <c r="ES97" s="154">
        <f t="shared" si="149"/>
        <v>0</v>
      </c>
      <c r="ET97" s="154">
        <f t="shared" si="150"/>
        <v>0</v>
      </c>
      <c r="EU97" s="160">
        <f t="shared" si="151"/>
        <v>0</v>
      </c>
      <c r="EV97" s="273">
        <f t="shared" si="152"/>
        <v>5</v>
      </c>
      <c r="EW97" s="187">
        <f t="shared" si="153"/>
        <v>1</v>
      </c>
      <c r="EX97" s="273">
        <f t="shared" si="154"/>
        <v>3</v>
      </c>
      <c r="EY97" s="187">
        <f t="shared" si="155"/>
        <v>0.6</v>
      </c>
      <c r="EZ97" s="154">
        <f t="shared" si="156"/>
        <v>0</v>
      </c>
      <c r="FA97" s="154">
        <f t="shared" si="157"/>
        <v>0</v>
      </c>
      <c r="FB97" s="160">
        <f t="shared" si="158"/>
        <v>0</v>
      </c>
      <c r="FC97" s="273">
        <f t="shared" si="159"/>
        <v>5</v>
      </c>
      <c r="FD97" s="187">
        <f t="shared" si="160"/>
        <v>1</v>
      </c>
      <c r="FE97" s="273">
        <f t="shared" si="161"/>
        <v>3</v>
      </c>
      <c r="FF97" s="187">
        <f t="shared" si="162"/>
        <v>0.6</v>
      </c>
      <c r="FG97" s="154">
        <f t="shared" si="163"/>
        <v>0</v>
      </c>
      <c r="FH97" s="154">
        <f t="shared" si="164"/>
        <v>0</v>
      </c>
      <c r="FI97" s="160">
        <f t="shared" si="165"/>
        <v>0</v>
      </c>
      <c r="FJ97" s="273">
        <f t="shared" si="166"/>
        <v>5</v>
      </c>
      <c r="FK97" s="187">
        <f t="shared" si="167"/>
        <v>1</v>
      </c>
      <c r="FL97" s="273">
        <f t="shared" si="168"/>
        <v>3</v>
      </c>
      <c r="FM97" s="187">
        <f t="shared" si="169"/>
        <v>0.6</v>
      </c>
      <c r="FN97" s="154">
        <f t="shared" si="170"/>
        <v>0</v>
      </c>
      <c r="FO97" s="154">
        <f t="shared" si="171"/>
        <v>0</v>
      </c>
      <c r="FP97" s="160">
        <f t="shared" si="172"/>
        <v>0</v>
      </c>
      <c r="FQ97" s="273">
        <f t="shared" si="173"/>
        <v>5</v>
      </c>
      <c r="FR97" s="187">
        <f t="shared" si="174"/>
        <v>1</v>
      </c>
      <c r="FS97" s="273">
        <f t="shared" si="175"/>
        <v>3</v>
      </c>
      <c r="FT97" s="187">
        <f t="shared" si="176"/>
        <v>0.6</v>
      </c>
      <c r="FU97" s="154">
        <f t="shared" si="177"/>
        <v>0</v>
      </c>
      <c r="FV97" s="154">
        <f t="shared" si="178"/>
        <v>0</v>
      </c>
      <c r="FW97" s="160">
        <f t="shared" si="179"/>
        <v>0</v>
      </c>
      <c r="FX97" s="273">
        <f t="shared" si="180"/>
        <v>5</v>
      </c>
      <c r="FY97" s="187">
        <f t="shared" si="181"/>
        <v>1</v>
      </c>
      <c r="FZ97" s="273">
        <f t="shared" si="182"/>
        <v>3</v>
      </c>
      <c r="GA97" s="187">
        <f t="shared" si="183"/>
        <v>0.6</v>
      </c>
      <c r="GB97" s="154">
        <f t="shared" si="184"/>
        <v>0</v>
      </c>
      <c r="GC97" s="154">
        <f t="shared" si="185"/>
        <v>0</v>
      </c>
      <c r="GD97" s="160">
        <f t="shared" si="186"/>
        <v>0</v>
      </c>
      <c r="GE97" s="273">
        <f t="shared" si="187"/>
        <v>5</v>
      </c>
      <c r="GF97" s="187">
        <f t="shared" si="188"/>
        <v>1</v>
      </c>
      <c r="GG97" s="273">
        <f t="shared" si="189"/>
        <v>3</v>
      </c>
      <c r="GH97" s="187">
        <f t="shared" si="190"/>
        <v>0.6</v>
      </c>
      <c r="GI97" s="187">
        <f t="shared" si="203"/>
        <v>0.6</v>
      </c>
    </row>
    <row r="98" spans="1:191" ht="37.799999999999997" customHeight="1" x14ac:dyDescent="0.2">
      <c r="A98" s="148">
        <v>90</v>
      </c>
      <c r="B98" s="133"/>
      <c r="C98" s="133"/>
      <c r="D98" s="274"/>
      <c r="E98" s="133"/>
      <c r="F98" s="275"/>
      <c r="G98" s="133"/>
      <c r="H98" s="133" t="s">
        <v>455</v>
      </c>
      <c r="I98" s="132"/>
      <c r="J98" s="132"/>
      <c r="K98" s="132"/>
      <c r="L98" s="132"/>
      <c r="M98" s="132"/>
      <c r="N98" s="132"/>
      <c r="O98" s="132"/>
      <c r="P98" s="132"/>
      <c r="Q98" s="132"/>
      <c r="R98" s="132"/>
      <c r="S98" s="132"/>
      <c r="T98" s="132"/>
      <c r="U98" s="132"/>
      <c r="V98" s="132"/>
      <c r="W98" s="132"/>
      <c r="X98" s="132"/>
      <c r="Y98" s="132"/>
      <c r="Z98" s="132"/>
      <c r="AA98" s="132"/>
      <c r="AB98" s="132"/>
      <c r="AC98" s="155">
        <f t="shared" si="102"/>
        <v>0</v>
      </c>
      <c r="AD98" s="149">
        <f t="shared" si="103"/>
        <v>1</v>
      </c>
      <c r="AE98" s="155" t="str">
        <f t="shared" si="104"/>
        <v>3 - Moderado</v>
      </c>
      <c r="AF98" s="149">
        <f t="shared" si="105"/>
        <v>0.6</v>
      </c>
      <c r="AG98" s="156" t="str">
        <f t="shared" si="191"/>
        <v/>
      </c>
      <c r="AH98" s="149">
        <f t="shared" si="106"/>
        <v>0.6</v>
      </c>
      <c r="AI98" s="133"/>
      <c r="AJ98" s="133"/>
      <c r="AK98" s="133"/>
      <c r="AL98" s="133"/>
      <c r="AM98" s="134"/>
      <c r="AN98" s="164"/>
      <c r="AO98" s="164"/>
      <c r="AP98" s="134"/>
      <c r="AQ98" s="134"/>
      <c r="AR98" s="164"/>
      <c r="AS98" s="164"/>
      <c r="AT98" s="134"/>
      <c r="AU98" s="134"/>
      <c r="AV98" s="164"/>
      <c r="AW98" s="164"/>
      <c r="AX98" s="134"/>
      <c r="AY98" s="134"/>
      <c r="AZ98" s="164"/>
      <c r="BA98" s="164"/>
      <c r="BB98" s="134"/>
      <c r="BC98" s="134"/>
      <c r="BD98" s="164"/>
      <c r="BE98" s="164"/>
      <c r="BF98" s="134"/>
      <c r="BG98" s="134"/>
      <c r="BH98" s="164"/>
      <c r="BI98" s="164"/>
      <c r="BJ98" s="134"/>
      <c r="BK98" s="134"/>
      <c r="BL98" s="164"/>
      <c r="BM98" s="164"/>
      <c r="BN98" s="134"/>
      <c r="BO98" s="134"/>
      <c r="BP98" s="164"/>
      <c r="BQ98" s="164"/>
      <c r="BR98" s="134"/>
      <c r="BS98" s="134"/>
      <c r="BT98" s="164"/>
      <c r="BU98" s="164"/>
      <c r="BV98" s="134"/>
      <c r="BW98" s="134"/>
      <c r="BX98" s="164"/>
      <c r="BY98" s="164"/>
      <c r="BZ98" s="134"/>
      <c r="CA98" s="134"/>
      <c r="CB98" s="164"/>
      <c r="CC98" s="164"/>
      <c r="CD98" s="134"/>
      <c r="CE98" s="134"/>
      <c r="CF98" s="164"/>
      <c r="CG98" s="164"/>
      <c r="CH98" s="134"/>
      <c r="CI98" s="164"/>
      <c r="CJ98" s="164"/>
      <c r="CK98" s="134"/>
      <c r="CL98" s="159" t="str">
        <f t="shared" si="192"/>
        <v>5 - Muy Alta</v>
      </c>
      <c r="CM98" s="165">
        <f t="shared" si="107"/>
        <v>1</v>
      </c>
      <c r="CN98" s="159" t="str">
        <f t="shared" si="193"/>
        <v>3 - Moderado</v>
      </c>
      <c r="CO98" s="165">
        <f t="shared" si="194"/>
        <v>0.6</v>
      </c>
      <c r="CP98" s="145" t="str">
        <f t="shared" si="108"/>
        <v>ALTO</v>
      </c>
      <c r="CQ98" s="149">
        <f t="shared" si="195"/>
        <v>0.6</v>
      </c>
      <c r="CR98" s="188"/>
      <c r="CS98" s="145">
        <f t="shared" si="196"/>
        <v>5</v>
      </c>
      <c r="CT98" s="134"/>
      <c r="CU98" s="188"/>
      <c r="CV98" s="188"/>
      <c r="CW98" s="158"/>
      <c r="CX98" s="160">
        <f t="shared" si="109"/>
        <v>0</v>
      </c>
      <c r="CY98" s="161">
        <f t="shared" si="197"/>
        <v>3</v>
      </c>
      <c r="CZ98" s="160" t="str">
        <f t="shared" si="198"/>
        <v>Moderado</v>
      </c>
      <c r="DA98" s="153">
        <f t="shared" si="199"/>
        <v>0.6</v>
      </c>
      <c r="DB98" s="154">
        <f t="shared" si="200"/>
        <v>0</v>
      </c>
      <c r="DC98" s="154">
        <f t="shared" si="110"/>
        <v>0</v>
      </c>
      <c r="DD98" s="160">
        <f t="shared" si="201"/>
        <v>0</v>
      </c>
      <c r="DE98" s="273">
        <f t="shared" si="111"/>
        <v>5</v>
      </c>
      <c r="DF98" s="187">
        <f t="shared" si="112"/>
        <v>1</v>
      </c>
      <c r="DG98" s="273">
        <f t="shared" si="202"/>
        <v>3</v>
      </c>
      <c r="DH98" s="273"/>
      <c r="DI98" s="187">
        <f t="shared" si="113"/>
        <v>0.6</v>
      </c>
      <c r="DJ98" s="154">
        <f t="shared" si="114"/>
        <v>0</v>
      </c>
      <c r="DK98" s="154">
        <f t="shared" si="115"/>
        <v>0</v>
      </c>
      <c r="DL98" s="160">
        <f t="shared" si="116"/>
        <v>0</v>
      </c>
      <c r="DM98" s="273">
        <f t="shared" si="117"/>
        <v>5</v>
      </c>
      <c r="DN98" s="187">
        <f t="shared" si="118"/>
        <v>1</v>
      </c>
      <c r="DO98" s="273">
        <f t="shared" si="119"/>
        <v>3</v>
      </c>
      <c r="DP98" s="187">
        <f t="shared" si="120"/>
        <v>0.6</v>
      </c>
      <c r="DQ98" s="154">
        <f t="shared" si="121"/>
        <v>0</v>
      </c>
      <c r="DR98" s="154">
        <f t="shared" si="122"/>
        <v>0</v>
      </c>
      <c r="DS98" s="160">
        <f t="shared" si="123"/>
        <v>0</v>
      </c>
      <c r="DT98" s="273">
        <f t="shared" si="124"/>
        <v>5</v>
      </c>
      <c r="DU98" s="187">
        <f t="shared" si="125"/>
        <v>1</v>
      </c>
      <c r="DV98" s="273">
        <f t="shared" si="126"/>
        <v>3</v>
      </c>
      <c r="DW98" s="187">
        <f t="shared" si="127"/>
        <v>0.6</v>
      </c>
      <c r="DX98" s="154">
        <f t="shared" si="128"/>
        <v>0</v>
      </c>
      <c r="DY98" s="154">
        <f t="shared" si="129"/>
        <v>0</v>
      </c>
      <c r="DZ98" s="160">
        <f t="shared" si="130"/>
        <v>0</v>
      </c>
      <c r="EA98" s="273">
        <f t="shared" si="131"/>
        <v>5</v>
      </c>
      <c r="EB98" s="187">
        <f t="shared" si="132"/>
        <v>1</v>
      </c>
      <c r="EC98" s="273">
        <f t="shared" si="133"/>
        <v>3</v>
      </c>
      <c r="ED98" s="187">
        <f t="shared" si="134"/>
        <v>0.6</v>
      </c>
      <c r="EE98" s="154">
        <f t="shared" si="135"/>
        <v>0</v>
      </c>
      <c r="EF98" s="154">
        <f t="shared" si="136"/>
        <v>0</v>
      </c>
      <c r="EG98" s="160">
        <f t="shared" si="137"/>
        <v>0</v>
      </c>
      <c r="EH98" s="273">
        <f t="shared" si="138"/>
        <v>5</v>
      </c>
      <c r="EI98" s="187">
        <f t="shared" si="139"/>
        <v>1</v>
      </c>
      <c r="EJ98" s="273">
        <f t="shared" si="140"/>
        <v>3</v>
      </c>
      <c r="EK98" s="187">
        <f t="shared" si="141"/>
        <v>0.6</v>
      </c>
      <c r="EL98" s="154">
        <f t="shared" si="142"/>
        <v>0</v>
      </c>
      <c r="EM98" s="154">
        <f t="shared" si="143"/>
        <v>0</v>
      </c>
      <c r="EN98" s="160">
        <f t="shared" si="144"/>
        <v>0</v>
      </c>
      <c r="EO98" s="273">
        <f t="shared" si="145"/>
        <v>5</v>
      </c>
      <c r="EP98" s="187">
        <f t="shared" si="146"/>
        <v>1</v>
      </c>
      <c r="EQ98" s="273">
        <f t="shared" si="147"/>
        <v>3</v>
      </c>
      <c r="ER98" s="187">
        <f t="shared" si="148"/>
        <v>0.6</v>
      </c>
      <c r="ES98" s="154">
        <f t="shared" si="149"/>
        <v>0</v>
      </c>
      <c r="ET98" s="154">
        <f t="shared" si="150"/>
        <v>0</v>
      </c>
      <c r="EU98" s="160">
        <f t="shared" si="151"/>
        <v>0</v>
      </c>
      <c r="EV98" s="273">
        <f t="shared" si="152"/>
        <v>5</v>
      </c>
      <c r="EW98" s="187">
        <f t="shared" si="153"/>
        <v>1</v>
      </c>
      <c r="EX98" s="273">
        <f t="shared" si="154"/>
        <v>3</v>
      </c>
      <c r="EY98" s="187">
        <f t="shared" si="155"/>
        <v>0.6</v>
      </c>
      <c r="EZ98" s="154">
        <f t="shared" si="156"/>
        <v>0</v>
      </c>
      <c r="FA98" s="154">
        <f t="shared" si="157"/>
        <v>0</v>
      </c>
      <c r="FB98" s="160">
        <f t="shared" si="158"/>
        <v>0</v>
      </c>
      <c r="FC98" s="273">
        <f t="shared" si="159"/>
        <v>5</v>
      </c>
      <c r="FD98" s="187">
        <f t="shared" si="160"/>
        <v>1</v>
      </c>
      <c r="FE98" s="273">
        <f t="shared" si="161"/>
        <v>3</v>
      </c>
      <c r="FF98" s="187">
        <f t="shared" si="162"/>
        <v>0.6</v>
      </c>
      <c r="FG98" s="154">
        <f t="shared" si="163"/>
        <v>0</v>
      </c>
      <c r="FH98" s="154">
        <f t="shared" si="164"/>
        <v>0</v>
      </c>
      <c r="FI98" s="160">
        <f t="shared" si="165"/>
        <v>0</v>
      </c>
      <c r="FJ98" s="273">
        <f t="shared" si="166"/>
        <v>5</v>
      </c>
      <c r="FK98" s="187">
        <f t="shared" si="167"/>
        <v>1</v>
      </c>
      <c r="FL98" s="273">
        <f t="shared" si="168"/>
        <v>3</v>
      </c>
      <c r="FM98" s="187">
        <f t="shared" si="169"/>
        <v>0.6</v>
      </c>
      <c r="FN98" s="154">
        <f t="shared" si="170"/>
        <v>0</v>
      </c>
      <c r="FO98" s="154">
        <f t="shared" si="171"/>
        <v>0</v>
      </c>
      <c r="FP98" s="160">
        <f t="shared" si="172"/>
        <v>0</v>
      </c>
      <c r="FQ98" s="273">
        <f t="shared" si="173"/>
        <v>5</v>
      </c>
      <c r="FR98" s="187">
        <f t="shared" si="174"/>
        <v>1</v>
      </c>
      <c r="FS98" s="273">
        <f t="shared" si="175"/>
        <v>3</v>
      </c>
      <c r="FT98" s="187">
        <f t="shared" si="176"/>
        <v>0.6</v>
      </c>
      <c r="FU98" s="154">
        <f t="shared" si="177"/>
        <v>0</v>
      </c>
      <c r="FV98" s="154">
        <f t="shared" si="178"/>
        <v>0</v>
      </c>
      <c r="FW98" s="160">
        <f t="shared" si="179"/>
        <v>0</v>
      </c>
      <c r="FX98" s="273">
        <f t="shared" si="180"/>
        <v>5</v>
      </c>
      <c r="FY98" s="187">
        <f t="shared" si="181"/>
        <v>1</v>
      </c>
      <c r="FZ98" s="273">
        <f t="shared" si="182"/>
        <v>3</v>
      </c>
      <c r="GA98" s="187">
        <f t="shared" si="183"/>
        <v>0.6</v>
      </c>
      <c r="GB98" s="154">
        <f t="shared" si="184"/>
        <v>0</v>
      </c>
      <c r="GC98" s="154">
        <f t="shared" si="185"/>
        <v>0</v>
      </c>
      <c r="GD98" s="160">
        <f t="shared" si="186"/>
        <v>0</v>
      </c>
      <c r="GE98" s="273">
        <f t="shared" si="187"/>
        <v>5</v>
      </c>
      <c r="GF98" s="187">
        <f t="shared" si="188"/>
        <v>1</v>
      </c>
      <c r="GG98" s="273">
        <f t="shared" si="189"/>
        <v>3</v>
      </c>
      <c r="GH98" s="187">
        <f t="shared" si="190"/>
        <v>0.6</v>
      </c>
      <c r="GI98" s="187">
        <f t="shared" si="203"/>
        <v>0.6</v>
      </c>
    </row>
    <row r="99" spans="1:191" ht="37.799999999999997" customHeight="1" x14ac:dyDescent="0.2">
      <c r="A99" s="148">
        <v>91</v>
      </c>
      <c r="B99" s="133"/>
      <c r="C99" s="133"/>
      <c r="D99" s="274"/>
      <c r="E99" s="133"/>
      <c r="F99" s="275"/>
      <c r="G99" s="133"/>
      <c r="H99" s="133" t="s">
        <v>455</v>
      </c>
      <c r="I99" s="132"/>
      <c r="J99" s="132"/>
      <c r="K99" s="132"/>
      <c r="L99" s="132"/>
      <c r="M99" s="132"/>
      <c r="N99" s="132"/>
      <c r="O99" s="132"/>
      <c r="P99" s="132"/>
      <c r="Q99" s="132"/>
      <c r="R99" s="132"/>
      <c r="S99" s="132"/>
      <c r="T99" s="132"/>
      <c r="U99" s="132"/>
      <c r="V99" s="132"/>
      <c r="W99" s="132"/>
      <c r="X99" s="132"/>
      <c r="Y99" s="132"/>
      <c r="Z99" s="132"/>
      <c r="AA99" s="132"/>
      <c r="AB99" s="132"/>
      <c r="AC99" s="155">
        <f t="shared" si="102"/>
        <v>0</v>
      </c>
      <c r="AD99" s="149">
        <f t="shared" si="103"/>
        <v>1</v>
      </c>
      <c r="AE99" s="155" t="str">
        <f t="shared" si="104"/>
        <v>3 - Moderado</v>
      </c>
      <c r="AF99" s="149">
        <f t="shared" si="105"/>
        <v>0.6</v>
      </c>
      <c r="AG99" s="156" t="str">
        <f t="shared" si="191"/>
        <v/>
      </c>
      <c r="AH99" s="149">
        <f t="shared" si="106"/>
        <v>0.6</v>
      </c>
      <c r="AI99" s="133"/>
      <c r="AJ99" s="133"/>
      <c r="AK99" s="133"/>
      <c r="AL99" s="133"/>
      <c r="AM99" s="134"/>
      <c r="AN99" s="164"/>
      <c r="AO99" s="164"/>
      <c r="AP99" s="134"/>
      <c r="AQ99" s="134"/>
      <c r="AR99" s="164"/>
      <c r="AS99" s="164"/>
      <c r="AT99" s="134"/>
      <c r="AU99" s="134"/>
      <c r="AV99" s="164"/>
      <c r="AW99" s="164"/>
      <c r="AX99" s="134"/>
      <c r="AY99" s="134"/>
      <c r="AZ99" s="164"/>
      <c r="BA99" s="164"/>
      <c r="BB99" s="134"/>
      <c r="BC99" s="134"/>
      <c r="BD99" s="164"/>
      <c r="BE99" s="164"/>
      <c r="BF99" s="134"/>
      <c r="BG99" s="134"/>
      <c r="BH99" s="164"/>
      <c r="BI99" s="164"/>
      <c r="BJ99" s="134"/>
      <c r="BK99" s="134"/>
      <c r="BL99" s="164"/>
      <c r="BM99" s="164"/>
      <c r="BN99" s="134"/>
      <c r="BO99" s="134"/>
      <c r="BP99" s="164"/>
      <c r="BQ99" s="164"/>
      <c r="BR99" s="134"/>
      <c r="BS99" s="134"/>
      <c r="BT99" s="164"/>
      <c r="BU99" s="164"/>
      <c r="BV99" s="134"/>
      <c r="BW99" s="134"/>
      <c r="BX99" s="164"/>
      <c r="BY99" s="164"/>
      <c r="BZ99" s="134"/>
      <c r="CA99" s="134"/>
      <c r="CB99" s="164"/>
      <c r="CC99" s="164"/>
      <c r="CD99" s="134"/>
      <c r="CE99" s="134"/>
      <c r="CF99" s="164"/>
      <c r="CG99" s="164"/>
      <c r="CH99" s="134"/>
      <c r="CI99" s="164"/>
      <c r="CJ99" s="164"/>
      <c r="CK99" s="134"/>
      <c r="CL99" s="159" t="str">
        <f t="shared" si="192"/>
        <v>5 - Muy Alta</v>
      </c>
      <c r="CM99" s="165">
        <f t="shared" si="107"/>
        <v>1</v>
      </c>
      <c r="CN99" s="159" t="str">
        <f t="shared" si="193"/>
        <v>3 - Moderado</v>
      </c>
      <c r="CO99" s="165">
        <f t="shared" si="194"/>
        <v>0.6</v>
      </c>
      <c r="CP99" s="145" t="str">
        <f t="shared" si="108"/>
        <v>ALTO</v>
      </c>
      <c r="CQ99" s="149">
        <f t="shared" si="195"/>
        <v>0.6</v>
      </c>
      <c r="CR99" s="188"/>
      <c r="CS99" s="145">
        <f t="shared" si="196"/>
        <v>5</v>
      </c>
      <c r="CT99" s="134"/>
      <c r="CU99" s="188"/>
      <c r="CV99" s="188"/>
      <c r="CW99" s="158"/>
      <c r="CX99" s="160">
        <f t="shared" si="109"/>
        <v>0</v>
      </c>
      <c r="CY99" s="161">
        <f t="shared" si="197"/>
        <v>3</v>
      </c>
      <c r="CZ99" s="160" t="str">
        <f t="shared" si="198"/>
        <v>Moderado</v>
      </c>
      <c r="DA99" s="153">
        <f t="shared" si="199"/>
        <v>0.6</v>
      </c>
      <c r="DB99" s="154">
        <f t="shared" si="200"/>
        <v>0</v>
      </c>
      <c r="DC99" s="154">
        <f t="shared" si="110"/>
        <v>0</v>
      </c>
      <c r="DD99" s="160">
        <f t="shared" si="201"/>
        <v>0</v>
      </c>
      <c r="DE99" s="273">
        <f t="shared" si="111"/>
        <v>5</v>
      </c>
      <c r="DF99" s="187">
        <f t="shared" si="112"/>
        <v>1</v>
      </c>
      <c r="DG99" s="273">
        <f t="shared" si="202"/>
        <v>3</v>
      </c>
      <c r="DH99" s="273"/>
      <c r="DI99" s="187">
        <f t="shared" si="113"/>
        <v>0.6</v>
      </c>
      <c r="DJ99" s="154">
        <f t="shared" si="114"/>
        <v>0</v>
      </c>
      <c r="DK99" s="154">
        <f t="shared" si="115"/>
        <v>0</v>
      </c>
      <c r="DL99" s="160">
        <f t="shared" si="116"/>
        <v>0</v>
      </c>
      <c r="DM99" s="273">
        <f t="shared" si="117"/>
        <v>5</v>
      </c>
      <c r="DN99" s="187">
        <f t="shared" si="118"/>
        <v>1</v>
      </c>
      <c r="DO99" s="273">
        <f t="shared" si="119"/>
        <v>3</v>
      </c>
      <c r="DP99" s="187">
        <f t="shared" si="120"/>
        <v>0.6</v>
      </c>
      <c r="DQ99" s="154">
        <f t="shared" si="121"/>
        <v>0</v>
      </c>
      <c r="DR99" s="154">
        <f t="shared" si="122"/>
        <v>0</v>
      </c>
      <c r="DS99" s="160">
        <f t="shared" si="123"/>
        <v>0</v>
      </c>
      <c r="DT99" s="273">
        <f t="shared" si="124"/>
        <v>5</v>
      </c>
      <c r="DU99" s="187">
        <f t="shared" si="125"/>
        <v>1</v>
      </c>
      <c r="DV99" s="273">
        <f t="shared" si="126"/>
        <v>3</v>
      </c>
      <c r="DW99" s="187">
        <f t="shared" si="127"/>
        <v>0.6</v>
      </c>
      <c r="DX99" s="154">
        <f t="shared" si="128"/>
        <v>0</v>
      </c>
      <c r="DY99" s="154">
        <f t="shared" si="129"/>
        <v>0</v>
      </c>
      <c r="DZ99" s="160">
        <f t="shared" si="130"/>
        <v>0</v>
      </c>
      <c r="EA99" s="273">
        <f t="shared" si="131"/>
        <v>5</v>
      </c>
      <c r="EB99" s="187">
        <f t="shared" si="132"/>
        <v>1</v>
      </c>
      <c r="EC99" s="273">
        <f t="shared" si="133"/>
        <v>3</v>
      </c>
      <c r="ED99" s="187">
        <f t="shared" si="134"/>
        <v>0.6</v>
      </c>
      <c r="EE99" s="154">
        <f t="shared" si="135"/>
        <v>0</v>
      </c>
      <c r="EF99" s="154">
        <f t="shared" si="136"/>
        <v>0</v>
      </c>
      <c r="EG99" s="160">
        <f t="shared" si="137"/>
        <v>0</v>
      </c>
      <c r="EH99" s="273">
        <f t="shared" si="138"/>
        <v>5</v>
      </c>
      <c r="EI99" s="187">
        <f t="shared" si="139"/>
        <v>1</v>
      </c>
      <c r="EJ99" s="273">
        <f t="shared" si="140"/>
        <v>3</v>
      </c>
      <c r="EK99" s="187">
        <f t="shared" si="141"/>
        <v>0.6</v>
      </c>
      <c r="EL99" s="154">
        <f t="shared" si="142"/>
        <v>0</v>
      </c>
      <c r="EM99" s="154">
        <f t="shared" si="143"/>
        <v>0</v>
      </c>
      <c r="EN99" s="160">
        <f t="shared" si="144"/>
        <v>0</v>
      </c>
      <c r="EO99" s="273">
        <f t="shared" si="145"/>
        <v>5</v>
      </c>
      <c r="EP99" s="187">
        <f t="shared" si="146"/>
        <v>1</v>
      </c>
      <c r="EQ99" s="273">
        <f t="shared" si="147"/>
        <v>3</v>
      </c>
      <c r="ER99" s="187">
        <f t="shared" si="148"/>
        <v>0.6</v>
      </c>
      <c r="ES99" s="154">
        <f t="shared" si="149"/>
        <v>0</v>
      </c>
      <c r="ET99" s="154">
        <f t="shared" si="150"/>
        <v>0</v>
      </c>
      <c r="EU99" s="160">
        <f t="shared" si="151"/>
        <v>0</v>
      </c>
      <c r="EV99" s="273">
        <f t="shared" si="152"/>
        <v>5</v>
      </c>
      <c r="EW99" s="187">
        <f t="shared" si="153"/>
        <v>1</v>
      </c>
      <c r="EX99" s="273">
        <f t="shared" si="154"/>
        <v>3</v>
      </c>
      <c r="EY99" s="187">
        <f t="shared" si="155"/>
        <v>0.6</v>
      </c>
      <c r="EZ99" s="154">
        <f t="shared" si="156"/>
        <v>0</v>
      </c>
      <c r="FA99" s="154">
        <f t="shared" si="157"/>
        <v>0</v>
      </c>
      <c r="FB99" s="160">
        <f t="shared" si="158"/>
        <v>0</v>
      </c>
      <c r="FC99" s="273">
        <f t="shared" si="159"/>
        <v>5</v>
      </c>
      <c r="FD99" s="187">
        <f t="shared" si="160"/>
        <v>1</v>
      </c>
      <c r="FE99" s="273">
        <f t="shared" si="161"/>
        <v>3</v>
      </c>
      <c r="FF99" s="187">
        <f t="shared" si="162"/>
        <v>0.6</v>
      </c>
      <c r="FG99" s="154">
        <f t="shared" si="163"/>
        <v>0</v>
      </c>
      <c r="FH99" s="154">
        <f t="shared" si="164"/>
        <v>0</v>
      </c>
      <c r="FI99" s="160">
        <f t="shared" si="165"/>
        <v>0</v>
      </c>
      <c r="FJ99" s="273">
        <f t="shared" si="166"/>
        <v>5</v>
      </c>
      <c r="FK99" s="187">
        <f t="shared" si="167"/>
        <v>1</v>
      </c>
      <c r="FL99" s="273">
        <f t="shared" si="168"/>
        <v>3</v>
      </c>
      <c r="FM99" s="187">
        <f t="shared" si="169"/>
        <v>0.6</v>
      </c>
      <c r="FN99" s="154">
        <f t="shared" si="170"/>
        <v>0</v>
      </c>
      <c r="FO99" s="154">
        <f t="shared" si="171"/>
        <v>0</v>
      </c>
      <c r="FP99" s="160">
        <f t="shared" si="172"/>
        <v>0</v>
      </c>
      <c r="FQ99" s="273">
        <f t="shared" si="173"/>
        <v>5</v>
      </c>
      <c r="FR99" s="187">
        <f t="shared" si="174"/>
        <v>1</v>
      </c>
      <c r="FS99" s="273">
        <f t="shared" si="175"/>
        <v>3</v>
      </c>
      <c r="FT99" s="187">
        <f t="shared" si="176"/>
        <v>0.6</v>
      </c>
      <c r="FU99" s="154">
        <f t="shared" si="177"/>
        <v>0</v>
      </c>
      <c r="FV99" s="154">
        <f t="shared" si="178"/>
        <v>0</v>
      </c>
      <c r="FW99" s="160">
        <f t="shared" si="179"/>
        <v>0</v>
      </c>
      <c r="FX99" s="273">
        <f t="shared" si="180"/>
        <v>5</v>
      </c>
      <c r="FY99" s="187">
        <f t="shared" si="181"/>
        <v>1</v>
      </c>
      <c r="FZ99" s="273">
        <f t="shared" si="182"/>
        <v>3</v>
      </c>
      <c r="GA99" s="187">
        <f t="shared" si="183"/>
        <v>0.6</v>
      </c>
      <c r="GB99" s="154">
        <f t="shared" si="184"/>
        <v>0</v>
      </c>
      <c r="GC99" s="154">
        <f t="shared" si="185"/>
        <v>0</v>
      </c>
      <c r="GD99" s="160">
        <f t="shared" si="186"/>
        <v>0</v>
      </c>
      <c r="GE99" s="273">
        <f t="shared" si="187"/>
        <v>5</v>
      </c>
      <c r="GF99" s="187">
        <f t="shared" si="188"/>
        <v>1</v>
      </c>
      <c r="GG99" s="273">
        <f t="shared" si="189"/>
        <v>3</v>
      </c>
      <c r="GH99" s="187">
        <f t="shared" si="190"/>
        <v>0.6</v>
      </c>
      <c r="GI99" s="187">
        <f t="shared" si="203"/>
        <v>0.6</v>
      </c>
    </row>
    <row r="100" spans="1:191" ht="37.799999999999997" customHeight="1" x14ac:dyDescent="0.2">
      <c r="A100" s="148">
        <v>92</v>
      </c>
      <c r="B100" s="133"/>
      <c r="C100" s="133"/>
      <c r="D100" s="274"/>
      <c r="E100" s="133"/>
      <c r="F100" s="275"/>
      <c r="G100" s="133"/>
      <c r="H100" s="133" t="s">
        <v>455</v>
      </c>
      <c r="I100" s="132"/>
      <c r="J100" s="132"/>
      <c r="K100" s="132"/>
      <c r="L100" s="132"/>
      <c r="M100" s="132"/>
      <c r="N100" s="132"/>
      <c r="O100" s="132"/>
      <c r="P100" s="132"/>
      <c r="Q100" s="132"/>
      <c r="R100" s="132"/>
      <c r="S100" s="132"/>
      <c r="T100" s="132"/>
      <c r="U100" s="132"/>
      <c r="V100" s="132"/>
      <c r="W100" s="132"/>
      <c r="X100" s="132"/>
      <c r="Y100" s="132"/>
      <c r="Z100" s="132"/>
      <c r="AA100" s="132"/>
      <c r="AB100" s="132"/>
      <c r="AC100" s="155">
        <f t="shared" si="102"/>
        <v>0</v>
      </c>
      <c r="AD100" s="149">
        <f t="shared" si="103"/>
        <v>1</v>
      </c>
      <c r="AE100" s="155" t="str">
        <f t="shared" si="104"/>
        <v>3 - Moderado</v>
      </c>
      <c r="AF100" s="149">
        <f t="shared" si="105"/>
        <v>0.6</v>
      </c>
      <c r="AG100" s="156" t="str">
        <f t="shared" si="191"/>
        <v/>
      </c>
      <c r="AH100" s="149">
        <f t="shared" si="106"/>
        <v>0.6</v>
      </c>
      <c r="AI100" s="133"/>
      <c r="AJ100" s="133"/>
      <c r="AK100" s="133"/>
      <c r="AL100" s="133"/>
      <c r="AM100" s="134"/>
      <c r="AN100" s="164"/>
      <c r="AO100" s="164"/>
      <c r="AP100" s="134"/>
      <c r="AQ100" s="134"/>
      <c r="AR100" s="164"/>
      <c r="AS100" s="164"/>
      <c r="AT100" s="134"/>
      <c r="AU100" s="134"/>
      <c r="AV100" s="164"/>
      <c r="AW100" s="164"/>
      <c r="AX100" s="134"/>
      <c r="AY100" s="134"/>
      <c r="AZ100" s="164"/>
      <c r="BA100" s="164"/>
      <c r="BB100" s="134"/>
      <c r="BC100" s="134"/>
      <c r="BD100" s="164"/>
      <c r="BE100" s="164"/>
      <c r="BF100" s="134"/>
      <c r="BG100" s="134"/>
      <c r="BH100" s="164"/>
      <c r="BI100" s="164"/>
      <c r="BJ100" s="134"/>
      <c r="BK100" s="134"/>
      <c r="BL100" s="164"/>
      <c r="BM100" s="164"/>
      <c r="BN100" s="134"/>
      <c r="BO100" s="134"/>
      <c r="BP100" s="164"/>
      <c r="BQ100" s="164"/>
      <c r="BR100" s="134"/>
      <c r="BS100" s="134"/>
      <c r="BT100" s="164"/>
      <c r="BU100" s="164"/>
      <c r="BV100" s="134"/>
      <c r="BW100" s="134"/>
      <c r="BX100" s="164"/>
      <c r="BY100" s="164"/>
      <c r="BZ100" s="134"/>
      <c r="CA100" s="134"/>
      <c r="CB100" s="164"/>
      <c r="CC100" s="164"/>
      <c r="CD100" s="134"/>
      <c r="CE100" s="134"/>
      <c r="CF100" s="164"/>
      <c r="CG100" s="164"/>
      <c r="CH100" s="134"/>
      <c r="CI100" s="164"/>
      <c r="CJ100" s="164"/>
      <c r="CK100" s="134"/>
      <c r="CL100" s="159" t="str">
        <f t="shared" si="192"/>
        <v>5 - Muy Alta</v>
      </c>
      <c r="CM100" s="165">
        <f t="shared" si="107"/>
        <v>1</v>
      </c>
      <c r="CN100" s="159" t="str">
        <f t="shared" si="193"/>
        <v>3 - Moderado</v>
      </c>
      <c r="CO100" s="165">
        <f t="shared" si="194"/>
        <v>0.6</v>
      </c>
      <c r="CP100" s="145" t="str">
        <f t="shared" si="108"/>
        <v>ALTO</v>
      </c>
      <c r="CQ100" s="149">
        <f t="shared" si="195"/>
        <v>0.6</v>
      </c>
      <c r="CR100" s="188"/>
      <c r="CS100" s="145">
        <f t="shared" si="196"/>
        <v>5</v>
      </c>
      <c r="CT100" s="134"/>
      <c r="CU100" s="188"/>
      <c r="CV100" s="188"/>
      <c r="CW100" s="158"/>
      <c r="CX100" s="160">
        <f t="shared" si="109"/>
        <v>0</v>
      </c>
      <c r="CY100" s="161">
        <f t="shared" si="197"/>
        <v>3</v>
      </c>
      <c r="CZ100" s="160" t="str">
        <f t="shared" si="198"/>
        <v>Moderado</v>
      </c>
      <c r="DA100" s="153">
        <f t="shared" si="199"/>
        <v>0.6</v>
      </c>
      <c r="DB100" s="154">
        <f t="shared" si="200"/>
        <v>0</v>
      </c>
      <c r="DC100" s="154">
        <f t="shared" si="110"/>
        <v>0</v>
      </c>
      <c r="DD100" s="160">
        <f t="shared" si="201"/>
        <v>0</v>
      </c>
      <c r="DE100" s="273">
        <f t="shared" si="111"/>
        <v>5</v>
      </c>
      <c r="DF100" s="187">
        <f t="shared" si="112"/>
        <v>1</v>
      </c>
      <c r="DG100" s="273">
        <f t="shared" si="202"/>
        <v>3</v>
      </c>
      <c r="DH100" s="273"/>
      <c r="DI100" s="187">
        <f t="shared" si="113"/>
        <v>0.6</v>
      </c>
      <c r="DJ100" s="154">
        <f t="shared" si="114"/>
        <v>0</v>
      </c>
      <c r="DK100" s="154">
        <f t="shared" si="115"/>
        <v>0</v>
      </c>
      <c r="DL100" s="160">
        <f t="shared" si="116"/>
        <v>0</v>
      </c>
      <c r="DM100" s="273">
        <f t="shared" si="117"/>
        <v>5</v>
      </c>
      <c r="DN100" s="187">
        <f t="shared" si="118"/>
        <v>1</v>
      </c>
      <c r="DO100" s="273">
        <f t="shared" si="119"/>
        <v>3</v>
      </c>
      <c r="DP100" s="187">
        <f t="shared" si="120"/>
        <v>0.6</v>
      </c>
      <c r="DQ100" s="154">
        <f t="shared" si="121"/>
        <v>0</v>
      </c>
      <c r="DR100" s="154">
        <f t="shared" si="122"/>
        <v>0</v>
      </c>
      <c r="DS100" s="160">
        <f t="shared" si="123"/>
        <v>0</v>
      </c>
      <c r="DT100" s="273">
        <f t="shared" si="124"/>
        <v>5</v>
      </c>
      <c r="DU100" s="187">
        <f t="shared" si="125"/>
        <v>1</v>
      </c>
      <c r="DV100" s="273">
        <f t="shared" si="126"/>
        <v>3</v>
      </c>
      <c r="DW100" s="187">
        <f t="shared" si="127"/>
        <v>0.6</v>
      </c>
      <c r="DX100" s="154">
        <f t="shared" si="128"/>
        <v>0</v>
      </c>
      <c r="DY100" s="154">
        <f t="shared" si="129"/>
        <v>0</v>
      </c>
      <c r="DZ100" s="160">
        <f t="shared" si="130"/>
        <v>0</v>
      </c>
      <c r="EA100" s="273">
        <f t="shared" si="131"/>
        <v>5</v>
      </c>
      <c r="EB100" s="187">
        <f t="shared" si="132"/>
        <v>1</v>
      </c>
      <c r="EC100" s="273">
        <f t="shared" si="133"/>
        <v>3</v>
      </c>
      <c r="ED100" s="187">
        <f t="shared" si="134"/>
        <v>0.6</v>
      </c>
      <c r="EE100" s="154">
        <f t="shared" si="135"/>
        <v>0</v>
      </c>
      <c r="EF100" s="154">
        <f t="shared" si="136"/>
        <v>0</v>
      </c>
      <c r="EG100" s="160">
        <f t="shared" si="137"/>
        <v>0</v>
      </c>
      <c r="EH100" s="273">
        <f t="shared" si="138"/>
        <v>5</v>
      </c>
      <c r="EI100" s="187">
        <f t="shared" si="139"/>
        <v>1</v>
      </c>
      <c r="EJ100" s="273">
        <f t="shared" si="140"/>
        <v>3</v>
      </c>
      <c r="EK100" s="187">
        <f t="shared" si="141"/>
        <v>0.6</v>
      </c>
      <c r="EL100" s="154">
        <f t="shared" si="142"/>
        <v>0</v>
      </c>
      <c r="EM100" s="154">
        <f t="shared" si="143"/>
        <v>0</v>
      </c>
      <c r="EN100" s="160">
        <f t="shared" si="144"/>
        <v>0</v>
      </c>
      <c r="EO100" s="273">
        <f t="shared" si="145"/>
        <v>5</v>
      </c>
      <c r="EP100" s="187">
        <f t="shared" si="146"/>
        <v>1</v>
      </c>
      <c r="EQ100" s="273">
        <f t="shared" si="147"/>
        <v>3</v>
      </c>
      <c r="ER100" s="187">
        <f t="shared" si="148"/>
        <v>0.6</v>
      </c>
      <c r="ES100" s="154">
        <f t="shared" si="149"/>
        <v>0</v>
      </c>
      <c r="ET100" s="154">
        <f t="shared" si="150"/>
        <v>0</v>
      </c>
      <c r="EU100" s="160">
        <f t="shared" si="151"/>
        <v>0</v>
      </c>
      <c r="EV100" s="273">
        <f t="shared" si="152"/>
        <v>5</v>
      </c>
      <c r="EW100" s="187">
        <f t="shared" si="153"/>
        <v>1</v>
      </c>
      <c r="EX100" s="273">
        <f t="shared" si="154"/>
        <v>3</v>
      </c>
      <c r="EY100" s="187">
        <f t="shared" si="155"/>
        <v>0.6</v>
      </c>
      <c r="EZ100" s="154">
        <f t="shared" si="156"/>
        <v>0</v>
      </c>
      <c r="FA100" s="154">
        <f t="shared" si="157"/>
        <v>0</v>
      </c>
      <c r="FB100" s="160">
        <f t="shared" si="158"/>
        <v>0</v>
      </c>
      <c r="FC100" s="273">
        <f t="shared" si="159"/>
        <v>5</v>
      </c>
      <c r="FD100" s="187">
        <f t="shared" si="160"/>
        <v>1</v>
      </c>
      <c r="FE100" s="273">
        <f t="shared" si="161"/>
        <v>3</v>
      </c>
      <c r="FF100" s="187">
        <f t="shared" si="162"/>
        <v>0.6</v>
      </c>
      <c r="FG100" s="154">
        <f t="shared" si="163"/>
        <v>0</v>
      </c>
      <c r="FH100" s="154">
        <f t="shared" si="164"/>
        <v>0</v>
      </c>
      <c r="FI100" s="160">
        <f t="shared" si="165"/>
        <v>0</v>
      </c>
      <c r="FJ100" s="273">
        <f t="shared" si="166"/>
        <v>5</v>
      </c>
      <c r="FK100" s="187">
        <f t="shared" si="167"/>
        <v>1</v>
      </c>
      <c r="FL100" s="273">
        <f t="shared" si="168"/>
        <v>3</v>
      </c>
      <c r="FM100" s="187">
        <f t="shared" si="169"/>
        <v>0.6</v>
      </c>
      <c r="FN100" s="154">
        <f t="shared" si="170"/>
        <v>0</v>
      </c>
      <c r="FO100" s="154">
        <f t="shared" si="171"/>
        <v>0</v>
      </c>
      <c r="FP100" s="160">
        <f t="shared" si="172"/>
        <v>0</v>
      </c>
      <c r="FQ100" s="273">
        <f t="shared" si="173"/>
        <v>5</v>
      </c>
      <c r="FR100" s="187">
        <f t="shared" si="174"/>
        <v>1</v>
      </c>
      <c r="FS100" s="273">
        <f t="shared" si="175"/>
        <v>3</v>
      </c>
      <c r="FT100" s="187">
        <f t="shared" si="176"/>
        <v>0.6</v>
      </c>
      <c r="FU100" s="154">
        <f t="shared" si="177"/>
        <v>0</v>
      </c>
      <c r="FV100" s="154">
        <f t="shared" si="178"/>
        <v>0</v>
      </c>
      <c r="FW100" s="160">
        <f t="shared" si="179"/>
        <v>0</v>
      </c>
      <c r="FX100" s="273">
        <f t="shared" si="180"/>
        <v>5</v>
      </c>
      <c r="FY100" s="187">
        <f t="shared" si="181"/>
        <v>1</v>
      </c>
      <c r="FZ100" s="273">
        <f t="shared" si="182"/>
        <v>3</v>
      </c>
      <c r="GA100" s="187">
        <f t="shared" si="183"/>
        <v>0.6</v>
      </c>
      <c r="GB100" s="154">
        <f t="shared" si="184"/>
        <v>0</v>
      </c>
      <c r="GC100" s="154">
        <f t="shared" si="185"/>
        <v>0</v>
      </c>
      <c r="GD100" s="160">
        <f t="shared" si="186"/>
        <v>0</v>
      </c>
      <c r="GE100" s="273">
        <f t="shared" si="187"/>
        <v>5</v>
      </c>
      <c r="GF100" s="187">
        <f t="shared" si="188"/>
        <v>1</v>
      </c>
      <c r="GG100" s="273">
        <f t="shared" si="189"/>
        <v>3</v>
      </c>
      <c r="GH100" s="187">
        <f t="shared" si="190"/>
        <v>0.6</v>
      </c>
      <c r="GI100" s="187">
        <f t="shared" si="203"/>
        <v>0.6</v>
      </c>
    </row>
    <row r="684" spans="1:1 1680:1689" ht="13.2" x14ac:dyDescent="0.25">
      <c r="A684" s="131" t="s">
        <v>225</v>
      </c>
      <c r="BLP684" s="131" t="s">
        <v>225</v>
      </c>
      <c r="BLQ684" s="18"/>
      <c r="BLR684" s="18"/>
      <c r="BLS684" s="18"/>
      <c r="BLT684" s="18"/>
      <c r="BLU684" s="18"/>
      <c r="BLV684" s="18"/>
      <c r="BLW684" s="18"/>
      <c r="BLX684" s="18"/>
      <c r="BLY684" s="18"/>
    </row>
    <row r="685" spans="1:1 1680:1689" ht="13.2" x14ac:dyDescent="0.25">
      <c r="BLP685" s="18"/>
      <c r="BLQ685" s="18"/>
      <c r="BLR685" s="18"/>
      <c r="BLS685" s="18"/>
      <c r="BLT685" s="18"/>
      <c r="BLU685" s="18"/>
      <c r="BLV685" s="18"/>
      <c r="BLW685" s="467" t="s">
        <v>33</v>
      </c>
      <c r="BLX685" s="467"/>
      <c r="BLY685" s="467"/>
    </row>
    <row r="686" spans="1:1 1680:1689" ht="13.2" x14ac:dyDescent="0.25">
      <c r="BLP686" s="18"/>
      <c r="BLQ686" s="18"/>
      <c r="BLR686" s="18"/>
      <c r="BLS686" s="18"/>
      <c r="BLT686" s="18"/>
      <c r="BLU686" s="43">
        <v>1</v>
      </c>
      <c r="BLV686" s="43">
        <v>2</v>
      </c>
      <c r="BLW686" s="43">
        <v>3</v>
      </c>
      <c r="BLX686" s="42">
        <v>4</v>
      </c>
      <c r="BLY686" s="42">
        <v>5</v>
      </c>
    </row>
    <row r="687" spans="1:1 1680:1689" ht="13.2" x14ac:dyDescent="0.25">
      <c r="BLP687" s="18"/>
      <c r="BLQ687" s="18"/>
      <c r="BLR687" s="18"/>
      <c r="BLS687" s="18"/>
      <c r="BLT687" s="18"/>
      <c r="BLU687" s="22" t="s">
        <v>32</v>
      </c>
      <c r="BLV687" s="22" t="s">
        <v>31</v>
      </c>
      <c r="BLW687" s="22" t="s">
        <v>30</v>
      </c>
      <c r="BLX687" s="22" t="s">
        <v>29</v>
      </c>
      <c r="BLY687" s="22" t="s">
        <v>28</v>
      </c>
    </row>
    <row r="688" spans="1:1 1680:1689" ht="13.2" x14ac:dyDescent="0.25">
      <c r="BLP688" s="18"/>
      <c r="BLQ688" s="18"/>
      <c r="BLR688" s="18"/>
      <c r="BLS688" s="18"/>
      <c r="BLT688" s="18"/>
      <c r="BLU688" s="43">
        <v>1</v>
      </c>
      <c r="BLV688" s="43">
        <v>2</v>
      </c>
      <c r="BLW688" s="43">
        <v>3</v>
      </c>
      <c r="BLX688" s="42">
        <v>4</v>
      </c>
      <c r="BLY688" s="42">
        <v>5</v>
      </c>
    </row>
    <row r="689" spans="1680:1693" ht="28.8" customHeight="1" x14ac:dyDescent="0.25">
      <c r="BLP689" s="18"/>
      <c r="BLQ689" s="468" t="s">
        <v>27</v>
      </c>
      <c r="BLR689" s="19">
        <v>5</v>
      </c>
      <c r="BLS689" s="22" t="s">
        <v>26</v>
      </c>
      <c r="BLT689" s="19">
        <v>5</v>
      </c>
      <c r="BLU689" s="38" t="s">
        <v>15</v>
      </c>
      <c r="BLV689" s="40" t="s">
        <v>14</v>
      </c>
      <c r="BLW689" s="40" t="s">
        <v>14</v>
      </c>
      <c r="BLX689" s="41" t="s">
        <v>13</v>
      </c>
      <c r="BLY689" s="41" t="s">
        <v>13</v>
      </c>
      <c r="BLZ689" s="37"/>
      <c r="BMA689" s="37"/>
      <c r="BMB689" s="37"/>
      <c r="BMC689" s="37"/>
    </row>
    <row r="690" spans="1680:1693" ht="28.8" customHeight="1" x14ac:dyDescent="0.25">
      <c r="BLP690" s="18"/>
      <c r="BLQ690" s="468"/>
      <c r="BLR690" s="19">
        <v>4</v>
      </c>
      <c r="BLS690" s="22" t="s">
        <v>24</v>
      </c>
      <c r="BLT690" s="19">
        <v>4</v>
      </c>
      <c r="BLU690" s="38" t="s">
        <v>15</v>
      </c>
      <c r="BLV690" s="38" t="s">
        <v>15</v>
      </c>
      <c r="BLW690" s="40" t="s">
        <v>14</v>
      </c>
      <c r="BLX690" s="41" t="s">
        <v>13</v>
      </c>
      <c r="BLY690" s="41" t="s">
        <v>13</v>
      </c>
      <c r="BLZ690" s="37"/>
      <c r="BMA690" s="37"/>
      <c r="BMB690" s="37"/>
      <c r="BMC690" s="37"/>
    </row>
    <row r="691" spans="1680:1693" ht="28.8" customHeight="1" x14ac:dyDescent="0.25">
      <c r="BLP691" s="18"/>
      <c r="BLQ691" s="468"/>
      <c r="BLR691" s="19">
        <v>3</v>
      </c>
      <c r="BLS691" s="22" t="s">
        <v>22</v>
      </c>
      <c r="BLT691" s="19">
        <v>3</v>
      </c>
      <c r="BLU691" s="38" t="s">
        <v>15</v>
      </c>
      <c r="BLV691" s="38" t="s">
        <v>15</v>
      </c>
      <c r="BLW691" s="40" t="s">
        <v>14</v>
      </c>
      <c r="BLX691" s="40" t="s">
        <v>14</v>
      </c>
      <c r="BLY691" s="40" t="s">
        <v>14</v>
      </c>
      <c r="BLZ691" s="37"/>
      <c r="BMA691" s="37"/>
      <c r="BMB691" s="37"/>
      <c r="BMC691" s="37"/>
    </row>
    <row r="692" spans="1680:1693" ht="28.8" customHeight="1" x14ac:dyDescent="0.25">
      <c r="BLP692" s="18"/>
      <c r="BLQ692" s="468"/>
      <c r="BLR692" s="19">
        <v>2</v>
      </c>
      <c r="BLS692" s="22" t="s">
        <v>20</v>
      </c>
      <c r="BLT692" s="19">
        <v>2</v>
      </c>
      <c r="BLU692" s="39" t="s">
        <v>16</v>
      </c>
      <c r="BLV692" s="38" t="s">
        <v>15</v>
      </c>
      <c r="BLW692" s="38" t="s">
        <v>15</v>
      </c>
      <c r="BLX692" s="38" t="s">
        <v>15</v>
      </c>
      <c r="BLY692" s="40" t="s">
        <v>14</v>
      </c>
      <c r="BLZ692" s="37"/>
      <c r="BMA692" s="37"/>
      <c r="BMB692" s="37"/>
      <c r="BMC692" s="37"/>
    </row>
    <row r="693" spans="1680:1693" ht="28.8" customHeight="1" x14ac:dyDescent="0.25">
      <c r="BLP693" s="18"/>
      <c r="BLQ693" s="468"/>
      <c r="BLR693" s="19">
        <v>1</v>
      </c>
      <c r="BLS693" s="22" t="s">
        <v>18</v>
      </c>
      <c r="BLT693" s="19">
        <v>1</v>
      </c>
      <c r="BLU693" s="39" t="s">
        <v>16</v>
      </c>
      <c r="BLV693" s="39" t="s">
        <v>16</v>
      </c>
      <c r="BLW693" s="38" t="s">
        <v>15</v>
      </c>
      <c r="BLX693" s="38" t="s">
        <v>15</v>
      </c>
      <c r="BLY693" s="38" t="s">
        <v>15</v>
      </c>
      <c r="BLZ693" s="37"/>
      <c r="BMA693" s="37"/>
      <c r="BMB693" s="37"/>
      <c r="BMC693" s="37"/>
    </row>
    <row r="694" spans="1680:1693" ht="13.2" x14ac:dyDescent="0.25">
      <c r="BLP694" s="18"/>
      <c r="BLQ694" s="18"/>
      <c r="BLR694" s="18"/>
      <c r="BLS694" s="18"/>
      <c r="BLT694" s="18"/>
      <c r="BLU694" s="18"/>
      <c r="BLV694" s="18"/>
      <c r="BLW694" s="18"/>
      <c r="BLX694" s="18"/>
      <c r="BLY694" s="18"/>
      <c r="BLZ694" s="18"/>
      <c r="BMA694" s="18"/>
      <c r="BMB694" s="18"/>
      <c r="BMC694" s="18"/>
    </row>
    <row r="695" spans="1680:1693" ht="13.2" x14ac:dyDescent="0.25">
      <c r="BLP695" s="18"/>
      <c r="BLQ695" s="18"/>
      <c r="BLR695" s="18"/>
      <c r="BLS695" s="18"/>
      <c r="BLT695" s="18"/>
      <c r="BLU695" s="18"/>
      <c r="BLV695" s="18"/>
      <c r="BLW695" s="18"/>
      <c r="BLX695" s="18"/>
      <c r="BLY695" s="18"/>
      <c r="BLZ695" s="18"/>
      <c r="BMA695" s="18"/>
      <c r="BMB695" s="18"/>
      <c r="BMC695" s="18"/>
    </row>
    <row r="696" spans="1680:1693" ht="13.2" x14ac:dyDescent="0.25">
      <c r="BLP696" s="18"/>
      <c r="BLQ696" s="18"/>
      <c r="BLR696" s="18"/>
      <c r="BLS696" s="18"/>
      <c r="BLT696" s="18"/>
      <c r="BLU696" s="18"/>
      <c r="BLV696" s="18"/>
      <c r="BLW696" s="18"/>
      <c r="BLX696" s="18"/>
      <c r="BLY696" s="18"/>
      <c r="BLZ696" s="18"/>
      <c r="BMA696" s="18" t="s">
        <v>224</v>
      </c>
      <c r="BMB696" s="18"/>
      <c r="BMC696" s="18"/>
    </row>
    <row r="697" spans="1680:1693" ht="30.6" x14ac:dyDescent="0.25">
      <c r="BLP697" s="18"/>
      <c r="BLQ697" s="18"/>
      <c r="BLR697" s="18"/>
      <c r="BLS697" s="18"/>
      <c r="BLT697" s="18"/>
      <c r="BLU697" s="18"/>
      <c r="BLV697" s="18"/>
      <c r="BLW697" s="18"/>
      <c r="BLX697" s="18"/>
      <c r="BLY697" s="18"/>
      <c r="BLZ697" s="18"/>
      <c r="BMA697" s="36" t="s">
        <v>1221</v>
      </c>
      <c r="BMB697" s="18"/>
      <c r="BMC697" s="18"/>
    </row>
    <row r="698" spans="1680:1693" ht="20.399999999999999" x14ac:dyDescent="0.25">
      <c r="BLP698" s="18"/>
      <c r="BLQ698" s="18"/>
      <c r="BLR698" s="18"/>
      <c r="BLS698" s="18"/>
      <c r="BLT698" s="18"/>
      <c r="BLU698" s="18"/>
      <c r="BLV698" s="18"/>
      <c r="BLW698" s="18"/>
      <c r="BLX698" s="18"/>
      <c r="BLY698" s="18"/>
      <c r="BLZ698" s="18"/>
      <c r="BMA698" s="36" t="s">
        <v>220</v>
      </c>
      <c r="BMB698" s="18"/>
      <c r="BMC698" s="18"/>
    </row>
    <row r="699" spans="1680:1693" ht="13.2" x14ac:dyDescent="0.25">
      <c r="BLP699" s="18"/>
      <c r="BLQ699" s="18"/>
      <c r="BLR699" s="18"/>
      <c r="BLS699" s="18"/>
      <c r="BLT699" s="18"/>
      <c r="BLU699" s="18"/>
      <c r="BLV699" s="18"/>
      <c r="BLW699" s="18"/>
      <c r="BLX699" s="18"/>
      <c r="BLY699" s="18"/>
      <c r="BLZ699" s="18"/>
      <c r="BMA699" s="36" t="s">
        <v>221</v>
      </c>
      <c r="BMB699" s="18"/>
      <c r="BMC699" s="18"/>
    </row>
    <row r="700" spans="1680:1693" ht="20.399999999999999" x14ac:dyDescent="0.25">
      <c r="BLP700" s="18"/>
      <c r="BLQ700" s="18"/>
      <c r="BLR700" s="18"/>
      <c r="BLS700" s="18"/>
      <c r="BLT700" s="18"/>
      <c r="BLU700" s="18"/>
      <c r="BLV700" s="18"/>
      <c r="BLW700" s="18"/>
      <c r="BLX700" s="18"/>
      <c r="BLY700" s="18"/>
      <c r="BLZ700" s="18"/>
      <c r="BMA700" s="36" t="s">
        <v>223</v>
      </c>
      <c r="BMB700" s="18"/>
      <c r="BMC700" s="18"/>
    </row>
    <row r="701" spans="1680:1693" ht="13.2" x14ac:dyDescent="0.25">
      <c r="BLP701" s="18"/>
      <c r="BLQ701" s="18"/>
      <c r="BLR701" s="18"/>
      <c r="BLS701" s="18"/>
      <c r="BLT701" s="18"/>
      <c r="BLU701" s="18"/>
      <c r="BLV701" s="18"/>
      <c r="BLW701" s="18"/>
      <c r="BLX701" s="18"/>
      <c r="BLY701" s="18"/>
      <c r="BLZ701" s="18"/>
      <c r="BMA701" s="20"/>
      <c r="BMB701" s="18"/>
      <c r="BMC701" s="18"/>
    </row>
    <row r="702" spans="1680:1693" ht="13.2" x14ac:dyDescent="0.25">
      <c r="BLP702" s="18"/>
      <c r="BLQ702" s="18"/>
      <c r="BLR702" s="18"/>
      <c r="BLS702" s="18"/>
      <c r="BLT702" s="18"/>
      <c r="BLU702" s="18"/>
      <c r="BLV702" s="18"/>
      <c r="BLW702" s="18"/>
      <c r="BLX702" s="18"/>
      <c r="BLY702" s="18"/>
      <c r="BLZ702" s="18"/>
      <c r="BMA702" s="18"/>
      <c r="BMB702" s="18"/>
      <c r="BMC702" s="18" t="s">
        <v>219</v>
      </c>
    </row>
    <row r="703" spans="1680:1693" ht="20.399999999999999" x14ac:dyDescent="0.25">
      <c r="BLP703" s="18"/>
      <c r="BLQ703" s="18"/>
      <c r="BLR703" s="18"/>
      <c r="BLS703" s="18"/>
      <c r="BLT703" s="18"/>
      <c r="BLU703" s="18"/>
      <c r="BLV703" s="18"/>
      <c r="BLW703" s="18"/>
      <c r="BLX703" s="18"/>
      <c r="BLY703" s="18"/>
      <c r="BLZ703" s="18"/>
      <c r="BMA703" s="18"/>
      <c r="BMB703" s="18"/>
      <c r="BMC703" s="192" t="s">
        <v>452</v>
      </c>
    </row>
    <row r="704" spans="1680:1693" ht="13.2" x14ac:dyDescent="0.25">
      <c r="BLP704" s="18"/>
      <c r="BLQ704" s="18"/>
      <c r="BLR704" s="18"/>
      <c r="BLS704" s="18"/>
      <c r="BLT704" s="18"/>
      <c r="BLU704" s="18"/>
      <c r="BLV704" s="18"/>
      <c r="BLW704" s="18"/>
      <c r="BLX704" s="18"/>
      <c r="BLY704" s="18"/>
      <c r="BLZ704" s="18"/>
      <c r="BMA704" s="18"/>
      <c r="BMB704" s="18"/>
      <c r="BMC704" s="192" t="s">
        <v>209</v>
      </c>
    </row>
    <row r="705" spans="1693:1696" ht="13.2" x14ac:dyDescent="0.25">
      <c r="BMC705" s="192" t="s">
        <v>218</v>
      </c>
      <c r="BMD705" s="18"/>
      <c r="BME705" s="18"/>
      <c r="BMF705" s="21"/>
    </row>
    <row r="706" spans="1693:1696" ht="13.2" x14ac:dyDescent="0.25">
      <c r="BMC706" s="192" t="s">
        <v>215</v>
      </c>
      <c r="BMD706" s="18"/>
      <c r="BME706" s="18"/>
      <c r="BMF706" s="21"/>
    </row>
    <row r="707" spans="1693:1696" ht="13.2" x14ac:dyDescent="0.25">
      <c r="BMC707" s="192" t="s">
        <v>212</v>
      </c>
      <c r="BMD707" s="18"/>
      <c r="BME707" s="18"/>
      <c r="BMF707" s="21"/>
    </row>
    <row r="708" spans="1693:1696" ht="13.2" x14ac:dyDescent="0.25">
      <c r="BMC708" s="192" t="s">
        <v>216</v>
      </c>
      <c r="BMD708" s="18"/>
      <c r="BME708" s="18"/>
      <c r="BMF708" s="21"/>
    </row>
    <row r="709" spans="1693:1696" ht="13.2" x14ac:dyDescent="0.25">
      <c r="BMC709" s="192" t="s">
        <v>217</v>
      </c>
      <c r="BMD709" s="18"/>
      <c r="BME709" s="18"/>
      <c r="BMF709" s="21"/>
    </row>
    <row r="710" spans="1693:1696" ht="20.399999999999999" x14ac:dyDescent="0.25">
      <c r="BMC710" s="192" t="s">
        <v>211</v>
      </c>
      <c r="BMD710" s="18"/>
      <c r="BME710" s="18"/>
      <c r="BMF710" s="21"/>
    </row>
    <row r="711" spans="1693:1696" ht="13.2" x14ac:dyDescent="0.25">
      <c r="BMC711" s="192" t="s">
        <v>210</v>
      </c>
      <c r="BMD711" s="18"/>
      <c r="BME711" s="18"/>
      <c r="BMF711" s="21"/>
    </row>
    <row r="712" spans="1693:1696" ht="13.2" x14ac:dyDescent="0.25">
      <c r="BMC712" s="192" t="s">
        <v>213</v>
      </c>
      <c r="BMD712" s="18"/>
      <c r="BME712" s="18"/>
      <c r="BMF712" s="21"/>
    </row>
    <row r="713" spans="1693:1696" ht="20.399999999999999" x14ac:dyDescent="0.25">
      <c r="BMC713" s="192" t="s">
        <v>214</v>
      </c>
      <c r="BMD713" s="18"/>
      <c r="BME713" s="18"/>
      <c r="BMF713" s="21"/>
    </row>
    <row r="714" spans="1693:1696" ht="20.399999999999999" x14ac:dyDescent="0.25">
      <c r="BMC714" s="192" t="s">
        <v>491</v>
      </c>
      <c r="BMD714" s="18"/>
      <c r="BME714" s="18"/>
      <c r="BMF714" s="21"/>
    </row>
    <row r="715" spans="1693:1696" ht="13.2" x14ac:dyDescent="0.25">
      <c r="BMC715" s="18"/>
      <c r="BMD715" s="18"/>
      <c r="BME715" s="21"/>
      <c r="BMF715" s="21"/>
    </row>
    <row r="716" spans="1693:1696" ht="13.2" x14ac:dyDescent="0.25">
      <c r="BMC716" s="18"/>
      <c r="BMD716" s="18"/>
      <c r="BME716" s="18"/>
      <c r="BMF716" s="21"/>
    </row>
    <row r="717" spans="1693:1696" ht="13.2" x14ac:dyDescent="0.25">
      <c r="BMC717" s="18"/>
      <c r="BMD717" s="18"/>
      <c r="BME717" s="18"/>
      <c r="BMF717" s="21" t="s">
        <v>207</v>
      </c>
    </row>
    <row r="718" spans="1693:1696" ht="13.2" x14ac:dyDescent="0.25">
      <c r="BMC718" s="18"/>
      <c r="BMD718" s="18"/>
      <c r="BME718" s="18"/>
      <c r="BMF718" s="193" t="s">
        <v>206</v>
      </c>
    </row>
    <row r="719" spans="1693:1696" ht="20.399999999999999" x14ac:dyDescent="0.25">
      <c r="BMC719" s="18"/>
      <c r="BMD719" s="18"/>
      <c r="BME719" s="18"/>
      <c r="BMF719" s="193" t="s">
        <v>1222</v>
      </c>
    </row>
    <row r="723" spans="1698:1701" ht="13.2" x14ac:dyDescent="0.25">
      <c r="BMH723" s="19" t="s">
        <v>123</v>
      </c>
      <c r="BMI723" s="18"/>
      <c r="BMJ723" s="18"/>
      <c r="BMK723" s="18"/>
    </row>
    <row r="724" spans="1698:1701" ht="13.2" x14ac:dyDescent="0.25">
      <c r="BMH724" s="194" t="s">
        <v>196</v>
      </c>
      <c r="BMI724" s="18"/>
      <c r="BMJ724" s="18"/>
      <c r="BMK724" s="18"/>
    </row>
    <row r="725" spans="1698:1701" ht="13.2" x14ac:dyDescent="0.25">
      <c r="BMH725" s="194" t="s">
        <v>198</v>
      </c>
      <c r="BMI725" s="18"/>
      <c r="BMJ725" s="18"/>
      <c r="BMK725" s="18"/>
    </row>
    <row r="726" spans="1698:1701" ht="13.2" x14ac:dyDescent="0.25">
      <c r="BMH726" s="194" t="s">
        <v>204</v>
      </c>
      <c r="BMI726" s="18"/>
      <c r="BMJ726" s="18"/>
      <c r="BMK726" s="18"/>
    </row>
    <row r="727" spans="1698:1701" ht="13.2" x14ac:dyDescent="0.25">
      <c r="BMH727" s="194" t="s">
        <v>199</v>
      </c>
      <c r="BMI727" s="18"/>
      <c r="BMJ727" s="18"/>
      <c r="BMK727" s="18"/>
    </row>
    <row r="728" spans="1698:1701" ht="13.2" x14ac:dyDescent="0.25">
      <c r="BMH728" s="194" t="s">
        <v>202</v>
      </c>
      <c r="BMI728" s="18"/>
      <c r="BMJ728" s="18"/>
      <c r="BMK728" s="18"/>
    </row>
    <row r="729" spans="1698:1701" ht="13.2" x14ac:dyDescent="0.25">
      <c r="BMH729" s="194" t="s">
        <v>203</v>
      </c>
      <c r="BMI729" s="18"/>
      <c r="BMJ729" s="18"/>
      <c r="BMK729" s="18"/>
    </row>
    <row r="730" spans="1698:1701" ht="13.2" x14ac:dyDescent="0.25">
      <c r="BMH730" s="194" t="s">
        <v>201</v>
      </c>
      <c r="BMI730" s="18"/>
      <c r="BMJ730" s="18"/>
      <c r="BMK730" s="18"/>
    </row>
    <row r="731" spans="1698:1701" ht="13.2" x14ac:dyDescent="0.25">
      <c r="BMH731" s="194" t="s">
        <v>200</v>
      </c>
      <c r="BMI731" s="18"/>
      <c r="BMJ731" s="18"/>
      <c r="BMK731" s="18"/>
    </row>
    <row r="732" spans="1698:1701" ht="13.2" x14ac:dyDescent="0.25">
      <c r="BMH732" s="194" t="s">
        <v>197</v>
      </c>
      <c r="BMI732" s="18"/>
      <c r="BMJ732" s="18"/>
      <c r="BMK732" s="18"/>
    </row>
    <row r="733" spans="1698:1701" ht="13.2" x14ac:dyDescent="0.25">
      <c r="BMH733" s="21"/>
      <c r="BMI733" s="18"/>
      <c r="BMJ733" s="18"/>
      <c r="BMK733" s="18" t="s">
        <v>195</v>
      </c>
    </row>
    <row r="734" spans="1698:1701" ht="13.2" x14ac:dyDescent="0.25">
      <c r="BMH734" s="19"/>
      <c r="BMI734" s="18"/>
      <c r="BMJ734" s="18"/>
      <c r="BMK734" s="18" t="s">
        <v>136</v>
      </c>
    </row>
    <row r="735" spans="1698:1701" ht="13.2" x14ac:dyDescent="0.25">
      <c r="BMH735" s="19"/>
      <c r="BMI735" s="18"/>
      <c r="BMJ735" s="18"/>
      <c r="BMK735" s="18" t="s">
        <v>168</v>
      </c>
    </row>
    <row r="736" spans="1698:1701" ht="13.2" x14ac:dyDescent="0.25">
      <c r="BMH736" s="19"/>
      <c r="BMI736" s="18"/>
      <c r="BMJ736" s="18"/>
      <c r="BMK736" s="18" t="s">
        <v>191</v>
      </c>
    </row>
    <row r="737" spans="1701:1703" ht="13.2" x14ac:dyDescent="0.25">
      <c r="BMK737" s="18" t="s">
        <v>193</v>
      </c>
      <c r="BML737" s="18"/>
      <c r="BMM737" s="18"/>
    </row>
    <row r="738" spans="1701:1703" ht="13.2" x14ac:dyDescent="0.25">
      <c r="BMK738" s="18" t="s">
        <v>189</v>
      </c>
      <c r="BML738" s="18"/>
      <c r="BMM738" s="18"/>
    </row>
    <row r="739" spans="1701:1703" ht="13.2" x14ac:dyDescent="0.25">
      <c r="BMK739" s="18" t="s">
        <v>190</v>
      </c>
      <c r="BML739" s="18"/>
      <c r="BMM739" s="18"/>
    </row>
    <row r="740" spans="1701:1703" ht="13.2" x14ac:dyDescent="0.25">
      <c r="BMK740" s="18" t="s">
        <v>192</v>
      </c>
      <c r="BML740" s="18"/>
      <c r="BMM740" s="18"/>
    </row>
    <row r="741" spans="1701:1703" ht="13.2" x14ac:dyDescent="0.25">
      <c r="BMK741" s="18" t="s">
        <v>194</v>
      </c>
      <c r="BML741" s="18"/>
      <c r="BMM741" s="18"/>
    </row>
    <row r="742" spans="1701:1703" ht="13.2" x14ac:dyDescent="0.25">
      <c r="BMK742" s="18"/>
      <c r="BML742" s="18"/>
      <c r="BMM742" s="18"/>
    </row>
    <row r="743" spans="1701:1703" ht="13.2" x14ac:dyDescent="0.25">
      <c r="BMK743" s="18"/>
      <c r="BML743" s="18"/>
      <c r="BMM743" s="18"/>
    </row>
    <row r="744" spans="1701:1703" ht="13.2" x14ac:dyDescent="0.25">
      <c r="BMK744" s="18"/>
      <c r="BML744" s="18"/>
      <c r="BMM744" s="18" t="s">
        <v>188</v>
      </c>
    </row>
    <row r="745" spans="1701:1703" ht="13.2" x14ac:dyDescent="0.25">
      <c r="BMK745" s="18"/>
      <c r="BML745" s="18"/>
      <c r="BMM745" s="195" t="s">
        <v>187</v>
      </c>
    </row>
    <row r="746" spans="1701:1703" ht="13.2" x14ac:dyDescent="0.25">
      <c r="BMK746" s="18"/>
      <c r="BML746" s="18"/>
      <c r="BMM746" s="195" t="s">
        <v>186</v>
      </c>
    </row>
    <row r="747" spans="1701:1703" ht="13.2" x14ac:dyDescent="0.25">
      <c r="BMK747" s="18"/>
      <c r="BML747" s="18"/>
      <c r="BMM747" s="195" t="s">
        <v>185</v>
      </c>
    </row>
    <row r="748" spans="1701:1703" ht="20.399999999999999" x14ac:dyDescent="0.25">
      <c r="BMK748" s="18"/>
      <c r="BML748" s="18"/>
      <c r="BMM748" s="195" t="s">
        <v>184</v>
      </c>
    </row>
    <row r="749" spans="1701:1703" ht="13.2" x14ac:dyDescent="0.25">
      <c r="BMK749" s="18"/>
      <c r="BML749" s="18"/>
      <c r="BMM749" s="195" t="s">
        <v>183</v>
      </c>
    </row>
    <row r="750" spans="1701:1703" ht="20.399999999999999" x14ac:dyDescent="0.25">
      <c r="BMK750" s="18"/>
      <c r="BML750" s="18"/>
      <c r="BMM750" s="196" t="s">
        <v>182</v>
      </c>
    </row>
    <row r="751" spans="1701:1703" ht="13.2" x14ac:dyDescent="0.25">
      <c r="BMK751" s="18"/>
      <c r="BML751" s="18"/>
      <c r="BMM751" s="195" t="s">
        <v>181</v>
      </c>
    </row>
    <row r="752" spans="1701:1703" ht="20.399999999999999" x14ac:dyDescent="0.25">
      <c r="BMK752" s="18"/>
      <c r="BML752" s="18"/>
      <c r="BMM752" s="195" t="s">
        <v>180</v>
      </c>
    </row>
    <row r="753" spans="1703:1703" ht="20.399999999999999" x14ac:dyDescent="0.25">
      <c r="BMM753" s="195" t="s">
        <v>179</v>
      </c>
    </row>
    <row r="754" spans="1703:1703" ht="20.399999999999999" x14ac:dyDescent="0.25">
      <c r="BMM754" s="195" t="s">
        <v>178</v>
      </c>
    </row>
    <row r="755" spans="1703:1703" ht="30.6" x14ac:dyDescent="0.25">
      <c r="BMM755" s="195" t="s">
        <v>177</v>
      </c>
    </row>
    <row r="756" spans="1703:1703" ht="20.399999999999999" x14ac:dyDescent="0.25">
      <c r="BMM756" s="195" t="s">
        <v>176</v>
      </c>
    </row>
    <row r="757" spans="1703:1703" ht="20.399999999999999" x14ac:dyDescent="0.25">
      <c r="BMM757" s="195" t="s">
        <v>175</v>
      </c>
    </row>
    <row r="758" spans="1703:1703" ht="13.2" x14ac:dyDescent="0.25">
      <c r="BMM758" s="195" t="s">
        <v>174</v>
      </c>
    </row>
    <row r="759" spans="1703:1703" ht="13.2" x14ac:dyDescent="0.25">
      <c r="BMM759" s="195" t="s">
        <v>173</v>
      </c>
    </row>
    <row r="760" spans="1703:1703" ht="13.2" x14ac:dyDescent="0.25">
      <c r="BMM760" s="195" t="s">
        <v>172</v>
      </c>
    </row>
    <row r="761" spans="1703:1703" ht="13.2" x14ac:dyDescent="0.25">
      <c r="BMM761" s="195" t="s">
        <v>171</v>
      </c>
    </row>
    <row r="762" spans="1703:1703" ht="13.2" x14ac:dyDescent="0.25">
      <c r="BMM762" s="195" t="s">
        <v>170</v>
      </c>
    </row>
    <row r="763" spans="1703:1703" ht="13.2" x14ac:dyDescent="0.25">
      <c r="BMM763" s="195" t="s">
        <v>169</v>
      </c>
    </row>
    <row r="771" spans="1706:1708" ht="13.2" x14ac:dyDescent="0.25">
      <c r="BMP771" s="18" t="s">
        <v>168</v>
      </c>
      <c r="BMQ771" s="18"/>
      <c r="BMR771" s="18"/>
    </row>
    <row r="772" spans="1706:1708" ht="13.2" x14ac:dyDescent="0.25">
      <c r="BMP772" s="18" t="s">
        <v>167</v>
      </c>
      <c r="BMQ772" s="18"/>
      <c r="BMR772" s="18"/>
    </row>
    <row r="773" spans="1706:1708" ht="13.2" x14ac:dyDescent="0.25">
      <c r="BMP773" s="18" t="s">
        <v>166</v>
      </c>
      <c r="BMQ773" s="18"/>
      <c r="BMR773" s="18"/>
    </row>
    <row r="774" spans="1706:1708" ht="13.2" x14ac:dyDescent="0.25">
      <c r="BMP774" s="18" t="s">
        <v>165</v>
      </c>
      <c r="BMQ774" s="18"/>
      <c r="BMR774" s="18"/>
    </row>
    <row r="775" spans="1706:1708" ht="13.2" x14ac:dyDescent="0.25">
      <c r="BMP775" s="18" t="s">
        <v>164</v>
      </c>
      <c r="BMQ775" s="18"/>
      <c r="BMR775" s="18"/>
    </row>
    <row r="776" spans="1706:1708" ht="13.2" x14ac:dyDescent="0.25">
      <c r="BMP776" s="18" t="s">
        <v>163</v>
      </c>
      <c r="BMQ776" s="18"/>
      <c r="BMR776" s="18"/>
    </row>
    <row r="777" spans="1706:1708" ht="13.2" x14ac:dyDescent="0.25">
      <c r="BMP777" s="18"/>
      <c r="BMQ777" s="18"/>
      <c r="BMR777" s="18"/>
    </row>
    <row r="778" spans="1706:1708" ht="13.2" x14ac:dyDescent="0.25">
      <c r="BMP778" s="18"/>
      <c r="BMQ778" s="18"/>
      <c r="BMR778" s="18"/>
    </row>
    <row r="779" spans="1706:1708" ht="13.2" x14ac:dyDescent="0.25">
      <c r="BMP779" s="18"/>
      <c r="BMQ779" s="18"/>
      <c r="BMR779" s="18"/>
    </row>
    <row r="780" spans="1706:1708" ht="14.4" x14ac:dyDescent="0.25">
      <c r="BMP780" s="18"/>
      <c r="BMQ780" s="18"/>
      <c r="BMR780" s="31" t="s">
        <v>52</v>
      </c>
    </row>
    <row r="781" spans="1706:1708" ht="13.2" x14ac:dyDescent="0.25">
      <c r="BMP781" s="18"/>
      <c r="BMQ781" s="18"/>
      <c r="BMR781" s="22" t="s">
        <v>26</v>
      </c>
    </row>
    <row r="782" spans="1706:1708" ht="13.2" x14ac:dyDescent="0.25">
      <c r="BMP782" s="18"/>
      <c r="BMQ782" s="18"/>
      <c r="BMR782" s="22" t="s">
        <v>24</v>
      </c>
    </row>
    <row r="783" spans="1706:1708" ht="13.2" x14ac:dyDescent="0.25">
      <c r="BMP783" s="18"/>
      <c r="BMQ783" s="18"/>
      <c r="BMR783" s="22" t="s">
        <v>22</v>
      </c>
    </row>
    <row r="784" spans="1706:1708" ht="13.2" x14ac:dyDescent="0.25">
      <c r="BMP784" s="18"/>
      <c r="BMQ784" s="18"/>
      <c r="BMR784" s="22" t="s">
        <v>20</v>
      </c>
    </row>
    <row r="785" spans="1683:1719" ht="13.2" x14ac:dyDescent="0.25">
      <c r="BLS785" s="18"/>
      <c r="BLT785" s="18"/>
      <c r="BLU785" s="18"/>
      <c r="BLV785" s="18"/>
      <c r="BLW785" s="18"/>
      <c r="BLX785" s="18"/>
      <c r="BLY785" s="18"/>
      <c r="BLZ785" s="18"/>
      <c r="BMA785" s="18"/>
      <c r="BMB785" s="18"/>
      <c r="BMC785" s="18"/>
      <c r="BMD785" s="18"/>
      <c r="BME785" s="18"/>
      <c r="BMF785" s="21"/>
      <c r="BMG785" s="18"/>
      <c r="BMH785" s="19"/>
      <c r="BMI785" s="18"/>
      <c r="BMJ785" s="18"/>
      <c r="BMK785" s="18"/>
      <c r="BML785" s="18"/>
      <c r="BMM785" s="18"/>
      <c r="BMN785" s="18"/>
      <c r="BMO785" s="18"/>
      <c r="BMP785" s="18"/>
      <c r="BMQ785" s="18"/>
      <c r="BMR785" s="22" t="s">
        <v>18</v>
      </c>
      <c r="BMS785" s="18"/>
      <c r="BMT785" s="18"/>
      <c r="BMU785" s="18"/>
      <c r="BMV785" s="18"/>
      <c r="BMW785" s="18"/>
      <c r="BMX785" s="18"/>
      <c r="BMY785" s="18"/>
      <c r="BMZ785" s="18"/>
      <c r="BNA785" s="18"/>
      <c r="BNB785" s="18"/>
      <c r="BNC785" s="18"/>
    </row>
    <row r="786" spans="1683:1719" ht="13.2" x14ac:dyDescent="0.25">
      <c r="BLS786" s="18"/>
      <c r="BLT786" s="18"/>
      <c r="BLU786" s="18"/>
      <c r="BLV786" s="18"/>
      <c r="BLW786" s="18"/>
      <c r="BLX786" s="18"/>
      <c r="BLY786" s="18"/>
      <c r="BLZ786" s="18"/>
      <c r="BMA786" s="18"/>
      <c r="BMB786" s="18"/>
      <c r="BMC786" s="18"/>
      <c r="BMD786" s="18"/>
      <c r="BME786" s="18"/>
      <c r="BMF786" s="21"/>
      <c r="BMG786" s="18"/>
      <c r="BMH786" s="19"/>
      <c r="BMI786" s="18"/>
      <c r="BMJ786" s="18"/>
      <c r="BMK786" s="18"/>
      <c r="BML786" s="18"/>
      <c r="BMM786" s="18"/>
      <c r="BMN786" s="18"/>
      <c r="BMO786" s="18"/>
      <c r="BMP786" s="18"/>
      <c r="BMQ786" s="18"/>
      <c r="BMR786" s="22"/>
      <c r="BMS786" s="18"/>
      <c r="BMT786" s="18"/>
      <c r="BMU786" s="18"/>
      <c r="BMV786" s="18"/>
      <c r="BMW786" s="18"/>
      <c r="BMX786" s="18"/>
      <c r="BMY786" s="18"/>
      <c r="BMZ786" s="18"/>
      <c r="BNA786" s="18"/>
      <c r="BNB786" s="18"/>
      <c r="BNC786" s="18"/>
    </row>
    <row r="787" spans="1683:1719" ht="14.4" x14ac:dyDescent="0.25">
      <c r="BLS787" s="18"/>
      <c r="BLT787" s="18"/>
      <c r="BLU787" s="18"/>
      <c r="BLV787" s="18"/>
      <c r="BLW787" s="18"/>
      <c r="BLX787" s="18"/>
      <c r="BLY787" s="18"/>
      <c r="BLZ787" s="18"/>
      <c r="BMA787" s="18"/>
      <c r="BMB787" s="18"/>
      <c r="BMC787" s="18"/>
      <c r="BMD787" s="18"/>
      <c r="BME787" s="18"/>
      <c r="BMF787" s="21"/>
      <c r="BMG787" s="18"/>
      <c r="BMH787" s="19"/>
      <c r="BMI787" s="18"/>
      <c r="BMJ787" s="18"/>
      <c r="BMK787" s="18"/>
      <c r="BML787" s="18"/>
      <c r="BMM787" s="18"/>
      <c r="BMN787" s="18"/>
      <c r="BMO787" s="18"/>
      <c r="BMP787" s="18"/>
      <c r="BMQ787" s="18"/>
      <c r="BMR787" s="22"/>
      <c r="BMS787" s="18"/>
      <c r="BMT787" s="31" t="s">
        <v>51</v>
      </c>
      <c r="BMU787" s="18"/>
      <c r="BMV787" s="18"/>
      <c r="BMW787" s="18"/>
      <c r="BMX787" s="18"/>
      <c r="BMY787" s="18"/>
      <c r="BMZ787" s="18"/>
      <c r="BNA787" s="18"/>
      <c r="BNB787" s="18"/>
      <c r="BNC787" s="18"/>
    </row>
    <row r="788" spans="1683:1719" ht="13.2" x14ac:dyDescent="0.25">
      <c r="BLS788" s="18"/>
      <c r="BLT788" s="18"/>
      <c r="BLU788" s="18"/>
      <c r="BLV788" s="18"/>
      <c r="BLW788" s="18"/>
      <c r="BLX788" s="18"/>
      <c r="BLY788" s="18"/>
      <c r="BLZ788" s="18"/>
      <c r="BMA788" s="18"/>
      <c r="BMB788" s="18"/>
      <c r="BMC788" s="18"/>
      <c r="BMD788" s="18"/>
      <c r="BME788" s="18"/>
      <c r="BMF788" s="21"/>
      <c r="BMG788" s="18"/>
      <c r="BMH788" s="19"/>
      <c r="BMI788" s="18"/>
      <c r="BMJ788" s="18"/>
      <c r="BMK788" s="18"/>
      <c r="BML788" s="18"/>
      <c r="BMM788" s="18"/>
      <c r="BMN788" s="18"/>
      <c r="BMO788" s="18"/>
      <c r="BMP788" s="18"/>
      <c r="BMQ788" s="18"/>
      <c r="BMR788" s="22"/>
      <c r="BMS788" s="18"/>
      <c r="BMT788" s="22" t="s">
        <v>28</v>
      </c>
      <c r="BMU788" s="18"/>
      <c r="BMV788" s="18"/>
      <c r="BMW788" s="18"/>
      <c r="BMX788" s="18"/>
      <c r="BMY788" s="18"/>
      <c r="BMZ788" s="18"/>
      <c r="BNA788" s="18"/>
      <c r="BNB788" s="18"/>
      <c r="BNC788" s="18"/>
    </row>
    <row r="789" spans="1683:1719" ht="13.2" x14ac:dyDescent="0.25">
      <c r="BLS789" s="18"/>
      <c r="BLT789" s="19"/>
      <c r="BLU789" s="18"/>
      <c r="BLV789" s="18"/>
      <c r="BLW789" s="18"/>
      <c r="BLX789" s="18"/>
      <c r="BLY789" s="18"/>
      <c r="BLZ789" s="18"/>
      <c r="BMA789" s="18"/>
      <c r="BMB789" s="18"/>
      <c r="BMC789" s="18"/>
      <c r="BMD789" s="18"/>
      <c r="BME789" s="18"/>
      <c r="BMF789" s="21"/>
      <c r="BMG789" s="18"/>
      <c r="BMH789" s="19"/>
      <c r="BMI789" s="18"/>
      <c r="BMJ789" s="18"/>
      <c r="BMK789" s="18"/>
      <c r="BML789" s="18"/>
      <c r="BMM789" s="18"/>
      <c r="BMN789" s="18"/>
      <c r="BMO789" s="18"/>
      <c r="BMP789" s="18"/>
      <c r="BMQ789" s="18"/>
      <c r="BMR789" s="22"/>
      <c r="BMS789" s="18"/>
      <c r="BMT789" s="22" t="s">
        <v>29</v>
      </c>
      <c r="BMU789" s="18"/>
      <c r="BMV789" s="18"/>
      <c r="BMW789" s="18"/>
      <c r="BMX789" s="18"/>
      <c r="BMY789" s="18"/>
      <c r="BMZ789" s="18"/>
      <c r="BNA789" s="18"/>
      <c r="BNB789" s="18"/>
      <c r="BNC789" s="18"/>
    </row>
    <row r="790" spans="1683:1719" ht="13.2" x14ac:dyDescent="0.25">
      <c r="BLS790" s="18"/>
      <c r="BLT790" s="18"/>
      <c r="BLU790" s="18"/>
      <c r="BLV790" s="18"/>
      <c r="BLW790" s="18"/>
      <c r="BLX790" s="18"/>
      <c r="BLY790" s="18"/>
      <c r="BLZ790" s="18"/>
      <c r="BMA790" s="18"/>
      <c r="BMB790" s="18"/>
      <c r="BMC790" s="18"/>
      <c r="BMD790" s="18"/>
      <c r="BME790" s="18"/>
      <c r="BMF790" s="21"/>
      <c r="BMG790" s="18"/>
      <c r="BMH790" s="19"/>
      <c r="BMI790" s="18"/>
      <c r="BMJ790" s="18"/>
      <c r="BMK790" s="18"/>
      <c r="BML790" s="18"/>
      <c r="BMM790" s="18"/>
      <c r="BMN790" s="18"/>
      <c r="BMO790" s="18"/>
      <c r="BMP790" s="18"/>
      <c r="BMQ790" s="18"/>
      <c r="BMR790" s="22"/>
      <c r="BMS790" s="18"/>
      <c r="BMT790" s="22" t="s">
        <v>30</v>
      </c>
      <c r="BMU790" s="18"/>
      <c r="BMV790" s="18"/>
      <c r="BMW790" s="18"/>
      <c r="BMX790" s="18"/>
      <c r="BMY790" s="18"/>
      <c r="BMZ790" s="18"/>
      <c r="BNA790" s="18"/>
      <c r="BNB790" s="18"/>
      <c r="BNC790" s="18"/>
    </row>
    <row r="791" spans="1683:1719" ht="13.2" x14ac:dyDescent="0.25">
      <c r="BLS791" s="18"/>
      <c r="BLT791" s="18"/>
      <c r="BLU791" s="18"/>
      <c r="BLV791" s="18"/>
      <c r="BLW791" s="18"/>
      <c r="BLX791" s="18"/>
      <c r="BLY791" s="18"/>
      <c r="BLZ791" s="18"/>
      <c r="BMA791" s="18"/>
      <c r="BMB791" s="18"/>
      <c r="BMC791" s="18"/>
      <c r="BMD791" s="18"/>
      <c r="BME791" s="18"/>
      <c r="BMF791" s="21"/>
      <c r="BMG791" s="18"/>
      <c r="BMH791" s="19"/>
      <c r="BMI791" s="18"/>
      <c r="BMJ791" s="18"/>
      <c r="BMK791" s="18"/>
      <c r="BML791" s="18"/>
      <c r="BMM791" s="18"/>
      <c r="BMN791" s="18"/>
      <c r="BMO791" s="18"/>
      <c r="BMP791" s="18"/>
      <c r="BMQ791" s="18"/>
      <c r="BMR791" s="22"/>
      <c r="BMS791" s="18"/>
      <c r="BMT791" s="22" t="s">
        <v>31</v>
      </c>
      <c r="BMU791" s="18"/>
      <c r="BMV791" s="18"/>
      <c r="BMW791" s="18"/>
      <c r="BMX791" s="18"/>
      <c r="BMY791" s="18"/>
      <c r="BMZ791" s="18"/>
      <c r="BNA791" s="18"/>
      <c r="BNB791" s="18"/>
      <c r="BNC791" s="18"/>
    </row>
    <row r="792" spans="1683:1719" ht="13.2" x14ac:dyDescent="0.25">
      <c r="BLS792" s="18"/>
      <c r="BLT792" s="18"/>
      <c r="BLU792" s="18"/>
      <c r="BLV792" s="18"/>
      <c r="BLW792" s="18"/>
      <c r="BLX792" s="18"/>
      <c r="BLY792" s="18"/>
      <c r="BLZ792" s="18"/>
      <c r="BMA792" s="18"/>
      <c r="BMB792" s="18"/>
      <c r="BMC792" s="18"/>
      <c r="BMD792" s="18"/>
      <c r="BME792" s="18"/>
      <c r="BMF792" s="21"/>
      <c r="BMG792" s="18"/>
      <c r="BMH792" s="19"/>
      <c r="BMI792" s="18"/>
      <c r="BMJ792" s="18"/>
      <c r="BMK792" s="18"/>
      <c r="BML792" s="18"/>
      <c r="BMM792" s="18"/>
      <c r="BMN792" s="18"/>
      <c r="BMO792" s="18"/>
      <c r="BMP792" s="18"/>
      <c r="BMQ792" s="18"/>
      <c r="BMR792" s="22"/>
      <c r="BMS792" s="18"/>
      <c r="BMT792" s="22" t="s">
        <v>32</v>
      </c>
      <c r="BMU792" s="18"/>
      <c r="BMV792" s="18"/>
      <c r="BMW792" s="18"/>
      <c r="BMX792" s="18"/>
      <c r="BMY792" s="18"/>
      <c r="BMZ792" s="18"/>
      <c r="BNA792" s="18"/>
      <c r="BNB792" s="18"/>
      <c r="BNC792" s="18"/>
    </row>
    <row r="793" spans="1683:1719" ht="13.2" x14ac:dyDescent="0.25">
      <c r="BLS793" s="18"/>
      <c r="BLT793" s="18"/>
      <c r="BLU793" s="18"/>
      <c r="BLV793" s="18"/>
      <c r="BLW793" s="18"/>
      <c r="BLX793" s="18"/>
      <c r="BLY793" s="18"/>
      <c r="BLZ793" s="18"/>
      <c r="BMA793" s="18"/>
      <c r="BMB793" s="18"/>
      <c r="BMC793" s="18"/>
      <c r="BMD793" s="18"/>
      <c r="BME793" s="18"/>
      <c r="BMF793" s="21"/>
      <c r="BMG793" s="18"/>
      <c r="BMH793" s="19"/>
      <c r="BMI793" s="18"/>
      <c r="BMJ793" s="18"/>
      <c r="BMK793" s="18"/>
      <c r="BML793" s="18"/>
      <c r="BMM793" s="18"/>
      <c r="BMN793" s="18"/>
      <c r="BMO793" s="18"/>
      <c r="BMP793" s="18"/>
      <c r="BMQ793" s="18"/>
      <c r="BMR793" s="22"/>
      <c r="BMS793" s="18"/>
      <c r="BMT793" s="18"/>
      <c r="BMU793" s="18"/>
      <c r="BMV793" s="18"/>
      <c r="BMW793" s="18"/>
      <c r="BMX793" s="18"/>
      <c r="BMY793" s="18"/>
      <c r="BMZ793" s="18"/>
      <c r="BNA793" s="18"/>
      <c r="BNB793" s="18"/>
      <c r="BNC793" s="18"/>
    </row>
    <row r="794" spans="1683:1719" ht="13.2" x14ac:dyDescent="0.25">
      <c r="BLS794" s="18" t="s">
        <v>162</v>
      </c>
      <c r="BLT794" s="19"/>
      <c r="BLU794" s="18"/>
      <c r="BLV794" s="18"/>
      <c r="BLW794" s="18"/>
      <c r="BLX794" s="18"/>
      <c r="BLY794" s="18"/>
      <c r="BLZ794" s="18"/>
      <c r="BMA794" s="18"/>
      <c r="BMB794" s="18"/>
      <c r="BMC794" s="18"/>
      <c r="BMD794" s="18"/>
      <c r="BME794" s="18"/>
      <c r="BMF794" s="21"/>
      <c r="BMG794" s="18"/>
      <c r="BMH794" s="19"/>
      <c r="BMI794" s="18"/>
      <c r="BMJ794" s="18"/>
      <c r="BMK794" s="18"/>
      <c r="BML794" s="18"/>
      <c r="BMM794" s="18"/>
      <c r="BMN794" s="18"/>
      <c r="BMO794" s="18"/>
      <c r="BMP794" s="18" t="s">
        <v>77</v>
      </c>
      <c r="BMQ794" s="18"/>
      <c r="BMR794" s="22"/>
      <c r="BMS794" s="18"/>
      <c r="BMT794" s="18"/>
      <c r="BMU794" s="18"/>
      <c r="BMV794" s="18"/>
      <c r="BMW794" s="18"/>
      <c r="BMX794" s="18"/>
      <c r="BMY794" s="18"/>
      <c r="BMZ794" s="18"/>
      <c r="BNA794" s="18"/>
      <c r="BNB794" s="18"/>
      <c r="BNC794" s="18"/>
    </row>
    <row r="795" spans="1683:1719" ht="13.2" x14ac:dyDescent="0.25">
      <c r="BLS795" s="18" t="s">
        <v>161</v>
      </c>
      <c r="BLT795" s="19">
        <v>0</v>
      </c>
      <c r="BLU795" s="18" t="s">
        <v>160</v>
      </c>
      <c r="BLV795" s="18"/>
      <c r="BLW795" s="18"/>
      <c r="BLX795" s="18"/>
      <c r="BLY795" s="18"/>
      <c r="BLZ795" s="18"/>
      <c r="BMA795" s="18"/>
      <c r="BMB795" s="18"/>
      <c r="BMC795" s="18"/>
      <c r="BMD795" s="18"/>
      <c r="BME795" s="18"/>
      <c r="BMF795" s="21"/>
      <c r="BMG795" s="18"/>
      <c r="BMH795" s="19"/>
      <c r="BMI795" s="18"/>
      <c r="BMJ795" s="18"/>
      <c r="BMK795" s="18"/>
      <c r="BML795" s="18"/>
      <c r="BMM795" s="18"/>
      <c r="BMN795" s="18"/>
      <c r="BMO795" s="18"/>
      <c r="BMP795" s="18" t="s">
        <v>76</v>
      </c>
      <c r="BMQ795" s="18"/>
      <c r="BMR795" s="22"/>
      <c r="BMS795" s="18"/>
      <c r="BMT795" s="18"/>
      <c r="BMU795" s="18"/>
      <c r="BMV795" s="18"/>
      <c r="BMW795" s="18"/>
      <c r="BMX795" s="18"/>
      <c r="BMY795" s="18"/>
      <c r="BMZ795" s="18"/>
      <c r="BNA795" s="18"/>
      <c r="BNB795" s="18"/>
      <c r="BNC795" s="18"/>
    </row>
    <row r="796" spans="1683:1719" ht="13.2" x14ac:dyDescent="0.25">
      <c r="BLS796" s="18" t="s">
        <v>159</v>
      </c>
      <c r="BLT796" s="19">
        <v>1</v>
      </c>
      <c r="BLU796" s="18" t="s">
        <v>158</v>
      </c>
      <c r="BLV796" s="18"/>
      <c r="BLW796" s="18"/>
      <c r="BLX796" s="18"/>
      <c r="BLY796" s="18"/>
      <c r="BLZ796" s="18"/>
      <c r="BMA796" s="18"/>
      <c r="BMB796" s="18"/>
      <c r="BMC796" s="18"/>
      <c r="BMD796" s="18"/>
      <c r="BME796" s="18"/>
      <c r="BMF796" s="21"/>
      <c r="BMG796" s="18"/>
      <c r="BMH796" s="19"/>
      <c r="BMI796" s="18"/>
      <c r="BMJ796" s="18"/>
      <c r="BMK796" s="18"/>
      <c r="BML796" s="18"/>
      <c r="BMM796" s="18"/>
      <c r="BMN796" s="18"/>
      <c r="BMO796" s="18"/>
      <c r="BMP796" s="18" t="s">
        <v>75</v>
      </c>
      <c r="BMQ796" s="18"/>
      <c r="BMR796" s="22"/>
      <c r="BMS796" s="18"/>
      <c r="BMT796" s="18"/>
      <c r="BMU796" s="18"/>
      <c r="BMV796" s="18"/>
      <c r="BMW796" s="18"/>
      <c r="BMX796" s="18"/>
      <c r="BMY796" s="18"/>
      <c r="BMZ796" s="18"/>
      <c r="BNA796" s="18"/>
      <c r="BNB796" s="18"/>
      <c r="BNC796" s="18"/>
    </row>
    <row r="797" spans="1683:1719" ht="13.2" x14ac:dyDescent="0.25">
      <c r="BLS797" s="18" t="s">
        <v>157</v>
      </c>
      <c r="BLT797" s="19">
        <v>2</v>
      </c>
      <c r="BLU797" s="18" t="s">
        <v>156</v>
      </c>
      <c r="BLV797" s="18"/>
      <c r="BLW797" s="18"/>
      <c r="BLX797" s="18"/>
      <c r="BLY797" s="18"/>
      <c r="BLZ797" s="18"/>
      <c r="BMA797" s="18"/>
      <c r="BMB797" s="18"/>
      <c r="BMC797" s="18"/>
      <c r="BMD797" s="18"/>
      <c r="BME797" s="18"/>
      <c r="BMF797" s="21"/>
      <c r="BMG797" s="18"/>
      <c r="BMH797" s="19"/>
      <c r="BMI797" s="18"/>
      <c r="BMJ797" s="18"/>
      <c r="BMK797" s="18"/>
      <c r="BML797" s="18"/>
      <c r="BMM797" s="18"/>
      <c r="BMN797" s="18"/>
      <c r="BMO797" s="18"/>
      <c r="BMP797" s="18" t="s">
        <v>74</v>
      </c>
      <c r="BMQ797" s="18"/>
      <c r="BMR797" s="18"/>
      <c r="BMS797" s="18"/>
      <c r="BMT797" s="18"/>
      <c r="BMU797" s="18"/>
      <c r="BMV797" s="18"/>
      <c r="BMW797" s="18"/>
      <c r="BMX797" s="18"/>
      <c r="BMY797" s="18"/>
      <c r="BMZ797" s="18"/>
      <c r="BNA797" s="18"/>
      <c r="BNB797" s="18"/>
      <c r="BNC797" s="18"/>
    </row>
    <row r="798" spans="1683:1719" ht="14.4" x14ac:dyDescent="0.25">
      <c r="BLS798" s="18"/>
      <c r="BLT798" s="18"/>
      <c r="BLU798" s="18"/>
      <c r="BLV798" s="18"/>
      <c r="BLW798" s="18"/>
      <c r="BLX798" s="18"/>
      <c r="BLY798" s="18"/>
      <c r="BLZ798" s="18"/>
      <c r="BMA798" s="18"/>
      <c r="BMB798" s="18"/>
      <c r="BMC798" s="18"/>
      <c r="BMD798" s="18"/>
      <c r="BME798" s="18"/>
      <c r="BMF798" s="21"/>
      <c r="BMG798" s="18"/>
      <c r="BMH798" s="19"/>
      <c r="BMI798" s="18"/>
      <c r="BMJ798" s="18"/>
      <c r="BMK798" s="18"/>
      <c r="BML798" s="18"/>
      <c r="BMM798" s="18"/>
      <c r="BMN798" s="18"/>
      <c r="BMO798" s="18"/>
      <c r="BMP798" s="18" t="s">
        <v>73</v>
      </c>
      <c r="BMQ798" s="18"/>
      <c r="BMR798" s="18"/>
      <c r="BMS798" s="18"/>
      <c r="BMT798" s="31"/>
      <c r="BMU798" s="18"/>
      <c r="BMV798" s="18"/>
      <c r="BMW798" s="18"/>
      <c r="BMX798" s="18"/>
      <c r="BMY798" s="18"/>
      <c r="BMZ798" s="18"/>
      <c r="BNA798" s="18"/>
      <c r="BNB798" s="18"/>
      <c r="BNC798" s="18"/>
    </row>
    <row r="799" spans="1683:1719" ht="13.2" x14ac:dyDescent="0.25">
      <c r="BLS799" s="27"/>
      <c r="BLT799" s="27"/>
      <c r="BLU799" s="27"/>
      <c r="BLV799" s="27"/>
      <c r="BLW799" s="27"/>
      <c r="BLX799" s="27"/>
      <c r="BLY799" s="18"/>
      <c r="BLZ799" s="18"/>
      <c r="BMA799" s="18"/>
      <c r="BMB799" s="18"/>
      <c r="BMC799" s="18"/>
      <c r="BMD799" s="18"/>
      <c r="BME799" s="18"/>
      <c r="BMF799" s="21"/>
      <c r="BMG799" s="18"/>
      <c r="BMH799" s="19"/>
      <c r="BMI799" s="18"/>
      <c r="BMJ799" s="18"/>
      <c r="BMK799" s="18"/>
      <c r="BML799" s="18"/>
      <c r="BMM799" s="18"/>
      <c r="BMN799" s="18"/>
      <c r="BMO799" s="18"/>
      <c r="BMP799" s="18" t="s">
        <v>72</v>
      </c>
      <c r="BMQ799" s="18"/>
      <c r="BMR799" s="18"/>
      <c r="BMS799" s="18"/>
      <c r="BMT799" s="22"/>
      <c r="BMU799" s="18"/>
      <c r="BMV799" s="18"/>
      <c r="BMW799" s="23" t="s">
        <v>155</v>
      </c>
      <c r="BMX799" s="469" t="s">
        <v>154</v>
      </c>
      <c r="BMY799" s="469"/>
      <c r="BMZ799" s="469"/>
      <c r="BNA799" s="23" t="s">
        <v>153</v>
      </c>
      <c r="BNB799" s="18"/>
      <c r="BNC799" s="30" t="s">
        <v>152</v>
      </c>
    </row>
    <row r="800" spans="1683:1719" ht="13.2" x14ac:dyDescent="0.25">
      <c r="BLS800" s="27"/>
      <c r="BLT800" s="27"/>
      <c r="BLU800" s="27"/>
      <c r="BLV800" s="27"/>
      <c r="BLW800" s="27"/>
      <c r="BLX800" s="27"/>
      <c r="BLY800" s="18"/>
      <c r="BLZ800" s="18"/>
      <c r="BMA800" s="18"/>
      <c r="BMB800" s="18"/>
      <c r="BMC800" s="18"/>
      <c r="BMD800" s="18"/>
      <c r="BME800" s="18"/>
      <c r="BMF800" s="21"/>
      <c r="BMG800" s="18"/>
      <c r="BMH800" s="19"/>
      <c r="BMI800" s="18"/>
      <c r="BMJ800" s="18"/>
      <c r="BMK800" s="18"/>
      <c r="BML800" s="18"/>
      <c r="BMM800" s="18"/>
      <c r="BMN800" s="18"/>
      <c r="BMO800" s="18"/>
      <c r="BMP800" s="18" t="s">
        <v>71</v>
      </c>
      <c r="BMQ800" s="18"/>
      <c r="BMR800" s="18"/>
      <c r="BMS800" s="18"/>
      <c r="BMT800" s="22"/>
      <c r="BMU800" s="18"/>
      <c r="BMV800" s="18"/>
      <c r="BMW800" s="29" t="s">
        <v>151</v>
      </c>
      <c r="BMX800" s="29" t="s">
        <v>150</v>
      </c>
      <c r="BMY800" s="29" t="s">
        <v>149</v>
      </c>
      <c r="BMZ800" s="29" t="s">
        <v>148</v>
      </c>
      <c r="BNA800" s="29" t="s">
        <v>147</v>
      </c>
      <c r="BNB800" s="18"/>
      <c r="BNC800" s="28" t="s">
        <v>146</v>
      </c>
    </row>
    <row r="801" spans="1706:1719" ht="13.2" x14ac:dyDescent="0.25">
      <c r="BMP801" s="18" t="s">
        <v>70</v>
      </c>
      <c r="BMQ801" s="18"/>
      <c r="BMR801" s="18"/>
      <c r="BMS801" s="18"/>
      <c r="BMT801" s="22"/>
      <c r="BMU801" s="18"/>
      <c r="BMV801" s="18"/>
      <c r="BMW801" s="27" t="s">
        <v>145</v>
      </c>
      <c r="BMX801" s="27" t="s">
        <v>144</v>
      </c>
      <c r="BMY801" s="27" t="s">
        <v>143</v>
      </c>
      <c r="BMZ801" s="27" t="s">
        <v>52</v>
      </c>
      <c r="BNA801" s="27" t="s">
        <v>142</v>
      </c>
      <c r="BNB801" s="18"/>
      <c r="BNC801" s="25" t="s">
        <v>141</v>
      </c>
    </row>
    <row r="802" spans="1706:1719" ht="13.2" x14ac:dyDescent="0.25">
      <c r="BMP802" s="18" t="s">
        <v>69</v>
      </c>
      <c r="BMQ802" s="18"/>
      <c r="BMR802" s="18"/>
      <c r="BMS802" s="18"/>
      <c r="BMT802" s="18"/>
      <c r="BMU802" s="18"/>
      <c r="BMV802" s="18"/>
      <c r="BMW802" s="27" t="s">
        <v>140</v>
      </c>
      <c r="BMX802" s="27" t="s">
        <v>139</v>
      </c>
      <c r="BMY802" s="27" t="s">
        <v>138</v>
      </c>
      <c r="BMZ802" s="27" t="s">
        <v>51</v>
      </c>
      <c r="BNA802" s="27" t="s">
        <v>40</v>
      </c>
      <c r="BNB802" s="18"/>
      <c r="BNC802" s="25" t="s">
        <v>137</v>
      </c>
    </row>
    <row r="803" spans="1706:1719" ht="13.2" x14ac:dyDescent="0.25">
      <c r="BMP803" s="18" t="s">
        <v>68</v>
      </c>
      <c r="BMQ803" s="18"/>
      <c r="BMR803" s="18"/>
      <c r="BMS803" s="18"/>
      <c r="BMT803" s="18"/>
      <c r="BMU803" s="18"/>
      <c r="BMV803" s="18"/>
      <c r="BMW803" s="27" t="s">
        <v>136</v>
      </c>
      <c r="BMX803" s="27" t="s">
        <v>135</v>
      </c>
      <c r="BMY803" s="27" t="s">
        <v>41</v>
      </c>
      <c r="BMZ803" s="27"/>
      <c r="BNA803" s="27" t="s">
        <v>134</v>
      </c>
      <c r="BNB803" s="18"/>
      <c r="BNC803" s="25" t="s">
        <v>133</v>
      </c>
    </row>
    <row r="804" spans="1706:1719" ht="13.2" x14ac:dyDescent="0.25">
      <c r="BMP804" s="18" t="s">
        <v>0</v>
      </c>
      <c r="BMQ804" s="18"/>
      <c r="BMR804" s="18"/>
      <c r="BMS804" s="18"/>
      <c r="BMT804" s="18"/>
      <c r="BMU804" s="18"/>
      <c r="BMV804" s="18"/>
      <c r="BMW804" s="27" t="s">
        <v>75</v>
      </c>
      <c r="BMX804" s="27"/>
      <c r="BMY804" s="27"/>
      <c r="BMZ804" s="27"/>
      <c r="BNA804" s="27" t="s">
        <v>132</v>
      </c>
      <c r="BNB804" s="18"/>
      <c r="BNC804" s="25" t="s">
        <v>131</v>
      </c>
    </row>
    <row r="805" spans="1706:1719" ht="13.2" x14ac:dyDescent="0.25">
      <c r="BMP805" s="18"/>
      <c r="BMQ805" s="18"/>
      <c r="BMR805" s="18"/>
      <c r="BMS805" s="18"/>
      <c r="BMT805" s="18"/>
      <c r="BMU805" s="18"/>
      <c r="BMV805" s="18"/>
      <c r="BMW805" s="27" t="s">
        <v>74</v>
      </c>
      <c r="BMX805" s="27"/>
      <c r="BMY805" s="27"/>
      <c r="BMZ805" s="27"/>
      <c r="BNA805" s="27"/>
      <c r="BNB805" s="18"/>
      <c r="BNC805" s="25" t="s">
        <v>130</v>
      </c>
    </row>
    <row r="806" spans="1706:1719" ht="13.2" x14ac:dyDescent="0.25">
      <c r="BMP806" s="18"/>
      <c r="BMQ806" s="18"/>
      <c r="BMR806" s="18"/>
      <c r="BMS806" s="18"/>
      <c r="BMT806" s="18"/>
      <c r="BMU806" s="18"/>
      <c r="BMV806" s="18"/>
      <c r="BMW806" s="27" t="s">
        <v>129</v>
      </c>
      <c r="BMX806" s="27"/>
      <c r="BMY806" s="27"/>
      <c r="BMZ806" s="27"/>
      <c r="BNA806" s="27"/>
      <c r="BNB806" s="18"/>
      <c r="BNC806" s="25" t="s">
        <v>128</v>
      </c>
    </row>
    <row r="807" spans="1706:1719" ht="13.2" x14ac:dyDescent="0.25">
      <c r="BMP807" s="18"/>
      <c r="BMQ807" s="18"/>
      <c r="BMR807" s="18"/>
      <c r="BMS807" s="18"/>
      <c r="BMT807" s="18"/>
      <c r="BMU807" s="18"/>
      <c r="BMV807" s="18"/>
      <c r="BMW807" s="27" t="s">
        <v>127</v>
      </c>
      <c r="BMX807" s="27"/>
      <c r="BMY807" s="27"/>
      <c r="BMZ807" s="27"/>
      <c r="BNA807" s="27"/>
      <c r="BNB807" s="18"/>
      <c r="BNC807" s="25" t="s">
        <v>126</v>
      </c>
    </row>
    <row r="808" spans="1706:1719" ht="13.2" x14ac:dyDescent="0.25">
      <c r="BMP808" s="18"/>
      <c r="BMQ808" s="18"/>
      <c r="BMR808" s="18"/>
      <c r="BMS808" s="18"/>
      <c r="BMT808" s="18"/>
      <c r="BMU808" s="18"/>
      <c r="BMV808" s="18"/>
      <c r="BMW808" s="27" t="s">
        <v>125</v>
      </c>
      <c r="BMX808" s="27"/>
      <c r="BMY808" s="27"/>
      <c r="BMZ808" s="27"/>
      <c r="BNA808" s="27"/>
      <c r="BNB808" s="18"/>
      <c r="BNC808" s="25" t="s">
        <v>124</v>
      </c>
    </row>
    <row r="809" spans="1706:1719" ht="13.2" x14ac:dyDescent="0.25">
      <c r="BMP809" s="18"/>
      <c r="BMQ809" s="18"/>
      <c r="BMR809" s="18"/>
      <c r="BMS809" s="18"/>
      <c r="BMT809" s="18"/>
      <c r="BMU809" s="18"/>
      <c r="BMV809" s="18"/>
      <c r="BMW809" s="27" t="s">
        <v>123</v>
      </c>
      <c r="BMX809" s="27"/>
      <c r="BMY809" s="27"/>
      <c r="BMZ809" s="27"/>
      <c r="BNA809" s="27"/>
      <c r="BNB809" s="18"/>
      <c r="BNC809" s="25" t="s">
        <v>122</v>
      </c>
    </row>
    <row r="810" spans="1706:1719" ht="13.2" x14ac:dyDescent="0.25">
      <c r="BMP810" s="18"/>
      <c r="BMQ810" s="18"/>
      <c r="BMR810" s="18"/>
      <c r="BMS810" s="18"/>
      <c r="BMT810" s="18"/>
      <c r="BMU810" s="18"/>
      <c r="BMV810" s="18"/>
      <c r="BMW810" s="18" t="s">
        <v>72</v>
      </c>
      <c r="BMX810" s="18"/>
      <c r="BMY810" s="27"/>
      <c r="BMZ810" s="27"/>
      <c r="BNA810" s="20"/>
      <c r="BNB810" s="18"/>
      <c r="BNC810" s="25" t="s">
        <v>121</v>
      </c>
    </row>
    <row r="811" spans="1706:1719" ht="13.2" x14ac:dyDescent="0.25">
      <c r="BMP811" s="18"/>
      <c r="BMQ811" s="18"/>
      <c r="BMR811" s="18"/>
      <c r="BMS811" s="18"/>
      <c r="BMT811" s="18"/>
      <c r="BMU811" s="18"/>
      <c r="BMV811" s="18"/>
      <c r="BMW811" s="18" t="s">
        <v>71</v>
      </c>
      <c r="BMX811" s="18"/>
      <c r="BMY811" s="27"/>
      <c r="BMZ811" s="27"/>
      <c r="BNA811" s="20"/>
      <c r="BNB811" s="18"/>
      <c r="BNC811" s="25" t="s">
        <v>120</v>
      </c>
    </row>
    <row r="812" spans="1706:1719" ht="13.2" x14ac:dyDescent="0.25">
      <c r="BMP812" s="18"/>
      <c r="BMQ812" s="18"/>
      <c r="BMR812" s="18"/>
      <c r="BMS812" s="18"/>
      <c r="BMT812" s="18"/>
      <c r="BMU812" s="18"/>
      <c r="BMV812" s="18"/>
      <c r="BMW812" s="18" t="s">
        <v>70</v>
      </c>
      <c r="BMX812" s="27"/>
      <c r="BMY812" s="27"/>
      <c r="BMZ812" s="27"/>
      <c r="BNA812" s="20"/>
      <c r="BNB812" s="18"/>
      <c r="BNC812" s="25" t="s">
        <v>119</v>
      </c>
    </row>
    <row r="813" spans="1706:1719" ht="13.2" x14ac:dyDescent="0.25">
      <c r="BMP813" s="18"/>
      <c r="BMQ813" s="18"/>
      <c r="BMR813" s="18"/>
      <c r="BMS813" s="18"/>
      <c r="BMT813" s="18"/>
      <c r="BMU813" s="18"/>
      <c r="BMV813" s="18"/>
      <c r="BMW813" s="18" t="s">
        <v>69</v>
      </c>
      <c r="BMX813" s="27"/>
      <c r="BMY813" s="27"/>
      <c r="BMZ813" s="27"/>
      <c r="BNA813" s="20"/>
      <c r="BNB813" s="18"/>
      <c r="BNC813" s="25" t="s">
        <v>118</v>
      </c>
    </row>
    <row r="814" spans="1706:1719" ht="13.2" x14ac:dyDescent="0.25">
      <c r="BMP814" s="18"/>
      <c r="BMQ814" s="18"/>
      <c r="BMR814" s="18"/>
      <c r="BMS814" s="18"/>
      <c r="BMT814" s="18"/>
      <c r="BMU814" s="18"/>
      <c r="BMV814" s="18"/>
      <c r="BMW814" s="18" t="s">
        <v>68</v>
      </c>
      <c r="BMX814" s="27"/>
      <c r="BMY814" s="27"/>
      <c r="BMZ814" s="27"/>
      <c r="BNA814" s="20"/>
      <c r="BNB814" s="18"/>
      <c r="BNC814" s="25" t="s">
        <v>117</v>
      </c>
    </row>
    <row r="815" spans="1706:1719" ht="13.2" x14ac:dyDescent="0.25">
      <c r="BMP815" s="18"/>
      <c r="BMQ815" s="18"/>
      <c r="BMR815" s="18"/>
      <c r="BMS815" s="18"/>
      <c r="BMT815" s="18"/>
      <c r="BMU815" s="18"/>
      <c r="BMV815" s="18"/>
      <c r="BMW815" s="18" t="s">
        <v>0</v>
      </c>
      <c r="BMX815" s="27"/>
      <c r="BMY815" s="27"/>
      <c r="BMZ815" s="27"/>
      <c r="BNA815" s="20"/>
      <c r="BNB815" s="18"/>
      <c r="BNC815" s="25" t="s">
        <v>116</v>
      </c>
    </row>
    <row r="816" spans="1706:1719" ht="13.2" x14ac:dyDescent="0.25">
      <c r="BMP816" s="18"/>
      <c r="BMQ816" s="18"/>
      <c r="BMR816" s="18"/>
      <c r="BMS816" s="18"/>
      <c r="BMT816" s="18"/>
      <c r="BMU816" s="18"/>
      <c r="BMV816" s="18"/>
      <c r="BMW816" s="18"/>
      <c r="BMX816" s="27"/>
      <c r="BMY816" s="27"/>
      <c r="BMZ816" s="27"/>
      <c r="BNA816" s="27"/>
      <c r="BNB816" s="18"/>
      <c r="BNC816" s="25" t="s">
        <v>115</v>
      </c>
    </row>
    <row r="817" spans="1719:1719" ht="13.2" x14ac:dyDescent="0.25">
      <c r="BNC817" s="25" t="s">
        <v>114</v>
      </c>
    </row>
    <row r="818" spans="1719:1719" ht="13.2" x14ac:dyDescent="0.25">
      <c r="BNC818" s="25" t="s">
        <v>113</v>
      </c>
    </row>
    <row r="819" spans="1719:1719" ht="13.2" x14ac:dyDescent="0.25">
      <c r="BNC819" s="25" t="s">
        <v>112</v>
      </c>
    </row>
    <row r="820" spans="1719:1719" ht="13.2" x14ac:dyDescent="0.25">
      <c r="BNC820" s="25" t="s">
        <v>111</v>
      </c>
    </row>
    <row r="821" spans="1719:1719" ht="13.2" x14ac:dyDescent="0.25">
      <c r="BNC821" s="25" t="s">
        <v>110</v>
      </c>
    </row>
    <row r="822" spans="1719:1719" ht="13.2" x14ac:dyDescent="0.25">
      <c r="BNC822" s="25" t="s">
        <v>109</v>
      </c>
    </row>
    <row r="823" spans="1719:1719" ht="13.2" x14ac:dyDescent="0.25">
      <c r="BNC823" s="25" t="s">
        <v>108</v>
      </c>
    </row>
    <row r="824" spans="1719:1719" ht="13.2" x14ac:dyDescent="0.25">
      <c r="BNC824" s="25" t="s">
        <v>107</v>
      </c>
    </row>
    <row r="825" spans="1719:1719" ht="13.2" x14ac:dyDescent="0.25">
      <c r="BNC825" s="25" t="s">
        <v>106</v>
      </c>
    </row>
    <row r="826" spans="1719:1719" ht="13.2" x14ac:dyDescent="0.25">
      <c r="BNC826" s="25" t="s">
        <v>105</v>
      </c>
    </row>
    <row r="827" spans="1719:1719" ht="13.2" x14ac:dyDescent="0.25">
      <c r="BNC827" s="25" t="s">
        <v>104</v>
      </c>
    </row>
    <row r="828" spans="1719:1719" ht="13.2" x14ac:dyDescent="0.25">
      <c r="BNC828" s="25" t="s">
        <v>103</v>
      </c>
    </row>
    <row r="829" spans="1719:1719" ht="13.2" x14ac:dyDescent="0.25">
      <c r="BNC829" s="25" t="s">
        <v>102</v>
      </c>
    </row>
    <row r="830" spans="1719:1719" ht="13.2" x14ac:dyDescent="0.25">
      <c r="BNC830" s="26" t="s">
        <v>101</v>
      </c>
    </row>
    <row r="831" spans="1719:1719" ht="13.2" x14ac:dyDescent="0.25">
      <c r="BNC831" s="25" t="s">
        <v>100</v>
      </c>
    </row>
    <row r="832" spans="1719:1719" ht="13.2" x14ac:dyDescent="0.25">
      <c r="BNC832" s="25" t="s">
        <v>99</v>
      </c>
    </row>
    <row r="833" spans="1719:1725" ht="13.2" x14ac:dyDescent="0.25">
      <c r="BNC833" s="25" t="s">
        <v>98</v>
      </c>
      <c r="BND833" s="18"/>
      <c r="BNE833" s="18"/>
      <c r="BNF833" s="18"/>
      <c r="BNG833" s="18"/>
      <c r="BNH833" s="18"/>
      <c r="BNI833" s="18"/>
    </row>
    <row r="834" spans="1719:1725" ht="13.2" x14ac:dyDescent="0.25">
      <c r="BNC834" s="25" t="s">
        <v>97</v>
      </c>
      <c r="BND834" s="18"/>
      <c r="BNE834" s="18"/>
      <c r="BNF834" s="18"/>
      <c r="BNG834" s="18"/>
      <c r="BNH834" s="18"/>
      <c r="BNI834" s="18"/>
    </row>
    <row r="835" spans="1719:1725" ht="13.2" x14ac:dyDescent="0.25">
      <c r="BNC835" s="18"/>
      <c r="BND835" s="18"/>
      <c r="BNE835" s="18"/>
      <c r="BNF835" s="18"/>
      <c r="BNG835" s="18"/>
      <c r="BNH835" s="18"/>
      <c r="BNI835" s="18"/>
    </row>
    <row r="836" spans="1719:1725" ht="13.2" x14ac:dyDescent="0.25">
      <c r="BNC836" s="18"/>
      <c r="BND836" s="18"/>
      <c r="BNE836" s="18"/>
      <c r="BNF836" s="18"/>
      <c r="BNG836" s="18"/>
      <c r="BNH836" s="18"/>
      <c r="BNI836" s="18"/>
    </row>
    <row r="837" spans="1719:1725" ht="13.2" x14ac:dyDescent="0.25">
      <c r="BNC837" s="18"/>
      <c r="BND837" s="18"/>
      <c r="BNE837" s="18" t="s">
        <v>54</v>
      </c>
      <c r="BNF837" s="18"/>
      <c r="BNG837" s="18"/>
      <c r="BNH837" s="18"/>
      <c r="BNI837" s="18"/>
    </row>
    <row r="838" spans="1719:1725" ht="13.2" x14ac:dyDescent="0.25">
      <c r="BNC838" s="18"/>
      <c r="BND838" s="18"/>
      <c r="BNE838" s="18" t="s">
        <v>53</v>
      </c>
      <c r="BNF838" s="18"/>
      <c r="BNG838" s="18"/>
      <c r="BNH838" s="18"/>
      <c r="BNI838" s="18"/>
    </row>
    <row r="839" spans="1719:1725" ht="13.2" x14ac:dyDescent="0.25">
      <c r="BNC839" s="18"/>
      <c r="BND839" s="18"/>
      <c r="BNE839" s="18"/>
      <c r="BNF839" s="18"/>
      <c r="BNG839" s="18"/>
      <c r="BNH839" s="18"/>
      <c r="BNI839" s="18"/>
    </row>
    <row r="840" spans="1719:1725" ht="13.2" x14ac:dyDescent="0.25">
      <c r="BNC840" s="18"/>
      <c r="BND840" s="18"/>
      <c r="BNE840" s="18"/>
      <c r="BNF840" s="18"/>
      <c r="BNG840" s="18" t="s">
        <v>66</v>
      </c>
      <c r="BNH840" s="18"/>
      <c r="BNI840" s="18"/>
    </row>
    <row r="841" spans="1719:1725" ht="13.2" x14ac:dyDescent="0.25">
      <c r="BNC841" s="18"/>
      <c r="BND841" s="18"/>
      <c r="BNE841" s="18"/>
      <c r="BNF841" s="18"/>
      <c r="BNG841" s="18" t="s">
        <v>65</v>
      </c>
      <c r="BNH841" s="18"/>
      <c r="BNI841" s="18"/>
    </row>
    <row r="842" spans="1719:1725" ht="13.2" x14ac:dyDescent="0.25">
      <c r="BNC842" s="18"/>
      <c r="BND842" s="18"/>
      <c r="BNE842" s="18"/>
      <c r="BNF842" s="18"/>
      <c r="BNG842" s="18" t="s">
        <v>64</v>
      </c>
      <c r="BNH842" s="18"/>
      <c r="BNI842" s="18"/>
    </row>
    <row r="843" spans="1719:1725" ht="13.2" x14ac:dyDescent="0.25">
      <c r="BNC843" s="18"/>
      <c r="BND843" s="18"/>
      <c r="BNE843" s="18"/>
      <c r="BNF843" s="18"/>
      <c r="BNG843" s="18" t="s">
        <v>63</v>
      </c>
      <c r="BNH843" s="18"/>
      <c r="BNI843" s="18"/>
    </row>
    <row r="844" spans="1719:1725" ht="13.2" x14ac:dyDescent="0.25">
      <c r="BNC844" s="18"/>
      <c r="BND844" s="18"/>
      <c r="BNE844" s="18"/>
      <c r="BNF844" s="18"/>
      <c r="BNG844" s="18"/>
      <c r="BNH844" s="18"/>
      <c r="BNI844" s="18"/>
    </row>
    <row r="845" spans="1719:1725" ht="13.2" x14ac:dyDescent="0.25">
      <c r="BNC845" s="18"/>
      <c r="BND845" s="18"/>
      <c r="BNE845" s="18"/>
      <c r="BNF845" s="18"/>
      <c r="BNG845" s="18"/>
      <c r="BNH845" s="18"/>
      <c r="BNI845" s="18" t="s">
        <v>96</v>
      </c>
    </row>
    <row r="846" spans="1719:1725" ht="13.2" x14ac:dyDescent="0.25">
      <c r="BNC846" s="18"/>
      <c r="BND846" s="18"/>
      <c r="BNE846" s="18"/>
      <c r="BNF846" s="18"/>
      <c r="BNG846" s="18"/>
      <c r="BNH846" s="18"/>
      <c r="BNI846" s="18" t="s">
        <v>95</v>
      </c>
    </row>
    <row r="847" spans="1719:1725" ht="13.2" x14ac:dyDescent="0.25">
      <c r="BNC847" s="18"/>
      <c r="BND847" s="18"/>
      <c r="BNE847" s="18"/>
      <c r="BNF847" s="18"/>
      <c r="BNG847" s="18"/>
      <c r="BNH847" s="18"/>
      <c r="BNI847" s="18" t="s">
        <v>94</v>
      </c>
    </row>
    <row r="850" spans="1728:1730" ht="13.2" x14ac:dyDescent="0.25">
      <c r="BNL850" s="8" t="s">
        <v>93</v>
      </c>
      <c r="BNM850" s="8"/>
      <c r="BNN850" s="8"/>
    </row>
    <row r="851" spans="1728:1730" ht="13.2" x14ac:dyDescent="0.25">
      <c r="BNL851" s="10" t="s">
        <v>92</v>
      </c>
      <c r="BNM851" s="8"/>
      <c r="BNN851" s="8"/>
    </row>
    <row r="852" spans="1728:1730" ht="13.2" x14ac:dyDescent="0.25">
      <c r="BNL852" s="10" t="s">
        <v>91</v>
      </c>
      <c r="BNM852" s="8"/>
      <c r="BNN852" s="8"/>
    </row>
    <row r="853" spans="1728:1730" ht="13.2" x14ac:dyDescent="0.25">
      <c r="BNL853" s="10" t="s">
        <v>90</v>
      </c>
      <c r="BNM853" s="8"/>
      <c r="BNN853" s="8"/>
    </row>
    <row r="854" spans="1728:1730" ht="13.2" x14ac:dyDescent="0.25">
      <c r="BNL854" s="10" t="s">
        <v>89</v>
      </c>
      <c r="BNM854" s="8"/>
      <c r="BNN854" s="8"/>
    </row>
    <row r="855" spans="1728:1730" ht="13.2" x14ac:dyDescent="0.25">
      <c r="BNL855" s="10" t="s">
        <v>88</v>
      </c>
      <c r="BNM855" s="8"/>
      <c r="BNN855" s="8"/>
    </row>
    <row r="856" spans="1728:1730" ht="13.2" x14ac:dyDescent="0.25">
      <c r="BNL856" s="10" t="s">
        <v>87</v>
      </c>
      <c r="BNM856" s="8"/>
      <c r="BNN856" s="8"/>
    </row>
    <row r="857" spans="1728:1730" ht="13.2" x14ac:dyDescent="0.25">
      <c r="BNL857" s="10" t="s">
        <v>86</v>
      </c>
      <c r="BNM857" s="8"/>
      <c r="BNN857" s="8"/>
    </row>
    <row r="858" spans="1728:1730" ht="13.2" x14ac:dyDescent="0.25">
      <c r="BNL858" s="10" t="s">
        <v>85</v>
      </c>
      <c r="BNM858" s="8"/>
      <c r="BNN858" s="8"/>
    </row>
    <row r="859" spans="1728:1730" ht="13.2" x14ac:dyDescent="0.25">
      <c r="BNL859" s="10" t="s">
        <v>84</v>
      </c>
      <c r="BNM859" s="8"/>
      <c r="BNN859" s="8"/>
    </row>
    <row r="860" spans="1728:1730" ht="13.2" x14ac:dyDescent="0.25">
      <c r="BNL860" s="10" t="s">
        <v>83</v>
      </c>
      <c r="BNM860" s="8"/>
      <c r="BNN860" s="8"/>
    </row>
    <row r="861" spans="1728:1730" x14ac:dyDescent="0.2">
      <c r="BNL861" s="8"/>
      <c r="BNM861" s="8"/>
      <c r="BNN861" s="8"/>
    </row>
    <row r="862" spans="1728:1730" x14ac:dyDescent="0.2">
      <c r="BNL862" s="8"/>
      <c r="BNM862" s="8"/>
      <c r="BNN862" s="8" t="s">
        <v>82</v>
      </c>
    </row>
    <row r="863" spans="1728:1730" x14ac:dyDescent="0.2">
      <c r="BNL863" s="8"/>
      <c r="BNM863" s="8"/>
      <c r="BNN863" s="8" t="s">
        <v>81</v>
      </c>
    </row>
    <row r="864" spans="1728:1730" x14ac:dyDescent="0.2">
      <c r="BNL864" s="8"/>
      <c r="BNM864" s="8"/>
      <c r="BNN864" s="8" t="s">
        <v>80</v>
      </c>
    </row>
    <row r="865" spans="1730:1734" x14ac:dyDescent="0.2">
      <c r="BNN865" s="8" t="s">
        <v>79</v>
      </c>
      <c r="BNO865" s="8"/>
      <c r="BNP865" s="8"/>
      <c r="BNQ865" s="8"/>
      <c r="BNR865" s="8"/>
    </row>
    <row r="866" spans="1730:1734" x14ac:dyDescent="0.2">
      <c r="BNN866" s="8"/>
      <c r="BNO866" s="8"/>
      <c r="BNP866" s="8"/>
      <c r="BNQ866" s="8"/>
      <c r="BNR866" s="8"/>
    </row>
    <row r="867" spans="1730:1734" x14ac:dyDescent="0.2">
      <c r="BNN867" s="8" t="s">
        <v>7</v>
      </c>
      <c r="BNO867" s="8"/>
      <c r="BNP867" s="8"/>
      <c r="BNQ867" s="8"/>
      <c r="BNR867" s="8"/>
    </row>
    <row r="868" spans="1730:1734" ht="13.2" x14ac:dyDescent="0.25">
      <c r="BNN868" s="8"/>
      <c r="BNO868" s="8"/>
      <c r="BNP868" s="17" t="s">
        <v>78</v>
      </c>
      <c r="BNQ868" s="8"/>
      <c r="BNR868" s="8"/>
    </row>
    <row r="869" spans="1730:1734" ht="13.2" x14ac:dyDescent="0.25">
      <c r="BNN869" s="8"/>
      <c r="BNO869" s="8"/>
      <c r="BNP869" s="10" t="s">
        <v>77</v>
      </c>
      <c r="BNQ869" s="8"/>
      <c r="BNR869" s="8"/>
    </row>
    <row r="870" spans="1730:1734" ht="13.2" x14ac:dyDescent="0.25">
      <c r="BNN870" s="8"/>
      <c r="BNO870" s="8"/>
      <c r="BNP870" s="10" t="s">
        <v>76</v>
      </c>
      <c r="BNQ870" s="8"/>
      <c r="BNR870" s="8"/>
    </row>
    <row r="871" spans="1730:1734" ht="13.2" x14ac:dyDescent="0.25">
      <c r="BNN871" s="8"/>
      <c r="BNO871" s="8"/>
      <c r="BNP871" s="10" t="s">
        <v>75</v>
      </c>
      <c r="BNQ871" s="8"/>
      <c r="BNR871" s="8"/>
    </row>
    <row r="872" spans="1730:1734" ht="13.2" x14ac:dyDescent="0.25">
      <c r="BNN872" s="8"/>
      <c r="BNO872" s="8"/>
      <c r="BNP872" s="10" t="s">
        <v>74</v>
      </c>
      <c r="BNQ872" s="8"/>
      <c r="BNR872" s="8"/>
    </row>
    <row r="873" spans="1730:1734" ht="13.2" x14ac:dyDescent="0.25">
      <c r="BNN873" s="8"/>
      <c r="BNO873" s="8"/>
      <c r="BNP873" s="10" t="s">
        <v>73</v>
      </c>
      <c r="BNQ873" s="8"/>
      <c r="BNR873" s="8"/>
    </row>
    <row r="874" spans="1730:1734" ht="13.2" x14ac:dyDescent="0.25">
      <c r="BNN874" s="8"/>
      <c r="BNO874" s="8"/>
      <c r="BNP874" s="10" t="s">
        <v>72</v>
      </c>
      <c r="BNQ874" s="8"/>
      <c r="BNR874" s="8"/>
    </row>
    <row r="875" spans="1730:1734" ht="13.2" x14ac:dyDescent="0.25">
      <c r="BNN875" s="8"/>
      <c r="BNO875" s="8"/>
      <c r="BNP875" s="10" t="s">
        <v>71</v>
      </c>
      <c r="BNQ875" s="8"/>
      <c r="BNR875" s="8"/>
    </row>
    <row r="876" spans="1730:1734" ht="13.2" x14ac:dyDescent="0.25">
      <c r="BNN876" s="8"/>
      <c r="BNO876" s="8"/>
      <c r="BNP876" s="10" t="s">
        <v>70</v>
      </c>
      <c r="BNQ876" s="8"/>
      <c r="BNR876" s="8"/>
    </row>
    <row r="877" spans="1730:1734" ht="13.2" x14ac:dyDescent="0.25">
      <c r="BNN877" s="8"/>
      <c r="BNO877" s="8"/>
      <c r="BNP877" s="10" t="s">
        <v>69</v>
      </c>
      <c r="BNQ877" s="8"/>
      <c r="BNR877" s="8"/>
    </row>
    <row r="878" spans="1730:1734" ht="13.2" x14ac:dyDescent="0.25">
      <c r="BNN878" s="8"/>
      <c r="BNO878" s="8"/>
      <c r="BNP878" s="10" t="s">
        <v>68</v>
      </c>
      <c r="BNQ878" s="8"/>
      <c r="BNR878" s="8"/>
    </row>
    <row r="879" spans="1730:1734" ht="13.2" x14ac:dyDescent="0.25">
      <c r="BNN879" s="8"/>
      <c r="BNO879" s="8"/>
      <c r="BNP879" s="10" t="s">
        <v>0</v>
      </c>
      <c r="BNQ879" s="8"/>
      <c r="BNR879" s="8" t="s">
        <v>67</v>
      </c>
    </row>
    <row r="880" spans="1730:1734" ht="13.2" x14ac:dyDescent="0.25">
      <c r="BNN880" s="8"/>
      <c r="BNO880" s="8"/>
      <c r="BNP880" s="8"/>
      <c r="BNQ880" s="8"/>
      <c r="BNR880" s="10" t="s">
        <v>66</v>
      </c>
    </row>
    <row r="881" spans="1734:1738" ht="13.2" x14ac:dyDescent="0.25">
      <c r="BNR881" s="10" t="s">
        <v>65</v>
      </c>
      <c r="BNS881" s="8"/>
      <c r="BNT881" s="8"/>
      <c r="BNU881" s="8"/>
      <c r="BNV881" s="8"/>
    </row>
    <row r="882" spans="1734:1738" ht="13.2" x14ac:dyDescent="0.25">
      <c r="BNR882" s="10" t="s">
        <v>64</v>
      </c>
      <c r="BNS882" s="8"/>
      <c r="BNT882" s="8"/>
      <c r="BNU882" s="8"/>
      <c r="BNV882" s="8"/>
    </row>
    <row r="883" spans="1734:1738" ht="13.2" x14ac:dyDescent="0.25">
      <c r="BNR883" s="10" t="s">
        <v>63</v>
      </c>
      <c r="BNS883" s="8"/>
      <c r="BNT883" s="8"/>
      <c r="BNU883" s="8"/>
      <c r="BNV883" s="8"/>
    </row>
    <row r="884" spans="1734:1738" x14ac:dyDescent="0.2">
      <c r="BNR884" s="8"/>
      <c r="BNS884" s="8"/>
      <c r="BNT884" s="8"/>
      <c r="BNU884" s="8"/>
      <c r="BNV884" s="8"/>
    </row>
    <row r="885" spans="1734:1738" x14ac:dyDescent="0.2">
      <c r="BNR885" s="8"/>
      <c r="BNS885" s="8"/>
      <c r="BNT885" s="8" t="s">
        <v>62</v>
      </c>
      <c r="BNU885" s="8"/>
      <c r="BNV885" s="8"/>
    </row>
    <row r="886" spans="1734:1738" ht="66" x14ac:dyDescent="0.2">
      <c r="BNR886" s="8"/>
      <c r="BNS886" s="8"/>
      <c r="BNT886" s="197" t="s">
        <v>61</v>
      </c>
      <c r="BNU886" s="8"/>
      <c r="BNV886" s="8"/>
    </row>
    <row r="887" spans="1734:1738" ht="13.2" x14ac:dyDescent="0.2">
      <c r="BNR887" s="8"/>
      <c r="BNS887" s="8"/>
      <c r="BNT887" s="198" t="s">
        <v>60</v>
      </c>
      <c r="BNU887" s="8"/>
      <c r="BNV887" s="8"/>
    </row>
    <row r="888" spans="1734:1738" ht="13.2" x14ac:dyDescent="0.2">
      <c r="BNR888" s="8"/>
      <c r="BNS888" s="8"/>
      <c r="BNT888" s="198" t="s">
        <v>59</v>
      </c>
      <c r="BNU888" s="8"/>
      <c r="BNV888" s="8"/>
    </row>
    <row r="889" spans="1734:1738" ht="13.2" x14ac:dyDescent="0.2">
      <c r="BNR889" s="8"/>
      <c r="BNS889" s="8"/>
      <c r="BNT889" s="198" t="s">
        <v>58</v>
      </c>
      <c r="BNU889" s="8"/>
      <c r="BNV889" s="8"/>
    </row>
    <row r="890" spans="1734:1738" ht="13.2" x14ac:dyDescent="0.2">
      <c r="BNR890" s="8"/>
      <c r="BNS890" s="8"/>
      <c r="BNT890" s="198" t="s">
        <v>57</v>
      </c>
      <c r="BNU890" s="8"/>
      <c r="BNV890" s="8"/>
    </row>
    <row r="891" spans="1734:1738" ht="66" x14ac:dyDescent="0.2">
      <c r="BNR891" s="8"/>
      <c r="BNS891" s="8"/>
      <c r="BNT891" s="197" t="s">
        <v>56</v>
      </c>
      <c r="BNU891" s="8"/>
      <c r="BNV891" s="8"/>
    </row>
    <row r="892" spans="1734:1738" ht="13.2" x14ac:dyDescent="0.2">
      <c r="BNR892" s="8"/>
      <c r="BNS892" s="8"/>
      <c r="BNT892" s="198" t="s">
        <v>55</v>
      </c>
      <c r="BNU892" s="8"/>
      <c r="BNV892" s="8"/>
    </row>
    <row r="893" spans="1734:1738" ht="13.2" x14ac:dyDescent="0.2">
      <c r="BNR893" s="8"/>
      <c r="BNS893" s="8"/>
      <c r="BNT893" s="197" t="s">
        <v>0</v>
      </c>
      <c r="BNU893" s="8"/>
      <c r="BNV893" s="8"/>
    </row>
    <row r="894" spans="1734:1738" ht="13.2" x14ac:dyDescent="0.2">
      <c r="BNR894" s="8"/>
      <c r="BNS894" s="8"/>
      <c r="BNT894" s="198" t="s">
        <v>7</v>
      </c>
      <c r="BNU894" s="8"/>
      <c r="BNV894" s="8"/>
    </row>
    <row r="895" spans="1734:1738" ht="13.2" x14ac:dyDescent="0.2">
      <c r="BNR895" s="8"/>
      <c r="BNS895" s="8"/>
      <c r="BNT895" s="198"/>
      <c r="BNU895" s="8"/>
      <c r="BNV895" s="8"/>
    </row>
    <row r="896" spans="1734:1738" ht="13.2" x14ac:dyDescent="0.25">
      <c r="BNR896" s="8"/>
      <c r="BNS896" s="8"/>
      <c r="BNT896" s="8"/>
      <c r="BNU896" s="8"/>
      <c r="BNV896" s="10" t="s">
        <v>54</v>
      </c>
    </row>
    <row r="897" spans="1738:1742" ht="13.2" x14ac:dyDescent="0.25">
      <c r="BNV897" s="10" t="s">
        <v>53</v>
      </c>
      <c r="BNW897" s="10"/>
      <c r="BNX897" s="10"/>
      <c r="BNY897" s="10"/>
      <c r="BNZ897" s="10"/>
    </row>
    <row r="898" spans="1738:1742" ht="13.2" x14ac:dyDescent="0.25">
      <c r="BNV898" s="10"/>
      <c r="BNW898" s="10"/>
      <c r="BNX898" s="10"/>
      <c r="BNY898" s="10"/>
      <c r="BNZ898" s="10"/>
    </row>
    <row r="899" spans="1738:1742" ht="13.2" x14ac:dyDescent="0.25">
      <c r="BNV899" s="10"/>
      <c r="BNW899" s="10" t="s">
        <v>52</v>
      </c>
      <c r="BNX899" s="10"/>
      <c r="BNY899" s="10"/>
      <c r="BNZ899" s="10"/>
    </row>
    <row r="900" spans="1738:1742" ht="13.2" x14ac:dyDescent="0.25">
      <c r="BNV900" s="10"/>
      <c r="BNW900" s="10" t="s">
        <v>51</v>
      </c>
      <c r="BNX900" s="10"/>
      <c r="BNY900" s="10"/>
      <c r="BNZ900" s="10"/>
    </row>
    <row r="901" spans="1738:1742" ht="13.2" x14ac:dyDescent="0.25">
      <c r="BNV901" s="10"/>
      <c r="BNW901" s="10"/>
      <c r="BNX901" s="10"/>
      <c r="BNY901" s="10"/>
      <c r="BNZ901" s="10"/>
    </row>
    <row r="902" spans="1738:1742" ht="13.2" x14ac:dyDescent="0.25">
      <c r="BNV902" s="10"/>
      <c r="BNW902" s="10"/>
      <c r="BNX902" s="10"/>
      <c r="BNY902" s="10"/>
      <c r="BNZ902" s="10"/>
    </row>
    <row r="903" spans="1738:1742" ht="13.2" x14ac:dyDescent="0.25">
      <c r="BNV903" s="10"/>
      <c r="BNW903" s="10"/>
      <c r="BNX903" s="10"/>
      <c r="BNY903" s="10"/>
      <c r="BNZ903" s="10"/>
    </row>
    <row r="904" spans="1738:1742" ht="13.2" x14ac:dyDescent="0.25">
      <c r="BNV904" s="10"/>
      <c r="BNW904" s="10"/>
      <c r="BNX904" s="10"/>
      <c r="BNY904" s="10"/>
      <c r="BNZ904" s="10"/>
    </row>
    <row r="905" spans="1738:1742" ht="13.2" x14ac:dyDescent="0.25">
      <c r="BNV905" s="10"/>
      <c r="BNW905" s="10"/>
      <c r="BNX905" s="10"/>
      <c r="BNY905" s="10"/>
      <c r="BNZ905" s="10"/>
    </row>
    <row r="906" spans="1738:1742" ht="13.2" x14ac:dyDescent="0.25">
      <c r="BNV906" s="10"/>
      <c r="BNW906" s="10"/>
      <c r="BNX906" s="10"/>
      <c r="BNY906" s="10" t="s">
        <v>50</v>
      </c>
      <c r="BNZ906" s="10"/>
    </row>
    <row r="907" spans="1738:1742" ht="13.2" x14ac:dyDescent="0.25">
      <c r="BNV907" s="10"/>
      <c r="BNW907" s="10"/>
      <c r="BNX907" s="10"/>
      <c r="BNY907" s="10" t="s">
        <v>49</v>
      </c>
      <c r="BNZ907" s="10"/>
    </row>
    <row r="908" spans="1738:1742" ht="13.2" x14ac:dyDescent="0.25">
      <c r="BNV908" s="10"/>
      <c r="BNW908" s="10"/>
      <c r="BNX908" s="10"/>
      <c r="BNY908" s="10" t="s">
        <v>48</v>
      </c>
      <c r="BNZ908" s="10"/>
    </row>
    <row r="909" spans="1738:1742" ht="13.2" x14ac:dyDescent="0.25">
      <c r="BNV909" s="10"/>
      <c r="BNW909" s="10"/>
      <c r="BNX909" s="10"/>
      <c r="BNY909" s="10"/>
      <c r="BNZ909" s="10"/>
    </row>
    <row r="910" spans="1738:1742" ht="13.2" x14ac:dyDescent="0.25">
      <c r="BNV910" s="10"/>
      <c r="BNW910" s="10"/>
      <c r="BNX910" s="10"/>
      <c r="BNY910" s="10"/>
      <c r="BNZ910" s="10"/>
    </row>
    <row r="911" spans="1738:1742" ht="13.2" x14ac:dyDescent="0.25">
      <c r="BNV911" s="10"/>
      <c r="BNW911" s="10"/>
      <c r="BNX911" s="10"/>
      <c r="BNY911" s="10"/>
      <c r="BNZ911" s="10"/>
    </row>
    <row r="912" spans="1738:1742" ht="13.2" x14ac:dyDescent="0.25">
      <c r="BNV912" s="10"/>
      <c r="BNW912" s="10"/>
      <c r="BNX912" s="10"/>
      <c r="BNY912" s="10"/>
      <c r="BNZ912" s="10" t="s">
        <v>47</v>
      </c>
    </row>
    <row r="913" spans="1742:1746" ht="13.2" x14ac:dyDescent="0.25">
      <c r="BNZ913" s="10" t="s">
        <v>46</v>
      </c>
      <c r="BOA913" s="10"/>
      <c r="BOB913" s="10"/>
      <c r="BOC913" s="10"/>
      <c r="BOD913" s="10"/>
    </row>
    <row r="914" spans="1742:1746" ht="13.2" x14ac:dyDescent="0.25">
      <c r="BNZ914" s="10" t="s">
        <v>45</v>
      </c>
      <c r="BOA914" s="10"/>
      <c r="BOB914" s="10"/>
      <c r="BOC914" s="10"/>
      <c r="BOD914" s="10"/>
    </row>
    <row r="915" spans="1742:1746" ht="13.2" x14ac:dyDescent="0.25">
      <c r="BNZ915" s="10"/>
      <c r="BOA915" s="10"/>
      <c r="BOB915" s="10"/>
      <c r="BOC915" s="10"/>
      <c r="BOD915" s="10"/>
    </row>
    <row r="916" spans="1742:1746" ht="13.2" x14ac:dyDescent="0.25">
      <c r="BNZ916" s="10"/>
      <c r="BOA916" s="10"/>
      <c r="BOB916" s="10"/>
      <c r="BOC916" s="10"/>
      <c r="BOD916" s="10"/>
    </row>
    <row r="917" spans="1742:1746" ht="13.2" x14ac:dyDescent="0.25">
      <c r="BNZ917" s="10"/>
      <c r="BOA917" s="10"/>
      <c r="BOB917" s="10"/>
      <c r="BOC917" s="10"/>
      <c r="BOD917" s="10"/>
    </row>
    <row r="918" spans="1742:1746" ht="13.2" x14ac:dyDescent="0.25">
      <c r="BNZ918" s="10"/>
      <c r="BOA918" s="10"/>
      <c r="BOB918" s="10" t="s">
        <v>44</v>
      </c>
      <c r="BOC918" s="10"/>
      <c r="BOD918" s="10"/>
    </row>
    <row r="919" spans="1742:1746" ht="13.2" x14ac:dyDescent="0.25">
      <c r="BNZ919" s="10"/>
      <c r="BOA919" s="10"/>
      <c r="BOB919" s="10" t="s">
        <v>43</v>
      </c>
      <c r="BOC919" s="10"/>
      <c r="BOD919" s="10"/>
    </row>
    <row r="920" spans="1742:1746" ht="13.2" x14ac:dyDescent="0.25">
      <c r="BNZ920" s="10"/>
      <c r="BOA920" s="10"/>
      <c r="BOB920" s="10" t="s">
        <v>42</v>
      </c>
      <c r="BOC920" s="10"/>
      <c r="BOD920" s="10"/>
    </row>
    <row r="921" spans="1742:1746" ht="13.2" x14ac:dyDescent="0.25">
      <c r="BNZ921" s="10"/>
      <c r="BOA921" s="10"/>
      <c r="BOB921" s="10"/>
      <c r="BOC921" s="10"/>
      <c r="BOD921" s="10"/>
    </row>
    <row r="922" spans="1742:1746" ht="13.2" x14ac:dyDescent="0.25">
      <c r="BNZ922" s="10"/>
      <c r="BOA922" s="10"/>
      <c r="BOB922" s="10"/>
      <c r="BOC922" s="10" t="s">
        <v>41</v>
      </c>
      <c r="BOD922" s="10"/>
    </row>
    <row r="923" spans="1742:1746" ht="13.2" x14ac:dyDescent="0.25">
      <c r="BNZ923" s="10"/>
      <c r="BOA923" s="10"/>
      <c r="BOB923" s="10"/>
      <c r="BOC923" s="10" t="s">
        <v>40</v>
      </c>
      <c r="BOD923" s="10"/>
    </row>
    <row r="924" spans="1742:1746" ht="13.2" x14ac:dyDescent="0.25">
      <c r="BNZ924" s="10"/>
      <c r="BOA924" s="10"/>
      <c r="BOB924" s="10"/>
      <c r="BOC924" s="10" t="s">
        <v>39</v>
      </c>
      <c r="BOD924" s="10"/>
    </row>
    <row r="925" spans="1742:1746" ht="13.2" x14ac:dyDescent="0.25">
      <c r="BNZ925" s="10"/>
      <c r="BOA925" s="10"/>
      <c r="BOB925" s="10"/>
      <c r="BOC925" s="10"/>
      <c r="BOD925" s="10"/>
    </row>
    <row r="926" spans="1742:1746" ht="13.2" x14ac:dyDescent="0.25">
      <c r="BNZ926" s="10"/>
      <c r="BOA926" s="10"/>
      <c r="BOB926" s="10"/>
      <c r="BOC926" s="10"/>
      <c r="BOD926" s="10" t="s">
        <v>38</v>
      </c>
    </row>
    <row r="927" spans="1742:1746" ht="13.2" x14ac:dyDescent="0.25">
      <c r="BNZ927" s="10"/>
      <c r="BOA927" s="10"/>
      <c r="BOB927" s="10"/>
      <c r="BOC927" s="10"/>
      <c r="BOD927" s="10" t="s">
        <v>37</v>
      </c>
    </row>
    <row r="928" spans="1742:1746" ht="13.2" x14ac:dyDescent="0.25">
      <c r="BNZ928" s="10"/>
      <c r="BOA928" s="10"/>
      <c r="BOB928" s="10"/>
      <c r="BOC928" s="10"/>
      <c r="BOD928" s="10" t="s">
        <v>36</v>
      </c>
    </row>
    <row r="930" spans="1747:1759" ht="13.2" x14ac:dyDescent="0.25">
      <c r="BOE930" s="11" t="s">
        <v>35</v>
      </c>
      <c r="BOF930" s="8"/>
      <c r="BOG930" s="8"/>
      <c r="BOH930" s="8"/>
      <c r="BOI930" s="8"/>
      <c r="BOJ930" s="8"/>
      <c r="BOK930" s="8"/>
      <c r="BOL930" s="8"/>
      <c r="BOM930" s="8"/>
      <c r="BON930" s="8"/>
      <c r="BOO930" s="8"/>
      <c r="BOP930" s="8"/>
      <c r="BOQ930" s="8"/>
    </row>
    <row r="931" spans="1747:1759" ht="13.2" x14ac:dyDescent="0.25">
      <c r="BOE931" s="11" t="s">
        <v>34</v>
      </c>
      <c r="BOF931" s="8"/>
      <c r="BOG931" s="8"/>
      <c r="BOH931" s="8"/>
      <c r="BOI931" s="8"/>
      <c r="BOJ931" s="8"/>
      <c r="BOK931" s="8"/>
      <c r="BOL931" s="8"/>
      <c r="BOM931" s="8"/>
      <c r="BON931" s="8"/>
      <c r="BOO931" s="8"/>
      <c r="BOP931" s="8"/>
      <c r="BOQ931" s="8"/>
    </row>
    <row r="932" spans="1747:1759" ht="13.2" x14ac:dyDescent="0.25">
      <c r="BOE932" s="11"/>
      <c r="BOF932" s="8"/>
      <c r="BOG932" s="8"/>
      <c r="BOH932" s="8"/>
      <c r="BOI932" s="8"/>
      <c r="BOJ932" s="8"/>
      <c r="BOK932" s="8"/>
      <c r="BOL932" s="8"/>
      <c r="BOM932" s="8"/>
      <c r="BON932" s="8"/>
      <c r="BOO932" s="8"/>
      <c r="BOP932" s="8"/>
      <c r="BOQ932" s="8"/>
    </row>
    <row r="933" spans="1747:1759" x14ac:dyDescent="0.2">
      <c r="BOE933" s="8"/>
      <c r="BOF933" s="8"/>
      <c r="BOG933" s="8"/>
      <c r="BOH933" s="8"/>
      <c r="BOI933" s="8"/>
      <c r="BOJ933" s="8"/>
      <c r="BOK933" s="8"/>
      <c r="BOL933" s="8"/>
      <c r="BOM933" s="8"/>
      <c r="BON933" s="8"/>
      <c r="BOO933" s="8"/>
      <c r="BOP933" s="8"/>
      <c r="BOQ933" s="8"/>
    </row>
    <row r="934" spans="1747:1759" x14ac:dyDescent="0.2">
      <c r="BOE934" s="8"/>
      <c r="BOF934" s="8"/>
      <c r="BOG934" s="8"/>
      <c r="BOH934" s="8"/>
      <c r="BOI934" s="8"/>
      <c r="BOJ934" s="8"/>
      <c r="BOK934" s="8"/>
      <c r="BOL934" s="8"/>
      <c r="BOM934" s="8"/>
      <c r="BON934" s="8"/>
      <c r="BOO934" s="8"/>
      <c r="BOP934" s="8"/>
      <c r="BOQ934" s="8"/>
    </row>
    <row r="935" spans="1747:1759" ht="13.2" x14ac:dyDescent="0.25">
      <c r="BOE935" s="8"/>
      <c r="BOF935" s="8"/>
      <c r="BOG935" s="10"/>
      <c r="BOH935" s="10"/>
      <c r="BOI935" s="10"/>
      <c r="BOJ935" s="10"/>
      <c r="BOK935" s="10"/>
      <c r="BOL935" s="10"/>
      <c r="BOM935" s="10"/>
      <c r="BON935" s="10"/>
      <c r="BOO935" s="470" t="s">
        <v>33</v>
      </c>
      <c r="BOP935" s="470"/>
      <c r="BOQ935" s="470"/>
    </row>
    <row r="936" spans="1747:1759" ht="13.2" x14ac:dyDescent="0.25">
      <c r="BOE936" s="8"/>
      <c r="BOF936" s="8"/>
      <c r="BOG936" s="10"/>
      <c r="BOH936" s="10"/>
      <c r="BOI936" s="10"/>
      <c r="BOJ936" s="10"/>
      <c r="BOK936" s="10"/>
      <c r="BOL936" s="10"/>
      <c r="BOM936" s="9">
        <v>1</v>
      </c>
      <c r="BON936" s="9">
        <v>2</v>
      </c>
      <c r="BOO936" s="9">
        <v>3</v>
      </c>
      <c r="BOP936" s="13">
        <v>4</v>
      </c>
      <c r="BOQ936" s="13">
        <v>5</v>
      </c>
    </row>
    <row r="937" spans="1747:1759" ht="13.2" x14ac:dyDescent="0.25">
      <c r="BOE937" s="8"/>
      <c r="BOF937" s="8"/>
      <c r="BOG937" s="10"/>
      <c r="BOH937" s="10"/>
      <c r="BOI937" s="10"/>
      <c r="BOJ937" s="10"/>
      <c r="BOK937" s="10"/>
      <c r="BOL937" s="10"/>
      <c r="BOM937" s="11" t="s">
        <v>32</v>
      </c>
      <c r="BON937" s="11" t="s">
        <v>31</v>
      </c>
      <c r="BOO937" s="11" t="s">
        <v>30</v>
      </c>
      <c r="BOP937" s="11" t="s">
        <v>29</v>
      </c>
      <c r="BOQ937" s="11" t="s">
        <v>28</v>
      </c>
    </row>
    <row r="938" spans="1747:1759" ht="13.2" x14ac:dyDescent="0.25">
      <c r="BOE938" s="8"/>
      <c r="BOF938" s="8"/>
      <c r="BOG938" s="10"/>
      <c r="BOH938" s="10"/>
      <c r="BOI938" s="10"/>
      <c r="BOJ938" s="10"/>
      <c r="BOK938" s="10"/>
      <c r="BOL938" s="10"/>
      <c r="BOM938" s="199">
        <v>0.2</v>
      </c>
      <c r="BON938" s="199">
        <v>0.4</v>
      </c>
      <c r="BOO938" s="199">
        <v>0.6</v>
      </c>
      <c r="BOP938" s="199">
        <v>0.8</v>
      </c>
      <c r="BOQ938" s="199">
        <v>1</v>
      </c>
    </row>
    <row r="939" spans="1747:1759" ht="13.2" x14ac:dyDescent="0.25">
      <c r="BOE939" s="8"/>
      <c r="BOF939" s="8"/>
      <c r="BOG939" s="10"/>
      <c r="BOH939" s="10"/>
      <c r="BOI939" s="10"/>
      <c r="BOJ939" s="10"/>
      <c r="BOK939" s="10"/>
      <c r="BOL939" s="10"/>
      <c r="BOM939" s="9"/>
      <c r="BON939" s="9"/>
      <c r="BOO939" s="9"/>
      <c r="BOP939" s="13"/>
      <c r="BOQ939" s="13"/>
    </row>
    <row r="940" spans="1747:1759" ht="13.2" x14ac:dyDescent="0.25">
      <c r="BOE940" s="8"/>
      <c r="BOF940" s="8"/>
      <c r="BOG940" s="464" t="s">
        <v>27</v>
      </c>
      <c r="BOH940" s="12">
        <v>5</v>
      </c>
      <c r="BOI940" s="11" t="s">
        <v>26</v>
      </c>
      <c r="BOJ940" s="199">
        <v>1</v>
      </c>
      <c r="BOK940" s="10" t="s">
        <v>25</v>
      </c>
      <c r="BOL940" s="200">
        <v>1</v>
      </c>
      <c r="BOM940" s="9" t="s">
        <v>14</v>
      </c>
      <c r="BON940" s="9" t="s">
        <v>14</v>
      </c>
      <c r="BOO940" s="9" t="s">
        <v>14</v>
      </c>
      <c r="BOP940" s="9" t="s">
        <v>14</v>
      </c>
      <c r="BOQ940" s="9" t="s">
        <v>13</v>
      </c>
    </row>
    <row r="941" spans="1747:1759" ht="13.2" x14ac:dyDescent="0.25">
      <c r="BOE941" s="8"/>
      <c r="BOF941" s="8"/>
      <c r="BOG941" s="464"/>
      <c r="BOH941" s="12">
        <v>4</v>
      </c>
      <c r="BOI941" s="11" t="s">
        <v>24</v>
      </c>
      <c r="BOJ941" s="199">
        <v>0.8</v>
      </c>
      <c r="BOK941" s="10" t="s">
        <v>23</v>
      </c>
      <c r="BOL941" s="200">
        <v>0.8</v>
      </c>
      <c r="BOM941" s="9" t="s">
        <v>15</v>
      </c>
      <c r="BON941" s="9" t="s">
        <v>15</v>
      </c>
      <c r="BOO941" s="9" t="s">
        <v>14</v>
      </c>
      <c r="BOP941" s="9" t="s">
        <v>14</v>
      </c>
      <c r="BOQ941" s="9" t="s">
        <v>13</v>
      </c>
    </row>
    <row r="942" spans="1747:1759" ht="13.2" x14ac:dyDescent="0.25">
      <c r="BOE942" s="8"/>
      <c r="BOF942" s="8"/>
      <c r="BOG942" s="464"/>
      <c r="BOH942" s="12">
        <v>3</v>
      </c>
      <c r="BOI942" s="11" t="s">
        <v>22</v>
      </c>
      <c r="BOJ942" s="199">
        <v>0.6</v>
      </c>
      <c r="BOK942" s="10" t="s">
        <v>21</v>
      </c>
      <c r="BOL942" s="200">
        <v>0.6</v>
      </c>
      <c r="BOM942" s="9" t="s">
        <v>15</v>
      </c>
      <c r="BON942" s="9" t="s">
        <v>15</v>
      </c>
      <c r="BOO942" s="9" t="s">
        <v>15</v>
      </c>
      <c r="BOP942" s="9" t="s">
        <v>14</v>
      </c>
      <c r="BOQ942" s="9" t="s">
        <v>13</v>
      </c>
    </row>
    <row r="943" spans="1747:1759" ht="13.2" x14ac:dyDescent="0.25">
      <c r="BOE943" s="8"/>
      <c r="BOF943" s="8"/>
      <c r="BOG943" s="464"/>
      <c r="BOH943" s="12">
        <v>2</v>
      </c>
      <c r="BOI943" s="11" t="s">
        <v>20</v>
      </c>
      <c r="BOJ943" s="199">
        <v>0.4</v>
      </c>
      <c r="BOK943" s="10" t="s">
        <v>19</v>
      </c>
      <c r="BOL943" s="200">
        <v>0.4</v>
      </c>
      <c r="BOM943" s="9" t="s">
        <v>16</v>
      </c>
      <c r="BON943" s="9" t="s">
        <v>15</v>
      </c>
      <c r="BOO943" s="9" t="s">
        <v>15</v>
      </c>
      <c r="BOP943" s="9" t="s">
        <v>14</v>
      </c>
      <c r="BOQ943" s="9" t="s">
        <v>13</v>
      </c>
    </row>
    <row r="944" spans="1747:1759" ht="13.2" x14ac:dyDescent="0.25">
      <c r="BOE944" s="8"/>
      <c r="BOF944" s="8"/>
      <c r="BOG944" s="464"/>
      <c r="BOH944" s="12">
        <v>1</v>
      </c>
      <c r="BOI944" s="11" t="s">
        <v>18</v>
      </c>
      <c r="BOJ944" s="199">
        <v>0.2</v>
      </c>
      <c r="BOK944" s="10" t="s">
        <v>17</v>
      </c>
      <c r="BOL944" s="200">
        <v>0.2</v>
      </c>
      <c r="BOM944" s="9" t="s">
        <v>16</v>
      </c>
      <c r="BON944" s="9" t="s">
        <v>16</v>
      </c>
      <c r="BOO944" s="9" t="s">
        <v>15</v>
      </c>
      <c r="BOP944" s="9" t="s">
        <v>14</v>
      </c>
      <c r="BOQ944" s="9" t="s">
        <v>13</v>
      </c>
    </row>
    <row r="947" spans="1761:1763" x14ac:dyDescent="0.2">
      <c r="BOS947" s="8" t="s">
        <v>12</v>
      </c>
    </row>
    <row r="948" spans="1761:1763" x14ac:dyDescent="0.2">
      <c r="BOS948" s="8" t="s">
        <v>11</v>
      </c>
    </row>
    <row r="949" spans="1761:1763" x14ac:dyDescent="0.2">
      <c r="BOS949" s="8" t="s">
        <v>10</v>
      </c>
    </row>
    <row r="950" spans="1761:1763" x14ac:dyDescent="0.2">
      <c r="BOS950" s="8" t="s">
        <v>9</v>
      </c>
    </row>
    <row r="951" spans="1761:1763" x14ac:dyDescent="0.2">
      <c r="BOS951" s="8" t="s">
        <v>8</v>
      </c>
    </row>
    <row r="952" spans="1761:1763" x14ac:dyDescent="0.2">
      <c r="BOS952" s="8" t="s">
        <v>7</v>
      </c>
    </row>
    <row r="955" spans="1761:1763" x14ac:dyDescent="0.2">
      <c r="BOU955" s="201" t="s">
        <v>6</v>
      </c>
    </row>
    <row r="956" spans="1761:1763" x14ac:dyDescent="0.2">
      <c r="BOU956" s="193" t="s">
        <v>5</v>
      </c>
    </row>
    <row r="957" spans="1761:1763" ht="20.399999999999999" x14ac:dyDescent="0.2">
      <c r="BOU957" s="193" t="s">
        <v>4</v>
      </c>
    </row>
    <row r="958" spans="1761:1763" x14ac:dyDescent="0.2">
      <c r="BOU958" s="193" t="s">
        <v>3</v>
      </c>
    </row>
    <row r="959" spans="1761:1763" x14ac:dyDescent="0.2">
      <c r="BOU959" s="193" t="s">
        <v>2</v>
      </c>
    </row>
    <row r="960" spans="1761:1763" x14ac:dyDescent="0.2">
      <c r="BOU960" s="193" t="s">
        <v>1</v>
      </c>
    </row>
    <row r="961" spans="1763:1763" x14ac:dyDescent="0.2">
      <c r="BOU961" s="128" t="s">
        <v>0</v>
      </c>
    </row>
  </sheetData>
  <mergeCells count="20">
    <mergeCell ref="BOG940:BOG944"/>
    <mergeCell ref="AC7:AH7"/>
    <mergeCell ref="AI7:AL7"/>
    <mergeCell ref="BLW685:BLY685"/>
    <mergeCell ref="BLQ689:BLQ693"/>
    <mergeCell ref="BMX799:BMZ799"/>
    <mergeCell ref="BOO935:BOQ935"/>
    <mergeCell ref="O5:P5"/>
    <mergeCell ref="Q5:R5"/>
    <mergeCell ref="U5:V5"/>
    <mergeCell ref="W5:X5"/>
    <mergeCell ref="B7:H7"/>
    <mergeCell ref="J7:AB7"/>
    <mergeCell ref="B1:I1"/>
    <mergeCell ref="J1:K4"/>
    <mergeCell ref="B2:I2"/>
    <mergeCell ref="C3:H3"/>
    <mergeCell ref="C4:H4"/>
    <mergeCell ref="E5:G5"/>
    <mergeCell ref="I5:N5"/>
  </mergeCells>
  <conditionalFormatting sqref="AG9:AG100">
    <cfRule type="containsText" dxfId="1423" priority="83" operator="containsText" text="EXTREMO">
      <formula>NOT(ISERROR(SEARCH("EXTREMO",AG9)))</formula>
    </cfRule>
    <cfRule type="containsText" dxfId="1422" priority="82" operator="containsText" text="ALTO">
      <formula>NOT(ISERROR(SEARCH("ALTO",AG9)))</formula>
    </cfRule>
    <cfRule type="containsText" dxfId="1421" priority="81" operator="containsText" text="MODERADO">
      <formula>NOT(ISERROR(SEARCH("MODERADO",AG9)))</formula>
    </cfRule>
    <cfRule type="containsText" dxfId="1420" priority="80" operator="containsText" text="BAJO">
      <formula>NOT(ISERROR(SEARCH("BAJO",AG9)))</formula>
    </cfRule>
  </conditionalFormatting>
  <conditionalFormatting sqref="CP9:CP100">
    <cfRule type="containsText" dxfId="1419" priority="79" operator="containsText" text="EXTREMO">
      <formula>NOT(ISERROR(SEARCH("EXTREMO",CP9)))</formula>
    </cfRule>
    <cfRule type="containsText" dxfId="1418" priority="78" operator="containsText" text="ALTO">
      <formula>NOT(ISERROR(SEARCH("ALTO",CP9)))</formula>
    </cfRule>
    <cfRule type="containsText" dxfId="1417" priority="77" operator="containsText" text="MODERADO">
      <formula>NOT(ISERROR(SEARCH("MODERADO",CP9)))</formula>
    </cfRule>
  </conditionalFormatting>
  <conditionalFormatting sqref="DB9:DC9">
    <cfRule type="containsText" dxfId="1416" priority="74" operator="containsText" text="MODERADO">
      <formula>NOT(ISERROR(SEARCH("MODERADO",DB9)))</formula>
    </cfRule>
    <cfRule type="containsText" dxfId="1415" priority="76" operator="containsText" text="EXTREMO">
      <formula>NOT(ISERROR(SEARCH("EXTREMO",DB9)))</formula>
    </cfRule>
    <cfRule type="containsText" dxfId="1414" priority="75" operator="containsText" text="ALTO">
      <formula>NOT(ISERROR(SEARCH("ALTO",DB9)))</formula>
    </cfRule>
  </conditionalFormatting>
  <conditionalFormatting sqref="DB10:DC100">
    <cfRule type="containsText" dxfId="1413" priority="21" operator="containsText" text="EXTREMO">
      <formula>NOT(ISERROR(SEARCH("EXTREMO",DB10)))</formula>
    </cfRule>
    <cfRule type="containsText" dxfId="1412" priority="19" operator="containsText" text="MODERADO">
      <formula>NOT(ISERROR(SEARCH("MODERADO",DB10)))</formula>
    </cfRule>
    <cfRule type="containsText" dxfId="1411" priority="20" operator="containsText" text="ALTO">
      <formula>NOT(ISERROR(SEARCH("ALTO",DB10)))</formula>
    </cfRule>
  </conditionalFormatting>
  <conditionalFormatting sqref="DJ9:DK100">
    <cfRule type="containsText" dxfId="1410" priority="34" operator="containsText" text="MODERADO">
      <formula>NOT(ISERROR(SEARCH("MODERADO",DJ9)))</formula>
    </cfRule>
    <cfRule type="containsText" dxfId="1409" priority="35" operator="containsText" text="ALTO">
      <formula>NOT(ISERROR(SEARCH("ALTO",DJ9)))</formula>
    </cfRule>
    <cfRule type="containsText" dxfId="1408" priority="36" operator="containsText" text="EXTREMO">
      <formula>NOT(ISERROR(SEARCH("EXTREMO",DJ9)))</formula>
    </cfRule>
  </conditionalFormatting>
  <conditionalFormatting sqref="DQ9:DR100">
    <cfRule type="containsText" dxfId="1407" priority="33" operator="containsText" text="EXTREMO">
      <formula>NOT(ISERROR(SEARCH("EXTREMO",DQ9)))</formula>
    </cfRule>
    <cfRule type="containsText" dxfId="1406" priority="31" operator="containsText" text="MODERADO">
      <formula>NOT(ISERROR(SEARCH("MODERADO",DQ9)))</formula>
    </cfRule>
    <cfRule type="containsText" dxfId="1405" priority="32" operator="containsText" text="ALTO">
      <formula>NOT(ISERROR(SEARCH("ALTO",DQ9)))</formula>
    </cfRule>
  </conditionalFormatting>
  <conditionalFormatting sqref="DX9:DY100">
    <cfRule type="containsText" dxfId="1404" priority="28" operator="containsText" text="MODERADO">
      <formula>NOT(ISERROR(SEARCH("MODERADO",DX9)))</formula>
    </cfRule>
    <cfRule type="containsText" dxfId="1403" priority="29" operator="containsText" text="ALTO">
      <formula>NOT(ISERROR(SEARCH("ALTO",DX9)))</formula>
    </cfRule>
    <cfRule type="containsText" dxfId="1402" priority="30" operator="containsText" text="EXTREMO">
      <formula>NOT(ISERROR(SEARCH("EXTREMO",DX9)))</formula>
    </cfRule>
  </conditionalFormatting>
  <conditionalFormatting sqref="EE9:EF100">
    <cfRule type="containsText" dxfId="1401" priority="25" operator="containsText" text="MODERADO">
      <formula>NOT(ISERROR(SEARCH("MODERADO",EE9)))</formula>
    </cfRule>
    <cfRule type="containsText" dxfId="1400" priority="26" operator="containsText" text="ALTO">
      <formula>NOT(ISERROR(SEARCH("ALTO",EE9)))</formula>
    </cfRule>
    <cfRule type="containsText" dxfId="1399" priority="27" operator="containsText" text="EXTREMO">
      <formula>NOT(ISERROR(SEARCH("EXTREMO",EE9)))</formula>
    </cfRule>
  </conditionalFormatting>
  <conditionalFormatting sqref="EL9:EM100">
    <cfRule type="containsText" dxfId="1398" priority="22" operator="containsText" text="MODERADO">
      <formula>NOT(ISERROR(SEARCH("MODERADO",EL9)))</formula>
    </cfRule>
    <cfRule type="containsText" dxfId="1397" priority="23" operator="containsText" text="ALTO">
      <formula>NOT(ISERROR(SEARCH("ALTO",EL9)))</formula>
    </cfRule>
    <cfRule type="containsText" dxfId="1396" priority="24" operator="containsText" text="EXTREMO">
      <formula>NOT(ISERROR(SEARCH("EXTREMO",EL9)))</formula>
    </cfRule>
  </conditionalFormatting>
  <conditionalFormatting sqref="ER9:EU100 EY9:FB100 FF9:FI100 FM9:FP100 FT9:FW100 GA9:GD100 DI9:DL100 DP9:DS100 DW9:DZ100 ED9:EG100 EK9:EN100 DB9:DD100 CL9:CP100 DF9:DF100 DN9:DN100 DU9:DU100 EB9:EB100 EI9:EI100 EP9:EP100 EW9:EW100 FD9:FD100 FK9:FK100 FR9:FR100 FY9:FY100 GF9:GF100 GH9:GI100">
    <cfRule type="containsText" dxfId="1395" priority="73" operator="containsText" text="BAJO">
      <formula>NOT(ISERROR(SEARCH("BAJO",CL9)))</formula>
    </cfRule>
  </conditionalFormatting>
  <conditionalFormatting sqref="ES9:ET9">
    <cfRule type="containsText" dxfId="1394" priority="72" operator="containsText" text="EXTREMO">
      <formula>NOT(ISERROR(SEARCH("EXTREMO",ES9)))</formula>
    </cfRule>
    <cfRule type="containsText" dxfId="1393" priority="71" operator="containsText" text="ALTO">
      <formula>NOT(ISERROR(SEARCH("ALTO",ES9)))</formula>
    </cfRule>
    <cfRule type="containsText" dxfId="1392" priority="70" operator="containsText" text="MODERADO">
      <formula>NOT(ISERROR(SEARCH("MODERADO",ES9)))</formula>
    </cfRule>
  </conditionalFormatting>
  <conditionalFormatting sqref="ES9:ET100">
    <cfRule type="containsText" dxfId="1391" priority="52" operator="containsText" text="MODERADO">
      <formula>NOT(ISERROR(SEARCH("MODERADO",ES9)))</formula>
    </cfRule>
    <cfRule type="containsText" dxfId="1390" priority="53" operator="containsText" text="ALTO">
      <formula>NOT(ISERROR(SEARCH("ALTO",ES9)))</formula>
    </cfRule>
    <cfRule type="containsText" dxfId="1389" priority="54" operator="containsText" text="EXTREMO">
      <formula>NOT(ISERROR(SEARCH("EXTREMO",ES9)))</formula>
    </cfRule>
  </conditionalFormatting>
  <conditionalFormatting sqref="ES10:ET100">
    <cfRule type="containsText" dxfId="1388" priority="16" operator="containsText" text="MODERADO">
      <formula>NOT(ISERROR(SEARCH("MODERADO",ES10)))</formula>
    </cfRule>
    <cfRule type="containsText" dxfId="1387" priority="18" operator="containsText" text="EXTREMO">
      <formula>NOT(ISERROR(SEARCH("EXTREMO",ES10)))</formula>
    </cfRule>
    <cfRule type="containsText" dxfId="1386" priority="17" operator="containsText" text="ALTO">
      <formula>NOT(ISERROR(SEARCH("ALTO",ES10)))</formula>
    </cfRule>
  </conditionalFormatting>
  <conditionalFormatting sqref="EZ9:FA9">
    <cfRule type="containsText" dxfId="1385" priority="69" operator="containsText" text="EXTREMO">
      <formula>NOT(ISERROR(SEARCH("EXTREMO",EZ9)))</formula>
    </cfRule>
    <cfRule type="containsText" dxfId="1384" priority="68" operator="containsText" text="ALTO">
      <formula>NOT(ISERROR(SEARCH("ALTO",EZ9)))</formula>
    </cfRule>
    <cfRule type="containsText" dxfId="1383" priority="67" operator="containsText" text="MODERADO">
      <formula>NOT(ISERROR(SEARCH("MODERADO",EZ9)))</formula>
    </cfRule>
  </conditionalFormatting>
  <conditionalFormatting sqref="EZ9:FA100">
    <cfRule type="containsText" dxfId="1382" priority="49" operator="containsText" text="MODERADO">
      <formula>NOT(ISERROR(SEARCH("MODERADO",EZ9)))</formula>
    </cfRule>
    <cfRule type="containsText" dxfId="1381" priority="50" operator="containsText" text="ALTO">
      <formula>NOT(ISERROR(SEARCH("ALTO",EZ9)))</formula>
    </cfRule>
    <cfRule type="containsText" dxfId="1380" priority="51" operator="containsText" text="EXTREMO">
      <formula>NOT(ISERROR(SEARCH("EXTREMO",EZ9)))</formula>
    </cfRule>
  </conditionalFormatting>
  <conditionalFormatting sqref="EZ10:FA100">
    <cfRule type="containsText" dxfId="1379" priority="14" operator="containsText" text="ALTO">
      <formula>NOT(ISERROR(SEARCH("ALTO",EZ10)))</formula>
    </cfRule>
    <cfRule type="containsText" dxfId="1378" priority="15" operator="containsText" text="EXTREMO">
      <formula>NOT(ISERROR(SEARCH("EXTREMO",EZ10)))</formula>
    </cfRule>
    <cfRule type="containsText" dxfId="1377" priority="13" operator="containsText" text="MODERADO">
      <formula>NOT(ISERROR(SEARCH("MODERADO",EZ10)))</formula>
    </cfRule>
  </conditionalFormatting>
  <conditionalFormatting sqref="FG9:FH9">
    <cfRule type="containsText" dxfId="1376" priority="66" operator="containsText" text="EXTREMO">
      <formula>NOT(ISERROR(SEARCH("EXTREMO",FG9)))</formula>
    </cfRule>
    <cfRule type="containsText" dxfId="1375" priority="65" operator="containsText" text="ALTO">
      <formula>NOT(ISERROR(SEARCH("ALTO",FG9)))</formula>
    </cfRule>
    <cfRule type="containsText" dxfId="1374" priority="64" operator="containsText" text="MODERADO">
      <formula>NOT(ISERROR(SEARCH("MODERADO",FG9)))</formula>
    </cfRule>
  </conditionalFormatting>
  <conditionalFormatting sqref="FG9:FH100">
    <cfRule type="containsText" dxfId="1373" priority="48" operator="containsText" text="EXTREMO">
      <formula>NOT(ISERROR(SEARCH("EXTREMO",FG9)))</formula>
    </cfRule>
    <cfRule type="containsText" dxfId="1372" priority="46" operator="containsText" text="MODERADO">
      <formula>NOT(ISERROR(SEARCH("MODERADO",FG9)))</formula>
    </cfRule>
    <cfRule type="containsText" dxfId="1371" priority="47" operator="containsText" text="ALTO">
      <formula>NOT(ISERROR(SEARCH("ALTO",FG9)))</formula>
    </cfRule>
  </conditionalFormatting>
  <conditionalFormatting sqref="FG10:FH100">
    <cfRule type="containsText" dxfId="1370" priority="11" operator="containsText" text="ALTO">
      <formula>NOT(ISERROR(SEARCH("ALTO",FG10)))</formula>
    </cfRule>
    <cfRule type="containsText" dxfId="1369" priority="10" operator="containsText" text="MODERADO">
      <formula>NOT(ISERROR(SEARCH("MODERADO",FG10)))</formula>
    </cfRule>
    <cfRule type="containsText" dxfId="1368" priority="12" operator="containsText" text="EXTREMO">
      <formula>NOT(ISERROR(SEARCH("EXTREMO",FG10)))</formula>
    </cfRule>
  </conditionalFormatting>
  <conditionalFormatting sqref="FN9:FO9">
    <cfRule type="containsText" dxfId="1367" priority="63" operator="containsText" text="EXTREMO">
      <formula>NOT(ISERROR(SEARCH("EXTREMO",FN9)))</formula>
    </cfRule>
    <cfRule type="containsText" dxfId="1366" priority="62" operator="containsText" text="ALTO">
      <formula>NOT(ISERROR(SEARCH("ALTO",FN9)))</formula>
    </cfRule>
    <cfRule type="containsText" dxfId="1365" priority="61" operator="containsText" text="MODERADO">
      <formula>NOT(ISERROR(SEARCH("MODERADO",FN9)))</formula>
    </cfRule>
  </conditionalFormatting>
  <conditionalFormatting sqref="FN9:FO100">
    <cfRule type="containsText" dxfId="1364" priority="44" operator="containsText" text="ALTO">
      <formula>NOT(ISERROR(SEARCH("ALTO",FN9)))</formula>
    </cfRule>
    <cfRule type="containsText" dxfId="1363" priority="45" operator="containsText" text="EXTREMO">
      <formula>NOT(ISERROR(SEARCH("EXTREMO",FN9)))</formula>
    </cfRule>
    <cfRule type="containsText" dxfId="1362" priority="43" operator="containsText" text="MODERADO">
      <formula>NOT(ISERROR(SEARCH("MODERADO",FN9)))</formula>
    </cfRule>
  </conditionalFormatting>
  <conditionalFormatting sqref="FN10:FO100">
    <cfRule type="containsText" dxfId="1361" priority="9" operator="containsText" text="EXTREMO">
      <formula>NOT(ISERROR(SEARCH("EXTREMO",FN10)))</formula>
    </cfRule>
    <cfRule type="containsText" dxfId="1360" priority="7" operator="containsText" text="MODERADO">
      <formula>NOT(ISERROR(SEARCH("MODERADO",FN10)))</formula>
    </cfRule>
    <cfRule type="containsText" dxfId="1359" priority="8" operator="containsText" text="ALTO">
      <formula>NOT(ISERROR(SEARCH("ALTO",FN10)))</formula>
    </cfRule>
  </conditionalFormatting>
  <conditionalFormatting sqref="FU9:FV9">
    <cfRule type="containsText" dxfId="1358" priority="60" operator="containsText" text="EXTREMO">
      <formula>NOT(ISERROR(SEARCH("EXTREMO",FU9)))</formula>
    </cfRule>
    <cfRule type="containsText" dxfId="1357" priority="59" operator="containsText" text="ALTO">
      <formula>NOT(ISERROR(SEARCH("ALTO",FU9)))</formula>
    </cfRule>
    <cfRule type="containsText" dxfId="1356" priority="58" operator="containsText" text="MODERADO">
      <formula>NOT(ISERROR(SEARCH("MODERADO",FU9)))</formula>
    </cfRule>
  </conditionalFormatting>
  <conditionalFormatting sqref="FU9:FV100">
    <cfRule type="containsText" dxfId="1355" priority="41" operator="containsText" text="ALTO">
      <formula>NOT(ISERROR(SEARCH("ALTO",FU9)))</formula>
    </cfRule>
    <cfRule type="containsText" dxfId="1354" priority="42" operator="containsText" text="EXTREMO">
      <formula>NOT(ISERROR(SEARCH("EXTREMO",FU9)))</formula>
    </cfRule>
    <cfRule type="containsText" dxfId="1353" priority="40" operator="containsText" text="MODERADO">
      <formula>NOT(ISERROR(SEARCH("MODERADO",FU9)))</formula>
    </cfRule>
  </conditionalFormatting>
  <conditionalFormatting sqref="FU10:FV100">
    <cfRule type="containsText" dxfId="1352" priority="6" operator="containsText" text="EXTREMO">
      <formula>NOT(ISERROR(SEARCH("EXTREMO",FU10)))</formula>
    </cfRule>
    <cfRule type="containsText" dxfId="1351" priority="5" operator="containsText" text="ALTO">
      <formula>NOT(ISERROR(SEARCH("ALTO",FU10)))</formula>
    </cfRule>
    <cfRule type="containsText" dxfId="1350" priority="4" operator="containsText" text="MODERADO">
      <formula>NOT(ISERROR(SEARCH("MODERADO",FU10)))</formula>
    </cfRule>
  </conditionalFormatting>
  <conditionalFormatting sqref="GB9:GC9">
    <cfRule type="containsText" dxfId="1349" priority="57" operator="containsText" text="EXTREMO">
      <formula>NOT(ISERROR(SEARCH("EXTREMO",GB9)))</formula>
    </cfRule>
    <cfRule type="containsText" dxfId="1348" priority="56" operator="containsText" text="ALTO">
      <formula>NOT(ISERROR(SEARCH("ALTO",GB9)))</formula>
    </cfRule>
    <cfRule type="containsText" dxfId="1347" priority="55" operator="containsText" text="MODERADO">
      <formula>NOT(ISERROR(SEARCH("MODERADO",GB9)))</formula>
    </cfRule>
  </conditionalFormatting>
  <conditionalFormatting sqref="GB9:GC100">
    <cfRule type="containsText" dxfId="1346" priority="38" operator="containsText" text="ALTO">
      <formula>NOT(ISERROR(SEARCH("ALTO",GB9)))</formula>
    </cfRule>
    <cfRule type="containsText" dxfId="1345" priority="37" operator="containsText" text="MODERADO">
      <formula>NOT(ISERROR(SEARCH("MODERADO",GB9)))</formula>
    </cfRule>
    <cfRule type="containsText" dxfId="1344" priority="39" operator="containsText" text="EXTREMO">
      <formula>NOT(ISERROR(SEARCH("EXTREMO",GB9)))</formula>
    </cfRule>
  </conditionalFormatting>
  <conditionalFormatting sqref="GB10:GC100">
    <cfRule type="containsText" dxfId="1343" priority="2" operator="containsText" text="ALTO">
      <formula>NOT(ISERROR(SEARCH("ALTO",GB10)))</formula>
    </cfRule>
    <cfRule type="containsText" dxfId="1342" priority="1" operator="containsText" text="MODERADO">
      <formula>NOT(ISERROR(SEARCH("MODERADO",GB10)))</formula>
    </cfRule>
    <cfRule type="containsText" dxfId="1341" priority="3" operator="containsText" text="EXTREMO">
      <formula>NOT(ISERROR(SEARCH("EXTREMO",GB10)))</formula>
    </cfRule>
  </conditionalFormatting>
  <dataValidations count="17">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100" xr:uid="{00000000-0002-0000-0600-000000000000}">
      <formula1>SINO</formula1>
    </dataValidation>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xr:uid="{00000000-0002-0000-0600-000001000000}">
      <formula1>0</formula1>
      <formula2>100</formula2>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100" xr:uid="{00000000-0002-0000-0600-000002000000}"/>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B9:BB100 BN9:BN100 BR9:BR100 BV9:BV100 BZ9:BZ100 CH9:CH100 AT9:AT100 AP9:AP100 CD9:CD100 BJ9:BJ100 AX9:AX100 CW9:CW100 CT9:CT100 CK9:CO100 BF9:BF100" xr:uid="{00000000-0002-0000-0600-000003000000}">
      <formula1>Efecto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xr:uid="{00000000-0002-0000-0600-000004000000}">
      <formula1>IMPACTO</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100" xr:uid="{00000000-0002-0000-0600-000005000000}">
      <formula1>PROBAB</formula1>
    </dataValidation>
    <dataValidation type="list" showInputMessage="1" showErrorMessage="1" sqref="BE9:BE100 BU9:BU100 BQ9:BQ100 CC9:CC100 BY9:BY100 CG9:CG100 AO9:AO100 AS9:AS100 AW9:AW100 CJ9:CJ100 BA9:BA100 BM9:BM100 BI9:BI100" xr:uid="{00000000-0002-0000-0600-000006000000}">
      <formula1>TIP_CONTROL</formula1>
    </dataValidation>
    <dataValidation type="list" sqref="CI9:CI100" xr:uid="{00000000-0002-0000-0600-000007000000}">
      <formula1>IMPLEMENT</formula1>
    </dataValidation>
    <dataValidation showInputMessage="1" showErrorMessage="1" errorTitle="Rechazado" error="Solo son validadas las opciones de la lista" sqref="CP9:CS100 AK9:AL100 CU9:CV100" xr:uid="{00000000-0002-0000-0600-000008000000}"/>
    <dataValidation type="list" allowBlank="1" showInputMessage="1" sqref="D9:D100" xr:uid="{00000000-0002-0000-0600-000009000000}">
      <formula1>InternoExp</formula1>
    </dataValidation>
    <dataValidation type="list" allowBlank="1" showInputMessage="1" sqref="E9:E100" xr:uid="{00000000-0002-0000-0600-00000A000000}">
      <formula1>ExternoExp</formula1>
    </dataValidation>
    <dataValidation type="list" allowBlank="1" showInputMessage="1" sqref="H9:H100" xr:uid="{00000000-0002-0000-0600-00000B000000}">
      <formula1>TramitesSer</formula1>
    </dataValidation>
    <dataValidation type="list" allowBlank="1" showInputMessage="1" showErrorMessage="1" sqref="G9:G100" xr:uid="{00000000-0002-0000-0600-00000C000000}">
      <formula1>consecuencias</formula1>
    </dataValidation>
    <dataValidation type="list" allowBlank="1" showInputMessage="1" showErrorMessage="1" sqref="BMA697:BMA701" xr:uid="{00000000-0002-0000-0600-00000D000000}">
      <formula1>TipoCausa</formula1>
    </dataValidation>
    <dataValidation type="list" showInputMessage="1" showErrorMessage="1" errorTitle="Rechazado" error="Solo son validadas las opciones de la lista" sqref="AU9:AU100 AY9:AY100 BC9:BC100 BG9:BG100 BK9:BK100 BO9:BO100 BS9:BS100 BW9:BW100 CA9:CA100 CE9:CE100 AM9:AM100 AQ9:AQ100" xr:uid="{00000000-0002-0000-0600-00000E000000}">
      <formula1>FRECUENCY</formula1>
    </dataValidation>
    <dataValidation type="list" showErrorMessage="1" sqref="AR9:AR100 AV9:AV100 AZ9:AZ100 BD9:BD100 BH9:BH100 BL9:BL100 BP9:BP100 BT9:BT100 BX9:BX100 CB9:CB100 CF9:CF100 AN9:AN100" xr:uid="{00000000-0002-0000-0600-00000F000000}">
      <formula1>IMPLEMENT</formula1>
    </dataValidation>
    <dataValidation type="list" allowBlank="1" showInputMessage="1" sqref="F9:F100" xr:uid="{00000000-0002-0000-0600-000010000000}">
      <formula1>$BMA$697:$BMA$701</formula1>
    </dataValidation>
  </dataValidations>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OU893"/>
  <sheetViews>
    <sheetView topLeftCell="CH1" workbookViewId="0">
      <selection activeCell="CU9" sqref="CU9"/>
    </sheetView>
  </sheetViews>
  <sheetFormatPr baseColWidth="10" defaultRowHeight="10.199999999999999" x14ac:dyDescent="0.2"/>
  <cols>
    <col min="1" max="1" width="4.88671875" style="1" customWidth="1"/>
    <col min="2" max="2" width="23.109375" style="1" customWidth="1"/>
    <col min="3" max="3" width="38.88671875" style="1" customWidth="1"/>
    <col min="4" max="4" width="23.88671875" style="1" customWidth="1"/>
    <col min="5" max="5" width="13.44140625" style="1" customWidth="1"/>
    <col min="6" max="6" width="15.44140625" style="1" customWidth="1"/>
    <col min="7" max="8" width="23.88671875" style="1" customWidth="1"/>
    <col min="9" max="9" width="12" style="2" customWidth="1"/>
    <col min="10" max="28" width="9.6640625" style="2" customWidth="1"/>
    <col min="29" max="29" width="11.44140625" style="2" customWidth="1"/>
    <col min="30" max="30" width="5.88671875" style="2" customWidth="1"/>
    <col min="31" max="31" width="9.88671875" style="2" customWidth="1"/>
    <col min="32" max="32" width="5.88671875" style="1" customWidth="1"/>
    <col min="33" max="33" width="10.33203125" style="2" customWidth="1"/>
    <col min="34" max="34" width="6.44140625" style="5" customWidth="1"/>
    <col min="35" max="35" width="46" style="1" customWidth="1"/>
    <col min="36" max="36" width="17.6640625" style="1" customWidth="1"/>
    <col min="37" max="37" width="23" style="4" customWidth="1"/>
    <col min="38" max="38" width="18" style="4" customWidth="1"/>
    <col min="39" max="39" width="8.88671875" style="4" customWidth="1"/>
    <col min="40" max="40" width="12.33203125" style="1" customWidth="1"/>
    <col min="41" max="41" width="8.6640625" style="1" customWidth="1"/>
    <col min="42" max="42" width="9.109375" style="4" customWidth="1"/>
    <col min="43" max="43" width="8.88671875" style="4" customWidth="1"/>
    <col min="44" max="44" width="12.33203125" style="1" customWidth="1"/>
    <col min="45" max="45" width="8.6640625" style="1" customWidth="1"/>
    <col min="46" max="46" width="9.109375" style="4" customWidth="1"/>
    <col min="47" max="47" width="8.88671875" style="4" customWidth="1"/>
    <col min="48" max="48" width="12.33203125" style="1" customWidth="1"/>
    <col min="49" max="49" width="8.6640625" style="1" customWidth="1"/>
    <col min="50" max="50" width="9.109375" style="4" customWidth="1"/>
    <col min="51" max="51" width="8.88671875" style="4" customWidth="1"/>
    <col min="52" max="52" width="12.33203125" style="1" customWidth="1"/>
    <col min="53" max="53" width="8.6640625" style="1" customWidth="1"/>
    <col min="54" max="54" width="9.109375" style="4" customWidth="1"/>
    <col min="55" max="55" width="8.88671875" style="4" customWidth="1"/>
    <col min="56" max="56" width="12.33203125" style="1" customWidth="1"/>
    <col min="57" max="57" width="8.6640625" style="1" customWidth="1"/>
    <col min="58" max="58" width="9.109375" style="4" customWidth="1"/>
    <col min="59" max="59" width="8.88671875" style="4" customWidth="1"/>
    <col min="60" max="60" width="12.33203125" style="1" customWidth="1"/>
    <col min="61" max="61" width="8.6640625" style="1" customWidth="1"/>
    <col min="62" max="62" width="9.109375" style="4" customWidth="1"/>
    <col min="63" max="63" width="8.88671875" style="4" customWidth="1"/>
    <col min="64" max="64" width="12.33203125" style="1" customWidth="1"/>
    <col min="65" max="65" width="8.6640625" style="1" customWidth="1"/>
    <col min="66" max="66" width="9.109375" style="4" customWidth="1"/>
    <col min="67" max="67" width="8.88671875" style="4" customWidth="1"/>
    <col min="68" max="68" width="12.33203125" style="1" customWidth="1"/>
    <col min="69" max="69" width="8.6640625" style="1" customWidth="1"/>
    <col min="70" max="70" width="9.109375" style="4" customWidth="1"/>
    <col min="71" max="71" width="8.88671875" style="4" customWidth="1"/>
    <col min="72" max="72" width="12.33203125" style="1" customWidth="1"/>
    <col min="73" max="73" width="8.6640625" style="1" customWidth="1"/>
    <col min="74" max="74" width="9.109375" style="4" customWidth="1"/>
    <col min="75" max="75" width="8.88671875" style="4" customWidth="1"/>
    <col min="76" max="76" width="12.33203125" style="1" customWidth="1"/>
    <col min="77" max="77" width="8.6640625" style="1" customWidth="1"/>
    <col min="78" max="78" width="9.109375" style="4" customWidth="1"/>
    <col min="79" max="79" width="8.88671875" style="4" customWidth="1"/>
    <col min="80" max="80" width="12.33203125" style="1" customWidth="1"/>
    <col min="81" max="81" width="8.6640625" style="1" customWidth="1"/>
    <col min="82" max="82" width="9.109375" style="4" customWidth="1"/>
    <col min="83" max="83" width="8.88671875" style="4" customWidth="1"/>
    <col min="84" max="84" width="12.33203125" style="1" customWidth="1"/>
    <col min="85" max="85" width="8.6640625" style="1" customWidth="1"/>
    <col min="86" max="86" width="9.109375" style="4" customWidth="1"/>
    <col min="87" max="89" width="2.109375" style="4" customWidth="1"/>
    <col min="90" max="90" width="9.6640625" style="4" customWidth="1"/>
    <col min="91" max="91" width="6.88671875" style="4" customWidth="1"/>
    <col min="92" max="92" width="9.6640625" style="4" customWidth="1"/>
    <col min="93" max="93" width="6.88671875" style="4" customWidth="1"/>
    <col min="94" max="94" width="9.6640625" style="4" customWidth="1"/>
    <col min="95" max="95" width="6.88671875" style="4" customWidth="1"/>
    <col min="96" max="96" width="53.44140625" style="4" customWidth="1"/>
    <col min="97" max="97" width="7" style="4" customWidth="1"/>
    <col min="98" max="98" width="1" style="4" customWidth="1"/>
    <col min="99" max="99" width="37.33203125" style="4" customWidth="1"/>
    <col min="100" max="100" width="27.44140625" style="4" customWidth="1"/>
    <col min="101" max="101" width="1.44140625" style="4" customWidth="1"/>
    <col min="102" max="105" width="5.44140625" style="4" customWidth="1"/>
    <col min="106" max="106" width="5.88671875" style="1" customWidth="1"/>
    <col min="107" max="108" width="6.88671875" style="1" customWidth="1"/>
    <col min="109" max="109" width="4.44140625" style="4" customWidth="1"/>
    <col min="110" max="110" width="6.44140625" style="1" customWidth="1"/>
    <col min="111" max="112" width="6.44140625" style="4" customWidth="1"/>
    <col min="113" max="113" width="19" style="1" customWidth="1"/>
    <col min="114" max="116" width="6" style="1" customWidth="1"/>
    <col min="117" max="117" width="4.44140625" style="4" customWidth="1"/>
    <col min="118" max="118" width="6.44140625" style="1" customWidth="1"/>
    <col min="119" max="119" width="6.44140625" style="4" customWidth="1"/>
    <col min="120" max="191" width="6" style="1" customWidth="1"/>
    <col min="192" max="192" width="7.44140625" style="1" customWidth="1"/>
    <col min="193" max="224" width="8" style="1" customWidth="1"/>
    <col min="225" max="1677" width="2.109375" style="1" customWidth="1"/>
    <col min="1678" max="1680" width="10.88671875" style="1"/>
    <col min="1681" max="1681" width="4.33203125" style="1" customWidth="1"/>
    <col min="1682" max="1683" width="10.88671875" style="1"/>
    <col min="1684" max="1684" width="4.88671875" style="1" customWidth="1"/>
    <col min="1685" max="1690" width="10.88671875" style="1"/>
    <col min="1691" max="1691" width="36.33203125" style="1" customWidth="1"/>
    <col min="1692" max="1692" width="10.88671875" style="1"/>
    <col min="1693" max="1693" width="45.44140625" style="1" customWidth="1"/>
    <col min="1694" max="1695" width="10.88671875" style="1"/>
    <col min="1696" max="1696" width="10.88671875" style="3"/>
    <col min="1697" max="1697" width="10.88671875" style="1"/>
    <col min="1698" max="1698" width="32.44140625" style="2" customWidth="1"/>
    <col min="1699" max="1702" width="10.88671875" style="1"/>
    <col min="1703" max="1703" width="35.44140625" style="1" customWidth="1"/>
    <col min="1704" max="1762" width="10.88671875" style="1"/>
    <col min="1763" max="1763" width="26.44140625" style="1" customWidth="1"/>
    <col min="1764" max="1766" width="10.88671875" style="1"/>
    <col min="1767" max="1767" width="17.44140625" style="1" customWidth="1"/>
    <col min="1768" max="1892" width="10.88671875" style="1"/>
    <col min="1893" max="1893" width="12" style="1" customWidth="1"/>
    <col min="1894" max="1894" width="2.6640625" style="1" customWidth="1"/>
    <col min="1895" max="1896" width="6.44140625" style="1" customWidth="1"/>
    <col min="1897" max="1897" width="5.88671875" style="1" customWidth="1"/>
    <col min="1898" max="1898" width="6.44140625" style="1" customWidth="1"/>
    <col min="1899" max="1899" width="13.6640625" style="1" customWidth="1"/>
    <col min="1900" max="1901" width="9" style="1" customWidth="1"/>
    <col min="1902" max="1902" width="2.44140625" style="1" customWidth="1"/>
    <col min="1903" max="1903" width="8.88671875" style="1" customWidth="1"/>
    <col min="1904" max="1904" width="7.44140625" style="1" customWidth="1"/>
    <col min="1905" max="1907" width="3.6640625" style="1" customWidth="1"/>
    <col min="1908" max="1908" width="3.44140625" style="1" customWidth="1"/>
    <col min="1909" max="1909" width="2.88671875" style="1" customWidth="1"/>
    <col min="1910" max="1910" width="3" style="1" customWidth="1"/>
    <col min="1911" max="1913" width="0" style="1" hidden="1" customWidth="1"/>
    <col min="1914" max="1914" width="4.44140625" style="1" customWidth="1"/>
    <col min="1915" max="1915" width="0" style="1" hidden="1" customWidth="1"/>
    <col min="1916" max="1917" width="14.88671875" style="1" customWidth="1"/>
    <col min="1918" max="1918" width="15.109375" style="1" customWidth="1"/>
    <col min="1919" max="1919" width="6.44140625" style="1" customWidth="1"/>
    <col min="1920" max="1920" width="15.109375" style="1" customWidth="1"/>
    <col min="1921" max="1921" width="4.109375" style="1" customWidth="1"/>
    <col min="1922" max="1922" width="3" style="1" customWidth="1"/>
    <col min="1923" max="1925" width="0" style="1" hidden="1" customWidth="1"/>
    <col min="1926" max="1926" width="3" style="1" customWidth="1"/>
    <col min="1927" max="1927" width="0" style="1" hidden="1" customWidth="1"/>
    <col min="1928" max="1928" width="3" style="1" customWidth="1"/>
    <col min="1929" max="1929" width="0" style="1" hidden="1" customWidth="1"/>
    <col min="1930" max="1930" width="4.44140625" style="1" customWidth="1"/>
    <col min="1931" max="1931" width="34.33203125" style="1" customWidth="1"/>
    <col min="1932" max="1932" width="23.44140625" style="1" customWidth="1"/>
    <col min="1933" max="1933" width="9.109375" style="1" customWidth="1"/>
    <col min="1934" max="1934" width="19.44140625" style="1" customWidth="1"/>
    <col min="1935" max="1935" width="42.6640625" style="1" customWidth="1"/>
    <col min="1936" max="1936" width="5.88671875" style="1" customWidth="1"/>
    <col min="1937" max="1937" width="31.44140625" style="1" customWidth="1"/>
    <col min="1938" max="1938" width="16.109375" style="1" customWidth="1"/>
    <col min="1939" max="1940" width="9.33203125" style="1" customWidth="1"/>
    <col min="1941" max="1941" width="11.109375" style="1" customWidth="1"/>
    <col min="1942" max="1942" width="2.109375" style="1" customWidth="1"/>
    <col min="1943" max="2148" width="10.88671875" style="1"/>
    <col min="2149" max="2149" width="12" style="1" customWidth="1"/>
    <col min="2150" max="2150" width="2.6640625" style="1" customWidth="1"/>
    <col min="2151" max="2152" width="6.44140625" style="1" customWidth="1"/>
    <col min="2153" max="2153" width="5.88671875" style="1" customWidth="1"/>
    <col min="2154" max="2154" width="6.44140625" style="1" customWidth="1"/>
    <col min="2155" max="2155" width="13.6640625" style="1" customWidth="1"/>
    <col min="2156" max="2157" width="9" style="1" customWidth="1"/>
    <col min="2158" max="2158" width="2.44140625" style="1" customWidth="1"/>
    <col min="2159" max="2159" width="8.88671875" style="1" customWidth="1"/>
    <col min="2160" max="2160" width="7.44140625" style="1" customWidth="1"/>
    <col min="2161" max="2163" width="3.6640625" style="1" customWidth="1"/>
    <col min="2164" max="2164" width="3.44140625" style="1" customWidth="1"/>
    <col min="2165" max="2165" width="2.88671875" style="1" customWidth="1"/>
    <col min="2166" max="2166" width="3" style="1" customWidth="1"/>
    <col min="2167" max="2169" width="0" style="1" hidden="1" customWidth="1"/>
    <col min="2170" max="2170" width="4.44140625" style="1" customWidth="1"/>
    <col min="2171" max="2171" width="0" style="1" hidden="1" customWidth="1"/>
    <col min="2172" max="2173" width="14.88671875" style="1" customWidth="1"/>
    <col min="2174" max="2174" width="15.109375" style="1" customWidth="1"/>
    <col min="2175" max="2175" width="6.44140625" style="1" customWidth="1"/>
    <col min="2176" max="2176" width="15.109375" style="1" customWidth="1"/>
    <col min="2177" max="2177" width="4.109375" style="1" customWidth="1"/>
    <col min="2178" max="2178" width="3" style="1" customWidth="1"/>
    <col min="2179" max="2181" width="0" style="1" hidden="1" customWidth="1"/>
    <col min="2182" max="2182" width="3" style="1" customWidth="1"/>
    <col min="2183" max="2183" width="0" style="1" hidden="1" customWidth="1"/>
    <col min="2184" max="2184" width="3" style="1" customWidth="1"/>
    <col min="2185" max="2185" width="0" style="1" hidden="1" customWidth="1"/>
    <col min="2186" max="2186" width="4.44140625" style="1" customWidth="1"/>
    <col min="2187" max="2187" width="34.33203125" style="1" customWidth="1"/>
    <col min="2188" max="2188" width="23.44140625" style="1" customWidth="1"/>
    <col min="2189" max="2189" width="9.109375" style="1" customWidth="1"/>
    <col min="2190" max="2190" width="19.44140625" style="1" customWidth="1"/>
    <col min="2191" max="2191" width="42.6640625" style="1" customWidth="1"/>
    <col min="2192" max="2192" width="5.88671875" style="1" customWidth="1"/>
    <col min="2193" max="2193" width="31.44140625" style="1" customWidth="1"/>
    <col min="2194" max="2194" width="16.109375" style="1" customWidth="1"/>
    <col min="2195" max="2196" width="9.33203125" style="1" customWidth="1"/>
    <col min="2197" max="2197" width="11.109375" style="1" customWidth="1"/>
    <col min="2198" max="2198" width="2.109375" style="1" customWidth="1"/>
    <col min="2199" max="2404" width="10.88671875" style="1"/>
    <col min="2405" max="2405" width="12" style="1" customWidth="1"/>
    <col min="2406" max="2406" width="2.6640625" style="1" customWidth="1"/>
    <col min="2407" max="2408" width="6.44140625" style="1" customWidth="1"/>
    <col min="2409" max="2409" width="5.88671875" style="1" customWidth="1"/>
    <col min="2410" max="2410" width="6.44140625" style="1" customWidth="1"/>
    <col min="2411" max="2411" width="13.6640625" style="1" customWidth="1"/>
    <col min="2412" max="2413" width="9" style="1" customWidth="1"/>
    <col min="2414" max="2414" width="2.44140625" style="1" customWidth="1"/>
    <col min="2415" max="2415" width="8.88671875" style="1" customWidth="1"/>
    <col min="2416" max="2416" width="7.44140625" style="1" customWidth="1"/>
    <col min="2417" max="2419" width="3.6640625" style="1" customWidth="1"/>
    <col min="2420" max="2420" width="3.44140625" style="1" customWidth="1"/>
    <col min="2421" max="2421" width="2.88671875" style="1" customWidth="1"/>
    <col min="2422" max="2422" width="3" style="1" customWidth="1"/>
    <col min="2423" max="2425" width="0" style="1" hidden="1" customWidth="1"/>
    <col min="2426" max="2426" width="4.44140625" style="1" customWidth="1"/>
    <col min="2427" max="2427" width="0" style="1" hidden="1" customWidth="1"/>
    <col min="2428" max="2429" width="14.88671875" style="1" customWidth="1"/>
    <col min="2430" max="2430" width="15.109375" style="1" customWidth="1"/>
    <col min="2431" max="2431" width="6.44140625" style="1" customWidth="1"/>
    <col min="2432" max="2432" width="15.109375" style="1" customWidth="1"/>
    <col min="2433" max="2433" width="4.109375" style="1" customWidth="1"/>
    <col min="2434" max="2434" width="3" style="1" customWidth="1"/>
    <col min="2435" max="2437" width="0" style="1" hidden="1" customWidth="1"/>
    <col min="2438" max="2438" width="3" style="1" customWidth="1"/>
    <col min="2439" max="2439" width="0" style="1" hidden="1" customWidth="1"/>
    <col min="2440" max="2440" width="3" style="1" customWidth="1"/>
    <col min="2441" max="2441" width="0" style="1" hidden="1" customWidth="1"/>
    <col min="2442" max="2442" width="4.44140625" style="1" customWidth="1"/>
    <col min="2443" max="2443" width="34.33203125" style="1" customWidth="1"/>
    <col min="2444" max="2444" width="23.44140625" style="1" customWidth="1"/>
    <col min="2445" max="2445" width="9.109375" style="1" customWidth="1"/>
    <col min="2446" max="2446" width="19.44140625" style="1" customWidth="1"/>
    <col min="2447" max="2447" width="42.6640625" style="1" customWidth="1"/>
    <col min="2448" max="2448" width="5.88671875" style="1" customWidth="1"/>
    <col min="2449" max="2449" width="31.44140625" style="1" customWidth="1"/>
    <col min="2450" max="2450" width="16.109375" style="1" customWidth="1"/>
    <col min="2451" max="2452" width="9.33203125" style="1" customWidth="1"/>
    <col min="2453" max="2453" width="11.109375" style="1" customWidth="1"/>
    <col min="2454" max="2454" width="2.109375" style="1" customWidth="1"/>
    <col min="2455" max="2660" width="10.88671875" style="1"/>
    <col min="2661" max="2661" width="12" style="1" customWidth="1"/>
    <col min="2662" max="2662" width="2.6640625" style="1" customWidth="1"/>
    <col min="2663" max="2664" width="6.44140625" style="1" customWidth="1"/>
    <col min="2665" max="2665" width="5.88671875" style="1" customWidth="1"/>
    <col min="2666" max="2666" width="6.44140625" style="1" customWidth="1"/>
    <col min="2667" max="2667" width="13.6640625" style="1" customWidth="1"/>
    <col min="2668" max="2669" width="9" style="1" customWidth="1"/>
    <col min="2670" max="2670" width="2.44140625" style="1" customWidth="1"/>
    <col min="2671" max="2671" width="8.88671875" style="1" customWidth="1"/>
    <col min="2672" max="2672" width="7.44140625" style="1" customWidth="1"/>
    <col min="2673" max="2675" width="3.6640625" style="1" customWidth="1"/>
    <col min="2676" max="2676" width="3.44140625" style="1" customWidth="1"/>
    <col min="2677" max="2677" width="2.88671875" style="1" customWidth="1"/>
    <col min="2678" max="2678" width="3" style="1" customWidth="1"/>
    <col min="2679" max="2681" width="0" style="1" hidden="1" customWidth="1"/>
    <col min="2682" max="2682" width="4.44140625" style="1" customWidth="1"/>
    <col min="2683" max="2683" width="0" style="1" hidden="1" customWidth="1"/>
    <col min="2684" max="2685" width="14.88671875" style="1" customWidth="1"/>
    <col min="2686" max="2686" width="15.109375" style="1" customWidth="1"/>
    <col min="2687" max="2687" width="6.44140625" style="1" customWidth="1"/>
    <col min="2688" max="2688" width="15.109375" style="1" customWidth="1"/>
    <col min="2689" max="2689" width="4.109375" style="1" customWidth="1"/>
    <col min="2690" max="2690" width="3" style="1" customWidth="1"/>
    <col min="2691" max="2693" width="0" style="1" hidden="1" customWidth="1"/>
    <col min="2694" max="2694" width="3" style="1" customWidth="1"/>
    <col min="2695" max="2695" width="0" style="1" hidden="1" customWidth="1"/>
    <col min="2696" max="2696" width="3" style="1" customWidth="1"/>
    <col min="2697" max="2697" width="0" style="1" hidden="1" customWidth="1"/>
    <col min="2698" max="2698" width="4.44140625" style="1" customWidth="1"/>
    <col min="2699" max="2699" width="34.33203125" style="1" customWidth="1"/>
    <col min="2700" max="2700" width="23.44140625" style="1" customWidth="1"/>
    <col min="2701" max="2701" width="9.109375" style="1" customWidth="1"/>
    <col min="2702" max="2702" width="19.44140625" style="1" customWidth="1"/>
    <col min="2703" max="2703" width="42.6640625" style="1" customWidth="1"/>
    <col min="2704" max="2704" width="5.88671875" style="1" customWidth="1"/>
    <col min="2705" max="2705" width="31.44140625" style="1" customWidth="1"/>
    <col min="2706" max="2706" width="16.109375" style="1" customWidth="1"/>
    <col min="2707" max="2708" width="9.33203125" style="1" customWidth="1"/>
    <col min="2709" max="2709" width="11.109375" style="1" customWidth="1"/>
    <col min="2710" max="2710" width="2.109375" style="1" customWidth="1"/>
    <col min="2711" max="2916" width="10.88671875" style="1"/>
    <col min="2917" max="2917" width="12" style="1" customWidth="1"/>
    <col min="2918" max="2918" width="2.6640625" style="1" customWidth="1"/>
    <col min="2919" max="2920" width="6.44140625" style="1" customWidth="1"/>
    <col min="2921" max="2921" width="5.88671875" style="1" customWidth="1"/>
    <col min="2922" max="2922" width="6.44140625" style="1" customWidth="1"/>
    <col min="2923" max="2923" width="13.6640625" style="1" customWidth="1"/>
    <col min="2924" max="2925" width="9" style="1" customWidth="1"/>
    <col min="2926" max="2926" width="2.44140625" style="1" customWidth="1"/>
    <col min="2927" max="2927" width="8.88671875" style="1" customWidth="1"/>
    <col min="2928" max="2928" width="7.44140625" style="1" customWidth="1"/>
    <col min="2929" max="2931" width="3.6640625" style="1" customWidth="1"/>
    <col min="2932" max="2932" width="3.44140625" style="1" customWidth="1"/>
    <col min="2933" max="2933" width="2.88671875" style="1" customWidth="1"/>
    <col min="2934" max="2934" width="3" style="1" customWidth="1"/>
    <col min="2935" max="2937" width="0" style="1" hidden="1" customWidth="1"/>
    <col min="2938" max="2938" width="4.44140625" style="1" customWidth="1"/>
    <col min="2939" max="2939" width="0" style="1" hidden="1" customWidth="1"/>
    <col min="2940" max="2941" width="14.88671875" style="1" customWidth="1"/>
    <col min="2942" max="2942" width="15.109375" style="1" customWidth="1"/>
    <col min="2943" max="2943" width="6.44140625" style="1" customWidth="1"/>
    <col min="2944" max="2944" width="15.109375" style="1" customWidth="1"/>
    <col min="2945" max="2945" width="4.109375" style="1" customWidth="1"/>
    <col min="2946" max="2946" width="3" style="1" customWidth="1"/>
    <col min="2947" max="2949" width="0" style="1" hidden="1" customWidth="1"/>
    <col min="2950" max="2950" width="3" style="1" customWidth="1"/>
    <col min="2951" max="2951" width="0" style="1" hidden="1" customWidth="1"/>
    <col min="2952" max="2952" width="3" style="1" customWidth="1"/>
    <col min="2953" max="2953" width="0" style="1" hidden="1" customWidth="1"/>
    <col min="2954" max="2954" width="4.44140625" style="1" customWidth="1"/>
    <col min="2955" max="2955" width="34.33203125" style="1" customWidth="1"/>
    <col min="2956" max="2956" width="23.44140625" style="1" customWidth="1"/>
    <col min="2957" max="2957" width="9.109375" style="1" customWidth="1"/>
    <col min="2958" max="2958" width="19.44140625" style="1" customWidth="1"/>
    <col min="2959" max="2959" width="42.6640625" style="1" customWidth="1"/>
    <col min="2960" max="2960" width="5.88671875" style="1" customWidth="1"/>
    <col min="2961" max="2961" width="31.44140625" style="1" customWidth="1"/>
    <col min="2962" max="2962" width="16.109375" style="1" customWidth="1"/>
    <col min="2963" max="2964" width="9.33203125" style="1" customWidth="1"/>
    <col min="2965" max="2965" width="11.109375" style="1" customWidth="1"/>
    <col min="2966" max="2966" width="2.109375" style="1" customWidth="1"/>
    <col min="2967" max="3172" width="10.88671875" style="1"/>
    <col min="3173" max="3173" width="12" style="1" customWidth="1"/>
    <col min="3174" max="3174" width="2.6640625" style="1" customWidth="1"/>
    <col min="3175" max="3176" width="6.44140625" style="1" customWidth="1"/>
    <col min="3177" max="3177" width="5.88671875" style="1" customWidth="1"/>
    <col min="3178" max="3178" width="6.44140625" style="1" customWidth="1"/>
    <col min="3179" max="3179" width="13.6640625" style="1" customWidth="1"/>
    <col min="3180" max="3181" width="9" style="1" customWidth="1"/>
    <col min="3182" max="3182" width="2.44140625" style="1" customWidth="1"/>
    <col min="3183" max="3183" width="8.88671875" style="1" customWidth="1"/>
    <col min="3184" max="3184" width="7.44140625" style="1" customWidth="1"/>
    <col min="3185" max="3187" width="3.6640625" style="1" customWidth="1"/>
    <col min="3188" max="3188" width="3.44140625" style="1" customWidth="1"/>
    <col min="3189" max="3189" width="2.88671875" style="1" customWidth="1"/>
    <col min="3190" max="3190" width="3" style="1" customWidth="1"/>
    <col min="3191" max="3193" width="0" style="1" hidden="1" customWidth="1"/>
    <col min="3194" max="3194" width="4.44140625" style="1" customWidth="1"/>
    <col min="3195" max="3195" width="0" style="1" hidden="1" customWidth="1"/>
    <col min="3196" max="3197" width="14.88671875" style="1" customWidth="1"/>
    <col min="3198" max="3198" width="15.109375" style="1" customWidth="1"/>
    <col min="3199" max="3199" width="6.44140625" style="1" customWidth="1"/>
    <col min="3200" max="3200" width="15.109375" style="1" customWidth="1"/>
    <col min="3201" max="3201" width="4.109375" style="1" customWidth="1"/>
    <col min="3202" max="3202" width="3" style="1" customWidth="1"/>
    <col min="3203" max="3205" width="0" style="1" hidden="1" customWidth="1"/>
    <col min="3206" max="3206" width="3" style="1" customWidth="1"/>
    <col min="3207" max="3207" width="0" style="1" hidden="1" customWidth="1"/>
    <col min="3208" max="3208" width="3" style="1" customWidth="1"/>
    <col min="3209" max="3209" width="0" style="1" hidden="1" customWidth="1"/>
    <col min="3210" max="3210" width="4.44140625" style="1" customWidth="1"/>
    <col min="3211" max="3211" width="34.33203125" style="1" customWidth="1"/>
    <col min="3212" max="3212" width="23.44140625" style="1" customWidth="1"/>
    <col min="3213" max="3213" width="9.109375" style="1" customWidth="1"/>
    <col min="3214" max="3214" width="19.44140625" style="1" customWidth="1"/>
    <col min="3215" max="3215" width="42.6640625" style="1" customWidth="1"/>
    <col min="3216" max="3216" width="5.88671875" style="1" customWidth="1"/>
    <col min="3217" max="3217" width="31.44140625" style="1" customWidth="1"/>
    <col min="3218" max="3218" width="16.109375" style="1" customWidth="1"/>
    <col min="3219" max="3220" width="9.33203125" style="1" customWidth="1"/>
    <col min="3221" max="3221" width="11.109375" style="1" customWidth="1"/>
    <col min="3222" max="3222" width="2.109375" style="1" customWidth="1"/>
    <col min="3223" max="3428" width="10.88671875" style="1"/>
    <col min="3429" max="3429" width="12" style="1" customWidth="1"/>
    <col min="3430" max="3430" width="2.6640625" style="1" customWidth="1"/>
    <col min="3431" max="3432" width="6.44140625" style="1" customWidth="1"/>
    <col min="3433" max="3433" width="5.88671875" style="1" customWidth="1"/>
    <col min="3434" max="3434" width="6.44140625" style="1" customWidth="1"/>
    <col min="3435" max="3435" width="13.6640625" style="1" customWidth="1"/>
    <col min="3436" max="3437" width="9" style="1" customWidth="1"/>
    <col min="3438" max="3438" width="2.44140625" style="1" customWidth="1"/>
    <col min="3439" max="3439" width="8.88671875" style="1" customWidth="1"/>
    <col min="3440" max="3440" width="7.44140625" style="1" customWidth="1"/>
    <col min="3441" max="3443" width="3.6640625" style="1" customWidth="1"/>
    <col min="3444" max="3444" width="3.44140625" style="1" customWidth="1"/>
    <col min="3445" max="3445" width="2.88671875" style="1" customWidth="1"/>
    <col min="3446" max="3446" width="3" style="1" customWidth="1"/>
    <col min="3447" max="3449" width="0" style="1" hidden="1" customWidth="1"/>
    <col min="3450" max="3450" width="4.44140625" style="1" customWidth="1"/>
    <col min="3451" max="3451" width="0" style="1" hidden="1" customWidth="1"/>
    <col min="3452" max="3453" width="14.88671875" style="1" customWidth="1"/>
    <col min="3454" max="3454" width="15.109375" style="1" customWidth="1"/>
    <col min="3455" max="3455" width="6.44140625" style="1" customWidth="1"/>
    <col min="3456" max="3456" width="15.109375" style="1" customWidth="1"/>
    <col min="3457" max="3457" width="4.109375" style="1" customWidth="1"/>
    <col min="3458" max="3458" width="3" style="1" customWidth="1"/>
    <col min="3459" max="3461" width="0" style="1" hidden="1" customWidth="1"/>
    <col min="3462" max="3462" width="3" style="1" customWidth="1"/>
    <col min="3463" max="3463" width="0" style="1" hidden="1" customWidth="1"/>
    <col min="3464" max="3464" width="3" style="1" customWidth="1"/>
    <col min="3465" max="3465" width="0" style="1" hidden="1" customWidth="1"/>
    <col min="3466" max="3466" width="4.44140625" style="1" customWidth="1"/>
    <col min="3467" max="3467" width="34.33203125" style="1" customWidth="1"/>
    <col min="3468" max="3468" width="23.44140625" style="1" customWidth="1"/>
    <col min="3469" max="3469" width="9.109375" style="1" customWidth="1"/>
    <col min="3470" max="3470" width="19.44140625" style="1" customWidth="1"/>
    <col min="3471" max="3471" width="42.6640625" style="1" customWidth="1"/>
    <col min="3472" max="3472" width="5.88671875" style="1" customWidth="1"/>
    <col min="3473" max="3473" width="31.44140625" style="1" customWidth="1"/>
    <col min="3474" max="3474" width="16.109375" style="1" customWidth="1"/>
    <col min="3475" max="3476" width="9.33203125" style="1" customWidth="1"/>
    <col min="3477" max="3477" width="11.109375" style="1" customWidth="1"/>
    <col min="3478" max="3478" width="2.109375" style="1" customWidth="1"/>
    <col min="3479" max="3684" width="10.88671875" style="1"/>
    <col min="3685" max="3685" width="12" style="1" customWidth="1"/>
    <col min="3686" max="3686" width="2.6640625" style="1" customWidth="1"/>
    <col min="3687" max="3688" width="6.44140625" style="1" customWidth="1"/>
    <col min="3689" max="3689" width="5.88671875" style="1" customWidth="1"/>
    <col min="3690" max="3690" width="6.44140625" style="1" customWidth="1"/>
    <col min="3691" max="3691" width="13.6640625" style="1" customWidth="1"/>
    <col min="3692" max="3693" width="9" style="1" customWidth="1"/>
    <col min="3694" max="3694" width="2.44140625" style="1" customWidth="1"/>
    <col min="3695" max="3695" width="8.88671875" style="1" customWidth="1"/>
    <col min="3696" max="3696" width="7.44140625" style="1" customWidth="1"/>
    <col min="3697" max="3699" width="3.6640625" style="1" customWidth="1"/>
    <col min="3700" max="3700" width="3.44140625" style="1" customWidth="1"/>
    <col min="3701" max="3701" width="2.88671875" style="1" customWidth="1"/>
    <col min="3702" max="3702" width="3" style="1" customWidth="1"/>
    <col min="3703" max="3705" width="0" style="1" hidden="1" customWidth="1"/>
    <col min="3706" max="3706" width="4.44140625" style="1" customWidth="1"/>
    <col min="3707" max="3707" width="0" style="1" hidden="1" customWidth="1"/>
    <col min="3708" max="3709" width="14.88671875" style="1" customWidth="1"/>
    <col min="3710" max="3710" width="15.109375" style="1" customWidth="1"/>
    <col min="3711" max="3711" width="6.44140625" style="1" customWidth="1"/>
    <col min="3712" max="3712" width="15.109375" style="1" customWidth="1"/>
    <col min="3713" max="3713" width="4.109375" style="1" customWidth="1"/>
    <col min="3714" max="3714" width="3" style="1" customWidth="1"/>
    <col min="3715" max="3717" width="0" style="1" hidden="1" customWidth="1"/>
    <col min="3718" max="3718" width="3" style="1" customWidth="1"/>
    <col min="3719" max="3719" width="0" style="1" hidden="1" customWidth="1"/>
    <col min="3720" max="3720" width="3" style="1" customWidth="1"/>
    <col min="3721" max="3721" width="0" style="1" hidden="1" customWidth="1"/>
    <col min="3722" max="3722" width="4.44140625" style="1" customWidth="1"/>
    <col min="3723" max="3723" width="34.33203125" style="1" customWidth="1"/>
    <col min="3724" max="3724" width="23.44140625" style="1" customWidth="1"/>
    <col min="3725" max="3725" width="9.109375" style="1" customWidth="1"/>
    <col min="3726" max="3726" width="19.44140625" style="1" customWidth="1"/>
    <col min="3727" max="3727" width="42.6640625" style="1" customWidth="1"/>
    <col min="3728" max="3728" width="5.88671875" style="1" customWidth="1"/>
    <col min="3729" max="3729" width="31.44140625" style="1" customWidth="1"/>
    <col min="3730" max="3730" width="16.109375" style="1" customWidth="1"/>
    <col min="3731" max="3732" width="9.33203125" style="1" customWidth="1"/>
    <col min="3733" max="3733" width="11.109375" style="1" customWidth="1"/>
    <col min="3734" max="3734" width="2.109375" style="1" customWidth="1"/>
    <col min="3735" max="3940" width="10.88671875" style="1"/>
    <col min="3941" max="3941" width="12" style="1" customWidth="1"/>
    <col min="3942" max="3942" width="2.6640625" style="1" customWidth="1"/>
    <col min="3943" max="3944" width="6.44140625" style="1" customWidth="1"/>
    <col min="3945" max="3945" width="5.88671875" style="1" customWidth="1"/>
    <col min="3946" max="3946" width="6.44140625" style="1" customWidth="1"/>
    <col min="3947" max="3947" width="13.6640625" style="1" customWidth="1"/>
    <col min="3948" max="3949" width="9" style="1" customWidth="1"/>
    <col min="3950" max="3950" width="2.44140625" style="1" customWidth="1"/>
    <col min="3951" max="3951" width="8.88671875" style="1" customWidth="1"/>
    <col min="3952" max="3952" width="7.44140625" style="1" customWidth="1"/>
    <col min="3953" max="3955" width="3.6640625" style="1" customWidth="1"/>
    <col min="3956" max="3956" width="3.44140625" style="1" customWidth="1"/>
    <col min="3957" max="3957" width="2.88671875" style="1" customWidth="1"/>
    <col min="3958" max="3958" width="3" style="1" customWidth="1"/>
    <col min="3959" max="3961" width="0" style="1" hidden="1" customWidth="1"/>
    <col min="3962" max="3962" width="4.44140625" style="1" customWidth="1"/>
    <col min="3963" max="3963" width="0" style="1" hidden="1" customWidth="1"/>
    <col min="3964" max="3965" width="14.88671875" style="1" customWidth="1"/>
    <col min="3966" max="3966" width="15.109375" style="1" customWidth="1"/>
    <col min="3967" max="3967" width="6.44140625" style="1" customWidth="1"/>
    <col min="3968" max="3968" width="15.109375" style="1" customWidth="1"/>
    <col min="3969" max="3969" width="4.109375" style="1" customWidth="1"/>
    <col min="3970" max="3970" width="3" style="1" customWidth="1"/>
    <col min="3971" max="3973" width="0" style="1" hidden="1" customWidth="1"/>
    <col min="3974" max="3974" width="3" style="1" customWidth="1"/>
    <col min="3975" max="3975" width="0" style="1" hidden="1" customWidth="1"/>
    <col min="3976" max="3976" width="3" style="1" customWidth="1"/>
    <col min="3977" max="3977" width="0" style="1" hidden="1" customWidth="1"/>
    <col min="3978" max="3978" width="4.44140625" style="1" customWidth="1"/>
    <col min="3979" max="3979" width="34.33203125" style="1" customWidth="1"/>
    <col min="3980" max="3980" width="23.44140625" style="1" customWidth="1"/>
    <col min="3981" max="3981" width="9.109375" style="1" customWidth="1"/>
    <col min="3982" max="3982" width="19.44140625" style="1" customWidth="1"/>
    <col min="3983" max="3983" width="42.6640625" style="1" customWidth="1"/>
    <col min="3984" max="3984" width="5.88671875" style="1" customWidth="1"/>
    <col min="3985" max="3985" width="31.44140625" style="1" customWidth="1"/>
    <col min="3986" max="3986" width="16.109375" style="1" customWidth="1"/>
    <col min="3987" max="3988" width="9.33203125" style="1" customWidth="1"/>
    <col min="3989" max="3989" width="11.109375" style="1" customWidth="1"/>
    <col min="3990" max="3990" width="2.109375" style="1" customWidth="1"/>
    <col min="3991" max="4196" width="10.88671875" style="1"/>
    <col min="4197" max="4197" width="12" style="1" customWidth="1"/>
    <col min="4198" max="4198" width="2.6640625" style="1" customWidth="1"/>
    <col min="4199" max="4200" width="6.44140625" style="1" customWidth="1"/>
    <col min="4201" max="4201" width="5.88671875" style="1" customWidth="1"/>
    <col min="4202" max="4202" width="6.44140625" style="1" customWidth="1"/>
    <col min="4203" max="4203" width="13.6640625" style="1" customWidth="1"/>
    <col min="4204" max="4205" width="9" style="1" customWidth="1"/>
    <col min="4206" max="4206" width="2.44140625" style="1" customWidth="1"/>
    <col min="4207" max="4207" width="8.88671875" style="1" customWidth="1"/>
    <col min="4208" max="4208" width="7.44140625" style="1" customWidth="1"/>
    <col min="4209" max="4211" width="3.6640625" style="1" customWidth="1"/>
    <col min="4212" max="4212" width="3.44140625" style="1" customWidth="1"/>
    <col min="4213" max="4213" width="2.88671875" style="1" customWidth="1"/>
    <col min="4214" max="4214" width="3" style="1" customWidth="1"/>
    <col min="4215" max="4217" width="0" style="1" hidden="1" customWidth="1"/>
    <col min="4218" max="4218" width="4.44140625" style="1" customWidth="1"/>
    <col min="4219" max="4219" width="0" style="1" hidden="1" customWidth="1"/>
    <col min="4220" max="4221" width="14.88671875" style="1" customWidth="1"/>
    <col min="4222" max="4222" width="15.109375" style="1" customWidth="1"/>
    <col min="4223" max="4223" width="6.44140625" style="1" customWidth="1"/>
    <col min="4224" max="4224" width="15.109375" style="1" customWidth="1"/>
    <col min="4225" max="4225" width="4.109375" style="1" customWidth="1"/>
    <col min="4226" max="4226" width="3" style="1" customWidth="1"/>
    <col min="4227" max="4229" width="0" style="1" hidden="1" customWidth="1"/>
    <col min="4230" max="4230" width="3" style="1" customWidth="1"/>
    <col min="4231" max="4231" width="0" style="1" hidden="1" customWidth="1"/>
    <col min="4232" max="4232" width="3" style="1" customWidth="1"/>
    <col min="4233" max="4233" width="0" style="1" hidden="1" customWidth="1"/>
    <col min="4234" max="4234" width="4.44140625" style="1" customWidth="1"/>
    <col min="4235" max="4235" width="34.33203125" style="1" customWidth="1"/>
    <col min="4236" max="4236" width="23.44140625" style="1" customWidth="1"/>
    <col min="4237" max="4237" width="9.109375" style="1" customWidth="1"/>
    <col min="4238" max="4238" width="19.44140625" style="1" customWidth="1"/>
    <col min="4239" max="4239" width="42.6640625" style="1" customWidth="1"/>
    <col min="4240" max="4240" width="5.88671875" style="1" customWidth="1"/>
    <col min="4241" max="4241" width="31.44140625" style="1" customWidth="1"/>
    <col min="4242" max="4242" width="16.109375" style="1" customWidth="1"/>
    <col min="4243" max="4244" width="9.33203125" style="1" customWidth="1"/>
    <col min="4245" max="4245" width="11.109375" style="1" customWidth="1"/>
    <col min="4246" max="4246" width="2.109375" style="1" customWidth="1"/>
    <col min="4247" max="4452" width="10.88671875" style="1"/>
    <col min="4453" max="4453" width="12" style="1" customWidth="1"/>
    <col min="4454" max="4454" width="2.6640625" style="1" customWidth="1"/>
    <col min="4455" max="4456" width="6.44140625" style="1" customWidth="1"/>
    <col min="4457" max="4457" width="5.88671875" style="1" customWidth="1"/>
    <col min="4458" max="4458" width="6.44140625" style="1" customWidth="1"/>
    <col min="4459" max="4459" width="13.6640625" style="1" customWidth="1"/>
    <col min="4460" max="4461" width="9" style="1" customWidth="1"/>
    <col min="4462" max="4462" width="2.44140625" style="1" customWidth="1"/>
    <col min="4463" max="4463" width="8.88671875" style="1" customWidth="1"/>
    <col min="4464" max="4464" width="7.44140625" style="1" customWidth="1"/>
    <col min="4465" max="4467" width="3.6640625" style="1" customWidth="1"/>
    <col min="4468" max="4468" width="3.44140625" style="1" customWidth="1"/>
    <col min="4469" max="4469" width="2.88671875" style="1" customWidth="1"/>
    <col min="4470" max="4470" width="3" style="1" customWidth="1"/>
    <col min="4471" max="4473" width="0" style="1" hidden="1" customWidth="1"/>
    <col min="4474" max="4474" width="4.44140625" style="1" customWidth="1"/>
    <col min="4475" max="4475" width="0" style="1" hidden="1" customWidth="1"/>
    <col min="4476" max="4477" width="14.88671875" style="1" customWidth="1"/>
    <col min="4478" max="4478" width="15.109375" style="1" customWidth="1"/>
    <col min="4479" max="4479" width="6.44140625" style="1" customWidth="1"/>
    <col min="4480" max="4480" width="15.109375" style="1" customWidth="1"/>
    <col min="4481" max="4481" width="4.109375" style="1" customWidth="1"/>
    <col min="4482" max="4482" width="3" style="1" customWidth="1"/>
    <col min="4483" max="4485" width="0" style="1" hidden="1" customWidth="1"/>
    <col min="4486" max="4486" width="3" style="1" customWidth="1"/>
    <col min="4487" max="4487" width="0" style="1" hidden="1" customWidth="1"/>
    <col min="4488" max="4488" width="3" style="1" customWidth="1"/>
    <col min="4489" max="4489" width="0" style="1" hidden="1" customWidth="1"/>
    <col min="4490" max="4490" width="4.44140625" style="1" customWidth="1"/>
    <col min="4491" max="4491" width="34.33203125" style="1" customWidth="1"/>
    <col min="4492" max="4492" width="23.44140625" style="1" customWidth="1"/>
    <col min="4493" max="4493" width="9.109375" style="1" customWidth="1"/>
    <col min="4494" max="4494" width="19.44140625" style="1" customWidth="1"/>
    <col min="4495" max="4495" width="42.6640625" style="1" customWidth="1"/>
    <col min="4496" max="4496" width="5.88671875" style="1" customWidth="1"/>
    <col min="4497" max="4497" width="31.44140625" style="1" customWidth="1"/>
    <col min="4498" max="4498" width="16.109375" style="1" customWidth="1"/>
    <col min="4499" max="4500" width="9.33203125" style="1" customWidth="1"/>
    <col min="4501" max="4501" width="11.109375" style="1" customWidth="1"/>
    <col min="4502" max="4502" width="2.109375" style="1" customWidth="1"/>
    <col min="4503" max="4708" width="10.88671875" style="1"/>
    <col min="4709" max="4709" width="12" style="1" customWidth="1"/>
    <col min="4710" max="4710" width="2.6640625" style="1" customWidth="1"/>
    <col min="4711" max="4712" width="6.44140625" style="1" customWidth="1"/>
    <col min="4713" max="4713" width="5.88671875" style="1" customWidth="1"/>
    <col min="4714" max="4714" width="6.44140625" style="1" customWidth="1"/>
    <col min="4715" max="4715" width="13.6640625" style="1" customWidth="1"/>
    <col min="4716" max="4717" width="9" style="1" customWidth="1"/>
    <col min="4718" max="4718" width="2.44140625" style="1" customWidth="1"/>
    <col min="4719" max="4719" width="8.88671875" style="1" customWidth="1"/>
    <col min="4720" max="4720" width="7.44140625" style="1" customWidth="1"/>
    <col min="4721" max="4723" width="3.6640625" style="1" customWidth="1"/>
    <col min="4724" max="4724" width="3.44140625" style="1" customWidth="1"/>
    <col min="4725" max="4725" width="2.88671875" style="1" customWidth="1"/>
    <col min="4726" max="4726" width="3" style="1" customWidth="1"/>
    <col min="4727" max="4729" width="0" style="1" hidden="1" customWidth="1"/>
    <col min="4730" max="4730" width="4.44140625" style="1" customWidth="1"/>
    <col min="4731" max="4731" width="0" style="1" hidden="1" customWidth="1"/>
    <col min="4732" max="4733" width="14.88671875" style="1" customWidth="1"/>
    <col min="4734" max="4734" width="15.109375" style="1" customWidth="1"/>
    <col min="4735" max="4735" width="6.44140625" style="1" customWidth="1"/>
    <col min="4736" max="4736" width="15.109375" style="1" customWidth="1"/>
    <col min="4737" max="4737" width="4.109375" style="1" customWidth="1"/>
    <col min="4738" max="4738" width="3" style="1" customWidth="1"/>
    <col min="4739" max="4741" width="0" style="1" hidden="1" customWidth="1"/>
    <col min="4742" max="4742" width="3" style="1" customWidth="1"/>
    <col min="4743" max="4743" width="0" style="1" hidden="1" customWidth="1"/>
    <col min="4744" max="4744" width="3" style="1" customWidth="1"/>
    <col min="4745" max="4745" width="0" style="1" hidden="1" customWidth="1"/>
    <col min="4746" max="4746" width="4.44140625" style="1" customWidth="1"/>
    <col min="4747" max="4747" width="34.33203125" style="1" customWidth="1"/>
    <col min="4748" max="4748" width="23.44140625" style="1" customWidth="1"/>
    <col min="4749" max="4749" width="9.109375" style="1" customWidth="1"/>
    <col min="4750" max="4750" width="19.44140625" style="1" customWidth="1"/>
    <col min="4751" max="4751" width="42.6640625" style="1" customWidth="1"/>
    <col min="4752" max="4752" width="5.88671875" style="1" customWidth="1"/>
    <col min="4753" max="4753" width="31.44140625" style="1" customWidth="1"/>
    <col min="4754" max="4754" width="16.109375" style="1" customWidth="1"/>
    <col min="4755" max="4756" width="9.33203125" style="1" customWidth="1"/>
    <col min="4757" max="4757" width="11.109375" style="1" customWidth="1"/>
    <col min="4758" max="4758" width="2.109375" style="1" customWidth="1"/>
    <col min="4759" max="4964" width="10.88671875" style="1"/>
    <col min="4965" max="4965" width="12" style="1" customWidth="1"/>
    <col min="4966" max="4966" width="2.6640625" style="1" customWidth="1"/>
    <col min="4967" max="4968" width="6.44140625" style="1" customWidth="1"/>
    <col min="4969" max="4969" width="5.88671875" style="1" customWidth="1"/>
    <col min="4970" max="4970" width="6.44140625" style="1" customWidth="1"/>
    <col min="4971" max="4971" width="13.6640625" style="1" customWidth="1"/>
    <col min="4972" max="4973" width="9" style="1" customWidth="1"/>
    <col min="4974" max="4974" width="2.44140625" style="1" customWidth="1"/>
    <col min="4975" max="4975" width="8.88671875" style="1" customWidth="1"/>
    <col min="4976" max="4976" width="7.44140625" style="1" customWidth="1"/>
    <col min="4977" max="4979" width="3.6640625" style="1" customWidth="1"/>
    <col min="4980" max="4980" width="3.44140625" style="1" customWidth="1"/>
    <col min="4981" max="4981" width="2.88671875" style="1" customWidth="1"/>
    <col min="4982" max="4982" width="3" style="1" customWidth="1"/>
    <col min="4983" max="4985" width="0" style="1" hidden="1" customWidth="1"/>
    <col min="4986" max="4986" width="4.44140625" style="1" customWidth="1"/>
    <col min="4987" max="4987" width="0" style="1" hidden="1" customWidth="1"/>
    <col min="4988" max="4989" width="14.88671875" style="1" customWidth="1"/>
    <col min="4990" max="4990" width="15.109375" style="1" customWidth="1"/>
    <col min="4991" max="4991" width="6.44140625" style="1" customWidth="1"/>
    <col min="4992" max="4992" width="15.109375" style="1" customWidth="1"/>
    <col min="4993" max="4993" width="4.109375" style="1" customWidth="1"/>
    <col min="4994" max="4994" width="3" style="1" customWidth="1"/>
    <col min="4995" max="4997" width="0" style="1" hidden="1" customWidth="1"/>
    <col min="4998" max="4998" width="3" style="1" customWidth="1"/>
    <col min="4999" max="4999" width="0" style="1" hidden="1" customWidth="1"/>
    <col min="5000" max="5000" width="3" style="1" customWidth="1"/>
    <col min="5001" max="5001" width="0" style="1" hidden="1" customWidth="1"/>
    <col min="5002" max="5002" width="4.44140625" style="1" customWidth="1"/>
    <col min="5003" max="5003" width="34.33203125" style="1" customWidth="1"/>
    <col min="5004" max="5004" width="23.44140625" style="1" customWidth="1"/>
    <col min="5005" max="5005" width="9.109375" style="1" customWidth="1"/>
    <col min="5006" max="5006" width="19.44140625" style="1" customWidth="1"/>
    <col min="5007" max="5007" width="42.6640625" style="1" customWidth="1"/>
    <col min="5008" max="5008" width="5.88671875" style="1" customWidth="1"/>
    <col min="5009" max="5009" width="31.44140625" style="1" customWidth="1"/>
    <col min="5010" max="5010" width="16.109375" style="1" customWidth="1"/>
    <col min="5011" max="5012" width="9.33203125" style="1" customWidth="1"/>
    <col min="5013" max="5013" width="11.109375" style="1" customWidth="1"/>
    <col min="5014" max="5014" width="2.109375" style="1" customWidth="1"/>
    <col min="5015" max="5220" width="10.88671875" style="1"/>
    <col min="5221" max="5221" width="12" style="1" customWidth="1"/>
    <col min="5222" max="5222" width="2.6640625" style="1" customWidth="1"/>
    <col min="5223" max="5224" width="6.44140625" style="1" customWidth="1"/>
    <col min="5225" max="5225" width="5.88671875" style="1" customWidth="1"/>
    <col min="5226" max="5226" width="6.44140625" style="1" customWidth="1"/>
    <col min="5227" max="5227" width="13.6640625" style="1" customWidth="1"/>
    <col min="5228" max="5229" width="9" style="1" customWidth="1"/>
    <col min="5230" max="5230" width="2.44140625" style="1" customWidth="1"/>
    <col min="5231" max="5231" width="8.88671875" style="1" customWidth="1"/>
    <col min="5232" max="5232" width="7.44140625" style="1" customWidth="1"/>
    <col min="5233" max="5235" width="3.6640625" style="1" customWidth="1"/>
    <col min="5236" max="5236" width="3.44140625" style="1" customWidth="1"/>
    <col min="5237" max="5237" width="2.88671875" style="1" customWidth="1"/>
    <col min="5238" max="5238" width="3" style="1" customWidth="1"/>
    <col min="5239" max="5241" width="0" style="1" hidden="1" customWidth="1"/>
    <col min="5242" max="5242" width="4.44140625" style="1" customWidth="1"/>
    <col min="5243" max="5243" width="0" style="1" hidden="1" customWidth="1"/>
    <col min="5244" max="5245" width="14.88671875" style="1" customWidth="1"/>
    <col min="5246" max="5246" width="15.109375" style="1" customWidth="1"/>
    <col min="5247" max="5247" width="6.44140625" style="1" customWidth="1"/>
    <col min="5248" max="5248" width="15.109375" style="1" customWidth="1"/>
    <col min="5249" max="5249" width="4.109375" style="1" customWidth="1"/>
    <col min="5250" max="5250" width="3" style="1" customWidth="1"/>
    <col min="5251" max="5253" width="0" style="1" hidden="1" customWidth="1"/>
    <col min="5254" max="5254" width="3" style="1" customWidth="1"/>
    <col min="5255" max="5255" width="0" style="1" hidden="1" customWidth="1"/>
    <col min="5256" max="5256" width="3" style="1" customWidth="1"/>
    <col min="5257" max="5257" width="0" style="1" hidden="1" customWidth="1"/>
    <col min="5258" max="5258" width="4.44140625" style="1" customWidth="1"/>
    <col min="5259" max="5259" width="34.33203125" style="1" customWidth="1"/>
    <col min="5260" max="5260" width="23.44140625" style="1" customWidth="1"/>
    <col min="5261" max="5261" width="9.109375" style="1" customWidth="1"/>
    <col min="5262" max="5262" width="19.44140625" style="1" customWidth="1"/>
    <col min="5263" max="5263" width="42.6640625" style="1" customWidth="1"/>
    <col min="5264" max="5264" width="5.88671875" style="1" customWidth="1"/>
    <col min="5265" max="5265" width="31.44140625" style="1" customWidth="1"/>
    <col min="5266" max="5266" width="16.109375" style="1" customWidth="1"/>
    <col min="5267" max="5268" width="9.33203125" style="1" customWidth="1"/>
    <col min="5269" max="5269" width="11.109375" style="1" customWidth="1"/>
    <col min="5270" max="5270" width="2.109375" style="1" customWidth="1"/>
    <col min="5271" max="5476" width="10.88671875" style="1"/>
    <col min="5477" max="5477" width="12" style="1" customWidth="1"/>
    <col min="5478" max="5478" width="2.6640625" style="1" customWidth="1"/>
    <col min="5479" max="5480" width="6.44140625" style="1" customWidth="1"/>
    <col min="5481" max="5481" width="5.88671875" style="1" customWidth="1"/>
    <col min="5482" max="5482" width="6.44140625" style="1" customWidth="1"/>
    <col min="5483" max="5483" width="13.6640625" style="1" customWidth="1"/>
    <col min="5484" max="5485" width="9" style="1" customWidth="1"/>
    <col min="5486" max="5486" width="2.44140625" style="1" customWidth="1"/>
    <col min="5487" max="5487" width="8.88671875" style="1" customWidth="1"/>
    <col min="5488" max="5488" width="7.44140625" style="1" customWidth="1"/>
    <col min="5489" max="5491" width="3.6640625" style="1" customWidth="1"/>
    <col min="5492" max="5492" width="3.44140625" style="1" customWidth="1"/>
    <col min="5493" max="5493" width="2.88671875" style="1" customWidth="1"/>
    <col min="5494" max="5494" width="3" style="1" customWidth="1"/>
    <col min="5495" max="5497" width="0" style="1" hidden="1" customWidth="1"/>
    <col min="5498" max="5498" width="4.44140625" style="1" customWidth="1"/>
    <col min="5499" max="5499" width="0" style="1" hidden="1" customWidth="1"/>
    <col min="5500" max="5501" width="14.88671875" style="1" customWidth="1"/>
    <col min="5502" max="5502" width="15.109375" style="1" customWidth="1"/>
    <col min="5503" max="5503" width="6.44140625" style="1" customWidth="1"/>
    <col min="5504" max="5504" width="15.109375" style="1" customWidth="1"/>
    <col min="5505" max="5505" width="4.109375" style="1" customWidth="1"/>
    <col min="5506" max="5506" width="3" style="1" customWidth="1"/>
    <col min="5507" max="5509" width="0" style="1" hidden="1" customWidth="1"/>
    <col min="5510" max="5510" width="3" style="1" customWidth="1"/>
    <col min="5511" max="5511" width="0" style="1" hidden="1" customWidth="1"/>
    <col min="5512" max="5512" width="3" style="1" customWidth="1"/>
    <col min="5513" max="5513" width="0" style="1" hidden="1" customWidth="1"/>
    <col min="5514" max="5514" width="4.44140625" style="1" customWidth="1"/>
    <col min="5515" max="5515" width="34.33203125" style="1" customWidth="1"/>
    <col min="5516" max="5516" width="23.44140625" style="1" customWidth="1"/>
    <col min="5517" max="5517" width="9.109375" style="1" customWidth="1"/>
    <col min="5518" max="5518" width="19.44140625" style="1" customWidth="1"/>
    <col min="5519" max="5519" width="42.6640625" style="1" customWidth="1"/>
    <col min="5520" max="5520" width="5.88671875" style="1" customWidth="1"/>
    <col min="5521" max="5521" width="31.44140625" style="1" customWidth="1"/>
    <col min="5522" max="5522" width="16.109375" style="1" customWidth="1"/>
    <col min="5523" max="5524" width="9.33203125" style="1" customWidth="1"/>
    <col min="5525" max="5525" width="11.109375" style="1" customWidth="1"/>
    <col min="5526" max="5526" width="2.109375" style="1" customWidth="1"/>
    <col min="5527" max="5732" width="10.88671875" style="1"/>
    <col min="5733" max="5733" width="12" style="1" customWidth="1"/>
    <col min="5734" max="5734" width="2.6640625" style="1" customWidth="1"/>
    <col min="5735" max="5736" width="6.44140625" style="1" customWidth="1"/>
    <col min="5737" max="5737" width="5.88671875" style="1" customWidth="1"/>
    <col min="5738" max="5738" width="6.44140625" style="1" customWidth="1"/>
    <col min="5739" max="5739" width="13.6640625" style="1" customWidth="1"/>
    <col min="5740" max="5741" width="9" style="1" customWidth="1"/>
    <col min="5742" max="5742" width="2.44140625" style="1" customWidth="1"/>
    <col min="5743" max="5743" width="8.88671875" style="1" customWidth="1"/>
    <col min="5744" max="5744" width="7.44140625" style="1" customWidth="1"/>
    <col min="5745" max="5747" width="3.6640625" style="1" customWidth="1"/>
    <col min="5748" max="5748" width="3.44140625" style="1" customWidth="1"/>
    <col min="5749" max="5749" width="2.88671875" style="1" customWidth="1"/>
    <col min="5750" max="5750" width="3" style="1" customWidth="1"/>
    <col min="5751" max="5753" width="0" style="1" hidden="1" customWidth="1"/>
    <col min="5754" max="5754" width="4.44140625" style="1" customWidth="1"/>
    <col min="5755" max="5755" width="0" style="1" hidden="1" customWidth="1"/>
    <col min="5756" max="5757" width="14.88671875" style="1" customWidth="1"/>
    <col min="5758" max="5758" width="15.109375" style="1" customWidth="1"/>
    <col min="5759" max="5759" width="6.44140625" style="1" customWidth="1"/>
    <col min="5760" max="5760" width="15.109375" style="1" customWidth="1"/>
    <col min="5761" max="5761" width="4.109375" style="1" customWidth="1"/>
    <col min="5762" max="5762" width="3" style="1" customWidth="1"/>
    <col min="5763" max="5765" width="0" style="1" hidden="1" customWidth="1"/>
    <col min="5766" max="5766" width="3" style="1" customWidth="1"/>
    <col min="5767" max="5767" width="0" style="1" hidden="1" customWidth="1"/>
    <col min="5768" max="5768" width="3" style="1" customWidth="1"/>
    <col min="5769" max="5769" width="0" style="1" hidden="1" customWidth="1"/>
    <col min="5770" max="5770" width="4.44140625" style="1" customWidth="1"/>
    <col min="5771" max="5771" width="34.33203125" style="1" customWidth="1"/>
    <col min="5772" max="5772" width="23.44140625" style="1" customWidth="1"/>
    <col min="5773" max="5773" width="9.109375" style="1" customWidth="1"/>
    <col min="5774" max="5774" width="19.44140625" style="1" customWidth="1"/>
    <col min="5775" max="5775" width="42.6640625" style="1" customWidth="1"/>
    <col min="5776" max="5776" width="5.88671875" style="1" customWidth="1"/>
    <col min="5777" max="5777" width="31.44140625" style="1" customWidth="1"/>
    <col min="5778" max="5778" width="16.109375" style="1" customWidth="1"/>
    <col min="5779" max="5780" width="9.33203125" style="1" customWidth="1"/>
    <col min="5781" max="5781" width="11.109375" style="1" customWidth="1"/>
    <col min="5782" max="5782" width="2.109375" style="1" customWidth="1"/>
    <col min="5783" max="5988" width="10.88671875" style="1"/>
    <col min="5989" max="5989" width="12" style="1" customWidth="1"/>
    <col min="5990" max="5990" width="2.6640625" style="1" customWidth="1"/>
    <col min="5991" max="5992" width="6.44140625" style="1" customWidth="1"/>
    <col min="5993" max="5993" width="5.88671875" style="1" customWidth="1"/>
    <col min="5994" max="5994" width="6.44140625" style="1" customWidth="1"/>
    <col min="5995" max="5995" width="13.6640625" style="1" customWidth="1"/>
    <col min="5996" max="5997" width="9" style="1" customWidth="1"/>
    <col min="5998" max="5998" width="2.44140625" style="1" customWidth="1"/>
    <col min="5999" max="5999" width="8.88671875" style="1" customWidth="1"/>
    <col min="6000" max="6000" width="7.44140625" style="1" customWidth="1"/>
    <col min="6001" max="6003" width="3.6640625" style="1" customWidth="1"/>
    <col min="6004" max="6004" width="3.44140625" style="1" customWidth="1"/>
    <col min="6005" max="6005" width="2.88671875" style="1" customWidth="1"/>
    <col min="6006" max="6006" width="3" style="1" customWidth="1"/>
    <col min="6007" max="6009" width="0" style="1" hidden="1" customWidth="1"/>
    <col min="6010" max="6010" width="4.44140625" style="1" customWidth="1"/>
    <col min="6011" max="6011" width="0" style="1" hidden="1" customWidth="1"/>
    <col min="6012" max="6013" width="14.88671875" style="1" customWidth="1"/>
    <col min="6014" max="6014" width="15.109375" style="1" customWidth="1"/>
    <col min="6015" max="6015" width="6.44140625" style="1" customWidth="1"/>
    <col min="6016" max="6016" width="15.109375" style="1" customWidth="1"/>
    <col min="6017" max="6017" width="4.109375" style="1" customWidth="1"/>
    <col min="6018" max="6018" width="3" style="1" customWidth="1"/>
    <col min="6019" max="6021" width="0" style="1" hidden="1" customWidth="1"/>
    <col min="6022" max="6022" width="3" style="1" customWidth="1"/>
    <col min="6023" max="6023" width="0" style="1" hidden="1" customWidth="1"/>
    <col min="6024" max="6024" width="3" style="1" customWidth="1"/>
    <col min="6025" max="6025" width="0" style="1" hidden="1" customWidth="1"/>
    <col min="6026" max="6026" width="4.44140625" style="1" customWidth="1"/>
    <col min="6027" max="6027" width="34.33203125" style="1" customWidth="1"/>
    <col min="6028" max="6028" width="23.44140625" style="1" customWidth="1"/>
    <col min="6029" max="6029" width="9.109375" style="1" customWidth="1"/>
    <col min="6030" max="6030" width="19.44140625" style="1" customWidth="1"/>
    <col min="6031" max="6031" width="42.6640625" style="1" customWidth="1"/>
    <col min="6032" max="6032" width="5.88671875" style="1" customWidth="1"/>
    <col min="6033" max="6033" width="31.44140625" style="1" customWidth="1"/>
    <col min="6034" max="6034" width="16.109375" style="1" customWidth="1"/>
    <col min="6035" max="6036" width="9.33203125" style="1" customWidth="1"/>
    <col min="6037" max="6037" width="11.109375" style="1" customWidth="1"/>
    <col min="6038" max="6038" width="2.109375" style="1" customWidth="1"/>
    <col min="6039" max="6244" width="10.88671875" style="1"/>
    <col min="6245" max="6245" width="12" style="1" customWidth="1"/>
    <col min="6246" max="6246" width="2.6640625" style="1" customWidth="1"/>
    <col min="6247" max="6248" width="6.44140625" style="1" customWidth="1"/>
    <col min="6249" max="6249" width="5.88671875" style="1" customWidth="1"/>
    <col min="6250" max="6250" width="6.44140625" style="1" customWidth="1"/>
    <col min="6251" max="6251" width="13.6640625" style="1" customWidth="1"/>
    <col min="6252" max="6253" width="9" style="1" customWidth="1"/>
    <col min="6254" max="6254" width="2.44140625" style="1" customWidth="1"/>
    <col min="6255" max="6255" width="8.88671875" style="1" customWidth="1"/>
    <col min="6256" max="6256" width="7.44140625" style="1" customWidth="1"/>
    <col min="6257" max="6259" width="3.6640625" style="1" customWidth="1"/>
    <col min="6260" max="6260" width="3.44140625" style="1" customWidth="1"/>
    <col min="6261" max="6261" width="2.88671875" style="1" customWidth="1"/>
    <col min="6262" max="6262" width="3" style="1" customWidth="1"/>
    <col min="6263" max="6265" width="0" style="1" hidden="1" customWidth="1"/>
    <col min="6266" max="6266" width="4.44140625" style="1" customWidth="1"/>
    <col min="6267" max="6267" width="0" style="1" hidden="1" customWidth="1"/>
    <col min="6268" max="6269" width="14.88671875" style="1" customWidth="1"/>
    <col min="6270" max="6270" width="15.109375" style="1" customWidth="1"/>
    <col min="6271" max="6271" width="6.44140625" style="1" customWidth="1"/>
    <col min="6272" max="6272" width="15.109375" style="1" customWidth="1"/>
    <col min="6273" max="6273" width="4.109375" style="1" customWidth="1"/>
    <col min="6274" max="6274" width="3" style="1" customWidth="1"/>
    <col min="6275" max="6277" width="0" style="1" hidden="1" customWidth="1"/>
    <col min="6278" max="6278" width="3" style="1" customWidth="1"/>
    <col min="6279" max="6279" width="0" style="1" hidden="1" customWidth="1"/>
    <col min="6280" max="6280" width="3" style="1" customWidth="1"/>
    <col min="6281" max="6281" width="0" style="1" hidden="1" customWidth="1"/>
    <col min="6282" max="6282" width="4.44140625" style="1" customWidth="1"/>
    <col min="6283" max="6283" width="34.33203125" style="1" customWidth="1"/>
    <col min="6284" max="6284" width="23.44140625" style="1" customWidth="1"/>
    <col min="6285" max="6285" width="9.109375" style="1" customWidth="1"/>
    <col min="6286" max="6286" width="19.44140625" style="1" customWidth="1"/>
    <col min="6287" max="6287" width="42.6640625" style="1" customWidth="1"/>
    <col min="6288" max="6288" width="5.88671875" style="1" customWidth="1"/>
    <col min="6289" max="6289" width="31.44140625" style="1" customWidth="1"/>
    <col min="6290" max="6290" width="16.109375" style="1" customWidth="1"/>
    <col min="6291" max="6292" width="9.33203125" style="1" customWidth="1"/>
    <col min="6293" max="6293" width="11.109375" style="1" customWidth="1"/>
    <col min="6294" max="6294" width="2.109375" style="1" customWidth="1"/>
    <col min="6295" max="6500" width="10.88671875" style="1"/>
    <col min="6501" max="6501" width="12" style="1" customWidth="1"/>
    <col min="6502" max="6502" width="2.6640625" style="1" customWidth="1"/>
    <col min="6503" max="6504" width="6.44140625" style="1" customWidth="1"/>
    <col min="6505" max="6505" width="5.88671875" style="1" customWidth="1"/>
    <col min="6506" max="6506" width="6.44140625" style="1" customWidth="1"/>
    <col min="6507" max="6507" width="13.6640625" style="1" customWidth="1"/>
    <col min="6508" max="6509" width="9" style="1" customWidth="1"/>
    <col min="6510" max="6510" width="2.44140625" style="1" customWidth="1"/>
    <col min="6511" max="6511" width="8.88671875" style="1" customWidth="1"/>
    <col min="6512" max="6512" width="7.44140625" style="1" customWidth="1"/>
    <col min="6513" max="6515" width="3.6640625" style="1" customWidth="1"/>
    <col min="6516" max="6516" width="3.44140625" style="1" customWidth="1"/>
    <col min="6517" max="6517" width="2.88671875" style="1" customWidth="1"/>
    <col min="6518" max="6518" width="3" style="1" customWidth="1"/>
    <col min="6519" max="6521" width="0" style="1" hidden="1" customWidth="1"/>
    <col min="6522" max="6522" width="4.44140625" style="1" customWidth="1"/>
    <col min="6523" max="6523" width="0" style="1" hidden="1" customWidth="1"/>
    <col min="6524" max="6525" width="14.88671875" style="1" customWidth="1"/>
    <col min="6526" max="6526" width="15.109375" style="1" customWidth="1"/>
    <col min="6527" max="6527" width="6.44140625" style="1" customWidth="1"/>
    <col min="6528" max="6528" width="15.109375" style="1" customWidth="1"/>
    <col min="6529" max="6529" width="4.109375" style="1" customWidth="1"/>
    <col min="6530" max="6530" width="3" style="1" customWidth="1"/>
    <col min="6531" max="6533" width="0" style="1" hidden="1" customWidth="1"/>
    <col min="6534" max="6534" width="3" style="1" customWidth="1"/>
    <col min="6535" max="6535" width="0" style="1" hidden="1" customWidth="1"/>
    <col min="6536" max="6536" width="3" style="1" customWidth="1"/>
    <col min="6537" max="6537" width="0" style="1" hidden="1" customWidth="1"/>
    <col min="6538" max="6538" width="4.44140625" style="1" customWidth="1"/>
    <col min="6539" max="6539" width="34.33203125" style="1" customWidth="1"/>
    <col min="6540" max="6540" width="23.44140625" style="1" customWidth="1"/>
    <col min="6541" max="6541" width="9.109375" style="1" customWidth="1"/>
    <col min="6542" max="6542" width="19.44140625" style="1" customWidth="1"/>
    <col min="6543" max="6543" width="42.6640625" style="1" customWidth="1"/>
    <col min="6544" max="6544" width="5.88671875" style="1" customWidth="1"/>
    <col min="6545" max="6545" width="31.44140625" style="1" customWidth="1"/>
    <col min="6546" max="6546" width="16.109375" style="1" customWidth="1"/>
    <col min="6547" max="6548" width="9.33203125" style="1" customWidth="1"/>
    <col min="6549" max="6549" width="11.109375" style="1" customWidth="1"/>
    <col min="6550" max="6550" width="2.109375" style="1" customWidth="1"/>
    <col min="6551" max="6756" width="10.88671875" style="1"/>
    <col min="6757" max="6757" width="12" style="1" customWidth="1"/>
    <col min="6758" max="6758" width="2.6640625" style="1" customWidth="1"/>
    <col min="6759" max="6760" width="6.44140625" style="1" customWidth="1"/>
    <col min="6761" max="6761" width="5.88671875" style="1" customWidth="1"/>
    <col min="6762" max="6762" width="6.44140625" style="1" customWidth="1"/>
    <col min="6763" max="6763" width="13.6640625" style="1" customWidth="1"/>
    <col min="6764" max="6765" width="9" style="1" customWidth="1"/>
    <col min="6766" max="6766" width="2.44140625" style="1" customWidth="1"/>
    <col min="6767" max="6767" width="8.88671875" style="1" customWidth="1"/>
    <col min="6768" max="6768" width="7.44140625" style="1" customWidth="1"/>
    <col min="6769" max="6771" width="3.6640625" style="1" customWidth="1"/>
    <col min="6772" max="6772" width="3.44140625" style="1" customWidth="1"/>
    <col min="6773" max="6773" width="2.88671875" style="1" customWidth="1"/>
    <col min="6774" max="6774" width="3" style="1" customWidth="1"/>
    <col min="6775" max="6777" width="0" style="1" hidden="1" customWidth="1"/>
    <col min="6778" max="6778" width="4.44140625" style="1" customWidth="1"/>
    <col min="6779" max="6779" width="0" style="1" hidden="1" customWidth="1"/>
    <col min="6780" max="6781" width="14.88671875" style="1" customWidth="1"/>
    <col min="6782" max="6782" width="15.109375" style="1" customWidth="1"/>
    <col min="6783" max="6783" width="6.44140625" style="1" customWidth="1"/>
    <col min="6784" max="6784" width="15.109375" style="1" customWidth="1"/>
    <col min="6785" max="6785" width="4.109375" style="1" customWidth="1"/>
    <col min="6786" max="6786" width="3" style="1" customWidth="1"/>
    <col min="6787" max="6789" width="0" style="1" hidden="1" customWidth="1"/>
    <col min="6790" max="6790" width="3" style="1" customWidth="1"/>
    <col min="6791" max="6791" width="0" style="1" hidden="1" customWidth="1"/>
    <col min="6792" max="6792" width="3" style="1" customWidth="1"/>
    <col min="6793" max="6793" width="0" style="1" hidden="1" customWidth="1"/>
    <col min="6794" max="6794" width="4.44140625" style="1" customWidth="1"/>
    <col min="6795" max="6795" width="34.33203125" style="1" customWidth="1"/>
    <col min="6796" max="6796" width="23.44140625" style="1" customWidth="1"/>
    <col min="6797" max="6797" width="9.109375" style="1" customWidth="1"/>
    <col min="6798" max="6798" width="19.44140625" style="1" customWidth="1"/>
    <col min="6799" max="6799" width="42.6640625" style="1" customWidth="1"/>
    <col min="6800" max="6800" width="5.88671875" style="1" customWidth="1"/>
    <col min="6801" max="6801" width="31.44140625" style="1" customWidth="1"/>
    <col min="6802" max="6802" width="16.109375" style="1" customWidth="1"/>
    <col min="6803" max="6804" width="9.33203125" style="1" customWidth="1"/>
    <col min="6805" max="6805" width="11.109375" style="1" customWidth="1"/>
    <col min="6806" max="6806" width="2.109375" style="1" customWidth="1"/>
    <col min="6807" max="7012" width="10.88671875" style="1"/>
    <col min="7013" max="7013" width="12" style="1" customWidth="1"/>
    <col min="7014" max="7014" width="2.6640625" style="1" customWidth="1"/>
    <col min="7015" max="7016" width="6.44140625" style="1" customWidth="1"/>
    <col min="7017" max="7017" width="5.88671875" style="1" customWidth="1"/>
    <col min="7018" max="7018" width="6.44140625" style="1" customWidth="1"/>
    <col min="7019" max="7019" width="13.6640625" style="1" customWidth="1"/>
    <col min="7020" max="7021" width="9" style="1" customWidth="1"/>
    <col min="7022" max="7022" width="2.44140625" style="1" customWidth="1"/>
    <col min="7023" max="7023" width="8.88671875" style="1" customWidth="1"/>
    <col min="7024" max="7024" width="7.44140625" style="1" customWidth="1"/>
    <col min="7025" max="7027" width="3.6640625" style="1" customWidth="1"/>
    <col min="7028" max="7028" width="3.44140625" style="1" customWidth="1"/>
    <col min="7029" max="7029" width="2.88671875" style="1" customWidth="1"/>
    <col min="7030" max="7030" width="3" style="1" customWidth="1"/>
    <col min="7031" max="7033" width="0" style="1" hidden="1" customWidth="1"/>
    <col min="7034" max="7034" width="4.44140625" style="1" customWidth="1"/>
    <col min="7035" max="7035" width="0" style="1" hidden="1" customWidth="1"/>
    <col min="7036" max="7037" width="14.88671875" style="1" customWidth="1"/>
    <col min="7038" max="7038" width="15.109375" style="1" customWidth="1"/>
    <col min="7039" max="7039" width="6.44140625" style="1" customWidth="1"/>
    <col min="7040" max="7040" width="15.109375" style="1" customWidth="1"/>
    <col min="7041" max="7041" width="4.109375" style="1" customWidth="1"/>
    <col min="7042" max="7042" width="3" style="1" customWidth="1"/>
    <col min="7043" max="7045" width="0" style="1" hidden="1" customWidth="1"/>
    <col min="7046" max="7046" width="3" style="1" customWidth="1"/>
    <col min="7047" max="7047" width="0" style="1" hidden="1" customWidth="1"/>
    <col min="7048" max="7048" width="3" style="1" customWidth="1"/>
    <col min="7049" max="7049" width="0" style="1" hidden="1" customWidth="1"/>
    <col min="7050" max="7050" width="4.44140625" style="1" customWidth="1"/>
    <col min="7051" max="7051" width="34.33203125" style="1" customWidth="1"/>
    <col min="7052" max="7052" width="23.44140625" style="1" customWidth="1"/>
    <col min="7053" max="7053" width="9.109375" style="1" customWidth="1"/>
    <col min="7054" max="7054" width="19.44140625" style="1" customWidth="1"/>
    <col min="7055" max="7055" width="42.6640625" style="1" customWidth="1"/>
    <col min="7056" max="7056" width="5.88671875" style="1" customWidth="1"/>
    <col min="7057" max="7057" width="31.44140625" style="1" customWidth="1"/>
    <col min="7058" max="7058" width="16.109375" style="1" customWidth="1"/>
    <col min="7059" max="7060" width="9.33203125" style="1" customWidth="1"/>
    <col min="7061" max="7061" width="11.109375" style="1" customWidth="1"/>
    <col min="7062" max="7062" width="2.109375" style="1" customWidth="1"/>
    <col min="7063" max="7268" width="10.88671875" style="1"/>
    <col min="7269" max="7269" width="12" style="1" customWidth="1"/>
    <col min="7270" max="7270" width="2.6640625" style="1" customWidth="1"/>
    <col min="7271" max="7272" width="6.44140625" style="1" customWidth="1"/>
    <col min="7273" max="7273" width="5.88671875" style="1" customWidth="1"/>
    <col min="7274" max="7274" width="6.44140625" style="1" customWidth="1"/>
    <col min="7275" max="7275" width="13.6640625" style="1" customWidth="1"/>
    <col min="7276" max="7277" width="9" style="1" customWidth="1"/>
    <col min="7278" max="7278" width="2.44140625" style="1" customWidth="1"/>
    <col min="7279" max="7279" width="8.88671875" style="1" customWidth="1"/>
    <col min="7280" max="7280" width="7.44140625" style="1" customWidth="1"/>
    <col min="7281" max="7283" width="3.6640625" style="1" customWidth="1"/>
    <col min="7284" max="7284" width="3.44140625" style="1" customWidth="1"/>
    <col min="7285" max="7285" width="2.88671875" style="1" customWidth="1"/>
    <col min="7286" max="7286" width="3" style="1" customWidth="1"/>
    <col min="7287" max="7289" width="0" style="1" hidden="1" customWidth="1"/>
    <col min="7290" max="7290" width="4.44140625" style="1" customWidth="1"/>
    <col min="7291" max="7291" width="0" style="1" hidden="1" customWidth="1"/>
    <col min="7292" max="7293" width="14.88671875" style="1" customWidth="1"/>
    <col min="7294" max="7294" width="15.109375" style="1" customWidth="1"/>
    <col min="7295" max="7295" width="6.44140625" style="1" customWidth="1"/>
    <col min="7296" max="7296" width="15.109375" style="1" customWidth="1"/>
    <col min="7297" max="7297" width="4.109375" style="1" customWidth="1"/>
    <col min="7298" max="7298" width="3" style="1" customWidth="1"/>
    <col min="7299" max="7301" width="0" style="1" hidden="1" customWidth="1"/>
    <col min="7302" max="7302" width="3" style="1" customWidth="1"/>
    <col min="7303" max="7303" width="0" style="1" hidden="1" customWidth="1"/>
    <col min="7304" max="7304" width="3" style="1" customWidth="1"/>
    <col min="7305" max="7305" width="0" style="1" hidden="1" customWidth="1"/>
    <col min="7306" max="7306" width="4.44140625" style="1" customWidth="1"/>
    <col min="7307" max="7307" width="34.33203125" style="1" customWidth="1"/>
    <col min="7308" max="7308" width="23.44140625" style="1" customWidth="1"/>
    <col min="7309" max="7309" width="9.109375" style="1" customWidth="1"/>
    <col min="7310" max="7310" width="19.44140625" style="1" customWidth="1"/>
    <col min="7311" max="7311" width="42.6640625" style="1" customWidth="1"/>
    <col min="7312" max="7312" width="5.88671875" style="1" customWidth="1"/>
    <col min="7313" max="7313" width="31.44140625" style="1" customWidth="1"/>
    <col min="7314" max="7314" width="16.109375" style="1" customWidth="1"/>
    <col min="7315" max="7316" width="9.33203125" style="1" customWidth="1"/>
    <col min="7317" max="7317" width="11.109375" style="1" customWidth="1"/>
    <col min="7318" max="7318" width="2.109375" style="1" customWidth="1"/>
    <col min="7319" max="7524" width="10.88671875" style="1"/>
    <col min="7525" max="7525" width="12" style="1" customWidth="1"/>
    <col min="7526" max="7526" width="2.6640625" style="1" customWidth="1"/>
    <col min="7527" max="7528" width="6.44140625" style="1" customWidth="1"/>
    <col min="7529" max="7529" width="5.88671875" style="1" customWidth="1"/>
    <col min="7530" max="7530" width="6.44140625" style="1" customWidth="1"/>
    <col min="7531" max="7531" width="13.6640625" style="1" customWidth="1"/>
    <col min="7532" max="7533" width="9" style="1" customWidth="1"/>
    <col min="7534" max="7534" width="2.44140625" style="1" customWidth="1"/>
    <col min="7535" max="7535" width="8.88671875" style="1" customWidth="1"/>
    <col min="7536" max="7536" width="7.44140625" style="1" customWidth="1"/>
    <col min="7537" max="7539" width="3.6640625" style="1" customWidth="1"/>
    <col min="7540" max="7540" width="3.44140625" style="1" customWidth="1"/>
    <col min="7541" max="7541" width="2.88671875" style="1" customWidth="1"/>
    <col min="7542" max="7542" width="3" style="1" customWidth="1"/>
    <col min="7543" max="7545" width="0" style="1" hidden="1" customWidth="1"/>
    <col min="7546" max="7546" width="4.44140625" style="1" customWidth="1"/>
    <col min="7547" max="7547" width="0" style="1" hidden="1" customWidth="1"/>
    <col min="7548" max="7549" width="14.88671875" style="1" customWidth="1"/>
    <col min="7550" max="7550" width="15.109375" style="1" customWidth="1"/>
    <col min="7551" max="7551" width="6.44140625" style="1" customWidth="1"/>
    <col min="7552" max="7552" width="15.109375" style="1" customWidth="1"/>
    <col min="7553" max="7553" width="4.109375" style="1" customWidth="1"/>
    <col min="7554" max="7554" width="3" style="1" customWidth="1"/>
    <col min="7555" max="7557" width="0" style="1" hidden="1" customWidth="1"/>
    <col min="7558" max="7558" width="3" style="1" customWidth="1"/>
    <col min="7559" max="7559" width="0" style="1" hidden="1" customWidth="1"/>
    <col min="7560" max="7560" width="3" style="1" customWidth="1"/>
    <col min="7561" max="7561" width="0" style="1" hidden="1" customWidth="1"/>
    <col min="7562" max="7562" width="4.44140625" style="1" customWidth="1"/>
    <col min="7563" max="7563" width="34.33203125" style="1" customWidth="1"/>
    <col min="7564" max="7564" width="23.44140625" style="1" customWidth="1"/>
    <col min="7565" max="7565" width="9.109375" style="1" customWidth="1"/>
    <col min="7566" max="7566" width="19.44140625" style="1" customWidth="1"/>
    <col min="7567" max="7567" width="42.6640625" style="1" customWidth="1"/>
    <col min="7568" max="7568" width="5.88671875" style="1" customWidth="1"/>
    <col min="7569" max="7569" width="31.44140625" style="1" customWidth="1"/>
    <col min="7570" max="7570" width="16.109375" style="1" customWidth="1"/>
    <col min="7571" max="7572" width="9.33203125" style="1" customWidth="1"/>
    <col min="7573" max="7573" width="11.109375" style="1" customWidth="1"/>
    <col min="7574" max="7574" width="2.109375" style="1" customWidth="1"/>
    <col min="7575" max="7780" width="10.88671875" style="1"/>
    <col min="7781" max="7781" width="12" style="1" customWidth="1"/>
    <col min="7782" max="7782" width="2.6640625" style="1" customWidth="1"/>
    <col min="7783" max="7784" width="6.44140625" style="1" customWidth="1"/>
    <col min="7785" max="7785" width="5.88671875" style="1" customWidth="1"/>
    <col min="7786" max="7786" width="6.44140625" style="1" customWidth="1"/>
    <col min="7787" max="7787" width="13.6640625" style="1" customWidth="1"/>
    <col min="7788" max="7789" width="9" style="1" customWidth="1"/>
    <col min="7790" max="7790" width="2.44140625" style="1" customWidth="1"/>
    <col min="7791" max="7791" width="8.88671875" style="1" customWidth="1"/>
    <col min="7792" max="7792" width="7.44140625" style="1" customWidth="1"/>
    <col min="7793" max="7795" width="3.6640625" style="1" customWidth="1"/>
    <col min="7796" max="7796" width="3.44140625" style="1" customWidth="1"/>
    <col min="7797" max="7797" width="2.88671875" style="1" customWidth="1"/>
    <col min="7798" max="7798" width="3" style="1" customWidth="1"/>
    <col min="7799" max="7801" width="0" style="1" hidden="1" customWidth="1"/>
    <col min="7802" max="7802" width="4.44140625" style="1" customWidth="1"/>
    <col min="7803" max="7803" width="0" style="1" hidden="1" customWidth="1"/>
    <col min="7804" max="7805" width="14.88671875" style="1" customWidth="1"/>
    <col min="7806" max="7806" width="15.109375" style="1" customWidth="1"/>
    <col min="7807" max="7807" width="6.44140625" style="1" customWidth="1"/>
    <col min="7808" max="7808" width="15.109375" style="1" customWidth="1"/>
    <col min="7809" max="7809" width="4.109375" style="1" customWidth="1"/>
    <col min="7810" max="7810" width="3" style="1" customWidth="1"/>
    <col min="7811" max="7813" width="0" style="1" hidden="1" customWidth="1"/>
    <col min="7814" max="7814" width="3" style="1" customWidth="1"/>
    <col min="7815" max="7815" width="0" style="1" hidden="1" customWidth="1"/>
    <col min="7816" max="7816" width="3" style="1" customWidth="1"/>
    <col min="7817" max="7817" width="0" style="1" hidden="1" customWidth="1"/>
    <col min="7818" max="7818" width="4.44140625" style="1" customWidth="1"/>
    <col min="7819" max="7819" width="34.33203125" style="1" customWidth="1"/>
    <col min="7820" max="7820" width="23.44140625" style="1" customWidth="1"/>
    <col min="7821" max="7821" width="9.109375" style="1" customWidth="1"/>
    <col min="7822" max="7822" width="19.44140625" style="1" customWidth="1"/>
    <col min="7823" max="7823" width="42.6640625" style="1" customWidth="1"/>
    <col min="7824" max="7824" width="5.88671875" style="1" customWidth="1"/>
    <col min="7825" max="7825" width="31.44140625" style="1" customWidth="1"/>
    <col min="7826" max="7826" width="16.109375" style="1" customWidth="1"/>
    <col min="7827" max="7828" width="9.33203125" style="1" customWidth="1"/>
    <col min="7829" max="7829" width="11.109375" style="1" customWidth="1"/>
    <col min="7830" max="7830" width="2.109375" style="1" customWidth="1"/>
    <col min="7831" max="8036" width="10.88671875" style="1"/>
    <col min="8037" max="8037" width="12" style="1" customWidth="1"/>
    <col min="8038" max="8038" width="2.6640625" style="1" customWidth="1"/>
    <col min="8039" max="8040" width="6.44140625" style="1" customWidth="1"/>
    <col min="8041" max="8041" width="5.88671875" style="1" customWidth="1"/>
    <col min="8042" max="8042" width="6.44140625" style="1" customWidth="1"/>
    <col min="8043" max="8043" width="13.6640625" style="1" customWidth="1"/>
    <col min="8044" max="8045" width="9" style="1" customWidth="1"/>
    <col min="8046" max="8046" width="2.44140625" style="1" customWidth="1"/>
    <col min="8047" max="8047" width="8.88671875" style="1" customWidth="1"/>
    <col min="8048" max="8048" width="7.44140625" style="1" customWidth="1"/>
    <col min="8049" max="8051" width="3.6640625" style="1" customWidth="1"/>
    <col min="8052" max="8052" width="3.44140625" style="1" customWidth="1"/>
    <col min="8053" max="8053" width="2.88671875" style="1" customWidth="1"/>
    <col min="8054" max="8054" width="3" style="1" customWidth="1"/>
    <col min="8055" max="8057" width="0" style="1" hidden="1" customWidth="1"/>
    <col min="8058" max="8058" width="4.44140625" style="1" customWidth="1"/>
    <col min="8059" max="8059" width="0" style="1" hidden="1" customWidth="1"/>
    <col min="8060" max="8061" width="14.88671875" style="1" customWidth="1"/>
    <col min="8062" max="8062" width="15.109375" style="1" customWidth="1"/>
    <col min="8063" max="8063" width="6.44140625" style="1" customWidth="1"/>
    <col min="8064" max="8064" width="15.109375" style="1" customWidth="1"/>
    <col min="8065" max="8065" width="4.109375" style="1" customWidth="1"/>
    <col min="8066" max="8066" width="3" style="1" customWidth="1"/>
    <col min="8067" max="8069" width="0" style="1" hidden="1" customWidth="1"/>
    <col min="8070" max="8070" width="3" style="1" customWidth="1"/>
    <col min="8071" max="8071" width="0" style="1" hidden="1" customWidth="1"/>
    <col min="8072" max="8072" width="3" style="1" customWidth="1"/>
    <col min="8073" max="8073" width="0" style="1" hidden="1" customWidth="1"/>
    <col min="8074" max="8074" width="4.44140625" style="1" customWidth="1"/>
    <col min="8075" max="8075" width="34.33203125" style="1" customWidth="1"/>
    <col min="8076" max="8076" width="23.44140625" style="1" customWidth="1"/>
    <col min="8077" max="8077" width="9.109375" style="1" customWidth="1"/>
    <col min="8078" max="8078" width="19.44140625" style="1" customWidth="1"/>
    <col min="8079" max="8079" width="42.6640625" style="1" customWidth="1"/>
    <col min="8080" max="8080" width="5.88671875" style="1" customWidth="1"/>
    <col min="8081" max="8081" width="31.44140625" style="1" customWidth="1"/>
    <col min="8082" max="8082" width="16.109375" style="1" customWidth="1"/>
    <col min="8083" max="8084" width="9.33203125" style="1" customWidth="1"/>
    <col min="8085" max="8085" width="11.109375" style="1" customWidth="1"/>
    <col min="8086" max="8086" width="2.109375" style="1" customWidth="1"/>
    <col min="8087" max="8292" width="10.88671875" style="1"/>
    <col min="8293" max="8293" width="12" style="1" customWidth="1"/>
    <col min="8294" max="8294" width="2.6640625" style="1" customWidth="1"/>
    <col min="8295" max="8296" width="6.44140625" style="1" customWidth="1"/>
    <col min="8297" max="8297" width="5.88671875" style="1" customWidth="1"/>
    <col min="8298" max="8298" width="6.44140625" style="1" customWidth="1"/>
    <col min="8299" max="8299" width="13.6640625" style="1" customWidth="1"/>
    <col min="8300" max="8301" width="9" style="1" customWidth="1"/>
    <col min="8302" max="8302" width="2.44140625" style="1" customWidth="1"/>
    <col min="8303" max="8303" width="8.88671875" style="1" customWidth="1"/>
    <col min="8304" max="8304" width="7.44140625" style="1" customWidth="1"/>
    <col min="8305" max="8307" width="3.6640625" style="1" customWidth="1"/>
    <col min="8308" max="8308" width="3.44140625" style="1" customWidth="1"/>
    <col min="8309" max="8309" width="2.88671875" style="1" customWidth="1"/>
    <col min="8310" max="8310" width="3" style="1" customWidth="1"/>
    <col min="8311" max="8313" width="0" style="1" hidden="1" customWidth="1"/>
    <col min="8314" max="8314" width="4.44140625" style="1" customWidth="1"/>
    <col min="8315" max="8315" width="0" style="1" hidden="1" customWidth="1"/>
    <col min="8316" max="8317" width="14.88671875" style="1" customWidth="1"/>
    <col min="8318" max="8318" width="15.109375" style="1" customWidth="1"/>
    <col min="8319" max="8319" width="6.44140625" style="1" customWidth="1"/>
    <col min="8320" max="8320" width="15.109375" style="1" customWidth="1"/>
    <col min="8321" max="8321" width="4.109375" style="1" customWidth="1"/>
    <col min="8322" max="8322" width="3" style="1" customWidth="1"/>
    <col min="8323" max="8325" width="0" style="1" hidden="1" customWidth="1"/>
    <col min="8326" max="8326" width="3" style="1" customWidth="1"/>
    <col min="8327" max="8327" width="0" style="1" hidden="1" customWidth="1"/>
    <col min="8328" max="8328" width="3" style="1" customWidth="1"/>
    <col min="8329" max="8329" width="0" style="1" hidden="1" customWidth="1"/>
    <col min="8330" max="8330" width="4.44140625" style="1" customWidth="1"/>
    <col min="8331" max="8331" width="34.33203125" style="1" customWidth="1"/>
    <col min="8332" max="8332" width="23.44140625" style="1" customWidth="1"/>
    <col min="8333" max="8333" width="9.109375" style="1" customWidth="1"/>
    <col min="8334" max="8334" width="19.44140625" style="1" customWidth="1"/>
    <col min="8335" max="8335" width="42.6640625" style="1" customWidth="1"/>
    <col min="8336" max="8336" width="5.88671875" style="1" customWidth="1"/>
    <col min="8337" max="8337" width="31.44140625" style="1" customWidth="1"/>
    <col min="8338" max="8338" width="16.109375" style="1" customWidth="1"/>
    <col min="8339" max="8340" width="9.33203125" style="1" customWidth="1"/>
    <col min="8341" max="8341" width="11.109375" style="1" customWidth="1"/>
    <col min="8342" max="8342" width="2.109375" style="1" customWidth="1"/>
    <col min="8343" max="8548" width="10.88671875" style="1"/>
    <col min="8549" max="8549" width="12" style="1" customWidth="1"/>
    <col min="8550" max="8550" width="2.6640625" style="1" customWidth="1"/>
    <col min="8551" max="8552" width="6.44140625" style="1" customWidth="1"/>
    <col min="8553" max="8553" width="5.88671875" style="1" customWidth="1"/>
    <col min="8554" max="8554" width="6.44140625" style="1" customWidth="1"/>
    <col min="8555" max="8555" width="13.6640625" style="1" customWidth="1"/>
    <col min="8556" max="8557" width="9" style="1" customWidth="1"/>
    <col min="8558" max="8558" width="2.44140625" style="1" customWidth="1"/>
    <col min="8559" max="8559" width="8.88671875" style="1" customWidth="1"/>
    <col min="8560" max="8560" width="7.44140625" style="1" customWidth="1"/>
    <col min="8561" max="8563" width="3.6640625" style="1" customWidth="1"/>
    <col min="8564" max="8564" width="3.44140625" style="1" customWidth="1"/>
    <col min="8565" max="8565" width="2.88671875" style="1" customWidth="1"/>
    <col min="8566" max="8566" width="3" style="1" customWidth="1"/>
    <col min="8567" max="8569" width="0" style="1" hidden="1" customWidth="1"/>
    <col min="8570" max="8570" width="4.44140625" style="1" customWidth="1"/>
    <col min="8571" max="8571" width="0" style="1" hidden="1" customWidth="1"/>
    <col min="8572" max="8573" width="14.88671875" style="1" customWidth="1"/>
    <col min="8574" max="8574" width="15.109375" style="1" customWidth="1"/>
    <col min="8575" max="8575" width="6.44140625" style="1" customWidth="1"/>
    <col min="8576" max="8576" width="15.109375" style="1" customWidth="1"/>
    <col min="8577" max="8577" width="4.109375" style="1" customWidth="1"/>
    <col min="8578" max="8578" width="3" style="1" customWidth="1"/>
    <col min="8579" max="8581" width="0" style="1" hidden="1" customWidth="1"/>
    <col min="8582" max="8582" width="3" style="1" customWidth="1"/>
    <col min="8583" max="8583" width="0" style="1" hidden="1" customWidth="1"/>
    <col min="8584" max="8584" width="3" style="1" customWidth="1"/>
    <col min="8585" max="8585" width="0" style="1" hidden="1" customWidth="1"/>
    <col min="8586" max="8586" width="4.44140625" style="1" customWidth="1"/>
    <col min="8587" max="8587" width="34.33203125" style="1" customWidth="1"/>
    <col min="8588" max="8588" width="23.44140625" style="1" customWidth="1"/>
    <col min="8589" max="8589" width="9.109375" style="1" customWidth="1"/>
    <col min="8590" max="8590" width="19.44140625" style="1" customWidth="1"/>
    <col min="8591" max="8591" width="42.6640625" style="1" customWidth="1"/>
    <col min="8592" max="8592" width="5.88671875" style="1" customWidth="1"/>
    <col min="8593" max="8593" width="31.44140625" style="1" customWidth="1"/>
    <col min="8594" max="8594" width="16.109375" style="1" customWidth="1"/>
    <col min="8595" max="8596" width="9.33203125" style="1" customWidth="1"/>
    <col min="8597" max="8597" width="11.109375" style="1" customWidth="1"/>
    <col min="8598" max="8598" width="2.109375" style="1" customWidth="1"/>
    <col min="8599" max="8804" width="10.88671875" style="1"/>
    <col min="8805" max="8805" width="12" style="1" customWidth="1"/>
    <col min="8806" max="8806" width="2.6640625" style="1" customWidth="1"/>
    <col min="8807" max="8808" width="6.44140625" style="1" customWidth="1"/>
    <col min="8809" max="8809" width="5.88671875" style="1" customWidth="1"/>
    <col min="8810" max="8810" width="6.44140625" style="1" customWidth="1"/>
    <col min="8811" max="8811" width="13.6640625" style="1" customWidth="1"/>
    <col min="8812" max="8813" width="9" style="1" customWidth="1"/>
    <col min="8814" max="8814" width="2.44140625" style="1" customWidth="1"/>
    <col min="8815" max="8815" width="8.88671875" style="1" customWidth="1"/>
    <col min="8816" max="8816" width="7.44140625" style="1" customWidth="1"/>
    <col min="8817" max="8819" width="3.6640625" style="1" customWidth="1"/>
    <col min="8820" max="8820" width="3.44140625" style="1" customWidth="1"/>
    <col min="8821" max="8821" width="2.88671875" style="1" customWidth="1"/>
    <col min="8822" max="8822" width="3" style="1" customWidth="1"/>
    <col min="8823" max="8825" width="0" style="1" hidden="1" customWidth="1"/>
    <col min="8826" max="8826" width="4.44140625" style="1" customWidth="1"/>
    <col min="8827" max="8827" width="0" style="1" hidden="1" customWidth="1"/>
    <col min="8828" max="8829" width="14.88671875" style="1" customWidth="1"/>
    <col min="8830" max="8830" width="15.109375" style="1" customWidth="1"/>
    <col min="8831" max="8831" width="6.44140625" style="1" customWidth="1"/>
    <col min="8832" max="8832" width="15.109375" style="1" customWidth="1"/>
    <col min="8833" max="8833" width="4.109375" style="1" customWidth="1"/>
    <col min="8834" max="8834" width="3" style="1" customWidth="1"/>
    <col min="8835" max="8837" width="0" style="1" hidden="1" customWidth="1"/>
    <col min="8838" max="8838" width="3" style="1" customWidth="1"/>
    <col min="8839" max="8839" width="0" style="1" hidden="1" customWidth="1"/>
    <col min="8840" max="8840" width="3" style="1" customWidth="1"/>
    <col min="8841" max="8841" width="0" style="1" hidden="1" customWidth="1"/>
    <col min="8842" max="8842" width="4.44140625" style="1" customWidth="1"/>
    <col min="8843" max="8843" width="34.33203125" style="1" customWidth="1"/>
    <col min="8844" max="8844" width="23.44140625" style="1" customWidth="1"/>
    <col min="8845" max="8845" width="9.109375" style="1" customWidth="1"/>
    <col min="8846" max="8846" width="19.44140625" style="1" customWidth="1"/>
    <col min="8847" max="8847" width="42.6640625" style="1" customWidth="1"/>
    <col min="8848" max="8848" width="5.88671875" style="1" customWidth="1"/>
    <col min="8849" max="8849" width="31.44140625" style="1" customWidth="1"/>
    <col min="8850" max="8850" width="16.109375" style="1" customWidth="1"/>
    <col min="8851" max="8852" width="9.33203125" style="1" customWidth="1"/>
    <col min="8853" max="8853" width="11.109375" style="1" customWidth="1"/>
    <col min="8854" max="8854" width="2.109375" style="1" customWidth="1"/>
    <col min="8855" max="9060" width="10.88671875" style="1"/>
    <col min="9061" max="9061" width="12" style="1" customWidth="1"/>
    <col min="9062" max="9062" width="2.6640625" style="1" customWidth="1"/>
    <col min="9063" max="9064" width="6.44140625" style="1" customWidth="1"/>
    <col min="9065" max="9065" width="5.88671875" style="1" customWidth="1"/>
    <col min="9066" max="9066" width="6.44140625" style="1" customWidth="1"/>
    <col min="9067" max="9067" width="13.6640625" style="1" customWidth="1"/>
    <col min="9068" max="9069" width="9" style="1" customWidth="1"/>
    <col min="9070" max="9070" width="2.44140625" style="1" customWidth="1"/>
    <col min="9071" max="9071" width="8.88671875" style="1" customWidth="1"/>
    <col min="9072" max="9072" width="7.44140625" style="1" customWidth="1"/>
    <col min="9073" max="9075" width="3.6640625" style="1" customWidth="1"/>
    <col min="9076" max="9076" width="3.44140625" style="1" customWidth="1"/>
    <col min="9077" max="9077" width="2.88671875" style="1" customWidth="1"/>
    <col min="9078" max="9078" width="3" style="1" customWidth="1"/>
    <col min="9079" max="9081" width="0" style="1" hidden="1" customWidth="1"/>
    <col min="9082" max="9082" width="4.44140625" style="1" customWidth="1"/>
    <col min="9083" max="9083" width="0" style="1" hidden="1" customWidth="1"/>
    <col min="9084" max="9085" width="14.88671875" style="1" customWidth="1"/>
    <col min="9086" max="9086" width="15.109375" style="1" customWidth="1"/>
    <col min="9087" max="9087" width="6.44140625" style="1" customWidth="1"/>
    <col min="9088" max="9088" width="15.109375" style="1" customWidth="1"/>
    <col min="9089" max="9089" width="4.109375" style="1" customWidth="1"/>
    <col min="9090" max="9090" width="3" style="1" customWidth="1"/>
    <col min="9091" max="9093" width="0" style="1" hidden="1" customWidth="1"/>
    <col min="9094" max="9094" width="3" style="1" customWidth="1"/>
    <col min="9095" max="9095" width="0" style="1" hidden="1" customWidth="1"/>
    <col min="9096" max="9096" width="3" style="1" customWidth="1"/>
    <col min="9097" max="9097" width="0" style="1" hidden="1" customWidth="1"/>
    <col min="9098" max="9098" width="4.44140625" style="1" customWidth="1"/>
    <col min="9099" max="9099" width="34.33203125" style="1" customWidth="1"/>
    <col min="9100" max="9100" width="23.44140625" style="1" customWidth="1"/>
    <col min="9101" max="9101" width="9.109375" style="1" customWidth="1"/>
    <col min="9102" max="9102" width="19.44140625" style="1" customWidth="1"/>
    <col min="9103" max="9103" width="42.6640625" style="1" customWidth="1"/>
    <col min="9104" max="9104" width="5.88671875" style="1" customWidth="1"/>
    <col min="9105" max="9105" width="31.44140625" style="1" customWidth="1"/>
    <col min="9106" max="9106" width="16.109375" style="1" customWidth="1"/>
    <col min="9107" max="9108" width="9.33203125" style="1" customWidth="1"/>
    <col min="9109" max="9109" width="11.109375" style="1" customWidth="1"/>
    <col min="9110" max="9110" width="2.109375" style="1" customWidth="1"/>
    <col min="9111" max="9316" width="10.88671875" style="1"/>
    <col min="9317" max="9317" width="12" style="1" customWidth="1"/>
    <col min="9318" max="9318" width="2.6640625" style="1" customWidth="1"/>
    <col min="9319" max="9320" width="6.44140625" style="1" customWidth="1"/>
    <col min="9321" max="9321" width="5.88671875" style="1" customWidth="1"/>
    <col min="9322" max="9322" width="6.44140625" style="1" customWidth="1"/>
    <col min="9323" max="9323" width="13.6640625" style="1" customWidth="1"/>
    <col min="9324" max="9325" width="9" style="1" customWidth="1"/>
    <col min="9326" max="9326" width="2.44140625" style="1" customWidth="1"/>
    <col min="9327" max="9327" width="8.88671875" style="1" customWidth="1"/>
    <col min="9328" max="9328" width="7.44140625" style="1" customWidth="1"/>
    <col min="9329" max="9331" width="3.6640625" style="1" customWidth="1"/>
    <col min="9332" max="9332" width="3.44140625" style="1" customWidth="1"/>
    <col min="9333" max="9333" width="2.88671875" style="1" customWidth="1"/>
    <col min="9334" max="9334" width="3" style="1" customWidth="1"/>
    <col min="9335" max="9337" width="0" style="1" hidden="1" customWidth="1"/>
    <col min="9338" max="9338" width="4.44140625" style="1" customWidth="1"/>
    <col min="9339" max="9339" width="0" style="1" hidden="1" customWidth="1"/>
    <col min="9340" max="9341" width="14.88671875" style="1" customWidth="1"/>
    <col min="9342" max="9342" width="15.109375" style="1" customWidth="1"/>
    <col min="9343" max="9343" width="6.44140625" style="1" customWidth="1"/>
    <col min="9344" max="9344" width="15.109375" style="1" customWidth="1"/>
    <col min="9345" max="9345" width="4.109375" style="1" customWidth="1"/>
    <col min="9346" max="9346" width="3" style="1" customWidth="1"/>
    <col min="9347" max="9349" width="0" style="1" hidden="1" customWidth="1"/>
    <col min="9350" max="9350" width="3" style="1" customWidth="1"/>
    <col min="9351" max="9351" width="0" style="1" hidden="1" customWidth="1"/>
    <col min="9352" max="9352" width="3" style="1" customWidth="1"/>
    <col min="9353" max="9353" width="0" style="1" hidden="1" customWidth="1"/>
    <col min="9354" max="9354" width="4.44140625" style="1" customWidth="1"/>
    <col min="9355" max="9355" width="34.33203125" style="1" customWidth="1"/>
    <col min="9356" max="9356" width="23.44140625" style="1" customWidth="1"/>
    <col min="9357" max="9357" width="9.109375" style="1" customWidth="1"/>
    <col min="9358" max="9358" width="19.44140625" style="1" customWidth="1"/>
    <col min="9359" max="9359" width="42.6640625" style="1" customWidth="1"/>
    <col min="9360" max="9360" width="5.88671875" style="1" customWidth="1"/>
    <col min="9361" max="9361" width="31.44140625" style="1" customWidth="1"/>
    <col min="9362" max="9362" width="16.109375" style="1" customWidth="1"/>
    <col min="9363" max="9364" width="9.33203125" style="1" customWidth="1"/>
    <col min="9365" max="9365" width="11.109375" style="1" customWidth="1"/>
    <col min="9366" max="9366" width="2.109375" style="1" customWidth="1"/>
    <col min="9367" max="9572" width="10.88671875" style="1"/>
    <col min="9573" max="9573" width="12" style="1" customWidth="1"/>
    <col min="9574" max="9574" width="2.6640625" style="1" customWidth="1"/>
    <col min="9575" max="9576" width="6.44140625" style="1" customWidth="1"/>
    <col min="9577" max="9577" width="5.88671875" style="1" customWidth="1"/>
    <col min="9578" max="9578" width="6.44140625" style="1" customWidth="1"/>
    <col min="9579" max="9579" width="13.6640625" style="1" customWidth="1"/>
    <col min="9580" max="9581" width="9" style="1" customWidth="1"/>
    <col min="9582" max="9582" width="2.44140625" style="1" customWidth="1"/>
    <col min="9583" max="9583" width="8.88671875" style="1" customWidth="1"/>
    <col min="9584" max="9584" width="7.44140625" style="1" customWidth="1"/>
    <col min="9585" max="9587" width="3.6640625" style="1" customWidth="1"/>
    <col min="9588" max="9588" width="3.44140625" style="1" customWidth="1"/>
    <col min="9589" max="9589" width="2.88671875" style="1" customWidth="1"/>
    <col min="9590" max="9590" width="3" style="1" customWidth="1"/>
    <col min="9591" max="9593" width="0" style="1" hidden="1" customWidth="1"/>
    <col min="9594" max="9594" width="4.44140625" style="1" customWidth="1"/>
    <col min="9595" max="9595" width="0" style="1" hidden="1" customWidth="1"/>
    <col min="9596" max="9597" width="14.88671875" style="1" customWidth="1"/>
    <col min="9598" max="9598" width="15.109375" style="1" customWidth="1"/>
    <col min="9599" max="9599" width="6.44140625" style="1" customWidth="1"/>
    <col min="9600" max="9600" width="15.109375" style="1" customWidth="1"/>
    <col min="9601" max="9601" width="4.109375" style="1" customWidth="1"/>
    <col min="9602" max="9602" width="3" style="1" customWidth="1"/>
    <col min="9603" max="9605" width="0" style="1" hidden="1" customWidth="1"/>
    <col min="9606" max="9606" width="3" style="1" customWidth="1"/>
    <col min="9607" max="9607" width="0" style="1" hidden="1" customWidth="1"/>
    <col min="9608" max="9608" width="3" style="1" customWidth="1"/>
    <col min="9609" max="9609" width="0" style="1" hidden="1" customWidth="1"/>
    <col min="9610" max="9610" width="4.44140625" style="1" customWidth="1"/>
    <col min="9611" max="9611" width="34.33203125" style="1" customWidth="1"/>
    <col min="9612" max="9612" width="23.44140625" style="1" customWidth="1"/>
    <col min="9613" max="9613" width="9.109375" style="1" customWidth="1"/>
    <col min="9614" max="9614" width="19.44140625" style="1" customWidth="1"/>
    <col min="9615" max="9615" width="42.6640625" style="1" customWidth="1"/>
    <col min="9616" max="9616" width="5.88671875" style="1" customWidth="1"/>
    <col min="9617" max="9617" width="31.44140625" style="1" customWidth="1"/>
    <col min="9618" max="9618" width="16.109375" style="1" customWidth="1"/>
    <col min="9619" max="9620" width="9.33203125" style="1" customWidth="1"/>
    <col min="9621" max="9621" width="11.109375" style="1" customWidth="1"/>
    <col min="9622" max="9622" width="2.109375" style="1" customWidth="1"/>
    <col min="9623" max="9828" width="10.88671875" style="1"/>
    <col min="9829" max="9829" width="12" style="1" customWidth="1"/>
    <col min="9830" max="9830" width="2.6640625" style="1" customWidth="1"/>
    <col min="9831" max="9832" width="6.44140625" style="1" customWidth="1"/>
    <col min="9833" max="9833" width="5.88671875" style="1" customWidth="1"/>
    <col min="9834" max="9834" width="6.44140625" style="1" customWidth="1"/>
    <col min="9835" max="9835" width="13.6640625" style="1" customWidth="1"/>
    <col min="9836" max="9837" width="9" style="1" customWidth="1"/>
    <col min="9838" max="9838" width="2.44140625" style="1" customWidth="1"/>
    <col min="9839" max="9839" width="8.88671875" style="1" customWidth="1"/>
    <col min="9840" max="9840" width="7.44140625" style="1" customWidth="1"/>
    <col min="9841" max="9843" width="3.6640625" style="1" customWidth="1"/>
    <col min="9844" max="9844" width="3.44140625" style="1" customWidth="1"/>
    <col min="9845" max="9845" width="2.88671875" style="1" customWidth="1"/>
    <col min="9846" max="9846" width="3" style="1" customWidth="1"/>
    <col min="9847" max="9849" width="0" style="1" hidden="1" customWidth="1"/>
    <col min="9850" max="9850" width="4.44140625" style="1" customWidth="1"/>
    <col min="9851" max="9851" width="0" style="1" hidden="1" customWidth="1"/>
    <col min="9852" max="9853" width="14.88671875" style="1" customWidth="1"/>
    <col min="9854" max="9854" width="15.109375" style="1" customWidth="1"/>
    <col min="9855" max="9855" width="6.44140625" style="1" customWidth="1"/>
    <col min="9856" max="9856" width="15.109375" style="1" customWidth="1"/>
    <col min="9857" max="9857" width="4.109375" style="1" customWidth="1"/>
    <col min="9858" max="9858" width="3" style="1" customWidth="1"/>
    <col min="9859" max="9861" width="0" style="1" hidden="1" customWidth="1"/>
    <col min="9862" max="9862" width="3" style="1" customWidth="1"/>
    <col min="9863" max="9863" width="0" style="1" hidden="1" customWidth="1"/>
    <col min="9864" max="9864" width="3" style="1" customWidth="1"/>
    <col min="9865" max="9865" width="0" style="1" hidden="1" customWidth="1"/>
    <col min="9866" max="9866" width="4.44140625" style="1" customWidth="1"/>
    <col min="9867" max="9867" width="34.33203125" style="1" customWidth="1"/>
    <col min="9868" max="9868" width="23.44140625" style="1" customWidth="1"/>
    <col min="9869" max="9869" width="9.109375" style="1" customWidth="1"/>
    <col min="9870" max="9870" width="19.44140625" style="1" customWidth="1"/>
    <col min="9871" max="9871" width="42.6640625" style="1" customWidth="1"/>
    <col min="9872" max="9872" width="5.88671875" style="1" customWidth="1"/>
    <col min="9873" max="9873" width="31.44140625" style="1" customWidth="1"/>
    <col min="9874" max="9874" width="16.109375" style="1" customWidth="1"/>
    <col min="9875" max="9876" width="9.33203125" style="1" customWidth="1"/>
    <col min="9877" max="9877" width="11.109375" style="1" customWidth="1"/>
    <col min="9878" max="9878" width="2.109375" style="1" customWidth="1"/>
    <col min="9879" max="10084" width="10.88671875" style="1"/>
    <col min="10085" max="10085" width="12" style="1" customWidth="1"/>
    <col min="10086" max="10086" width="2.6640625" style="1" customWidth="1"/>
    <col min="10087" max="10088" width="6.44140625" style="1" customWidth="1"/>
    <col min="10089" max="10089" width="5.88671875" style="1" customWidth="1"/>
    <col min="10090" max="10090" width="6.44140625" style="1" customWidth="1"/>
    <col min="10091" max="10091" width="13.6640625" style="1" customWidth="1"/>
    <col min="10092" max="10093" width="9" style="1" customWidth="1"/>
    <col min="10094" max="10094" width="2.44140625" style="1" customWidth="1"/>
    <col min="10095" max="10095" width="8.88671875" style="1" customWidth="1"/>
    <col min="10096" max="10096" width="7.44140625" style="1" customWidth="1"/>
    <col min="10097" max="10099" width="3.6640625" style="1" customWidth="1"/>
    <col min="10100" max="10100" width="3.44140625" style="1" customWidth="1"/>
    <col min="10101" max="10101" width="2.88671875" style="1" customWidth="1"/>
    <col min="10102" max="10102" width="3" style="1" customWidth="1"/>
    <col min="10103" max="10105" width="0" style="1" hidden="1" customWidth="1"/>
    <col min="10106" max="10106" width="4.44140625" style="1" customWidth="1"/>
    <col min="10107" max="10107" width="0" style="1" hidden="1" customWidth="1"/>
    <col min="10108" max="10109" width="14.88671875" style="1" customWidth="1"/>
    <col min="10110" max="10110" width="15.109375" style="1" customWidth="1"/>
    <col min="10111" max="10111" width="6.44140625" style="1" customWidth="1"/>
    <col min="10112" max="10112" width="15.109375" style="1" customWidth="1"/>
    <col min="10113" max="10113" width="4.109375" style="1" customWidth="1"/>
    <col min="10114" max="10114" width="3" style="1" customWidth="1"/>
    <col min="10115" max="10117" width="0" style="1" hidden="1" customWidth="1"/>
    <col min="10118" max="10118" width="3" style="1" customWidth="1"/>
    <col min="10119" max="10119" width="0" style="1" hidden="1" customWidth="1"/>
    <col min="10120" max="10120" width="3" style="1" customWidth="1"/>
    <col min="10121" max="10121" width="0" style="1" hidden="1" customWidth="1"/>
    <col min="10122" max="10122" width="4.44140625" style="1" customWidth="1"/>
    <col min="10123" max="10123" width="34.33203125" style="1" customWidth="1"/>
    <col min="10124" max="10124" width="23.44140625" style="1" customWidth="1"/>
    <col min="10125" max="10125" width="9.109375" style="1" customWidth="1"/>
    <col min="10126" max="10126" width="19.44140625" style="1" customWidth="1"/>
    <col min="10127" max="10127" width="42.6640625" style="1" customWidth="1"/>
    <col min="10128" max="10128" width="5.88671875" style="1" customWidth="1"/>
    <col min="10129" max="10129" width="31.44140625" style="1" customWidth="1"/>
    <col min="10130" max="10130" width="16.109375" style="1" customWidth="1"/>
    <col min="10131" max="10132" width="9.33203125" style="1" customWidth="1"/>
    <col min="10133" max="10133" width="11.109375" style="1" customWidth="1"/>
    <col min="10134" max="10134" width="2.109375" style="1" customWidth="1"/>
    <col min="10135" max="10340" width="10.88671875" style="1"/>
    <col min="10341" max="10341" width="12" style="1" customWidth="1"/>
    <col min="10342" max="10342" width="2.6640625" style="1" customWidth="1"/>
    <col min="10343" max="10344" width="6.44140625" style="1" customWidth="1"/>
    <col min="10345" max="10345" width="5.88671875" style="1" customWidth="1"/>
    <col min="10346" max="10346" width="6.44140625" style="1" customWidth="1"/>
    <col min="10347" max="10347" width="13.6640625" style="1" customWidth="1"/>
    <col min="10348" max="10349" width="9" style="1" customWidth="1"/>
    <col min="10350" max="10350" width="2.44140625" style="1" customWidth="1"/>
    <col min="10351" max="10351" width="8.88671875" style="1" customWidth="1"/>
    <col min="10352" max="10352" width="7.44140625" style="1" customWidth="1"/>
    <col min="10353" max="10355" width="3.6640625" style="1" customWidth="1"/>
    <col min="10356" max="10356" width="3.44140625" style="1" customWidth="1"/>
    <col min="10357" max="10357" width="2.88671875" style="1" customWidth="1"/>
    <col min="10358" max="10358" width="3" style="1" customWidth="1"/>
    <col min="10359" max="10361" width="0" style="1" hidden="1" customWidth="1"/>
    <col min="10362" max="10362" width="4.44140625" style="1" customWidth="1"/>
    <col min="10363" max="10363" width="0" style="1" hidden="1" customWidth="1"/>
    <col min="10364" max="10365" width="14.88671875" style="1" customWidth="1"/>
    <col min="10366" max="10366" width="15.109375" style="1" customWidth="1"/>
    <col min="10367" max="10367" width="6.44140625" style="1" customWidth="1"/>
    <col min="10368" max="10368" width="15.109375" style="1" customWidth="1"/>
    <col min="10369" max="10369" width="4.109375" style="1" customWidth="1"/>
    <col min="10370" max="10370" width="3" style="1" customWidth="1"/>
    <col min="10371" max="10373" width="0" style="1" hidden="1" customWidth="1"/>
    <col min="10374" max="10374" width="3" style="1" customWidth="1"/>
    <col min="10375" max="10375" width="0" style="1" hidden="1" customWidth="1"/>
    <col min="10376" max="10376" width="3" style="1" customWidth="1"/>
    <col min="10377" max="10377" width="0" style="1" hidden="1" customWidth="1"/>
    <col min="10378" max="10378" width="4.44140625" style="1" customWidth="1"/>
    <col min="10379" max="10379" width="34.33203125" style="1" customWidth="1"/>
    <col min="10380" max="10380" width="23.44140625" style="1" customWidth="1"/>
    <col min="10381" max="10381" width="9.109375" style="1" customWidth="1"/>
    <col min="10382" max="10382" width="19.44140625" style="1" customWidth="1"/>
    <col min="10383" max="10383" width="42.6640625" style="1" customWidth="1"/>
    <col min="10384" max="10384" width="5.88671875" style="1" customWidth="1"/>
    <col min="10385" max="10385" width="31.44140625" style="1" customWidth="1"/>
    <col min="10386" max="10386" width="16.109375" style="1" customWidth="1"/>
    <col min="10387" max="10388" width="9.33203125" style="1" customWidth="1"/>
    <col min="10389" max="10389" width="11.109375" style="1" customWidth="1"/>
    <col min="10390" max="10390" width="2.109375" style="1" customWidth="1"/>
    <col min="10391" max="10596" width="10.88671875" style="1"/>
    <col min="10597" max="10597" width="12" style="1" customWidth="1"/>
    <col min="10598" max="10598" width="2.6640625" style="1" customWidth="1"/>
    <col min="10599" max="10600" width="6.44140625" style="1" customWidth="1"/>
    <col min="10601" max="10601" width="5.88671875" style="1" customWidth="1"/>
    <col min="10602" max="10602" width="6.44140625" style="1" customWidth="1"/>
    <col min="10603" max="10603" width="13.6640625" style="1" customWidth="1"/>
    <col min="10604" max="10605" width="9" style="1" customWidth="1"/>
    <col min="10606" max="10606" width="2.44140625" style="1" customWidth="1"/>
    <col min="10607" max="10607" width="8.88671875" style="1" customWidth="1"/>
    <col min="10608" max="10608" width="7.44140625" style="1" customWidth="1"/>
    <col min="10609" max="10611" width="3.6640625" style="1" customWidth="1"/>
    <col min="10612" max="10612" width="3.44140625" style="1" customWidth="1"/>
    <col min="10613" max="10613" width="2.88671875" style="1" customWidth="1"/>
    <col min="10614" max="10614" width="3" style="1" customWidth="1"/>
    <col min="10615" max="10617" width="0" style="1" hidden="1" customWidth="1"/>
    <col min="10618" max="10618" width="4.44140625" style="1" customWidth="1"/>
    <col min="10619" max="10619" width="0" style="1" hidden="1" customWidth="1"/>
    <col min="10620" max="10621" width="14.88671875" style="1" customWidth="1"/>
    <col min="10622" max="10622" width="15.109375" style="1" customWidth="1"/>
    <col min="10623" max="10623" width="6.44140625" style="1" customWidth="1"/>
    <col min="10624" max="10624" width="15.109375" style="1" customWidth="1"/>
    <col min="10625" max="10625" width="4.109375" style="1" customWidth="1"/>
    <col min="10626" max="10626" width="3" style="1" customWidth="1"/>
    <col min="10627" max="10629" width="0" style="1" hidden="1" customWidth="1"/>
    <col min="10630" max="10630" width="3" style="1" customWidth="1"/>
    <col min="10631" max="10631" width="0" style="1" hidden="1" customWidth="1"/>
    <col min="10632" max="10632" width="3" style="1" customWidth="1"/>
    <col min="10633" max="10633" width="0" style="1" hidden="1" customWidth="1"/>
    <col min="10634" max="10634" width="4.44140625" style="1" customWidth="1"/>
    <col min="10635" max="10635" width="34.33203125" style="1" customWidth="1"/>
    <col min="10636" max="10636" width="23.44140625" style="1" customWidth="1"/>
    <col min="10637" max="10637" width="9.109375" style="1" customWidth="1"/>
    <col min="10638" max="10638" width="19.44140625" style="1" customWidth="1"/>
    <col min="10639" max="10639" width="42.6640625" style="1" customWidth="1"/>
    <col min="10640" max="10640" width="5.88671875" style="1" customWidth="1"/>
    <col min="10641" max="10641" width="31.44140625" style="1" customWidth="1"/>
    <col min="10642" max="10642" width="16.109375" style="1" customWidth="1"/>
    <col min="10643" max="10644" width="9.33203125" style="1" customWidth="1"/>
    <col min="10645" max="10645" width="11.109375" style="1" customWidth="1"/>
    <col min="10646" max="10646" width="2.109375" style="1" customWidth="1"/>
    <col min="10647" max="10852" width="10.88671875" style="1"/>
    <col min="10853" max="10853" width="12" style="1" customWidth="1"/>
    <col min="10854" max="10854" width="2.6640625" style="1" customWidth="1"/>
    <col min="10855" max="10856" width="6.44140625" style="1" customWidth="1"/>
    <col min="10857" max="10857" width="5.88671875" style="1" customWidth="1"/>
    <col min="10858" max="10858" width="6.44140625" style="1" customWidth="1"/>
    <col min="10859" max="10859" width="13.6640625" style="1" customWidth="1"/>
    <col min="10860" max="10861" width="9" style="1" customWidth="1"/>
    <col min="10862" max="10862" width="2.44140625" style="1" customWidth="1"/>
    <col min="10863" max="10863" width="8.88671875" style="1" customWidth="1"/>
    <col min="10864" max="10864" width="7.44140625" style="1" customWidth="1"/>
    <col min="10865" max="10867" width="3.6640625" style="1" customWidth="1"/>
    <col min="10868" max="10868" width="3.44140625" style="1" customWidth="1"/>
    <col min="10869" max="10869" width="2.88671875" style="1" customWidth="1"/>
    <col min="10870" max="10870" width="3" style="1" customWidth="1"/>
    <col min="10871" max="10873" width="0" style="1" hidden="1" customWidth="1"/>
    <col min="10874" max="10874" width="4.44140625" style="1" customWidth="1"/>
    <col min="10875" max="10875" width="0" style="1" hidden="1" customWidth="1"/>
    <col min="10876" max="10877" width="14.88671875" style="1" customWidth="1"/>
    <col min="10878" max="10878" width="15.109375" style="1" customWidth="1"/>
    <col min="10879" max="10879" width="6.44140625" style="1" customWidth="1"/>
    <col min="10880" max="10880" width="15.109375" style="1" customWidth="1"/>
    <col min="10881" max="10881" width="4.109375" style="1" customWidth="1"/>
    <col min="10882" max="10882" width="3" style="1" customWidth="1"/>
    <col min="10883" max="10885" width="0" style="1" hidden="1" customWidth="1"/>
    <col min="10886" max="10886" width="3" style="1" customWidth="1"/>
    <col min="10887" max="10887" width="0" style="1" hidden="1" customWidth="1"/>
    <col min="10888" max="10888" width="3" style="1" customWidth="1"/>
    <col min="10889" max="10889" width="0" style="1" hidden="1" customWidth="1"/>
    <col min="10890" max="10890" width="4.44140625" style="1" customWidth="1"/>
    <col min="10891" max="10891" width="34.33203125" style="1" customWidth="1"/>
    <col min="10892" max="10892" width="23.44140625" style="1" customWidth="1"/>
    <col min="10893" max="10893" width="9.109375" style="1" customWidth="1"/>
    <col min="10894" max="10894" width="19.44140625" style="1" customWidth="1"/>
    <col min="10895" max="10895" width="42.6640625" style="1" customWidth="1"/>
    <col min="10896" max="10896" width="5.88671875" style="1" customWidth="1"/>
    <col min="10897" max="10897" width="31.44140625" style="1" customWidth="1"/>
    <col min="10898" max="10898" width="16.109375" style="1" customWidth="1"/>
    <col min="10899" max="10900" width="9.33203125" style="1" customWidth="1"/>
    <col min="10901" max="10901" width="11.109375" style="1" customWidth="1"/>
    <col min="10902" max="10902" width="2.109375" style="1" customWidth="1"/>
    <col min="10903" max="11108" width="10.88671875" style="1"/>
    <col min="11109" max="11109" width="12" style="1" customWidth="1"/>
    <col min="11110" max="11110" width="2.6640625" style="1" customWidth="1"/>
    <col min="11111" max="11112" width="6.44140625" style="1" customWidth="1"/>
    <col min="11113" max="11113" width="5.88671875" style="1" customWidth="1"/>
    <col min="11114" max="11114" width="6.44140625" style="1" customWidth="1"/>
    <col min="11115" max="11115" width="13.6640625" style="1" customWidth="1"/>
    <col min="11116" max="11117" width="9" style="1" customWidth="1"/>
    <col min="11118" max="11118" width="2.44140625" style="1" customWidth="1"/>
    <col min="11119" max="11119" width="8.88671875" style="1" customWidth="1"/>
    <col min="11120" max="11120" width="7.44140625" style="1" customWidth="1"/>
    <col min="11121" max="11123" width="3.6640625" style="1" customWidth="1"/>
    <col min="11124" max="11124" width="3.44140625" style="1" customWidth="1"/>
    <col min="11125" max="11125" width="2.88671875" style="1" customWidth="1"/>
    <col min="11126" max="11126" width="3" style="1" customWidth="1"/>
    <col min="11127" max="11129" width="0" style="1" hidden="1" customWidth="1"/>
    <col min="11130" max="11130" width="4.44140625" style="1" customWidth="1"/>
    <col min="11131" max="11131" width="0" style="1" hidden="1" customWidth="1"/>
    <col min="11132" max="11133" width="14.88671875" style="1" customWidth="1"/>
    <col min="11134" max="11134" width="15.109375" style="1" customWidth="1"/>
    <col min="11135" max="11135" width="6.44140625" style="1" customWidth="1"/>
    <col min="11136" max="11136" width="15.109375" style="1" customWidth="1"/>
    <col min="11137" max="11137" width="4.109375" style="1" customWidth="1"/>
    <col min="11138" max="11138" width="3" style="1" customWidth="1"/>
    <col min="11139" max="11141" width="0" style="1" hidden="1" customWidth="1"/>
    <col min="11142" max="11142" width="3" style="1" customWidth="1"/>
    <col min="11143" max="11143" width="0" style="1" hidden="1" customWidth="1"/>
    <col min="11144" max="11144" width="3" style="1" customWidth="1"/>
    <col min="11145" max="11145" width="0" style="1" hidden="1" customWidth="1"/>
    <col min="11146" max="11146" width="4.44140625" style="1" customWidth="1"/>
    <col min="11147" max="11147" width="34.33203125" style="1" customWidth="1"/>
    <col min="11148" max="11148" width="23.44140625" style="1" customWidth="1"/>
    <col min="11149" max="11149" width="9.109375" style="1" customWidth="1"/>
    <col min="11150" max="11150" width="19.44140625" style="1" customWidth="1"/>
    <col min="11151" max="11151" width="42.6640625" style="1" customWidth="1"/>
    <col min="11152" max="11152" width="5.88671875" style="1" customWidth="1"/>
    <col min="11153" max="11153" width="31.44140625" style="1" customWidth="1"/>
    <col min="11154" max="11154" width="16.109375" style="1" customWidth="1"/>
    <col min="11155" max="11156" width="9.33203125" style="1" customWidth="1"/>
    <col min="11157" max="11157" width="11.109375" style="1" customWidth="1"/>
    <col min="11158" max="11158" width="2.109375" style="1" customWidth="1"/>
    <col min="11159" max="11364" width="10.88671875" style="1"/>
    <col min="11365" max="11365" width="12" style="1" customWidth="1"/>
    <col min="11366" max="11366" width="2.6640625" style="1" customWidth="1"/>
    <col min="11367" max="11368" width="6.44140625" style="1" customWidth="1"/>
    <col min="11369" max="11369" width="5.88671875" style="1" customWidth="1"/>
    <col min="11370" max="11370" width="6.44140625" style="1" customWidth="1"/>
    <col min="11371" max="11371" width="13.6640625" style="1" customWidth="1"/>
    <col min="11372" max="11373" width="9" style="1" customWidth="1"/>
    <col min="11374" max="11374" width="2.44140625" style="1" customWidth="1"/>
    <col min="11375" max="11375" width="8.88671875" style="1" customWidth="1"/>
    <col min="11376" max="11376" width="7.44140625" style="1" customWidth="1"/>
    <col min="11377" max="11379" width="3.6640625" style="1" customWidth="1"/>
    <col min="11380" max="11380" width="3.44140625" style="1" customWidth="1"/>
    <col min="11381" max="11381" width="2.88671875" style="1" customWidth="1"/>
    <col min="11382" max="11382" width="3" style="1" customWidth="1"/>
    <col min="11383" max="11385" width="0" style="1" hidden="1" customWidth="1"/>
    <col min="11386" max="11386" width="4.44140625" style="1" customWidth="1"/>
    <col min="11387" max="11387" width="0" style="1" hidden="1" customWidth="1"/>
    <col min="11388" max="11389" width="14.88671875" style="1" customWidth="1"/>
    <col min="11390" max="11390" width="15.109375" style="1" customWidth="1"/>
    <col min="11391" max="11391" width="6.44140625" style="1" customWidth="1"/>
    <col min="11392" max="11392" width="15.109375" style="1" customWidth="1"/>
    <col min="11393" max="11393" width="4.109375" style="1" customWidth="1"/>
    <col min="11394" max="11394" width="3" style="1" customWidth="1"/>
    <col min="11395" max="11397" width="0" style="1" hidden="1" customWidth="1"/>
    <col min="11398" max="11398" width="3" style="1" customWidth="1"/>
    <col min="11399" max="11399" width="0" style="1" hidden="1" customWidth="1"/>
    <col min="11400" max="11400" width="3" style="1" customWidth="1"/>
    <col min="11401" max="11401" width="0" style="1" hidden="1" customWidth="1"/>
    <col min="11402" max="11402" width="4.44140625" style="1" customWidth="1"/>
    <col min="11403" max="11403" width="34.33203125" style="1" customWidth="1"/>
    <col min="11404" max="11404" width="23.44140625" style="1" customWidth="1"/>
    <col min="11405" max="11405" width="9.109375" style="1" customWidth="1"/>
    <col min="11406" max="11406" width="19.44140625" style="1" customWidth="1"/>
    <col min="11407" max="11407" width="42.6640625" style="1" customWidth="1"/>
    <col min="11408" max="11408" width="5.88671875" style="1" customWidth="1"/>
    <col min="11409" max="11409" width="31.44140625" style="1" customWidth="1"/>
    <col min="11410" max="11410" width="16.109375" style="1" customWidth="1"/>
    <col min="11411" max="11412" width="9.33203125" style="1" customWidth="1"/>
    <col min="11413" max="11413" width="11.109375" style="1" customWidth="1"/>
    <col min="11414" max="11414" width="2.109375" style="1" customWidth="1"/>
    <col min="11415" max="11620" width="10.88671875" style="1"/>
    <col min="11621" max="11621" width="12" style="1" customWidth="1"/>
    <col min="11622" max="11622" width="2.6640625" style="1" customWidth="1"/>
    <col min="11623" max="11624" width="6.44140625" style="1" customWidth="1"/>
    <col min="11625" max="11625" width="5.88671875" style="1" customWidth="1"/>
    <col min="11626" max="11626" width="6.44140625" style="1" customWidth="1"/>
    <col min="11627" max="11627" width="13.6640625" style="1" customWidth="1"/>
    <col min="11628" max="11629" width="9" style="1" customWidth="1"/>
    <col min="11630" max="11630" width="2.44140625" style="1" customWidth="1"/>
    <col min="11631" max="11631" width="8.88671875" style="1" customWidth="1"/>
    <col min="11632" max="11632" width="7.44140625" style="1" customWidth="1"/>
    <col min="11633" max="11635" width="3.6640625" style="1" customWidth="1"/>
    <col min="11636" max="11636" width="3.44140625" style="1" customWidth="1"/>
    <col min="11637" max="11637" width="2.88671875" style="1" customWidth="1"/>
    <col min="11638" max="11638" width="3" style="1" customWidth="1"/>
    <col min="11639" max="11641" width="0" style="1" hidden="1" customWidth="1"/>
    <col min="11642" max="11642" width="4.44140625" style="1" customWidth="1"/>
    <col min="11643" max="11643" width="0" style="1" hidden="1" customWidth="1"/>
    <col min="11644" max="11645" width="14.88671875" style="1" customWidth="1"/>
    <col min="11646" max="11646" width="15.109375" style="1" customWidth="1"/>
    <col min="11647" max="11647" width="6.44140625" style="1" customWidth="1"/>
    <col min="11648" max="11648" width="15.109375" style="1" customWidth="1"/>
    <col min="11649" max="11649" width="4.109375" style="1" customWidth="1"/>
    <col min="11650" max="11650" width="3" style="1" customWidth="1"/>
    <col min="11651" max="11653" width="0" style="1" hidden="1" customWidth="1"/>
    <col min="11654" max="11654" width="3" style="1" customWidth="1"/>
    <col min="11655" max="11655" width="0" style="1" hidden="1" customWidth="1"/>
    <col min="11656" max="11656" width="3" style="1" customWidth="1"/>
    <col min="11657" max="11657" width="0" style="1" hidden="1" customWidth="1"/>
    <col min="11658" max="11658" width="4.44140625" style="1" customWidth="1"/>
    <col min="11659" max="11659" width="34.33203125" style="1" customWidth="1"/>
    <col min="11660" max="11660" width="23.44140625" style="1" customWidth="1"/>
    <col min="11661" max="11661" width="9.109375" style="1" customWidth="1"/>
    <col min="11662" max="11662" width="19.44140625" style="1" customWidth="1"/>
    <col min="11663" max="11663" width="42.6640625" style="1" customWidth="1"/>
    <col min="11664" max="11664" width="5.88671875" style="1" customWidth="1"/>
    <col min="11665" max="11665" width="31.44140625" style="1" customWidth="1"/>
    <col min="11666" max="11666" width="16.109375" style="1" customWidth="1"/>
    <col min="11667" max="11668" width="9.33203125" style="1" customWidth="1"/>
    <col min="11669" max="11669" width="11.109375" style="1" customWidth="1"/>
    <col min="11670" max="11670" width="2.109375" style="1" customWidth="1"/>
    <col min="11671" max="11876" width="10.88671875" style="1"/>
    <col min="11877" max="11877" width="12" style="1" customWidth="1"/>
    <col min="11878" max="11878" width="2.6640625" style="1" customWidth="1"/>
    <col min="11879" max="11880" width="6.44140625" style="1" customWidth="1"/>
    <col min="11881" max="11881" width="5.88671875" style="1" customWidth="1"/>
    <col min="11882" max="11882" width="6.44140625" style="1" customWidth="1"/>
    <col min="11883" max="11883" width="13.6640625" style="1" customWidth="1"/>
    <col min="11884" max="11885" width="9" style="1" customWidth="1"/>
    <col min="11886" max="11886" width="2.44140625" style="1" customWidth="1"/>
    <col min="11887" max="11887" width="8.88671875" style="1" customWidth="1"/>
    <col min="11888" max="11888" width="7.44140625" style="1" customWidth="1"/>
    <col min="11889" max="11891" width="3.6640625" style="1" customWidth="1"/>
    <col min="11892" max="11892" width="3.44140625" style="1" customWidth="1"/>
    <col min="11893" max="11893" width="2.88671875" style="1" customWidth="1"/>
    <col min="11894" max="11894" width="3" style="1" customWidth="1"/>
    <col min="11895" max="11897" width="0" style="1" hidden="1" customWidth="1"/>
    <col min="11898" max="11898" width="4.44140625" style="1" customWidth="1"/>
    <col min="11899" max="11899" width="0" style="1" hidden="1" customWidth="1"/>
    <col min="11900" max="11901" width="14.88671875" style="1" customWidth="1"/>
    <col min="11902" max="11902" width="15.109375" style="1" customWidth="1"/>
    <col min="11903" max="11903" width="6.44140625" style="1" customWidth="1"/>
    <col min="11904" max="11904" width="15.109375" style="1" customWidth="1"/>
    <col min="11905" max="11905" width="4.109375" style="1" customWidth="1"/>
    <col min="11906" max="11906" width="3" style="1" customWidth="1"/>
    <col min="11907" max="11909" width="0" style="1" hidden="1" customWidth="1"/>
    <col min="11910" max="11910" width="3" style="1" customWidth="1"/>
    <col min="11911" max="11911" width="0" style="1" hidden="1" customWidth="1"/>
    <col min="11912" max="11912" width="3" style="1" customWidth="1"/>
    <col min="11913" max="11913" width="0" style="1" hidden="1" customWidth="1"/>
    <col min="11914" max="11914" width="4.44140625" style="1" customWidth="1"/>
    <col min="11915" max="11915" width="34.33203125" style="1" customWidth="1"/>
    <col min="11916" max="11916" width="23.44140625" style="1" customWidth="1"/>
    <col min="11917" max="11917" width="9.109375" style="1" customWidth="1"/>
    <col min="11918" max="11918" width="19.44140625" style="1" customWidth="1"/>
    <col min="11919" max="11919" width="42.6640625" style="1" customWidth="1"/>
    <col min="11920" max="11920" width="5.88671875" style="1" customWidth="1"/>
    <col min="11921" max="11921" width="31.44140625" style="1" customWidth="1"/>
    <col min="11922" max="11922" width="16.109375" style="1" customWidth="1"/>
    <col min="11923" max="11924" width="9.33203125" style="1" customWidth="1"/>
    <col min="11925" max="11925" width="11.109375" style="1" customWidth="1"/>
    <col min="11926" max="11926" width="2.109375" style="1" customWidth="1"/>
    <col min="11927" max="12132" width="10.88671875" style="1"/>
    <col min="12133" max="12133" width="12" style="1" customWidth="1"/>
    <col min="12134" max="12134" width="2.6640625" style="1" customWidth="1"/>
    <col min="12135" max="12136" width="6.44140625" style="1" customWidth="1"/>
    <col min="12137" max="12137" width="5.88671875" style="1" customWidth="1"/>
    <col min="12138" max="12138" width="6.44140625" style="1" customWidth="1"/>
    <col min="12139" max="12139" width="13.6640625" style="1" customWidth="1"/>
    <col min="12140" max="12141" width="9" style="1" customWidth="1"/>
    <col min="12142" max="12142" width="2.44140625" style="1" customWidth="1"/>
    <col min="12143" max="12143" width="8.88671875" style="1" customWidth="1"/>
    <col min="12144" max="12144" width="7.44140625" style="1" customWidth="1"/>
    <col min="12145" max="12147" width="3.6640625" style="1" customWidth="1"/>
    <col min="12148" max="12148" width="3.44140625" style="1" customWidth="1"/>
    <col min="12149" max="12149" width="2.88671875" style="1" customWidth="1"/>
    <col min="12150" max="12150" width="3" style="1" customWidth="1"/>
    <col min="12151" max="12153" width="0" style="1" hidden="1" customWidth="1"/>
    <col min="12154" max="12154" width="4.44140625" style="1" customWidth="1"/>
    <col min="12155" max="12155" width="0" style="1" hidden="1" customWidth="1"/>
    <col min="12156" max="12157" width="14.88671875" style="1" customWidth="1"/>
    <col min="12158" max="12158" width="15.109375" style="1" customWidth="1"/>
    <col min="12159" max="12159" width="6.44140625" style="1" customWidth="1"/>
    <col min="12160" max="12160" width="15.109375" style="1" customWidth="1"/>
    <col min="12161" max="12161" width="4.109375" style="1" customWidth="1"/>
    <col min="12162" max="12162" width="3" style="1" customWidth="1"/>
    <col min="12163" max="12165" width="0" style="1" hidden="1" customWidth="1"/>
    <col min="12166" max="12166" width="3" style="1" customWidth="1"/>
    <col min="12167" max="12167" width="0" style="1" hidden="1" customWidth="1"/>
    <col min="12168" max="12168" width="3" style="1" customWidth="1"/>
    <col min="12169" max="12169" width="0" style="1" hidden="1" customWidth="1"/>
    <col min="12170" max="12170" width="4.44140625" style="1" customWidth="1"/>
    <col min="12171" max="12171" width="34.33203125" style="1" customWidth="1"/>
    <col min="12172" max="12172" width="23.44140625" style="1" customWidth="1"/>
    <col min="12173" max="12173" width="9.109375" style="1" customWidth="1"/>
    <col min="12174" max="12174" width="19.44140625" style="1" customWidth="1"/>
    <col min="12175" max="12175" width="42.6640625" style="1" customWidth="1"/>
    <col min="12176" max="12176" width="5.88671875" style="1" customWidth="1"/>
    <col min="12177" max="12177" width="31.44140625" style="1" customWidth="1"/>
    <col min="12178" max="12178" width="16.109375" style="1" customWidth="1"/>
    <col min="12179" max="12180" width="9.33203125" style="1" customWidth="1"/>
    <col min="12181" max="12181" width="11.109375" style="1" customWidth="1"/>
    <col min="12182" max="12182" width="2.109375" style="1" customWidth="1"/>
    <col min="12183" max="12388" width="10.88671875" style="1"/>
    <col min="12389" max="12389" width="12" style="1" customWidth="1"/>
    <col min="12390" max="12390" width="2.6640625" style="1" customWidth="1"/>
    <col min="12391" max="12392" width="6.44140625" style="1" customWidth="1"/>
    <col min="12393" max="12393" width="5.88671875" style="1" customWidth="1"/>
    <col min="12394" max="12394" width="6.44140625" style="1" customWidth="1"/>
    <col min="12395" max="12395" width="13.6640625" style="1" customWidth="1"/>
    <col min="12396" max="12397" width="9" style="1" customWidth="1"/>
    <col min="12398" max="12398" width="2.44140625" style="1" customWidth="1"/>
    <col min="12399" max="12399" width="8.88671875" style="1" customWidth="1"/>
    <col min="12400" max="12400" width="7.44140625" style="1" customWidth="1"/>
    <col min="12401" max="12403" width="3.6640625" style="1" customWidth="1"/>
    <col min="12404" max="12404" width="3.44140625" style="1" customWidth="1"/>
    <col min="12405" max="12405" width="2.88671875" style="1" customWidth="1"/>
    <col min="12406" max="12406" width="3" style="1" customWidth="1"/>
    <col min="12407" max="12409" width="0" style="1" hidden="1" customWidth="1"/>
    <col min="12410" max="12410" width="4.44140625" style="1" customWidth="1"/>
    <col min="12411" max="12411" width="0" style="1" hidden="1" customWidth="1"/>
    <col min="12412" max="12413" width="14.88671875" style="1" customWidth="1"/>
    <col min="12414" max="12414" width="15.109375" style="1" customWidth="1"/>
    <col min="12415" max="12415" width="6.44140625" style="1" customWidth="1"/>
    <col min="12416" max="12416" width="15.109375" style="1" customWidth="1"/>
    <col min="12417" max="12417" width="4.109375" style="1" customWidth="1"/>
    <col min="12418" max="12418" width="3" style="1" customWidth="1"/>
    <col min="12419" max="12421" width="0" style="1" hidden="1" customWidth="1"/>
    <col min="12422" max="12422" width="3" style="1" customWidth="1"/>
    <col min="12423" max="12423" width="0" style="1" hidden="1" customWidth="1"/>
    <col min="12424" max="12424" width="3" style="1" customWidth="1"/>
    <col min="12425" max="12425" width="0" style="1" hidden="1" customWidth="1"/>
    <col min="12426" max="12426" width="4.44140625" style="1" customWidth="1"/>
    <col min="12427" max="12427" width="34.33203125" style="1" customWidth="1"/>
    <col min="12428" max="12428" width="23.44140625" style="1" customWidth="1"/>
    <col min="12429" max="12429" width="9.109375" style="1" customWidth="1"/>
    <col min="12430" max="12430" width="19.44140625" style="1" customWidth="1"/>
    <col min="12431" max="12431" width="42.6640625" style="1" customWidth="1"/>
    <col min="12432" max="12432" width="5.88671875" style="1" customWidth="1"/>
    <col min="12433" max="12433" width="31.44140625" style="1" customWidth="1"/>
    <col min="12434" max="12434" width="16.109375" style="1" customWidth="1"/>
    <col min="12435" max="12436" width="9.33203125" style="1" customWidth="1"/>
    <col min="12437" max="12437" width="11.109375" style="1" customWidth="1"/>
    <col min="12438" max="12438" width="2.109375" style="1" customWidth="1"/>
    <col min="12439" max="12644" width="10.88671875" style="1"/>
    <col min="12645" max="12645" width="12" style="1" customWidth="1"/>
    <col min="12646" max="12646" width="2.6640625" style="1" customWidth="1"/>
    <col min="12647" max="12648" width="6.44140625" style="1" customWidth="1"/>
    <col min="12649" max="12649" width="5.88671875" style="1" customWidth="1"/>
    <col min="12650" max="12650" width="6.44140625" style="1" customWidth="1"/>
    <col min="12651" max="12651" width="13.6640625" style="1" customWidth="1"/>
    <col min="12652" max="12653" width="9" style="1" customWidth="1"/>
    <col min="12654" max="12654" width="2.44140625" style="1" customWidth="1"/>
    <col min="12655" max="12655" width="8.88671875" style="1" customWidth="1"/>
    <col min="12656" max="12656" width="7.44140625" style="1" customWidth="1"/>
    <col min="12657" max="12659" width="3.6640625" style="1" customWidth="1"/>
    <col min="12660" max="12660" width="3.44140625" style="1" customWidth="1"/>
    <col min="12661" max="12661" width="2.88671875" style="1" customWidth="1"/>
    <col min="12662" max="12662" width="3" style="1" customWidth="1"/>
    <col min="12663" max="12665" width="0" style="1" hidden="1" customWidth="1"/>
    <col min="12666" max="12666" width="4.44140625" style="1" customWidth="1"/>
    <col min="12667" max="12667" width="0" style="1" hidden="1" customWidth="1"/>
    <col min="12668" max="12669" width="14.88671875" style="1" customWidth="1"/>
    <col min="12670" max="12670" width="15.109375" style="1" customWidth="1"/>
    <col min="12671" max="12671" width="6.44140625" style="1" customWidth="1"/>
    <col min="12672" max="12672" width="15.109375" style="1" customWidth="1"/>
    <col min="12673" max="12673" width="4.109375" style="1" customWidth="1"/>
    <col min="12674" max="12674" width="3" style="1" customWidth="1"/>
    <col min="12675" max="12677" width="0" style="1" hidden="1" customWidth="1"/>
    <col min="12678" max="12678" width="3" style="1" customWidth="1"/>
    <col min="12679" max="12679" width="0" style="1" hidden="1" customWidth="1"/>
    <col min="12680" max="12680" width="3" style="1" customWidth="1"/>
    <col min="12681" max="12681" width="0" style="1" hidden="1" customWidth="1"/>
    <col min="12682" max="12682" width="4.44140625" style="1" customWidth="1"/>
    <col min="12683" max="12683" width="34.33203125" style="1" customWidth="1"/>
    <col min="12684" max="12684" width="23.44140625" style="1" customWidth="1"/>
    <col min="12685" max="12685" width="9.109375" style="1" customWidth="1"/>
    <col min="12686" max="12686" width="19.44140625" style="1" customWidth="1"/>
    <col min="12687" max="12687" width="42.6640625" style="1" customWidth="1"/>
    <col min="12688" max="12688" width="5.88671875" style="1" customWidth="1"/>
    <col min="12689" max="12689" width="31.44140625" style="1" customWidth="1"/>
    <col min="12690" max="12690" width="16.109375" style="1" customWidth="1"/>
    <col min="12691" max="12692" width="9.33203125" style="1" customWidth="1"/>
    <col min="12693" max="12693" width="11.109375" style="1" customWidth="1"/>
    <col min="12694" max="12694" width="2.109375" style="1" customWidth="1"/>
    <col min="12695" max="12900" width="10.88671875" style="1"/>
    <col min="12901" max="12901" width="12" style="1" customWidth="1"/>
    <col min="12902" max="12902" width="2.6640625" style="1" customWidth="1"/>
    <col min="12903" max="12904" width="6.44140625" style="1" customWidth="1"/>
    <col min="12905" max="12905" width="5.88671875" style="1" customWidth="1"/>
    <col min="12906" max="12906" width="6.44140625" style="1" customWidth="1"/>
    <col min="12907" max="12907" width="13.6640625" style="1" customWidth="1"/>
    <col min="12908" max="12909" width="9" style="1" customWidth="1"/>
    <col min="12910" max="12910" width="2.44140625" style="1" customWidth="1"/>
    <col min="12911" max="12911" width="8.88671875" style="1" customWidth="1"/>
    <col min="12912" max="12912" width="7.44140625" style="1" customWidth="1"/>
    <col min="12913" max="12915" width="3.6640625" style="1" customWidth="1"/>
    <col min="12916" max="12916" width="3.44140625" style="1" customWidth="1"/>
    <col min="12917" max="12917" width="2.88671875" style="1" customWidth="1"/>
    <col min="12918" max="12918" width="3" style="1" customWidth="1"/>
    <col min="12919" max="12921" width="0" style="1" hidden="1" customWidth="1"/>
    <col min="12922" max="12922" width="4.44140625" style="1" customWidth="1"/>
    <col min="12923" max="12923" width="0" style="1" hidden="1" customWidth="1"/>
    <col min="12924" max="12925" width="14.88671875" style="1" customWidth="1"/>
    <col min="12926" max="12926" width="15.109375" style="1" customWidth="1"/>
    <col min="12927" max="12927" width="6.44140625" style="1" customWidth="1"/>
    <col min="12928" max="12928" width="15.109375" style="1" customWidth="1"/>
    <col min="12929" max="12929" width="4.109375" style="1" customWidth="1"/>
    <col min="12930" max="12930" width="3" style="1" customWidth="1"/>
    <col min="12931" max="12933" width="0" style="1" hidden="1" customWidth="1"/>
    <col min="12934" max="12934" width="3" style="1" customWidth="1"/>
    <col min="12935" max="12935" width="0" style="1" hidden="1" customWidth="1"/>
    <col min="12936" max="12936" width="3" style="1" customWidth="1"/>
    <col min="12937" max="12937" width="0" style="1" hidden="1" customWidth="1"/>
    <col min="12938" max="12938" width="4.44140625" style="1" customWidth="1"/>
    <col min="12939" max="12939" width="34.33203125" style="1" customWidth="1"/>
    <col min="12940" max="12940" width="23.44140625" style="1" customWidth="1"/>
    <col min="12941" max="12941" width="9.109375" style="1" customWidth="1"/>
    <col min="12942" max="12942" width="19.44140625" style="1" customWidth="1"/>
    <col min="12943" max="12943" width="42.6640625" style="1" customWidth="1"/>
    <col min="12944" max="12944" width="5.88671875" style="1" customWidth="1"/>
    <col min="12945" max="12945" width="31.44140625" style="1" customWidth="1"/>
    <col min="12946" max="12946" width="16.109375" style="1" customWidth="1"/>
    <col min="12947" max="12948" width="9.33203125" style="1" customWidth="1"/>
    <col min="12949" max="12949" width="11.109375" style="1" customWidth="1"/>
    <col min="12950" max="12950" width="2.109375" style="1" customWidth="1"/>
    <col min="12951" max="13156" width="10.88671875" style="1"/>
    <col min="13157" max="13157" width="12" style="1" customWidth="1"/>
    <col min="13158" max="13158" width="2.6640625" style="1" customWidth="1"/>
    <col min="13159" max="13160" width="6.44140625" style="1" customWidth="1"/>
    <col min="13161" max="13161" width="5.88671875" style="1" customWidth="1"/>
    <col min="13162" max="13162" width="6.44140625" style="1" customWidth="1"/>
    <col min="13163" max="13163" width="13.6640625" style="1" customWidth="1"/>
    <col min="13164" max="13165" width="9" style="1" customWidth="1"/>
    <col min="13166" max="13166" width="2.44140625" style="1" customWidth="1"/>
    <col min="13167" max="13167" width="8.88671875" style="1" customWidth="1"/>
    <col min="13168" max="13168" width="7.44140625" style="1" customWidth="1"/>
    <col min="13169" max="13171" width="3.6640625" style="1" customWidth="1"/>
    <col min="13172" max="13172" width="3.44140625" style="1" customWidth="1"/>
    <col min="13173" max="13173" width="2.88671875" style="1" customWidth="1"/>
    <col min="13174" max="13174" width="3" style="1" customWidth="1"/>
    <col min="13175" max="13177" width="0" style="1" hidden="1" customWidth="1"/>
    <col min="13178" max="13178" width="4.44140625" style="1" customWidth="1"/>
    <col min="13179" max="13179" width="0" style="1" hidden="1" customWidth="1"/>
    <col min="13180" max="13181" width="14.88671875" style="1" customWidth="1"/>
    <col min="13182" max="13182" width="15.109375" style="1" customWidth="1"/>
    <col min="13183" max="13183" width="6.44140625" style="1" customWidth="1"/>
    <col min="13184" max="13184" width="15.109375" style="1" customWidth="1"/>
    <col min="13185" max="13185" width="4.109375" style="1" customWidth="1"/>
    <col min="13186" max="13186" width="3" style="1" customWidth="1"/>
    <col min="13187" max="13189" width="0" style="1" hidden="1" customWidth="1"/>
    <col min="13190" max="13190" width="3" style="1" customWidth="1"/>
    <col min="13191" max="13191" width="0" style="1" hidden="1" customWidth="1"/>
    <col min="13192" max="13192" width="3" style="1" customWidth="1"/>
    <col min="13193" max="13193" width="0" style="1" hidden="1" customWidth="1"/>
    <col min="13194" max="13194" width="4.44140625" style="1" customWidth="1"/>
    <col min="13195" max="13195" width="34.33203125" style="1" customWidth="1"/>
    <col min="13196" max="13196" width="23.44140625" style="1" customWidth="1"/>
    <col min="13197" max="13197" width="9.109375" style="1" customWidth="1"/>
    <col min="13198" max="13198" width="19.44140625" style="1" customWidth="1"/>
    <col min="13199" max="13199" width="42.6640625" style="1" customWidth="1"/>
    <col min="13200" max="13200" width="5.88671875" style="1" customWidth="1"/>
    <col min="13201" max="13201" width="31.44140625" style="1" customWidth="1"/>
    <col min="13202" max="13202" width="16.109375" style="1" customWidth="1"/>
    <col min="13203" max="13204" width="9.33203125" style="1" customWidth="1"/>
    <col min="13205" max="13205" width="11.109375" style="1" customWidth="1"/>
    <col min="13206" max="13206" width="2.109375" style="1" customWidth="1"/>
    <col min="13207" max="13412" width="10.88671875" style="1"/>
    <col min="13413" max="13413" width="12" style="1" customWidth="1"/>
    <col min="13414" max="13414" width="2.6640625" style="1" customWidth="1"/>
    <col min="13415" max="13416" width="6.44140625" style="1" customWidth="1"/>
    <col min="13417" max="13417" width="5.88671875" style="1" customWidth="1"/>
    <col min="13418" max="13418" width="6.44140625" style="1" customWidth="1"/>
    <col min="13419" max="13419" width="13.6640625" style="1" customWidth="1"/>
    <col min="13420" max="13421" width="9" style="1" customWidth="1"/>
    <col min="13422" max="13422" width="2.44140625" style="1" customWidth="1"/>
    <col min="13423" max="13423" width="8.88671875" style="1" customWidth="1"/>
    <col min="13424" max="13424" width="7.44140625" style="1" customWidth="1"/>
    <col min="13425" max="13427" width="3.6640625" style="1" customWidth="1"/>
    <col min="13428" max="13428" width="3.44140625" style="1" customWidth="1"/>
    <col min="13429" max="13429" width="2.88671875" style="1" customWidth="1"/>
    <col min="13430" max="13430" width="3" style="1" customWidth="1"/>
    <col min="13431" max="13433" width="0" style="1" hidden="1" customWidth="1"/>
    <col min="13434" max="13434" width="4.44140625" style="1" customWidth="1"/>
    <col min="13435" max="13435" width="0" style="1" hidden="1" customWidth="1"/>
    <col min="13436" max="13437" width="14.88671875" style="1" customWidth="1"/>
    <col min="13438" max="13438" width="15.109375" style="1" customWidth="1"/>
    <col min="13439" max="13439" width="6.44140625" style="1" customWidth="1"/>
    <col min="13440" max="13440" width="15.109375" style="1" customWidth="1"/>
    <col min="13441" max="13441" width="4.109375" style="1" customWidth="1"/>
    <col min="13442" max="13442" width="3" style="1" customWidth="1"/>
    <col min="13443" max="13445" width="0" style="1" hidden="1" customWidth="1"/>
    <col min="13446" max="13446" width="3" style="1" customWidth="1"/>
    <col min="13447" max="13447" width="0" style="1" hidden="1" customWidth="1"/>
    <col min="13448" max="13448" width="3" style="1" customWidth="1"/>
    <col min="13449" max="13449" width="0" style="1" hidden="1" customWidth="1"/>
    <col min="13450" max="13450" width="4.44140625" style="1" customWidth="1"/>
    <col min="13451" max="13451" width="34.33203125" style="1" customWidth="1"/>
    <col min="13452" max="13452" width="23.44140625" style="1" customWidth="1"/>
    <col min="13453" max="13453" width="9.109375" style="1" customWidth="1"/>
    <col min="13454" max="13454" width="19.44140625" style="1" customWidth="1"/>
    <col min="13455" max="13455" width="42.6640625" style="1" customWidth="1"/>
    <col min="13456" max="13456" width="5.88671875" style="1" customWidth="1"/>
    <col min="13457" max="13457" width="31.44140625" style="1" customWidth="1"/>
    <col min="13458" max="13458" width="16.109375" style="1" customWidth="1"/>
    <col min="13459" max="13460" width="9.33203125" style="1" customWidth="1"/>
    <col min="13461" max="13461" width="11.109375" style="1" customWidth="1"/>
    <col min="13462" max="13462" width="2.109375" style="1" customWidth="1"/>
    <col min="13463" max="13668" width="10.88671875" style="1"/>
    <col min="13669" max="13669" width="12" style="1" customWidth="1"/>
    <col min="13670" max="13670" width="2.6640625" style="1" customWidth="1"/>
    <col min="13671" max="13672" width="6.44140625" style="1" customWidth="1"/>
    <col min="13673" max="13673" width="5.88671875" style="1" customWidth="1"/>
    <col min="13674" max="13674" width="6.44140625" style="1" customWidth="1"/>
    <col min="13675" max="13675" width="13.6640625" style="1" customWidth="1"/>
    <col min="13676" max="13677" width="9" style="1" customWidth="1"/>
    <col min="13678" max="13678" width="2.44140625" style="1" customWidth="1"/>
    <col min="13679" max="13679" width="8.88671875" style="1" customWidth="1"/>
    <col min="13680" max="13680" width="7.44140625" style="1" customWidth="1"/>
    <col min="13681" max="13683" width="3.6640625" style="1" customWidth="1"/>
    <col min="13684" max="13684" width="3.44140625" style="1" customWidth="1"/>
    <col min="13685" max="13685" width="2.88671875" style="1" customWidth="1"/>
    <col min="13686" max="13686" width="3" style="1" customWidth="1"/>
    <col min="13687" max="13689" width="0" style="1" hidden="1" customWidth="1"/>
    <col min="13690" max="13690" width="4.44140625" style="1" customWidth="1"/>
    <col min="13691" max="13691" width="0" style="1" hidden="1" customWidth="1"/>
    <col min="13692" max="13693" width="14.88671875" style="1" customWidth="1"/>
    <col min="13694" max="13694" width="15.109375" style="1" customWidth="1"/>
    <col min="13695" max="13695" width="6.44140625" style="1" customWidth="1"/>
    <col min="13696" max="13696" width="15.109375" style="1" customWidth="1"/>
    <col min="13697" max="13697" width="4.109375" style="1" customWidth="1"/>
    <col min="13698" max="13698" width="3" style="1" customWidth="1"/>
    <col min="13699" max="13701" width="0" style="1" hidden="1" customWidth="1"/>
    <col min="13702" max="13702" width="3" style="1" customWidth="1"/>
    <col min="13703" max="13703" width="0" style="1" hidden="1" customWidth="1"/>
    <col min="13704" max="13704" width="3" style="1" customWidth="1"/>
    <col min="13705" max="13705" width="0" style="1" hidden="1" customWidth="1"/>
    <col min="13706" max="13706" width="4.44140625" style="1" customWidth="1"/>
    <col min="13707" max="13707" width="34.33203125" style="1" customWidth="1"/>
    <col min="13708" max="13708" width="23.44140625" style="1" customWidth="1"/>
    <col min="13709" max="13709" width="9.109375" style="1" customWidth="1"/>
    <col min="13710" max="13710" width="19.44140625" style="1" customWidth="1"/>
    <col min="13711" max="13711" width="42.6640625" style="1" customWidth="1"/>
    <col min="13712" max="13712" width="5.88671875" style="1" customWidth="1"/>
    <col min="13713" max="13713" width="31.44140625" style="1" customWidth="1"/>
    <col min="13714" max="13714" width="16.109375" style="1" customWidth="1"/>
    <col min="13715" max="13716" width="9.33203125" style="1" customWidth="1"/>
    <col min="13717" max="13717" width="11.109375" style="1" customWidth="1"/>
    <col min="13718" max="13718" width="2.109375" style="1" customWidth="1"/>
    <col min="13719" max="13924" width="10.88671875" style="1"/>
    <col min="13925" max="13925" width="12" style="1" customWidth="1"/>
    <col min="13926" max="13926" width="2.6640625" style="1" customWidth="1"/>
    <col min="13927" max="13928" width="6.44140625" style="1" customWidth="1"/>
    <col min="13929" max="13929" width="5.88671875" style="1" customWidth="1"/>
    <col min="13930" max="13930" width="6.44140625" style="1" customWidth="1"/>
    <col min="13931" max="13931" width="13.6640625" style="1" customWidth="1"/>
    <col min="13932" max="13933" width="9" style="1" customWidth="1"/>
    <col min="13934" max="13934" width="2.44140625" style="1" customWidth="1"/>
    <col min="13935" max="13935" width="8.88671875" style="1" customWidth="1"/>
    <col min="13936" max="13936" width="7.44140625" style="1" customWidth="1"/>
    <col min="13937" max="13939" width="3.6640625" style="1" customWidth="1"/>
    <col min="13940" max="13940" width="3.44140625" style="1" customWidth="1"/>
    <col min="13941" max="13941" width="2.88671875" style="1" customWidth="1"/>
    <col min="13942" max="13942" width="3" style="1" customWidth="1"/>
    <col min="13943" max="13945" width="0" style="1" hidden="1" customWidth="1"/>
    <col min="13946" max="13946" width="4.44140625" style="1" customWidth="1"/>
    <col min="13947" max="13947" width="0" style="1" hidden="1" customWidth="1"/>
    <col min="13948" max="13949" width="14.88671875" style="1" customWidth="1"/>
    <col min="13950" max="13950" width="15.109375" style="1" customWidth="1"/>
    <col min="13951" max="13951" width="6.44140625" style="1" customWidth="1"/>
    <col min="13952" max="13952" width="15.109375" style="1" customWidth="1"/>
    <col min="13953" max="13953" width="4.109375" style="1" customWidth="1"/>
    <col min="13954" max="13954" width="3" style="1" customWidth="1"/>
    <col min="13955" max="13957" width="0" style="1" hidden="1" customWidth="1"/>
    <col min="13958" max="13958" width="3" style="1" customWidth="1"/>
    <col min="13959" max="13959" width="0" style="1" hidden="1" customWidth="1"/>
    <col min="13960" max="13960" width="3" style="1" customWidth="1"/>
    <col min="13961" max="13961" width="0" style="1" hidden="1" customWidth="1"/>
    <col min="13962" max="13962" width="4.44140625" style="1" customWidth="1"/>
    <col min="13963" max="13963" width="34.33203125" style="1" customWidth="1"/>
    <col min="13964" max="13964" width="23.44140625" style="1" customWidth="1"/>
    <col min="13965" max="13965" width="9.109375" style="1" customWidth="1"/>
    <col min="13966" max="13966" width="19.44140625" style="1" customWidth="1"/>
    <col min="13967" max="13967" width="42.6640625" style="1" customWidth="1"/>
    <col min="13968" max="13968" width="5.88671875" style="1" customWidth="1"/>
    <col min="13969" max="13969" width="31.44140625" style="1" customWidth="1"/>
    <col min="13970" max="13970" width="16.109375" style="1" customWidth="1"/>
    <col min="13971" max="13972" width="9.33203125" style="1" customWidth="1"/>
    <col min="13973" max="13973" width="11.109375" style="1" customWidth="1"/>
    <col min="13974" max="13974" width="2.109375" style="1" customWidth="1"/>
    <col min="13975" max="14180" width="10.88671875" style="1"/>
    <col min="14181" max="14181" width="12" style="1" customWidth="1"/>
    <col min="14182" max="14182" width="2.6640625" style="1" customWidth="1"/>
    <col min="14183" max="14184" width="6.44140625" style="1" customWidth="1"/>
    <col min="14185" max="14185" width="5.88671875" style="1" customWidth="1"/>
    <col min="14186" max="14186" width="6.44140625" style="1" customWidth="1"/>
    <col min="14187" max="14187" width="13.6640625" style="1" customWidth="1"/>
    <col min="14188" max="14189" width="9" style="1" customWidth="1"/>
    <col min="14190" max="14190" width="2.44140625" style="1" customWidth="1"/>
    <col min="14191" max="14191" width="8.88671875" style="1" customWidth="1"/>
    <col min="14192" max="14192" width="7.44140625" style="1" customWidth="1"/>
    <col min="14193" max="14195" width="3.6640625" style="1" customWidth="1"/>
    <col min="14196" max="14196" width="3.44140625" style="1" customWidth="1"/>
    <col min="14197" max="14197" width="2.88671875" style="1" customWidth="1"/>
    <col min="14198" max="14198" width="3" style="1" customWidth="1"/>
    <col min="14199" max="14201" width="0" style="1" hidden="1" customWidth="1"/>
    <col min="14202" max="14202" width="4.44140625" style="1" customWidth="1"/>
    <col min="14203" max="14203" width="0" style="1" hidden="1" customWidth="1"/>
    <col min="14204" max="14205" width="14.88671875" style="1" customWidth="1"/>
    <col min="14206" max="14206" width="15.109375" style="1" customWidth="1"/>
    <col min="14207" max="14207" width="6.44140625" style="1" customWidth="1"/>
    <col min="14208" max="14208" width="15.109375" style="1" customWidth="1"/>
    <col min="14209" max="14209" width="4.109375" style="1" customWidth="1"/>
    <col min="14210" max="14210" width="3" style="1" customWidth="1"/>
    <col min="14211" max="14213" width="0" style="1" hidden="1" customWidth="1"/>
    <col min="14214" max="14214" width="3" style="1" customWidth="1"/>
    <col min="14215" max="14215" width="0" style="1" hidden="1" customWidth="1"/>
    <col min="14216" max="14216" width="3" style="1" customWidth="1"/>
    <col min="14217" max="14217" width="0" style="1" hidden="1" customWidth="1"/>
    <col min="14218" max="14218" width="4.44140625" style="1" customWidth="1"/>
    <col min="14219" max="14219" width="34.33203125" style="1" customWidth="1"/>
    <col min="14220" max="14220" width="23.44140625" style="1" customWidth="1"/>
    <col min="14221" max="14221" width="9.109375" style="1" customWidth="1"/>
    <col min="14222" max="14222" width="19.44140625" style="1" customWidth="1"/>
    <col min="14223" max="14223" width="42.6640625" style="1" customWidth="1"/>
    <col min="14224" max="14224" width="5.88671875" style="1" customWidth="1"/>
    <col min="14225" max="14225" width="31.44140625" style="1" customWidth="1"/>
    <col min="14226" max="14226" width="16.109375" style="1" customWidth="1"/>
    <col min="14227" max="14228" width="9.33203125" style="1" customWidth="1"/>
    <col min="14229" max="14229" width="11.109375" style="1" customWidth="1"/>
    <col min="14230" max="14230" width="2.109375" style="1" customWidth="1"/>
    <col min="14231" max="14436" width="10.88671875" style="1"/>
    <col min="14437" max="14437" width="12" style="1" customWidth="1"/>
    <col min="14438" max="14438" width="2.6640625" style="1" customWidth="1"/>
    <col min="14439" max="14440" width="6.44140625" style="1" customWidth="1"/>
    <col min="14441" max="14441" width="5.88671875" style="1" customWidth="1"/>
    <col min="14442" max="14442" width="6.44140625" style="1" customWidth="1"/>
    <col min="14443" max="14443" width="13.6640625" style="1" customWidth="1"/>
    <col min="14444" max="14445" width="9" style="1" customWidth="1"/>
    <col min="14446" max="14446" width="2.44140625" style="1" customWidth="1"/>
    <col min="14447" max="14447" width="8.88671875" style="1" customWidth="1"/>
    <col min="14448" max="14448" width="7.44140625" style="1" customWidth="1"/>
    <col min="14449" max="14451" width="3.6640625" style="1" customWidth="1"/>
    <col min="14452" max="14452" width="3.44140625" style="1" customWidth="1"/>
    <col min="14453" max="14453" width="2.88671875" style="1" customWidth="1"/>
    <col min="14454" max="14454" width="3" style="1" customWidth="1"/>
    <col min="14455" max="14457" width="0" style="1" hidden="1" customWidth="1"/>
    <col min="14458" max="14458" width="4.44140625" style="1" customWidth="1"/>
    <col min="14459" max="14459" width="0" style="1" hidden="1" customWidth="1"/>
    <col min="14460" max="14461" width="14.88671875" style="1" customWidth="1"/>
    <col min="14462" max="14462" width="15.109375" style="1" customWidth="1"/>
    <col min="14463" max="14463" width="6.44140625" style="1" customWidth="1"/>
    <col min="14464" max="14464" width="15.109375" style="1" customWidth="1"/>
    <col min="14465" max="14465" width="4.109375" style="1" customWidth="1"/>
    <col min="14466" max="14466" width="3" style="1" customWidth="1"/>
    <col min="14467" max="14469" width="0" style="1" hidden="1" customWidth="1"/>
    <col min="14470" max="14470" width="3" style="1" customWidth="1"/>
    <col min="14471" max="14471" width="0" style="1" hidden="1" customWidth="1"/>
    <col min="14472" max="14472" width="3" style="1" customWidth="1"/>
    <col min="14473" max="14473" width="0" style="1" hidden="1" customWidth="1"/>
    <col min="14474" max="14474" width="4.44140625" style="1" customWidth="1"/>
    <col min="14475" max="14475" width="34.33203125" style="1" customWidth="1"/>
    <col min="14476" max="14476" width="23.44140625" style="1" customWidth="1"/>
    <col min="14477" max="14477" width="9.109375" style="1" customWidth="1"/>
    <col min="14478" max="14478" width="19.44140625" style="1" customWidth="1"/>
    <col min="14479" max="14479" width="42.6640625" style="1" customWidth="1"/>
    <col min="14480" max="14480" width="5.88671875" style="1" customWidth="1"/>
    <col min="14481" max="14481" width="31.44140625" style="1" customWidth="1"/>
    <col min="14482" max="14482" width="16.109375" style="1" customWidth="1"/>
    <col min="14483" max="14484" width="9.33203125" style="1" customWidth="1"/>
    <col min="14485" max="14485" width="11.109375" style="1" customWidth="1"/>
    <col min="14486" max="14486" width="2.109375" style="1" customWidth="1"/>
    <col min="14487" max="14692" width="10.88671875" style="1"/>
    <col min="14693" max="14693" width="12" style="1" customWidth="1"/>
    <col min="14694" max="14694" width="2.6640625" style="1" customWidth="1"/>
    <col min="14695" max="14696" width="6.44140625" style="1" customWidth="1"/>
    <col min="14697" max="14697" width="5.88671875" style="1" customWidth="1"/>
    <col min="14698" max="14698" width="6.44140625" style="1" customWidth="1"/>
    <col min="14699" max="14699" width="13.6640625" style="1" customWidth="1"/>
    <col min="14700" max="14701" width="9" style="1" customWidth="1"/>
    <col min="14702" max="14702" width="2.44140625" style="1" customWidth="1"/>
    <col min="14703" max="14703" width="8.88671875" style="1" customWidth="1"/>
    <col min="14704" max="14704" width="7.44140625" style="1" customWidth="1"/>
    <col min="14705" max="14707" width="3.6640625" style="1" customWidth="1"/>
    <col min="14708" max="14708" width="3.44140625" style="1" customWidth="1"/>
    <col min="14709" max="14709" width="2.88671875" style="1" customWidth="1"/>
    <col min="14710" max="14710" width="3" style="1" customWidth="1"/>
    <col min="14711" max="14713" width="0" style="1" hidden="1" customWidth="1"/>
    <col min="14714" max="14714" width="4.44140625" style="1" customWidth="1"/>
    <col min="14715" max="14715" width="0" style="1" hidden="1" customWidth="1"/>
    <col min="14716" max="14717" width="14.88671875" style="1" customWidth="1"/>
    <col min="14718" max="14718" width="15.109375" style="1" customWidth="1"/>
    <col min="14719" max="14719" width="6.44140625" style="1" customWidth="1"/>
    <col min="14720" max="14720" width="15.109375" style="1" customWidth="1"/>
    <col min="14721" max="14721" width="4.109375" style="1" customWidth="1"/>
    <col min="14722" max="14722" width="3" style="1" customWidth="1"/>
    <col min="14723" max="14725" width="0" style="1" hidden="1" customWidth="1"/>
    <col min="14726" max="14726" width="3" style="1" customWidth="1"/>
    <col min="14727" max="14727" width="0" style="1" hidden="1" customWidth="1"/>
    <col min="14728" max="14728" width="3" style="1" customWidth="1"/>
    <col min="14729" max="14729" width="0" style="1" hidden="1" customWidth="1"/>
    <col min="14730" max="14730" width="4.44140625" style="1" customWidth="1"/>
    <col min="14731" max="14731" width="34.33203125" style="1" customWidth="1"/>
    <col min="14732" max="14732" width="23.44140625" style="1" customWidth="1"/>
    <col min="14733" max="14733" width="9.109375" style="1" customWidth="1"/>
    <col min="14734" max="14734" width="19.44140625" style="1" customWidth="1"/>
    <col min="14735" max="14735" width="42.6640625" style="1" customWidth="1"/>
    <col min="14736" max="14736" width="5.88671875" style="1" customWidth="1"/>
    <col min="14737" max="14737" width="31.44140625" style="1" customWidth="1"/>
    <col min="14738" max="14738" width="16.109375" style="1" customWidth="1"/>
    <col min="14739" max="14740" width="9.33203125" style="1" customWidth="1"/>
    <col min="14741" max="14741" width="11.109375" style="1" customWidth="1"/>
    <col min="14742" max="14742" width="2.109375" style="1" customWidth="1"/>
    <col min="14743" max="14948" width="10.88671875" style="1"/>
    <col min="14949" max="14949" width="12" style="1" customWidth="1"/>
    <col min="14950" max="14950" width="2.6640625" style="1" customWidth="1"/>
    <col min="14951" max="14952" width="6.44140625" style="1" customWidth="1"/>
    <col min="14953" max="14953" width="5.88671875" style="1" customWidth="1"/>
    <col min="14954" max="14954" width="6.44140625" style="1" customWidth="1"/>
    <col min="14955" max="14955" width="13.6640625" style="1" customWidth="1"/>
    <col min="14956" max="14957" width="9" style="1" customWidth="1"/>
    <col min="14958" max="14958" width="2.44140625" style="1" customWidth="1"/>
    <col min="14959" max="14959" width="8.88671875" style="1" customWidth="1"/>
    <col min="14960" max="14960" width="7.44140625" style="1" customWidth="1"/>
    <col min="14961" max="14963" width="3.6640625" style="1" customWidth="1"/>
    <col min="14964" max="14964" width="3.44140625" style="1" customWidth="1"/>
    <col min="14965" max="14965" width="2.88671875" style="1" customWidth="1"/>
    <col min="14966" max="14966" width="3" style="1" customWidth="1"/>
    <col min="14967" max="14969" width="0" style="1" hidden="1" customWidth="1"/>
    <col min="14970" max="14970" width="4.44140625" style="1" customWidth="1"/>
    <col min="14971" max="14971" width="0" style="1" hidden="1" customWidth="1"/>
    <col min="14972" max="14973" width="14.88671875" style="1" customWidth="1"/>
    <col min="14974" max="14974" width="15.109375" style="1" customWidth="1"/>
    <col min="14975" max="14975" width="6.44140625" style="1" customWidth="1"/>
    <col min="14976" max="14976" width="15.109375" style="1" customWidth="1"/>
    <col min="14977" max="14977" width="4.109375" style="1" customWidth="1"/>
    <col min="14978" max="14978" width="3" style="1" customWidth="1"/>
    <col min="14979" max="14981" width="0" style="1" hidden="1" customWidth="1"/>
    <col min="14982" max="14982" width="3" style="1" customWidth="1"/>
    <col min="14983" max="14983" width="0" style="1" hidden="1" customWidth="1"/>
    <col min="14984" max="14984" width="3" style="1" customWidth="1"/>
    <col min="14985" max="14985" width="0" style="1" hidden="1" customWidth="1"/>
    <col min="14986" max="14986" width="4.44140625" style="1" customWidth="1"/>
    <col min="14987" max="14987" width="34.33203125" style="1" customWidth="1"/>
    <col min="14988" max="14988" width="23.44140625" style="1" customWidth="1"/>
    <col min="14989" max="14989" width="9.109375" style="1" customWidth="1"/>
    <col min="14990" max="14990" width="19.44140625" style="1" customWidth="1"/>
    <col min="14991" max="14991" width="42.6640625" style="1" customWidth="1"/>
    <col min="14992" max="14992" width="5.88671875" style="1" customWidth="1"/>
    <col min="14993" max="14993" width="31.44140625" style="1" customWidth="1"/>
    <col min="14994" max="14994" width="16.109375" style="1" customWidth="1"/>
    <col min="14995" max="14996" width="9.33203125" style="1" customWidth="1"/>
    <col min="14997" max="14997" width="11.109375" style="1" customWidth="1"/>
    <col min="14998" max="14998" width="2.109375" style="1" customWidth="1"/>
    <col min="14999" max="15204" width="10.88671875" style="1"/>
    <col min="15205" max="15205" width="12" style="1" customWidth="1"/>
    <col min="15206" max="15206" width="2.6640625" style="1" customWidth="1"/>
    <col min="15207" max="15208" width="6.44140625" style="1" customWidth="1"/>
    <col min="15209" max="15209" width="5.88671875" style="1" customWidth="1"/>
    <col min="15210" max="15210" width="6.44140625" style="1" customWidth="1"/>
    <col min="15211" max="15211" width="13.6640625" style="1" customWidth="1"/>
    <col min="15212" max="15213" width="9" style="1" customWidth="1"/>
    <col min="15214" max="15214" width="2.44140625" style="1" customWidth="1"/>
    <col min="15215" max="15215" width="8.88671875" style="1" customWidth="1"/>
    <col min="15216" max="15216" width="7.44140625" style="1" customWidth="1"/>
    <col min="15217" max="15219" width="3.6640625" style="1" customWidth="1"/>
    <col min="15220" max="15220" width="3.44140625" style="1" customWidth="1"/>
    <col min="15221" max="15221" width="2.88671875" style="1" customWidth="1"/>
    <col min="15222" max="15222" width="3" style="1" customWidth="1"/>
    <col min="15223" max="15225" width="0" style="1" hidden="1" customWidth="1"/>
    <col min="15226" max="15226" width="4.44140625" style="1" customWidth="1"/>
    <col min="15227" max="15227" width="0" style="1" hidden="1" customWidth="1"/>
    <col min="15228" max="15229" width="14.88671875" style="1" customWidth="1"/>
    <col min="15230" max="15230" width="15.109375" style="1" customWidth="1"/>
    <col min="15231" max="15231" width="6.44140625" style="1" customWidth="1"/>
    <col min="15232" max="15232" width="15.109375" style="1" customWidth="1"/>
    <col min="15233" max="15233" width="4.109375" style="1" customWidth="1"/>
    <col min="15234" max="15234" width="3" style="1" customWidth="1"/>
    <col min="15235" max="15237" width="0" style="1" hidden="1" customWidth="1"/>
    <col min="15238" max="15238" width="3" style="1" customWidth="1"/>
    <col min="15239" max="15239" width="0" style="1" hidden="1" customWidth="1"/>
    <col min="15240" max="15240" width="3" style="1" customWidth="1"/>
    <col min="15241" max="15241" width="0" style="1" hidden="1" customWidth="1"/>
    <col min="15242" max="15242" width="4.44140625" style="1" customWidth="1"/>
    <col min="15243" max="15243" width="34.33203125" style="1" customWidth="1"/>
    <col min="15244" max="15244" width="23.44140625" style="1" customWidth="1"/>
    <col min="15245" max="15245" width="9.109375" style="1" customWidth="1"/>
    <col min="15246" max="15246" width="19.44140625" style="1" customWidth="1"/>
    <col min="15247" max="15247" width="42.6640625" style="1" customWidth="1"/>
    <col min="15248" max="15248" width="5.88671875" style="1" customWidth="1"/>
    <col min="15249" max="15249" width="31.44140625" style="1" customWidth="1"/>
    <col min="15250" max="15250" width="16.109375" style="1" customWidth="1"/>
    <col min="15251" max="15252" width="9.33203125" style="1" customWidth="1"/>
    <col min="15253" max="15253" width="11.109375" style="1" customWidth="1"/>
    <col min="15254" max="15254" width="2.109375" style="1" customWidth="1"/>
    <col min="15255" max="15460" width="10.88671875" style="1"/>
    <col min="15461" max="15461" width="12" style="1" customWidth="1"/>
    <col min="15462" max="15462" width="2.6640625" style="1" customWidth="1"/>
    <col min="15463" max="15464" width="6.44140625" style="1" customWidth="1"/>
    <col min="15465" max="15465" width="5.88671875" style="1" customWidth="1"/>
    <col min="15466" max="15466" width="6.44140625" style="1" customWidth="1"/>
    <col min="15467" max="15467" width="13.6640625" style="1" customWidth="1"/>
    <col min="15468" max="15469" width="9" style="1" customWidth="1"/>
    <col min="15470" max="15470" width="2.44140625" style="1" customWidth="1"/>
    <col min="15471" max="15471" width="8.88671875" style="1" customWidth="1"/>
    <col min="15472" max="15472" width="7.44140625" style="1" customWidth="1"/>
    <col min="15473" max="15475" width="3.6640625" style="1" customWidth="1"/>
    <col min="15476" max="15476" width="3.44140625" style="1" customWidth="1"/>
    <col min="15477" max="15477" width="2.88671875" style="1" customWidth="1"/>
    <col min="15478" max="15478" width="3" style="1" customWidth="1"/>
    <col min="15479" max="15481" width="0" style="1" hidden="1" customWidth="1"/>
    <col min="15482" max="15482" width="4.44140625" style="1" customWidth="1"/>
    <col min="15483" max="15483" width="0" style="1" hidden="1" customWidth="1"/>
    <col min="15484" max="15485" width="14.88671875" style="1" customWidth="1"/>
    <col min="15486" max="15486" width="15.109375" style="1" customWidth="1"/>
    <col min="15487" max="15487" width="6.44140625" style="1" customWidth="1"/>
    <col min="15488" max="15488" width="15.109375" style="1" customWidth="1"/>
    <col min="15489" max="15489" width="4.109375" style="1" customWidth="1"/>
    <col min="15490" max="15490" width="3" style="1" customWidth="1"/>
    <col min="15491" max="15493" width="0" style="1" hidden="1" customWidth="1"/>
    <col min="15494" max="15494" width="3" style="1" customWidth="1"/>
    <col min="15495" max="15495" width="0" style="1" hidden="1" customWidth="1"/>
    <col min="15496" max="15496" width="3" style="1" customWidth="1"/>
    <col min="15497" max="15497" width="0" style="1" hidden="1" customWidth="1"/>
    <col min="15498" max="15498" width="4.44140625" style="1" customWidth="1"/>
    <col min="15499" max="15499" width="34.33203125" style="1" customWidth="1"/>
    <col min="15500" max="15500" width="23.44140625" style="1" customWidth="1"/>
    <col min="15501" max="15501" width="9.109375" style="1" customWidth="1"/>
    <col min="15502" max="15502" width="19.44140625" style="1" customWidth="1"/>
    <col min="15503" max="15503" width="42.6640625" style="1" customWidth="1"/>
    <col min="15504" max="15504" width="5.88671875" style="1" customWidth="1"/>
    <col min="15505" max="15505" width="31.44140625" style="1" customWidth="1"/>
    <col min="15506" max="15506" width="16.109375" style="1" customWidth="1"/>
    <col min="15507" max="15508" width="9.33203125" style="1" customWidth="1"/>
    <col min="15509" max="15509" width="11.109375" style="1" customWidth="1"/>
    <col min="15510" max="15510" width="2.109375" style="1" customWidth="1"/>
    <col min="15511" max="15716" width="10.88671875" style="1"/>
    <col min="15717" max="15717" width="12" style="1" customWidth="1"/>
    <col min="15718" max="15718" width="2.6640625" style="1" customWidth="1"/>
    <col min="15719" max="15720" width="6.44140625" style="1" customWidth="1"/>
    <col min="15721" max="15721" width="5.88671875" style="1" customWidth="1"/>
    <col min="15722" max="15722" width="6.44140625" style="1" customWidth="1"/>
    <col min="15723" max="15723" width="13.6640625" style="1" customWidth="1"/>
    <col min="15724" max="15725" width="9" style="1" customWidth="1"/>
    <col min="15726" max="15726" width="2.44140625" style="1" customWidth="1"/>
    <col min="15727" max="15727" width="8.88671875" style="1" customWidth="1"/>
    <col min="15728" max="15728" width="7.44140625" style="1" customWidth="1"/>
    <col min="15729" max="15731" width="3.6640625" style="1" customWidth="1"/>
    <col min="15732" max="15732" width="3.44140625" style="1" customWidth="1"/>
    <col min="15733" max="15733" width="2.88671875" style="1" customWidth="1"/>
    <col min="15734" max="15734" width="3" style="1" customWidth="1"/>
    <col min="15735" max="15737" width="0" style="1" hidden="1" customWidth="1"/>
    <col min="15738" max="15738" width="4.44140625" style="1" customWidth="1"/>
    <col min="15739" max="15739" width="0" style="1" hidden="1" customWidth="1"/>
    <col min="15740" max="15741" width="14.88671875" style="1" customWidth="1"/>
    <col min="15742" max="15742" width="15.109375" style="1" customWidth="1"/>
    <col min="15743" max="15743" width="6.44140625" style="1" customWidth="1"/>
    <col min="15744" max="15744" width="15.109375" style="1" customWidth="1"/>
    <col min="15745" max="15745" width="4.109375" style="1" customWidth="1"/>
    <col min="15746" max="15746" width="3" style="1" customWidth="1"/>
    <col min="15747" max="15749" width="0" style="1" hidden="1" customWidth="1"/>
    <col min="15750" max="15750" width="3" style="1" customWidth="1"/>
    <col min="15751" max="15751" width="0" style="1" hidden="1" customWidth="1"/>
    <col min="15752" max="15752" width="3" style="1" customWidth="1"/>
    <col min="15753" max="15753" width="0" style="1" hidden="1" customWidth="1"/>
    <col min="15754" max="15754" width="4.44140625" style="1" customWidth="1"/>
    <col min="15755" max="15755" width="34.33203125" style="1" customWidth="1"/>
    <col min="15756" max="15756" width="23.44140625" style="1" customWidth="1"/>
    <col min="15757" max="15757" width="9.109375" style="1" customWidth="1"/>
    <col min="15758" max="15758" width="19.44140625" style="1" customWidth="1"/>
    <col min="15759" max="15759" width="42.6640625" style="1" customWidth="1"/>
    <col min="15760" max="15760" width="5.88671875" style="1" customWidth="1"/>
    <col min="15761" max="15761" width="31.44140625" style="1" customWidth="1"/>
    <col min="15762" max="15762" width="16.109375" style="1" customWidth="1"/>
    <col min="15763" max="15764" width="9.33203125" style="1" customWidth="1"/>
    <col min="15765" max="15765" width="11.109375" style="1" customWidth="1"/>
    <col min="15766" max="15766" width="2.109375" style="1" customWidth="1"/>
    <col min="15767" max="15972" width="10.88671875" style="1"/>
    <col min="15973" max="15973" width="12" style="1" customWidth="1"/>
    <col min="15974" max="15974" width="2.6640625" style="1" customWidth="1"/>
    <col min="15975" max="15976" width="6.44140625" style="1" customWidth="1"/>
    <col min="15977" max="15977" width="5.88671875" style="1" customWidth="1"/>
    <col min="15978" max="15978" width="6.44140625" style="1" customWidth="1"/>
    <col min="15979" max="15979" width="13.6640625" style="1" customWidth="1"/>
    <col min="15980" max="15981" width="9" style="1" customWidth="1"/>
    <col min="15982" max="15982" width="2.44140625" style="1" customWidth="1"/>
    <col min="15983" max="15983" width="8.88671875" style="1" customWidth="1"/>
    <col min="15984" max="15984" width="7.44140625" style="1" customWidth="1"/>
    <col min="15985" max="15987" width="3.6640625" style="1" customWidth="1"/>
    <col min="15988" max="15988" width="3.44140625" style="1" customWidth="1"/>
    <col min="15989" max="15989" width="2.88671875" style="1" customWidth="1"/>
    <col min="15990" max="15990" width="3" style="1" customWidth="1"/>
    <col min="15991" max="15993" width="0" style="1" hidden="1" customWidth="1"/>
    <col min="15994" max="15994" width="4.44140625" style="1" customWidth="1"/>
    <col min="15995" max="15995" width="0" style="1" hidden="1" customWidth="1"/>
    <col min="15996" max="15997" width="14.88671875" style="1" customWidth="1"/>
    <col min="15998" max="15998" width="15.109375" style="1" customWidth="1"/>
    <col min="15999" max="15999" width="6.44140625" style="1" customWidth="1"/>
    <col min="16000" max="16000" width="15.109375" style="1" customWidth="1"/>
    <col min="16001" max="16001" width="4.109375" style="1" customWidth="1"/>
    <col min="16002" max="16002" width="3" style="1" customWidth="1"/>
    <col min="16003" max="16005" width="0" style="1" hidden="1" customWidth="1"/>
    <col min="16006" max="16006" width="3" style="1" customWidth="1"/>
    <col min="16007" max="16007" width="0" style="1" hidden="1" customWidth="1"/>
    <col min="16008" max="16008" width="3" style="1" customWidth="1"/>
    <col min="16009" max="16009" width="0" style="1" hidden="1" customWidth="1"/>
    <col min="16010" max="16010" width="4.44140625" style="1" customWidth="1"/>
    <col min="16011" max="16011" width="34.33203125" style="1" customWidth="1"/>
    <col min="16012" max="16012" width="23.44140625" style="1" customWidth="1"/>
    <col min="16013" max="16013" width="9.109375" style="1" customWidth="1"/>
    <col min="16014" max="16014" width="19.44140625" style="1" customWidth="1"/>
    <col min="16015" max="16015" width="42.6640625" style="1" customWidth="1"/>
    <col min="16016" max="16016" width="5.88671875" style="1" customWidth="1"/>
    <col min="16017" max="16017" width="31.44140625" style="1" customWidth="1"/>
    <col min="16018" max="16018" width="16.109375" style="1" customWidth="1"/>
    <col min="16019" max="16020" width="9.33203125" style="1" customWidth="1"/>
    <col min="16021" max="16021" width="11.109375" style="1" customWidth="1"/>
    <col min="16022" max="16022" width="2.109375" style="1" customWidth="1"/>
    <col min="16023" max="16228" width="10.88671875" style="1"/>
    <col min="16229" max="16229" width="12" style="1" customWidth="1"/>
    <col min="16230" max="16230" width="2.6640625" style="1" customWidth="1"/>
    <col min="16231" max="16232" width="6.44140625" style="1" customWidth="1"/>
    <col min="16233" max="16233" width="5.88671875" style="1" customWidth="1"/>
    <col min="16234" max="16234" width="6.44140625" style="1" customWidth="1"/>
    <col min="16235" max="16235" width="13.6640625" style="1" customWidth="1"/>
    <col min="16236" max="16237" width="9" style="1" customWidth="1"/>
    <col min="16238" max="16238" width="2.44140625" style="1" customWidth="1"/>
    <col min="16239" max="16239" width="8.88671875" style="1" customWidth="1"/>
    <col min="16240" max="16240" width="7.44140625" style="1" customWidth="1"/>
    <col min="16241" max="16243" width="3.6640625" style="1" customWidth="1"/>
    <col min="16244" max="16244" width="3.44140625" style="1" customWidth="1"/>
    <col min="16245" max="16245" width="2.88671875" style="1" customWidth="1"/>
    <col min="16246" max="16246" width="3" style="1" customWidth="1"/>
    <col min="16247" max="16249" width="0" style="1" hidden="1" customWidth="1"/>
    <col min="16250" max="16250" width="4.44140625" style="1" customWidth="1"/>
    <col min="16251" max="16251" width="0" style="1" hidden="1" customWidth="1"/>
    <col min="16252" max="16253" width="14.88671875" style="1" customWidth="1"/>
    <col min="16254" max="16254" width="15.109375" style="1" customWidth="1"/>
    <col min="16255" max="16255" width="6.44140625" style="1" customWidth="1"/>
    <col min="16256" max="16256" width="15.109375" style="1" customWidth="1"/>
    <col min="16257" max="16257" width="4.109375" style="1" customWidth="1"/>
    <col min="16258" max="16258" width="3" style="1" customWidth="1"/>
    <col min="16259" max="16261" width="0" style="1" hidden="1" customWidth="1"/>
    <col min="16262" max="16262" width="3" style="1" customWidth="1"/>
    <col min="16263" max="16263" width="0" style="1" hidden="1" customWidth="1"/>
    <col min="16264" max="16264" width="3" style="1" customWidth="1"/>
    <col min="16265" max="16265" width="0" style="1" hidden="1" customWidth="1"/>
    <col min="16266" max="16266" width="4.44140625" style="1" customWidth="1"/>
    <col min="16267" max="16267" width="34.33203125" style="1" customWidth="1"/>
    <col min="16268" max="16268" width="23.44140625" style="1" customWidth="1"/>
    <col min="16269" max="16269" width="9.109375" style="1" customWidth="1"/>
    <col min="16270" max="16270" width="19.44140625" style="1" customWidth="1"/>
    <col min="16271" max="16271" width="42.6640625" style="1" customWidth="1"/>
    <col min="16272" max="16272" width="5.88671875" style="1" customWidth="1"/>
    <col min="16273" max="16273" width="31.44140625" style="1" customWidth="1"/>
    <col min="16274" max="16274" width="16.109375" style="1" customWidth="1"/>
    <col min="16275" max="16276" width="9.33203125" style="1" customWidth="1"/>
    <col min="16277" max="16277" width="11.109375" style="1" customWidth="1"/>
    <col min="16278" max="16278" width="2.109375" style="1" customWidth="1"/>
    <col min="16279" max="16383" width="10.88671875" style="1"/>
    <col min="16384" max="16384" width="11.44140625" style="1" customWidth="1"/>
  </cols>
  <sheetData>
    <row r="1" spans="1:193 1680:1680" ht="11.25" customHeight="1" x14ac:dyDescent="0.2">
      <c r="A1" s="5"/>
      <c r="B1" s="514" t="s">
        <v>449</v>
      </c>
      <c r="C1" s="515"/>
      <c r="D1" s="515"/>
      <c r="E1" s="515"/>
      <c r="F1" s="515"/>
      <c r="G1" s="515"/>
      <c r="H1" s="515"/>
      <c r="I1" s="516"/>
      <c r="J1" s="517"/>
      <c r="K1" s="518"/>
      <c r="L1" s="90"/>
      <c r="M1" s="89"/>
      <c r="N1" s="89"/>
      <c r="O1" s="90"/>
      <c r="P1" s="90"/>
      <c r="Q1" s="90"/>
      <c r="R1" s="90"/>
      <c r="S1" s="90"/>
      <c r="T1" s="90"/>
      <c r="U1" s="90"/>
      <c r="V1" s="90"/>
      <c r="W1" s="90"/>
      <c r="X1" s="90"/>
      <c r="Y1" s="90"/>
      <c r="Z1" s="90"/>
      <c r="AA1" s="90"/>
      <c r="AB1" s="90"/>
      <c r="AC1" s="90"/>
      <c r="AD1" s="90"/>
      <c r="AE1" s="90"/>
      <c r="AF1" s="90"/>
      <c r="AG1" s="90"/>
      <c r="AH1" s="90"/>
      <c r="AI1" s="90"/>
      <c r="AJ1" s="90"/>
      <c r="AK1" s="90"/>
      <c r="AL1" s="90"/>
      <c r="AM1" s="89"/>
      <c r="AN1" s="90"/>
      <c r="AO1" s="90"/>
      <c r="AP1" s="90"/>
      <c r="AQ1" s="89"/>
      <c r="AR1" s="90"/>
      <c r="AS1" s="90"/>
      <c r="AT1" s="90"/>
      <c r="AU1" s="89"/>
      <c r="AV1" s="90"/>
      <c r="AW1" s="90"/>
      <c r="AX1" s="90"/>
      <c r="AY1" s="89"/>
      <c r="AZ1" s="90"/>
      <c r="BA1" s="90"/>
      <c r="BB1" s="90"/>
      <c r="BC1" s="89"/>
      <c r="BD1" s="90"/>
      <c r="BE1" s="90"/>
      <c r="BF1" s="90"/>
      <c r="BG1" s="89"/>
      <c r="BH1" s="90"/>
      <c r="BI1" s="90"/>
      <c r="BJ1" s="90"/>
      <c r="BK1" s="89"/>
      <c r="BL1" s="90"/>
      <c r="BM1" s="90"/>
      <c r="BN1" s="90"/>
      <c r="BO1" s="89"/>
      <c r="BP1" s="90"/>
      <c r="BQ1" s="90"/>
      <c r="BR1" s="90"/>
      <c r="BS1" s="89"/>
      <c r="BT1" s="90"/>
      <c r="BU1" s="90"/>
      <c r="BV1" s="90"/>
      <c r="BW1" s="89"/>
      <c r="BX1" s="90"/>
      <c r="BY1" s="90"/>
      <c r="BZ1" s="90"/>
      <c r="CA1" s="89"/>
      <c r="CB1" s="90"/>
      <c r="CC1" s="90"/>
      <c r="CD1" s="90"/>
      <c r="CE1" s="89"/>
      <c r="CF1" s="90"/>
      <c r="CG1" s="90"/>
      <c r="CH1" s="90"/>
      <c r="CI1" s="90"/>
      <c r="CJ1" s="90"/>
      <c r="CK1" s="90"/>
      <c r="CL1" s="90"/>
      <c r="CM1" s="90"/>
      <c r="CN1" s="90"/>
      <c r="CO1" s="90"/>
      <c r="CP1" s="90"/>
      <c r="CQ1" s="90"/>
      <c r="CR1" s="90"/>
      <c r="CS1" s="90"/>
      <c r="CT1" s="90"/>
      <c r="CU1" s="3"/>
      <c r="CV1" s="90"/>
      <c r="CW1" s="90"/>
      <c r="CX1" s="90"/>
      <c r="CY1" s="90"/>
      <c r="CZ1" s="90"/>
      <c r="DA1" s="90"/>
      <c r="DB1" s="90"/>
      <c r="DC1" s="90"/>
      <c r="DD1" s="90"/>
      <c r="DE1" s="89"/>
      <c r="DF1" s="90"/>
      <c r="DG1" s="89"/>
      <c r="DH1" s="89"/>
      <c r="DI1" s="90"/>
      <c r="DJ1" s="90"/>
      <c r="DK1" s="90"/>
      <c r="DL1" s="90"/>
      <c r="DM1" s="89"/>
      <c r="DN1" s="90"/>
      <c r="DO1" s="89"/>
      <c r="DP1" s="90"/>
      <c r="DQ1" s="90"/>
      <c r="DR1" s="90"/>
      <c r="DS1" s="90"/>
      <c r="DT1" s="90"/>
      <c r="DU1" s="90"/>
      <c r="DV1" s="90"/>
      <c r="DW1" s="90"/>
      <c r="DX1" s="90"/>
      <c r="DY1" s="90"/>
      <c r="DZ1" s="90"/>
      <c r="EA1" s="90"/>
      <c r="EB1" s="90"/>
      <c r="EC1" s="90"/>
      <c r="ED1" s="90"/>
      <c r="EE1" s="90"/>
      <c r="EF1" s="90"/>
      <c r="EG1" s="90"/>
      <c r="EH1" s="90"/>
      <c r="EI1" s="90"/>
      <c r="EJ1" s="90"/>
      <c r="EK1" s="90"/>
      <c r="EL1" s="90"/>
      <c r="EM1" s="90"/>
      <c r="EN1" s="90"/>
      <c r="EO1" s="90"/>
      <c r="EP1" s="90"/>
      <c r="EQ1" s="90"/>
      <c r="ER1" s="90"/>
      <c r="ES1" s="90"/>
      <c r="ET1" s="90"/>
      <c r="EU1" s="90"/>
      <c r="EV1" s="90"/>
      <c r="EW1" s="90"/>
      <c r="EX1" s="90"/>
      <c r="EY1" s="90"/>
      <c r="EZ1" s="90"/>
      <c r="FA1" s="90"/>
      <c r="FB1" s="90"/>
      <c r="FC1" s="90"/>
      <c r="FD1" s="90"/>
      <c r="FE1" s="90"/>
      <c r="FF1" s="90"/>
      <c r="FG1" s="90"/>
      <c r="FH1" s="90"/>
      <c r="FI1" s="90"/>
      <c r="FJ1" s="90"/>
      <c r="FK1" s="90"/>
      <c r="FL1" s="90"/>
      <c r="FM1" s="90"/>
      <c r="FN1" s="90"/>
      <c r="FO1" s="90"/>
      <c r="FP1" s="90"/>
      <c r="FQ1" s="90"/>
      <c r="FR1" s="90"/>
      <c r="FS1" s="90"/>
      <c r="FT1" s="90"/>
      <c r="FU1" s="90"/>
      <c r="FV1" s="90"/>
      <c r="FW1" s="90"/>
      <c r="FX1" s="90"/>
      <c r="FY1" s="90"/>
      <c r="FZ1" s="90"/>
      <c r="GA1" s="90"/>
      <c r="GB1" s="90"/>
      <c r="GC1" s="90"/>
      <c r="GD1" s="90"/>
      <c r="GE1" s="90"/>
      <c r="GF1" s="90"/>
      <c r="GG1" s="90"/>
      <c r="GH1" s="90"/>
      <c r="GI1" s="90"/>
      <c r="GJ1" s="90"/>
      <c r="GK1" s="113" t="s">
        <v>448</v>
      </c>
      <c r="BLP1" s="112" t="s">
        <v>225</v>
      </c>
    </row>
    <row r="2" spans="1:193 1680:1680" ht="14.25" customHeight="1" x14ac:dyDescent="0.2">
      <c r="A2" s="5"/>
      <c r="B2" s="521" t="s">
        <v>447</v>
      </c>
      <c r="C2" s="522"/>
      <c r="D2" s="522"/>
      <c r="E2" s="522"/>
      <c r="F2" s="522"/>
      <c r="G2" s="522"/>
      <c r="H2" s="522"/>
      <c r="I2" s="523"/>
      <c r="J2" s="519"/>
      <c r="K2" s="520"/>
      <c r="L2" s="90"/>
      <c r="M2" s="89"/>
      <c r="N2" s="89"/>
      <c r="O2" s="90"/>
      <c r="P2" s="90"/>
      <c r="Q2" s="90"/>
      <c r="R2" s="90"/>
      <c r="S2" s="90"/>
      <c r="T2" s="90"/>
      <c r="U2" s="90"/>
      <c r="V2" s="90"/>
      <c r="W2" s="90"/>
      <c r="X2" s="90"/>
      <c r="Y2" s="90"/>
      <c r="Z2" s="90"/>
      <c r="AA2" s="90"/>
      <c r="AB2" s="90"/>
      <c r="AC2" s="90"/>
      <c r="AD2" s="90"/>
      <c r="AE2" s="90"/>
      <c r="AF2" s="90"/>
      <c r="AG2" s="90"/>
      <c r="AH2" s="90"/>
      <c r="AI2" s="90"/>
      <c r="AJ2" s="90"/>
      <c r="AK2" s="90"/>
      <c r="AL2" s="90"/>
      <c r="AM2" s="89"/>
      <c r="AN2" s="90"/>
      <c r="AO2" s="90"/>
      <c r="AP2" s="90"/>
      <c r="AQ2" s="89"/>
      <c r="AR2" s="90"/>
      <c r="AS2" s="90"/>
      <c r="AT2" s="90"/>
      <c r="AU2" s="89"/>
      <c r="AV2" s="90"/>
      <c r="AW2" s="90"/>
      <c r="AX2" s="90"/>
      <c r="AY2" s="89"/>
      <c r="AZ2" s="90"/>
      <c r="BA2" s="90"/>
      <c r="BB2" s="90"/>
      <c r="BC2" s="89"/>
      <c r="BD2" s="90"/>
      <c r="BE2" s="90"/>
      <c r="BF2" s="90"/>
      <c r="BG2" s="89"/>
      <c r="BH2" s="90"/>
      <c r="BI2" s="90"/>
      <c r="BJ2" s="90"/>
      <c r="BK2" s="89"/>
      <c r="BL2" s="90"/>
      <c r="BM2" s="90"/>
      <c r="BN2" s="90"/>
      <c r="BO2" s="89"/>
      <c r="BP2" s="90"/>
      <c r="BQ2" s="90"/>
      <c r="BR2" s="90"/>
      <c r="BS2" s="89"/>
      <c r="BT2" s="90"/>
      <c r="BU2" s="90"/>
      <c r="BV2" s="90"/>
      <c r="BW2" s="89"/>
      <c r="BX2" s="90"/>
      <c r="BY2" s="90"/>
      <c r="BZ2" s="90"/>
      <c r="CA2" s="89"/>
      <c r="CB2" s="90"/>
      <c r="CC2" s="90"/>
      <c r="CD2" s="90"/>
      <c r="CE2" s="89"/>
      <c r="CF2" s="90"/>
      <c r="CG2" s="90"/>
      <c r="CH2" s="90"/>
      <c r="CI2" s="90"/>
      <c r="CJ2" s="90"/>
      <c r="CK2" s="90"/>
      <c r="CL2" s="90"/>
      <c r="CM2" s="90"/>
      <c r="CN2" s="90"/>
      <c r="CO2" s="90"/>
      <c r="CP2" s="90"/>
      <c r="CQ2" s="90"/>
      <c r="CR2" s="90"/>
      <c r="CS2" s="90"/>
      <c r="CT2" s="90"/>
      <c r="CU2" s="3"/>
      <c r="CV2" s="90"/>
      <c r="CW2" s="90"/>
      <c r="CX2" s="90"/>
      <c r="CY2" s="90"/>
      <c r="CZ2" s="90"/>
      <c r="DA2" s="90"/>
      <c r="DB2" s="90"/>
      <c r="DC2" s="90"/>
      <c r="DD2" s="90"/>
      <c r="DE2" s="89"/>
      <c r="DF2" s="90"/>
      <c r="DG2" s="89"/>
      <c r="DH2" s="89"/>
      <c r="DI2" s="90"/>
      <c r="DJ2" s="90"/>
      <c r="DK2" s="90"/>
      <c r="DL2" s="90"/>
      <c r="DM2" s="89"/>
      <c r="DN2" s="90"/>
      <c r="DO2" s="89"/>
      <c r="DP2" s="90"/>
      <c r="DQ2" s="90"/>
      <c r="DR2" s="90"/>
      <c r="DS2" s="90"/>
      <c r="DT2" s="90"/>
      <c r="DU2" s="90"/>
      <c r="DV2" s="90"/>
      <c r="DW2" s="90"/>
      <c r="DX2" s="90"/>
      <c r="DY2" s="90"/>
      <c r="DZ2" s="90"/>
      <c r="EA2" s="90"/>
      <c r="EB2" s="90"/>
      <c r="EC2" s="90"/>
      <c r="ED2" s="90"/>
      <c r="EE2" s="90"/>
      <c r="EF2" s="90"/>
      <c r="EG2" s="90"/>
      <c r="EH2" s="90"/>
      <c r="EI2" s="90"/>
      <c r="EJ2" s="90"/>
      <c r="EK2" s="90"/>
      <c r="EL2" s="90"/>
      <c r="EM2" s="90"/>
      <c r="EN2" s="90"/>
      <c r="EO2" s="90"/>
      <c r="EP2" s="90"/>
      <c r="EQ2" s="90"/>
      <c r="ER2" s="90"/>
      <c r="ES2" s="90"/>
      <c r="ET2" s="90"/>
      <c r="EU2" s="90"/>
      <c r="EV2" s="90"/>
      <c r="EW2" s="90"/>
      <c r="EX2" s="90"/>
      <c r="EY2" s="90"/>
      <c r="EZ2" s="90"/>
      <c r="FA2" s="90"/>
      <c r="FB2" s="90"/>
      <c r="FC2" s="90"/>
      <c r="FD2" s="90"/>
      <c r="FE2" s="90"/>
      <c r="FF2" s="90"/>
      <c r="FG2" s="90"/>
      <c r="FH2" s="90"/>
      <c r="FI2" s="90"/>
      <c r="FJ2" s="90"/>
      <c r="FK2" s="90"/>
      <c r="FL2" s="90"/>
      <c r="FM2" s="90"/>
      <c r="FN2" s="90"/>
      <c r="FO2" s="90"/>
      <c r="FP2" s="90"/>
      <c r="FQ2" s="90"/>
      <c r="FR2" s="90"/>
      <c r="FS2" s="90"/>
      <c r="FT2" s="90"/>
      <c r="FU2" s="90"/>
      <c r="FV2" s="90"/>
      <c r="FW2" s="90"/>
      <c r="FX2" s="90"/>
      <c r="FY2" s="90"/>
      <c r="FZ2" s="90"/>
      <c r="GA2" s="90"/>
      <c r="GB2" s="90"/>
      <c r="GC2" s="90"/>
      <c r="GD2" s="90"/>
      <c r="GE2" s="90"/>
      <c r="GF2" s="90"/>
      <c r="GG2" s="90"/>
      <c r="GH2" s="90"/>
      <c r="GI2" s="90"/>
      <c r="GJ2" s="90"/>
      <c r="GK2" s="90"/>
      <c r="BLP2" s="106"/>
    </row>
    <row r="3" spans="1:193 1680:1680" ht="11.25" customHeight="1" x14ac:dyDescent="0.2">
      <c r="A3" s="5"/>
      <c r="B3" s="111" t="s">
        <v>446</v>
      </c>
      <c r="C3" s="524" t="s">
        <v>445</v>
      </c>
      <c r="D3" s="525"/>
      <c r="E3" s="525"/>
      <c r="F3" s="525"/>
      <c r="G3" s="525"/>
      <c r="H3" s="526"/>
      <c r="I3" s="110" t="s">
        <v>444</v>
      </c>
      <c r="J3" s="519"/>
      <c r="K3" s="520"/>
      <c r="L3" s="90"/>
      <c r="M3" s="89"/>
      <c r="N3" s="89"/>
      <c r="O3" s="90"/>
      <c r="P3" s="90"/>
      <c r="Q3" s="90"/>
      <c r="R3" s="90"/>
      <c r="S3" s="90"/>
      <c r="T3" s="90"/>
      <c r="U3" s="90"/>
      <c r="V3" s="90"/>
      <c r="W3" s="90"/>
      <c r="X3" s="90"/>
      <c r="Y3" s="90"/>
      <c r="Z3" s="90"/>
      <c r="AA3" s="90"/>
      <c r="AB3" s="90"/>
      <c r="AC3" s="90"/>
      <c r="AD3" s="90"/>
      <c r="AE3" s="90"/>
      <c r="AF3" s="90"/>
      <c r="AG3" s="90"/>
      <c r="AH3" s="90"/>
      <c r="AI3" s="90"/>
      <c r="AJ3" s="90"/>
      <c r="AK3" s="90"/>
      <c r="AL3" s="90"/>
      <c r="AM3" s="89"/>
      <c r="AN3" s="90"/>
      <c r="AO3" s="90"/>
      <c r="AP3" s="90"/>
      <c r="AQ3" s="89"/>
      <c r="AR3" s="90"/>
      <c r="AS3" s="90"/>
      <c r="AT3" s="90"/>
      <c r="AU3" s="89"/>
      <c r="AV3" s="90"/>
      <c r="AW3" s="90"/>
      <c r="AX3" s="90"/>
      <c r="AY3" s="89"/>
      <c r="AZ3" s="90"/>
      <c r="BA3" s="90"/>
      <c r="BB3" s="90"/>
      <c r="BC3" s="89"/>
      <c r="BD3" s="90"/>
      <c r="BE3" s="90"/>
      <c r="BF3" s="90"/>
      <c r="BG3" s="89"/>
      <c r="BH3" s="90"/>
      <c r="BI3" s="90"/>
      <c r="BJ3" s="90"/>
      <c r="BK3" s="89"/>
      <c r="BL3" s="90"/>
      <c r="BM3" s="90"/>
      <c r="BN3" s="90"/>
      <c r="BO3" s="89"/>
      <c r="BP3" s="90"/>
      <c r="BQ3" s="90"/>
      <c r="BR3" s="90"/>
      <c r="BS3" s="89"/>
      <c r="BT3" s="90"/>
      <c r="BU3" s="90"/>
      <c r="BV3" s="90"/>
      <c r="BW3" s="89"/>
      <c r="BX3" s="90"/>
      <c r="BY3" s="90"/>
      <c r="BZ3" s="90"/>
      <c r="CA3" s="89"/>
      <c r="CB3" s="90"/>
      <c r="CC3" s="90"/>
      <c r="CD3" s="90"/>
      <c r="CE3" s="89"/>
      <c r="CF3" s="90"/>
      <c r="CG3" s="90"/>
      <c r="CH3" s="90"/>
      <c r="CI3" s="90"/>
      <c r="CJ3" s="90"/>
      <c r="CK3" s="90"/>
      <c r="CL3" s="90"/>
      <c r="CM3" s="90"/>
      <c r="CN3" s="90"/>
      <c r="CO3" s="90"/>
      <c r="CP3" s="90"/>
      <c r="CQ3" s="90"/>
      <c r="CR3" s="90"/>
      <c r="CS3" s="90"/>
      <c r="CT3" s="90"/>
      <c r="CU3" s="3"/>
      <c r="CV3" s="90"/>
      <c r="CW3" s="90"/>
      <c r="CX3" s="90"/>
      <c r="CY3" s="90"/>
      <c r="CZ3" s="90"/>
      <c r="DA3" s="90"/>
      <c r="DB3" s="90"/>
      <c r="DC3" s="90"/>
      <c r="DD3" s="90"/>
      <c r="DE3" s="89"/>
      <c r="DF3" s="90"/>
      <c r="DG3" s="89"/>
      <c r="DH3" s="89"/>
      <c r="DI3" s="90"/>
      <c r="DJ3" s="90"/>
      <c r="DK3" s="90"/>
      <c r="DL3" s="90"/>
      <c r="DM3" s="89"/>
      <c r="DN3" s="90"/>
      <c r="DO3" s="89"/>
      <c r="DP3" s="90"/>
      <c r="DQ3" s="90"/>
      <c r="DR3" s="90"/>
      <c r="DS3" s="90"/>
      <c r="DT3" s="90"/>
      <c r="DU3" s="90"/>
      <c r="DV3" s="90"/>
      <c r="DW3" s="90"/>
      <c r="DX3" s="90"/>
      <c r="DY3" s="90"/>
      <c r="DZ3" s="90"/>
      <c r="EA3" s="90"/>
      <c r="EB3" s="90"/>
      <c r="EC3" s="90"/>
      <c r="ED3" s="90"/>
      <c r="EE3" s="90"/>
      <c r="EF3" s="90"/>
      <c r="EG3" s="90"/>
      <c r="EH3" s="90"/>
      <c r="EI3" s="90"/>
      <c r="EJ3" s="90"/>
      <c r="EK3" s="90"/>
      <c r="EL3" s="90"/>
      <c r="EM3" s="90"/>
      <c r="EN3" s="90"/>
      <c r="EO3" s="90"/>
      <c r="EP3" s="90"/>
      <c r="EQ3" s="90"/>
      <c r="ER3" s="90"/>
      <c r="ES3" s="90"/>
      <c r="ET3" s="90"/>
      <c r="EU3" s="90"/>
      <c r="EV3" s="90"/>
      <c r="EW3" s="90"/>
      <c r="EX3" s="90"/>
      <c r="EY3" s="90"/>
      <c r="EZ3" s="90"/>
      <c r="FA3" s="90"/>
      <c r="FB3" s="90"/>
      <c r="FC3" s="90"/>
      <c r="FD3" s="90"/>
      <c r="FE3" s="90"/>
      <c r="FF3" s="90"/>
      <c r="FG3" s="90"/>
      <c r="FH3" s="90"/>
      <c r="FI3" s="90"/>
      <c r="FJ3" s="90"/>
      <c r="FK3" s="90"/>
      <c r="FL3" s="90"/>
      <c r="FM3" s="90"/>
      <c r="FN3" s="90"/>
      <c r="FO3" s="90"/>
      <c r="FP3" s="90"/>
      <c r="FQ3" s="90"/>
      <c r="FR3" s="90"/>
      <c r="FS3" s="90"/>
      <c r="FT3" s="90"/>
      <c r="FU3" s="90"/>
      <c r="FV3" s="90"/>
      <c r="FW3" s="90"/>
      <c r="FX3" s="90"/>
      <c r="FY3" s="90"/>
      <c r="FZ3" s="90"/>
      <c r="GA3" s="90"/>
      <c r="GB3" s="90"/>
      <c r="GC3" s="90"/>
      <c r="GD3" s="90"/>
      <c r="GE3" s="90"/>
      <c r="GF3" s="90"/>
      <c r="GG3" s="90"/>
      <c r="GH3" s="90"/>
      <c r="GI3" s="90"/>
      <c r="GJ3" s="90"/>
      <c r="GK3" s="90"/>
      <c r="BLP3" s="106"/>
    </row>
    <row r="4" spans="1:193 1680:1680" ht="14.25" customHeight="1" x14ac:dyDescent="0.2">
      <c r="A4" s="5"/>
      <c r="B4" s="109" t="s">
        <v>443</v>
      </c>
      <c r="C4" s="527" t="s">
        <v>442</v>
      </c>
      <c r="D4" s="528"/>
      <c r="E4" s="528"/>
      <c r="F4" s="528"/>
      <c r="G4" s="528"/>
      <c r="H4" s="529"/>
      <c r="I4" s="108" t="s">
        <v>441</v>
      </c>
      <c r="J4" s="519"/>
      <c r="K4" s="520"/>
      <c r="L4" s="90"/>
      <c r="M4" s="89"/>
      <c r="N4" s="89"/>
      <c r="O4" s="90"/>
      <c r="P4" s="90"/>
      <c r="Q4" s="90"/>
      <c r="R4" s="90"/>
      <c r="S4" s="90"/>
      <c r="T4" s="90"/>
      <c r="U4" s="90"/>
      <c r="V4" s="90"/>
      <c r="W4" s="90"/>
      <c r="X4" s="90"/>
      <c r="Y4" s="90"/>
      <c r="Z4" s="90"/>
      <c r="AA4" s="90"/>
      <c r="AB4" s="90"/>
      <c r="AC4" s="90"/>
      <c r="AD4" s="90"/>
      <c r="AE4" s="90"/>
      <c r="AF4" s="90"/>
      <c r="AG4" s="90"/>
      <c r="AH4" s="90"/>
      <c r="AI4" s="90"/>
      <c r="AJ4" s="90"/>
      <c r="AK4" s="90"/>
      <c r="AL4" s="90"/>
      <c r="AM4" s="89"/>
      <c r="AN4" s="90"/>
      <c r="AO4" s="90"/>
      <c r="AP4" s="90"/>
      <c r="AQ4" s="89"/>
      <c r="AR4" s="90"/>
      <c r="AS4" s="90"/>
      <c r="AT4" s="90"/>
      <c r="AU4" s="89"/>
      <c r="AV4" s="90"/>
      <c r="AW4" s="90"/>
      <c r="AX4" s="90"/>
      <c r="AY4" s="89"/>
      <c r="AZ4" s="90"/>
      <c r="BA4" s="90"/>
      <c r="BB4" s="90"/>
      <c r="BC4" s="89"/>
      <c r="BD4" s="90"/>
      <c r="BE4" s="90"/>
      <c r="BF4" s="90"/>
      <c r="BG4" s="89"/>
      <c r="BH4" s="90"/>
      <c r="BI4" s="90"/>
      <c r="BJ4" s="90"/>
      <c r="BK4" s="89"/>
      <c r="BL4" s="90"/>
      <c r="BM4" s="90"/>
      <c r="BN4" s="90"/>
      <c r="BO4" s="89"/>
      <c r="BP4" s="90"/>
      <c r="BQ4" s="90"/>
      <c r="BR4" s="90"/>
      <c r="BS4" s="89"/>
      <c r="BT4" s="90"/>
      <c r="BU4" s="90"/>
      <c r="BV4" s="90"/>
      <c r="BW4" s="89"/>
      <c r="BX4" s="90"/>
      <c r="BY4" s="90"/>
      <c r="BZ4" s="90"/>
      <c r="CA4" s="89"/>
      <c r="CB4" s="90"/>
      <c r="CC4" s="90"/>
      <c r="CD4" s="90"/>
      <c r="CE4" s="89"/>
      <c r="CF4" s="90"/>
      <c r="CG4" s="90"/>
      <c r="CH4" s="90"/>
      <c r="CI4" s="90"/>
      <c r="CJ4" s="90"/>
      <c r="CK4" s="90"/>
      <c r="CL4" s="90"/>
      <c r="CM4" s="90"/>
      <c r="CN4" s="90"/>
      <c r="CO4" s="90"/>
      <c r="CP4" s="90"/>
      <c r="CQ4" s="90"/>
      <c r="CR4" s="90"/>
      <c r="CS4" s="90"/>
      <c r="CT4" s="90"/>
      <c r="CU4" s="3"/>
      <c r="CV4" s="90"/>
      <c r="CW4" s="90"/>
      <c r="CX4" s="90"/>
      <c r="CY4" s="90"/>
      <c r="CZ4" s="90"/>
      <c r="DA4" s="90"/>
      <c r="DB4" s="90"/>
      <c r="DC4" s="90"/>
      <c r="DD4" s="90"/>
      <c r="DE4" s="89"/>
      <c r="DF4" s="90"/>
      <c r="DG4" s="89"/>
      <c r="DH4" s="89"/>
      <c r="DI4" s="90"/>
      <c r="DJ4" s="93"/>
      <c r="DK4" s="90"/>
      <c r="DL4" s="90"/>
      <c r="DM4" s="89"/>
      <c r="DN4" s="90"/>
      <c r="DO4" s="89"/>
      <c r="DP4" s="90"/>
      <c r="DQ4" s="90"/>
      <c r="DR4" s="90"/>
      <c r="DS4" s="90"/>
      <c r="DT4" s="90"/>
      <c r="DU4" s="90"/>
      <c r="DV4" s="90"/>
      <c r="DW4" s="90"/>
      <c r="DX4" s="90"/>
      <c r="DY4" s="90"/>
      <c r="DZ4" s="90"/>
      <c r="EA4" s="90"/>
      <c r="EB4" s="90"/>
      <c r="EC4" s="90"/>
      <c r="ED4" s="90"/>
      <c r="EE4" s="90"/>
      <c r="EF4" s="90"/>
      <c r="EG4" s="90"/>
      <c r="EH4" s="90"/>
      <c r="EI4" s="90"/>
      <c r="EJ4" s="90"/>
      <c r="EK4" s="90"/>
      <c r="EL4" s="90"/>
      <c r="EM4" s="90"/>
      <c r="EN4" s="90"/>
      <c r="EO4" s="90"/>
      <c r="EP4" s="90"/>
      <c r="EQ4" s="90"/>
      <c r="ER4" s="90"/>
      <c r="ES4" s="90"/>
      <c r="ET4" s="90"/>
      <c r="EU4" s="90"/>
      <c r="EV4" s="90"/>
      <c r="EW4" s="90"/>
      <c r="EX4" s="90"/>
      <c r="EY4" s="90"/>
      <c r="EZ4" s="90"/>
      <c r="FA4" s="90"/>
      <c r="FB4" s="90"/>
      <c r="FC4" s="90"/>
      <c r="FD4" s="90"/>
      <c r="FE4" s="90"/>
      <c r="FF4" s="90"/>
      <c r="FG4" s="90"/>
      <c r="FH4" s="90"/>
      <c r="FI4" s="90"/>
      <c r="FJ4" s="90"/>
      <c r="FK4" s="90"/>
      <c r="FL4" s="90"/>
      <c r="FM4" s="90"/>
      <c r="FN4" s="90"/>
      <c r="FO4" s="90"/>
      <c r="FP4" s="90"/>
      <c r="FQ4" s="90"/>
      <c r="FR4" s="90"/>
      <c r="FS4" s="90"/>
      <c r="FT4" s="90"/>
      <c r="FU4" s="90"/>
      <c r="FV4" s="90"/>
      <c r="FW4" s="90"/>
      <c r="FX4" s="90"/>
      <c r="FY4" s="90"/>
      <c r="FZ4" s="90"/>
      <c r="GA4" s="90"/>
      <c r="GB4" s="90"/>
      <c r="GC4" s="90"/>
      <c r="GD4" s="90"/>
      <c r="GE4" s="90"/>
      <c r="GF4" s="90"/>
      <c r="GG4" s="90"/>
      <c r="GH4" s="90"/>
      <c r="GI4" s="90"/>
      <c r="GJ4" s="90"/>
      <c r="GK4" s="90"/>
      <c r="BLP4" s="106"/>
    </row>
    <row r="5" spans="1:193 1680:1680" ht="41.25" customHeight="1" x14ac:dyDescent="0.2">
      <c r="A5" s="5"/>
      <c r="B5" s="105" t="s">
        <v>440</v>
      </c>
      <c r="C5" s="103" t="s">
        <v>439</v>
      </c>
      <c r="D5" s="105" t="s">
        <v>438</v>
      </c>
      <c r="E5" s="497" t="s">
        <v>848</v>
      </c>
      <c r="F5" s="498"/>
      <c r="G5" s="499"/>
      <c r="H5" s="104" t="s">
        <v>436</v>
      </c>
      <c r="I5" s="530" t="s">
        <v>1290</v>
      </c>
      <c r="J5" s="531"/>
      <c r="K5" s="531"/>
      <c r="L5" s="531"/>
      <c r="M5" s="531"/>
      <c r="N5" s="532"/>
      <c r="O5" s="505" t="s">
        <v>434</v>
      </c>
      <c r="P5" s="506"/>
      <c r="Q5" s="507">
        <v>45657</v>
      </c>
      <c r="R5" s="474"/>
      <c r="S5" s="102"/>
      <c r="T5" s="102"/>
      <c r="U5" s="508"/>
      <c r="V5" s="508"/>
      <c r="W5" s="509"/>
      <c r="X5" s="510"/>
      <c r="Y5" s="100"/>
      <c r="Z5" s="100"/>
      <c r="AA5" s="100"/>
      <c r="AB5" s="100"/>
      <c r="AC5" s="100"/>
      <c r="AD5" s="100"/>
      <c r="AE5" s="100"/>
      <c r="AF5" s="100"/>
      <c r="AG5" s="100"/>
      <c r="AH5" s="100"/>
      <c r="AI5" s="101"/>
      <c r="AJ5" s="101"/>
      <c r="AK5" s="100"/>
      <c r="AL5" s="100"/>
      <c r="AM5" s="100"/>
      <c r="AN5" s="101"/>
      <c r="AO5" s="101"/>
      <c r="AP5" s="100"/>
      <c r="AQ5" s="100"/>
      <c r="AR5" s="101"/>
      <c r="AS5" s="101"/>
      <c r="AT5" s="100"/>
      <c r="AU5" s="100"/>
      <c r="AV5" s="101"/>
      <c r="AW5" s="101"/>
      <c r="AX5" s="100"/>
      <c r="AY5" s="100"/>
      <c r="AZ5" s="101"/>
      <c r="BA5" s="101"/>
      <c r="BB5" s="100"/>
      <c r="BC5" s="100"/>
      <c r="BD5" s="101"/>
      <c r="BE5" s="101"/>
      <c r="BF5" s="100"/>
      <c r="BG5" s="100"/>
      <c r="BH5" s="101"/>
      <c r="BI5" s="101"/>
      <c r="BJ5" s="100"/>
      <c r="BK5" s="100"/>
      <c r="BL5" s="101"/>
      <c r="BM5" s="101"/>
      <c r="BN5" s="100"/>
      <c r="BO5" s="100"/>
      <c r="BP5" s="101"/>
      <c r="BQ5" s="101"/>
      <c r="BR5" s="100"/>
      <c r="BS5" s="100"/>
      <c r="BT5" s="101"/>
      <c r="BU5" s="101"/>
      <c r="BV5" s="100"/>
      <c r="BW5" s="100"/>
      <c r="BX5" s="101"/>
      <c r="BY5" s="101"/>
      <c r="BZ5" s="100"/>
      <c r="CA5" s="100"/>
      <c r="CB5" s="101"/>
      <c r="CC5" s="101"/>
      <c r="CD5" s="100"/>
      <c r="CE5" s="100"/>
      <c r="CF5" s="101"/>
      <c r="CG5" s="101"/>
      <c r="CH5" s="100"/>
      <c r="CI5" s="100"/>
      <c r="CJ5" s="100"/>
      <c r="CK5" s="100"/>
      <c r="CL5" s="100"/>
      <c r="CM5" s="100"/>
      <c r="CN5" s="100"/>
      <c r="CO5" s="100"/>
      <c r="CP5" s="100"/>
      <c r="CQ5" s="100"/>
      <c r="CR5" s="100"/>
      <c r="CS5" s="100"/>
      <c r="CT5" s="100"/>
      <c r="CU5" s="107"/>
      <c r="CV5" s="100"/>
      <c r="CW5" s="100"/>
      <c r="CX5" s="100"/>
      <c r="CY5" s="100"/>
      <c r="CZ5" s="100"/>
      <c r="DA5" s="100"/>
      <c r="DB5" s="67"/>
      <c r="DC5" s="67"/>
      <c r="DD5" s="67"/>
      <c r="DE5" s="67"/>
      <c r="DF5" s="100"/>
      <c r="DG5" s="100"/>
      <c r="DH5" s="100"/>
      <c r="DI5" s="100"/>
      <c r="DJ5" s="100"/>
      <c r="DK5" s="100"/>
      <c r="DL5" s="100"/>
      <c r="DM5" s="67"/>
      <c r="DN5" s="100"/>
      <c r="DO5" s="100"/>
      <c r="DP5" s="100"/>
      <c r="DQ5" s="100"/>
      <c r="DR5" s="100"/>
      <c r="DS5" s="100"/>
      <c r="DT5" s="100"/>
      <c r="DU5" s="100"/>
      <c r="DV5" s="100"/>
      <c r="DW5" s="100"/>
      <c r="DX5" s="100"/>
      <c r="DY5" s="100"/>
      <c r="DZ5" s="100"/>
      <c r="EA5" s="100"/>
      <c r="EB5" s="100"/>
      <c r="EC5" s="100"/>
      <c r="ED5" s="100"/>
      <c r="EE5" s="100"/>
      <c r="EF5" s="100"/>
      <c r="EG5" s="100"/>
      <c r="EH5" s="100"/>
      <c r="EI5" s="100"/>
      <c r="EJ5" s="100"/>
      <c r="EK5" s="100"/>
      <c r="EL5" s="100"/>
      <c r="EM5" s="100"/>
      <c r="EN5" s="100"/>
      <c r="EO5" s="100"/>
      <c r="EP5" s="100"/>
      <c r="EQ5" s="100"/>
      <c r="ER5" s="100"/>
      <c r="ES5" s="100"/>
      <c r="ET5" s="100"/>
      <c r="EU5" s="100"/>
      <c r="EV5" s="100"/>
      <c r="EW5" s="100"/>
      <c r="EX5" s="100"/>
      <c r="EY5" s="100"/>
      <c r="EZ5" s="100"/>
      <c r="FA5" s="100"/>
      <c r="FB5" s="100"/>
      <c r="FC5" s="100"/>
      <c r="FD5" s="100"/>
      <c r="FE5" s="100"/>
      <c r="FF5" s="100"/>
      <c r="FG5" s="100"/>
      <c r="FH5" s="100"/>
      <c r="FI5" s="100"/>
      <c r="FJ5" s="100"/>
      <c r="FK5" s="100"/>
      <c r="FL5" s="100"/>
      <c r="FM5" s="100"/>
      <c r="FN5" s="100"/>
      <c r="FO5" s="100"/>
      <c r="FP5" s="100"/>
      <c r="FQ5" s="100"/>
      <c r="FR5" s="100"/>
      <c r="FS5" s="100"/>
      <c r="FT5" s="100"/>
      <c r="FU5" s="100"/>
      <c r="FV5" s="100"/>
      <c r="FW5" s="100"/>
      <c r="FX5" s="100"/>
      <c r="FY5" s="100"/>
      <c r="FZ5" s="100"/>
      <c r="GA5" s="100"/>
      <c r="GB5" s="100"/>
      <c r="GC5" s="100"/>
      <c r="GD5" s="100"/>
      <c r="GE5" s="100"/>
      <c r="GF5" s="100"/>
      <c r="GG5" s="100"/>
      <c r="GH5" s="100"/>
      <c r="GI5" s="100"/>
      <c r="GJ5" s="5"/>
      <c r="GK5" s="5"/>
    </row>
    <row r="6" spans="1:193 1680:1680" ht="5.25" customHeight="1" x14ac:dyDescent="0.2">
      <c r="A6" s="5"/>
      <c r="B6" s="67"/>
      <c r="C6" s="100"/>
      <c r="D6" s="67"/>
      <c r="E6" s="67"/>
      <c r="F6" s="67"/>
      <c r="G6" s="101"/>
      <c r="H6" s="101"/>
      <c r="I6" s="100"/>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101"/>
      <c r="AJ6" s="101"/>
      <c r="AK6" s="100"/>
      <c r="AL6" s="100"/>
      <c r="AM6" s="100"/>
      <c r="AN6" s="101"/>
      <c r="AO6" s="101"/>
      <c r="AP6" s="100"/>
      <c r="AQ6" s="100"/>
      <c r="AR6" s="101"/>
      <c r="AS6" s="101"/>
      <c r="AT6" s="100"/>
      <c r="AU6" s="100"/>
      <c r="AV6" s="101"/>
      <c r="AW6" s="101"/>
      <c r="AX6" s="100"/>
      <c r="AY6" s="100"/>
      <c r="AZ6" s="101"/>
      <c r="BA6" s="101"/>
      <c r="BB6" s="100"/>
      <c r="BC6" s="100"/>
      <c r="BD6" s="101"/>
      <c r="BE6" s="101"/>
      <c r="BF6" s="100"/>
      <c r="BG6" s="100"/>
      <c r="BH6" s="101"/>
      <c r="BI6" s="101"/>
      <c r="BJ6" s="100"/>
      <c r="BK6" s="100"/>
      <c r="BL6" s="101"/>
      <c r="BM6" s="101"/>
      <c r="BN6" s="100"/>
      <c r="BO6" s="100"/>
      <c r="BP6" s="101"/>
      <c r="BQ6" s="101"/>
      <c r="BR6" s="100"/>
      <c r="BS6" s="100"/>
      <c r="BT6" s="101"/>
      <c r="BU6" s="101"/>
      <c r="BV6" s="100"/>
      <c r="BW6" s="100"/>
      <c r="BX6" s="101"/>
      <c r="BY6" s="101"/>
      <c r="BZ6" s="100"/>
      <c r="CA6" s="100"/>
      <c r="CB6" s="101"/>
      <c r="CC6" s="101"/>
      <c r="CD6" s="100"/>
      <c r="CE6" s="100"/>
      <c r="CF6" s="101"/>
      <c r="CG6" s="101"/>
      <c r="CH6" s="100"/>
      <c r="CI6" s="100"/>
      <c r="CJ6" s="100"/>
      <c r="CK6" s="100"/>
      <c r="CL6" s="100"/>
      <c r="CM6" s="100"/>
      <c r="CN6" s="100"/>
      <c r="CO6" s="100"/>
      <c r="CP6" s="100"/>
      <c r="CQ6" s="100"/>
      <c r="CR6" s="100"/>
      <c r="CS6" s="100"/>
      <c r="CT6" s="100"/>
      <c r="CU6" s="107"/>
      <c r="CV6" s="100"/>
      <c r="CW6" s="100"/>
      <c r="CX6" s="100"/>
      <c r="CY6" s="100"/>
      <c r="CZ6" s="100"/>
      <c r="DA6" s="100"/>
      <c r="DB6" s="67"/>
      <c r="DC6" s="67"/>
      <c r="DD6" s="67"/>
      <c r="DE6" s="67"/>
      <c r="DF6" s="100"/>
      <c r="DG6" s="100"/>
      <c r="DH6" s="100"/>
      <c r="DI6" s="100"/>
      <c r="DJ6" s="100"/>
      <c r="DK6" s="100"/>
      <c r="DL6" s="100"/>
      <c r="DM6" s="67"/>
      <c r="DN6" s="100"/>
      <c r="DO6" s="100"/>
      <c r="DP6" s="100"/>
      <c r="DQ6" s="100"/>
      <c r="DR6" s="100"/>
      <c r="DS6" s="100"/>
      <c r="DT6" s="100"/>
      <c r="DU6" s="100"/>
      <c r="DV6" s="100"/>
      <c r="DW6" s="100"/>
      <c r="DX6" s="100"/>
      <c r="DY6" s="100"/>
      <c r="DZ6" s="100"/>
      <c r="EA6" s="100"/>
      <c r="EB6" s="100"/>
      <c r="EC6" s="100"/>
      <c r="ED6" s="100"/>
      <c r="EE6" s="100"/>
      <c r="EF6" s="100"/>
      <c r="EG6" s="100"/>
      <c r="EH6" s="100"/>
      <c r="EI6" s="100"/>
      <c r="EJ6" s="100"/>
      <c r="EK6" s="100"/>
      <c r="EL6" s="100"/>
      <c r="EM6" s="100"/>
      <c r="EN6" s="100"/>
      <c r="EO6" s="100"/>
      <c r="EP6" s="100"/>
      <c r="EQ6" s="100"/>
      <c r="ER6" s="100"/>
      <c r="ES6" s="100"/>
      <c r="ET6" s="100"/>
      <c r="EU6" s="100"/>
      <c r="EV6" s="100"/>
      <c r="EW6" s="100"/>
      <c r="EX6" s="100"/>
      <c r="EY6" s="100"/>
      <c r="EZ6" s="100"/>
      <c r="FA6" s="100"/>
      <c r="FB6" s="100"/>
      <c r="FC6" s="100"/>
      <c r="FD6" s="100"/>
      <c r="FE6" s="100"/>
      <c r="FF6" s="100"/>
      <c r="FG6" s="100"/>
      <c r="FH6" s="100"/>
      <c r="FI6" s="100"/>
      <c r="FJ6" s="100"/>
      <c r="FK6" s="100"/>
      <c r="FL6" s="100"/>
      <c r="FM6" s="100"/>
      <c r="FN6" s="100"/>
      <c r="FO6" s="100"/>
      <c r="FP6" s="100"/>
      <c r="FQ6" s="100"/>
      <c r="FR6" s="100"/>
      <c r="FS6" s="100"/>
      <c r="FT6" s="100"/>
      <c r="FU6" s="100"/>
      <c r="FV6" s="100"/>
      <c r="FW6" s="100"/>
      <c r="FX6" s="100"/>
      <c r="FY6" s="100"/>
      <c r="FZ6" s="100"/>
      <c r="GA6" s="100"/>
      <c r="GB6" s="100"/>
      <c r="GC6" s="100"/>
      <c r="GD6" s="100"/>
      <c r="GE6" s="100"/>
      <c r="GF6" s="100"/>
      <c r="GG6" s="100"/>
      <c r="GH6" s="100"/>
      <c r="GI6" s="100"/>
      <c r="GJ6" s="5"/>
      <c r="GK6" s="5"/>
    </row>
    <row r="7" spans="1:193 1680:1680" s="5" customFormat="1" ht="23.25" customHeight="1" x14ac:dyDescent="0.2">
      <c r="A7" s="89"/>
      <c r="B7" s="511" t="s">
        <v>433</v>
      </c>
      <c r="C7" s="512"/>
      <c r="D7" s="512"/>
      <c r="E7" s="512"/>
      <c r="F7" s="512"/>
      <c r="G7" s="512"/>
      <c r="H7" s="512"/>
      <c r="I7" s="99"/>
      <c r="J7" s="513" t="s">
        <v>432</v>
      </c>
      <c r="K7" s="513"/>
      <c r="L7" s="513"/>
      <c r="M7" s="513"/>
      <c r="N7" s="513"/>
      <c r="O7" s="513"/>
      <c r="P7" s="513"/>
      <c r="Q7" s="513"/>
      <c r="R7" s="513"/>
      <c r="S7" s="513"/>
      <c r="T7" s="513"/>
      <c r="U7" s="513"/>
      <c r="V7" s="513"/>
      <c r="W7" s="513"/>
      <c r="X7" s="513"/>
      <c r="Y7" s="513"/>
      <c r="Z7" s="513"/>
      <c r="AA7" s="513"/>
      <c r="AB7" s="513"/>
      <c r="AC7" s="503" t="s">
        <v>431</v>
      </c>
      <c r="AD7" s="503"/>
      <c r="AE7" s="503"/>
      <c r="AF7" s="503"/>
      <c r="AG7" s="503"/>
      <c r="AH7" s="503"/>
      <c r="AI7" s="504" t="s">
        <v>430</v>
      </c>
      <c r="AJ7" s="504"/>
      <c r="AK7" s="504"/>
      <c r="AL7" s="504"/>
      <c r="AM7" s="96"/>
      <c r="AN7" s="98" t="s">
        <v>429</v>
      </c>
      <c r="AO7" s="97"/>
      <c r="AP7" s="97"/>
      <c r="AQ7" s="96"/>
      <c r="AR7" s="97"/>
      <c r="AS7" s="97"/>
      <c r="AT7" s="97"/>
      <c r="AU7" s="96"/>
      <c r="AV7" s="97"/>
      <c r="AW7" s="97"/>
      <c r="AX7" s="97"/>
      <c r="AY7" s="96"/>
      <c r="AZ7" s="97"/>
      <c r="BA7" s="97"/>
      <c r="BB7" s="97"/>
      <c r="BC7" s="96"/>
      <c r="BD7" s="97"/>
      <c r="BE7" s="97"/>
      <c r="BF7" s="97"/>
      <c r="BG7" s="96"/>
      <c r="BH7" s="95"/>
      <c r="BI7" s="95"/>
      <c r="BJ7" s="95"/>
      <c r="BK7" s="96"/>
      <c r="BL7" s="95"/>
      <c r="BM7" s="95"/>
      <c r="BN7" s="95"/>
      <c r="BO7" s="96"/>
      <c r="BP7" s="95"/>
      <c r="BQ7" s="95"/>
      <c r="BR7" s="95"/>
      <c r="BS7" s="96"/>
      <c r="BT7" s="95"/>
      <c r="BU7" s="95"/>
      <c r="BV7" s="95"/>
      <c r="BW7" s="96"/>
      <c r="BX7" s="95"/>
      <c r="BY7" s="95"/>
      <c r="BZ7" s="95"/>
      <c r="CA7" s="96"/>
      <c r="CB7" s="95"/>
      <c r="CC7" s="95"/>
      <c r="CD7" s="95"/>
      <c r="CE7" s="96"/>
      <c r="CF7" s="95"/>
      <c r="CG7" s="95"/>
      <c r="CH7" s="95"/>
      <c r="CI7" s="95"/>
      <c r="CJ7" s="95"/>
      <c r="CK7" s="95"/>
      <c r="CL7" s="95"/>
      <c r="CM7" s="95"/>
      <c r="CN7" s="95"/>
      <c r="CO7" s="95"/>
      <c r="CP7" s="95"/>
      <c r="CQ7" s="95"/>
      <c r="CR7" s="95"/>
      <c r="CS7" s="95">
        <f>SUM(CS9:CS32)</f>
        <v>72</v>
      </c>
      <c r="CT7" s="95"/>
      <c r="CU7" s="114"/>
      <c r="CV7" s="95"/>
      <c r="CW7" s="95"/>
      <c r="CX7" s="94"/>
      <c r="CY7" s="94"/>
      <c r="CZ7" s="94"/>
      <c r="DA7" s="94"/>
      <c r="DB7" s="92"/>
      <c r="DC7" s="92"/>
      <c r="DD7" s="92"/>
      <c r="DE7" s="92"/>
      <c r="DF7" s="92"/>
      <c r="DG7" s="92"/>
      <c r="DH7" s="91"/>
      <c r="DI7" s="93" t="e">
        <f>IF(#REF!&lt;0.6,1,4)</f>
        <v>#REF!</v>
      </c>
      <c r="DJ7" s="92"/>
      <c r="DK7" s="92"/>
      <c r="DL7" s="92"/>
      <c r="DM7" s="92"/>
      <c r="DN7" s="92"/>
      <c r="DO7" s="92"/>
      <c r="DP7" s="92"/>
      <c r="DQ7" s="92"/>
      <c r="DR7" s="92"/>
      <c r="DS7" s="92"/>
      <c r="DT7" s="92"/>
      <c r="DU7" s="92"/>
      <c r="DV7" s="92"/>
      <c r="DW7" s="92"/>
      <c r="DX7" s="92"/>
      <c r="DY7" s="92"/>
      <c r="DZ7" s="92"/>
      <c r="EA7" s="92"/>
      <c r="EB7" s="92"/>
      <c r="EC7" s="92"/>
      <c r="ED7" s="92"/>
      <c r="EE7" s="92"/>
      <c r="EF7" s="92"/>
      <c r="EG7" s="92"/>
      <c r="EH7" s="92"/>
      <c r="EI7" s="92"/>
      <c r="EJ7" s="92"/>
      <c r="EK7" s="92"/>
      <c r="EL7" s="92"/>
      <c r="EM7" s="92"/>
      <c r="EN7" s="92"/>
      <c r="EO7" s="92"/>
      <c r="EP7" s="92"/>
      <c r="EQ7" s="92"/>
      <c r="ER7" s="92"/>
      <c r="ES7" s="92"/>
      <c r="ET7" s="92"/>
      <c r="EU7" s="92"/>
      <c r="EV7" s="92"/>
      <c r="EW7" s="92"/>
      <c r="EX7" s="92"/>
      <c r="EY7" s="92"/>
      <c r="EZ7" s="92"/>
      <c r="FA7" s="92"/>
      <c r="FB7" s="92"/>
      <c r="FC7" s="92"/>
      <c r="FD7" s="92"/>
      <c r="FE7" s="92"/>
      <c r="FF7" s="92"/>
      <c r="FG7" s="92"/>
      <c r="FH7" s="92"/>
      <c r="FI7" s="92"/>
      <c r="FJ7" s="92"/>
      <c r="FK7" s="92"/>
      <c r="FL7" s="92"/>
      <c r="FM7" s="92"/>
      <c r="FN7" s="92"/>
      <c r="FO7" s="92"/>
      <c r="FP7" s="92"/>
      <c r="FQ7" s="92"/>
      <c r="FR7" s="92"/>
      <c r="FS7" s="92"/>
      <c r="FT7" s="92"/>
      <c r="FU7" s="92"/>
      <c r="FV7" s="92"/>
      <c r="FW7" s="92"/>
      <c r="FX7" s="92"/>
      <c r="FY7" s="92"/>
      <c r="FZ7" s="92"/>
      <c r="GA7" s="92"/>
      <c r="GB7" s="92"/>
      <c r="GC7" s="92"/>
      <c r="GD7" s="92"/>
      <c r="GE7" s="92"/>
      <c r="GF7" s="92"/>
      <c r="GG7" s="92"/>
      <c r="GH7" s="92"/>
      <c r="GI7" s="91"/>
    </row>
    <row r="8" spans="1:193 1680:1680" s="66" customFormat="1" ht="60" customHeight="1" x14ac:dyDescent="0.3">
      <c r="A8" s="88" t="s">
        <v>428</v>
      </c>
      <c r="B8" s="72" t="s">
        <v>427</v>
      </c>
      <c r="C8" s="72" t="s">
        <v>426</v>
      </c>
      <c r="D8" s="72" t="s">
        <v>425</v>
      </c>
      <c r="E8" s="72" t="s">
        <v>424</v>
      </c>
      <c r="F8" s="72" t="s">
        <v>423</v>
      </c>
      <c r="G8" s="72" t="s">
        <v>422</v>
      </c>
      <c r="H8" s="72" t="s">
        <v>421</v>
      </c>
      <c r="I8" s="355" t="s">
        <v>420</v>
      </c>
      <c r="J8" s="87" t="s">
        <v>419</v>
      </c>
      <c r="K8" s="87" t="s">
        <v>418</v>
      </c>
      <c r="L8" s="87" t="s">
        <v>417</v>
      </c>
      <c r="M8" s="87" t="s">
        <v>416</v>
      </c>
      <c r="N8" s="87" t="s">
        <v>415</v>
      </c>
      <c r="O8" s="87" t="s">
        <v>414</v>
      </c>
      <c r="P8" s="87" t="s">
        <v>413</v>
      </c>
      <c r="Q8" s="87" t="s">
        <v>412</v>
      </c>
      <c r="R8" s="87" t="s">
        <v>411</v>
      </c>
      <c r="S8" s="87" t="s">
        <v>410</v>
      </c>
      <c r="T8" s="87" t="s">
        <v>409</v>
      </c>
      <c r="U8" s="87" t="s">
        <v>408</v>
      </c>
      <c r="V8" s="87" t="s">
        <v>407</v>
      </c>
      <c r="W8" s="87" t="s">
        <v>406</v>
      </c>
      <c r="X8" s="87" t="s">
        <v>405</v>
      </c>
      <c r="Y8" s="87" t="s">
        <v>404</v>
      </c>
      <c r="Z8" s="87" t="s">
        <v>403</v>
      </c>
      <c r="AA8" s="87" t="s">
        <v>402</v>
      </c>
      <c r="AB8" s="87" t="s">
        <v>401</v>
      </c>
      <c r="AC8" s="72" t="s">
        <v>27</v>
      </c>
      <c r="AD8" s="72" t="s">
        <v>400</v>
      </c>
      <c r="AE8" s="72" t="s">
        <v>33</v>
      </c>
      <c r="AF8" s="72" t="s">
        <v>399</v>
      </c>
      <c r="AG8" s="72" t="s">
        <v>398</v>
      </c>
      <c r="AH8" s="72" t="s">
        <v>397</v>
      </c>
      <c r="AI8" s="72" t="s">
        <v>396</v>
      </c>
      <c r="AJ8" s="72" t="s">
        <v>395</v>
      </c>
      <c r="AK8" s="72" t="s">
        <v>394</v>
      </c>
      <c r="AL8" s="72" t="s">
        <v>393</v>
      </c>
      <c r="AM8" s="86" t="s">
        <v>392</v>
      </c>
      <c r="AN8" s="86" t="s">
        <v>391</v>
      </c>
      <c r="AO8" s="85" t="s">
        <v>390</v>
      </c>
      <c r="AP8" s="85" t="s">
        <v>389</v>
      </c>
      <c r="AQ8" s="84" t="s">
        <v>388</v>
      </c>
      <c r="AR8" s="84" t="s">
        <v>387</v>
      </c>
      <c r="AS8" s="72" t="s">
        <v>386</v>
      </c>
      <c r="AT8" s="72" t="s">
        <v>385</v>
      </c>
      <c r="AU8" s="83" t="s">
        <v>384</v>
      </c>
      <c r="AV8" s="82" t="s">
        <v>383</v>
      </c>
      <c r="AW8" s="82" t="s">
        <v>382</v>
      </c>
      <c r="AX8" s="82" t="s">
        <v>381</v>
      </c>
      <c r="AY8" s="81" t="s">
        <v>380</v>
      </c>
      <c r="AZ8" s="81" t="s">
        <v>379</v>
      </c>
      <c r="BA8" s="80" t="s">
        <v>378</v>
      </c>
      <c r="BB8" s="80" t="s">
        <v>377</v>
      </c>
      <c r="BC8" s="79" t="s">
        <v>376</v>
      </c>
      <c r="BD8" s="79" t="s">
        <v>375</v>
      </c>
      <c r="BE8" s="78" t="s">
        <v>374</v>
      </c>
      <c r="BF8" s="78" t="s">
        <v>373</v>
      </c>
      <c r="BG8" s="77" t="s">
        <v>372</v>
      </c>
      <c r="BH8" s="77" t="s">
        <v>371</v>
      </c>
      <c r="BI8" s="76" t="s">
        <v>370</v>
      </c>
      <c r="BJ8" s="76" t="s">
        <v>369</v>
      </c>
      <c r="BK8" s="75" t="s">
        <v>368</v>
      </c>
      <c r="BL8" s="75" t="s">
        <v>367</v>
      </c>
      <c r="BM8" s="74" t="s">
        <v>366</v>
      </c>
      <c r="BN8" s="74" t="s">
        <v>365</v>
      </c>
      <c r="BO8" s="83" t="s">
        <v>361</v>
      </c>
      <c r="BP8" s="83" t="s">
        <v>364</v>
      </c>
      <c r="BQ8" s="82" t="s">
        <v>363</v>
      </c>
      <c r="BR8" s="82" t="s">
        <v>362</v>
      </c>
      <c r="BS8" s="81" t="s">
        <v>361</v>
      </c>
      <c r="BT8" s="81" t="s">
        <v>360</v>
      </c>
      <c r="BU8" s="80" t="s">
        <v>359</v>
      </c>
      <c r="BV8" s="80" t="s">
        <v>358</v>
      </c>
      <c r="BW8" s="79" t="s">
        <v>357</v>
      </c>
      <c r="BX8" s="79" t="s">
        <v>356</v>
      </c>
      <c r="BY8" s="78" t="s">
        <v>355</v>
      </c>
      <c r="BZ8" s="78" t="s">
        <v>354</v>
      </c>
      <c r="CA8" s="77" t="s">
        <v>353</v>
      </c>
      <c r="CB8" s="77" t="s">
        <v>352</v>
      </c>
      <c r="CC8" s="76" t="s">
        <v>351</v>
      </c>
      <c r="CD8" s="76" t="s">
        <v>350</v>
      </c>
      <c r="CE8" s="75" t="s">
        <v>349</v>
      </c>
      <c r="CF8" s="75" t="s">
        <v>348</v>
      </c>
      <c r="CG8" s="74" t="s">
        <v>347</v>
      </c>
      <c r="CH8" s="74" t="s">
        <v>346</v>
      </c>
      <c r="CI8" s="74"/>
      <c r="CJ8" s="74"/>
      <c r="CK8" s="74"/>
      <c r="CL8" s="72" t="s">
        <v>345</v>
      </c>
      <c r="CM8" s="72" t="s">
        <v>344</v>
      </c>
      <c r="CN8" s="122" t="s">
        <v>343</v>
      </c>
      <c r="CO8" s="72" t="s">
        <v>342</v>
      </c>
      <c r="CP8" s="72" t="s">
        <v>341</v>
      </c>
      <c r="CQ8" s="72" t="s">
        <v>340</v>
      </c>
      <c r="CR8" s="73" t="s">
        <v>339</v>
      </c>
      <c r="CS8" s="73" t="s">
        <v>338</v>
      </c>
      <c r="CT8" s="73"/>
      <c r="CU8" s="72" t="s">
        <v>337</v>
      </c>
      <c r="CV8" s="72" t="s">
        <v>336</v>
      </c>
      <c r="CW8" s="71"/>
      <c r="CX8" s="71" t="s">
        <v>335</v>
      </c>
      <c r="CY8" s="71" t="s">
        <v>334</v>
      </c>
      <c r="CZ8" s="71" t="s">
        <v>333</v>
      </c>
      <c r="DA8" s="71" t="s">
        <v>332</v>
      </c>
      <c r="DB8" s="71" t="s">
        <v>331</v>
      </c>
      <c r="DC8" s="71" t="s">
        <v>330</v>
      </c>
      <c r="DD8" s="71" t="s">
        <v>329</v>
      </c>
      <c r="DE8" s="71" t="s">
        <v>328</v>
      </c>
      <c r="DF8" s="71" t="s">
        <v>327</v>
      </c>
      <c r="DG8" s="71" t="s">
        <v>326</v>
      </c>
      <c r="DH8" s="71"/>
      <c r="DI8" s="71" t="s">
        <v>325</v>
      </c>
      <c r="DJ8" s="71" t="s">
        <v>324</v>
      </c>
      <c r="DK8" s="71" t="s">
        <v>323</v>
      </c>
      <c r="DL8" s="71" t="s">
        <v>322</v>
      </c>
      <c r="DM8" s="71" t="s">
        <v>321</v>
      </c>
      <c r="DN8" s="71" t="s">
        <v>320</v>
      </c>
      <c r="DO8" s="71" t="s">
        <v>319</v>
      </c>
      <c r="DP8" s="71" t="s">
        <v>318</v>
      </c>
      <c r="DQ8" s="71" t="s">
        <v>317</v>
      </c>
      <c r="DR8" s="71" t="s">
        <v>316</v>
      </c>
      <c r="DS8" s="71" t="s">
        <v>315</v>
      </c>
      <c r="DT8" s="71" t="s">
        <v>314</v>
      </c>
      <c r="DU8" s="71" t="s">
        <v>313</v>
      </c>
      <c r="DV8" s="71" t="s">
        <v>312</v>
      </c>
      <c r="DW8" s="71" t="s">
        <v>311</v>
      </c>
      <c r="DX8" s="71" t="s">
        <v>310</v>
      </c>
      <c r="DY8" s="71" t="s">
        <v>309</v>
      </c>
      <c r="DZ8" s="71" t="s">
        <v>308</v>
      </c>
      <c r="EA8" s="71" t="s">
        <v>307</v>
      </c>
      <c r="EB8" s="71" t="s">
        <v>306</v>
      </c>
      <c r="EC8" s="71" t="s">
        <v>305</v>
      </c>
      <c r="ED8" s="71" t="s">
        <v>304</v>
      </c>
      <c r="EE8" s="71" t="s">
        <v>303</v>
      </c>
      <c r="EF8" s="71" t="s">
        <v>302</v>
      </c>
      <c r="EG8" s="71" t="s">
        <v>301</v>
      </c>
      <c r="EH8" s="71" t="s">
        <v>300</v>
      </c>
      <c r="EI8" s="71" t="s">
        <v>299</v>
      </c>
      <c r="EJ8" s="71" t="s">
        <v>298</v>
      </c>
      <c r="EK8" s="71" t="s">
        <v>297</v>
      </c>
      <c r="EL8" s="71" t="s">
        <v>296</v>
      </c>
      <c r="EM8" s="71" t="s">
        <v>295</v>
      </c>
      <c r="EN8" s="71" t="s">
        <v>294</v>
      </c>
      <c r="EO8" s="71" t="s">
        <v>293</v>
      </c>
      <c r="EP8" s="71" t="s">
        <v>292</v>
      </c>
      <c r="EQ8" s="71" t="s">
        <v>291</v>
      </c>
      <c r="ER8" s="71" t="s">
        <v>290</v>
      </c>
      <c r="ES8" s="71" t="s">
        <v>289</v>
      </c>
      <c r="ET8" s="71" t="s">
        <v>288</v>
      </c>
      <c r="EU8" s="71" t="s">
        <v>287</v>
      </c>
      <c r="EV8" s="71" t="s">
        <v>286</v>
      </c>
      <c r="EW8" s="71" t="s">
        <v>285</v>
      </c>
      <c r="EX8" s="71" t="s">
        <v>284</v>
      </c>
      <c r="EY8" s="71" t="s">
        <v>283</v>
      </c>
      <c r="EZ8" s="71" t="s">
        <v>282</v>
      </c>
      <c r="FA8" s="71" t="s">
        <v>281</v>
      </c>
      <c r="FB8" s="71" t="s">
        <v>280</v>
      </c>
      <c r="FC8" s="71" t="s">
        <v>279</v>
      </c>
      <c r="FD8" s="71" t="s">
        <v>278</v>
      </c>
      <c r="FE8" s="71" t="s">
        <v>277</v>
      </c>
      <c r="FF8" s="71" t="s">
        <v>276</v>
      </c>
      <c r="FG8" s="71" t="s">
        <v>275</v>
      </c>
      <c r="FH8" s="71" t="s">
        <v>274</v>
      </c>
      <c r="FI8" s="71" t="s">
        <v>273</v>
      </c>
      <c r="FJ8" s="71" t="s">
        <v>272</v>
      </c>
      <c r="FK8" s="71" t="s">
        <v>271</v>
      </c>
      <c r="FL8" s="71" t="s">
        <v>270</v>
      </c>
      <c r="FM8" s="71" t="s">
        <v>269</v>
      </c>
      <c r="FN8" s="71" t="s">
        <v>268</v>
      </c>
      <c r="FO8" s="71" t="s">
        <v>267</v>
      </c>
      <c r="FP8" s="71" t="s">
        <v>266</v>
      </c>
      <c r="FQ8" s="71" t="s">
        <v>265</v>
      </c>
      <c r="FR8" s="71" t="s">
        <v>264</v>
      </c>
      <c r="FS8" s="71" t="s">
        <v>263</v>
      </c>
      <c r="FT8" s="71" t="s">
        <v>262</v>
      </c>
      <c r="FU8" s="71" t="s">
        <v>261</v>
      </c>
      <c r="FV8" s="71" t="s">
        <v>260</v>
      </c>
      <c r="FW8" s="71" t="s">
        <v>259</v>
      </c>
      <c r="FX8" s="71" t="s">
        <v>258</v>
      </c>
      <c r="FY8" s="71" t="s">
        <v>257</v>
      </c>
      <c r="FZ8" s="71" t="s">
        <v>256</v>
      </c>
      <c r="GA8" s="71" t="s">
        <v>255</v>
      </c>
      <c r="GB8" s="71" t="s">
        <v>254</v>
      </c>
      <c r="GC8" s="71" t="s">
        <v>253</v>
      </c>
      <c r="GD8" s="71" t="s">
        <v>252</v>
      </c>
      <c r="GE8" s="71" t="s">
        <v>251</v>
      </c>
      <c r="GF8" s="71" t="s">
        <v>250</v>
      </c>
      <c r="GG8" s="71" t="s">
        <v>249</v>
      </c>
      <c r="GH8" s="71" t="s">
        <v>248</v>
      </c>
      <c r="GI8" s="70" t="s">
        <v>247</v>
      </c>
      <c r="GJ8" s="69"/>
      <c r="GK8" s="68"/>
    </row>
    <row r="9" spans="1:193 1680:1680" s="115" customFormat="1" ht="129.75" customHeight="1" x14ac:dyDescent="0.2">
      <c r="A9" s="120">
        <v>1</v>
      </c>
      <c r="B9" s="118" t="s">
        <v>833</v>
      </c>
      <c r="C9" s="63" t="s">
        <v>1285</v>
      </c>
      <c r="D9" s="214" t="s">
        <v>205</v>
      </c>
      <c r="E9" s="64" t="s">
        <v>204</v>
      </c>
      <c r="F9" s="118" t="s">
        <v>223</v>
      </c>
      <c r="G9" s="116" t="s">
        <v>210</v>
      </c>
      <c r="H9" s="64" t="s">
        <v>173</v>
      </c>
      <c r="I9" s="363" t="s">
        <v>22</v>
      </c>
      <c r="J9" s="363" t="s">
        <v>54</v>
      </c>
      <c r="K9" s="363" t="s">
        <v>54</v>
      </c>
      <c r="L9" s="363" t="s">
        <v>54</v>
      </c>
      <c r="M9" s="363" t="s">
        <v>54</v>
      </c>
      <c r="N9" s="363" t="s">
        <v>54</v>
      </c>
      <c r="O9" s="363" t="s">
        <v>54</v>
      </c>
      <c r="P9" s="363" t="s">
        <v>54</v>
      </c>
      <c r="Q9" s="363" t="s">
        <v>53</v>
      </c>
      <c r="R9" s="363" t="s">
        <v>53</v>
      </c>
      <c r="S9" s="363" t="s">
        <v>54</v>
      </c>
      <c r="T9" s="363" t="s">
        <v>54</v>
      </c>
      <c r="U9" s="363" t="s">
        <v>54</v>
      </c>
      <c r="V9" s="363" t="s">
        <v>54</v>
      </c>
      <c r="W9" s="363" t="s">
        <v>54</v>
      </c>
      <c r="X9" s="363" t="s">
        <v>54</v>
      </c>
      <c r="Y9" s="363" t="s">
        <v>53</v>
      </c>
      <c r="Z9" s="363" t="s">
        <v>54</v>
      </c>
      <c r="AA9" s="363" t="s">
        <v>53</v>
      </c>
      <c r="AB9" s="363" t="s">
        <v>53</v>
      </c>
      <c r="AC9" s="364" t="str">
        <f t="shared" ref="AC9:AC32" si="0">I9</f>
        <v>3 - Media</v>
      </c>
      <c r="AD9" s="365">
        <f t="shared" ref="AD9:AD32" si="1">IFERROR(IF(I9="1 - Muy Baja",0.2,IF(I9="2 - Baja",0.4,IF(I9="3 - Media",0.6,IF(I9="4 - Alta",0.8,1)))),"")</f>
        <v>0.6</v>
      </c>
      <c r="AE9" s="364" t="str">
        <f t="shared" ref="AE9:AE32" si="2">CONCATENATE(CY9," - ",CZ9)</f>
        <v>5 - Catastrófico</v>
      </c>
      <c r="AF9" s="365">
        <f t="shared" ref="AF9:AF32" si="3">IFERROR(IF(CY9=1,0.2,IF(CY9=2,0.4,IF(CY9=3,0.6,IF(CY9=4,0.8,1)))),"")</f>
        <v>1</v>
      </c>
      <c r="AG9" s="56" t="str">
        <f>IFERROR(INDEX('[5]G CONTR'!$BLU$621:$BLY$625,MATCH(I9,'[5]G CONTR'!$BLS$621:$BLS$625,0),MATCH(AE9,'[5]G CONTR'!$BLU$619:$BLY$619,0)),"")</f>
        <v>ALTO</v>
      </c>
      <c r="AH9" s="365">
        <f t="shared" ref="AH9:AH32" si="4">AD9*AF9</f>
        <v>0.6</v>
      </c>
      <c r="AI9" s="383" t="s">
        <v>847</v>
      </c>
      <c r="AJ9" s="64" t="s">
        <v>791</v>
      </c>
      <c r="AK9" s="64" t="s">
        <v>846</v>
      </c>
      <c r="AL9" s="64" t="s">
        <v>789</v>
      </c>
      <c r="AM9" s="118" t="s">
        <v>35</v>
      </c>
      <c r="AN9" s="118" t="s">
        <v>45</v>
      </c>
      <c r="AO9" s="118" t="s">
        <v>50</v>
      </c>
      <c r="AP9" s="118" t="s">
        <v>52</v>
      </c>
      <c r="AQ9" s="118" t="s">
        <v>35</v>
      </c>
      <c r="AR9" s="118" t="s">
        <v>45</v>
      </c>
      <c r="AS9" s="118" t="s">
        <v>50</v>
      </c>
      <c r="AT9" s="118" t="s">
        <v>52</v>
      </c>
      <c r="AU9" s="118" t="s">
        <v>35</v>
      </c>
      <c r="AV9" s="118" t="s">
        <v>45</v>
      </c>
      <c r="AW9" s="118" t="s">
        <v>50</v>
      </c>
      <c r="AX9" s="118" t="s">
        <v>52</v>
      </c>
      <c r="AY9" s="118" t="s">
        <v>35</v>
      </c>
      <c r="AZ9" s="118" t="s">
        <v>45</v>
      </c>
      <c r="BA9" s="118" t="s">
        <v>50</v>
      </c>
      <c r="BB9" s="118" t="s">
        <v>52</v>
      </c>
      <c r="BC9" s="118"/>
      <c r="BD9" s="118"/>
      <c r="BE9" s="118"/>
      <c r="BF9" s="118"/>
      <c r="BG9" s="118"/>
      <c r="BH9" s="118"/>
      <c r="BI9" s="118"/>
      <c r="BJ9" s="118"/>
      <c r="BK9" s="118"/>
      <c r="BL9" s="118"/>
      <c r="BM9" s="118"/>
      <c r="BN9" s="118"/>
      <c r="BO9" s="118"/>
      <c r="BP9" s="118"/>
      <c r="BQ9" s="118"/>
      <c r="BR9" s="118"/>
      <c r="BS9" s="118"/>
      <c r="BT9" s="118"/>
      <c r="BU9" s="118"/>
      <c r="BV9" s="118"/>
      <c r="BW9" s="118"/>
      <c r="BX9" s="118"/>
      <c r="BY9" s="118"/>
      <c r="BZ9" s="118"/>
      <c r="CA9" s="118"/>
      <c r="CB9" s="118"/>
      <c r="CC9" s="118"/>
      <c r="CD9" s="118"/>
      <c r="CE9" s="118"/>
      <c r="CF9" s="118"/>
      <c r="CG9" s="118"/>
      <c r="CH9" s="118"/>
      <c r="CI9" s="118"/>
      <c r="CJ9" s="118"/>
      <c r="CK9" s="118"/>
      <c r="CL9" s="119" t="str">
        <f>IFERROR(IF(GE9&lt;=1,"1 - Muy Baja",VLOOKUP(GE9,#REF!,2,0)),"")</f>
        <v>1 - Muy Baja</v>
      </c>
      <c r="CM9" s="366">
        <f t="shared" ref="CM9:CM32" si="5">GF9</f>
        <v>7.7759999999999996E-2</v>
      </c>
      <c r="CN9" s="53" t="str">
        <f>IFERROR(IF(GG9&lt;=1,"1 - Leve",HLOOKUP(GG9,'[5]G PREDIAL'!$BLU$673:$BLY$674,2,0)),"")</f>
        <v>5 - Catastrófico</v>
      </c>
      <c r="CO9" s="366">
        <f t="shared" ref="CO9:CO32" si="6">GI9</f>
        <v>1</v>
      </c>
      <c r="CP9" s="119" t="str">
        <f>IFERROR(INDEX($BLU$621:$BLY$625,MATCH(GE9,$BLR$621:$BLR$625,0),MATCH(GG9,$BLU$618:$BLY$618,0)),"")</f>
        <v>MODERADO</v>
      </c>
      <c r="CQ9" s="365">
        <f t="shared" ref="CQ9:CQ32" si="7">CM9*CO9</f>
        <v>7.7759999999999996E-2</v>
      </c>
      <c r="CR9" s="63" t="s">
        <v>456</v>
      </c>
      <c r="CS9" s="119">
        <f t="shared" ref="CS9:CS32" si="8">IF(CP9="BAJO",0.1,IF(CP9="MODERADO",3,5))</f>
        <v>3</v>
      </c>
      <c r="CT9" s="118"/>
      <c r="CU9" s="65" t="s">
        <v>845</v>
      </c>
      <c r="CV9" s="65" t="s">
        <v>1235</v>
      </c>
      <c r="CW9" s="365"/>
      <c r="CX9" s="368">
        <f t="shared" ref="CX9:CX32" si="9">COUNTIF(J9:AB9,"SI")</f>
        <v>14</v>
      </c>
      <c r="CY9" s="369">
        <f t="shared" ref="CY9:CY32" si="10">IF(CX9&lt;6,3,IF(CX9&gt;11,5,4))</f>
        <v>5</v>
      </c>
      <c r="CZ9" s="368" t="str">
        <f t="shared" ref="CZ9:CZ32" si="11">IF(CX9&lt;6,"Moderado",IF(CX9&gt;11,"Catastrófico","Mayor"))</f>
        <v>Catastrófico</v>
      </c>
      <c r="DA9" s="370">
        <f t="shared" ref="DA9:DA32" si="12">IF(CY9=3,0.6,IF(CY9=4,0.8,1))</f>
        <v>1</v>
      </c>
      <c r="DB9" s="371">
        <f t="shared" ref="DB9:DB32" si="13">IF(AN9="",0,IF(AN9="Automático",0.25,IF(AN9="Manual",0.15,0)))</f>
        <v>0.15</v>
      </c>
      <c r="DC9" s="371">
        <f t="shared" ref="DC9:DC32" si="14">IF(AI9="",0,IF(AO9="Preventivo",0.25,IF(AO9="Detectivo",0.15,IF(AO9="Correctivo",0.1,0))))</f>
        <v>0.25</v>
      </c>
      <c r="DD9" s="368">
        <f t="shared" ref="DD9:DD32" si="15">IF(OR(AN9=0,AO9=0),0,DB9+DC9)</f>
        <v>0.4</v>
      </c>
      <c r="DE9" s="372">
        <f t="shared" ref="DE9:DE32" si="16">IF(DF9&gt;0.8,5,IF(DF9&gt;0.6,4,IF(DF9&gt;0.4,3,IF(DF9&gt;0.2,2,1))))</f>
        <v>2</v>
      </c>
      <c r="DF9" s="373">
        <f t="shared" ref="DF9:DF32" si="17">IF(OR(AP9="Ambos",AP9="Probabilidad"),$AD9-($AD9*$DD9),$AD9)</f>
        <v>0.36</v>
      </c>
      <c r="DG9" s="372">
        <f t="shared" ref="DG9:DG32" si="18">IF(DI9&gt;0.8,5,IF(DI9&gt;0.6,4,3))</f>
        <v>5</v>
      </c>
      <c r="DH9" s="372"/>
      <c r="DI9" s="373">
        <f t="shared" ref="DI9:DI32" si="19">IF(OR(AP9="Ambos",AP9="Impacto"),$DA9-($DA9*$DD9),$DA9)</f>
        <v>1</v>
      </c>
      <c r="DJ9" s="371">
        <f t="shared" ref="DJ9:DJ32" si="20">IF(AR9="",0,IF(AR9="Automático",0.25,IF(AR9="Manual",0.15,0)))</f>
        <v>0.15</v>
      </c>
      <c r="DK9" s="371">
        <f t="shared" ref="DK9:DK32" si="21">IF(AS9="",0,IF(AS9="Preventivo",0.25,IF(AS9="Detectivo",0.15,IF(AS9="Correctivo",0.1,0))))</f>
        <v>0.25</v>
      </c>
      <c r="DL9" s="368">
        <f t="shared" ref="DL9:DL32" si="22">IF(OR(AR9=0,AS9=0),0,DJ9+DK9)</f>
        <v>0.4</v>
      </c>
      <c r="DM9" s="372">
        <f t="shared" ref="DM9:DM32" si="23">IF(DN9&gt;0.8,5,IF(DN9&gt;0.6,4,IF(DN9&gt;0.4,3,IF(DN9&gt;0.2,2,1))))</f>
        <v>2</v>
      </c>
      <c r="DN9" s="373">
        <f t="shared" ref="DN9:DN32" si="24">IF(OR(AT9="Ambos",AT9="Probabilidad"),DF9-(DF9*$DL9),DF9)</f>
        <v>0.216</v>
      </c>
      <c r="DO9" s="372">
        <f t="shared" ref="DO9:DO32" si="25">IF(DP9&gt;0.8,5,IF(DP9&gt;0.6,4,3))</f>
        <v>5</v>
      </c>
      <c r="DP9" s="373">
        <f t="shared" ref="DP9:DP32" si="26">IF(OR(AT9="Ambos",AT9="Impacto"),$DI9-($DI9*$DL9),$DI9)</f>
        <v>1</v>
      </c>
      <c r="DQ9" s="371">
        <f t="shared" ref="DQ9:DQ32" si="27">IF(AV9="",0,IF(AV9="Automático",0.25,IF(AV9="Manual",0.15,0)))</f>
        <v>0.15</v>
      </c>
      <c r="DR9" s="371">
        <f t="shared" ref="DR9:DR32" si="28">IF(AW9="",0,IF(AW9="Preventivo",0.25,IF(AW9="Detectivo",0.15,IF(AW9="Correctivo",0.1,0))))</f>
        <v>0.25</v>
      </c>
      <c r="DS9" s="368">
        <f t="shared" ref="DS9:DS32" si="29">IF(OR(AV9=0,AW9=0),0,DQ9+DR9)</f>
        <v>0.4</v>
      </c>
      <c r="DT9" s="372">
        <f t="shared" ref="DT9:DT32" si="30">IF(DU9&gt;0.8,5,IF(DU9&gt;0.6,4,IF(DU9&gt;0.4,3,IF(DU9&gt;0.2,2,1))))</f>
        <v>1</v>
      </c>
      <c r="DU9" s="373">
        <f t="shared" ref="DU9:DU32" si="31">IF(OR(AX9="Ambos",AX9="Probabilidad"),DN9-(DN9*$DS9),DN9)</f>
        <v>0.12959999999999999</v>
      </c>
      <c r="DV9" s="372">
        <f t="shared" ref="DV9:DV32" si="32">IF(DW9&gt;0.8,5,IF(DW9&gt;0.6,4,3))</f>
        <v>5</v>
      </c>
      <c r="DW9" s="373">
        <f t="shared" ref="DW9:DW32" si="33">IF(OR(AX9="Ambos",AX9="Impacto"),$DP9-($DP9*$DS9),$DP9)</f>
        <v>1</v>
      </c>
      <c r="DX9" s="371">
        <f t="shared" ref="DX9:DX32" si="34">IF(AZ9="",0,IF(AZ9="Automático",0.25,IF(AZ9="Manual",0.15,0)))</f>
        <v>0.15</v>
      </c>
      <c r="DY9" s="371">
        <f t="shared" ref="DY9:DY31" si="35">IF(BA9="",0,IF(BA9="Preventivo",0.25,IF(BA9="Detectivo",0.15,IF(BA10="Correctivo",0.1,0))))</f>
        <v>0.25</v>
      </c>
      <c r="DZ9" s="368">
        <f t="shared" ref="DZ9:DZ32" si="36">IF(OR(AZ9=0,BA9=0),0,DX9+DY9)</f>
        <v>0.4</v>
      </c>
      <c r="EA9" s="372">
        <f t="shared" ref="EA9:EA32" si="37">IF(EB9&gt;0.8,5,IF(EB9&gt;0.6,4,IF(EB9&gt;0.4,3,IF(EB9&gt;0.2,2,1))))</f>
        <v>1</v>
      </c>
      <c r="EB9" s="373">
        <f t="shared" ref="EB9:EB32" si="38">IF(OR(BB9="Ambos",BB9="Probabilidad"),DU9-(DU9*$DZ9),DU9)</f>
        <v>7.7759999999999996E-2</v>
      </c>
      <c r="EC9" s="372">
        <f t="shared" ref="EC9:EC32" si="39">IF(ED9&gt;0.8,5,IF(ED9&gt;0.6,4,3))</f>
        <v>5</v>
      </c>
      <c r="ED9" s="373">
        <f t="shared" ref="ED9:ED32" si="40">IF(OR(BB9="Ambos",BB9="Impacto"),$DW9-($DW9*$DZ9),$DW9)</f>
        <v>1</v>
      </c>
      <c r="EE9" s="371">
        <f t="shared" ref="EE9:EE32" si="41">IF(BD9="",0,IF(BD9="Automático",0.25,IF(BD9="Manual",0.15,0)))</f>
        <v>0</v>
      </c>
      <c r="EF9" s="371">
        <f t="shared" ref="EF9:EF32" si="42">IF(BE9="",0,IF(BE9="Preventivo",0.25,IF(BE9="Detectivo",0.15,IF(BE9="Correctivo",0.1,0))))</f>
        <v>0</v>
      </c>
      <c r="EG9" s="368">
        <f t="shared" ref="EG9:EG32" si="43">IF(OR(BD9=0,BE9=0),0,EE9+EF9)</f>
        <v>0</v>
      </c>
      <c r="EH9" s="372">
        <f t="shared" ref="EH9:EH32" si="44">IF(EI9&gt;0.8,5,IF(EI9&gt;0.6,4,IF(EI9&gt;0.4,3,IF(EI9&gt;0.2,2,1))))</f>
        <v>1</v>
      </c>
      <c r="EI9" s="373">
        <f t="shared" ref="EI9:EI32" si="45">IF(OR(BF9="Ambos",BF9="Probabilidad"),EB9-(EB9*$EG9),EB9)</f>
        <v>7.7759999999999996E-2</v>
      </c>
      <c r="EJ9" s="372">
        <f t="shared" ref="EJ9:EJ32" si="46">IF(EK9&gt;0.8,5,IF(EK9&gt;0.6,4,3))</f>
        <v>5</v>
      </c>
      <c r="EK9" s="373">
        <f t="shared" ref="EK9:EK32" si="47">IF(OR(BF9="Ambos",BF9="Impacto"),$ED9-($ED9*$EG9),$ED9)</f>
        <v>1</v>
      </c>
      <c r="EL9" s="371">
        <f t="shared" ref="EL9:EL32" si="48">IF(BH9="",0,IF(BH9="Automático",0.25,IF(BH9="Manual",0.15,0)))</f>
        <v>0</v>
      </c>
      <c r="EM9" s="371">
        <f t="shared" ref="EM9:EM32" si="49">IF(BI9="",0,IF(BI9="Preventivo",0.25,IF(BI9="Detectivo",0.15,IF(BI9="Correctivo",0.1,0))))</f>
        <v>0</v>
      </c>
      <c r="EN9" s="368">
        <f t="shared" ref="EN9:EN32" si="50">IF(OR(BH9=0,BI9=0),0,EL9+EM9)</f>
        <v>0</v>
      </c>
      <c r="EO9" s="372">
        <f t="shared" ref="EO9:EO32" si="51">IF(EP9&gt;0.8,5,IF(EP9&gt;0.6,4,IF(EP9&gt;0.4,3,IF(EP9&gt;0.2,2,1))))</f>
        <v>1</v>
      </c>
      <c r="EP9" s="373">
        <f t="shared" ref="EP9:EP32" si="52">IF(OR(BF9="Ambos",BF9="Probabilidad"),EI9-(EI9*$EN9),EI9)</f>
        <v>7.7759999999999996E-2</v>
      </c>
      <c r="EQ9" s="372">
        <f t="shared" ref="EQ9:EQ32" si="53">IF(ER9&gt;0.8,5,IF(ER9&gt;0.6,4,3))</f>
        <v>5</v>
      </c>
      <c r="ER9" s="373">
        <f t="shared" ref="ER9:ER32" si="54">IF(OR(BJ9="Ambos",BJ9="Impacto"),$EK9-($EK9*$EN9),$EK9)</f>
        <v>1</v>
      </c>
      <c r="ES9" s="371">
        <f t="shared" ref="ES9:ES32" si="55">IF(BL9="",0,IF(BL9="Automático",0.25,IF(BL9="Manual",0.15,0)))</f>
        <v>0</v>
      </c>
      <c r="ET9" s="371">
        <f t="shared" ref="ET9:ET32" si="56">IF(BM9="",0,IF(BM9="Preventivo",0.25,IF(BM9="Detectivo",0.15,IF(BM9="Correctivo",0.1,0))))</f>
        <v>0</v>
      </c>
      <c r="EU9" s="368">
        <f t="shared" ref="EU9:EU32" si="57">IF(OR(BL9=0,BM9=0),0,ES9+ET9)</f>
        <v>0</v>
      </c>
      <c r="EV9" s="372">
        <f t="shared" ref="EV9:EV32" si="58">IF(EW9&gt;0.8,5,IF(EW9&gt;0.6,4,IF(EW9&gt;0.4,3,IF(EW9&gt;0.2,2,1))))</f>
        <v>1</v>
      </c>
      <c r="EW9" s="373">
        <f t="shared" ref="EW9:EW32" si="59">IF(OR(BP9="Ambos",BP9="Probabilidad"),EP9-(EP9*$EU9),EP9)</f>
        <v>7.7759999999999996E-2</v>
      </c>
      <c r="EX9" s="372">
        <f t="shared" ref="EX9:EX32" si="60">IF(EY9&gt;0.8,5,IF(EY9&gt;0.6,4,3))</f>
        <v>5</v>
      </c>
      <c r="EY9" s="373">
        <f t="shared" ref="EY9:EY32" si="61">IF(OR(BN9="Ambos",BN9="Impacto"),$ER9-($ER9*$EU9),$ER9)</f>
        <v>1</v>
      </c>
      <c r="EZ9" s="371">
        <f t="shared" ref="EZ9:EZ32" si="62">IF(BP9="",0,IF(BP9="Automático",0.25,IF(BP9="Manual",0.15,0)))</f>
        <v>0</v>
      </c>
      <c r="FA9" s="371">
        <f t="shared" ref="FA9:FA32" si="63">IF(BQ9="",0,IF(BQ9="Preventivo",0.25,IF(BQ9="Detectivo",0.15,IF(BQ9="Correctivo",0.1,0))))</f>
        <v>0</v>
      </c>
      <c r="FB9" s="368">
        <f t="shared" ref="FB9:FB32" si="64">IF(OR(BP9=0,BQ9=0),0,EZ9+FA9)</f>
        <v>0</v>
      </c>
      <c r="FC9" s="372">
        <f t="shared" ref="FC9:FC32" si="65">IF(FD9&gt;0.8,5,IF(FD9&gt;0.6,4,IF(FD9&gt;0.4,3,IF(FD9&gt;0.2,2,1))))</f>
        <v>1</v>
      </c>
      <c r="FD9" s="373">
        <f t="shared" ref="FD9:FD32" si="66">IF(OR(BR9="Ambos",BR9="Probabilidad"),EW9-(EW9*$FB9),EW9)</f>
        <v>7.7759999999999996E-2</v>
      </c>
      <c r="FE9" s="372">
        <f t="shared" ref="FE9:FE32" si="67">IF(FF9&gt;0.8,5,IF(FF9&gt;0.6,4,3))</f>
        <v>5</v>
      </c>
      <c r="FF9" s="373">
        <f t="shared" ref="FF9:FF32" si="68">IF(OR(BR9="Ambos",BR9="Impacto"),$EY9-($EY9*$FB9),$EY9)</f>
        <v>1</v>
      </c>
      <c r="FG9" s="371">
        <f t="shared" ref="FG9:FG32" si="69">IF(BT9="",0,IF(BT9="Automático",0.25,IF(BT9="Manual",0.15,0)))</f>
        <v>0</v>
      </c>
      <c r="FH9" s="371">
        <f t="shared" ref="FH9:FH32" si="70">IF(BU9="",0,IF(BU9="Preventivo",0.25,IF(BU9="Detectivo",0.15,IF(BU9="Correctivo",0.1,0))))</f>
        <v>0</v>
      </c>
      <c r="FI9" s="368">
        <f t="shared" ref="FI9:FI32" si="71">IF(OR(BT9=0,BU9=0),0,FG9+FH9)</f>
        <v>0</v>
      </c>
      <c r="FJ9" s="372">
        <f t="shared" ref="FJ9:FJ32" si="72">IF(FK9&gt;0.8,5,IF(FK9&gt;0.6,4,IF(FK9&gt;0.4,3,IF(FK9&gt;0.2,2,1))))</f>
        <v>1</v>
      </c>
      <c r="FK9" s="373">
        <f t="shared" ref="FK9:FK32" si="73">IF(OR(BV9="Ambos",BV9="Probabilidad"),FD9-(FD9*$FI9),FD9)</f>
        <v>7.7759999999999996E-2</v>
      </c>
      <c r="FL9" s="372">
        <f t="shared" ref="FL9:FL32" si="74">IF(FM9&gt;0.8,5,IF(FM9&gt;0.6,4,3))</f>
        <v>5</v>
      </c>
      <c r="FM9" s="373">
        <f t="shared" ref="FM9:FM32" si="75">IF(OR(BV9="Ambos",BV9="Impacto"),$FF9-($FF9*$FI9),$FF9)</f>
        <v>1</v>
      </c>
      <c r="FN9" s="371">
        <f t="shared" ref="FN9:FN32" si="76">IF(BX9="",0,IF(BX9="Automático",0.25,IF(BX9="Manual",0.15,0)))</f>
        <v>0</v>
      </c>
      <c r="FO9" s="371">
        <f t="shared" ref="FO9:FO32" si="77">IF(BY9="",0,IF(BY9="Preventivo",0.25,IF(BY9="Detectivo",0.15,IF(BY9="Correctivo",0.1,0))))</f>
        <v>0</v>
      </c>
      <c r="FP9" s="368">
        <f t="shared" ref="FP9:FP32" si="78">IF(OR(BX9=0,BY9=0),0,FN9+FO9)</f>
        <v>0</v>
      </c>
      <c r="FQ9" s="372">
        <f t="shared" ref="FQ9:FQ32" si="79">IF(FR9&gt;0.8,5,IF(FR9&gt;0.6,4,IF(FR9&gt;0.4,3,IF(FR9&gt;0.2,2,1))))</f>
        <v>1</v>
      </c>
      <c r="FR9" s="373">
        <f t="shared" ref="FR9:FR32" si="80">IF(OR(BZ9="Ambos",BZ9="Probabilidad"),FK9-(FK9*$FP9),FK9)</f>
        <v>7.7759999999999996E-2</v>
      </c>
      <c r="FS9" s="372">
        <f t="shared" ref="FS9:FS32" si="81">IF(FT9&gt;0.8,5,IF(FT9&gt;0.6,4,3))</f>
        <v>5</v>
      </c>
      <c r="FT9" s="373">
        <f t="shared" ref="FT9:FT32" si="82">IF(OR(BZ9="Ambos",BZ9="Impacto"),$FM9-($FM9*$FP9),$FM9)</f>
        <v>1</v>
      </c>
      <c r="FU9" s="371">
        <f t="shared" ref="FU9:FU32" si="83">IF(CB9="",0,IF(CB9="Automático",0.25,IF(CB9="Manual",0.15,0)))</f>
        <v>0</v>
      </c>
      <c r="FV9" s="371">
        <f t="shared" ref="FV9:FV32" si="84">IF(CC9="",0,IF(CC9="Preventivo",0.25,IF(CC9="Detectivo",0.15,IF(CC9="Correctivo",0.1,0))))</f>
        <v>0</v>
      </c>
      <c r="FW9" s="368">
        <f t="shared" ref="FW9:FW32" si="85">IF(OR(CB9=0,CC9=0),0,FU9+FV9)</f>
        <v>0</v>
      </c>
      <c r="FX9" s="372">
        <f t="shared" ref="FX9:FX32" si="86">IF(FY9&gt;0.8,5,IF(FY9&gt;0.6,4,IF(FY9&gt;0.4,3,IF(FY9&gt;0.2,2,1))))</f>
        <v>1</v>
      </c>
      <c r="FY9" s="373">
        <f t="shared" ref="FY9:FY32" si="87">IF(OR(CD9="Ambos",CD9="Probabilidad"),FR9-(FR9*$FW9),FR9)</f>
        <v>7.7759999999999996E-2</v>
      </c>
      <c r="FZ9" s="372">
        <f t="shared" ref="FZ9:FZ32" si="88">IF(GA9&gt;0.8,5,IF(GA9&gt;0.6,4,3))</f>
        <v>5</v>
      </c>
      <c r="GA9" s="373">
        <f t="shared" ref="GA9:GA32" si="89">IF(OR(CD9="Ambos",CD9="Impacto"),$FT9-($FT9*$FW9),$FT9)</f>
        <v>1</v>
      </c>
      <c r="GB9" s="371">
        <f t="shared" ref="GB9:GB32" si="90">IF(CF9="",0,IF(CF9="Automático",0.25,IF(CF9="Manual",0.15,0)))</f>
        <v>0</v>
      </c>
      <c r="GC9" s="371">
        <f t="shared" ref="GC9:GC32" si="91">IF(CG9="",0,IF(CG9="Preventivo",0.25,IF(CG9="Detectivo",0.15,IF(CG9="Correctivo",0.1,0))))</f>
        <v>0</v>
      </c>
      <c r="GD9" s="368">
        <f t="shared" ref="GD9:GD32" si="92">IF(OR(CF9=0,CG9=0),0,GB9+GC9)</f>
        <v>0</v>
      </c>
      <c r="GE9" s="372">
        <f t="shared" ref="GE9:GE32" si="93">IF(GF9&gt;0.8,5,IF(GF9&gt;0.6,4,IF(GF9&gt;0.4,3,IF(GF9&gt;0.2,2,1))))</f>
        <v>1</v>
      </c>
      <c r="GF9" s="373">
        <f t="shared" ref="GF9:GF32" si="94">IF(OR(CH9="Ambos",CH9="Probabilidad"),FY9-(FY9*$GD9),FY9)</f>
        <v>7.7759999999999996E-2</v>
      </c>
      <c r="GG9" s="372">
        <f t="shared" ref="GG9:GG32" si="95">IF(GH9&gt;0.8,5,IF(GH9&gt;0.6,4,3))</f>
        <v>5</v>
      </c>
      <c r="GH9" s="373">
        <f t="shared" ref="GH9:GH32" si="96">IF(OR(CH9="Ambos",CH9="Impacto"),$GA9-($GA9*$GD9),$GA9)</f>
        <v>1</v>
      </c>
      <c r="GI9" s="373">
        <f t="shared" ref="GI9:GI32" si="97">IF(GH9&lt;0.6,0.6,GH9)</f>
        <v>1</v>
      </c>
    </row>
    <row r="10" spans="1:193 1680:1680" s="115" customFormat="1" ht="173.4" x14ac:dyDescent="0.2">
      <c r="A10" s="120">
        <f t="shared" ref="A10:A32" si="98">+A9+1</f>
        <v>2</v>
      </c>
      <c r="B10" s="118" t="s">
        <v>833</v>
      </c>
      <c r="C10" s="63" t="s">
        <v>1286</v>
      </c>
      <c r="D10" s="214" t="s">
        <v>206</v>
      </c>
      <c r="E10" s="64" t="s">
        <v>204</v>
      </c>
      <c r="F10" s="118" t="s">
        <v>220</v>
      </c>
      <c r="G10" s="116" t="s">
        <v>210</v>
      </c>
      <c r="H10" s="64" t="s">
        <v>173</v>
      </c>
      <c r="I10" s="363" t="s">
        <v>22</v>
      </c>
      <c r="J10" s="363" t="s">
        <v>54</v>
      </c>
      <c r="K10" s="363" t="s">
        <v>54</v>
      </c>
      <c r="L10" s="363" t="s">
        <v>54</v>
      </c>
      <c r="M10" s="363" t="s">
        <v>54</v>
      </c>
      <c r="N10" s="363" t="s">
        <v>54</v>
      </c>
      <c r="O10" s="363" t="s">
        <v>54</v>
      </c>
      <c r="P10" s="363" t="s">
        <v>54</v>
      </c>
      <c r="Q10" s="363" t="s">
        <v>53</v>
      </c>
      <c r="R10" s="363" t="s">
        <v>53</v>
      </c>
      <c r="S10" s="363" t="s">
        <v>54</v>
      </c>
      <c r="T10" s="363" t="s">
        <v>54</v>
      </c>
      <c r="U10" s="363" t="s">
        <v>54</v>
      </c>
      <c r="V10" s="363" t="s">
        <v>54</v>
      </c>
      <c r="W10" s="363" t="s">
        <v>54</v>
      </c>
      <c r="X10" s="363" t="s">
        <v>54</v>
      </c>
      <c r="Y10" s="363" t="s">
        <v>53</v>
      </c>
      <c r="Z10" s="363" t="s">
        <v>54</v>
      </c>
      <c r="AA10" s="363" t="s">
        <v>53</v>
      </c>
      <c r="AB10" s="363" t="s">
        <v>53</v>
      </c>
      <c r="AC10" s="364" t="str">
        <f t="shared" si="0"/>
        <v>3 - Media</v>
      </c>
      <c r="AD10" s="365">
        <f t="shared" si="1"/>
        <v>0.6</v>
      </c>
      <c r="AE10" s="364" t="str">
        <f t="shared" si="2"/>
        <v>5 - Catastrófico</v>
      </c>
      <c r="AF10" s="365">
        <f t="shared" si="3"/>
        <v>1</v>
      </c>
      <c r="AG10" s="56" t="str">
        <f>IFERROR(INDEX('[5]G CONTR'!$BLU$621:$BLY$625,MATCH(I10,'[5]G CONTR'!$BLS$621:$BLS$625,0),MATCH(AE10,'[5]G CONTR'!$BLU$619:$BLY$619,0)),"")</f>
        <v>ALTO</v>
      </c>
      <c r="AH10" s="365">
        <f t="shared" si="4"/>
        <v>0.6</v>
      </c>
      <c r="AI10" s="383" t="s">
        <v>844</v>
      </c>
      <c r="AJ10" s="118" t="s">
        <v>843</v>
      </c>
      <c r="AK10" s="64" t="s">
        <v>790</v>
      </c>
      <c r="AL10" s="64" t="s">
        <v>789</v>
      </c>
      <c r="AM10" s="118" t="s">
        <v>35</v>
      </c>
      <c r="AN10" s="118" t="s">
        <v>45</v>
      </c>
      <c r="AO10" s="118" t="s">
        <v>50</v>
      </c>
      <c r="AP10" s="118" t="s">
        <v>52</v>
      </c>
      <c r="AQ10" s="118" t="s">
        <v>35</v>
      </c>
      <c r="AR10" s="118" t="s">
        <v>45</v>
      </c>
      <c r="AS10" s="118" t="s">
        <v>50</v>
      </c>
      <c r="AT10" s="118" t="s">
        <v>52</v>
      </c>
      <c r="AU10" s="118" t="s">
        <v>35</v>
      </c>
      <c r="AV10" s="118" t="s">
        <v>45</v>
      </c>
      <c r="AW10" s="118" t="s">
        <v>50</v>
      </c>
      <c r="AX10" s="118" t="s">
        <v>52</v>
      </c>
      <c r="AY10" s="118" t="s">
        <v>35</v>
      </c>
      <c r="AZ10" s="118" t="s">
        <v>45</v>
      </c>
      <c r="BA10" s="118" t="s">
        <v>50</v>
      </c>
      <c r="BB10" s="118" t="s">
        <v>52</v>
      </c>
      <c r="BC10" s="118"/>
      <c r="BD10" s="118"/>
      <c r="BE10" s="118"/>
      <c r="BF10" s="118"/>
      <c r="BG10" s="118"/>
      <c r="BH10" s="118"/>
      <c r="BI10" s="118"/>
      <c r="BJ10" s="118"/>
      <c r="BK10" s="118"/>
      <c r="BL10" s="118"/>
      <c r="BM10" s="118"/>
      <c r="BN10" s="118"/>
      <c r="BO10" s="118"/>
      <c r="BP10" s="118"/>
      <c r="BQ10" s="118"/>
      <c r="BR10" s="118"/>
      <c r="BS10" s="118"/>
      <c r="BT10" s="118"/>
      <c r="BU10" s="118"/>
      <c r="BV10" s="118"/>
      <c r="BW10" s="118"/>
      <c r="BX10" s="118"/>
      <c r="BY10" s="118"/>
      <c r="BZ10" s="118"/>
      <c r="CA10" s="118"/>
      <c r="CB10" s="118"/>
      <c r="CC10" s="118"/>
      <c r="CD10" s="118"/>
      <c r="CE10" s="118"/>
      <c r="CF10" s="118"/>
      <c r="CG10" s="118"/>
      <c r="CH10" s="118"/>
      <c r="CI10" s="118"/>
      <c r="CJ10" s="118"/>
      <c r="CK10" s="118"/>
      <c r="CL10" s="119" t="str">
        <f>IFERROR(IF(GE10&lt;=1,"1 - Muy Baja",VLOOKUP(GE10,#REF!,2,0)),"")</f>
        <v>1 - Muy Baja</v>
      </c>
      <c r="CM10" s="366">
        <f t="shared" si="5"/>
        <v>7.7759999999999996E-2</v>
      </c>
      <c r="CN10" s="53" t="str">
        <f>IFERROR(IF(GG10&lt;=1,"1 - Leve",HLOOKUP(GG10,'[5]G PREDIAL'!$BLU$673:$BLY$674,2,0)),"")</f>
        <v>5 - Catastrófico</v>
      </c>
      <c r="CO10" s="366" t="s">
        <v>52</v>
      </c>
      <c r="CP10" s="119" t="str">
        <f t="shared" ref="CP10:CP32" si="99">IFERROR(INDEX($BLU$621:$BLY$625,MATCH(GE10,$BLR$621:$BLR$625,0),MATCH(GG10,$BLU$618:$BLY$618,0)),"")</f>
        <v>MODERADO</v>
      </c>
      <c r="CQ10" s="365" t="e">
        <f t="shared" si="7"/>
        <v>#VALUE!</v>
      </c>
      <c r="CR10" s="63" t="s">
        <v>233</v>
      </c>
      <c r="CS10" s="119">
        <f t="shared" si="8"/>
        <v>3</v>
      </c>
      <c r="CT10" s="118"/>
      <c r="CU10" s="65" t="s">
        <v>842</v>
      </c>
      <c r="CV10" s="65" t="s">
        <v>1235</v>
      </c>
      <c r="CW10" s="365"/>
      <c r="CX10" s="368">
        <f t="shared" si="9"/>
        <v>14</v>
      </c>
      <c r="CY10" s="369">
        <f t="shared" si="10"/>
        <v>5</v>
      </c>
      <c r="CZ10" s="368" t="str">
        <f t="shared" si="11"/>
        <v>Catastrófico</v>
      </c>
      <c r="DA10" s="370">
        <f t="shared" si="12"/>
        <v>1</v>
      </c>
      <c r="DB10" s="371">
        <f t="shared" si="13"/>
        <v>0.15</v>
      </c>
      <c r="DC10" s="371">
        <f t="shared" si="14"/>
        <v>0.25</v>
      </c>
      <c r="DD10" s="368">
        <f t="shared" si="15"/>
        <v>0.4</v>
      </c>
      <c r="DE10" s="372">
        <f t="shared" si="16"/>
        <v>2</v>
      </c>
      <c r="DF10" s="373">
        <f t="shared" si="17"/>
        <v>0.36</v>
      </c>
      <c r="DG10" s="372">
        <f t="shared" si="18"/>
        <v>5</v>
      </c>
      <c r="DH10" s="372"/>
      <c r="DI10" s="373">
        <f t="shared" si="19"/>
        <v>1</v>
      </c>
      <c r="DJ10" s="371">
        <f t="shared" si="20"/>
        <v>0.15</v>
      </c>
      <c r="DK10" s="371">
        <f t="shared" si="21"/>
        <v>0.25</v>
      </c>
      <c r="DL10" s="368">
        <f t="shared" si="22"/>
        <v>0.4</v>
      </c>
      <c r="DM10" s="372">
        <f t="shared" si="23"/>
        <v>2</v>
      </c>
      <c r="DN10" s="373">
        <f t="shared" si="24"/>
        <v>0.216</v>
      </c>
      <c r="DO10" s="372">
        <f t="shared" si="25"/>
        <v>5</v>
      </c>
      <c r="DP10" s="373">
        <f t="shared" si="26"/>
        <v>1</v>
      </c>
      <c r="DQ10" s="371">
        <f t="shared" si="27"/>
        <v>0.15</v>
      </c>
      <c r="DR10" s="371">
        <f t="shared" si="28"/>
        <v>0.25</v>
      </c>
      <c r="DS10" s="368">
        <f t="shared" si="29"/>
        <v>0.4</v>
      </c>
      <c r="DT10" s="372">
        <f t="shared" si="30"/>
        <v>1</v>
      </c>
      <c r="DU10" s="373">
        <f t="shared" si="31"/>
        <v>0.12959999999999999</v>
      </c>
      <c r="DV10" s="372">
        <f t="shared" si="32"/>
        <v>5</v>
      </c>
      <c r="DW10" s="373">
        <f t="shared" si="33"/>
        <v>1</v>
      </c>
      <c r="DX10" s="371">
        <f t="shared" si="34"/>
        <v>0.15</v>
      </c>
      <c r="DY10" s="371">
        <f t="shared" si="35"/>
        <v>0.25</v>
      </c>
      <c r="DZ10" s="368">
        <f t="shared" si="36"/>
        <v>0.4</v>
      </c>
      <c r="EA10" s="372">
        <f t="shared" si="37"/>
        <v>1</v>
      </c>
      <c r="EB10" s="373">
        <f t="shared" si="38"/>
        <v>7.7759999999999996E-2</v>
      </c>
      <c r="EC10" s="372">
        <f t="shared" si="39"/>
        <v>5</v>
      </c>
      <c r="ED10" s="373">
        <f t="shared" si="40"/>
        <v>1</v>
      </c>
      <c r="EE10" s="371">
        <f t="shared" si="41"/>
        <v>0</v>
      </c>
      <c r="EF10" s="371">
        <f t="shared" si="42"/>
        <v>0</v>
      </c>
      <c r="EG10" s="368">
        <f t="shared" si="43"/>
        <v>0</v>
      </c>
      <c r="EH10" s="372">
        <f t="shared" si="44"/>
        <v>1</v>
      </c>
      <c r="EI10" s="373">
        <f t="shared" si="45"/>
        <v>7.7759999999999996E-2</v>
      </c>
      <c r="EJ10" s="372">
        <f t="shared" si="46"/>
        <v>5</v>
      </c>
      <c r="EK10" s="373">
        <f t="shared" si="47"/>
        <v>1</v>
      </c>
      <c r="EL10" s="371">
        <f t="shared" si="48"/>
        <v>0</v>
      </c>
      <c r="EM10" s="371">
        <f t="shared" si="49"/>
        <v>0</v>
      </c>
      <c r="EN10" s="368">
        <f t="shared" si="50"/>
        <v>0</v>
      </c>
      <c r="EO10" s="372">
        <f t="shared" si="51"/>
        <v>1</v>
      </c>
      <c r="EP10" s="373">
        <f t="shared" si="52"/>
        <v>7.7759999999999996E-2</v>
      </c>
      <c r="EQ10" s="372">
        <f t="shared" si="53"/>
        <v>5</v>
      </c>
      <c r="ER10" s="373">
        <f t="shared" si="54"/>
        <v>1</v>
      </c>
      <c r="ES10" s="371">
        <f t="shared" si="55"/>
        <v>0</v>
      </c>
      <c r="ET10" s="371">
        <f t="shared" si="56"/>
        <v>0</v>
      </c>
      <c r="EU10" s="368">
        <f t="shared" si="57"/>
        <v>0</v>
      </c>
      <c r="EV10" s="372">
        <f t="shared" si="58"/>
        <v>1</v>
      </c>
      <c r="EW10" s="373">
        <f t="shared" si="59"/>
        <v>7.7759999999999996E-2</v>
      </c>
      <c r="EX10" s="372">
        <f t="shared" si="60"/>
        <v>5</v>
      </c>
      <c r="EY10" s="373">
        <f t="shared" si="61"/>
        <v>1</v>
      </c>
      <c r="EZ10" s="371">
        <f t="shared" si="62"/>
        <v>0</v>
      </c>
      <c r="FA10" s="371">
        <f t="shared" si="63"/>
        <v>0</v>
      </c>
      <c r="FB10" s="368">
        <f t="shared" si="64"/>
        <v>0</v>
      </c>
      <c r="FC10" s="372">
        <f t="shared" si="65"/>
        <v>1</v>
      </c>
      <c r="FD10" s="373">
        <f t="shared" si="66"/>
        <v>7.7759999999999996E-2</v>
      </c>
      <c r="FE10" s="372">
        <f t="shared" si="67"/>
        <v>5</v>
      </c>
      <c r="FF10" s="373">
        <f t="shared" si="68"/>
        <v>1</v>
      </c>
      <c r="FG10" s="371">
        <f t="shared" si="69"/>
        <v>0</v>
      </c>
      <c r="FH10" s="371">
        <f t="shared" si="70"/>
        <v>0</v>
      </c>
      <c r="FI10" s="368">
        <f t="shared" si="71"/>
        <v>0</v>
      </c>
      <c r="FJ10" s="372">
        <f t="shared" si="72"/>
        <v>1</v>
      </c>
      <c r="FK10" s="373">
        <f t="shared" si="73"/>
        <v>7.7759999999999996E-2</v>
      </c>
      <c r="FL10" s="372">
        <f t="shared" si="74"/>
        <v>5</v>
      </c>
      <c r="FM10" s="373">
        <f t="shared" si="75"/>
        <v>1</v>
      </c>
      <c r="FN10" s="371">
        <f t="shared" si="76"/>
        <v>0</v>
      </c>
      <c r="FO10" s="371">
        <f t="shared" si="77"/>
        <v>0</v>
      </c>
      <c r="FP10" s="368">
        <f t="shared" si="78"/>
        <v>0</v>
      </c>
      <c r="FQ10" s="372">
        <f t="shared" si="79"/>
        <v>1</v>
      </c>
      <c r="FR10" s="373">
        <f t="shared" si="80"/>
        <v>7.7759999999999996E-2</v>
      </c>
      <c r="FS10" s="372">
        <f t="shared" si="81"/>
        <v>5</v>
      </c>
      <c r="FT10" s="373">
        <f t="shared" si="82"/>
        <v>1</v>
      </c>
      <c r="FU10" s="371">
        <f t="shared" si="83"/>
        <v>0</v>
      </c>
      <c r="FV10" s="371">
        <f t="shared" si="84"/>
        <v>0</v>
      </c>
      <c r="FW10" s="368">
        <f t="shared" si="85"/>
        <v>0</v>
      </c>
      <c r="FX10" s="372">
        <f t="shared" si="86"/>
        <v>1</v>
      </c>
      <c r="FY10" s="373">
        <f t="shared" si="87"/>
        <v>7.7759999999999996E-2</v>
      </c>
      <c r="FZ10" s="372">
        <f t="shared" si="88"/>
        <v>5</v>
      </c>
      <c r="GA10" s="373">
        <f t="shared" si="89"/>
        <v>1</v>
      </c>
      <c r="GB10" s="371">
        <f t="shared" si="90"/>
        <v>0</v>
      </c>
      <c r="GC10" s="371">
        <f t="shared" si="91"/>
        <v>0</v>
      </c>
      <c r="GD10" s="368">
        <f t="shared" si="92"/>
        <v>0</v>
      </c>
      <c r="GE10" s="372">
        <f t="shared" si="93"/>
        <v>1</v>
      </c>
      <c r="GF10" s="373">
        <f t="shared" si="94"/>
        <v>7.7759999999999996E-2</v>
      </c>
      <c r="GG10" s="372">
        <f t="shared" si="95"/>
        <v>5</v>
      </c>
      <c r="GH10" s="373">
        <f t="shared" si="96"/>
        <v>1</v>
      </c>
      <c r="GI10" s="373">
        <f t="shared" si="97"/>
        <v>1</v>
      </c>
    </row>
    <row r="11" spans="1:193 1680:1680" ht="173.4" x14ac:dyDescent="0.2">
      <c r="A11" s="62">
        <f t="shared" si="98"/>
        <v>3</v>
      </c>
      <c r="B11" s="51" t="s">
        <v>833</v>
      </c>
      <c r="C11" s="384" t="s">
        <v>841</v>
      </c>
      <c r="D11" s="61" t="s">
        <v>205</v>
      </c>
      <c r="E11" s="59" t="s">
        <v>204</v>
      </c>
      <c r="F11" s="51" t="s">
        <v>223</v>
      </c>
      <c r="G11" s="55" t="s">
        <v>210</v>
      </c>
      <c r="H11" s="59" t="s">
        <v>173</v>
      </c>
      <c r="I11" s="58" t="s">
        <v>22</v>
      </c>
      <c r="J11" s="58" t="s">
        <v>54</v>
      </c>
      <c r="K11" s="58" t="s">
        <v>54</v>
      </c>
      <c r="L11" s="58" t="s">
        <v>54</v>
      </c>
      <c r="M11" s="58" t="s">
        <v>54</v>
      </c>
      <c r="N11" s="58" t="s">
        <v>54</v>
      </c>
      <c r="O11" s="58" t="s">
        <v>54</v>
      </c>
      <c r="P11" s="58" t="s">
        <v>54</v>
      </c>
      <c r="Q11" s="58" t="s">
        <v>53</v>
      </c>
      <c r="R11" s="58" t="s">
        <v>53</v>
      </c>
      <c r="S11" s="58" t="s">
        <v>54</v>
      </c>
      <c r="T11" s="58" t="s">
        <v>54</v>
      </c>
      <c r="U11" s="58" t="s">
        <v>54</v>
      </c>
      <c r="V11" s="58" t="s">
        <v>54</v>
      </c>
      <c r="W11" s="58" t="s">
        <v>54</v>
      </c>
      <c r="X11" s="58" t="s">
        <v>54</v>
      </c>
      <c r="Y11" s="58" t="s">
        <v>53</v>
      </c>
      <c r="Z11" s="58" t="s">
        <v>54</v>
      </c>
      <c r="AA11" s="58" t="s">
        <v>53</v>
      </c>
      <c r="AB11" s="58" t="s">
        <v>53</v>
      </c>
      <c r="AC11" s="57" t="str">
        <f t="shared" si="0"/>
        <v>3 - Media</v>
      </c>
      <c r="AD11" s="149">
        <f t="shared" si="1"/>
        <v>0.6</v>
      </c>
      <c r="AE11" s="57" t="str">
        <f t="shared" si="2"/>
        <v>5 - Catastrófico</v>
      </c>
      <c r="AF11" s="149">
        <f t="shared" si="3"/>
        <v>1</v>
      </c>
      <c r="AG11" s="56" t="str">
        <f>IFERROR(INDEX('[5]G CONTR'!$BLU$621:$BLY$625,MATCH(I11,'[5]G CONTR'!$BLS$621:$BLS$625,0),MATCH(AE11,'[5]G CONTR'!$BLU$619:$BLY$619,0)),"")</f>
        <v>ALTO</v>
      </c>
      <c r="AH11" s="149">
        <f t="shared" si="4"/>
        <v>0.6</v>
      </c>
      <c r="AI11" s="385" t="s">
        <v>840</v>
      </c>
      <c r="AJ11" s="54" t="s">
        <v>837</v>
      </c>
      <c r="AK11" s="64" t="s">
        <v>790</v>
      </c>
      <c r="AL11" s="64" t="s">
        <v>789</v>
      </c>
      <c r="AM11" s="51" t="s">
        <v>35</v>
      </c>
      <c r="AN11" s="54" t="s">
        <v>45</v>
      </c>
      <c r="AO11" s="54" t="s">
        <v>50</v>
      </c>
      <c r="AP11" s="51" t="s">
        <v>52</v>
      </c>
      <c r="AQ11" s="51" t="s">
        <v>35</v>
      </c>
      <c r="AR11" s="54" t="s">
        <v>45</v>
      </c>
      <c r="AS11" s="54" t="s">
        <v>50</v>
      </c>
      <c r="AT11" s="51" t="s">
        <v>52</v>
      </c>
      <c r="AU11" s="51" t="s">
        <v>35</v>
      </c>
      <c r="AV11" s="54" t="s">
        <v>45</v>
      </c>
      <c r="AW11" s="54" t="s">
        <v>50</v>
      </c>
      <c r="AX11" s="51" t="s">
        <v>52</v>
      </c>
      <c r="AY11" s="51" t="s">
        <v>35</v>
      </c>
      <c r="AZ11" s="54" t="s">
        <v>45</v>
      </c>
      <c r="BA11" s="54" t="s">
        <v>50</v>
      </c>
      <c r="BB11" s="51" t="s">
        <v>52</v>
      </c>
      <c r="BC11" s="51"/>
      <c r="BD11" s="54"/>
      <c r="BE11" s="54"/>
      <c r="BF11" s="51"/>
      <c r="BG11" s="51"/>
      <c r="BH11" s="54"/>
      <c r="BI11" s="54"/>
      <c r="BJ11" s="51"/>
      <c r="BK11" s="51"/>
      <c r="BL11" s="54"/>
      <c r="BM11" s="54"/>
      <c r="BN11" s="51"/>
      <c r="BO11" s="51"/>
      <c r="BP11" s="54"/>
      <c r="BQ11" s="54"/>
      <c r="BR11" s="51"/>
      <c r="BS11" s="51"/>
      <c r="BT11" s="54"/>
      <c r="BU11" s="54"/>
      <c r="BV11" s="51"/>
      <c r="BW11" s="51"/>
      <c r="BX11" s="54"/>
      <c r="BY11" s="54"/>
      <c r="BZ11" s="51"/>
      <c r="CA11" s="51"/>
      <c r="CB11" s="54"/>
      <c r="CC11" s="54"/>
      <c r="CD11" s="51"/>
      <c r="CE11" s="51"/>
      <c r="CF11" s="54"/>
      <c r="CG11" s="54"/>
      <c r="CH11" s="51"/>
      <c r="CI11" s="54"/>
      <c r="CJ11" s="54"/>
      <c r="CK11" s="51"/>
      <c r="CL11" s="53" t="str">
        <f>IFERROR(IF(GE11&lt;=1,"1 - Muy Baja",VLOOKUP(GE11,#REF!,2,0)),"")</f>
        <v>1 - Muy Baja</v>
      </c>
      <c r="CM11" s="165">
        <f t="shared" si="5"/>
        <v>7.7759999999999996E-2</v>
      </c>
      <c r="CN11" s="53" t="str">
        <f>IFERROR(IF(GG11&lt;=1,"1 - Leve",HLOOKUP(GG11,'[5]G PREDIAL'!$BLU$673:$BLY$674,2,0)),"")</f>
        <v>5 - Catastrófico</v>
      </c>
      <c r="CO11" s="165">
        <f t="shared" si="6"/>
        <v>1</v>
      </c>
      <c r="CP11" s="52" t="str">
        <f t="shared" si="99"/>
        <v>MODERADO</v>
      </c>
      <c r="CQ11" s="149">
        <f t="shared" si="7"/>
        <v>7.7759999999999996E-2</v>
      </c>
      <c r="CR11" s="63" t="s">
        <v>456</v>
      </c>
      <c r="CS11" s="52">
        <f t="shared" si="8"/>
        <v>3</v>
      </c>
      <c r="CT11" s="51"/>
      <c r="CU11" s="385" t="s">
        <v>836</v>
      </c>
      <c r="CV11" s="65" t="s">
        <v>1235</v>
      </c>
      <c r="CW11" s="158"/>
      <c r="CX11" s="47">
        <f t="shared" si="9"/>
        <v>14</v>
      </c>
      <c r="CY11" s="49">
        <f t="shared" si="10"/>
        <v>5</v>
      </c>
      <c r="CZ11" s="47" t="str">
        <f t="shared" si="11"/>
        <v>Catastrófico</v>
      </c>
      <c r="DA11" s="153">
        <f t="shared" si="12"/>
        <v>1</v>
      </c>
      <c r="DB11" s="48">
        <f t="shared" si="13"/>
        <v>0.15</v>
      </c>
      <c r="DC11" s="48">
        <f t="shared" si="14"/>
        <v>0.25</v>
      </c>
      <c r="DD11" s="47">
        <f t="shared" si="15"/>
        <v>0.4</v>
      </c>
      <c r="DE11" s="273">
        <f t="shared" si="16"/>
        <v>2</v>
      </c>
      <c r="DF11" s="187">
        <f t="shared" si="17"/>
        <v>0.36</v>
      </c>
      <c r="DG11" s="273">
        <f t="shared" si="18"/>
        <v>5</v>
      </c>
      <c r="DH11" s="273"/>
      <c r="DI11" s="187">
        <f t="shared" si="19"/>
        <v>1</v>
      </c>
      <c r="DJ11" s="48">
        <f t="shared" si="20"/>
        <v>0.15</v>
      </c>
      <c r="DK11" s="48">
        <f t="shared" si="21"/>
        <v>0.25</v>
      </c>
      <c r="DL11" s="47">
        <f t="shared" si="22"/>
        <v>0.4</v>
      </c>
      <c r="DM11" s="273">
        <f t="shared" si="23"/>
        <v>2</v>
      </c>
      <c r="DN11" s="187">
        <f t="shared" si="24"/>
        <v>0.216</v>
      </c>
      <c r="DO11" s="273">
        <f t="shared" si="25"/>
        <v>5</v>
      </c>
      <c r="DP11" s="187">
        <f t="shared" si="26"/>
        <v>1</v>
      </c>
      <c r="DQ11" s="48">
        <f t="shared" si="27"/>
        <v>0.15</v>
      </c>
      <c r="DR11" s="48">
        <f t="shared" si="28"/>
        <v>0.25</v>
      </c>
      <c r="DS11" s="47">
        <f t="shared" si="29"/>
        <v>0.4</v>
      </c>
      <c r="DT11" s="273">
        <f t="shared" si="30"/>
        <v>1</v>
      </c>
      <c r="DU11" s="187">
        <f t="shared" si="31"/>
        <v>0.12959999999999999</v>
      </c>
      <c r="DV11" s="273">
        <f t="shared" si="32"/>
        <v>5</v>
      </c>
      <c r="DW11" s="187">
        <f t="shared" si="33"/>
        <v>1</v>
      </c>
      <c r="DX11" s="48">
        <f t="shared" si="34"/>
        <v>0.15</v>
      </c>
      <c r="DY11" s="48">
        <f t="shared" si="35"/>
        <v>0.25</v>
      </c>
      <c r="DZ11" s="47">
        <f t="shared" si="36"/>
        <v>0.4</v>
      </c>
      <c r="EA11" s="273">
        <f t="shared" si="37"/>
        <v>1</v>
      </c>
      <c r="EB11" s="187">
        <f t="shared" si="38"/>
        <v>7.7759999999999996E-2</v>
      </c>
      <c r="EC11" s="273">
        <f t="shared" si="39"/>
        <v>5</v>
      </c>
      <c r="ED11" s="187">
        <f t="shared" si="40"/>
        <v>1</v>
      </c>
      <c r="EE11" s="48">
        <f t="shared" si="41"/>
        <v>0</v>
      </c>
      <c r="EF11" s="48">
        <f t="shared" si="42"/>
        <v>0</v>
      </c>
      <c r="EG11" s="47">
        <f t="shared" si="43"/>
        <v>0</v>
      </c>
      <c r="EH11" s="273">
        <f t="shared" si="44"/>
        <v>1</v>
      </c>
      <c r="EI11" s="187">
        <f t="shared" si="45"/>
        <v>7.7759999999999996E-2</v>
      </c>
      <c r="EJ11" s="273">
        <f t="shared" si="46"/>
        <v>5</v>
      </c>
      <c r="EK11" s="187">
        <f t="shared" si="47"/>
        <v>1</v>
      </c>
      <c r="EL11" s="48">
        <f t="shared" si="48"/>
        <v>0</v>
      </c>
      <c r="EM11" s="48">
        <f t="shared" si="49"/>
        <v>0</v>
      </c>
      <c r="EN11" s="47">
        <f t="shared" si="50"/>
        <v>0</v>
      </c>
      <c r="EO11" s="273">
        <f t="shared" si="51"/>
        <v>1</v>
      </c>
      <c r="EP11" s="187">
        <f t="shared" si="52"/>
        <v>7.7759999999999996E-2</v>
      </c>
      <c r="EQ11" s="273">
        <f t="shared" si="53"/>
        <v>5</v>
      </c>
      <c r="ER11" s="187">
        <f t="shared" si="54"/>
        <v>1</v>
      </c>
      <c r="ES11" s="48">
        <f t="shared" si="55"/>
        <v>0</v>
      </c>
      <c r="ET11" s="48">
        <f t="shared" si="56"/>
        <v>0</v>
      </c>
      <c r="EU11" s="47">
        <f t="shared" si="57"/>
        <v>0</v>
      </c>
      <c r="EV11" s="273">
        <f t="shared" si="58"/>
        <v>1</v>
      </c>
      <c r="EW11" s="187">
        <f t="shared" si="59"/>
        <v>7.7759999999999996E-2</v>
      </c>
      <c r="EX11" s="273">
        <f t="shared" si="60"/>
        <v>5</v>
      </c>
      <c r="EY11" s="187">
        <f t="shared" si="61"/>
        <v>1</v>
      </c>
      <c r="EZ11" s="48">
        <f t="shared" si="62"/>
        <v>0</v>
      </c>
      <c r="FA11" s="48">
        <f t="shared" si="63"/>
        <v>0</v>
      </c>
      <c r="FB11" s="47">
        <f t="shared" si="64"/>
        <v>0</v>
      </c>
      <c r="FC11" s="273">
        <f t="shared" si="65"/>
        <v>1</v>
      </c>
      <c r="FD11" s="187">
        <f t="shared" si="66"/>
        <v>7.7759999999999996E-2</v>
      </c>
      <c r="FE11" s="273">
        <f t="shared" si="67"/>
        <v>5</v>
      </c>
      <c r="FF11" s="187">
        <f t="shared" si="68"/>
        <v>1</v>
      </c>
      <c r="FG11" s="48">
        <f t="shared" si="69"/>
        <v>0</v>
      </c>
      <c r="FH11" s="48">
        <f t="shared" si="70"/>
        <v>0</v>
      </c>
      <c r="FI11" s="47">
        <f t="shared" si="71"/>
        <v>0</v>
      </c>
      <c r="FJ11" s="273">
        <f t="shared" si="72"/>
        <v>1</v>
      </c>
      <c r="FK11" s="187">
        <f t="shared" si="73"/>
        <v>7.7759999999999996E-2</v>
      </c>
      <c r="FL11" s="273">
        <f t="shared" si="74"/>
        <v>5</v>
      </c>
      <c r="FM11" s="187">
        <f t="shared" si="75"/>
        <v>1</v>
      </c>
      <c r="FN11" s="48">
        <f t="shared" si="76"/>
        <v>0</v>
      </c>
      <c r="FO11" s="48">
        <f t="shared" si="77"/>
        <v>0</v>
      </c>
      <c r="FP11" s="47">
        <f t="shared" si="78"/>
        <v>0</v>
      </c>
      <c r="FQ11" s="273">
        <f t="shared" si="79"/>
        <v>1</v>
      </c>
      <c r="FR11" s="187">
        <f t="shared" si="80"/>
        <v>7.7759999999999996E-2</v>
      </c>
      <c r="FS11" s="273">
        <f t="shared" si="81"/>
        <v>5</v>
      </c>
      <c r="FT11" s="187">
        <f t="shared" si="82"/>
        <v>1</v>
      </c>
      <c r="FU11" s="48">
        <f t="shared" si="83"/>
        <v>0</v>
      </c>
      <c r="FV11" s="48">
        <f t="shared" si="84"/>
        <v>0</v>
      </c>
      <c r="FW11" s="47">
        <f t="shared" si="85"/>
        <v>0</v>
      </c>
      <c r="FX11" s="273">
        <f t="shared" si="86"/>
        <v>1</v>
      </c>
      <c r="FY11" s="187">
        <f t="shared" si="87"/>
        <v>7.7759999999999996E-2</v>
      </c>
      <c r="FZ11" s="273">
        <f t="shared" si="88"/>
        <v>5</v>
      </c>
      <c r="GA11" s="187">
        <f t="shared" si="89"/>
        <v>1</v>
      </c>
      <c r="GB11" s="48">
        <f t="shared" si="90"/>
        <v>0</v>
      </c>
      <c r="GC11" s="48">
        <f t="shared" si="91"/>
        <v>0</v>
      </c>
      <c r="GD11" s="47">
        <f t="shared" si="92"/>
        <v>0</v>
      </c>
      <c r="GE11" s="273">
        <f t="shared" si="93"/>
        <v>1</v>
      </c>
      <c r="GF11" s="187">
        <f t="shared" si="94"/>
        <v>7.7759999999999996E-2</v>
      </c>
      <c r="GG11" s="273">
        <f t="shared" si="95"/>
        <v>5</v>
      </c>
      <c r="GH11" s="187">
        <f t="shared" si="96"/>
        <v>1</v>
      </c>
      <c r="GI11" s="187">
        <f t="shared" si="97"/>
        <v>1</v>
      </c>
      <c r="GJ11" s="45"/>
    </row>
    <row r="12" spans="1:193 1680:1680" ht="173.4" x14ac:dyDescent="0.2">
      <c r="A12" s="62">
        <f t="shared" si="98"/>
        <v>4</v>
      </c>
      <c r="B12" s="51" t="s">
        <v>833</v>
      </c>
      <c r="C12" s="65" t="s">
        <v>839</v>
      </c>
      <c r="D12" s="61" t="s">
        <v>206</v>
      </c>
      <c r="E12" s="59" t="s">
        <v>204</v>
      </c>
      <c r="F12" s="51" t="s">
        <v>220</v>
      </c>
      <c r="G12" s="55" t="s">
        <v>210</v>
      </c>
      <c r="H12" s="59" t="s">
        <v>173</v>
      </c>
      <c r="I12" s="58" t="s">
        <v>22</v>
      </c>
      <c r="J12" s="58" t="s">
        <v>54</v>
      </c>
      <c r="K12" s="58" t="s">
        <v>54</v>
      </c>
      <c r="L12" s="58" t="s">
        <v>54</v>
      </c>
      <c r="M12" s="58" t="s">
        <v>54</v>
      </c>
      <c r="N12" s="58" t="s">
        <v>54</v>
      </c>
      <c r="O12" s="58" t="s">
        <v>54</v>
      </c>
      <c r="P12" s="58" t="s">
        <v>54</v>
      </c>
      <c r="Q12" s="58" t="s">
        <v>53</v>
      </c>
      <c r="R12" s="58" t="s">
        <v>53</v>
      </c>
      <c r="S12" s="58" t="s">
        <v>54</v>
      </c>
      <c r="T12" s="58" t="s">
        <v>54</v>
      </c>
      <c r="U12" s="58" t="s">
        <v>54</v>
      </c>
      <c r="V12" s="58" t="s">
        <v>54</v>
      </c>
      <c r="W12" s="58" t="s">
        <v>54</v>
      </c>
      <c r="X12" s="58" t="s">
        <v>54</v>
      </c>
      <c r="Y12" s="58" t="s">
        <v>53</v>
      </c>
      <c r="Z12" s="58" t="s">
        <v>54</v>
      </c>
      <c r="AA12" s="58" t="s">
        <v>53</v>
      </c>
      <c r="AB12" s="58" t="s">
        <v>53</v>
      </c>
      <c r="AC12" s="57" t="str">
        <f t="shared" si="0"/>
        <v>3 - Media</v>
      </c>
      <c r="AD12" s="149">
        <f t="shared" si="1"/>
        <v>0.6</v>
      </c>
      <c r="AE12" s="57" t="str">
        <f t="shared" si="2"/>
        <v>5 - Catastrófico</v>
      </c>
      <c r="AF12" s="149">
        <f t="shared" si="3"/>
        <v>1</v>
      </c>
      <c r="AG12" s="56" t="str">
        <f>IFERROR(INDEX('[5]G CONTR'!$BLU$621:$BLY$625,MATCH(I12,'[5]G CONTR'!$BLS$621:$BLS$625,0),MATCH(AE12,'[5]G CONTR'!$BLU$619:$BLY$619,0)),"")</f>
        <v>ALTO</v>
      </c>
      <c r="AH12" s="149">
        <f t="shared" si="4"/>
        <v>0.6</v>
      </c>
      <c r="AI12" s="385" t="s">
        <v>838</v>
      </c>
      <c r="AJ12" s="54" t="s">
        <v>837</v>
      </c>
      <c r="AK12" s="64" t="s">
        <v>790</v>
      </c>
      <c r="AL12" s="64" t="s">
        <v>789</v>
      </c>
      <c r="AM12" s="51" t="s">
        <v>35</v>
      </c>
      <c r="AN12" s="54" t="s">
        <v>45</v>
      </c>
      <c r="AO12" s="54" t="s">
        <v>50</v>
      </c>
      <c r="AP12" s="51" t="s">
        <v>52</v>
      </c>
      <c r="AQ12" s="51" t="s">
        <v>35</v>
      </c>
      <c r="AR12" s="54" t="s">
        <v>45</v>
      </c>
      <c r="AS12" s="54" t="s">
        <v>50</v>
      </c>
      <c r="AT12" s="51" t="s">
        <v>52</v>
      </c>
      <c r="AU12" s="51" t="s">
        <v>35</v>
      </c>
      <c r="AV12" s="54" t="s">
        <v>45</v>
      </c>
      <c r="AW12" s="54" t="s">
        <v>50</v>
      </c>
      <c r="AX12" s="51" t="s">
        <v>52</v>
      </c>
      <c r="AY12" s="51" t="s">
        <v>35</v>
      </c>
      <c r="AZ12" s="54" t="s">
        <v>45</v>
      </c>
      <c r="BA12" s="54" t="s">
        <v>50</v>
      </c>
      <c r="BB12" s="51" t="s">
        <v>52</v>
      </c>
      <c r="BC12" s="51"/>
      <c r="BD12" s="54"/>
      <c r="BE12" s="54"/>
      <c r="BF12" s="51"/>
      <c r="BG12" s="51"/>
      <c r="BH12" s="54"/>
      <c r="BI12" s="54"/>
      <c r="BJ12" s="51"/>
      <c r="BK12" s="51"/>
      <c r="BL12" s="54"/>
      <c r="BM12" s="54"/>
      <c r="BN12" s="51"/>
      <c r="BO12" s="51"/>
      <c r="BP12" s="54"/>
      <c r="BQ12" s="54"/>
      <c r="BR12" s="51"/>
      <c r="BS12" s="51"/>
      <c r="BT12" s="54"/>
      <c r="BU12" s="54"/>
      <c r="BV12" s="51"/>
      <c r="BW12" s="51"/>
      <c r="BX12" s="54"/>
      <c r="BY12" s="54"/>
      <c r="BZ12" s="51"/>
      <c r="CA12" s="51"/>
      <c r="CB12" s="54"/>
      <c r="CC12" s="54"/>
      <c r="CD12" s="51"/>
      <c r="CE12" s="51"/>
      <c r="CF12" s="54"/>
      <c r="CG12" s="54"/>
      <c r="CH12" s="51"/>
      <c r="CI12" s="54"/>
      <c r="CJ12" s="54"/>
      <c r="CK12" s="51"/>
      <c r="CL12" s="53" t="str">
        <f>IFERROR(IF(GE12&lt;=1,"1 - Muy Baja",VLOOKUP(GE12,#REF!,2,0)),"")</f>
        <v>1 - Muy Baja</v>
      </c>
      <c r="CM12" s="165">
        <f t="shared" si="5"/>
        <v>7.7759999999999996E-2</v>
      </c>
      <c r="CN12" s="53" t="str">
        <f>IFERROR(IF(GG12&lt;=1,"1 - Leve",HLOOKUP(GG12,'[5]G PREDIAL'!$BLU$673:$BLY$674,2,0)),"")</f>
        <v>5 - Catastrófico</v>
      </c>
      <c r="CO12" s="165">
        <f t="shared" si="6"/>
        <v>1</v>
      </c>
      <c r="CP12" s="52" t="str">
        <f t="shared" si="99"/>
        <v>MODERADO</v>
      </c>
      <c r="CQ12" s="149">
        <f t="shared" si="7"/>
        <v>7.7759999999999996E-2</v>
      </c>
      <c r="CR12" s="63" t="s">
        <v>233</v>
      </c>
      <c r="CS12" s="52">
        <f t="shared" si="8"/>
        <v>3</v>
      </c>
      <c r="CT12" s="51"/>
      <c r="CU12" s="385" t="s">
        <v>836</v>
      </c>
      <c r="CV12" s="65" t="s">
        <v>1235</v>
      </c>
      <c r="CW12" s="158"/>
      <c r="CX12" s="47">
        <f t="shared" si="9"/>
        <v>14</v>
      </c>
      <c r="CY12" s="49">
        <f t="shared" si="10"/>
        <v>5</v>
      </c>
      <c r="CZ12" s="47" t="str">
        <f t="shared" si="11"/>
        <v>Catastrófico</v>
      </c>
      <c r="DA12" s="153">
        <f t="shared" si="12"/>
        <v>1</v>
      </c>
      <c r="DB12" s="48">
        <f t="shared" si="13"/>
        <v>0.15</v>
      </c>
      <c r="DC12" s="48">
        <f t="shared" si="14"/>
        <v>0.25</v>
      </c>
      <c r="DD12" s="47">
        <f t="shared" si="15"/>
        <v>0.4</v>
      </c>
      <c r="DE12" s="273">
        <f t="shared" si="16"/>
        <v>2</v>
      </c>
      <c r="DF12" s="187">
        <f t="shared" si="17"/>
        <v>0.36</v>
      </c>
      <c r="DG12" s="273">
        <f t="shared" si="18"/>
        <v>5</v>
      </c>
      <c r="DH12" s="273"/>
      <c r="DI12" s="187">
        <f t="shared" si="19"/>
        <v>1</v>
      </c>
      <c r="DJ12" s="48">
        <f t="shared" si="20"/>
        <v>0.15</v>
      </c>
      <c r="DK12" s="48">
        <f t="shared" si="21"/>
        <v>0.25</v>
      </c>
      <c r="DL12" s="47">
        <f t="shared" si="22"/>
        <v>0.4</v>
      </c>
      <c r="DM12" s="273">
        <f t="shared" si="23"/>
        <v>2</v>
      </c>
      <c r="DN12" s="187">
        <f t="shared" si="24"/>
        <v>0.216</v>
      </c>
      <c r="DO12" s="273">
        <f t="shared" si="25"/>
        <v>5</v>
      </c>
      <c r="DP12" s="187">
        <f t="shared" si="26"/>
        <v>1</v>
      </c>
      <c r="DQ12" s="48">
        <f t="shared" si="27"/>
        <v>0.15</v>
      </c>
      <c r="DR12" s="48">
        <f t="shared" si="28"/>
        <v>0.25</v>
      </c>
      <c r="DS12" s="47">
        <f t="shared" si="29"/>
        <v>0.4</v>
      </c>
      <c r="DT12" s="273">
        <f t="shared" si="30"/>
        <v>1</v>
      </c>
      <c r="DU12" s="187">
        <f t="shared" si="31"/>
        <v>0.12959999999999999</v>
      </c>
      <c r="DV12" s="273">
        <f t="shared" si="32"/>
        <v>5</v>
      </c>
      <c r="DW12" s="187">
        <f t="shared" si="33"/>
        <v>1</v>
      </c>
      <c r="DX12" s="48">
        <f t="shared" si="34"/>
        <v>0.15</v>
      </c>
      <c r="DY12" s="48">
        <f t="shared" si="35"/>
        <v>0.25</v>
      </c>
      <c r="DZ12" s="47">
        <f t="shared" si="36"/>
        <v>0.4</v>
      </c>
      <c r="EA12" s="273">
        <f t="shared" si="37"/>
        <v>1</v>
      </c>
      <c r="EB12" s="187">
        <f t="shared" si="38"/>
        <v>7.7759999999999996E-2</v>
      </c>
      <c r="EC12" s="273">
        <f t="shared" si="39"/>
        <v>5</v>
      </c>
      <c r="ED12" s="187">
        <f t="shared" si="40"/>
        <v>1</v>
      </c>
      <c r="EE12" s="48">
        <f t="shared" si="41"/>
        <v>0</v>
      </c>
      <c r="EF12" s="48">
        <f t="shared" si="42"/>
        <v>0</v>
      </c>
      <c r="EG12" s="47">
        <f t="shared" si="43"/>
        <v>0</v>
      </c>
      <c r="EH12" s="273">
        <f t="shared" si="44"/>
        <v>1</v>
      </c>
      <c r="EI12" s="187">
        <f t="shared" si="45"/>
        <v>7.7759999999999996E-2</v>
      </c>
      <c r="EJ12" s="273">
        <f t="shared" si="46"/>
        <v>5</v>
      </c>
      <c r="EK12" s="187">
        <f t="shared" si="47"/>
        <v>1</v>
      </c>
      <c r="EL12" s="48">
        <f t="shared" si="48"/>
        <v>0</v>
      </c>
      <c r="EM12" s="48">
        <f t="shared" si="49"/>
        <v>0</v>
      </c>
      <c r="EN12" s="47">
        <f t="shared" si="50"/>
        <v>0</v>
      </c>
      <c r="EO12" s="273">
        <f t="shared" si="51"/>
        <v>1</v>
      </c>
      <c r="EP12" s="187">
        <f t="shared" si="52"/>
        <v>7.7759999999999996E-2</v>
      </c>
      <c r="EQ12" s="273">
        <f t="shared" si="53"/>
        <v>5</v>
      </c>
      <c r="ER12" s="187">
        <f t="shared" si="54"/>
        <v>1</v>
      </c>
      <c r="ES12" s="48">
        <f t="shared" si="55"/>
        <v>0</v>
      </c>
      <c r="ET12" s="48">
        <f t="shared" si="56"/>
        <v>0</v>
      </c>
      <c r="EU12" s="47">
        <f t="shared" si="57"/>
        <v>0</v>
      </c>
      <c r="EV12" s="273">
        <f t="shared" si="58"/>
        <v>1</v>
      </c>
      <c r="EW12" s="187">
        <f t="shared" si="59"/>
        <v>7.7759999999999996E-2</v>
      </c>
      <c r="EX12" s="273">
        <f t="shared" si="60"/>
        <v>5</v>
      </c>
      <c r="EY12" s="187">
        <f t="shared" si="61"/>
        <v>1</v>
      </c>
      <c r="EZ12" s="48">
        <f t="shared" si="62"/>
        <v>0</v>
      </c>
      <c r="FA12" s="48">
        <f t="shared" si="63"/>
        <v>0</v>
      </c>
      <c r="FB12" s="47">
        <f t="shared" si="64"/>
        <v>0</v>
      </c>
      <c r="FC12" s="273">
        <f t="shared" si="65"/>
        <v>1</v>
      </c>
      <c r="FD12" s="187">
        <f t="shared" si="66"/>
        <v>7.7759999999999996E-2</v>
      </c>
      <c r="FE12" s="273">
        <f t="shared" si="67"/>
        <v>5</v>
      </c>
      <c r="FF12" s="187">
        <f t="shared" si="68"/>
        <v>1</v>
      </c>
      <c r="FG12" s="48">
        <f t="shared" si="69"/>
        <v>0</v>
      </c>
      <c r="FH12" s="48">
        <f t="shared" si="70"/>
        <v>0</v>
      </c>
      <c r="FI12" s="47">
        <f t="shared" si="71"/>
        <v>0</v>
      </c>
      <c r="FJ12" s="273">
        <f t="shared" si="72"/>
        <v>1</v>
      </c>
      <c r="FK12" s="187">
        <f t="shared" si="73"/>
        <v>7.7759999999999996E-2</v>
      </c>
      <c r="FL12" s="273">
        <f t="shared" si="74"/>
        <v>5</v>
      </c>
      <c r="FM12" s="187">
        <f t="shared" si="75"/>
        <v>1</v>
      </c>
      <c r="FN12" s="48">
        <f t="shared" si="76"/>
        <v>0</v>
      </c>
      <c r="FO12" s="48">
        <f t="shared" si="77"/>
        <v>0</v>
      </c>
      <c r="FP12" s="47">
        <f t="shared" si="78"/>
        <v>0</v>
      </c>
      <c r="FQ12" s="273">
        <f t="shared" si="79"/>
        <v>1</v>
      </c>
      <c r="FR12" s="187">
        <f t="shared" si="80"/>
        <v>7.7759999999999996E-2</v>
      </c>
      <c r="FS12" s="273">
        <f t="shared" si="81"/>
        <v>5</v>
      </c>
      <c r="FT12" s="187">
        <f t="shared" si="82"/>
        <v>1</v>
      </c>
      <c r="FU12" s="48">
        <f t="shared" si="83"/>
        <v>0</v>
      </c>
      <c r="FV12" s="48">
        <f t="shared" si="84"/>
        <v>0</v>
      </c>
      <c r="FW12" s="47">
        <f t="shared" si="85"/>
        <v>0</v>
      </c>
      <c r="FX12" s="273">
        <f t="shared" si="86"/>
        <v>1</v>
      </c>
      <c r="FY12" s="187">
        <f t="shared" si="87"/>
        <v>7.7759999999999996E-2</v>
      </c>
      <c r="FZ12" s="273">
        <f t="shared" si="88"/>
        <v>5</v>
      </c>
      <c r="GA12" s="187">
        <f t="shared" si="89"/>
        <v>1</v>
      </c>
      <c r="GB12" s="48">
        <f t="shared" si="90"/>
        <v>0</v>
      </c>
      <c r="GC12" s="48">
        <f t="shared" si="91"/>
        <v>0</v>
      </c>
      <c r="GD12" s="47">
        <f t="shared" si="92"/>
        <v>0</v>
      </c>
      <c r="GE12" s="273">
        <f t="shared" si="93"/>
        <v>1</v>
      </c>
      <c r="GF12" s="187">
        <f t="shared" si="94"/>
        <v>7.7759999999999996E-2</v>
      </c>
      <c r="GG12" s="273">
        <f t="shared" si="95"/>
        <v>5</v>
      </c>
      <c r="GH12" s="187">
        <f t="shared" si="96"/>
        <v>1</v>
      </c>
      <c r="GI12" s="187">
        <f t="shared" si="97"/>
        <v>1</v>
      </c>
      <c r="GJ12" s="45"/>
    </row>
    <row r="13" spans="1:193 1680:1680" ht="143.25" customHeight="1" x14ac:dyDescent="0.2">
      <c r="A13" s="62">
        <f t="shared" si="98"/>
        <v>5</v>
      </c>
      <c r="B13" s="54" t="s">
        <v>833</v>
      </c>
      <c r="C13" s="65" t="s">
        <v>835</v>
      </c>
      <c r="D13" s="61" t="s">
        <v>205</v>
      </c>
      <c r="E13" s="59" t="s">
        <v>204</v>
      </c>
      <c r="F13" s="54" t="s">
        <v>223</v>
      </c>
      <c r="G13" s="55" t="s">
        <v>210</v>
      </c>
      <c r="H13" s="59" t="s">
        <v>173</v>
      </c>
      <c r="I13" s="58" t="s">
        <v>22</v>
      </c>
      <c r="J13" s="58" t="s">
        <v>54</v>
      </c>
      <c r="K13" s="58" t="s">
        <v>54</v>
      </c>
      <c r="L13" s="58" t="s">
        <v>54</v>
      </c>
      <c r="M13" s="58" t="s">
        <v>54</v>
      </c>
      <c r="N13" s="58" t="s">
        <v>54</v>
      </c>
      <c r="O13" s="58" t="s">
        <v>54</v>
      </c>
      <c r="P13" s="58" t="s">
        <v>54</v>
      </c>
      <c r="Q13" s="58" t="s">
        <v>53</v>
      </c>
      <c r="R13" s="58" t="s">
        <v>53</v>
      </c>
      <c r="S13" s="58" t="s">
        <v>54</v>
      </c>
      <c r="T13" s="58" t="s">
        <v>54</v>
      </c>
      <c r="U13" s="58" t="s">
        <v>54</v>
      </c>
      <c r="V13" s="58" t="s">
        <v>54</v>
      </c>
      <c r="W13" s="58" t="s">
        <v>54</v>
      </c>
      <c r="X13" s="58" t="s">
        <v>54</v>
      </c>
      <c r="Y13" s="58" t="s">
        <v>53</v>
      </c>
      <c r="Z13" s="58" t="s">
        <v>54</v>
      </c>
      <c r="AA13" s="58" t="s">
        <v>53</v>
      </c>
      <c r="AB13" s="58" t="s">
        <v>53</v>
      </c>
      <c r="AC13" s="357" t="str">
        <f t="shared" si="0"/>
        <v>3 - Media</v>
      </c>
      <c r="AD13" s="358">
        <f t="shared" si="1"/>
        <v>0.6</v>
      </c>
      <c r="AE13" s="357" t="str">
        <f t="shared" si="2"/>
        <v>5 - Catastrófico</v>
      </c>
      <c r="AF13" s="358">
        <f t="shared" si="3"/>
        <v>1</v>
      </c>
      <c r="AG13" s="56" t="str">
        <f>IFERROR(INDEX('[5]G CONTR'!$BLU$621:$BLY$625,MATCH(I13,'[5]G CONTR'!$BLS$621:$BLS$625,0),MATCH(AE13,'[5]G CONTR'!$BLU$619:$BLY$619,0)),"")</f>
        <v>ALTO</v>
      </c>
      <c r="AH13" s="358">
        <f t="shared" si="4"/>
        <v>0.6</v>
      </c>
      <c r="AI13" s="385" t="s">
        <v>834</v>
      </c>
      <c r="AJ13" s="54" t="s">
        <v>109</v>
      </c>
      <c r="AK13" s="64" t="s">
        <v>790</v>
      </c>
      <c r="AL13" s="64" t="s">
        <v>789</v>
      </c>
      <c r="AM13" s="54" t="s">
        <v>35</v>
      </c>
      <c r="AN13" s="54" t="s">
        <v>45</v>
      </c>
      <c r="AO13" s="54" t="s">
        <v>50</v>
      </c>
      <c r="AP13" s="54" t="s">
        <v>52</v>
      </c>
      <c r="AQ13" s="54" t="s">
        <v>35</v>
      </c>
      <c r="AR13" s="54" t="s">
        <v>45</v>
      </c>
      <c r="AS13" s="54" t="s">
        <v>50</v>
      </c>
      <c r="AT13" s="54" t="s">
        <v>52</v>
      </c>
      <c r="AU13" s="54" t="s">
        <v>35</v>
      </c>
      <c r="AV13" s="54" t="s">
        <v>45</v>
      </c>
      <c r="AW13" s="54" t="s">
        <v>50</v>
      </c>
      <c r="AX13" s="54" t="s">
        <v>52</v>
      </c>
      <c r="AY13" s="54" t="s">
        <v>35</v>
      </c>
      <c r="AZ13" s="54" t="s">
        <v>45</v>
      </c>
      <c r="BA13" s="54" t="s">
        <v>50</v>
      </c>
      <c r="BB13" s="54" t="s">
        <v>52</v>
      </c>
      <c r="BC13" s="54" t="s">
        <v>35</v>
      </c>
      <c r="BD13" s="54" t="s">
        <v>45</v>
      </c>
      <c r="BE13" s="54" t="s">
        <v>50</v>
      </c>
      <c r="BF13" s="54" t="s">
        <v>52</v>
      </c>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119" t="str">
        <f>IFERROR(IF(GE13&lt;=1,"1 - Muy Baja",VLOOKUP(GE13,#REF!,2,0)),"")</f>
        <v>1 - Muy Baja</v>
      </c>
      <c r="CM13" s="361">
        <f t="shared" si="5"/>
        <v>4.6655999999999996E-2</v>
      </c>
      <c r="CN13" s="53" t="str">
        <f>IFERROR(IF(GG13&lt;=1,"1 - Leve",HLOOKUP(GG13,'[5]G PREDIAL'!$BLU$673:$BLY$674,2,0)),"")</f>
        <v>5 - Catastrófico</v>
      </c>
      <c r="CO13" s="361">
        <f t="shared" si="6"/>
        <v>1</v>
      </c>
      <c r="CP13" s="56" t="str">
        <f t="shared" si="99"/>
        <v>MODERADO</v>
      </c>
      <c r="CQ13" s="358">
        <f t="shared" si="7"/>
        <v>4.6655999999999996E-2</v>
      </c>
      <c r="CR13" s="63" t="s">
        <v>456</v>
      </c>
      <c r="CS13" s="56">
        <f t="shared" si="8"/>
        <v>3</v>
      </c>
      <c r="CT13" s="54"/>
      <c r="CU13" s="385" t="s">
        <v>830</v>
      </c>
      <c r="CV13" s="65" t="s">
        <v>1235</v>
      </c>
      <c r="CW13" s="358"/>
      <c r="CX13" s="386">
        <f t="shared" si="9"/>
        <v>14</v>
      </c>
      <c r="CY13" s="387">
        <f t="shared" si="10"/>
        <v>5</v>
      </c>
      <c r="CZ13" s="386" t="str">
        <f t="shared" si="11"/>
        <v>Catastrófico</v>
      </c>
      <c r="DA13" s="388">
        <f t="shared" si="12"/>
        <v>1</v>
      </c>
      <c r="DB13" s="389">
        <f t="shared" si="13"/>
        <v>0.15</v>
      </c>
      <c r="DC13" s="389">
        <f t="shared" si="14"/>
        <v>0.25</v>
      </c>
      <c r="DD13" s="386">
        <f t="shared" si="15"/>
        <v>0.4</v>
      </c>
      <c r="DE13" s="273">
        <f t="shared" si="16"/>
        <v>2</v>
      </c>
      <c r="DF13" s="390">
        <f t="shared" si="17"/>
        <v>0.36</v>
      </c>
      <c r="DG13" s="273">
        <f t="shared" si="18"/>
        <v>5</v>
      </c>
      <c r="DH13" s="273"/>
      <c r="DI13" s="390">
        <f t="shared" si="19"/>
        <v>1</v>
      </c>
      <c r="DJ13" s="389">
        <f t="shared" si="20"/>
        <v>0.15</v>
      </c>
      <c r="DK13" s="389">
        <f t="shared" si="21"/>
        <v>0.25</v>
      </c>
      <c r="DL13" s="386">
        <f t="shared" si="22"/>
        <v>0.4</v>
      </c>
      <c r="DM13" s="273">
        <f t="shared" si="23"/>
        <v>2</v>
      </c>
      <c r="DN13" s="390">
        <f t="shared" si="24"/>
        <v>0.216</v>
      </c>
      <c r="DO13" s="273">
        <f t="shared" si="25"/>
        <v>5</v>
      </c>
      <c r="DP13" s="390">
        <f t="shared" si="26"/>
        <v>1</v>
      </c>
      <c r="DQ13" s="389">
        <f t="shared" si="27"/>
        <v>0.15</v>
      </c>
      <c r="DR13" s="389">
        <f t="shared" si="28"/>
        <v>0.25</v>
      </c>
      <c r="DS13" s="386">
        <f t="shared" si="29"/>
        <v>0.4</v>
      </c>
      <c r="DT13" s="273">
        <f t="shared" si="30"/>
        <v>1</v>
      </c>
      <c r="DU13" s="390">
        <f t="shared" si="31"/>
        <v>0.12959999999999999</v>
      </c>
      <c r="DV13" s="273">
        <f t="shared" si="32"/>
        <v>5</v>
      </c>
      <c r="DW13" s="390">
        <f t="shared" si="33"/>
        <v>1</v>
      </c>
      <c r="DX13" s="389">
        <f t="shared" si="34"/>
        <v>0.15</v>
      </c>
      <c r="DY13" s="389">
        <f t="shared" si="35"/>
        <v>0.25</v>
      </c>
      <c r="DZ13" s="386">
        <f t="shared" si="36"/>
        <v>0.4</v>
      </c>
      <c r="EA13" s="273">
        <f t="shared" si="37"/>
        <v>1</v>
      </c>
      <c r="EB13" s="390">
        <f t="shared" si="38"/>
        <v>7.7759999999999996E-2</v>
      </c>
      <c r="EC13" s="273">
        <f t="shared" si="39"/>
        <v>5</v>
      </c>
      <c r="ED13" s="390">
        <f t="shared" si="40"/>
        <v>1</v>
      </c>
      <c r="EE13" s="389">
        <f t="shared" si="41"/>
        <v>0.15</v>
      </c>
      <c r="EF13" s="389">
        <f t="shared" si="42"/>
        <v>0.25</v>
      </c>
      <c r="EG13" s="386">
        <f t="shared" si="43"/>
        <v>0.4</v>
      </c>
      <c r="EH13" s="273">
        <f t="shared" si="44"/>
        <v>1</v>
      </c>
      <c r="EI13" s="390">
        <f t="shared" si="45"/>
        <v>4.6655999999999996E-2</v>
      </c>
      <c r="EJ13" s="273">
        <f t="shared" si="46"/>
        <v>5</v>
      </c>
      <c r="EK13" s="390">
        <f t="shared" si="47"/>
        <v>1</v>
      </c>
      <c r="EL13" s="389">
        <f t="shared" si="48"/>
        <v>0</v>
      </c>
      <c r="EM13" s="389">
        <f t="shared" si="49"/>
        <v>0</v>
      </c>
      <c r="EN13" s="386">
        <f t="shared" si="50"/>
        <v>0</v>
      </c>
      <c r="EO13" s="273">
        <f t="shared" si="51"/>
        <v>1</v>
      </c>
      <c r="EP13" s="390">
        <f t="shared" si="52"/>
        <v>4.6655999999999996E-2</v>
      </c>
      <c r="EQ13" s="273">
        <f t="shared" si="53"/>
        <v>5</v>
      </c>
      <c r="ER13" s="390">
        <f t="shared" si="54"/>
        <v>1</v>
      </c>
      <c r="ES13" s="389">
        <f t="shared" si="55"/>
        <v>0</v>
      </c>
      <c r="ET13" s="389">
        <f t="shared" si="56"/>
        <v>0</v>
      </c>
      <c r="EU13" s="386">
        <f t="shared" si="57"/>
        <v>0</v>
      </c>
      <c r="EV13" s="273">
        <f t="shared" si="58"/>
        <v>1</v>
      </c>
      <c r="EW13" s="390">
        <f t="shared" si="59"/>
        <v>4.6655999999999996E-2</v>
      </c>
      <c r="EX13" s="273">
        <f t="shared" si="60"/>
        <v>5</v>
      </c>
      <c r="EY13" s="390">
        <f t="shared" si="61"/>
        <v>1</v>
      </c>
      <c r="EZ13" s="389">
        <f t="shared" si="62"/>
        <v>0</v>
      </c>
      <c r="FA13" s="389">
        <f t="shared" si="63"/>
        <v>0</v>
      </c>
      <c r="FB13" s="386">
        <f t="shared" si="64"/>
        <v>0</v>
      </c>
      <c r="FC13" s="273">
        <f t="shared" si="65"/>
        <v>1</v>
      </c>
      <c r="FD13" s="390">
        <f t="shared" si="66"/>
        <v>4.6655999999999996E-2</v>
      </c>
      <c r="FE13" s="273">
        <f t="shared" si="67"/>
        <v>5</v>
      </c>
      <c r="FF13" s="390">
        <f t="shared" si="68"/>
        <v>1</v>
      </c>
      <c r="FG13" s="389">
        <f t="shared" si="69"/>
        <v>0</v>
      </c>
      <c r="FH13" s="389">
        <f t="shared" si="70"/>
        <v>0</v>
      </c>
      <c r="FI13" s="386">
        <f t="shared" si="71"/>
        <v>0</v>
      </c>
      <c r="FJ13" s="273">
        <f t="shared" si="72"/>
        <v>1</v>
      </c>
      <c r="FK13" s="390">
        <f t="shared" si="73"/>
        <v>4.6655999999999996E-2</v>
      </c>
      <c r="FL13" s="273">
        <f t="shared" si="74"/>
        <v>5</v>
      </c>
      <c r="FM13" s="390">
        <f t="shared" si="75"/>
        <v>1</v>
      </c>
      <c r="FN13" s="389">
        <f t="shared" si="76"/>
        <v>0</v>
      </c>
      <c r="FO13" s="389">
        <f t="shared" si="77"/>
        <v>0</v>
      </c>
      <c r="FP13" s="386">
        <f t="shared" si="78"/>
        <v>0</v>
      </c>
      <c r="FQ13" s="273">
        <f t="shared" si="79"/>
        <v>1</v>
      </c>
      <c r="FR13" s="390">
        <f t="shared" si="80"/>
        <v>4.6655999999999996E-2</v>
      </c>
      <c r="FS13" s="273">
        <f t="shared" si="81"/>
        <v>5</v>
      </c>
      <c r="FT13" s="390">
        <f t="shared" si="82"/>
        <v>1</v>
      </c>
      <c r="FU13" s="389">
        <f t="shared" si="83"/>
        <v>0</v>
      </c>
      <c r="FV13" s="389">
        <f t="shared" si="84"/>
        <v>0</v>
      </c>
      <c r="FW13" s="386">
        <f t="shared" si="85"/>
        <v>0</v>
      </c>
      <c r="FX13" s="273">
        <f t="shared" si="86"/>
        <v>1</v>
      </c>
      <c r="FY13" s="390">
        <f t="shared" si="87"/>
        <v>4.6655999999999996E-2</v>
      </c>
      <c r="FZ13" s="273">
        <f t="shared" si="88"/>
        <v>5</v>
      </c>
      <c r="GA13" s="390">
        <f t="shared" si="89"/>
        <v>1</v>
      </c>
      <c r="GB13" s="389">
        <f t="shared" si="90"/>
        <v>0</v>
      </c>
      <c r="GC13" s="389">
        <f t="shared" si="91"/>
        <v>0</v>
      </c>
      <c r="GD13" s="386">
        <f t="shared" si="92"/>
        <v>0</v>
      </c>
      <c r="GE13" s="273">
        <f t="shared" si="93"/>
        <v>1</v>
      </c>
      <c r="GF13" s="390">
        <f t="shared" si="94"/>
        <v>4.6655999999999996E-2</v>
      </c>
      <c r="GG13" s="273">
        <f t="shared" si="95"/>
        <v>5</v>
      </c>
      <c r="GH13" s="390">
        <f t="shared" si="96"/>
        <v>1</v>
      </c>
      <c r="GI13" s="390">
        <f t="shared" si="97"/>
        <v>1</v>
      </c>
    </row>
    <row r="14" spans="1:193 1680:1680" ht="123" customHeight="1" x14ac:dyDescent="0.2">
      <c r="A14" s="62">
        <f t="shared" si="98"/>
        <v>6</v>
      </c>
      <c r="B14" s="54" t="s">
        <v>833</v>
      </c>
      <c r="C14" s="63" t="s">
        <v>832</v>
      </c>
      <c r="D14" s="61" t="s">
        <v>206</v>
      </c>
      <c r="E14" s="59" t="s">
        <v>204</v>
      </c>
      <c r="F14" s="54" t="s">
        <v>220</v>
      </c>
      <c r="G14" s="55" t="s">
        <v>210</v>
      </c>
      <c r="H14" s="59" t="s">
        <v>173</v>
      </c>
      <c r="I14" s="58" t="s">
        <v>22</v>
      </c>
      <c r="J14" s="58" t="s">
        <v>54</v>
      </c>
      <c r="K14" s="58" t="s">
        <v>54</v>
      </c>
      <c r="L14" s="58" t="s">
        <v>54</v>
      </c>
      <c r="M14" s="58" t="s">
        <v>54</v>
      </c>
      <c r="N14" s="58" t="s">
        <v>54</v>
      </c>
      <c r="O14" s="58" t="s">
        <v>54</v>
      </c>
      <c r="P14" s="58" t="s">
        <v>54</v>
      </c>
      <c r="Q14" s="58" t="s">
        <v>53</v>
      </c>
      <c r="R14" s="58" t="s">
        <v>53</v>
      </c>
      <c r="S14" s="58" t="s">
        <v>54</v>
      </c>
      <c r="T14" s="58" t="s">
        <v>54</v>
      </c>
      <c r="U14" s="58" t="s">
        <v>54</v>
      </c>
      <c r="V14" s="58" t="s">
        <v>54</v>
      </c>
      <c r="W14" s="58" t="s">
        <v>54</v>
      </c>
      <c r="X14" s="58" t="s">
        <v>54</v>
      </c>
      <c r="Y14" s="58" t="s">
        <v>53</v>
      </c>
      <c r="Z14" s="58" t="s">
        <v>54</v>
      </c>
      <c r="AA14" s="58" t="s">
        <v>53</v>
      </c>
      <c r="AB14" s="58" t="s">
        <v>53</v>
      </c>
      <c r="AC14" s="357" t="str">
        <f t="shared" si="0"/>
        <v>3 - Media</v>
      </c>
      <c r="AD14" s="358">
        <f t="shared" si="1"/>
        <v>0.6</v>
      </c>
      <c r="AE14" s="357" t="str">
        <f t="shared" si="2"/>
        <v>5 - Catastrófico</v>
      </c>
      <c r="AF14" s="358">
        <f t="shared" si="3"/>
        <v>1</v>
      </c>
      <c r="AG14" s="56" t="str">
        <f>IFERROR(INDEX('[5]G CONTR'!$BLU$621:$BLY$625,MATCH(I14,'[5]G CONTR'!$BLS$621:$BLS$625,0),MATCH(AE14,'[5]G CONTR'!$BLU$619:$BLY$619,0)),"")</f>
        <v>ALTO</v>
      </c>
      <c r="AH14" s="358">
        <f t="shared" si="4"/>
        <v>0.6</v>
      </c>
      <c r="AI14" s="385" t="s">
        <v>831</v>
      </c>
      <c r="AJ14" s="54" t="s">
        <v>791</v>
      </c>
      <c r="AK14" s="64" t="s">
        <v>790</v>
      </c>
      <c r="AL14" s="64" t="s">
        <v>789</v>
      </c>
      <c r="AM14" s="54" t="s">
        <v>35</v>
      </c>
      <c r="AN14" s="54" t="s">
        <v>45</v>
      </c>
      <c r="AO14" s="54" t="s">
        <v>50</v>
      </c>
      <c r="AP14" s="54" t="s">
        <v>52</v>
      </c>
      <c r="AQ14" s="54" t="s">
        <v>35</v>
      </c>
      <c r="AR14" s="54" t="s">
        <v>45</v>
      </c>
      <c r="AS14" s="54" t="s">
        <v>50</v>
      </c>
      <c r="AT14" s="54" t="s">
        <v>52</v>
      </c>
      <c r="AU14" s="54" t="s">
        <v>35</v>
      </c>
      <c r="AV14" s="54" t="s">
        <v>45</v>
      </c>
      <c r="AW14" s="54" t="s">
        <v>50</v>
      </c>
      <c r="AX14" s="54" t="s">
        <v>52</v>
      </c>
      <c r="AY14" s="54" t="s">
        <v>35</v>
      </c>
      <c r="AZ14" s="54" t="s">
        <v>45</v>
      </c>
      <c r="BA14" s="54" t="s">
        <v>50</v>
      </c>
      <c r="BB14" s="54" t="s">
        <v>52</v>
      </c>
      <c r="BC14" s="54"/>
      <c r="BD14" s="54"/>
      <c r="BE14" s="54"/>
      <c r="BF14" s="54"/>
      <c r="BG14" s="54"/>
      <c r="BH14" s="54"/>
      <c r="BI14" s="54"/>
      <c r="BJ14" s="54"/>
      <c r="BK14" s="54"/>
      <c r="BL14" s="54"/>
      <c r="BM14" s="54"/>
      <c r="BN14" s="54"/>
      <c r="BO14" s="54"/>
      <c r="BP14" s="54"/>
      <c r="BQ14" s="54"/>
      <c r="BR14" s="54"/>
      <c r="BS14" s="54"/>
      <c r="BT14" s="54"/>
      <c r="BU14" s="54"/>
      <c r="BV14" s="54"/>
      <c r="BW14" s="54"/>
      <c r="BX14" s="54"/>
      <c r="BY14" s="54"/>
      <c r="BZ14" s="54"/>
      <c r="CA14" s="54"/>
      <c r="CB14" s="54"/>
      <c r="CC14" s="54"/>
      <c r="CD14" s="54"/>
      <c r="CE14" s="54"/>
      <c r="CF14" s="54"/>
      <c r="CG14" s="54"/>
      <c r="CH14" s="54"/>
      <c r="CI14" s="54"/>
      <c r="CJ14" s="54"/>
      <c r="CK14" s="54"/>
      <c r="CL14" s="119" t="str">
        <f>IFERROR(IF(GE14&lt;=1,"1 - Muy Baja",VLOOKUP(GE14,#REF!,2,0)),"")</f>
        <v>1 - Muy Baja</v>
      </c>
      <c r="CM14" s="361">
        <f t="shared" si="5"/>
        <v>7.7759999999999996E-2</v>
      </c>
      <c r="CN14" s="53" t="str">
        <f>IFERROR(IF(GG14&lt;=1,"1 - Leve",HLOOKUP(GG14,'[5]G PREDIAL'!$BLU$673:$BLY$674,2,0)),"")</f>
        <v>5 - Catastrófico</v>
      </c>
      <c r="CO14" s="361">
        <f t="shared" si="6"/>
        <v>1</v>
      </c>
      <c r="CP14" s="56" t="str">
        <f t="shared" si="99"/>
        <v>MODERADO</v>
      </c>
      <c r="CQ14" s="358">
        <f t="shared" si="7"/>
        <v>7.7759999999999996E-2</v>
      </c>
      <c r="CR14" s="63" t="s">
        <v>233</v>
      </c>
      <c r="CS14" s="56">
        <f t="shared" si="8"/>
        <v>3</v>
      </c>
      <c r="CT14" s="54"/>
      <c r="CU14" s="385" t="s">
        <v>830</v>
      </c>
      <c r="CV14" s="65" t="s">
        <v>1235</v>
      </c>
      <c r="CW14" s="358"/>
      <c r="CX14" s="386">
        <f t="shared" si="9"/>
        <v>14</v>
      </c>
      <c r="CY14" s="387">
        <f t="shared" si="10"/>
        <v>5</v>
      </c>
      <c r="CZ14" s="386" t="str">
        <f t="shared" si="11"/>
        <v>Catastrófico</v>
      </c>
      <c r="DA14" s="388">
        <f t="shared" si="12"/>
        <v>1</v>
      </c>
      <c r="DB14" s="389">
        <f t="shared" si="13"/>
        <v>0.15</v>
      </c>
      <c r="DC14" s="389">
        <f t="shared" si="14"/>
        <v>0.25</v>
      </c>
      <c r="DD14" s="386">
        <f t="shared" si="15"/>
        <v>0.4</v>
      </c>
      <c r="DE14" s="273">
        <f t="shared" si="16"/>
        <v>2</v>
      </c>
      <c r="DF14" s="390">
        <f t="shared" si="17"/>
        <v>0.36</v>
      </c>
      <c r="DG14" s="273">
        <f t="shared" si="18"/>
        <v>5</v>
      </c>
      <c r="DH14" s="273"/>
      <c r="DI14" s="390">
        <f t="shared" si="19"/>
        <v>1</v>
      </c>
      <c r="DJ14" s="389">
        <f t="shared" si="20"/>
        <v>0.15</v>
      </c>
      <c r="DK14" s="389">
        <f t="shared" si="21"/>
        <v>0.25</v>
      </c>
      <c r="DL14" s="386">
        <f t="shared" si="22"/>
        <v>0.4</v>
      </c>
      <c r="DM14" s="273">
        <f t="shared" si="23"/>
        <v>2</v>
      </c>
      <c r="DN14" s="390">
        <f t="shared" si="24"/>
        <v>0.216</v>
      </c>
      <c r="DO14" s="273">
        <f t="shared" si="25"/>
        <v>5</v>
      </c>
      <c r="DP14" s="390">
        <f t="shared" si="26"/>
        <v>1</v>
      </c>
      <c r="DQ14" s="389">
        <f t="shared" si="27"/>
        <v>0.15</v>
      </c>
      <c r="DR14" s="389">
        <f t="shared" si="28"/>
        <v>0.25</v>
      </c>
      <c r="DS14" s="386">
        <f t="shared" si="29"/>
        <v>0.4</v>
      </c>
      <c r="DT14" s="273">
        <f t="shared" si="30"/>
        <v>1</v>
      </c>
      <c r="DU14" s="390">
        <f t="shared" si="31"/>
        <v>0.12959999999999999</v>
      </c>
      <c r="DV14" s="273">
        <f t="shared" si="32"/>
        <v>5</v>
      </c>
      <c r="DW14" s="390">
        <f t="shared" si="33"/>
        <v>1</v>
      </c>
      <c r="DX14" s="389">
        <f t="shared" si="34"/>
        <v>0.15</v>
      </c>
      <c r="DY14" s="389">
        <f t="shared" si="35"/>
        <v>0.25</v>
      </c>
      <c r="DZ14" s="386">
        <f t="shared" si="36"/>
        <v>0.4</v>
      </c>
      <c r="EA14" s="273">
        <f t="shared" si="37"/>
        <v>1</v>
      </c>
      <c r="EB14" s="390">
        <f t="shared" si="38"/>
        <v>7.7759999999999996E-2</v>
      </c>
      <c r="EC14" s="273">
        <f t="shared" si="39"/>
        <v>5</v>
      </c>
      <c r="ED14" s="390">
        <f t="shared" si="40"/>
        <v>1</v>
      </c>
      <c r="EE14" s="389">
        <f t="shared" si="41"/>
        <v>0</v>
      </c>
      <c r="EF14" s="389">
        <f t="shared" si="42"/>
        <v>0</v>
      </c>
      <c r="EG14" s="386">
        <f t="shared" si="43"/>
        <v>0</v>
      </c>
      <c r="EH14" s="273">
        <f t="shared" si="44"/>
        <v>1</v>
      </c>
      <c r="EI14" s="390">
        <f t="shared" si="45"/>
        <v>7.7759999999999996E-2</v>
      </c>
      <c r="EJ14" s="273">
        <f t="shared" si="46"/>
        <v>5</v>
      </c>
      <c r="EK14" s="390">
        <f t="shared" si="47"/>
        <v>1</v>
      </c>
      <c r="EL14" s="389">
        <f t="shared" si="48"/>
        <v>0</v>
      </c>
      <c r="EM14" s="389">
        <f t="shared" si="49"/>
        <v>0</v>
      </c>
      <c r="EN14" s="386">
        <f t="shared" si="50"/>
        <v>0</v>
      </c>
      <c r="EO14" s="273">
        <f t="shared" si="51"/>
        <v>1</v>
      </c>
      <c r="EP14" s="390">
        <f t="shared" si="52"/>
        <v>7.7759999999999996E-2</v>
      </c>
      <c r="EQ14" s="273">
        <f t="shared" si="53"/>
        <v>5</v>
      </c>
      <c r="ER14" s="390">
        <f t="shared" si="54"/>
        <v>1</v>
      </c>
      <c r="ES14" s="389">
        <f t="shared" si="55"/>
        <v>0</v>
      </c>
      <c r="ET14" s="389">
        <f t="shared" si="56"/>
        <v>0</v>
      </c>
      <c r="EU14" s="386">
        <f t="shared" si="57"/>
        <v>0</v>
      </c>
      <c r="EV14" s="273">
        <f t="shared" si="58"/>
        <v>1</v>
      </c>
      <c r="EW14" s="390">
        <f t="shared" si="59"/>
        <v>7.7759999999999996E-2</v>
      </c>
      <c r="EX14" s="273">
        <f t="shared" si="60"/>
        <v>5</v>
      </c>
      <c r="EY14" s="390">
        <f t="shared" si="61"/>
        <v>1</v>
      </c>
      <c r="EZ14" s="389">
        <f t="shared" si="62"/>
        <v>0</v>
      </c>
      <c r="FA14" s="389">
        <f t="shared" si="63"/>
        <v>0</v>
      </c>
      <c r="FB14" s="386">
        <f t="shared" si="64"/>
        <v>0</v>
      </c>
      <c r="FC14" s="273">
        <f t="shared" si="65"/>
        <v>1</v>
      </c>
      <c r="FD14" s="390">
        <f t="shared" si="66"/>
        <v>7.7759999999999996E-2</v>
      </c>
      <c r="FE14" s="273">
        <f t="shared" si="67"/>
        <v>5</v>
      </c>
      <c r="FF14" s="390">
        <f t="shared" si="68"/>
        <v>1</v>
      </c>
      <c r="FG14" s="389">
        <f t="shared" si="69"/>
        <v>0</v>
      </c>
      <c r="FH14" s="389">
        <f t="shared" si="70"/>
        <v>0</v>
      </c>
      <c r="FI14" s="386">
        <f t="shared" si="71"/>
        <v>0</v>
      </c>
      <c r="FJ14" s="273">
        <f t="shared" si="72"/>
        <v>1</v>
      </c>
      <c r="FK14" s="390">
        <f t="shared" si="73"/>
        <v>7.7759999999999996E-2</v>
      </c>
      <c r="FL14" s="273">
        <f t="shared" si="74"/>
        <v>5</v>
      </c>
      <c r="FM14" s="390">
        <f t="shared" si="75"/>
        <v>1</v>
      </c>
      <c r="FN14" s="389">
        <f t="shared" si="76"/>
        <v>0</v>
      </c>
      <c r="FO14" s="389">
        <f t="shared" si="77"/>
        <v>0</v>
      </c>
      <c r="FP14" s="386">
        <f t="shared" si="78"/>
        <v>0</v>
      </c>
      <c r="FQ14" s="273">
        <f t="shared" si="79"/>
        <v>1</v>
      </c>
      <c r="FR14" s="390">
        <f t="shared" si="80"/>
        <v>7.7759999999999996E-2</v>
      </c>
      <c r="FS14" s="273">
        <f t="shared" si="81"/>
        <v>5</v>
      </c>
      <c r="FT14" s="390">
        <f t="shared" si="82"/>
        <v>1</v>
      </c>
      <c r="FU14" s="389">
        <f t="shared" si="83"/>
        <v>0</v>
      </c>
      <c r="FV14" s="389">
        <f t="shared" si="84"/>
        <v>0</v>
      </c>
      <c r="FW14" s="386">
        <f t="shared" si="85"/>
        <v>0</v>
      </c>
      <c r="FX14" s="273">
        <f t="shared" si="86"/>
        <v>1</v>
      </c>
      <c r="FY14" s="390">
        <f t="shared" si="87"/>
        <v>7.7759999999999996E-2</v>
      </c>
      <c r="FZ14" s="273">
        <f t="shared" si="88"/>
        <v>5</v>
      </c>
      <c r="GA14" s="390">
        <f t="shared" si="89"/>
        <v>1</v>
      </c>
      <c r="GB14" s="389">
        <f t="shared" si="90"/>
        <v>0</v>
      </c>
      <c r="GC14" s="389">
        <f t="shared" si="91"/>
        <v>0</v>
      </c>
      <c r="GD14" s="386">
        <f t="shared" si="92"/>
        <v>0</v>
      </c>
      <c r="GE14" s="273">
        <f t="shared" si="93"/>
        <v>1</v>
      </c>
      <c r="GF14" s="390">
        <f t="shared" si="94"/>
        <v>7.7759999999999996E-2</v>
      </c>
      <c r="GG14" s="273">
        <f t="shared" si="95"/>
        <v>5</v>
      </c>
      <c r="GH14" s="390">
        <f t="shared" si="96"/>
        <v>1</v>
      </c>
      <c r="GI14" s="390">
        <f t="shared" si="97"/>
        <v>1</v>
      </c>
    </row>
    <row r="15" spans="1:193 1680:1680" ht="166.5" customHeight="1" x14ac:dyDescent="0.2">
      <c r="A15" s="62">
        <f t="shared" si="98"/>
        <v>7</v>
      </c>
      <c r="B15" s="54" t="s">
        <v>800</v>
      </c>
      <c r="C15" s="63" t="s">
        <v>829</v>
      </c>
      <c r="D15" s="61" t="s">
        <v>205</v>
      </c>
      <c r="E15" s="59" t="s">
        <v>204</v>
      </c>
      <c r="F15" s="54" t="s">
        <v>223</v>
      </c>
      <c r="G15" s="55" t="s">
        <v>210</v>
      </c>
      <c r="H15" s="59" t="s">
        <v>173</v>
      </c>
      <c r="I15" s="58" t="s">
        <v>22</v>
      </c>
      <c r="J15" s="58" t="s">
        <v>54</v>
      </c>
      <c r="K15" s="58" t="s">
        <v>54</v>
      </c>
      <c r="L15" s="58" t="s">
        <v>54</v>
      </c>
      <c r="M15" s="58" t="s">
        <v>54</v>
      </c>
      <c r="N15" s="58" t="s">
        <v>54</v>
      </c>
      <c r="O15" s="58" t="s">
        <v>54</v>
      </c>
      <c r="P15" s="58" t="s">
        <v>54</v>
      </c>
      <c r="Q15" s="58" t="s">
        <v>53</v>
      </c>
      <c r="R15" s="58" t="s">
        <v>53</v>
      </c>
      <c r="S15" s="58" t="s">
        <v>54</v>
      </c>
      <c r="T15" s="58" t="s">
        <v>54</v>
      </c>
      <c r="U15" s="58" t="s">
        <v>54</v>
      </c>
      <c r="V15" s="58" t="s">
        <v>54</v>
      </c>
      <c r="W15" s="58" t="s">
        <v>54</v>
      </c>
      <c r="X15" s="58" t="s">
        <v>54</v>
      </c>
      <c r="Y15" s="58" t="s">
        <v>53</v>
      </c>
      <c r="Z15" s="58" t="s">
        <v>54</v>
      </c>
      <c r="AA15" s="58" t="s">
        <v>53</v>
      </c>
      <c r="AB15" s="58" t="s">
        <v>53</v>
      </c>
      <c r="AC15" s="357" t="str">
        <f t="shared" si="0"/>
        <v>3 - Media</v>
      </c>
      <c r="AD15" s="358">
        <f t="shared" si="1"/>
        <v>0.6</v>
      </c>
      <c r="AE15" s="357" t="str">
        <f t="shared" si="2"/>
        <v>5 - Catastrófico</v>
      </c>
      <c r="AF15" s="358">
        <f t="shared" si="3"/>
        <v>1</v>
      </c>
      <c r="AG15" s="56" t="str">
        <f>IFERROR(INDEX('[5]G CONTR'!$BLU$621:$BLY$625,MATCH(I15,'[5]G CONTR'!$BLS$621:$BLS$625,0),MATCH(AE15,'[5]G CONTR'!$BLU$619:$BLY$619,0)),"")</f>
        <v>ALTO</v>
      </c>
      <c r="AH15" s="358">
        <f t="shared" si="4"/>
        <v>0.6</v>
      </c>
      <c r="AI15" s="385" t="s">
        <v>828</v>
      </c>
      <c r="AJ15" s="54" t="s">
        <v>827</v>
      </c>
      <c r="AK15" s="64" t="s">
        <v>790</v>
      </c>
      <c r="AL15" s="64" t="s">
        <v>789</v>
      </c>
      <c r="AM15" s="54" t="s">
        <v>35</v>
      </c>
      <c r="AN15" s="54" t="s">
        <v>45</v>
      </c>
      <c r="AO15" s="54" t="s">
        <v>50</v>
      </c>
      <c r="AP15" s="54" t="s">
        <v>52</v>
      </c>
      <c r="AQ15" s="54" t="s">
        <v>35</v>
      </c>
      <c r="AR15" s="54" t="s">
        <v>45</v>
      </c>
      <c r="AS15" s="54" t="s">
        <v>50</v>
      </c>
      <c r="AT15" s="54" t="s">
        <v>52</v>
      </c>
      <c r="AU15" s="54" t="s">
        <v>35</v>
      </c>
      <c r="AV15" s="54" t="s">
        <v>45</v>
      </c>
      <c r="AW15" s="54" t="s">
        <v>50</v>
      </c>
      <c r="AX15" s="54" t="s">
        <v>52</v>
      </c>
      <c r="AY15" s="54" t="s">
        <v>35</v>
      </c>
      <c r="AZ15" s="54" t="s">
        <v>45</v>
      </c>
      <c r="BA15" s="54" t="s">
        <v>50</v>
      </c>
      <c r="BB15" s="54" t="s">
        <v>52</v>
      </c>
      <c r="BC15" s="54" t="s">
        <v>35</v>
      </c>
      <c r="BD15" s="54" t="s">
        <v>45</v>
      </c>
      <c r="BE15" s="54" t="s">
        <v>50</v>
      </c>
      <c r="BF15" s="54" t="s">
        <v>52</v>
      </c>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c r="CJ15" s="54"/>
      <c r="CK15" s="54"/>
      <c r="CL15" s="119" t="str">
        <f>IFERROR(IF(GE15&lt;=1,"1 - Muy Baja",VLOOKUP(GE15,#REF!,2,0)),"")</f>
        <v>1 - Muy Baja</v>
      </c>
      <c r="CM15" s="361">
        <f t="shared" si="5"/>
        <v>4.6655999999999996E-2</v>
      </c>
      <c r="CN15" s="53" t="str">
        <f>IFERROR(IF(GG15&lt;=1,"1 - Leve",HLOOKUP(GG15,'[5]G PREDIAL'!$BLU$673:$BLY$674,2,0)),"")</f>
        <v>5 - Catastrófico</v>
      </c>
      <c r="CO15" s="361">
        <f t="shared" si="6"/>
        <v>1</v>
      </c>
      <c r="CP15" s="56" t="str">
        <f t="shared" si="99"/>
        <v>MODERADO</v>
      </c>
      <c r="CQ15" s="358">
        <f t="shared" si="7"/>
        <v>4.6655999999999996E-2</v>
      </c>
      <c r="CR15" s="63" t="s">
        <v>456</v>
      </c>
      <c r="CS15" s="56">
        <f t="shared" si="8"/>
        <v>3</v>
      </c>
      <c r="CT15" s="54"/>
      <c r="CU15" s="385" t="s">
        <v>823</v>
      </c>
      <c r="CV15" s="65" t="s">
        <v>1235</v>
      </c>
      <c r="CW15" s="358"/>
      <c r="CX15" s="386">
        <f t="shared" si="9"/>
        <v>14</v>
      </c>
      <c r="CY15" s="387">
        <f t="shared" si="10"/>
        <v>5</v>
      </c>
      <c r="CZ15" s="386" t="str">
        <f t="shared" si="11"/>
        <v>Catastrófico</v>
      </c>
      <c r="DA15" s="388">
        <f t="shared" si="12"/>
        <v>1</v>
      </c>
      <c r="DB15" s="389">
        <f t="shared" si="13"/>
        <v>0.15</v>
      </c>
      <c r="DC15" s="389">
        <f t="shared" si="14"/>
        <v>0.25</v>
      </c>
      <c r="DD15" s="386">
        <f t="shared" si="15"/>
        <v>0.4</v>
      </c>
      <c r="DE15" s="273">
        <f t="shared" si="16"/>
        <v>2</v>
      </c>
      <c r="DF15" s="390">
        <f t="shared" si="17"/>
        <v>0.36</v>
      </c>
      <c r="DG15" s="273">
        <f t="shared" si="18"/>
        <v>5</v>
      </c>
      <c r="DH15" s="273"/>
      <c r="DI15" s="390">
        <f t="shared" si="19"/>
        <v>1</v>
      </c>
      <c r="DJ15" s="389">
        <f t="shared" si="20"/>
        <v>0.15</v>
      </c>
      <c r="DK15" s="389">
        <f t="shared" si="21"/>
        <v>0.25</v>
      </c>
      <c r="DL15" s="386">
        <f t="shared" si="22"/>
        <v>0.4</v>
      </c>
      <c r="DM15" s="273">
        <f t="shared" si="23"/>
        <v>2</v>
      </c>
      <c r="DN15" s="390">
        <f t="shared" si="24"/>
        <v>0.216</v>
      </c>
      <c r="DO15" s="273">
        <f t="shared" si="25"/>
        <v>5</v>
      </c>
      <c r="DP15" s="390">
        <f t="shared" si="26"/>
        <v>1</v>
      </c>
      <c r="DQ15" s="389">
        <f t="shared" si="27"/>
        <v>0.15</v>
      </c>
      <c r="DR15" s="389">
        <f t="shared" si="28"/>
        <v>0.25</v>
      </c>
      <c r="DS15" s="386">
        <f t="shared" si="29"/>
        <v>0.4</v>
      </c>
      <c r="DT15" s="273">
        <f t="shared" si="30"/>
        <v>1</v>
      </c>
      <c r="DU15" s="390">
        <f t="shared" si="31"/>
        <v>0.12959999999999999</v>
      </c>
      <c r="DV15" s="273">
        <f t="shared" si="32"/>
        <v>5</v>
      </c>
      <c r="DW15" s="390">
        <f t="shared" si="33"/>
        <v>1</v>
      </c>
      <c r="DX15" s="389">
        <f t="shared" si="34"/>
        <v>0.15</v>
      </c>
      <c r="DY15" s="389">
        <f t="shared" si="35"/>
        <v>0.25</v>
      </c>
      <c r="DZ15" s="386">
        <f t="shared" si="36"/>
        <v>0.4</v>
      </c>
      <c r="EA15" s="273">
        <f t="shared" si="37"/>
        <v>1</v>
      </c>
      <c r="EB15" s="390">
        <f t="shared" si="38"/>
        <v>7.7759999999999996E-2</v>
      </c>
      <c r="EC15" s="273">
        <f t="shared" si="39"/>
        <v>5</v>
      </c>
      <c r="ED15" s="390">
        <f t="shared" si="40"/>
        <v>1</v>
      </c>
      <c r="EE15" s="389">
        <f t="shared" si="41"/>
        <v>0.15</v>
      </c>
      <c r="EF15" s="389">
        <f t="shared" si="42"/>
        <v>0.25</v>
      </c>
      <c r="EG15" s="386">
        <f t="shared" si="43"/>
        <v>0.4</v>
      </c>
      <c r="EH15" s="273">
        <f t="shared" si="44"/>
        <v>1</v>
      </c>
      <c r="EI15" s="390">
        <f t="shared" si="45"/>
        <v>4.6655999999999996E-2</v>
      </c>
      <c r="EJ15" s="273">
        <f t="shared" si="46"/>
        <v>5</v>
      </c>
      <c r="EK15" s="390">
        <f t="shared" si="47"/>
        <v>1</v>
      </c>
      <c r="EL15" s="389">
        <f t="shared" si="48"/>
        <v>0</v>
      </c>
      <c r="EM15" s="389">
        <f t="shared" si="49"/>
        <v>0</v>
      </c>
      <c r="EN15" s="386">
        <f t="shared" si="50"/>
        <v>0</v>
      </c>
      <c r="EO15" s="273">
        <f t="shared" si="51"/>
        <v>1</v>
      </c>
      <c r="EP15" s="390">
        <f t="shared" si="52"/>
        <v>4.6655999999999996E-2</v>
      </c>
      <c r="EQ15" s="273">
        <f t="shared" si="53"/>
        <v>5</v>
      </c>
      <c r="ER15" s="390">
        <f t="shared" si="54"/>
        <v>1</v>
      </c>
      <c r="ES15" s="389">
        <f t="shared" si="55"/>
        <v>0</v>
      </c>
      <c r="ET15" s="389">
        <f t="shared" si="56"/>
        <v>0</v>
      </c>
      <c r="EU15" s="386">
        <f t="shared" si="57"/>
        <v>0</v>
      </c>
      <c r="EV15" s="273">
        <f t="shared" si="58"/>
        <v>1</v>
      </c>
      <c r="EW15" s="390">
        <f t="shared" si="59"/>
        <v>4.6655999999999996E-2</v>
      </c>
      <c r="EX15" s="273">
        <f t="shared" si="60"/>
        <v>5</v>
      </c>
      <c r="EY15" s="390">
        <f t="shared" si="61"/>
        <v>1</v>
      </c>
      <c r="EZ15" s="389">
        <f t="shared" si="62"/>
        <v>0</v>
      </c>
      <c r="FA15" s="389">
        <f t="shared" si="63"/>
        <v>0</v>
      </c>
      <c r="FB15" s="386">
        <f t="shared" si="64"/>
        <v>0</v>
      </c>
      <c r="FC15" s="273">
        <f t="shared" si="65"/>
        <v>1</v>
      </c>
      <c r="FD15" s="390">
        <f t="shared" si="66"/>
        <v>4.6655999999999996E-2</v>
      </c>
      <c r="FE15" s="273">
        <f t="shared" si="67"/>
        <v>5</v>
      </c>
      <c r="FF15" s="390">
        <f t="shared" si="68"/>
        <v>1</v>
      </c>
      <c r="FG15" s="389">
        <f t="shared" si="69"/>
        <v>0</v>
      </c>
      <c r="FH15" s="389">
        <f t="shared" si="70"/>
        <v>0</v>
      </c>
      <c r="FI15" s="386">
        <f t="shared" si="71"/>
        <v>0</v>
      </c>
      <c r="FJ15" s="273">
        <f t="shared" si="72"/>
        <v>1</v>
      </c>
      <c r="FK15" s="390">
        <f t="shared" si="73"/>
        <v>4.6655999999999996E-2</v>
      </c>
      <c r="FL15" s="273">
        <f t="shared" si="74"/>
        <v>5</v>
      </c>
      <c r="FM15" s="390">
        <f t="shared" si="75"/>
        <v>1</v>
      </c>
      <c r="FN15" s="389">
        <f t="shared" si="76"/>
        <v>0</v>
      </c>
      <c r="FO15" s="389">
        <f t="shared" si="77"/>
        <v>0</v>
      </c>
      <c r="FP15" s="386">
        <f t="shared" si="78"/>
        <v>0</v>
      </c>
      <c r="FQ15" s="273">
        <f t="shared" si="79"/>
        <v>1</v>
      </c>
      <c r="FR15" s="390">
        <f t="shared" si="80"/>
        <v>4.6655999999999996E-2</v>
      </c>
      <c r="FS15" s="273">
        <f t="shared" si="81"/>
        <v>5</v>
      </c>
      <c r="FT15" s="390">
        <f t="shared" si="82"/>
        <v>1</v>
      </c>
      <c r="FU15" s="389">
        <f t="shared" si="83"/>
        <v>0</v>
      </c>
      <c r="FV15" s="389">
        <f t="shared" si="84"/>
        <v>0</v>
      </c>
      <c r="FW15" s="386">
        <f t="shared" si="85"/>
        <v>0</v>
      </c>
      <c r="FX15" s="273">
        <f t="shared" si="86"/>
        <v>1</v>
      </c>
      <c r="FY15" s="390">
        <f t="shared" si="87"/>
        <v>4.6655999999999996E-2</v>
      </c>
      <c r="FZ15" s="273">
        <f t="shared" si="88"/>
        <v>5</v>
      </c>
      <c r="GA15" s="390">
        <f t="shared" si="89"/>
        <v>1</v>
      </c>
      <c r="GB15" s="389">
        <f t="shared" si="90"/>
        <v>0</v>
      </c>
      <c r="GC15" s="389">
        <f t="shared" si="91"/>
        <v>0</v>
      </c>
      <c r="GD15" s="386">
        <f t="shared" si="92"/>
        <v>0</v>
      </c>
      <c r="GE15" s="273">
        <f t="shared" si="93"/>
        <v>1</v>
      </c>
      <c r="GF15" s="390">
        <f t="shared" si="94"/>
        <v>4.6655999999999996E-2</v>
      </c>
      <c r="GG15" s="273">
        <f t="shared" si="95"/>
        <v>5</v>
      </c>
      <c r="GH15" s="390">
        <f t="shared" si="96"/>
        <v>1</v>
      </c>
      <c r="GI15" s="390">
        <f t="shared" si="97"/>
        <v>1</v>
      </c>
    </row>
    <row r="16" spans="1:193 1680:1680" ht="173.4" x14ac:dyDescent="0.2">
      <c r="A16" s="62">
        <v>8</v>
      </c>
      <c r="B16" s="54" t="s">
        <v>800</v>
      </c>
      <c r="C16" s="63" t="s">
        <v>826</v>
      </c>
      <c r="D16" s="61" t="s">
        <v>206</v>
      </c>
      <c r="E16" s="59" t="s">
        <v>204</v>
      </c>
      <c r="F16" s="54" t="s">
        <v>220</v>
      </c>
      <c r="G16" s="55" t="s">
        <v>210</v>
      </c>
      <c r="H16" s="59" t="s">
        <v>173</v>
      </c>
      <c r="I16" s="58" t="s">
        <v>22</v>
      </c>
      <c r="J16" s="58" t="s">
        <v>54</v>
      </c>
      <c r="K16" s="58" t="s">
        <v>54</v>
      </c>
      <c r="L16" s="58" t="s">
        <v>54</v>
      </c>
      <c r="M16" s="58" t="s">
        <v>54</v>
      </c>
      <c r="N16" s="58" t="s">
        <v>54</v>
      </c>
      <c r="O16" s="58" t="s">
        <v>54</v>
      </c>
      <c r="P16" s="58" t="s">
        <v>54</v>
      </c>
      <c r="Q16" s="58" t="s">
        <v>53</v>
      </c>
      <c r="R16" s="58" t="s">
        <v>53</v>
      </c>
      <c r="S16" s="58" t="s">
        <v>54</v>
      </c>
      <c r="T16" s="58" t="s">
        <v>54</v>
      </c>
      <c r="U16" s="58" t="s">
        <v>54</v>
      </c>
      <c r="V16" s="58" t="s">
        <v>54</v>
      </c>
      <c r="W16" s="58" t="s">
        <v>54</v>
      </c>
      <c r="X16" s="58" t="s">
        <v>54</v>
      </c>
      <c r="Y16" s="58" t="s">
        <v>53</v>
      </c>
      <c r="Z16" s="58" t="s">
        <v>54</v>
      </c>
      <c r="AA16" s="58" t="s">
        <v>53</v>
      </c>
      <c r="AB16" s="58" t="s">
        <v>53</v>
      </c>
      <c r="AC16" s="357" t="str">
        <f t="shared" si="0"/>
        <v>3 - Media</v>
      </c>
      <c r="AD16" s="358">
        <f t="shared" si="1"/>
        <v>0.6</v>
      </c>
      <c r="AE16" s="357" t="str">
        <f t="shared" si="2"/>
        <v>5 - Catastrófico</v>
      </c>
      <c r="AF16" s="358">
        <f t="shared" si="3"/>
        <v>1</v>
      </c>
      <c r="AG16" s="56" t="str">
        <f>IFERROR(INDEX('[5]G CONTR'!$BLU$621:$BLY$625,MATCH(I16,'[5]G CONTR'!$BLS$621:$BLS$625,0),MATCH(AE16,'[5]G CONTR'!$BLU$619:$BLY$619,0)),"")</f>
        <v>ALTO</v>
      </c>
      <c r="AH16" s="358">
        <f t="shared" si="4"/>
        <v>0.6</v>
      </c>
      <c r="AI16" s="385" t="s">
        <v>825</v>
      </c>
      <c r="AJ16" s="54" t="s">
        <v>824</v>
      </c>
      <c r="AK16" s="64" t="s">
        <v>790</v>
      </c>
      <c r="AL16" s="64" t="s">
        <v>789</v>
      </c>
      <c r="AM16" s="54" t="s">
        <v>35</v>
      </c>
      <c r="AN16" s="54" t="s">
        <v>45</v>
      </c>
      <c r="AO16" s="54" t="s">
        <v>50</v>
      </c>
      <c r="AP16" s="54" t="s">
        <v>52</v>
      </c>
      <c r="AQ16" s="54" t="s">
        <v>35</v>
      </c>
      <c r="AR16" s="54" t="s">
        <v>45</v>
      </c>
      <c r="AS16" s="54" t="s">
        <v>50</v>
      </c>
      <c r="AT16" s="54" t="s">
        <v>52</v>
      </c>
      <c r="AU16" s="54" t="s">
        <v>35</v>
      </c>
      <c r="AV16" s="54" t="s">
        <v>45</v>
      </c>
      <c r="AW16" s="54" t="s">
        <v>50</v>
      </c>
      <c r="AX16" s="54" t="s">
        <v>52</v>
      </c>
      <c r="AY16" s="54" t="s">
        <v>35</v>
      </c>
      <c r="AZ16" s="54" t="s">
        <v>45</v>
      </c>
      <c r="BA16" s="54" t="s">
        <v>50</v>
      </c>
      <c r="BB16" s="54" t="s">
        <v>52</v>
      </c>
      <c r="BC16" s="54" t="s">
        <v>35</v>
      </c>
      <c r="BD16" s="54" t="s">
        <v>45</v>
      </c>
      <c r="BE16" s="54" t="s">
        <v>50</v>
      </c>
      <c r="BF16" s="54" t="s">
        <v>52</v>
      </c>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119" t="str">
        <f>IFERROR(IF(GE16&lt;=1,"1 - Muy Baja",VLOOKUP(GE16,#REF!,2,0)),"")</f>
        <v>1 - Muy Baja</v>
      </c>
      <c r="CM16" s="361">
        <f t="shared" si="5"/>
        <v>4.6655999999999996E-2</v>
      </c>
      <c r="CN16" s="53" t="str">
        <f>IFERROR(IF(GG16&lt;=1,"1 - Leve",HLOOKUP(GG16,'[5]G PREDIAL'!$BLU$673:$BLY$674,2,0)),"")</f>
        <v>5 - Catastrófico</v>
      </c>
      <c r="CO16" s="361">
        <f t="shared" si="6"/>
        <v>1</v>
      </c>
      <c r="CP16" s="56" t="str">
        <f t="shared" si="99"/>
        <v>MODERADO</v>
      </c>
      <c r="CQ16" s="358">
        <f t="shared" si="7"/>
        <v>4.6655999999999996E-2</v>
      </c>
      <c r="CR16" s="63" t="s">
        <v>233</v>
      </c>
      <c r="CS16" s="56">
        <f t="shared" si="8"/>
        <v>3</v>
      </c>
      <c r="CT16" s="54"/>
      <c r="CU16" s="385" t="s">
        <v>823</v>
      </c>
      <c r="CV16" s="65" t="s">
        <v>1235</v>
      </c>
      <c r="CW16" s="358"/>
      <c r="CX16" s="386">
        <f t="shared" si="9"/>
        <v>14</v>
      </c>
      <c r="CY16" s="387">
        <f t="shared" si="10"/>
        <v>5</v>
      </c>
      <c r="CZ16" s="386" t="str">
        <f t="shared" si="11"/>
        <v>Catastrófico</v>
      </c>
      <c r="DA16" s="388">
        <f t="shared" si="12"/>
        <v>1</v>
      </c>
      <c r="DB16" s="389">
        <f t="shared" si="13"/>
        <v>0.15</v>
      </c>
      <c r="DC16" s="389">
        <f t="shared" si="14"/>
        <v>0.25</v>
      </c>
      <c r="DD16" s="386">
        <f t="shared" si="15"/>
        <v>0.4</v>
      </c>
      <c r="DE16" s="273">
        <f t="shared" si="16"/>
        <v>2</v>
      </c>
      <c r="DF16" s="390">
        <f t="shared" si="17"/>
        <v>0.36</v>
      </c>
      <c r="DG16" s="273">
        <f t="shared" si="18"/>
        <v>5</v>
      </c>
      <c r="DH16" s="273"/>
      <c r="DI16" s="390">
        <f t="shared" si="19"/>
        <v>1</v>
      </c>
      <c r="DJ16" s="389">
        <f t="shared" si="20"/>
        <v>0.15</v>
      </c>
      <c r="DK16" s="389">
        <f t="shared" si="21"/>
        <v>0.25</v>
      </c>
      <c r="DL16" s="386">
        <f t="shared" si="22"/>
        <v>0.4</v>
      </c>
      <c r="DM16" s="273">
        <f t="shared" si="23"/>
        <v>2</v>
      </c>
      <c r="DN16" s="390">
        <f t="shared" si="24"/>
        <v>0.216</v>
      </c>
      <c r="DO16" s="273">
        <f t="shared" si="25"/>
        <v>5</v>
      </c>
      <c r="DP16" s="390">
        <f t="shared" si="26"/>
        <v>1</v>
      </c>
      <c r="DQ16" s="389">
        <f t="shared" si="27"/>
        <v>0.15</v>
      </c>
      <c r="DR16" s="389">
        <f t="shared" si="28"/>
        <v>0.25</v>
      </c>
      <c r="DS16" s="386">
        <f t="shared" si="29"/>
        <v>0.4</v>
      </c>
      <c r="DT16" s="273">
        <f t="shared" si="30"/>
        <v>1</v>
      </c>
      <c r="DU16" s="390">
        <f t="shared" si="31"/>
        <v>0.12959999999999999</v>
      </c>
      <c r="DV16" s="273">
        <f t="shared" si="32"/>
        <v>5</v>
      </c>
      <c r="DW16" s="390">
        <f t="shared" si="33"/>
        <v>1</v>
      </c>
      <c r="DX16" s="389">
        <f t="shared" si="34"/>
        <v>0.15</v>
      </c>
      <c r="DY16" s="389">
        <f t="shared" si="35"/>
        <v>0.25</v>
      </c>
      <c r="DZ16" s="386">
        <f t="shared" si="36"/>
        <v>0.4</v>
      </c>
      <c r="EA16" s="273">
        <f t="shared" si="37"/>
        <v>1</v>
      </c>
      <c r="EB16" s="390">
        <f t="shared" si="38"/>
        <v>7.7759999999999996E-2</v>
      </c>
      <c r="EC16" s="273">
        <f t="shared" si="39"/>
        <v>5</v>
      </c>
      <c r="ED16" s="390">
        <f t="shared" si="40"/>
        <v>1</v>
      </c>
      <c r="EE16" s="389">
        <f t="shared" si="41"/>
        <v>0.15</v>
      </c>
      <c r="EF16" s="389">
        <f t="shared" si="42"/>
        <v>0.25</v>
      </c>
      <c r="EG16" s="386">
        <f t="shared" si="43"/>
        <v>0.4</v>
      </c>
      <c r="EH16" s="273">
        <f t="shared" si="44"/>
        <v>1</v>
      </c>
      <c r="EI16" s="390">
        <f t="shared" si="45"/>
        <v>4.6655999999999996E-2</v>
      </c>
      <c r="EJ16" s="273">
        <f t="shared" si="46"/>
        <v>5</v>
      </c>
      <c r="EK16" s="390">
        <f t="shared" si="47"/>
        <v>1</v>
      </c>
      <c r="EL16" s="389">
        <f t="shared" si="48"/>
        <v>0</v>
      </c>
      <c r="EM16" s="389">
        <f t="shared" si="49"/>
        <v>0</v>
      </c>
      <c r="EN16" s="386">
        <f t="shared" si="50"/>
        <v>0</v>
      </c>
      <c r="EO16" s="273">
        <f t="shared" si="51"/>
        <v>1</v>
      </c>
      <c r="EP16" s="390">
        <f t="shared" si="52"/>
        <v>4.6655999999999996E-2</v>
      </c>
      <c r="EQ16" s="273">
        <f t="shared" si="53"/>
        <v>5</v>
      </c>
      <c r="ER16" s="390">
        <f t="shared" si="54"/>
        <v>1</v>
      </c>
      <c r="ES16" s="389">
        <f t="shared" si="55"/>
        <v>0</v>
      </c>
      <c r="ET16" s="389">
        <f t="shared" si="56"/>
        <v>0</v>
      </c>
      <c r="EU16" s="386">
        <f t="shared" si="57"/>
        <v>0</v>
      </c>
      <c r="EV16" s="273">
        <f t="shared" si="58"/>
        <v>1</v>
      </c>
      <c r="EW16" s="390">
        <f t="shared" si="59"/>
        <v>4.6655999999999996E-2</v>
      </c>
      <c r="EX16" s="273">
        <f t="shared" si="60"/>
        <v>5</v>
      </c>
      <c r="EY16" s="390">
        <f t="shared" si="61"/>
        <v>1</v>
      </c>
      <c r="EZ16" s="389">
        <f t="shared" si="62"/>
        <v>0</v>
      </c>
      <c r="FA16" s="389">
        <f t="shared" si="63"/>
        <v>0</v>
      </c>
      <c r="FB16" s="386">
        <f t="shared" si="64"/>
        <v>0</v>
      </c>
      <c r="FC16" s="273">
        <f t="shared" si="65"/>
        <v>1</v>
      </c>
      <c r="FD16" s="390">
        <f t="shared" si="66"/>
        <v>4.6655999999999996E-2</v>
      </c>
      <c r="FE16" s="273">
        <f t="shared" si="67"/>
        <v>5</v>
      </c>
      <c r="FF16" s="390">
        <f t="shared" si="68"/>
        <v>1</v>
      </c>
      <c r="FG16" s="389">
        <f t="shared" si="69"/>
        <v>0</v>
      </c>
      <c r="FH16" s="389">
        <f t="shared" si="70"/>
        <v>0</v>
      </c>
      <c r="FI16" s="386">
        <f t="shared" si="71"/>
        <v>0</v>
      </c>
      <c r="FJ16" s="273">
        <f t="shared" si="72"/>
        <v>1</v>
      </c>
      <c r="FK16" s="390">
        <f t="shared" si="73"/>
        <v>4.6655999999999996E-2</v>
      </c>
      <c r="FL16" s="273">
        <f t="shared" si="74"/>
        <v>5</v>
      </c>
      <c r="FM16" s="390">
        <f t="shared" si="75"/>
        <v>1</v>
      </c>
      <c r="FN16" s="389">
        <f t="shared" si="76"/>
        <v>0</v>
      </c>
      <c r="FO16" s="389">
        <f t="shared" si="77"/>
        <v>0</v>
      </c>
      <c r="FP16" s="386">
        <f t="shared" si="78"/>
        <v>0</v>
      </c>
      <c r="FQ16" s="273">
        <f t="shared" si="79"/>
        <v>1</v>
      </c>
      <c r="FR16" s="390">
        <f t="shared" si="80"/>
        <v>4.6655999999999996E-2</v>
      </c>
      <c r="FS16" s="273">
        <f t="shared" si="81"/>
        <v>5</v>
      </c>
      <c r="FT16" s="390">
        <f t="shared" si="82"/>
        <v>1</v>
      </c>
      <c r="FU16" s="389">
        <f t="shared" si="83"/>
        <v>0</v>
      </c>
      <c r="FV16" s="389">
        <f t="shared" si="84"/>
        <v>0</v>
      </c>
      <c r="FW16" s="386">
        <f t="shared" si="85"/>
        <v>0</v>
      </c>
      <c r="FX16" s="273">
        <f t="shared" si="86"/>
        <v>1</v>
      </c>
      <c r="FY16" s="390">
        <f t="shared" si="87"/>
        <v>4.6655999999999996E-2</v>
      </c>
      <c r="FZ16" s="273">
        <f t="shared" si="88"/>
        <v>5</v>
      </c>
      <c r="GA16" s="390">
        <f t="shared" si="89"/>
        <v>1</v>
      </c>
      <c r="GB16" s="389">
        <f t="shared" si="90"/>
        <v>0</v>
      </c>
      <c r="GC16" s="389">
        <f t="shared" si="91"/>
        <v>0</v>
      </c>
      <c r="GD16" s="386">
        <f t="shared" si="92"/>
        <v>0</v>
      </c>
      <c r="GE16" s="273">
        <f t="shared" si="93"/>
        <v>1</v>
      </c>
      <c r="GF16" s="390">
        <f t="shared" si="94"/>
        <v>4.6655999999999996E-2</v>
      </c>
      <c r="GG16" s="273">
        <f t="shared" si="95"/>
        <v>5</v>
      </c>
      <c r="GH16" s="390">
        <f t="shared" si="96"/>
        <v>1</v>
      </c>
      <c r="GI16" s="390">
        <f t="shared" si="97"/>
        <v>1</v>
      </c>
    </row>
    <row r="17" spans="1:191" ht="120" customHeight="1" x14ac:dyDescent="0.2">
      <c r="A17" s="62">
        <v>9</v>
      </c>
      <c r="B17" s="54" t="s">
        <v>807</v>
      </c>
      <c r="C17" s="63" t="s">
        <v>822</v>
      </c>
      <c r="D17" s="61" t="s">
        <v>205</v>
      </c>
      <c r="E17" s="59" t="s">
        <v>204</v>
      </c>
      <c r="F17" s="54" t="s">
        <v>223</v>
      </c>
      <c r="G17" s="55" t="s">
        <v>210</v>
      </c>
      <c r="H17" s="59" t="s">
        <v>173</v>
      </c>
      <c r="I17" s="58" t="s">
        <v>22</v>
      </c>
      <c r="J17" s="58" t="s">
        <v>54</v>
      </c>
      <c r="K17" s="58" t="s">
        <v>54</v>
      </c>
      <c r="L17" s="58" t="s">
        <v>54</v>
      </c>
      <c r="M17" s="58" t="s">
        <v>54</v>
      </c>
      <c r="N17" s="58" t="s">
        <v>54</v>
      </c>
      <c r="O17" s="58" t="s">
        <v>54</v>
      </c>
      <c r="P17" s="58" t="s">
        <v>54</v>
      </c>
      <c r="Q17" s="58" t="s">
        <v>53</v>
      </c>
      <c r="R17" s="58" t="s">
        <v>53</v>
      </c>
      <c r="S17" s="58" t="s">
        <v>54</v>
      </c>
      <c r="T17" s="58" t="s">
        <v>54</v>
      </c>
      <c r="U17" s="58" t="s">
        <v>54</v>
      </c>
      <c r="V17" s="58" t="s">
        <v>54</v>
      </c>
      <c r="W17" s="58" t="s">
        <v>54</v>
      </c>
      <c r="X17" s="58" t="s">
        <v>54</v>
      </c>
      <c r="Y17" s="58" t="s">
        <v>53</v>
      </c>
      <c r="Z17" s="58" t="s">
        <v>54</v>
      </c>
      <c r="AA17" s="58" t="s">
        <v>53</v>
      </c>
      <c r="AB17" s="58" t="s">
        <v>53</v>
      </c>
      <c r="AC17" s="357" t="str">
        <f t="shared" si="0"/>
        <v>3 - Media</v>
      </c>
      <c r="AD17" s="358">
        <f t="shared" si="1"/>
        <v>0.6</v>
      </c>
      <c r="AE17" s="357" t="str">
        <f t="shared" si="2"/>
        <v>5 - Catastrófico</v>
      </c>
      <c r="AF17" s="358">
        <f t="shared" si="3"/>
        <v>1</v>
      </c>
      <c r="AG17" s="56" t="str">
        <f>IFERROR(INDEX('[5]G CONTR'!$BLU$621:$BLY$625,MATCH(I17,'[5]G CONTR'!$BLS$621:$BLS$625,0),MATCH(AE17,'[5]G CONTR'!$BLU$619:$BLY$619,0)),"")</f>
        <v>ALTO</v>
      </c>
      <c r="AH17" s="358">
        <f t="shared" si="4"/>
        <v>0.6</v>
      </c>
      <c r="AI17" s="385" t="s">
        <v>821</v>
      </c>
      <c r="AJ17" s="54" t="s">
        <v>109</v>
      </c>
      <c r="AK17" s="64" t="s">
        <v>790</v>
      </c>
      <c r="AL17" s="64" t="s">
        <v>789</v>
      </c>
      <c r="AM17" s="54" t="s">
        <v>35</v>
      </c>
      <c r="AN17" s="54" t="s">
        <v>45</v>
      </c>
      <c r="AO17" s="54" t="s">
        <v>50</v>
      </c>
      <c r="AP17" s="54" t="s">
        <v>52</v>
      </c>
      <c r="AQ17" s="54" t="s">
        <v>35</v>
      </c>
      <c r="AR17" s="54" t="s">
        <v>45</v>
      </c>
      <c r="AS17" s="54" t="s">
        <v>50</v>
      </c>
      <c r="AT17" s="54" t="s">
        <v>52</v>
      </c>
      <c r="AU17" s="54" t="s">
        <v>35</v>
      </c>
      <c r="AV17" s="54" t="s">
        <v>45</v>
      </c>
      <c r="AW17" s="54" t="s">
        <v>50</v>
      </c>
      <c r="AX17" s="54" t="s">
        <v>52</v>
      </c>
      <c r="AY17" s="54" t="s">
        <v>35</v>
      </c>
      <c r="AZ17" s="54" t="s">
        <v>45</v>
      </c>
      <c r="BA17" s="54" t="s">
        <v>50</v>
      </c>
      <c r="BB17" s="54" t="s">
        <v>52</v>
      </c>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119" t="str">
        <f>IFERROR(IF(GE17&lt;=1,"1 - Muy Baja",VLOOKUP(GE17,#REF!,2,0)),"")</f>
        <v>1 - Muy Baja</v>
      </c>
      <c r="CM17" s="361">
        <f t="shared" si="5"/>
        <v>7.7759999999999996E-2</v>
      </c>
      <c r="CN17" s="53" t="str">
        <f>IFERROR(IF(GG17&lt;=1,"1 - Leve",HLOOKUP(GG17,'[5]G PREDIAL'!$BLU$673:$BLY$674,2,0)),"")</f>
        <v>5 - Catastrófico</v>
      </c>
      <c r="CO17" s="361">
        <f t="shared" si="6"/>
        <v>1</v>
      </c>
      <c r="CP17" s="56" t="str">
        <f t="shared" si="99"/>
        <v>MODERADO</v>
      </c>
      <c r="CQ17" s="358">
        <f t="shared" si="7"/>
        <v>7.7759999999999996E-2</v>
      </c>
      <c r="CR17" s="63" t="s">
        <v>456</v>
      </c>
      <c r="CS17" s="56">
        <f t="shared" si="8"/>
        <v>3</v>
      </c>
      <c r="CT17" s="54"/>
      <c r="CU17" s="385" t="s">
        <v>820</v>
      </c>
      <c r="CV17" s="65" t="s">
        <v>1235</v>
      </c>
      <c r="CW17" s="358"/>
      <c r="CX17" s="386">
        <f t="shared" si="9"/>
        <v>14</v>
      </c>
      <c r="CY17" s="387">
        <f t="shared" si="10"/>
        <v>5</v>
      </c>
      <c r="CZ17" s="386" t="str">
        <f t="shared" si="11"/>
        <v>Catastrófico</v>
      </c>
      <c r="DA17" s="388">
        <f t="shared" si="12"/>
        <v>1</v>
      </c>
      <c r="DB17" s="389">
        <f t="shared" si="13"/>
        <v>0.15</v>
      </c>
      <c r="DC17" s="389">
        <f t="shared" si="14"/>
        <v>0.25</v>
      </c>
      <c r="DD17" s="386">
        <f t="shared" si="15"/>
        <v>0.4</v>
      </c>
      <c r="DE17" s="273">
        <f t="shared" si="16"/>
        <v>2</v>
      </c>
      <c r="DF17" s="390">
        <f t="shared" si="17"/>
        <v>0.36</v>
      </c>
      <c r="DG17" s="273">
        <f t="shared" si="18"/>
        <v>5</v>
      </c>
      <c r="DH17" s="273"/>
      <c r="DI17" s="390">
        <f t="shared" si="19"/>
        <v>1</v>
      </c>
      <c r="DJ17" s="389">
        <f t="shared" si="20"/>
        <v>0.15</v>
      </c>
      <c r="DK17" s="389">
        <f t="shared" si="21"/>
        <v>0.25</v>
      </c>
      <c r="DL17" s="386">
        <f t="shared" si="22"/>
        <v>0.4</v>
      </c>
      <c r="DM17" s="273">
        <f t="shared" si="23"/>
        <v>2</v>
      </c>
      <c r="DN17" s="390">
        <f t="shared" si="24"/>
        <v>0.216</v>
      </c>
      <c r="DO17" s="273">
        <f t="shared" si="25"/>
        <v>5</v>
      </c>
      <c r="DP17" s="390">
        <f t="shared" si="26"/>
        <v>1</v>
      </c>
      <c r="DQ17" s="389">
        <f t="shared" si="27"/>
        <v>0.15</v>
      </c>
      <c r="DR17" s="389">
        <f t="shared" si="28"/>
        <v>0.25</v>
      </c>
      <c r="DS17" s="386">
        <f t="shared" si="29"/>
        <v>0.4</v>
      </c>
      <c r="DT17" s="273">
        <f t="shared" si="30"/>
        <v>1</v>
      </c>
      <c r="DU17" s="390">
        <f t="shared" si="31"/>
        <v>0.12959999999999999</v>
      </c>
      <c r="DV17" s="273">
        <f t="shared" si="32"/>
        <v>5</v>
      </c>
      <c r="DW17" s="390">
        <f t="shared" si="33"/>
        <v>1</v>
      </c>
      <c r="DX17" s="389">
        <f t="shared" si="34"/>
        <v>0.15</v>
      </c>
      <c r="DY17" s="389">
        <f t="shared" si="35"/>
        <v>0.25</v>
      </c>
      <c r="DZ17" s="386">
        <f t="shared" si="36"/>
        <v>0.4</v>
      </c>
      <c r="EA17" s="273">
        <f t="shared" si="37"/>
        <v>1</v>
      </c>
      <c r="EB17" s="390">
        <f t="shared" si="38"/>
        <v>7.7759999999999996E-2</v>
      </c>
      <c r="EC17" s="273">
        <f t="shared" si="39"/>
        <v>5</v>
      </c>
      <c r="ED17" s="390">
        <f t="shared" si="40"/>
        <v>1</v>
      </c>
      <c r="EE17" s="389">
        <f t="shared" si="41"/>
        <v>0</v>
      </c>
      <c r="EF17" s="389">
        <f t="shared" si="42"/>
        <v>0</v>
      </c>
      <c r="EG17" s="386">
        <f t="shared" si="43"/>
        <v>0</v>
      </c>
      <c r="EH17" s="273">
        <f t="shared" si="44"/>
        <v>1</v>
      </c>
      <c r="EI17" s="390">
        <f t="shared" si="45"/>
        <v>7.7759999999999996E-2</v>
      </c>
      <c r="EJ17" s="273">
        <f t="shared" si="46"/>
        <v>5</v>
      </c>
      <c r="EK17" s="390">
        <f t="shared" si="47"/>
        <v>1</v>
      </c>
      <c r="EL17" s="389">
        <f t="shared" si="48"/>
        <v>0</v>
      </c>
      <c r="EM17" s="389">
        <f t="shared" si="49"/>
        <v>0</v>
      </c>
      <c r="EN17" s="386">
        <f t="shared" si="50"/>
        <v>0</v>
      </c>
      <c r="EO17" s="273">
        <f t="shared" si="51"/>
        <v>1</v>
      </c>
      <c r="EP17" s="390">
        <f t="shared" si="52"/>
        <v>7.7759999999999996E-2</v>
      </c>
      <c r="EQ17" s="273">
        <f t="shared" si="53"/>
        <v>5</v>
      </c>
      <c r="ER17" s="390">
        <f t="shared" si="54"/>
        <v>1</v>
      </c>
      <c r="ES17" s="389">
        <f t="shared" si="55"/>
        <v>0</v>
      </c>
      <c r="ET17" s="389">
        <f t="shared" si="56"/>
        <v>0</v>
      </c>
      <c r="EU17" s="386">
        <f t="shared" si="57"/>
        <v>0</v>
      </c>
      <c r="EV17" s="273">
        <f t="shared" si="58"/>
        <v>1</v>
      </c>
      <c r="EW17" s="390">
        <f t="shared" si="59"/>
        <v>7.7759999999999996E-2</v>
      </c>
      <c r="EX17" s="273">
        <f t="shared" si="60"/>
        <v>5</v>
      </c>
      <c r="EY17" s="390">
        <f t="shared" si="61"/>
        <v>1</v>
      </c>
      <c r="EZ17" s="389">
        <f t="shared" si="62"/>
        <v>0</v>
      </c>
      <c r="FA17" s="389">
        <f t="shared" si="63"/>
        <v>0</v>
      </c>
      <c r="FB17" s="386">
        <f t="shared" si="64"/>
        <v>0</v>
      </c>
      <c r="FC17" s="273">
        <f t="shared" si="65"/>
        <v>1</v>
      </c>
      <c r="FD17" s="390">
        <f t="shared" si="66"/>
        <v>7.7759999999999996E-2</v>
      </c>
      <c r="FE17" s="273">
        <f t="shared" si="67"/>
        <v>5</v>
      </c>
      <c r="FF17" s="390">
        <f t="shared" si="68"/>
        <v>1</v>
      </c>
      <c r="FG17" s="389">
        <f t="shared" si="69"/>
        <v>0</v>
      </c>
      <c r="FH17" s="389">
        <f t="shared" si="70"/>
        <v>0</v>
      </c>
      <c r="FI17" s="386">
        <f t="shared" si="71"/>
        <v>0</v>
      </c>
      <c r="FJ17" s="273">
        <f t="shared" si="72"/>
        <v>1</v>
      </c>
      <c r="FK17" s="390">
        <f t="shared" si="73"/>
        <v>7.7759999999999996E-2</v>
      </c>
      <c r="FL17" s="273">
        <f t="shared" si="74"/>
        <v>5</v>
      </c>
      <c r="FM17" s="390">
        <f t="shared" si="75"/>
        <v>1</v>
      </c>
      <c r="FN17" s="389">
        <f t="shared" si="76"/>
        <v>0</v>
      </c>
      <c r="FO17" s="389">
        <f t="shared" si="77"/>
        <v>0</v>
      </c>
      <c r="FP17" s="386">
        <f t="shared" si="78"/>
        <v>0</v>
      </c>
      <c r="FQ17" s="273">
        <f t="shared" si="79"/>
        <v>1</v>
      </c>
      <c r="FR17" s="390">
        <f t="shared" si="80"/>
        <v>7.7759999999999996E-2</v>
      </c>
      <c r="FS17" s="273">
        <f t="shared" si="81"/>
        <v>5</v>
      </c>
      <c r="FT17" s="390">
        <f t="shared" si="82"/>
        <v>1</v>
      </c>
      <c r="FU17" s="389">
        <f t="shared" si="83"/>
        <v>0</v>
      </c>
      <c r="FV17" s="389">
        <f t="shared" si="84"/>
        <v>0</v>
      </c>
      <c r="FW17" s="386">
        <f t="shared" si="85"/>
        <v>0</v>
      </c>
      <c r="FX17" s="273">
        <f t="shared" si="86"/>
        <v>1</v>
      </c>
      <c r="FY17" s="390">
        <f t="shared" si="87"/>
        <v>7.7759999999999996E-2</v>
      </c>
      <c r="FZ17" s="273">
        <f t="shared" si="88"/>
        <v>5</v>
      </c>
      <c r="GA17" s="390">
        <f t="shared" si="89"/>
        <v>1</v>
      </c>
      <c r="GB17" s="389">
        <f t="shared" si="90"/>
        <v>0</v>
      </c>
      <c r="GC17" s="389">
        <f t="shared" si="91"/>
        <v>0</v>
      </c>
      <c r="GD17" s="386">
        <f t="shared" si="92"/>
        <v>0</v>
      </c>
      <c r="GE17" s="273">
        <f t="shared" si="93"/>
        <v>1</v>
      </c>
      <c r="GF17" s="390">
        <f t="shared" si="94"/>
        <v>7.7759999999999996E-2</v>
      </c>
      <c r="GG17" s="273">
        <f t="shared" si="95"/>
        <v>5</v>
      </c>
      <c r="GH17" s="390">
        <f t="shared" si="96"/>
        <v>1</v>
      </c>
      <c r="GI17" s="390">
        <f t="shared" si="97"/>
        <v>1</v>
      </c>
    </row>
    <row r="18" spans="1:191" ht="144.75" customHeight="1" x14ac:dyDescent="0.2">
      <c r="A18" s="62">
        <f t="shared" si="98"/>
        <v>10</v>
      </c>
      <c r="B18" s="54" t="s">
        <v>807</v>
      </c>
      <c r="C18" s="63" t="s">
        <v>819</v>
      </c>
      <c r="D18" s="61" t="s">
        <v>206</v>
      </c>
      <c r="E18" s="59" t="s">
        <v>204</v>
      </c>
      <c r="F18" s="54" t="s">
        <v>220</v>
      </c>
      <c r="G18" s="55" t="s">
        <v>210</v>
      </c>
      <c r="H18" s="59" t="s">
        <v>173</v>
      </c>
      <c r="I18" s="58" t="s">
        <v>22</v>
      </c>
      <c r="J18" s="58" t="s">
        <v>54</v>
      </c>
      <c r="K18" s="58" t="s">
        <v>54</v>
      </c>
      <c r="L18" s="58" t="s">
        <v>54</v>
      </c>
      <c r="M18" s="58" t="s">
        <v>54</v>
      </c>
      <c r="N18" s="58" t="s">
        <v>54</v>
      </c>
      <c r="O18" s="58" t="s">
        <v>54</v>
      </c>
      <c r="P18" s="58" t="s">
        <v>54</v>
      </c>
      <c r="Q18" s="58" t="s">
        <v>53</v>
      </c>
      <c r="R18" s="58" t="s">
        <v>53</v>
      </c>
      <c r="S18" s="58" t="s">
        <v>54</v>
      </c>
      <c r="T18" s="58" t="s">
        <v>54</v>
      </c>
      <c r="U18" s="58" t="s">
        <v>54</v>
      </c>
      <c r="V18" s="58" t="s">
        <v>54</v>
      </c>
      <c r="W18" s="58" t="s">
        <v>54</v>
      </c>
      <c r="X18" s="58" t="s">
        <v>54</v>
      </c>
      <c r="Y18" s="58" t="s">
        <v>53</v>
      </c>
      <c r="Z18" s="58" t="s">
        <v>54</v>
      </c>
      <c r="AA18" s="58" t="s">
        <v>53</v>
      </c>
      <c r="AB18" s="58" t="s">
        <v>53</v>
      </c>
      <c r="AC18" s="357" t="str">
        <f t="shared" si="0"/>
        <v>3 - Media</v>
      </c>
      <c r="AD18" s="358">
        <f t="shared" si="1"/>
        <v>0.6</v>
      </c>
      <c r="AE18" s="357" t="str">
        <f t="shared" si="2"/>
        <v>5 - Catastrófico</v>
      </c>
      <c r="AF18" s="358">
        <f t="shared" si="3"/>
        <v>1</v>
      </c>
      <c r="AG18" s="56" t="str">
        <f>IFERROR(INDEX('[5]G CONTR'!$BLU$621:$BLY$625,MATCH(I18,'[5]G CONTR'!$BLS$621:$BLS$625,0),MATCH(AE18,'[5]G CONTR'!$BLU$619:$BLY$619,0)),"")</f>
        <v>ALTO</v>
      </c>
      <c r="AH18" s="358">
        <f t="shared" si="4"/>
        <v>0.6</v>
      </c>
      <c r="AI18" s="385" t="s">
        <v>818</v>
      </c>
      <c r="AJ18" s="54" t="s">
        <v>109</v>
      </c>
      <c r="AK18" s="64" t="s">
        <v>790</v>
      </c>
      <c r="AL18" s="64" t="s">
        <v>789</v>
      </c>
      <c r="AM18" s="54" t="s">
        <v>35</v>
      </c>
      <c r="AN18" s="54" t="s">
        <v>45</v>
      </c>
      <c r="AO18" s="54" t="s">
        <v>50</v>
      </c>
      <c r="AP18" s="54" t="s">
        <v>52</v>
      </c>
      <c r="AQ18" s="54" t="s">
        <v>35</v>
      </c>
      <c r="AR18" s="54" t="s">
        <v>45</v>
      </c>
      <c r="AS18" s="54" t="s">
        <v>50</v>
      </c>
      <c r="AT18" s="54" t="s">
        <v>52</v>
      </c>
      <c r="AU18" s="54" t="s">
        <v>35</v>
      </c>
      <c r="AV18" s="54" t="s">
        <v>45</v>
      </c>
      <c r="AW18" s="54" t="s">
        <v>50</v>
      </c>
      <c r="AX18" s="54" t="s">
        <v>52</v>
      </c>
      <c r="AY18" s="54" t="s">
        <v>35</v>
      </c>
      <c r="AZ18" s="54" t="s">
        <v>45</v>
      </c>
      <c r="BA18" s="54" t="s">
        <v>50</v>
      </c>
      <c r="BB18" s="54" t="s">
        <v>52</v>
      </c>
      <c r="BC18" s="54"/>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4"/>
      <c r="CB18" s="54"/>
      <c r="CC18" s="54"/>
      <c r="CD18" s="54"/>
      <c r="CE18" s="54"/>
      <c r="CF18" s="54"/>
      <c r="CG18" s="54"/>
      <c r="CH18" s="54"/>
      <c r="CI18" s="54"/>
      <c r="CJ18" s="54"/>
      <c r="CK18" s="54"/>
      <c r="CL18" s="119" t="str">
        <f>IFERROR(IF(GE18&lt;=1,"1 - Muy Baja",VLOOKUP(GE18,#REF!,2,0)),"")</f>
        <v>1 - Muy Baja</v>
      </c>
      <c r="CM18" s="361">
        <f t="shared" si="5"/>
        <v>7.7759999999999996E-2</v>
      </c>
      <c r="CN18" s="53" t="str">
        <f>IFERROR(IF(GG18&lt;=1,"1 - Leve",HLOOKUP(GG18,'[5]G PREDIAL'!$BLU$673:$BLY$674,2,0)),"")</f>
        <v>5 - Catastrófico</v>
      </c>
      <c r="CO18" s="361">
        <f t="shared" si="6"/>
        <v>1</v>
      </c>
      <c r="CP18" s="56" t="str">
        <f t="shared" si="99"/>
        <v>MODERADO</v>
      </c>
      <c r="CQ18" s="358">
        <f t="shared" si="7"/>
        <v>7.7759999999999996E-2</v>
      </c>
      <c r="CR18" s="63" t="s">
        <v>233</v>
      </c>
      <c r="CS18" s="56">
        <f t="shared" si="8"/>
        <v>3</v>
      </c>
      <c r="CT18" s="54"/>
      <c r="CU18" s="385" t="s">
        <v>817</v>
      </c>
      <c r="CV18" s="65" t="s">
        <v>1235</v>
      </c>
      <c r="CW18" s="358"/>
      <c r="CX18" s="386">
        <f t="shared" si="9"/>
        <v>14</v>
      </c>
      <c r="CY18" s="387">
        <f t="shared" si="10"/>
        <v>5</v>
      </c>
      <c r="CZ18" s="386" t="str">
        <f t="shared" si="11"/>
        <v>Catastrófico</v>
      </c>
      <c r="DA18" s="388">
        <f t="shared" si="12"/>
        <v>1</v>
      </c>
      <c r="DB18" s="389">
        <f t="shared" si="13"/>
        <v>0.15</v>
      </c>
      <c r="DC18" s="389">
        <f t="shared" si="14"/>
        <v>0.25</v>
      </c>
      <c r="DD18" s="386">
        <f t="shared" si="15"/>
        <v>0.4</v>
      </c>
      <c r="DE18" s="273">
        <f t="shared" si="16"/>
        <v>2</v>
      </c>
      <c r="DF18" s="390">
        <f t="shared" si="17"/>
        <v>0.36</v>
      </c>
      <c r="DG18" s="273">
        <f t="shared" si="18"/>
        <v>5</v>
      </c>
      <c r="DH18" s="273"/>
      <c r="DI18" s="390">
        <f t="shared" si="19"/>
        <v>1</v>
      </c>
      <c r="DJ18" s="389">
        <f t="shared" si="20"/>
        <v>0.15</v>
      </c>
      <c r="DK18" s="389">
        <f t="shared" si="21"/>
        <v>0.25</v>
      </c>
      <c r="DL18" s="386">
        <f t="shared" si="22"/>
        <v>0.4</v>
      </c>
      <c r="DM18" s="273">
        <f t="shared" si="23"/>
        <v>2</v>
      </c>
      <c r="DN18" s="390">
        <f t="shared" si="24"/>
        <v>0.216</v>
      </c>
      <c r="DO18" s="273">
        <f t="shared" si="25"/>
        <v>5</v>
      </c>
      <c r="DP18" s="390">
        <f t="shared" si="26"/>
        <v>1</v>
      </c>
      <c r="DQ18" s="389">
        <f t="shared" si="27"/>
        <v>0.15</v>
      </c>
      <c r="DR18" s="389">
        <f t="shared" si="28"/>
        <v>0.25</v>
      </c>
      <c r="DS18" s="386">
        <f t="shared" si="29"/>
        <v>0.4</v>
      </c>
      <c r="DT18" s="273">
        <f t="shared" si="30"/>
        <v>1</v>
      </c>
      <c r="DU18" s="390">
        <f t="shared" si="31"/>
        <v>0.12959999999999999</v>
      </c>
      <c r="DV18" s="273">
        <f t="shared" si="32"/>
        <v>5</v>
      </c>
      <c r="DW18" s="390">
        <f t="shared" si="33"/>
        <v>1</v>
      </c>
      <c r="DX18" s="389">
        <f t="shared" si="34"/>
        <v>0.15</v>
      </c>
      <c r="DY18" s="389">
        <f t="shared" si="35"/>
        <v>0.25</v>
      </c>
      <c r="DZ18" s="386">
        <f t="shared" si="36"/>
        <v>0.4</v>
      </c>
      <c r="EA18" s="273">
        <f t="shared" si="37"/>
        <v>1</v>
      </c>
      <c r="EB18" s="390">
        <f t="shared" si="38"/>
        <v>7.7759999999999996E-2</v>
      </c>
      <c r="EC18" s="273">
        <f t="shared" si="39"/>
        <v>5</v>
      </c>
      <c r="ED18" s="390">
        <f t="shared" si="40"/>
        <v>1</v>
      </c>
      <c r="EE18" s="389">
        <f t="shared" si="41"/>
        <v>0</v>
      </c>
      <c r="EF18" s="389">
        <f t="shared" si="42"/>
        <v>0</v>
      </c>
      <c r="EG18" s="386">
        <f t="shared" si="43"/>
        <v>0</v>
      </c>
      <c r="EH18" s="273">
        <f t="shared" si="44"/>
        <v>1</v>
      </c>
      <c r="EI18" s="390">
        <f t="shared" si="45"/>
        <v>7.7759999999999996E-2</v>
      </c>
      <c r="EJ18" s="273">
        <f t="shared" si="46"/>
        <v>5</v>
      </c>
      <c r="EK18" s="390">
        <f t="shared" si="47"/>
        <v>1</v>
      </c>
      <c r="EL18" s="389">
        <f t="shared" si="48"/>
        <v>0</v>
      </c>
      <c r="EM18" s="389">
        <f t="shared" si="49"/>
        <v>0</v>
      </c>
      <c r="EN18" s="386">
        <f t="shared" si="50"/>
        <v>0</v>
      </c>
      <c r="EO18" s="273">
        <f t="shared" si="51"/>
        <v>1</v>
      </c>
      <c r="EP18" s="390">
        <f t="shared" si="52"/>
        <v>7.7759999999999996E-2</v>
      </c>
      <c r="EQ18" s="273">
        <f t="shared" si="53"/>
        <v>5</v>
      </c>
      <c r="ER18" s="390">
        <f t="shared" si="54"/>
        <v>1</v>
      </c>
      <c r="ES18" s="389">
        <f t="shared" si="55"/>
        <v>0</v>
      </c>
      <c r="ET18" s="389">
        <f t="shared" si="56"/>
        <v>0</v>
      </c>
      <c r="EU18" s="386">
        <f t="shared" si="57"/>
        <v>0</v>
      </c>
      <c r="EV18" s="273">
        <f t="shared" si="58"/>
        <v>1</v>
      </c>
      <c r="EW18" s="390">
        <f t="shared" si="59"/>
        <v>7.7759999999999996E-2</v>
      </c>
      <c r="EX18" s="273">
        <f t="shared" si="60"/>
        <v>5</v>
      </c>
      <c r="EY18" s="390">
        <f t="shared" si="61"/>
        <v>1</v>
      </c>
      <c r="EZ18" s="389">
        <f t="shared" si="62"/>
        <v>0</v>
      </c>
      <c r="FA18" s="389">
        <f t="shared" si="63"/>
        <v>0</v>
      </c>
      <c r="FB18" s="386">
        <f t="shared" si="64"/>
        <v>0</v>
      </c>
      <c r="FC18" s="273">
        <f t="shared" si="65"/>
        <v>1</v>
      </c>
      <c r="FD18" s="390">
        <f t="shared" si="66"/>
        <v>7.7759999999999996E-2</v>
      </c>
      <c r="FE18" s="273">
        <f t="shared" si="67"/>
        <v>5</v>
      </c>
      <c r="FF18" s="390">
        <f t="shared" si="68"/>
        <v>1</v>
      </c>
      <c r="FG18" s="389">
        <f t="shared" si="69"/>
        <v>0</v>
      </c>
      <c r="FH18" s="389">
        <f t="shared" si="70"/>
        <v>0</v>
      </c>
      <c r="FI18" s="386">
        <f t="shared" si="71"/>
        <v>0</v>
      </c>
      <c r="FJ18" s="273">
        <f t="shared" si="72"/>
        <v>1</v>
      </c>
      <c r="FK18" s="390">
        <f t="shared" si="73"/>
        <v>7.7759999999999996E-2</v>
      </c>
      <c r="FL18" s="273">
        <f t="shared" si="74"/>
        <v>5</v>
      </c>
      <c r="FM18" s="390">
        <f t="shared" si="75"/>
        <v>1</v>
      </c>
      <c r="FN18" s="389">
        <f t="shared" si="76"/>
        <v>0</v>
      </c>
      <c r="FO18" s="389">
        <f t="shared" si="77"/>
        <v>0</v>
      </c>
      <c r="FP18" s="386">
        <f t="shared" si="78"/>
        <v>0</v>
      </c>
      <c r="FQ18" s="273">
        <f t="shared" si="79"/>
        <v>1</v>
      </c>
      <c r="FR18" s="390">
        <f t="shared" si="80"/>
        <v>7.7759999999999996E-2</v>
      </c>
      <c r="FS18" s="273">
        <f t="shared" si="81"/>
        <v>5</v>
      </c>
      <c r="FT18" s="390">
        <f t="shared" si="82"/>
        <v>1</v>
      </c>
      <c r="FU18" s="389">
        <f t="shared" si="83"/>
        <v>0</v>
      </c>
      <c r="FV18" s="389">
        <f t="shared" si="84"/>
        <v>0</v>
      </c>
      <c r="FW18" s="386">
        <f t="shared" si="85"/>
        <v>0</v>
      </c>
      <c r="FX18" s="273">
        <f t="shared" si="86"/>
        <v>1</v>
      </c>
      <c r="FY18" s="390">
        <f t="shared" si="87"/>
        <v>7.7759999999999996E-2</v>
      </c>
      <c r="FZ18" s="273">
        <f t="shared" si="88"/>
        <v>5</v>
      </c>
      <c r="GA18" s="390">
        <f t="shared" si="89"/>
        <v>1</v>
      </c>
      <c r="GB18" s="389">
        <f t="shared" si="90"/>
        <v>0</v>
      </c>
      <c r="GC18" s="389">
        <f t="shared" si="91"/>
        <v>0</v>
      </c>
      <c r="GD18" s="386">
        <f t="shared" si="92"/>
        <v>0</v>
      </c>
      <c r="GE18" s="273">
        <f t="shared" si="93"/>
        <v>1</v>
      </c>
      <c r="GF18" s="390">
        <f t="shared" si="94"/>
        <v>7.7759999999999996E-2</v>
      </c>
      <c r="GG18" s="273">
        <f t="shared" si="95"/>
        <v>5</v>
      </c>
      <c r="GH18" s="390">
        <f t="shared" si="96"/>
        <v>1</v>
      </c>
      <c r="GI18" s="390">
        <f t="shared" si="97"/>
        <v>1</v>
      </c>
    </row>
    <row r="19" spans="1:191" ht="171.75" customHeight="1" x14ac:dyDescent="0.2">
      <c r="A19" s="62">
        <f t="shared" si="98"/>
        <v>11</v>
      </c>
      <c r="B19" s="54" t="s">
        <v>807</v>
      </c>
      <c r="C19" s="65" t="s">
        <v>816</v>
      </c>
      <c r="D19" s="61" t="s">
        <v>205</v>
      </c>
      <c r="E19" s="59" t="s">
        <v>204</v>
      </c>
      <c r="F19" s="54" t="s">
        <v>223</v>
      </c>
      <c r="G19" s="55" t="s">
        <v>210</v>
      </c>
      <c r="H19" s="59" t="s">
        <v>173</v>
      </c>
      <c r="I19" s="58" t="s">
        <v>22</v>
      </c>
      <c r="J19" s="58" t="s">
        <v>54</v>
      </c>
      <c r="K19" s="58" t="s">
        <v>54</v>
      </c>
      <c r="L19" s="58" t="s">
        <v>54</v>
      </c>
      <c r="M19" s="58" t="s">
        <v>54</v>
      </c>
      <c r="N19" s="58" t="s">
        <v>54</v>
      </c>
      <c r="O19" s="58" t="s">
        <v>54</v>
      </c>
      <c r="P19" s="58" t="s">
        <v>54</v>
      </c>
      <c r="Q19" s="58" t="s">
        <v>53</v>
      </c>
      <c r="R19" s="58" t="s">
        <v>53</v>
      </c>
      <c r="S19" s="58" t="s">
        <v>54</v>
      </c>
      <c r="T19" s="58" t="s">
        <v>54</v>
      </c>
      <c r="U19" s="58" t="s">
        <v>54</v>
      </c>
      <c r="V19" s="58" t="s">
        <v>54</v>
      </c>
      <c r="W19" s="58" t="s">
        <v>54</v>
      </c>
      <c r="X19" s="58" t="s">
        <v>54</v>
      </c>
      <c r="Y19" s="58" t="s">
        <v>53</v>
      </c>
      <c r="Z19" s="58" t="s">
        <v>54</v>
      </c>
      <c r="AA19" s="58" t="s">
        <v>53</v>
      </c>
      <c r="AB19" s="58" t="s">
        <v>53</v>
      </c>
      <c r="AC19" s="357" t="str">
        <f t="shared" si="0"/>
        <v>3 - Media</v>
      </c>
      <c r="AD19" s="358">
        <f t="shared" si="1"/>
        <v>0.6</v>
      </c>
      <c r="AE19" s="357" t="str">
        <f t="shared" si="2"/>
        <v>5 - Catastrófico</v>
      </c>
      <c r="AF19" s="358">
        <f t="shared" si="3"/>
        <v>1</v>
      </c>
      <c r="AG19" s="56" t="str">
        <f>IFERROR(INDEX('[5]G CONTR'!$BLU$621:$BLY$625,MATCH(I19,'[5]G CONTR'!$BLS$621:$BLS$625,0),MATCH(AE19,'[5]G CONTR'!$BLU$619:$BLY$619,0)),"")</f>
        <v>ALTO</v>
      </c>
      <c r="AH19" s="358">
        <f t="shared" si="4"/>
        <v>0.6</v>
      </c>
      <c r="AI19" s="385" t="s">
        <v>815</v>
      </c>
      <c r="AJ19" s="54" t="s">
        <v>812</v>
      </c>
      <c r="AK19" s="64" t="s">
        <v>790</v>
      </c>
      <c r="AL19" s="64" t="s">
        <v>789</v>
      </c>
      <c r="AM19" s="54" t="s">
        <v>35</v>
      </c>
      <c r="AN19" s="54" t="s">
        <v>45</v>
      </c>
      <c r="AO19" s="54" t="s">
        <v>50</v>
      </c>
      <c r="AP19" s="54" t="s">
        <v>52</v>
      </c>
      <c r="AQ19" s="54" t="s">
        <v>35</v>
      </c>
      <c r="AR19" s="54" t="s">
        <v>45</v>
      </c>
      <c r="AS19" s="54" t="s">
        <v>50</v>
      </c>
      <c r="AT19" s="54" t="s">
        <v>52</v>
      </c>
      <c r="AU19" s="54" t="s">
        <v>35</v>
      </c>
      <c r="AV19" s="54" t="s">
        <v>45</v>
      </c>
      <c r="AW19" s="54" t="s">
        <v>50</v>
      </c>
      <c r="AX19" s="54" t="s">
        <v>52</v>
      </c>
      <c r="AY19" s="54" t="s">
        <v>35</v>
      </c>
      <c r="AZ19" s="54" t="s">
        <v>45</v>
      </c>
      <c r="BA19" s="54" t="s">
        <v>50</v>
      </c>
      <c r="BB19" s="54" t="s">
        <v>52</v>
      </c>
      <c r="BC19" s="54" t="s">
        <v>35</v>
      </c>
      <c r="BD19" s="54" t="s">
        <v>45</v>
      </c>
      <c r="BE19" s="54" t="s">
        <v>50</v>
      </c>
      <c r="BF19" s="54" t="s">
        <v>52</v>
      </c>
      <c r="BG19" s="54" t="s">
        <v>35</v>
      </c>
      <c r="BH19" s="54" t="s">
        <v>45</v>
      </c>
      <c r="BI19" s="54" t="s">
        <v>50</v>
      </c>
      <c r="BJ19" s="54" t="s">
        <v>52</v>
      </c>
      <c r="BK19" s="54"/>
      <c r="BL19" s="54"/>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54"/>
      <c r="CL19" s="119" t="str">
        <f>IFERROR(IF(GE19&lt;=1,"1 - Muy Baja",VLOOKUP(GE19,#REF!,2,0)),"")</f>
        <v>1 - Muy Baja</v>
      </c>
      <c r="CM19" s="361">
        <f t="shared" si="5"/>
        <v>2.7993599999999997E-2</v>
      </c>
      <c r="CN19" s="53" t="str">
        <f>IFERROR(IF(GG19&lt;=1,"1 - Leve",HLOOKUP(GG19,'[5]G PREDIAL'!$BLU$673:$BLY$674,2,0)),"")</f>
        <v>5 - Catastrófico</v>
      </c>
      <c r="CO19" s="361">
        <f t="shared" si="6"/>
        <v>1</v>
      </c>
      <c r="CP19" s="56" t="str">
        <f t="shared" si="99"/>
        <v>MODERADO</v>
      </c>
      <c r="CQ19" s="358">
        <f t="shared" si="7"/>
        <v>2.7993599999999997E-2</v>
      </c>
      <c r="CR19" s="63" t="s">
        <v>456</v>
      </c>
      <c r="CS19" s="56">
        <f t="shared" si="8"/>
        <v>3</v>
      </c>
      <c r="CT19" s="54"/>
      <c r="CU19" s="385" t="s">
        <v>811</v>
      </c>
      <c r="CV19" s="65" t="s">
        <v>1235</v>
      </c>
      <c r="CW19" s="358"/>
      <c r="CX19" s="386">
        <f t="shared" si="9"/>
        <v>14</v>
      </c>
      <c r="CY19" s="387">
        <f t="shared" si="10"/>
        <v>5</v>
      </c>
      <c r="CZ19" s="386" t="str">
        <f t="shared" si="11"/>
        <v>Catastrófico</v>
      </c>
      <c r="DA19" s="388">
        <f t="shared" si="12"/>
        <v>1</v>
      </c>
      <c r="DB19" s="389">
        <f t="shared" si="13"/>
        <v>0.15</v>
      </c>
      <c r="DC19" s="389">
        <f t="shared" si="14"/>
        <v>0.25</v>
      </c>
      <c r="DD19" s="386">
        <f t="shared" si="15"/>
        <v>0.4</v>
      </c>
      <c r="DE19" s="273">
        <f t="shared" si="16"/>
        <v>2</v>
      </c>
      <c r="DF19" s="390">
        <f t="shared" si="17"/>
        <v>0.36</v>
      </c>
      <c r="DG19" s="273">
        <f t="shared" si="18"/>
        <v>5</v>
      </c>
      <c r="DH19" s="273"/>
      <c r="DI19" s="390">
        <f t="shared" si="19"/>
        <v>1</v>
      </c>
      <c r="DJ19" s="389">
        <f t="shared" si="20"/>
        <v>0.15</v>
      </c>
      <c r="DK19" s="389">
        <f t="shared" si="21"/>
        <v>0.25</v>
      </c>
      <c r="DL19" s="386">
        <f t="shared" si="22"/>
        <v>0.4</v>
      </c>
      <c r="DM19" s="273">
        <f t="shared" si="23"/>
        <v>2</v>
      </c>
      <c r="DN19" s="390">
        <f t="shared" si="24"/>
        <v>0.216</v>
      </c>
      <c r="DO19" s="273">
        <f t="shared" si="25"/>
        <v>5</v>
      </c>
      <c r="DP19" s="390">
        <f t="shared" si="26"/>
        <v>1</v>
      </c>
      <c r="DQ19" s="389">
        <f t="shared" si="27"/>
        <v>0.15</v>
      </c>
      <c r="DR19" s="389">
        <f t="shared" si="28"/>
        <v>0.25</v>
      </c>
      <c r="DS19" s="386">
        <f t="shared" si="29"/>
        <v>0.4</v>
      </c>
      <c r="DT19" s="273">
        <f t="shared" si="30"/>
        <v>1</v>
      </c>
      <c r="DU19" s="390">
        <f t="shared" si="31"/>
        <v>0.12959999999999999</v>
      </c>
      <c r="DV19" s="273">
        <f t="shared" si="32"/>
        <v>5</v>
      </c>
      <c r="DW19" s="390">
        <f t="shared" si="33"/>
        <v>1</v>
      </c>
      <c r="DX19" s="389">
        <f t="shared" si="34"/>
        <v>0.15</v>
      </c>
      <c r="DY19" s="389">
        <f t="shared" si="35"/>
        <v>0.25</v>
      </c>
      <c r="DZ19" s="386">
        <f t="shared" si="36"/>
        <v>0.4</v>
      </c>
      <c r="EA19" s="273">
        <f t="shared" si="37"/>
        <v>1</v>
      </c>
      <c r="EB19" s="390">
        <f t="shared" si="38"/>
        <v>7.7759999999999996E-2</v>
      </c>
      <c r="EC19" s="273">
        <f t="shared" si="39"/>
        <v>5</v>
      </c>
      <c r="ED19" s="390">
        <f t="shared" si="40"/>
        <v>1</v>
      </c>
      <c r="EE19" s="389">
        <f t="shared" si="41"/>
        <v>0.15</v>
      </c>
      <c r="EF19" s="389">
        <f t="shared" si="42"/>
        <v>0.25</v>
      </c>
      <c r="EG19" s="386">
        <f t="shared" si="43"/>
        <v>0.4</v>
      </c>
      <c r="EH19" s="273">
        <f t="shared" si="44"/>
        <v>1</v>
      </c>
      <c r="EI19" s="390">
        <f t="shared" si="45"/>
        <v>4.6655999999999996E-2</v>
      </c>
      <c r="EJ19" s="273">
        <f t="shared" si="46"/>
        <v>5</v>
      </c>
      <c r="EK19" s="390">
        <f t="shared" si="47"/>
        <v>1</v>
      </c>
      <c r="EL19" s="389">
        <f t="shared" si="48"/>
        <v>0.15</v>
      </c>
      <c r="EM19" s="389">
        <f t="shared" si="49"/>
        <v>0.25</v>
      </c>
      <c r="EN19" s="386">
        <f t="shared" si="50"/>
        <v>0.4</v>
      </c>
      <c r="EO19" s="273">
        <f t="shared" si="51"/>
        <v>1</v>
      </c>
      <c r="EP19" s="390">
        <f t="shared" si="52"/>
        <v>2.7993599999999997E-2</v>
      </c>
      <c r="EQ19" s="273">
        <f t="shared" si="53"/>
        <v>5</v>
      </c>
      <c r="ER19" s="390">
        <f t="shared" si="54"/>
        <v>1</v>
      </c>
      <c r="ES19" s="389">
        <f t="shared" si="55"/>
        <v>0</v>
      </c>
      <c r="ET19" s="389">
        <f t="shared" si="56"/>
        <v>0</v>
      </c>
      <c r="EU19" s="386">
        <f t="shared" si="57"/>
        <v>0</v>
      </c>
      <c r="EV19" s="273">
        <f t="shared" si="58"/>
        <v>1</v>
      </c>
      <c r="EW19" s="390">
        <f t="shared" si="59"/>
        <v>2.7993599999999997E-2</v>
      </c>
      <c r="EX19" s="273">
        <f t="shared" si="60"/>
        <v>5</v>
      </c>
      <c r="EY19" s="390">
        <f t="shared" si="61"/>
        <v>1</v>
      </c>
      <c r="EZ19" s="389">
        <f t="shared" si="62"/>
        <v>0</v>
      </c>
      <c r="FA19" s="389">
        <f t="shared" si="63"/>
        <v>0</v>
      </c>
      <c r="FB19" s="386">
        <f t="shared" si="64"/>
        <v>0</v>
      </c>
      <c r="FC19" s="273">
        <f t="shared" si="65"/>
        <v>1</v>
      </c>
      <c r="FD19" s="390">
        <f t="shared" si="66"/>
        <v>2.7993599999999997E-2</v>
      </c>
      <c r="FE19" s="273">
        <f t="shared" si="67"/>
        <v>5</v>
      </c>
      <c r="FF19" s="390">
        <f t="shared" si="68"/>
        <v>1</v>
      </c>
      <c r="FG19" s="389">
        <f t="shared" si="69"/>
        <v>0</v>
      </c>
      <c r="FH19" s="389">
        <f t="shared" si="70"/>
        <v>0</v>
      </c>
      <c r="FI19" s="386">
        <f t="shared" si="71"/>
        <v>0</v>
      </c>
      <c r="FJ19" s="273">
        <f t="shared" si="72"/>
        <v>1</v>
      </c>
      <c r="FK19" s="390">
        <f t="shared" si="73"/>
        <v>2.7993599999999997E-2</v>
      </c>
      <c r="FL19" s="273">
        <f t="shared" si="74"/>
        <v>5</v>
      </c>
      <c r="FM19" s="390">
        <f t="shared" si="75"/>
        <v>1</v>
      </c>
      <c r="FN19" s="389">
        <f t="shared" si="76"/>
        <v>0</v>
      </c>
      <c r="FO19" s="389">
        <f t="shared" si="77"/>
        <v>0</v>
      </c>
      <c r="FP19" s="386">
        <f t="shared" si="78"/>
        <v>0</v>
      </c>
      <c r="FQ19" s="273">
        <f t="shared" si="79"/>
        <v>1</v>
      </c>
      <c r="FR19" s="390">
        <f t="shared" si="80"/>
        <v>2.7993599999999997E-2</v>
      </c>
      <c r="FS19" s="273">
        <f t="shared" si="81"/>
        <v>5</v>
      </c>
      <c r="FT19" s="390">
        <f t="shared" si="82"/>
        <v>1</v>
      </c>
      <c r="FU19" s="389">
        <f t="shared" si="83"/>
        <v>0</v>
      </c>
      <c r="FV19" s="389">
        <f t="shared" si="84"/>
        <v>0</v>
      </c>
      <c r="FW19" s="386">
        <f t="shared" si="85"/>
        <v>0</v>
      </c>
      <c r="FX19" s="273">
        <f t="shared" si="86"/>
        <v>1</v>
      </c>
      <c r="FY19" s="390">
        <f t="shared" si="87"/>
        <v>2.7993599999999997E-2</v>
      </c>
      <c r="FZ19" s="273">
        <f t="shared" si="88"/>
        <v>5</v>
      </c>
      <c r="GA19" s="390">
        <f t="shared" si="89"/>
        <v>1</v>
      </c>
      <c r="GB19" s="389">
        <f t="shared" si="90"/>
        <v>0</v>
      </c>
      <c r="GC19" s="389">
        <f t="shared" si="91"/>
        <v>0</v>
      </c>
      <c r="GD19" s="386">
        <f t="shared" si="92"/>
        <v>0</v>
      </c>
      <c r="GE19" s="273">
        <f t="shared" si="93"/>
        <v>1</v>
      </c>
      <c r="GF19" s="390">
        <f t="shared" si="94"/>
        <v>2.7993599999999997E-2</v>
      </c>
      <c r="GG19" s="273">
        <f t="shared" si="95"/>
        <v>5</v>
      </c>
      <c r="GH19" s="390">
        <f t="shared" si="96"/>
        <v>1</v>
      </c>
      <c r="GI19" s="390">
        <f t="shared" si="97"/>
        <v>1</v>
      </c>
    </row>
    <row r="20" spans="1:191" ht="173.4" x14ac:dyDescent="0.2">
      <c r="A20" s="62">
        <f t="shared" si="98"/>
        <v>12</v>
      </c>
      <c r="B20" s="54" t="s">
        <v>807</v>
      </c>
      <c r="C20" s="65" t="s">
        <v>814</v>
      </c>
      <c r="D20" s="61" t="s">
        <v>206</v>
      </c>
      <c r="E20" s="59" t="s">
        <v>204</v>
      </c>
      <c r="F20" s="54" t="s">
        <v>220</v>
      </c>
      <c r="G20" s="55" t="s">
        <v>210</v>
      </c>
      <c r="H20" s="59" t="s">
        <v>173</v>
      </c>
      <c r="I20" s="58" t="s">
        <v>22</v>
      </c>
      <c r="J20" s="58" t="s">
        <v>54</v>
      </c>
      <c r="K20" s="58" t="s">
        <v>54</v>
      </c>
      <c r="L20" s="58" t="s">
        <v>54</v>
      </c>
      <c r="M20" s="58" t="s">
        <v>54</v>
      </c>
      <c r="N20" s="58" t="s">
        <v>54</v>
      </c>
      <c r="O20" s="58" t="s">
        <v>54</v>
      </c>
      <c r="P20" s="58" t="s">
        <v>54</v>
      </c>
      <c r="Q20" s="58" t="s">
        <v>53</v>
      </c>
      <c r="R20" s="58" t="s">
        <v>53</v>
      </c>
      <c r="S20" s="58" t="s">
        <v>54</v>
      </c>
      <c r="T20" s="58" t="s">
        <v>54</v>
      </c>
      <c r="U20" s="58" t="s">
        <v>54</v>
      </c>
      <c r="V20" s="58" t="s">
        <v>54</v>
      </c>
      <c r="W20" s="58" t="s">
        <v>54</v>
      </c>
      <c r="X20" s="58" t="s">
        <v>54</v>
      </c>
      <c r="Y20" s="58" t="s">
        <v>53</v>
      </c>
      <c r="Z20" s="58" t="s">
        <v>54</v>
      </c>
      <c r="AA20" s="58" t="s">
        <v>53</v>
      </c>
      <c r="AB20" s="58" t="s">
        <v>53</v>
      </c>
      <c r="AC20" s="357" t="str">
        <f t="shared" si="0"/>
        <v>3 - Media</v>
      </c>
      <c r="AD20" s="358">
        <f t="shared" si="1"/>
        <v>0.6</v>
      </c>
      <c r="AE20" s="357" t="str">
        <f t="shared" si="2"/>
        <v>5 - Catastrófico</v>
      </c>
      <c r="AF20" s="358">
        <f t="shared" si="3"/>
        <v>1</v>
      </c>
      <c r="AG20" s="56" t="str">
        <f>IFERROR(INDEX('[5]G CONTR'!$BLU$621:$BLY$625,MATCH(I20,'[5]G CONTR'!$BLS$621:$BLS$625,0),MATCH(AE20,'[5]G CONTR'!$BLU$619:$BLY$619,0)),"")</f>
        <v>ALTO</v>
      </c>
      <c r="AH20" s="358">
        <f t="shared" si="4"/>
        <v>0.6</v>
      </c>
      <c r="AI20" s="385" t="s">
        <v>813</v>
      </c>
      <c r="AJ20" s="54" t="s">
        <v>812</v>
      </c>
      <c r="AK20" s="64" t="s">
        <v>790</v>
      </c>
      <c r="AL20" s="64" t="s">
        <v>789</v>
      </c>
      <c r="AM20" s="54" t="s">
        <v>35</v>
      </c>
      <c r="AN20" s="54" t="s">
        <v>45</v>
      </c>
      <c r="AO20" s="54" t="s">
        <v>50</v>
      </c>
      <c r="AP20" s="54" t="s">
        <v>52</v>
      </c>
      <c r="AQ20" s="54" t="s">
        <v>35</v>
      </c>
      <c r="AR20" s="54" t="s">
        <v>45</v>
      </c>
      <c r="AS20" s="54" t="s">
        <v>50</v>
      </c>
      <c r="AT20" s="54" t="s">
        <v>52</v>
      </c>
      <c r="AU20" s="54" t="s">
        <v>35</v>
      </c>
      <c r="AV20" s="54" t="s">
        <v>45</v>
      </c>
      <c r="AW20" s="54" t="s">
        <v>50</v>
      </c>
      <c r="AX20" s="54" t="s">
        <v>52</v>
      </c>
      <c r="AY20" s="54" t="s">
        <v>35</v>
      </c>
      <c r="AZ20" s="54" t="s">
        <v>45</v>
      </c>
      <c r="BA20" s="54" t="s">
        <v>50</v>
      </c>
      <c r="BB20" s="54" t="s">
        <v>52</v>
      </c>
      <c r="BC20" s="54" t="s">
        <v>35</v>
      </c>
      <c r="BD20" s="54" t="s">
        <v>45</v>
      </c>
      <c r="BE20" s="54" t="s">
        <v>50</v>
      </c>
      <c r="BF20" s="54" t="s">
        <v>52</v>
      </c>
      <c r="BG20" s="54"/>
      <c r="BH20" s="54"/>
      <c r="BI20" s="54"/>
      <c r="BJ20" s="54"/>
      <c r="BK20" s="54"/>
      <c r="BL20" s="54"/>
      <c r="BM20" s="54"/>
      <c r="BN20" s="54"/>
      <c r="BO20" s="54"/>
      <c r="BP20" s="54"/>
      <c r="BQ20" s="54"/>
      <c r="BR20" s="54"/>
      <c r="BS20" s="54"/>
      <c r="BT20" s="54"/>
      <c r="BU20" s="54"/>
      <c r="BV20" s="54"/>
      <c r="BW20" s="54"/>
      <c r="BX20" s="54"/>
      <c r="BY20" s="54"/>
      <c r="BZ20" s="54"/>
      <c r="CA20" s="54"/>
      <c r="CB20" s="54"/>
      <c r="CC20" s="54"/>
      <c r="CD20" s="54"/>
      <c r="CE20" s="54"/>
      <c r="CF20" s="54"/>
      <c r="CG20" s="54"/>
      <c r="CH20" s="54"/>
      <c r="CI20" s="54"/>
      <c r="CJ20" s="54"/>
      <c r="CK20" s="54"/>
      <c r="CL20" s="119" t="str">
        <f>IFERROR(IF(GE20&lt;=1,"1 - Muy Baja",VLOOKUP(GE20,#REF!,2,0)),"")</f>
        <v>1 - Muy Baja</v>
      </c>
      <c r="CM20" s="361">
        <f t="shared" si="5"/>
        <v>4.6655999999999996E-2</v>
      </c>
      <c r="CN20" s="53" t="str">
        <f>IFERROR(IF(GG20&lt;=1,"1 - Leve",HLOOKUP(GG20,'[5]G PREDIAL'!$BLU$673:$BLY$674,2,0)),"")</f>
        <v>5 - Catastrófico</v>
      </c>
      <c r="CO20" s="361">
        <f t="shared" si="6"/>
        <v>1</v>
      </c>
      <c r="CP20" s="56" t="str">
        <f t="shared" si="99"/>
        <v>MODERADO</v>
      </c>
      <c r="CQ20" s="358">
        <f t="shared" si="7"/>
        <v>4.6655999999999996E-2</v>
      </c>
      <c r="CR20" s="63" t="s">
        <v>233</v>
      </c>
      <c r="CS20" s="56">
        <f t="shared" si="8"/>
        <v>3</v>
      </c>
      <c r="CT20" s="54"/>
      <c r="CU20" s="385" t="s">
        <v>811</v>
      </c>
      <c r="CV20" s="65" t="s">
        <v>1235</v>
      </c>
      <c r="CW20" s="358"/>
      <c r="CX20" s="386">
        <f t="shared" si="9"/>
        <v>14</v>
      </c>
      <c r="CY20" s="387">
        <f t="shared" si="10"/>
        <v>5</v>
      </c>
      <c r="CZ20" s="386" t="str">
        <f t="shared" si="11"/>
        <v>Catastrófico</v>
      </c>
      <c r="DA20" s="388">
        <f t="shared" si="12"/>
        <v>1</v>
      </c>
      <c r="DB20" s="389">
        <f t="shared" si="13"/>
        <v>0.15</v>
      </c>
      <c r="DC20" s="389">
        <f t="shared" si="14"/>
        <v>0.25</v>
      </c>
      <c r="DD20" s="386">
        <f t="shared" si="15"/>
        <v>0.4</v>
      </c>
      <c r="DE20" s="273">
        <f t="shared" si="16"/>
        <v>2</v>
      </c>
      <c r="DF20" s="390">
        <f t="shared" si="17"/>
        <v>0.36</v>
      </c>
      <c r="DG20" s="273">
        <f t="shared" si="18"/>
        <v>5</v>
      </c>
      <c r="DH20" s="273"/>
      <c r="DI20" s="390">
        <f t="shared" si="19"/>
        <v>1</v>
      </c>
      <c r="DJ20" s="389">
        <f t="shared" si="20"/>
        <v>0.15</v>
      </c>
      <c r="DK20" s="389">
        <f t="shared" si="21"/>
        <v>0.25</v>
      </c>
      <c r="DL20" s="386">
        <f t="shared" si="22"/>
        <v>0.4</v>
      </c>
      <c r="DM20" s="273">
        <f t="shared" si="23"/>
        <v>2</v>
      </c>
      <c r="DN20" s="390">
        <f t="shared" si="24"/>
        <v>0.216</v>
      </c>
      <c r="DO20" s="273">
        <f t="shared" si="25"/>
        <v>5</v>
      </c>
      <c r="DP20" s="390">
        <f t="shared" si="26"/>
        <v>1</v>
      </c>
      <c r="DQ20" s="389">
        <f t="shared" si="27"/>
        <v>0.15</v>
      </c>
      <c r="DR20" s="389">
        <f t="shared" si="28"/>
        <v>0.25</v>
      </c>
      <c r="DS20" s="386">
        <f t="shared" si="29"/>
        <v>0.4</v>
      </c>
      <c r="DT20" s="273">
        <f t="shared" si="30"/>
        <v>1</v>
      </c>
      <c r="DU20" s="390">
        <f t="shared" si="31"/>
        <v>0.12959999999999999</v>
      </c>
      <c r="DV20" s="273">
        <f t="shared" si="32"/>
        <v>5</v>
      </c>
      <c r="DW20" s="390">
        <f t="shared" si="33"/>
        <v>1</v>
      </c>
      <c r="DX20" s="389">
        <f t="shared" si="34"/>
        <v>0.15</v>
      </c>
      <c r="DY20" s="389">
        <f t="shared" si="35"/>
        <v>0.25</v>
      </c>
      <c r="DZ20" s="386">
        <f t="shared" si="36"/>
        <v>0.4</v>
      </c>
      <c r="EA20" s="273">
        <f t="shared" si="37"/>
        <v>1</v>
      </c>
      <c r="EB20" s="390">
        <f t="shared" si="38"/>
        <v>7.7759999999999996E-2</v>
      </c>
      <c r="EC20" s="273">
        <f t="shared" si="39"/>
        <v>5</v>
      </c>
      <c r="ED20" s="390">
        <f t="shared" si="40"/>
        <v>1</v>
      </c>
      <c r="EE20" s="389">
        <f t="shared" si="41"/>
        <v>0.15</v>
      </c>
      <c r="EF20" s="389">
        <f t="shared" si="42"/>
        <v>0.25</v>
      </c>
      <c r="EG20" s="386">
        <f t="shared" si="43"/>
        <v>0.4</v>
      </c>
      <c r="EH20" s="273">
        <f t="shared" si="44"/>
        <v>1</v>
      </c>
      <c r="EI20" s="390">
        <f t="shared" si="45"/>
        <v>4.6655999999999996E-2</v>
      </c>
      <c r="EJ20" s="273">
        <f t="shared" si="46"/>
        <v>5</v>
      </c>
      <c r="EK20" s="390">
        <f t="shared" si="47"/>
        <v>1</v>
      </c>
      <c r="EL20" s="389">
        <f t="shared" si="48"/>
        <v>0</v>
      </c>
      <c r="EM20" s="389">
        <f t="shared" si="49"/>
        <v>0</v>
      </c>
      <c r="EN20" s="386">
        <f t="shared" si="50"/>
        <v>0</v>
      </c>
      <c r="EO20" s="273">
        <f t="shared" si="51"/>
        <v>1</v>
      </c>
      <c r="EP20" s="390">
        <f t="shared" si="52"/>
        <v>4.6655999999999996E-2</v>
      </c>
      <c r="EQ20" s="273">
        <f t="shared" si="53"/>
        <v>5</v>
      </c>
      <c r="ER20" s="390">
        <f t="shared" si="54"/>
        <v>1</v>
      </c>
      <c r="ES20" s="389">
        <f t="shared" si="55"/>
        <v>0</v>
      </c>
      <c r="ET20" s="389">
        <f t="shared" si="56"/>
        <v>0</v>
      </c>
      <c r="EU20" s="386">
        <f t="shared" si="57"/>
        <v>0</v>
      </c>
      <c r="EV20" s="273">
        <f t="shared" si="58"/>
        <v>1</v>
      </c>
      <c r="EW20" s="390">
        <f t="shared" si="59"/>
        <v>4.6655999999999996E-2</v>
      </c>
      <c r="EX20" s="273">
        <f t="shared" si="60"/>
        <v>5</v>
      </c>
      <c r="EY20" s="390">
        <f t="shared" si="61"/>
        <v>1</v>
      </c>
      <c r="EZ20" s="389">
        <f t="shared" si="62"/>
        <v>0</v>
      </c>
      <c r="FA20" s="389">
        <f t="shared" si="63"/>
        <v>0</v>
      </c>
      <c r="FB20" s="386">
        <f t="shared" si="64"/>
        <v>0</v>
      </c>
      <c r="FC20" s="273">
        <f t="shared" si="65"/>
        <v>1</v>
      </c>
      <c r="FD20" s="390">
        <f t="shared" si="66"/>
        <v>4.6655999999999996E-2</v>
      </c>
      <c r="FE20" s="273">
        <f t="shared" si="67"/>
        <v>5</v>
      </c>
      <c r="FF20" s="390">
        <f t="shared" si="68"/>
        <v>1</v>
      </c>
      <c r="FG20" s="389">
        <f t="shared" si="69"/>
        <v>0</v>
      </c>
      <c r="FH20" s="389">
        <f t="shared" si="70"/>
        <v>0</v>
      </c>
      <c r="FI20" s="386">
        <f t="shared" si="71"/>
        <v>0</v>
      </c>
      <c r="FJ20" s="273">
        <f t="shared" si="72"/>
        <v>1</v>
      </c>
      <c r="FK20" s="390">
        <f t="shared" si="73"/>
        <v>4.6655999999999996E-2</v>
      </c>
      <c r="FL20" s="273">
        <f t="shared" si="74"/>
        <v>5</v>
      </c>
      <c r="FM20" s="390">
        <f t="shared" si="75"/>
        <v>1</v>
      </c>
      <c r="FN20" s="389">
        <f t="shared" si="76"/>
        <v>0</v>
      </c>
      <c r="FO20" s="389">
        <f t="shared" si="77"/>
        <v>0</v>
      </c>
      <c r="FP20" s="386">
        <f t="shared" si="78"/>
        <v>0</v>
      </c>
      <c r="FQ20" s="273">
        <f t="shared" si="79"/>
        <v>1</v>
      </c>
      <c r="FR20" s="390">
        <f t="shared" si="80"/>
        <v>4.6655999999999996E-2</v>
      </c>
      <c r="FS20" s="273">
        <f t="shared" si="81"/>
        <v>5</v>
      </c>
      <c r="FT20" s="390">
        <f t="shared" si="82"/>
        <v>1</v>
      </c>
      <c r="FU20" s="389">
        <f t="shared" si="83"/>
        <v>0</v>
      </c>
      <c r="FV20" s="389">
        <f t="shared" si="84"/>
        <v>0</v>
      </c>
      <c r="FW20" s="386">
        <f t="shared" si="85"/>
        <v>0</v>
      </c>
      <c r="FX20" s="273">
        <f t="shared" si="86"/>
        <v>1</v>
      </c>
      <c r="FY20" s="390">
        <f t="shared" si="87"/>
        <v>4.6655999999999996E-2</v>
      </c>
      <c r="FZ20" s="273">
        <f t="shared" si="88"/>
        <v>5</v>
      </c>
      <c r="GA20" s="390">
        <f t="shared" si="89"/>
        <v>1</v>
      </c>
      <c r="GB20" s="389">
        <f t="shared" si="90"/>
        <v>0</v>
      </c>
      <c r="GC20" s="389">
        <f t="shared" si="91"/>
        <v>0</v>
      </c>
      <c r="GD20" s="386">
        <f t="shared" si="92"/>
        <v>0</v>
      </c>
      <c r="GE20" s="273">
        <f t="shared" si="93"/>
        <v>1</v>
      </c>
      <c r="GF20" s="390">
        <f t="shared" si="94"/>
        <v>4.6655999999999996E-2</v>
      </c>
      <c r="GG20" s="273">
        <f t="shared" si="95"/>
        <v>5</v>
      </c>
      <c r="GH20" s="390">
        <f t="shared" si="96"/>
        <v>1</v>
      </c>
      <c r="GI20" s="390">
        <f t="shared" si="97"/>
        <v>1</v>
      </c>
    </row>
    <row r="21" spans="1:191" ht="173.4" x14ac:dyDescent="0.2">
      <c r="A21" s="62">
        <f t="shared" si="98"/>
        <v>13</v>
      </c>
      <c r="B21" s="54" t="s">
        <v>807</v>
      </c>
      <c r="C21" s="65" t="s">
        <v>810</v>
      </c>
      <c r="D21" s="61" t="s">
        <v>205</v>
      </c>
      <c r="E21" s="59" t="s">
        <v>204</v>
      </c>
      <c r="F21" s="54" t="s">
        <v>223</v>
      </c>
      <c r="G21" s="55" t="s">
        <v>210</v>
      </c>
      <c r="H21" s="59" t="s">
        <v>173</v>
      </c>
      <c r="I21" s="58" t="s">
        <v>22</v>
      </c>
      <c r="J21" s="58" t="s">
        <v>54</v>
      </c>
      <c r="K21" s="58" t="s">
        <v>54</v>
      </c>
      <c r="L21" s="58" t="s">
        <v>54</v>
      </c>
      <c r="M21" s="58" t="s">
        <v>54</v>
      </c>
      <c r="N21" s="58" t="s">
        <v>54</v>
      </c>
      <c r="O21" s="58" t="s">
        <v>54</v>
      </c>
      <c r="P21" s="58" t="s">
        <v>54</v>
      </c>
      <c r="Q21" s="58" t="s">
        <v>53</v>
      </c>
      <c r="R21" s="58" t="s">
        <v>53</v>
      </c>
      <c r="S21" s="58" t="s">
        <v>54</v>
      </c>
      <c r="T21" s="58" t="s">
        <v>54</v>
      </c>
      <c r="U21" s="58" t="s">
        <v>54</v>
      </c>
      <c r="V21" s="58" t="s">
        <v>54</v>
      </c>
      <c r="W21" s="58" t="s">
        <v>54</v>
      </c>
      <c r="X21" s="58" t="s">
        <v>54</v>
      </c>
      <c r="Y21" s="58" t="s">
        <v>53</v>
      </c>
      <c r="Z21" s="58" t="s">
        <v>54</v>
      </c>
      <c r="AA21" s="58" t="s">
        <v>53</v>
      </c>
      <c r="AB21" s="58" t="s">
        <v>53</v>
      </c>
      <c r="AC21" s="357" t="str">
        <f t="shared" si="0"/>
        <v>3 - Media</v>
      </c>
      <c r="AD21" s="358">
        <f t="shared" si="1"/>
        <v>0.6</v>
      </c>
      <c r="AE21" s="357" t="str">
        <f t="shared" si="2"/>
        <v>5 - Catastrófico</v>
      </c>
      <c r="AF21" s="358">
        <f t="shared" si="3"/>
        <v>1</v>
      </c>
      <c r="AG21" s="56" t="str">
        <f>IFERROR(INDEX('[5]G CONTR'!$BLU$621:$BLY$625,MATCH(I21,'[5]G CONTR'!$BLS$621:$BLS$625,0),MATCH(AE21,'[5]G CONTR'!$BLU$619:$BLY$619,0)),"")</f>
        <v>ALTO</v>
      </c>
      <c r="AH21" s="358">
        <f t="shared" si="4"/>
        <v>0.6</v>
      </c>
      <c r="AI21" s="385" t="s">
        <v>809</v>
      </c>
      <c r="AJ21" s="55" t="s">
        <v>109</v>
      </c>
      <c r="AK21" s="64" t="s">
        <v>790</v>
      </c>
      <c r="AL21" s="64" t="s">
        <v>789</v>
      </c>
      <c r="AM21" s="54" t="s">
        <v>35</v>
      </c>
      <c r="AN21" s="54" t="s">
        <v>45</v>
      </c>
      <c r="AO21" s="54" t="s">
        <v>50</v>
      </c>
      <c r="AP21" s="54" t="s">
        <v>52</v>
      </c>
      <c r="AQ21" s="54" t="s">
        <v>35</v>
      </c>
      <c r="AR21" s="54" t="s">
        <v>45</v>
      </c>
      <c r="AS21" s="54" t="s">
        <v>50</v>
      </c>
      <c r="AT21" s="54" t="s">
        <v>52</v>
      </c>
      <c r="AU21" s="54" t="s">
        <v>35</v>
      </c>
      <c r="AV21" s="54" t="s">
        <v>45</v>
      </c>
      <c r="AW21" s="54" t="s">
        <v>50</v>
      </c>
      <c r="AX21" s="54" t="s">
        <v>52</v>
      </c>
      <c r="AY21" s="54" t="s">
        <v>35</v>
      </c>
      <c r="AZ21" s="54" t="s">
        <v>45</v>
      </c>
      <c r="BA21" s="54" t="s">
        <v>50</v>
      </c>
      <c r="BB21" s="54" t="s">
        <v>52</v>
      </c>
      <c r="BC21" s="54"/>
      <c r="BD21" s="54"/>
      <c r="BE21" s="54"/>
      <c r="BF21" s="54"/>
      <c r="BG21" s="54"/>
      <c r="BH21" s="54"/>
      <c r="BI21" s="54"/>
      <c r="BJ21" s="54"/>
      <c r="BK21" s="54"/>
      <c r="BL21" s="54"/>
      <c r="BM21" s="54"/>
      <c r="BN21" s="54"/>
      <c r="BO21" s="54"/>
      <c r="BP21" s="54"/>
      <c r="BQ21" s="54"/>
      <c r="BR21" s="54"/>
      <c r="BS21" s="54"/>
      <c r="BT21" s="54"/>
      <c r="BU21" s="54"/>
      <c r="BV21" s="54"/>
      <c r="BW21" s="54"/>
      <c r="BX21" s="54"/>
      <c r="BY21" s="54"/>
      <c r="BZ21" s="54"/>
      <c r="CA21" s="54"/>
      <c r="CB21" s="54"/>
      <c r="CC21" s="54"/>
      <c r="CD21" s="54"/>
      <c r="CE21" s="54"/>
      <c r="CF21" s="54"/>
      <c r="CG21" s="54"/>
      <c r="CH21" s="54"/>
      <c r="CI21" s="54"/>
      <c r="CJ21" s="54"/>
      <c r="CK21" s="54"/>
      <c r="CL21" s="119" t="str">
        <f>IFERROR(IF(GE21&lt;=1,"1 - Muy Baja",VLOOKUP(GE21,#REF!,2,0)),"")</f>
        <v>1 - Muy Baja</v>
      </c>
      <c r="CM21" s="361">
        <f t="shared" si="5"/>
        <v>7.7759999999999996E-2</v>
      </c>
      <c r="CN21" s="53" t="str">
        <f>IFERROR(IF(GG21&lt;=1,"1 - Leve",HLOOKUP(GG21,'[5]G PREDIAL'!$BLU$673:$BLY$674,2,0)),"")</f>
        <v>5 - Catastrófico</v>
      </c>
      <c r="CO21" s="361">
        <f t="shared" si="6"/>
        <v>1</v>
      </c>
      <c r="CP21" s="56" t="str">
        <f t="shared" si="99"/>
        <v>MODERADO</v>
      </c>
      <c r="CQ21" s="358">
        <f t="shared" si="7"/>
        <v>7.7759999999999996E-2</v>
      </c>
      <c r="CR21" s="63" t="s">
        <v>456</v>
      </c>
      <c r="CS21" s="56">
        <f t="shared" si="8"/>
        <v>3</v>
      </c>
      <c r="CT21" s="54"/>
      <c r="CU21" s="385" t="s">
        <v>808</v>
      </c>
      <c r="CV21" s="65" t="s">
        <v>1235</v>
      </c>
      <c r="CW21" s="358"/>
      <c r="CX21" s="386">
        <f t="shared" si="9"/>
        <v>14</v>
      </c>
      <c r="CY21" s="387">
        <f t="shared" si="10"/>
        <v>5</v>
      </c>
      <c r="CZ21" s="386" t="str">
        <f t="shared" si="11"/>
        <v>Catastrófico</v>
      </c>
      <c r="DA21" s="388">
        <f t="shared" si="12"/>
        <v>1</v>
      </c>
      <c r="DB21" s="389">
        <f t="shared" si="13"/>
        <v>0.15</v>
      </c>
      <c r="DC21" s="389">
        <f t="shared" si="14"/>
        <v>0.25</v>
      </c>
      <c r="DD21" s="386">
        <f t="shared" si="15"/>
        <v>0.4</v>
      </c>
      <c r="DE21" s="273">
        <f t="shared" si="16"/>
        <v>2</v>
      </c>
      <c r="DF21" s="390">
        <f t="shared" si="17"/>
        <v>0.36</v>
      </c>
      <c r="DG21" s="273">
        <f t="shared" si="18"/>
        <v>5</v>
      </c>
      <c r="DH21" s="273"/>
      <c r="DI21" s="390">
        <f t="shared" si="19"/>
        <v>1</v>
      </c>
      <c r="DJ21" s="389">
        <f t="shared" si="20"/>
        <v>0.15</v>
      </c>
      <c r="DK21" s="389">
        <f t="shared" si="21"/>
        <v>0.25</v>
      </c>
      <c r="DL21" s="386">
        <f t="shared" si="22"/>
        <v>0.4</v>
      </c>
      <c r="DM21" s="273">
        <f t="shared" si="23"/>
        <v>2</v>
      </c>
      <c r="DN21" s="390">
        <f t="shared" si="24"/>
        <v>0.216</v>
      </c>
      <c r="DO21" s="273">
        <f t="shared" si="25"/>
        <v>5</v>
      </c>
      <c r="DP21" s="390">
        <f t="shared" si="26"/>
        <v>1</v>
      </c>
      <c r="DQ21" s="389">
        <f t="shared" si="27"/>
        <v>0.15</v>
      </c>
      <c r="DR21" s="389">
        <f t="shared" si="28"/>
        <v>0.25</v>
      </c>
      <c r="DS21" s="386">
        <f t="shared" si="29"/>
        <v>0.4</v>
      </c>
      <c r="DT21" s="273">
        <f t="shared" si="30"/>
        <v>1</v>
      </c>
      <c r="DU21" s="390">
        <f t="shared" si="31"/>
        <v>0.12959999999999999</v>
      </c>
      <c r="DV21" s="273">
        <f t="shared" si="32"/>
        <v>5</v>
      </c>
      <c r="DW21" s="390">
        <f t="shared" si="33"/>
        <v>1</v>
      </c>
      <c r="DX21" s="389">
        <f t="shared" si="34"/>
        <v>0.15</v>
      </c>
      <c r="DY21" s="389">
        <f t="shared" si="35"/>
        <v>0.25</v>
      </c>
      <c r="DZ21" s="386">
        <f t="shared" si="36"/>
        <v>0.4</v>
      </c>
      <c r="EA21" s="273">
        <f t="shared" si="37"/>
        <v>1</v>
      </c>
      <c r="EB21" s="390">
        <f t="shared" si="38"/>
        <v>7.7759999999999996E-2</v>
      </c>
      <c r="EC21" s="273">
        <f t="shared" si="39"/>
        <v>5</v>
      </c>
      <c r="ED21" s="390">
        <f t="shared" si="40"/>
        <v>1</v>
      </c>
      <c r="EE21" s="389">
        <f t="shared" si="41"/>
        <v>0</v>
      </c>
      <c r="EF21" s="389">
        <f t="shared" si="42"/>
        <v>0</v>
      </c>
      <c r="EG21" s="386">
        <f t="shared" si="43"/>
        <v>0</v>
      </c>
      <c r="EH21" s="273">
        <f t="shared" si="44"/>
        <v>1</v>
      </c>
      <c r="EI21" s="390">
        <f t="shared" si="45"/>
        <v>7.7759999999999996E-2</v>
      </c>
      <c r="EJ21" s="273">
        <f t="shared" si="46"/>
        <v>5</v>
      </c>
      <c r="EK21" s="390">
        <f t="shared" si="47"/>
        <v>1</v>
      </c>
      <c r="EL21" s="389">
        <f t="shared" si="48"/>
        <v>0</v>
      </c>
      <c r="EM21" s="389">
        <f t="shared" si="49"/>
        <v>0</v>
      </c>
      <c r="EN21" s="386">
        <f t="shared" si="50"/>
        <v>0</v>
      </c>
      <c r="EO21" s="273">
        <f t="shared" si="51"/>
        <v>1</v>
      </c>
      <c r="EP21" s="390">
        <f t="shared" si="52"/>
        <v>7.7759999999999996E-2</v>
      </c>
      <c r="EQ21" s="273">
        <f t="shared" si="53"/>
        <v>5</v>
      </c>
      <c r="ER21" s="390">
        <f t="shared" si="54"/>
        <v>1</v>
      </c>
      <c r="ES21" s="389">
        <f t="shared" si="55"/>
        <v>0</v>
      </c>
      <c r="ET21" s="389">
        <f t="shared" si="56"/>
        <v>0</v>
      </c>
      <c r="EU21" s="386">
        <f t="shared" si="57"/>
        <v>0</v>
      </c>
      <c r="EV21" s="273">
        <f t="shared" si="58"/>
        <v>1</v>
      </c>
      <c r="EW21" s="390">
        <f t="shared" si="59"/>
        <v>7.7759999999999996E-2</v>
      </c>
      <c r="EX21" s="273">
        <f t="shared" si="60"/>
        <v>5</v>
      </c>
      <c r="EY21" s="390">
        <f t="shared" si="61"/>
        <v>1</v>
      </c>
      <c r="EZ21" s="389">
        <f t="shared" si="62"/>
        <v>0</v>
      </c>
      <c r="FA21" s="389">
        <f t="shared" si="63"/>
        <v>0</v>
      </c>
      <c r="FB21" s="386">
        <f t="shared" si="64"/>
        <v>0</v>
      </c>
      <c r="FC21" s="273">
        <f t="shared" si="65"/>
        <v>1</v>
      </c>
      <c r="FD21" s="390">
        <f t="shared" si="66"/>
        <v>7.7759999999999996E-2</v>
      </c>
      <c r="FE21" s="273">
        <f t="shared" si="67"/>
        <v>5</v>
      </c>
      <c r="FF21" s="390">
        <f t="shared" si="68"/>
        <v>1</v>
      </c>
      <c r="FG21" s="389">
        <f t="shared" si="69"/>
        <v>0</v>
      </c>
      <c r="FH21" s="389">
        <f t="shared" si="70"/>
        <v>0</v>
      </c>
      <c r="FI21" s="386">
        <f t="shared" si="71"/>
        <v>0</v>
      </c>
      <c r="FJ21" s="273">
        <f t="shared" si="72"/>
        <v>1</v>
      </c>
      <c r="FK21" s="390">
        <f t="shared" si="73"/>
        <v>7.7759999999999996E-2</v>
      </c>
      <c r="FL21" s="273">
        <f t="shared" si="74"/>
        <v>5</v>
      </c>
      <c r="FM21" s="390">
        <f t="shared" si="75"/>
        <v>1</v>
      </c>
      <c r="FN21" s="389">
        <f t="shared" si="76"/>
        <v>0</v>
      </c>
      <c r="FO21" s="389">
        <f t="shared" si="77"/>
        <v>0</v>
      </c>
      <c r="FP21" s="386">
        <f t="shared" si="78"/>
        <v>0</v>
      </c>
      <c r="FQ21" s="273">
        <f t="shared" si="79"/>
        <v>1</v>
      </c>
      <c r="FR21" s="390">
        <f t="shared" si="80"/>
        <v>7.7759999999999996E-2</v>
      </c>
      <c r="FS21" s="273">
        <f t="shared" si="81"/>
        <v>5</v>
      </c>
      <c r="FT21" s="390">
        <f t="shared" si="82"/>
        <v>1</v>
      </c>
      <c r="FU21" s="389">
        <f t="shared" si="83"/>
        <v>0</v>
      </c>
      <c r="FV21" s="389">
        <f t="shared" si="84"/>
        <v>0</v>
      </c>
      <c r="FW21" s="386">
        <f t="shared" si="85"/>
        <v>0</v>
      </c>
      <c r="FX21" s="273">
        <f t="shared" si="86"/>
        <v>1</v>
      </c>
      <c r="FY21" s="390">
        <f t="shared" si="87"/>
        <v>7.7759999999999996E-2</v>
      </c>
      <c r="FZ21" s="273">
        <f t="shared" si="88"/>
        <v>5</v>
      </c>
      <c r="GA21" s="390">
        <f t="shared" si="89"/>
        <v>1</v>
      </c>
      <c r="GB21" s="389">
        <f t="shared" si="90"/>
        <v>0</v>
      </c>
      <c r="GC21" s="389">
        <f t="shared" si="91"/>
        <v>0</v>
      </c>
      <c r="GD21" s="386">
        <f t="shared" si="92"/>
        <v>0</v>
      </c>
      <c r="GE21" s="273">
        <f t="shared" si="93"/>
        <v>1</v>
      </c>
      <c r="GF21" s="390">
        <f t="shared" si="94"/>
        <v>7.7759999999999996E-2</v>
      </c>
      <c r="GG21" s="273">
        <f t="shared" si="95"/>
        <v>5</v>
      </c>
      <c r="GH21" s="390">
        <f t="shared" si="96"/>
        <v>1</v>
      </c>
      <c r="GI21" s="390">
        <f t="shared" si="97"/>
        <v>1</v>
      </c>
    </row>
    <row r="22" spans="1:191" ht="173.4" x14ac:dyDescent="0.2">
      <c r="A22" s="62">
        <f t="shared" si="98"/>
        <v>14</v>
      </c>
      <c r="B22" s="54" t="s">
        <v>807</v>
      </c>
      <c r="C22" s="63" t="s">
        <v>806</v>
      </c>
      <c r="D22" s="61" t="s">
        <v>206</v>
      </c>
      <c r="E22" s="59" t="s">
        <v>204</v>
      </c>
      <c r="F22" s="54" t="s">
        <v>220</v>
      </c>
      <c r="G22" s="55" t="s">
        <v>210</v>
      </c>
      <c r="H22" s="59" t="s">
        <v>173</v>
      </c>
      <c r="I22" s="58" t="s">
        <v>22</v>
      </c>
      <c r="J22" s="58" t="s">
        <v>54</v>
      </c>
      <c r="K22" s="58" t="s">
        <v>54</v>
      </c>
      <c r="L22" s="58" t="s">
        <v>54</v>
      </c>
      <c r="M22" s="58" t="s">
        <v>54</v>
      </c>
      <c r="N22" s="58" t="s">
        <v>54</v>
      </c>
      <c r="O22" s="58" t="s">
        <v>54</v>
      </c>
      <c r="P22" s="58" t="s">
        <v>54</v>
      </c>
      <c r="Q22" s="58" t="s">
        <v>53</v>
      </c>
      <c r="R22" s="58" t="s">
        <v>53</v>
      </c>
      <c r="S22" s="58" t="s">
        <v>54</v>
      </c>
      <c r="T22" s="58" t="s">
        <v>54</v>
      </c>
      <c r="U22" s="58" t="s">
        <v>54</v>
      </c>
      <c r="V22" s="58" t="s">
        <v>54</v>
      </c>
      <c r="W22" s="58" t="s">
        <v>54</v>
      </c>
      <c r="X22" s="58" t="s">
        <v>54</v>
      </c>
      <c r="Y22" s="58" t="s">
        <v>53</v>
      </c>
      <c r="Z22" s="58" t="s">
        <v>54</v>
      </c>
      <c r="AA22" s="58" t="s">
        <v>53</v>
      </c>
      <c r="AB22" s="58" t="s">
        <v>53</v>
      </c>
      <c r="AC22" s="357" t="str">
        <f t="shared" si="0"/>
        <v>3 - Media</v>
      </c>
      <c r="AD22" s="358">
        <f t="shared" si="1"/>
        <v>0.6</v>
      </c>
      <c r="AE22" s="357" t="str">
        <f t="shared" si="2"/>
        <v>5 - Catastrófico</v>
      </c>
      <c r="AF22" s="358">
        <f t="shared" si="3"/>
        <v>1</v>
      </c>
      <c r="AG22" s="56" t="str">
        <f>IFERROR(INDEX('[5]G CONTR'!$BLU$621:$BLY$625,MATCH(I22,'[5]G CONTR'!$BLS$621:$BLS$625,0),MATCH(AE22,'[5]G CONTR'!$BLU$619:$BLY$619,0)),"")</f>
        <v>ALTO</v>
      </c>
      <c r="AH22" s="358">
        <f t="shared" si="4"/>
        <v>0.6</v>
      </c>
      <c r="AI22" s="385" t="s">
        <v>805</v>
      </c>
      <c r="AJ22" s="55" t="s">
        <v>791</v>
      </c>
      <c r="AK22" s="64" t="s">
        <v>790</v>
      </c>
      <c r="AL22" s="64" t="s">
        <v>789</v>
      </c>
      <c r="AM22" s="54" t="s">
        <v>35</v>
      </c>
      <c r="AN22" s="54" t="s">
        <v>45</v>
      </c>
      <c r="AO22" s="54" t="s">
        <v>50</v>
      </c>
      <c r="AP22" s="54" t="s">
        <v>52</v>
      </c>
      <c r="AQ22" s="54" t="s">
        <v>35</v>
      </c>
      <c r="AR22" s="54" t="s">
        <v>45</v>
      </c>
      <c r="AS22" s="54" t="s">
        <v>50</v>
      </c>
      <c r="AT22" s="54" t="s">
        <v>52</v>
      </c>
      <c r="AU22" s="54" t="s">
        <v>35</v>
      </c>
      <c r="AV22" s="54" t="s">
        <v>45</v>
      </c>
      <c r="AW22" s="54" t="s">
        <v>50</v>
      </c>
      <c r="AX22" s="54" t="s">
        <v>52</v>
      </c>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119" t="str">
        <f>IFERROR(IF(GE22&lt;=1,"1 - Muy Baja",VLOOKUP(GE22,#REF!,2,0)),"")</f>
        <v>1 - Muy Baja</v>
      </c>
      <c r="CM22" s="361">
        <f t="shared" si="5"/>
        <v>0.12959999999999999</v>
      </c>
      <c r="CN22" s="53" t="str">
        <f>IFERROR(IF(GG22&lt;=1,"1 - Leve",HLOOKUP(GG22,'[5]G PREDIAL'!$BLU$673:$BLY$674,2,0)),"")</f>
        <v>5 - Catastrófico</v>
      </c>
      <c r="CO22" s="361">
        <f t="shared" si="6"/>
        <v>1</v>
      </c>
      <c r="CP22" s="56" t="str">
        <f t="shared" si="99"/>
        <v>MODERADO</v>
      </c>
      <c r="CQ22" s="358">
        <f t="shared" si="7"/>
        <v>0.12959999999999999</v>
      </c>
      <c r="CR22" s="63" t="s">
        <v>233</v>
      </c>
      <c r="CS22" s="56">
        <f t="shared" si="8"/>
        <v>3</v>
      </c>
      <c r="CT22" s="54"/>
      <c r="CU22" s="385" t="s">
        <v>804</v>
      </c>
      <c r="CV22" s="65" t="s">
        <v>1235</v>
      </c>
      <c r="CW22" s="358"/>
      <c r="CX22" s="386">
        <f t="shared" si="9"/>
        <v>14</v>
      </c>
      <c r="CY22" s="387">
        <f t="shared" si="10"/>
        <v>5</v>
      </c>
      <c r="CZ22" s="386" t="str">
        <f t="shared" si="11"/>
        <v>Catastrófico</v>
      </c>
      <c r="DA22" s="388">
        <f t="shared" si="12"/>
        <v>1</v>
      </c>
      <c r="DB22" s="389">
        <f t="shared" si="13"/>
        <v>0.15</v>
      </c>
      <c r="DC22" s="389">
        <f t="shared" si="14"/>
        <v>0.25</v>
      </c>
      <c r="DD22" s="386">
        <f t="shared" si="15"/>
        <v>0.4</v>
      </c>
      <c r="DE22" s="273">
        <f t="shared" si="16"/>
        <v>2</v>
      </c>
      <c r="DF22" s="390">
        <f t="shared" si="17"/>
        <v>0.36</v>
      </c>
      <c r="DG22" s="273">
        <f t="shared" si="18"/>
        <v>5</v>
      </c>
      <c r="DH22" s="273"/>
      <c r="DI22" s="390">
        <f t="shared" si="19"/>
        <v>1</v>
      </c>
      <c r="DJ22" s="389">
        <f t="shared" si="20"/>
        <v>0.15</v>
      </c>
      <c r="DK22" s="389">
        <f t="shared" si="21"/>
        <v>0.25</v>
      </c>
      <c r="DL22" s="386">
        <f t="shared" si="22"/>
        <v>0.4</v>
      </c>
      <c r="DM22" s="273">
        <f t="shared" si="23"/>
        <v>2</v>
      </c>
      <c r="DN22" s="390">
        <f t="shared" si="24"/>
        <v>0.216</v>
      </c>
      <c r="DO22" s="273">
        <f t="shared" si="25"/>
        <v>5</v>
      </c>
      <c r="DP22" s="390">
        <f t="shared" si="26"/>
        <v>1</v>
      </c>
      <c r="DQ22" s="389">
        <f t="shared" si="27"/>
        <v>0.15</v>
      </c>
      <c r="DR22" s="389">
        <f t="shared" si="28"/>
        <v>0.25</v>
      </c>
      <c r="DS22" s="386">
        <f t="shared" si="29"/>
        <v>0.4</v>
      </c>
      <c r="DT22" s="273">
        <f t="shared" si="30"/>
        <v>1</v>
      </c>
      <c r="DU22" s="390">
        <f t="shared" si="31"/>
        <v>0.12959999999999999</v>
      </c>
      <c r="DV22" s="273">
        <f t="shared" si="32"/>
        <v>5</v>
      </c>
      <c r="DW22" s="390">
        <f t="shared" si="33"/>
        <v>1</v>
      </c>
      <c r="DX22" s="389">
        <f t="shared" si="34"/>
        <v>0</v>
      </c>
      <c r="DY22" s="389">
        <f t="shared" si="35"/>
        <v>0</v>
      </c>
      <c r="DZ22" s="386">
        <f t="shared" si="36"/>
        <v>0</v>
      </c>
      <c r="EA22" s="273">
        <f t="shared" si="37"/>
        <v>1</v>
      </c>
      <c r="EB22" s="390">
        <f t="shared" si="38"/>
        <v>0.12959999999999999</v>
      </c>
      <c r="EC22" s="273">
        <f t="shared" si="39"/>
        <v>5</v>
      </c>
      <c r="ED22" s="390">
        <f t="shared" si="40"/>
        <v>1</v>
      </c>
      <c r="EE22" s="389">
        <f t="shared" si="41"/>
        <v>0</v>
      </c>
      <c r="EF22" s="389">
        <f t="shared" si="42"/>
        <v>0</v>
      </c>
      <c r="EG22" s="386">
        <f t="shared" si="43"/>
        <v>0</v>
      </c>
      <c r="EH22" s="273">
        <f t="shared" si="44"/>
        <v>1</v>
      </c>
      <c r="EI22" s="390">
        <f t="shared" si="45"/>
        <v>0.12959999999999999</v>
      </c>
      <c r="EJ22" s="273">
        <f t="shared" si="46"/>
        <v>5</v>
      </c>
      <c r="EK22" s="390">
        <f t="shared" si="47"/>
        <v>1</v>
      </c>
      <c r="EL22" s="389">
        <f t="shared" si="48"/>
        <v>0</v>
      </c>
      <c r="EM22" s="389">
        <f t="shared" si="49"/>
        <v>0</v>
      </c>
      <c r="EN22" s="386">
        <f t="shared" si="50"/>
        <v>0</v>
      </c>
      <c r="EO22" s="273">
        <f t="shared" si="51"/>
        <v>1</v>
      </c>
      <c r="EP22" s="390">
        <f t="shared" si="52"/>
        <v>0.12959999999999999</v>
      </c>
      <c r="EQ22" s="273">
        <f t="shared" si="53"/>
        <v>5</v>
      </c>
      <c r="ER22" s="390">
        <f t="shared" si="54"/>
        <v>1</v>
      </c>
      <c r="ES22" s="389">
        <f t="shared" si="55"/>
        <v>0</v>
      </c>
      <c r="ET22" s="389">
        <f t="shared" si="56"/>
        <v>0</v>
      </c>
      <c r="EU22" s="386">
        <f t="shared" si="57"/>
        <v>0</v>
      </c>
      <c r="EV22" s="273">
        <f t="shared" si="58"/>
        <v>1</v>
      </c>
      <c r="EW22" s="390">
        <f t="shared" si="59"/>
        <v>0.12959999999999999</v>
      </c>
      <c r="EX22" s="273">
        <f t="shared" si="60"/>
        <v>5</v>
      </c>
      <c r="EY22" s="390">
        <f t="shared" si="61"/>
        <v>1</v>
      </c>
      <c r="EZ22" s="389">
        <f t="shared" si="62"/>
        <v>0</v>
      </c>
      <c r="FA22" s="389">
        <f t="shared" si="63"/>
        <v>0</v>
      </c>
      <c r="FB22" s="386">
        <f t="shared" si="64"/>
        <v>0</v>
      </c>
      <c r="FC22" s="273">
        <f t="shared" si="65"/>
        <v>1</v>
      </c>
      <c r="FD22" s="390">
        <f t="shared" si="66"/>
        <v>0.12959999999999999</v>
      </c>
      <c r="FE22" s="273">
        <f t="shared" si="67"/>
        <v>5</v>
      </c>
      <c r="FF22" s="390">
        <f t="shared" si="68"/>
        <v>1</v>
      </c>
      <c r="FG22" s="389">
        <f t="shared" si="69"/>
        <v>0</v>
      </c>
      <c r="FH22" s="389">
        <f t="shared" si="70"/>
        <v>0</v>
      </c>
      <c r="FI22" s="386">
        <f t="shared" si="71"/>
        <v>0</v>
      </c>
      <c r="FJ22" s="273">
        <f t="shared" si="72"/>
        <v>1</v>
      </c>
      <c r="FK22" s="390">
        <f t="shared" si="73"/>
        <v>0.12959999999999999</v>
      </c>
      <c r="FL22" s="273">
        <f t="shared" si="74"/>
        <v>5</v>
      </c>
      <c r="FM22" s="390">
        <f t="shared" si="75"/>
        <v>1</v>
      </c>
      <c r="FN22" s="389">
        <f t="shared" si="76"/>
        <v>0</v>
      </c>
      <c r="FO22" s="389">
        <f t="shared" si="77"/>
        <v>0</v>
      </c>
      <c r="FP22" s="386">
        <f t="shared" si="78"/>
        <v>0</v>
      </c>
      <c r="FQ22" s="273">
        <f t="shared" si="79"/>
        <v>1</v>
      </c>
      <c r="FR22" s="390">
        <f t="shared" si="80"/>
        <v>0.12959999999999999</v>
      </c>
      <c r="FS22" s="273">
        <f t="shared" si="81"/>
        <v>5</v>
      </c>
      <c r="FT22" s="390">
        <f t="shared" si="82"/>
        <v>1</v>
      </c>
      <c r="FU22" s="389">
        <f t="shared" si="83"/>
        <v>0</v>
      </c>
      <c r="FV22" s="389">
        <f t="shared" si="84"/>
        <v>0</v>
      </c>
      <c r="FW22" s="386">
        <f t="shared" si="85"/>
        <v>0</v>
      </c>
      <c r="FX22" s="273">
        <f t="shared" si="86"/>
        <v>1</v>
      </c>
      <c r="FY22" s="390">
        <f t="shared" si="87"/>
        <v>0.12959999999999999</v>
      </c>
      <c r="FZ22" s="273">
        <f t="shared" si="88"/>
        <v>5</v>
      </c>
      <c r="GA22" s="390">
        <f t="shared" si="89"/>
        <v>1</v>
      </c>
      <c r="GB22" s="389">
        <f t="shared" si="90"/>
        <v>0</v>
      </c>
      <c r="GC22" s="389">
        <f t="shared" si="91"/>
        <v>0</v>
      </c>
      <c r="GD22" s="386">
        <f t="shared" si="92"/>
        <v>0</v>
      </c>
      <c r="GE22" s="273">
        <f t="shared" si="93"/>
        <v>1</v>
      </c>
      <c r="GF22" s="390">
        <f t="shared" si="94"/>
        <v>0.12959999999999999</v>
      </c>
      <c r="GG22" s="273">
        <f t="shared" si="95"/>
        <v>5</v>
      </c>
      <c r="GH22" s="390">
        <f t="shared" si="96"/>
        <v>1</v>
      </c>
      <c r="GI22" s="390">
        <f t="shared" si="97"/>
        <v>1</v>
      </c>
    </row>
    <row r="23" spans="1:191" s="115" customFormat="1" ht="173.4" x14ac:dyDescent="0.2">
      <c r="A23" s="120">
        <f t="shared" si="98"/>
        <v>15</v>
      </c>
      <c r="B23" s="118" t="s">
        <v>800</v>
      </c>
      <c r="C23" s="63" t="s">
        <v>803</v>
      </c>
      <c r="D23" s="214" t="s">
        <v>205</v>
      </c>
      <c r="E23" s="64" t="s">
        <v>204</v>
      </c>
      <c r="F23" s="118" t="s">
        <v>223</v>
      </c>
      <c r="G23" s="116" t="s">
        <v>210</v>
      </c>
      <c r="H23" s="64" t="s">
        <v>173</v>
      </c>
      <c r="I23" s="363" t="s">
        <v>22</v>
      </c>
      <c r="J23" s="363" t="s">
        <v>54</v>
      </c>
      <c r="K23" s="363" t="s">
        <v>54</v>
      </c>
      <c r="L23" s="363" t="s">
        <v>54</v>
      </c>
      <c r="M23" s="363" t="s">
        <v>54</v>
      </c>
      <c r="N23" s="363" t="s">
        <v>54</v>
      </c>
      <c r="O23" s="363" t="s">
        <v>54</v>
      </c>
      <c r="P23" s="363" t="s">
        <v>54</v>
      </c>
      <c r="Q23" s="363" t="s">
        <v>53</v>
      </c>
      <c r="R23" s="363" t="s">
        <v>53</v>
      </c>
      <c r="S23" s="363" t="s">
        <v>54</v>
      </c>
      <c r="T23" s="363" t="s">
        <v>54</v>
      </c>
      <c r="U23" s="363" t="s">
        <v>54</v>
      </c>
      <c r="V23" s="363" t="s">
        <v>54</v>
      </c>
      <c r="W23" s="363" t="s">
        <v>54</v>
      </c>
      <c r="X23" s="363" t="s">
        <v>54</v>
      </c>
      <c r="Y23" s="363" t="s">
        <v>53</v>
      </c>
      <c r="Z23" s="363" t="s">
        <v>54</v>
      </c>
      <c r="AA23" s="363" t="s">
        <v>53</v>
      </c>
      <c r="AB23" s="363" t="s">
        <v>53</v>
      </c>
      <c r="AC23" s="364" t="str">
        <f t="shared" si="0"/>
        <v>3 - Media</v>
      </c>
      <c r="AD23" s="365">
        <f t="shared" si="1"/>
        <v>0.6</v>
      </c>
      <c r="AE23" s="364" t="str">
        <f t="shared" si="2"/>
        <v>5 - Catastrófico</v>
      </c>
      <c r="AF23" s="365">
        <f t="shared" si="3"/>
        <v>1</v>
      </c>
      <c r="AG23" s="56" t="str">
        <f>IFERROR(INDEX('[5]G CONTR'!$BLU$621:$BLY$625,MATCH(I23,'[5]G CONTR'!$BLS$621:$BLS$625,0),MATCH(AE23,'[5]G CONTR'!$BLU$619:$BLY$619,0)),"")</f>
        <v>ALTO</v>
      </c>
      <c r="AH23" s="365">
        <f t="shared" si="4"/>
        <v>0.6</v>
      </c>
      <c r="AI23" s="383" t="s">
        <v>802</v>
      </c>
      <c r="AJ23" s="116" t="s">
        <v>109</v>
      </c>
      <c r="AK23" s="64" t="s">
        <v>790</v>
      </c>
      <c r="AL23" s="64" t="s">
        <v>789</v>
      </c>
      <c r="AM23" s="118" t="s">
        <v>35</v>
      </c>
      <c r="AN23" s="118" t="s">
        <v>45</v>
      </c>
      <c r="AO23" s="118" t="s">
        <v>50</v>
      </c>
      <c r="AP23" s="118" t="s">
        <v>52</v>
      </c>
      <c r="AQ23" s="118" t="s">
        <v>35</v>
      </c>
      <c r="AR23" s="118" t="s">
        <v>45</v>
      </c>
      <c r="AS23" s="118" t="s">
        <v>50</v>
      </c>
      <c r="AT23" s="118" t="s">
        <v>52</v>
      </c>
      <c r="AU23" s="118" t="s">
        <v>35</v>
      </c>
      <c r="AV23" s="118" t="s">
        <v>45</v>
      </c>
      <c r="AW23" s="118" t="s">
        <v>50</v>
      </c>
      <c r="AX23" s="118" t="s">
        <v>52</v>
      </c>
      <c r="AY23" s="118" t="s">
        <v>35</v>
      </c>
      <c r="AZ23" s="118" t="s">
        <v>45</v>
      </c>
      <c r="BA23" s="118" t="s">
        <v>50</v>
      </c>
      <c r="BB23" s="118" t="s">
        <v>52</v>
      </c>
      <c r="BC23" s="118"/>
      <c r="BD23" s="118"/>
      <c r="BE23" s="118"/>
      <c r="BF23" s="118"/>
      <c r="BG23" s="118"/>
      <c r="BH23" s="118"/>
      <c r="BI23" s="118"/>
      <c r="BJ23" s="118"/>
      <c r="BK23" s="118"/>
      <c r="BL23" s="118"/>
      <c r="BM23" s="118"/>
      <c r="BN23" s="118"/>
      <c r="BO23" s="118"/>
      <c r="BP23" s="118"/>
      <c r="BQ23" s="118"/>
      <c r="BR23" s="118"/>
      <c r="BS23" s="118"/>
      <c r="BT23" s="118"/>
      <c r="BU23" s="118"/>
      <c r="BV23" s="118"/>
      <c r="BW23" s="118"/>
      <c r="BX23" s="118"/>
      <c r="BY23" s="118"/>
      <c r="BZ23" s="118"/>
      <c r="CA23" s="118"/>
      <c r="CB23" s="118"/>
      <c r="CC23" s="118"/>
      <c r="CD23" s="118"/>
      <c r="CE23" s="118"/>
      <c r="CF23" s="118"/>
      <c r="CG23" s="118"/>
      <c r="CH23" s="118"/>
      <c r="CI23" s="118"/>
      <c r="CJ23" s="118"/>
      <c r="CK23" s="118"/>
      <c r="CL23" s="119" t="str">
        <f>IFERROR(IF(GE23&lt;=1,"1 - Muy Baja",VLOOKUP(GE23,#REF!,2,0)),"")</f>
        <v>1 - Muy Baja</v>
      </c>
      <c r="CM23" s="366">
        <f t="shared" si="5"/>
        <v>7.7759999999999996E-2</v>
      </c>
      <c r="CN23" s="53" t="str">
        <f>IFERROR(IF(GG23&lt;=1,"1 - Leve",HLOOKUP(GG23,'[5]G PREDIAL'!$BLU$673:$BLY$674,2,0)),"")</f>
        <v>5 - Catastrófico</v>
      </c>
      <c r="CO23" s="366">
        <f t="shared" si="6"/>
        <v>1</v>
      </c>
      <c r="CP23" s="119" t="str">
        <f t="shared" si="99"/>
        <v>MODERADO</v>
      </c>
      <c r="CQ23" s="365">
        <f t="shared" si="7"/>
        <v>7.7759999999999996E-2</v>
      </c>
      <c r="CR23" s="63" t="s">
        <v>456</v>
      </c>
      <c r="CS23" s="119">
        <f t="shared" si="8"/>
        <v>3</v>
      </c>
      <c r="CT23" s="118"/>
      <c r="CU23" s="385" t="s">
        <v>801</v>
      </c>
      <c r="CV23" s="65" t="s">
        <v>1235</v>
      </c>
      <c r="CW23" s="365"/>
      <c r="CX23" s="368">
        <f t="shared" si="9"/>
        <v>14</v>
      </c>
      <c r="CY23" s="369">
        <f t="shared" si="10"/>
        <v>5</v>
      </c>
      <c r="CZ23" s="368" t="str">
        <f t="shared" si="11"/>
        <v>Catastrófico</v>
      </c>
      <c r="DA23" s="370">
        <f t="shared" si="12"/>
        <v>1</v>
      </c>
      <c r="DB23" s="371">
        <f t="shared" si="13"/>
        <v>0.15</v>
      </c>
      <c r="DC23" s="371">
        <f t="shared" si="14"/>
        <v>0.25</v>
      </c>
      <c r="DD23" s="368">
        <f t="shared" si="15"/>
        <v>0.4</v>
      </c>
      <c r="DE23" s="372">
        <f t="shared" si="16"/>
        <v>2</v>
      </c>
      <c r="DF23" s="373">
        <f t="shared" si="17"/>
        <v>0.36</v>
      </c>
      <c r="DG23" s="372">
        <f t="shared" si="18"/>
        <v>5</v>
      </c>
      <c r="DH23" s="372"/>
      <c r="DI23" s="373">
        <f t="shared" si="19"/>
        <v>1</v>
      </c>
      <c r="DJ23" s="371">
        <f t="shared" si="20"/>
        <v>0.15</v>
      </c>
      <c r="DK23" s="371">
        <f t="shared" si="21"/>
        <v>0.25</v>
      </c>
      <c r="DL23" s="368">
        <f t="shared" si="22"/>
        <v>0.4</v>
      </c>
      <c r="DM23" s="372">
        <f t="shared" si="23"/>
        <v>2</v>
      </c>
      <c r="DN23" s="373">
        <f t="shared" si="24"/>
        <v>0.216</v>
      </c>
      <c r="DO23" s="372">
        <f t="shared" si="25"/>
        <v>5</v>
      </c>
      <c r="DP23" s="373">
        <f t="shared" si="26"/>
        <v>1</v>
      </c>
      <c r="DQ23" s="371">
        <f t="shared" si="27"/>
        <v>0.15</v>
      </c>
      <c r="DR23" s="371">
        <f t="shared" si="28"/>
        <v>0.25</v>
      </c>
      <c r="DS23" s="368">
        <f t="shared" si="29"/>
        <v>0.4</v>
      </c>
      <c r="DT23" s="372">
        <f t="shared" si="30"/>
        <v>1</v>
      </c>
      <c r="DU23" s="373">
        <f t="shared" si="31"/>
        <v>0.12959999999999999</v>
      </c>
      <c r="DV23" s="372">
        <f t="shared" si="32"/>
        <v>5</v>
      </c>
      <c r="DW23" s="373">
        <f t="shared" si="33"/>
        <v>1</v>
      </c>
      <c r="DX23" s="371">
        <f t="shared" si="34"/>
        <v>0.15</v>
      </c>
      <c r="DY23" s="371">
        <f t="shared" si="35"/>
        <v>0.25</v>
      </c>
      <c r="DZ23" s="368">
        <f t="shared" si="36"/>
        <v>0.4</v>
      </c>
      <c r="EA23" s="372">
        <f t="shared" si="37"/>
        <v>1</v>
      </c>
      <c r="EB23" s="373">
        <f t="shared" si="38"/>
        <v>7.7759999999999996E-2</v>
      </c>
      <c r="EC23" s="372">
        <f t="shared" si="39"/>
        <v>5</v>
      </c>
      <c r="ED23" s="373">
        <f t="shared" si="40"/>
        <v>1</v>
      </c>
      <c r="EE23" s="371">
        <f t="shared" si="41"/>
        <v>0</v>
      </c>
      <c r="EF23" s="371">
        <f t="shared" si="42"/>
        <v>0</v>
      </c>
      <c r="EG23" s="368">
        <f t="shared" si="43"/>
        <v>0</v>
      </c>
      <c r="EH23" s="372">
        <f t="shared" si="44"/>
        <v>1</v>
      </c>
      <c r="EI23" s="373">
        <f t="shared" si="45"/>
        <v>7.7759999999999996E-2</v>
      </c>
      <c r="EJ23" s="372">
        <f t="shared" si="46"/>
        <v>5</v>
      </c>
      <c r="EK23" s="373">
        <f t="shared" si="47"/>
        <v>1</v>
      </c>
      <c r="EL23" s="371">
        <f t="shared" si="48"/>
        <v>0</v>
      </c>
      <c r="EM23" s="371">
        <f t="shared" si="49"/>
        <v>0</v>
      </c>
      <c r="EN23" s="368">
        <f t="shared" si="50"/>
        <v>0</v>
      </c>
      <c r="EO23" s="372">
        <f t="shared" si="51"/>
        <v>1</v>
      </c>
      <c r="EP23" s="373">
        <f t="shared" si="52"/>
        <v>7.7759999999999996E-2</v>
      </c>
      <c r="EQ23" s="372">
        <f t="shared" si="53"/>
        <v>5</v>
      </c>
      <c r="ER23" s="373">
        <f t="shared" si="54"/>
        <v>1</v>
      </c>
      <c r="ES23" s="371">
        <f t="shared" si="55"/>
        <v>0</v>
      </c>
      <c r="ET23" s="371">
        <f t="shared" si="56"/>
        <v>0</v>
      </c>
      <c r="EU23" s="368">
        <f t="shared" si="57"/>
        <v>0</v>
      </c>
      <c r="EV23" s="372">
        <f t="shared" si="58"/>
        <v>1</v>
      </c>
      <c r="EW23" s="373">
        <f t="shared" si="59"/>
        <v>7.7759999999999996E-2</v>
      </c>
      <c r="EX23" s="372">
        <f t="shared" si="60"/>
        <v>5</v>
      </c>
      <c r="EY23" s="373">
        <f t="shared" si="61"/>
        <v>1</v>
      </c>
      <c r="EZ23" s="371">
        <f t="shared" si="62"/>
        <v>0</v>
      </c>
      <c r="FA23" s="371">
        <f t="shared" si="63"/>
        <v>0</v>
      </c>
      <c r="FB23" s="368">
        <f t="shared" si="64"/>
        <v>0</v>
      </c>
      <c r="FC23" s="372">
        <f t="shared" si="65"/>
        <v>1</v>
      </c>
      <c r="FD23" s="373">
        <f t="shared" si="66"/>
        <v>7.7759999999999996E-2</v>
      </c>
      <c r="FE23" s="372">
        <f t="shared" si="67"/>
        <v>5</v>
      </c>
      <c r="FF23" s="373">
        <f t="shared" si="68"/>
        <v>1</v>
      </c>
      <c r="FG23" s="371">
        <f t="shared" si="69"/>
        <v>0</v>
      </c>
      <c r="FH23" s="371">
        <f t="shared" si="70"/>
        <v>0</v>
      </c>
      <c r="FI23" s="368">
        <f t="shared" si="71"/>
        <v>0</v>
      </c>
      <c r="FJ23" s="372">
        <f t="shared" si="72"/>
        <v>1</v>
      </c>
      <c r="FK23" s="373">
        <f t="shared" si="73"/>
        <v>7.7759999999999996E-2</v>
      </c>
      <c r="FL23" s="372">
        <f t="shared" si="74"/>
        <v>5</v>
      </c>
      <c r="FM23" s="373">
        <f t="shared" si="75"/>
        <v>1</v>
      </c>
      <c r="FN23" s="371">
        <f t="shared" si="76"/>
        <v>0</v>
      </c>
      <c r="FO23" s="371">
        <f t="shared" si="77"/>
        <v>0</v>
      </c>
      <c r="FP23" s="368">
        <f t="shared" si="78"/>
        <v>0</v>
      </c>
      <c r="FQ23" s="372">
        <f t="shared" si="79"/>
        <v>1</v>
      </c>
      <c r="FR23" s="373">
        <f t="shared" si="80"/>
        <v>7.7759999999999996E-2</v>
      </c>
      <c r="FS23" s="372">
        <f t="shared" si="81"/>
        <v>5</v>
      </c>
      <c r="FT23" s="373">
        <f t="shared" si="82"/>
        <v>1</v>
      </c>
      <c r="FU23" s="371">
        <f t="shared" si="83"/>
        <v>0</v>
      </c>
      <c r="FV23" s="371">
        <f t="shared" si="84"/>
        <v>0</v>
      </c>
      <c r="FW23" s="368">
        <f t="shared" si="85"/>
        <v>0</v>
      </c>
      <c r="FX23" s="372">
        <f t="shared" si="86"/>
        <v>1</v>
      </c>
      <c r="FY23" s="373">
        <f t="shared" si="87"/>
        <v>7.7759999999999996E-2</v>
      </c>
      <c r="FZ23" s="372">
        <f t="shared" si="88"/>
        <v>5</v>
      </c>
      <c r="GA23" s="373">
        <f t="shared" si="89"/>
        <v>1</v>
      </c>
      <c r="GB23" s="371">
        <f t="shared" si="90"/>
        <v>0</v>
      </c>
      <c r="GC23" s="371">
        <f t="shared" si="91"/>
        <v>0</v>
      </c>
      <c r="GD23" s="368">
        <f t="shared" si="92"/>
        <v>0</v>
      </c>
      <c r="GE23" s="372">
        <f t="shared" si="93"/>
        <v>1</v>
      </c>
      <c r="GF23" s="373">
        <f t="shared" si="94"/>
        <v>7.7759999999999996E-2</v>
      </c>
      <c r="GG23" s="372">
        <f t="shared" si="95"/>
        <v>5</v>
      </c>
      <c r="GH23" s="373">
        <f t="shared" si="96"/>
        <v>1</v>
      </c>
      <c r="GI23" s="373">
        <f t="shared" si="97"/>
        <v>1</v>
      </c>
    </row>
    <row r="24" spans="1:191" s="115" customFormat="1" ht="173.4" x14ac:dyDescent="0.2">
      <c r="A24" s="120">
        <f t="shared" si="98"/>
        <v>16</v>
      </c>
      <c r="B24" s="118" t="s">
        <v>800</v>
      </c>
      <c r="C24" s="63" t="s">
        <v>799</v>
      </c>
      <c r="D24" s="214" t="s">
        <v>206</v>
      </c>
      <c r="E24" s="64" t="s">
        <v>204</v>
      </c>
      <c r="F24" s="118" t="s">
        <v>220</v>
      </c>
      <c r="G24" s="116" t="s">
        <v>210</v>
      </c>
      <c r="H24" s="64" t="s">
        <v>173</v>
      </c>
      <c r="I24" s="363" t="s">
        <v>22</v>
      </c>
      <c r="J24" s="363" t="s">
        <v>54</v>
      </c>
      <c r="K24" s="363" t="s">
        <v>54</v>
      </c>
      <c r="L24" s="363" t="s">
        <v>54</v>
      </c>
      <c r="M24" s="363" t="s">
        <v>54</v>
      </c>
      <c r="N24" s="363" t="s">
        <v>54</v>
      </c>
      <c r="O24" s="363" t="s">
        <v>54</v>
      </c>
      <c r="P24" s="363" t="s">
        <v>54</v>
      </c>
      <c r="Q24" s="363" t="s">
        <v>53</v>
      </c>
      <c r="R24" s="363" t="s">
        <v>53</v>
      </c>
      <c r="S24" s="363" t="s">
        <v>54</v>
      </c>
      <c r="T24" s="363" t="s">
        <v>54</v>
      </c>
      <c r="U24" s="363" t="s">
        <v>54</v>
      </c>
      <c r="V24" s="363" t="s">
        <v>54</v>
      </c>
      <c r="W24" s="363" t="s">
        <v>54</v>
      </c>
      <c r="X24" s="363" t="s">
        <v>54</v>
      </c>
      <c r="Y24" s="363" t="s">
        <v>53</v>
      </c>
      <c r="Z24" s="363" t="s">
        <v>54</v>
      </c>
      <c r="AA24" s="363" t="s">
        <v>53</v>
      </c>
      <c r="AB24" s="363" t="s">
        <v>53</v>
      </c>
      <c r="AC24" s="364" t="str">
        <f t="shared" si="0"/>
        <v>3 - Media</v>
      </c>
      <c r="AD24" s="365">
        <f t="shared" si="1"/>
        <v>0.6</v>
      </c>
      <c r="AE24" s="364" t="str">
        <f t="shared" si="2"/>
        <v>5 - Catastrófico</v>
      </c>
      <c r="AF24" s="365">
        <f t="shared" si="3"/>
        <v>1</v>
      </c>
      <c r="AG24" s="56" t="str">
        <f>IFERROR(INDEX('[5]G CONTR'!$BLU$621:$BLY$625,MATCH(I24,'[5]G CONTR'!$BLS$621:$BLS$625,0),MATCH(AE24,'[5]G CONTR'!$BLU$619:$BLY$619,0)),"")</f>
        <v>ALTO</v>
      </c>
      <c r="AH24" s="365">
        <f t="shared" si="4"/>
        <v>0.6</v>
      </c>
      <c r="AI24" s="383" t="s">
        <v>798</v>
      </c>
      <c r="AJ24" s="116" t="s">
        <v>791</v>
      </c>
      <c r="AK24" s="64" t="s">
        <v>790</v>
      </c>
      <c r="AL24" s="64" t="s">
        <v>789</v>
      </c>
      <c r="AM24" s="118" t="s">
        <v>35</v>
      </c>
      <c r="AN24" s="118" t="s">
        <v>45</v>
      </c>
      <c r="AO24" s="118" t="s">
        <v>50</v>
      </c>
      <c r="AP24" s="118" t="s">
        <v>52</v>
      </c>
      <c r="AQ24" s="118" t="s">
        <v>35</v>
      </c>
      <c r="AR24" s="118" t="s">
        <v>45</v>
      </c>
      <c r="AS24" s="118" t="s">
        <v>50</v>
      </c>
      <c r="AT24" s="118" t="s">
        <v>52</v>
      </c>
      <c r="AU24" s="118" t="s">
        <v>35</v>
      </c>
      <c r="AV24" s="118" t="s">
        <v>45</v>
      </c>
      <c r="AW24" s="118" t="s">
        <v>50</v>
      </c>
      <c r="AX24" s="118" t="s">
        <v>52</v>
      </c>
      <c r="AY24" s="118"/>
      <c r="AZ24" s="118"/>
      <c r="BA24" s="391"/>
      <c r="BB24" s="391"/>
      <c r="BC24" s="118"/>
      <c r="BD24" s="118"/>
      <c r="BE24" s="118"/>
      <c r="BF24" s="118"/>
      <c r="BG24" s="118"/>
      <c r="BH24" s="118"/>
      <c r="BI24" s="118"/>
      <c r="BJ24" s="118"/>
      <c r="BK24" s="118"/>
      <c r="BL24" s="118"/>
      <c r="BM24" s="118"/>
      <c r="BN24" s="118"/>
      <c r="BO24" s="118"/>
      <c r="BP24" s="118"/>
      <c r="BQ24" s="118"/>
      <c r="BR24" s="118"/>
      <c r="BS24" s="118"/>
      <c r="BT24" s="118"/>
      <c r="BU24" s="118"/>
      <c r="BV24" s="118"/>
      <c r="BW24" s="118"/>
      <c r="BX24" s="118"/>
      <c r="BY24" s="118"/>
      <c r="BZ24" s="118"/>
      <c r="CA24" s="118"/>
      <c r="CB24" s="118"/>
      <c r="CC24" s="118"/>
      <c r="CD24" s="118"/>
      <c r="CE24" s="118"/>
      <c r="CF24" s="118"/>
      <c r="CG24" s="118"/>
      <c r="CH24" s="118"/>
      <c r="CI24" s="118"/>
      <c r="CJ24" s="118"/>
      <c r="CK24" s="118"/>
      <c r="CL24" s="119" t="str">
        <f>IFERROR(IF(GE24&lt;=1,"1 - Muy Baja",VLOOKUP(GE24,#REF!,2,0)),"")</f>
        <v>1 - Muy Baja</v>
      </c>
      <c r="CM24" s="366">
        <f t="shared" si="5"/>
        <v>0.12959999999999999</v>
      </c>
      <c r="CN24" s="53" t="str">
        <f>IFERROR(IF(GG24&lt;=1,"1 - Leve",HLOOKUP(GG24,'[5]G PREDIAL'!$BLU$673:$BLY$674,2,0)),"")</f>
        <v>5 - Catastrófico</v>
      </c>
      <c r="CO24" s="366">
        <f t="shared" si="6"/>
        <v>1</v>
      </c>
      <c r="CP24" s="119" t="str">
        <f t="shared" si="99"/>
        <v>MODERADO</v>
      </c>
      <c r="CQ24" s="365">
        <f t="shared" si="7"/>
        <v>0.12959999999999999</v>
      </c>
      <c r="CR24" s="63" t="s">
        <v>233</v>
      </c>
      <c r="CS24" s="119">
        <f t="shared" si="8"/>
        <v>3</v>
      </c>
      <c r="CT24" s="118"/>
      <c r="CU24" s="385" t="s">
        <v>797</v>
      </c>
      <c r="CV24" s="65" t="s">
        <v>1235</v>
      </c>
      <c r="CW24" s="365"/>
      <c r="CX24" s="368">
        <f t="shared" si="9"/>
        <v>14</v>
      </c>
      <c r="CY24" s="369">
        <f t="shared" si="10"/>
        <v>5</v>
      </c>
      <c r="CZ24" s="368" t="str">
        <f t="shared" si="11"/>
        <v>Catastrófico</v>
      </c>
      <c r="DA24" s="370">
        <f t="shared" si="12"/>
        <v>1</v>
      </c>
      <c r="DB24" s="371">
        <f t="shared" si="13"/>
        <v>0.15</v>
      </c>
      <c r="DC24" s="371">
        <f t="shared" si="14"/>
        <v>0.25</v>
      </c>
      <c r="DD24" s="368">
        <f t="shared" si="15"/>
        <v>0.4</v>
      </c>
      <c r="DE24" s="372">
        <f t="shared" si="16"/>
        <v>2</v>
      </c>
      <c r="DF24" s="373">
        <f t="shared" si="17"/>
        <v>0.36</v>
      </c>
      <c r="DG24" s="372">
        <f t="shared" si="18"/>
        <v>5</v>
      </c>
      <c r="DH24" s="372"/>
      <c r="DI24" s="373">
        <f t="shared" si="19"/>
        <v>1</v>
      </c>
      <c r="DJ24" s="371">
        <f t="shared" si="20"/>
        <v>0.15</v>
      </c>
      <c r="DK24" s="371">
        <f t="shared" si="21"/>
        <v>0.25</v>
      </c>
      <c r="DL24" s="368">
        <f t="shared" si="22"/>
        <v>0.4</v>
      </c>
      <c r="DM24" s="372">
        <f t="shared" si="23"/>
        <v>2</v>
      </c>
      <c r="DN24" s="373">
        <f t="shared" si="24"/>
        <v>0.216</v>
      </c>
      <c r="DO24" s="372">
        <f t="shared" si="25"/>
        <v>5</v>
      </c>
      <c r="DP24" s="373">
        <f t="shared" si="26"/>
        <v>1</v>
      </c>
      <c r="DQ24" s="371">
        <f t="shared" si="27"/>
        <v>0.15</v>
      </c>
      <c r="DR24" s="371">
        <f t="shared" si="28"/>
        <v>0.25</v>
      </c>
      <c r="DS24" s="368">
        <f t="shared" si="29"/>
        <v>0.4</v>
      </c>
      <c r="DT24" s="372">
        <f t="shared" si="30"/>
        <v>1</v>
      </c>
      <c r="DU24" s="373">
        <f t="shared" si="31"/>
        <v>0.12959999999999999</v>
      </c>
      <c r="DV24" s="372">
        <f t="shared" si="32"/>
        <v>5</v>
      </c>
      <c r="DW24" s="373">
        <f t="shared" si="33"/>
        <v>1</v>
      </c>
      <c r="DX24" s="371">
        <f t="shared" si="34"/>
        <v>0</v>
      </c>
      <c r="DY24" s="371">
        <f t="shared" si="35"/>
        <v>0</v>
      </c>
      <c r="DZ24" s="368">
        <f t="shared" si="36"/>
        <v>0</v>
      </c>
      <c r="EA24" s="372">
        <f t="shared" si="37"/>
        <v>1</v>
      </c>
      <c r="EB24" s="373">
        <f t="shared" si="38"/>
        <v>0.12959999999999999</v>
      </c>
      <c r="EC24" s="372">
        <f t="shared" si="39"/>
        <v>5</v>
      </c>
      <c r="ED24" s="373">
        <f t="shared" si="40"/>
        <v>1</v>
      </c>
      <c r="EE24" s="371">
        <f t="shared" si="41"/>
        <v>0</v>
      </c>
      <c r="EF24" s="371">
        <f t="shared" si="42"/>
        <v>0</v>
      </c>
      <c r="EG24" s="368">
        <f t="shared" si="43"/>
        <v>0</v>
      </c>
      <c r="EH24" s="372">
        <f t="shared" si="44"/>
        <v>1</v>
      </c>
      <c r="EI24" s="373">
        <f t="shared" si="45"/>
        <v>0.12959999999999999</v>
      </c>
      <c r="EJ24" s="372">
        <f t="shared" si="46"/>
        <v>5</v>
      </c>
      <c r="EK24" s="373">
        <f t="shared" si="47"/>
        <v>1</v>
      </c>
      <c r="EL24" s="371">
        <f t="shared" si="48"/>
        <v>0</v>
      </c>
      <c r="EM24" s="371">
        <f t="shared" si="49"/>
        <v>0</v>
      </c>
      <c r="EN24" s="368">
        <f t="shared" si="50"/>
        <v>0</v>
      </c>
      <c r="EO24" s="372">
        <f t="shared" si="51"/>
        <v>1</v>
      </c>
      <c r="EP24" s="373">
        <f t="shared" si="52"/>
        <v>0.12959999999999999</v>
      </c>
      <c r="EQ24" s="372">
        <f t="shared" si="53"/>
        <v>5</v>
      </c>
      <c r="ER24" s="373">
        <f t="shared" si="54"/>
        <v>1</v>
      </c>
      <c r="ES24" s="371">
        <f t="shared" si="55"/>
        <v>0</v>
      </c>
      <c r="ET24" s="371">
        <f t="shared" si="56"/>
        <v>0</v>
      </c>
      <c r="EU24" s="368">
        <f t="shared" si="57"/>
        <v>0</v>
      </c>
      <c r="EV24" s="372">
        <f t="shared" si="58"/>
        <v>1</v>
      </c>
      <c r="EW24" s="373">
        <f t="shared" si="59"/>
        <v>0.12959999999999999</v>
      </c>
      <c r="EX24" s="372">
        <f t="shared" si="60"/>
        <v>5</v>
      </c>
      <c r="EY24" s="373">
        <f t="shared" si="61"/>
        <v>1</v>
      </c>
      <c r="EZ24" s="371">
        <f t="shared" si="62"/>
        <v>0</v>
      </c>
      <c r="FA24" s="371">
        <f t="shared" si="63"/>
        <v>0</v>
      </c>
      <c r="FB24" s="368">
        <f t="shared" si="64"/>
        <v>0</v>
      </c>
      <c r="FC24" s="372">
        <f t="shared" si="65"/>
        <v>1</v>
      </c>
      <c r="FD24" s="373">
        <f t="shared" si="66"/>
        <v>0.12959999999999999</v>
      </c>
      <c r="FE24" s="372">
        <f t="shared" si="67"/>
        <v>5</v>
      </c>
      <c r="FF24" s="373">
        <f t="shared" si="68"/>
        <v>1</v>
      </c>
      <c r="FG24" s="371">
        <f t="shared" si="69"/>
        <v>0</v>
      </c>
      <c r="FH24" s="371">
        <f t="shared" si="70"/>
        <v>0</v>
      </c>
      <c r="FI24" s="368">
        <f t="shared" si="71"/>
        <v>0</v>
      </c>
      <c r="FJ24" s="372">
        <f t="shared" si="72"/>
        <v>1</v>
      </c>
      <c r="FK24" s="373">
        <f t="shared" si="73"/>
        <v>0.12959999999999999</v>
      </c>
      <c r="FL24" s="372">
        <f t="shared" si="74"/>
        <v>5</v>
      </c>
      <c r="FM24" s="373">
        <f t="shared" si="75"/>
        <v>1</v>
      </c>
      <c r="FN24" s="371">
        <f t="shared" si="76"/>
        <v>0</v>
      </c>
      <c r="FO24" s="371">
        <f t="shared" si="77"/>
        <v>0</v>
      </c>
      <c r="FP24" s="368">
        <f t="shared" si="78"/>
        <v>0</v>
      </c>
      <c r="FQ24" s="372">
        <f t="shared" si="79"/>
        <v>1</v>
      </c>
      <c r="FR24" s="373">
        <f t="shared" si="80"/>
        <v>0.12959999999999999</v>
      </c>
      <c r="FS24" s="372">
        <f t="shared" si="81"/>
        <v>5</v>
      </c>
      <c r="FT24" s="373">
        <f t="shared" si="82"/>
        <v>1</v>
      </c>
      <c r="FU24" s="371">
        <f t="shared" si="83"/>
        <v>0</v>
      </c>
      <c r="FV24" s="371">
        <f t="shared" si="84"/>
        <v>0</v>
      </c>
      <c r="FW24" s="368">
        <f t="shared" si="85"/>
        <v>0</v>
      </c>
      <c r="FX24" s="372">
        <f t="shared" si="86"/>
        <v>1</v>
      </c>
      <c r="FY24" s="373">
        <f t="shared" si="87"/>
        <v>0.12959999999999999</v>
      </c>
      <c r="FZ24" s="372">
        <f t="shared" si="88"/>
        <v>5</v>
      </c>
      <c r="GA24" s="373">
        <f t="shared" si="89"/>
        <v>1</v>
      </c>
      <c r="GB24" s="371">
        <f t="shared" si="90"/>
        <v>0</v>
      </c>
      <c r="GC24" s="371">
        <f t="shared" si="91"/>
        <v>0</v>
      </c>
      <c r="GD24" s="368">
        <f t="shared" si="92"/>
        <v>0</v>
      </c>
      <c r="GE24" s="372">
        <f t="shared" si="93"/>
        <v>1</v>
      </c>
      <c r="GF24" s="373">
        <f t="shared" si="94"/>
        <v>0.12959999999999999</v>
      </c>
      <c r="GG24" s="372">
        <f t="shared" si="95"/>
        <v>5</v>
      </c>
      <c r="GH24" s="373">
        <f t="shared" si="96"/>
        <v>1</v>
      </c>
      <c r="GI24" s="373">
        <f t="shared" si="97"/>
        <v>1</v>
      </c>
    </row>
    <row r="25" spans="1:191" s="115" customFormat="1" ht="173.4" x14ac:dyDescent="0.2">
      <c r="A25" s="120">
        <f t="shared" si="98"/>
        <v>17</v>
      </c>
      <c r="B25" s="118" t="s">
        <v>794</v>
      </c>
      <c r="C25" s="63" t="s">
        <v>796</v>
      </c>
      <c r="D25" s="214" t="s">
        <v>205</v>
      </c>
      <c r="E25" s="64" t="s">
        <v>204</v>
      </c>
      <c r="F25" s="118" t="s">
        <v>223</v>
      </c>
      <c r="G25" s="116" t="s">
        <v>210</v>
      </c>
      <c r="H25" s="64" t="s">
        <v>173</v>
      </c>
      <c r="I25" s="363" t="s">
        <v>22</v>
      </c>
      <c r="J25" s="363" t="s">
        <v>54</v>
      </c>
      <c r="K25" s="363" t="s">
        <v>54</v>
      </c>
      <c r="L25" s="363" t="s">
        <v>54</v>
      </c>
      <c r="M25" s="363" t="s">
        <v>54</v>
      </c>
      <c r="N25" s="363" t="s">
        <v>54</v>
      </c>
      <c r="O25" s="363" t="s">
        <v>54</v>
      </c>
      <c r="P25" s="363" t="s">
        <v>54</v>
      </c>
      <c r="Q25" s="363" t="s">
        <v>53</v>
      </c>
      <c r="R25" s="363" t="s">
        <v>53</v>
      </c>
      <c r="S25" s="363" t="s">
        <v>54</v>
      </c>
      <c r="T25" s="363" t="s">
        <v>54</v>
      </c>
      <c r="U25" s="363" t="s">
        <v>54</v>
      </c>
      <c r="V25" s="363" t="s">
        <v>54</v>
      </c>
      <c r="W25" s="363" t="s">
        <v>54</v>
      </c>
      <c r="X25" s="363" t="s">
        <v>54</v>
      </c>
      <c r="Y25" s="363" t="s">
        <v>53</v>
      </c>
      <c r="Z25" s="363" t="s">
        <v>54</v>
      </c>
      <c r="AA25" s="363" t="s">
        <v>53</v>
      </c>
      <c r="AB25" s="363" t="s">
        <v>53</v>
      </c>
      <c r="AC25" s="364" t="str">
        <f t="shared" si="0"/>
        <v>3 - Media</v>
      </c>
      <c r="AD25" s="365">
        <f t="shared" si="1"/>
        <v>0.6</v>
      </c>
      <c r="AE25" s="364" t="str">
        <f t="shared" si="2"/>
        <v>5 - Catastrófico</v>
      </c>
      <c r="AF25" s="365">
        <f t="shared" si="3"/>
        <v>1</v>
      </c>
      <c r="AG25" s="56" t="str">
        <f>IFERROR(INDEX('[5]G CONTR'!$BLU$621:$BLY$625,MATCH(I25,'[5]G CONTR'!$BLS$621:$BLS$625,0),MATCH(AE25,'[5]G CONTR'!$BLU$619:$BLY$619,0)),"")</f>
        <v>ALTO</v>
      </c>
      <c r="AH25" s="365">
        <f t="shared" si="4"/>
        <v>0.6</v>
      </c>
      <c r="AI25" s="383" t="s">
        <v>795</v>
      </c>
      <c r="AJ25" s="116" t="s">
        <v>791</v>
      </c>
      <c r="AK25" s="64" t="s">
        <v>790</v>
      </c>
      <c r="AL25" s="64" t="s">
        <v>789</v>
      </c>
      <c r="AM25" s="118" t="s">
        <v>35</v>
      </c>
      <c r="AN25" s="118" t="s">
        <v>45</v>
      </c>
      <c r="AO25" s="118" t="s">
        <v>50</v>
      </c>
      <c r="AP25" s="118" t="s">
        <v>52</v>
      </c>
      <c r="AQ25" s="118" t="s">
        <v>35</v>
      </c>
      <c r="AR25" s="118" t="s">
        <v>45</v>
      </c>
      <c r="AS25" s="118" t="s">
        <v>50</v>
      </c>
      <c r="AT25" s="118" t="s">
        <v>52</v>
      </c>
      <c r="AU25" s="118" t="s">
        <v>35</v>
      </c>
      <c r="AV25" s="118" t="s">
        <v>45</v>
      </c>
      <c r="AW25" s="118" t="s">
        <v>50</v>
      </c>
      <c r="AX25" s="118" t="s">
        <v>52</v>
      </c>
      <c r="AY25" s="118" t="s">
        <v>35</v>
      </c>
      <c r="AZ25" s="118" t="s">
        <v>45</v>
      </c>
      <c r="BA25" s="391" t="s">
        <v>50</v>
      </c>
      <c r="BB25" s="391" t="s">
        <v>52</v>
      </c>
      <c r="BC25" s="118" t="s">
        <v>35</v>
      </c>
      <c r="BD25" s="118" t="s">
        <v>45</v>
      </c>
      <c r="BE25" s="391" t="s">
        <v>50</v>
      </c>
      <c r="BF25" s="391" t="s">
        <v>52</v>
      </c>
      <c r="BG25" s="118"/>
      <c r="BH25" s="118"/>
      <c r="BI25" s="118"/>
      <c r="BJ25" s="118"/>
      <c r="BK25" s="118"/>
      <c r="BL25" s="118"/>
      <c r="BM25" s="118"/>
      <c r="BN25" s="118"/>
      <c r="BO25" s="118"/>
      <c r="BP25" s="118"/>
      <c r="BQ25" s="118"/>
      <c r="BR25" s="118"/>
      <c r="BS25" s="118"/>
      <c r="BT25" s="118"/>
      <c r="BU25" s="118"/>
      <c r="BV25" s="118"/>
      <c r="BW25" s="118"/>
      <c r="BX25" s="118"/>
      <c r="BY25" s="118"/>
      <c r="BZ25" s="118"/>
      <c r="CA25" s="118"/>
      <c r="CB25" s="118"/>
      <c r="CC25" s="118"/>
      <c r="CD25" s="118"/>
      <c r="CE25" s="118"/>
      <c r="CF25" s="118"/>
      <c r="CG25" s="118"/>
      <c r="CH25" s="118"/>
      <c r="CI25" s="118"/>
      <c r="CJ25" s="118"/>
      <c r="CK25" s="118"/>
      <c r="CL25" s="119" t="str">
        <f>IFERROR(IF(GE25&lt;=1,"1 - Muy Baja",VLOOKUP(GE25,#REF!,2,0)),"")</f>
        <v>1 - Muy Baja</v>
      </c>
      <c r="CM25" s="366">
        <f t="shared" si="5"/>
        <v>4.6655999999999996E-2</v>
      </c>
      <c r="CN25" s="53" t="str">
        <f>IFERROR(IF(GG25&lt;=1,"1 - Leve",HLOOKUP(GG25,'[5]G PREDIAL'!$BLU$673:$BLY$674,2,0)),"")</f>
        <v>5 - Catastrófico</v>
      </c>
      <c r="CO25" s="366">
        <f t="shared" si="6"/>
        <v>1</v>
      </c>
      <c r="CP25" s="119" t="str">
        <f t="shared" si="99"/>
        <v>MODERADO</v>
      </c>
      <c r="CQ25" s="365">
        <f t="shared" si="7"/>
        <v>4.6655999999999996E-2</v>
      </c>
      <c r="CR25" s="63" t="s">
        <v>456</v>
      </c>
      <c r="CS25" s="119">
        <f t="shared" si="8"/>
        <v>3</v>
      </c>
      <c r="CT25" s="118"/>
      <c r="CU25" s="385" t="s">
        <v>788</v>
      </c>
      <c r="CV25" s="65" t="s">
        <v>1235</v>
      </c>
      <c r="CW25" s="365"/>
      <c r="CX25" s="368">
        <f t="shared" si="9"/>
        <v>14</v>
      </c>
      <c r="CY25" s="369">
        <f t="shared" si="10"/>
        <v>5</v>
      </c>
      <c r="CZ25" s="368" t="str">
        <f t="shared" si="11"/>
        <v>Catastrófico</v>
      </c>
      <c r="DA25" s="370">
        <f t="shared" si="12"/>
        <v>1</v>
      </c>
      <c r="DB25" s="371">
        <f t="shared" si="13"/>
        <v>0.15</v>
      </c>
      <c r="DC25" s="371">
        <f t="shared" si="14"/>
        <v>0.25</v>
      </c>
      <c r="DD25" s="368">
        <f t="shared" si="15"/>
        <v>0.4</v>
      </c>
      <c r="DE25" s="372">
        <f t="shared" si="16"/>
        <v>2</v>
      </c>
      <c r="DF25" s="373">
        <f t="shared" si="17"/>
        <v>0.36</v>
      </c>
      <c r="DG25" s="372">
        <f t="shared" si="18"/>
        <v>5</v>
      </c>
      <c r="DH25" s="372"/>
      <c r="DI25" s="373">
        <f t="shared" si="19"/>
        <v>1</v>
      </c>
      <c r="DJ25" s="371">
        <f t="shared" si="20"/>
        <v>0.15</v>
      </c>
      <c r="DK25" s="371">
        <f t="shared" si="21"/>
        <v>0.25</v>
      </c>
      <c r="DL25" s="368">
        <f t="shared" si="22"/>
        <v>0.4</v>
      </c>
      <c r="DM25" s="372">
        <f t="shared" si="23"/>
        <v>2</v>
      </c>
      <c r="DN25" s="373">
        <f t="shared" si="24"/>
        <v>0.216</v>
      </c>
      <c r="DO25" s="372">
        <f t="shared" si="25"/>
        <v>5</v>
      </c>
      <c r="DP25" s="373">
        <f t="shared" si="26"/>
        <v>1</v>
      </c>
      <c r="DQ25" s="371">
        <f t="shared" si="27"/>
        <v>0.15</v>
      </c>
      <c r="DR25" s="371">
        <f t="shared" si="28"/>
        <v>0.25</v>
      </c>
      <c r="DS25" s="368">
        <f t="shared" si="29"/>
        <v>0.4</v>
      </c>
      <c r="DT25" s="372">
        <f t="shared" si="30"/>
        <v>1</v>
      </c>
      <c r="DU25" s="373">
        <f t="shared" si="31"/>
        <v>0.12959999999999999</v>
      </c>
      <c r="DV25" s="372">
        <f t="shared" si="32"/>
        <v>5</v>
      </c>
      <c r="DW25" s="373">
        <f t="shared" si="33"/>
        <v>1</v>
      </c>
      <c r="DX25" s="371">
        <f t="shared" si="34"/>
        <v>0.15</v>
      </c>
      <c r="DY25" s="371">
        <f t="shared" si="35"/>
        <v>0.25</v>
      </c>
      <c r="DZ25" s="368">
        <f t="shared" si="36"/>
        <v>0.4</v>
      </c>
      <c r="EA25" s="372">
        <f t="shared" si="37"/>
        <v>1</v>
      </c>
      <c r="EB25" s="373">
        <f t="shared" si="38"/>
        <v>7.7759999999999996E-2</v>
      </c>
      <c r="EC25" s="372">
        <f t="shared" si="39"/>
        <v>5</v>
      </c>
      <c r="ED25" s="373">
        <f t="shared" si="40"/>
        <v>1</v>
      </c>
      <c r="EE25" s="371">
        <f t="shared" si="41"/>
        <v>0.15</v>
      </c>
      <c r="EF25" s="371">
        <f t="shared" si="42"/>
        <v>0.25</v>
      </c>
      <c r="EG25" s="368">
        <f t="shared" si="43"/>
        <v>0.4</v>
      </c>
      <c r="EH25" s="372">
        <f t="shared" si="44"/>
        <v>1</v>
      </c>
      <c r="EI25" s="373">
        <f t="shared" si="45"/>
        <v>4.6655999999999996E-2</v>
      </c>
      <c r="EJ25" s="372">
        <f t="shared" si="46"/>
        <v>5</v>
      </c>
      <c r="EK25" s="373">
        <f t="shared" si="47"/>
        <v>1</v>
      </c>
      <c r="EL25" s="371">
        <f t="shared" si="48"/>
        <v>0</v>
      </c>
      <c r="EM25" s="371">
        <f t="shared" si="49"/>
        <v>0</v>
      </c>
      <c r="EN25" s="368">
        <f t="shared" si="50"/>
        <v>0</v>
      </c>
      <c r="EO25" s="372">
        <f t="shared" si="51"/>
        <v>1</v>
      </c>
      <c r="EP25" s="373">
        <f t="shared" si="52"/>
        <v>4.6655999999999996E-2</v>
      </c>
      <c r="EQ25" s="372">
        <f t="shared" si="53"/>
        <v>5</v>
      </c>
      <c r="ER25" s="373">
        <f t="shared" si="54"/>
        <v>1</v>
      </c>
      <c r="ES25" s="371">
        <f t="shared" si="55"/>
        <v>0</v>
      </c>
      <c r="ET25" s="371">
        <f t="shared" si="56"/>
        <v>0</v>
      </c>
      <c r="EU25" s="368">
        <f t="shared" si="57"/>
        <v>0</v>
      </c>
      <c r="EV25" s="372">
        <f t="shared" si="58"/>
        <v>1</v>
      </c>
      <c r="EW25" s="373">
        <f t="shared" si="59"/>
        <v>4.6655999999999996E-2</v>
      </c>
      <c r="EX25" s="372">
        <f t="shared" si="60"/>
        <v>5</v>
      </c>
      <c r="EY25" s="373">
        <f t="shared" si="61"/>
        <v>1</v>
      </c>
      <c r="EZ25" s="371">
        <f t="shared" si="62"/>
        <v>0</v>
      </c>
      <c r="FA25" s="371">
        <f t="shared" si="63"/>
        <v>0</v>
      </c>
      <c r="FB25" s="368">
        <f t="shared" si="64"/>
        <v>0</v>
      </c>
      <c r="FC25" s="372">
        <f t="shared" si="65"/>
        <v>1</v>
      </c>
      <c r="FD25" s="373">
        <f t="shared" si="66"/>
        <v>4.6655999999999996E-2</v>
      </c>
      <c r="FE25" s="372">
        <f t="shared" si="67"/>
        <v>5</v>
      </c>
      <c r="FF25" s="373">
        <f t="shared" si="68"/>
        <v>1</v>
      </c>
      <c r="FG25" s="371">
        <f t="shared" si="69"/>
        <v>0</v>
      </c>
      <c r="FH25" s="371">
        <f t="shared" si="70"/>
        <v>0</v>
      </c>
      <c r="FI25" s="368">
        <f t="shared" si="71"/>
        <v>0</v>
      </c>
      <c r="FJ25" s="372">
        <f t="shared" si="72"/>
        <v>1</v>
      </c>
      <c r="FK25" s="373">
        <f t="shared" si="73"/>
        <v>4.6655999999999996E-2</v>
      </c>
      <c r="FL25" s="372">
        <f t="shared" si="74"/>
        <v>5</v>
      </c>
      <c r="FM25" s="373">
        <f t="shared" si="75"/>
        <v>1</v>
      </c>
      <c r="FN25" s="371">
        <f t="shared" si="76"/>
        <v>0</v>
      </c>
      <c r="FO25" s="371">
        <f t="shared" si="77"/>
        <v>0</v>
      </c>
      <c r="FP25" s="368">
        <f t="shared" si="78"/>
        <v>0</v>
      </c>
      <c r="FQ25" s="372">
        <f t="shared" si="79"/>
        <v>1</v>
      </c>
      <c r="FR25" s="373">
        <f t="shared" si="80"/>
        <v>4.6655999999999996E-2</v>
      </c>
      <c r="FS25" s="372">
        <f t="shared" si="81"/>
        <v>5</v>
      </c>
      <c r="FT25" s="373">
        <f t="shared" si="82"/>
        <v>1</v>
      </c>
      <c r="FU25" s="371">
        <f t="shared" si="83"/>
        <v>0</v>
      </c>
      <c r="FV25" s="371">
        <f t="shared" si="84"/>
        <v>0</v>
      </c>
      <c r="FW25" s="368">
        <f t="shared" si="85"/>
        <v>0</v>
      </c>
      <c r="FX25" s="372">
        <f t="shared" si="86"/>
        <v>1</v>
      </c>
      <c r="FY25" s="373">
        <f t="shared" si="87"/>
        <v>4.6655999999999996E-2</v>
      </c>
      <c r="FZ25" s="372">
        <f t="shared" si="88"/>
        <v>5</v>
      </c>
      <c r="GA25" s="373">
        <f t="shared" si="89"/>
        <v>1</v>
      </c>
      <c r="GB25" s="371">
        <f t="shared" si="90"/>
        <v>0</v>
      </c>
      <c r="GC25" s="371">
        <f t="shared" si="91"/>
        <v>0</v>
      </c>
      <c r="GD25" s="368">
        <f t="shared" si="92"/>
        <v>0</v>
      </c>
      <c r="GE25" s="372">
        <f t="shared" si="93"/>
        <v>1</v>
      </c>
      <c r="GF25" s="373">
        <f t="shared" si="94"/>
        <v>4.6655999999999996E-2</v>
      </c>
      <c r="GG25" s="372">
        <f t="shared" si="95"/>
        <v>5</v>
      </c>
      <c r="GH25" s="373">
        <f t="shared" si="96"/>
        <v>1</v>
      </c>
      <c r="GI25" s="373">
        <f t="shared" si="97"/>
        <v>1</v>
      </c>
    </row>
    <row r="26" spans="1:191" s="115" customFormat="1" ht="173.4" x14ac:dyDescent="0.2">
      <c r="A26" s="120">
        <f t="shared" si="98"/>
        <v>18</v>
      </c>
      <c r="B26" s="118" t="s">
        <v>794</v>
      </c>
      <c r="C26" s="63" t="s">
        <v>793</v>
      </c>
      <c r="D26" s="214" t="s">
        <v>206</v>
      </c>
      <c r="E26" s="64" t="s">
        <v>204</v>
      </c>
      <c r="F26" s="118" t="s">
        <v>220</v>
      </c>
      <c r="G26" s="116" t="s">
        <v>210</v>
      </c>
      <c r="H26" s="64" t="s">
        <v>173</v>
      </c>
      <c r="I26" s="363" t="s">
        <v>22</v>
      </c>
      <c r="J26" s="363" t="s">
        <v>54</v>
      </c>
      <c r="K26" s="363" t="s">
        <v>54</v>
      </c>
      <c r="L26" s="363" t="s">
        <v>54</v>
      </c>
      <c r="M26" s="363" t="s">
        <v>54</v>
      </c>
      <c r="N26" s="363" t="s">
        <v>54</v>
      </c>
      <c r="O26" s="363" t="s">
        <v>54</v>
      </c>
      <c r="P26" s="363" t="s">
        <v>54</v>
      </c>
      <c r="Q26" s="363" t="s">
        <v>53</v>
      </c>
      <c r="R26" s="363" t="s">
        <v>53</v>
      </c>
      <c r="S26" s="363" t="s">
        <v>54</v>
      </c>
      <c r="T26" s="363" t="s">
        <v>54</v>
      </c>
      <c r="U26" s="363" t="s">
        <v>54</v>
      </c>
      <c r="V26" s="363" t="s">
        <v>54</v>
      </c>
      <c r="W26" s="363" t="s">
        <v>54</v>
      </c>
      <c r="X26" s="363" t="s">
        <v>54</v>
      </c>
      <c r="Y26" s="363" t="s">
        <v>53</v>
      </c>
      <c r="Z26" s="363" t="s">
        <v>54</v>
      </c>
      <c r="AA26" s="363" t="s">
        <v>53</v>
      </c>
      <c r="AB26" s="363" t="s">
        <v>53</v>
      </c>
      <c r="AC26" s="364" t="str">
        <f t="shared" si="0"/>
        <v>3 - Media</v>
      </c>
      <c r="AD26" s="365">
        <f t="shared" si="1"/>
        <v>0.6</v>
      </c>
      <c r="AE26" s="364" t="str">
        <f t="shared" si="2"/>
        <v>5 - Catastrófico</v>
      </c>
      <c r="AF26" s="365">
        <f t="shared" si="3"/>
        <v>1</v>
      </c>
      <c r="AG26" s="56" t="str">
        <f>IFERROR(INDEX('[5]G CONTR'!$BLU$621:$BLY$625,MATCH(I26,'[5]G CONTR'!$BLS$621:$BLS$625,0),MATCH(AE26,'[5]G CONTR'!$BLU$619:$BLY$619,0)),"")</f>
        <v>ALTO</v>
      </c>
      <c r="AH26" s="365">
        <f t="shared" si="4"/>
        <v>0.6</v>
      </c>
      <c r="AI26" s="383" t="s">
        <v>792</v>
      </c>
      <c r="AJ26" s="116" t="s">
        <v>791</v>
      </c>
      <c r="AK26" s="64" t="s">
        <v>790</v>
      </c>
      <c r="AL26" s="64" t="s">
        <v>789</v>
      </c>
      <c r="AM26" s="118" t="s">
        <v>35</v>
      </c>
      <c r="AN26" s="118" t="s">
        <v>45</v>
      </c>
      <c r="AO26" s="118" t="s">
        <v>50</v>
      </c>
      <c r="AP26" s="118" t="s">
        <v>52</v>
      </c>
      <c r="AQ26" s="118" t="s">
        <v>35</v>
      </c>
      <c r="AR26" s="118" t="s">
        <v>45</v>
      </c>
      <c r="AS26" s="118" t="s">
        <v>50</v>
      </c>
      <c r="AT26" s="118" t="s">
        <v>52</v>
      </c>
      <c r="AU26" s="118" t="s">
        <v>35</v>
      </c>
      <c r="AV26" s="118" t="s">
        <v>45</v>
      </c>
      <c r="AW26" s="118" t="s">
        <v>50</v>
      </c>
      <c r="AX26" s="118" t="s">
        <v>52</v>
      </c>
      <c r="AY26" s="118" t="s">
        <v>35</v>
      </c>
      <c r="AZ26" s="118" t="s">
        <v>45</v>
      </c>
      <c r="BA26" s="391" t="s">
        <v>50</v>
      </c>
      <c r="BB26" s="391" t="s">
        <v>52</v>
      </c>
      <c r="BC26" s="118"/>
      <c r="BD26" s="118"/>
      <c r="BE26" s="118"/>
      <c r="BF26" s="118"/>
      <c r="BG26" s="118"/>
      <c r="BH26" s="118"/>
      <c r="BI26" s="118"/>
      <c r="BJ26" s="118"/>
      <c r="BK26" s="118"/>
      <c r="BL26" s="118"/>
      <c r="BM26" s="118"/>
      <c r="BN26" s="118"/>
      <c r="BO26" s="118"/>
      <c r="BP26" s="118"/>
      <c r="BQ26" s="118"/>
      <c r="BR26" s="118"/>
      <c r="BS26" s="118"/>
      <c r="BT26" s="118"/>
      <c r="BU26" s="118"/>
      <c r="BV26" s="118"/>
      <c r="BW26" s="118"/>
      <c r="BX26" s="118"/>
      <c r="BY26" s="118"/>
      <c r="BZ26" s="118"/>
      <c r="CA26" s="118"/>
      <c r="CB26" s="118"/>
      <c r="CC26" s="118"/>
      <c r="CD26" s="118"/>
      <c r="CE26" s="118"/>
      <c r="CF26" s="118"/>
      <c r="CG26" s="118"/>
      <c r="CH26" s="118"/>
      <c r="CI26" s="118"/>
      <c r="CJ26" s="118"/>
      <c r="CK26" s="118"/>
      <c r="CL26" s="119" t="str">
        <f>IFERROR(IF(GE26&lt;=1,"1 - Muy Baja",VLOOKUP(GE26,#REF!,2,0)),"")</f>
        <v>1 - Muy Baja</v>
      </c>
      <c r="CM26" s="366">
        <f t="shared" si="5"/>
        <v>7.7759999999999996E-2</v>
      </c>
      <c r="CN26" s="53" t="str">
        <f>IFERROR(IF(GG26&lt;=1,"1 - Leve",HLOOKUP(GG26,'[5]G PREDIAL'!$BLU$673:$BLY$674,2,0)),"")</f>
        <v>5 - Catastrófico</v>
      </c>
      <c r="CO26" s="366">
        <f t="shared" si="6"/>
        <v>1</v>
      </c>
      <c r="CP26" s="119" t="str">
        <f t="shared" si="99"/>
        <v>MODERADO</v>
      </c>
      <c r="CQ26" s="365">
        <f t="shared" si="7"/>
        <v>7.7759999999999996E-2</v>
      </c>
      <c r="CR26" s="63" t="s">
        <v>233</v>
      </c>
      <c r="CS26" s="119">
        <f t="shared" si="8"/>
        <v>3</v>
      </c>
      <c r="CT26" s="118"/>
      <c r="CU26" s="385" t="s">
        <v>788</v>
      </c>
      <c r="CV26" s="65" t="s">
        <v>1235</v>
      </c>
      <c r="CW26" s="365"/>
      <c r="CX26" s="368">
        <f t="shared" si="9"/>
        <v>14</v>
      </c>
      <c r="CY26" s="369">
        <f t="shared" si="10"/>
        <v>5</v>
      </c>
      <c r="CZ26" s="368" t="str">
        <f t="shared" si="11"/>
        <v>Catastrófico</v>
      </c>
      <c r="DA26" s="370">
        <f t="shared" si="12"/>
        <v>1</v>
      </c>
      <c r="DB26" s="371">
        <f t="shared" si="13"/>
        <v>0.15</v>
      </c>
      <c r="DC26" s="371">
        <f t="shared" si="14"/>
        <v>0.25</v>
      </c>
      <c r="DD26" s="368">
        <f t="shared" si="15"/>
        <v>0.4</v>
      </c>
      <c r="DE26" s="372">
        <f t="shared" si="16"/>
        <v>2</v>
      </c>
      <c r="DF26" s="373">
        <f t="shared" si="17"/>
        <v>0.36</v>
      </c>
      <c r="DG26" s="372">
        <f t="shared" si="18"/>
        <v>5</v>
      </c>
      <c r="DH26" s="372"/>
      <c r="DI26" s="373">
        <f t="shared" si="19"/>
        <v>1</v>
      </c>
      <c r="DJ26" s="371">
        <f t="shared" si="20"/>
        <v>0.15</v>
      </c>
      <c r="DK26" s="371">
        <f t="shared" si="21"/>
        <v>0.25</v>
      </c>
      <c r="DL26" s="368">
        <f t="shared" si="22"/>
        <v>0.4</v>
      </c>
      <c r="DM26" s="372">
        <f t="shared" si="23"/>
        <v>2</v>
      </c>
      <c r="DN26" s="373">
        <f t="shared" si="24"/>
        <v>0.216</v>
      </c>
      <c r="DO26" s="372">
        <f t="shared" si="25"/>
        <v>5</v>
      </c>
      <c r="DP26" s="373">
        <f t="shared" si="26"/>
        <v>1</v>
      </c>
      <c r="DQ26" s="371">
        <f t="shared" si="27"/>
        <v>0.15</v>
      </c>
      <c r="DR26" s="371">
        <f t="shared" si="28"/>
        <v>0.25</v>
      </c>
      <c r="DS26" s="368">
        <f t="shared" si="29"/>
        <v>0.4</v>
      </c>
      <c r="DT26" s="372">
        <f t="shared" si="30"/>
        <v>1</v>
      </c>
      <c r="DU26" s="373">
        <f t="shared" si="31"/>
        <v>0.12959999999999999</v>
      </c>
      <c r="DV26" s="372">
        <f t="shared" si="32"/>
        <v>5</v>
      </c>
      <c r="DW26" s="373">
        <f t="shared" si="33"/>
        <v>1</v>
      </c>
      <c r="DX26" s="371">
        <f t="shared" si="34"/>
        <v>0.15</v>
      </c>
      <c r="DY26" s="371">
        <f>IF(BA26="",0,IF(BA26="Preventivo",0.25,IF(BA26="Detectivo",0.15,IF(#REF!="Correctivo",0.1,0))))</f>
        <v>0.25</v>
      </c>
      <c r="DZ26" s="368">
        <f t="shared" si="36"/>
        <v>0.4</v>
      </c>
      <c r="EA26" s="372">
        <f t="shared" si="37"/>
        <v>1</v>
      </c>
      <c r="EB26" s="373">
        <f t="shared" si="38"/>
        <v>7.7759999999999996E-2</v>
      </c>
      <c r="EC26" s="372">
        <f t="shared" si="39"/>
        <v>5</v>
      </c>
      <c r="ED26" s="373">
        <f t="shared" si="40"/>
        <v>1</v>
      </c>
      <c r="EE26" s="371">
        <f t="shared" si="41"/>
        <v>0</v>
      </c>
      <c r="EF26" s="371">
        <f t="shared" si="42"/>
        <v>0</v>
      </c>
      <c r="EG26" s="368">
        <f t="shared" si="43"/>
        <v>0</v>
      </c>
      <c r="EH26" s="372">
        <f t="shared" si="44"/>
        <v>1</v>
      </c>
      <c r="EI26" s="373">
        <f t="shared" si="45"/>
        <v>7.7759999999999996E-2</v>
      </c>
      <c r="EJ26" s="372">
        <f t="shared" si="46"/>
        <v>5</v>
      </c>
      <c r="EK26" s="373">
        <f t="shared" si="47"/>
        <v>1</v>
      </c>
      <c r="EL26" s="371">
        <f t="shared" si="48"/>
        <v>0</v>
      </c>
      <c r="EM26" s="371">
        <f t="shared" si="49"/>
        <v>0</v>
      </c>
      <c r="EN26" s="368">
        <f t="shared" si="50"/>
        <v>0</v>
      </c>
      <c r="EO26" s="372">
        <f t="shared" si="51"/>
        <v>1</v>
      </c>
      <c r="EP26" s="373">
        <f t="shared" si="52"/>
        <v>7.7759999999999996E-2</v>
      </c>
      <c r="EQ26" s="372">
        <f t="shared" si="53"/>
        <v>5</v>
      </c>
      <c r="ER26" s="373">
        <f t="shared" si="54"/>
        <v>1</v>
      </c>
      <c r="ES26" s="371">
        <f t="shared" si="55"/>
        <v>0</v>
      </c>
      <c r="ET26" s="371">
        <f t="shared" si="56"/>
        <v>0</v>
      </c>
      <c r="EU26" s="368">
        <f t="shared" si="57"/>
        <v>0</v>
      </c>
      <c r="EV26" s="372">
        <f t="shared" si="58"/>
        <v>1</v>
      </c>
      <c r="EW26" s="373">
        <f t="shared" si="59"/>
        <v>7.7759999999999996E-2</v>
      </c>
      <c r="EX26" s="372">
        <f t="shared" si="60"/>
        <v>5</v>
      </c>
      <c r="EY26" s="373">
        <f t="shared" si="61"/>
        <v>1</v>
      </c>
      <c r="EZ26" s="371">
        <f t="shared" si="62"/>
        <v>0</v>
      </c>
      <c r="FA26" s="371">
        <f t="shared" si="63"/>
        <v>0</v>
      </c>
      <c r="FB26" s="368">
        <f t="shared" si="64"/>
        <v>0</v>
      </c>
      <c r="FC26" s="372">
        <f t="shared" si="65"/>
        <v>1</v>
      </c>
      <c r="FD26" s="373">
        <f t="shared" si="66"/>
        <v>7.7759999999999996E-2</v>
      </c>
      <c r="FE26" s="372">
        <f t="shared" si="67"/>
        <v>5</v>
      </c>
      <c r="FF26" s="373">
        <f t="shared" si="68"/>
        <v>1</v>
      </c>
      <c r="FG26" s="371">
        <f t="shared" si="69"/>
        <v>0</v>
      </c>
      <c r="FH26" s="371">
        <f t="shared" si="70"/>
        <v>0</v>
      </c>
      <c r="FI26" s="368">
        <f t="shared" si="71"/>
        <v>0</v>
      </c>
      <c r="FJ26" s="372">
        <f t="shared" si="72"/>
        <v>1</v>
      </c>
      <c r="FK26" s="373">
        <f t="shared" si="73"/>
        <v>7.7759999999999996E-2</v>
      </c>
      <c r="FL26" s="372">
        <f t="shared" si="74"/>
        <v>5</v>
      </c>
      <c r="FM26" s="373">
        <f t="shared" si="75"/>
        <v>1</v>
      </c>
      <c r="FN26" s="371">
        <f t="shared" si="76"/>
        <v>0</v>
      </c>
      <c r="FO26" s="371">
        <f t="shared" si="77"/>
        <v>0</v>
      </c>
      <c r="FP26" s="368">
        <f t="shared" si="78"/>
        <v>0</v>
      </c>
      <c r="FQ26" s="372">
        <f t="shared" si="79"/>
        <v>1</v>
      </c>
      <c r="FR26" s="373">
        <f t="shared" si="80"/>
        <v>7.7759999999999996E-2</v>
      </c>
      <c r="FS26" s="372">
        <f t="shared" si="81"/>
        <v>5</v>
      </c>
      <c r="FT26" s="373">
        <f t="shared" si="82"/>
        <v>1</v>
      </c>
      <c r="FU26" s="371">
        <f t="shared" si="83"/>
        <v>0</v>
      </c>
      <c r="FV26" s="371">
        <f t="shared" si="84"/>
        <v>0</v>
      </c>
      <c r="FW26" s="368">
        <f t="shared" si="85"/>
        <v>0</v>
      </c>
      <c r="FX26" s="372">
        <f t="shared" si="86"/>
        <v>1</v>
      </c>
      <c r="FY26" s="373">
        <f t="shared" si="87"/>
        <v>7.7759999999999996E-2</v>
      </c>
      <c r="FZ26" s="372">
        <f t="shared" si="88"/>
        <v>5</v>
      </c>
      <c r="GA26" s="373">
        <f t="shared" si="89"/>
        <v>1</v>
      </c>
      <c r="GB26" s="371">
        <f t="shared" si="90"/>
        <v>0</v>
      </c>
      <c r="GC26" s="371">
        <f t="shared" si="91"/>
        <v>0</v>
      </c>
      <c r="GD26" s="368">
        <f t="shared" si="92"/>
        <v>0</v>
      </c>
      <c r="GE26" s="372">
        <f t="shared" si="93"/>
        <v>1</v>
      </c>
      <c r="GF26" s="373">
        <f t="shared" si="94"/>
        <v>7.7759999999999996E-2</v>
      </c>
      <c r="GG26" s="372">
        <f t="shared" si="95"/>
        <v>5</v>
      </c>
      <c r="GH26" s="373">
        <f t="shared" si="96"/>
        <v>1</v>
      </c>
      <c r="GI26" s="373">
        <f t="shared" si="97"/>
        <v>1</v>
      </c>
    </row>
    <row r="27" spans="1:191" ht="173.4" x14ac:dyDescent="0.2">
      <c r="A27" s="62">
        <v>19</v>
      </c>
      <c r="B27" s="54" t="s">
        <v>784</v>
      </c>
      <c r="C27" s="63" t="s">
        <v>787</v>
      </c>
      <c r="D27" s="61" t="s">
        <v>205</v>
      </c>
      <c r="E27" s="59" t="s">
        <v>204</v>
      </c>
      <c r="F27" s="54" t="s">
        <v>223</v>
      </c>
      <c r="G27" s="54" t="s">
        <v>210</v>
      </c>
      <c r="H27" s="59" t="s">
        <v>173</v>
      </c>
      <c r="I27" s="58" t="s">
        <v>20</v>
      </c>
      <c r="J27" s="58" t="s">
        <v>54</v>
      </c>
      <c r="K27" s="58" t="s">
        <v>54</v>
      </c>
      <c r="L27" s="58" t="s">
        <v>54</v>
      </c>
      <c r="M27" s="58" t="s">
        <v>54</v>
      </c>
      <c r="N27" s="58" t="s">
        <v>54</v>
      </c>
      <c r="O27" s="58" t="s">
        <v>54</v>
      </c>
      <c r="P27" s="58" t="s">
        <v>54</v>
      </c>
      <c r="Q27" s="58" t="s">
        <v>53</v>
      </c>
      <c r="R27" s="58" t="s">
        <v>53</v>
      </c>
      <c r="S27" s="58" t="s">
        <v>54</v>
      </c>
      <c r="T27" s="58" t="s">
        <v>54</v>
      </c>
      <c r="U27" s="58" t="s">
        <v>54</v>
      </c>
      <c r="V27" s="58" t="s">
        <v>54</v>
      </c>
      <c r="W27" s="58" t="s">
        <v>54</v>
      </c>
      <c r="X27" s="58" t="s">
        <v>54</v>
      </c>
      <c r="Y27" s="58" t="s">
        <v>53</v>
      </c>
      <c r="Z27" s="58" t="s">
        <v>54</v>
      </c>
      <c r="AA27" s="58" t="s">
        <v>53</v>
      </c>
      <c r="AB27" s="58" t="s">
        <v>53</v>
      </c>
      <c r="AC27" s="357" t="str">
        <f t="shared" si="0"/>
        <v>2 - Baja</v>
      </c>
      <c r="AD27" s="358">
        <f t="shared" si="1"/>
        <v>0.4</v>
      </c>
      <c r="AE27" s="357" t="str">
        <f t="shared" si="2"/>
        <v>5 - Catastrófico</v>
      </c>
      <c r="AF27" s="358">
        <f t="shared" si="3"/>
        <v>1</v>
      </c>
      <c r="AG27" s="56" t="str">
        <f>IFERROR(INDEX('[5]G CONTR'!$BLU$621:$BLY$625,MATCH(I27,'[5]G CONTR'!$BLS$621:$BLS$625,0),MATCH(AE27,'[5]G CONTR'!$BLU$619:$BLY$619,0)),"")</f>
        <v>ALTO</v>
      </c>
      <c r="AH27" s="358">
        <f t="shared" si="4"/>
        <v>0.4</v>
      </c>
      <c r="AI27" s="65" t="s">
        <v>786</v>
      </c>
      <c r="AJ27" s="55" t="s">
        <v>108</v>
      </c>
      <c r="AK27" s="59" t="s">
        <v>768</v>
      </c>
      <c r="AL27" s="59" t="s">
        <v>767</v>
      </c>
      <c r="AM27" s="54" t="s">
        <v>35</v>
      </c>
      <c r="AN27" s="54" t="s">
        <v>45</v>
      </c>
      <c r="AO27" s="54" t="s">
        <v>50</v>
      </c>
      <c r="AP27" s="54" t="s">
        <v>52</v>
      </c>
      <c r="AQ27" s="54" t="s">
        <v>35</v>
      </c>
      <c r="AR27" s="54" t="s">
        <v>45</v>
      </c>
      <c r="AS27" s="54" t="s">
        <v>50</v>
      </c>
      <c r="AT27" s="54" t="s">
        <v>52</v>
      </c>
      <c r="AU27" s="54" t="s">
        <v>35</v>
      </c>
      <c r="AV27" s="54" t="s">
        <v>45</v>
      </c>
      <c r="AW27" s="54" t="s">
        <v>50</v>
      </c>
      <c r="AX27" s="54" t="s">
        <v>52</v>
      </c>
      <c r="AY27" s="54" t="s">
        <v>35</v>
      </c>
      <c r="AZ27" s="54" t="s">
        <v>45</v>
      </c>
      <c r="BA27" s="392" t="s">
        <v>50</v>
      </c>
      <c r="BB27" s="392" t="s">
        <v>52</v>
      </c>
      <c r="BC27" s="54"/>
      <c r="BD27" s="54"/>
      <c r="BE27" s="54"/>
      <c r="BF27" s="54"/>
      <c r="BG27" s="54"/>
      <c r="BH27" s="54"/>
      <c r="BI27" s="54"/>
      <c r="BJ27" s="54"/>
      <c r="BK27" s="54"/>
      <c r="BL27" s="54"/>
      <c r="BM27" s="54"/>
      <c r="BN27" s="54"/>
      <c r="BO27" s="54"/>
      <c r="BP27" s="54"/>
      <c r="BQ27" s="54"/>
      <c r="BR27" s="54"/>
      <c r="BS27" s="54"/>
      <c r="BT27" s="54"/>
      <c r="BU27" s="54"/>
      <c r="BV27" s="54"/>
      <c r="BW27" s="54"/>
      <c r="BX27" s="54"/>
      <c r="BY27" s="54"/>
      <c r="BZ27" s="54"/>
      <c r="CA27" s="54"/>
      <c r="CB27" s="54"/>
      <c r="CC27" s="54"/>
      <c r="CD27" s="54"/>
      <c r="CE27" s="54"/>
      <c r="CF27" s="54"/>
      <c r="CG27" s="54"/>
      <c r="CH27" s="54"/>
      <c r="CI27" s="54"/>
      <c r="CJ27" s="54"/>
      <c r="CK27" s="54"/>
      <c r="CL27" s="119" t="str">
        <f>IFERROR(IF(GE27&lt;=1,"1 - Muy Baja",VLOOKUP(GE27,#REF!,2,0)),"")</f>
        <v>1 - Muy Baja</v>
      </c>
      <c r="CM27" s="361">
        <f t="shared" si="5"/>
        <v>5.183999999999999E-2</v>
      </c>
      <c r="CN27" s="53" t="str">
        <f>IFERROR(IF(GG27&lt;=1,"1 - Leve",HLOOKUP(GG27,'[5]G PREDIAL'!$BLU$673:$BLY$674,2,0)),"")</f>
        <v>5 - Catastrófico</v>
      </c>
      <c r="CO27" s="361">
        <f t="shared" si="6"/>
        <v>1</v>
      </c>
      <c r="CP27" s="56" t="str">
        <f t="shared" si="99"/>
        <v>MODERADO</v>
      </c>
      <c r="CQ27" s="358">
        <f t="shared" si="7"/>
        <v>5.183999999999999E-2</v>
      </c>
      <c r="CR27" s="63" t="s">
        <v>456</v>
      </c>
      <c r="CS27" s="56">
        <f t="shared" si="8"/>
        <v>3</v>
      </c>
      <c r="CT27" s="54"/>
      <c r="CU27" s="385" t="s">
        <v>785</v>
      </c>
      <c r="CV27" s="65" t="s">
        <v>1235</v>
      </c>
      <c r="CW27" s="358"/>
      <c r="CX27" s="386">
        <f t="shared" si="9"/>
        <v>14</v>
      </c>
      <c r="CY27" s="387">
        <f t="shared" si="10"/>
        <v>5</v>
      </c>
      <c r="CZ27" s="386" t="str">
        <f t="shared" si="11"/>
        <v>Catastrófico</v>
      </c>
      <c r="DA27" s="388">
        <f t="shared" si="12"/>
        <v>1</v>
      </c>
      <c r="DB27" s="389">
        <f t="shared" si="13"/>
        <v>0.15</v>
      </c>
      <c r="DC27" s="389">
        <f t="shared" si="14"/>
        <v>0.25</v>
      </c>
      <c r="DD27" s="386">
        <f t="shared" si="15"/>
        <v>0.4</v>
      </c>
      <c r="DE27" s="273">
        <f t="shared" si="16"/>
        <v>2</v>
      </c>
      <c r="DF27" s="390">
        <f t="shared" si="17"/>
        <v>0.24</v>
      </c>
      <c r="DG27" s="273">
        <f t="shared" si="18"/>
        <v>5</v>
      </c>
      <c r="DH27" s="273"/>
      <c r="DI27" s="390">
        <f t="shared" si="19"/>
        <v>1</v>
      </c>
      <c r="DJ27" s="389">
        <f t="shared" si="20"/>
        <v>0.15</v>
      </c>
      <c r="DK27" s="389">
        <f t="shared" si="21"/>
        <v>0.25</v>
      </c>
      <c r="DL27" s="386">
        <f t="shared" si="22"/>
        <v>0.4</v>
      </c>
      <c r="DM27" s="273">
        <f t="shared" si="23"/>
        <v>1</v>
      </c>
      <c r="DN27" s="390">
        <f t="shared" si="24"/>
        <v>0.14399999999999999</v>
      </c>
      <c r="DO27" s="273">
        <f t="shared" si="25"/>
        <v>5</v>
      </c>
      <c r="DP27" s="390">
        <f t="shared" si="26"/>
        <v>1</v>
      </c>
      <c r="DQ27" s="389">
        <f t="shared" si="27"/>
        <v>0.15</v>
      </c>
      <c r="DR27" s="389">
        <f t="shared" si="28"/>
        <v>0.25</v>
      </c>
      <c r="DS27" s="386">
        <f t="shared" si="29"/>
        <v>0.4</v>
      </c>
      <c r="DT27" s="273">
        <f t="shared" si="30"/>
        <v>1</v>
      </c>
      <c r="DU27" s="390">
        <f t="shared" si="31"/>
        <v>8.6399999999999991E-2</v>
      </c>
      <c r="DV27" s="273">
        <f t="shared" si="32"/>
        <v>5</v>
      </c>
      <c r="DW27" s="390">
        <f t="shared" si="33"/>
        <v>1</v>
      </c>
      <c r="DX27" s="389">
        <f t="shared" si="34"/>
        <v>0.15</v>
      </c>
      <c r="DY27" s="389">
        <f t="shared" si="35"/>
        <v>0.25</v>
      </c>
      <c r="DZ27" s="386">
        <f t="shared" si="36"/>
        <v>0.4</v>
      </c>
      <c r="EA27" s="273">
        <f t="shared" si="37"/>
        <v>1</v>
      </c>
      <c r="EB27" s="390">
        <f t="shared" si="38"/>
        <v>5.183999999999999E-2</v>
      </c>
      <c r="EC27" s="273">
        <f t="shared" si="39"/>
        <v>5</v>
      </c>
      <c r="ED27" s="390">
        <f t="shared" si="40"/>
        <v>1</v>
      </c>
      <c r="EE27" s="389">
        <f t="shared" si="41"/>
        <v>0</v>
      </c>
      <c r="EF27" s="389">
        <f t="shared" si="42"/>
        <v>0</v>
      </c>
      <c r="EG27" s="386">
        <f t="shared" si="43"/>
        <v>0</v>
      </c>
      <c r="EH27" s="273">
        <f t="shared" si="44"/>
        <v>1</v>
      </c>
      <c r="EI27" s="390">
        <f t="shared" si="45"/>
        <v>5.183999999999999E-2</v>
      </c>
      <c r="EJ27" s="273">
        <f t="shared" si="46"/>
        <v>5</v>
      </c>
      <c r="EK27" s="390">
        <f t="shared" si="47"/>
        <v>1</v>
      </c>
      <c r="EL27" s="389">
        <f t="shared" si="48"/>
        <v>0</v>
      </c>
      <c r="EM27" s="389">
        <f t="shared" si="49"/>
        <v>0</v>
      </c>
      <c r="EN27" s="386">
        <f t="shared" si="50"/>
        <v>0</v>
      </c>
      <c r="EO27" s="273">
        <f t="shared" si="51"/>
        <v>1</v>
      </c>
      <c r="EP27" s="390">
        <f t="shared" si="52"/>
        <v>5.183999999999999E-2</v>
      </c>
      <c r="EQ27" s="273">
        <f t="shared" si="53"/>
        <v>5</v>
      </c>
      <c r="ER27" s="390">
        <f t="shared" si="54"/>
        <v>1</v>
      </c>
      <c r="ES27" s="389">
        <f t="shared" si="55"/>
        <v>0</v>
      </c>
      <c r="ET27" s="389">
        <f t="shared" si="56"/>
        <v>0</v>
      </c>
      <c r="EU27" s="386">
        <f t="shared" si="57"/>
        <v>0</v>
      </c>
      <c r="EV27" s="273">
        <f t="shared" si="58"/>
        <v>1</v>
      </c>
      <c r="EW27" s="390">
        <f t="shared" si="59"/>
        <v>5.183999999999999E-2</v>
      </c>
      <c r="EX27" s="273">
        <f t="shared" si="60"/>
        <v>5</v>
      </c>
      <c r="EY27" s="390">
        <f t="shared" si="61"/>
        <v>1</v>
      </c>
      <c r="EZ27" s="389">
        <f t="shared" si="62"/>
        <v>0</v>
      </c>
      <c r="FA27" s="389">
        <f t="shared" si="63"/>
        <v>0</v>
      </c>
      <c r="FB27" s="386">
        <f t="shared" si="64"/>
        <v>0</v>
      </c>
      <c r="FC27" s="273">
        <f t="shared" si="65"/>
        <v>1</v>
      </c>
      <c r="FD27" s="390">
        <f t="shared" si="66"/>
        <v>5.183999999999999E-2</v>
      </c>
      <c r="FE27" s="273">
        <f t="shared" si="67"/>
        <v>5</v>
      </c>
      <c r="FF27" s="390">
        <f t="shared" si="68"/>
        <v>1</v>
      </c>
      <c r="FG27" s="389">
        <f t="shared" si="69"/>
        <v>0</v>
      </c>
      <c r="FH27" s="389">
        <f t="shared" si="70"/>
        <v>0</v>
      </c>
      <c r="FI27" s="386">
        <f t="shared" si="71"/>
        <v>0</v>
      </c>
      <c r="FJ27" s="273">
        <f t="shared" si="72"/>
        <v>1</v>
      </c>
      <c r="FK27" s="390">
        <f t="shared" si="73"/>
        <v>5.183999999999999E-2</v>
      </c>
      <c r="FL27" s="273">
        <f t="shared" si="74"/>
        <v>5</v>
      </c>
      <c r="FM27" s="390">
        <f t="shared" si="75"/>
        <v>1</v>
      </c>
      <c r="FN27" s="389">
        <f t="shared" si="76"/>
        <v>0</v>
      </c>
      <c r="FO27" s="389">
        <f t="shared" si="77"/>
        <v>0</v>
      </c>
      <c r="FP27" s="386">
        <f t="shared" si="78"/>
        <v>0</v>
      </c>
      <c r="FQ27" s="273">
        <f t="shared" si="79"/>
        <v>1</v>
      </c>
      <c r="FR27" s="390">
        <f t="shared" si="80"/>
        <v>5.183999999999999E-2</v>
      </c>
      <c r="FS27" s="273">
        <f t="shared" si="81"/>
        <v>5</v>
      </c>
      <c r="FT27" s="390">
        <f t="shared" si="82"/>
        <v>1</v>
      </c>
      <c r="FU27" s="389">
        <f t="shared" si="83"/>
        <v>0</v>
      </c>
      <c r="FV27" s="389">
        <f t="shared" si="84"/>
        <v>0</v>
      </c>
      <c r="FW27" s="386">
        <f t="shared" si="85"/>
        <v>0</v>
      </c>
      <c r="FX27" s="273">
        <f t="shared" si="86"/>
        <v>1</v>
      </c>
      <c r="FY27" s="390">
        <f t="shared" si="87"/>
        <v>5.183999999999999E-2</v>
      </c>
      <c r="FZ27" s="273">
        <f t="shared" si="88"/>
        <v>5</v>
      </c>
      <c r="GA27" s="390">
        <f t="shared" si="89"/>
        <v>1</v>
      </c>
      <c r="GB27" s="389">
        <f t="shared" si="90"/>
        <v>0</v>
      </c>
      <c r="GC27" s="389">
        <f t="shared" si="91"/>
        <v>0</v>
      </c>
      <c r="GD27" s="386">
        <f t="shared" si="92"/>
        <v>0</v>
      </c>
      <c r="GE27" s="273">
        <f t="shared" si="93"/>
        <v>1</v>
      </c>
      <c r="GF27" s="390">
        <f t="shared" si="94"/>
        <v>5.183999999999999E-2</v>
      </c>
      <c r="GG27" s="273">
        <f t="shared" si="95"/>
        <v>5</v>
      </c>
      <c r="GH27" s="390">
        <f t="shared" si="96"/>
        <v>1</v>
      </c>
      <c r="GI27" s="390">
        <f t="shared" si="97"/>
        <v>1</v>
      </c>
    </row>
    <row r="28" spans="1:191" ht="135.75" customHeight="1" x14ac:dyDescent="0.2">
      <c r="A28" s="62">
        <f t="shared" si="98"/>
        <v>20</v>
      </c>
      <c r="B28" s="54" t="s">
        <v>784</v>
      </c>
      <c r="C28" s="63" t="s">
        <v>783</v>
      </c>
      <c r="D28" s="61" t="s">
        <v>206</v>
      </c>
      <c r="E28" s="59" t="s">
        <v>204</v>
      </c>
      <c r="F28" s="54" t="s">
        <v>220</v>
      </c>
      <c r="G28" s="54" t="s">
        <v>210</v>
      </c>
      <c r="H28" s="59" t="s">
        <v>173</v>
      </c>
      <c r="I28" s="58" t="s">
        <v>20</v>
      </c>
      <c r="J28" s="58" t="s">
        <v>54</v>
      </c>
      <c r="K28" s="58" t="s">
        <v>54</v>
      </c>
      <c r="L28" s="58" t="s">
        <v>54</v>
      </c>
      <c r="M28" s="58" t="s">
        <v>54</v>
      </c>
      <c r="N28" s="58" t="s">
        <v>54</v>
      </c>
      <c r="O28" s="58" t="s">
        <v>54</v>
      </c>
      <c r="P28" s="58" t="s">
        <v>54</v>
      </c>
      <c r="Q28" s="58" t="s">
        <v>53</v>
      </c>
      <c r="R28" s="58" t="s">
        <v>53</v>
      </c>
      <c r="S28" s="58" t="s">
        <v>54</v>
      </c>
      <c r="T28" s="58" t="s">
        <v>54</v>
      </c>
      <c r="U28" s="58" t="s">
        <v>54</v>
      </c>
      <c r="V28" s="58" t="s">
        <v>54</v>
      </c>
      <c r="W28" s="58" t="s">
        <v>54</v>
      </c>
      <c r="X28" s="58" t="s">
        <v>54</v>
      </c>
      <c r="Y28" s="58" t="s">
        <v>53</v>
      </c>
      <c r="Z28" s="58" t="s">
        <v>54</v>
      </c>
      <c r="AA28" s="58" t="s">
        <v>53</v>
      </c>
      <c r="AB28" s="58" t="s">
        <v>53</v>
      </c>
      <c r="AC28" s="357" t="str">
        <f t="shared" si="0"/>
        <v>2 - Baja</v>
      </c>
      <c r="AD28" s="358">
        <f t="shared" si="1"/>
        <v>0.4</v>
      </c>
      <c r="AE28" s="357" t="str">
        <f t="shared" si="2"/>
        <v>5 - Catastrófico</v>
      </c>
      <c r="AF28" s="358">
        <f t="shared" si="3"/>
        <v>1</v>
      </c>
      <c r="AG28" s="56" t="str">
        <f>IFERROR(INDEX('[5]G CONTR'!$BLU$621:$BLY$625,MATCH(I28,'[5]G CONTR'!$BLS$621:$BLS$625,0),MATCH(AE28,'[5]G CONTR'!$BLU$619:$BLY$619,0)),"")</f>
        <v>ALTO</v>
      </c>
      <c r="AH28" s="358">
        <f t="shared" si="4"/>
        <v>0.4</v>
      </c>
      <c r="AI28" s="63" t="s">
        <v>782</v>
      </c>
      <c r="AJ28" s="55" t="s">
        <v>108</v>
      </c>
      <c r="AK28" s="59" t="s">
        <v>768</v>
      </c>
      <c r="AL28" s="59" t="s">
        <v>767</v>
      </c>
      <c r="AM28" s="54" t="s">
        <v>35</v>
      </c>
      <c r="AN28" s="54" t="s">
        <v>45</v>
      </c>
      <c r="AO28" s="54" t="s">
        <v>50</v>
      </c>
      <c r="AP28" s="54" t="s">
        <v>52</v>
      </c>
      <c r="AQ28" s="54" t="s">
        <v>35</v>
      </c>
      <c r="AR28" s="54" t="s">
        <v>45</v>
      </c>
      <c r="AS28" s="54" t="s">
        <v>50</v>
      </c>
      <c r="AT28" s="54" t="s">
        <v>52</v>
      </c>
      <c r="AU28" s="54" t="s">
        <v>35</v>
      </c>
      <c r="AV28" s="54" t="s">
        <v>45</v>
      </c>
      <c r="AW28" s="54" t="s">
        <v>50</v>
      </c>
      <c r="AX28" s="54" t="s">
        <v>52</v>
      </c>
      <c r="AY28" s="54" t="s">
        <v>35</v>
      </c>
      <c r="AZ28" s="54" t="s">
        <v>45</v>
      </c>
      <c r="BA28" s="54" t="s">
        <v>50</v>
      </c>
      <c r="BB28" s="54" t="s">
        <v>52</v>
      </c>
      <c r="BC28" s="54"/>
      <c r="BD28" s="54"/>
      <c r="BE28" s="54"/>
      <c r="BF28" s="54"/>
      <c r="BG28" s="54"/>
      <c r="BH28" s="54"/>
      <c r="BI28" s="54"/>
      <c r="BJ28" s="54"/>
      <c r="BK28" s="54"/>
      <c r="BL28" s="54"/>
      <c r="BM28" s="54"/>
      <c r="BN28" s="54"/>
      <c r="BO28" s="54"/>
      <c r="BP28" s="54"/>
      <c r="BQ28" s="54"/>
      <c r="BR28" s="54"/>
      <c r="BS28" s="54"/>
      <c r="BT28" s="54"/>
      <c r="BU28" s="54"/>
      <c r="BV28" s="54"/>
      <c r="BW28" s="54"/>
      <c r="BX28" s="54"/>
      <c r="BY28" s="54"/>
      <c r="BZ28" s="54"/>
      <c r="CA28" s="54"/>
      <c r="CB28" s="54"/>
      <c r="CC28" s="54"/>
      <c r="CD28" s="54"/>
      <c r="CE28" s="54"/>
      <c r="CF28" s="54"/>
      <c r="CG28" s="54"/>
      <c r="CH28" s="54"/>
      <c r="CI28" s="54"/>
      <c r="CJ28" s="54"/>
      <c r="CK28" s="54"/>
      <c r="CL28" s="119" t="str">
        <f>IFERROR(IF(GE28&lt;=1,"1 - Muy Baja",VLOOKUP(GE28,#REF!,2,0)),"")</f>
        <v>1 - Muy Baja</v>
      </c>
      <c r="CM28" s="361">
        <f t="shared" si="5"/>
        <v>5.183999999999999E-2</v>
      </c>
      <c r="CN28" s="53" t="str">
        <f>IFERROR(IF(GG28&lt;=1,"1 - Leve",HLOOKUP(GG28,'[5]G PREDIAL'!$BLU$673:$BLY$674,2,0)),"")</f>
        <v>5 - Catastrófico</v>
      </c>
      <c r="CO28" s="361">
        <f t="shared" si="6"/>
        <v>1</v>
      </c>
      <c r="CP28" s="56" t="str">
        <f t="shared" si="99"/>
        <v>MODERADO</v>
      </c>
      <c r="CQ28" s="358">
        <f t="shared" si="7"/>
        <v>5.183999999999999E-2</v>
      </c>
      <c r="CR28" s="63" t="s">
        <v>233</v>
      </c>
      <c r="CS28" s="56">
        <f t="shared" si="8"/>
        <v>3</v>
      </c>
      <c r="CT28" s="54"/>
      <c r="CU28" s="385" t="s">
        <v>781</v>
      </c>
      <c r="CV28" s="65" t="s">
        <v>1235</v>
      </c>
      <c r="CW28" s="358"/>
      <c r="CX28" s="386">
        <f t="shared" si="9"/>
        <v>14</v>
      </c>
      <c r="CY28" s="387">
        <f t="shared" si="10"/>
        <v>5</v>
      </c>
      <c r="CZ28" s="386" t="str">
        <f t="shared" si="11"/>
        <v>Catastrófico</v>
      </c>
      <c r="DA28" s="388">
        <f t="shared" si="12"/>
        <v>1</v>
      </c>
      <c r="DB28" s="389">
        <f t="shared" si="13"/>
        <v>0.15</v>
      </c>
      <c r="DC28" s="389">
        <f t="shared" si="14"/>
        <v>0.25</v>
      </c>
      <c r="DD28" s="386">
        <f t="shared" si="15"/>
        <v>0.4</v>
      </c>
      <c r="DE28" s="273">
        <f t="shared" si="16"/>
        <v>2</v>
      </c>
      <c r="DF28" s="390">
        <f t="shared" si="17"/>
        <v>0.24</v>
      </c>
      <c r="DG28" s="273">
        <f t="shared" si="18"/>
        <v>5</v>
      </c>
      <c r="DH28" s="273"/>
      <c r="DI28" s="390">
        <f t="shared" si="19"/>
        <v>1</v>
      </c>
      <c r="DJ28" s="389">
        <f t="shared" si="20"/>
        <v>0.15</v>
      </c>
      <c r="DK28" s="389">
        <f t="shared" si="21"/>
        <v>0.25</v>
      </c>
      <c r="DL28" s="386">
        <f t="shared" si="22"/>
        <v>0.4</v>
      </c>
      <c r="DM28" s="273">
        <f t="shared" si="23"/>
        <v>1</v>
      </c>
      <c r="DN28" s="390">
        <f t="shared" si="24"/>
        <v>0.14399999999999999</v>
      </c>
      <c r="DO28" s="273">
        <f t="shared" si="25"/>
        <v>5</v>
      </c>
      <c r="DP28" s="390">
        <f t="shared" si="26"/>
        <v>1</v>
      </c>
      <c r="DQ28" s="389">
        <f t="shared" si="27"/>
        <v>0.15</v>
      </c>
      <c r="DR28" s="389">
        <f t="shared" si="28"/>
        <v>0.25</v>
      </c>
      <c r="DS28" s="386">
        <f t="shared" si="29"/>
        <v>0.4</v>
      </c>
      <c r="DT28" s="273">
        <f t="shared" si="30"/>
        <v>1</v>
      </c>
      <c r="DU28" s="390">
        <f t="shared" si="31"/>
        <v>8.6399999999999991E-2</v>
      </c>
      <c r="DV28" s="273">
        <f t="shared" si="32"/>
        <v>5</v>
      </c>
      <c r="DW28" s="390">
        <f t="shared" si="33"/>
        <v>1</v>
      </c>
      <c r="DX28" s="389">
        <f t="shared" si="34"/>
        <v>0.15</v>
      </c>
      <c r="DY28" s="389">
        <f t="shared" si="35"/>
        <v>0.25</v>
      </c>
      <c r="DZ28" s="386">
        <f t="shared" si="36"/>
        <v>0.4</v>
      </c>
      <c r="EA28" s="273">
        <f t="shared" si="37"/>
        <v>1</v>
      </c>
      <c r="EB28" s="390">
        <f t="shared" si="38"/>
        <v>5.183999999999999E-2</v>
      </c>
      <c r="EC28" s="273">
        <f t="shared" si="39"/>
        <v>5</v>
      </c>
      <c r="ED28" s="390">
        <f t="shared" si="40"/>
        <v>1</v>
      </c>
      <c r="EE28" s="389">
        <f t="shared" si="41"/>
        <v>0</v>
      </c>
      <c r="EF28" s="389">
        <f t="shared" si="42"/>
        <v>0</v>
      </c>
      <c r="EG28" s="386">
        <f t="shared" si="43"/>
        <v>0</v>
      </c>
      <c r="EH28" s="273">
        <f t="shared" si="44"/>
        <v>1</v>
      </c>
      <c r="EI28" s="390">
        <f t="shared" si="45"/>
        <v>5.183999999999999E-2</v>
      </c>
      <c r="EJ28" s="273">
        <f t="shared" si="46"/>
        <v>5</v>
      </c>
      <c r="EK28" s="390">
        <f t="shared" si="47"/>
        <v>1</v>
      </c>
      <c r="EL28" s="389">
        <f t="shared" si="48"/>
        <v>0</v>
      </c>
      <c r="EM28" s="389">
        <f t="shared" si="49"/>
        <v>0</v>
      </c>
      <c r="EN28" s="386">
        <f t="shared" si="50"/>
        <v>0</v>
      </c>
      <c r="EO28" s="273">
        <f t="shared" si="51"/>
        <v>1</v>
      </c>
      <c r="EP28" s="390">
        <f t="shared" si="52"/>
        <v>5.183999999999999E-2</v>
      </c>
      <c r="EQ28" s="273">
        <f t="shared" si="53"/>
        <v>5</v>
      </c>
      <c r="ER28" s="390">
        <f t="shared" si="54"/>
        <v>1</v>
      </c>
      <c r="ES28" s="389">
        <f t="shared" si="55"/>
        <v>0</v>
      </c>
      <c r="ET28" s="389">
        <f t="shared" si="56"/>
        <v>0</v>
      </c>
      <c r="EU28" s="386">
        <f t="shared" si="57"/>
        <v>0</v>
      </c>
      <c r="EV28" s="273">
        <f t="shared" si="58"/>
        <v>1</v>
      </c>
      <c r="EW28" s="390">
        <f t="shared" si="59"/>
        <v>5.183999999999999E-2</v>
      </c>
      <c r="EX28" s="273">
        <f t="shared" si="60"/>
        <v>5</v>
      </c>
      <c r="EY28" s="390">
        <f t="shared" si="61"/>
        <v>1</v>
      </c>
      <c r="EZ28" s="389">
        <f t="shared" si="62"/>
        <v>0</v>
      </c>
      <c r="FA28" s="389">
        <f t="shared" si="63"/>
        <v>0</v>
      </c>
      <c r="FB28" s="386">
        <f t="shared" si="64"/>
        <v>0</v>
      </c>
      <c r="FC28" s="273">
        <f t="shared" si="65"/>
        <v>1</v>
      </c>
      <c r="FD28" s="390">
        <f t="shared" si="66"/>
        <v>5.183999999999999E-2</v>
      </c>
      <c r="FE28" s="273">
        <f t="shared" si="67"/>
        <v>5</v>
      </c>
      <c r="FF28" s="390">
        <f t="shared" si="68"/>
        <v>1</v>
      </c>
      <c r="FG28" s="389">
        <f t="shared" si="69"/>
        <v>0</v>
      </c>
      <c r="FH28" s="389">
        <f t="shared" si="70"/>
        <v>0</v>
      </c>
      <c r="FI28" s="386">
        <f t="shared" si="71"/>
        <v>0</v>
      </c>
      <c r="FJ28" s="273">
        <f t="shared" si="72"/>
        <v>1</v>
      </c>
      <c r="FK28" s="390">
        <f t="shared" si="73"/>
        <v>5.183999999999999E-2</v>
      </c>
      <c r="FL28" s="273">
        <f t="shared" si="74"/>
        <v>5</v>
      </c>
      <c r="FM28" s="390">
        <f t="shared" si="75"/>
        <v>1</v>
      </c>
      <c r="FN28" s="389">
        <f t="shared" si="76"/>
        <v>0</v>
      </c>
      <c r="FO28" s="389">
        <f t="shared" si="77"/>
        <v>0</v>
      </c>
      <c r="FP28" s="386">
        <f t="shared" si="78"/>
        <v>0</v>
      </c>
      <c r="FQ28" s="273">
        <f t="shared" si="79"/>
        <v>1</v>
      </c>
      <c r="FR28" s="390">
        <f t="shared" si="80"/>
        <v>5.183999999999999E-2</v>
      </c>
      <c r="FS28" s="273">
        <f t="shared" si="81"/>
        <v>5</v>
      </c>
      <c r="FT28" s="390">
        <f t="shared" si="82"/>
        <v>1</v>
      </c>
      <c r="FU28" s="389">
        <f t="shared" si="83"/>
        <v>0</v>
      </c>
      <c r="FV28" s="389">
        <f t="shared" si="84"/>
        <v>0</v>
      </c>
      <c r="FW28" s="386">
        <f t="shared" si="85"/>
        <v>0</v>
      </c>
      <c r="FX28" s="273">
        <f t="shared" si="86"/>
        <v>1</v>
      </c>
      <c r="FY28" s="390">
        <f t="shared" si="87"/>
        <v>5.183999999999999E-2</v>
      </c>
      <c r="FZ28" s="273">
        <f t="shared" si="88"/>
        <v>5</v>
      </c>
      <c r="GA28" s="390">
        <f t="shared" si="89"/>
        <v>1</v>
      </c>
      <c r="GB28" s="389">
        <f t="shared" si="90"/>
        <v>0</v>
      </c>
      <c r="GC28" s="389">
        <f t="shared" si="91"/>
        <v>0</v>
      </c>
      <c r="GD28" s="386">
        <f t="shared" si="92"/>
        <v>0</v>
      </c>
      <c r="GE28" s="273">
        <f t="shared" si="93"/>
        <v>1</v>
      </c>
      <c r="GF28" s="390">
        <f t="shared" si="94"/>
        <v>5.183999999999999E-2</v>
      </c>
      <c r="GG28" s="273">
        <f t="shared" si="95"/>
        <v>5</v>
      </c>
      <c r="GH28" s="390">
        <f t="shared" si="96"/>
        <v>1</v>
      </c>
      <c r="GI28" s="390">
        <f t="shared" si="97"/>
        <v>1</v>
      </c>
    </row>
    <row r="29" spans="1:191" ht="173.4" x14ac:dyDescent="0.2">
      <c r="A29" s="62">
        <f t="shared" si="98"/>
        <v>21</v>
      </c>
      <c r="B29" s="54" t="s">
        <v>778</v>
      </c>
      <c r="C29" s="63" t="s">
        <v>780</v>
      </c>
      <c r="D29" s="61" t="s">
        <v>205</v>
      </c>
      <c r="E29" s="59" t="s">
        <v>204</v>
      </c>
      <c r="F29" s="54" t="s">
        <v>223</v>
      </c>
      <c r="G29" s="54" t="s">
        <v>210</v>
      </c>
      <c r="H29" s="59" t="s">
        <v>173</v>
      </c>
      <c r="I29" s="58" t="s">
        <v>20</v>
      </c>
      <c r="J29" s="58" t="s">
        <v>54</v>
      </c>
      <c r="K29" s="58" t="s">
        <v>54</v>
      </c>
      <c r="L29" s="58" t="s">
        <v>54</v>
      </c>
      <c r="M29" s="58" t="s">
        <v>54</v>
      </c>
      <c r="N29" s="58" t="s">
        <v>54</v>
      </c>
      <c r="O29" s="58" t="s">
        <v>54</v>
      </c>
      <c r="P29" s="58" t="s">
        <v>54</v>
      </c>
      <c r="Q29" s="58" t="s">
        <v>53</v>
      </c>
      <c r="R29" s="58" t="s">
        <v>53</v>
      </c>
      <c r="S29" s="58" t="s">
        <v>54</v>
      </c>
      <c r="T29" s="58" t="s">
        <v>54</v>
      </c>
      <c r="U29" s="58" t="s">
        <v>54</v>
      </c>
      <c r="V29" s="58" t="s">
        <v>54</v>
      </c>
      <c r="W29" s="58" t="s">
        <v>54</v>
      </c>
      <c r="X29" s="58" t="s">
        <v>54</v>
      </c>
      <c r="Y29" s="58" t="s">
        <v>53</v>
      </c>
      <c r="Z29" s="58" t="s">
        <v>54</v>
      </c>
      <c r="AA29" s="58" t="s">
        <v>53</v>
      </c>
      <c r="AB29" s="58" t="s">
        <v>53</v>
      </c>
      <c r="AC29" s="357" t="str">
        <f t="shared" si="0"/>
        <v>2 - Baja</v>
      </c>
      <c r="AD29" s="358">
        <f t="shared" si="1"/>
        <v>0.4</v>
      </c>
      <c r="AE29" s="357" t="str">
        <f t="shared" si="2"/>
        <v>5 - Catastrófico</v>
      </c>
      <c r="AF29" s="358">
        <f t="shared" si="3"/>
        <v>1</v>
      </c>
      <c r="AG29" s="56" t="str">
        <f>IFERROR(INDEX('[5]G CONTR'!$BLU$621:$BLY$625,MATCH(I29,'[5]G CONTR'!$BLS$621:$BLS$625,0),MATCH(AE29,'[5]G CONTR'!$BLU$619:$BLY$619,0)),"")</f>
        <v>ALTO</v>
      </c>
      <c r="AH29" s="358">
        <f t="shared" si="4"/>
        <v>0.4</v>
      </c>
      <c r="AI29" s="63" t="s">
        <v>779</v>
      </c>
      <c r="AJ29" s="55" t="s">
        <v>108</v>
      </c>
      <c r="AK29" s="59" t="s">
        <v>775</v>
      </c>
      <c r="AL29" s="59" t="s">
        <v>774</v>
      </c>
      <c r="AM29" s="54" t="s">
        <v>35</v>
      </c>
      <c r="AN29" s="54" t="s">
        <v>45</v>
      </c>
      <c r="AO29" s="54" t="s">
        <v>50</v>
      </c>
      <c r="AP29" s="54" t="s">
        <v>52</v>
      </c>
      <c r="AQ29" s="54" t="s">
        <v>35</v>
      </c>
      <c r="AR29" s="54" t="s">
        <v>45</v>
      </c>
      <c r="AS29" s="54" t="s">
        <v>50</v>
      </c>
      <c r="AT29" s="54" t="s">
        <v>52</v>
      </c>
      <c r="AU29" s="54" t="s">
        <v>35</v>
      </c>
      <c r="AV29" s="54" t="s">
        <v>45</v>
      </c>
      <c r="AW29" s="54" t="s">
        <v>50</v>
      </c>
      <c r="AX29" s="54" t="s">
        <v>52</v>
      </c>
      <c r="AY29" s="54" t="s">
        <v>35</v>
      </c>
      <c r="AZ29" s="54" t="s">
        <v>45</v>
      </c>
      <c r="BA29" s="54" t="s">
        <v>50</v>
      </c>
      <c r="BB29" s="54" t="s">
        <v>52</v>
      </c>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54"/>
      <c r="CF29" s="54"/>
      <c r="CG29" s="54"/>
      <c r="CH29" s="54"/>
      <c r="CI29" s="54"/>
      <c r="CJ29" s="54"/>
      <c r="CK29" s="54"/>
      <c r="CL29" s="119" t="str">
        <f>IFERROR(IF(GE29&lt;=1,"1 - Muy Baja",VLOOKUP(GE29,#REF!,2,0)),"")</f>
        <v>1 - Muy Baja</v>
      </c>
      <c r="CM29" s="361">
        <f t="shared" si="5"/>
        <v>5.183999999999999E-2</v>
      </c>
      <c r="CN29" s="53" t="str">
        <f>IFERROR(IF(GG29&lt;=1,"1 - Leve",HLOOKUP(GG29,'[5]G PREDIAL'!$BLU$673:$BLY$674,2,0)),"")</f>
        <v>5 - Catastrófico</v>
      </c>
      <c r="CO29" s="361">
        <f t="shared" si="6"/>
        <v>1</v>
      </c>
      <c r="CP29" s="56" t="str">
        <f t="shared" si="99"/>
        <v>MODERADO</v>
      </c>
      <c r="CQ29" s="358">
        <f t="shared" si="7"/>
        <v>5.183999999999999E-2</v>
      </c>
      <c r="CR29" s="63" t="s">
        <v>456</v>
      </c>
      <c r="CS29" s="56">
        <f t="shared" si="8"/>
        <v>3</v>
      </c>
      <c r="CT29" s="54"/>
      <c r="CU29" s="385" t="s">
        <v>1287</v>
      </c>
      <c r="CV29" s="65" t="s">
        <v>1235</v>
      </c>
      <c r="CW29" s="358"/>
      <c r="CX29" s="386">
        <f t="shared" si="9"/>
        <v>14</v>
      </c>
      <c r="CY29" s="387">
        <f t="shared" si="10"/>
        <v>5</v>
      </c>
      <c r="CZ29" s="386" t="str">
        <f t="shared" si="11"/>
        <v>Catastrófico</v>
      </c>
      <c r="DA29" s="388">
        <f t="shared" si="12"/>
        <v>1</v>
      </c>
      <c r="DB29" s="389">
        <f t="shared" si="13"/>
        <v>0.15</v>
      </c>
      <c r="DC29" s="389">
        <f t="shared" si="14"/>
        <v>0.25</v>
      </c>
      <c r="DD29" s="386">
        <f t="shared" si="15"/>
        <v>0.4</v>
      </c>
      <c r="DE29" s="273">
        <f t="shared" si="16"/>
        <v>2</v>
      </c>
      <c r="DF29" s="390">
        <f t="shared" si="17"/>
        <v>0.24</v>
      </c>
      <c r="DG29" s="273">
        <f t="shared" si="18"/>
        <v>5</v>
      </c>
      <c r="DH29" s="273"/>
      <c r="DI29" s="390">
        <f t="shared" si="19"/>
        <v>1</v>
      </c>
      <c r="DJ29" s="389">
        <f t="shared" si="20"/>
        <v>0.15</v>
      </c>
      <c r="DK29" s="389">
        <f t="shared" si="21"/>
        <v>0.25</v>
      </c>
      <c r="DL29" s="386">
        <f t="shared" si="22"/>
        <v>0.4</v>
      </c>
      <c r="DM29" s="273">
        <f t="shared" si="23"/>
        <v>1</v>
      </c>
      <c r="DN29" s="390">
        <f t="shared" si="24"/>
        <v>0.14399999999999999</v>
      </c>
      <c r="DO29" s="273">
        <f t="shared" si="25"/>
        <v>5</v>
      </c>
      <c r="DP29" s="390">
        <f t="shared" si="26"/>
        <v>1</v>
      </c>
      <c r="DQ29" s="389">
        <f t="shared" si="27"/>
        <v>0.15</v>
      </c>
      <c r="DR29" s="389">
        <f t="shared" si="28"/>
        <v>0.25</v>
      </c>
      <c r="DS29" s="386">
        <f t="shared" si="29"/>
        <v>0.4</v>
      </c>
      <c r="DT29" s="273">
        <f t="shared" si="30"/>
        <v>1</v>
      </c>
      <c r="DU29" s="390">
        <f t="shared" si="31"/>
        <v>8.6399999999999991E-2</v>
      </c>
      <c r="DV29" s="273">
        <f t="shared" si="32"/>
        <v>5</v>
      </c>
      <c r="DW29" s="390">
        <f t="shared" si="33"/>
        <v>1</v>
      </c>
      <c r="DX29" s="389">
        <f t="shared" si="34"/>
        <v>0.15</v>
      </c>
      <c r="DY29" s="389">
        <f t="shared" si="35"/>
        <v>0.25</v>
      </c>
      <c r="DZ29" s="386">
        <f t="shared" si="36"/>
        <v>0.4</v>
      </c>
      <c r="EA29" s="273">
        <f t="shared" si="37"/>
        <v>1</v>
      </c>
      <c r="EB29" s="390">
        <f t="shared" si="38"/>
        <v>5.183999999999999E-2</v>
      </c>
      <c r="EC29" s="273">
        <f t="shared" si="39"/>
        <v>5</v>
      </c>
      <c r="ED29" s="390">
        <f t="shared" si="40"/>
        <v>1</v>
      </c>
      <c r="EE29" s="389">
        <f t="shared" si="41"/>
        <v>0</v>
      </c>
      <c r="EF29" s="389">
        <f t="shared" si="42"/>
        <v>0</v>
      </c>
      <c r="EG29" s="386">
        <f t="shared" si="43"/>
        <v>0</v>
      </c>
      <c r="EH29" s="273">
        <f t="shared" si="44"/>
        <v>1</v>
      </c>
      <c r="EI29" s="390">
        <f t="shared" si="45"/>
        <v>5.183999999999999E-2</v>
      </c>
      <c r="EJ29" s="273">
        <f t="shared" si="46"/>
        <v>5</v>
      </c>
      <c r="EK29" s="390">
        <f t="shared" si="47"/>
        <v>1</v>
      </c>
      <c r="EL29" s="389">
        <f t="shared" si="48"/>
        <v>0</v>
      </c>
      <c r="EM29" s="389">
        <f t="shared" si="49"/>
        <v>0</v>
      </c>
      <c r="EN29" s="386">
        <f t="shared" si="50"/>
        <v>0</v>
      </c>
      <c r="EO29" s="273">
        <f t="shared" si="51"/>
        <v>1</v>
      </c>
      <c r="EP29" s="390">
        <f t="shared" si="52"/>
        <v>5.183999999999999E-2</v>
      </c>
      <c r="EQ29" s="273">
        <f t="shared" si="53"/>
        <v>5</v>
      </c>
      <c r="ER29" s="390">
        <f t="shared" si="54"/>
        <v>1</v>
      </c>
      <c r="ES29" s="389">
        <f t="shared" si="55"/>
        <v>0</v>
      </c>
      <c r="ET29" s="389">
        <f t="shared" si="56"/>
        <v>0</v>
      </c>
      <c r="EU29" s="386">
        <f t="shared" si="57"/>
        <v>0</v>
      </c>
      <c r="EV29" s="273">
        <f t="shared" si="58"/>
        <v>1</v>
      </c>
      <c r="EW29" s="390">
        <f t="shared" si="59"/>
        <v>5.183999999999999E-2</v>
      </c>
      <c r="EX29" s="273">
        <f t="shared" si="60"/>
        <v>5</v>
      </c>
      <c r="EY29" s="390">
        <f t="shared" si="61"/>
        <v>1</v>
      </c>
      <c r="EZ29" s="389">
        <f t="shared" si="62"/>
        <v>0</v>
      </c>
      <c r="FA29" s="389">
        <f t="shared" si="63"/>
        <v>0</v>
      </c>
      <c r="FB29" s="386">
        <f t="shared" si="64"/>
        <v>0</v>
      </c>
      <c r="FC29" s="273">
        <f t="shared" si="65"/>
        <v>1</v>
      </c>
      <c r="FD29" s="390">
        <f t="shared" si="66"/>
        <v>5.183999999999999E-2</v>
      </c>
      <c r="FE29" s="273">
        <f t="shared" si="67"/>
        <v>5</v>
      </c>
      <c r="FF29" s="390">
        <f t="shared" si="68"/>
        <v>1</v>
      </c>
      <c r="FG29" s="389">
        <f t="shared" si="69"/>
        <v>0</v>
      </c>
      <c r="FH29" s="389">
        <f t="shared" si="70"/>
        <v>0</v>
      </c>
      <c r="FI29" s="386">
        <f t="shared" si="71"/>
        <v>0</v>
      </c>
      <c r="FJ29" s="273">
        <f t="shared" si="72"/>
        <v>1</v>
      </c>
      <c r="FK29" s="390">
        <f t="shared" si="73"/>
        <v>5.183999999999999E-2</v>
      </c>
      <c r="FL29" s="273">
        <f t="shared" si="74"/>
        <v>5</v>
      </c>
      <c r="FM29" s="390">
        <f t="shared" si="75"/>
        <v>1</v>
      </c>
      <c r="FN29" s="389">
        <f t="shared" si="76"/>
        <v>0</v>
      </c>
      <c r="FO29" s="389">
        <f t="shared" si="77"/>
        <v>0</v>
      </c>
      <c r="FP29" s="386">
        <f t="shared" si="78"/>
        <v>0</v>
      </c>
      <c r="FQ29" s="273">
        <f t="shared" si="79"/>
        <v>1</v>
      </c>
      <c r="FR29" s="390">
        <f t="shared" si="80"/>
        <v>5.183999999999999E-2</v>
      </c>
      <c r="FS29" s="273">
        <f t="shared" si="81"/>
        <v>5</v>
      </c>
      <c r="FT29" s="390">
        <f t="shared" si="82"/>
        <v>1</v>
      </c>
      <c r="FU29" s="389">
        <f t="shared" si="83"/>
        <v>0</v>
      </c>
      <c r="FV29" s="389">
        <f t="shared" si="84"/>
        <v>0</v>
      </c>
      <c r="FW29" s="386">
        <f t="shared" si="85"/>
        <v>0</v>
      </c>
      <c r="FX29" s="273">
        <f t="shared" si="86"/>
        <v>1</v>
      </c>
      <c r="FY29" s="390">
        <f t="shared" si="87"/>
        <v>5.183999999999999E-2</v>
      </c>
      <c r="FZ29" s="273">
        <f t="shared" si="88"/>
        <v>5</v>
      </c>
      <c r="GA29" s="390">
        <f t="shared" si="89"/>
        <v>1</v>
      </c>
      <c r="GB29" s="389">
        <f t="shared" si="90"/>
        <v>0</v>
      </c>
      <c r="GC29" s="389">
        <f t="shared" si="91"/>
        <v>0</v>
      </c>
      <c r="GD29" s="386">
        <f t="shared" si="92"/>
        <v>0</v>
      </c>
      <c r="GE29" s="273">
        <f t="shared" si="93"/>
        <v>1</v>
      </c>
      <c r="GF29" s="390">
        <f t="shared" si="94"/>
        <v>5.183999999999999E-2</v>
      </c>
      <c r="GG29" s="273">
        <f t="shared" si="95"/>
        <v>5</v>
      </c>
      <c r="GH29" s="390">
        <f t="shared" si="96"/>
        <v>1</v>
      </c>
      <c r="GI29" s="390">
        <f t="shared" si="97"/>
        <v>1</v>
      </c>
    </row>
    <row r="30" spans="1:191" ht="173.4" x14ac:dyDescent="0.2">
      <c r="A30" s="62">
        <f t="shared" si="98"/>
        <v>22</v>
      </c>
      <c r="B30" s="54" t="s">
        <v>778</v>
      </c>
      <c r="C30" s="63" t="s">
        <v>777</v>
      </c>
      <c r="D30" s="61" t="s">
        <v>206</v>
      </c>
      <c r="E30" s="59" t="s">
        <v>204</v>
      </c>
      <c r="F30" s="54" t="s">
        <v>220</v>
      </c>
      <c r="G30" s="54" t="s">
        <v>210</v>
      </c>
      <c r="H30" s="59" t="s">
        <v>173</v>
      </c>
      <c r="I30" s="58" t="s">
        <v>20</v>
      </c>
      <c r="J30" s="58" t="s">
        <v>54</v>
      </c>
      <c r="K30" s="58" t="s">
        <v>54</v>
      </c>
      <c r="L30" s="58" t="s">
        <v>54</v>
      </c>
      <c r="M30" s="58" t="s">
        <v>54</v>
      </c>
      <c r="N30" s="58" t="s">
        <v>54</v>
      </c>
      <c r="O30" s="58" t="s">
        <v>54</v>
      </c>
      <c r="P30" s="58" t="s">
        <v>54</v>
      </c>
      <c r="Q30" s="58" t="s">
        <v>53</v>
      </c>
      <c r="R30" s="58" t="s">
        <v>53</v>
      </c>
      <c r="S30" s="58" t="s">
        <v>54</v>
      </c>
      <c r="T30" s="58" t="s">
        <v>54</v>
      </c>
      <c r="U30" s="58" t="s">
        <v>54</v>
      </c>
      <c r="V30" s="58" t="s">
        <v>54</v>
      </c>
      <c r="W30" s="58" t="s">
        <v>54</v>
      </c>
      <c r="X30" s="58" t="s">
        <v>54</v>
      </c>
      <c r="Y30" s="58" t="s">
        <v>53</v>
      </c>
      <c r="Z30" s="58" t="s">
        <v>54</v>
      </c>
      <c r="AA30" s="58" t="s">
        <v>53</v>
      </c>
      <c r="AB30" s="58" t="s">
        <v>53</v>
      </c>
      <c r="AC30" s="357" t="str">
        <f t="shared" si="0"/>
        <v>2 - Baja</v>
      </c>
      <c r="AD30" s="358">
        <f t="shared" si="1"/>
        <v>0.4</v>
      </c>
      <c r="AE30" s="357" t="str">
        <f t="shared" si="2"/>
        <v>5 - Catastrófico</v>
      </c>
      <c r="AF30" s="358">
        <f t="shared" si="3"/>
        <v>1</v>
      </c>
      <c r="AG30" s="56" t="str">
        <f>IFERROR(INDEX('[5]G CONTR'!$BLU$621:$BLY$625,MATCH(I30,'[5]G CONTR'!$BLS$621:$BLS$625,0),MATCH(AE30,'[5]G CONTR'!$BLU$619:$BLY$619,0)),"")</f>
        <v>ALTO</v>
      </c>
      <c r="AH30" s="358">
        <f t="shared" si="4"/>
        <v>0.4</v>
      </c>
      <c r="AI30" s="63" t="s">
        <v>776</v>
      </c>
      <c r="AJ30" s="55" t="s">
        <v>108</v>
      </c>
      <c r="AK30" s="59" t="s">
        <v>775</v>
      </c>
      <c r="AL30" s="59" t="s">
        <v>774</v>
      </c>
      <c r="AM30" s="54" t="s">
        <v>35</v>
      </c>
      <c r="AN30" s="54" t="s">
        <v>45</v>
      </c>
      <c r="AO30" s="54" t="s">
        <v>50</v>
      </c>
      <c r="AP30" s="54" t="s">
        <v>52</v>
      </c>
      <c r="AQ30" s="54" t="s">
        <v>35</v>
      </c>
      <c r="AR30" s="54" t="s">
        <v>45</v>
      </c>
      <c r="AS30" s="54" t="s">
        <v>50</v>
      </c>
      <c r="AT30" s="54" t="s">
        <v>52</v>
      </c>
      <c r="AU30" s="54" t="s">
        <v>35</v>
      </c>
      <c r="AV30" s="54" t="s">
        <v>45</v>
      </c>
      <c r="AW30" s="54" t="s">
        <v>50</v>
      </c>
      <c r="AX30" s="54" t="s">
        <v>52</v>
      </c>
      <c r="AY30" s="54" t="s">
        <v>35</v>
      </c>
      <c r="AZ30" s="54" t="s">
        <v>45</v>
      </c>
      <c r="BA30" s="54" t="s">
        <v>50</v>
      </c>
      <c r="BB30" s="54" t="s">
        <v>52</v>
      </c>
      <c r="BC30" s="54"/>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c r="CB30" s="54"/>
      <c r="CC30" s="54"/>
      <c r="CD30" s="54"/>
      <c r="CE30" s="54"/>
      <c r="CF30" s="54"/>
      <c r="CG30" s="54"/>
      <c r="CH30" s="54"/>
      <c r="CI30" s="54"/>
      <c r="CJ30" s="54"/>
      <c r="CK30" s="54"/>
      <c r="CL30" s="119" t="str">
        <f>IFERROR(IF(GE30&lt;=1,"1 - Muy Baja",VLOOKUP(GE30,#REF!,2,0)),"")</f>
        <v>1 - Muy Baja</v>
      </c>
      <c r="CM30" s="361">
        <f t="shared" si="5"/>
        <v>5.183999999999999E-2</v>
      </c>
      <c r="CN30" s="53" t="str">
        <f>IFERROR(IF(GG30&lt;=1,"1 - Leve",HLOOKUP(GG30,'[5]G PREDIAL'!$BLU$673:$BLY$674,2,0)),"")</f>
        <v>5 - Catastrófico</v>
      </c>
      <c r="CO30" s="361">
        <f t="shared" si="6"/>
        <v>1</v>
      </c>
      <c r="CP30" s="56" t="str">
        <f t="shared" si="99"/>
        <v>MODERADO</v>
      </c>
      <c r="CQ30" s="358">
        <f t="shared" si="7"/>
        <v>5.183999999999999E-2</v>
      </c>
      <c r="CR30" s="63" t="s">
        <v>233</v>
      </c>
      <c r="CS30" s="56">
        <f t="shared" si="8"/>
        <v>3</v>
      </c>
      <c r="CT30" s="54"/>
      <c r="CU30" s="385" t="s">
        <v>1287</v>
      </c>
      <c r="CV30" s="65" t="s">
        <v>1235</v>
      </c>
      <c r="CW30" s="358"/>
      <c r="CX30" s="386">
        <f t="shared" si="9"/>
        <v>14</v>
      </c>
      <c r="CY30" s="387">
        <f t="shared" si="10"/>
        <v>5</v>
      </c>
      <c r="CZ30" s="386" t="str">
        <f t="shared" si="11"/>
        <v>Catastrófico</v>
      </c>
      <c r="DA30" s="388">
        <f t="shared" si="12"/>
        <v>1</v>
      </c>
      <c r="DB30" s="389">
        <f t="shared" si="13"/>
        <v>0.15</v>
      </c>
      <c r="DC30" s="389">
        <f t="shared" si="14"/>
        <v>0.25</v>
      </c>
      <c r="DD30" s="386">
        <f t="shared" si="15"/>
        <v>0.4</v>
      </c>
      <c r="DE30" s="273">
        <f t="shared" si="16"/>
        <v>2</v>
      </c>
      <c r="DF30" s="390">
        <f t="shared" si="17"/>
        <v>0.24</v>
      </c>
      <c r="DG30" s="273">
        <f t="shared" si="18"/>
        <v>5</v>
      </c>
      <c r="DH30" s="273"/>
      <c r="DI30" s="390">
        <f t="shared" si="19"/>
        <v>1</v>
      </c>
      <c r="DJ30" s="389">
        <f t="shared" si="20"/>
        <v>0.15</v>
      </c>
      <c r="DK30" s="389">
        <f t="shared" si="21"/>
        <v>0.25</v>
      </c>
      <c r="DL30" s="386">
        <f t="shared" si="22"/>
        <v>0.4</v>
      </c>
      <c r="DM30" s="273">
        <f t="shared" si="23"/>
        <v>1</v>
      </c>
      <c r="DN30" s="390">
        <f t="shared" si="24"/>
        <v>0.14399999999999999</v>
      </c>
      <c r="DO30" s="273">
        <f t="shared" si="25"/>
        <v>5</v>
      </c>
      <c r="DP30" s="390">
        <f t="shared" si="26"/>
        <v>1</v>
      </c>
      <c r="DQ30" s="389">
        <f t="shared" si="27"/>
        <v>0.15</v>
      </c>
      <c r="DR30" s="389">
        <f t="shared" si="28"/>
        <v>0.25</v>
      </c>
      <c r="DS30" s="386">
        <f t="shared" si="29"/>
        <v>0.4</v>
      </c>
      <c r="DT30" s="273">
        <f t="shared" si="30"/>
        <v>1</v>
      </c>
      <c r="DU30" s="390">
        <f t="shared" si="31"/>
        <v>8.6399999999999991E-2</v>
      </c>
      <c r="DV30" s="273">
        <f t="shared" si="32"/>
        <v>5</v>
      </c>
      <c r="DW30" s="390">
        <f t="shared" si="33"/>
        <v>1</v>
      </c>
      <c r="DX30" s="389">
        <f t="shared" si="34"/>
        <v>0.15</v>
      </c>
      <c r="DY30" s="389">
        <f t="shared" si="35"/>
        <v>0.25</v>
      </c>
      <c r="DZ30" s="386">
        <f t="shared" si="36"/>
        <v>0.4</v>
      </c>
      <c r="EA30" s="273">
        <f t="shared" si="37"/>
        <v>1</v>
      </c>
      <c r="EB30" s="390">
        <f t="shared" si="38"/>
        <v>5.183999999999999E-2</v>
      </c>
      <c r="EC30" s="273">
        <f t="shared" si="39"/>
        <v>5</v>
      </c>
      <c r="ED30" s="390">
        <f t="shared" si="40"/>
        <v>1</v>
      </c>
      <c r="EE30" s="389">
        <f t="shared" si="41"/>
        <v>0</v>
      </c>
      <c r="EF30" s="389">
        <f t="shared" si="42"/>
        <v>0</v>
      </c>
      <c r="EG30" s="386">
        <f t="shared" si="43"/>
        <v>0</v>
      </c>
      <c r="EH30" s="273">
        <f t="shared" si="44"/>
        <v>1</v>
      </c>
      <c r="EI30" s="390">
        <f t="shared" si="45"/>
        <v>5.183999999999999E-2</v>
      </c>
      <c r="EJ30" s="273">
        <f t="shared" si="46"/>
        <v>5</v>
      </c>
      <c r="EK30" s="390">
        <f t="shared" si="47"/>
        <v>1</v>
      </c>
      <c r="EL30" s="389">
        <f t="shared" si="48"/>
        <v>0</v>
      </c>
      <c r="EM30" s="389">
        <f t="shared" si="49"/>
        <v>0</v>
      </c>
      <c r="EN30" s="386">
        <f t="shared" si="50"/>
        <v>0</v>
      </c>
      <c r="EO30" s="273">
        <f t="shared" si="51"/>
        <v>1</v>
      </c>
      <c r="EP30" s="390">
        <f t="shared" si="52"/>
        <v>5.183999999999999E-2</v>
      </c>
      <c r="EQ30" s="273">
        <f t="shared" si="53"/>
        <v>5</v>
      </c>
      <c r="ER30" s="390">
        <f t="shared" si="54"/>
        <v>1</v>
      </c>
      <c r="ES30" s="389">
        <f t="shared" si="55"/>
        <v>0</v>
      </c>
      <c r="ET30" s="389">
        <f t="shared" si="56"/>
        <v>0</v>
      </c>
      <c r="EU30" s="386">
        <f t="shared" si="57"/>
        <v>0</v>
      </c>
      <c r="EV30" s="273">
        <f t="shared" si="58"/>
        <v>1</v>
      </c>
      <c r="EW30" s="390">
        <f t="shared" si="59"/>
        <v>5.183999999999999E-2</v>
      </c>
      <c r="EX30" s="273">
        <f t="shared" si="60"/>
        <v>5</v>
      </c>
      <c r="EY30" s="390">
        <f t="shared" si="61"/>
        <v>1</v>
      </c>
      <c r="EZ30" s="389">
        <f t="shared" si="62"/>
        <v>0</v>
      </c>
      <c r="FA30" s="389">
        <f t="shared" si="63"/>
        <v>0</v>
      </c>
      <c r="FB30" s="386">
        <f t="shared" si="64"/>
        <v>0</v>
      </c>
      <c r="FC30" s="273">
        <f t="shared" si="65"/>
        <v>1</v>
      </c>
      <c r="FD30" s="390">
        <f t="shared" si="66"/>
        <v>5.183999999999999E-2</v>
      </c>
      <c r="FE30" s="273">
        <f t="shared" si="67"/>
        <v>5</v>
      </c>
      <c r="FF30" s="390">
        <f t="shared" si="68"/>
        <v>1</v>
      </c>
      <c r="FG30" s="389">
        <f t="shared" si="69"/>
        <v>0</v>
      </c>
      <c r="FH30" s="389">
        <f t="shared" si="70"/>
        <v>0</v>
      </c>
      <c r="FI30" s="386">
        <f t="shared" si="71"/>
        <v>0</v>
      </c>
      <c r="FJ30" s="273">
        <f t="shared" si="72"/>
        <v>1</v>
      </c>
      <c r="FK30" s="390">
        <f t="shared" si="73"/>
        <v>5.183999999999999E-2</v>
      </c>
      <c r="FL30" s="273">
        <f t="shared" si="74"/>
        <v>5</v>
      </c>
      <c r="FM30" s="390">
        <f t="shared" si="75"/>
        <v>1</v>
      </c>
      <c r="FN30" s="389">
        <f t="shared" si="76"/>
        <v>0</v>
      </c>
      <c r="FO30" s="389">
        <f t="shared" si="77"/>
        <v>0</v>
      </c>
      <c r="FP30" s="386">
        <f t="shared" si="78"/>
        <v>0</v>
      </c>
      <c r="FQ30" s="273">
        <f t="shared" si="79"/>
        <v>1</v>
      </c>
      <c r="FR30" s="390">
        <f t="shared" si="80"/>
        <v>5.183999999999999E-2</v>
      </c>
      <c r="FS30" s="273">
        <f t="shared" si="81"/>
        <v>5</v>
      </c>
      <c r="FT30" s="390">
        <f t="shared" si="82"/>
        <v>1</v>
      </c>
      <c r="FU30" s="389">
        <f t="shared" si="83"/>
        <v>0</v>
      </c>
      <c r="FV30" s="389">
        <f t="shared" si="84"/>
        <v>0</v>
      </c>
      <c r="FW30" s="386">
        <f t="shared" si="85"/>
        <v>0</v>
      </c>
      <c r="FX30" s="273">
        <f t="shared" si="86"/>
        <v>1</v>
      </c>
      <c r="FY30" s="390">
        <f t="shared" si="87"/>
        <v>5.183999999999999E-2</v>
      </c>
      <c r="FZ30" s="273">
        <f t="shared" si="88"/>
        <v>5</v>
      </c>
      <c r="GA30" s="390">
        <f t="shared" si="89"/>
        <v>1</v>
      </c>
      <c r="GB30" s="389">
        <f t="shared" si="90"/>
        <v>0</v>
      </c>
      <c r="GC30" s="389">
        <f t="shared" si="91"/>
        <v>0</v>
      </c>
      <c r="GD30" s="386">
        <f t="shared" si="92"/>
        <v>0</v>
      </c>
      <c r="GE30" s="273">
        <f t="shared" si="93"/>
        <v>1</v>
      </c>
      <c r="GF30" s="390">
        <f t="shared" si="94"/>
        <v>5.183999999999999E-2</v>
      </c>
      <c r="GG30" s="273">
        <f t="shared" si="95"/>
        <v>5</v>
      </c>
      <c r="GH30" s="390">
        <f t="shared" si="96"/>
        <v>1</v>
      </c>
      <c r="GI30" s="390">
        <f t="shared" si="97"/>
        <v>1</v>
      </c>
    </row>
    <row r="31" spans="1:191" ht="173.4" x14ac:dyDescent="0.2">
      <c r="A31" s="62">
        <f t="shared" si="98"/>
        <v>23</v>
      </c>
      <c r="B31" s="54" t="s">
        <v>771</v>
      </c>
      <c r="C31" s="63" t="s">
        <v>773</v>
      </c>
      <c r="D31" s="61" t="s">
        <v>205</v>
      </c>
      <c r="E31" s="59" t="s">
        <v>204</v>
      </c>
      <c r="F31" s="54" t="s">
        <v>223</v>
      </c>
      <c r="G31" s="54" t="s">
        <v>210</v>
      </c>
      <c r="H31" s="59" t="s">
        <v>173</v>
      </c>
      <c r="I31" s="58" t="s">
        <v>20</v>
      </c>
      <c r="J31" s="58" t="s">
        <v>54</v>
      </c>
      <c r="K31" s="58" t="s">
        <v>54</v>
      </c>
      <c r="L31" s="58" t="s">
        <v>54</v>
      </c>
      <c r="M31" s="58" t="s">
        <v>54</v>
      </c>
      <c r="N31" s="58" t="s">
        <v>54</v>
      </c>
      <c r="O31" s="58" t="s">
        <v>54</v>
      </c>
      <c r="P31" s="58" t="s">
        <v>54</v>
      </c>
      <c r="Q31" s="58" t="s">
        <v>53</v>
      </c>
      <c r="R31" s="58" t="s">
        <v>53</v>
      </c>
      <c r="S31" s="58" t="s">
        <v>54</v>
      </c>
      <c r="T31" s="58" t="s">
        <v>54</v>
      </c>
      <c r="U31" s="58" t="s">
        <v>54</v>
      </c>
      <c r="V31" s="58" t="s">
        <v>54</v>
      </c>
      <c r="W31" s="58" t="s">
        <v>54</v>
      </c>
      <c r="X31" s="58" t="s">
        <v>54</v>
      </c>
      <c r="Y31" s="58" t="s">
        <v>53</v>
      </c>
      <c r="Z31" s="58" t="s">
        <v>54</v>
      </c>
      <c r="AA31" s="58" t="s">
        <v>53</v>
      </c>
      <c r="AB31" s="58" t="s">
        <v>53</v>
      </c>
      <c r="AC31" s="357" t="str">
        <f t="shared" si="0"/>
        <v>2 - Baja</v>
      </c>
      <c r="AD31" s="358">
        <f t="shared" si="1"/>
        <v>0.4</v>
      </c>
      <c r="AE31" s="357" t="str">
        <f t="shared" si="2"/>
        <v>5 - Catastrófico</v>
      </c>
      <c r="AF31" s="358">
        <f t="shared" si="3"/>
        <v>1</v>
      </c>
      <c r="AG31" s="56" t="str">
        <f>IFERROR(INDEX('[5]G CONTR'!$BLU$621:$BLY$625,MATCH(I31,'[5]G CONTR'!$BLS$621:$BLS$625,0),MATCH(AE31,'[5]G CONTR'!$BLU$619:$BLY$619,0)),"")</f>
        <v>ALTO</v>
      </c>
      <c r="AH31" s="358">
        <f t="shared" si="4"/>
        <v>0.4</v>
      </c>
      <c r="AI31" s="63" t="s">
        <v>772</v>
      </c>
      <c r="AJ31" s="55" t="s">
        <v>108</v>
      </c>
      <c r="AK31" s="59" t="s">
        <v>768</v>
      </c>
      <c r="AL31" s="59" t="s">
        <v>767</v>
      </c>
      <c r="AM31" s="54" t="s">
        <v>35</v>
      </c>
      <c r="AN31" s="54" t="s">
        <v>45</v>
      </c>
      <c r="AO31" s="54" t="s">
        <v>50</v>
      </c>
      <c r="AP31" s="54" t="s">
        <v>52</v>
      </c>
      <c r="AQ31" s="54" t="s">
        <v>35</v>
      </c>
      <c r="AR31" s="54" t="s">
        <v>45</v>
      </c>
      <c r="AS31" s="54" t="s">
        <v>50</v>
      </c>
      <c r="AT31" s="54" t="s">
        <v>52</v>
      </c>
      <c r="AU31" s="54" t="s">
        <v>35</v>
      </c>
      <c r="AV31" s="54" t="s">
        <v>45</v>
      </c>
      <c r="AW31" s="54" t="s">
        <v>50</v>
      </c>
      <c r="AX31" s="54" t="s">
        <v>52</v>
      </c>
      <c r="AY31" s="54" t="s">
        <v>35</v>
      </c>
      <c r="AZ31" s="54" t="s">
        <v>45</v>
      </c>
      <c r="BA31" s="54" t="s">
        <v>50</v>
      </c>
      <c r="BB31" s="54" t="s">
        <v>52</v>
      </c>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c r="CB31" s="54"/>
      <c r="CC31" s="54"/>
      <c r="CD31" s="54"/>
      <c r="CE31" s="54"/>
      <c r="CF31" s="54"/>
      <c r="CG31" s="54"/>
      <c r="CH31" s="54"/>
      <c r="CI31" s="54"/>
      <c r="CJ31" s="54"/>
      <c r="CK31" s="54"/>
      <c r="CL31" s="119" t="str">
        <f>IFERROR(IF(GE31&lt;=1,"1 - Muy Baja",VLOOKUP(GE31,#REF!,2,0)),"")</f>
        <v>1 - Muy Baja</v>
      </c>
      <c r="CM31" s="361">
        <f t="shared" si="5"/>
        <v>5.183999999999999E-2</v>
      </c>
      <c r="CN31" s="53" t="str">
        <f>IFERROR(IF(GG31&lt;=1,"1 - Leve",HLOOKUP(GG31,'[5]G PREDIAL'!$BLU$673:$BLY$674,2,0)),"")</f>
        <v>5 - Catastrófico</v>
      </c>
      <c r="CO31" s="361">
        <f t="shared" si="6"/>
        <v>1</v>
      </c>
      <c r="CP31" s="56" t="str">
        <f t="shared" si="99"/>
        <v>MODERADO</v>
      </c>
      <c r="CQ31" s="358">
        <f t="shared" si="7"/>
        <v>5.183999999999999E-2</v>
      </c>
      <c r="CR31" s="63" t="s">
        <v>456</v>
      </c>
      <c r="CS31" s="56">
        <f t="shared" si="8"/>
        <v>3</v>
      </c>
      <c r="CT31" s="54"/>
      <c r="CU31" s="385" t="s">
        <v>766</v>
      </c>
      <c r="CV31" s="65" t="s">
        <v>1235</v>
      </c>
      <c r="CW31" s="358"/>
      <c r="CX31" s="386">
        <f t="shared" si="9"/>
        <v>14</v>
      </c>
      <c r="CY31" s="387">
        <f t="shared" si="10"/>
        <v>5</v>
      </c>
      <c r="CZ31" s="386" t="str">
        <f t="shared" si="11"/>
        <v>Catastrófico</v>
      </c>
      <c r="DA31" s="388">
        <f t="shared" si="12"/>
        <v>1</v>
      </c>
      <c r="DB31" s="389">
        <f t="shared" si="13"/>
        <v>0.15</v>
      </c>
      <c r="DC31" s="389">
        <f t="shared" si="14"/>
        <v>0.25</v>
      </c>
      <c r="DD31" s="386">
        <f t="shared" si="15"/>
        <v>0.4</v>
      </c>
      <c r="DE31" s="273">
        <f t="shared" si="16"/>
        <v>2</v>
      </c>
      <c r="DF31" s="390">
        <f t="shared" si="17"/>
        <v>0.24</v>
      </c>
      <c r="DG31" s="273">
        <f t="shared" si="18"/>
        <v>5</v>
      </c>
      <c r="DH31" s="273"/>
      <c r="DI31" s="390">
        <f t="shared" si="19"/>
        <v>1</v>
      </c>
      <c r="DJ31" s="389">
        <f t="shared" si="20"/>
        <v>0.15</v>
      </c>
      <c r="DK31" s="389">
        <f t="shared" si="21"/>
        <v>0.25</v>
      </c>
      <c r="DL31" s="386">
        <f t="shared" si="22"/>
        <v>0.4</v>
      </c>
      <c r="DM31" s="273">
        <f t="shared" si="23"/>
        <v>1</v>
      </c>
      <c r="DN31" s="390">
        <f t="shared" si="24"/>
        <v>0.14399999999999999</v>
      </c>
      <c r="DO31" s="273">
        <f t="shared" si="25"/>
        <v>5</v>
      </c>
      <c r="DP31" s="390">
        <f t="shared" si="26"/>
        <v>1</v>
      </c>
      <c r="DQ31" s="389">
        <f t="shared" si="27"/>
        <v>0.15</v>
      </c>
      <c r="DR31" s="389">
        <f t="shared" si="28"/>
        <v>0.25</v>
      </c>
      <c r="DS31" s="386">
        <f t="shared" si="29"/>
        <v>0.4</v>
      </c>
      <c r="DT31" s="273">
        <f t="shared" si="30"/>
        <v>1</v>
      </c>
      <c r="DU31" s="390">
        <f t="shared" si="31"/>
        <v>8.6399999999999991E-2</v>
      </c>
      <c r="DV31" s="273">
        <f t="shared" si="32"/>
        <v>5</v>
      </c>
      <c r="DW31" s="390">
        <f t="shared" si="33"/>
        <v>1</v>
      </c>
      <c r="DX31" s="389">
        <f t="shared" si="34"/>
        <v>0.15</v>
      </c>
      <c r="DY31" s="389">
        <f t="shared" si="35"/>
        <v>0.25</v>
      </c>
      <c r="DZ31" s="386">
        <f t="shared" si="36"/>
        <v>0.4</v>
      </c>
      <c r="EA31" s="273">
        <f t="shared" si="37"/>
        <v>1</v>
      </c>
      <c r="EB31" s="390">
        <f t="shared" si="38"/>
        <v>5.183999999999999E-2</v>
      </c>
      <c r="EC31" s="273">
        <f t="shared" si="39"/>
        <v>5</v>
      </c>
      <c r="ED31" s="390">
        <f t="shared" si="40"/>
        <v>1</v>
      </c>
      <c r="EE31" s="389">
        <f t="shared" si="41"/>
        <v>0</v>
      </c>
      <c r="EF31" s="389">
        <f t="shared" si="42"/>
        <v>0</v>
      </c>
      <c r="EG31" s="386">
        <f t="shared" si="43"/>
        <v>0</v>
      </c>
      <c r="EH31" s="273">
        <f t="shared" si="44"/>
        <v>1</v>
      </c>
      <c r="EI31" s="390">
        <f t="shared" si="45"/>
        <v>5.183999999999999E-2</v>
      </c>
      <c r="EJ31" s="273">
        <f t="shared" si="46"/>
        <v>5</v>
      </c>
      <c r="EK31" s="390">
        <f t="shared" si="47"/>
        <v>1</v>
      </c>
      <c r="EL31" s="389">
        <f t="shared" si="48"/>
        <v>0</v>
      </c>
      <c r="EM31" s="389">
        <f t="shared" si="49"/>
        <v>0</v>
      </c>
      <c r="EN31" s="386">
        <f t="shared" si="50"/>
        <v>0</v>
      </c>
      <c r="EO31" s="273">
        <f t="shared" si="51"/>
        <v>1</v>
      </c>
      <c r="EP31" s="390">
        <f t="shared" si="52"/>
        <v>5.183999999999999E-2</v>
      </c>
      <c r="EQ31" s="273">
        <f t="shared" si="53"/>
        <v>5</v>
      </c>
      <c r="ER31" s="390">
        <f t="shared" si="54"/>
        <v>1</v>
      </c>
      <c r="ES31" s="389">
        <f t="shared" si="55"/>
        <v>0</v>
      </c>
      <c r="ET31" s="389">
        <f t="shared" si="56"/>
        <v>0</v>
      </c>
      <c r="EU31" s="386">
        <f t="shared" si="57"/>
        <v>0</v>
      </c>
      <c r="EV31" s="273">
        <f t="shared" si="58"/>
        <v>1</v>
      </c>
      <c r="EW31" s="390">
        <f t="shared" si="59"/>
        <v>5.183999999999999E-2</v>
      </c>
      <c r="EX31" s="273">
        <f t="shared" si="60"/>
        <v>5</v>
      </c>
      <c r="EY31" s="390">
        <f t="shared" si="61"/>
        <v>1</v>
      </c>
      <c r="EZ31" s="389">
        <f t="shared" si="62"/>
        <v>0</v>
      </c>
      <c r="FA31" s="389">
        <f t="shared" si="63"/>
        <v>0</v>
      </c>
      <c r="FB31" s="386">
        <f t="shared" si="64"/>
        <v>0</v>
      </c>
      <c r="FC31" s="273">
        <f t="shared" si="65"/>
        <v>1</v>
      </c>
      <c r="FD31" s="390">
        <f t="shared" si="66"/>
        <v>5.183999999999999E-2</v>
      </c>
      <c r="FE31" s="273">
        <f t="shared" si="67"/>
        <v>5</v>
      </c>
      <c r="FF31" s="390">
        <f t="shared" si="68"/>
        <v>1</v>
      </c>
      <c r="FG31" s="389">
        <f t="shared" si="69"/>
        <v>0</v>
      </c>
      <c r="FH31" s="389">
        <f t="shared" si="70"/>
        <v>0</v>
      </c>
      <c r="FI31" s="386">
        <f t="shared" si="71"/>
        <v>0</v>
      </c>
      <c r="FJ31" s="273">
        <f t="shared" si="72"/>
        <v>1</v>
      </c>
      <c r="FK31" s="390">
        <f t="shared" si="73"/>
        <v>5.183999999999999E-2</v>
      </c>
      <c r="FL31" s="273">
        <f t="shared" si="74"/>
        <v>5</v>
      </c>
      <c r="FM31" s="390">
        <f t="shared" si="75"/>
        <v>1</v>
      </c>
      <c r="FN31" s="389">
        <f t="shared" si="76"/>
        <v>0</v>
      </c>
      <c r="FO31" s="389">
        <f t="shared" si="77"/>
        <v>0</v>
      </c>
      <c r="FP31" s="386">
        <f t="shared" si="78"/>
        <v>0</v>
      </c>
      <c r="FQ31" s="273">
        <f t="shared" si="79"/>
        <v>1</v>
      </c>
      <c r="FR31" s="390">
        <f t="shared" si="80"/>
        <v>5.183999999999999E-2</v>
      </c>
      <c r="FS31" s="273">
        <f t="shared" si="81"/>
        <v>5</v>
      </c>
      <c r="FT31" s="390">
        <f t="shared" si="82"/>
        <v>1</v>
      </c>
      <c r="FU31" s="389">
        <f t="shared" si="83"/>
        <v>0</v>
      </c>
      <c r="FV31" s="389">
        <f t="shared" si="84"/>
        <v>0</v>
      </c>
      <c r="FW31" s="386">
        <f t="shared" si="85"/>
        <v>0</v>
      </c>
      <c r="FX31" s="273">
        <f t="shared" si="86"/>
        <v>1</v>
      </c>
      <c r="FY31" s="390">
        <f t="shared" si="87"/>
        <v>5.183999999999999E-2</v>
      </c>
      <c r="FZ31" s="273">
        <f t="shared" si="88"/>
        <v>5</v>
      </c>
      <c r="GA31" s="390">
        <f t="shared" si="89"/>
        <v>1</v>
      </c>
      <c r="GB31" s="389">
        <f t="shared" si="90"/>
        <v>0</v>
      </c>
      <c r="GC31" s="389">
        <f t="shared" si="91"/>
        <v>0</v>
      </c>
      <c r="GD31" s="386">
        <f t="shared" si="92"/>
        <v>0</v>
      </c>
      <c r="GE31" s="273">
        <f t="shared" si="93"/>
        <v>1</v>
      </c>
      <c r="GF31" s="390">
        <f t="shared" si="94"/>
        <v>5.183999999999999E-2</v>
      </c>
      <c r="GG31" s="273">
        <f t="shared" si="95"/>
        <v>5</v>
      </c>
      <c r="GH31" s="390">
        <f t="shared" si="96"/>
        <v>1</v>
      </c>
      <c r="GI31" s="390">
        <f t="shared" si="97"/>
        <v>1</v>
      </c>
    </row>
    <row r="32" spans="1:191" s="115" customFormat="1" ht="173.4" x14ac:dyDescent="0.2">
      <c r="A32" s="120">
        <f t="shared" si="98"/>
        <v>24</v>
      </c>
      <c r="B32" s="118" t="s">
        <v>771</v>
      </c>
      <c r="C32" s="63" t="s">
        <v>770</v>
      </c>
      <c r="D32" s="214" t="s">
        <v>206</v>
      </c>
      <c r="E32" s="64" t="s">
        <v>204</v>
      </c>
      <c r="F32" s="118" t="s">
        <v>220</v>
      </c>
      <c r="G32" s="118" t="s">
        <v>210</v>
      </c>
      <c r="H32" s="64" t="s">
        <v>173</v>
      </c>
      <c r="I32" s="363" t="s">
        <v>20</v>
      </c>
      <c r="J32" s="363" t="s">
        <v>54</v>
      </c>
      <c r="K32" s="363" t="s">
        <v>54</v>
      </c>
      <c r="L32" s="363" t="s">
        <v>54</v>
      </c>
      <c r="M32" s="363" t="s">
        <v>54</v>
      </c>
      <c r="N32" s="363" t="s">
        <v>54</v>
      </c>
      <c r="O32" s="363" t="s">
        <v>54</v>
      </c>
      <c r="P32" s="363" t="s">
        <v>54</v>
      </c>
      <c r="Q32" s="363" t="s">
        <v>53</v>
      </c>
      <c r="R32" s="363" t="s">
        <v>53</v>
      </c>
      <c r="S32" s="363" t="s">
        <v>54</v>
      </c>
      <c r="T32" s="363" t="s">
        <v>54</v>
      </c>
      <c r="U32" s="363" t="s">
        <v>54</v>
      </c>
      <c r="V32" s="363" t="s">
        <v>54</v>
      </c>
      <c r="W32" s="363" t="s">
        <v>54</v>
      </c>
      <c r="X32" s="363" t="s">
        <v>54</v>
      </c>
      <c r="Y32" s="363" t="s">
        <v>53</v>
      </c>
      <c r="Z32" s="363" t="s">
        <v>54</v>
      </c>
      <c r="AA32" s="363" t="s">
        <v>53</v>
      </c>
      <c r="AB32" s="363" t="s">
        <v>53</v>
      </c>
      <c r="AC32" s="364" t="str">
        <f t="shared" si="0"/>
        <v>2 - Baja</v>
      </c>
      <c r="AD32" s="365">
        <f t="shared" si="1"/>
        <v>0.4</v>
      </c>
      <c r="AE32" s="364" t="str">
        <f t="shared" si="2"/>
        <v>5 - Catastrófico</v>
      </c>
      <c r="AF32" s="365">
        <f t="shared" si="3"/>
        <v>1</v>
      </c>
      <c r="AG32" s="56" t="str">
        <f>IFERROR(INDEX('[5]G CONTR'!$BLU$621:$BLY$625,MATCH(I32,'[5]G CONTR'!$BLS$621:$BLS$625,0),MATCH(AE32,'[5]G CONTR'!$BLU$619:$BLY$619,0)),"")</f>
        <v>ALTO</v>
      </c>
      <c r="AH32" s="365">
        <f t="shared" si="4"/>
        <v>0.4</v>
      </c>
      <c r="AI32" s="63" t="s">
        <v>769</v>
      </c>
      <c r="AJ32" s="116" t="s">
        <v>108</v>
      </c>
      <c r="AK32" s="64" t="s">
        <v>768</v>
      </c>
      <c r="AL32" s="64" t="s">
        <v>767</v>
      </c>
      <c r="AM32" s="118" t="s">
        <v>35</v>
      </c>
      <c r="AN32" s="118" t="s">
        <v>45</v>
      </c>
      <c r="AO32" s="118" t="s">
        <v>50</v>
      </c>
      <c r="AP32" s="118" t="s">
        <v>52</v>
      </c>
      <c r="AQ32" s="118" t="s">
        <v>35</v>
      </c>
      <c r="AR32" s="118" t="s">
        <v>45</v>
      </c>
      <c r="AS32" s="118" t="s">
        <v>50</v>
      </c>
      <c r="AT32" s="118" t="s">
        <v>52</v>
      </c>
      <c r="AU32" s="118" t="s">
        <v>35</v>
      </c>
      <c r="AV32" s="118" t="s">
        <v>45</v>
      </c>
      <c r="AW32" s="118" t="s">
        <v>50</v>
      </c>
      <c r="AX32" s="118" t="s">
        <v>52</v>
      </c>
      <c r="AY32" s="118"/>
      <c r="AZ32" s="118"/>
      <c r="BA32" s="118"/>
      <c r="BB32" s="118"/>
      <c r="BC32" s="118"/>
      <c r="BD32" s="118"/>
      <c r="BE32" s="118"/>
      <c r="BF32" s="118"/>
      <c r="BG32" s="118"/>
      <c r="BH32" s="118"/>
      <c r="BI32" s="118"/>
      <c r="BJ32" s="118"/>
      <c r="BK32" s="118"/>
      <c r="BL32" s="118"/>
      <c r="BM32" s="118"/>
      <c r="BN32" s="118"/>
      <c r="BO32" s="118"/>
      <c r="BP32" s="118"/>
      <c r="BQ32" s="118"/>
      <c r="BR32" s="118"/>
      <c r="BS32" s="118"/>
      <c r="BT32" s="118"/>
      <c r="BU32" s="118"/>
      <c r="BV32" s="118"/>
      <c r="BW32" s="118"/>
      <c r="BX32" s="118"/>
      <c r="BY32" s="118"/>
      <c r="BZ32" s="118"/>
      <c r="CA32" s="118"/>
      <c r="CB32" s="118"/>
      <c r="CC32" s="118"/>
      <c r="CD32" s="118"/>
      <c r="CE32" s="118"/>
      <c r="CF32" s="118"/>
      <c r="CG32" s="118"/>
      <c r="CH32" s="118"/>
      <c r="CI32" s="118"/>
      <c r="CJ32" s="118"/>
      <c r="CK32" s="118"/>
      <c r="CL32" s="119" t="str">
        <f>IFERROR(IF(GE32&lt;=1,"1 - Muy Baja",VLOOKUP(GE32,#REF!,2,0)),"")</f>
        <v>1 - Muy Baja</v>
      </c>
      <c r="CM32" s="366">
        <f t="shared" si="5"/>
        <v>8.6399999999999991E-2</v>
      </c>
      <c r="CN32" s="53" t="str">
        <f>IFERROR(IF(GG32&lt;=1,"1 - Leve",HLOOKUP(GG32,'[5]G PREDIAL'!$BLU$673:$BLY$674,2,0)),"")</f>
        <v>5 - Catastrófico</v>
      </c>
      <c r="CO32" s="366">
        <f t="shared" si="6"/>
        <v>1</v>
      </c>
      <c r="CP32" s="119" t="str">
        <f t="shared" si="99"/>
        <v>MODERADO</v>
      </c>
      <c r="CQ32" s="365">
        <f t="shared" si="7"/>
        <v>8.6399999999999991E-2</v>
      </c>
      <c r="CR32" s="63" t="s">
        <v>233</v>
      </c>
      <c r="CS32" s="119">
        <f t="shared" si="8"/>
        <v>3</v>
      </c>
      <c r="CT32" s="118"/>
      <c r="CU32" s="385" t="s">
        <v>766</v>
      </c>
      <c r="CV32" s="65" t="s">
        <v>1235</v>
      </c>
      <c r="CW32" s="365"/>
      <c r="CX32" s="368">
        <f t="shared" si="9"/>
        <v>14</v>
      </c>
      <c r="CY32" s="369">
        <f t="shared" si="10"/>
        <v>5</v>
      </c>
      <c r="CZ32" s="368" t="str">
        <f t="shared" si="11"/>
        <v>Catastrófico</v>
      </c>
      <c r="DA32" s="370">
        <f t="shared" si="12"/>
        <v>1</v>
      </c>
      <c r="DB32" s="371">
        <f t="shared" si="13"/>
        <v>0.15</v>
      </c>
      <c r="DC32" s="371">
        <f t="shared" si="14"/>
        <v>0.25</v>
      </c>
      <c r="DD32" s="368">
        <f t="shared" si="15"/>
        <v>0.4</v>
      </c>
      <c r="DE32" s="372">
        <f t="shared" si="16"/>
        <v>2</v>
      </c>
      <c r="DF32" s="373">
        <f t="shared" si="17"/>
        <v>0.24</v>
      </c>
      <c r="DG32" s="372">
        <f t="shared" si="18"/>
        <v>5</v>
      </c>
      <c r="DH32" s="372"/>
      <c r="DI32" s="373">
        <f t="shared" si="19"/>
        <v>1</v>
      </c>
      <c r="DJ32" s="371">
        <f t="shared" si="20"/>
        <v>0.15</v>
      </c>
      <c r="DK32" s="371">
        <f t="shared" si="21"/>
        <v>0.25</v>
      </c>
      <c r="DL32" s="368">
        <f t="shared" si="22"/>
        <v>0.4</v>
      </c>
      <c r="DM32" s="372">
        <f t="shared" si="23"/>
        <v>1</v>
      </c>
      <c r="DN32" s="373">
        <f t="shared" si="24"/>
        <v>0.14399999999999999</v>
      </c>
      <c r="DO32" s="372">
        <f t="shared" si="25"/>
        <v>5</v>
      </c>
      <c r="DP32" s="373">
        <f t="shared" si="26"/>
        <v>1</v>
      </c>
      <c r="DQ32" s="371">
        <f t="shared" si="27"/>
        <v>0.15</v>
      </c>
      <c r="DR32" s="371">
        <f t="shared" si="28"/>
        <v>0.25</v>
      </c>
      <c r="DS32" s="368">
        <f t="shared" si="29"/>
        <v>0.4</v>
      </c>
      <c r="DT32" s="372">
        <f t="shared" si="30"/>
        <v>1</v>
      </c>
      <c r="DU32" s="373">
        <f t="shared" si="31"/>
        <v>8.6399999999999991E-2</v>
      </c>
      <c r="DV32" s="372">
        <f t="shared" si="32"/>
        <v>5</v>
      </c>
      <c r="DW32" s="373">
        <f t="shared" si="33"/>
        <v>1</v>
      </c>
      <c r="DX32" s="371">
        <f t="shared" si="34"/>
        <v>0</v>
      </c>
      <c r="DY32" s="371">
        <f>IF(BA32="",0,IF(BA32="Preventivo",0.25,IF(BA32="Detectivo",0.15,IF(#REF!="Correctivo",0.1,0))))</f>
        <v>0</v>
      </c>
      <c r="DZ32" s="368">
        <f t="shared" si="36"/>
        <v>0</v>
      </c>
      <c r="EA32" s="372">
        <f t="shared" si="37"/>
        <v>1</v>
      </c>
      <c r="EB32" s="373">
        <f t="shared" si="38"/>
        <v>8.6399999999999991E-2</v>
      </c>
      <c r="EC32" s="372">
        <f t="shared" si="39"/>
        <v>5</v>
      </c>
      <c r="ED32" s="373">
        <f t="shared" si="40"/>
        <v>1</v>
      </c>
      <c r="EE32" s="371">
        <f t="shared" si="41"/>
        <v>0</v>
      </c>
      <c r="EF32" s="371">
        <f t="shared" si="42"/>
        <v>0</v>
      </c>
      <c r="EG32" s="368">
        <f t="shared" si="43"/>
        <v>0</v>
      </c>
      <c r="EH32" s="372">
        <f t="shared" si="44"/>
        <v>1</v>
      </c>
      <c r="EI32" s="373">
        <f t="shared" si="45"/>
        <v>8.6399999999999991E-2</v>
      </c>
      <c r="EJ32" s="372">
        <f t="shared" si="46"/>
        <v>5</v>
      </c>
      <c r="EK32" s="373">
        <f t="shared" si="47"/>
        <v>1</v>
      </c>
      <c r="EL32" s="371">
        <f t="shared" si="48"/>
        <v>0</v>
      </c>
      <c r="EM32" s="371">
        <f t="shared" si="49"/>
        <v>0</v>
      </c>
      <c r="EN32" s="368">
        <f t="shared" si="50"/>
        <v>0</v>
      </c>
      <c r="EO32" s="372">
        <f t="shared" si="51"/>
        <v>1</v>
      </c>
      <c r="EP32" s="373">
        <f t="shared" si="52"/>
        <v>8.6399999999999991E-2</v>
      </c>
      <c r="EQ32" s="372">
        <f t="shared" si="53"/>
        <v>5</v>
      </c>
      <c r="ER32" s="373">
        <f t="shared" si="54"/>
        <v>1</v>
      </c>
      <c r="ES32" s="371">
        <f t="shared" si="55"/>
        <v>0</v>
      </c>
      <c r="ET32" s="371">
        <f t="shared" si="56"/>
        <v>0</v>
      </c>
      <c r="EU32" s="368">
        <f t="shared" si="57"/>
        <v>0</v>
      </c>
      <c r="EV32" s="372">
        <f t="shared" si="58"/>
        <v>1</v>
      </c>
      <c r="EW32" s="373">
        <f t="shared" si="59"/>
        <v>8.6399999999999991E-2</v>
      </c>
      <c r="EX32" s="372">
        <f t="shared" si="60"/>
        <v>5</v>
      </c>
      <c r="EY32" s="373">
        <f t="shared" si="61"/>
        <v>1</v>
      </c>
      <c r="EZ32" s="371">
        <f t="shared" si="62"/>
        <v>0</v>
      </c>
      <c r="FA32" s="371">
        <f t="shared" si="63"/>
        <v>0</v>
      </c>
      <c r="FB32" s="368">
        <f t="shared" si="64"/>
        <v>0</v>
      </c>
      <c r="FC32" s="372">
        <f t="shared" si="65"/>
        <v>1</v>
      </c>
      <c r="FD32" s="373">
        <f t="shared" si="66"/>
        <v>8.6399999999999991E-2</v>
      </c>
      <c r="FE32" s="372">
        <f t="shared" si="67"/>
        <v>5</v>
      </c>
      <c r="FF32" s="373">
        <f t="shared" si="68"/>
        <v>1</v>
      </c>
      <c r="FG32" s="371">
        <f t="shared" si="69"/>
        <v>0</v>
      </c>
      <c r="FH32" s="371">
        <f t="shared" si="70"/>
        <v>0</v>
      </c>
      <c r="FI32" s="368">
        <f t="shared" si="71"/>
        <v>0</v>
      </c>
      <c r="FJ32" s="372">
        <f t="shared" si="72"/>
        <v>1</v>
      </c>
      <c r="FK32" s="373">
        <f t="shared" si="73"/>
        <v>8.6399999999999991E-2</v>
      </c>
      <c r="FL32" s="372">
        <f t="shared" si="74"/>
        <v>5</v>
      </c>
      <c r="FM32" s="373">
        <f t="shared" si="75"/>
        <v>1</v>
      </c>
      <c r="FN32" s="371">
        <f t="shared" si="76"/>
        <v>0</v>
      </c>
      <c r="FO32" s="371">
        <f t="shared" si="77"/>
        <v>0</v>
      </c>
      <c r="FP32" s="368">
        <f t="shared" si="78"/>
        <v>0</v>
      </c>
      <c r="FQ32" s="372">
        <f t="shared" si="79"/>
        <v>1</v>
      </c>
      <c r="FR32" s="373">
        <f t="shared" si="80"/>
        <v>8.6399999999999991E-2</v>
      </c>
      <c r="FS32" s="372">
        <f t="shared" si="81"/>
        <v>5</v>
      </c>
      <c r="FT32" s="373">
        <f t="shared" si="82"/>
        <v>1</v>
      </c>
      <c r="FU32" s="371">
        <f t="shared" si="83"/>
        <v>0</v>
      </c>
      <c r="FV32" s="371">
        <f t="shared" si="84"/>
        <v>0</v>
      </c>
      <c r="FW32" s="368">
        <f t="shared" si="85"/>
        <v>0</v>
      </c>
      <c r="FX32" s="372">
        <f t="shared" si="86"/>
        <v>1</v>
      </c>
      <c r="FY32" s="373">
        <f t="shared" si="87"/>
        <v>8.6399999999999991E-2</v>
      </c>
      <c r="FZ32" s="372">
        <f t="shared" si="88"/>
        <v>5</v>
      </c>
      <c r="GA32" s="373">
        <f t="shared" si="89"/>
        <v>1</v>
      </c>
      <c r="GB32" s="371">
        <f t="shared" si="90"/>
        <v>0</v>
      </c>
      <c r="GC32" s="371">
        <f t="shared" si="91"/>
        <v>0</v>
      </c>
      <c r="GD32" s="368">
        <f t="shared" si="92"/>
        <v>0</v>
      </c>
      <c r="GE32" s="372">
        <f t="shared" si="93"/>
        <v>1</v>
      </c>
      <c r="GF32" s="373">
        <f t="shared" si="94"/>
        <v>8.6399999999999991E-2</v>
      </c>
      <c r="GG32" s="372">
        <f t="shared" si="95"/>
        <v>5</v>
      </c>
      <c r="GH32" s="373">
        <f t="shared" si="96"/>
        <v>1</v>
      </c>
      <c r="GI32" s="373">
        <f t="shared" si="97"/>
        <v>1</v>
      </c>
    </row>
    <row r="33" spans="96:99" x14ac:dyDescent="0.2">
      <c r="CR33" s="207" t="s">
        <v>454</v>
      </c>
      <c r="CS33" s="4">
        <f>SUM(CS9:CS32)</f>
        <v>72</v>
      </c>
      <c r="CU33" s="4">
        <f>COUNT(CS9:CS32)</f>
        <v>24</v>
      </c>
    </row>
    <row r="616" spans="1:1 1680:1689" ht="13.2" x14ac:dyDescent="0.25">
      <c r="A616" s="44" t="s">
        <v>225</v>
      </c>
      <c r="BLP616" s="44" t="s">
        <v>225</v>
      </c>
      <c r="BLQ616" s="18"/>
      <c r="BLR616" s="18"/>
      <c r="BLS616" s="18"/>
      <c r="BLT616" s="18"/>
      <c r="BLU616" s="18"/>
      <c r="BLV616" s="18"/>
      <c r="BLW616" s="18"/>
      <c r="BLX616" s="18"/>
      <c r="BLY616" s="18"/>
    </row>
    <row r="617" spans="1:1 1680:1689" ht="13.2" x14ac:dyDescent="0.25">
      <c r="BLP617" s="18"/>
      <c r="BLQ617" s="18"/>
      <c r="BLR617" s="18"/>
      <c r="BLS617" s="18"/>
      <c r="BLT617" s="18"/>
      <c r="BLU617" s="18"/>
      <c r="BLV617" s="18"/>
      <c r="BLW617" s="467" t="s">
        <v>33</v>
      </c>
      <c r="BLX617" s="467"/>
      <c r="BLY617" s="467"/>
    </row>
    <row r="618" spans="1:1 1680:1689" ht="13.2" x14ac:dyDescent="0.25">
      <c r="BLP618" s="18"/>
      <c r="BLQ618" s="18"/>
      <c r="BLR618" s="18"/>
      <c r="BLS618" s="18"/>
      <c r="BLT618" s="18"/>
      <c r="BLU618" s="43">
        <v>1</v>
      </c>
      <c r="BLV618" s="43">
        <v>2</v>
      </c>
      <c r="BLW618" s="43">
        <v>3</v>
      </c>
      <c r="BLX618" s="42">
        <v>4</v>
      </c>
      <c r="BLY618" s="42">
        <v>5</v>
      </c>
    </row>
    <row r="619" spans="1:1 1680:1689" ht="13.2" x14ac:dyDescent="0.25">
      <c r="BLP619" s="18"/>
      <c r="BLQ619" s="18"/>
      <c r="BLR619" s="18"/>
      <c r="BLS619" s="18"/>
      <c r="BLT619" s="18"/>
      <c r="BLU619" s="22" t="s">
        <v>32</v>
      </c>
      <c r="BLV619" s="22" t="s">
        <v>31</v>
      </c>
      <c r="BLW619" s="22" t="s">
        <v>30</v>
      </c>
      <c r="BLX619" s="22" t="s">
        <v>29</v>
      </c>
      <c r="BLY619" s="22" t="s">
        <v>28</v>
      </c>
    </row>
    <row r="620" spans="1:1 1680:1689" ht="13.2" x14ac:dyDescent="0.25">
      <c r="BLP620" s="18"/>
      <c r="BLQ620" s="18"/>
      <c r="BLR620" s="18"/>
      <c r="BLS620" s="18"/>
      <c r="BLT620" s="18"/>
      <c r="BLU620" s="43">
        <v>1</v>
      </c>
      <c r="BLV620" s="43">
        <v>2</v>
      </c>
      <c r="BLW620" s="43">
        <v>3</v>
      </c>
      <c r="BLX620" s="42">
        <v>4</v>
      </c>
      <c r="BLY620" s="42">
        <v>5</v>
      </c>
    </row>
    <row r="621" spans="1:1 1680:1689" ht="28.8" customHeight="1" x14ac:dyDescent="0.25">
      <c r="BLP621" s="18"/>
      <c r="BLQ621" s="468" t="s">
        <v>27</v>
      </c>
      <c r="BLR621" s="19">
        <v>5</v>
      </c>
      <c r="BLS621" s="22" t="s">
        <v>26</v>
      </c>
      <c r="BLT621" s="19">
        <v>5</v>
      </c>
      <c r="BLU621" s="38" t="s">
        <v>15</v>
      </c>
      <c r="BLV621" s="40" t="s">
        <v>14</v>
      </c>
      <c r="BLW621" s="40" t="s">
        <v>14</v>
      </c>
      <c r="BLX621" s="41" t="s">
        <v>13</v>
      </c>
      <c r="BLY621" s="41" t="s">
        <v>13</v>
      </c>
    </row>
    <row r="622" spans="1:1 1680:1689" ht="28.8" customHeight="1" x14ac:dyDescent="0.25">
      <c r="BLP622" s="18"/>
      <c r="BLQ622" s="468"/>
      <c r="BLR622" s="19">
        <v>4</v>
      </c>
      <c r="BLS622" s="22" t="s">
        <v>24</v>
      </c>
      <c r="BLT622" s="19">
        <v>4</v>
      </c>
      <c r="BLU622" s="38" t="s">
        <v>15</v>
      </c>
      <c r="BLV622" s="38" t="s">
        <v>15</v>
      </c>
      <c r="BLW622" s="40" t="s">
        <v>14</v>
      </c>
      <c r="BLX622" s="41" t="s">
        <v>13</v>
      </c>
      <c r="BLY622" s="41" t="s">
        <v>13</v>
      </c>
    </row>
    <row r="623" spans="1:1 1680:1689" ht="28.8" customHeight="1" x14ac:dyDescent="0.25">
      <c r="BLP623" s="18"/>
      <c r="BLQ623" s="468"/>
      <c r="BLR623" s="19">
        <v>3</v>
      </c>
      <c r="BLS623" s="22" t="s">
        <v>22</v>
      </c>
      <c r="BLT623" s="19">
        <v>3</v>
      </c>
      <c r="BLU623" s="38" t="s">
        <v>15</v>
      </c>
      <c r="BLV623" s="38" t="s">
        <v>15</v>
      </c>
      <c r="BLW623" s="40" t="s">
        <v>14</v>
      </c>
      <c r="BLX623" s="40" t="s">
        <v>14</v>
      </c>
      <c r="BLY623" s="40" t="s">
        <v>14</v>
      </c>
    </row>
    <row r="624" spans="1:1 1680:1689" ht="28.8" customHeight="1" x14ac:dyDescent="0.25">
      <c r="BLP624" s="18"/>
      <c r="BLQ624" s="468"/>
      <c r="BLR624" s="19">
        <v>2</v>
      </c>
      <c r="BLS624" s="22" t="s">
        <v>20</v>
      </c>
      <c r="BLT624" s="19">
        <v>2</v>
      </c>
      <c r="BLU624" s="39" t="s">
        <v>16</v>
      </c>
      <c r="BLV624" s="38" t="s">
        <v>15</v>
      </c>
      <c r="BLW624" s="38" t="s">
        <v>15</v>
      </c>
      <c r="BLX624" s="38" t="s">
        <v>15</v>
      </c>
      <c r="BLY624" s="40" t="s">
        <v>14</v>
      </c>
    </row>
    <row r="625" spans="1680:1693" ht="28.8" customHeight="1" x14ac:dyDescent="0.25">
      <c r="BLP625" s="18"/>
      <c r="BLQ625" s="468"/>
      <c r="BLR625" s="19">
        <v>1</v>
      </c>
      <c r="BLS625" s="22" t="s">
        <v>18</v>
      </c>
      <c r="BLT625" s="19">
        <v>1</v>
      </c>
      <c r="BLU625" s="39" t="s">
        <v>16</v>
      </c>
      <c r="BLV625" s="39" t="s">
        <v>16</v>
      </c>
      <c r="BLW625" s="38" t="s">
        <v>15</v>
      </c>
      <c r="BLX625" s="38" t="s">
        <v>15</v>
      </c>
      <c r="BLY625" s="38" t="s">
        <v>15</v>
      </c>
      <c r="BLZ625" s="37"/>
      <c r="BMA625" s="37"/>
      <c r="BMB625" s="37"/>
      <c r="BMC625" s="37"/>
    </row>
    <row r="626" spans="1680:1693" ht="13.2" x14ac:dyDescent="0.25">
      <c r="BLP626" s="18"/>
      <c r="BLQ626" s="18"/>
      <c r="BLR626" s="18"/>
      <c r="BLS626" s="18"/>
      <c r="BLT626" s="18"/>
      <c r="BLU626" s="18"/>
      <c r="BLV626" s="18"/>
      <c r="BLW626" s="18"/>
      <c r="BLX626" s="18"/>
      <c r="BLY626" s="18"/>
      <c r="BLZ626" s="18"/>
      <c r="BMA626" s="18"/>
      <c r="BMB626" s="18"/>
      <c r="BMC626" s="18"/>
    </row>
    <row r="627" spans="1680:1693" ht="13.2" x14ac:dyDescent="0.25">
      <c r="BLP627" s="18"/>
      <c r="BLQ627" s="18"/>
      <c r="BLR627" s="18"/>
      <c r="BLS627" s="18"/>
      <c r="BLT627" s="18"/>
      <c r="BLU627" s="18"/>
      <c r="BLV627" s="18"/>
      <c r="BLW627" s="18"/>
      <c r="BLX627" s="18"/>
      <c r="BLY627" s="18"/>
      <c r="BLZ627" s="18"/>
      <c r="BMA627" s="18"/>
      <c r="BMB627" s="18"/>
      <c r="BMC627" s="18"/>
    </row>
    <row r="628" spans="1680:1693" ht="13.2" x14ac:dyDescent="0.25">
      <c r="BLP628" s="18"/>
      <c r="BLQ628" s="18"/>
      <c r="BLR628" s="18"/>
      <c r="BLS628" s="18"/>
      <c r="BLT628" s="18"/>
      <c r="BLU628" s="18"/>
      <c r="BLV628" s="18"/>
      <c r="BLW628" s="18"/>
      <c r="BLX628" s="18"/>
      <c r="BLY628" s="18"/>
      <c r="BLZ628" s="18"/>
      <c r="BMA628" s="18" t="s">
        <v>224</v>
      </c>
      <c r="BMB628" s="18"/>
      <c r="BMC628" s="18"/>
    </row>
    <row r="629" spans="1680:1693" ht="20.399999999999999" x14ac:dyDescent="0.25">
      <c r="BLP629" s="18"/>
      <c r="BLQ629" s="18"/>
      <c r="BLR629" s="18"/>
      <c r="BLS629" s="18"/>
      <c r="BLT629" s="18"/>
      <c r="BLU629" s="18"/>
      <c r="BLV629" s="18"/>
      <c r="BLW629" s="18"/>
      <c r="BLX629" s="18"/>
      <c r="BLY629" s="18"/>
      <c r="BLZ629" s="18"/>
      <c r="BMA629" s="36" t="s">
        <v>223</v>
      </c>
      <c r="BMB629" s="18"/>
      <c r="BMC629" s="18"/>
    </row>
    <row r="630" spans="1680:1693" ht="30.6" x14ac:dyDescent="0.25">
      <c r="BLP630" s="18"/>
      <c r="BLQ630" s="18"/>
      <c r="BLR630" s="18"/>
      <c r="BLS630" s="18"/>
      <c r="BLT630" s="18"/>
      <c r="BLU630" s="18"/>
      <c r="BLV630" s="18"/>
      <c r="BLW630" s="18"/>
      <c r="BLX630" s="18"/>
      <c r="BLY630" s="18"/>
      <c r="BLZ630" s="18"/>
      <c r="BMA630" s="36" t="s">
        <v>222</v>
      </c>
      <c r="BMB630" s="18"/>
      <c r="BMC630" s="18"/>
    </row>
    <row r="631" spans="1680:1693" ht="13.2" x14ac:dyDescent="0.25">
      <c r="BLP631" s="18"/>
      <c r="BLQ631" s="18"/>
      <c r="BLR631" s="18"/>
      <c r="BLS631" s="18"/>
      <c r="BLT631" s="18"/>
      <c r="BLU631" s="18"/>
      <c r="BLV631" s="18"/>
      <c r="BLW631" s="18"/>
      <c r="BLX631" s="18"/>
      <c r="BLY631" s="18"/>
      <c r="BLZ631" s="18"/>
      <c r="BMA631" s="36" t="s">
        <v>221</v>
      </c>
      <c r="BMB631" s="18"/>
      <c r="BMC631" s="18"/>
    </row>
    <row r="632" spans="1680:1693" ht="13.2" x14ac:dyDescent="0.25">
      <c r="BLP632" s="18"/>
      <c r="BLQ632" s="18"/>
      <c r="BLR632" s="18"/>
      <c r="BLS632" s="18"/>
      <c r="BLT632" s="18"/>
      <c r="BLU632" s="18"/>
      <c r="BLV632" s="18"/>
      <c r="BLW632" s="18"/>
      <c r="BLX632" s="18"/>
      <c r="BLY632" s="18"/>
      <c r="BLZ632" s="18"/>
      <c r="BMA632" s="36" t="s">
        <v>220</v>
      </c>
      <c r="BMB632" s="18"/>
      <c r="BMC632" s="18"/>
    </row>
    <row r="633" spans="1680:1693" ht="13.2" x14ac:dyDescent="0.25">
      <c r="BLP633" s="18"/>
      <c r="BLQ633" s="18"/>
      <c r="BLR633" s="18"/>
      <c r="BLS633" s="18"/>
      <c r="BLT633" s="18"/>
      <c r="BLU633" s="18"/>
      <c r="BLV633" s="18"/>
      <c r="BLW633" s="18"/>
      <c r="BLX633" s="18"/>
      <c r="BLY633" s="18"/>
      <c r="BLZ633" s="18"/>
      <c r="BMA633" s="20"/>
      <c r="BMB633" s="18"/>
      <c r="BMC633" s="18"/>
    </row>
    <row r="634" spans="1680:1693" ht="13.2" x14ac:dyDescent="0.25">
      <c r="BLP634" s="18"/>
      <c r="BLQ634" s="18"/>
      <c r="BLR634" s="18"/>
      <c r="BLS634" s="18"/>
      <c r="BLT634" s="18"/>
      <c r="BLU634" s="18"/>
      <c r="BLV634" s="18"/>
      <c r="BLW634" s="18"/>
      <c r="BLX634" s="18"/>
      <c r="BLY634" s="18"/>
      <c r="BLZ634" s="18"/>
      <c r="BMA634" s="18"/>
      <c r="BMB634" s="18"/>
      <c r="BMC634" s="18" t="s">
        <v>219</v>
      </c>
    </row>
    <row r="635" spans="1680:1693" ht="13.2" x14ac:dyDescent="0.25">
      <c r="BLP635" s="18"/>
      <c r="BLQ635" s="18"/>
      <c r="BLR635" s="18"/>
      <c r="BLS635" s="18"/>
      <c r="BLT635" s="18"/>
      <c r="BLU635" s="18"/>
      <c r="BLV635" s="18"/>
      <c r="BLW635" s="18"/>
      <c r="BLX635" s="18"/>
      <c r="BLY635" s="18"/>
      <c r="BLZ635" s="18"/>
      <c r="BMA635" s="18"/>
      <c r="BMB635" s="18"/>
      <c r="BMC635" s="35" t="s">
        <v>218</v>
      </c>
    </row>
    <row r="636" spans="1680:1693" ht="13.2" x14ac:dyDescent="0.25">
      <c r="BLP636" s="18"/>
      <c r="BLQ636" s="18"/>
      <c r="BLR636" s="18"/>
      <c r="BLS636" s="18"/>
      <c r="BLT636" s="18"/>
      <c r="BLU636" s="18"/>
      <c r="BLV636" s="18"/>
      <c r="BLW636" s="18"/>
      <c r="BLX636" s="18"/>
      <c r="BLY636" s="18"/>
      <c r="BLZ636" s="18"/>
      <c r="BMA636" s="18"/>
      <c r="BMB636" s="18"/>
      <c r="BMC636" s="35" t="s">
        <v>1288</v>
      </c>
    </row>
    <row r="637" spans="1680:1693" ht="13.2" x14ac:dyDescent="0.25">
      <c r="BLP637" s="18"/>
      <c r="BLQ637" s="18"/>
      <c r="BLR637" s="18"/>
      <c r="BLS637" s="18"/>
      <c r="BLT637" s="18"/>
      <c r="BLU637" s="18"/>
      <c r="BLV637" s="18"/>
      <c r="BLW637" s="18"/>
      <c r="BLX637" s="18"/>
      <c r="BLY637" s="18"/>
      <c r="BLZ637" s="18"/>
      <c r="BMA637" s="18"/>
      <c r="BMB637" s="18"/>
      <c r="BMC637" s="35" t="s">
        <v>216</v>
      </c>
    </row>
    <row r="638" spans="1680:1693" ht="13.2" x14ac:dyDescent="0.25">
      <c r="BLP638" s="18"/>
      <c r="BLQ638" s="18"/>
      <c r="BLR638" s="18"/>
      <c r="BLS638" s="18"/>
      <c r="BLT638" s="18"/>
      <c r="BLU638" s="18"/>
      <c r="BLV638" s="18"/>
      <c r="BLW638" s="18"/>
      <c r="BLX638" s="18"/>
      <c r="BLY638" s="18"/>
      <c r="BLZ638" s="18"/>
      <c r="BMA638" s="18"/>
      <c r="BMB638" s="18"/>
      <c r="BMC638" s="35" t="s">
        <v>215</v>
      </c>
    </row>
    <row r="639" spans="1680:1693" ht="20.399999999999999" x14ac:dyDescent="0.25">
      <c r="BLP639" s="18"/>
      <c r="BLQ639" s="18"/>
      <c r="BLR639" s="18"/>
      <c r="BLS639" s="18"/>
      <c r="BLT639" s="18"/>
      <c r="BLU639" s="18"/>
      <c r="BLV639" s="18"/>
      <c r="BLW639" s="18"/>
      <c r="BLX639" s="18"/>
      <c r="BLY639" s="18"/>
      <c r="BLZ639" s="18"/>
      <c r="BMA639" s="18"/>
      <c r="BMB639" s="18"/>
      <c r="BMC639" s="35" t="s">
        <v>214</v>
      </c>
    </row>
    <row r="640" spans="1680:1693" ht="20.399999999999999" x14ac:dyDescent="0.25">
      <c r="BLP640" s="18"/>
      <c r="BLQ640" s="18"/>
      <c r="BLR640" s="18"/>
      <c r="BLS640" s="18"/>
      <c r="BLT640" s="18"/>
      <c r="BLU640" s="18"/>
      <c r="BLV640" s="18"/>
      <c r="BLW640" s="18"/>
      <c r="BLX640" s="18"/>
      <c r="BLY640" s="18"/>
      <c r="BLZ640" s="18"/>
      <c r="BMA640" s="18"/>
      <c r="BMB640" s="18"/>
      <c r="BMC640" s="35" t="s">
        <v>1289</v>
      </c>
    </row>
    <row r="641" spans="1693:1698" ht="13.2" x14ac:dyDescent="0.25">
      <c r="BMC641" s="35" t="s">
        <v>213</v>
      </c>
      <c r="BMD641" s="18"/>
      <c r="BME641" s="18"/>
      <c r="BMF641" s="21"/>
      <c r="BMG641" s="18"/>
      <c r="BMH641" s="19"/>
    </row>
    <row r="642" spans="1693:1698" ht="13.2" x14ac:dyDescent="0.25">
      <c r="BMC642" s="35" t="s">
        <v>212</v>
      </c>
      <c r="BMD642" s="18"/>
      <c r="BME642" s="18"/>
      <c r="BMF642" s="21"/>
      <c r="BMG642" s="18"/>
      <c r="BMH642" s="19"/>
    </row>
    <row r="643" spans="1693:1698" ht="13.2" x14ac:dyDescent="0.25">
      <c r="BMC643" s="35" t="s">
        <v>211</v>
      </c>
      <c r="BMD643" s="18"/>
      <c r="BME643" s="18"/>
      <c r="BMF643" s="21"/>
      <c r="BMG643" s="18"/>
      <c r="BMH643" s="19"/>
    </row>
    <row r="644" spans="1693:1698" ht="13.2" x14ac:dyDescent="0.25">
      <c r="BMC644" s="35" t="s">
        <v>210</v>
      </c>
      <c r="BMD644" s="18"/>
      <c r="BME644" s="18"/>
      <c r="BMF644" s="21"/>
      <c r="BMG644" s="18"/>
      <c r="BMH644" s="19"/>
    </row>
    <row r="645" spans="1693:1698" ht="13.2" x14ac:dyDescent="0.25">
      <c r="BMC645" s="35" t="s">
        <v>209</v>
      </c>
      <c r="BMD645" s="18"/>
      <c r="BME645" s="18"/>
      <c r="BMF645" s="21"/>
      <c r="BMG645" s="18"/>
      <c r="BMH645" s="19"/>
    </row>
    <row r="646" spans="1693:1698" ht="20.399999999999999" x14ac:dyDescent="0.25">
      <c r="BMC646" s="35" t="s">
        <v>452</v>
      </c>
      <c r="BMD646" s="18"/>
      <c r="BME646" s="18"/>
      <c r="BMF646" s="21"/>
      <c r="BMG646" s="18"/>
      <c r="BMH646" s="19"/>
    </row>
    <row r="647" spans="1693:1698" ht="13.2" x14ac:dyDescent="0.25">
      <c r="BMC647" s="18"/>
      <c r="BMD647" s="18"/>
      <c r="BME647" s="35"/>
      <c r="BMF647" s="21"/>
      <c r="BMG647" s="18"/>
      <c r="BMH647" s="19"/>
    </row>
    <row r="648" spans="1693:1698" ht="13.2" x14ac:dyDescent="0.25">
      <c r="BMC648" s="18"/>
      <c r="BMD648" s="18"/>
      <c r="BME648" s="18"/>
      <c r="BMF648" s="21"/>
      <c r="BMG648" s="18"/>
      <c r="BMH648" s="19"/>
    </row>
    <row r="649" spans="1693:1698" ht="13.2" x14ac:dyDescent="0.25">
      <c r="BMC649" s="18"/>
      <c r="BMD649" s="18"/>
      <c r="BME649" s="18"/>
      <c r="BMF649" s="21" t="s">
        <v>207</v>
      </c>
      <c r="BMG649" s="18"/>
      <c r="BMH649" s="19"/>
    </row>
    <row r="650" spans="1693:1698" ht="13.2" x14ac:dyDescent="0.25">
      <c r="BMC650" s="18"/>
      <c r="BMD650" s="18"/>
      <c r="BME650" s="18"/>
      <c r="BMF650" s="6" t="s">
        <v>206</v>
      </c>
      <c r="BMG650" s="18"/>
      <c r="BMH650" s="19"/>
    </row>
    <row r="651" spans="1693:1698" ht="20.399999999999999" x14ac:dyDescent="0.25">
      <c r="BMC651" s="18"/>
      <c r="BMD651" s="18"/>
      <c r="BME651" s="18"/>
      <c r="BMF651" s="6" t="s">
        <v>205</v>
      </c>
      <c r="BMG651" s="18"/>
      <c r="BMH651" s="19"/>
    </row>
    <row r="652" spans="1693:1698" ht="13.2" x14ac:dyDescent="0.25">
      <c r="BMC652" s="18"/>
      <c r="BMD652" s="18"/>
      <c r="BME652" s="18"/>
      <c r="BMF652" s="6"/>
      <c r="BMG652" s="18"/>
      <c r="BMH652" s="19"/>
    </row>
    <row r="653" spans="1693:1698" ht="13.2" x14ac:dyDescent="0.25">
      <c r="BMC653" s="18"/>
      <c r="BMD653" s="18"/>
      <c r="BME653" s="18"/>
      <c r="BMF653" s="21"/>
      <c r="BMG653" s="18"/>
      <c r="BMH653" s="19"/>
    </row>
    <row r="654" spans="1693:1698" ht="13.2" x14ac:dyDescent="0.25">
      <c r="BMC654" s="18"/>
      <c r="BMD654" s="18"/>
      <c r="BME654" s="18"/>
      <c r="BMF654" s="21"/>
      <c r="BMG654" s="18"/>
      <c r="BMH654" s="19"/>
    </row>
    <row r="655" spans="1693:1698" ht="13.2" x14ac:dyDescent="0.25">
      <c r="BMC655" s="18"/>
      <c r="BMD655" s="18"/>
      <c r="BME655" s="18"/>
      <c r="BMF655" s="21"/>
      <c r="BMG655" s="18"/>
      <c r="BMH655" s="19" t="s">
        <v>123</v>
      </c>
    </row>
    <row r="656" spans="1693:1698" ht="13.2" x14ac:dyDescent="0.25">
      <c r="BMC656" s="18"/>
      <c r="BMD656" s="18"/>
      <c r="BME656" s="18"/>
      <c r="BMF656" s="21"/>
      <c r="BMG656" s="18"/>
      <c r="BMH656" s="34" t="s">
        <v>204</v>
      </c>
    </row>
    <row r="657" spans="1698:1701" ht="13.2" x14ac:dyDescent="0.25">
      <c r="BMH657" s="34" t="s">
        <v>203</v>
      </c>
      <c r="BMI657" s="18"/>
      <c r="BMJ657" s="18"/>
      <c r="BMK657" s="18"/>
    </row>
    <row r="658" spans="1698:1701" ht="13.2" x14ac:dyDescent="0.25">
      <c r="BMH658" s="34" t="s">
        <v>202</v>
      </c>
      <c r="BMI658" s="18"/>
      <c r="BMJ658" s="18"/>
      <c r="BMK658" s="18"/>
    </row>
    <row r="659" spans="1698:1701" ht="13.2" x14ac:dyDescent="0.25">
      <c r="BMH659" s="34" t="s">
        <v>201</v>
      </c>
      <c r="BMI659" s="18"/>
      <c r="BMJ659" s="18"/>
      <c r="BMK659" s="18"/>
    </row>
    <row r="660" spans="1698:1701" ht="13.2" x14ac:dyDescent="0.25">
      <c r="BMH660" s="34" t="s">
        <v>200</v>
      </c>
      <c r="BMI660" s="18"/>
      <c r="BMJ660" s="18"/>
      <c r="BMK660" s="18"/>
    </row>
    <row r="661" spans="1698:1701" ht="13.2" x14ac:dyDescent="0.25">
      <c r="BMH661" s="34" t="s">
        <v>199</v>
      </c>
      <c r="BMI661" s="18"/>
      <c r="BMJ661" s="18"/>
      <c r="BMK661" s="18"/>
    </row>
    <row r="662" spans="1698:1701" ht="13.2" x14ac:dyDescent="0.25">
      <c r="BMH662" s="34" t="s">
        <v>198</v>
      </c>
      <c r="BMI662" s="18"/>
      <c r="BMJ662" s="18"/>
      <c r="BMK662" s="18"/>
    </row>
    <row r="663" spans="1698:1701" ht="13.2" x14ac:dyDescent="0.25">
      <c r="BMH663" s="34" t="s">
        <v>197</v>
      </c>
      <c r="BMI663" s="18"/>
      <c r="BMJ663" s="18"/>
      <c r="BMK663" s="18"/>
    </row>
    <row r="664" spans="1698:1701" ht="13.2" x14ac:dyDescent="0.25">
      <c r="BMH664" s="34" t="s">
        <v>196</v>
      </c>
      <c r="BMI664" s="18"/>
      <c r="BMJ664" s="18"/>
      <c r="BMK664" s="18"/>
    </row>
    <row r="665" spans="1698:1701" ht="13.2" x14ac:dyDescent="0.25">
      <c r="BMH665" s="21"/>
      <c r="BMI665" s="18"/>
      <c r="BMJ665" s="18"/>
      <c r="BMK665" s="18" t="s">
        <v>195</v>
      </c>
    </row>
    <row r="666" spans="1698:1701" ht="13.2" x14ac:dyDescent="0.25">
      <c r="BMH666" s="19"/>
      <c r="BMI666" s="18"/>
      <c r="BMJ666" s="18"/>
      <c r="BMK666" s="18" t="s">
        <v>168</v>
      </c>
    </row>
    <row r="667" spans="1698:1701" ht="13.2" x14ac:dyDescent="0.25">
      <c r="BMH667" s="19"/>
      <c r="BMI667" s="18"/>
      <c r="BMJ667" s="18"/>
      <c r="BMK667" s="18" t="s">
        <v>136</v>
      </c>
    </row>
    <row r="668" spans="1698:1701" ht="13.2" x14ac:dyDescent="0.25">
      <c r="BMH668" s="19"/>
      <c r="BMI668" s="18"/>
      <c r="BMJ668" s="18"/>
      <c r="BMK668" s="18" t="s">
        <v>194</v>
      </c>
    </row>
    <row r="669" spans="1698:1701" ht="13.2" x14ac:dyDescent="0.25">
      <c r="BMH669" s="19"/>
      <c r="BMI669" s="18"/>
      <c r="BMJ669" s="18"/>
      <c r="BMK669" s="18" t="s">
        <v>193</v>
      </c>
    </row>
    <row r="670" spans="1698:1701" ht="13.2" x14ac:dyDescent="0.25">
      <c r="BMH670" s="19"/>
      <c r="BMI670" s="18"/>
      <c r="BMJ670" s="18"/>
      <c r="BMK670" s="18" t="s">
        <v>192</v>
      </c>
    </row>
    <row r="671" spans="1698:1701" ht="13.2" x14ac:dyDescent="0.25">
      <c r="BMH671" s="19"/>
      <c r="BMI671" s="18"/>
      <c r="BMJ671" s="18"/>
      <c r="BMK671" s="18" t="s">
        <v>191</v>
      </c>
    </row>
    <row r="672" spans="1698:1701" ht="13.2" x14ac:dyDescent="0.25">
      <c r="BMH672" s="19"/>
      <c r="BMI672" s="18"/>
      <c r="BMJ672" s="18"/>
      <c r="BMK672" s="18" t="s">
        <v>190</v>
      </c>
    </row>
    <row r="673" spans="1701:1703" ht="13.2" x14ac:dyDescent="0.25">
      <c r="BMK673" s="18" t="s">
        <v>189</v>
      </c>
      <c r="BML673" s="18"/>
      <c r="BMM673" s="18"/>
    </row>
    <row r="674" spans="1701:1703" ht="13.2" x14ac:dyDescent="0.25">
      <c r="BMK674" s="18"/>
      <c r="BML674" s="18"/>
      <c r="BMM674" s="18"/>
    </row>
    <row r="675" spans="1701:1703" ht="13.2" x14ac:dyDescent="0.25">
      <c r="BMK675" s="18"/>
      <c r="BML675" s="18"/>
      <c r="BMM675" s="18"/>
    </row>
    <row r="676" spans="1701:1703" ht="13.2" x14ac:dyDescent="0.25">
      <c r="BMK676" s="18"/>
      <c r="BML676" s="18"/>
      <c r="BMM676" s="18" t="s">
        <v>188</v>
      </c>
    </row>
    <row r="677" spans="1701:1703" ht="13.35" customHeight="1" x14ac:dyDescent="0.25">
      <c r="BMK677" s="18"/>
      <c r="BML677" s="18"/>
      <c r="BMM677" s="32" t="s">
        <v>187</v>
      </c>
    </row>
    <row r="678" spans="1701:1703" ht="13.35" customHeight="1" x14ac:dyDescent="0.25">
      <c r="BMK678" s="18"/>
      <c r="BML678" s="18"/>
      <c r="BMM678" s="32" t="s">
        <v>186</v>
      </c>
    </row>
    <row r="679" spans="1701:1703" ht="13.35" customHeight="1" x14ac:dyDescent="0.25">
      <c r="BMK679" s="18"/>
      <c r="BML679" s="18"/>
      <c r="BMM679" s="32" t="s">
        <v>185</v>
      </c>
    </row>
    <row r="680" spans="1701:1703" ht="13.35" customHeight="1" x14ac:dyDescent="0.25">
      <c r="BMK680" s="18"/>
      <c r="BML680" s="18"/>
      <c r="BMM680" s="32" t="s">
        <v>184</v>
      </c>
    </row>
    <row r="681" spans="1701:1703" ht="13.35" customHeight="1" x14ac:dyDescent="0.25">
      <c r="BMK681" s="18"/>
      <c r="BML681" s="18"/>
      <c r="BMM681" s="32" t="s">
        <v>183</v>
      </c>
    </row>
    <row r="682" spans="1701:1703" ht="13.35" customHeight="1" x14ac:dyDescent="0.25">
      <c r="BMK682" s="18"/>
      <c r="BML682" s="18"/>
      <c r="BMM682" s="33" t="s">
        <v>182</v>
      </c>
    </row>
    <row r="683" spans="1701:1703" ht="13.35" customHeight="1" x14ac:dyDescent="0.25">
      <c r="BMK683" s="18"/>
      <c r="BML683" s="18"/>
      <c r="BMM683" s="32" t="s">
        <v>181</v>
      </c>
    </row>
    <row r="684" spans="1701:1703" ht="13.35" customHeight="1" x14ac:dyDescent="0.25">
      <c r="BMK684" s="18"/>
      <c r="BML684" s="18"/>
      <c r="BMM684" s="32" t="s">
        <v>180</v>
      </c>
    </row>
    <row r="685" spans="1701:1703" ht="13.35" customHeight="1" x14ac:dyDescent="0.25">
      <c r="BMK685" s="18"/>
      <c r="BML685" s="18"/>
      <c r="BMM685" s="32" t="s">
        <v>179</v>
      </c>
    </row>
    <row r="686" spans="1701:1703" ht="13.35" customHeight="1" x14ac:dyDescent="0.25">
      <c r="BMK686" s="18"/>
      <c r="BML686" s="18"/>
      <c r="BMM686" s="32" t="s">
        <v>178</v>
      </c>
    </row>
    <row r="687" spans="1701:1703" ht="13.35" customHeight="1" x14ac:dyDescent="0.25">
      <c r="BMK687" s="18"/>
      <c r="BML687" s="18"/>
      <c r="BMM687" s="32" t="s">
        <v>177</v>
      </c>
    </row>
    <row r="688" spans="1701:1703" ht="13.35" customHeight="1" x14ac:dyDescent="0.25">
      <c r="BMK688" s="18"/>
      <c r="BML688" s="18"/>
      <c r="BMM688" s="32" t="s">
        <v>176</v>
      </c>
    </row>
    <row r="689" spans="1703:1706" ht="13.35" customHeight="1" x14ac:dyDescent="0.25">
      <c r="BMM689" s="32" t="s">
        <v>175</v>
      </c>
      <c r="BMN689" s="32"/>
      <c r="BMO689" s="32"/>
      <c r="BMP689" s="32"/>
    </row>
    <row r="690" spans="1703:1706" ht="13.35" customHeight="1" x14ac:dyDescent="0.25">
      <c r="BMM690" s="32" t="s">
        <v>174</v>
      </c>
      <c r="BMN690" s="32"/>
      <c r="BMO690" s="32"/>
      <c r="BMP690" s="32"/>
    </row>
    <row r="691" spans="1703:1706" ht="13.35" customHeight="1" x14ac:dyDescent="0.25">
      <c r="BMM691" s="32" t="s">
        <v>173</v>
      </c>
      <c r="BMN691" s="32"/>
      <c r="BMO691" s="32"/>
      <c r="BMP691" s="32"/>
    </row>
    <row r="692" spans="1703:1706" ht="13.35" customHeight="1" x14ac:dyDescent="0.25">
      <c r="BMM692" s="32" t="s">
        <v>172</v>
      </c>
      <c r="BMN692" s="32"/>
      <c r="BMO692" s="32"/>
      <c r="BMP692" s="32"/>
    </row>
    <row r="693" spans="1703:1706" ht="13.35" customHeight="1" x14ac:dyDescent="0.25">
      <c r="BMM693" s="32" t="s">
        <v>171</v>
      </c>
      <c r="BMN693" s="32"/>
      <c r="BMO693" s="32"/>
      <c r="BMP693" s="32"/>
    </row>
    <row r="694" spans="1703:1706" ht="13.35" customHeight="1" x14ac:dyDescent="0.25">
      <c r="BMM694" s="32" t="s">
        <v>170</v>
      </c>
      <c r="BMN694" s="32"/>
      <c r="BMO694" s="32"/>
      <c r="BMP694" s="32"/>
    </row>
    <row r="695" spans="1703:1706" ht="13.35" customHeight="1" x14ac:dyDescent="0.25">
      <c r="BMM695" s="32" t="s">
        <v>169</v>
      </c>
      <c r="BMN695" s="32"/>
      <c r="BMO695" s="32"/>
      <c r="BMP695" s="32"/>
    </row>
    <row r="696" spans="1703:1706" ht="13.35" customHeight="1" x14ac:dyDescent="0.25">
      <c r="BMM696" s="32"/>
      <c r="BMN696" s="32"/>
      <c r="BMO696" s="32"/>
      <c r="BMP696" s="32"/>
    </row>
    <row r="697" spans="1703:1706" ht="13.35" customHeight="1" x14ac:dyDescent="0.25">
      <c r="BMM697" s="32"/>
      <c r="BMN697" s="32"/>
      <c r="BMO697" s="32"/>
      <c r="BMP697" s="32"/>
    </row>
    <row r="698" spans="1703:1706" ht="13.35" customHeight="1" x14ac:dyDescent="0.25">
      <c r="BMM698" s="32"/>
      <c r="BMN698" s="32"/>
      <c r="BMO698" s="32"/>
      <c r="BMP698" s="32"/>
    </row>
    <row r="699" spans="1703:1706" ht="13.2" x14ac:dyDescent="0.25">
      <c r="BMN699" s="32"/>
      <c r="BMO699" s="32"/>
      <c r="BMP699" s="32"/>
    </row>
    <row r="700" spans="1703:1706" ht="13.2" x14ac:dyDescent="0.25">
      <c r="BMN700" s="18"/>
      <c r="BMO700" s="18"/>
      <c r="BMP700" s="18"/>
    </row>
    <row r="701" spans="1703:1706" ht="13.2" x14ac:dyDescent="0.25">
      <c r="BMM701" s="18"/>
      <c r="BMN701" s="18"/>
      <c r="BMO701" s="18"/>
      <c r="BMP701" s="18"/>
    </row>
    <row r="702" spans="1703:1706" ht="13.2" x14ac:dyDescent="0.25">
      <c r="BMM702" s="18"/>
      <c r="BMN702" s="18"/>
      <c r="BMO702" s="18"/>
      <c r="BMP702" s="18"/>
    </row>
    <row r="703" spans="1703:1706" ht="13.2" x14ac:dyDescent="0.25">
      <c r="BMM703" s="18"/>
      <c r="BMN703" s="18"/>
      <c r="BMO703" s="18"/>
      <c r="BMP703" s="18" t="s">
        <v>168</v>
      </c>
    </row>
    <row r="704" spans="1703:1706" ht="13.2" x14ac:dyDescent="0.25">
      <c r="BMM704" s="18"/>
      <c r="BMN704" s="18"/>
      <c r="BMO704" s="18"/>
      <c r="BMP704" s="18" t="s">
        <v>167</v>
      </c>
    </row>
    <row r="705" spans="1706:1710" ht="13.2" x14ac:dyDescent="0.25">
      <c r="BMP705" s="18" t="s">
        <v>166</v>
      </c>
      <c r="BMQ705" s="18"/>
      <c r="BMR705" s="18"/>
      <c r="BMS705" s="18"/>
      <c r="BMT705" s="18"/>
    </row>
    <row r="706" spans="1706:1710" ht="13.2" x14ac:dyDescent="0.25">
      <c r="BMP706" s="18" t="s">
        <v>165</v>
      </c>
      <c r="BMQ706" s="18"/>
      <c r="BMR706" s="18"/>
      <c r="BMS706" s="18"/>
      <c r="BMT706" s="18"/>
    </row>
    <row r="707" spans="1706:1710" ht="13.2" x14ac:dyDescent="0.25">
      <c r="BMP707" s="18" t="s">
        <v>164</v>
      </c>
      <c r="BMQ707" s="18"/>
      <c r="BMR707" s="18"/>
      <c r="BMS707" s="18"/>
      <c r="BMT707" s="18"/>
    </row>
    <row r="708" spans="1706:1710" ht="13.2" x14ac:dyDescent="0.25">
      <c r="BMP708" s="18" t="s">
        <v>163</v>
      </c>
      <c r="BMQ708" s="18"/>
      <c r="BMR708" s="18"/>
      <c r="BMS708" s="18"/>
      <c r="BMT708" s="18"/>
    </row>
    <row r="709" spans="1706:1710" ht="13.2" x14ac:dyDescent="0.25">
      <c r="BMP709" s="18"/>
      <c r="BMQ709" s="18"/>
      <c r="BMR709" s="18"/>
      <c r="BMS709" s="18"/>
      <c r="BMT709" s="18"/>
    </row>
    <row r="710" spans="1706:1710" ht="13.2" x14ac:dyDescent="0.25">
      <c r="BMP710" s="18"/>
      <c r="BMQ710" s="18"/>
      <c r="BMR710" s="18"/>
      <c r="BMS710" s="18"/>
      <c r="BMT710" s="18"/>
    </row>
    <row r="711" spans="1706:1710" ht="13.2" x14ac:dyDescent="0.25">
      <c r="BMP711" s="18"/>
      <c r="BMQ711" s="18"/>
      <c r="BMR711" s="18"/>
      <c r="BMS711" s="18"/>
      <c r="BMT711" s="18"/>
    </row>
    <row r="712" spans="1706:1710" ht="14.4" x14ac:dyDescent="0.25">
      <c r="BMP712" s="18"/>
      <c r="BMQ712" s="18"/>
      <c r="BMR712" s="31" t="s">
        <v>52</v>
      </c>
      <c r="BMS712" s="18"/>
      <c r="BMT712" s="18"/>
    </row>
    <row r="713" spans="1706:1710" ht="13.2" x14ac:dyDescent="0.25">
      <c r="BMP713" s="18"/>
      <c r="BMQ713" s="18"/>
      <c r="BMR713" s="22" t="s">
        <v>26</v>
      </c>
      <c r="BMS713" s="18"/>
      <c r="BMT713" s="18"/>
    </row>
    <row r="714" spans="1706:1710" ht="13.2" x14ac:dyDescent="0.25">
      <c r="BMP714" s="18"/>
      <c r="BMQ714" s="18"/>
      <c r="BMR714" s="22" t="s">
        <v>24</v>
      </c>
      <c r="BMS714" s="18"/>
      <c r="BMT714" s="18"/>
    </row>
    <row r="715" spans="1706:1710" ht="13.2" x14ac:dyDescent="0.25">
      <c r="BMP715" s="18"/>
      <c r="BMQ715" s="18"/>
      <c r="BMR715" s="22" t="s">
        <v>22</v>
      </c>
      <c r="BMS715" s="18"/>
      <c r="BMT715" s="18"/>
    </row>
    <row r="716" spans="1706:1710" ht="13.2" x14ac:dyDescent="0.25">
      <c r="BMP716" s="18"/>
      <c r="BMQ716" s="18"/>
      <c r="BMR716" s="22" t="s">
        <v>20</v>
      </c>
      <c r="BMS716" s="18"/>
      <c r="BMT716" s="22"/>
    </row>
    <row r="717" spans="1706:1710" ht="13.2" x14ac:dyDescent="0.25">
      <c r="BMP717" s="18"/>
      <c r="BMQ717" s="18"/>
      <c r="BMR717" s="22" t="s">
        <v>18</v>
      </c>
      <c r="BMS717" s="18"/>
      <c r="BMT717" s="18"/>
    </row>
    <row r="718" spans="1706:1710" ht="13.2" x14ac:dyDescent="0.25">
      <c r="BMP718" s="18"/>
      <c r="BMQ718" s="18"/>
      <c r="BMR718" s="22"/>
      <c r="BMS718" s="18"/>
      <c r="BMT718" s="18"/>
    </row>
    <row r="719" spans="1706:1710" ht="14.4" x14ac:dyDescent="0.25">
      <c r="BMP719" s="18"/>
      <c r="BMQ719" s="18"/>
      <c r="BMR719" s="22"/>
      <c r="BMS719" s="18"/>
      <c r="BMT719" s="31" t="s">
        <v>51</v>
      </c>
    </row>
    <row r="720" spans="1706:1710" ht="13.2" x14ac:dyDescent="0.25">
      <c r="BMP720" s="18"/>
      <c r="BMQ720" s="18"/>
      <c r="BMR720" s="22"/>
      <c r="BMS720" s="18"/>
      <c r="BMT720" s="22" t="s">
        <v>28</v>
      </c>
    </row>
    <row r="721" spans="1683:1719" ht="13.2" x14ac:dyDescent="0.25">
      <c r="BLS721" s="18"/>
      <c r="BLT721" s="19"/>
      <c r="BLU721" s="18"/>
      <c r="BLV721" s="18"/>
      <c r="BLW721" s="18"/>
      <c r="BLX721" s="18"/>
      <c r="BLY721" s="18"/>
      <c r="BLZ721" s="18"/>
      <c r="BMA721" s="18"/>
      <c r="BMB721" s="18"/>
      <c r="BMC721" s="18"/>
      <c r="BMD721" s="18"/>
      <c r="BME721" s="18"/>
      <c r="BMF721" s="21"/>
      <c r="BMG721" s="18"/>
      <c r="BMH721" s="19"/>
      <c r="BMI721" s="18"/>
      <c r="BMJ721" s="18"/>
      <c r="BMK721" s="18"/>
      <c r="BML721" s="18"/>
      <c r="BMM721" s="18"/>
      <c r="BMN721" s="18"/>
      <c r="BMO721" s="18"/>
      <c r="BMP721" s="18"/>
      <c r="BMQ721" s="18"/>
      <c r="BMR721" s="22"/>
      <c r="BMS721" s="18"/>
      <c r="BMT721" s="22" t="s">
        <v>29</v>
      </c>
      <c r="BMU721" s="18"/>
      <c r="BMV721" s="18"/>
      <c r="BMW721" s="18"/>
      <c r="BMX721" s="18"/>
      <c r="BMY721" s="18"/>
      <c r="BMZ721" s="18"/>
      <c r="BNA721" s="18"/>
      <c r="BNB721" s="18"/>
      <c r="BNC721" s="18"/>
    </row>
    <row r="722" spans="1683:1719" ht="13.2" x14ac:dyDescent="0.25">
      <c r="BLS722" s="18"/>
      <c r="BLT722" s="18"/>
      <c r="BLU722" s="18"/>
      <c r="BLV722" s="18"/>
      <c r="BLW722" s="18"/>
      <c r="BLX722" s="18"/>
      <c r="BLY722" s="18"/>
      <c r="BLZ722" s="18"/>
      <c r="BMA722" s="18"/>
      <c r="BMB722" s="18"/>
      <c r="BMC722" s="18"/>
      <c r="BMD722" s="18"/>
      <c r="BME722" s="18"/>
      <c r="BMF722" s="21"/>
      <c r="BMG722" s="18"/>
      <c r="BMH722" s="19"/>
      <c r="BMI722" s="18"/>
      <c r="BMJ722" s="18"/>
      <c r="BMK722" s="18"/>
      <c r="BML722" s="18"/>
      <c r="BMM722" s="18"/>
      <c r="BMN722" s="18"/>
      <c r="BMO722" s="18"/>
      <c r="BMP722" s="18"/>
      <c r="BMQ722" s="18"/>
      <c r="BMR722" s="22"/>
      <c r="BMS722" s="18"/>
      <c r="BMT722" s="22" t="s">
        <v>30</v>
      </c>
      <c r="BMU722" s="18"/>
      <c r="BMV722" s="18"/>
      <c r="BMW722" s="18"/>
      <c r="BMX722" s="18"/>
      <c r="BMY722" s="18"/>
      <c r="BMZ722" s="18"/>
      <c r="BNA722" s="18"/>
      <c r="BNB722" s="18"/>
      <c r="BNC722" s="18"/>
    </row>
    <row r="723" spans="1683:1719" ht="13.2" x14ac:dyDescent="0.25">
      <c r="BLS723" s="18"/>
      <c r="BLT723" s="18"/>
      <c r="BLU723" s="18"/>
      <c r="BLV723" s="18"/>
      <c r="BLW723" s="18"/>
      <c r="BLX723" s="18"/>
      <c r="BLY723" s="18"/>
      <c r="BLZ723" s="18"/>
      <c r="BMA723" s="18"/>
      <c r="BMB723" s="18"/>
      <c r="BMC723" s="18"/>
      <c r="BMD723" s="18"/>
      <c r="BME723" s="18"/>
      <c r="BMF723" s="21"/>
      <c r="BMG723" s="18"/>
      <c r="BMH723" s="19"/>
      <c r="BMI723" s="18"/>
      <c r="BMJ723" s="18"/>
      <c r="BMK723" s="18"/>
      <c r="BML723" s="18"/>
      <c r="BMM723" s="18"/>
      <c r="BMN723" s="18"/>
      <c r="BMO723" s="18"/>
      <c r="BMP723" s="18"/>
      <c r="BMQ723" s="18"/>
      <c r="BMR723" s="22"/>
      <c r="BMS723" s="18"/>
      <c r="BMT723" s="22" t="s">
        <v>31</v>
      </c>
      <c r="BMU723" s="18"/>
      <c r="BMV723" s="18"/>
      <c r="BMW723" s="18"/>
      <c r="BMX723" s="18"/>
      <c r="BMY723" s="18"/>
      <c r="BMZ723" s="18"/>
      <c r="BNA723" s="18"/>
      <c r="BNB723" s="18"/>
      <c r="BNC723" s="18"/>
    </row>
    <row r="724" spans="1683:1719" ht="13.2" x14ac:dyDescent="0.25">
      <c r="BLS724" s="18"/>
      <c r="BLT724" s="18"/>
      <c r="BLU724" s="18"/>
      <c r="BLV724" s="18"/>
      <c r="BLW724" s="18"/>
      <c r="BLX724" s="18"/>
      <c r="BLY724" s="18"/>
      <c r="BLZ724" s="18"/>
      <c r="BMA724" s="18"/>
      <c r="BMB724" s="18"/>
      <c r="BMC724" s="18"/>
      <c r="BMD724" s="18"/>
      <c r="BME724" s="18"/>
      <c r="BMF724" s="21"/>
      <c r="BMG724" s="18"/>
      <c r="BMH724" s="19"/>
      <c r="BMI724" s="18"/>
      <c r="BMJ724" s="18"/>
      <c r="BMK724" s="18"/>
      <c r="BML724" s="18"/>
      <c r="BMM724" s="18"/>
      <c r="BMN724" s="18"/>
      <c r="BMO724" s="18"/>
      <c r="BMP724" s="18"/>
      <c r="BMQ724" s="18"/>
      <c r="BMR724" s="22"/>
      <c r="BMS724" s="18"/>
      <c r="BMT724" s="22" t="s">
        <v>32</v>
      </c>
      <c r="BMU724" s="18"/>
      <c r="BMV724" s="18"/>
      <c r="BMW724" s="18"/>
      <c r="BMX724" s="18"/>
      <c r="BMY724" s="18"/>
      <c r="BMZ724" s="18"/>
      <c r="BNA724" s="18"/>
      <c r="BNB724" s="18"/>
      <c r="BNC724" s="18"/>
    </row>
    <row r="725" spans="1683:1719" ht="13.2" x14ac:dyDescent="0.25">
      <c r="BLS725" s="18"/>
      <c r="BLT725" s="18"/>
      <c r="BLU725" s="18"/>
      <c r="BLV725" s="18"/>
      <c r="BLW725" s="18"/>
      <c r="BLX725" s="18"/>
      <c r="BLY725" s="18"/>
      <c r="BLZ725" s="18"/>
      <c r="BMA725" s="18"/>
      <c r="BMB725" s="18"/>
      <c r="BMC725" s="18"/>
      <c r="BMD725" s="18"/>
      <c r="BME725" s="18"/>
      <c r="BMF725" s="21"/>
      <c r="BMG725" s="18"/>
      <c r="BMH725" s="19"/>
      <c r="BMI725" s="18"/>
      <c r="BMJ725" s="18"/>
      <c r="BMK725" s="18"/>
      <c r="BML725" s="18"/>
      <c r="BMM725" s="18"/>
      <c r="BMN725" s="18"/>
      <c r="BMO725" s="18"/>
      <c r="BMP725" s="18"/>
      <c r="BMQ725" s="18"/>
      <c r="BMR725" s="22"/>
      <c r="BMS725" s="18"/>
      <c r="BMT725" s="18"/>
      <c r="BMU725" s="18"/>
      <c r="BMV725" s="18"/>
      <c r="BMW725" s="18"/>
      <c r="BMX725" s="18"/>
      <c r="BMY725" s="18"/>
      <c r="BMZ725" s="18"/>
      <c r="BNA725" s="18"/>
      <c r="BNB725" s="18"/>
      <c r="BNC725" s="18"/>
    </row>
    <row r="726" spans="1683:1719" ht="13.2" x14ac:dyDescent="0.25">
      <c r="BLS726" s="18" t="s">
        <v>162</v>
      </c>
      <c r="BLT726" s="19"/>
      <c r="BLU726" s="18"/>
      <c r="BLV726" s="18"/>
      <c r="BLW726" s="18"/>
      <c r="BLX726" s="18"/>
      <c r="BLY726" s="18"/>
      <c r="BLZ726" s="18"/>
      <c r="BMA726" s="18"/>
      <c r="BMB726" s="18"/>
      <c r="BMC726" s="18"/>
      <c r="BMD726" s="18"/>
      <c r="BME726" s="18"/>
      <c r="BMF726" s="21"/>
      <c r="BMG726" s="18"/>
      <c r="BMH726" s="19"/>
      <c r="BMI726" s="18"/>
      <c r="BMJ726" s="18"/>
      <c r="BMK726" s="18"/>
      <c r="BML726" s="18"/>
      <c r="BMM726" s="18"/>
      <c r="BMN726" s="18"/>
      <c r="BMO726" s="18"/>
      <c r="BMP726" s="18" t="s">
        <v>77</v>
      </c>
      <c r="BMQ726" s="18"/>
      <c r="BMR726" s="22"/>
      <c r="BMS726" s="18"/>
      <c r="BMT726" s="18"/>
      <c r="BMU726" s="18"/>
      <c r="BMV726" s="18"/>
      <c r="BMW726" s="18"/>
      <c r="BMX726" s="18"/>
      <c r="BMY726" s="18"/>
      <c r="BMZ726" s="18"/>
      <c r="BNA726" s="18"/>
      <c r="BNB726" s="18"/>
      <c r="BNC726" s="18"/>
    </row>
    <row r="727" spans="1683:1719" ht="13.2" x14ac:dyDescent="0.25">
      <c r="BLS727" s="18" t="s">
        <v>161</v>
      </c>
      <c r="BLT727" s="19">
        <v>0</v>
      </c>
      <c r="BLU727" s="18" t="s">
        <v>160</v>
      </c>
      <c r="BLV727" s="18"/>
      <c r="BLW727" s="18"/>
      <c r="BLX727" s="18"/>
      <c r="BLY727" s="18"/>
      <c r="BLZ727" s="18"/>
      <c r="BMA727" s="18"/>
      <c r="BMB727" s="18"/>
      <c r="BMC727" s="18"/>
      <c r="BMD727" s="18"/>
      <c r="BME727" s="18"/>
      <c r="BMF727" s="21"/>
      <c r="BMG727" s="18"/>
      <c r="BMH727" s="19"/>
      <c r="BMI727" s="18"/>
      <c r="BMJ727" s="18"/>
      <c r="BMK727" s="18"/>
      <c r="BML727" s="18"/>
      <c r="BMM727" s="18"/>
      <c r="BMN727" s="18"/>
      <c r="BMO727" s="18"/>
      <c r="BMP727" s="18" t="s">
        <v>76</v>
      </c>
      <c r="BMQ727" s="18"/>
      <c r="BMR727" s="22"/>
      <c r="BMS727" s="18"/>
      <c r="BMT727" s="18"/>
      <c r="BMU727" s="18"/>
      <c r="BMV727" s="18"/>
      <c r="BMW727" s="18"/>
      <c r="BMX727" s="18"/>
      <c r="BMY727" s="18"/>
      <c r="BMZ727" s="18"/>
      <c r="BNA727" s="18"/>
      <c r="BNB727" s="18"/>
      <c r="BNC727" s="18"/>
    </row>
    <row r="728" spans="1683:1719" ht="13.2" x14ac:dyDescent="0.25">
      <c r="BLS728" s="18" t="s">
        <v>159</v>
      </c>
      <c r="BLT728" s="19">
        <v>1</v>
      </c>
      <c r="BLU728" s="18" t="s">
        <v>158</v>
      </c>
      <c r="BLV728" s="18"/>
      <c r="BLW728" s="18"/>
      <c r="BLX728" s="18"/>
      <c r="BLY728" s="18"/>
      <c r="BLZ728" s="18"/>
      <c r="BMA728" s="18"/>
      <c r="BMB728" s="18"/>
      <c r="BMC728" s="18"/>
      <c r="BMD728" s="18"/>
      <c r="BME728" s="18"/>
      <c r="BMF728" s="21"/>
      <c r="BMG728" s="18"/>
      <c r="BMH728" s="19"/>
      <c r="BMI728" s="18"/>
      <c r="BMJ728" s="18"/>
      <c r="BMK728" s="18"/>
      <c r="BML728" s="18"/>
      <c r="BMM728" s="18"/>
      <c r="BMN728" s="18"/>
      <c r="BMO728" s="18"/>
      <c r="BMP728" s="18" t="s">
        <v>75</v>
      </c>
      <c r="BMQ728" s="18"/>
      <c r="BMR728" s="22"/>
      <c r="BMS728" s="18"/>
      <c r="BMT728" s="18"/>
      <c r="BMU728" s="18"/>
      <c r="BMV728" s="18"/>
      <c r="BMW728" s="18"/>
      <c r="BMX728" s="18"/>
      <c r="BMY728" s="18"/>
      <c r="BMZ728" s="18"/>
      <c r="BNA728" s="18"/>
      <c r="BNB728" s="18"/>
      <c r="BNC728" s="18"/>
    </row>
    <row r="729" spans="1683:1719" ht="13.2" x14ac:dyDescent="0.25">
      <c r="BLS729" s="18" t="s">
        <v>157</v>
      </c>
      <c r="BLT729" s="19">
        <v>2</v>
      </c>
      <c r="BLU729" s="18" t="s">
        <v>156</v>
      </c>
      <c r="BLV729" s="18"/>
      <c r="BLW729" s="18"/>
      <c r="BLX729" s="18"/>
      <c r="BLY729" s="18"/>
      <c r="BLZ729" s="18"/>
      <c r="BMA729" s="18"/>
      <c r="BMB729" s="18"/>
      <c r="BMC729" s="18"/>
      <c r="BMD729" s="18"/>
      <c r="BME729" s="18"/>
      <c r="BMF729" s="21"/>
      <c r="BMG729" s="18"/>
      <c r="BMH729" s="19"/>
      <c r="BMI729" s="18"/>
      <c r="BMJ729" s="18"/>
      <c r="BMK729" s="18"/>
      <c r="BML729" s="18"/>
      <c r="BMM729" s="18"/>
      <c r="BMN729" s="18"/>
      <c r="BMO729" s="18"/>
      <c r="BMP729" s="18" t="s">
        <v>74</v>
      </c>
      <c r="BMQ729" s="18"/>
      <c r="BMR729" s="18"/>
      <c r="BMS729" s="18"/>
      <c r="BMT729" s="18"/>
      <c r="BMU729" s="18"/>
      <c r="BMV729" s="18"/>
      <c r="BMW729" s="18"/>
      <c r="BMX729" s="18"/>
      <c r="BMY729" s="18"/>
      <c r="BMZ729" s="18"/>
      <c r="BNA729" s="18"/>
      <c r="BNB729" s="18"/>
      <c r="BNC729" s="18"/>
    </row>
    <row r="730" spans="1683:1719" ht="14.4" x14ac:dyDescent="0.25">
      <c r="BLS730" s="18"/>
      <c r="BLT730" s="18"/>
      <c r="BLU730" s="18"/>
      <c r="BLV730" s="18"/>
      <c r="BLW730" s="18"/>
      <c r="BLX730" s="18"/>
      <c r="BLY730" s="18"/>
      <c r="BLZ730" s="18"/>
      <c r="BMA730" s="18"/>
      <c r="BMB730" s="18"/>
      <c r="BMC730" s="18"/>
      <c r="BMD730" s="18"/>
      <c r="BME730" s="18"/>
      <c r="BMF730" s="21"/>
      <c r="BMG730" s="18"/>
      <c r="BMH730" s="19"/>
      <c r="BMI730" s="18"/>
      <c r="BMJ730" s="18"/>
      <c r="BMK730" s="18"/>
      <c r="BML730" s="18"/>
      <c r="BMM730" s="18"/>
      <c r="BMN730" s="18"/>
      <c r="BMO730" s="18"/>
      <c r="BMP730" s="18" t="s">
        <v>73</v>
      </c>
      <c r="BMQ730" s="18"/>
      <c r="BMR730" s="18"/>
      <c r="BMS730" s="18"/>
      <c r="BMT730" s="31"/>
      <c r="BMU730" s="18"/>
      <c r="BMV730" s="18"/>
      <c r="BMW730" s="18"/>
      <c r="BMX730" s="18"/>
      <c r="BMY730" s="18"/>
      <c r="BMZ730" s="18"/>
      <c r="BNA730" s="18"/>
      <c r="BNB730" s="18"/>
      <c r="BNC730" s="18"/>
    </row>
    <row r="731" spans="1683:1719" ht="13.2" x14ac:dyDescent="0.25">
      <c r="BLS731" s="27"/>
      <c r="BLT731" s="27"/>
      <c r="BLU731" s="27"/>
      <c r="BLV731" s="27"/>
      <c r="BLW731" s="27"/>
      <c r="BLX731" s="27"/>
      <c r="BLY731" s="18"/>
      <c r="BLZ731" s="18"/>
      <c r="BMA731" s="18"/>
      <c r="BMB731" s="18"/>
      <c r="BMC731" s="18"/>
      <c r="BMD731" s="18"/>
      <c r="BME731" s="18"/>
      <c r="BMF731" s="21"/>
      <c r="BMG731" s="18"/>
      <c r="BMH731" s="19"/>
      <c r="BMI731" s="18"/>
      <c r="BMJ731" s="18"/>
      <c r="BMK731" s="18"/>
      <c r="BML731" s="18"/>
      <c r="BMM731" s="18"/>
      <c r="BMN731" s="18"/>
      <c r="BMO731" s="18"/>
      <c r="BMP731" s="18" t="s">
        <v>72</v>
      </c>
      <c r="BMQ731" s="18"/>
      <c r="BMR731" s="18"/>
      <c r="BMS731" s="18"/>
      <c r="BMT731" s="22"/>
      <c r="BMU731" s="18"/>
      <c r="BMV731" s="18"/>
      <c r="BMW731" s="23" t="s">
        <v>155</v>
      </c>
      <c r="BMX731" s="469" t="s">
        <v>154</v>
      </c>
      <c r="BMY731" s="469"/>
      <c r="BMZ731" s="469"/>
      <c r="BNA731" s="23" t="s">
        <v>153</v>
      </c>
      <c r="BNB731" s="18"/>
      <c r="BNC731" s="30" t="s">
        <v>152</v>
      </c>
    </row>
    <row r="732" spans="1683:1719" ht="13.2" x14ac:dyDescent="0.25">
      <c r="BLS732" s="27"/>
      <c r="BLT732" s="27"/>
      <c r="BLU732" s="27"/>
      <c r="BLV732" s="27"/>
      <c r="BLW732" s="27"/>
      <c r="BLX732" s="27"/>
      <c r="BLY732" s="18"/>
      <c r="BLZ732" s="18"/>
      <c r="BMA732" s="18"/>
      <c r="BMB732" s="18"/>
      <c r="BMC732" s="18"/>
      <c r="BMD732" s="18"/>
      <c r="BME732" s="18"/>
      <c r="BMF732" s="21"/>
      <c r="BMG732" s="18"/>
      <c r="BMH732" s="19"/>
      <c r="BMI732" s="18"/>
      <c r="BMJ732" s="18"/>
      <c r="BMK732" s="18"/>
      <c r="BML732" s="18"/>
      <c r="BMM732" s="18"/>
      <c r="BMN732" s="18"/>
      <c r="BMO732" s="18"/>
      <c r="BMP732" s="18" t="s">
        <v>71</v>
      </c>
      <c r="BMQ732" s="18"/>
      <c r="BMR732" s="18"/>
      <c r="BMS732" s="18"/>
      <c r="BMT732" s="22"/>
      <c r="BMU732" s="18"/>
      <c r="BMV732" s="18"/>
      <c r="BMW732" s="29" t="s">
        <v>151</v>
      </c>
      <c r="BMX732" s="29" t="s">
        <v>150</v>
      </c>
      <c r="BMY732" s="29" t="s">
        <v>149</v>
      </c>
      <c r="BMZ732" s="29" t="s">
        <v>148</v>
      </c>
      <c r="BNA732" s="29" t="s">
        <v>147</v>
      </c>
      <c r="BNB732" s="18"/>
      <c r="BNC732" s="28" t="s">
        <v>146</v>
      </c>
    </row>
    <row r="733" spans="1683:1719" ht="13.2" x14ac:dyDescent="0.25">
      <c r="BLS733" s="27"/>
      <c r="BLT733" s="27"/>
      <c r="BLU733" s="27"/>
      <c r="BLV733" s="27"/>
      <c r="BLW733" s="27"/>
      <c r="BLX733" s="27"/>
      <c r="BLY733" s="18"/>
      <c r="BLZ733" s="18"/>
      <c r="BMA733" s="18"/>
      <c r="BMB733" s="18"/>
      <c r="BMC733" s="18"/>
      <c r="BMD733" s="18"/>
      <c r="BME733" s="18"/>
      <c r="BMF733" s="21"/>
      <c r="BMG733" s="18"/>
      <c r="BMH733" s="19"/>
      <c r="BMI733" s="18"/>
      <c r="BMJ733" s="18"/>
      <c r="BMK733" s="18"/>
      <c r="BML733" s="18"/>
      <c r="BMM733" s="18"/>
      <c r="BMN733" s="18"/>
      <c r="BMO733" s="18"/>
      <c r="BMP733" s="18" t="s">
        <v>70</v>
      </c>
      <c r="BMQ733" s="18"/>
      <c r="BMR733" s="18"/>
      <c r="BMS733" s="18"/>
      <c r="BMT733" s="22"/>
      <c r="BMU733" s="18"/>
      <c r="BMV733" s="18"/>
      <c r="BMW733" s="27" t="s">
        <v>145</v>
      </c>
      <c r="BMX733" s="27" t="s">
        <v>144</v>
      </c>
      <c r="BMY733" s="27" t="s">
        <v>143</v>
      </c>
      <c r="BMZ733" s="27" t="s">
        <v>52</v>
      </c>
      <c r="BNA733" s="27" t="s">
        <v>142</v>
      </c>
      <c r="BNB733" s="18"/>
      <c r="BNC733" s="25" t="s">
        <v>141</v>
      </c>
    </row>
    <row r="734" spans="1683:1719" ht="13.2" x14ac:dyDescent="0.25">
      <c r="BLS734" s="27"/>
      <c r="BLT734" s="27"/>
      <c r="BLU734" s="27"/>
      <c r="BLV734" s="27"/>
      <c r="BLW734" s="27"/>
      <c r="BLX734" s="27"/>
      <c r="BLY734" s="18"/>
      <c r="BLZ734" s="18"/>
      <c r="BMA734" s="18"/>
      <c r="BMB734" s="18"/>
      <c r="BMC734" s="18"/>
      <c r="BMD734" s="18"/>
      <c r="BME734" s="18"/>
      <c r="BMF734" s="21"/>
      <c r="BMG734" s="18"/>
      <c r="BMH734" s="19"/>
      <c r="BMI734" s="18"/>
      <c r="BMJ734" s="18"/>
      <c r="BMK734" s="18"/>
      <c r="BML734" s="18"/>
      <c r="BMM734" s="18"/>
      <c r="BMN734" s="18"/>
      <c r="BMO734" s="18"/>
      <c r="BMP734" s="18" t="s">
        <v>69</v>
      </c>
      <c r="BMQ734" s="18"/>
      <c r="BMR734" s="18"/>
      <c r="BMS734" s="18"/>
      <c r="BMT734" s="18"/>
      <c r="BMU734" s="18"/>
      <c r="BMV734" s="18"/>
      <c r="BMW734" s="27" t="s">
        <v>140</v>
      </c>
      <c r="BMX734" s="27" t="s">
        <v>139</v>
      </c>
      <c r="BMY734" s="27" t="s">
        <v>138</v>
      </c>
      <c r="BMZ734" s="27" t="s">
        <v>51</v>
      </c>
      <c r="BNA734" s="27" t="s">
        <v>40</v>
      </c>
      <c r="BNB734" s="18"/>
      <c r="BNC734" s="25" t="s">
        <v>137</v>
      </c>
    </row>
    <row r="735" spans="1683:1719" ht="13.2" x14ac:dyDescent="0.25">
      <c r="BLS735" s="27"/>
      <c r="BLT735" s="27"/>
      <c r="BLU735" s="27"/>
      <c r="BLV735" s="27"/>
      <c r="BLW735" s="27"/>
      <c r="BLX735" s="27"/>
      <c r="BLY735" s="18"/>
      <c r="BLZ735" s="18"/>
      <c r="BMA735" s="18"/>
      <c r="BMB735" s="18"/>
      <c r="BMC735" s="18"/>
      <c r="BMD735" s="18"/>
      <c r="BME735" s="18"/>
      <c r="BMF735" s="21"/>
      <c r="BMG735" s="18"/>
      <c r="BMH735" s="19"/>
      <c r="BMI735" s="18"/>
      <c r="BMJ735" s="18"/>
      <c r="BMK735" s="18"/>
      <c r="BML735" s="18"/>
      <c r="BMM735" s="18"/>
      <c r="BMN735" s="18"/>
      <c r="BMO735" s="18"/>
      <c r="BMP735" s="18" t="s">
        <v>68</v>
      </c>
      <c r="BMQ735" s="18"/>
      <c r="BMR735" s="18"/>
      <c r="BMS735" s="18"/>
      <c r="BMT735" s="18"/>
      <c r="BMU735" s="18"/>
      <c r="BMV735" s="18"/>
      <c r="BMW735" s="27" t="s">
        <v>136</v>
      </c>
      <c r="BMX735" s="27" t="s">
        <v>135</v>
      </c>
      <c r="BMY735" s="27" t="s">
        <v>41</v>
      </c>
      <c r="BMZ735" s="27"/>
      <c r="BNA735" s="27" t="s">
        <v>134</v>
      </c>
      <c r="BNB735" s="18"/>
      <c r="BNC735" s="25" t="s">
        <v>133</v>
      </c>
    </row>
    <row r="736" spans="1683:1719" ht="13.2" x14ac:dyDescent="0.25">
      <c r="BLS736" s="27"/>
      <c r="BLT736" s="27"/>
      <c r="BLU736" s="27"/>
      <c r="BLV736" s="27"/>
      <c r="BLW736" s="27"/>
      <c r="BLX736" s="27"/>
      <c r="BLY736" s="18"/>
      <c r="BLZ736" s="18"/>
      <c r="BMA736" s="18"/>
      <c r="BMB736" s="18"/>
      <c r="BMC736" s="18"/>
      <c r="BMD736" s="18"/>
      <c r="BME736" s="18"/>
      <c r="BMF736" s="21"/>
      <c r="BMG736" s="18"/>
      <c r="BMH736" s="19"/>
      <c r="BMI736" s="18"/>
      <c r="BMJ736" s="18"/>
      <c r="BMK736" s="18"/>
      <c r="BML736" s="18"/>
      <c r="BMM736" s="18"/>
      <c r="BMN736" s="18"/>
      <c r="BMO736" s="18"/>
      <c r="BMP736" s="18" t="s">
        <v>0</v>
      </c>
      <c r="BMQ736" s="18"/>
      <c r="BMR736" s="18"/>
      <c r="BMS736" s="18"/>
      <c r="BMT736" s="18"/>
      <c r="BMU736" s="18"/>
      <c r="BMV736" s="18"/>
      <c r="BMW736" s="27" t="s">
        <v>75</v>
      </c>
      <c r="BMX736" s="27"/>
      <c r="BMY736" s="27"/>
      <c r="BMZ736" s="27"/>
      <c r="BNA736" s="27" t="s">
        <v>132</v>
      </c>
      <c r="BNB736" s="18"/>
      <c r="BNC736" s="25" t="s">
        <v>131</v>
      </c>
    </row>
    <row r="737" spans="1713:1719" ht="13.2" x14ac:dyDescent="0.25">
      <c r="BMW737" s="27" t="s">
        <v>74</v>
      </c>
      <c r="BMX737" s="27"/>
      <c r="BMY737" s="27"/>
      <c r="BMZ737" s="27"/>
      <c r="BNA737" s="27"/>
      <c r="BNB737" s="18"/>
      <c r="BNC737" s="25" t="s">
        <v>130</v>
      </c>
    </row>
    <row r="738" spans="1713:1719" ht="13.2" x14ac:dyDescent="0.25">
      <c r="BMW738" s="27" t="s">
        <v>129</v>
      </c>
      <c r="BMX738" s="27"/>
      <c r="BMY738" s="27"/>
      <c r="BMZ738" s="27"/>
      <c r="BNA738" s="27"/>
      <c r="BNB738" s="18"/>
      <c r="BNC738" s="25" t="s">
        <v>128</v>
      </c>
    </row>
    <row r="739" spans="1713:1719" ht="13.2" x14ac:dyDescent="0.25">
      <c r="BMW739" s="27" t="s">
        <v>127</v>
      </c>
      <c r="BMX739" s="27"/>
      <c r="BMY739" s="27"/>
      <c r="BMZ739" s="27"/>
      <c r="BNA739" s="27"/>
      <c r="BNB739" s="18"/>
      <c r="BNC739" s="25" t="s">
        <v>126</v>
      </c>
    </row>
    <row r="740" spans="1713:1719" ht="13.2" x14ac:dyDescent="0.25">
      <c r="BMW740" s="27" t="s">
        <v>125</v>
      </c>
      <c r="BMX740" s="27"/>
      <c r="BMY740" s="27"/>
      <c r="BMZ740" s="27"/>
      <c r="BNA740" s="27"/>
      <c r="BNB740" s="18"/>
      <c r="BNC740" s="25" t="s">
        <v>124</v>
      </c>
    </row>
    <row r="741" spans="1713:1719" ht="13.2" x14ac:dyDescent="0.25">
      <c r="BMW741" s="27" t="s">
        <v>123</v>
      </c>
      <c r="BMX741" s="27"/>
      <c r="BMY741" s="27"/>
      <c r="BMZ741" s="27"/>
      <c r="BNA741" s="27"/>
      <c r="BNB741" s="18"/>
      <c r="BNC741" s="25" t="s">
        <v>122</v>
      </c>
    </row>
    <row r="742" spans="1713:1719" ht="13.2" x14ac:dyDescent="0.25">
      <c r="BMW742" s="18" t="s">
        <v>72</v>
      </c>
      <c r="BMX742" s="18"/>
      <c r="BMY742" s="27"/>
      <c r="BMZ742" s="27"/>
      <c r="BNA742" s="20"/>
      <c r="BNB742" s="18"/>
      <c r="BNC742" s="25" t="s">
        <v>121</v>
      </c>
    </row>
    <row r="743" spans="1713:1719" ht="13.2" x14ac:dyDescent="0.25">
      <c r="BMW743" s="18" t="s">
        <v>71</v>
      </c>
      <c r="BMX743" s="18"/>
      <c r="BMY743" s="27"/>
      <c r="BMZ743" s="27"/>
      <c r="BNA743" s="20"/>
      <c r="BNB743" s="18"/>
      <c r="BNC743" s="25" t="s">
        <v>120</v>
      </c>
    </row>
    <row r="744" spans="1713:1719" ht="13.2" x14ac:dyDescent="0.25">
      <c r="BMW744" s="18" t="s">
        <v>70</v>
      </c>
      <c r="BMX744" s="27"/>
      <c r="BMY744" s="27"/>
      <c r="BMZ744" s="27"/>
      <c r="BNA744" s="20"/>
      <c r="BNB744" s="18"/>
      <c r="BNC744" s="25" t="s">
        <v>119</v>
      </c>
    </row>
    <row r="745" spans="1713:1719" ht="13.2" x14ac:dyDescent="0.25">
      <c r="BMW745" s="18" t="s">
        <v>69</v>
      </c>
      <c r="BMX745" s="27"/>
      <c r="BMY745" s="27"/>
      <c r="BMZ745" s="27"/>
      <c r="BNA745" s="20"/>
      <c r="BNB745" s="18"/>
      <c r="BNC745" s="25" t="s">
        <v>118</v>
      </c>
    </row>
    <row r="746" spans="1713:1719" ht="13.2" x14ac:dyDescent="0.25">
      <c r="BMW746" s="18" t="s">
        <v>68</v>
      </c>
      <c r="BMX746" s="27"/>
      <c r="BMY746" s="27"/>
      <c r="BMZ746" s="27"/>
      <c r="BNA746" s="20"/>
      <c r="BNB746" s="18"/>
      <c r="BNC746" s="25" t="s">
        <v>117</v>
      </c>
    </row>
    <row r="747" spans="1713:1719" ht="13.2" x14ac:dyDescent="0.25">
      <c r="BMW747" s="18" t="s">
        <v>0</v>
      </c>
      <c r="BMX747" s="27"/>
      <c r="BMY747" s="27"/>
      <c r="BMZ747" s="27"/>
      <c r="BNA747" s="20"/>
      <c r="BNB747" s="18"/>
      <c r="BNC747" s="25" t="s">
        <v>116</v>
      </c>
    </row>
    <row r="748" spans="1713:1719" ht="13.2" x14ac:dyDescent="0.25">
      <c r="BMW748" s="18"/>
      <c r="BMX748" s="27"/>
      <c r="BMY748" s="27"/>
      <c r="BMZ748" s="27"/>
      <c r="BNA748" s="27"/>
      <c r="BNB748" s="18"/>
      <c r="BNC748" s="25" t="s">
        <v>115</v>
      </c>
    </row>
    <row r="749" spans="1713:1719" ht="13.2" x14ac:dyDescent="0.25">
      <c r="BMW749" s="18"/>
      <c r="BMX749" s="18"/>
      <c r="BMY749" s="18"/>
      <c r="BMZ749" s="18"/>
      <c r="BNA749" s="18"/>
      <c r="BNB749" s="18"/>
      <c r="BNC749" s="25" t="s">
        <v>114</v>
      </c>
    </row>
    <row r="750" spans="1713:1719" ht="13.2" x14ac:dyDescent="0.25">
      <c r="BMW750" s="18"/>
      <c r="BMX750" s="18"/>
      <c r="BMY750" s="18"/>
      <c r="BMZ750" s="18"/>
      <c r="BNA750" s="18"/>
      <c r="BNB750" s="18"/>
      <c r="BNC750" s="25" t="s">
        <v>113</v>
      </c>
    </row>
    <row r="751" spans="1713:1719" ht="13.2" x14ac:dyDescent="0.25">
      <c r="BMW751" s="18"/>
      <c r="BMX751" s="18"/>
      <c r="BMY751" s="18"/>
      <c r="BMZ751" s="18"/>
      <c r="BNA751" s="18"/>
      <c r="BNB751" s="18"/>
      <c r="BNC751" s="25" t="s">
        <v>112</v>
      </c>
    </row>
    <row r="752" spans="1713:1719" ht="13.2" x14ac:dyDescent="0.25">
      <c r="BMW752" s="18"/>
      <c r="BMX752" s="18"/>
      <c r="BMY752" s="18"/>
      <c r="BMZ752" s="18"/>
      <c r="BNA752" s="18"/>
      <c r="BNB752" s="18"/>
      <c r="BNC752" s="25" t="s">
        <v>111</v>
      </c>
    </row>
    <row r="753" spans="1719:1719" ht="13.2" x14ac:dyDescent="0.25">
      <c r="BNC753" s="25" t="s">
        <v>110</v>
      </c>
    </row>
    <row r="754" spans="1719:1719" ht="13.2" x14ac:dyDescent="0.25">
      <c r="BNC754" s="25" t="s">
        <v>109</v>
      </c>
    </row>
    <row r="755" spans="1719:1719" ht="13.2" x14ac:dyDescent="0.25">
      <c r="BNC755" s="25" t="s">
        <v>108</v>
      </c>
    </row>
    <row r="756" spans="1719:1719" ht="13.2" x14ac:dyDescent="0.25">
      <c r="BNC756" s="25" t="s">
        <v>107</v>
      </c>
    </row>
    <row r="757" spans="1719:1719" ht="13.2" x14ac:dyDescent="0.25">
      <c r="BNC757" s="25" t="s">
        <v>106</v>
      </c>
    </row>
    <row r="758" spans="1719:1719" ht="13.2" x14ac:dyDescent="0.25">
      <c r="BNC758" s="25" t="s">
        <v>105</v>
      </c>
    </row>
    <row r="759" spans="1719:1719" ht="13.2" x14ac:dyDescent="0.25">
      <c r="BNC759" s="25" t="s">
        <v>104</v>
      </c>
    </row>
    <row r="760" spans="1719:1719" ht="13.2" x14ac:dyDescent="0.25">
      <c r="BNC760" s="25" t="s">
        <v>103</v>
      </c>
    </row>
    <row r="761" spans="1719:1719" ht="13.2" x14ac:dyDescent="0.25">
      <c r="BNC761" s="25" t="s">
        <v>102</v>
      </c>
    </row>
    <row r="762" spans="1719:1719" ht="13.2" x14ac:dyDescent="0.25">
      <c r="BNC762" s="26" t="s">
        <v>101</v>
      </c>
    </row>
    <row r="763" spans="1719:1719" ht="13.2" x14ac:dyDescent="0.25">
      <c r="BNC763" s="25" t="s">
        <v>100</v>
      </c>
    </row>
    <row r="764" spans="1719:1719" ht="13.2" x14ac:dyDescent="0.25">
      <c r="BNC764" s="25" t="s">
        <v>99</v>
      </c>
    </row>
    <row r="765" spans="1719:1719" ht="13.2" x14ac:dyDescent="0.25">
      <c r="BNC765" s="25" t="s">
        <v>98</v>
      </c>
    </row>
    <row r="766" spans="1719:1719" ht="13.2" x14ac:dyDescent="0.25">
      <c r="BNC766" s="25" t="s">
        <v>97</v>
      </c>
    </row>
    <row r="769" spans="1721:1728" ht="13.2" x14ac:dyDescent="0.25">
      <c r="BNE769" s="18" t="s">
        <v>54</v>
      </c>
      <c r="BNF769" s="18"/>
      <c r="BNG769" s="18"/>
      <c r="BNH769" s="18"/>
      <c r="BNI769" s="18"/>
      <c r="BNJ769" s="18"/>
      <c r="BNK769" s="18"/>
      <c r="BNL769" s="18"/>
    </row>
    <row r="770" spans="1721:1728" ht="13.2" x14ac:dyDescent="0.25">
      <c r="BNE770" s="18" t="s">
        <v>53</v>
      </c>
      <c r="BNF770" s="18"/>
      <c r="BNG770" s="18"/>
      <c r="BNH770" s="18"/>
      <c r="BNI770" s="18"/>
      <c r="BNJ770" s="18"/>
      <c r="BNK770" s="18"/>
      <c r="BNL770" s="18"/>
    </row>
    <row r="771" spans="1721:1728" ht="13.2" x14ac:dyDescent="0.25">
      <c r="BNE771" s="18"/>
      <c r="BNF771" s="18"/>
      <c r="BNG771" s="18"/>
      <c r="BNH771" s="18"/>
      <c r="BNI771" s="18"/>
      <c r="BNJ771" s="18"/>
      <c r="BNK771" s="18"/>
      <c r="BNL771" s="18"/>
    </row>
    <row r="772" spans="1721:1728" ht="13.2" x14ac:dyDescent="0.25">
      <c r="BNE772" s="18"/>
      <c r="BNF772" s="18"/>
      <c r="BNG772" s="18" t="s">
        <v>66</v>
      </c>
      <c r="BNH772" s="18"/>
      <c r="BNI772" s="18"/>
      <c r="BNJ772" s="18"/>
      <c r="BNK772" s="18"/>
      <c r="BNL772" s="18"/>
    </row>
    <row r="773" spans="1721:1728" ht="13.2" x14ac:dyDescent="0.25">
      <c r="BNE773" s="18"/>
      <c r="BNF773" s="18"/>
      <c r="BNG773" s="18" t="s">
        <v>65</v>
      </c>
      <c r="BNH773" s="18"/>
      <c r="BNI773" s="18"/>
      <c r="BNJ773" s="18"/>
      <c r="BNK773" s="18"/>
      <c r="BNL773" s="18"/>
    </row>
    <row r="774" spans="1721:1728" ht="13.2" x14ac:dyDescent="0.25">
      <c r="BNE774" s="18"/>
      <c r="BNF774" s="18"/>
      <c r="BNG774" s="18" t="s">
        <v>64</v>
      </c>
      <c r="BNH774" s="18"/>
      <c r="BNI774" s="18"/>
      <c r="BNJ774" s="18"/>
      <c r="BNK774" s="18"/>
      <c r="BNL774" s="18"/>
    </row>
    <row r="775" spans="1721:1728" ht="13.2" x14ac:dyDescent="0.25">
      <c r="BNE775" s="18"/>
      <c r="BNF775" s="18"/>
      <c r="BNG775" s="18" t="s">
        <v>63</v>
      </c>
      <c r="BNH775" s="18"/>
      <c r="BNI775" s="18"/>
      <c r="BNJ775" s="18"/>
      <c r="BNK775" s="18"/>
      <c r="BNL775" s="18"/>
    </row>
    <row r="776" spans="1721:1728" ht="13.2" x14ac:dyDescent="0.25">
      <c r="BNE776" s="18"/>
      <c r="BNF776" s="18"/>
      <c r="BNG776" s="18"/>
      <c r="BNH776" s="18"/>
      <c r="BNI776" s="18"/>
      <c r="BNJ776" s="18"/>
      <c r="BNK776" s="18"/>
      <c r="BNL776" s="18"/>
    </row>
    <row r="777" spans="1721:1728" ht="13.2" x14ac:dyDescent="0.25">
      <c r="BNE777" s="18"/>
      <c r="BNF777" s="18"/>
      <c r="BNG777" s="18"/>
      <c r="BNH777" s="18"/>
      <c r="BNI777" s="18" t="s">
        <v>96</v>
      </c>
      <c r="BNJ777" s="18"/>
      <c r="BNK777" s="18"/>
      <c r="BNL777" s="18"/>
    </row>
    <row r="778" spans="1721:1728" ht="13.2" x14ac:dyDescent="0.25">
      <c r="BNE778" s="18"/>
      <c r="BNF778" s="18"/>
      <c r="BNG778" s="18"/>
      <c r="BNH778" s="18"/>
      <c r="BNI778" s="18" t="s">
        <v>95</v>
      </c>
      <c r="BNJ778" s="18"/>
      <c r="BNK778" s="18"/>
      <c r="BNL778" s="18"/>
    </row>
    <row r="779" spans="1721:1728" ht="13.2" x14ac:dyDescent="0.25">
      <c r="BNE779" s="18"/>
      <c r="BNF779" s="18"/>
      <c r="BNG779" s="18"/>
      <c r="BNH779" s="18"/>
      <c r="BNI779" s="18" t="s">
        <v>94</v>
      </c>
      <c r="BNJ779" s="18"/>
      <c r="BNK779" s="18"/>
      <c r="BNL779" s="18"/>
    </row>
    <row r="780" spans="1721:1728" ht="13.2" x14ac:dyDescent="0.25">
      <c r="BNE780" s="18"/>
      <c r="BNF780" s="18"/>
      <c r="BNG780" s="18"/>
      <c r="BNH780" s="18"/>
      <c r="BNI780" s="18"/>
      <c r="BNJ780" s="18"/>
      <c r="BNK780" s="18"/>
      <c r="BNL780" s="18"/>
    </row>
    <row r="781" spans="1721:1728" ht="13.2" x14ac:dyDescent="0.25">
      <c r="BNE781" s="18"/>
      <c r="BNF781" s="18"/>
      <c r="BNG781" s="18"/>
      <c r="BNH781" s="18"/>
      <c r="BNI781" s="18"/>
      <c r="BNJ781" s="18"/>
      <c r="BNK781" s="18"/>
      <c r="BNL781" s="18"/>
    </row>
    <row r="782" spans="1721:1728" ht="13.2" x14ac:dyDescent="0.25">
      <c r="BNE782" s="18"/>
      <c r="BNF782" s="18"/>
      <c r="BNG782" s="18"/>
      <c r="BNH782" s="18"/>
      <c r="BNI782" s="18"/>
      <c r="BNJ782" s="18"/>
      <c r="BNK782" s="18"/>
      <c r="BNL782" s="8" t="s">
        <v>93</v>
      </c>
    </row>
    <row r="783" spans="1721:1728" ht="13.2" x14ac:dyDescent="0.25">
      <c r="BNE783" s="18"/>
      <c r="BNF783" s="18"/>
      <c r="BNG783" s="18"/>
      <c r="BNH783" s="18"/>
      <c r="BNI783" s="18"/>
      <c r="BNJ783" s="18"/>
      <c r="BNK783" s="18"/>
      <c r="BNL783" s="10" t="s">
        <v>92</v>
      </c>
    </row>
    <row r="784" spans="1721:1728" ht="13.2" x14ac:dyDescent="0.25">
      <c r="BNE784" s="18"/>
      <c r="BNF784" s="18"/>
      <c r="BNG784" s="18"/>
      <c r="BNH784" s="18"/>
      <c r="BNI784" s="18"/>
      <c r="BNJ784" s="18"/>
      <c r="BNK784" s="18"/>
      <c r="BNL784" s="10" t="s">
        <v>91</v>
      </c>
    </row>
    <row r="785" spans="1728:1732" ht="13.2" x14ac:dyDescent="0.25">
      <c r="BNL785" s="10" t="s">
        <v>90</v>
      </c>
      <c r="BNM785" s="8"/>
      <c r="BNN785" s="8"/>
      <c r="BNO785" s="8"/>
      <c r="BNP785" s="8"/>
    </row>
    <row r="786" spans="1728:1732" ht="13.2" x14ac:dyDescent="0.25">
      <c r="BNL786" s="10" t="s">
        <v>89</v>
      </c>
      <c r="BNM786" s="8"/>
      <c r="BNN786" s="8"/>
      <c r="BNO786" s="8"/>
      <c r="BNP786" s="8"/>
    </row>
    <row r="787" spans="1728:1732" ht="13.2" x14ac:dyDescent="0.25">
      <c r="BNL787" s="10" t="s">
        <v>88</v>
      </c>
      <c r="BNM787" s="8"/>
      <c r="BNN787" s="8"/>
      <c r="BNO787" s="8"/>
      <c r="BNP787" s="8"/>
    </row>
    <row r="788" spans="1728:1732" ht="13.2" x14ac:dyDescent="0.25">
      <c r="BNL788" s="10" t="s">
        <v>87</v>
      </c>
      <c r="BNM788" s="8"/>
      <c r="BNN788" s="8"/>
      <c r="BNO788" s="8"/>
      <c r="BNP788" s="8"/>
    </row>
    <row r="789" spans="1728:1732" ht="13.2" x14ac:dyDescent="0.25">
      <c r="BNL789" s="10" t="s">
        <v>86</v>
      </c>
      <c r="BNM789" s="8"/>
      <c r="BNN789" s="8"/>
      <c r="BNO789" s="8"/>
      <c r="BNP789" s="8"/>
    </row>
    <row r="790" spans="1728:1732" ht="13.2" x14ac:dyDescent="0.25">
      <c r="BNL790" s="10" t="s">
        <v>85</v>
      </c>
      <c r="BNM790" s="8"/>
      <c r="BNN790" s="8"/>
      <c r="BNO790" s="8"/>
      <c r="BNP790" s="8"/>
    </row>
    <row r="791" spans="1728:1732" ht="13.2" x14ac:dyDescent="0.25">
      <c r="BNL791" s="10" t="s">
        <v>84</v>
      </c>
      <c r="BNM791" s="8"/>
      <c r="BNN791" s="8"/>
      <c r="BNO791" s="8"/>
      <c r="BNP791" s="8"/>
    </row>
    <row r="792" spans="1728:1732" ht="13.2" x14ac:dyDescent="0.25">
      <c r="BNL792" s="10" t="s">
        <v>83</v>
      </c>
      <c r="BNM792" s="8"/>
      <c r="BNN792" s="8"/>
      <c r="BNO792" s="8"/>
      <c r="BNP792" s="8"/>
    </row>
    <row r="793" spans="1728:1732" x14ac:dyDescent="0.2">
      <c r="BNL793" s="8"/>
      <c r="BNM793" s="8"/>
      <c r="BNN793" s="8"/>
      <c r="BNO793" s="8"/>
      <c r="BNP793" s="8"/>
    </row>
    <row r="794" spans="1728:1732" x14ac:dyDescent="0.2">
      <c r="BNL794" s="8"/>
      <c r="BNM794" s="8"/>
      <c r="BNN794" s="8" t="s">
        <v>82</v>
      </c>
      <c r="BNO794" s="8"/>
      <c r="BNP794" s="8"/>
    </row>
    <row r="795" spans="1728:1732" x14ac:dyDescent="0.2">
      <c r="BNL795" s="8"/>
      <c r="BNM795" s="8"/>
      <c r="BNN795" s="8" t="s">
        <v>81</v>
      </c>
      <c r="BNO795" s="8"/>
      <c r="BNP795" s="8"/>
    </row>
    <row r="796" spans="1728:1732" x14ac:dyDescent="0.2">
      <c r="BNL796" s="8"/>
      <c r="BNM796" s="8"/>
      <c r="BNN796" s="8" t="s">
        <v>80</v>
      </c>
      <c r="BNO796" s="8"/>
      <c r="BNP796" s="8"/>
    </row>
    <row r="797" spans="1728:1732" x14ac:dyDescent="0.2">
      <c r="BNL797" s="8"/>
      <c r="BNM797" s="8"/>
      <c r="BNN797" s="8" t="s">
        <v>79</v>
      </c>
      <c r="BNO797" s="8"/>
      <c r="BNP797" s="8"/>
    </row>
    <row r="798" spans="1728:1732" x14ac:dyDescent="0.2">
      <c r="BNL798" s="8"/>
      <c r="BNM798" s="8"/>
      <c r="BNN798" s="8"/>
      <c r="BNO798" s="8"/>
      <c r="BNP798" s="8"/>
    </row>
    <row r="799" spans="1728:1732" x14ac:dyDescent="0.2">
      <c r="BNL799" s="8"/>
      <c r="BNM799" s="8"/>
      <c r="BNN799" s="8" t="s">
        <v>7</v>
      </c>
      <c r="BNO799" s="8"/>
      <c r="BNP799" s="8"/>
    </row>
    <row r="800" spans="1728:1732" ht="13.2" x14ac:dyDescent="0.25">
      <c r="BNL800" s="8"/>
      <c r="BNM800" s="8"/>
      <c r="BNN800" s="8"/>
      <c r="BNO800" s="8"/>
      <c r="BNP800" s="17" t="s">
        <v>78</v>
      </c>
    </row>
    <row r="801" spans="1732:1734" ht="13.2" x14ac:dyDescent="0.25">
      <c r="BNP801" s="10" t="s">
        <v>77</v>
      </c>
      <c r="BNQ801" s="8"/>
      <c r="BNR801" s="8"/>
    </row>
    <row r="802" spans="1732:1734" ht="13.2" x14ac:dyDescent="0.25">
      <c r="BNP802" s="10" t="s">
        <v>76</v>
      </c>
      <c r="BNQ802" s="8"/>
      <c r="BNR802" s="8"/>
    </row>
    <row r="803" spans="1732:1734" ht="13.2" x14ac:dyDescent="0.25">
      <c r="BNP803" s="10" t="s">
        <v>75</v>
      </c>
      <c r="BNQ803" s="8"/>
      <c r="BNR803" s="8"/>
    </row>
    <row r="804" spans="1732:1734" ht="13.2" x14ac:dyDescent="0.25">
      <c r="BNP804" s="10" t="s">
        <v>74</v>
      </c>
      <c r="BNQ804" s="8"/>
      <c r="BNR804" s="8"/>
    </row>
    <row r="805" spans="1732:1734" ht="13.2" x14ac:dyDescent="0.25">
      <c r="BNP805" s="10" t="s">
        <v>73</v>
      </c>
      <c r="BNQ805" s="8"/>
      <c r="BNR805" s="8"/>
    </row>
    <row r="806" spans="1732:1734" ht="13.2" x14ac:dyDescent="0.25">
      <c r="BNP806" s="10" t="s">
        <v>72</v>
      </c>
      <c r="BNQ806" s="8"/>
      <c r="BNR806" s="8"/>
    </row>
    <row r="807" spans="1732:1734" ht="13.2" x14ac:dyDescent="0.25">
      <c r="BNP807" s="10" t="s">
        <v>71</v>
      </c>
      <c r="BNQ807" s="8"/>
      <c r="BNR807" s="8"/>
    </row>
    <row r="808" spans="1732:1734" ht="13.2" x14ac:dyDescent="0.25">
      <c r="BNP808" s="10" t="s">
        <v>70</v>
      </c>
      <c r="BNQ808" s="8"/>
      <c r="BNR808" s="8"/>
    </row>
    <row r="809" spans="1732:1734" ht="13.2" x14ac:dyDescent="0.25">
      <c r="BNP809" s="10" t="s">
        <v>69</v>
      </c>
      <c r="BNQ809" s="8"/>
      <c r="BNR809" s="8"/>
    </row>
    <row r="810" spans="1732:1734" ht="13.2" x14ac:dyDescent="0.25">
      <c r="BNP810" s="10" t="s">
        <v>68</v>
      </c>
      <c r="BNQ810" s="8"/>
      <c r="BNR810" s="8"/>
    </row>
    <row r="811" spans="1732:1734" ht="13.2" x14ac:dyDescent="0.25">
      <c r="BNP811" s="10" t="s">
        <v>0</v>
      </c>
      <c r="BNQ811" s="8"/>
      <c r="BNR811" s="8" t="s">
        <v>67</v>
      </c>
    </row>
    <row r="812" spans="1732:1734" ht="13.2" x14ac:dyDescent="0.25">
      <c r="BNP812" s="8"/>
      <c r="BNQ812" s="8"/>
      <c r="BNR812" s="10" t="s">
        <v>66</v>
      </c>
    </row>
    <row r="813" spans="1732:1734" ht="13.2" x14ac:dyDescent="0.25">
      <c r="BNP813" s="8"/>
      <c r="BNQ813" s="8"/>
      <c r="BNR813" s="10" t="s">
        <v>65</v>
      </c>
    </row>
    <row r="814" spans="1732:1734" ht="13.2" x14ac:dyDescent="0.25">
      <c r="BNP814" s="8"/>
      <c r="BNQ814" s="8"/>
      <c r="BNR814" s="10" t="s">
        <v>64</v>
      </c>
    </row>
    <row r="815" spans="1732:1734" ht="13.2" x14ac:dyDescent="0.25">
      <c r="BNP815" s="8"/>
      <c r="BNQ815" s="8"/>
      <c r="BNR815" s="10" t="s">
        <v>63</v>
      </c>
    </row>
    <row r="817" spans="1736:1739" x14ac:dyDescent="0.2">
      <c r="BNT817" s="8" t="s">
        <v>62</v>
      </c>
      <c r="BNU817" s="8"/>
      <c r="BNV817" s="8"/>
      <c r="BNW817" s="8"/>
    </row>
    <row r="818" spans="1736:1739" ht="66" x14ac:dyDescent="0.2">
      <c r="BNT818" s="16" t="s">
        <v>61</v>
      </c>
      <c r="BNU818" s="8"/>
      <c r="BNV818" s="8"/>
      <c r="BNW818" s="8"/>
    </row>
    <row r="819" spans="1736:1739" ht="13.2" x14ac:dyDescent="0.2">
      <c r="BNT819" s="15" t="s">
        <v>60</v>
      </c>
      <c r="BNU819" s="8"/>
      <c r="BNV819" s="8"/>
      <c r="BNW819" s="8"/>
    </row>
    <row r="820" spans="1736:1739" ht="13.2" x14ac:dyDescent="0.2">
      <c r="BNT820" s="15" t="s">
        <v>59</v>
      </c>
      <c r="BNU820" s="8"/>
      <c r="BNV820" s="8"/>
      <c r="BNW820" s="8"/>
    </row>
    <row r="821" spans="1736:1739" ht="13.2" x14ac:dyDescent="0.2">
      <c r="BNT821" s="15" t="s">
        <v>58</v>
      </c>
      <c r="BNU821" s="8"/>
      <c r="BNV821" s="8"/>
      <c r="BNW821" s="8"/>
    </row>
    <row r="822" spans="1736:1739" ht="13.2" x14ac:dyDescent="0.2">
      <c r="BNT822" s="15" t="s">
        <v>57</v>
      </c>
      <c r="BNU822" s="8"/>
      <c r="BNV822" s="8"/>
      <c r="BNW822" s="8"/>
    </row>
    <row r="823" spans="1736:1739" ht="66" x14ac:dyDescent="0.2">
      <c r="BNT823" s="16" t="s">
        <v>56</v>
      </c>
      <c r="BNU823" s="8"/>
      <c r="BNV823" s="8"/>
      <c r="BNW823" s="8"/>
    </row>
    <row r="824" spans="1736:1739" ht="13.2" x14ac:dyDescent="0.2">
      <c r="BNT824" s="15" t="s">
        <v>55</v>
      </c>
      <c r="BNU824" s="8"/>
      <c r="BNV824" s="8"/>
      <c r="BNW824" s="8"/>
    </row>
    <row r="825" spans="1736:1739" ht="13.2" x14ac:dyDescent="0.2">
      <c r="BNT825" s="16" t="s">
        <v>0</v>
      </c>
      <c r="BNU825" s="8"/>
      <c r="BNV825" s="8"/>
      <c r="BNW825" s="8"/>
    </row>
    <row r="826" spans="1736:1739" ht="13.2" x14ac:dyDescent="0.2">
      <c r="BNT826" s="15" t="s">
        <v>7</v>
      </c>
      <c r="BNU826" s="8"/>
      <c r="BNV826" s="8"/>
      <c r="BNW826" s="8"/>
    </row>
    <row r="827" spans="1736:1739" ht="13.2" x14ac:dyDescent="0.2">
      <c r="BNT827" s="15"/>
      <c r="BNU827" s="8"/>
      <c r="BNV827" s="8"/>
      <c r="BNW827" s="8"/>
    </row>
    <row r="828" spans="1736:1739" ht="13.2" x14ac:dyDescent="0.25">
      <c r="BNT828" s="8"/>
      <c r="BNU828" s="8"/>
      <c r="BNV828" s="10" t="s">
        <v>54</v>
      </c>
      <c r="BNW828" s="10"/>
    </row>
    <row r="829" spans="1736:1739" ht="13.2" x14ac:dyDescent="0.25">
      <c r="BNT829" s="8"/>
      <c r="BNU829" s="8"/>
      <c r="BNV829" s="10" t="s">
        <v>53</v>
      </c>
      <c r="BNW829" s="10"/>
    </row>
    <row r="830" spans="1736:1739" ht="13.2" x14ac:dyDescent="0.25">
      <c r="BNT830" s="8"/>
      <c r="BNU830" s="8"/>
      <c r="BNV830" s="10"/>
      <c r="BNW830" s="10"/>
    </row>
    <row r="831" spans="1736:1739" ht="13.2" x14ac:dyDescent="0.25">
      <c r="BNT831" s="8"/>
      <c r="BNU831" s="8"/>
      <c r="BNV831" s="10"/>
      <c r="BNW831" s="10" t="s">
        <v>52</v>
      </c>
    </row>
    <row r="832" spans="1736:1739" ht="13.2" x14ac:dyDescent="0.25">
      <c r="BNT832" s="8"/>
      <c r="BNU832" s="8"/>
      <c r="BNV832" s="10"/>
      <c r="BNW832" s="10" t="s">
        <v>51</v>
      </c>
    </row>
    <row r="838" spans="1741:1742" ht="13.2" x14ac:dyDescent="0.25">
      <c r="BNY838" s="10" t="s">
        <v>50</v>
      </c>
      <c r="BNZ838" s="10"/>
    </row>
    <row r="839" spans="1741:1742" ht="13.2" x14ac:dyDescent="0.25">
      <c r="BNY839" s="10" t="s">
        <v>49</v>
      </c>
      <c r="BNZ839" s="10"/>
    </row>
    <row r="840" spans="1741:1742" ht="13.2" x14ac:dyDescent="0.25">
      <c r="BNY840" s="10" t="s">
        <v>48</v>
      </c>
      <c r="BNZ840" s="10"/>
    </row>
    <row r="841" spans="1741:1742" ht="13.2" x14ac:dyDescent="0.25">
      <c r="BNY841" s="10"/>
      <c r="BNZ841" s="10"/>
    </row>
    <row r="842" spans="1741:1742" ht="13.2" x14ac:dyDescent="0.25">
      <c r="BNY842" s="10"/>
      <c r="BNZ842" s="10"/>
    </row>
    <row r="843" spans="1741:1742" ht="13.2" x14ac:dyDescent="0.25">
      <c r="BNY843" s="10"/>
      <c r="BNZ843" s="10"/>
    </row>
    <row r="844" spans="1741:1742" ht="13.2" x14ac:dyDescent="0.25">
      <c r="BNY844" s="10"/>
      <c r="BNZ844" s="10" t="s">
        <v>47</v>
      </c>
    </row>
    <row r="845" spans="1741:1742" ht="13.2" x14ac:dyDescent="0.25">
      <c r="BNY845" s="10"/>
      <c r="BNZ845" s="10" t="s">
        <v>46</v>
      </c>
    </row>
    <row r="846" spans="1741:1742" ht="13.2" x14ac:dyDescent="0.25">
      <c r="BNY846" s="10"/>
      <c r="BNZ846" s="10" t="s">
        <v>45</v>
      </c>
    </row>
    <row r="850" spans="1744:1747" ht="13.2" x14ac:dyDescent="0.25">
      <c r="BOB850" s="10" t="s">
        <v>44</v>
      </c>
      <c r="BOC850" s="10"/>
      <c r="BOD850" s="10"/>
      <c r="BOE850" s="10"/>
    </row>
    <row r="851" spans="1744:1747" ht="13.2" x14ac:dyDescent="0.25">
      <c r="BOB851" s="10" t="s">
        <v>43</v>
      </c>
      <c r="BOC851" s="10"/>
      <c r="BOD851" s="10"/>
      <c r="BOE851" s="10"/>
    </row>
    <row r="852" spans="1744:1747" ht="13.2" x14ac:dyDescent="0.25">
      <c r="BOB852" s="10" t="s">
        <v>42</v>
      </c>
      <c r="BOC852" s="10"/>
      <c r="BOD852" s="10"/>
      <c r="BOE852" s="10"/>
    </row>
    <row r="853" spans="1744:1747" ht="13.2" x14ac:dyDescent="0.25">
      <c r="BOB853" s="10"/>
      <c r="BOC853" s="10"/>
      <c r="BOD853" s="10"/>
      <c r="BOE853" s="10"/>
    </row>
    <row r="854" spans="1744:1747" ht="13.2" x14ac:dyDescent="0.25">
      <c r="BOB854" s="10"/>
      <c r="BOC854" s="10" t="s">
        <v>41</v>
      </c>
      <c r="BOD854" s="10"/>
      <c r="BOE854" s="10"/>
    </row>
    <row r="855" spans="1744:1747" ht="13.2" x14ac:dyDescent="0.25">
      <c r="BOB855" s="10"/>
      <c r="BOC855" s="10" t="s">
        <v>40</v>
      </c>
      <c r="BOD855" s="10"/>
      <c r="BOE855" s="10"/>
    </row>
    <row r="856" spans="1744:1747" ht="13.2" x14ac:dyDescent="0.25">
      <c r="BOB856" s="10"/>
      <c r="BOC856" s="10" t="s">
        <v>39</v>
      </c>
      <c r="BOD856" s="10"/>
      <c r="BOE856" s="10"/>
    </row>
    <row r="857" spans="1744:1747" ht="13.2" x14ac:dyDescent="0.25">
      <c r="BOB857" s="10"/>
      <c r="BOC857" s="10"/>
      <c r="BOD857" s="10"/>
      <c r="BOE857" s="10"/>
    </row>
    <row r="858" spans="1744:1747" ht="13.2" x14ac:dyDescent="0.25">
      <c r="BOB858" s="10"/>
      <c r="BOC858" s="10"/>
      <c r="BOD858" s="10" t="s">
        <v>38</v>
      </c>
      <c r="BOE858" s="10"/>
    </row>
    <row r="859" spans="1744:1747" ht="13.2" x14ac:dyDescent="0.25">
      <c r="BOB859" s="10"/>
      <c r="BOC859" s="10"/>
      <c r="BOD859" s="10" t="s">
        <v>37</v>
      </c>
      <c r="BOE859" s="10"/>
    </row>
    <row r="860" spans="1744:1747" ht="13.2" x14ac:dyDescent="0.25">
      <c r="BOB860" s="10"/>
      <c r="BOC860" s="10"/>
      <c r="BOD860" s="10" t="s">
        <v>36</v>
      </c>
      <c r="BOE860" s="10"/>
    </row>
    <row r="861" spans="1744:1747" ht="13.2" x14ac:dyDescent="0.25">
      <c r="BOB861" s="10"/>
      <c r="BOC861" s="10"/>
      <c r="BOD861" s="10"/>
      <c r="BOE861" s="10"/>
    </row>
    <row r="862" spans="1744:1747" ht="13.2" x14ac:dyDescent="0.25">
      <c r="BOB862" s="10"/>
      <c r="BOC862" s="10"/>
      <c r="BOD862" s="10"/>
      <c r="BOE862" s="11" t="s">
        <v>35</v>
      </c>
    </row>
    <row r="863" spans="1744:1747" ht="13.2" x14ac:dyDescent="0.25">
      <c r="BOB863" s="10"/>
      <c r="BOC863" s="10"/>
      <c r="BOD863" s="10"/>
      <c r="BOE863" s="11" t="s">
        <v>34</v>
      </c>
    </row>
    <row r="867" spans="1749:1761" ht="13.2" x14ac:dyDescent="0.25">
      <c r="BOG867" s="10"/>
      <c r="BOH867" s="10"/>
      <c r="BOI867" s="10"/>
      <c r="BOJ867" s="10"/>
      <c r="BOK867" s="10"/>
      <c r="BOL867" s="10"/>
      <c r="BOM867" s="10"/>
      <c r="BON867" s="10"/>
      <c r="BOO867" s="470" t="s">
        <v>33</v>
      </c>
      <c r="BOP867" s="470"/>
      <c r="BOQ867" s="470"/>
      <c r="BOR867" s="8"/>
      <c r="BOS867" s="8"/>
    </row>
    <row r="868" spans="1749:1761" ht="13.2" x14ac:dyDescent="0.25">
      <c r="BOG868" s="10"/>
      <c r="BOH868" s="10"/>
      <c r="BOI868" s="10"/>
      <c r="BOJ868" s="10"/>
      <c r="BOK868" s="10"/>
      <c r="BOL868" s="10"/>
      <c r="BOM868" s="9">
        <v>1</v>
      </c>
      <c r="BON868" s="9">
        <v>2</v>
      </c>
      <c r="BOO868" s="9">
        <v>3</v>
      </c>
      <c r="BOP868" s="13">
        <v>4</v>
      </c>
      <c r="BOQ868" s="13">
        <v>5</v>
      </c>
      <c r="BOR868" s="8"/>
      <c r="BOS868" s="8"/>
    </row>
    <row r="869" spans="1749:1761" ht="13.2" x14ac:dyDescent="0.25">
      <c r="BOG869" s="10"/>
      <c r="BOH869" s="10"/>
      <c r="BOI869" s="10"/>
      <c r="BOJ869" s="10"/>
      <c r="BOK869" s="10"/>
      <c r="BOL869" s="10"/>
      <c r="BOM869" s="11" t="s">
        <v>32</v>
      </c>
      <c r="BON869" s="11" t="s">
        <v>31</v>
      </c>
      <c r="BOO869" s="11" t="s">
        <v>30</v>
      </c>
      <c r="BOP869" s="11" t="s">
        <v>29</v>
      </c>
      <c r="BOQ869" s="11" t="s">
        <v>28</v>
      </c>
      <c r="BOR869" s="8"/>
      <c r="BOS869" s="8"/>
    </row>
    <row r="870" spans="1749:1761" ht="13.2" x14ac:dyDescent="0.25">
      <c r="BOG870" s="10"/>
      <c r="BOH870" s="10"/>
      <c r="BOI870" s="10"/>
      <c r="BOJ870" s="10"/>
      <c r="BOK870" s="10"/>
      <c r="BOL870" s="10"/>
      <c r="BOM870" s="199">
        <v>0.2</v>
      </c>
      <c r="BON870" s="199">
        <v>0.4</v>
      </c>
      <c r="BOO870" s="199">
        <v>0.6</v>
      </c>
      <c r="BOP870" s="199">
        <v>0.8</v>
      </c>
      <c r="BOQ870" s="199">
        <v>1</v>
      </c>
      <c r="BOR870" s="8"/>
      <c r="BOS870" s="8"/>
    </row>
    <row r="871" spans="1749:1761" ht="13.2" x14ac:dyDescent="0.25">
      <c r="BOG871" s="10"/>
      <c r="BOH871" s="10"/>
      <c r="BOI871" s="10"/>
      <c r="BOJ871" s="10"/>
      <c r="BOK871" s="10"/>
      <c r="BOL871" s="10"/>
      <c r="BOM871" s="9"/>
      <c r="BON871" s="9"/>
      <c r="BOO871" s="9"/>
      <c r="BOP871" s="13"/>
      <c r="BOQ871" s="13"/>
      <c r="BOR871" s="8"/>
      <c r="BOS871" s="8"/>
    </row>
    <row r="872" spans="1749:1761" ht="13.2" x14ac:dyDescent="0.25">
      <c r="BOG872" s="464" t="s">
        <v>27</v>
      </c>
      <c r="BOH872" s="12">
        <v>5</v>
      </c>
      <c r="BOI872" s="11" t="s">
        <v>26</v>
      </c>
      <c r="BOJ872" s="199">
        <v>1</v>
      </c>
      <c r="BOK872" s="10" t="s">
        <v>25</v>
      </c>
      <c r="BOL872" s="200">
        <v>1</v>
      </c>
      <c r="BOM872" s="9" t="s">
        <v>14</v>
      </c>
      <c r="BON872" s="9" t="s">
        <v>14</v>
      </c>
      <c r="BOO872" s="9" t="s">
        <v>14</v>
      </c>
      <c r="BOP872" s="9" t="s">
        <v>14</v>
      </c>
      <c r="BOQ872" s="9" t="s">
        <v>13</v>
      </c>
      <c r="BOR872" s="8"/>
      <c r="BOS872" s="8"/>
    </row>
    <row r="873" spans="1749:1761" ht="13.2" x14ac:dyDescent="0.25">
      <c r="BOG873" s="464"/>
      <c r="BOH873" s="12">
        <v>4</v>
      </c>
      <c r="BOI873" s="11" t="s">
        <v>24</v>
      </c>
      <c r="BOJ873" s="199">
        <v>0.8</v>
      </c>
      <c r="BOK873" s="10" t="s">
        <v>23</v>
      </c>
      <c r="BOL873" s="200">
        <v>0.8</v>
      </c>
      <c r="BOM873" s="9" t="s">
        <v>15</v>
      </c>
      <c r="BON873" s="9" t="s">
        <v>15</v>
      </c>
      <c r="BOO873" s="9" t="s">
        <v>14</v>
      </c>
      <c r="BOP873" s="9" t="s">
        <v>14</v>
      </c>
      <c r="BOQ873" s="9" t="s">
        <v>13</v>
      </c>
      <c r="BOR873" s="8"/>
      <c r="BOS873" s="8"/>
    </row>
    <row r="874" spans="1749:1761" ht="13.2" x14ac:dyDescent="0.25">
      <c r="BOG874" s="464"/>
      <c r="BOH874" s="12">
        <v>3</v>
      </c>
      <c r="BOI874" s="11" t="s">
        <v>22</v>
      </c>
      <c r="BOJ874" s="199">
        <v>0.6</v>
      </c>
      <c r="BOK874" s="10" t="s">
        <v>21</v>
      </c>
      <c r="BOL874" s="200">
        <v>0.6</v>
      </c>
      <c r="BOM874" s="9" t="s">
        <v>15</v>
      </c>
      <c r="BON874" s="9" t="s">
        <v>15</v>
      </c>
      <c r="BOO874" s="9" t="s">
        <v>15</v>
      </c>
      <c r="BOP874" s="9" t="s">
        <v>14</v>
      </c>
      <c r="BOQ874" s="9" t="s">
        <v>13</v>
      </c>
      <c r="BOR874" s="8"/>
      <c r="BOS874" s="8"/>
    </row>
    <row r="875" spans="1749:1761" ht="13.2" x14ac:dyDescent="0.25">
      <c r="BOG875" s="464"/>
      <c r="BOH875" s="12">
        <v>2</v>
      </c>
      <c r="BOI875" s="11" t="s">
        <v>20</v>
      </c>
      <c r="BOJ875" s="199">
        <v>0.4</v>
      </c>
      <c r="BOK875" s="10" t="s">
        <v>19</v>
      </c>
      <c r="BOL875" s="200">
        <v>0.4</v>
      </c>
      <c r="BOM875" s="9" t="s">
        <v>16</v>
      </c>
      <c r="BON875" s="9" t="s">
        <v>15</v>
      </c>
      <c r="BOO875" s="9" t="s">
        <v>15</v>
      </c>
      <c r="BOP875" s="9" t="s">
        <v>14</v>
      </c>
      <c r="BOQ875" s="9" t="s">
        <v>13</v>
      </c>
      <c r="BOR875" s="8"/>
      <c r="BOS875" s="8"/>
    </row>
    <row r="876" spans="1749:1761" ht="13.2" x14ac:dyDescent="0.25">
      <c r="BOG876" s="464"/>
      <c r="BOH876" s="12">
        <v>1</v>
      </c>
      <c r="BOI876" s="11" t="s">
        <v>18</v>
      </c>
      <c r="BOJ876" s="199">
        <v>0.2</v>
      </c>
      <c r="BOK876" s="10" t="s">
        <v>17</v>
      </c>
      <c r="BOL876" s="200">
        <v>0.2</v>
      </c>
      <c r="BOM876" s="9" t="s">
        <v>16</v>
      </c>
      <c r="BON876" s="9" t="s">
        <v>16</v>
      </c>
      <c r="BOO876" s="9" t="s">
        <v>15</v>
      </c>
      <c r="BOP876" s="9" t="s">
        <v>14</v>
      </c>
      <c r="BOQ876" s="9" t="s">
        <v>13</v>
      </c>
      <c r="BOR876" s="8"/>
      <c r="BOS876" s="8"/>
    </row>
    <row r="877" spans="1749:1761" x14ac:dyDescent="0.2">
      <c r="BOG877" s="8"/>
      <c r="BOH877" s="8"/>
      <c r="BOI877" s="8"/>
      <c r="BOJ877" s="8"/>
      <c r="BOK877" s="8"/>
      <c r="BOL877" s="8"/>
      <c r="BOM877" s="8"/>
      <c r="BON877" s="8"/>
      <c r="BOO877" s="8"/>
      <c r="BOP877" s="8"/>
      <c r="BOQ877" s="8"/>
      <c r="BOR877" s="8"/>
      <c r="BOS877" s="8"/>
    </row>
    <row r="878" spans="1749:1761" x14ac:dyDescent="0.2">
      <c r="BOG878" s="8"/>
      <c r="BOH878" s="8"/>
      <c r="BOI878" s="8"/>
      <c r="BOJ878" s="8"/>
      <c r="BOK878" s="8"/>
      <c r="BOL878" s="8"/>
      <c r="BOM878" s="8"/>
      <c r="BON878" s="8"/>
      <c r="BOO878" s="8"/>
      <c r="BOP878" s="8"/>
      <c r="BOQ878" s="8"/>
      <c r="BOR878" s="8"/>
      <c r="BOS878" s="8"/>
    </row>
    <row r="879" spans="1749:1761" x14ac:dyDescent="0.2">
      <c r="BOG879" s="8"/>
      <c r="BOH879" s="8"/>
      <c r="BOI879" s="8"/>
      <c r="BOJ879" s="8"/>
      <c r="BOK879" s="8"/>
      <c r="BOL879" s="8"/>
      <c r="BOM879" s="8"/>
      <c r="BON879" s="8"/>
      <c r="BOO879" s="8"/>
      <c r="BOP879" s="8"/>
      <c r="BOQ879" s="8"/>
      <c r="BOR879" s="8"/>
      <c r="BOS879" s="8" t="s">
        <v>12</v>
      </c>
    </row>
    <row r="880" spans="1749:1761" x14ac:dyDescent="0.2">
      <c r="BOG880" s="8"/>
      <c r="BOH880" s="8"/>
      <c r="BOI880" s="8"/>
      <c r="BOJ880" s="8"/>
      <c r="BOK880" s="8"/>
      <c r="BOL880" s="8"/>
      <c r="BOM880" s="8"/>
      <c r="BON880" s="8"/>
      <c r="BOO880" s="8"/>
      <c r="BOP880" s="8"/>
      <c r="BOQ880" s="8"/>
      <c r="BOR880" s="8"/>
      <c r="BOS880" s="8" t="s">
        <v>11</v>
      </c>
    </row>
    <row r="881" spans="1761:1763" x14ac:dyDescent="0.2">
      <c r="BOS881" s="8" t="s">
        <v>10</v>
      </c>
    </row>
    <row r="882" spans="1761:1763" x14ac:dyDescent="0.2">
      <c r="BOS882" s="8" t="s">
        <v>9</v>
      </c>
    </row>
    <row r="883" spans="1761:1763" x14ac:dyDescent="0.2">
      <c r="BOS883" s="8" t="s">
        <v>8</v>
      </c>
    </row>
    <row r="884" spans="1761:1763" x14ac:dyDescent="0.2">
      <c r="BOS884" s="8" t="s">
        <v>7</v>
      </c>
    </row>
    <row r="887" spans="1761:1763" x14ac:dyDescent="0.2">
      <c r="BOU887" s="7" t="s">
        <v>6</v>
      </c>
    </row>
    <row r="888" spans="1761:1763" x14ac:dyDescent="0.2">
      <c r="BOU888" s="6" t="s">
        <v>5</v>
      </c>
    </row>
    <row r="889" spans="1761:1763" ht="20.399999999999999" x14ac:dyDescent="0.2">
      <c r="BOU889" s="6" t="s">
        <v>4</v>
      </c>
    </row>
    <row r="890" spans="1761:1763" x14ac:dyDescent="0.2">
      <c r="BOU890" s="6" t="s">
        <v>3</v>
      </c>
    </row>
    <row r="891" spans="1761:1763" x14ac:dyDescent="0.2">
      <c r="BOU891" s="6" t="s">
        <v>2</v>
      </c>
    </row>
    <row r="892" spans="1761:1763" x14ac:dyDescent="0.2">
      <c r="BOU892" s="6" t="s">
        <v>1</v>
      </c>
    </row>
    <row r="893" spans="1761:1763" x14ac:dyDescent="0.2">
      <c r="BOU893" s="1" t="s">
        <v>0</v>
      </c>
    </row>
  </sheetData>
  <mergeCells count="20">
    <mergeCell ref="B7:H7"/>
    <mergeCell ref="J7:AB7"/>
    <mergeCell ref="B1:I1"/>
    <mergeCell ref="J1:K4"/>
    <mergeCell ref="B2:I2"/>
    <mergeCell ref="C3:H3"/>
    <mergeCell ref="C4:H4"/>
    <mergeCell ref="E5:G5"/>
    <mergeCell ref="I5:N5"/>
    <mergeCell ref="BOO867:BOQ867"/>
    <mergeCell ref="O5:P5"/>
    <mergeCell ref="Q5:R5"/>
    <mergeCell ref="U5:V5"/>
    <mergeCell ref="W5:X5"/>
    <mergeCell ref="BOG872:BOG876"/>
    <mergeCell ref="AC7:AH7"/>
    <mergeCell ref="AI7:AL7"/>
    <mergeCell ref="BLW617:BLY617"/>
    <mergeCell ref="BLQ621:BLQ625"/>
    <mergeCell ref="BMX731:BMZ731"/>
  </mergeCells>
  <conditionalFormatting sqref="AG9:AG32">
    <cfRule type="containsText" dxfId="652" priority="6" operator="containsText" text="BAJO">
      <formula>NOT(ISERROR(SEARCH("BAJO",AG9)))</formula>
    </cfRule>
    <cfRule type="containsText" dxfId="651" priority="7" operator="containsText" text="MODERADO">
      <formula>NOT(ISERROR(SEARCH("MODERADO",AG9)))</formula>
    </cfRule>
    <cfRule type="containsText" dxfId="650" priority="8" operator="containsText" text="ALTO">
      <formula>NOT(ISERROR(SEARCH("ALTO",AG9)))</formula>
    </cfRule>
    <cfRule type="containsText" dxfId="649" priority="9" operator="containsText" text="EXTREMO">
      <formula>NOT(ISERROR(SEARCH("EXTREMO",AG9)))</formula>
    </cfRule>
  </conditionalFormatting>
  <conditionalFormatting sqref="CL9:CP32">
    <cfRule type="containsText" dxfId="648" priority="1" operator="containsText" text="BAJO">
      <formula>NOT(ISERROR(SEARCH("BAJO",CL9)))</formula>
    </cfRule>
  </conditionalFormatting>
  <conditionalFormatting sqref="CP9:CP32 DB9:DC32 DJ9:DK32 DQ9:DR32 DX9:DY32 EE9:EF32 EL9:EM32 ES9:ET32 EZ9:FA32 FG9:FH32 FN9:FO32 FU9:FV32 GB9:GC32">
    <cfRule type="containsText" dxfId="647" priority="4" operator="containsText" text="ALTO">
      <formula>NOT(ISERROR(SEARCH("ALTO",CP9)))</formula>
    </cfRule>
    <cfRule type="containsText" dxfId="646" priority="5" operator="containsText" text="EXTREMO">
      <formula>NOT(ISERROR(SEARCH("EXTREMO",CP9)))</formula>
    </cfRule>
  </conditionalFormatting>
  <conditionalFormatting sqref="DB9:DC32 DJ9:DK32 DQ9:DR32 DX9:DY32 EE9:EF32 EL9:EM32 ES9:ET32 EZ9:FA32 FG9:FH32 FN9:FO32 FU9:FV32 GB9:GC32 CP9:CP32">
    <cfRule type="containsText" dxfId="645" priority="3" operator="containsText" text="MODERADO">
      <formula>NOT(ISERROR(SEARCH("MODERADO",CP9)))</formula>
    </cfRule>
  </conditionalFormatting>
  <conditionalFormatting sqref="DB9:DD32 DF9:DF32 DI9:DL32 DN9:DN32 DP9:DS32 DU9:DU32 DW9:DZ32 EB9:EB32 ED9:EG32 EI9:EI32 EK9:EN32 EP9:EP32 ER9:EU32 EW9:EW32 EY9:FB32 FD9:FD32 FF9:FI32 FK9:FK32 FM9:FP32 FR9:FR32 FT9:FW32 FY9:FY32 GA9:GD32 GF9:GF32 GH9:GI32">
    <cfRule type="containsText" dxfId="644" priority="2" operator="containsText" text="BAJO">
      <formula>NOT(ISERROR(SEARCH("BAJO",DB9)))</formula>
    </cfRule>
  </conditionalFormatting>
  <dataValidations count="15">
    <dataValidation type="list" allowBlank="1" showInputMessage="1" sqref="E9:E32" xr:uid="{00000000-0002-0000-1000-000000000000}">
      <formula1>$BMH$637:$BMH$645</formula1>
    </dataValidation>
    <dataValidation type="list" allowBlank="1" showInputMessage="1" showErrorMessage="1" sqref="J9:AB32" xr:uid="{00000000-0002-0000-1000-000001000000}">
      <formula1>SINO</formula1>
    </dataValidation>
    <dataValidation showInputMessage="1" showErrorMessage="1" sqref="CL9:CO32" xr:uid="{00000000-0002-0000-1000-000002000000}"/>
    <dataValidation type="list" allowBlank="1" showInputMessage="1" showErrorMessage="1" sqref="I9:I32" xr:uid="{00000000-0002-0000-1000-000003000000}">
      <formula1>PROBAB</formula1>
    </dataValidation>
    <dataValidation type="list" allowBlank="1" showInputMessage="1" sqref="F9:F32" xr:uid="{00000000-0002-0000-1000-000004000000}">
      <formula1>TipoCau</formula1>
    </dataValidation>
    <dataValidation type="list" allowBlank="1" showInputMessage="1" sqref="D9:D32" xr:uid="{00000000-0002-0000-1000-000005000000}">
      <formula1>InternoExp</formula1>
    </dataValidation>
    <dataValidation type="list" allowBlank="1" showInputMessage="1" sqref="H9:H32" xr:uid="{00000000-0002-0000-1000-000006000000}">
      <formula1>TramitesSer</formula1>
    </dataValidation>
    <dataValidation type="list" allowBlank="1" showInputMessage="1" showErrorMessage="1" sqref="G9:G32" xr:uid="{00000000-0002-0000-1000-000007000000}">
      <formula1>consecuencias</formula1>
    </dataValidation>
    <dataValidation type="list" showInputMessage="1" showErrorMessage="1" errorTitle="Rechazado" error="Solo son validadas las opciones de la lista" sqref="BB28:BB32 BF9:BF24 BB9:BB23 CH9:CH32 BJ9:BJ32 BF26:BF32 CW9:CW32 CT9:CT32 BR9:BR32 BN9:BN32 BV9:BV32 BZ9:BZ32 CD9:CD32 AX9:AX32 AT9:AT32 AP9:AP32 CK9:CO32" xr:uid="{00000000-0002-0000-1000-000008000000}">
      <formula1>Efecto</formula1>
    </dataValidation>
    <dataValidation type="list" showInputMessage="1" showErrorMessage="1" sqref="BA28:BA32 BE9:BE24 BA9:BA23 CG9:CG32 CJ9:CJ32 BI9:BI32 BQ9:BQ32 BM9:BM32 BU9:BU32 BY9:BY32 CC9:CC32 AW9:AW32 AS9:AS32 AO9:AO32 BE26:BE32" xr:uid="{00000000-0002-0000-1000-000009000000}">
      <formula1>TIP_CONTROL</formula1>
    </dataValidation>
    <dataValidation type="list" sqref="BH19:BH20 BD18:BD20 BD25 BD15:BD16 BD13 CI9:CI32 AN9:AN32 AR9:AR32 AV9:AV32 AZ9:AZ31" xr:uid="{00000000-0002-0000-1000-00000A000000}">
      <formula1>IMPLEMENT</formula1>
    </dataValidation>
    <dataValidation showInputMessage="1" showErrorMessage="1" errorTitle="Rechazado" error="Solo son validadas las opciones de la lista" sqref="AK9:AL32 CP9:CQ32 CS9:CS32 CV9:CV32" xr:uid="{00000000-0002-0000-1000-00000B000000}"/>
    <dataValidation type="list" allowBlank="1" showInputMessage="1" showErrorMessage="1" sqref="BMA629:BMA633" xr:uid="{00000000-0002-0000-1000-00000C000000}">
      <formula1>TipoCausa</formula1>
    </dataValidation>
    <dataValidation type="list" showInputMessage="1" showErrorMessage="1" errorTitle="Rechazado" error="Solo son validadas las opciones de la lista" sqref="AY28:AY32 BC9:BC24 AY9:AY23 CE9:CE32 BO9:BO32 BK9:BK32 BW9:BW32 CA9:CA32 BS9:BS32 AU9:AU32 AM9:AM32 AQ9:AQ32 BG9:BG32 BC26:BC32" xr:uid="{00000000-0002-0000-1000-00000D000000}">
      <formula1>FRECUENCY</formula1>
    </dataValidation>
    <dataValidation type="list" showErrorMessage="1" sqref="AZ32 BD17 BD14 BD21:BD24 BD9:BD12 BH9:BH18 CF9:CF32 BP9:BP32 BL9:BL32 BT9:BT32 BX9:BX32 CB9:CB32 BH21:BH32 BD26:BD32" xr:uid="{00000000-0002-0000-1000-00000E000000}">
      <formula1>IMPLEMENT</formula1>
    </dataValidation>
  </dataValidations>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OU961"/>
  <sheetViews>
    <sheetView topLeftCell="CR1" workbookViewId="0">
      <selection activeCell="CR10" sqref="CR10"/>
    </sheetView>
  </sheetViews>
  <sheetFormatPr baseColWidth="10" defaultRowHeight="10.199999999999999" x14ac:dyDescent="0.2"/>
  <cols>
    <col min="1" max="1" width="4.77734375" style="1" customWidth="1"/>
    <col min="2" max="2" width="23.21875" style="1" customWidth="1"/>
    <col min="3" max="3" width="31.44140625" style="1" customWidth="1"/>
    <col min="4" max="4" width="23.77734375" style="3" customWidth="1"/>
    <col min="5" max="5" width="13.44140625" style="1" customWidth="1"/>
    <col min="6" max="6" width="15.77734375" style="1" customWidth="1"/>
    <col min="7" max="8" width="23.77734375" style="1" customWidth="1"/>
    <col min="9" max="9" width="12" style="2" customWidth="1"/>
    <col min="10" max="28" width="9.77734375" style="2" customWidth="1"/>
    <col min="29" max="29" width="17.21875" style="2" customWidth="1"/>
    <col min="30" max="30" width="10.44140625" style="2" customWidth="1"/>
    <col min="31" max="31" width="9.77734375" style="2" customWidth="1"/>
    <col min="32" max="32" width="5.77734375" style="1" customWidth="1"/>
    <col min="33" max="33" width="12.21875" style="2" customWidth="1"/>
    <col min="34" max="34" width="6.44140625" style="5" customWidth="1"/>
    <col min="35" max="35" width="51.21875" style="115" customWidth="1"/>
    <col min="36" max="36" width="17.77734375" style="1" customWidth="1"/>
    <col min="37" max="37" width="23" style="4" customWidth="1"/>
    <col min="38" max="38" width="18" style="4" customWidth="1"/>
    <col min="39" max="39" width="8.77734375" style="4" customWidth="1"/>
    <col min="40" max="40" width="12.21875" style="1" customWidth="1"/>
    <col min="41" max="41" width="8.77734375" style="1" customWidth="1"/>
    <col min="42" max="42" width="12" style="4" customWidth="1"/>
    <col min="43" max="43" width="8.77734375" style="4" customWidth="1"/>
    <col min="44" max="44" width="12.21875" style="1" customWidth="1"/>
    <col min="45" max="45" width="8.77734375" style="1" customWidth="1"/>
    <col min="46" max="46" width="11" style="4" customWidth="1"/>
    <col min="47" max="47" width="8.77734375" style="4" customWidth="1"/>
    <col min="48" max="48" width="12.21875" style="1" customWidth="1"/>
    <col min="49" max="49" width="8.77734375" style="1" customWidth="1"/>
    <col min="50" max="50" width="11.21875" style="4" customWidth="1"/>
    <col min="51" max="51" width="8.77734375" style="4" customWidth="1"/>
    <col min="52" max="52" width="12.21875" style="1" customWidth="1"/>
    <col min="53" max="53" width="8.77734375" style="1" customWidth="1"/>
    <col min="54" max="54" width="10.21875" style="4" customWidth="1"/>
    <col min="55" max="55" width="13.21875" style="4" customWidth="1"/>
    <col min="56" max="56" width="12.21875" style="1" customWidth="1"/>
    <col min="57" max="57" width="8.77734375" style="1" customWidth="1"/>
    <col min="58" max="58" width="9.21875" style="4" customWidth="1"/>
    <col min="59" max="59" width="8.77734375" style="4" hidden="1" customWidth="1"/>
    <col min="60" max="60" width="12.21875" style="1" hidden="1" customWidth="1"/>
    <col min="61" max="61" width="8.77734375" style="1" hidden="1" customWidth="1"/>
    <col min="62" max="62" width="9.21875" style="4" hidden="1" customWidth="1"/>
    <col min="63" max="63" width="8.77734375" style="4" hidden="1" customWidth="1"/>
    <col min="64" max="64" width="12.21875" style="1" hidden="1" customWidth="1"/>
    <col min="65" max="65" width="8.77734375" style="1" hidden="1" customWidth="1"/>
    <col min="66" max="66" width="9.21875" style="4" hidden="1" customWidth="1"/>
    <col min="67" max="67" width="8.77734375" style="4" hidden="1" customWidth="1"/>
    <col min="68" max="68" width="12.21875" style="1" hidden="1" customWidth="1"/>
    <col min="69" max="69" width="8.77734375" style="1" hidden="1" customWidth="1"/>
    <col min="70" max="70" width="9.21875" style="4" hidden="1" customWidth="1"/>
    <col min="71" max="71" width="8.77734375" style="4" hidden="1" customWidth="1"/>
    <col min="72" max="72" width="12.21875" style="1" hidden="1" customWidth="1"/>
    <col min="73" max="73" width="8.77734375" style="1" hidden="1" customWidth="1"/>
    <col min="74" max="74" width="9.21875" style="4" hidden="1" customWidth="1"/>
    <col min="75" max="75" width="8.77734375" style="4" hidden="1" customWidth="1"/>
    <col min="76" max="76" width="12.21875" style="1" hidden="1" customWidth="1"/>
    <col min="77" max="77" width="8.77734375" style="1" hidden="1" customWidth="1"/>
    <col min="78" max="78" width="9.21875" style="4" hidden="1" customWidth="1"/>
    <col min="79" max="79" width="8.77734375" style="4" hidden="1" customWidth="1"/>
    <col min="80" max="80" width="12.21875" style="1" hidden="1" customWidth="1"/>
    <col min="81" max="81" width="8.77734375" style="1" hidden="1" customWidth="1"/>
    <col min="82" max="82" width="9.21875" style="4" hidden="1" customWidth="1"/>
    <col min="83" max="83" width="8.77734375" style="4" hidden="1" customWidth="1"/>
    <col min="84" max="84" width="12.21875" style="1" hidden="1" customWidth="1"/>
    <col min="85" max="85" width="8.77734375" style="1" hidden="1" customWidth="1"/>
    <col min="86" max="86" width="9.21875" style="4" hidden="1" customWidth="1"/>
    <col min="87" max="89" width="2.21875" style="4" hidden="1" customWidth="1"/>
    <col min="90" max="90" width="15.44140625" style="4" customWidth="1"/>
    <col min="91" max="91" width="6.77734375" style="4" customWidth="1"/>
    <col min="92" max="92" width="9.77734375" style="4" customWidth="1"/>
    <col min="93" max="93" width="6.77734375" style="4" customWidth="1"/>
    <col min="94" max="94" width="13.21875" style="4" customWidth="1"/>
    <col min="95" max="95" width="6.77734375" style="4" customWidth="1"/>
    <col min="96" max="96" width="49.44140625" style="4" customWidth="1"/>
    <col min="97" max="97" width="12.77734375" style="4" customWidth="1"/>
    <col min="98" max="98" width="1" style="4" customWidth="1"/>
    <col min="99" max="99" width="48.21875" style="4" customWidth="1"/>
    <col min="100" max="100" width="27.44140625" style="4" customWidth="1"/>
    <col min="101" max="101" width="1.44140625" style="4" customWidth="1"/>
    <col min="102" max="105" width="5.44140625" style="4" hidden="1" customWidth="1"/>
    <col min="106" max="106" width="5.77734375" style="1" hidden="1" customWidth="1"/>
    <col min="107" max="108" width="6.77734375" style="1" hidden="1" customWidth="1"/>
    <col min="109" max="109" width="4.44140625" style="4" hidden="1" customWidth="1"/>
    <col min="110" max="110" width="6.44140625" style="1" hidden="1" customWidth="1"/>
    <col min="111" max="112" width="6.44140625" style="4" hidden="1" customWidth="1"/>
    <col min="113" max="113" width="19" style="1" hidden="1" customWidth="1"/>
    <col min="114" max="116" width="6" style="1" hidden="1" customWidth="1"/>
    <col min="117" max="117" width="4.44140625" style="4" hidden="1" customWidth="1"/>
    <col min="118" max="118" width="6.44140625" style="1" hidden="1" customWidth="1"/>
    <col min="119" max="119" width="6.44140625" style="4" hidden="1" customWidth="1"/>
    <col min="120" max="191" width="6" style="1" hidden="1" customWidth="1"/>
    <col min="192" max="192" width="7.44140625" style="1" hidden="1" customWidth="1"/>
    <col min="193" max="224" width="8" style="1" customWidth="1"/>
    <col min="225" max="1677" width="2.21875" style="1" customWidth="1"/>
    <col min="1678" max="1680" width="10.88671875" style="1"/>
    <col min="1681" max="1681" width="4.21875" style="1" customWidth="1"/>
    <col min="1682" max="1683" width="10.88671875" style="1"/>
    <col min="1684" max="1684" width="4.77734375" style="1" customWidth="1"/>
    <col min="1685" max="1690" width="10.88671875" style="1"/>
    <col min="1691" max="1691" width="36.21875" style="1" customWidth="1"/>
    <col min="1692" max="1692" width="10.88671875" style="1"/>
    <col min="1693" max="1693" width="45.44140625" style="1" customWidth="1"/>
    <col min="1694" max="1695" width="10.88671875" style="1"/>
    <col min="1696" max="1696" width="10.88671875" style="3"/>
    <col min="1697" max="1697" width="10.88671875" style="1"/>
    <col min="1698" max="1698" width="32.44140625" style="2" customWidth="1"/>
    <col min="1699" max="1702" width="10.88671875" style="1"/>
    <col min="1703" max="1703" width="35.44140625" style="1" customWidth="1"/>
    <col min="1704" max="1762" width="10.88671875" style="1"/>
    <col min="1763" max="1763" width="26.44140625" style="1" customWidth="1"/>
    <col min="1764" max="1766" width="10.88671875" style="1"/>
    <col min="1767" max="1767" width="17.44140625" style="1" customWidth="1"/>
    <col min="1768" max="1892" width="10.88671875" style="1"/>
    <col min="1893" max="1893" width="12" style="1" customWidth="1"/>
    <col min="1894" max="1894" width="2.77734375" style="1" customWidth="1"/>
    <col min="1895" max="1896" width="6.44140625" style="1" customWidth="1"/>
    <col min="1897" max="1897" width="5.77734375" style="1" customWidth="1"/>
    <col min="1898" max="1898" width="6.44140625" style="1" customWidth="1"/>
    <col min="1899" max="1899" width="13.77734375" style="1" customWidth="1"/>
    <col min="1900" max="1901" width="9" style="1" customWidth="1"/>
    <col min="1902" max="1902" width="2.44140625" style="1" customWidth="1"/>
    <col min="1903" max="1903" width="8.77734375" style="1" customWidth="1"/>
    <col min="1904" max="1904" width="7.44140625" style="1" customWidth="1"/>
    <col min="1905" max="1907" width="3.77734375" style="1" customWidth="1"/>
    <col min="1908" max="1908" width="3.44140625" style="1" customWidth="1"/>
    <col min="1909" max="1909" width="2.77734375" style="1" customWidth="1"/>
    <col min="1910" max="1910" width="3" style="1" customWidth="1"/>
    <col min="1911" max="1913" width="0" style="1" hidden="1" customWidth="1"/>
    <col min="1914" max="1914" width="4.44140625" style="1" customWidth="1"/>
    <col min="1915" max="1915" width="0" style="1" hidden="1" customWidth="1"/>
    <col min="1916" max="1917" width="14.77734375" style="1" customWidth="1"/>
    <col min="1918" max="1918" width="15.21875" style="1" customWidth="1"/>
    <col min="1919" max="1919" width="6.44140625" style="1" customWidth="1"/>
    <col min="1920" max="1920" width="15.21875" style="1" customWidth="1"/>
    <col min="1921" max="1921" width="4.21875" style="1" customWidth="1"/>
    <col min="1922" max="1922" width="3" style="1" customWidth="1"/>
    <col min="1923" max="1925" width="0" style="1" hidden="1" customWidth="1"/>
    <col min="1926" max="1926" width="3" style="1" customWidth="1"/>
    <col min="1927" max="1927" width="0" style="1" hidden="1" customWidth="1"/>
    <col min="1928" max="1928" width="3" style="1" customWidth="1"/>
    <col min="1929" max="1929" width="0" style="1" hidden="1" customWidth="1"/>
    <col min="1930" max="1930" width="4.44140625" style="1" customWidth="1"/>
    <col min="1931" max="1931" width="34.21875" style="1" customWidth="1"/>
    <col min="1932" max="1932" width="23.44140625" style="1" customWidth="1"/>
    <col min="1933" max="1933" width="9.21875" style="1" customWidth="1"/>
    <col min="1934" max="1934" width="19.44140625" style="1" customWidth="1"/>
    <col min="1935" max="1935" width="42.77734375" style="1" customWidth="1"/>
    <col min="1936" max="1936" width="5.77734375" style="1" customWidth="1"/>
    <col min="1937" max="1937" width="31.44140625" style="1" customWidth="1"/>
    <col min="1938" max="1938" width="16.21875" style="1" customWidth="1"/>
    <col min="1939" max="1940" width="9.21875" style="1" customWidth="1"/>
    <col min="1941" max="1941" width="11.21875" style="1" customWidth="1"/>
    <col min="1942" max="1942" width="2.21875" style="1" customWidth="1"/>
    <col min="1943" max="2148" width="10.88671875" style="1"/>
    <col min="2149" max="2149" width="12" style="1" customWidth="1"/>
    <col min="2150" max="2150" width="2.77734375" style="1" customWidth="1"/>
    <col min="2151" max="2152" width="6.44140625" style="1" customWidth="1"/>
    <col min="2153" max="2153" width="5.77734375" style="1" customWidth="1"/>
    <col min="2154" max="2154" width="6.44140625" style="1" customWidth="1"/>
    <col min="2155" max="2155" width="13.77734375" style="1" customWidth="1"/>
    <col min="2156" max="2157" width="9" style="1" customWidth="1"/>
    <col min="2158" max="2158" width="2.44140625" style="1" customWidth="1"/>
    <col min="2159" max="2159" width="8.77734375" style="1" customWidth="1"/>
    <col min="2160" max="2160" width="7.44140625" style="1" customWidth="1"/>
    <col min="2161" max="2163" width="3.77734375" style="1" customWidth="1"/>
    <col min="2164" max="2164" width="3.44140625" style="1" customWidth="1"/>
    <col min="2165" max="2165" width="2.77734375" style="1" customWidth="1"/>
    <col min="2166" max="2166" width="3" style="1" customWidth="1"/>
    <col min="2167" max="2169" width="0" style="1" hidden="1" customWidth="1"/>
    <col min="2170" max="2170" width="4.44140625" style="1" customWidth="1"/>
    <col min="2171" max="2171" width="0" style="1" hidden="1" customWidth="1"/>
    <col min="2172" max="2173" width="14.77734375" style="1" customWidth="1"/>
    <col min="2174" max="2174" width="15.21875" style="1" customWidth="1"/>
    <col min="2175" max="2175" width="6.44140625" style="1" customWidth="1"/>
    <col min="2176" max="2176" width="15.21875" style="1" customWidth="1"/>
    <col min="2177" max="2177" width="4.21875" style="1" customWidth="1"/>
    <col min="2178" max="2178" width="3" style="1" customWidth="1"/>
    <col min="2179" max="2181" width="0" style="1" hidden="1" customWidth="1"/>
    <col min="2182" max="2182" width="3" style="1" customWidth="1"/>
    <col min="2183" max="2183" width="0" style="1" hidden="1" customWidth="1"/>
    <col min="2184" max="2184" width="3" style="1" customWidth="1"/>
    <col min="2185" max="2185" width="0" style="1" hidden="1" customWidth="1"/>
    <col min="2186" max="2186" width="4.44140625" style="1" customWidth="1"/>
    <col min="2187" max="2187" width="34.21875" style="1" customWidth="1"/>
    <col min="2188" max="2188" width="23.44140625" style="1" customWidth="1"/>
    <col min="2189" max="2189" width="9.21875" style="1" customWidth="1"/>
    <col min="2190" max="2190" width="19.44140625" style="1" customWidth="1"/>
    <col min="2191" max="2191" width="42.77734375" style="1" customWidth="1"/>
    <col min="2192" max="2192" width="5.77734375" style="1" customWidth="1"/>
    <col min="2193" max="2193" width="31.44140625" style="1" customWidth="1"/>
    <col min="2194" max="2194" width="16.21875" style="1" customWidth="1"/>
    <col min="2195" max="2196" width="9.21875" style="1" customWidth="1"/>
    <col min="2197" max="2197" width="11.21875" style="1" customWidth="1"/>
    <col min="2198" max="2198" width="2.21875" style="1" customWidth="1"/>
    <col min="2199" max="2404" width="10.88671875" style="1"/>
    <col min="2405" max="2405" width="12" style="1" customWidth="1"/>
    <col min="2406" max="2406" width="2.77734375" style="1" customWidth="1"/>
    <col min="2407" max="2408" width="6.44140625" style="1" customWidth="1"/>
    <col min="2409" max="2409" width="5.77734375" style="1" customWidth="1"/>
    <col min="2410" max="2410" width="6.44140625" style="1" customWidth="1"/>
    <col min="2411" max="2411" width="13.77734375" style="1" customWidth="1"/>
    <col min="2412" max="2413" width="9" style="1" customWidth="1"/>
    <col min="2414" max="2414" width="2.44140625" style="1" customWidth="1"/>
    <col min="2415" max="2415" width="8.77734375" style="1" customWidth="1"/>
    <col min="2416" max="2416" width="7.44140625" style="1" customWidth="1"/>
    <col min="2417" max="2419" width="3.77734375" style="1" customWidth="1"/>
    <col min="2420" max="2420" width="3.44140625" style="1" customWidth="1"/>
    <col min="2421" max="2421" width="2.77734375" style="1" customWidth="1"/>
    <col min="2422" max="2422" width="3" style="1" customWidth="1"/>
    <col min="2423" max="2425" width="0" style="1" hidden="1" customWidth="1"/>
    <col min="2426" max="2426" width="4.44140625" style="1" customWidth="1"/>
    <col min="2427" max="2427" width="0" style="1" hidden="1" customWidth="1"/>
    <col min="2428" max="2429" width="14.77734375" style="1" customWidth="1"/>
    <col min="2430" max="2430" width="15.21875" style="1" customWidth="1"/>
    <col min="2431" max="2431" width="6.44140625" style="1" customWidth="1"/>
    <col min="2432" max="2432" width="15.21875" style="1" customWidth="1"/>
    <col min="2433" max="2433" width="4.21875" style="1" customWidth="1"/>
    <col min="2434" max="2434" width="3" style="1" customWidth="1"/>
    <col min="2435" max="2437" width="0" style="1" hidden="1" customWidth="1"/>
    <col min="2438" max="2438" width="3" style="1" customWidth="1"/>
    <col min="2439" max="2439" width="0" style="1" hidden="1" customWidth="1"/>
    <col min="2440" max="2440" width="3" style="1" customWidth="1"/>
    <col min="2441" max="2441" width="0" style="1" hidden="1" customWidth="1"/>
    <col min="2442" max="2442" width="4.44140625" style="1" customWidth="1"/>
    <col min="2443" max="2443" width="34.21875" style="1" customWidth="1"/>
    <col min="2444" max="2444" width="23.44140625" style="1" customWidth="1"/>
    <col min="2445" max="2445" width="9.21875" style="1" customWidth="1"/>
    <col min="2446" max="2446" width="19.44140625" style="1" customWidth="1"/>
    <col min="2447" max="2447" width="42.77734375" style="1" customWidth="1"/>
    <col min="2448" max="2448" width="5.77734375" style="1" customWidth="1"/>
    <col min="2449" max="2449" width="31.44140625" style="1" customWidth="1"/>
    <col min="2450" max="2450" width="16.21875" style="1" customWidth="1"/>
    <col min="2451" max="2452" width="9.21875" style="1" customWidth="1"/>
    <col min="2453" max="2453" width="11.21875" style="1" customWidth="1"/>
    <col min="2454" max="2454" width="2.21875" style="1" customWidth="1"/>
    <col min="2455" max="2660" width="10.88671875" style="1"/>
    <col min="2661" max="2661" width="12" style="1" customWidth="1"/>
    <col min="2662" max="2662" width="2.77734375" style="1" customWidth="1"/>
    <col min="2663" max="2664" width="6.44140625" style="1" customWidth="1"/>
    <col min="2665" max="2665" width="5.77734375" style="1" customWidth="1"/>
    <col min="2666" max="2666" width="6.44140625" style="1" customWidth="1"/>
    <col min="2667" max="2667" width="13.77734375" style="1" customWidth="1"/>
    <col min="2668" max="2669" width="9" style="1" customWidth="1"/>
    <col min="2670" max="2670" width="2.44140625" style="1" customWidth="1"/>
    <col min="2671" max="2671" width="8.77734375" style="1" customWidth="1"/>
    <col min="2672" max="2672" width="7.44140625" style="1" customWidth="1"/>
    <col min="2673" max="2675" width="3.77734375" style="1" customWidth="1"/>
    <col min="2676" max="2676" width="3.44140625" style="1" customWidth="1"/>
    <col min="2677" max="2677" width="2.77734375" style="1" customWidth="1"/>
    <col min="2678" max="2678" width="3" style="1" customWidth="1"/>
    <col min="2679" max="2681" width="0" style="1" hidden="1" customWidth="1"/>
    <col min="2682" max="2682" width="4.44140625" style="1" customWidth="1"/>
    <col min="2683" max="2683" width="0" style="1" hidden="1" customWidth="1"/>
    <col min="2684" max="2685" width="14.77734375" style="1" customWidth="1"/>
    <col min="2686" max="2686" width="15.21875" style="1" customWidth="1"/>
    <col min="2687" max="2687" width="6.44140625" style="1" customWidth="1"/>
    <col min="2688" max="2688" width="15.21875" style="1" customWidth="1"/>
    <col min="2689" max="2689" width="4.21875" style="1" customWidth="1"/>
    <col min="2690" max="2690" width="3" style="1" customWidth="1"/>
    <col min="2691" max="2693" width="0" style="1" hidden="1" customWidth="1"/>
    <col min="2694" max="2694" width="3" style="1" customWidth="1"/>
    <col min="2695" max="2695" width="0" style="1" hidden="1" customWidth="1"/>
    <col min="2696" max="2696" width="3" style="1" customWidth="1"/>
    <col min="2697" max="2697" width="0" style="1" hidden="1" customWidth="1"/>
    <col min="2698" max="2698" width="4.44140625" style="1" customWidth="1"/>
    <col min="2699" max="2699" width="34.21875" style="1" customWidth="1"/>
    <col min="2700" max="2700" width="23.44140625" style="1" customWidth="1"/>
    <col min="2701" max="2701" width="9.21875" style="1" customWidth="1"/>
    <col min="2702" max="2702" width="19.44140625" style="1" customWidth="1"/>
    <col min="2703" max="2703" width="42.77734375" style="1" customWidth="1"/>
    <col min="2704" max="2704" width="5.77734375" style="1" customWidth="1"/>
    <col min="2705" max="2705" width="31.44140625" style="1" customWidth="1"/>
    <col min="2706" max="2706" width="16.21875" style="1" customWidth="1"/>
    <col min="2707" max="2708" width="9.21875" style="1" customWidth="1"/>
    <col min="2709" max="2709" width="11.21875" style="1" customWidth="1"/>
    <col min="2710" max="2710" width="2.21875" style="1" customWidth="1"/>
    <col min="2711" max="2916" width="10.88671875" style="1"/>
    <col min="2917" max="2917" width="12" style="1" customWidth="1"/>
    <col min="2918" max="2918" width="2.77734375" style="1" customWidth="1"/>
    <col min="2919" max="2920" width="6.44140625" style="1" customWidth="1"/>
    <col min="2921" max="2921" width="5.77734375" style="1" customWidth="1"/>
    <col min="2922" max="2922" width="6.44140625" style="1" customWidth="1"/>
    <col min="2923" max="2923" width="13.77734375" style="1" customWidth="1"/>
    <col min="2924" max="2925" width="9" style="1" customWidth="1"/>
    <col min="2926" max="2926" width="2.44140625" style="1" customWidth="1"/>
    <col min="2927" max="2927" width="8.77734375" style="1" customWidth="1"/>
    <col min="2928" max="2928" width="7.44140625" style="1" customWidth="1"/>
    <col min="2929" max="2931" width="3.77734375" style="1" customWidth="1"/>
    <col min="2932" max="2932" width="3.44140625" style="1" customWidth="1"/>
    <col min="2933" max="2933" width="2.77734375" style="1" customWidth="1"/>
    <col min="2934" max="2934" width="3" style="1" customWidth="1"/>
    <col min="2935" max="2937" width="0" style="1" hidden="1" customWidth="1"/>
    <col min="2938" max="2938" width="4.44140625" style="1" customWidth="1"/>
    <col min="2939" max="2939" width="0" style="1" hidden="1" customWidth="1"/>
    <col min="2940" max="2941" width="14.77734375" style="1" customWidth="1"/>
    <col min="2942" max="2942" width="15.21875" style="1" customWidth="1"/>
    <col min="2943" max="2943" width="6.44140625" style="1" customWidth="1"/>
    <col min="2944" max="2944" width="15.21875" style="1" customWidth="1"/>
    <col min="2945" max="2945" width="4.21875" style="1" customWidth="1"/>
    <col min="2946" max="2946" width="3" style="1" customWidth="1"/>
    <col min="2947" max="2949" width="0" style="1" hidden="1" customWidth="1"/>
    <col min="2950" max="2950" width="3" style="1" customWidth="1"/>
    <col min="2951" max="2951" width="0" style="1" hidden="1" customWidth="1"/>
    <col min="2952" max="2952" width="3" style="1" customWidth="1"/>
    <col min="2953" max="2953" width="0" style="1" hidden="1" customWidth="1"/>
    <col min="2954" max="2954" width="4.44140625" style="1" customWidth="1"/>
    <col min="2955" max="2955" width="34.21875" style="1" customWidth="1"/>
    <col min="2956" max="2956" width="23.44140625" style="1" customWidth="1"/>
    <col min="2957" max="2957" width="9.21875" style="1" customWidth="1"/>
    <col min="2958" max="2958" width="19.44140625" style="1" customWidth="1"/>
    <col min="2959" max="2959" width="42.77734375" style="1" customWidth="1"/>
    <col min="2960" max="2960" width="5.77734375" style="1" customWidth="1"/>
    <col min="2961" max="2961" width="31.44140625" style="1" customWidth="1"/>
    <col min="2962" max="2962" width="16.21875" style="1" customWidth="1"/>
    <col min="2963" max="2964" width="9.21875" style="1" customWidth="1"/>
    <col min="2965" max="2965" width="11.21875" style="1" customWidth="1"/>
    <col min="2966" max="2966" width="2.21875" style="1" customWidth="1"/>
    <col min="2967" max="3172" width="10.88671875" style="1"/>
    <col min="3173" max="3173" width="12" style="1" customWidth="1"/>
    <col min="3174" max="3174" width="2.77734375" style="1" customWidth="1"/>
    <col min="3175" max="3176" width="6.44140625" style="1" customWidth="1"/>
    <col min="3177" max="3177" width="5.77734375" style="1" customWidth="1"/>
    <col min="3178" max="3178" width="6.44140625" style="1" customWidth="1"/>
    <col min="3179" max="3179" width="13.77734375" style="1" customWidth="1"/>
    <col min="3180" max="3181" width="9" style="1" customWidth="1"/>
    <col min="3182" max="3182" width="2.44140625" style="1" customWidth="1"/>
    <col min="3183" max="3183" width="8.77734375" style="1" customWidth="1"/>
    <col min="3184" max="3184" width="7.44140625" style="1" customWidth="1"/>
    <col min="3185" max="3187" width="3.77734375" style="1" customWidth="1"/>
    <col min="3188" max="3188" width="3.44140625" style="1" customWidth="1"/>
    <col min="3189" max="3189" width="2.77734375" style="1" customWidth="1"/>
    <col min="3190" max="3190" width="3" style="1" customWidth="1"/>
    <col min="3191" max="3193" width="0" style="1" hidden="1" customWidth="1"/>
    <col min="3194" max="3194" width="4.44140625" style="1" customWidth="1"/>
    <col min="3195" max="3195" width="0" style="1" hidden="1" customWidth="1"/>
    <col min="3196" max="3197" width="14.77734375" style="1" customWidth="1"/>
    <col min="3198" max="3198" width="15.21875" style="1" customWidth="1"/>
    <col min="3199" max="3199" width="6.44140625" style="1" customWidth="1"/>
    <col min="3200" max="3200" width="15.21875" style="1" customWidth="1"/>
    <col min="3201" max="3201" width="4.21875" style="1" customWidth="1"/>
    <col min="3202" max="3202" width="3" style="1" customWidth="1"/>
    <col min="3203" max="3205" width="0" style="1" hidden="1" customWidth="1"/>
    <col min="3206" max="3206" width="3" style="1" customWidth="1"/>
    <col min="3207" max="3207" width="0" style="1" hidden="1" customWidth="1"/>
    <col min="3208" max="3208" width="3" style="1" customWidth="1"/>
    <col min="3209" max="3209" width="0" style="1" hidden="1" customWidth="1"/>
    <col min="3210" max="3210" width="4.44140625" style="1" customWidth="1"/>
    <col min="3211" max="3211" width="34.21875" style="1" customWidth="1"/>
    <col min="3212" max="3212" width="23.44140625" style="1" customWidth="1"/>
    <col min="3213" max="3213" width="9.21875" style="1" customWidth="1"/>
    <col min="3214" max="3214" width="19.44140625" style="1" customWidth="1"/>
    <col min="3215" max="3215" width="42.77734375" style="1" customWidth="1"/>
    <col min="3216" max="3216" width="5.77734375" style="1" customWidth="1"/>
    <col min="3217" max="3217" width="31.44140625" style="1" customWidth="1"/>
    <col min="3218" max="3218" width="16.21875" style="1" customWidth="1"/>
    <col min="3219" max="3220" width="9.21875" style="1" customWidth="1"/>
    <col min="3221" max="3221" width="11.21875" style="1" customWidth="1"/>
    <col min="3222" max="3222" width="2.21875" style="1" customWidth="1"/>
    <col min="3223" max="3428" width="10.88671875" style="1"/>
    <col min="3429" max="3429" width="12" style="1" customWidth="1"/>
    <col min="3430" max="3430" width="2.77734375" style="1" customWidth="1"/>
    <col min="3431" max="3432" width="6.44140625" style="1" customWidth="1"/>
    <col min="3433" max="3433" width="5.77734375" style="1" customWidth="1"/>
    <col min="3434" max="3434" width="6.44140625" style="1" customWidth="1"/>
    <col min="3435" max="3435" width="13.77734375" style="1" customWidth="1"/>
    <col min="3436" max="3437" width="9" style="1" customWidth="1"/>
    <col min="3438" max="3438" width="2.44140625" style="1" customWidth="1"/>
    <col min="3439" max="3439" width="8.77734375" style="1" customWidth="1"/>
    <col min="3440" max="3440" width="7.44140625" style="1" customWidth="1"/>
    <col min="3441" max="3443" width="3.77734375" style="1" customWidth="1"/>
    <col min="3444" max="3444" width="3.44140625" style="1" customWidth="1"/>
    <col min="3445" max="3445" width="2.77734375" style="1" customWidth="1"/>
    <col min="3446" max="3446" width="3" style="1" customWidth="1"/>
    <col min="3447" max="3449" width="0" style="1" hidden="1" customWidth="1"/>
    <col min="3450" max="3450" width="4.44140625" style="1" customWidth="1"/>
    <col min="3451" max="3451" width="0" style="1" hidden="1" customWidth="1"/>
    <col min="3452" max="3453" width="14.77734375" style="1" customWidth="1"/>
    <col min="3454" max="3454" width="15.21875" style="1" customWidth="1"/>
    <col min="3455" max="3455" width="6.44140625" style="1" customWidth="1"/>
    <col min="3456" max="3456" width="15.21875" style="1" customWidth="1"/>
    <col min="3457" max="3457" width="4.21875" style="1" customWidth="1"/>
    <col min="3458" max="3458" width="3" style="1" customWidth="1"/>
    <col min="3459" max="3461" width="0" style="1" hidden="1" customWidth="1"/>
    <col min="3462" max="3462" width="3" style="1" customWidth="1"/>
    <col min="3463" max="3463" width="0" style="1" hidden="1" customWidth="1"/>
    <col min="3464" max="3464" width="3" style="1" customWidth="1"/>
    <col min="3465" max="3465" width="0" style="1" hidden="1" customWidth="1"/>
    <col min="3466" max="3466" width="4.44140625" style="1" customWidth="1"/>
    <col min="3467" max="3467" width="34.21875" style="1" customWidth="1"/>
    <col min="3468" max="3468" width="23.44140625" style="1" customWidth="1"/>
    <col min="3469" max="3469" width="9.21875" style="1" customWidth="1"/>
    <col min="3470" max="3470" width="19.44140625" style="1" customWidth="1"/>
    <col min="3471" max="3471" width="42.77734375" style="1" customWidth="1"/>
    <col min="3472" max="3472" width="5.77734375" style="1" customWidth="1"/>
    <col min="3473" max="3473" width="31.44140625" style="1" customWidth="1"/>
    <col min="3474" max="3474" width="16.21875" style="1" customWidth="1"/>
    <col min="3475" max="3476" width="9.21875" style="1" customWidth="1"/>
    <col min="3477" max="3477" width="11.21875" style="1" customWidth="1"/>
    <col min="3478" max="3478" width="2.21875" style="1" customWidth="1"/>
    <col min="3479" max="3684" width="10.88671875" style="1"/>
    <col min="3685" max="3685" width="12" style="1" customWidth="1"/>
    <col min="3686" max="3686" width="2.77734375" style="1" customWidth="1"/>
    <col min="3687" max="3688" width="6.44140625" style="1" customWidth="1"/>
    <col min="3689" max="3689" width="5.77734375" style="1" customWidth="1"/>
    <col min="3690" max="3690" width="6.44140625" style="1" customWidth="1"/>
    <col min="3691" max="3691" width="13.77734375" style="1" customWidth="1"/>
    <col min="3692" max="3693" width="9" style="1" customWidth="1"/>
    <col min="3694" max="3694" width="2.44140625" style="1" customWidth="1"/>
    <col min="3695" max="3695" width="8.77734375" style="1" customWidth="1"/>
    <col min="3696" max="3696" width="7.44140625" style="1" customWidth="1"/>
    <col min="3697" max="3699" width="3.77734375" style="1" customWidth="1"/>
    <col min="3700" max="3700" width="3.44140625" style="1" customWidth="1"/>
    <col min="3701" max="3701" width="2.77734375" style="1" customWidth="1"/>
    <col min="3702" max="3702" width="3" style="1" customWidth="1"/>
    <col min="3703" max="3705" width="0" style="1" hidden="1" customWidth="1"/>
    <col min="3706" max="3706" width="4.44140625" style="1" customWidth="1"/>
    <col min="3707" max="3707" width="0" style="1" hidden="1" customWidth="1"/>
    <col min="3708" max="3709" width="14.77734375" style="1" customWidth="1"/>
    <col min="3710" max="3710" width="15.21875" style="1" customWidth="1"/>
    <col min="3711" max="3711" width="6.44140625" style="1" customWidth="1"/>
    <col min="3712" max="3712" width="15.21875" style="1" customWidth="1"/>
    <col min="3713" max="3713" width="4.21875" style="1" customWidth="1"/>
    <col min="3714" max="3714" width="3" style="1" customWidth="1"/>
    <col min="3715" max="3717" width="0" style="1" hidden="1" customWidth="1"/>
    <col min="3718" max="3718" width="3" style="1" customWidth="1"/>
    <col min="3719" max="3719" width="0" style="1" hidden="1" customWidth="1"/>
    <col min="3720" max="3720" width="3" style="1" customWidth="1"/>
    <col min="3721" max="3721" width="0" style="1" hidden="1" customWidth="1"/>
    <col min="3722" max="3722" width="4.44140625" style="1" customWidth="1"/>
    <col min="3723" max="3723" width="34.21875" style="1" customWidth="1"/>
    <col min="3724" max="3724" width="23.44140625" style="1" customWidth="1"/>
    <col min="3725" max="3725" width="9.21875" style="1" customWidth="1"/>
    <col min="3726" max="3726" width="19.44140625" style="1" customWidth="1"/>
    <col min="3727" max="3727" width="42.77734375" style="1" customWidth="1"/>
    <col min="3728" max="3728" width="5.77734375" style="1" customWidth="1"/>
    <col min="3729" max="3729" width="31.44140625" style="1" customWidth="1"/>
    <col min="3730" max="3730" width="16.21875" style="1" customWidth="1"/>
    <col min="3731" max="3732" width="9.21875" style="1" customWidth="1"/>
    <col min="3733" max="3733" width="11.21875" style="1" customWidth="1"/>
    <col min="3734" max="3734" width="2.21875" style="1" customWidth="1"/>
    <col min="3735" max="3940" width="10.88671875" style="1"/>
    <col min="3941" max="3941" width="12" style="1" customWidth="1"/>
    <col min="3942" max="3942" width="2.77734375" style="1" customWidth="1"/>
    <col min="3943" max="3944" width="6.44140625" style="1" customWidth="1"/>
    <col min="3945" max="3945" width="5.77734375" style="1" customWidth="1"/>
    <col min="3946" max="3946" width="6.44140625" style="1" customWidth="1"/>
    <col min="3947" max="3947" width="13.77734375" style="1" customWidth="1"/>
    <col min="3948" max="3949" width="9" style="1" customWidth="1"/>
    <col min="3950" max="3950" width="2.44140625" style="1" customWidth="1"/>
    <col min="3951" max="3951" width="8.77734375" style="1" customWidth="1"/>
    <col min="3952" max="3952" width="7.44140625" style="1" customWidth="1"/>
    <col min="3953" max="3955" width="3.77734375" style="1" customWidth="1"/>
    <col min="3956" max="3956" width="3.44140625" style="1" customWidth="1"/>
    <col min="3957" max="3957" width="2.77734375" style="1" customWidth="1"/>
    <col min="3958" max="3958" width="3" style="1" customWidth="1"/>
    <col min="3959" max="3961" width="0" style="1" hidden="1" customWidth="1"/>
    <col min="3962" max="3962" width="4.44140625" style="1" customWidth="1"/>
    <col min="3963" max="3963" width="0" style="1" hidden="1" customWidth="1"/>
    <col min="3964" max="3965" width="14.77734375" style="1" customWidth="1"/>
    <col min="3966" max="3966" width="15.21875" style="1" customWidth="1"/>
    <col min="3967" max="3967" width="6.44140625" style="1" customWidth="1"/>
    <col min="3968" max="3968" width="15.21875" style="1" customWidth="1"/>
    <col min="3969" max="3969" width="4.21875" style="1" customWidth="1"/>
    <col min="3970" max="3970" width="3" style="1" customWidth="1"/>
    <col min="3971" max="3973" width="0" style="1" hidden="1" customWidth="1"/>
    <col min="3974" max="3974" width="3" style="1" customWidth="1"/>
    <col min="3975" max="3975" width="0" style="1" hidden="1" customWidth="1"/>
    <col min="3976" max="3976" width="3" style="1" customWidth="1"/>
    <col min="3977" max="3977" width="0" style="1" hidden="1" customWidth="1"/>
    <col min="3978" max="3978" width="4.44140625" style="1" customWidth="1"/>
    <col min="3979" max="3979" width="34.21875" style="1" customWidth="1"/>
    <col min="3980" max="3980" width="23.44140625" style="1" customWidth="1"/>
    <col min="3981" max="3981" width="9.21875" style="1" customWidth="1"/>
    <col min="3982" max="3982" width="19.44140625" style="1" customWidth="1"/>
    <col min="3983" max="3983" width="42.77734375" style="1" customWidth="1"/>
    <col min="3984" max="3984" width="5.77734375" style="1" customWidth="1"/>
    <col min="3985" max="3985" width="31.44140625" style="1" customWidth="1"/>
    <col min="3986" max="3986" width="16.21875" style="1" customWidth="1"/>
    <col min="3987" max="3988" width="9.21875" style="1" customWidth="1"/>
    <col min="3989" max="3989" width="11.21875" style="1" customWidth="1"/>
    <col min="3990" max="3990" width="2.21875" style="1" customWidth="1"/>
    <col min="3991" max="4196" width="10.88671875" style="1"/>
    <col min="4197" max="4197" width="12" style="1" customWidth="1"/>
    <col min="4198" max="4198" width="2.77734375" style="1" customWidth="1"/>
    <col min="4199" max="4200" width="6.44140625" style="1" customWidth="1"/>
    <col min="4201" max="4201" width="5.77734375" style="1" customWidth="1"/>
    <col min="4202" max="4202" width="6.44140625" style="1" customWidth="1"/>
    <col min="4203" max="4203" width="13.77734375" style="1" customWidth="1"/>
    <col min="4204" max="4205" width="9" style="1" customWidth="1"/>
    <col min="4206" max="4206" width="2.44140625" style="1" customWidth="1"/>
    <col min="4207" max="4207" width="8.77734375" style="1" customWidth="1"/>
    <col min="4208" max="4208" width="7.44140625" style="1" customWidth="1"/>
    <col min="4209" max="4211" width="3.77734375" style="1" customWidth="1"/>
    <col min="4212" max="4212" width="3.44140625" style="1" customWidth="1"/>
    <col min="4213" max="4213" width="2.77734375" style="1" customWidth="1"/>
    <col min="4214" max="4214" width="3" style="1" customWidth="1"/>
    <col min="4215" max="4217" width="0" style="1" hidden="1" customWidth="1"/>
    <col min="4218" max="4218" width="4.44140625" style="1" customWidth="1"/>
    <col min="4219" max="4219" width="0" style="1" hidden="1" customWidth="1"/>
    <col min="4220" max="4221" width="14.77734375" style="1" customWidth="1"/>
    <col min="4222" max="4222" width="15.21875" style="1" customWidth="1"/>
    <col min="4223" max="4223" width="6.44140625" style="1" customWidth="1"/>
    <col min="4224" max="4224" width="15.21875" style="1" customWidth="1"/>
    <col min="4225" max="4225" width="4.21875" style="1" customWidth="1"/>
    <col min="4226" max="4226" width="3" style="1" customWidth="1"/>
    <col min="4227" max="4229" width="0" style="1" hidden="1" customWidth="1"/>
    <col min="4230" max="4230" width="3" style="1" customWidth="1"/>
    <col min="4231" max="4231" width="0" style="1" hidden="1" customWidth="1"/>
    <col min="4232" max="4232" width="3" style="1" customWidth="1"/>
    <col min="4233" max="4233" width="0" style="1" hidden="1" customWidth="1"/>
    <col min="4234" max="4234" width="4.44140625" style="1" customWidth="1"/>
    <col min="4235" max="4235" width="34.21875" style="1" customWidth="1"/>
    <col min="4236" max="4236" width="23.44140625" style="1" customWidth="1"/>
    <col min="4237" max="4237" width="9.21875" style="1" customWidth="1"/>
    <col min="4238" max="4238" width="19.44140625" style="1" customWidth="1"/>
    <col min="4239" max="4239" width="42.77734375" style="1" customWidth="1"/>
    <col min="4240" max="4240" width="5.77734375" style="1" customWidth="1"/>
    <col min="4241" max="4241" width="31.44140625" style="1" customWidth="1"/>
    <col min="4242" max="4242" width="16.21875" style="1" customWidth="1"/>
    <col min="4243" max="4244" width="9.21875" style="1" customWidth="1"/>
    <col min="4245" max="4245" width="11.21875" style="1" customWidth="1"/>
    <col min="4246" max="4246" width="2.21875" style="1" customWidth="1"/>
    <col min="4247" max="4452" width="10.88671875" style="1"/>
    <col min="4453" max="4453" width="12" style="1" customWidth="1"/>
    <col min="4454" max="4454" width="2.77734375" style="1" customWidth="1"/>
    <col min="4455" max="4456" width="6.44140625" style="1" customWidth="1"/>
    <col min="4457" max="4457" width="5.77734375" style="1" customWidth="1"/>
    <col min="4458" max="4458" width="6.44140625" style="1" customWidth="1"/>
    <col min="4459" max="4459" width="13.77734375" style="1" customWidth="1"/>
    <col min="4460" max="4461" width="9" style="1" customWidth="1"/>
    <col min="4462" max="4462" width="2.44140625" style="1" customWidth="1"/>
    <col min="4463" max="4463" width="8.77734375" style="1" customWidth="1"/>
    <col min="4464" max="4464" width="7.44140625" style="1" customWidth="1"/>
    <col min="4465" max="4467" width="3.77734375" style="1" customWidth="1"/>
    <col min="4468" max="4468" width="3.44140625" style="1" customWidth="1"/>
    <col min="4469" max="4469" width="2.77734375" style="1" customWidth="1"/>
    <col min="4470" max="4470" width="3" style="1" customWidth="1"/>
    <col min="4471" max="4473" width="0" style="1" hidden="1" customWidth="1"/>
    <col min="4474" max="4474" width="4.44140625" style="1" customWidth="1"/>
    <col min="4475" max="4475" width="0" style="1" hidden="1" customWidth="1"/>
    <col min="4476" max="4477" width="14.77734375" style="1" customWidth="1"/>
    <col min="4478" max="4478" width="15.21875" style="1" customWidth="1"/>
    <col min="4479" max="4479" width="6.44140625" style="1" customWidth="1"/>
    <col min="4480" max="4480" width="15.21875" style="1" customWidth="1"/>
    <col min="4481" max="4481" width="4.21875" style="1" customWidth="1"/>
    <col min="4482" max="4482" width="3" style="1" customWidth="1"/>
    <col min="4483" max="4485" width="0" style="1" hidden="1" customWidth="1"/>
    <col min="4486" max="4486" width="3" style="1" customWidth="1"/>
    <col min="4487" max="4487" width="0" style="1" hidden="1" customWidth="1"/>
    <col min="4488" max="4488" width="3" style="1" customWidth="1"/>
    <col min="4489" max="4489" width="0" style="1" hidden="1" customWidth="1"/>
    <col min="4490" max="4490" width="4.44140625" style="1" customWidth="1"/>
    <col min="4491" max="4491" width="34.21875" style="1" customWidth="1"/>
    <col min="4492" max="4492" width="23.44140625" style="1" customWidth="1"/>
    <col min="4493" max="4493" width="9.21875" style="1" customWidth="1"/>
    <col min="4494" max="4494" width="19.44140625" style="1" customWidth="1"/>
    <col min="4495" max="4495" width="42.77734375" style="1" customWidth="1"/>
    <col min="4496" max="4496" width="5.77734375" style="1" customWidth="1"/>
    <col min="4497" max="4497" width="31.44140625" style="1" customWidth="1"/>
    <col min="4498" max="4498" width="16.21875" style="1" customWidth="1"/>
    <col min="4499" max="4500" width="9.21875" style="1" customWidth="1"/>
    <col min="4501" max="4501" width="11.21875" style="1" customWidth="1"/>
    <col min="4502" max="4502" width="2.21875" style="1" customWidth="1"/>
    <col min="4503" max="4708" width="10.88671875" style="1"/>
    <col min="4709" max="4709" width="12" style="1" customWidth="1"/>
    <col min="4710" max="4710" width="2.77734375" style="1" customWidth="1"/>
    <col min="4711" max="4712" width="6.44140625" style="1" customWidth="1"/>
    <col min="4713" max="4713" width="5.77734375" style="1" customWidth="1"/>
    <col min="4714" max="4714" width="6.44140625" style="1" customWidth="1"/>
    <col min="4715" max="4715" width="13.77734375" style="1" customWidth="1"/>
    <col min="4716" max="4717" width="9" style="1" customWidth="1"/>
    <col min="4718" max="4718" width="2.44140625" style="1" customWidth="1"/>
    <col min="4719" max="4719" width="8.77734375" style="1" customWidth="1"/>
    <col min="4720" max="4720" width="7.44140625" style="1" customWidth="1"/>
    <col min="4721" max="4723" width="3.77734375" style="1" customWidth="1"/>
    <col min="4724" max="4724" width="3.44140625" style="1" customWidth="1"/>
    <col min="4725" max="4725" width="2.77734375" style="1" customWidth="1"/>
    <col min="4726" max="4726" width="3" style="1" customWidth="1"/>
    <col min="4727" max="4729" width="0" style="1" hidden="1" customWidth="1"/>
    <col min="4730" max="4730" width="4.44140625" style="1" customWidth="1"/>
    <col min="4731" max="4731" width="0" style="1" hidden="1" customWidth="1"/>
    <col min="4732" max="4733" width="14.77734375" style="1" customWidth="1"/>
    <col min="4734" max="4734" width="15.21875" style="1" customWidth="1"/>
    <col min="4735" max="4735" width="6.44140625" style="1" customWidth="1"/>
    <col min="4736" max="4736" width="15.21875" style="1" customWidth="1"/>
    <col min="4737" max="4737" width="4.21875" style="1" customWidth="1"/>
    <col min="4738" max="4738" width="3" style="1" customWidth="1"/>
    <col min="4739" max="4741" width="0" style="1" hidden="1" customWidth="1"/>
    <col min="4742" max="4742" width="3" style="1" customWidth="1"/>
    <col min="4743" max="4743" width="0" style="1" hidden="1" customWidth="1"/>
    <col min="4744" max="4744" width="3" style="1" customWidth="1"/>
    <col min="4745" max="4745" width="0" style="1" hidden="1" customWidth="1"/>
    <col min="4746" max="4746" width="4.44140625" style="1" customWidth="1"/>
    <col min="4747" max="4747" width="34.21875" style="1" customWidth="1"/>
    <col min="4748" max="4748" width="23.44140625" style="1" customWidth="1"/>
    <col min="4749" max="4749" width="9.21875" style="1" customWidth="1"/>
    <col min="4750" max="4750" width="19.44140625" style="1" customWidth="1"/>
    <col min="4751" max="4751" width="42.77734375" style="1" customWidth="1"/>
    <col min="4752" max="4752" width="5.77734375" style="1" customWidth="1"/>
    <col min="4753" max="4753" width="31.44140625" style="1" customWidth="1"/>
    <col min="4754" max="4754" width="16.21875" style="1" customWidth="1"/>
    <col min="4755" max="4756" width="9.21875" style="1" customWidth="1"/>
    <col min="4757" max="4757" width="11.21875" style="1" customWidth="1"/>
    <col min="4758" max="4758" width="2.21875" style="1" customWidth="1"/>
    <col min="4759" max="4964" width="10.88671875" style="1"/>
    <col min="4965" max="4965" width="12" style="1" customWidth="1"/>
    <col min="4966" max="4966" width="2.77734375" style="1" customWidth="1"/>
    <col min="4967" max="4968" width="6.44140625" style="1" customWidth="1"/>
    <col min="4969" max="4969" width="5.77734375" style="1" customWidth="1"/>
    <col min="4970" max="4970" width="6.44140625" style="1" customWidth="1"/>
    <col min="4971" max="4971" width="13.77734375" style="1" customWidth="1"/>
    <col min="4972" max="4973" width="9" style="1" customWidth="1"/>
    <col min="4974" max="4974" width="2.44140625" style="1" customWidth="1"/>
    <col min="4975" max="4975" width="8.77734375" style="1" customWidth="1"/>
    <col min="4976" max="4976" width="7.44140625" style="1" customWidth="1"/>
    <col min="4977" max="4979" width="3.77734375" style="1" customWidth="1"/>
    <col min="4980" max="4980" width="3.44140625" style="1" customWidth="1"/>
    <col min="4981" max="4981" width="2.77734375" style="1" customWidth="1"/>
    <col min="4982" max="4982" width="3" style="1" customWidth="1"/>
    <col min="4983" max="4985" width="0" style="1" hidden="1" customWidth="1"/>
    <col min="4986" max="4986" width="4.44140625" style="1" customWidth="1"/>
    <col min="4987" max="4987" width="0" style="1" hidden="1" customWidth="1"/>
    <col min="4988" max="4989" width="14.77734375" style="1" customWidth="1"/>
    <col min="4990" max="4990" width="15.21875" style="1" customWidth="1"/>
    <col min="4991" max="4991" width="6.44140625" style="1" customWidth="1"/>
    <col min="4992" max="4992" width="15.21875" style="1" customWidth="1"/>
    <col min="4993" max="4993" width="4.21875" style="1" customWidth="1"/>
    <col min="4994" max="4994" width="3" style="1" customWidth="1"/>
    <col min="4995" max="4997" width="0" style="1" hidden="1" customWidth="1"/>
    <col min="4998" max="4998" width="3" style="1" customWidth="1"/>
    <col min="4999" max="4999" width="0" style="1" hidden="1" customWidth="1"/>
    <col min="5000" max="5000" width="3" style="1" customWidth="1"/>
    <col min="5001" max="5001" width="0" style="1" hidden="1" customWidth="1"/>
    <col min="5002" max="5002" width="4.44140625" style="1" customWidth="1"/>
    <col min="5003" max="5003" width="34.21875" style="1" customWidth="1"/>
    <col min="5004" max="5004" width="23.44140625" style="1" customWidth="1"/>
    <col min="5005" max="5005" width="9.21875" style="1" customWidth="1"/>
    <col min="5006" max="5006" width="19.44140625" style="1" customWidth="1"/>
    <col min="5007" max="5007" width="42.77734375" style="1" customWidth="1"/>
    <col min="5008" max="5008" width="5.77734375" style="1" customWidth="1"/>
    <col min="5009" max="5009" width="31.44140625" style="1" customWidth="1"/>
    <col min="5010" max="5010" width="16.21875" style="1" customWidth="1"/>
    <col min="5011" max="5012" width="9.21875" style="1" customWidth="1"/>
    <col min="5013" max="5013" width="11.21875" style="1" customWidth="1"/>
    <col min="5014" max="5014" width="2.21875" style="1" customWidth="1"/>
    <col min="5015" max="5220" width="10.88671875" style="1"/>
    <col min="5221" max="5221" width="12" style="1" customWidth="1"/>
    <col min="5222" max="5222" width="2.77734375" style="1" customWidth="1"/>
    <col min="5223" max="5224" width="6.44140625" style="1" customWidth="1"/>
    <col min="5225" max="5225" width="5.77734375" style="1" customWidth="1"/>
    <col min="5226" max="5226" width="6.44140625" style="1" customWidth="1"/>
    <col min="5227" max="5227" width="13.77734375" style="1" customWidth="1"/>
    <col min="5228" max="5229" width="9" style="1" customWidth="1"/>
    <col min="5230" max="5230" width="2.44140625" style="1" customWidth="1"/>
    <col min="5231" max="5231" width="8.77734375" style="1" customWidth="1"/>
    <col min="5232" max="5232" width="7.44140625" style="1" customWidth="1"/>
    <col min="5233" max="5235" width="3.77734375" style="1" customWidth="1"/>
    <col min="5236" max="5236" width="3.44140625" style="1" customWidth="1"/>
    <col min="5237" max="5237" width="2.77734375" style="1" customWidth="1"/>
    <col min="5238" max="5238" width="3" style="1" customWidth="1"/>
    <col min="5239" max="5241" width="0" style="1" hidden="1" customWidth="1"/>
    <col min="5242" max="5242" width="4.44140625" style="1" customWidth="1"/>
    <col min="5243" max="5243" width="0" style="1" hidden="1" customWidth="1"/>
    <col min="5244" max="5245" width="14.77734375" style="1" customWidth="1"/>
    <col min="5246" max="5246" width="15.21875" style="1" customWidth="1"/>
    <col min="5247" max="5247" width="6.44140625" style="1" customWidth="1"/>
    <col min="5248" max="5248" width="15.21875" style="1" customWidth="1"/>
    <col min="5249" max="5249" width="4.21875" style="1" customWidth="1"/>
    <col min="5250" max="5250" width="3" style="1" customWidth="1"/>
    <col min="5251" max="5253" width="0" style="1" hidden="1" customWidth="1"/>
    <col min="5254" max="5254" width="3" style="1" customWidth="1"/>
    <col min="5255" max="5255" width="0" style="1" hidden="1" customWidth="1"/>
    <col min="5256" max="5256" width="3" style="1" customWidth="1"/>
    <col min="5257" max="5257" width="0" style="1" hidden="1" customWidth="1"/>
    <col min="5258" max="5258" width="4.44140625" style="1" customWidth="1"/>
    <col min="5259" max="5259" width="34.21875" style="1" customWidth="1"/>
    <col min="5260" max="5260" width="23.44140625" style="1" customWidth="1"/>
    <col min="5261" max="5261" width="9.21875" style="1" customWidth="1"/>
    <col min="5262" max="5262" width="19.44140625" style="1" customWidth="1"/>
    <col min="5263" max="5263" width="42.77734375" style="1" customWidth="1"/>
    <col min="5264" max="5264" width="5.77734375" style="1" customWidth="1"/>
    <col min="5265" max="5265" width="31.44140625" style="1" customWidth="1"/>
    <col min="5266" max="5266" width="16.21875" style="1" customWidth="1"/>
    <col min="5267" max="5268" width="9.21875" style="1" customWidth="1"/>
    <col min="5269" max="5269" width="11.21875" style="1" customWidth="1"/>
    <col min="5270" max="5270" width="2.21875" style="1" customWidth="1"/>
    <col min="5271" max="5476" width="10.88671875" style="1"/>
    <col min="5477" max="5477" width="12" style="1" customWidth="1"/>
    <col min="5478" max="5478" width="2.77734375" style="1" customWidth="1"/>
    <col min="5479" max="5480" width="6.44140625" style="1" customWidth="1"/>
    <col min="5481" max="5481" width="5.77734375" style="1" customWidth="1"/>
    <col min="5482" max="5482" width="6.44140625" style="1" customWidth="1"/>
    <col min="5483" max="5483" width="13.77734375" style="1" customWidth="1"/>
    <col min="5484" max="5485" width="9" style="1" customWidth="1"/>
    <col min="5486" max="5486" width="2.44140625" style="1" customWidth="1"/>
    <col min="5487" max="5487" width="8.77734375" style="1" customWidth="1"/>
    <col min="5488" max="5488" width="7.44140625" style="1" customWidth="1"/>
    <col min="5489" max="5491" width="3.77734375" style="1" customWidth="1"/>
    <col min="5492" max="5492" width="3.44140625" style="1" customWidth="1"/>
    <col min="5493" max="5493" width="2.77734375" style="1" customWidth="1"/>
    <col min="5494" max="5494" width="3" style="1" customWidth="1"/>
    <col min="5495" max="5497" width="0" style="1" hidden="1" customWidth="1"/>
    <col min="5498" max="5498" width="4.44140625" style="1" customWidth="1"/>
    <col min="5499" max="5499" width="0" style="1" hidden="1" customWidth="1"/>
    <col min="5500" max="5501" width="14.77734375" style="1" customWidth="1"/>
    <col min="5502" max="5502" width="15.21875" style="1" customWidth="1"/>
    <col min="5503" max="5503" width="6.44140625" style="1" customWidth="1"/>
    <col min="5504" max="5504" width="15.21875" style="1" customWidth="1"/>
    <col min="5505" max="5505" width="4.21875" style="1" customWidth="1"/>
    <col min="5506" max="5506" width="3" style="1" customWidth="1"/>
    <col min="5507" max="5509" width="0" style="1" hidden="1" customWidth="1"/>
    <col min="5510" max="5510" width="3" style="1" customWidth="1"/>
    <col min="5511" max="5511" width="0" style="1" hidden="1" customWidth="1"/>
    <col min="5512" max="5512" width="3" style="1" customWidth="1"/>
    <col min="5513" max="5513" width="0" style="1" hidden="1" customWidth="1"/>
    <col min="5514" max="5514" width="4.44140625" style="1" customWidth="1"/>
    <col min="5515" max="5515" width="34.21875" style="1" customWidth="1"/>
    <col min="5516" max="5516" width="23.44140625" style="1" customWidth="1"/>
    <col min="5517" max="5517" width="9.21875" style="1" customWidth="1"/>
    <col min="5518" max="5518" width="19.44140625" style="1" customWidth="1"/>
    <col min="5519" max="5519" width="42.77734375" style="1" customWidth="1"/>
    <col min="5520" max="5520" width="5.77734375" style="1" customWidth="1"/>
    <col min="5521" max="5521" width="31.44140625" style="1" customWidth="1"/>
    <col min="5522" max="5522" width="16.21875" style="1" customWidth="1"/>
    <col min="5523" max="5524" width="9.21875" style="1" customWidth="1"/>
    <col min="5525" max="5525" width="11.21875" style="1" customWidth="1"/>
    <col min="5526" max="5526" width="2.21875" style="1" customWidth="1"/>
    <col min="5527" max="5732" width="10.88671875" style="1"/>
    <col min="5733" max="5733" width="12" style="1" customWidth="1"/>
    <col min="5734" max="5734" width="2.77734375" style="1" customWidth="1"/>
    <col min="5735" max="5736" width="6.44140625" style="1" customWidth="1"/>
    <col min="5737" max="5737" width="5.77734375" style="1" customWidth="1"/>
    <col min="5738" max="5738" width="6.44140625" style="1" customWidth="1"/>
    <col min="5739" max="5739" width="13.77734375" style="1" customWidth="1"/>
    <col min="5740" max="5741" width="9" style="1" customWidth="1"/>
    <col min="5742" max="5742" width="2.44140625" style="1" customWidth="1"/>
    <col min="5743" max="5743" width="8.77734375" style="1" customWidth="1"/>
    <col min="5744" max="5744" width="7.44140625" style="1" customWidth="1"/>
    <col min="5745" max="5747" width="3.77734375" style="1" customWidth="1"/>
    <col min="5748" max="5748" width="3.44140625" style="1" customWidth="1"/>
    <col min="5749" max="5749" width="2.77734375" style="1" customWidth="1"/>
    <col min="5750" max="5750" width="3" style="1" customWidth="1"/>
    <col min="5751" max="5753" width="0" style="1" hidden="1" customWidth="1"/>
    <col min="5754" max="5754" width="4.44140625" style="1" customWidth="1"/>
    <col min="5755" max="5755" width="0" style="1" hidden="1" customWidth="1"/>
    <col min="5756" max="5757" width="14.77734375" style="1" customWidth="1"/>
    <col min="5758" max="5758" width="15.21875" style="1" customWidth="1"/>
    <col min="5759" max="5759" width="6.44140625" style="1" customWidth="1"/>
    <col min="5760" max="5760" width="15.21875" style="1" customWidth="1"/>
    <col min="5761" max="5761" width="4.21875" style="1" customWidth="1"/>
    <col min="5762" max="5762" width="3" style="1" customWidth="1"/>
    <col min="5763" max="5765" width="0" style="1" hidden="1" customWidth="1"/>
    <col min="5766" max="5766" width="3" style="1" customWidth="1"/>
    <col min="5767" max="5767" width="0" style="1" hidden="1" customWidth="1"/>
    <col min="5768" max="5768" width="3" style="1" customWidth="1"/>
    <col min="5769" max="5769" width="0" style="1" hidden="1" customWidth="1"/>
    <col min="5770" max="5770" width="4.44140625" style="1" customWidth="1"/>
    <col min="5771" max="5771" width="34.21875" style="1" customWidth="1"/>
    <col min="5772" max="5772" width="23.44140625" style="1" customWidth="1"/>
    <col min="5773" max="5773" width="9.21875" style="1" customWidth="1"/>
    <col min="5774" max="5774" width="19.44140625" style="1" customWidth="1"/>
    <col min="5775" max="5775" width="42.77734375" style="1" customWidth="1"/>
    <col min="5776" max="5776" width="5.77734375" style="1" customWidth="1"/>
    <col min="5777" max="5777" width="31.44140625" style="1" customWidth="1"/>
    <col min="5778" max="5778" width="16.21875" style="1" customWidth="1"/>
    <col min="5779" max="5780" width="9.21875" style="1" customWidth="1"/>
    <col min="5781" max="5781" width="11.21875" style="1" customWidth="1"/>
    <col min="5782" max="5782" width="2.21875" style="1" customWidth="1"/>
    <col min="5783" max="5988" width="10.88671875" style="1"/>
    <col min="5989" max="5989" width="12" style="1" customWidth="1"/>
    <col min="5990" max="5990" width="2.77734375" style="1" customWidth="1"/>
    <col min="5991" max="5992" width="6.44140625" style="1" customWidth="1"/>
    <col min="5993" max="5993" width="5.77734375" style="1" customWidth="1"/>
    <col min="5994" max="5994" width="6.44140625" style="1" customWidth="1"/>
    <col min="5995" max="5995" width="13.77734375" style="1" customWidth="1"/>
    <col min="5996" max="5997" width="9" style="1" customWidth="1"/>
    <col min="5998" max="5998" width="2.44140625" style="1" customWidth="1"/>
    <col min="5999" max="5999" width="8.77734375" style="1" customWidth="1"/>
    <col min="6000" max="6000" width="7.44140625" style="1" customWidth="1"/>
    <col min="6001" max="6003" width="3.77734375" style="1" customWidth="1"/>
    <col min="6004" max="6004" width="3.44140625" style="1" customWidth="1"/>
    <col min="6005" max="6005" width="2.77734375" style="1" customWidth="1"/>
    <col min="6006" max="6006" width="3" style="1" customWidth="1"/>
    <col min="6007" max="6009" width="0" style="1" hidden="1" customWidth="1"/>
    <col min="6010" max="6010" width="4.44140625" style="1" customWidth="1"/>
    <col min="6011" max="6011" width="0" style="1" hidden="1" customWidth="1"/>
    <col min="6012" max="6013" width="14.77734375" style="1" customWidth="1"/>
    <col min="6014" max="6014" width="15.21875" style="1" customWidth="1"/>
    <col min="6015" max="6015" width="6.44140625" style="1" customWidth="1"/>
    <col min="6016" max="6016" width="15.21875" style="1" customWidth="1"/>
    <col min="6017" max="6017" width="4.21875" style="1" customWidth="1"/>
    <col min="6018" max="6018" width="3" style="1" customWidth="1"/>
    <col min="6019" max="6021" width="0" style="1" hidden="1" customWidth="1"/>
    <col min="6022" max="6022" width="3" style="1" customWidth="1"/>
    <col min="6023" max="6023" width="0" style="1" hidden="1" customWidth="1"/>
    <col min="6024" max="6024" width="3" style="1" customWidth="1"/>
    <col min="6025" max="6025" width="0" style="1" hidden="1" customWidth="1"/>
    <col min="6026" max="6026" width="4.44140625" style="1" customWidth="1"/>
    <col min="6027" max="6027" width="34.21875" style="1" customWidth="1"/>
    <col min="6028" max="6028" width="23.44140625" style="1" customWidth="1"/>
    <col min="6029" max="6029" width="9.21875" style="1" customWidth="1"/>
    <col min="6030" max="6030" width="19.44140625" style="1" customWidth="1"/>
    <col min="6031" max="6031" width="42.77734375" style="1" customWidth="1"/>
    <col min="6032" max="6032" width="5.77734375" style="1" customWidth="1"/>
    <col min="6033" max="6033" width="31.44140625" style="1" customWidth="1"/>
    <col min="6034" max="6034" width="16.21875" style="1" customWidth="1"/>
    <col min="6035" max="6036" width="9.21875" style="1" customWidth="1"/>
    <col min="6037" max="6037" width="11.21875" style="1" customWidth="1"/>
    <col min="6038" max="6038" width="2.21875" style="1" customWidth="1"/>
    <col min="6039" max="6244" width="10.88671875" style="1"/>
    <col min="6245" max="6245" width="12" style="1" customWidth="1"/>
    <col min="6246" max="6246" width="2.77734375" style="1" customWidth="1"/>
    <col min="6247" max="6248" width="6.44140625" style="1" customWidth="1"/>
    <col min="6249" max="6249" width="5.77734375" style="1" customWidth="1"/>
    <col min="6250" max="6250" width="6.44140625" style="1" customWidth="1"/>
    <col min="6251" max="6251" width="13.77734375" style="1" customWidth="1"/>
    <col min="6252" max="6253" width="9" style="1" customWidth="1"/>
    <col min="6254" max="6254" width="2.44140625" style="1" customWidth="1"/>
    <col min="6255" max="6255" width="8.77734375" style="1" customWidth="1"/>
    <col min="6256" max="6256" width="7.44140625" style="1" customWidth="1"/>
    <col min="6257" max="6259" width="3.77734375" style="1" customWidth="1"/>
    <col min="6260" max="6260" width="3.44140625" style="1" customWidth="1"/>
    <col min="6261" max="6261" width="2.77734375" style="1" customWidth="1"/>
    <col min="6262" max="6262" width="3" style="1" customWidth="1"/>
    <col min="6263" max="6265" width="0" style="1" hidden="1" customWidth="1"/>
    <col min="6266" max="6266" width="4.44140625" style="1" customWidth="1"/>
    <col min="6267" max="6267" width="0" style="1" hidden="1" customWidth="1"/>
    <col min="6268" max="6269" width="14.77734375" style="1" customWidth="1"/>
    <col min="6270" max="6270" width="15.21875" style="1" customWidth="1"/>
    <col min="6271" max="6271" width="6.44140625" style="1" customWidth="1"/>
    <col min="6272" max="6272" width="15.21875" style="1" customWidth="1"/>
    <col min="6273" max="6273" width="4.21875" style="1" customWidth="1"/>
    <col min="6274" max="6274" width="3" style="1" customWidth="1"/>
    <col min="6275" max="6277" width="0" style="1" hidden="1" customWidth="1"/>
    <col min="6278" max="6278" width="3" style="1" customWidth="1"/>
    <col min="6279" max="6279" width="0" style="1" hidden="1" customWidth="1"/>
    <col min="6280" max="6280" width="3" style="1" customWidth="1"/>
    <col min="6281" max="6281" width="0" style="1" hidden="1" customWidth="1"/>
    <col min="6282" max="6282" width="4.44140625" style="1" customWidth="1"/>
    <col min="6283" max="6283" width="34.21875" style="1" customWidth="1"/>
    <col min="6284" max="6284" width="23.44140625" style="1" customWidth="1"/>
    <col min="6285" max="6285" width="9.21875" style="1" customWidth="1"/>
    <col min="6286" max="6286" width="19.44140625" style="1" customWidth="1"/>
    <col min="6287" max="6287" width="42.77734375" style="1" customWidth="1"/>
    <col min="6288" max="6288" width="5.77734375" style="1" customWidth="1"/>
    <col min="6289" max="6289" width="31.44140625" style="1" customWidth="1"/>
    <col min="6290" max="6290" width="16.21875" style="1" customWidth="1"/>
    <col min="6291" max="6292" width="9.21875" style="1" customWidth="1"/>
    <col min="6293" max="6293" width="11.21875" style="1" customWidth="1"/>
    <col min="6294" max="6294" width="2.21875" style="1" customWidth="1"/>
    <col min="6295" max="6500" width="10.88671875" style="1"/>
    <col min="6501" max="6501" width="12" style="1" customWidth="1"/>
    <col min="6502" max="6502" width="2.77734375" style="1" customWidth="1"/>
    <col min="6503" max="6504" width="6.44140625" style="1" customWidth="1"/>
    <col min="6505" max="6505" width="5.77734375" style="1" customWidth="1"/>
    <col min="6506" max="6506" width="6.44140625" style="1" customWidth="1"/>
    <col min="6507" max="6507" width="13.77734375" style="1" customWidth="1"/>
    <col min="6508" max="6509" width="9" style="1" customWidth="1"/>
    <col min="6510" max="6510" width="2.44140625" style="1" customWidth="1"/>
    <col min="6511" max="6511" width="8.77734375" style="1" customWidth="1"/>
    <col min="6512" max="6512" width="7.44140625" style="1" customWidth="1"/>
    <col min="6513" max="6515" width="3.77734375" style="1" customWidth="1"/>
    <col min="6516" max="6516" width="3.44140625" style="1" customWidth="1"/>
    <col min="6517" max="6517" width="2.77734375" style="1" customWidth="1"/>
    <col min="6518" max="6518" width="3" style="1" customWidth="1"/>
    <col min="6519" max="6521" width="0" style="1" hidden="1" customWidth="1"/>
    <col min="6522" max="6522" width="4.44140625" style="1" customWidth="1"/>
    <col min="6523" max="6523" width="0" style="1" hidden="1" customWidth="1"/>
    <col min="6524" max="6525" width="14.77734375" style="1" customWidth="1"/>
    <col min="6526" max="6526" width="15.21875" style="1" customWidth="1"/>
    <col min="6527" max="6527" width="6.44140625" style="1" customWidth="1"/>
    <col min="6528" max="6528" width="15.21875" style="1" customWidth="1"/>
    <col min="6529" max="6529" width="4.21875" style="1" customWidth="1"/>
    <col min="6530" max="6530" width="3" style="1" customWidth="1"/>
    <col min="6531" max="6533" width="0" style="1" hidden="1" customWidth="1"/>
    <col min="6534" max="6534" width="3" style="1" customWidth="1"/>
    <col min="6535" max="6535" width="0" style="1" hidden="1" customWidth="1"/>
    <col min="6536" max="6536" width="3" style="1" customWidth="1"/>
    <col min="6537" max="6537" width="0" style="1" hidden="1" customWidth="1"/>
    <col min="6538" max="6538" width="4.44140625" style="1" customWidth="1"/>
    <col min="6539" max="6539" width="34.21875" style="1" customWidth="1"/>
    <col min="6540" max="6540" width="23.44140625" style="1" customWidth="1"/>
    <col min="6541" max="6541" width="9.21875" style="1" customWidth="1"/>
    <col min="6542" max="6542" width="19.44140625" style="1" customWidth="1"/>
    <col min="6543" max="6543" width="42.77734375" style="1" customWidth="1"/>
    <col min="6544" max="6544" width="5.77734375" style="1" customWidth="1"/>
    <col min="6545" max="6545" width="31.44140625" style="1" customWidth="1"/>
    <col min="6546" max="6546" width="16.21875" style="1" customWidth="1"/>
    <col min="6547" max="6548" width="9.21875" style="1" customWidth="1"/>
    <col min="6549" max="6549" width="11.21875" style="1" customWidth="1"/>
    <col min="6550" max="6550" width="2.21875" style="1" customWidth="1"/>
    <col min="6551" max="6756" width="10.88671875" style="1"/>
    <col min="6757" max="6757" width="12" style="1" customWidth="1"/>
    <col min="6758" max="6758" width="2.77734375" style="1" customWidth="1"/>
    <col min="6759" max="6760" width="6.44140625" style="1" customWidth="1"/>
    <col min="6761" max="6761" width="5.77734375" style="1" customWidth="1"/>
    <col min="6762" max="6762" width="6.44140625" style="1" customWidth="1"/>
    <col min="6763" max="6763" width="13.77734375" style="1" customWidth="1"/>
    <col min="6764" max="6765" width="9" style="1" customWidth="1"/>
    <col min="6766" max="6766" width="2.44140625" style="1" customWidth="1"/>
    <col min="6767" max="6767" width="8.77734375" style="1" customWidth="1"/>
    <col min="6768" max="6768" width="7.44140625" style="1" customWidth="1"/>
    <col min="6769" max="6771" width="3.77734375" style="1" customWidth="1"/>
    <col min="6772" max="6772" width="3.44140625" style="1" customWidth="1"/>
    <col min="6773" max="6773" width="2.77734375" style="1" customWidth="1"/>
    <col min="6774" max="6774" width="3" style="1" customWidth="1"/>
    <col min="6775" max="6777" width="0" style="1" hidden="1" customWidth="1"/>
    <col min="6778" max="6778" width="4.44140625" style="1" customWidth="1"/>
    <col min="6779" max="6779" width="0" style="1" hidden="1" customWidth="1"/>
    <col min="6780" max="6781" width="14.77734375" style="1" customWidth="1"/>
    <col min="6782" max="6782" width="15.21875" style="1" customWidth="1"/>
    <col min="6783" max="6783" width="6.44140625" style="1" customWidth="1"/>
    <col min="6784" max="6784" width="15.21875" style="1" customWidth="1"/>
    <col min="6785" max="6785" width="4.21875" style="1" customWidth="1"/>
    <col min="6786" max="6786" width="3" style="1" customWidth="1"/>
    <col min="6787" max="6789" width="0" style="1" hidden="1" customWidth="1"/>
    <col min="6790" max="6790" width="3" style="1" customWidth="1"/>
    <col min="6791" max="6791" width="0" style="1" hidden="1" customWidth="1"/>
    <col min="6792" max="6792" width="3" style="1" customWidth="1"/>
    <col min="6793" max="6793" width="0" style="1" hidden="1" customWidth="1"/>
    <col min="6794" max="6794" width="4.44140625" style="1" customWidth="1"/>
    <col min="6795" max="6795" width="34.21875" style="1" customWidth="1"/>
    <col min="6796" max="6796" width="23.44140625" style="1" customWidth="1"/>
    <col min="6797" max="6797" width="9.21875" style="1" customWidth="1"/>
    <col min="6798" max="6798" width="19.44140625" style="1" customWidth="1"/>
    <col min="6799" max="6799" width="42.77734375" style="1" customWidth="1"/>
    <col min="6800" max="6800" width="5.77734375" style="1" customWidth="1"/>
    <col min="6801" max="6801" width="31.44140625" style="1" customWidth="1"/>
    <col min="6802" max="6802" width="16.21875" style="1" customWidth="1"/>
    <col min="6803" max="6804" width="9.21875" style="1" customWidth="1"/>
    <col min="6805" max="6805" width="11.21875" style="1" customWidth="1"/>
    <col min="6806" max="6806" width="2.21875" style="1" customWidth="1"/>
    <col min="6807" max="7012" width="10.88671875" style="1"/>
    <col min="7013" max="7013" width="12" style="1" customWidth="1"/>
    <col min="7014" max="7014" width="2.77734375" style="1" customWidth="1"/>
    <col min="7015" max="7016" width="6.44140625" style="1" customWidth="1"/>
    <col min="7017" max="7017" width="5.77734375" style="1" customWidth="1"/>
    <col min="7018" max="7018" width="6.44140625" style="1" customWidth="1"/>
    <col min="7019" max="7019" width="13.77734375" style="1" customWidth="1"/>
    <col min="7020" max="7021" width="9" style="1" customWidth="1"/>
    <col min="7022" max="7022" width="2.44140625" style="1" customWidth="1"/>
    <col min="7023" max="7023" width="8.77734375" style="1" customWidth="1"/>
    <col min="7024" max="7024" width="7.44140625" style="1" customWidth="1"/>
    <col min="7025" max="7027" width="3.77734375" style="1" customWidth="1"/>
    <col min="7028" max="7028" width="3.44140625" style="1" customWidth="1"/>
    <col min="7029" max="7029" width="2.77734375" style="1" customWidth="1"/>
    <col min="7030" max="7030" width="3" style="1" customWidth="1"/>
    <col min="7031" max="7033" width="0" style="1" hidden="1" customWidth="1"/>
    <col min="7034" max="7034" width="4.44140625" style="1" customWidth="1"/>
    <col min="7035" max="7035" width="0" style="1" hidden="1" customWidth="1"/>
    <col min="7036" max="7037" width="14.77734375" style="1" customWidth="1"/>
    <col min="7038" max="7038" width="15.21875" style="1" customWidth="1"/>
    <col min="7039" max="7039" width="6.44140625" style="1" customWidth="1"/>
    <col min="7040" max="7040" width="15.21875" style="1" customWidth="1"/>
    <col min="7041" max="7041" width="4.21875" style="1" customWidth="1"/>
    <col min="7042" max="7042" width="3" style="1" customWidth="1"/>
    <col min="7043" max="7045" width="0" style="1" hidden="1" customWidth="1"/>
    <col min="7046" max="7046" width="3" style="1" customWidth="1"/>
    <col min="7047" max="7047" width="0" style="1" hidden="1" customWidth="1"/>
    <col min="7048" max="7048" width="3" style="1" customWidth="1"/>
    <col min="7049" max="7049" width="0" style="1" hidden="1" customWidth="1"/>
    <col min="7050" max="7050" width="4.44140625" style="1" customWidth="1"/>
    <col min="7051" max="7051" width="34.21875" style="1" customWidth="1"/>
    <col min="7052" max="7052" width="23.44140625" style="1" customWidth="1"/>
    <col min="7053" max="7053" width="9.21875" style="1" customWidth="1"/>
    <col min="7054" max="7054" width="19.44140625" style="1" customWidth="1"/>
    <col min="7055" max="7055" width="42.77734375" style="1" customWidth="1"/>
    <col min="7056" max="7056" width="5.77734375" style="1" customWidth="1"/>
    <col min="7057" max="7057" width="31.44140625" style="1" customWidth="1"/>
    <col min="7058" max="7058" width="16.21875" style="1" customWidth="1"/>
    <col min="7059" max="7060" width="9.21875" style="1" customWidth="1"/>
    <col min="7061" max="7061" width="11.21875" style="1" customWidth="1"/>
    <col min="7062" max="7062" width="2.21875" style="1" customWidth="1"/>
    <col min="7063" max="7268" width="10.88671875" style="1"/>
    <col min="7269" max="7269" width="12" style="1" customWidth="1"/>
    <col min="7270" max="7270" width="2.77734375" style="1" customWidth="1"/>
    <col min="7271" max="7272" width="6.44140625" style="1" customWidth="1"/>
    <col min="7273" max="7273" width="5.77734375" style="1" customWidth="1"/>
    <col min="7274" max="7274" width="6.44140625" style="1" customWidth="1"/>
    <col min="7275" max="7275" width="13.77734375" style="1" customWidth="1"/>
    <col min="7276" max="7277" width="9" style="1" customWidth="1"/>
    <col min="7278" max="7278" width="2.44140625" style="1" customWidth="1"/>
    <col min="7279" max="7279" width="8.77734375" style="1" customWidth="1"/>
    <col min="7280" max="7280" width="7.44140625" style="1" customWidth="1"/>
    <col min="7281" max="7283" width="3.77734375" style="1" customWidth="1"/>
    <col min="7284" max="7284" width="3.44140625" style="1" customWidth="1"/>
    <col min="7285" max="7285" width="2.77734375" style="1" customWidth="1"/>
    <col min="7286" max="7286" width="3" style="1" customWidth="1"/>
    <col min="7287" max="7289" width="0" style="1" hidden="1" customWidth="1"/>
    <col min="7290" max="7290" width="4.44140625" style="1" customWidth="1"/>
    <col min="7291" max="7291" width="0" style="1" hidden="1" customWidth="1"/>
    <col min="7292" max="7293" width="14.77734375" style="1" customWidth="1"/>
    <col min="7294" max="7294" width="15.21875" style="1" customWidth="1"/>
    <col min="7295" max="7295" width="6.44140625" style="1" customWidth="1"/>
    <col min="7296" max="7296" width="15.21875" style="1" customWidth="1"/>
    <col min="7297" max="7297" width="4.21875" style="1" customWidth="1"/>
    <col min="7298" max="7298" width="3" style="1" customWidth="1"/>
    <col min="7299" max="7301" width="0" style="1" hidden="1" customWidth="1"/>
    <col min="7302" max="7302" width="3" style="1" customWidth="1"/>
    <col min="7303" max="7303" width="0" style="1" hidden="1" customWidth="1"/>
    <col min="7304" max="7304" width="3" style="1" customWidth="1"/>
    <col min="7305" max="7305" width="0" style="1" hidden="1" customWidth="1"/>
    <col min="7306" max="7306" width="4.44140625" style="1" customWidth="1"/>
    <col min="7307" max="7307" width="34.21875" style="1" customWidth="1"/>
    <col min="7308" max="7308" width="23.44140625" style="1" customWidth="1"/>
    <col min="7309" max="7309" width="9.21875" style="1" customWidth="1"/>
    <col min="7310" max="7310" width="19.44140625" style="1" customWidth="1"/>
    <col min="7311" max="7311" width="42.77734375" style="1" customWidth="1"/>
    <col min="7312" max="7312" width="5.77734375" style="1" customWidth="1"/>
    <col min="7313" max="7313" width="31.44140625" style="1" customWidth="1"/>
    <col min="7314" max="7314" width="16.21875" style="1" customWidth="1"/>
    <col min="7315" max="7316" width="9.21875" style="1" customWidth="1"/>
    <col min="7317" max="7317" width="11.21875" style="1" customWidth="1"/>
    <col min="7318" max="7318" width="2.21875" style="1" customWidth="1"/>
    <col min="7319" max="7524" width="10.88671875" style="1"/>
    <col min="7525" max="7525" width="12" style="1" customWidth="1"/>
    <col min="7526" max="7526" width="2.77734375" style="1" customWidth="1"/>
    <col min="7527" max="7528" width="6.44140625" style="1" customWidth="1"/>
    <col min="7529" max="7529" width="5.77734375" style="1" customWidth="1"/>
    <col min="7530" max="7530" width="6.44140625" style="1" customWidth="1"/>
    <col min="7531" max="7531" width="13.77734375" style="1" customWidth="1"/>
    <col min="7532" max="7533" width="9" style="1" customWidth="1"/>
    <col min="7534" max="7534" width="2.44140625" style="1" customWidth="1"/>
    <col min="7535" max="7535" width="8.77734375" style="1" customWidth="1"/>
    <col min="7536" max="7536" width="7.44140625" style="1" customWidth="1"/>
    <col min="7537" max="7539" width="3.77734375" style="1" customWidth="1"/>
    <col min="7540" max="7540" width="3.44140625" style="1" customWidth="1"/>
    <col min="7541" max="7541" width="2.77734375" style="1" customWidth="1"/>
    <col min="7542" max="7542" width="3" style="1" customWidth="1"/>
    <col min="7543" max="7545" width="0" style="1" hidden="1" customWidth="1"/>
    <col min="7546" max="7546" width="4.44140625" style="1" customWidth="1"/>
    <col min="7547" max="7547" width="0" style="1" hidden="1" customWidth="1"/>
    <col min="7548" max="7549" width="14.77734375" style="1" customWidth="1"/>
    <col min="7550" max="7550" width="15.21875" style="1" customWidth="1"/>
    <col min="7551" max="7551" width="6.44140625" style="1" customWidth="1"/>
    <col min="7552" max="7552" width="15.21875" style="1" customWidth="1"/>
    <col min="7553" max="7553" width="4.21875" style="1" customWidth="1"/>
    <col min="7554" max="7554" width="3" style="1" customWidth="1"/>
    <col min="7555" max="7557" width="0" style="1" hidden="1" customWidth="1"/>
    <col min="7558" max="7558" width="3" style="1" customWidth="1"/>
    <col min="7559" max="7559" width="0" style="1" hidden="1" customWidth="1"/>
    <col min="7560" max="7560" width="3" style="1" customWidth="1"/>
    <col min="7561" max="7561" width="0" style="1" hidden="1" customWidth="1"/>
    <col min="7562" max="7562" width="4.44140625" style="1" customWidth="1"/>
    <col min="7563" max="7563" width="34.21875" style="1" customWidth="1"/>
    <col min="7564" max="7564" width="23.44140625" style="1" customWidth="1"/>
    <col min="7565" max="7565" width="9.21875" style="1" customWidth="1"/>
    <col min="7566" max="7566" width="19.44140625" style="1" customWidth="1"/>
    <col min="7567" max="7567" width="42.77734375" style="1" customWidth="1"/>
    <col min="7568" max="7568" width="5.77734375" style="1" customWidth="1"/>
    <col min="7569" max="7569" width="31.44140625" style="1" customWidth="1"/>
    <col min="7570" max="7570" width="16.21875" style="1" customWidth="1"/>
    <col min="7571" max="7572" width="9.21875" style="1" customWidth="1"/>
    <col min="7573" max="7573" width="11.21875" style="1" customWidth="1"/>
    <col min="7574" max="7574" width="2.21875" style="1" customWidth="1"/>
    <col min="7575" max="7780" width="10.88671875" style="1"/>
    <col min="7781" max="7781" width="12" style="1" customWidth="1"/>
    <col min="7782" max="7782" width="2.77734375" style="1" customWidth="1"/>
    <col min="7783" max="7784" width="6.44140625" style="1" customWidth="1"/>
    <col min="7785" max="7785" width="5.77734375" style="1" customWidth="1"/>
    <col min="7786" max="7786" width="6.44140625" style="1" customWidth="1"/>
    <col min="7787" max="7787" width="13.77734375" style="1" customWidth="1"/>
    <col min="7788" max="7789" width="9" style="1" customWidth="1"/>
    <col min="7790" max="7790" width="2.44140625" style="1" customWidth="1"/>
    <col min="7791" max="7791" width="8.77734375" style="1" customWidth="1"/>
    <col min="7792" max="7792" width="7.44140625" style="1" customWidth="1"/>
    <col min="7793" max="7795" width="3.77734375" style="1" customWidth="1"/>
    <col min="7796" max="7796" width="3.44140625" style="1" customWidth="1"/>
    <col min="7797" max="7797" width="2.77734375" style="1" customWidth="1"/>
    <col min="7798" max="7798" width="3" style="1" customWidth="1"/>
    <col min="7799" max="7801" width="0" style="1" hidden="1" customWidth="1"/>
    <col min="7802" max="7802" width="4.44140625" style="1" customWidth="1"/>
    <col min="7803" max="7803" width="0" style="1" hidden="1" customWidth="1"/>
    <col min="7804" max="7805" width="14.77734375" style="1" customWidth="1"/>
    <col min="7806" max="7806" width="15.21875" style="1" customWidth="1"/>
    <col min="7807" max="7807" width="6.44140625" style="1" customWidth="1"/>
    <col min="7808" max="7808" width="15.21875" style="1" customWidth="1"/>
    <col min="7809" max="7809" width="4.21875" style="1" customWidth="1"/>
    <col min="7810" max="7810" width="3" style="1" customWidth="1"/>
    <col min="7811" max="7813" width="0" style="1" hidden="1" customWidth="1"/>
    <col min="7814" max="7814" width="3" style="1" customWidth="1"/>
    <col min="7815" max="7815" width="0" style="1" hidden="1" customWidth="1"/>
    <col min="7816" max="7816" width="3" style="1" customWidth="1"/>
    <col min="7817" max="7817" width="0" style="1" hidden="1" customWidth="1"/>
    <col min="7818" max="7818" width="4.44140625" style="1" customWidth="1"/>
    <col min="7819" max="7819" width="34.21875" style="1" customWidth="1"/>
    <col min="7820" max="7820" width="23.44140625" style="1" customWidth="1"/>
    <col min="7821" max="7821" width="9.21875" style="1" customWidth="1"/>
    <col min="7822" max="7822" width="19.44140625" style="1" customWidth="1"/>
    <col min="7823" max="7823" width="42.77734375" style="1" customWidth="1"/>
    <col min="7824" max="7824" width="5.77734375" style="1" customWidth="1"/>
    <col min="7825" max="7825" width="31.44140625" style="1" customWidth="1"/>
    <col min="7826" max="7826" width="16.21875" style="1" customWidth="1"/>
    <col min="7827" max="7828" width="9.21875" style="1" customWidth="1"/>
    <col min="7829" max="7829" width="11.21875" style="1" customWidth="1"/>
    <col min="7830" max="7830" width="2.21875" style="1" customWidth="1"/>
    <col min="7831" max="8036" width="10.88671875" style="1"/>
    <col min="8037" max="8037" width="12" style="1" customWidth="1"/>
    <col min="8038" max="8038" width="2.77734375" style="1" customWidth="1"/>
    <col min="8039" max="8040" width="6.44140625" style="1" customWidth="1"/>
    <col min="8041" max="8041" width="5.77734375" style="1" customWidth="1"/>
    <col min="8042" max="8042" width="6.44140625" style="1" customWidth="1"/>
    <col min="8043" max="8043" width="13.77734375" style="1" customWidth="1"/>
    <col min="8044" max="8045" width="9" style="1" customWidth="1"/>
    <col min="8046" max="8046" width="2.44140625" style="1" customWidth="1"/>
    <col min="8047" max="8047" width="8.77734375" style="1" customWidth="1"/>
    <col min="8048" max="8048" width="7.44140625" style="1" customWidth="1"/>
    <col min="8049" max="8051" width="3.77734375" style="1" customWidth="1"/>
    <col min="8052" max="8052" width="3.44140625" style="1" customWidth="1"/>
    <col min="8053" max="8053" width="2.77734375" style="1" customWidth="1"/>
    <col min="8054" max="8054" width="3" style="1" customWidth="1"/>
    <col min="8055" max="8057" width="0" style="1" hidden="1" customWidth="1"/>
    <col min="8058" max="8058" width="4.44140625" style="1" customWidth="1"/>
    <col min="8059" max="8059" width="0" style="1" hidden="1" customWidth="1"/>
    <col min="8060" max="8061" width="14.77734375" style="1" customWidth="1"/>
    <col min="8062" max="8062" width="15.21875" style="1" customWidth="1"/>
    <col min="8063" max="8063" width="6.44140625" style="1" customWidth="1"/>
    <col min="8064" max="8064" width="15.21875" style="1" customWidth="1"/>
    <col min="8065" max="8065" width="4.21875" style="1" customWidth="1"/>
    <col min="8066" max="8066" width="3" style="1" customWidth="1"/>
    <col min="8067" max="8069" width="0" style="1" hidden="1" customWidth="1"/>
    <col min="8070" max="8070" width="3" style="1" customWidth="1"/>
    <col min="8071" max="8071" width="0" style="1" hidden="1" customWidth="1"/>
    <col min="8072" max="8072" width="3" style="1" customWidth="1"/>
    <col min="8073" max="8073" width="0" style="1" hidden="1" customWidth="1"/>
    <col min="8074" max="8074" width="4.44140625" style="1" customWidth="1"/>
    <col min="8075" max="8075" width="34.21875" style="1" customWidth="1"/>
    <col min="8076" max="8076" width="23.44140625" style="1" customWidth="1"/>
    <col min="8077" max="8077" width="9.21875" style="1" customWidth="1"/>
    <col min="8078" max="8078" width="19.44140625" style="1" customWidth="1"/>
    <col min="8079" max="8079" width="42.77734375" style="1" customWidth="1"/>
    <col min="8080" max="8080" width="5.77734375" style="1" customWidth="1"/>
    <col min="8081" max="8081" width="31.44140625" style="1" customWidth="1"/>
    <col min="8082" max="8082" width="16.21875" style="1" customWidth="1"/>
    <col min="8083" max="8084" width="9.21875" style="1" customWidth="1"/>
    <col min="8085" max="8085" width="11.21875" style="1" customWidth="1"/>
    <col min="8086" max="8086" width="2.21875" style="1" customWidth="1"/>
    <col min="8087" max="8292" width="10.88671875" style="1"/>
    <col min="8293" max="8293" width="12" style="1" customWidth="1"/>
    <col min="8294" max="8294" width="2.77734375" style="1" customWidth="1"/>
    <col min="8295" max="8296" width="6.44140625" style="1" customWidth="1"/>
    <col min="8297" max="8297" width="5.77734375" style="1" customWidth="1"/>
    <col min="8298" max="8298" width="6.44140625" style="1" customWidth="1"/>
    <col min="8299" max="8299" width="13.77734375" style="1" customWidth="1"/>
    <col min="8300" max="8301" width="9" style="1" customWidth="1"/>
    <col min="8302" max="8302" width="2.44140625" style="1" customWidth="1"/>
    <col min="8303" max="8303" width="8.77734375" style="1" customWidth="1"/>
    <col min="8304" max="8304" width="7.44140625" style="1" customWidth="1"/>
    <col min="8305" max="8307" width="3.77734375" style="1" customWidth="1"/>
    <col min="8308" max="8308" width="3.44140625" style="1" customWidth="1"/>
    <col min="8309" max="8309" width="2.77734375" style="1" customWidth="1"/>
    <col min="8310" max="8310" width="3" style="1" customWidth="1"/>
    <col min="8311" max="8313" width="0" style="1" hidden="1" customWidth="1"/>
    <col min="8314" max="8314" width="4.44140625" style="1" customWidth="1"/>
    <col min="8315" max="8315" width="0" style="1" hidden="1" customWidth="1"/>
    <col min="8316" max="8317" width="14.77734375" style="1" customWidth="1"/>
    <col min="8318" max="8318" width="15.21875" style="1" customWidth="1"/>
    <col min="8319" max="8319" width="6.44140625" style="1" customWidth="1"/>
    <col min="8320" max="8320" width="15.21875" style="1" customWidth="1"/>
    <col min="8321" max="8321" width="4.21875" style="1" customWidth="1"/>
    <col min="8322" max="8322" width="3" style="1" customWidth="1"/>
    <col min="8323" max="8325" width="0" style="1" hidden="1" customWidth="1"/>
    <col min="8326" max="8326" width="3" style="1" customWidth="1"/>
    <col min="8327" max="8327" width="0" style="1" hidden="1" customWidth="1"/>
    <col min="8328" max="8328" width="3" style="1" customWidth="1"/>
    <col min="8329" max="8329" width="0" style="1" hidden="1" customWidth="1"/>
    <col min="8330" max="8330" width="4.44140625" style="1" customWidth="1"/>
    <col min="8331" max="8331" width="34.21875" style="1" customWidth="1"/>
    <col min="8332" max="8332" width="23.44140625" style="1" customWidth="1"/>
    <col min="8333" max="8333" width="9.21875" style="1" customWidth="1"/>
    <col min="8334" max="8334" width="19.44140625" style="1" customWidth="1"/>
    <col min="8335" max="8335" width="42.77734375" style="1" customWidth="1"/>
    <col min="8336" max="8336" width="5.77734375" style="1" customWidth="1"/>
    <col min="8337" max="8337" width="31.44140625" style="1" customWidth="1"/>
    <col min="8338" max="8338" width="16.21875" style="1" customWidth="1"/>
    <col min="8339" max="8340" width="9.21875" style="1" customWidth="1"/>
    <col min="8341" max="8341" width="11.21875" style="1" customWidth="1"/>
    <col min="8342" max="8342" width="2.21875" style="1" customWidth="1"/>
    <col min="8343" max="8548" width="10.88671875" style="1"/>
    <col min="8549" max="8549" width="12" style="1" customWidth="1"/>
    <col min="8550" max="8550" width="2.77734375" style="1" customWidth="1"/>
    <col min="8551" max="8552" width="6.44140625" style="1" customWidth="1"/>
    <col min="8553" max="8553" width="5.77734375" style="1" customWidth="1"/>
    <col min="8554" max="8554" width="6.44140625" style="1" customWidth="1"/>
    <col min="8555" max="8555" width="13.77734375" style="1" customWidth="1"/>
    <col min="8556" max="8557" width="9" style="1" customWidth="1"/>
    <col min="8558" max="8558" width="2.44140625" style="1" customWidth="1"/>
    <col min="8559" max="8559" width="8.77734375" style="1" customWidth="1"/>
    <col min="8560" max="8560" width="7.44140625" style="1" customWidth="1"/>
    <col min="8561" max="8563" width="3.77734375" style="1" customWidth="1"/>
    <col min="8564" max="8564" width="3.44140625" style="1" customWidth="1"/>
    <col min="8565" max="8565" width="2.77734375" style="1" customWidth="1"/>
    <col min="8566" max="8566" width="3" style="1" customWidth="1"/>
    <col min="8567" max="8569" width="0" style="1" hidden="1" customWidth="1"/>
    <col min="8570" max="8570" width="4.44140625" style="1" customWidth="1"/>
    <col min="8571" max="8571" width="0" style="1" hidden="1" customWidth="1"/>
    <col min="8572" max="8573" width="14.77734375" style="1" customWidth="1"/>
    <col min="8574" max="8574" width="15.21875" style="1" customWidth="1"/>
    <col min="8575" max="8575" width="6.44140625" style="1" customWidth="1"/>
    <col min="8576" max="8576" width="15.21875" style="1" customWidth="1"/>
    <col min="8577" max="8577" width="4.21875" style="1" customWidth="1"/>
    <col min="8578" max="8578" width="3" style="1" customWidth="1"/>
    <col min="8579" max="8581" width="0" style="1" hidden="1" customWidth="1"/>
    <col min="8582" max="8582" width="3" style="1" customWidth="1"/>
    <col min="8583" max="8583" width="0" style="1" hidden="1" customWidth="1"/>
    <col min="8584" max="8584" width="3" style="1" customWidth="1"/>
    <col min="8585" max="8585" width="0" style="1" hidden="1" customWidth="1"/>
    <col min="8586" max="8586" width="4.44140625" style="1" customWidth="1"/>
    <col min="8587" max="8587" width="34.21875" style="1" customWidth="1"/>
    <col min="8588" max="8588" width="23.44140625" style="1" customWidth="1"/>
    <col min="8589" max="8589" width="9.21875" style="1" customWidth="1"/>
    <col min="8590" max="8590" width="19.44140625" style="1" customWidth="1"/>
    <col min="8591" max="8591" width="42.77734375" style="1" customWidth="1"/>
    <col min="8592" max="8592" width="5.77734375" style="1" customWidth="1"/>
    <col min="8593" max="8593" width="31.44140625" style="1" customWidth="1"/>
    <col min="8594" max="8594" width="16.21875" style="1" customWidth="1"/>
    <col min="8595" max="8596" width="9.21875" style="1" customWidth="1"/>
    <col min="8597" max="8597" width="11.21875" style="1" customWidth="1"/>
    <col min="8598" max="8598" width="2.21875" style="1" customWidth="1"/>
    <col min="8599" max="8804" width="10.88671875" style="1"/>
    <col min="8805" max="8805" width="12" style="1" customWidth="1"/>
    <col min="8806" max="8806" width="2.77734375" style="1" customWidth="1"/>
    <col min="8807" max="8808" width="6.44140625" style="1" customWidth="1"/>
    <col min="8809" max="8809" width="5.77734375" style="1" customWidth="1"/>
    <col min="8810" max="8810" width="6.44140625" style="1" customWidth="1"/>
    <col min="8811" max="8811" width="13.77734375" style="1" customWidth="1"/>
    <col min="8812" max="8813" width="9" style="1" customWidth="1"/>
    <col min="8814" max="8814" width="2.44140625" style="1" customWidth="1"/>
    <col min="8815" max="8815" width="8.77734375" style="1" customWidth="1"/>
    <col min="8816" max="8816" width="7.44140625" style="1" customWidth="1"/>
    <col min="8817" max="8819" width="3.77734375" style="1" customWidth="1"/>
    <col min="8820" max="8820" width="3.44140625" style="1" customWidth="1"/>
    <col min="8821" max="8821" width="2.77734375" style="1" customWidth="1"/>
    <col min="8822" max="8822" width="3" style="1" customWidth="1"/>
    <col min="8823" max="8825" width="0" style="1" hidden="1" customWidth="1"/>
    <col min="8826" max="8826" width="4.44140625" style="1" customWidth="1"/>
    <col min="8827" max="8827" width="0" style="1" hidden="1" customWidth="1"/>
    <col min="8828" max="8829" width="14.77734375" style="1" customWidth="1"/>
    <col min="8830" max="8830" width="15.21875" style="1" customWidth="1"/>
    <col min="8831" max="8831" width="6.44140625" style="1" customWidth="1"/>
    <col min="8832" max="8832" width="15.21875" style="1" customWidth="1"/>
    <col min="8833" max="8833" width="4.21875" style="1" customWidth="1"/>
    <col min="8834" max="8834" width="3" style="1" customWidth="1"/>
    <col min="8835" max="8837" width="0" style="1" hidden="1" customWidth="1"/>
    <col min="8838" max="8838" width="3" style="1" customWidth="1"/>
    <col min="8839" max="8839" width="0" style="1" hidden="1" customWidth="1"/>
    <col min="8840" max="8840" width="3" style="1" customWidth="1"/>
    <col min="8841" max="8841" width="0" style="1" hidden="1" customWidth="1"/>
    <col min="8842" max="8842" width="4.44140625" style="1" customWidth="1"/>
    <col min="8843" max="8843" width="34.21875" style="1" customWidth="1"/>
    <col min="8844" max="8844" width="23.44140625" style="1" customWidth="1"/>
    <col min="8845" max="8845" width="9.21875" style="1" customWidth="1"/>
    <col min="8846" max="8846" width="19.44140625" style="1" customWidth="1"/>
    <col min="8847" max="8847" width="42.77734375" style="1" customWidth="1"/>
    <col min="8848" max="8848" width="5.77734375" style="1" customWidth="1"/>
    <col min="8849" max="8849" width="31.44140625" style="1" customWidth="1"/>
    <col min="8850" max="8850" width="16.21875" style="1" customWidth="1"/>
    <col min="8851" max="8852" width="9.21875" style="1" customWidth="1"/>
    <col min="8853" max="8853" width="11.21875" style="1" customWidth="1"/>
    <col min="8854" max="8854" width="2.21875" style="1" customWidth="1"/>
    <col min="8855" max="9060" width="10.88671875" style="1"/>
    <col min="9061" max="9061" width="12" style="1" customWidth="1"/>
    <col min="9062" max="9062" width="2.77734375" style="1" customWidth="1"/>
    <col min="9063" max="9064" width="6.44140625" style="1" customWidth="1"/>
    <col min="9065" max="9065" width="5.77734375" style="1" customWidth="1"/>
    <col min="9066" max="9066" width="6.44140625" style="1" customWidth="1"/>
    <col min="9067" max="9067" width="13.77734375" style="1" customWidth="1"/>
    <col min="9068" max="9069" width="9" style="1" customWidth="1"/>
    <col min="9070" max="9070" width="2.44140625" style="1" customWidth="1"/>
    <col min="9071" max="9071" width="8.77734375" style="1" customWidth="1"/>
    <col min="9072" max="9072" width="7.44140625" style="1" customWidth="1"/>
    <col min="9073" max="9075" width="3.77734375" style="1" customWidth="1"/>
    <col min="9076" max="9076" width="3.44140625" style="1" customWidth="1"/>
    <col min="9077" max="9077" width="2.77734375" style="1" customWidth="1"/>
    <col min="9078" max="9078" width="3" style="1" customWidth="1"/>
    <col min="9079" max="9081" width="0" style="1" hidden="1" customWidth="1"/>
    <col min="9082" max="9082" width="4.44140625" style="1" customWidth="1"/>
    <col min="9083" max="9083" width="0" style="1" hidden="1" customWidth="1"/>
    <col min="9084" max="9085" width="14.77734375" style="1" customWidth="1"/>
    <col min="9086" max="9086" width="15.21875" style="1" customWidth="1"/>
    <col min="9087" max="9087" width="6.44140625" style="1" customWidth="1"/>
    <col min="9088" max="9088" width="15.21875" style="1" customWidth="1"/>
    <col min="9089" max="9089" width="4.21875" style="1" customWidth="1"/>
    <col min="9090" max="9090" width="3" style="1" customWidth="1"/>
    <col min="9091" max="9093" width="0" style="1" hidden="1" customWidth="1"/>
    <col min="9094" max="9094" width="3" style="1" customWidth="1"/>
    <col min="9095" max="9095" width="0" style="1" hidden="1" customWidth="1"/>
    <col min="9096" max="9096" width="3" style="1" customWidth="1"/>
    <col min="9097" max="9097" width="0" style="1" hidden="1" customWidth="1"/>
    <col min="9098" max="9098" width="4.44140625" style="1" customWidth="1"/>
    <col min="9099" max="9099" width="34.21875" style="1" customWidth="1"/>
    <col min="9100" max="9100" width="23.44140625" style="1" customWidth="1"/>
    <col min="9101" max="9101" width="9.21875" style="1" customWidth="1"/>
    <col min="9102" max="9102" width="19.44140625" style="1" customWidth="1"/>
    <col min="9103" max="9103" width="42.77734375" style="1" customWidth="1"/>
    <col min="9104" max="9104" width="5.77734375" style="1" customWidth="1"/>
    <col min="9105" max="9105" width="31.44140625" style="1" customWidth="1"/>
    <col min="9106" max="9106" width="16.21875" style="1" customWidth="1"/>
    <col min="9107" max="9108" width="9.21875" style="1" customWidth="1"/>
    <col min="9109" max="9109" width="11.21875" style="1" customWidth="1"/>
    <col min="9110" max="9110" width="2.21875" style="1" customWidth="1"/>
    <col min="9111" max="9316" width="10.88671875" style="1"/>
    <col min="9317" max="9317" width="12" style="1" customWidth="1"/>
    <col min="9318" max="9318" width="2.77734375" style="1" customWidth="1"/>
    <col min="9319" max="9320" width="6.44140625" style="1" customWidth="1"/>
    <col min="9321" max="9321" width="5.77734375" style="1" customWidth="1"/>
    <col min="9322" max="9322" width="6.44140625" style="1" customWidth="1"/>
    <col min="9323" max="9323" width="13.77734375" style="1" customWidth="1"/>
    <col min="9324" max="9325" width="9" style="1" customWidth="1"/>
    <col min="9326" max="9326" width="2.44140625" style="1" customWidth="1"/>
    <col min="9327" max="9327" width="8.77734375" style="1" customWidth="1"/>
    <col min="9328" max="9328" width="7.44140625" style="1" customWidth="1"/>
    <col min="9329" max="9331" width="3.77734375" style="1" customWidth="1"/>
    <col min="9332" max="9332" width="3.44140625" style="1" customWidth="1"/>
    <col min="9333" max="9333" width="2.77734375" style="1" customWidth="1"/>
    <col min="9334" max="9334" width="3" style="1" customWidth="1"/>
    <col min="9335" max="9337" width="0" style="1" hidden="1" customWidth="1"/>
    <col min="9338" max="9338" width="4.44140625" style="1" customWidth="1"/>
    <col min="9339" max="9339" width="0" style="1" hidden="1" customWidth="1"/>
    <col min="9340" max="9341" width="14.77734375" style="1" customWidth="1"/>
    <col min="9342" max="9342" width="15.21875" style="1" customWidth="1"/>
    <col min="9343" max="9343" width="6.44140625" style="1" customWidth="1"/>
    <col min="9344" max="9344" width="15.21875" style="1" customWidth="1"/>
    <col min="9345" max="9345" width="4.21875" style="1" customWidth="1"/>
    <col min="9346" max="9346" width="3" style="1" customWidth="1"/>
    <col min="9347" max="9349" width="0" style="1" hidden="1" customWidth="1"/>
    <col min="9350" max="9350" width="3" style="1" customWidth="1"/>
    <col min="9351" max="9351" width="0" style="1" hidden="1" customWidth="1"/>
    <col min="9352" max="9352" width="3" style="1" customWidth="1"/>
    <col min="9353" max="9353" width="0" style="1" hidden="1" customWidth="1"/>
    <col min="9354" max="9354" width="4.44140625" style="1" customWidth="1"/>
    <col min="9355" max="9355" width="34.21875" style="1" customWidth="1"/>
    <col min="9356" max="9356" width="23.44140625" style="1" customWidth="1"/>
    <col min="9357" max="9357" width="9.21875" style="1" customWidth="1"/>
    <col min="9358" max="9358" width="19.44140625" style="1" customWidth="1"/>
    <col min="9359" max="9359" width="42.77734375" style="1" customWidth="1"/>
    <col min="9360" max="9360" width="5.77734375" style="1" customWidth="1"/>
    <col min="9361" max="9361" width="31.44140625" style="1" customWidth="1"/>
    <col min="9362" max="9362" width="16.21875" style="1" customWidth="1"/>
    <col min="9363" max="9364" width="9.21875" style="1" customWidth="1"/>
    <col min="9365" max="9365" width="11.21875" style="1" customWidth="1"/>
    <col min="9366" max="9366" width="2.21875" style="1" customWidth="1"/>
    <col min="9367" max="9572" width="10.88671875" style="1"/>
    <col min="9573" max="9573" width="12" style="1" customWidth="1"/>
    <col min="9574" max="9574" width="2.77734375" style="1" customWidth="1"/>
    <col min="9575" max="9576" width="6.44140625" style="1" customWidth="1"/>
    <col min="9577" max="9577" width="5.77734375" style="1" customWidth="1"/>
    <col min="9578" max="9578" width="6.44140625" style="1" customWidth="1"/>
    <col min="9579" max="9579" width="13.77734375" style="1" customWidth="1"/>
    <col min="9580" max="9581" width="9" style="1" customWidth="1"/>
    <col min="9582" max="9582" width="2.44140625" style="1" customWidth="1"/>
    <col min="9583" max="9583" width="8.77734375" style="1" customWidth="1"/>
    <col min="9584" max="9584" width="7.44140625" style="1" customWidth="1"/>
    <col min="9585" max="9587" width="3.77734375" style="1" customWidth="1"/>
    <col min="9588" max="9588" width="3.44140625" style="1" customWidth="1"/>
    <col min="9589" max="9589" width="2.77734375" style="1" customWidth="1"/>
    <col min="9590" max="9590" width="3" style="1" customWidth="1"/>
    <col min="9591" max="9593" width="0" style="1" hidden="1" customWidth="1"/>
    <col min="9594" max="9594" width="4.44140625" style="1" customWidth="1"/>
    <col min="9595" max="9595" width="0" style="1" hidden="1" customWidth="1"/>
    <col min="9596" max="9597" width="14.77734375" style="1" customWidth="1"/>
    <col min="9598" max="9598" width="15.21875" style="1" customWidth="1"/>
    <col min="9599" max="9599" width="6.44140625" style="1" customWidth="1"/>
    <col min="9600" max="9600" width="15.21875" style="1" customWidth="1"/>
    <col min="9601" max="9601" width="4.21875" style="1" customWidth="1"/>
    <col min="9602" max="9602" width="3" style="1" customWidth="1"/>
    <col min="9603" max="9605" width="0" style="1" hidden="1" customWidth="1"/>
    <col min="9606" max="9606" width="3" style="1" customWidth="1"/>
    <col min="9607" max="9607" width="0" style="1" hidden="1" customWidth="1"/>
    <col min="9608" max="9608" width="3" style="1" customWidth="1"/>
    <col min="9609" max="9609" width="0" style="1" hidden="1" customWidth="1"/>
    <col min="9610" max="9610" width="4.44140625" style="1" customWidth="1"/>
    <col min="9611" max="9611" width="34.21875" style="1" customWidth="1"/>
    <col min="9612" max="9612" width="23.44140625" style="1" customWidth="1"/>
    <col min="9613" max="9613" width="9.21875" style="1" customWidth="1"/>
    <col min="9614" max="9614" width="19.44140625" style="1" customWidth="1"/>
    <col min="9615" max="9615" width="42.77734375" style="1" customWidth="1"/>
    <col min="9616" max="9616" width="5.77734375" style="1" customWidth="1"/>
    <col min="9617" max="9617" width="31.44140625" style="1" customWidth="1"/>
    <col min="9618" max="9618" width="16.21875" style="1" customWidth="1"/>
    <col min="9619" max="9620" width="9.21875" style="1" customWidth="1"/>
    <col min="9621" max="9621" width="11.21875" style="1" customWidth="1"/>
    <col min="9622" max="9622" width="2.21875" style="1" customWidth="1"/>
    <col min="9623" max="9828" width="10.88671875" style="1"/>
    <col min="9829" max="9829" width="12" style="1" customWidth="1"/>
    <col min="9830" max="9830" width="2.77734375" style="1" customWidth="1"/>
    <col min="9831" max="9832" width="6.44140625" style="1" customWidth="1"/>
    <col min="9833" max="9833" width="5.77734375" style="1" customWidth="1"/>
    <col min="9834" max="9834" width="6.44140625" style="1" customWidth="1"/>
    <col min="9835" max="9835" width="13.77734375" style="1" customWidth="1"/>
    <col min="9836" max="9837" width="9" style="1" customWidth="1"/>
    <col min="9838" max="9838" width="2.44140625" style="1" customWidth="1"/>
    <col min="9839" max="9839" width="8.77734375" style="1" customWidth="1"/>
    <col min="9840" max="9840" width="7.44140625" style="1" customWidth="1"/>
    <col min="9841" max="9843" width="3.77734375" style="1" customWidth="1"/>
    <col min="9844" max="9844" width="3.44140625" style="1" customWidth="1"/>
    <col min="9845" max="9845" width="2.77734375" style="1" customWidth="1"/>
    <col min="9846" max="9846" width="3" style="1" customWidth="1"/>
    <col min="9847" max="9849" width="0" style="1" hidden="1" customWidth="1"/>
    <col min="9850" max="9850" width="4.44140625" style="1" customWidth="1"/>
    <col min="9851" max="9851" width="0" style="1" hidden="1" customWidth="1"/>
    <col min="9852" max="9853" width="14.77734375" style="1" customWidth="1"/>
    <col min="9854" max="9854" width="15.21875" style="1" customWidth="1"/>
    <col min="9855" max="9855" width="6.44140625" style="1" customWidth="1"/>
    <col min="9856" max="9856" width="15.21875" style="1" customWidth="1"/>
    <col min="9857" max="9857" width="4.21875" style="1" customWidth="1"/>
    <col min="9858" max="9858" width="3" style="1" customWidth="1"/>
    <col min="9859" max="9861" width="0" style="1" hidden="1" customWidth="1"/>
    <col min="9862" max="9862" width="3" style="1" customWidth="1"/>
    <col min="9863" max="9863" width="0" style="1" hidden="1" customWidth="1"/>
    <col min="9864" max="9864" width="3" style="1" customWidth="1"/>
    <col min="9865" max="9865" width="0" style="1" hidden="1" customWidth="1"/>
    <col min="9866" max="9866" width="4.44140625" style="1" customWidth="1"/>
    <col min="9867" max="9867" width="34.21875" style="1" customWidth="1"/>
    <col min="9868" max="9868" width="23.44140625" style="1" customWidth="1"/>
    <col min="9869" max="9869" width="9.21875" style="1" customWidth="1"/>
    <col min="9870" max="9870" width="19.44140625" style="1" customWidth="1"/>
    <col min="9871" max="9871" width="42.77734375" style="1" customWidth="1"/>
    <col min="9872" max="9872" width="5.77734375" style="1" customWidth="1"/>
    <col min="9873" max="9873" width="31.44140625" style="1" customWidth="1"/>
    <col min="9874" max="9874" width="16.21875" style="1" customWidth="1"/>
    <col min="9875" max="9876" width="9.21875" style="1" customWidth="1"/>
    <col min="9877" max="9877" width="11.21875" style="1" customWidth="1"/>
    <col min="9878" max="9878" width="2.21875" style="1" customWidth="1"/>
    <col min="9879" max="10084" width="10.88671875" style="1"/>
    <col min="10085" max="10085" width="12" style="1" customWidth="1"/>
    <col min="10086" max="10086" width="2.77734375" style="1" customWidth="1"/>
    <col min="10087" max="10088" width="6.44140625" style="1" customWidth="1"/>
    <col min="10089" max="10089" width="5.77734375" style="1" customWidth="1"/>
    <col min="10090" max="10090" width="6.44140625" style="1" customWidth="1"/>
    <col min="10091" max="10091" width="13.77734375" style="1" customWidth="1"/>
    <col min="10092" max="10093" width="9" style="1" customWidth="1"/>
    <col min="10094" max="10094" width="2.44140625" style="1" customWidth="1"/>
    <col min="10095" max="10095" width="8.77734375" style="1" customWidth="1"/>
    <col min="10096" max="10096" width="7.44140625" style="1" customWidth="1"/>
    <col min="10097" max="10099" width="3.77734375" style="1" customWidth="1"/>
    <col min="10100" max="10100" width="3.44140625" style="1" customWidth="1"/>
    <col min="10101" max="10101" width="2.77734375" style="1" customWidth="1"/>
    <col min="10102" max="10102" width="3" style="1" customWidth="1"/>
    <col min="10103" max="10105" width="0" style="1" hidden="1" customWidth="1"/>
    <col min="10106" max="10106" width="4.44140625" style="1" customWidth="1"/>
    <col min="10107" max="10107" width="0" style="1" hidden="1" customWidth="1"/>
    <col min="10108" max="10109" width="14.77734375" style="1" customWidth="1"/>
    <col min="10110" max="10110" width="15.21875" style="1" customWidth="1"/>
    <col min="10111" max="10111" width="6.44140625" style="1" customWidth="1"/>
    <col min="10112" max="10112" width="15.21875" style="1" customWidth="1"/>
    <col min="10113" max="10113" width="4.21875" style="1" customWidth="1"/>
    <col min="10114" max="10114" width="3" style="1" customWidth="1"/>
    <col min="10115" max="10117" width="0" style="1" hidden="1" customWidth="1"/>
    <col min="10118" max="10118" width="3" style="1" customWidth="1"/>
    <col min="10119" max="10119" width="0" style="1" hidden="1" customWidth="1"/>
    <col min="10120" max="10120" width="3" style="1" customWidth="1"/>
    <col min="10121" max="10121" width="0" style="1" hidden="1" customWidth="1"/>
    <col min="10122" max="10122" width="4.44140625" style="1" customWidth="1"/>
    <col min="10123" max="10123" width="34.21875" style="1" customWidth="1"/>
    <col min="10124" max="10124" width="23.44140625" style="1" customWidth="1"/>
    <col min="10125" max="10125" width="9.21875" style="1" customWidth="1"/>
    <col min="10126" max="10126" width="19.44140625" style="1" customWidth="1"/>
    <col min="10127" max="10127" width="42.77734375" style="1" customWidth="1"/>
    <col min="10128" max="10128" width="5.77734375" style="1" customWidth="1"/>
    <col min="10129" max="10129" width="31.44140625" style="1" customWidth="1"/>
    <col min="10130" max="10130" width="16.21875" style="1" customWidth="1"/>
    <col min="10131" max="10132" width="9.21875" style="1" customWidth="1"/>
    <col min="10133" max="10133" width="11.21875" style="1" customWidth="1"/>
    <col min="10134" max="10134" width="2.21875" style="1" customWidth="1"/>
    <col min="10135" max="10340" width="10.88671875" style="1"/>
    <col min="10341" max="10341" width="12" style="1" customWidth="1"/>
    <col min="10342" max="10342" width="2.77734375" style="1" customWidth="1"/>
    <col min="10343" max="10344" width="6.44140625" style="1" customWidth="1"/>
    <col min="10345" max="10345" width="5.77734375" style="1" customWidth="1"/>
    <col min="10346" max="10346" width="6.44140625" style="1" customWidth="1"/>
    <col min="10347" max="10347" width="13.77734375" style="1" customWidth="1"/>
    <col min="10348" max="10349" width="9" style="1" customWidth="1"/>
    <col min="10350" max="10350" width="2.44140625" style="1" customWidth="1"/>
    <col min="10351" max="10351" width="8.77734375" style="1" customWidth="1"/>
    <col min="10352" max="10352" width="7.44140625" style="1" customWidth="1"/>
    <col min="10353" max="10355" width="3.77734375" style="1" customWidth="1"/>
    <col min="10356" max="10356" width="3.44140625" style="1" customWidth="1"/>
    <col min="10357" max="10357" width="2.77734375" style="1" customWidth="1"/>
    <col min="10358" max="10358" width="3" style="1" customWidth="1"/>
    <col min="10359" max="10361" width="0" style="1" hidden="1" customWidth="1"/>
    <col min="10362" max="10362" width="4.44140625" style="1" customWidth="1"/>
    <col min="10363" max="10363" width="0" style="1" hidden="1" customWidth="1"/>
    <col min="10364" max="10365" width="14.77734375" style="1" customWidth="1"/>
    <col min="10366" max="10366" width="15.21875" style="1" customWidth="1"/>
    <col min="10367" max="10367" width="6.44140625" style="1" customWidth="1"/>
    <col min="10368" max="10368" width="15.21875" style="1" customWidth="1"/>
    <col min="10369" max="10369" width="4.21875" style="1" customWidth="1"/>
    <col min="10370" max="10370" width="3" style="1" customWidth="1"/>
    <col min="10371" max="10373" width="0" style="1" hidden="1" customWidth="1"/>
    <col min="10374" max="10374" width="3" style="1" customWidth="1"/>
    <col min="10375" max="10375" width="0" style="1" hidden="1" customWidth="1"/>
    <col min="10376" max="10376" width="3" style="1" customWidth="1"/>
    <col min="10377" max="10377" width="0" style="1" hidden="1" customWidth="1"/>
    <col min="10378" max="10378" width="4.44140625" style="1" customWidth="1"/>
    <col min="10379" max="10379" width="34.21875" style="1" customWidth="1"/>
    <col min="10380" max="10380" width="23.44140625" style="1" customWidth="1"/>
    <col min="10381" max="10381" width="9.21875" style="1" customWidth="1"/>
    <col min="10382" max="10382" width="19.44140625" style="1" customWidth="1"/>
    <col min="10383" max="10383" width="42.77734375" style="1" customWidth="1"/>
    <col min="10384" max="10384" width="5.77734375" style="1" customWidth="1"/>
    <col min="10385" max="10385" width="31.44140625" style="1" customWidth="1"/>
    <col min="10386" max="10386" width="16.21875" style="1" customWidth="1"/>
    <col min="10387" max="10388" width="9.21875" style="1" customWidth="1"/>
    <col min="10389" max="10389" width="11.21875" style="1" customWidth="1"/>
    <col min="10390" max="10390" width="2.21875" style="1" customWidth="1"/>
    <col min="10391" max="10596" width="10.88671875" style="1"/>
    <col min="10597" max="10597" width="12" style="1" customWidth="1"/>
    <col min="10598" max="10598" width="2.77734375" style="1" customWidth="1"/>
    <col min="10599" max="10600" width="6.44140625" style="1" customWidth="1"/>
    <col min="10601" max="10601" width="5.77734375" style="1" customWidth="1"/>
    <col min="10602" max="10602" width="6.44140625" style="1" customWidth="1"/>
    <col min="10603" max="10603" width="13.77734375" style="1" customWidth="1"/>
    <col min="10604" max="10605" width="9" style="1" customWidth="1"/>
    <col min="10606" max="10606" width="2.44140625" style="1" customWidth="1"/>
    <col min="10607" max="10607" width="8.77734375" style="1" customWidth="1"/>
    <col min="10608" max="10608" width="7.44140625" style="1" customWidth="1"/>
    <col min="10609" max="10611" width="3.77734375" style="1" customWidth="1"/>
    <col min="10612" max="10612" width="3.44140625" style="1" customWidth="1"/>
    <col min="10613" max="10613" width="2.77734375" style="1" customWidth="1"/>
    <col min="10614" max="10614" width="3" style="1" customWidth="1"/>
    <col min="10615" max="10617" width="0" style="1" hidden="1" customWidth="1"/>
    <col min="10618" max="10618" width="4.44140625" style="1" customWidth="1"/>
    <col min="10619" max="10619" width="0" style="1" hidden="1" customWidth="1"/>
    <col min="10620" max="10621" width="14.77734375" style="1" customWidth="1"/>
    <col min="10622" max="10622" width="15.21875" style="1" customWidth="1"/>
    <col min="10623" max="10623" width="6.44140625" style="1" customWidth="1"/>
    <col min="10624" max="10624" width="15.21875" style="1" customWidth="1"/>
    <col min="10625" max="10625" width="4.21875" style="1" customWidth="1"/>
    <col min="10626" max="10626" width="3" style="1" customWidth="1"/>
    <col min="10627" max="10629" width="0" style="1" hidden="1" customWidth="1"/>
    <col min="10630" max="10630" width="3" style="1" customWidth="1"/>
    <col min="10631" max="10631" width="0" style="1" hidden="1" customWidth="1"/>
    <col min="10632" max="10632" width="3" style="1" customWidth="1"/>
    <col min="10633" max="10633" width="0" style="1" hidden="1" customWidth="1"/>
    <col min="10634" max="10634" width="4.44140625" style="1" customWidth="1"/>
    <col min="10635" max="10635" width="34.21875" style="1" customWidth="1"/>
    <col min="10636" max="10636" width="23.44140625" style="1" customWidth="1"/>
    <col min="10637" max="10637" width="9.21875" style="1" customWidth="1"/>
    <col min="10638" max="10638" width="19.44140625" style="1" customWidth="1"/>
    <col min="10639" max="10639" width="42.77734375" style="1" customWidth="1"/>
    <col min="10640" max="10640" width="5.77734375" style="1" customWidth="1"/>
    <col min="10641" max="10641" width="31.44140625" style="1" customWidth="1"/>
    <col min="10642" max="10642" width="16.21875" style="1" customWidth="1"/>
    <col min="10643" max="10644" width="9.21875" style="1" customWidth="1"/>
    <col min="10645" max="10645" width="11.21875" style="1" customWidth="1"/>
    <col min="10646" max="10646" width="2.21875" style="1" customWidth="1"/>
    <col min="10647" max="10852" width="10.88671875" style="1"/>
    <col min="10853" max="10853" width="12" style="1" customWidth="1"/>
    <col min="10854" max="10854" width="2.77734375" style="1" customWidth="1"/>
    <col min="10855" max="10856" width="6.44140625" style="1" customWidth="1"/>
    <col min="10857" max="10857" width="5.77734375" style="1" customWidth="1"/>
    <col min="10858" max="10858" width="6.44140625" style="1" customWidth="1"/>
    <col min="10859" max="10859" width="13.77734375" style="1" customWidth="1"/>
    <col min="10860" max="10861" width="9" style="1" customWidth="1"/>
    <col min="10862" max="10862" width="2.44140625" style="1" customWidth="1"/>
    <col min="10863" max="10863" width="8.77734375" style="1" customWidth="1"/>
    <col min="10864" max="10864" width="7.44140625" style="1" customWidth="1"/>
    <col min="10865" max="10867" width="3.77734375" style="1" customWidth="1"/>
    <col min="10868" max="10868" width="3.44140625" style="1" customWidth="1"/>
    <col min="10869" max="10869" width="2.77734375" style="1" customWidth="1"/>
    <col min="10870" max="10870" width="3" style="1" customWidth="1"/>
    <col min="10871" max="10873" width="0" style="1" hidden="1" customWidth="1"/>
    <col min="10874" max="10874" width="4.44140625" style="1" customWidth="1"/>
    <col min="10875" max="10875" width="0" style="1" hidden="1" customWidth="1"/>
    <col min="10876" max="10877" width="14.77734375" style="1" customWidth="1"/>
    <col min="10878" max="10878" width="15.21875" style="1" customWidth="1"/>
    <col min="10879" max="10879" width="6.44140625" style="1" customWidth="1"/>
    <col min="10880" max="10880" width="15.21875" style="1" customWidth="1"/>
    <col min="10881" max="10881" width="4.21875" style="1" customWidth="1"/>
    <col min="10882" max="10882" width="3" style="1" customWidth="1"/>
    <col min="10883" max="10885" width="0" style="1" hidden="1" customWidth="1"/>
    <col min="10886" max="10886" width="3" style="1" customWidth="1"/>
    <col min="10887" max="10887" width="0" style="1" hidden="1" customWidth="1"/>
    <col min="10888" max="10888" width="3" style="1" customWidth="1"/>
    <col min="10889" max="10889" width="0" style="1" hidden="1" customWidth="1"/>
    <col min="10890" max="10890" width="4.44140625" style="1" customWidth="1"/>
    <col min="10891" max="10891" width="34.21875" style="1" customWidth="1"/>
    <col min="10892" max="10892" width="23.44140625" style="1" customWidth="1"/>
    <col min="10893" max="10893" width="9.21875" style="1" customWidth="1"/>
    <col min="10894" max="10894" width="19.44140625" style="1" customWidth="1"/>
    <col min="10895" max="10895" width="42.77734375" style="1" customWidth="1"/>
    <col min="10896" max="10896" width="5.77734375" style="1" customWidth="1"/>
    <col min="10897" max="10897" width="31.44140625" style="1" customWidth="1"/>
    <col min="10898" max="10898" width="16.21875" style="1" customWidth="1"/>
    <col min="10899" max="10900" width="9.21875" style="1" customWidth="1"/>
    <col min="10901" max="10901" width="11.21875" style="1" customWidth="1"/>
    <col min="10902" max="10902" width="2.21875" style="1" customWidth="1"/>
    <col min="10903" max="11108" width="10.88671875" style="1"/>
    <col min="11109" max="11109" width="12" style="1" customWidth="1"/>
    <col min="11110" max="11110" width="2.77734375" style="1" customWidth="1"/>
    <col min="11111" max="11112" width="6.44140625" style="1" customWidth="1"/>
    <col min="11113" max="11113" width="5.77734375" style="1" customWidth="1"/>
    <col min="11114" max="11114" width="6.44140625" style="1" customWidth="1"/>
    <col min="11115" max="11115" width="13.77734375" style="1" customWidth="1"/>
    <col min="11116" max="11117" width="9" style="1" customWidth="1"/>
    <col min="11118" max="11118" width="2.44140625" style="1" customWidth="1"/>
    <col min="11119" max="11119" width="8.77734375" style="1" customWidth="1"/>
    <col min="11120" max="11120" width="7.44140625" style="1" customWidth="1"/>
    <col min="11121" max="11123" width="3.77734375" style="1" customWidth="1"/>
    <col min="11124" max="11124" width="3.44140625" style="1" customWidth="1"/>
    <col min="11125" max="11125" width="2.77734375" style="1" customWidth="1"/>
    <col min="11126" max="11126" width="3" style="1" customWidth="1"/>
    <col min="11127" max="11129" width="0" style="1" hidden="1" customWidth="1"/>
    <col min="11130" max="11130" width="4.44140625" style="1" customWidth="1"/>
    <col min="11131" max="11131" width="0" style="1" hidden="1" customWidth="1"/>
    <col min="11132" max="11133" width="14.77734375" style="1" customWidth="1"/>
    <col min="11134" max="11134" width="15.21875" style="1" customWidth="1"/>
    <col min="11135" max="11135" width="6.44140625" style="1" customWidth="1"/>
    <col min="11136" max="11136" width="15.21875" style="1" customWidth="1"/>
    <col min="11137" max="11137" width="4.21875" style="1" customWidth="1"/>
    <col min="11138" max="11138" width="3" style="1" customWidth="1"/>
    <col min="11139" max="11141" width="0" style="1" hidden="1" customWidth="1"/>
    <col min="11142" max="11142" width="3" style="1" customWidth="1"/>
    <col min="11143" max="11143" width="0" style="1" hidden="1" customWidth="1"/>
    <col min="11144" max="11144" width="3" style="1" customWidth="1"/>
    <col min="11145" max="11145" width="0" style="1" hidden="1" customWidth="1"/>
    <col min="11146" max="11146" width="4.44140625" style="1" customWidth="1"/>
    <col min="11147" max="11147" width="34.21875" style="1" customWidth="1"/>
    <col min="11148" max="11148" width="23.44140625" style="1" customWidth="1"/>
    <col min="11149" max="11149" width="9.21875" style="1" customWidth="1"/>
    <col min="11150" max="11150" width="19.44140625" style="1" customWidth="1"/>
    <col min="11151" max="11151" width="42.77734375" style="1" customWidth="1"/>
    <col min="11152" max="11152" width="5.77734375" style="1" customWidth="1"/>
    <col min="11153" max="11153" width="31.44140625" style="1" customWidth="1"/>
    <col min="11154" max="11154" width="16.21875" style="1" customWidth="1"/>
    <col min="11155" max="11156" width="9.21875" style="1" customWidth="1"/>
    <col min="11157" max="11157" width="11.21875" style="1" customWidth="1"/>
    <col min="11158" max="11158" width="2.21875" style="1" customWidth="1"/>
    <col min="11159" max="11364" width="10.88671875" style="1"/>
    <col min="11365" max="11365" width="12" style="1" customWidth="1"/>
    <col min="11366" max="11366" width="2.77734375" style="1" customWidth="1"/>
    <col min="11367" max="11368" width="6.44140625" style="1" customWidth="1"/>
    <col min="11369" max="11369" width="5.77734375" style="1" customWidth="1"/>
    <col min="11370" max="11370" width="6.44140625" style="1" customWidth="1"/>
    <col min="11371" max="11371" width="13.77734375" style="1" customWidth="1"/>
    <col min="11372" max="11373" width="9" style="1" customWidth="1"/>
    <col min="11374" max="11374" width="2.44140625" style="1" customWidth="1"/>
    <col min="11375" max="11375" width="8.77734375" style="1" customWidth="1"/>
    <col min="11376" max="11376" width="7.44140625" style="1" customWidth="1"/>
    <col min="11377" max="11379" width="3.77734375" style="1" customWidth="1"/>
    <col min="11380" max="11380" width="3.44140625" style="1" customWidth="1"/>
    <col min="11381" max="11381" width="2.77734375" style="1" customWidth="1"/>
    <col min="11382" max="11382" width="3" style="1" customWidth="1"/>
    <col min="11383" max="11385" width="0" style="1" hidden="1" customWidth="1"/>
    <col min="11386" max="11386" width="4.44140625" style="1" customWidth="1"/>
    <col min="11387" max="11387" width="0" style="1" hidden="1" customWidth="1"/>
    <col min="11388" max="11389" width="14.77734375" style="1" customWidth="1"/>
    <col min="11390" max="11390" width="15.21875" style="1" customWidth="1"/>
    <col min="11391" max="11391" width="6.44140625" style="1" customWidth="1"/>
    <col min="11392" max="11392" width="15.21875" style="1" customWidth="1"/>
    <col min="11393" max="11393" width="4.21875" style="1" customWidth="1"/>
    <col min="11394" max="11394" width="3" style="1" customWidth="1"/>
    <col min="11395" max="11397" width="0" style="1" hidden="1" customWidth="1"/>
    <col min="11398" max="11398" width="3" style="1" customWidth="1"/>
    <col min="11399" max="11399" width="0" style="1" hidden="1" customWidth="1"/>
    <col min="11400" max="11400" width="3" style="1" customWidth="1"/>
    <col min="11401" max="11401" width="0" style="1" hidden="1" customWidth="1"/>
    <col min="11402" max="11402" width="4.44140625" style="1" customWidth="1"/>
    <col min="11403" max="11403" width="34.21875" style="1" customWidth="1"/>
    <col min="11404" max="11404" width="23.44140625" style="1" customWidth="1"/>
    <col min="11405" max="11405" width="9.21875" style="1" customWidth="1"/>
    <col min="11406" max="11406" width="19.44140625" style="1" customWidth="1"/>
    <col min="11407" max="11407" width="42.77734375" style="1" customWidth="1"/>
    <col min="11408" max="11408" width="5.77734375" style="1" customWidth="1"/>
    <col min="11409" max="11409" width="31.44140625" style="1" customWidth="1"/>
    <col min="11410" max="11410" width="16.21875" style="1" customWidth="1"/>
    <col min="11411" max="11412" width="9.21875" style="1" customWidth="1"/>
    <col min="11413" max="11413" width="11.21875" style="1" customWidth="1"/>
    <col min="11414" max="11414" width="2.21875" style="1" customWidth="1"/>
    <col min="11415" max="11620" width="10.88671875" style="1"/>
    <col min="11621" max="11621" width="12" style="1" customWidth="1"/>
    <col min="11622" max="11622" width="2.77734375" style="1" customWidth="1"/>
    <col min="11623" max="11624" width="6.44140625" style="1" customWidth="1"/>
    <col min="11625" max="11625" width="5.77734375" style="1" customWidth="1"/>
    <col min="11626" max="11626" width="6.44140625" style="1" customWidth="1"/>
    <col min="11627" max="11627" width="13.77734375" style="1" customWidth="1"/>
    <col min="11628" max="11629" width="9" style="1" customWidth="1"/>
    <col min="11630" max="11630" width="2.44140625" style="1" customWidth="1"/>
    <col min="11631" max="11631" width="8.77734375" style="1" customWidth="1"/>
    <col min="11632" max="11632" width="7.44140625" style="1" customWidth="1"/>
    <col min="11633" max="11635" width="3.77734375" style="1" customWidth="1"/>
    <col min="11636" max="11636" width="3.44140625" style="1" customWidth="1"/>
    <col min="11637" max="11637" width="2.77734375" style="1" customWidth="1"/>
    <col min="11638" max="11638" width="3" style="1" customWidth="1"/>
    <col min="11639" max="11641" width="0" style="1" hidden="1" customWidth="1"/>
    <col min="11642" max="11642" width="4.44140625" style="1" customWidth="1"/>
    <col min="11643" max="11643" width="0" style="1" hidden="1" customWidth="1"/>
    <col min="11644" max="11645" width="14.77734375" style="1" customWidth="1"/>
    <col min="11646" max="11646" width="15.21875" style="1" customWidth="1"/>
    <col min="11647" max="11647" width="6.44140625" style="1" customWidth="1"/>
    <col min="11648" max="11648" width="15.21875" style="1" customWidth="1"/>
    <col min="11649" max="11649" width="4.21875" style="1" customWidth="1"/>
    <col min="11650" max="11650" width="3" style="1" customWidth="1"/>
    <col min="11651" max="11653" width="0" style="1" hidden="1" customWidth="1"/>
    <col min="11654" max="11654" width="3" style="1" customWidth="1"/>
    <col min="11655" max="11655" width="0" style="1" hidden="1" customWidth="1"/>
    <col min="11656" max="11656" width="3" style="1" customWidth="1"/>
    <col min="11657" max="11657" width="0" style="1" hidden="1" customWidth="1"/>
    <col min="11658" max="11658" width="4.44140625" style="1" customWidth="1"/>
    <col min="11659" max="11659" width="34.21875" style="1" customWidth="1"/>
    <col min="11660" max="11660" width="23.44140625" style="1" customWidth="1"/>
    <col min="11661" max="11661" width="9.21875" style="1" customWidth="1"/>
    <col min="11662" max="11662" width="19.44140625" style="1" customWidth="1"/>
    <col min="11663" max="11663" width="42.77734375" style="1" customWidth="1"/>
    <col min="11664" max="11664" width="5.77734375" style="1" customWidth="1"/>
    <col min="11665" max="11665" width="31.44140625" style="1" customWidth="1"/>
    <col min="11666" max="11666" width="16.21875" style="1" customWidth="1"/>
    <col min="11667" max="11668" width="9.21875" style="1" customWidth="1"/>
    <col min="11669" max="11669" width="11.21875" style="1" customWidth="1"/>
    <col min="11670" max="11670" width="2.21875" style="1" customWidth="1"/>
    <col min="11671" max="11876" width="10.88671875" style="1"/>
    <col min="11877" max="11877" width="12" style="1" customWidth="1"/>
    <col min="11878" max="11878" width="2.77734375" style="1" customWidth="1"/>
    <col min="11879" max="11880" width="6.44140625" style="1" customWidth="1"/>
    <col min="11881" max="11881" width="5.77734375" style="1" customWidth="1"/>
    <col min="11882" max="11882" width="6.44140625" style="1" customWidth="1"/>
    <col min="11883" max="11883" width="13.77734375" style="1" customWidth="1"/>
    <col min="11884" max="11885" width="9" style="1" customWidth="1"/>
    <col min="11886" max="11886" width="2.44140625" style="1" customWidth="1"/>
    <col min="11887" max="11887" width="8.77734375" style="1" customWidth="1"/>
    <col min="11888" max="11888" width="7.44140625" style="1" customWidth="1"/>
    <col min="11889" max="11891" width="3.77734375" style="1" customWidth="1"/>
    <col min="11892" max="11892" width="3.44140625" style="1" customWidth="1"/>
    <col min="11893" max="11893" width="2.77734375" style="1" customWidth="1"/>
    <col min="11894" max="11894" width="3" style="1" customWidth="1"/>
    <col min="11895" max="11897" width="0" style="1" hidden="1" customWidth="1"/>
    <col min="11898" max="11898" width="4.44140625" style="1" customWidth="1"/>
    <col min="11899" max="11899" width="0" style="1" hidden="1" customWidth="1"/>
    <col min="11900" max="11901" width="14.77734375" style="1" customWidth="1"/>
    <col min="11902" max="11902" width="15.21875" style="1" customWidth="1"/>
    <col min="11903" max="11903" width="6.44140625" style="1" customWidth="1"/>
    <col min="11904" max="11904" width="15.21875" style="1" customWidth="1"/>
    <col min="11905" max="11905" width="4.21875" style="1" customWidth="1"/>
    <col min="11906" max="11906" width="3" style="1" customWidth="1"/>
    <col min="11907" max="11909" width="0" style="1" hidden="1" customWidth="1"/>
    <col min="11910" max="11910" width="3" style="1" customWidth="1"/>
    <col min="11911" max="11911" width="0" style="1" hidden="1" customWidth="1"/>
    <col min="11912" max="11912" width="3" style="1" customWidth="1"/>
    <col min="11913" max="11913" width="0" style="1" hidden="1" customWidth="1"/>
    <col min="11914" max="11914" width="4.44140625" style="1" customWidth="1"/>
    <col min="11915" max="11915" width="34.21875" style="1" customWidth="1"/>
    <col min="11916" max="11916" width="23.44140625" style="1" customWidth="1"/>
    <col min="11917" max="11917" width="9.21875" style="1" customWidth="1"/>
    <col min="11918" max="11918" width="19.44140625" style="1" customWidth="1"/>
    <col min="11919" max="11919" width="42.77734375" style="1" customWidth="1"/>
    <col min="11920" max="11920" width="5.77734375" style="1" customWidth="1"/>
    <col min="11921" max="11921" width="31.44140625" style="1" customWidth="1"/>
    <col min="11922" max="11922" width="16.21875" style="1" customWidth="1"/>
    <col min="11923" max="11924" width="9.21875" style="1" customWidth="1"/>
    <col min="11925" max="11925" width="11.21875" style="1" customWidth="1"/>
    <col min="11926" max="11926" width="2.21875" style="1" customWidth="1"/>
    <col min="11927" max="12132" width="10.88671875" style="1"/>
    <col min="12133" max="12133" width="12" style="1" customWidth="1"/>
    <col min="12134" max="12134" width="2.77734375" style="1" customWidth="1"/>
    <col min="12135" max="12136" width="6.44140625" style="1" customWidth="1"/>
    <col min="12137" max="12137" width="5.77734375" style="1" customWidth="1"/>
    <col min="12138" max="12138" width="6.44140625" style="1" customWidth="1"/>
    <col min="12139" max="12139" width="13.77734375" style="1" customWidth="1"/>
    <col min="12140" max="12141" width="9" style="1" customWidth="1"/>
    <col min="12142" max="12142" width="2.44140625" style="1" customWidth="1"/>
    <col min="12143" max="12143" width="8.77734375" style="1" customWidth="1"/>
    <col min="12144" max="12144" width="7.44140625" style="1" customWidth="1"/>
    <col min="12145" max="12147" width="3.77734375" style="1" customWidth="1"/>
    <col min="12148" max="12148" width="3.44140625" style="1" customWidth="1"/>
    <col min="12149" max="12149" width="2.77734375" style="1" customWidth="1"/>
    <col min="12150" max="12150" width="3" style="1" customWidth="1"/>
    <col min="12151" max="12153" width="0" style="1" hidden="1" customWidth="1"/>
    <col min="12154" max="12154" width="4.44140625" style="1" customWidth="1"/>
    <col min="12155" max="12155" width="0" style="1" hidden="1" customWidth="1"/>
    <col min="12156" max="12157" width="14.77734375" style="1" customWidth="1"/>
    <col min="12158" max="12158" width="15.21875" style="1" customWidth="1"/>
    <col min="12159" max="12159" width="6.44140625" style="1" customWidth="1"/>
    <col min="12160" max="12160" width="15.21875" style="1" customWidth="1"/>
    <col min="12161" max="12161" width="4.21875" style="1" customWidth="1"/>
    <col min="12162" max="12162" width="3" style="1" customWidth="1"/>
    <col min="12163" max="12165" width="0" style="1" hidden="1" customWidth="1"/>
    <col min="12166" max="12166" width="3" style="1" customWidth="1"/>
    <col min="12167" max="12167" width="0" style="1" hidden="1" customWidth="1"/>
    <col min="12168" max="12168" width="3" style="1" customWidth="1"/>
    <col min="12169" max="12169" width="0" style="1" hidden="1" customWidth="1"/>
    <col min="12170" max="12170" width="4.44140625" style="1" customWidth="1"/>
    <col min="12171" max="12171" width="34.21875" style="1" customWidth="1"/>
    <col min="12172" max="12172" width="23.44140625" style="1" customWidth="1"/>
    <col min="12173" max="12173" width="9.21875" style="1" customWidth="1"/>
    <col min="12174" max="12174" width="19.44140625" style="1" customWidth="1"/>
    <col min="12175" max="12175" width="42.77734375" style="1" customWidth="1"/>
    <col min="12176" max="12176" width="5.77734375" style="1" customWidth="1"/>
    <col min="12177" max="12177" width="31.44140625" style="1" customWidth="1"/>
    <col min="12178" max="12178" width="16.21875" style="1" customWidth="1"/>
    <col min="12179" max="12180" width="9.21875" style="1" customWidth="1"/>
    <col min="12181" max="12181" width="11.21875" style="1" customWidth="1"/>
    <col min="12182" max="12182" width="2.21875" style="1" customWidth="1"/>
    <col min="12183" max="12388" width="10.88671875" style="1"/>
    <col min="12389" max="12389" width="12" style="1" customWidth="1"/>
    <col min="12390" max="12390" width="2.77734375" style="1" customWidth="1"/>
    <col min="12391" max="12392" width="6.44140625" style="1" customWidth="1"/>
    <col min="12393" max="12393" width="5.77734375" style="1" customWidth="1"/>
    <col min="12394" max="12394" width="6.44140625" style="1" customWidth="1"/>
    <col min="12395" max="12395" width="13.77734375" style="1" customWidth="1"/>
    <col min="12396" max="12397" width="9" style="1" customWidth="1"/>
    <col min="12398" max="12398" width="2.44140625" style="1" customWidth="1"/>
    <col min="12399" max="12399" width="8.77734375" style="1" customWidth="1"/>
    <col min="12400" max="12400" width="7.44140625" style="1" customWidth="1"/>
    <col min="12401" max="12403" width="3.77734375" style="1" customWidth="1"/>
    <col min="12404" max="12404" width="3.44140625" style="1" customWidth="1"/>
    <col min="12405" max="12405" width="2.77734375" style="1" customWidth="1"/>
    <col min="12406" max="12406" width="3" style="1" customWidth="1"/>
    <col min="12407" max="12409" width="0" style="1" hidden="1" customWidth="1"/>
    <col min="12410" max="12410" width="4.44140625" style="1" customWidth="1"/>
    <col min="12411" max="12411" width="0" style="1" hidden="1" customWidth="1"/>
    <col min="12412" max="12413" width="14.77734375" style="1" customWidth="1"/>
    <col min="12414" max="12414" width="15.21875" style="1" customWidth="1"/>
    <col min="12415" max="12415" width="6.44140625" style="1" customWidth="1"/>
    <col min="12416" max="12416" width="15.21875" style="1" customWidth="1"/>
    <col min="12417" max="12417" width="4.21875" style="1" customWidth="1"/>
    <col min="12418" max="12418" width="3" style="1" customWidth="1"/>
    <col min="12419" max="12421" width="0" style="1" hidden="1" customWidth="1"/>
    <col min="12422" max="12422" width="3" style="1" customWidth="1"/>
    <col min="12423" max="12423" width="0" style="1" hidden="1" customWidth="1"/>
    <col min="12424" max="12424" width="3" style="1" customWidth="1"/>
    <col min="12425" max="12425" width="0" style="1" hidden="1" customWidth="1"/>
    <col min="12426" max="12426" width="4.44140625" style="1" customWidth="1"/>
    <col min="12427" max="12427" width="34.21875" style="1" customWidth="1"/>
    <col min="12428" max="12428" width="23.44140625" style="1" customWidth="1"/>
    <col min="12429" max="12429" width="9.21875" style="1" customWidth="1"/>
    <col min="12430" max="12430" width="19.44140625" style="1" customWidth="1"/>
    <col min="12431" max="12431" width="42.77734375" style="1" customWidth="1"/>
    <col min="12432" max="12432" width="5.77734375" style="1" customWidth="1"/>
    <col min="12433" max="12433" width="31.44140625" style="1" customWidth="1"/>
    <col min="12434" max="12434" width="16.21875" style="1" customWidth="1"/>
    <col min="12435" max="12436" width="9.21875" style="1" customWidth="1"/>
    <col min="12437" max="12437" width="11.21875" style="1" customWidth="1"/>
    <col min="12438" max="12438" width="2.21875" style="1" customWidth="1"/>
    <col min="12439" max="12644" width="10.88671875" style="1"/>
    <col min="12645" max="12645" width="12" style="1" customWidth="1"/>
    <col min="12646" max="12646" width="2.77734375" style="1" customWidth="1"/>
    <col min="12647" max="12648" width="6.44140625" style="1" customWidth="1"/>
    <col min="12649" max="12649" width="5.77734375" style="1" customWidth="1"/>
    <col min="12650" max="12650" width="6.44140625" style="1" customWidth="1"/>
    <col min="12651" max="12651" width="13.77734375" style="1" customWidth="1"/>
    <col min="12652" max="12653" width="9" style="1" customWidth="1"/>
    <col min="12654" max="12654" width="2.44140625" style="1" customWidth="1"/>
    <col min="12655" max="12655" width="8.77734375" style="1" customWidth="1"/>
    <col min="12656" max="12656" width="7.44140625" style="1" customWidth="1"/>
    <col min="12657" max="12659" width="3.77734375" style="1" customWidth="1"/>
    <col min="12660" max="12660" width="3.44140625" style="1" customWidth="1"/>
    <col min="12661" max="12661" width="2.77734375" style="1" customWidth="1"/>
    <col min="12662" max="12662" width="3" style="1" customWidth="1"/>
    <col min="12663" max="12665" width="0" style="1" hidden="1" customWidth="1"/>
    <col min="12666" max="12666" width="4.44140625" style="1" customWidth="1"/>
    <col min="12667" max="12667" width="0" style="1" hidden="1" customWidth="1"/>
    <col min="12668" max="12669" width="14.77734375" style="1" customWidth="1"/>
    <col min="12670" max="12670" width="15.21875" style="1" customWidth="1"/>
    <col min="12671" max="12671" width="6.44140625" style="1" customWidth="1"/>
    <col min="12672" max="12672" width="15.21875" style="1" customWidth="1"/>
    <col min="12673" max="12673" width="4.21875" style="1" customWidth="1"/>
    <col min="12674" max="12674" width="3" style="1" customWidth="1"/>
    <col min="12675" max="12677" width="0" style="1" hidden="1" customWidth="1"/>
    <col min="12678" max="12678" width="3" style="1" customWidth="1"/>
    <col min="12679" max="12679" width="0" style="1" hidden="1" customWidth="1"/>
    <col min="12680" max="12680" width="3" style="1" customWidth="1"/>
    <col min="12681" max="12681" width="0" style="1" hidden="1" customWidth="1"/>
    <col min="12682" max="12682" width="4.44140625" style="1" customWidth="1"/>
    <col min="12683" max="12683" width="34.21875" style="1" customWidth="1"/>
    <col min="12684" max="12684" width="23.44140625" style="1" customWidth="1"/>
    <col min="12685" max="12685" width="9.21875" style="1" customWidth="1"/>
    <col min="12686" max="12686" width="19.44140625" style="1" customWidth="1"/>
    <col min="12687" max="12687" width="42.77734375" style="1" customWidth="1"/>
    <col min="12688" max="12688" width="5.77734375" style="1" customWidth="1"/>
    <col min="12689" max="12689" width="31.44140625" style="1" customWidth="1"/>
    <col min="12690" max="12690" width="16.21875" style="1" customWidth="1"/>
    <col min="12691" max="12692" width="9.21875" style="1" customWidth="1"/>
    <col min="12693" max="12693" width="11.21875" style="1" customWidth="1"/>
    <col min="12694" max="12694" width="2.21875" style="1" customWidth="1"/>
    <col min="12695" max="12900" width="10.88671875" style="1"/>
    <col min="12901" max="12901" width="12" style="1" customWidth="1"/>
    <col min="12902" max="12902" width="2.77734375" style="1" customWidth="1"/>
    <col min="12903" max="12904" width="6.44140625" style="1" customWidth="1"/>
    <col min="12905" max="12905" width="5.77734375" style="1" customWidth="1"/>
    <col min="12906" max="12906" width="6.44140625" style="1" customWidth="1"/>
    <col min="12907" max="12907" width="13.77734375" style="1" customWidth="1"/>
    <col min="12908" max="12909" width="9" style="1" customWidth="1"/>
    <col min="12910" max="12910" width="2.44140625" style="1" customWidth="1"/>
    <col min="12911" max="12911" width="8.77734375" style="1" customWidth="1"/>
    <col min="12912" max="12912" width="7.44140625" style="1" customWidth="1"/>
    <col min="12913" max="12915" width="3.77734375" style="1" customWidth="1"/>
    <col min="12916" max="12916" width="3.44140625" style="1" customWidth="1"/>
    <col min="12917" max="12917" width="2.77734375" style="1" customWidth="1"/>
    <col min="12918" max="12918" width="3" style="1" customWidth="1"/>
    <col min="12919" max="12921" width="0" style="1" hidden="1" customWidth="1"/>
    <col min="12922" max="12922" width="4.44140625" style="1" customWidth="1"/>
    <col min="12923" max="12923" width="0" style="1" hidden="1" customWidth="1"/>
    <col min="12924" max="12925" width="14.77734375" style="1" customWidth="1"/>
    <col min="12926" max="12926" width="15.21875" style="1" customWidth="1"/>
    <col min="12927" max="12927" width="6.44140625" style="1" customWidth="1"/>
    <col min="12928" max="12928" width="15.21875" style="1" customWidth="1"/>
    <col min="12929" max="12929" width="4.21875" style="1" customWidth="1"/>
    <col min="12930" max="12930" width="3" style="1" customWidth="1"/>
    <col min="12931" max="12933" width="0" style="1" hidden="1" customWidth="1"/>
    <col min="12934" max="12934" width="3" style="1" customWidth="1"/>
    <col min="12935" max="12935" width="0" style="1" hidden="1" customWidth="1"/>
    <col min="12936" max="12936" width="3" style="1" customWidth="1"/>
    <col min="12937" max="12937" width="0" style="1" hidden="1" customWidth="1"/>
    <col min="12938" max="12938" width="4.44140625" style="1" customWidth="1"/>
    <col min="12939" max="12939" width="34.21875" style="1" customWidth="1"/>
    <col min="12940" max="12940" width="23.44140625" style="1" customWidth="1"/>
    <col min="12941" max="12941" width="9.21875" style="1" customWidth="1"/>
    <col min="12942" max="12942" width="19.44140625" style="1" customWidth="1"/>
    <col min="12943" max="12943" width="42.77734375" style="1" customWidth="1"/>
    <col min="12944" max="12944" width="5.77734375" style="1" customWidth="1"/>
    <col min="12945" max="12945" width="31.44140625" style="1" customWidth="1"/>
    <col min="12946" max="12946" width="16.21875" style="1" customWidth="1"/>
    <col min="12947" max="12948" width="9.21875" style="1" customWidth="1"/>
    <col min="12949" max="12949" width="11.21875" style="1" customWidth="1"/>
    <col min="12950" max="12950" width="2.21875" style="1" customWidth="1"/>
    <col min="12951" max="13156" width="10.88671875" style="1"/>
    <col min="13157" max="13157" width="12" style="1" customWidth="1"/>
    <col min="13158" max="13158" width="2.77734375" style="1" customWidth="1"/>
    <col min="13159" max="13160" width="6.44140625" style="1" customWidth="1"/>
    <col min="13161" max="13161" width="5.77734375" style="1" customWidth="1"/>
    <col min="13162" max="13162" width="6.44140625" style="1" customWidth="1"/>
    <col min="13163" max="13163" width="13.77734375" style="1" customWidth="1"/>
    <col min="13164" max="13165" width="9" style="1" customWidth="1"/>
    <col min="13166" max="13166" width="2.44140625" style="1" customWidth="1"/>
    <col min="13167" max="13167" width="8.77734375" style="1" customWidth="1"/>
    <col min="13168" max="13168" width="7.44140625" style="1" customWidth="1"/>
    <col min="13169" max="13171" width="3.77734375" style="1" customWidth="1"/>
    <col min="13172" max="13172" width="3.44140625" style="1" customWidth="1"/>
    <col min="13173" max="13173" width="2.77734375" style="1" customWidth="1"/>
    <col min="13174" max="13174" width="3" style="1" customWidth="1"/>
    <col min="13175" max="13177" width="0" style="1" hidden="1" customWidth="1"/>
    <col min="13178" max="13178" width="4.44140625" style="1" customWidth="1"/>
    <col min="13179" max="13179" width="0" style="1" hidden="1" customWidth="1"/>
    <col min="13180" max="13181" width="14.77734375" style="1" customWidth="1"/>
    <col min="13182" max="13182" width="15.21875" style="1" customWidth="1"/>
    <col min="13183" max="13183" width="6.44140625" style="1" customWidth="1"/>
    <col min="13184" max="13184" width="15.21875" style="1" customWidth="1"/>
    <col min="13185" max="13185" width="4.21875" style="1" customWidth="1"/>
    <col min="13186" max="13186" width="3" style="1" customWidth="1"/>
    <col min="13187" max="13189" width="0" style="1" hidden="1" customWidth="1"/>
    <col min="13190" max="13190" width="3" style="1" customWidth="1"/>
    <col min="13191" max="13191" width="0" style="1" hidden="1" customWidth="1"/>
    <col min="13192" max="13192" width="3" style="1" customWidth="1"/>
    <col min="13193" max="13193" width="0" style="1" hidden="1" customWidth="1"/>
    <col min="13194" max="13194" width="4.44140625" style="1" customWidth="1"/>
    <col min="13195" max="13195" width="34.21875" style="1" customWidth="1"/>
    <col min="13196" max="13196" width="23.44140625" style="1" customWidth="1"/>
    <col min="13197" max="13197" width="9.21875" style="1" customWidth="1"/>
    <col min="13198" max="13198" width="19.44140625" style="1" customWidth="1"/>
    <col min="13199" max="13199" width="42.77734375" style="1" customWidth="1"/>
    <col min="13200" max="13200" width="5.77734375" style="1" customWidth="1"/>
    <col min="13201" max="13201" width="31.44140625" style="1" customWidth="1"/>
    <col min="13202" max="13202" width="16.21875" style="1" customWidth="1"/>
    <col min="13203" max="13204" width="9.21875" style="1" customWidth="1"/>
    <col min="13205" max="13205" width="11.21875" style="1" customWidth="1"/>
    <col min="13206" max="13206" width="2.21875" style="1" customWidth="1"/>
    <col min="13207" max="13412" width="10.88671875" style="1"/>
    <col min="13413" max="13413" width="12" style="1" customWidth="1"/>
    <col min="13414" max="13414" width="2.77734375" style="1" customWidth="1"/>
    <col min="13415" max="13416" width="6.44140625" style="1" customWidth="1"/>
    <col min="13417" max="13417" width="5.77734375" style="1" customWidth="1"/>
    <col min="13418" max="13418" width="6.44140625" style="1" customWidth="1"/>
    <col min="13419" max="13419" width="13.77734375" style="1" customWidth="1"/>
    <col min="13420" max="13421" width="9" style="1" customWidth="1"/>
    <col min="13422" max="13422" width="2.44140625" style="1" customWidth="1"/>
    <col min="13423" max="13423" width="8.77734375" style="1" customWidth="1"/>
    <col min="13424" max="13424" width="7.44140625" style="1" customWidth="1"/>
    <col min="13425" max="13427" width="3.77734375" style="1" customWidth="1"/>
    <col min="13428" max="13428" width="3.44140625" style="1" customWidth="1"/>
    <col min="13429" max="13429" width="2.77734375" style="1" customWidth="1"/>
    <col min="13430" max="13430" width="3" style="1" customWidth="1"/>
    <col min="13431" max="13433" width="0" style="1" hidden="1" customWidth="1"/>
    <col min="13434" max="13434" width="4.44140625" style="1" customWidth="1"/>
    <col min="13435" max="13435" width="0" style="1" hidden="1" customWidth="1"/>
    <col min="13436" max="13437" width="14.77734375" style="1" customWidth="1"/>
    <col min="13438" max="13438" width="15.21875" style="1" customWidth="1"/>
    <col min="13439" max="13439" width="6.44140625" style="1" customWidth="1"/>
    <col min="13440" max="13440" width="15.21875" style="1" customWidth="1"/>
    <col min="13441" max="13441" width="4.21875" style="1" customWidth="1"/>
    <col min="13442" max="13442" width="3" style="1" customWidth="1"/>
    <col min="13443" max="13445" width="0" style="1" hidden="1" customWidth="1"/>
    <col min="13446" max="13446" width="3" style="1" customWidth="1"/>
    <col min="13447" max="13447" width="0" style="1" hidden="1" customWidth="1"/>
    <col min="13448" max="13448" width="3" style="1" customWidth="1"/>
    <col min="13449" max="13449" width="0" style="1" hidden="1" customWidth="1"/>
    <col min="13450" max="13450" width="4.44140625" style="1" customWidth="1"/>
    <col min="13451" max="13451" width="34.21875" style="1" customWidth="1"/>
    <col min="13452" max="13452" width="23.44140625" style="1" customWidth="1"/>
    <col min="13453" max="13453" width="9.21875" style="1" customWidth="1"/>
    <col min="13454" max="13454" width="19.44140625" style="1" customWidth="1"/>
    <col min="13455" max="13455" width="42.77734375" style="1" customWidth="1"/>
    <col min="13456" max="13456" width="5.77734375" style="1" customWidth="1"/>
    <col min="13457" max="13457" width="31.44140625" style="1" customWidth="1"/>
    <col min="13458" max="13458" width="16.21875" style="1" customWidth="1"/>
    <col min="13459" max="13460" width="9.21875" style="1" customWidth="1"/>
    <col min="13461" max="13461" width="11.21875" style="1" customWidth="1"/>
    <col min="13462" max="13462" width="2.21875" style="1" customWidth="1"/>
    <col min="13463" max="13668" width="10.88671875" style="1"/>
    <col min="13669" max="13669" width="12" style="1" customWidth="1"/>
    <col min="13670" max="13670" width="2.77734375" style="1" customWidth="1"/>
    <col min="13671" max="13672" width="6.44140625" style="1" customWidth="1"/>
    <col min="13673" max="13673" width="5.77734375" style="1" customWidth="1"/>
    <col min="13674" max="13674" width="6.44140625" style="1" customWidth="1"/>
    <col min="13675" max="13675" width="13.77734375" style="1" customWidth="1"/>
    <col min="13676" max="13677" width="9" style="1" customWidth="1"/>
    <col min="13678" max="13678" width="2.44140625" style="1" customWidth="1"/>
    <col min="13679" max="13679" width="8.77734375" style="1" customWidth="1"/>
    <col min="13680" max="13680" width="7.44140625" style="1" customWidth="1"/>
    <col min="13681" max="13683" width="3.77734375" style="1" customWidth="1"/>
    <col min="13684" max="13684" width="3.44140625" style="1" customWidth="1"/>
    <col min="13685" max="13685" width="2.77734375" style="1" customWidth="1"/>
    <col min="13686" max="13686" width="3" style="1" customWidth="1"/>
    <col min="13687" max="13689" width="0" style="1" hidden="1" customWidth="1"/>
    <col min="13690" max="13690" width="4.44140625" style="1" customWidth="1"/>
    <col min="13691" max="13691" width="0" style="1" hidden="1" customWidth="1"/>
    <col min="13692" max="13693" width="14.77734375" style="1" customWidth="1"/>
    <col min="13694" max="13694" width="15.21875" style="1" customWidth="1"/>
    <col min="13695" max="13695" width="6.44140625" style="1" customWidth="1"/>
    <col min="13696" max="13696" width="15.21875" style="1" customWidth="1"/>
    <col min="13697" max="13697" width="4.21875" style="1" customWidth="1"/>
    <col min="13698" max="13698" width="3" style="1" customWidth="1"/>
    <col min="13699" max="13701" width="0" style="1" hidden="1" customWidth="1"/>
    <col min="13702" max="13702" width="3" style="1" customWidth="1"/>
    <col min="13703" max="13703" width="0" style="1" hidden="1" customWidth="1"/>
    <col min="13704" max="13704" width="3" style="1" customWidth="1"/>
    <col min="13705" max="13705" width="0" style="1" hidden="1" customWidth="1"/>
    <col min="13706" max="13706" width="4.44140625" style="1" customWidth="1"/>
    <col min="13707" max="13707" width="34.21875" style="1" customWidth="1"/>
    <col min="13708" max="13708" width="23.44140625" style="1" customWidth="1"/>
    <col min="13709" max="13709" width="9.21875" style="1" customWidth="1"/>
    <col min="13710" max="13710" width="19.44140625" style="1" customWidth="1"/>
    <col min="13711" max="13711" width="42.77734375" style="1" customWidth="1"/>
    <col min="13712" max="13712" width="5.77734375" style="1" customWidth="1"/>
    <col min="13713" max="13713" width="31.44140625" style="1" customWidth="1"/>
    <col min="13714" max="13714" width="16.21875" style="1" customWidth="1"/>
    <col min="13715" max="13716" width="9.21875" style="1" customWidth="1"/>
    <col min="13717" max="13717" width="11.21875" style="1" customWidth="1"/>
    <col min="13718" max="13718" width="2.21875" style="1" customWidth="1"/>
    <col min="13719" max="13924" width="10.88671875" style="1"/>
    <col min="13925" max="13925" width="12" style="1" customWidth="1"/>
    <col min="13926" max="13926" width="2.77734375" style="1" customWidth="1"/>
    <col min="13927" max="13928" width="6.44140625" style="1" customWidth="1"/>
    <col min="13929" max="13929" width="5.77734375" style="1" customWidth="1"/>
    <col min="13930" max="13930" width="6.44140625" style="1" customWidth="1"/>
    <col min="13931" max="13931" width="13.77734375" style="1" customWidth="1"/>
    <col min="13932" max="13933" width="9" style="1" customWidth="1"/>
    <col min="13934" max="13934" width="2.44140625" style="1" customWidth="1"/>
    <col min="13935" max="13935" width="8.77734375" style="1" customWidth="1"/>
    <col min="13936" max="13936" width="7.44140625" style="1" customWidth="1"/>
    <col min="13937" max="13939" width="3.77734375" style="1" customWidth="1"/>
    <col min="13940" max="13940" width="3.44140625" style="1" customWidth="1"/>
    <col min="13941" max="13941" width="2.77734375" style="1" customWidth="1"/>
    <col min="13942" max="13942" width="3" style="1" customWidth="1"/>
    <col min="13943" max="13945" width="0" style="1" hidden="1" customWidth="1"/>
    <col min="13946" max="13946" width="4.44140625" style="1" customWidth="1"/>
    <col min="13947" max="13947" width="0" style="1" hidden="1" customWidth="1"/>
    <col min="13948" max="13949" width="14.77734375" style="1" customWidth="1"/>
    <col min="13950" max="13950" width="15.21875" style="1" customWidth="1"/>
    <col min="13951" max="13951" width="6.44140625" style="1" customWidth="1"/>
    <col min="13952" max="13952" width="15.21875" style="1" customWidth="1"/>
    <col min="13953" max="13953" width="4.21875" style="1" customWidth="1"/>
    <col min="13954" max="13954" width="3" style="1" customWidth="1"/>
    <col min="13955" max="13957" width="0" style="1" hidden="1" customWidth="1"/>
    <col min="13958" max="13958" width="3" style="1" customWidth="1"/>
    <col min="13959" max="13959" width="0" style="1" hidden="1" customWidth="1"/>
    <col min="13960" max="13960" width="3" style="1" customWidth="1"/>
    <col min="13961" max="13961" width="0" style="1" hidden="1" customWidth="1"/>
    <col min="13962" max="13962" width="4.44140625" style="1" customWidth="1"/>
    <col min="13963" max="13963" width="34.21875" style="1" customWidth="1"/>
    <col min="13964" max="13964" width="23.44140625" style="1" customWidth="1"/>
    <col min="13965" max="13965" width="9.21875" style="1" customWidth="1"/>
    <col min="13966" max="13966" width="19.44140625" style="1" customWidth="1"/>
    <col min="13967" max="13967" width="42.77734375" style="1" customWidth="1"/>
    <col min="13968" max="13968" width="5.77734375" style="1" customWidth="1"/>
    <col min="13969" max="13969" width="31.44140625" style="1" customWidth="1"/>
    <col min="13970" max="13970" width="16.21875" style="1" customWidth="1"/>
    <col min="13971" max="13972" width="9.21875" style="1" customWidth="1"/>
    <col min="13973" max="13973" width="11.21875" style="1" customWidth="1"/>
    <col min="13974" max="13974" width="2.21875" style="1" customWidth="1"/>
    <col min="13975" max="14180" width="10.88671875" style="1"/>
    <col min="14181" max="14181" width="12" style="1" customWidth="1"/>
    <col min="14182" max="14182" width="2.77734375" style="1" customWidth="1"/>
    <col min="14183" max="14184" width="6.44140625" style="1" customWidth="1"/>
    <col min="14185" max="14185" width="5.77734375" style="1" customWidth="1"/>
    <col min="14186" max="14186" width="6.44140625" style="1" customWidth="1"/>
    <col min="14187" max="14187" width="13.77734375" style="1" customWidth="1"/>
    <col min="14188" max="14189" width="9" style="1" customWidth="1"/>
    <col min="14190" max="14190" width="2.44140625" style="1" customWidth="1"/>
    <col min="14191" max="14191" width="8.77734375" style="1" customWidth="1"/>
    <col min="14192" max="14192" width="7.44140625" style="1" customWidth="1"/>
    <col min="14193" max="14195" width="3.77734375" style="1" customWidth="1"/>
    <col min="14196" max="14196" width="3.44140625" style="1" customWidth="1"/>
    <col min="14197" max="14197" width="2.77734375" style="1" customWidth="1"/>
    <col min="14198" max="14198" width="3" style="1" customWidth="1"/>
    <col min="14199" max="14201" width="0" style="1" hidden="1" customWidth="1"/>
    <col min="14202" max="14202" width="4.44140625" style="1" customWidth="1"/>
    <col min="14203" max="14203" width="0" style="1" hidden="1" customWidth="1"/>
    <col min="14204" max="14205" width="14.77734375" style="1" customWidth="1"/>
    <col min="14206" max="14206" width="15.21875" style="1" customWidth="1"/>
    <col min="14207" max="14207" width="6.44140625" style="1" customWidth="1"/>
    <col min="14208" max="14208" width="15.21875" style="1" customWidth="1"/>
    <col min="14209" max="14209" width="4.21875" style="1" customWidth="1"/>
    <col min="14210" max="14210" width="3" style="1" customWidth="1"/>
    <col min="14211" max="14213" width="0" style="1" hidden="1" customWidth="1"/>
    <col min="14214" max="14214" width="3" style="1" customWidth="1"/>
    <col min="14215" max="14215" width="0" style="1" hidden="1" customWidth="1"/>
    <col min="14216" max="14216" width="3" style="1" customWidth="1"/>
    <col min="14217" max="14217" width="0" style="1" hidden="1" customWidth="1"/>
    <col min="14218" max="14218" width="4.44140625" style="1" customWidth="1"/>
    <col min="14219" max="14219" width="34.21875" style="1" customWidth="1"/>
    <col min="14220" max="14220" width="23.44140625" style="1" customWidth="1"/>
    <col min="14221" max="14221" width="9.21875" style="1" customWidth="1"/>
    <col min="14222" max="14222" width="19.44140625" style="1" customWidth="1"/>
    <col min="14223" max="14223" width="42.77734375" style="1" customWidth="1"/>
    <col min="14224" max="14224" width="5.77734375" style="1" customWidth="1"/>
    <col min="14225" max="14225" width="31.44140625" style="1" customWidth="1"/>
    <col min="14226" max="14226" width="16.21875" style="1" customWidth="1"/>
    <col min="14227" max="14228" width="9.21875" style="1" customWidth="1"/>
    <col min="14229" max="14229" width="11.21875" style="1" customWidth="1"/>
    <col min="14230" max="14230" width="2.21875" style="1" customWidth="1"/>
    <col min="14231" max="14436" width="10.88671875" style="1"/>
    <col min="14437" max="14437" width="12" style="1" customWidth="1"/>
    <col min="14438" max="14438" width="2.77734375" style="1" customWidth="1"/>
    <col min="14439" max="14440" width="6.44140625" style="1" customWidth="1"/>
    <col min="14441" max="14441" width="5.77734375" style="1" customWidth="1"/>
    <col min="14442" max="14442" width="6.44140625" style="1" customWidth="1"/>
    <col min="14443" max="14443" width="13.77734375" style="1" customWidth="1"/>
    <col min="14444" max="14445" width="9" style="1" customWidth="1"/>
    <col min="14446" max="14446" width="2.44140625" style="1" customWidth="1"/>
    <col min="14447" max="14447" width="8.77734375" style="1" customWidth="1"/>
    <col min="14448" max="14448" width="7.44140625" style="1" customWidth="1"/>
    <col min="14449" max="14451" width="3.77734375" style="1" customWidth="1"/>
    <col min="14452" max="14452" width="3.44140625" style="1" customWidth="1"/>
    <col min="14453" max="14453" width="2.77734375" style="1" customWidth="1"/>
    <col min="14454" max="14454" width="3" style="1" customWidth="1"/>
    <col min="14455" max="14457" width="0" style="1" hidden="1" customWidth="1"/>
    <col min="14458" max="14458" width="4.44140625" style="1" customWidth="1"/>
    <col min="14459" max="14459" width="0" style="1" hidden="1" customWidth="1"/>
    <col min="14460" max="14461" width="14.77734375" style="1" customWidth="1"/>
    <col min="14462" max="14462" width="15.21875" style="1" customWidth="1"/>
    <col min="14463" max="14463" width="6.44140625" style="1" customWidth="1"/>
    <col min="14464" max="14464" width="15.21875" style="1" customWidth="1"/>
    <col min="14465" max="14465" width="4.21875" style="1" customWidth="1"/>
    <col min="14466" max="14466" width="3" style="1" customWidth="1"/>
    <col min="14467" max="14469" width="0" style="1" hidden="1" customWidth="1"/>
    <col min="14470" max="14470" width="3" style="1" customWidth="1"/>
    <col min="14471" max="14471" width="0" style="1" hidden="1" customWidth="1"/>
    <col min="14472" max="14472" width="3" style="1" customWidth="1"/>
    <col min="14473" max="14473" width="0" style="1" hidden="1" customWidth="1"/>
    <col min="14474" max="14474" width="4.44140625" style="1" customWidth="1"/>
    <col min="14475" max="14475" width="34.21875" style="1" customWidth="1"/>
    <col min="14476" max="14476" width="23.44140625" style="1" customWidth="1"/>
    <col min="14477" max="14477" width="9.21875" style="1" customWidth="1"/>
    <col min="14478" max="14478" width="19.44140625" style="1" customWidth="1"/>
    <col min="14479" max="14479" width="42.77734375" style="1" customWidth="1"/>
    <col min="14480" max="14480" width="5.77734375" style="1" customWidth="1"/>
    <col min="14481" max="14481" width="31.44140625" style="1" customWidth="1"/>
    <col min="14482" max="14482" width="16.21875" style="1" customWidth="1"/>
    <col min="14483" max="14484" width="9.21875" style="1" customWidth="1"/>
    <col min="14485" max="14485" width="11.21875" style="1" customWidth="1"/>
    <col min="14486" max="14486" width="2.21875" style="1" customWidth="1"/>
    <col min="14487" max="14692" width="10.88671875" style="1"/>
    <col min="14693" max="14693" width="12" style="1" customWidth="1"/>
    <col min="14694" max="14694" width="2.77734375" style="1" customWidth="1"/>
    <col min="14695" max="14696" width="6.44140625" style="1" customWidth="1"/>
    <col min="14697" max="14697" width="5.77734375" style="1" customWidth="1"/>
    <col min="14698" max="14698" width="6.44140625" style="1" customWidth="1"/>
    <col min="14699" max="14699" width="13.77734375" style="1" customWidth="1"/>
    <col min="14700" max="14701" width="9" style="1" customWidth="1"/>
    <col min="14702" max="14702" width="2.44140625" style="1" customWidth="1"/>
    <col min="14703" max="14703" width="8.77734375" style="1" customWidth="1"/>
    <col min="14704" max="14704" width="7.44140625" style="1" customWidth="1"/>
    <col min="14705" max="14707" width="3.77734375" style="1" customWidth="1"/>
    <col min="14708" max="14708" width="3.44140625" style="1" customWidth="1"/>
    <col min="14709" max="14709" width="2.77734375" style="1" customWidth="1"/>
    <col min="14710" max="14710" width="3" style="1" customWidth="1"/>
    <col min="14711" max="14713" width="0" style="1" hidden="1" customWidth="1"/>
    <col min="14714" max="14714" width="4.44140625" style="1" customWidth="1"/>
    <col min="14715" max="14715" width="0" style="1" hidden="1" customWidth="1"/>
    <col min="14716" max="14717" width="14.77734375" style="1" customWidth="1"/>
    <col min="14718" max="14718" width="15.21875" style="1" customWidth="1"/>
    <col min="14719" max="14719" width="6.44140625" style="1" customWidth="1"/>
    <col min="14720" max="14720" width="15.21875" style="1" customWidth="1"/>
    <col min="14721" max="14721" width="4.21875" style="1" customWidth="1"/>
    <col min="14722" max="14722" width="3" style="1" customWidth="1"/>
    <col min="14723" max="14725" width="0" style="1" hidden="1" customWidth="1"/>
    <col min="14726" max="14726" width="3" style="1" customWidth="1"/>
    <col min="14727" max="14727" width="0" style="1" hidden="1" customWidth="1"/>
    <col min="14728" max="14728" width="3" style="1" customWidth="1"/>
    <col min="14729" max="14729" width="0" style="1" hidden="1" customWidth="1"/>
    <col min="14730" max="14730" width="4.44140625" style="1" customWidth="1"/>
    <col min="14731" max="14731" width="34.21875" style="1" customWidth="1"/>
    <col min="14732" max="14732" width="23.44140625" style="1" customWidth="1"/>
    <col min="14733" max="14733" width="9.21875" style="1" customWidth="1"/>
    <col min="14734" max="14734" width="19.44140625" style="1" customWidth="1"/>
    <col min="14735" max="14735" width="42.77734375" style="1" customWidth="1"/>
    <col min="14736" max="14736" width="5.77734375" style="1" customWidth="1"/>
    <col min="14737" max="14737" width="31.44140625" style="1" customWidth="1"/>
    <col min="14738" max="14738" width="16.21875" style="1" customWidth="1"/>
    <col min="14739" max="14740" width="9.21875" style="1" customWidth="1"/>
    <col min="14741" max="14741" width="11.21875" style="1" customWidth="1"/>
    <col min="14742" max="14742" width="2.21875" style="1" customWidth="1"/>
    <col min="14743" max="14948" width="10.88671875" style="1"/>
    <col min="14949" max="14949" width="12" style="1" customWidth="1"/>
    <col min="14950" max="14950" width="2.77734375" style="1" customWidth="1"/>
    <col min="14951" max="14952" width="6.44140625" style="1" customWidth="1"/>
    <col min="14953" max="14953" width="5.77734375" style="1" customWidth="1"/>
    <col min="14954" max="14954" width="6.44140625" style="1" customWidth="1"/>
    <col min="14955" max="14955" width="13.77734375" style="1" customWidth="1"/>
    <col min="14956" max="14957" width="9" style="1" customWidth="1"/>
    <col min="14958" max="14958" width="2.44140625" style="1" customWidth="1"/>
    <col min="14959" max="14959" width="8.77734375" style="1" customWidth="1"/>
    <col min="14960" max="14960" width="7.44140625" style="1" customWidth="1"/>
    <col min="14961" max="14963" width="3.77734375" style="1" customWidth="1"/>
    <col min="14964" max="14964" width="3.44140625" style="1" customWidth="1"/>
    <col min="14965" max="14965" width="2.77734375" style="1" customWidth="1"/>
    <col min="14966" max="14966" width="3" style="1" customWidth="1"/>
    <col min="14967" max="14969" width="0" style="1" hidden="1" customWidth="1"/>
    <col min="14970" max="14970" width="4.44140625" style="1" customWidth="1"/>
    <col min="14971" max="14971" width="0" style="1" hidden="1" customWidth="1"/>
    <col min="14972" max="14973" width="14.77734375" style="1" customWidth="1"/>
    <col min="14974" max="14974" width="15.21875" style="1" customWidth="1"/>
    <col min="14975" max="14975" width="6.44140625" style="1" customWidth="1"/>
    <col min="14976" max="14976" width="15.21875" style="1" customWidth="1"/>
    <col min="14977" max="14977" width="4.21875" style="1" customWidth="1"/>
    <col min="14978" max="14978" width="3" style="1" customWidth="1"/>
    <col min="14979" max="14981" width="0" style="1" hidden="1" customWidth="1"/>
    <col min="14982" max="14982" width="3" style="1" customWidth="1"/>
    <col min="14983" max="14983" width="0" style="1" hidden="1" customWidth="1"/>
    <col min="14984" max="14984" width="3" style="1" customWidth="1"/>
    <col min="14985" max="14985" width="0" style="1" hidden="1" customWidth="1"/>
    <col min="14986" max="14986" width="4.44140625" style="1" customWidth="1"/>
    <col min="14987" max="14987" width="34.21875" style="1" customWidth="1"/>
    <col min="14988" max="14988" width="23.44140625" style="1" customWidth="1"/>
    <col min="14989" max="14989" width="9.21875" style="1" customWidth="1"/>
    <col min="14990" max="14990" width="19.44140625" style="1" customWidth="1"/>
    <col min="14991" max="14991" width="42.77734375" style="1" customWidth="1"/>
    <col min="14992" max="14992" width="5.77734375" style="1" customWidth="1"/>
    <col min="14993" max="14993" width="31.44140625" style="1" customWidth="1"/>
    <col min="14994" max="14994" width="16.21875" style="1" customWidth="1"/>
    <col min="14995" max="14996" width="9.21875" style="1" customWidth="1"/>
    <col min="14997" max="14997" width="11.21875" style="1" customWidth="1"/>
    <col min="14998" max="14998" width="2.21875" style="1" customWidth="1"/>
    <col min="14999" max="15204" width="10.88671875" style="1"/>
    <col min="15205" max="15205" width="12" style="1" customWidth="1"/>
    <col min="15206" max="15206" width="2.77734375" style="1" customWidth="1"/>
    <col min="15207" max="15208" width="6.44140625" style="1" customWidth="1"/>
    <col min="15209" max="15209" width="5.77734375" style="1" customWidth="1"/>
    <col min="15210" max="15210" width="6.44140625" style="1" customWidth="1"/>
    <col min="15211" max="15211" width="13.77734375" style="1" customWidth="1"/>
    <col min="15212" max="15213" width="9" style="1" customWidth="1"/>
    <col min="15214" max="15214" width="2.44140625" style="1" customWidth="1"/>
    <col min="15215" max="15215" width="8.77734375" style="1" customWidth="1"/>
    <col min="15216" max="15216" width="7.44140625" style="1" customWidth="1"/>
    <col min="15217" max="15219" width="3.77734375" style="1" customWidth="1"/>
    <col min="15220" max="15220" width="3.44140625" style="1" customWidth="1"/>
    <col min="15221" max="15221" width="2.77734375" style="1" customWidth="1"/>
    <col min="15222" max="15222" width="3" style="1" customWidth="1"/>
    <col min="15223" max="15225" width="0" style="1" hidden="1" customWidth="1"/>
    <col min="15226" max="15226" width="4.44140625" style="1" customWidth="1"/>
    <col min="15227" max="15227" width="0" style="1" hidden="1" customWidth="1"/>
    <col min="15228" max="15229" width="14.77734375" style="1" customWidth="1"/>
    <col min="15230" max="15230" width="15.21875" style="1" customWidth="1"/>
    <col min="15231" max="15231" width="6.44140625" style="1" customWidth="1"/>
    <col min="15232" max="15232" width="15.21875" style="1" customWidth="1"/>
    <col min="15233" max="15233" width="4.21875" style="1" customWidth="1"/>
    <col min="15234" max="15234" width="3" style="1" customWidth="1"/>
    <col min="15235" max="15237" width="0" style="1" hidden="1" customWidth="1"/>
    <col min="15238" max="15238" width="3" style="1" customWidth="1"/>
    <col min="15239" max="15239" width="0" style="1" hidden="1" customWidth="1"/>
    <col min="15240" max="15240" width="3" style="1" customWidth="1"/>
    <col min="15241" max="15241" width="0" style="1" hidden="1" customWidth="1"/>
    <col min="15242" max="15242" width="4.44140625" style="1" customWidth="1"/>
    <col min="15243" max="15243" width="34.21875" style="1" customWidth="1"/>
    <col min="15244" max="15244" width="23.44140625" style="1" customWidth="1"/>
    <col min="15245" max="15245" width="9.21875" style="1" customWidth="1"/>
    <col min="15246" max="15246" width="19.44140625" style="1" customWidth="1"/>
    <col min="15247" max="15247" width="42.77734375" style="1" customWidth="1"/>
    <col min="15248" max="15248" width="5.77734375" style="1" customWidth="1"/>
    <col min="15249" max="15249" width="31.44140625" style="1" customWidth="1"/>
    <col min="15250" max="15250" width="16.21875" style="1" customWidth="1"/>
    <col min="15251" max="15252" width="9.21875" style="1" customWidth="1"/>
    <col min="15253" max="15253" width="11.21875" style="1" customWidth="1"/>
    <col min="15254" max="15254" width="2.21875" style="1" customWidth="1"/>
    <col min="15255" max="15460" width="10.88671875" style="1"/>
    <col min="15461" max="15461" width="12" style="1" customWidth="1"/>
    <col min="15462" max="15462" width="2.77734375" style="1" customWidth="1"/>
    <col min="15463" max="15464" width="6.44140625" style="1" customWidth="1"/>
    <col min="15465" max="15465" width="5.77734375" style="1" customWidth="1"/>
    <col min="15466" max="15466" width="6.44140625" style="1" customWidth="1"/>
    <col min="15467" max="15467" width="13.77734375" style="1" customWidth="1"/>
    <col min="15468" max="15469" width="9" style="1" customWidth="1"/>
    <col min="15470" max="15470" width="2.44140625" style="1" customWidth="1"/>
    <col min="15471" max="15471" width="8.77734375" style="1" customWidth="1"/>
    <col min="15472" max="15472" width="7.44140625" style="1" customWidth="1"/>
    <col min="15473" max="15475" width="3.77734375" style="1" customWidth="1"/>
    <col min="15476" max="15476" width="3.44140625" style="1" customWidth="1"/>
    <col min="15477" max="15477" width="2.77734375" style="1" customWidth="1"/>
    <col min="15478" max="15478" width="3" style="1" customWidth="1"/>
    <col min="15479" max="15481" width="0" style="1" hidden="1" customWidth="1"/>
    <col min="15482" max="15482" width="4.44140625" style="1" customWidth="1"/>
    <col min="15483" max="15483" width="0" style="1" hidden="1" customWidth="1"/>
    <col min="15484" max="15485" width="14.77734375" style="1" customWidth="1"/>
    <col min="15486" max="15486" width="15.21875" style="1" customWidth="1"/>
    <col min="15487" max="15487" width="6.44140625" style="1" customWidth="1"/>
    <col min="15488" max="15488" width="15.21875" style="1" customWidth="1"/>
    <col min="15489" max="15489" width="4.21875" style="1" customWidth="1"/>
    <col min="15490" max="15490" width="3" style="1" customWidth="1"/>
    <col min="15491" max="15493" width="0" style="1" hidden="1" customWidth="1"/>
    <col min="15494" max="15494" width="3" style="1" customWidth="1"/>
    <col min="15495" max="15495" width="0" style="1" hidden="1" customWidth="1"/>
    <col min="15496" max="15496" width="3" style="1" customWidth="1"/>
    <col min="15497" max="15497" width="0" style="1" hidden="1" customWidth="1"/>
    <col min="15498" max="15498" width="4.44140625" style="1" customWidth="1"/>
    <col min="15499" max="15499" width="34.21875" style="1" customWidth="1"/>
    <col min="15500" max="15500" width="23.44140625" style="1" customWidth="1"/>
    <col min="15501" max="15501" width="9.21875" style="1" customWidth="1"/>
    <col min="15502" max="15502" width="19.44140625" style="1" customWidth="1"/>
    <col min="15503" max="15503" width="42.77734375" style="1" customWidth="1"/>
    <col min="15504" max="15504" width="5.77734375" style="1" customWidth="1"/>
    <col min="15505" max="15505" width="31.44140625" style="1" customWidth="1"/>
    <col min="15506" max="15506" width="16.21875" style="1" customWidth="1"/>
    <col min="15507" max="15508" width="9.21875" style="1" customWidth="1"/>
    <col min="15509" max="15509" width="11.21875" style="1" customWidth="1"/>
    <col min="15510" max="15510" width="2.21875" style="1" customWidth="1"/>
    <col min="15511" max="15716" width="10.88671875" style="1"/>
    <col min="15717" max="15717" width="12" style="1" customWidth="1"/>
    <col min="15718" max="15718" width="2.77734375" style="1" customWidth="1"/>
    <col min="15719" max="15720" width="6.44140625" style="1" customWidth="1"/>
    <col min="15721" max="15721" width="5.77734375" style="1" customWidth="1"/>
    <col min="15722" max="15722" width="6.44140625" style="1" customWidth="1"/>
    <col min="15723" max="15723" width="13.77734375" style="1" customWidth="1"/>
    <col min="15724" max="15725" width="9" style="1" customWidth="1"/>
    <col min="15726" max="15726" width="2.44140625" style="1" customWidth="1"/>
    <col min="15727" max="15727" width="8.77734375" style="1" customWidth="1"/>
    <col min="15728" max="15728" width="7.44140625" style="1" customWidth="1"/>
    <col min="15729" max="15731" width="3.77734375" style="1" customWidth="1"/>
    <col min="15732" max="15732" width="3.44140625" style="1" customWidth="1"/>
    <col min="15733" max="15733" width="2.77734375" style="1" customWidth="1"/>
    <col min="15734" max="15734" width="3" style="1" customWidth="1"/>
    <col min="15735" max="15737" width="0" style="1" hidden="1" customWidth="1"/>
    <col min="15738" max="15738" width="4.44140625" style="1" customWidth="1"/>
    <col min="15739" max="15739" width="0" style="1" hidden="1" customWidth="1"/>
    <col min="15740" max="15741" width="14.77734375" style="1" customWidth="1"/>
    <col min="15742" max="15742" width="15.21875" style="1" customWidth="1"/>
    <col min="15743" max="15743" width="6.44140625" style="1" customWidth="1"/>
    <col min="15744" max="15744" width="15.21875" style="1" customWidth="1"/>
    <col min="15745" max="15745" width="4.21875" style="1" customWidth="1"/>
    <col min="15746" max="15746" width="3" style="1" customWidth="1"/>
    <col min="15747" max="15749" width="0" style="1" hidden="1" customWidth="1"/>
    <col min="15750" max="15750" width="3" style="1" customWidth="1"/>
    <col min="15751" max="15751" width="0" style="1" hidden="1" customWidth="1"/>
    <col min="15752" max="15752" width="3" style="1" customWidth="1"/>
    <col min="15753" max="15753" width="0" style="1" hidden="1" customWidth="1"/>
    <col min="15754" max="15754" width="4.44140625" style="1" customWidth="1"/>
    <col min="15755" max="15755" width="34.21875" style="1" customWidth="1"/>
    <col min="15756" max="15756" width="23.44140625" style="1" customWidth="1"/>
    <col min="15757" max="15757" width="9.21875" style="1" customWidth="1"/>
    <col min="15758" max="15758" width="19.44140625" style="1" customWidth="1"/>
    <col min="15759" max="15759" width="42.77734375" style="1" customWidth="1"/>
    <col min="15760" max="15760" width="5.77734375" style="1" customWidth="1"/>
    <col min="15761" max="15761" width="31.44140625" style="1" customWidth="1"/>
    <col min="15762" max="15762" width="16.21875" style="1" customWidth="1"/>
    <col min="15763" max="15764" width="9.21875" style="1" customWidth="1"/>
    <col min="15765" max="15765" width="11.21875" style="1" customWidth="1"/>
    <col min="15766" max="15766" width="2.21875" style="1" customWidth="1"/>
    <col min="15767" max="15972" width="10.88671875" style="1"/>
    <col min="15973" max="15973" width="12" style="1" customWidth="1"/>
    <col min="15974" max="15974" width="2.77734375" style="1" customWidth="1"/>
    <col min="15975" max="15976" width="6.44140625" style="1" customWidth="1"/>
    <col min="15977" max="15977" width="5.77734375" style="1" customWidth="1"/>
    <col min="15978" max="15978" width="6.44140625" style="1" customWidth="1"/>
    <col min="15979" max="15979" width="13.77734375" style="1" customWidth="1"/>
    <col min="15980" max="15981" width="9" style="1" customWidth="1"/>
    <col min="15982" max="15982" width="2.44140625" style="1" customWidth="1"/>
    <col min="15983" max="15983" width="8.77734375" style="1" customWidth="1"/>
    <col min="15984" max="15984" width="7.44140625" style="1" customWidth="1"/>
    <col min="15985" max="15987" width="3.77734375" style="1" customWidth="1"/>
    <col min="15988" max="15988" width="3.44140625" style="1" customWidth="1"/>
    <col min="15989" max="15989" width="2.77734375" style="1" customWidth="1"/>
    <col min="15990" max="15990" width="3" style="1" customWidth="1"/>
    <col min="15991" max="15993" width="0" style="1" hidden="1" customWidth="1"/>
    <col min="15994" max="15994" width="4.44140625" style="1" customWidth="1"/>
    <col min="15995" max="15995" width="0" style="1" hidden="1" customWidth="1"/>
    <col min="15996" max="15997" width="14.77734375" style="1" customWidth="1"/>
    <col min="15998" max="15998" width="15.21875" style="1" customWidth="1"/>
    <col min="15999" max="15999" width="6.44140625" style="1" customWidth="1"/>
    <col min="16000" max="16000" width="15.21875" style="1" customWidth="1"/>
    <col min="16001" max="16001" width="4.21875" style="1" customWidth="1"/>
    <col min="16002" max="16002" width="3" style="1" customWidth="1"/>
    <col min="16003" max="16005" width="0" style="1" hidden="1" customWidth="1"/>
    <col min="16006" max="16006" width="3" style="1" customWidth="1"/>
    <col min="16007" max="16007" width="0" style="1" hidden="1" customWidth="1"/>
    <col min="16008" max="16008" width="3" style="1" customWidth="1"/>
    <col min="16009" max="16009" width="0" style="1" hidden="1" customWidth="1"/>
    <col min="16010" max="16010" width="4.44140625" style="1" customWidth="1"/>
    <col min="16011" max="16011" width="34.21875" style="1" customWidth="1"/>
    <col min="16012" max="16012" width="23.44140625" style="1" customWidth="1"/>
    <col min="16013" max="16013" width="9.21875" style="1" customWidth="1"/>
    <col min="16014" max="16014" width="19.44140625" style="1" customWidth="1"/>
    <col min="16015" max="16015" width="42.77734375" style="1" customWidth="1"/>
    <col min="16016" max="16016" width="5.77734375" style="1" customWidth="1"/>
    <col min="16017" max="16017" width="31.44140625" style="1" customWidth="1"/>
    <col min="16018" max="16018" width="16.21875" style="1" customWidth="1"/>
    <col min="16019" max="16020" width="9.21875" style="1" customWidth="1"/>
    <col min="16021" max="16021" width="11.21875" style="1" customWidth="1"/>
    <col min="16022" max="16022" width="2.21875" style="1" customWidth="1"/>
    <col min="16023" max="16228" width="10.88671875" style="1"/>
    <col min="16229" max="16229" width="12" style="1" customWidth="1"/>
    <col min="16230" max="16230" width="2.77734375" style="1" customWidth="1"/>
    <col min="16231" max="16232" width="6.44140625" style="1" customWidth="1"/>
    <col min="16233" max="16233" width="5.77734375" style="1" customWidth="1"/>
    <col min="16234" max="16234" width="6.44140625" style="1" customWidth="1"/>
    <col min="16235" max="16235" width="13.77734375" style="1" customWidth="1"/>
    <col min="16236" max="16237" width="9" style="1" customWidth="1"/>
    <col min="16238" max="16238" width="2.44140625" style="1" customWidth="1"/>
    <col min="16239" max="16239" width="8.77734375" style="1" customWidth="1"/>
    <col min="16240" max="16240" width="7.44140625" style="1" customWidth="1"/>
    <col min="16241" max="16243" width="3.77734375" style="1" customWidth="1"/>
    <col min="16244" max="16244" width="3.44140625" style="1" customWidth="1"/>
    <col min="16245" max="16245" width="2.77734375" style="1" customWidth="1"/>
    <col min="16246" max="16246" width="3" style="1" customWidth="1"/>
    <col min="16247" max="16249" width="0" style="1" hidden="1" customWidth="1"/>
    <col min="16250" max="16250" width="4.44140625" style="1" customWidth="1"/>
    <col min="16251" max="16251" width="0" style="1" hidden="1" customWidth="1"/>
    <col min="16252" max="16253" width="14.77734375" style="1" customWidth="1"/>
    <col min="16254" max="16254" width="15.21875" style="1" customWidth="1"/>
    <col min="16255" max="16255" width="6.44140625" style="1" customWidth="1"/>
    <col min="16256" max="16256" width="15.21875" style="1" customWidth="1"/>
    <col min="16257" max="16257" width="4.21875" style="1" customWidth="1"/>
    <col min="16258" max="16258" width="3" style="1" customWidth="1"/>
    <col min="16259" max="16261" width="0" style="1" hidden="1" customWidth="1"/>
    <col min="16262" max="16262" width="3" style="1" customWidth="1"/>
    <col min="16263" max="16263" width="0" style="1" hidden="1" customWidth="1"/>
    <col min="16264" max="16264" width="3" style="1" customWidth="1"/>
    <col min="16265" max="16265" width="0" style="1" hidden="1" customWidth="1"/>
    <col min="16266" max="16266" width="4.44140625" style="1" customWidth="1"/>
    <col min="16267" max="16267" width="34.21875" style="1" customWidth="1"/>
    <col min="16268" max="16268" width="23.44140625" style="1" customWidth="1"/>
    <col min="16269" max="16269" width="9.21875" style="1" customWidth="1"/>
    <col min="16270" max="16270" width="19.44140625" style="1" customWidth="1"/>
    <col min="16271" max="16271" width="42.77734375" style="1" customWidth="1"/>
    <col min="16272" max="16272" width="5.77734375" style="1" customWidth="1"/>
    <col min="16273" max="16273" width="31.44140625" style="1" customWidth="1"/>
    <col min="16274" max="16274" width="16.21875" style="1" customWidth="1"/>
    <col min="16275" max="16276" width="9.21875" style="1" customWidth="1"/>
    <col min="16277" max="16277" width="11.21875" style="1" customWidth="1"/>
    <col min="16278" max="16278" width="2.21875" style="1" customWidth="1"/>
    <col min="16279" max="16383" width="10.88671875" style="1"/>
    <col min="16384" max="16384" width="11.44140625" style="1" customWidth="1"/>
  </cols>
  <sheetData>
    <row r="1" spans="1:193 1680:1680" x14ac:dyDescent="0.2">
      <c r="A1" s="5"/>
      <c r="B1" s="514" t="s">
        <v>449</v>
      </c>
      <c r="C1" s="515"/>
      <c r="D1" s="515"/>
      <c r="E1" s="515"/>
      <c r="F1" s="515"/>
      <c r="G1" s="515"/>
      <c r="H1" s="515"/>
      <c r="I1" s="516"/>
      <c r="J1" s="517"/>
      <c r="K1" s="518"/>
      <c r="L1" s="90"/>
      <c r="M1" s="89"/>
      <c r="N1" s="89"/>
      <c r="O1" s="90"/>
      <c r="P1" s="90"/>
      <c r="Q1" s="90"/>
      <c r="R1" s="90"/>
      <c r="S1" s="90"/>
      <c r="T1" s="90"/>
      <c r="U1" s="90"/>
      <c r="V1" s="90"/>
      <c r="W1" s="90"/>
      <c r="X1" s="90"/>
      <c r="Y1" s="90"/>
      <c r="Z1" s="90"/>
      <c r="AA1" s="90"/>
      <c r="AB1" s="90"/>
      <c r="AC1" s="90"/>
      <c r="AD1" s="90"/>
      <c r="AE1" s="90"/>
      <c r="AF1" s="90"/>
      <c r="AG1" s="90"/>
      <c r="AH1" s="90"/>
      <c r="AI1" s="124"/>
      <c r="AJ1" s="90"/>
      <c r="AK1" s="90"/>
      <c r="AL1" s="90"/>
      <c r="AM1" s="89"/>
      <c r="AN1" s="90"/>
      <c r="AO1" s="90"/>
      <c r="AP1" s="90"/>
      <c r="AQ1" s="89"/>
      <c r="AR1" s="90"/>
      <c r="AS1" s="90"/>
      <c r="AT1" s="90"/>
      <c r="AU1" s="89"/>
      <c r="AV1" s="90"/>
      <c r="AW1" s="90"/>
      <c r="AX1" s="90"/>
      <c r="AY1" s="89"/>
      <c r="AZ1" s="90"/>
      <c r="BA1" s="90"/>
      <c r="BB1" s="90"/>
      <c r="BC1" s="89"/>
      <c r="BD1" s="90"/>
      <c r="BE1" s="90"/>
      <c r="BF1" s="90"/>
      <c r="BG1" s="89"/>
      <c r="BH1" s="90"/>
      <c r="BI1" s="90"/>
      <c r="BJ1" s="90"/>
      <c r="BK1" s="89"/>
      <c r="BL1" s="90"/>
      <c r="BM1" s="90"/>
      <c r="BN1" s="90"/>
      <c r="BO1" s="89"/>
      <c r="BP1" s="90"/>
      <c r="BQ1" s="90"/>
      <c r="BR1" s="90"/>
      <c r="BS1" s="89"/>
      <c r="BT1" s="90"/>
      <c r="BU1" s="90"/>
      <c r="BV1" s="90"/>
      <c r="BW1" s="89"/>
      <c r="BX1" s="90"/>
      <c r="BY1" s="90"/>
      <c r="BZ1" s="90"/>
      <c r="CA1" s="89"/>
      <c r="CB1" s="90"/>
      <c r="CC1" s="90"/>
      <c r="CD1" s="90"/>
      <c r="CE1" s="89"/>
      <c r="CF1" s="90"/>
      <c r="CG1" s="90"/>
      <c r="CH1" s="90"/>
      <c r="CI1" s="90"/>
      <c r="CJ1" s="90"/>
      <c r="CK1" s="90"/>
      <c r="CL1" s="90"/>
      <c r="CM1" s="90"/>
      <c r="CN1" s="90"/>
      <c r="CO1" s="90"/>
      <c r="CP1" s="90"/>
      <c r="CQ1" s="90"/>
      <c r="CR1" s="90"/>
      <c r="CS1" s="90"/>
      <c r="CT1" s="90"/>
      <c r="CU1" s="90"/>
      <c r="CV1" s="90"/>
      <c r="CW1" s="90"/>
      <c r="CX1" s="90"/>
      <c r="CY1" s="90"/>
      <c r="CZ1" s="90"/>
      <c r="DA1" s="90"/>
      <c r="DB1" s="90"/>
      <c r="DC1" s="90"/>
      <c r="DD1" s="90"/>
      <c r="DE1" s="89"/>
      <c r="DF1" s="90"/>
      <c r="DG1" s="89"/>
      <c r="DH1" s="89"/>
      <c r="DI1" s="90"/>
      <c r="DJ1" s="90"/>
      <c r="DK1" s="90"/>
      <c r="DL1" s="90"/>
      <c r="DM1" s="89"/>
      <c r="DN1" s="90"/>
      <c r="DO1" s="89"/>
      <c r="DP1" s="90"/>
      <c r="DQ1" s="90"/>
      <c r="DR1" s="90"/>
      <c r="DS1" s="90"/>
      <c r="DT1" s="90"/>
      <c r="DU1" s="90"/>
      <c r="DV1" s="90"/>
      <c r="DW1" s="90"/>
      <c r="DX1" s="90"/>
      <c r="DY1" s="90"/>
      <c r="DZ1" s="90"/>
      <c r="EA1" s="90"/>
      <c r="EB1" s="90"/>
      <c r="EC1" s="90"/>
      <c r="ED1" s="90"/>
      <c r="EE1" s="90"/>
      <c r="EF1" s="90"/>
      <c r="EG1" s="90"/>
      <c r="EH1" s="90"/>
      <c r="EI1" s="90"/>
      <c r="EJ1" s="90"/>
      <c r="EK1" s="90"/>
      <c r="EL1" s="90"/>
      <c r="EM1" s="90"/>
      <c r="EN1" s="90"/>
      <c r="EO1" s="90"/>
      <c r="EP1" s="90"/>
      <c r="EQ1" s="90"/>
      <c r="ER1" s="90"/>
      <c r="ES1" s="90"/>
      <c r="ET1" s="90"/>
      <c r="EU1" s="90"/>
      <c r="EV1" s="90"/>
      <c r="EW1" s="90"/>
      <c r="EX1" s="90"/>
      <c r="EY1" s="90"/>
      <c r="EZ1" s="90"/>
      <c r="FA1" s="90"/>
      <c r="FB1" s="90"/>
      <c r="FC1" s="90"/>
      <c r="FD1" s="90"/>
      <c r="FE1" s="90"/>
      <c r="FF1" s="90"/>
      <c r="FG1" s="90"/>
      <c r="FH1" s="90"/>
      <c r="FI1" s="90"/>
      <c r="FJ1" s="90"/>
      <c r="FK1" s="90"/>
      <c r="FL1" s="90"/>
      <c r="FM1" s="90"/>
      <c r="FN1" s="90"/>
      <c r="FO1" s="90"/>
      <c r="FP1" s="90"/>
      <c r="FQ1" s="90"/>
      <c r="FR1" s="90"/>
      <c r="FS1" s="90"/>
      <c r="FT1" s="90"/>
      <c r="FU1" s="90"/>
      <c r="FV1" s="90"/>
      <c r="FW1" s="90"/>
      <c r="FX1" s="90"/>
      <c r="FY1" s="90"/>
      <c r="FZ1" s="90"/>
      <c r="GA1" s="90"/>
      <c r="GB1" s="90"/>
      <c r="GC1" s="90"/>
      <c r="GD1" s="90"/>
      <c r="GE1" s="90"/>
      <c r="GF1" s="90"/>
      <c r="GG1" s="90"/>
      <c r="GH1" s="90"/>
      <c r="GI1" s="90"/>
      <c r="GJ1" s="90"/>
      <c r="GK1" s="113" t="s">
        <v>448</v>
      </c>
      <c r="BLP1" s="112" t="s">
        <v>225</v>
      </c>
    </row>
    <row r="2" spans="1:193 1680:1680" x14ac:dyDescent="0.2">
      <c r="A2" s="5"/>
      <c r="B2" s="521" t="s">
        <v>447</v>
      </c>
      <c r="C2" s="522"/>
      <c r="D2" s="522"/>
      <c r="E2" s="522"/>
      <c r="F2" s="522"/>
      <c r="G2" s="522"/>
      <c r="H2" s="522"/>
      <c r="I2" s="523"/>
      <c r="J2" s="519"/>
      <c r="K2" s="520"/>
      <c r="L2" s="90"/>
      <c r="M2" s="89"/>
      <c r="N2" s="89"/>
      <c r="O2" s="90"/>
      <c r="P2" s="90"/>
      <c r="Q2" s="90"/>
      <c r="R2" s="90"/>
      <c r="S2" s="90"/>
      <c r="T2" s="90"/>
      <c r="U2" s="90"/>
      <c r="V2" s="90"/>
      <c r="W2" s="90"/>
      <c r="X2" s="90"/>
      <c r="Y2" s="90"/>
      <c r="Z2" s="90"/>
      <c r="AA2" s="90"/>
      <c r="AB2" s="90"/>
      <c r="AC2" s="90"/>
      <c r="AD2" s="90"/>
      <c r="AE2" s="90"/>
      <c r="AF2" s="90"/>
      <c r="AG2" s="90"/>
      <c r="AH2" s="90"/>
      <c r="AI2" s="124"/>
      <c r="AJ2" s="90"/>
      <c r="AK2" s="90"/>
      <c r="AL2" s="90"/>
      <c r="AM2" s="89"/>
      <c r="AN2" s="90"/>
      <c r="AO2" s="90"/>
      <c r="AP2" s="90"/>
      <c r="AQ2" s="89"/>
      <c r="AR2" s="90"/>
      <c r="AS2" s="90"/>
      <c r="AT2" s="90"/>
      <c r="AU2" s="89"/>
      <c r="AV2" s="90"/>
      <c r="AW2" s="90"/>
      <c r="AX2" s="90"/>
      <c r="AY2" s="89"/>
      <c r="AZ2" s="90"/>
      <c r="BA2" s="90"/>
      <c r="BB2" s="90"/>
      <c r="BC2" s="89"/>
      <c r="BD2" s="90"/>
      <c r="BE2" s="90"/>
      <c r="BF2" s="90"/>
      <c r="BG2" s="89"/>
      <c r="BH2" s="90"/>
      <c r="BI2" s="90"/>
      <c r="BJ2" s="90"/>
      <c r="BK2" s="89"/>
      <c r="BL2" s="90"/>
      <c r="BM2" s="90"/>
      <c r="BN2" s="90"/>
      <c r="BO2" s="89"/>
      <c r="BP2" s="90"/>
      <c r="BQ2" s="90"/>
      <c r="BR2" s="90"/>
      <c r="BS2" s="89"/>
      <c r="BT2" s="90"/>
      <c r="BU2" s="90"/>
      <c r="BV2" s="90"/>
      <c r="BW2" s="89"/>
      <c r="BX2" s="90"/>
      <c r="BY2" s="90"/>
      <c r="BZ2" s="90"/>
      <c r="CA2" s="89"/>
      <c r="CB2" s="90"/>
      <c r="CC2" s="90"/>
      <c r="CD2" s="90"/>
      <c r="CE2" s="89"/>
      <c r="CF2" s="90"/>
      <c r="CG2" s="90"/>
      <c r="CH2" s="90"/>
      <c r="CI2" s="90"/>
      <c r="CJ2" s="90"/>
      <c r="CK2" s="90"/>
      <c r="CL2" s="90"/>
      <c r="CM2" s="90"/>
      <c r="CN2" s="90"/>
      <c r="CO2" s="90"/>
      <c r="CP2" s="90"/>
      <c r="CQ2" s="90"/>
      <c r="CR2" s="90"/>
      <c r="CS2" s="90"/>
      <c r="CT2" s="90"/>
      <c r="CU2" s="90"/>
      <c r="CV2" s="90"/>
      <c r="CW2" s="90"/>
      <c r="CX2" s="90"/>
      <c r="CY2" s="90"/>
      <c r="CZ2" s="90"/>
      <c r="DA2" s="90"/>
      <c r="DB2" s="90"/>
      <c r="DC2" s="90"/>
      <c r="DD2" s="90"/>
      <c r="DE2" s="89"/>
      <c r="DF2" s="90"/>
      <c r="DG2" s="89"/>
      <c r="DH2" s="89"/>
      <c r="DI2" s="90"/>
      <c r="DJ2" s="90"/>
      <c r="DK2" s="90"/>
      <c r="DL2" s="90"/>
      <c r="DM2" s="89"/>
      <c r="DN2" s="90"/>
      <c r="DO2" s="89"/>
      <c r="DP2" s="90"/>
      <c r="DQ2" s="90"/>
      <c r="DR2" s="90"/>
      <c r="DS2" s="90"/>
      <c r="DT2" s="90"/>
      <c r="DU2" s="90"/>
      <c r="DV2" s="90"/>
      <c r="DW2" s="90"/>
      <c r="DX2" s="90"/>
      <c r="DY2" s="90"/>
      <c r="DZ2" s="90"/>
      <c r="EA2" s="90"/>
      <c r="EB2" s="90"/>
      <c r="EC2" s="90"/>
      <c r="ED2" s="90"/>
      <c r="EE2" s="90"/>
      <c r="EF2" s="90"/>
      <c r="EG2" s="90"/>
      <c r="EH2" s="90"/>
      <c r="EI2" s="90"/>
      <c r="EJ2" s="90"/>
      <c r="EK2" s="90"/>
      <c r="EL2" s="90"/>
      <c r="EM2" s="90"/>
      <c r="EN2" s="90"/>
      <c r="EO2" s="90"/>
      <c r="EP2" s="90"/>
      <c r="EQ2" s="90"/>
      <c r="ER2" s="90"/>
      <c r="ES2" s="90"/>
      <c r="ET2" s="90"/>
      <c r="EU2" s="90"/>
      <c r="EV2" s="90"/>
      <c r="EW2" s="90"/>
      <c r="EX2" s="90"/>
      <c r="EY2" s="90"/>
      <c r="EZ2" s="90"/>
      <c r="FA2" s="90"/>
      <c r="FB2" s="90"/>
      <c r="FC2" s="90"/>
      <c r="FD2" s="90"/>
      <c r="FE2" s="90"/>
      <c r="FF2" s="90"/>
      <c r="FG2" s="90"/>
      <c r="FH2" s="90"/>
      <c r="FI2" s="90"/>
      <c r="FJ2" s="90"/>
      <c r="FK2" s="90"/>
      <c r="FL2" s="90"/>
      <c r="FM2" s="90"/>
      <c r="FN2" s="90"/>
      <c r="FO2" s="90"/>
      <c r="FP2" s="90"/>
      <c r="FQ2" s="90"/>
      <c r="FR2" s="90"/>
      <c r="FS2" s="90"/>
      <c r="FT2" s="90"/>
      <c r="FU2" s="90"/>
      <c r="FV2" s="90"/>
      <c r="FW2" s="90"/>
      <c r="FX2" s="90"/>
      <c r="FY2" s="90"/>
      <c r="FZ2" s="90"/>
      <c r="GA2" s="90"/>
      <c r="GB2" s="90"/>
      <c r="GC2" s="90"/>
      <c r="GD2" s="90"/>
      <c r="GE2" s="90"/>
      <c r="GF2" s="90"/>
      <c r="GG2" s="90"/>
      <c r="GH2" s="90"/>
      <c r="GI2" s="90"/>
      <c r="GJ2" s="90"/>
      <c r="GK2" s="90"/>
      <c r="BLP2" s="106"/>
    </row>
    <row r="3" spans="1:193 1680:1680" x14ac:dyDescent="0.2">
      <c r="A3" s="5"/>
      <c r="B3" s="111" t="s">
        <v>446</v>
      </c>
      <c r="C3" s="524" t="s">
        <v>445</v>
      </c>
      <c r="D3" s="525"/>
      <c r="E3" s="525"/>
      <c r="F3" s="525"/>
      <c r="G3" s="525"/>
      <c r="H3" s="526"/>
      <c r="I3" s="110" t="s">
        <v>444</v>
      </c>
      <c r="J3" s="519"/>
      <c r="K3" s="520"/>
      <c r="L3" s="90"/>
      <c r="M3" s="89"/>
      <c r="N3" s="89"/>
      <c r="O3" s="90"/>
      <c r="P3" s="90"/>
      <c r="Q3" s="90"/>
      <c r="R3" s="90"/>
      <c r="S3" s="90"/>
      <c r="T3" s="90"/>
      <c r="U3" s="90"/>
      <c r="V3" s="90"/>
      <c r="W3" s="90"/>
      <c r="X3" s="90"/>
      <c r="Y3" s="90"/>
      <c r="Z3" s="90"/>
      <c r="AA3" s="90"/>
      <c r="AB3" s="90"/>
      <c r="AC3" s="90"/>
      <c r="AD3" s="90"/>
      <c r="AE3" s="90"/>
      <c r="AF3" s="90"/>
      <c r="AG3" s="90"/>
      <c r="AH3" s="90"/>
      <c r="AI3" s="124"/>
      <c r="AJ3" s="90"/>
      <c r="AK3" s="90"/>
      <c r="AL3" s="90"/>
      <c r="AM3" s="89"/>
      <c r="AN3" s="90"/>
      <c r="AO3" s="90"/>
      <c r="AP3" s="90"/>
      <c r="AQ3" s="89"/>
      <c r="AR3" s="90"/>
      <c r="AS3" s="90"/>
      <c r="AT3" s="90"/>
      <c r="AU3" s="89"/>
      <c r="AV3" s="90"/>
      <c r="AW3" s="90"/>
      <c r="AX3" s="90"/>
      <c r="AY3" s="89"/>
      <c r="AZ3" s="90"/>
      <c r="BA3" s="90"/>
      <c r="BB3" s="90"/>
      <c r="BC3" s="89"/>
      <c r="BD3" s="90"/>
      <c r="BE3" s="90"/>
      <c r="BF3" s="90"/>
      <c r="BG3" s="89"/>
      <c r="BH3" s="90"/>
      <c r="BI3" s="90"/>
      <c r="BJ3" s="90"/>
      <c r="BK3" s="89"/>
      <c r="BL3" s="90"/>
      <c r="BM3" s="90"/>
      <c r="BN3" s="90"/>
      <c r="BO3" s="89"/>
      <c r="BP3" s="90"/>
      <c r="BQ3" s="90"/>
      <c r="BR3" s="90"/>
      <c r="BS3" s="89"/>
      <c r="BT3" s="90"/>
      <c r="BU3" s="90"/>
      <c r="BV3" s="90"/>
      <c r="BW3" s="89"/>
      <c r="BX3" s="90"/>
      <c r="BY3" s="90"/>
      <c r="BZ3" s="90"/>
      <c r="CA3" s="89"/>
      <c r="CB3" s="90"/>
      <c r="CC3" s="90"/>
      <c r="CD3" s="90"/>
      <c r="CE3" s="89"/>
      <c r="CF3" s="90"/>
      <c r="CG3" s="90"/>
      <c r="CH3" s="90"/>
      <c r="CI3" s="90"/>
      <c r="CJ3" s="90"/>
      <c r="CK3" s="90"/>
      <c r="CL3" s="90"/>
      <c r="CM3" s="90"/>
      <c r="CN3" s="90"/>
      <c r="CO3" s="90"/>
      <c r="CP3" s="90"/>
      <c r="CQ3" s="90"/>
      <c r="CR3" s="90"/>
      <c r="CS3" s="90"/>
      <c r="CT3" s="90"/>
      <c r="CU3" s="90"/>
      <c r="CV3" s="90"/>
      <c r="CW3" s="90"/>
      <c r="CX3" s="90"/>
      <c r="CY3" s="90"/>
      <c r="CZ3" s="90"/>
      <c r="DA3" s="90"/>
      <c r="DB3" s="90"/>
      <c r="DC3" s="90"/>
      <c r="DD3" s="90"/>
      <c r="DE3" s="89"/>
      <c r="DF3" s="90"/>
      <c r="DG3" s="89"/>
      <c r="DH3" s="89"/>
      <c r="DI3" s="90"/>
      <c r="DJ3" s="90"/>
      <c r="DK3" s="90"/>
      <c r="DL3" s="90"/>
      <c r="DM3" s="89"/>
      <c r="DN3" s="90"/>
      <c r="DO3" s="89"/>
      <c r="DP3" s="90"/>
      <c r="DQ3" s="90"/>
      <c r="DR3" s="90"/>
      <c r="DS3" s="90"/>
      <c r="DT3" s="90"/>
      <c r="DU3" s="90"/>
      <c r="DV3" s="90"/>
      <c r="DW3" s="90"/>
      <c r="DX3" s="90"/>
      <c r="DY3" s="90"/>
      <c r="DZ3" s="90"/>
      <c r="EA3" s="90"/>
      <c r="EB3" s="90"/>
      <c r="EC3" s="90"/>
      <c r="ED3" s="90"/>
      <c r="EE3" s="90"/>
      <c r="EF3" s="90"/>
      <c r="EG3" s="90"/>
      <c r="EH3" s="90"/>
      <c r="EI3" s="90"/>
      <c r="EJ3" s="90"/>
      <c r="EK3" s="90"/>
      <c r="EL3" s="90"/>
      <c r="EM3" s="90"/>
      <c r="EN3" s="90"/>
      <c r="EO3" s="90"/>
      <c r="EP3" s="90"/>
      <c r="EQ3" s="90"/>
      <c r="ER3" s="90"/>
      <c r="ES3" s="90"/>
      <c r="ET3" s="90"/>
      <c r="EU3" s="90"/>
      <c r="EV3" s="90"/>
      <c r="EW3" s="90"/>
      <c r="EX3" s="90"/>
      <c r="EY3" s="90"/>
      <c r="EZ3" s="90"/>
      <c r="FA3" s="90"/>
      <c r="FB3" s="90"/>
      <c r="FC3" s="90"/>
      <c r="FD3" s="90"/>
      <c r="FE3" s="90"/>
      <c r="FF3" s="90"/>
      <c r="FG3" s="90"/>
      <c r="FH3" s="90"/>
      <c r="FI3" s="90"/>
      <c r="FJ3" s="90"/>
      <c r="FK3" s="90"/>
      <c r="FL3" s="90"/>
      <c r="FM3" s="90"/>
      <c r="FN3" s="90"/>
      <c r="FO3" s="90"/>
      <c r="FP3" s="90"/>
      <c r="FQ3" s="90"/>
      <c r="FR3" s="90"/>
      <c r="FS3" s="90"/>
      <c r="FT3" s="90"/>
      <c r="FU3" s="90"/>
      <c r="FV3" s="90"/>
      <c r="FW3" s="90"/>
      <c r="FX3" s="90"/>
      <c r="FY3" s="90"/>
      <c r="FZ3" s="90"/>
      <c r="GA3" s="90"/>
      <c r="GB3" s="90"/>
      <c r="GC3" s="90"/>
      <c r="GD3" s="90"/>
      <c r="GE3" s="90"/>
      <c r="GF3" s="90"/>
      <c r="GG3" s="90"/>
      <c r="GH3" s="90"/>
      <c r="GI3" s="90"/>
      <c r="GJ3" s="90"/>
      <c r="GK3" s="90"/>
      <c r="BLP3" s="106"/>
    </row>
    <row r="4" spans="1:193 1680:1680" x14ac:dyDescent="0.2">
      <c r="A4" s="5"/>
      <c r="B4" s="109" t="s">
        <v>443</v>
      </c>
      <c r="C4" s="527" t="s">
        <v>442</v>
      </c>
      <c r="D4" s="528"/>
      <c r="E4" s="528"/>
      <c r="F4" s="528"/>
      <c r="G4" s="528"/>
      <c r="H4" s="529"/>
      <c r="I4" s="108" t="s">
        <v>441</v>
      </c>
      <c r="J4" s="519"/>
      <c r="K4" s="520"/>
      <c r="L4" s="90"/>
      <c r="M4" s="89"/>
      <c r="N4" s="89"/>
      <c r="O4" s="90"/>
      <c r="P4" s="90"/>
      <c r="Q4" s="90"/>
      <c r="R4" s="90"/>
      <c r="S4" s="90"/>
      <c r="T4" s="90"/>
      <c r="U4" s="90"/>
      <c r="V4" s="90"/>
      <c r="W4" s="90"/>
      <c r="X4" s="90"/>
      <c r="Y4" s="90"/>
      <c r="Z4" s="90"/>
      <c r="AA4" s="90"/>
      <c r="AB4" s="90"/>
      <c r="AC4" s="90"/>
      <c r="AD4" s="90"/>
      <c r="AE4" s="90"/>
      <c r="AF4" s="90"/>
      <c r="AG4" s="90"/>
      <c r="AH4" s="90"/>
      <c r="AI4" s="124"/>
      <c r="AJ4" s="90"/>
      <c r="AK4" s="90"/>
      <c r="AL4" s="90"/>
      <c r="AM4" s="89"/>
      <c r="AN4" s="90"/>
      <c r="AO4" s="90"/>
      <c r="AP4" s="90"/>
      <c r="AQ4" s="89"/>
      <c r="AR4" s="90"/>
      <c r="AS4" s="90"/>
      <c r="AT4" s="90"/>
      <c r="AU4" s="89"/>
      <c r="AV4" s="90"/>
      <c r="AW4" s="90"/>
      <c r="AX4" s="90"/>
      <c r="AY4" s="89"/>
      <c r="AZ4" s="90"/>
      <c r="BA4" s="90"/>
      <c r="BB4" s="90"/>
      <c r="BC4" s="89"/>
      <c r="BD4" s="90"/>
      <c r="BE4" s="90"/>
      <c r="BF4" s="90"/>
      <c r="BG4" s="89"/>
      <c r="BH4" s="90"/>
      <c r="BI4" s="90"/>
      <c r="BJ4" s="90"/>
      <c r="BK4" s="89"/>
      <c r="BL4" s="90"/>
      <c r="BM4" s="90"/>
      <c r="BN4" s="90"/>
      <c r="BO4" s="89"/>
      <c r="BP4" s="90"/>
      <c r="BQ4" s="90"/>
      <c r="BR4" s="90"/>
      <c r="BS4" s="89"/>
      <c r="BT4" s="90"/>
      <c r="BU4" s="90"/>
      <c r="BV4" s="90"/>
      <c r="BW4" s="89"/>
      <c r="BX4" s="90"/>
      <c r="BY4" s="90"/>
      <c r="BZ4" s="90"/>
      <c r="CA4" s="89"/>
      <c r="CB4" s="90"/>
      <c r="CC4" s="90"/>
      <c r="CD4" s="90"/>
      <c r="CE4" s="89"/>
      <c r="CF4" s="90"/>
      <c r="CG4" s="90"/>
      <c r="CH4" s="90"/>
      <c r="CI4" s="90"/>
      <c r="CJ4" s="90"/>
      <c r="CK4" s="90"/>
      <c r="CL4" s="90"/>
      <c r="CM4" s="90"/>
      <c r="CN4" s="90"/>
      <c r="CO4" s="90"/>
      <c r="CP4" s="90"/>
      <c r="CQ4" s="90"/>
      <c r="CR4" s="90"/>
      <c r="CS4" s="90"/>
      <c r="CT4" s="90"/>
      <c r="CU4" s="90"/>
      <c r="CV4" s="90"/>
      <c r="CW4" s="90"/>
      <c r="CX4" s="90"/>
      <c r="CY4" s="90"/>
      <c r="CZ4" s="90"/>
      <c r="DA4" s="90"/>
      <c r="DB4" s="90"/>
      <c r="DC4" s="90"/>
      <c r="DD4" s="90"/>
      <c r="DE4" s="89"/>
      <c r="DF4" s="90"/>
      <c r="DG4" s="89"/>
      <c r="DH4" s="89"/>
      <c r="DI4" s="90"/>
      <c r="DJ4" s="93"/>
      <c r="DK4" s="90"/>
      <c r="DL4" s="90"/>
      <c r="DM4" s="89"/>
      <c r="DN4" s="90"/>
      <c r="DO4" s="89"/>
      <c r="DP4" s="90"/>
      <c r="DQ4" s="90"/>
      <c r="DR4" s="90"/>
      <c r="DS4" s="90"/>
      <c r="DT4" s="90"/>
      <c r="DU4" s="90"/>
      <c r="DV4" s="90"/>
      <c r="DW4" s="90"/>
      <c r="DX4" s="90"/>
      <c r="DY4" s="90"/>
      <c r="DZ4" s="90"/>
      <c r="EA4" s="90"/>
      <c r="EB4" s="90"/>
      <c r="EC4" s="90"/>
      <c r="ED4" s="90"/>
      <c r="EE4" s="90"/>
      <c r="EF4" s="90"/>
      <c r="EG4" s="90"/>
      <c r="EH4" s="90"/>
      <c r="EI4" s="90"/>
      <c r="EJ4" s="90"/>
      <c r="EK4" s="90"/>
      <c r="EL4" s="90"/>
      <c r="EM4" s="90"/>
      <c r="EN4" s="90"/>
      <c r="EO4" s="90"/>
      <c r="EP4" s="90"/>
      <c r="EQ4" s="90"/>
      <c r="ER4" s="90"/>
      <c r="ES4" s="90"/>
      <c r="ET4" s="90"/>
      <c r="EU4" s="90"/>
      <c r="EV4" s="90"/>
      <c r="EW4" s="90"/>
      <c r="EX4" s="90"/>
      <c r="EY4" s="90"/>
      <c r="EZ4" s="90"/>
      <c r="FA4" s="90"/>
      <c r="FB4" s="90"/>
      <c r="FC4" s="90"/>
      <c r="FD4" s="90"/>
      <c r="FE4" s="90"/>
      <c r="FF4" s="90"/>
      <c r="FG4" s="90"/>
      <c r="FH4" s="90"/>
      <c r="FI4" s="90"/>
      <c r="FJ4" s="90"/>
      <c r="FK4" s="90"/>
      <c r="FL4" s="90"/>
      <c r="FM4" s="90"/>
      <c r="FN4" s="90"/>
      <c r="FO4" s="90"/>
      <c r="FP4" s="90"/>
      <c r="FQ4" s="90"/>
      <c r="FR4" s="90"/>
      <c r="FS4" s="90"/>
      <c r="FT4" s="90"/>
      <c r="FU4" s="90"/>
      <c r="FV4" s="90"/>
      <c r="FW4" s="90"/>
      <c r="FX4" s="90"/>
      <c r="FY4" s="90"/>
      <c r="FZ4" s="90"/>
      <c r="GA4" s="90"/>
      <c r="GB4" s="90"/>
      <c r="GC4" s="90"/>
      <c r="GD4" s="90"/>
      <c r="GE4" s="90"/>
      <c r="GF4" s="90"/>
      <c r="GG4" s="90"/>
      <c r="GH4" s="90"/>
      <c r="GI4" s="90"/>
      <c r="GJ4" s="90"/>
      <c r="GK4" s="90"/>
      <c r="BLP4" s="106"/>
    </row>
    <row r="5" spans="1:193 1680:1680" ht="27.6" x14ac:dyDescent="0.2">
      <c r="A5" s="5"/>
      <c r="B5" s="105" t="s">
        <v>440</v>
      </c>
      <c r="C5" s="103" t="s">
        <v>439</v>
      </c>
      <c r="D5" s="105" t="s">
        <v>438</v>
      </c>
      <c r="E5" s="497" t="s">
        <v>765</v>
      </c>
      <c r="F5" s="498"/>
      <c r="G5" s="499"/>
      <c r="H5" s="104" t="s">
        <v>436</v>
      </c>
      <c r="I5" s="530" t="s">
        <v>1284</v>
      </c>
      <c r="J5" s="531"/>
      <c r="K5" s="531"/>
      <c r="L5" s="531"/>
      <c r="M5" s="531"/>
      <c r="N5" s="532"/>
      <c r="O5" s="505" t="s">
        <v>434</v>
      </c>
      <c r="P5" s="506"/>
      <c r="Q5" s="507">
        <v>45657</v>
      </c>
      <c r="R5" s="474"/>
      <c r="S5" s="102"/>
      <c r="T5" s="102"/>
      <c r="U5" s="508"/>
      <c r="V5" s="508"/>
      <c r="W5" s="509"/>
      <c r="X5" s="510"/>
      <c r="Y5" s="100"/>
      <c r="Z5" s="100"/>
      <c r="AA5" s="100"/>
      <c r="AB5" s="100"/>
      <c r="AC5" s="100"/>
      <c r="AD5" s="100"/>
      <c r="AE5" s="100"/>
      <c r="AF5" s="100"/>
      <c r="AG5" s="100"/>
      <c r="AH5" s="100"/>
      <c r="AI5" s="123"/>
      <c r="AJ5" s="101"/>
      <c r="AK5" s="100"/>
      <c r="AL5" s="100"/>
      <c r="AM5" s="100"/>
      <c r="AN5" s="101"/>
      <c r="AO5" s="101"/>
      <c r="AP5" s="100"/>
      <c r="AQ5" s="100"/>
      <c r="AR5" s="101"/>
      <c r="AS5" s="101"/>
      <c r="AT5" s="100"/>
      <c r="AU5" s="100"/>
      <c r="AV5" s="101"/>
      <c r="AW5" s="101"/>
      <c r="AX5" s="100"/>
      <c r="AY5" s="100"/>
      <c r="AZ5" s="101"/>
      <c r="BA5" s="101"/>
      <c r="BB5" s="100"/>
      <c r="BC5" s="100"/>
      <c r="BD5" s="101"/>
      <c r="BE5" s="101"/>
      <c r="BF5" s="100"/>
      <c r="BG5" s="100"/>
      <c r="BH5" s="101"/>
      <c r="BI5" s="101"/>
      <c r="BJ5" s="100"/>
      <c r="BK5" s="100"/>
      <c r="BL5" s="101"/>
      <c r="BM5" s="101"/>
      <c r="BN5" s="100"/>
      <c r="BO5" s="100"/>
      <c r="BP5" s="101"/>
      <c r="BQ5" s="101"/>
      <c r="BR5" s="100"/>
      <c r="BS5" s="100"/>
      <c r="BT5" s="101"/>
      <c r="BU5" s="101"/>
      <c r="BV5" s="100"/>
      <c r="BW5" s="100"/>
      <c r="BX5" s="101"/>
      <c r="BY5" s="101"/>
      <c r="BZ5" s="100"/>
      <c r="CA5" s="100"/>
      <c r="CB5" s="101"/>
      <c r="CC5" s="101"/>
      <c r="CD5" s="100"/>
      <c r="CE5" s="100"/>
      <c r="CF5" s="101"/>
      <c r="CG5" s="101"/>
      <c r="CH5" s="100"/>
      <c r="CI5" s="100"/>
      <c r="CJ5" s="100"/>
      <c r="CK5" s="100"/>
      <c r="CL5" s="100"/>
      <c r="CM5" s="100"/>
      <c r="CN5" s="100"/>
      <c r="CO5" s="100"/>
      <c r="CP5" s="100"/>
      <c r="CQ5" s="100"/>
      <c r="CR5" s="100"/>
      <c r="CS5" s="100"/>
      <c r="CT5" s="100"/>
      <c r="CU5" s="100"/>
      <c r="CV5" s="100"/>
      <c r="CW5" s="100"/>
      <c r="CX5" s="100"/>
      <c r="CY5" s="100"/>
      <c r="CZ5" s="100"/>
      <c r="DA5" s="100"/>
      <c r="DB5" s="67"/>
      <c r="DC5" s="67"/>
      <c r="DD5" s="67"/>
      <c r="DE5" s="67"/>
      <c r="DF5" s="100"/>
      <c r="DG5" s="100"/>
      <c r="DH5" s="100"/>
      <c r="DI5" s="100"/>
      <c r="DJ5" s="100"/>
      <c r="DK5" s="100"/>
      <c r="DL5" s="100"/>
      <c r="DM5" s="67"/>
      <c r="DN5" s="100"/>
      <c r="DO5" s="100"/>
      <c r="DP5" s="100"/>
      <c r="DQ5" s="100"/>
      <c r="DR5" s="100"/>
      <c r="DS5" s="100"/>
      <c r="DT5" s="100"/>
      <c r="DU5" s="100"/>
      <c r="DV5" s="100"/>
      <c r="DW5" s="100"/>
      <c r="DX5" s="100"/>
      <c r="DY5" s="100"/>
      <c r="DZ5" s="100"/>
      <c r="EA5" s="100"/>
      <c r="EB5" s="100"/>
      <c r="EC5" s="100"/>
      <c r="ED5" s="100"/>
      <c r="EE5" s="100"/>
      <c r="EF5" s="100"/>
      <c r="EG5" s="100"/>
      <c r="EH5" s="100"/>
      <c r="EI5" s="100"/>
      <c r="EJ5" s="100"/>
      <c r="EK5" s="100"/>
      <c r="EL5" s="100"/>
      <c r="EM5" s="100"/>
      <c r="EN5" s="100"/>
      <c r="EO5" s="100"/>
      <c r="EP5" s="100"/>
      <c r="EQ5" s="100"/>
      <c r="ER5" s="100"/>
      <c r="ES5" s="100"/>
      <c r="ET5" s="100"/>
      <c r="EU5" s="100"/>
      <c r="EV5" s="100"/>
      <c r="EW5" s="100"/>
      <c r="EX5" s="100"/>
      <c r="EY5" s="100"/>
      <c r="EZ5" s="100"/>
      <c r="FA5" s="100"/>
      <c r="FB5" s="100"/>
      <c r="FC5" s="100"/>
      <c r="FD5" s="100"/>
      <c r="FE5" s="100"/>
      <c r="FF5" s="100"/>
      <c r="FG5" s="100"/>
      <c r="FH5" s="100"/>
      <c r="FI5" s="100"/>
      <c r="FJ5" s="100"/>
      <c r="FK5" s="100"/>
      <c r="FL5" s="100"/>
      <c r="FM5" s="100"/>
      <c r="FN5" s="100"/>
      <c r="FO5" s="100"/>
      <c r="FP5" s="100"/>
      <c r="FQ5" s="100"/>
      <c r="FR5" s="100"/>
      <c r="FS5" s="100"/>
      <c r="FT5" s="100"/>
      <c r="FU5" s="100"/>
      <c r="FV5" s="100"/>
      <c r="FW5" s="100"/>
      <c r="FX5" s="100"/>
      <c r="FY5" s="100"/>
      <c r="FZ5" s="100"/>
      <c r="GA5" s="100"/>
      <c r="GB5" s="100"/>
      <c r="GC5" s="100"/>
      <c r="GD5" s="100"/>
      <c r="GE5" s="100"/>
      <c r="GF5" s="100"/>
      <c r="GG5" s="100"/>
      <c r="GH5" s="100"/>
      <c r="GI5" s="100"/>
      <c r="GJ5" s="5"/>
      <c r="GK5" s="5"/>
    </row>
    <row r="6" spans="1:193 1680:1680" x14ac:dyDescent="0.2">
      <c r="A6" s="5"/>
      <c r="B6" s="67"/>
      <c r="C6" s="100"/>
      <c r="D6" s="67"/>
      <c r="E6" s="67"/>
      <c r="F6" s="67"/>
      <c r="G6" s="101"/>
      <c r="H6" s="101"/>
      <c r="I6" s="100"/>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123"/>
      <c r="AJ6" s="101"/>
      <c r="AK6" s="100"/>
      <c r="AL6" s="100"/>
      <c r="AM6" s="100"/>
      <c r="AN6" s="101"/>
      <c r="AO6" s="101"/>
      <c r="AP6" s="100"/>
      <c r="AQ6" s="100"/>
      <c r="AR6" s="101"/>
      <c r="AS6" s="101"/>
      <c r="AT6" s="100"/>
      <c r="AU6" s="100"/>
      <c r="AV6" s="101"/>
      <c r="AW6" s="101"/>
      <c r="AX6" s="100"/>
      <c r="AY6" s="100"/>
      <c r="AZ6" s="101"/>
      <c r="BA6" s="101"/>
      <c r="BB6" s="100"/>
      <c r="BC6" s="100"/>
      <c r="BD6" s="101"/>
      <c r="BE6" s="101"/>
      <c r="BF6" s="100"/>
      <c r="BG6" s="100"/>
      <c r="BH6" s="101"/>
      <c r="BI6" s="101"/>
      <c r="BJ6" s="100"/>
      <c r="BK6" s="100"/>
      <c r="BL6" s="101"/>
      <c r="BM6" s="101"/>
      <c r="BN6" s="100"/>
      <c r="BO6" s="100"/>
      <c r="BP6" s="101"/>
      <c r="BQ6" s="101"/>
      <c r="BR6" s="100"/>
      <c r="BS6" s="100"/>
      <c r="BT6" s="101"/>
      <c r="BU6" s="101"/>
      <c r="BV6" s="100"/>
      <c r="BW6" s="100"/>
      <c r="BX6" s="101"/>
      <c r="BY6" s="101"/>
      <c r="BZ6" s="100"/>
      <c r="CA6" s="100"/>
      <c r="CB6" s="101"/>
      <c r="CC6" s="101"/>
      <c r="CD6" s="100"/>
      <c r="CE6" s="100"/>
      <c r="CF6" s="101"/>
      <c r="CG6" s="101"/>
      <c r="CH6" s="100"/>
      <c r="CI6" s="100"/>
      <c r="CJ6" s="100"/>
      <c r="CK6" s="100"/>
      <c r="CL6" s="100"/>
      <c r="CM6" s="100"/>
      <c r="CN6" s="100"/>
      <c r="CO6" s="100"/>
      <c r="CP6" s="100"/>
      <c r="CQ6" s="100"/>
      <c r="CR6" s="100"/>
      <c r="CS6" s="100"/>
      <c r="CT6" s="100"/>
      <c r="CU6" s="100"/>
      <c r="CV6" s="100"/>
      <c r="CW6" s="100"/>
      <c r="CX6" s="100"/>
      <c r="CY6" s="100"/>
      <c r="CZ6" s="100"/>
      <c r="DA6" s="100"/>
      <c r="DB6" s="67"/>
      <c r="DC6" s="67"/>
      <c r="DD6" s="67"/>
      <c r="DE6" s="67"/>
      <c r="DF6" s="100"/>
      <c r="DG6" s="100"/>
      <c r="DH6" s="100"/>
      <c r="DI6" s="100"/>
      <c r="DJ6" s="100"/>
      <c r="DK6" s="100"/>
      <c r="DL6" s="100"/>
      <c r="DM6" s="67"/>
      <c r="DN6" s="100"/>
      <c r="DO6" s="100"/>
      <c r="DP6" s="100"/>
      <c r="DQ6" s="100"/>
      <c r="DR6" s="100"/>
      <c r="DS6" s="100"/>
      <c r="DT6" s="100"/>
      <c r="DU6" s="100"/>
      <c r="DV6" s="100"/>
      <c r="DW6" s="100"/>
      <c r="DX6" s="100"/>
      <c r="DY6" s="100"/>
      <c r="DZ6" s="100"/>
      <c r="EA6" s="100"/>
      <c r="EB6" s="100"/>
      <c r="EC6" s="100"/>
      <c r="ED6" s="100"/>
      <c r="EE6" s="100"/>
      <c r="EF6" s="100"/>
      <c r="EG6" s="100"/>
      <c r="EH6" s="100"/>
      <c r="EI6" s="100"/>
      <c r="EJ6" s="100"/>
      <c r="EK6" s="100"/>
      <c r="EL6" s="100"/>
      <c r="EM6" s="100"/>
      <c r="EN6" s="100"/>
      <c r="EO6" s="100"/>
      <c r="EP6" s="100"/>
      <c r="EQ6" s="100"/>
      <c r="ER6" s="100"/>
      <c r="ES6" s="100"/>
      <c r="ET6" s="100"/>
      <c r="EU6" s="100"/>
      <c r="EV6" s="100"/>
      <c r="EW6" s="100"/>
      <c r="EX6" s="100"/>
      <c r="EY6" s="100"/>
      <c r="EZ6" s="100"/>
      <c r="FA6" s="100"/>
      <c r="FB6" s="100"/>
      <c r="FC6" s="100"/>
      <c r="FD6" s="100"/>
      <c r="FE6" s="100"/>
      <c r="FF6" s="100"/>
      <c r="FG6" s="100"/>
      <c r="FH6" s="100"/>
      <c r="FI6" s="100"/>
      <c r="FJ6" s="100"/>
      <c r="FK6" s="100"/>
      <c r="FL6" s="100"/>
      <c r="FM6" s="100"/>
      <c r="FN6" s="100"/>
      <c r="FO6" s="100"/>
      <c r="FP6" s="100"/>
      <c r="FQ6" s="100"/>
      <c r="FR6" s="100"/>
      <c r="FS6" s="100"/>
      <c r="FT6" s="100"/>
      <c r="FU6" s="100"/>
      <c r="FV6" s="100"/>
      <c r="FW6" s="100"/>
      <c r="FX6" s="100"/>
      <c r="FY6" s="100"/>
      <c r="FZ6" s="100"/>
      <c r="GA6" s="100"/>
      <c r="GB6" s="100"/>
      <c r="GC6" s="100"/>
      <c r="GD6" s="100"/>
      <c r="GE6" s="100"/>
      <c r="GF6" s="100"/>
      <c r="GG6" s="100"/>
      <c r="GH6" s="100"/>
      <c r="GI6" s="100"/>
      <c r="GJ6" s="5"/>
      <c r="GK6" s="5"/>
    </row>
    <row r="7" spans="1:193 1680:1680" s="5" customFormat="1" ht="13.2" x14ac:dyDescent="0.2">
      <c r="A7" s="89">
        <f>COUNTA(C9:C100)</f>
        <v>4</v>
      </c>
      <c r="B7" s="511" t="s">
        <v>433</v>
      </c>
      <c r="C7" s="512"/>
      <c r="D7" s="512"/>
      <c r="E7" s="512"/>
      <c r="F7" s="512"/>
      <c r="G7" s="512"/>
      <c r="H7" s="512"/>
      <c r="I7" s="99"/>
      <c r="J7" s="513" t="s">
        <v>432</v>
      </c>
      <c r="K7" s="513"/>
      <c r="L7" s="513"/>
      <c r="M7" s="513"/>
      <c r="N7" s="513"/>
      <c r="O7" s="513"/>
      <c r="P7" s="513"/>
      <c r="Q7" s="513"/>
      <c r="R7" s="513"/>
      <c r="S7" s="513"/>
      <c r="T7" s="513"/>
      <c r="U7" s="513"/>
      <c r="V7" s="513"/>
      <c r="W7" s="513"/>
      <c r="X7" s="513"/>
      <c r="Y7" s="513"/>
      <c r="Z7" s="513"/>
      <c r="AA7" s="513"/>
      <c r="AB7" s="513"/>
      <c r="AC7" s="503" t="s">
        <v>431</v>
      </c>
      <c r="AD7" s="503"/>
      <c r="AE7" s="503"/>
      <c r="AF7" s="503"/>
      <c r="AG7" s="503"/>
      <c r="AH7" s="503"/>
      <c r="AI7" s="504" t="s">
        <v>430</v>
      </c>
      <c r="AJ7" s="504"/>
      <c r="AK7" s="504"/>
      <c r="AL7" s="504"/>
      <c r="AM7" s="96"/>
      <c r="AN7" s="98" t="s">
        <v>429</v>
      </c>
      <c r="AO7" s="97"/>
      <c r="AP7" s="97"/>
      <c r="AQ7" s="96"/>
      <c r="AR7" s="97"/>
      <c r="AS7" s="97"/>
      <c r="AT7" s="97"/>
      <c r="AU7" s="96"/>
      <c r="AV7" s="97"/>
      <c r="AW7" s="97"/>
      <c r="AX7" s="97"/>
      <c r="AY7" s="96"/>
      <c r="AZ7" s="97"/>
      <c r="BA7" s="97"/>
      <c r="BB7" s="97"/>
      <c r="BC7" s="96"/>
      <c r="BD7" s="97"/>
      <c r="BE7" s="97"/>
      <c r="BF7" s="97"/>
      <c r="BG7" s="96"/>
      <c r="BH7" s="95"/>
      <c r="BI7" s="95"/>
      <c r="BJ7" s="95"/>
      <c r="BK7" s="96"/>
      <c r="BL7" s="95"/>
      <c r="BM7" s="95"/>
      <c r="BN7" s="95"/>
      <c r="BO7" s="96"/>
      <c r="BP7" s="95"/>
      <c r="BQ7" s="95"/>
      <c r="BR7" s="95"/>
      <c r="BS7" s="96"/>
      <c r="BT7" s="95"/>
      <c r="BU7" s="95"/>
      <c r="BV7" s="95"/>
      <c r="BW7" s="96"/>
      <c r="BX7" s="95"/>
      <c r="BY7" s="95"/>
      <c r="BZ7" s="95"/>
      <c r="CA7" s="96"/>
      <c r="CB7" s="95"/>
      <c r="CC7" s="95"/>
      <c r="CD7" s="95"/>
      <c r="CE7" s="96"/>
      <c r="CF7" s="95"/>
      <c r="CG7" s="95"/>
      <c r="CH7" s="95"/>
      <c r="CI7" s="95"/>
      <c r="CJ7" s="95"/>
      <c r="CK7" s="95"/>
      <c r="CL7" s="95"/>
      <c r="CM7" s="95"/>
      <c r="CN7" s="95"/>
      <c r="CO7" s="95"/>
      <c r="CP7" s="95"/>
      <c r="CQ7" s="95"/>
      <c r="CR7" s="95"/>
      <c r="CS7" s="299">
        <f>SUM(CS9:CS12)</f>
        <v>12</v>
      </c>
      <c r="CT7" s="95"/>
      <c r="CU7" s="95"/>
      <c r="CV7" s="95"/>
      <c r="CW7" s="95"/>
      <c r="CX7" s="94"/>
      <c r="CY7" s="94"/>
      <c r="CZ7" s="94"/>
      <c r="DA7" s="94"/>
      <c r="DB7" s="92"/>
      <c r="DC7" s="92"/>
      <c r="DD7" s="92"/>
      <c r="DE7" s="92"/>
      <c r="DF7" s="92"/>
      <c r="DG7" s="92"/>
      <c r="DH7" s="91"/>
      <c r="DI7" s="93">
        <f>IF(DA9&lt;0.6,1,4)</f>
        <v>4</v>
      </c>
      <c r="DJ7" s="92"/>
      <c r="DK7" s="92"/>
      <c r="DL7" s="92"/>
      <c r="DM7" s="92"/>
      <c r="DN7" s="92"/>
      <c r="DO7" s="92"/>
      <c r="DP7" s="92"/>
      <c r="DQ7" s="92"/>
      <c r="DR7" s="92"/>
      <c r="DS7" s="92"/>
      <c r="DT7" s="92"/>
      <c r="DU7" s="92"/>
      <c r="DV7" s="92"/>
      <c r="DW7" s="92"/>
      <c r="DX7" s="92"/>
      <c r="DY7" s="92"/>
      <c r="DZ7" s="92"/>
      <c r="EA7" s="92"/>
      <c r="EB7" s="92"/>
      <c r="EC7" s="92"/>
      <c r="ED7" s="92"/>
      <c r="EE7" s="92"/>
      <c r="EF7" s="92"/>
      <c r="EG7" s="92"/>
      <c r="EH7" s="92"/>
      <c r="EI7" s="92"/>
      <c r="EJ7" s="92"/>
      <c r="EK7" s="92"/>
      <c r="EL7" s="92"/>
      <c r="EM7" s="92"/>
      <c r="EN7" s="92"/>
      <c r="EO7" s="92"/>
      <c r="EP7" s="92"/>
      <c r="EQ7" s="92"/>
      <c r="ER7" s="92"/>
      <c r="ES7" s="92"/>
      <c r="ET7" s="92"/>
      <c r="EU7" s="92"/>
      <c r="EV7" s="92"/>
      <c r="EW7" s="92"/>
      <c r="EX7" s="92"/>
      <c r="EY7" s="92"/>
      <c r="EZ7" s="92"/>
      <c r="FA7" s="92"/>
      <c r="FB7" s="92"/>
      <c r="FC7" s="92"/>
      <c r="FD7" s="92"/>
      <c r="FE7" s="92"/>
      <c r="FF7" s="92"/>
      <c r="FG7" s="92"/>
      <c r="FH7" s="92"/>
      <c r="FI7" s="92"/>
      <c r="FJ7" s="92"/>
      <c r="FK7" s="92"/>
      <c r="FL7" s="92"/>
      <c r="FM7" s="92"/>
      <c r="FN7" s="92"/>
      <c r="FO7" s="92"/>
      <c r="FP7" s="92"/>
      <c r="FQ7" s="92"/>
      <c r="FR7" s="92"/>
      <c r="FS7" s="92"/>
      <c r="FT7" s="92"/>
      <c r="FU7" s="92"/>
      <c r="FV7" s="92"/>
      <c r="FW7" s="92"/>
      <c r="FX7" s="92"/>
      <c r="FY7" s="92"/>
      <c r="FZ7" s="92"/>
      <c r="GA7" s="92"/>
      <c r="GB7" s="92"/>
      <c r="GC7" s="92"/>
      <c r="GD7" s="92"/>
      <c r="GE7" s="92"/>
      <c r="GF7" s="92"/>
      <c r="GG7" s="92"/>
      <c r="GH7" s="92"/>
      <c r="GI7" s="91"/>
    </row>
    <row r="8" spans="1:193 1680:1680" s="66" customFormat="1" ht="61.2" x14ac:dyDescent="0.3">
      <c r="A8" s="88" t="s">
        <v>428</v>
      </c>
      <c r="B8" s="72" t="s">
        <v>427</v>
      </c>
      <c r="C8" s="72" t="s">
        <v>568</v>
      </c>
      <c r="D8" s="72" t="s">
        <v>425</v>
      </c>
      <c r="E8" s="72" t="s">
        <v>424</v>
      </c>
      <c r="F8" s="72" t="s">
        <v>423</v>
      </c>
      <c r="G8" s="72" t="s">
        <v>422</v>
      </c>
      <c r="H8" s="72" t="s">
        <v>421</v>
      </c>
      <c r="I8" s="72" t="s">
        <v>420</v>
      </c>
      <c r="J8" s="87" t="s">
        <v>419</v>
      </c>
      <c r="K8" s="87" t="s">
        <v>418</v>
      </c>
      <c r="L8" s="87" t="s">
        <v>417</v>
      </c>
      <c r="M8" s="87" t="s">
        <v>416</v>
      </c>
      <c r="N8" s="87" t="s">
        <v>415</v>
      </c>
      <c r="O8" s="87" t="s">
        <v>414</v>
      </c>
      <c r="P8" s="87" t="s">
        <v>413</v>
      </c>
      <c r="Q8" s="87" t="s">
        <v>412</v>
      </c>
      <c r="R8" s="87" t="s">
        <v>411</v>
      </c>
      <c r="S8" s="87" t="s">
        <v>410</v>
      </c>
      <c r="T8" s="87" t="s">
        <v>409</v>
      </c>
      <c r="U8" s="87" t="s">
        <v>408</v>
      </c>
      <c r="V8" s="87" t="s">
        <v>407</v>
      </c>
      <c r="W8" s="87" t="s">
        <v>406</v>
      </c>
      <c r="X8" s="87" t="s">
        <v>405</v>
      </c>
      <c r="Y8" s="87" t="s">
        <v>404</v>
      </c>
      <c r="Z8" s="87" t="s">
        <v>403</v>
      </c>
      <c r="AA8" s="87" t="s">
        <v>402</v>
      </c>
      <c r="AB8" s="87" t="s">
        <v>401</v>
      </c>
      <c r="AC8" s="72" t="s">
        <v>27</v>
      </c>
      <c r="AD8" s="72" t="s">
        <v>400</v>
      </c>
      <c r="AE8" s="72" t="s">
        <v>33</v>
      </c>
      <c r="AF8" s="72" t="s">
        <v>399</v>
      </c>
      <c r="AG8" s="72" t="s">
        <v>398</v>
      </c>
      <c r="AH8" s="72" t="s">
        <v>397</v>
      </c>
      <c r="AI8" s="122" t="s">
        <v>396</v>
      </c>
      <c r="AJ8" s="72" t="s">
        <v>395</v>
      </c>
      <c r="AK8" s="72" t="s">
        <v>394</v>
      </c>
      <c r="AL8" s="72" t="s">
        <v>393</v>
      </c>
      <c r="AM8" s="86" t="s">
        <v>392</v>
      </c>
      <c r="AN8" s="86" t="s">
        <v>391</v>
      </c>
      <c r="AO8" s="85" t="s">
        <v>390</v>
      </c>
      <c r="AP8" s="85" t="s">
        <v>389</v>
      </c>
      <c r="AQ8" s="84" t="s">
        <v>388</v>
      </c>
      <c r="AR8" s="84" t="s">
        <v>387</v>
      </c>
      <c r="AS8" s="72" t="s">
        <v>386</v>
      </c>
      <c r="AT8" s="72" t="s">
        <v>385</v>
      </c>
      <c r="AU8" s="83" t="s">
        <v>384</v>
      </c>
      <c r="AV8" s="82" t="s">
        <v>383</v>
      </c>
      <c r="AW8" s="82" t="s">
        <v>382</v>
      </c>
      <c r="AX8" s="82" t="s">
        <v>381</v>
      </c>
      <c r="AY8" s="81" t="s">
        <v>380</v>
      </c>
      <c r="AZ8" s="81" t="s">
        <v>379</v>
      </c>
      <c r="BA8" s="80" t="s">
        <v>378</v>
      </c>
      <c r="BB8" s="80" t="s">
        <v>377</v>
      </c>
      <c r="BC8" s="79" t="s">
        <v>376</v>
      </c>
      <c r="BD8" s="79" t="s">
        <v>375</v>
      </c>
      <c r="BE8" s="78" t="s">
        <v>374</v>
      </c>
      <c r="BF8" s="78" t="s">
        <v>373</v>
      </c>
      <c r="BG8" s="77" t="s">
        <v>372</v>
      </c>
      <c r="BH8" s="77" t="s">
        <v>371</v>
      </c>
      <c r="BI8" s="76" t="s">
        <v>370</v>
      </c>
      <c r="BJ8" s="76" t="s">
        <v>369</v>
      </c>
      <c r="BK8" s="75" t="s">
        <v>368</v>
      </c>
      <c r="BL8" s="75" t="s">
        <v>367</v>
      </c>
      <c r="BM8" s="74" t="s">
        <v>366</v>
      </c>
      <c r="BN8" s="74" t="s">
        <v>365</v>
      </c>
      <c r="BO8" s="83" t="s">
        <v>361</v>
      </c>
      <c r="BP8" s="83" t="s">
        <v>364</v>
      </c>
      <c r="BQ8" s="82" t="s">
        <v>363</v>
      </c>
      <c r="BR8" s="82" t="s">
        <v>362</v>
      </c>
      <c r="BS8" s="81" t="s">
        <v>361</v>
      </c>
      <c r="BT8" s="81" t="s">
        <v>360</v>
      </c>
      <c r="BU8" s="80" t="s">
        <v>359</v>
      </c>
      <c r="BV8" s="80" t="s">
        <v>358</v>
      </c>
      <c r="BW8" s="79" t="s">
        <v>357</v>
      </c>
      <c r="BX8" s="79" t="s">
        <v>356</v>
      </c>
      <c r="BY8" s="78" t="s">
        <v>355</v>
      </c>
      <c r="BZ8" s="78" t="s">
        <v>354</v>
      </c>
      <c r="CA8" s="77" t="s">
        <v>353</v>
      </c>
      <c r="CB8" s="77" t="s">
        <v>352</v>
      </c>
      <c r="CC8" s="76" t="s">
        <v>351</v>
      </c>
      <c r="CD8" s="76" t="s">
        <v>350</v>
      </c>
      <c r="CE8" s="75" t="s">
        <v>349</v>
      </c>
      <c r="CF8" s="75" t="s">
        <v>348</v>
      </c>
      <c r="CG8" s="74" t="s">
        <v>347</v>
      </c>
      <c r="CH8" s="74" t="s">
        <v>346</v>
      </c>
      <c r="CI8" s="74"/>
      <c r="CJ8" s="74"/>
      <c r="CK8" s="74"/>
      <c r="CL8" s="72" t="s">
        <v>345</v>
      </c>
      <c r="CM8" s="72" t="s">
        <v>344</v>
      </c>
      <c r="CN8" s="72" t="s">
        <v>343</v>
      </c>
      <c r="CO8" s="72" t="s">
        <v>342</v>
      </c>
      <c r="CP8" s="72" t="s">
        <v>341</v>
      </c>
      <c r="CQ8" s="72" t="s">
        <v>340</v>
      </c>
      <c r="CR8" s="73" t="s">
        <v>339</v>
      </c>
      <c r="CS8" s="73" t="s">
        <v>338</v>
      </c>
      <c r="CT8" s="99"/>
      <c r="CU8" s="72" t="s">
        <v>337</v>
      </c>
      <c r="CV8" s="72" t="s">
        <v>336</v>
      </c>
      <c r="CW8" s="71"/>
      <c r="CX8" s="71" t="s">
        <v>335</v>
      </c>
      <c r="CY8" s="71" t="s">
        <v>334</v>
      </c>
      <c r="CZ8" s="71" t="s">
        <v>333</v>
      </c>
      <c r="DA8" s="71" t="s">
        <v>332</v>
      </c>
      <c r="DB8" s="71" t="s">
        <v>331</v>
      </c>
      <c r="DC8" s="71" t="s">
        <v>330</v>
      </c>
      <c r="DD8" s="71" t="s">
        <v>329</v>
      </c>
      <c r="DE8" s="71" t="s">
        <v>328</v>
      </c>
      <c r="DF8" s="71" t="s">
        <v>327</v>
      </c>
      <c r="DG8" s="71" t="s">
        <v>326</v>
      </c>
      <c r="DH8" s="71"/>
      <c r="DI8" s="71" t="s">
        <v>325</v>
      </c>
      <c r="DJ8" s="71" t="s">
        <v>324</v>
      </c>
      <c r="DK8" s="71" t="s">
        <v>323</v>
      </c>
      <c r="DL8" s="71" t="s">
        <v>322</v>
      </c>
      <c r="DM8" s="71" t="s">
        <v>321</v>
      </c>
      <c r="DN8" s="71" t="s">
        <v>320</v>
      </c>
      <c r="DO8" s="71" t="s">
        <v>319</v>
      </c>
      <c r="DP8" s="71" t="s">
        <v>318</v>
      </c>
      <c r="DQ8" s="71" t="s">
        <v>317</v>
      </c>
      <c r="DR8" s="71" t="s">
        <v>316</v>
      </c>
      <c r="DS8" s="71" t="s">
        <v>315</v>
      </c>
      <c r="DT8" s="71" t="s">
        <v>314</v>
      </c>
      <c r="DU8" s="71" t="s">
        <v>313</v>
      </c>
      <c r="DV8" s="71" t="s">
        <v>312</v>
      </c>
      <c r="DW8" s="71" t="s">
        <v>311</v>
      </c>
      <c r="DX8" s="71" t="s">
        <v>310</v>
      </c>
      <c r="DY8" s="71" t="s">
        <v>309</v>
      </c>
      <c r="DZ8" s="71" t="s">
        <v>308</v>
      </c>
      <c r="EA8" s="71" t="s">
        <v>307</v>
      </c>
      <c r="EB8" s="71" t="s">
        <v>306</v>
      </c>
      <c r="EC8" s="71" t="s">
        <v>305</v>
      </c>
      <c r="ED8" s="71" t="s">
        <v>304</v>
      </c>
      <c r="EE8" s="71" t="s">
        <v>303</v>
      </c>
      <c r="EF8" s="71" t="s">
        <v>302</v>
      </c>
      <c r="EG8" s="71" t="s">
        <v>301</v>
      </c>
      <c r="EH8" s="71" t="s">
        <v>300</v>
      </c>
      <c r="EI8" s="71" t="s">
        <v>299</v>
      </c>
      <c r="EJ8" s="71" t="s">
        <v>298</v>
      </c>
      <c r="EK8" s="71" t="s">
        <v>297</v>
      </c>
      <c r="EL8" s="71" t="s">
        <v>296</v>
      </c>
      <c r="EM8" s="71" t="s">
        <v>295</v>
      </c>
      <c r="EN8" s="71" t="s">
        <v>294</v>
      </c>
      <c r="EO8" s="71" t="s">
        <v>293</v>
      </c>
      <c r="EP8" s="71" t="s">
        <v>292</v>
      </c>
      <c r="EQ8" s="71" t="s">
        <v>291</v>
      </c>
      <c r="ER8" s="71" t="s">
        <v>290</v>
      </c>
      <c r="ES8" s="71" t="s">
        <v>289</v>
      </c>
      <c r="ET8" s="71" t="s">
        <v>288</v>
      </c>
      <c r="EU8" s="71" t="s">
        <v>287</v>
      </c>
      <c r="EV8" s="71" t="s">
        <v>286</v>
      </c>
      <c r="EW8" s="71" t="s">
        <v>285</v>
      </c>
      <c r="EX8" s="71" t="s">
        <v>284</v>
      </c>
      <c r="EY8" s="71" t="s">
        <v>283</v>
      </c>
      <c r="EZ8" s="71" t="s">
        <v>282</v>
      </c>
      <c r="FA8" s="71" t="s">
        <v>281</v>
      </c>
      <c r="FB8" s="71" t="s">
        <v>280</v>
      </c>
      <c r="FC8" s="71" t="s">
        <v>279</v>
      </c>
      <c r="FD8" s="71" t="s">
        <v>278</v>
      </c>
      <c r="FE8" s="71" t="s">
        <v>277</v>
      </c>
      <c r="FF8" s="71" t="s">
        <v>276</v>
      </c>
      <c r="FG8" s="71" t="s">
        <v>275</v>
      </c>
      <c r="FH8" s="71" t="s">
        <v>274</v>
      </c>
      <c r="FI8" s="71" t="s">
        <v>273</v>
      </c>
      <c r="FJ8" s="71" t="s">
        <v>272</v>
      </c>
      <c r="FK8" s="71" t="s">
        <v>271</v>
      </c>
      <c r="FL8" s="71" t="s">
        <v>270</v>
      </c>
      <c r="FM8" s="71" t="s">
        <v>269</v>
      </c>
      <c r="FN8" s="71" t="s">
        <v>268</v>
      </c>
      <c r="FO8" s="71" t="s">
        <v>267</v>
      </c>
      <c r="FP8" s="71" t="s">
        <v>266</v>
      </c>
      <c r="FQ8" s="71" t="s">
        <v>265</v>
      </c>
      <c r="FR8" s="71" t="s">
        <v>264</v>
      </c>
      <c r="FS8" s="71" t="s">
        <v>263</v>
      </c>
      <c r="FT8" s="71" t="s">
        <v>262</v>
      </c>
      <c r="FU8" s="71" t="s">
        <v>261</v>
      </c>
      <c r="FV8" s="71" t="s">
        <v>260</v>
      </c>
      <c r="FW8" s="71" t="s">
        <v>259</v>
      </c>
      <c r="FX8" s="71" t="s">
        <v>258</v>
      </c>
      <c r="FY8" s="71" t="s">
        <v>257</v>
      </c>
      <c r="FZ8" s="71" t="s">
        <v>256</v>
      </c>
      <c r="GA8" s="71" t="s">
        <v>255</v>
      </c>
      <c r="GB8" s="71" t="s">
        <v>254</v>
      </c>
      <c r="GC8" s="71" t="s">
        <v>253</v>
      </c>
      <c r="GD8" s="71" t="s">
        <v>252</v>
      </c>
      <c r="GE8" s="71" t="s">
        <v>251</v>
      </c>
      <c r="GF8" s="71" t="s">
        <v>250</v>
      </c>
      <c r="GG8" s="71" t="s">
        <v>249</v>
      </c>
      <c r="GH8" s="71" t="s">
        <v>248</v>
      </c>
      <c r="GI8" s="70" t="s">
        <v>247</v>
      </c>
      <c r="GJ8" s="69"/>
      <c r="GK8" s="68"/>
    </row>
    <row r="9" spans="1:193 1680:1680" ht="173.4" x14ac:dyDescent="0.2">
      <c r="A9" s="62">
        <v>1</v>
      </c>
      <c r="B9" s="213" t="s">
        <v>763</v>
      </c>
      <c r="C9" s="65" t="s">
        <v>764</v>
      </c>
      <c r="D9" s="61" t="s">
        <v>205</v>
      </c>
      <c r="E9" s="59" t="s">
        <v>204</v>
      </c>
      <c r="F9" s="51" t="s">
        <v>222</v>
      </c>
      <c r="G9" s="59" t="s">
        <v>218</v>
      </c>
      <c r="H9" s="59" t="s">
        <v>169</v>
      </c>
      <c r="I9" s="58" t="s">
        <v>20</v>
      </c>
      <c r="J9" s="58" t="s">
        <v>53</v>
      </c>
      <c r="K9" s="58" t="s">
        <v>53</v>
      </c>
      <c r="L9" s="58" t="s">
        <v>53</v>
      </c>
      <c r="M9" s="58" t="s">
        <v>53</v>
      </c>
      <c r="N9" s="58" t="s">
        <v>53</v>
      </c>
      <c r="O9" s="58" t="s">
        <v>53</v>
      </c>
      <c r="P9" s="58" t="s">
        <v>53</v>
      </c>
      <c r="Q9" s="58" t="s">
        <v>53</v>
      </c>
      <c r="R9" s="58" t="s">
        <v>53</v>
      </c>
      <c r="S9" s="58" t="s">
        <v>54</v>
      </c>
      <c r="T9" s="58" t="s">
        <v>54</v>
      </c>
      <c r="U9" s="58" t="s">
        <v>54</v>
      </c>
      <c r="V9" s="58" t="s">
        <v>54</v>
      </c>
      <c r="W9" s="58" t="s">
        <v>54</v>
      </c>
      <c r="X9" s="58" t="s">
        <v>53</v>
      </c>
      <c r="Y9" s="58" t="s">
        <v>53</v>
      </c>
      <c r="Z9" s="58" t="s">
        <v>53</v>
      </c>
      <c r="AA9" s="58" t="s">
        <v>53</v>
      </c>
      <c r="AB9" s="58" t="s">
        <v>53</v>
      </c>
      <c r="AC9" s="57" t="str">
        <f>I9</f>
        <v>2 - Baja</v>
      </c>
      <c r="AD9" s="149">
        <f>IFERROR(IF(I9="1 - Muy Baja",0.2,IF(I9="2 - Baja",0.4,IF(I9="3 - Media",0.6,IF(I9="4 - Alta",0.8,1)))),"")</f>
        <v>0.4</v>
      </c>
      <c r="AE9" s="57" t="str">
        <f>CONCATENATE(CY9," - ",CZ9)</f>
        <v>3 - Moderado</v>
      </c>
      <c r="AF9" s="149">
        <f>IFERROR(IF(CY9=1,0.2,IF(CY9=2,0.4,IF(CY9=3,0.6,IF(CY9=4,0.8,1)))),"")</f>
        <v>0.6</v>
      </c>
      <c r="AG9" s="56" t="str">
        <f>IFERROR(INDEX([9]LEGAL!$BLU$689:$BLY$693,MATCH(I9,[9]LEGAL!$BLS$689:$BLS$693,0),MATCH(AE9,[9]LEGAL!$BLU$687:$BLY$687,0)),"")</f>
        <v>MODERADO</v>
      </c>
      <c r="AH9" s="149">
        <f>AD9*AF9</f>
        <v>0.24</v>
      </c>
      <c r="AI9" s="212" t="s">
        <v>761</v>
      </c>
      <c r="AJ9" s="54" t="s">
        <v>753</v>
      </c>
      <c r="AK9" s="54" t="s">
        <v>760</v>
      </c>
      <c r="AL9" s="54" t="s">
        <v>759</v>
      </c>
      <c r="AM9" s="51" t="s">
        <v>35</v>
      </c>
      <c r="AN9" s="209" t="s">
        <v>45</v>
      </c>
      <c r="AO9" s="54" t="s">
        <v>50</v>
      </c>
      <c r="AP9" s="51" t="s">
        <v>52</v>
      </c>
      <c r="AQ9" s="51" t="s">
        <v>35</v>
      </c>
      <c r="AR9" s="209" t="s">
        <v>45</v>
      </c>
      <c r="AS9" s="54" t="s">
        <v>50</v>
      </c>
      <c r="AT9" s="51" t="s">
        <v>52</v>
      </c>
      <c r="AU9" s="51" t="s">
        <v>35</v>
      </c>
      <c r="AV9" s="209" t="s">
        <v>45</v>
      </c>
      <c r="AW9" s="54" t="s">
        <v>50</v>
      </c>
      <c r="AX9" s="51" t="s">
        <v>52</v>
      </c>
      <c r="AY9" s="51" t="s">
        <v>35</v>
      </c>
      <c r="AZ9" s="209" t="s">
        <v>45</v>
      </c>
      <c r="BA9" s="54" t="s">
        <v>50</v>
      </c>
      <c r="BB9" s="51" t="s">
        <v>52</v>
      </c>
      <c r="BC9" s="51"/>
      <c r="BD9" s="54"/>
      <c r="BE9" s="54"/>
      <c r="BF9" s="51"/>
      <c r="BG9" s="51"/>
      <c r="BH9" s="54"/>
      <c r="BI9" s="54"/>
      <c r="BJ9" s="51"/>
      <c r="BK9" s="51"/>
      <c r="BL9" s="54"/>
      <c r="BM9" s="54"/>
      <c r="BN9" s="51"/>
      <c r="BO9" s="51"/>
      <c r="BP9" s="54"/>
      <c r="BQ9" s="54"/>
      <c r="BR9" s="51"/>
      <c r="BS9" s="51"/>
      <c r="BT9" s="54"/>
      <c r="BU9" s="54"/>
      <c r="BV9" s="51"/>
      <c r="BW9" s="51"/>
      <c r="BX9" s="54"/>
      <c r="BY9" s="54"/>
      <c r="BZ9" s="51"/>
      <c r="CA9" s="51"/>
      <c r="CB9" s="54"/>
      <c r="CC9" s="54"/>
      <c r="CD9" s="51"/>
      <c r="CE9" s="51"/>
      <c r="CF9" s="54"/>
      <c r="CG9" s="54"/>
      <c r="CH9" s="51"/>
      <c r="CI9" s="54"/>
      <c r="CJ9" s="54"/>
      <c r="CK9" s="51"/>
      <c r="CL9" s="53" t="str">
        <f>IFERROR(IF(GE9&lt;=1,"1 - Muy Baja",VLOOKUP(GE9,[9]LEGAL!$BLR$689:$BLS$693,2,0)),"")</f>
        <v>1 - Muy Baja</v>
      </c>
      <c r="CM9" s="165">
        <f>GF9</f>
        <v>5.183999999999999E-2</v>
      </c>
      <c r="CN9" s="53" t="str">
        <f>IFERROR(IF(GG9&lt;=1,"1 - Leve",HLOOKUP(GG9,[9]LEGAL!$BLU$686:$BLY$687,2,0)),"")</f>
        <v>3 - Moderado</v>
      </c>
      <c r="CO9" s="165">
        <f>GI9</f>
        <v>0.6</v>
      </c>
      <c r="CP9" s="52" t="str">
        <f>IFERROR(INDEX($BLU$689:$BLY$693,MATCH(GE9,$BLR$689:$BLR$693,0),MATCH(GG9,$BLU$686:$BLY$686,0)),"")</f>
        <v>MODERADO</v>
      </c>
      <c r="CQ9" s="149">
        <f>CM9*CO9</f>
        <v>3.1103999999999993E-2</v>
      </c>
      <c r="CR9" s="63" t="s">
        <v>456</v>
      </c>
      <c r="CS9" s="52">
        <f>IF(CP9="BAJO",0.1,IF(CP9="MODERADO",3,5))</f>
        <v>3</v>
      </c>
      <c r="CT9" s="51"/>
      <c r="CU9" s="50" t="s">
        <v>1280</v>
      </c>
      <c r="CV9" s="65" t="s">
        <v>1235</v>
      </c>
      <c r="CW9" s="158"/>
      <c r="CX9" s="47">
        <f>COUNTIF(J9:AB9,"SI")</f>
        <v>5</v>
      </c>
      <c r="CY9" s="49">
        <f>IF(CX9&lt;6,3,IF(CX9&gt;11,5,4))</f>
        <v>3</v>
      </c>
      <c r="CZ9" s="47" t="str">
        <f>IF(CX9&lt;6,"Moderado",IF(CX9&gt;11,"Catastrófico","Mayor"))</f>
        <v>Moderado</v>
      </c>
      <c r="DA9" s="153">
        <f>IF(CY9=3,0.6,IF(CY9=4,0.8,1))</f>
        <v>0.6</v>
      </c>
      <c r="DB9" s="48">
        <f>IF(AN9="",0,IF(AN9="Automático",0.25,IF(AN9="Manual",0.15,0)))</f>
        <v>0.15</v>
      </c>
      <c r="DC9" s="48">
        <f>IF(AI9="",0,IF(AO9="Preventivo",0.25,IF(AO9="Detectivo",0.15,IF(AO9="Correctivo",0.1,0))))</f>
        <v>0.25</v>
      </c>
      <c r="DD9" s="47">
        <f>IF(OR(AN9=0,AO9=0),0,DB9+DC9)</f>
        <v>0.4</v>
      </c>
      <c r="DE9" s="46">
        <f>IF(DF9&gt;0.8,5,IF(DF9&gt;0.6,4,IF(DF9&gt;0.4,3,IF(DF9&gt;0.2,2,1))))</f>
        <v>2</v>
      </c>
      <c r="DF9" s="187">
        <f>IF(OR(AP9="Ambos",AP9="Probabilidad"),$AD9-($AD9*$DD9),$AD9)</f>
        <v>0.24</v>
      </c>
      <c r="DG9" s="46">
        <f>IF(DI9&gt;0.8,5,IF(DI9&gt;0.6,4,3))</f>
        <v>3</v>
      </c>
      <c r="DH9" s="46"/>
      <c r="DI9" s="187">
        <f>IF(OR(AP9="Ambos",AP9="Impacto"),$DA9-($DA9*$DD9),$DA9)</f>
        <v>0.6</v>
      </c>
      <c r="DJ9" s="48">
        <f>IF(AR9="",0,IF(AR9="Automático",0.25,IF(AR9="Manual",0.15,0)))</f>
        <v>0.15</v>
      </c>
      <c r="DK9" s="48">
        <f>IF(AS9="",0,IF(AS9="Preventivo",0.25,IF(AS9="Detectivo",0.15,IF(AS9="Correctivo",0.1,0))))</f>
        <v>0.25</v>
      </c>
      <c r="DL9" s="47">
        <f>IF(OR(AR9=0,AS9=0),0,DJ9+DK9)</f>
        <v>0.4</v>
      </c>
      <c r="DM9" s="46">
        <f>IF(DN9&gt;0.8,5,IF(DN9&gt;0.6,4,IF(DN9&gt;0.4,3,IF(DN9&gt;0.2,2,1))))</f>
        <v>1</v>
      </c>
      <c r="DN9" s="187">
        <f>IF(OR(AT9="Ambos",AT9="Probabilidad"),DF9-(DF9*$DL9),DF9)</f>
        <v>0.14399999999999999</v>
      </c>
      <c r="DO9" s="46">
        <f>IF(DP9&gt;0.8,5,IF(DP9&gt;0.6,4,3))</f>
        <v>3</v>
      </c>
      <c r="DP9" s="187">
        <f>IF(OR(AT9="Ambos",AT9="Impacto"),$DI9-($DI9*$DL9),$DI9)</f>
        <v>0.6</v>
      </c>
      <c r="DQ9" s="48">
        <f>IF(AV9="",0,IF(AV9="Automático",0.25,IF(AV9="Manual",0.15,0)))</f>
        <v>0.15</v>
      </c>
      <c r="DR9" s="48">
        <f>IF(AW9="",0,IF(AW9="Preventivo",0.25,IF(AW9="Detectivo",0.15,IF(AW9="Correctivo",0.1,0))))</f>
        <v>0.25</v>
      </c>
      <c r="DS9" s="47">
        <f>IF(OR(AV9=0,AW9=0),0,DQ9+DR9)</f>
        <v>0.4</v>
      </c>
      <c r="DT9" s="46">
        <f>IF(DU9&gt;0.8,5,IF(DU9&gt;0.6,4,IF(DU9&gt;0.4,3,IF(DU9&gt;0.2,2,1))))</f>
        <v>1</v>
      </c>
      <c r="DU9" s="187">
        <f>IF(OR(AX9="Ambos",AX9="Probabilidad"),DN9-(DN9*$DS9),DN9)</f>
        <v>8.6399999999999991E-2</v>
      </c>
      <c r="DV9" s="46">
        <f>IF(DW9&gt;0.8,5,IF(DW9&gt;0.6,4,3))</f>
        <v>3</v>
      </c>
      <c r="DW9" s="187">
        <f>IF(OR(AX9="Ambos",AX9="Impacto"),$DP9-($DP9*$DS9),$DP9)</f>
        <v>0.6</v>
      </c>
      <c r="DX9" s="48">
        <f>IF(AZ9="",0,IF(AZ9="Automático",0.25,IF(AZ9="Manual",0.15,0)))</f>
        <v>0.15</v>
      </c>
      <c r="DY9" s="48">
        <f>IF(BA9="",0,IF(BA9="Preventivo",0.25,IF(BA9="Detectivo",0.15,IF(BA10="Correctivo",0.1,0))))</f>
        <v>0.25</v>
      </c>
      <c r="DZ9" s="47">
        <f>IF(OR(AZ9=0,BA9=0),0,DX9+DY9)</f>
        <v>0.4</v>
      </c>
      <c r="EA9" s="46">
        <f>IF(EB9&gt;0.8,5,IF(EB9&gt;0.6,4,IF(EB9&gt;0.4,3,IF(EB9&gt;0.2,2,1))))</f>
        <v>1</v>
      </c>
      <c r="EB9" s="187">
        <f>IF(OR(BB9="Ambos",BB9="Probabilidad"),DU9-(DU9*$DZ9),DU9)</f>
        <v>5.183999999999999E-2</v>
      </c>
      <c r="EC9" s="46">
        <f>IF(ED9&gt;0.8,5,IF(ED9&gt;0.6,4,3))</f>
        <v>3</v>
      </c>
      <c r="ED9" s="187">
        <f>IF(OR(BB9="Ambos",BB9="Impacto"),$DW9-($DW9*$DZ9),$DW9)</f>
        <v>0.6</v>
      </c>
      <c r="EE9" s="48">
        <f>IF(BD9="",0,IF(BD9="Automático",0.25,IF(BD9="Manual",0.15,0)))</f>
        <v>0</v>
      </c>
      <c r="EF9" s="48">
        <f>IF(BE9="",0,IF(BE9="Preventivo",0.25,IF(BE9="Detectivo",0.15,IF(BE9="Correctivo",0.1,0))))</f>
        <v>0</v>
      </c>
      <c r="EG9" s="47">
        <f>IF(OR(BD9=0,BE9=0),0,EE9+EF9)</f>
        <v>0</v>
      </c>
      <c r="EH9" s="46">
        <f>IF(EI9&gt;0.8,5,IF(EI9&gt;0.6,4,IF(EI9&gt;0.4,3,IF(EI9&gt;0.2,2,1))))</f>
        <v>1</v>
      </c>
      <c r="EI9" s="187">
        <f>IF(OR(BF9="Ambos",BF9="Probabilidad"),EB9-(EB9*$EG9),EB9)</f>
        <v>5.183999999999999E-2</v>
      </c>
      <c r="EJ9" s="46">
        <f>IF(EK9&gt;0.8,5,IF(EK9&gt;0.6,4,3))</f>
        <v>3</v>
      </c>
      <c r="EK9" s="187">
        <f>IF(OR(BF9="Ambos",BF9="Impacto"),$ED9-($ED9*$EG9),$ED9)</f>
        <v>0.6</v>
      </c>
      <c r="EL9" s="48">
        <f>IF(BH9="",0,IF(BH9="Automático",0.25,IF(BH9="Manual",0.15,0)))</f>
        <v>0</v>
      </c>
      <c r="EM9" s="48">
        <f>IF(BI9="",0,IF(BI9="Preventivo",0.25,IF(BI9="Detectivo",0.15,IF(BI9="Correctivo",0.1,0))))</f>
        <v>0</v>
      </c>
      <c r="EN9" s="47">
        <f>IF(OR(BH9=0,BI9=0),0,EL9+EM9)</f>
        <v>0</v>
      </c>
      <c r="EO9" s="46">
        <f>IF(EP9&gt;0.8,5,IF(EP9&gt;0.6,4,IF(EP9&gt;0.4,3,IF(EP9&gt;0.2,2,1))))</f>
        <v>1</v>
      </c>
      <c r="EP9" s="187">
        <f>IF(OR(BF9="Ambos",BF9="Probabilidad"),EI9-(EI9*$EN9),EI9)</f>
        <v>5.183999999999999E-2</v>
      </c>
      <c r="EQ9" s="46">
        <f>IF(ER9&gt;0.8,5,IF(ER9&gt;0.6,4,3))</f>
        <v>3</v>
      </c>
      <c r="ER9" s="187">
        <f>IF(OR(BJ9="Ambos",BJ9="Impacto"),$EK9-($EK9*$EN9),$EK9)</f>
        <v>0.6</v>
      </c>
      <c r="ES9" s="48">
        <f>IF(BL9="",0,IF(BL9="Automático",0.25,IF(BL9="Manual",0.15,0)))</f>
        <v>0</v>
      </c>
      <c r="ET9" s="48">
        <f>IF(BM9="",0,IF(BM9="Preventivo",0.25,IF(BM9="Detectivo",0.15,IF(BM9="Correctivo",0.1,0))))</f>
        <v>0</v>
      </c>
      <c r="EU9" s="47">
        <f>IF(OR(BL9=0,BM9=0),0,ES9+ET9)</f>
        <v>0</v>
      </c>
      <c r="EV9" s="46">
        <f>IF(EW9&gt;0.8,5,IF(EW9&gt;0.6,4,IF(EW9&gt;0.4,3,IF(EW9&gt;0.2,2,1))))</f>
        <v>1</v>
      </c>
      <c r="EW9" s="187">
        <f>IF(OR(BP9="Ambos",BP9="Probabilidad"),EP9-(EP9*$EU9),EP9)</f>
        <v>5.183999999999999E-2</v>
      </c>
      <c r="EX9" s="46">
        <f>IF(EY9&gt;0.8,5,IF(EY9&gt;0.6,4,3))</f>
        <v>3</v>
      </c>
      <c r="EY9" s="187">
        <f>IF(OR(BN9="Ambos",BN9="Impacto"),$ER9-($ER9*$EU9),$ER9)</f>
        <v>0.6</v>
      </c>
      <c r="EZ9" s="48">
        <f>IF(BP9="",0,IF(BP9="Automático",0.25,IF(BP9="Manual",0.15,0)))</f>
        <v>0</v>
      </c>
      <c r="FA9" s="48">
        <f>IF(BQ9="",0,IF(BQ9="Preventivo",0.25,IF(BQ9="Detectivo",0.15,IF(BQ9="Correctivo",0.1,0))))</f>
        <v>0</v>
      </c>
      <c r="FB9" s="47">
        <f>IF(OR(BP9=0,BQ9=0),0,EZ9+FA9)</f>
        <v>0</v>
      </c>
      <c r="FC9" s="46">
        <f>IF(FD9&gt;0.8,5,IF(FD9&gt;0.6,4,IF(FD9&gt;0.4,3,IF(FD9&gt;0.2,2,1))))</f>
        <v>1</v>
      </c>
      <c r="FD9" s="187">
        <f>IF(OR(BR9="Ambos",BR9="Probabilidad"),EW9-(EW9*$FB9),EW9)</f>
        <v>5.183999999999999E-2</v>
      </c>
      <c r="FE9" s="46">
        <f>IF(FF9&gt;0.8,5,IF(FF9&gt;0.6,4,3))</f>
        <v>3</v>
      </c>
      <c r="FF9" s="187">
        <f>IF(OR(BR9="Ambos",BR9="Impacto"),$EY9-($EY9*$FB9),$EY9)</f>
        <v>0.6</v>
      </c>
      <c r="FG9" s="48">
        <f>IF(BT9="",0,IF(BT9="Automático",0.25,IF(BT9="Manual",0.15,0)))</f>
        <v>0</v>
      </c>
      <c r="FH9" s="48">
        <f>IF(BU9="",0,IF(BU9="Preventivo",0.25,IF(BU9="Detectivo",0.15,IF(BU9="Correctivo",0.1,0))))</f>
        <v>0</v>
      </c>
      <c r="FI9" s="47">
        <f>IF(OR(BT9=0,BU9=0),0,FG9+FH9)</f>
        <v>0</v>
      </c>
      <c r="FJ9" s="46">
        <f>IF(FK9&gt;0.8,5,IF(FK9&gt;0.6,4,IF(FK9&gt;0.4,3,IF(FK9&gt;0.2,2,1))))</f>
        <v>1</v>
      </c>
      <c r="FK9" s="187">
        <f>IF(OR(BV9="Ambos",BV9="Probabilidad"),FD9-(FD9*$FI9),FD9)</f>
        <v>5.183999999999999E-2</v>
      </c>
      <c r="FL9" s="46">
        <f>IF(FM9&gt;0.8,5,IF(FM9&gt;0.6,4,3))</f>
        <v>3</v>
      </c>
      <c r="FM9" s="187">
        <f>IF(OR(BV9="Ambos",BV9="Impacto"),$FF9-($FF9*$FI9),$FF9)</f>
        <v>0.6</v>
      </c>
      <c r="FN9" s="48">
        <f>IF(BX9="",0,IF(BX9="Automático",0.25,IF(BX9="Manual",0.15,0)))</f>
        <v>0</v>
      </c>
      <c r="FO9" s="48">
        <f>IF(BY9="",0,IF(BY9="Preventivo",0.25,IF(BY9="Detectivo",0.15,IF(BY9="Correctivo",0.1,0))))</f>
        <v>0</v>
      </c>
      <c r="FP9" s="47">
        <f>IF(OR(BX9=0,BY9=0),0,FN9+FO9)</f>
        <v>0</v>
      </c>
      <c r="FQ9" s="46">
        <f>IF(FR9&gt;0.8,5,IF(FR9&gt;0.6,4,IF(FR9&gt;0.4,3,IF(FR9&gt;0.2,2,1))))</f>
        <v>1</v>
      </c>
      <c r="FR9" s="187">
        <f>IF(OR(BZ9="Ambos",BZ9="Probabilidad"),FK9-(FK9*$FP9),FK9)</f>
        <v>5.183999999999999E-2</v>
      </c>
      <c r="FS9" s="46">
        <f>IF(FT9&gt;0.8,5,IF(FT9&gt;0.6,4,3))</f>
        <v>3</v>
      </c>
      <c r="FT9" s="187">
        <f>IF(OR(BZ9="Ambos",BZ9="Impacto"),$FM9-($FM9*$FP9),$FM9)</f>
        <v>0.6</v>
      </c>
      <c r="FU9" s="48">
        <f>IF(CB9="",0,IF(CB9="Automático",0.25,IF(CB9="Manual",0.15,0)))</f>
        <v>0</v>
      </c>
      <c r="FV9" s="48">
        <f>IF(CC9="",0,IF(CC9="Preventivo",0.25,IF(CC9="Detectivo",0.15,IF(CC9="Correctivo",0.1,0))))</f>
        <v>0</v>
      </c>
      <c r="FW9" s="47">
        <f>IF(OR(CB9=0,CC9=0),0,FU9+FV9)</f>
        <v>0</v>
      </c>
      <c r="FX9" s="46">
        <f>IF(FY9&gt;0.8,5,IF(FY9&gt;0.6,4,IF(FY9&gt;0.4,3,IF(FY9&gt;0.2,2,1))))</f>
        <v>1</v>
      </c>
      <c r="FY9" s="187">
        <f>IF(OR(CD9="Ambos",CD9="Probabilidad"),FR9-(FR9*$FW9),FR9)</f>
        <v>5.183999999999999E-2</v>
      </c>
      <c r="FZ9" s="46">
        <f>IF(GA9&gt;0.8,5,IF(GA9&gt;0.6,4,3))</f>
        <v>3</v>
      </c>
      <c r="GA9" s="187">
        <f>IF(OR(CD9="Ambos",CD9="Impacto"),$FT9-($FT9*$FW9),$FT9)</f>
        <v>0.6</v>
      </c>
      <c r="GB9" s="48">
        <f>IF(CF9="",0,IF(CF9="Automático",0.25,IF(CF9="Manual",0.15,0)))</f>
        <v>0</v>
      </c>
      <c r="GC9" s="48">
        <f>IF(CG9="",0,IF(CG9="Preventivo",0.25,IF(CG9="Detectivo",0.15,IF(CG9="Correctivo",0.1,0))))</f>
        <v>0</v>
      </c>
      <c r="GD9" s="47">
        <f>IF(OR(CF9=0,CG9=0),0,GB9+GC9)</f>
        <v>0</v>
      </c>
      <c r="GE9" s="46">
        <f>IF(GF9&gt;0.8,5,IF(GF9&gt;0.6,4,IF(GF9&gt;0.4,3,IF(GF9&gt;0.2,2,1))))</f>
        <v>1</v>
      </c>
      <c r="GF9" s="187">
        <f>IF(OR(CH9="Ambos",CH9="Probabilidad"),FY9-(FY9*$GD9),FY9)</f>
        <v>5.183999999999999E-2</v>
      </c>
      <c r="GG9" s="46">
        <f>IF(GH9&gt;0.8,5,IF(GH9&gt;0.6,4,3))</f>
        <v>3</v>
      </c>
      <c r="GH9" s="187">
        <f>IF(OR(CH9="Ambos",CH9="Impacto"),$GA9-($GA9*$GD9),$GA9)</f>
        <v>0.6</v>
      </c>
      <c r="GI9" s="187">
        <f>IF(GH9&lt;0.6,0.6,GH9)</f>
        <v>0.6</v>
      </c>
      <c r="GJ9" s="45"/>
      <c r="GK9" s="5"/>
    </row>
    <row r="10" spans="1:193 1680:1680" ht="173.4" x14ac:dyDescent="0.2">
      <c r="A10" s="62">
        <v>2</v>
      </c>
      <c r="B10" s="65" t="s">
        <v>763</v>
      </c>
      <c r="C10" s="65" t="s">
        <v>762</v>
      </c>
      <c r="D10" s="61" t="s">
        <v>206</v>
      </c>
      <c r="E10" s="55" t="s">
        <v>204</v>
      </c>
      <c r="F10" s="51" t="s">
        <v>220</v>
      </c>
      <c r="G10" s="59" t="s">
        <v>218</v>
      </c>
      <c r="H10" s="59" t="s">
        <v>169</v>
      </c>
      <c r="I10" s="58" t="s">
        <v>20</v>
      </c>
      <c r="J10" s="58" t="s">
        <v>53</v>
      </c>
      <c r="K10" s="58" t="s">
        <v>53</v>
      </c>
      <c r="L10" s="58" t="s">
        <v>53</v>
      </c>
      <c r="M10" s="58" t="s">
        <v>53</v>
      </c>
      <c r="N10" s="58" t="s">
        <v>53</v>
      </c>
      <c r="O10" s="58" t="s">
        <v>53</v>
      </c>
      <c r="P10" s="58" t="s">
        <v>53</v>
      </c>
      <c r="Q10" s="58" t="s">
        <v>53</v>
      </c>
      <c r="R10" s="58" t="s">
        <v>53</v>
      </c>
      <c r="S10" s="58" t="s">
        <v>54</v>
      </c>
      <c r="T10" s="58" t="s">
        <v>54</v>
      </c>
      <c r="U10" s="58" t="s">
        <v>54</v>
      </c>
      <c r="V10" s="58" t="s">
        <v>54</v>
      </c>
      <c r="W10" s="58" t="s">
        <v>54</v>
      </c>
      <c r="X10" s="58" t="s">
        <v>53</v>
      </c>
      <c r="Y10" s="58" t="s">
        <v>53</v>
      </c>
      <c r="Z10" s="58" t="s">
        <v>53</v>
      </c>
      <c r="AA10" s="58" t="s">
        <v>53</v>
      </c>
      <c r="AB10" s="58" t="s">
        <v>53</v>
      </c>
      <c r="AC10" s="57" t="str">
        <f>I10</f>
        <v>2 - Baja</v>
      </c>
      <c r="AD10" s="149">
        <f>IFERROR(IF(I10="1 - Muy Baja",0.2,IF(I10="2 - Baja",0.4,IF(I10="3 - Media",0.6,IF(I10="4 - Alta",0.8,1)))),"")</f>
        <v>0.4</v>
      </c>
      <c r="AE10" s="57" t="str">
        <f>CONCATENATE(CY10," - ",CZ10)</f>
        <v>3 - Moderado</v>
      </c>
      <c r="AF10" s="149">
        <f>IFERROR(IF(CY10=1,0.2,IF(CY10=2,0.4,IF(CY10=3,0.6,IF(CY10=4,0.8,1)))),"")</f>
        <v>0.6</v>
      </c>
      <c r="AG10" s="56" t="str">
        <f>IFERROR(INDEX([9]LEGAL!$BLU$689:$BLY$693,MATCH(I10,[9]LEGAL!$BLS$689:$BLS$693,0),MATCH(AE10,[9]LEGAL!$BLU$687:$BLY$687,0)),"")</f>
        <v>MODERADO</v>
      </c>
      <c r="AH10" s="149">
        <f>AD10*AF10</f>
        <v>0.24</v>
      </c>
      <c r="AI10" s="63" t="s">
        <v>761</v>
      </c>
      <c r="AJ10" s="54" t="s">
        <v>753</v>
      </c>
      <c r="AK10" s="55" t="s">
        <v>760</v>
      </c>
      <c r="AL10" s="54" t="s">
        <v>759</v>
      </c>
      <c r="AM10" s="51" t="s">
        <v>35</v>
      </c>
      <c r="AN10" s="209" t="s">
        <v>45</v>
      </c>
      <c r="AO10" s="54" t="s">
        <v>50</v>
      </c>
      <c r="AP10" s="51" t="s">
        <v>52</v>
      </c>
      <c r="AQ10" s="51" t="s">
        <v>35</v>
      </c>
      <c r="AR10" s="209" t="s">
        <v>45</v>
      </c>
      <c r="AS10" s="54" t="s">
        <v>50</v>
      </c>
      <c r="AT10" s="51" t="s">
        <v>52</v>
      </c>
      <c r="AU10" s="51" t="s">
        <v>35</v>
      </c>
      <c r="AV10" s="209" t="s">
        <v>45</v>
      </c>
      <c r="AW10" s="54" t="s">
        <v>50</v>
      </c>
      <c r="AX10" s="51" t="s">
        <v>52</v>
      </c>
      <c r="AY10" s="51" t="s">
        <v>35</v>
      </c>
      <c r="AZ10" s="209" t="s">
        <v>45</v>
      </c>
      <c r="BA10" s="54" t="s">
        <v>50</v>
      </c>
      <c r="BB10" s="51" t="s">
        <v>52</v>
      </c>
      <c r="BC10" s="51"/>
      <c r="BD10" s="54"/>
      <c r="BE10" s="54"/>
      <c r="BF10" s="51"/>
      <c r="BG10" s="51"/>
      <c r="BH10" s="54"/>
      <c r="BI10" s="54"/>
      <c r="BJ10" s="51"/>
      <c r="BK10" s="51"/>
      <c r="BL10" s="54"/>
      <c r="BM10" s="54"/>
      <c r="BN10" s="51"/>
      <c r="BO10" s="51"/>
      <c r="BP10" s="54"/>
      <c r="BQ10" s="54"/>
      <c r="BR10" s="51"/>
      <c r="BS10" s="51"/>
      <c r="BT10" s="54"/>
      <c r="BU10" s="54"/>
      <c r="BV10" s="51"/>
      <c r="BW10" s="51"/>
      <c r="BX10" s="54"/>
      <c r="BY10" s="54"/>
      <c r="BZ10" s="51"/>
      <c r="CA10" s="51"/>
      <c r="CB10" s="54"/>
      <c r="CC10" s="54"/>
      <c r="CD10" s="51"/>
      <c r="CE10" s="51"/>
      <c r="CF10" s="54"/>
      <c r="CG10" s="54"/>
      <c r="CH10" s="51"/>
      <c r="CI10" s="54"/>
      <c r="CJ10" s="54"/>
      <c r="CK10" s="51"/>
      <c r="CL10" s="53" t="str">
        <f>IFERROR(IF(GE10&lt;=1,"1 - Muy Baja",VLOOKUP(GE10,[9]LEGAL!$BLR$689:$BLS$693,2,0)),"")</f>
        <v>1 - Muy Baja</v>
      </c>
      <c r="CM10" s="165">
        <f>GF10</f>
        <v>5.183999999999999E-2</v>
      </c>
      <c r="CN10" s="53" t="str">
        <f>IFERROR(IF(GG10&lt;=1,"1 - Leve",HLOOKUP(GG10,[9]LEGAL!$BLU$686:$BLY$687,2,0)),"")</f>
        <v>3 - Moderado</v>
      </c>
      <c r="CO10" s="165">
        <f>GI10</f>
        <v>0.6</v>
      </c>
      <c r="CP10" s="52" t="str">
        <f>IFERROR(INDEX($BLU$689:$BLY$693,MATCH(GE10,$BLR$689:$BLR$693,0),MATCH(GG10,$BLU$686:$BLY$686,0)),"")</f>
        <v>MODERADO</v>
      </c>
      <c r="CQ10" s="149">
        <f>CM10*CO10</f>
        <v>3.1103999999999993E-2</v>
      </c>
      <c r="CR10" s="63" t="s">
        <v>233</v>
      </c>
      <c r="CS10" s="52">
        <f>IF(CP10="BAJO",0.1,IF(CP10="MODERADO",3,5))</f>
        <v>3</v>
      </c>
      <c r="CT10" s="51"/>
      <c r="CU10" s="50" t="s">
        <v>1281</v>
      </c>
      <c r="CV10" s="65" t="s">
        <v>1235</v>
      </c>
      <c r="CW10" s="158"/>
      <c r="CX10" s="47">
        <f>COUNTIF(J10:AB10,"SI")</f>
        <v>5</v>
      </c>
      <c r="CY10" s="49">
        <f>IF(CX10&lt;6,3,IF(CX10&gt;11,5,4))</f>
        <v>3</v>
      </c>
      <c r="CZ10" s="47" t="str">
        <f>IF(CX10&lt;6,"Moderado",IF(CX10&gt;11,"Catastrófico","Mayor"))</f>
        <v>Moderado</v>
      </c>
      <c r="DA10" s="153">
        <f>IF(CY10=3,0.6,IF(CY10=4,0.8,1))</f>
        <v>0.6</v>
      </c>
      <c r="DB10" s="48">
        <f>IF(AN10="",0,IF(AN10="Automático",0.25,IF(AN10="Manual",0.15,0)))</f>
        <v>0.15</v>
      </c>
      <c r="DC10" s="48">
        <f>IF(AI10="",0,IF(AO10="Preventivo",0.25,IF(AO10="Detectivo",0.15,IF(AO10="Correctivo",0.1,0))))</f>
        <v>0.25</v>
      </c>
      <c r="DD10" s="47">
        <f>IF(OR(AN10=0,AO10=0),0,DB10+DC10)</f>
        <v>0.4</v>
      </c>
      <c r="DE10" s="46">
        <f>IF(DF10&gt;0.8,5,IF(DF10&gt;0.6,4,IF(DF10&gt;0.4,3,IF(DF10&gt;0.2,2,1))))</f>
        <v>2</v>
      </c>
      <c r="DF10" s="187">
        <f>IF(OR(AP10="Ambos",AP10="Probabilidad"),$AD10-($AD10*$DD10),$AD10)</f>
        <v>0.24</v>
      </c>
      <c r="DG10" s="46">
        <f>IF(DI10&gt;0.8,5,IF(DI10&gt;0.6,4,3))</f>
        <v>3</v>
      </c>
      <c r="DH10" s="46"/>
      <c r="DI10" s="187">
        <f>IF(OR(AP10="Ambos",AP10="Impacto"),$DA10-($DA10*$DD10),$DA10)</f>
        <v>0.6</v>
      </c>
      <c r="DJ10" s="48">
        <f>IF(AR10="",0,IF(AR10="Automático",0.25,IF(AR10="Manual",0.15,0)))</f>
        <v>0.15</v>
      </c>
      <c r="DK10" s="48">
        <f>IF(AS10="",0,IF(AS10="Preventivo",0.25,IF(AS10="Detectivo",0.15,IF(AS10="Correctivo",0.1,0))))</f>
        <v>0.25</v>
      </c>
      <c r="DL10" s="47">
        <f>IF(OR(AR10=0,AS10=0),0,DJ10+DK10)</f>
        <v>0.4</v>
      </c>
      <c r="DM10" s="46">
        <f>IF(DN10&gt;0.8,5,IF(DN10&gt;0.6,4,IF(DN10&gt;0.4,3,IF(DN10&gt;0.2,2,1))))</f>
        <v>1</v>
      </c>
      <c r="DN10" s="187">
        <f>IF(OR(AT10="Ambos",AT10="Probabilidad"),DF10-(DF10*$DL10),DF10)</f>
        <v>0.14399999999999999</v>
      </c>
      <c r="DO10" s="46">
        <f>IF(DP10&gt;0.8,5,IF(DP10&gt;0.6,4,3))</f>
        <v>3</v>
      </c>
      <c r="DP10" s="187">
        <f>IF(OR(AT10="Ambos",AT10="Impacto"),$DI10-($DI10*$DL10),$DI10)</f>
        <v>0.6</v>
      </c>
      <c r="DQ10" s="48">
        <f>IF(AV10="",0,IF(AV10="Automático",0.25,IF(AV10="Manual",0.15,0)))</f>
        <v>0.15</v>
      </c>
      <c r="DR10" s="48">
        <f>IF(AW10="",0,IF(AW10="Preventivo",0.25,IF(AW10="Detectivo",0.15,IF(AW10="Correctivo",0.1,0))))</f>
        <v>0.25</v>
      </c>
      <c r="DS10" s="47">
        <f>IF(OR(AV10=0,AW10=0),0,DQ10+DR10)</f>
        <v>0.4</v>
      </c>
      <c r="DT10" s="46">
        <f>IF(DU10&gt;0.8,5,IF(DU10&gt;0.6,4,IF(DU10&gt;0.4,3,IF(DU10&gt;0.2,2,1))))</f>
        <v>1</v>
      </c>
      <c r="DU10" s="187">
        <f>IF(OR(AX10="Ambos",AX10="Probabilidad"),DN10-(DN10*$DS10),DN10)</f>
        <v>8.6399999999999991E-2</v>
      </c>
      <c r="DV10" s="46">
        <f>IF(DW10&gt;0.8,5,IF(DW10&gt;0.6,4,3))</f>
        <v>3</v>
      </c>
      <c r="DW10" s="187">
        <f>IF(OR(AX10="Ambos",AX10="Impacto"),$DP10-($DP10*$DS10),$DP10)</f>
        <v>0.6</v>
      </c>
      <c r="DX10" s="48">
        <f>IF(AZ10="",0,IF(AZ10="Automático",0.25,IF(AZ10="Manual",0.15,0)))</f>
        <v>0.15</v>
      </c>
      <c r="DY10" s="48">
        <f>IF(BA10="",0,IF(BA10="Preventivo",0.25,IF(BA10="Detectivo",0.15,IF(BA11="Correctivo",0.1,0))))</f>
        <v>0.25</v>
      </c>
      <c r="DZ10" s="47">
        <f>IF(OR(AZ10=0,BA10=0),0,DX10+DY10)</f>
        <v>0.4</v>
      </c>
      <c r="EA10" s="46">
        <f>IF(EB10&gt;0.8,5,IF(EB10&gt;0.6,4,IF(EB10&gt;0.4,3,IF(EB10&gt;0.2,2,1))))</f>
        <v>1</v>
      </c>
      <c r="EB10" s="187">
        <f>IF(OR(BB10="Ambos",BB10="Probabilidad"),DU10-(DU10*$DZ10),DU10)</f>
        <v>5.183999999999999E-2</v>
      </c>
      <c r="EC10" s="46">
        <f>IF(ED10&gt;0.8,5,IF(ED10&gt;0.6,4,3))</f>
        <v>3</v>
      </c>
      <c r="ED10" s="187">
        <f>IF(OR(BB10="Ambos",BB10="Impacto"),$DW10-($DW10*$DZ10),$DW10)</f>
        <v>0.6</v>
      </c>
      <c r="EE10" s="48">
        <f>IF(BD10="",0,IF(BD10="Automático",0.25,IF(BD10="Manual",0.15,0)))</f>
        <v>0</v>
      </c>
      <c r="EF10" s="48">
        <f>IF(BE10="",0,IF(BE10="Preventivo",0.25,IF(BE10="Detectivo",0.15,IF(BE10="Correctivo",0.1,0))))</f>
        <v>0</v>
      </c>
      <c r="EG10" s="47">
        <f>IF(OR(BD10=0,BE10=0),0,EE10+EF10)</f>
        <v>0</v>
      </c>
      <c r="EH10" s="46">
        <f>IF(EI10&gt;0.8,5,IF(EI10&gt;0.6,4,IF(EI10&gt;0.4,3,IF(EI10&gt;0.2,2,1))))</f>
        <v>1</v>
      </c>
      <c r="EI10" s="187">
        <f>IF(OR(BF10="Ambos",BF10="Probabilidad"),EB10-(EB10*$EG10),EB10)</f>
        <v>5.183999999999999E-2</v>
      </c>
      <c r="EJ10" s="46">
        <f>IF(EK10&gt;0.8,5,IF(EK10&gt;0.6,4,3))</f>
        <v>3</v>
      </c>
      <c r="EK10" s="187">
        <f>IF(OR(BF10="Ambos",BF10="Impacto"),$ED10-($ED10*$EG10),$ED10)</f>
        <v>0.6</v>
      </c>
      <c r="EL10" s="48">
        <f>IF(BH10="",0,IF(BH10="Automático",0.25,IF(BH10="Manual",0.15,0)))</f>
        <v>0</v>
      </c>
      <c r="EM10" s="48">
        <f>IF(BI10="",0,IF(BI10="Preventivo",0.25,IF(BI10="Detectivo",0.15,IF(BI10="Correctivo",0.1,0))))</f>
        <v>0</v>
      </c>
      <c r="EN10" s="47">
        <f>IF(OR(BH10=0,BI10=0),0,EL10+EM10)</f>
        <v>0</v>
      </c>
      <c r="EO10" s="46">
        <f>IF(EP10&gt;0.8,5,IF(EP10&gt;0.6,4,IF(EP10&gt;0.4,3,IF(EP10&gt;0.2,2,1))))</f>
        <v>1</v>
      </c>
      <c r="EP10" s="187">
        <f>IF(OR(BF10="Ambos",BF10="Probabilidad"),EI10-(EI10*$EN10),EI10)</f>
        <v>5.183999999999999E-2</v>
      </c>
      <c r="EQ10" s="46">
        <f>IF(ER10&gt;0.8,5,IF(ER10&gt;0.6,4,3))</f>
        <v>3</v>
      </c>
      <c r="ER10" s="187">
        <f>IF(OR(BJ10="Ambos",BJ10="Impacto"),$EK10-($EK10*$EN10),$EK10)</f>
        <v>0.6</v>
      </c>
      <c r="ES10" s="48">
        <f>IF(BL10="",0,IF(BL10="Automático",0.25,IF(BL10="Manual",0.15,0)))</f>
        <v>0</v>
      </c>
      <c r="ET10" s="48">
        <f>IF(BM10="",0,IF(BM10="Preventivo",0.25,IF(BM10="Detectivo",0.15,IF(BM10="Correctivo",0.1,0))))</f>
        <v>0</v>
      </c>
      <c r="EU10" s="47">
        <f>IF(OR(BL10=0,BM10=0),0,ES10+ET10)</f>
        <v>0</v>
      </c>
      <c r="EV10" s="46">
        <f>IF(EW10&gt;0.8,5,IF(EW10&gt;0.6,4,IF(EW10&gt;0.4,3,IF(EW10&gt;0.2,2,1))))</f>
        <v>1</v>
      </c>
      <c r="EW10" s="187">
        <f>IF(OR(BP10="Ambos",BP10="Probabilidad"),EP10-(EP10*$EU10),EP10)</f>
        <v>5.183999999999999E-2</v>
      </c>
      <c r="EX10" s="46">
        <f>IF(EY10&gt;0.8,5,IF(EY10&gt;0.6,4,3))</f>
        <v>3</v>
      </c>
      <c r="EY10" s="187">
        <f>IF(OR(BN10="Ambos",BN10="Impacto"),$ER10-($ER10*$EU10),$ER10)</f>
        <v>0.6</v>
      </c>
      <c r="EZ10" s="48">
        <f>IF(BP10="",0,IF(BP10="Automático",0.25,IF(BP10="Manual",0.15,0)))</f>
        <v>0</v>
      </c>
      <c r="FA10" s="48">
        <f>IF(BQ10="",0,IF(BQ10="Preventivo",0.25,IF(BQ10="Detectivo",0.15,IF(BQ10="Correctivo",0.1,0))))</f>
        <v>0</v>
      </c>
      <c r="FB10" s="47">
        <f>IF(OR(BP10=0,BQ10=0),0,EZ10+FA10)</f>
        <v>0</v>
      </c>
      <c r="FC10" s="46">
        <f>IF(FD10&gt;0.8,5,IF(FD10&gt;0.6,4,IF(FD10&gt;0.4,3,IF(FD10&gt;0.2,2,1))))</f>
        <v>1</v>
      </c>
      <c r="FD10" s="187">
        <f>IF(OR(BR10="Ambos",BR10="Probabilidad"),EW10-(EW10*$FB10),EW10)</f>
        <v>5.183999999999999E-2</v>
      </c>
      <c r="FE10" s="46">
        <f>IF(FF10&gt;0.8,5,IF(FF10&gt;0.6,4,3))</f>
        <v>3</v>
      </c>
      <c r="FF10" s="187">
        <f>IF(OR(BR10="Ambos",BR10="Impacto"),$EY10-($EY10*$FB10),$EY10)</f>
        <v>0.6</v>
      </c>
      <c r="FG10" s="48">
        <f>IF(BT10="",0,IF(BT10="Automático",0.25,IF(BT10="Manual",0.15,0)))</f>
        <v>0</v>
      </c>
      <c r="FH10" s="48">
        <f>IF(BU10="",0,IF(BU10="Preventivo",0.25,IF(BU10="Detectivo",0.15,IF(BU10="Correctivo",0.1,0))))</f>
        <v>0</v>
      </c>
      <c r="FI10" s="47">
        <f>IF(OR(BT10=0,BU10=0),0,FG10+FH10)</f>
        <v>0</v>
      </c>
      <c r="FJ10" s="46">
        <f>IF(FK10&gt;0.8,5,IF(FK10&gt;0.6,4,IF(FK10&gt;0.4,3,IF(FK10&gt;0.2,2,1))))</f>
        <v>1</v>
      </c>
      <c r="FK10" s="187">
        <f>IF(OR(BV10="Ambos",BV10="Probabilidad"),FD10-(FD10*$FI10),FD10)</f>
        <v>5.183999999999999E-2</v>
      </c>
      <c r="FL10" s="46">
        <f>IF(FM10&gt;0.8,5,IF(FM10&gt;0.6,4,3))</f>
        <v>3</v>
      </c>
      <c r="FM10" s="187">
        <f>IF(OR(BV10="Ambos",BV10="Impacto"),$FF10-($FF10*$FI10),$FF10)</f>
        <v>0.6</v>
      </c>
      <c r="FN10" s="48">
        <f>IF(BX10="",0,IF(BX10="Automático",0.25,IF(BX10="Manual",0.15,0)))</f>
        <v>0</v>
      </c>
      <c r="FO10" s="48">
        <f>IF(BY10="",0,IF(BY10="Preventivo",0.25,IF(BY10="Detectivo",0.15,IF(BY10="Correctivo",0.1,0))))</f>
        <v>0</v>
      </c>
      <c r="FP10" s="47">
        <f>IF(OR(BX10=0,BY10=0),0,FN10+FO10)</f>
        <v>0</v>
      </c>
      <c r="FQ10" s="46">
        <f>IF(FR10&gt;0.8,5,IF(FR10&gt;0.6,4,IF(FR10&gt;0.4,3,IF(FR10&gt;0.2,2,1))))</f>
        <v>1</v>
      </c>
      <c r="FR10" s="187">
        <f>IF(OR(BZ10="Ambos",BZ10="Probabilidad"),FK10-(FK10*$FP10),FK10)</f>
        <v>5.183999999999999E-2</v>
      </c>
      <c r="FS10" s="46">
        <f>IF(FT10&gt;0.8,5,IF(FT10&gt;0.6,4,3))</f>
        <v>3</v>
      </c>
      <c r="FT10" s="187">
        <f>IF(OR(BZ10="Ambos",BZ10="Impacto"),$FM10-($FM10*$FP10),$FM10)</f>
        <v>0.6</v>
      </c>
      <c r="FU10" s="48">
        <f>IF(CB10="",0,IF(CB10="Automático",0.25,IF(CB10="Manual",0.15,0)))</f>
        <v>0</v>
      </c>
      <c r="FV10" s="48">
        <f>IF(CC10="",0,IF(CC10="Preventivo",0.25,IF(CC10="Detectivo",0.15,IF(CC10="Correctivo",0.1,0))))</f>
        <v>0</v>
      </c>
      <c r="FW10" s="47">
        <f>IF(OR(CB10=0,CC10=0),0,FU10+FV10)</f>
        <v>0</v>
      </c>
      <c r="FX10" s="46">
        <f>IF(FY10&gt;0.8,5,IF(FY10&gt;0.6,4,IF(FY10&gt;0.4,3,IF(FY10&gt;0.2,2,1))))</f>
        <v>1</v>
      </c>
      <c r="FY10" s="187">
        <f>IF(OR(CD10="Ambos",CD10="Probabilidad"),FR10-(FR10*$FW10),FR10)</f>
        <v>5.183999999999999E-2</v>
      </c>
      <c r="FZ10" s="46">
        <f>IF(GA10&gt;0.8,5,IF(GA10&gt;0.6,4,3))</f>
        <v>3</v>
      </c>
      <c r="GA10" s="187">
        <f>IF(OR(CD10="Ambos",CD10="Impacto"),$FT10-($FT10*$FW10),$FT10)</f>
        <v>0.6</v>
      </c>
      <c r="GB10" s="48">
        <f>IF(CF10="",0,IF(CF10="Automático",0.25,IF(CF10="Manual",0.15,0)))</f>
        <v>0</v>
      </c>
      <c r="GC10" s="48">
        <f>IF(CG10="",0,IF(CG10="Preventivo",0.25,IF(CG10="Detectivo",0.15,IF(CG10="Correctivo",0.1,0))))</f>
        <v>0</v>
      </c>
      <c r="GD10" s="47">
        <f>IF(OR(CF10=0,CG10=0),0,GB10+GC10)</f>
        <v>0</v>
      </c>
      <c r="GE10" s="46">
        <f>IF(GF10&gt;0.8,5,IF(GF10&gt;0.6,4,IF(GF10&gt;0.4,3,IF(GF10&gt;0.2,2,1))))</f>
        <v>1</v>
      </c>
      <c r="GF10" s="187">
        <f>IF(OR(CH10="Ambos",CH10="Probabilidad"),FY10-(FY10*$GD10),FY10)</f>
        <v>5.183999999999999E-2</v>
      </c>
      <c r="GG10" s="46">
        <f>IF(GH10&gt;0.8,5,IF(GH10&gt;0.6,4,3))</f>
        <v>3</v>
      </c>
      <c r="GH10" s="187">
        <f>IF(OR(CH10="Ambos",CH10="Impacto"),$GA10-($GA10*$GD10),$GA10)</f>
        <v>0.6</v>
      </c>
      <c r="GI10" s="187">
        <f>IF(GH10&lt;0.6,0.6,GH10)</f>
        <v>0.6</v>
      </c>
      <c r="GJ10" s="45"/>
    </row>
    <row r="11" spans="1:193 1680:1680" ht="173.4" x14ac:dyDescent="0.2">
      <c r="A11" s="62">
        <v>3</v>
      </c>
      <c r="B11" s="211" t="s">
        <v>757</v>
      </c>
      <c r="C11" s="65" t="s">
        <v>758</v>
      </c>
      <c r="D11" s="61" t="s">
        <v>205</v>
      </c>
      <c r="E11" s="59" t="s">
        <v>204</v>
      </c>
      <c r="F11" s="51" t="s">
        <v>222</v>
      </c>
      <c r="G11" s="55" t="s">
        <v>755</v>
      </c>
      <c r="H11" s="59" t="s">
        <v>169</v>
      </c>
      <c r="I11" s="58" t="s">
        <v>20</v>
      </c>
      <c r="J11" s="58" t="s">
        <v>53</v>
      </c>
      <c r="K11" s="58" t="s">
        <v>53</v>
      </c>
      <c r="L11" s="58" t="s">
        <v>53</v>
      </c>
      <c r="M11" s="58" t="s">
        <v>53</v>
      </c>
      <c r="N11" s="58" t="s">
        <v>53</v>
      </c>
      <c r="O11" s="58" t="s">
        <v>53</v>
      </c>
      <c r="P11" s="58" t="s">
        <v>53</v>
      </c>
      <c r="Q11" s="58" t="s">
        <v>53</v>
      </c>
      <c r="R11" s="58" t="s">
        <v>53</v>
      </c>
      <c r="S11" s="58" t="s">
        <v>54</v>
      </c>
      <c r="T11" s="58" t="s">
        <v>54</v>
      </c>
      <c r="U11" s="58" t="s">
        <v>54</v>
      </c>
      <c r="V11" s="58" t="s">
        <v>54</v>
      </c>
      <c r="W11" s="58" t="s">
        <v>54</v>
      </c>
      <c r="X11" s="58" t="s">
        <v>53</v>
      </c>
      <c r="Y11" s="58" t="s">
        <v>53</v>
      </c>
      <c r="Z11" s="58" t="s">
        <v>53</v>
      </c>
      <c r="AA11" s="58" t="s">
        <v>53</v>
      </c>
      <c r="AB11" s="58" t="s">
        <v>53</v>
      </c>
      <c r="AC11" s="57" t="str">
        <f>I11</f>
        <v>2 - Baja</v>
      </c>
      <c r="AD11" s="149">
        <f>IFERROR(IF(I11="1 - Muy Baja",0.2,IF(I11="2 - Baja",0.4,IF(I11="3 - Media",0.6,IF(I11="4 - Alta",0.8,1)))),"")</f>
        <v>0.4</v>
      </c>
      <c r="AE11" s="57" t="str">
        <f>CONCATENATE(CY11," - ",CZ11)</f>
        <v>3 - Moderado</v>
      </c>
      <c r="AF11" s="149">
        <f>IFERROR(IF(CY11=1,0.2,IF(CY11=2,0.4,IF(CY11=3,0.6,IF(CY11=4,0.8,1)))),"")</f>
        <v>0.6</v>
      </c>
      <c r="AG11" s="56" t="str">
        <f>IFERROR(INDEX([9]LEGAL!$BLU$689:$BLY$693,MATCH(I11,[9]LEGAL!$BLS$689:$BLS$693,0),MATCH(AE11,[9]LEGAL!$BLU$687:$BLY$687,0)),"")</f>
        <v>MODERADO</v>
      </c>
      <c r="AH11" s="149">
        <f>AD11*AF11</f>
        <v>0.24</v>
      </c>
      <c r="AI11" s="210" t="s">
        <v>754</v>
      </c>
      <c r="AJ11" s="54" t="s">
        <v>753</v>
      </c>
      <c r="AK11" s="59" t="s">
        <v>752</v>
      </c>
      <c r="AL11" s="54" t="s">
        <v>751</v>
      </c>
      <c r="AM11" s="51" t="s">
        <v>35</v>
      </c>
      <c r="AN11" s="209" t="s">
        <v>45</v>
      </c>
      <c r="AO11" s="54" t="s">
        <v>50</v>
      </c>
      <c r="AP11" s="51" t="s">
        <v>52</v>
      </c>
      <c r="AQ11" s="51" t="s">
        <v>35</v>
      </c>
      <c r="AR11" s="209" t="s">
        <v>45</v>
      </c>
      <c r="AS11" s="54" t="s">
        <v>50</v>
      </c>
      <c r="AT11" s="51" t="s">
        <v>52</v>
      </c>
      <c r="AU11" s="51" t="s">
        <v>35</v>
      </c>
      <c r="AV11" s="209" t="s">
        <v>45</v>
      </c>
      <c r="AW11" s="54" t="s">
        <v>50</v>
      </c>
      <c r="AX11" s="51" t="s">
        <v>52</v>
      </c>
      <c r="AY11" s="51" t="s">
        <v>35</v>
      </c>
      <c r="AZ11" s="209" t="s">
        <v>45</v>
      </c>
      <c r="BA11" s="54" t="s">
        <v>50</v>
      </c>
      <c r="BB11" s="51" t="s">
        <v>52</v>
      </c>
      <c r="BC11" s="51"/>
      <c r="BD11" s="54"/>
      <c r="BE11" s="54"/>
      <c r="BF11" s="51"/>
      <c r="BG11" s="51"/>
      <c r="BH11" s="54"/>
      <c r="BI11" s="54"/>
      <c r="BJ11" s="51"/>
      <c r="BK11" s="51"/>
      <c r="BL11" s="54"/>
      <c r="BM11" s="54"/>
      <c r="BN11" s="51"/>
      <c r="BO11" s="51"/>
      <c r="BP11" s="54"/>
      <c r="BQ11" s="54"/>
      <c r="BR11" s="51"/>
      <c r="BS11" s="51"/>
      <c r="BT11" s="54"/>
      <c r="BU11" s="54"/>
      <c r="BV11" s="51"/>
      <c r="BW11" s="51"/>
      <c r="BX11" s="54"/>
      <c r="BY11" s="54"/>
      <c r="BZ11" s="51"/>
      <c r="CA11" s="51"/>
      <c r="CB11" s="54"/>
      <c r="CC11" s="54"/>
      <c r="CD11" s="51"/>
      <c r="CE11" s="51"/>
      <c r="CF11" s="54"/>
      <c r="CG11" s="54"/>
      <c r="CH11" s="51"/>
      <c r="CI11" s="54"/>
      <c r="CJ11" s="54"/>
      <c r="CK11" s="51"/>
      <c r="CL11" s="53" t="str">
        <f>IFERROR(IF(GE11&lt;=1,"1 - Muy Baja",VLOOKUP(GE11,[9]LEGAL!$BLR$689:$BLS$693,2,0)),"")</f>
        <v>1 - Muy Baja</v>
      </c>
      <c r="CM11" s="165">
        <f>GF11</f>
        <v>5.183999999999999E-2</v>
      </c>
      <c r="CN11" s="53" t="str">
        <f>IFERROR(IF(GG11&lt;=1,"1 - Leve",HLOOKUP(GG11,[9]LEGAL!$BLU$686:$BLY$687,2,0)),"")</f>
        <v>3 - Moderado</v>
      </c>
      <c r="CO11" s="165">
        <f>GI11</f>
        <v>0.6</v>
      </c>
      <c r="CP11" s="52" t="str">
        <f>IFERROR(INDEX($BLU$689:$BLY$693,MATCH(GE11,$BLR$689:$BLR$693,0),MATCH(GG11,$BLU$686:$BLY$686,0)),"")</f>
        <v>MODERADO</v>
      </c>
      <c r="CQ11" s="149">
        <f>CM11*CO11</f>
        <v>3.1103999999999993E-2</v>
      </c>
      <c r="CR11" s="63" t="s">
        <v>456</v>
      </c>
      <c r="CS11" s="52">
        <f>IF(CP11="BAJO",0.1,IF(CP11="MODERADO",3,5))</f>
        <v>3</v>
      </c>
      <c r="CT11" s="51"/>
      <c r="CU11" s="50" t="s">
        <v>1282</v>
      </c>
      <c r="CV11" s="65" t="s">
        <v>1235</v>
      </c>
      <c r="CW11" s="158"/>
      <c r="CX11" s="47">
        <f>COUNTIF(J11:AB11,"SI")</f>
        <v>5</v>
      </c>
      <c r="CY11" s="49">
        <f>IF(CX11&lt;6,3,IF(CX11&gt;11,5,4))</f>
        <v>3</v>
      </c>
      <c r="CZ11" s="47" t="str">
        <f>IF(CX11&lt;6,"Moderado",IF(CX11&gt;11,"Catastrófico","Mayor"))</f>
        <v>Moderado</v>
      </c>
      <c r="DA11" s="153">
        <f>IF(CY11=3,0.6,IF(CY11=4,0.8,1))</f>
        <v>0.6</v>
      </c>
      <c r="DB11" s="48">
        <f>IF(AN11="",0,IF(AN11="Automático",0.25,IF(AN11="Manual",0.15,0)))</f>
        <v>0.15</v>
      </c>
      <c r="DC11" s="48">
        <f>IF(AI11="",0,IF(AO11="Preventivo",0.25,IF(AO11="Detectivo",0.15,IF(AO11="Correctivo",0.1,0))))</f>
        <v>0.25</v>
      </c>
      <c r="DD11" s="47">
        <f>IF(OR(AN11=0,AO11=0),0,DB11+DC11)</f>
        <v>0.4</v>
      </c>
      <c r="DE11" s="46">
        <f>IF(DF11&gt;0.8,5,IF(DF11&gt;0.6,4,IF(DF11&gt;0.4,3,IF(DF11&gt;0.2,2,1))))</f>
        <v>2</v>
      </c>
      <c r="DF11" s="187">
        <f>IF(OR(AP11="Ambos",AP11="Probabilidad"),$AD11-($AD11*$DD11),$AD11)</f>
        <v>0.24</v>
      </c>
      <c r="DG11" s="46">
        <f>IF(DI11&gt;0.8,5,IF(DI11&gt;0.6,4,3))</f>
        <v>3</v>
      </c>
      <c r="DH11" s="46"/>
      <c r="DI11" s="187">
        <f>IF(OR(AP11="Ambos",AP11="Impacto"),$DA11-($DA11*$DD11),$DA11)</f>
        <v>0.6</v>
      </c>
      <c r="DJ11" s="48">
        <f>IF(AR11="",0,IF(AR11="Automático",0.25,IF(AR11="Manual",0.15,0)))</f>
        <v>0.15</v>
      </c>
      <c r="DK11" s="48">
        <f>IF(AS11="",0,IF(AS11="Preventivo",0.25,IF(AS11="Detectivo",0.15,IF(AS11="Correctivo",0.1,0))))</f>
        <v>0.25</v>
      </c>
      <c r="DL11" s="47">
        <f>IF(OR(AR11=0,AS11=0),0,DJ11+DK11)</f>
        <v>0.4</v>
      </c>
      <c r="DM11" s="46">
        <f>IF(DN11&gt;0.8,5,IF(DN11&gt;0.6,4,IF(DN11&gt;0.4,3,IF(DN11&gt;0.2,2,1))))</f>
        <v>1</v>
      </c>
      <c r="DN11" s="187">
        <f>IF(OR(AT11="Ambos",AT11="Probabilidad"),DF11-(DF11*$DL11),DF11)</f>
        <v>0.14399999999999999</v>
      </c>
      <c r="DO11" s="46">
        <f>IF(DP11&gt;0.8,5,IF(DP11&gt;0.6,4,3))</f>
        <v>3</v>
      </c>
      <c r="DP11" s="187">
        <f>IF(OR(AT11="Ambos",AT11="Impacto"),$DI11-($DI11*$DL11),$DI11)</f>
        <v>0.6</v>
      </c>
      <c r="DQ11" s="48">
        <f>IF(AV11="",0,IF(AV11="Automático",0.25,IF(AV11="Manual",0.15,0)))</f>
        <v>0.15</v>
      </c>
      <c r="DR11" s="48">
        <f>IF(AW11="",0,IF(AW11="Preventivo",0.25,IF(AW11="Detectivo",0.15,IF(AW11="Correctivo",0.1,0))))</f>
        <v>0.25</v>
      </c>
      <c r="DS11" s="47">
        <f>IF(OR(AV11=0,AW11=0),0,DQ11+DR11)</f>
        <v>0.4</v>
      </c>
      <c r="DT11" s="46">
        <f>IF(DU11&gt;0.8,5,IF(DU11&gt;0.6,4,IF(DU11&gt;0.4,3,IF(DU11&gt;0.2,2,1))))</f>
        <v>1</v>
      </c>
      <c r="DU11" s="187">
        <f>IF(OR(AX11="Ambos",AX11="Probabilidad"),DN11-(DN11*$DS11),DN11)</f>
        <v>8.6399999999999991E-2</v>
      </c>
      <c r="DV11" s="46">
        <f>IF(DW11&gt;0.8,5,IF(DW11&gt;0.6,4,3))</f>
        <v>3</v>
      </c>
      <c r="DW11" s="187">
        <f>IF(OR(AX11="Ambos",AX11="Impacto"),$DP11-($DP11*$DS11),$DP11)</f>
        <v>0.6</v>
      </c>
      <c r="DX11" s="48">
        <f>IF(AZ11="",0,IF(AZ11="Automático",0.25,IF(AZ11="Manual",0.15,0)))</f>
        <v>0.15</v>
      </c>
      <c r="DY11" s="48">
        <f>IF(BA11="",0,IF(BA11="Preventivo",0.25,IF(BA11="Detectivo",0.15,IF(BA12="Correctivo",0.1,0))))</f>
        <v>0.25</v>
      </c>
      <c r="DZ11" s="47">
        <f>IF(OR(AZ11=0,BA11=0),0,DX11+DY11)</f>
        <v>0.4</v>
      </c>
      <c r="EA11" s="46">
        <f>IF(EB11&gt;0.8,5,IF(EB11&gt;0.6,4,IF(EB11&gt;0.4,3,IF(EB11&gt;0.2,2,1))))</f>
        <v>1</v>
      </c>
      <c r="EB11" s="187">
        <f>IF(OR(BB11="Ambos",BB11="Probabilidad"),DU11-(DU11*$DZ11),DU11)</f>
        <v>5.183999999999999E-2</v>
      </c>
      <c r="EC11" s="46">
        <f>IF(ED11&gt;0.8,5,IF(ED11&gt;0.6,4,3))</f>
        <v>3</v>
      </c>
      <c r="ED11" s="187">
        <f>IF(OR(BB11="Ambos",BB11="Impacto"),$DW11-($DW11*$DZ11),$DW11)</f>
        <v>0.6</v>
      </c>
      <c r="EE11" s="48">
        <f>IF(BD11="",0,IF(BD11="Automático",0.25,IF(BD11="Manual",0.15,0)))</f>
        <v>0</v>
      </c>
      <c r="EF11" s="48">
        <f>IF(BE11="",0,IF(BE11="Preventivo",0.25,IF(BE11="Detectivo",0.15,IF(BE11="Correctivo",0.1,0))))</f>
        <v>0</v>
      </c>
      <c r="EG11" s="47">
        <f>IF(OR(BD11=0,BE11=0),0,EE11+EF11)</f>
        <v>0</v>
      </c>
      <c r="EH11" s="46">
        <f>IF(EI11&gt;0.8,5,IF(EI11&gt;0.6,4,IF(EI11&gt;0.4,3,IF(EI11&gt;0.2,2,1))))</f>
        <v>1</v>
      </c>
      <c r="EI11" s="187">
        <f>IF(OR(BF11="Ambos",BF11="Probabilidad"),EB11-(EB11*$EG11),EB11)</f>
        <v>5.183999999999999E-2</v>
      </c>
      <c r="EJ11" s="46">
        <f>IF(EK11&gt;0.8,5,IF(EK11&gt;0.6,4,3))</f>
        <v>3</v>
      </c>
      <c r="EK11" s="187">
        <f>IF(OR(BF11="Ambos",BF11="Impacto"),$ED11-($ED11*$EG11),$ED11)</f>
        <v>0.6</v>
      </c>
      <c r="EL11" s="48">
        <f>IF(BH11="",0,IF(BH11="Automático",0.25,IF(BH11="Manual",0.15,0)))</f>
        <v>0</v>
      </c>
      <c r="EM11" s="48">
        <f>IF(BI11="",0,IF(BI11="Preventivo",0.25,IF(BI11="Detectivo",0.15,IF(BI11="Correctivo",0.1,0))))</f>
        <v>0</v>
      </c>
      <c r="EN11" s="47">
        <f>IF(OR(BH11=0,BI11=0),0,EL11+EM11)</f>
        <v>0</v>
      </c>
      <c r="EO11" s="46">
        <f>IF(EP11&gt;0.8,5,IF(EP11&gt;0.6,4,IF(EP11&gt;0.4,3,IF(EP11&gt;0.2,2,1))))</f>
        <v>1</v>
      </c>
      <c r="EP11" s="187">
        <f>IF(OR(BF11="Ambos",BF11="Probabilidad"),EI11-(EI11*$EN11),EI11)</f>
        <v>5.183999999999999E-2</v>
      </c>
      <c r="EQ11" s="46">
        <f>IF(ER11&gt;0.8,5,IF(ER11&gt;0.6,4,3))</f>
        <v>3</v>
      </c>
      <c r="ER11" s="187">
        <f>IF(OR(BJ11="Ambos",BJ11="Impacto"),$EK11-($EK11*$EN11),$EK11)</f>
        <v>0.6</v>
      </c>
      <c r="ES11" s="48">
        <f>IF(BL11="",0,IF(BL11="Automático",0.25,IF(BL11="Manual",0.15,0)))</f>
        <v>0</v>
      </c>
      <c r="ET11" s="48">
        <f>IF(BM11="",0,IF(BM11="Preventivo",0.25,IF(BM11="Detectivo",0.15,IF(BM11="Correctivo",0.1,0))))</f>
        <v>0</v>
      </c>
      <c r="EU11" s="47">
        <f>IF(OR(BL11=0,BM11=0),0,ES11+ET11)</f>
        <v>0</v>
      </c>
      <c r="EV11" s="46">
        <f>IF(EW11&gt;0.8,5,IF(EW11&gt;0.6,4,IF(EW11&gt;0.4,3,IF(EW11&gt;0.2,2,1))))</f>
        <v>1</v>
      </c>
      <c r="EW11" s="187">
        <f>IF(OR(BP11="Ambos",BP11="Probabilidad"),EP11-(EP11*$EU11),EP11)</f>
        <v>5.183999999999999E-2</v>
      </c>
      <c r="EX11" s="46">
        <f>IF(EY11&gt;0.8,5,IF(EY11&gt;0.6,4,3))</f>
        <v>3</v>
      </c>
      <c r="EY11" s="187">
        <f>IF(OR(BN11="Ambos",BN11="Impacto"),$ER11-($ER11*$EU11),$ER11)</f>
        <v>0.6</v>
      </c>
      <c r="EZ11" s="48">
        <f>IF(BP11="",0,IF(BP11="Automático",0.25,IF(BP11="Manual",0.15,0)))</f>
        <v>0</v>
      </c>
      <c r="FA11" s="48">
        <f>IF(BQ11="",0,IF(BQ11="Preventivo",0.25,IF(BQ11="Detectivo",0.15,IF(BQ11="Correctivo",0.1,0))))</f>
        <v>0</v>
      </c>
      <c r="FB11" s="47">
        <f>IF(OR(BP11=0,BQ11=0),0,EZ11+FA11)</f>
        <v>0</v>
      </c>
      <c r="FC11" s="46">
        <f>IF(FD11&gt;0.8,5,IF(FD11&gt;0.6,4,IF(FD11&gt;0.4,3,IF(FD11&gt;0.2,2,1))))</f>
        <v>1</v>
      </c>
      <c r="FD11" s="187">
        <f>IF(OR(BR11="Ambos",BR11="Probabilidad"),EW11-(EW11*$FB11),EW11)</f>
        <v>5.183999999999999E-2</v>
      </c>
      <c r="FE11" s="46">
        <f>IF(FF11&gt;0.8,5,IF(FF11&gt;0.6,4,3))</f>
        <v>3</v>
      </c>
      <c r="FF11" s="187">
        <f>IF(OR(BR11="Ambos",BR11="Impacto"),$EY11-($EY11*$FB11),$EY11)</f>
        <v>0.6</v>
      </c>
      <c r="FG11" s="48">
        <f>IF(BT11="",0,IF(BT11="Automático",0.25,IF(BT11="Manual",0.15,0)))</f>
        <v>0</v>
      </c>
      <c r="FH11" s="48">
        <f>IF(BU11="",0,IF(BU11="Preventivo",0.25,IF(BU11="Detectivo",0.15,IF(BU11="Correctivo",0.1,0))))</f>
        <v>0</v>
      </c>
      <c r="FI11" s="47">
        <f>IF(OR(BT11=0,BU11=0),0,FG11+FH11)</f>
        <v>0</v>
      </c>
      <c r="FJ11" s="46">
        <f>IF(FK11&gt;0.8,5,IF(FK11&gt;0.6,4,IF(FK11&gt;0.4,3,IF(FK11&gt;0.2,2,1))))</f>
        <v>1</v>
      </c>
      <c r="FK11" s="187">
        <f>IF(OR(BV11="Ambos",BV11="Probabilidad"),FD11-(FD11*$FI11),FD11)</f>
        <v>5.183999999999999E-2</v>
      </c>
      <c r="FL11" s="46">
        <f>IF(FM11&gt;0.8,5,IF(FM11&gt;0.6,4,3))</f>
        <v>3</v>
      </c>
      <c r="FM11" s="187">
        <f>IF(OR(BV11="Ambos",BV11="Impacto"),$FF11-($FF11*$FI11),$FF11)</f>
        <v>0.6</v>
      </c>
      <c r="FN11" s="48">
        <f>IF(BX11="",0,IF(BX11="Automático",0.25,IF(BX11="Manual",0.15,0)))</f>
        <v>0</v>
      </c>
      <c r="FO11" s="48">
        <f>IF(BY11="",0,IF(BY11="Preventivo",0.25,IF(BY11="Detectivo",0.15,IF(BY11="Correctivo",0.1,0))))</f>
        <v>0</v>
      </c>
      <c r="FP11" s="47">
        <f>IF(OR(BX11=0,BY11=0),0,FN11+FO11)</f>
        <v>0</v>
      </c>
      <c r="FQ11" s="46">
        <f>IF(FR11&gt;0.8,5,IF(FR11&gt;0.6,4,IF(FR11&gt;0.4,3,IF(FR11&gt;0.2,2,1))))</f>
        <v>1</v>
      </c>
      <c r="FR11" s="187">
        <f>IF(OR(BZ11="Ambos",BZ11="Probabilidad"),FK11-(FK11*$FP11),FK11)</f>
        <v>5.183999999999999E-2</v>
      </c>
      <c r="FS11" s="46">
        <f>IF(FT11&gt;0.8,5,IF(FT11&gt;0.6,4,3))</f>
        <v>3</v>
      </c>
      <c r="FT11" s="187">
        <f>IF(OR(BZ11="Ambos",BZ11="Impacto"),$FM11-($FM11*$FP11),$FM11)</f>
        <v>0.6</v>
      </c>
      <c r="FU11" s="48">
        <f>IF(CB11="",0,IF(CB11="Automático",0.25,IF(CB11="Manual",0.15,0)))</f>
        <v>0</v>
      </c>
      <c r="FV11" s="48">
        <f>IF(CC11="",0,IF(CC11="Preventivo",0.25,IF(CC11="Detectivo",0.15,IF(CC11="Correctivo",0.1,0))))</f>
        <v>0</v>
      </c>
      <c r="FW11" s="47">
        <f>IF(OR(CB11=0,CC11=0),0,FU11+FV11)</f>
        <v>0</v>
      </c>
      <c r="FX11" s="46">
        <f>IF(FY11&gt;0.8,5,IF(FY11&gt;0.6,4,IF(FY11&gt;0.4,3,IF(FY11&gt;0.2,2,1))))</f>
        <v>1</v>
      </c>
      <c r="FY11" s="187">
        <f>IF(OR(CD11="Ambos",CD11="Probabilidad"),FR11-(FR11*$FW11),FR11)</f>
        <v>5.183999999999999E-2</v>
      </c>
      <c r="FZ11" s="46">
        <f>IF(GA11&gt;0.8,5,IF(GA11&gt;0.6,4,3))</f>
        <v>3</v>
      </c>
      <c r="GA11" s="187">
        <f>IF(OR(CD11="Ambos",CD11="Impacto"),$FT11-($FT11*$FW11),$FT11)</f>
        <v>0.6</v>
      </c>
      <c r="GB11" s="48">
        <f>IF(CF11="",0,IF(CF11="Automático",0.25,IF(CF11="Manual",0.15,0)))</f>
        <v>0</v>
      </c>
      <c r="GC11" s="48">
        <f>IF(CG11="",0,IF(CG11="Preventivo",0.25,IF(CG11="Detectivo",0.15,IF(CG11="Correctivo",0.1,0))))</f>
        <v>0</v>
      </c>
      <c r="GD11" s="47">
        <f>IF(OR(CF11=0,CG11=0),0,GB11+GC11)</f>
        <v>0</v>
      </c>
      <c r="GE11" s="46">
        <f>IF(GF11&gt;0.8,5,IF(GF11&gt;0.6,4,IF(GF11&gt;0.4,3,IF(GF11&gt;0.2,2,1))))</f>
        <v>1</v>
      </c>
      <c r="GF11" s="187">
        <f>IF(OR(CH11="Ambos",CH11="Probabilidad"),FY11-(FY11*$GD11),FY11)</f>
        <v>5.183999999999999E-2</v>
      </c>
      <c r="GG11" s="46">
        <f>IF(GH11&gt;0.8,5,IF(GH11&gt;0.6,4,3))</f>
        <v>3</v>
      </c>
      <c r="GH11" s="187">
        <f>IF(OR(CH11="Ambos",CH11="Impacto"),$GA11-($GA11*$GD11),$GA11)</f>
        <v>0.6</v>
      </c>
      <c r="GI11" s="187">
        <f>IF(GH11&lt;0.6,0.6,GH11)</f>
        <v>0.6</v>
      </c>
      <c r="GJ11" s="45"/>
    </row>
    <row r="12" spans="1:193 1680:1680" ht="173.4" x14ac:dyDescent="0.2">
      <c r="A12" s="62">
        <v>4</v>
      </c>
      <c r="B12" s="65" t="s">
        <v>757</v>
      </c>
      <c r="C12" s="65" t="s">
        <v>756</v>
      </c>
      <c r="D12" s="61" t="s">
        <v>206</v>
      </c>
      <c r="E12" s="55" t="s">
        <v>204</v>
      </c>
      <c r="F12" s="51" t="s">
        <v>220</v>
      </c>
      <c r="G12" s="55" t="s">
        <v>755</v>
      </c>
      <c r="H12" s="59" t="s">
        <v>169</v>
      </c>
      <c r="I12" s="58" t="s">
        <v>20</v>
      </c>
      <c r="J12" s="58" t="s">
        <v>53</v>
      </c>
      <c r="K12" s="58" t="s">
        <v>53</v>
      </c>
      <c r="L12" s="58" t="s">
        <v>53</v>
      </c>
      <c r="M12" s="58" t="s">
        <v>53</v>
      </c>
      <c r="N12" s="58" t="s">
        <v>53</v>
      </c>
      <c r="O12" s="58" t="s">
        <v>53</v>
      </c>
      <c r="P12" s="58" t="s">
        <v>53</v>
      </c>
      <c r="Q12" s="58" t="s">
        <v>53</v>
      </c>
      <c r="R12" s="58" t="s">
        <v>53</v>
      </c>
      <c r="S12" s="58" t="s">
        <v>54</v>
      </c>
      <c r="T12" s="58" t="s">
        <v>54</v>
      </c>
      <c r="U12" s="58" t="s">
        <v>54</v>
      </c>
      <c r="V12" s="58" t="s">
        <v>54</v>
      </c>
      <c r="W12" s="58" t="s">
        <v>54</v>
      </c>
      <c r="X12" s="58" t="s">
        <v>53</v>
      </c>
      <c r="Y12" s="58" t="s">
        <v>53</v>
      </c>
      <c r="Z12" s="58" t="s">
        <v>53</v>
      </c>
      <c r="AA12" s="58" t="s">
        <v>53</v>
      </c>
      <c r="AB12" s="58" t="s">
        <v>53</v>
      </c>
      <c r="AC12" s="57" t="str">
        <f>I12</f>
        <v>2 - Baja</v>
      </c>
      <c r="AD12" s="149">
        <f>IFERROR(IF(I12="1 - Muy Baja",0.2,IF(I12="2 - Baja",0.4,IF(I12="3 - Media",0.6,IF(I12="4 - Alta",0.8,1)))),"")</f>
        <v>0.4</v>
      </c>
      <c r="AE12" s="57" t="str">
        <f>CONCATENATE(CY12," - ",CZ12)</f>
        <v>3 - Moderado</v>
      </c>
      <c r="AF12" s="149">
        <f>IFERROR(IF(CY12=1,0.2,IF(CY12=2,0.4,IF(CY12=3,0.6,IF(CY12=4,0.8,1)))),"")</f>
        <v>0.6</v>
      </c>
      <c r="AG12" s="56" t="str">
        <f>IFERROR(INDEX([9]LEGAL!$BLU$689:$BLY$693,MATCH(I12,[9]LEGAL!$BLS$689:$BLS$693,0),MATCH(AE12,[9]LEGAL!$BLU$687:$BLY$687,0)),"")</f>
        <v>MODERADO</v>
      </c>
      <c r="AH12" s="149">
        <f>AD12*AF12</f>
        <v>0.24</v>
      </c>
      <c r="AI12" s="63" t="s">
        <v>754</v>
      </c>
      <c r="AJ12" s="54" t="s">
        <v>753</v>
      </c>
      <c r="AK12" s="59" t="s">
        <v>752</v>
      </c>
      <c r="AL12" s="54" t="s">
        <v>751</v>
      </c>
      <c r="AM12" s="51" t="s">
        <v>35</v>
      </c>
      <c r="AN12" s="209" t="s">
        <v>45</v>
      </c>
      <c r="AO12" s="54" t="s">
        <v>50</v>
      </c>
      <c r="AP12" s="51" t="s">
        <v>52</v>
      </c>
      <c r="AQ12" s="51" t="s">
        <v>35</v>
      </c>
      <c r="AR12" s="209" t="s">
        <v>45</v>
      </c>
      <c r="AS12" s="54" t="s">
        <v>50</v>
      </c>
      <c r="AT12" s="51" t="s">
        <v>52</v>
      </c>
      <c r="AU12" s="51" t="s">
        <v>35</v>
      </c>
      <c r="AV12" s="209" t="s">
        <v>45</v>
      </c>
      <c r="AW12" s="54" t="s">
        <v>50</v>
      </c>
      <c r="AX12" s="51" t="s">
        <v>52</v>
      </c>
      <c r="AY12" s="51" t="s">
        <v>35</v>
      </c>
      <c r="AZ12" s="209" t="s">
        <v>45</v>
      </c>
      <c r="BA12" s="54" t="s">
        <v>50</v>
      </c>
      <c r="BB12" s="51" t="s">
        <v>52</v>
      </c>
      <c r="BC12" s="51"/>
      <c r="BD12" s="54"/>
      <c r="BE12" s="54"/>
      <c r="BF12" s="51"/>
      <c r="BG12" s="51"/>
      <c r="BH12" s="54"/>
      <c r="BI12" s="54"/>
      <c r="BJ12" s="51"/>
      <c r="BK12" s="51"/>
      <c r="BL12" s="54"/>
      <c r="BM12" s="54"/>
      <c r="BN12" s="51"/>
      <c r="BO12" s="51"/>
      <c r="BP12" s="54"/>
      <c r="BQ12" s="54"/>
      <c r="BR12" s="51"/>
      <c r="BS12" s="51"/>
      <c r="BT12" s="54"/>
      <c r="BU12" s="54"/>
      <c r="BV12" s="51"/>
      <c r="BW12" s="51"/>
      <c r="BX12" s="54"/>
      <c r="BY12" s="54"/>
      <c r="BZ12" s="51"/>
      <c r="CA12" s="51"/>
      <c r="CB12" s="54"/>
      <c r="CC12" s="54"/>
      <c r="CD12" s="51"/>
      <c r="CE12" s="51"/>
      <c r="CF12" s="54"/>
      <c r="CG12" s="54"/>
      <c r="CH12" s="51"/>
      <c r="CI12" s="54"/>
      <c r="CJ12" s="54"/>
      <c r="CK12" s="51"/>
      <c r="CL12" s="53" t="str">
        <f>IFERROR(IF(GE12&lt;=1,"1 - Muy Baja",VLOOKUP(GE12,[9]LEGAL!$BLR$689:$BLS$693,2,0)),"")</f>
        <v>1 - Muy Baja</v>
      </c>
      <c r="CM12" s="165">
        <f>GF12</f>
        <v>5.183999999999999E-2</v>
      </c>
      <c r="CN12" s="53" t="str">
        <f>IFERROR(IF(GG12&lt;=1,"1 - Leve",HLOOKUP(GG12,[9]LEGAL!$BLU$686:$BLY$687,2,0)),"")</f>
        <v>3 - Moderado</v>
      </c>
      <c r="CO12" s="165">
        <f>GI12</f>
        <v>0.6</v>
      </c>
      <c r="CP12" s="52" t="str">
        <f>IFERROR(INDEX($BLU$689:$BLY$693,MATCH(GE12,$BLR$689:$BLR$693,0),MATCH(GG12,$BLU$686:$BLY$686,0)),"")</f>
        <v>MODERADO</v>
      </c>
      <c r="CQ12" s="149">
        <f>CM12*CO12</f>
        <v>3.1103999999999993E-2</v>
      </c>
      <c r="CR12" s="63" t="s">
        <v>233</v>
      </c>
      <c r="CS12" s="52">
        <f>IF(CP12="BAJO",0.1,IF(CP12="MODERADO",3,5))</f>
        <v>3</v>
      </c>
      <c r="CT12" s="51"/>
      <c r="CU12" s="50" t="s">
        <v>1283</v>
      </c>
      <c r="CV12" s="65" t="s">
        <v>1235</v>
      </c>
      <c r="CW12" s="158"/>
      <c r="CX12" s="47">
        <f>COUNTIF(J12:AB12,"SI")</f>
        <v>5</v>
      </c>
      <c r="CY12" s="49">
        <f>IF(CX12&lt;6,3,IF(CX12&gt;11,5,4))</f>
        <v>3</v>
      </c>
      <c r="CZ12" s="47" t="str">
        <f>IF(CX12&lt;6,"Moderado",IF(CX12&gt;11,"Catastrófico","Mayor"))</f>
        <v>Moderado</v>
      </c>
      <c r="DA12" s="153">
        <f>IF(CY12=3,0.6,IF(CY12=4,0.8,1))</f>
        <v>0.6</v>
      </c>
      <c r="DB12" s="48">
        <f>IF(AN12="",0,IF(AN12="Automático",0.25,IF(AN12="Manual",0.15,0)))</f>
        <v>0.15</v>
      </c>
      <c r="DC12" s="48">
        <f>IF(AI12="",0,IF(AO12="Preventivo",0.25,IF(AO12="Detectivo",0.15,IF(AO12="Correctivo",0.1,0))))</f>
        <v>0.25</v>
      </c>
      <c r="DD12" s="47">
        <f>IF(OR(AN12=0,AO12=0),0,DB12+DC12)</f>
        <v>0.4</v>
      </c>
      <c r="DE12" s="46">
        <f>IF(DF12&gt;0.8,5,IF(DF12&gt;0.6,4,IF(DF12&gt;0.4,3,IF(DF12&gt;0.2,2,1))))</f>
        <v>2</v>
      </c>
      <c r="DF12" s="187">
        <f>IF(OR(AP12="Ambos",AP12="Probabilidad"),$AD12-($AD12*$DD12),$AD12)</f>
        <v>0.24</v>
      </c>
      <c r="DG12" s="46">
        <f>IF(DI12&gt;0.8,5,IF(DI12&gt;0.6,4,3))</f>
        <v>3</v>
      </c>
      <c r="DH12" s="46"/>
      <c r="DI12" s="187">
        <f>IF(OR(AP12="Ambos",AP12="Impacto"),$DA12-($DA12*$DD12),$DA12)</f>
        <v>0.6</v>
      </c>
      <c r="DJ12" s="48">
        <f>IF(AR12="",0,IF(AR12="Automático",0.25,IF(AR12="Manual",0.15,0)))</f>
        <v>0.15</v>
      </c>
      <c r="DK12" s="48">
        <f>IF(AS12="",0,IF(AS12="Preventivo",0.25,IF(AS12="Detectivo",0.15,IF(AS12="Correctivo",0.1,0))))</f>
        <v>0.25</v>
      </c>
      <c r="DL12" s="47">
        <f>IF(OR(AR12=0,AS12=0),0,DJ12+DK12)</f>
        <v>0.4</v>
      </c>
      <c r="DM12" s="46">
        <f>IF(DN12&gt;0.8,5,IF(DN12&gt;0.6,4,IF(DN12&gt;0.4,3,IF(DN12&gt;0.2,2,1))))</f>
        <v>1</v>
      </c>
      <c r="DN12" s="187">
        <f>IF(OR(AT12="Ambos",AT12="Probabilidad"),DF12-(DF12*$DL12),DF12)</f>
        <v>0.14399999999999999</v>
      </c>
      <c r="DO12" s="46">
        <f>IF(DP12&gt;0.8,5,IF(DP12&gt;0.6,4,3))</f>
        <v>3</v>
      </c>
      <c r="DP12" s="187">
        <f>IF(OR(AT12="Ambos",AT12="Impacto"),$DI12-($DI12*$DL12),$DI12)</f>
        <v>0.6</v>
      </c>
      <c r="DQ12" s="48">
        <f>IF(AV12="",0,IF(AV12="Automático",0.25,IF(AV12="Manual",0.15,0)))</f>
        <v>0.15</v>
      </c>
      <c r="DR12" s="48">
        <f>IF(AW12="",0,IF(AW12="Preventivo",0.25,IF(AW12="Detectivo",0.15,IF(AW12="Correctivo",0.1,0))))</f>
        <v>0.25</v>
      </c>
      <c r="DS12" s="47">
        <f>IF(OR(AV12=0,AW12=0),0,DQ12+DR12)</f>
        <v>0.4</v>
      </c>
      <c r="DT12" s="46">
        <f>IF(DU12&gt;0.8,5,IF(DU12&gt;0.6,4,IF(DU12&gt;0.4,3,IF(DU12&gt;0.2,2,1))))</f>
        <v>1</v>
      </c>
      <c r="DU12" s="187">
        <f>IF(OR(AX12="Ambos",AX12="Probabilidad"),DN12-(DN12*$DS12),DN12)</f>
        <v>8.6399999999999991E-2</v>
      </c>
      <c r="DV12" s="46">
        <f>IF(DW12&gt;0.8,5,IF(DW12&gt;0.6,4,3))</f>
        <v>3</v>
      </c>
      <c r="DW12" s="187">
        <f>IF(OR(AX12="Ambos",AX12="Impacto"),$DP12-($DP12*$DS12),$DP12)</f>
        <v>0.6</v>
      </c>
      <c r="DX12" s="48">
        <f>IF(AZ12="",0,IF(AZ12="Automático",0.25,IF(AZ12="Manual",0.15,0)))</f>
        <v>0.15</v>
      </c>
      <c r="DY12" s="48">
        <f>IF(BA12="",0,IF(BA12="Preventivo",0.25,IF(BA12="Detectivo",0.15,IF(BA13="Correctivo",0.1,0))))</f>
        <v>0.25</v>
      </c>
      <c r="DZ12" s="47">
        <f>IF(OR(AZ12=0,BA12=0),0,DX12+DY12)</f>
        <v>0.4</v>
      </c>
      <c r="EA12" s="46">
        <f>IF(EB12&gt;0.8,5,IF(EB12&gt;0.6,4,IF(EB12&gt;0.4,3,IF(EB12&gt;0.2,2,1))))</f>
        <v>1</v>
      </c>
      <c r="EB12" s="187">
        <f>IF(OR(BB12="Ambos",BB12="Probabilidad"),DU12-(DU12*$DZ12),DU12)</f>
        <v>5.183999999999999E-2</v>
      </c>
      <c r="EC12" s="46">
        <f>IF(ED12&gt;0.8,5,IF(ED12&gt;0.6,4,3))</f>
        <v>3</v>
      </c>
      <c r="ED12" s="187">
        <f>IF(OR(BB12="Ambos",BB12="Impacto"),$DW12-($DW12*$DZ12),$DW12)</f>
        <v>0.6</v>
      </c>
      <c r="EE12" s="48">
        <f>IF(BD12="",0,IF(BD12="Automático",0.25,IF(BD12="Manual",0.15,0)))</f>
        <v>0</v>
      </c>
      <c r="EF12" s="48">
        <f>IF(BE12="",0,IF(BE12="Preventivo",0.25,IF(BE12="Detectivo",0.15,IF(BE12="Correctivo",0.1,0))))</f>
        <v>0</v>
      </c>
      <c r="EG12" s="47">
        <f>IF(OR(BD12=0,BE12=0),0,EE12+EF12)</f>
        <v>0</v>
      </c>
      <c r="EH12" s="46">
        <f>IF(EI12&gt;0.8,5,IF(EI12&gt;0.6,4,IF(EI12&gt;0.4,3,IF(EI12&gt;0.2,2,1))))</f>
        <v>1</v>
      </c>
      <c r="EI12" s="187">
        <f>IF(OR(BF12="Ambos",BF12="Probabilidad"),EB12-(EB12*$EG12),EB12)</f>
        <v>5.183999999999999E-2</v>
      </c>
      <c r="EJ12" s="46">
        <f>IF(EK12&gt;0.8,5,IF(EK12&gt;0.6,4,3))</f>
        <v>3</v>
      </c>
      <c r="EK12" s="187">
        <f>IF(OR(BF12="Ambos",BF12="Impacto"),$ED12-($ED12*$EG12),$ED12)</f>
        <v>0.6</v>
      </c>
      <c r="EL12" s="48">
        <f>IF(BH12="",0,IF(BH12="Automático",0.25,IF(BH12="Manual",0.15,0)))</f>
        <v>0</v>
      </c>
      <c r="EM12" s="48">
        <f>IF(BI12="",0,IF(BI12="Preventivo",0.25,IF(BI12="Detectivo",0.15,IF(BI12="Correctivo",0.1,0))))</f>
        <v>0</v>
      </c>
      <c r="EN12" s="47">
        <f>IF(OR(BH12=0,BI12=0),0,EL12+EM12)</f>
        <v>0</v>
      </c>
      <c r="EO12" s="46">
        <f>IF(EP12&gt;0.8,5,IF(EP12&gt;0.6,4,IF(EP12&gt;0.4,3,IF(EP12&gt;0.2,2,1))))</f>
        <v>1</v>
      </c>
      <c r="EP12" s="187">
        <f>IF(OR(BF12="Ambos",BF12="Probabilidad"),EI12-(EI12*$EN12),EI12)</f>
        <v>5.183999999999999E-2</v>
      </c>
      <c r="EQ12" s="46">
        <f>IF(ER12&gt;0.8,5,IF(ER12&gt;0.6,4,3))</f>
        <v>3</v>
      </c>
      <c r="ER12" s="187">
        <f>IF(OR(BJ12="Ambos",BJ12="Impacto"),$EK12-($EK12*$EN12),$EK12)</f>
        <v>0.6</v>
      </c>
      <c r="ES12" s="48">
        <f>IF(BL12="",0,IF(BL12="Automático",0.25,IF(BL12="Manual",0.15,0)))</f>
        <v>0</v>
      </c>
      <c r="ET12" s="48">
        <f>IF(BM12="",0,IF(BM12="Preventivo",0.25,IF(BM12="Detectivo",0.15,IF(BM12="Correctivo",0.1,0))))</f>
        <v>0</v>
      </c>
      <c r="EU12" s="47">
        <f>IF(OR(BL12=0,BM12=0),0,ES12+ET12)</f>
        <v>0</v>
      </c>
      <c r="EV12" s="46">
        <f>IF(EW12&gt;0.8,5,IF(EW12&gt;0.6,4,IF(EW12&gt;0.4,3,IF(EW12&gt;0.2,2,1))))</f>
        <v>1</v>
      </c>
      <c r="EW12" s="187">
        <f>IF(OR(BP12="Ambos",BP12="Probabilidad"),EP12-(EP12*$EU12),EP12)</f>
        <v>5.183999999999999E-2</v>
      </c>
      <c r="EX12" s="46">
        <f>IF(EY12&gt;0.8,5,IF(EY12&gt;0.6,4,3))</f>
        <v>3</v>
      </c>
      <c r="EY12" s="187">
        <f>IF(OR(BN12="Ambos",BN12="Impacto"),$ER12-($ER12*$EU12),$ER12)</f>
        <v>0.6</v>
      </c>
      <c r="EZ12" s="48">
        <f>IF(BP12="",0,IF(BP12="Automático",0.25,IF(BP12="Manual",0.15,0)))</f>
        <v>0</v>
      </c>
      <c r="FA12" s="48">
        <f>IF(BQ12="",0,IF(BQ12="Preventivo",0.25,IF(BQ12="Detectivo",0.15,IF(BQ12="Correctivo",0.1,0))))</f>
        <v>0</v>
      </c>
      <c r="FB12" s="47">
        <f>IF(OR(BP12=0,BQ12=0),0,EZ12+FA12)</f>
        <v>0</v>
      </c>
      <c r="FC12" s="46">
        <f>IF(FD12&gt;0.8,5,IF(FD12&gt;0.6,4,IF(FD12&gt;0.4,3,IF(FD12&gt;0.2,2,1))))</f>
        <v>1</v>
      </c>
      <c r="FD12" s="187">
        <f>IF(OR(BR12="Ambos",BR12="Probabilidad"),EW12-(EW12*$FB12),EW12)</f>
        <v>5.183999999999999E-2</v>
      </c>
      <c r="FE12" s="46">
        <f>IF(FF12&gt;0.8,5,IF(FF12&gt;0.6,4,3))</f>
        <v>3</v>
      </c>
      <c r="FF12" s="187">
        <f>IF(OR(BR12="Ambos",BR12="Impacto"),$EY12-($EY12*$FB12),$EY12)</f>
        <v>0.6</v>
      </c>
      <c r="FG12" s="48">
        <f>IF(BT12="",0,IF(BT12="Automático",0.25,IF(BT12="Manual",0.15,0)))</f>
        <v>0</v>
      </c>
      <c r="FH12" s="48">
        <f>IF(BU12="",0,IF(BU12="Preventivo",0.25,IF(BU12="Detectivo",0.15,IF(BU12="Correctivo",0.1,0))))</f>
        <v>0</v>
      </c>
      <c r="FI12" s="47">
        <f>IF(OR(BT12=0,BU12=0),0,FG12+FH12)</f>
        <v>0</v>
      </c>
      <c r="FJ12" s="46">
        <f>IF(FK12&gt;0.8,5,IF(FK12&gt;0.6,4,IF(FK12&gt;0.4,3,IF(FK12&gt;0.2,2,1))))</f>
        <v>1</v>
      </c>
      <c r="FK12" s="187">
        <f>IF(OR(BV12="Ambos",BV12="Probabilidad"),FD12-(FD12*$FI12),FD12)</f>
        <v>5.183999999999999E-2</v>
      </c>
      <c r="FL12" s="46">
        <f>IF(FM12&gt;0.8,5,IF(FM12&gt;0.6,4,3))</f>
        <v>3</v>
      </c>
      <c r="FM12" s="187">
        <f>IF(OR(BV12="Ambos",BV12="Impacto"),$FF12-($FF12*$FI12),$FF12)</f>
        <v>0.6</v>
      </c>
      <c r="FN12" s="48">
        <f>IF(BX12="",0,IF(BX12="Automático",0.25,IF(BX12="Manual",0.15,0)))</f>
        <v>0</v>
      </c>
      <c r="FO12" s="48">
        <f>IF(BY12="",0,IF(BY12="Preventivo",0.25,IF(BY12="Detectivo",0.15,IF(BY12="Correctivo",0.1,0))))</f>
        <v>0</v>
      </c>
      <c r="FP12" s="47">
        <f>IF(OR(BX12=0,BY12=0),0,FN12+FO12)</f>
        <v>0</v>
      </c>
      <c r="FQ12" s="46">
        <f>IF(FR12&gt;0.8,5,IF(FR12&gt;0.6,4,IF(FR12&gt;0.4,3,IF(FR12&gt;0.2,2,1))))</f>
        <v>1</v>
      </c>
      <c r="FR12" s="187">
        <f>IF(OR(BZ12="Ambos",BZ12="Probabilidad"),FK12-(FK12*$FP12),FK12)</f>
        <v>5.183999999999999E-2</v>
      </c>
      <c r="FS12" s="46">
        <f>IF(FT12&gt;0.8,5,IF(FT12&gt;0.6,4,3))</f>
        <v>3</v>
      </c>
      <c r="FT12" s="187">
        <f>IF(OR(BZ12="Ambos",BZ12="Impacto"),$FM12-($FM12*$FP12),$FM12)</f>
        <v>0.6</v>
      </c>
      <c r="FU12" s="48">
        <f>IF(CB12="",0,IF(CB12="Automático",0.25,IF(CB12="Manual",0.15,0)))</f>
        <v>0</v>
      </c>
      <c r="FV12" s="48">
        <f>IF(CC12="",0,IF(CC12="Preventivo",0.25,IF(CC12="Detectivo",0.15,IF(CC12="Correctivo",0.1,0))))</f>
        <v>0</v>
      </c>
      <c r="FW12" s="47">
        <f>IF(OR(CB12=0,CC12=0),0,FU12+FV12)</f>
        <v>0</v>
      </c>
      <c r="FX12" s="46">
        <f>IF(FY12&gt;0.8,5,IF(FY12&gt;0.6,4,IF(FY12&gt;0.4,3,IF(FY12&gt;0.2,2,1))))</f>
        <v>1</v>
      </c>
      <c r="FY12" s="187">
        <f>IF(OR(CD12="Ambos",CD12="Probabilidad"),FR12-(FR12*$FW12),FR12)</f>
        <v>5.183999999999999E-2</v>
      </c>
      <c r="FZ12" s="46">
        <f>IF(GA12&gt;0.8,5,IF(GA12&gt;0.6,4,3))</f>
        <v>3</v>
      </c>
      <c r="GA12" s="187">
        <f>IF(OR(CD12="Ambos",CD12="Impacto"),$FT12-($FT12*$FW12),$FT12)</f>
        <v>0.6</v>
      </c>
      <c r="GB12" s="48">
        <f>IF(CF12="",0,IF(CF12="Automático",0.25,IF(CF12="Manual",0.15,0)))</f>
        <v>0</v>
      </c>
      <c r="GC12" s="48">
        <f>IF(CG12="",0,IF(CG12="Preventivo",0.25,IF(CG12="Detectivo",0.15,IF(CG12="Correctivo",0.1,0))))</f>
        <v>0</v>
      </c>
      <c r="GD12" s="47">
        <f>IF(OR(CF12=0,CG12=0),0,GB12+GC12)</f>
        <v>0</v>
      </c>
      <c r="GE12" s="46">
        <f>IF(GF12&gt;0.8,5,IF(GF12&gt;0.6,4,IF(GF12&gt;0.4,3,IF(GF12&gt;0.2,2,1))))</f>
        <v>1</v>
      </c>
      <c r="GF12" s="187">
        <f>IF(OR(CH12="Ambos",CH12="Probabilidad"),FY12-(FY12*$GD12),FY12)</f>
        <v>5.183999999999999E-2</v>
      </c>
      <c r="GG12" s="46">
        <f>IF(GH12&gt;0.8,5,IF(GH12&gt;0.6,4,3))</f>
        <v>3</v>
      </c>
      <c r="GH12" s="187">
        <f>IF(OR(CH12="Ambos",CH12="Impacto"),$GA12-($GA12*$GD12),$GA12)</f>
        <v>0.6</v>
      </c>
      <c r="GI12" s="187">
        <f>IF(GH12&lt;0.6,0.6,GH12)</f>
        <v>0.6</v>
      </c>
      <c r="GJ12" s="45"/>
    </row>
    <row r="101" spans="96:99" x14ac:dyDescent="0.2">
      <c r="CR101" s="208" t="s">
        <v>454</v>
      </c>
      <c r="CS101" s="4">
        <f>SUM(CS9:CS100)</f>
        <v>12</v>
      </c>
      <c r="CU101" s="4">
        <f>COUNT(CS9:CS12)</f>
        <v>4</v>
      </c>
    </row>
    <row r="684" spans="1:1 1680:1689" ht="13.2" x14ac:dyDescent="0.25">
      <c r="A684" s="44" t="s">
        <v>225</v>
      </c>
      <c r="BLP684" s="44" t="s">
        <v>225</v>
      </c>
      <c r="BLQ684" s="18"/>
      <c r="BLR684" s="18"/>
      <c r="BLS684" s="18"/>
      <c r="BLT684" s="18"/>
      <c r="BLU684" s="18"/>
      <c r="BLV684" s="18"/>
      <c r="BLW684" s="18"/>
      <c r="BLX684" s="18"/>
      <c r="BLY684" s="18"/>
    </row>
    <row r="685" spans="1:1 1680:1689" ht="13.2" x14ac:dyDescent="0.25">
      <c r="BLP685" s="18"/>
      <c r="BLQ685" s="18"/>
      <c r="BLR685" s="18"/>
      <c r="BLS685" s="18"/>
      <c r="BLT685" s="18"/>
      <c r="BLU685" s="18"/>
      <c r="BLV685" s="18"/>
      <c r="BLW685" s="467" t="s">
        <v>33</v>
      </c>
      <c r="BLX685" s="467"/>
      <c r="BLY685" s="467"/>
    </row>
    <row r="686" spans="1:1 1680:1689" ht="13.2" x14ac:dyDescent="0.25">
      <c r="BLP686" s="18"/>
      <c r="BLQ686" s="18"/>
      <c r="BLR686" s="18"/>
      <c r="BLS686" s="18"/>
      <c r="BLT686" s="18"/>
      <c r="BLU686" s="43">
        <v>1</v>
      </c>
      <c r="BLV686" s="43">
        <v>2</v>
      </c>
      <c r="BLW686" s="43">
        <v>3</v>
      </c>
      <c r="BLX686" s="42">
        <v>4</v>
      </c>
      <c r="BLY686" s="42">
        <v>5</v>
      </c>
    </row>
    <row r="687" spans="1:1 1680:1689" ht="13.2" x14ac:dyDescent="0.25">
      <c r="BLP687" s="18"/>
      <c r="BLQ687" s="18"/>
      <c r="BLR687" s="18"/>
      <c r="BLS687" s="18"/>
      <c r="BLT687" s="18"/>
      <c r="BLU687" s="22" t="s">
        <v>32</v>
      </c>
      <c r="BLV687" s="22" t="s">
        <v>31</v>
      </c>
      <c r="BLW687" s="22" t="s">
        <v>30</v>
      </c>
      <c r="BLX687" s="22" t="s">
        <v>29</v>
      </c>
      <c r="BLY687" s="22" t="s">
        <v>28</v>
      </c>
    </row>
    <row r="688" spans="1:1 1680:1689" ht="13.2" x14ac:dyDescent="0.25">
      <c r="BLP688" s="18"/>
      <c r="BLQ688" s="18"/>
      <c r="BLR688" s="18"/>
      <c r="BLS688" s="18"/>
      <c r="BLT688" s="18"/>
      <c r="BLU688" s="43">
        <v>1</v>
      </c>
      <c r="BLV688" s="43">
        <v>2</v>
      </c>
      <c r="BLW688" s="43">
        <v>3</v>
      </c>
      <c r="BLX688" s="42">
        <v>4</v>
      </c>
      <c r="BLY688" s="42">
        <v>5</v>
      </c>
    </row>
    <row r="689" spans="1680:1693" ht="13.2" x14ac:dyDescent="0.25">
      <c r="BLP689" s="18"/>
      <c r="BLQ689" s="468" t="s">
        <v>27</v>
      </c>
      <c r="BLR689" s="19">
        <v>5</v>
      </c>
      <c r="BLS689" s="22" t="s">
        <v>26</v>
      </c>
      <c r="BLT689" s="19">
        <v>5</v>
      </c>
      <c r="BLU689" s="38" t="s">
        <v>15</v>
      </c>
      <c r="BLV689" s="40" t="s">
        <v>14</v>
      </c>
      <c r="BLW689" s="40" t="s">
        <v>14</v>
      </c>
      <c r="BLX689" s="41" t="s">
        <v>13</v>
      </c>
      <c r="BLY689" s="41" t="s">
        <v>13</v>
      </c>
      <c r="BLZ689" s="37"/>
      <c r="BMA689" s="37"/>
      <c r="BMB689" s="37"/>
      <c r="BMC689" s="37"/>
    </row>
    <row r="690" spans="1680:1693" ht="13.2" x14ac:dyDescent="0.25">
      <c r="BLP690" s="18"/>
      <c r="BLQ690" s="468"/>
      <c r="BLR690" s="19">
        <v>4</v>
      </c>
      <c r="BLS690" s="22" t="s">
        <v>24</v>
      </c>
      <c r="BLT690" s="19">
        <v>4</v>
      </c>
      <c r="BLU690" s="38" t="s">
        <v>15</v>
      </c>
      <c r="BLV690" s="38" t="s">
        <v>15</v>
      </c>
      <c r="BLW690" s="40" t="s">
        <v>14</v>
      </c>
      <c r="BLX690" s="41" t="s">
        <v>13</v>
      </c>
      <c r="BLY690" s="41" t="s">
        <v>13</v>
      </c>
      <c r="BLZ690" s="37"/>
      <c r="BMA690" s="37"/>
      <c r="BMB690" s="37"/>
      <c r="BMC690" s="37"/>
    </row>
    <row r="691" spans="1680:1693" ht="13.2" x14ac:dyDescent="0.25">
      <c r="BLP691" s="18"/>
      <c r="BLQ691" s="468"/>
      <c r="BLR691" s="19">
        <v>3</v>
      </c>
      <c r="BLS691" s="22" t="s">
        <v>22</v>
      </c>
      <c r="BLT691" s="19">
        <v>3</v>
      </c>
      <c r="BLU691" s="38" t="s">
        <v>15</v>
      </c>
      <c r="BLV691" s="38" t="s">
        <v>15</v>
      </c>
      <c r="BLW691" s="40" t="s">
        <v>14</v>
      </c>
      <c r="BLX691" s="40" t="s">
        <v>14</v>
      </c>
      <c r="BLY691" s="40" t="s">
        <v>14</v>
      </c>
      <c r="BLZ691" s="37"/>
      <c r="BMA691" s="37"/>
      <c r="BMB691" s="37"/>
      <c r="BMC691" s="37"/>
    </row>
    <row r="692" spans="1680:1693" ht="13.2" x14ac:dyDescent="0.25">
      <c r="BLP692" s="18"/>
      <c r="BLQ692" s="468"/>
      <c r="BLR692" s="19">
        <v>2</v>
      </c>
      <c r="BLS692" s="22" t="s">
        <v>20</v>
      </c>
      <c r="BLT692" s="19">
        <v>2</v>
      </c>
      <c r="BLU692" s="39" t="s">
        <v>16</v>
      </c>
      <c r="BLV692" s="38" t="s">
        <v>15</v>
      </c>
      <c r="BLW692" s="38" t="s">
        <v>15</v>
      </c>
      <c r="BLX692" s="38" t="s">
        <v>15</v>
      </c>
      <c r="BLY692" s="40" t="s">
        <v>14</v>
      </c>
      <c r="BLZ692" s="37"/>
      <c r="BMA692" s="37"/>
      <c r="BMB692" s="37"/>
      <c r="BMC692" s="37"/>
    </row>
    <row r="693" spans="1680:1693" ht="13.2" x14ac:dyDescent="0.25">
      <c r="BLP693" s="18"/>
      <c r="BLQ693" s="468"/>
      <c r="BLR693" s="19">
        <v>1</v>
      </c>
      <c r="BLS693" s="22" t="s">
        <v>18</v>
      </c>
      <c r="BLT693" s="19">
        <v>1</v>
      </c>
      <c r="BLU693" s="39" t="s">
        <v>16</v>
      </c>
      <c r="BLV693" s="39" t="s">
        <v>16</v>
      </c>
      <c r="BLW693" s="38" t="s">
        <v>15</v>
      </c>
      <c r="BLX693" s="38" t="s">
        <v>15</v>
      </c>
      <c r="BLY693" s="38" t="s">
        <v>15</v>
      </c>
      <c r="BLZ693" s="37"/>
      <c r="BMA693" s="37"/>
      <c r="BMB693" s="37"/>
      <c r="BMC693" s="37"/>
    </row>
    <row r="694" spans="1680:1693" ht="13.2" x14ac:dyDescent="0.25">
      <c r="BLP694" s="18"/>
      <c r="BLQ694" s="18"/>
      <c r="BLR694" s="18"/>
      <c r="BLS694" s="18"/>
      <c r="BLT694" s="18"/>
      <c r="BLU694" s="18"/>
      <c r="BLV694" s="18"/>
      <c r="BLW694" s="18"/>
      <c r="BLX694" s="18"/>
      <c r="BLY694" s="18"/>
      <c r="BLZ694" s="18"/>
      <c r="BMA694" s="18"/>
      <c r="BMB694" s="18"/>
      <c r="BMC694" s="18"/>
    </row>
    <row r="695" spans="1680:1693" ht="13.2" x14ac:dyDescent="0.25">
      <c r="BLP695" s="18"/>
      <c r="BLQ695" s="18"/>
      <c r="BLR695" s="18"/>
      <c r="BLS695" s="18"/>
      <c r="BLT695" s="18"/>
      <c r="BLU695" s="18"/>
      <c r="BLV695" s="18"/>
      <c r="BLW695" s="18"/>
      <c r="BLX695" s="18"/>
      <c r="BLY695" s="18"/>
      <c r="BLZ695" s="18"/>
      <c r="BMA695" s="18"/>
      <c r="BMB695" s="18"/>
      <c r="BMC695" s="18"/>
    </row>
    <row r="696" spans="1680:1693" ht="13.2" x14ac:dyDescent="0.25">
      <c r="BLP696" s="18"/>
      <c r="BLQ696" s="18"/>
      <c r="BLR696" s="18"/>
      <c r="BLS696" s="18"/>
      <c r="BLT696" s="18"/>
      <c r="BLU696" s="18"/>
      <c r="BLV696" s="18"/>
      <c r="BLW696" s="18"/>
      <c r="BLX696" s="18"/>
      <c r="BLY696" s="18"/>
      <c r="BLZ696" s="18"/>
      <c r="BMA696" s="18" t="s">
        <v>224</v>
      </c>
      <c r="BMB696" s="18"/>
      <c r="BMC696" s="18"/>
    </row>
    <row r="697" spans="1680:1693" ht="20.399999999999999" x14ac:dyDescent="0.25">
      <c r="BLP697" s="18"/>
      <c r="BLQ697" s="18"/>
      <c r="BLR697" s="18"/>
      <c r="BLS697" s="18"/>
      <c r="BLT697" s="18"/>
      <c r="BLU697" s="18"/>
      <c r="BLV697" s="18"/>
      <c r="BLW697" s="18"/>
      <c r="BLX697" s="18"/>
      <c r="BLY697" s="18"/>
      <c r="BLZ697" s="18"/>
      <c r="BMA697" s="36" t="s">
        <v>223</v>
      </c>
      <c r="BMB697" s="18"/>
      <c r="BMC697" s="18"/>
    </row>
    <row r="698" spans="1680:1693" ht="30.6" x14ac:dyDescent="0.25">
      <c r="BLP698" s="18"/>
      <c r="BLQ698" s="18"/>
      <c r="BLR698" s="18"/>
      <c r="BLS698" s="18"/>
      <c r="BLT698" s="18"/>
      <c r="BLU698" s="18"/>
      <c r="BLV698" s="18"/>
      <c r="BLW698" s="18"/>
      <c r="BLX698" s="18"/>
      <c r="BLY698" s="18"/>
      <c r="BLZ698" s="18"/>
      <c r="BMA698" s="36" t="s">
        <v>222</v>
      </c>
      <c r="BMB698" s="18"/>
      <c r="BMC698" s="18"/>
    </row>
    <row r="699" spans="1680:1693" ht="13.2" x14ac:dyDescent="0.25">
      <c r="BLP699" s="18"/>
      <c r="BLQ699" s="18"/>
      <c r="BLR699" s="18"/>
      <c r="BLS699" s="18"/>
      <c r="BLT699" s="18"/>
      <c r="BLU699" s="18"/>
      <c r="BLV699" s="18"/>
      <c r="BLW699" s="18"/>
      <c r="BLX699" s="18"/>
      <c r="BLY699" s="18"/>
      <c r="BLZ699" s="18"/>
      <c r="BMA699" s="36" t="s">
        <v>221</v>
      </c>
      <c r="BMB699" s="18"/>
      <c r="BMC699" s="18"/>
    </row>
    <row r="700" spans="1680:1693" ht="13.2" x14ac:dyDescent="0.25">
      <c r="BLP700" s="18"/>
      <c r="BLQ700" s="18"/>
      <c r="BLR700" s="18"/>
      <c r="BLS700" s="18"/>
      <c r="BLT700" s="18"/>
      <c r="BLU700" s="18"/>
      <c r="BLV700" s="18"/>
      <c r="BLW700" s="18"/>
      <c r="BLX700" s="18"/>
      <c r="BLY700" s="18"/>
      <c r="BLZ700" s="18"/>
      <c r="BMA700" s="36" t="s">
        <v>220</v>
      </c>
      <c r="BMB700" s="18"/>
      <c r="BMC700" s="18"/>
    </row>
    <row r="701" spans="1680:1693" ht="13.2" x14ac:dyDescent="0.25">
      <c r="BLP701" s="18"/>
      <c r="BLQ701" s="18"/>
      <c r="BLR701" s="18"/>
      <c r="BLS701" s="18"/>
      <c r="BLT701" s="18"/>
      <c r="BLU701" s="18"/>
      <c r="BLV701" s="18"/>
      <c r="BLW701" s="18"/>
      <c r="BLX701" s="18"/>
      <c r="BLY701" s="18"/>
      <c r="BLZ701" s="18"/>
      <c r="BMA701" s="20"/>
      <c r="BMB701" s="18"/>
      <c r="BMC701" s="18"/>
    </row>
    <row r="702" spans="1680:1693" ht="13.2" x14ac:dyDescent="0.25">
      <c r="BLP702" s="18"/>
      <c r="BLQ702" s="18"/>
      <c r="BLR702" s="18"/>
      <c r="BLS702" s="18"/>
      <c r="BLT702" s="18"/>
      <c r="BLU702" s="18"/>
      <c r="BLV702" s="18"/>
      <c r="BLW702" s="18"/>
      <c r="BLX702" s="18"/>
      <c r="BLY702" s="18"/>
      <c r="BLZ702" s="18"/>
      <c r="BMA702" s="18"/>
      <c r="BMB702" s="18"/>
      <c r="BMC702" s="18" t="s">
        <v>219</v>
      </c>
    </row>
    <row r="703" spans="1680:1693" ht="13.2" x14ac:dyDescent="0.25">
      <c r="BLP703" s="18"/>
      <c r="BLQ703" s="18"/>
      <c r="BLR703" s="18"/>
      <c r="BLS703" s="18"/>
      <c r="BLT703" s="18"/>
      <c r="BLU703" s="18"/>
      <c r="BLV703" s="18"/>
      <c r="BLW703" s="18"/>
      <c r="BLX703" s="18"/>
      <c r="BLY703" s="18"/>
      <c r="BLZ703" s="18"/>
      <c r="BMA703" s="18"/>
      <c r="BMB703" s="18"/>
      <c r="BMC703" s="35" t="s">
        <v>218</v>
      </c>
    </row>
    <row r="704" spans="1680:1693" ht="13.2" x14ac:dyDescent="0.25">
      <c r="BLP704" s="18"/>
      <c r="BLQ704" s="18"/>
      <c r="BLR704" s="18"/>
      <c r="BLS704" s="18"/>
      <c r="BLT704" s="18"/>
      <c r="BLU704" s="18"/>
      <c r="BLV704" s="18"/>
      <c r="BLW704" s="18"/>
      <c r="BLX704" s="18"/>
      <c r="BLY704" s="18"/>
      <c r="BLZ704" s="18"/>
      <c r="BMA704" s="18"/>
      <c r="BMB704" s="18"/>
      <c r="BMC704" s="35" t="s">
        <v>217</v>
      </c>
    </row>
    <row r="705" spans="1693:1696" ht="13.2" x14ac:dyDescent="0.25">
      <c r="BMC705" s="35" t="s">
        <v>216</v>
      </c>
      <c r="BMD705" s="18"/>
      <c r="BME705" s="18"/>
      <c r="BMF705" s="21"/>
    </row>
    <row r="706" spans="1693:1696" ht="13.2" x14ac:dyDescent="0.25">
      <c r="BMC706" s="35" t="s">
        <v>215</v>
      </c>
      <c r="BMD706" s="18"/>
      <c r="BME706" s="18"/>
      <c r="BMF706" s="21"/>
    </row>
    <row r="707" spans="1693:1696" ht="20.399999999999999" x14ac:dyDescent="0.25">
      <c r="BMC707" s="35" t="s">
        <v>214</v>
      </c>
      <c r="BMD707" s="18"/>
      <c r="BME707" s="18"/>
      <c r="BMF707" s="21"/>
    </row>
    <row r="708" spans="1693:1696" ht="20.399999999999999" x14ac:dyDescent="0.25">
      <c r="BMC708" s="35" t="s">
        <v>491</v>
      </c>
      <c r="BMD708" s="18"/>
      <c r="BME708" s="18"/>
      <c r="BMF708" s="21"/>
    </row>
    <row r="709" spans="1693:1696" ht="13.2" x14ac:dyDescent="0.25">
      <c r="BMC709" s="35" t="s">
        <v>213</v>
      </c>
      <c r="BMD709" s="18"/>
      <c r="BME709" s="18"/>
      <c r="BMF709" s="21"/>
    </row>
    <row r="710" spans="1693:1696" ht="13.2" x14ac:dyDescent="0.25">
      <c r="BMC710" s="35" t="s">
        <v>212</v>
      </c>
      <c r="BMD710" s="18"/>
      <c r="BME710" s="18"/>
      <c r="BMF710" s="21"/>
    </row>
    <row r="711" spans="1693:1696" ht="13.2" x14ac:dyDescent="0.25">
      <c r="BMC711" s="35" t="s">
        <v>211</v>
      </c>
      <c r="BMD711" s="18"/>
      <c r="BME711" s="18"/>
      <c r="BMF711" s="21"/>
    </row>
    <row r="712" spans="1693:1696" ht="13.2" x14ac:dyDescent="0.25">
      <c r="BMC712" s="35" t="s">
        <v>210</v>
      </c>
      <c r="BMD712" s="18"/>
      <c r="BME712" s="18"/>
      <c r="BMF712" s="21"/>
    </row>
    <row r="713" spans="1693:1696" ht="13.2" x14ac:dyDescent="0.25">
      <c r="BMC713" s="35" t="s">
        <v>209</v>
      </c>
      <c r="BMD713" s="18"/>
      <c r="BME713" s="18"/>
      <c r="BMF713" s="21"/>
    </row>
    <row r="714" spans="1693:1696" ht="20.399999999999999" x14ac:dyDescent="0.25">
      <c r="BMC714" s="35" t="s">
        <v>452</v>
      </c>
      <c r="BMD714" s="18"/>
      <c r="BME714" s="18"/>
      <c r="BMF714" s="21"/>
    </row>
    <row r="715" spans="1693:1696" ht="13.2" x14ac:dyDescent="0.25">
      <c r="BMC715" s="18"/>
      <c r="BMD715" s="18"/>
      <c r="BME715" s="35"/>
      <c r="BMF715" s="21"/>
    </row>
    <row r="716" spans="1693:1696" ht="13.2" x14ac:dyDescent="0.25">
      <c r="BMC716" s="18"/>
      <c r="BMD716" s="18"/>
      <c r="BME716" s="18"/>
      <c r="BMF716" s="21"/>
    </row>
    <row r="717" spans="1693:1696" ht="13.2" x14ac:dyDescent="0.25">
      <c r="BMC717" s="18"/>
      <c r="BMD717" s="18"/>
      <c r="BME717" s="18"/>
      <c r="BMF717" s="21" t="s">
        <v>207</v>
      </c>
    </row>
    <row r="718" spans="1693:1696" ht="13.2" x14ac:dyDescent="0.25">
      <c r="BMC718" s="18"/>
      <c r="BMD718" s="18"/>
      <c r="BME718" s="18"/>
      <c r="BMF718" s="6" t="s">
        <v>206</v>
      </c>
    </row>
    <row r="719" spans="1693:1696" ht="20.399999999999999" x14ac:dyDescent="0.25">
      <c r="BMC719" s="18"/>
      <c r="BMD719" s="18"/>
      <c r="BME719" s="18"/>
      <c r="BMF719" s="6" t="s">
        <v>205</v>
      </c>
    </row>
    <row r="723" spans="1698:1701" ht="13.2" x14ac:dyDescent="0.25">
      <c r="BMH723" s="19" t="s">
        <v>123</v>
      </c>
      <c r="BMI723" s="18"/>
      <c r="BMJ723" s="18"/>
      <c r="BMK723" s="18"/>
    </row>
    <row r="724" spans="1698:1701" ht="13.2" x14ac:dyDescent="0.25">
      <c r="BMH724" s="34" t="s">
        <v>204</v>
      </c>
      <c r="BMI724" s="18"/>
      <c r="BMJ724" s="18"/>
      <c r="BMK724" s="18"/>
    </row>
    <row r="725" spans="1698:1701" ht="13.2" x14ac:dyDescent="0.25">
      <c r="BMH725" s="34" t="s">
        <v>203</v>
      </c>
      <c r="BMI725" s="18"/>
      <c r="BMJ725" s="18"/>
      <c r="BMK725" s="18"/>
    </row>
    <row r="726" spans="1698:1701" ht="13.2" x14ac:dyDescent="0.25">
      <c r="BMH726" s="34" t="s">
        <v>202</v>
      </c>
      <c r="BMI726" s="18"/>
      <c r="BMJ726" s="18"/>
      <c r="BMK726" s="18"/>
    </row>
    <row r="727" spans="1698:1701" ht="13.2" x14ac:dyDescent="0.25">
      <c r="BMH727" s="34" t="s">
        <v>201</v>
      </c>
      <c r="BMI727" s="18"/>
      <c r="BMJ727" s="18"/>
      <c r="BMK727" s="18"/>
    </row>
    <row r="728" spans="1698:1701" ht="13.2" x14ac:dyDescent="0.25">
      <c r="BMH728" s="34" t="s">
        <v>200</v>
      </c>
      <c r="BMI728" s="18"/>
      <c r="BMJ728" s="18"/>
      <c r="BMK728" s="18"/>
    </row>
    <row r="729" spans="1698:1701" ht="13.2" x14ac:dyDescent="0.25">
      <c r="BMH729" s="34" t="s">
        <v>199</v>
      </c>
      <c r="BMI729" s="18"/>
      <c r="BMJ729" s="18"/>
      <c r="BMK729" s="18"/>
    </row>
    <row r="730" spans="1698:1701" ht="13.2" x14ac:dyDescent="0.25">
      <c r="BMH730" s="34" t="s">
        <v>198</v>
      </c>
      <c r="BMI730" s="18"/>
      <c r="BMJ730" s="18"/>
      <c r="BMK730" s="18"/>
    </row>
    <row r="731" spans="1698:1701" ht="13.2" x14ac:dyDescent="0.25">
      <c r="BMH731" s="34" t="s">
        <v>197</v>
      </c>
      <c r="BMI731" s="18"/>
      <c r="BMJ731" s="18"/>
      <c r="BMK731" s="18"/>
    </row>
    <row r="732" spans="1698:1701" ht="13.2" x14ac:dyDescent="0.25">
      <c r="BMH732" s="34" t="s">
        <v>196</v>
      </c>
      <c r="BMI732" s="18"/>
      <c r="BMJ732" s="18"/>
      <c r="BMK732" s="18"/>
    </row>
    <row r="733" spans="1698:1701" ht="13.2" x14ac:dyDescent="0.25">
      <c r="BMH733" s="21"/>
      <c r="BMI733" s="18"/>
      <c r="BMJ733" s="18"/>
      <c r="BMK733" s="18" t="s">
        <v>195</v>
      </c>
    </row>
    <row r="734" spans="1698:1701" ht="13.2" x14ac:dyDescent="0.25">
      <c r="BMH734" s="19"/>
      <c r="BMI734" s="18"/>
      <c r="BMJ734" s="18"/>
      <c r="BMK734" s="18" t="s">
        <v>168</v>
      </c>
    </row>
    <row r="735" spans="1698:1701" ht="13.2" x14ac:dyDescent="0.25">
      <c r="BMH735" s="19"/>
      <c r="BMI735" s="18"/>
      <c r="BMJ735" s="18"/>
      <c r="BMK735" s="18" t="s">
        <v>136</v>
      </c>
    </row>
    <row r="736" spans="1698:1701" ht="13.2" x14ac:dyDescent="0.25">
      <c r="BMH736" s="19"/>
      <c r="BMI736" s="18"/>
      <c r="BMJ736" s="18"/>
      <c r="BMK736" s="18" t="s">
        <v>194</v>
      </c>
    </row>
    <row r="737" spans="1701:1703" ht="13.2" x14ac:dyDescent="0.25">
      <c r="BMK737" s="18" t="s">
        <v>193</v>
      </c>
      <c r="BML737" s="18"/>
      <c r="BMM737" s="18"/>
    </row>
    <row r="738" spans="1701:1703" ht="13.2" x14ac:dyDescent="0.25">
      <c r="BMK738" s="18" t="s">
        <v>192</v>
      </c>
      <c r="BML738" s="18"/>
      <c r="BMM738" s="18"/>
    </row>
    <row r="739" spans="1701:1703" ht="13.2" x14ac:dyDescent="0.25">
      <c r="BMK739" s="18" t="s">
        <v>191</v>
      </c>
      <c r="BML739" s="18"/>
      <c r="BMM739" s="18"/>
    </row>
    <row r="740" spans="1701:1703" ht="13.2" x14ac:dyDescent="0.25">
      <c r="BMK740" s="18" t="s">
        <v>190</v>
      </c>
      <c r="BML740" s="18"/>
      <c r="BMM740" s="18"/>
    </row>
    <row r="741" spans="1701:1703" ht="13.2" x14ac:dyDescent="0.25">
      <c r="BMK741" s="18" t="s">
        <v>189</v>
      </c>
      <c r="BML741" s="18"/>
      <c r="BMM741" s="18"/>
    </row>
    <row r="742" spans="1701:1703" ht="13.2" x14ac:dyDescent="0.25">
      <c r="BMK742" s="18"/>
      <c r="BML742" s="18"/>
      <c r="BMM742" s="18"/>
    </row>
    <row r="743" spans="1701:1703" ht="13.2" x14ac:dyDescent="0.25">
      <c r="BMK743" s="18"/>
      <c r="BML743" s="18"/>
      <c r="BMM743" s="18"/>
    </row>
    <row r="744" spans="1701:1703" ht="13.2" x14ac:dyDescent="0.25">
      <c r="BMK744" s="18"/>
      <c r="BML744" s="18"/>
      <c r="BMM744" s="18" t="s">
        <v>188</v>
      </c>
    </row>
    <row r="745" spans="1701:1703" ht="20.399999999999999" x14ac:dyDescent="0.25">
      <c r="BMK745" s="18"/>
      <c r="BML745" s="18"/>
      <c r="BMM745" s="32" t="s">
        <v>187</v>
      </c>
    </row>
    <row r="746" spans="1701:1703" ht="13.2" x14ac:dyDescent="0.25">
      <c r="BMK746" s="18"/>
      <c r="BML746" s="18"/>
      <c r="BMM746" s="32" t="s">
        <v>186</v>
      </c>
    </row>
    <row r="747" spans="1701:1703" ht="13.2" x14ac:dyDescent="0.25">
      <c r="BMK747" s="18"/>
      <c r="BML747" s="18"/>
      <c r="BMM747" s="32" t="s">
        <v>185</v>
      </c>
    </row>
    <row r="748" spans="1701:1703" ht="20.399999999999999" x14ac:dyDescent="0.25">
      <c r="BMK748" s="18"/>
      <c r="BML748" s="18"/>
      <c r="BMM748" s="32" t="s">
        <v>184</v>
      </c>
    </row>
    <row r="749" spans="1701:1703" ht="13.2" x14ac:dyDescent="0.25">
      <c r="BMK749" s="18"/>
      <c r="BML749" s="18"/>
      <c r="BMM749" s="32" t="s">
        <v>183</v>
      </c>
    </row>
    <row r="750" spans="1701:1703" ht="20.399999999999999" x14ac:dyDescent="0.25">
      <c r="BMK750" s="18"/>
      <c r="BML750" s="18"/>
      <c r="BMM750" s="33" t="s">
        <v>182</v>
      </c>
    </row>
    <row r="751" spans="1701:1703" ht="13.2" x14ac:dyDescent="0.25">
      <c r="BMK751" s="18"/>
      <c r="BML751" s="18"/>
      <c r="BMM751" s="32" t="s">
        <v>181</v>
      </c>
    </row>
    <row r="752" spans="1701:1703" ht="20.399999999999999" x14ac:dyDescent="0.25">
      <c r="BMK752" s="18"/>
      <c r="BML752" s="18"/>
      <c r="BMM752" s="32" t="s">
        <v>180</v>
      </c>
    </row>
    <row r="753" spans="1703:1703" ht="20.399999999999999" x14ac:dyDescent="0.2">
      <c r="BMM753" s="32" t="s">
        <v>179</v>
      </c>
    </row>
    <row r="754" spans="1703:1703" ht="20.399999999999999" x14ac:dyDescent="0.2">
      <c r="BMM754" s="32" t="s">
        <v>178</v>
      </c>
    </row>
    <row r="755" spans="1703:1703" ht="30.6" x14ac:dyDescent="0.2">
      <c r="BMM755" s="32" t="s">
        <v>177</v>
      </c>
    </row>
    <row r="756" spans="1703:1703" ht="20.399999999999999" x14ac:dyDescent="0.2">
      <c r="BMM756" s="32" t="s">
        <v>176</v>
      </c>
    </row>
    <row r="757" spans="1703:1703" ht="20.399999999999999" x14ac:dyDescent="0.2">
      <c r="BMM757" s="32" t="s">
        <v>175</v>
      </c>
    </row>
    <row r="758" spans="1703:1703" x14ac:dyDescent="0.2">
      <c r="BMM758" s="32" t="s">
        <v>174</v>
      </c>
    </row>
    <row r="759" spans="1703:1703" x14ac:dyDescent="0.2">
      <c r="BMM759" s="32" t="s">
        <v>173</v>
      </c>
    </row>
    <row r="760" spans="1703:1703" x14ac:dyDescent="0.2">
      <c r="BMM760" s="32" t="s">
        <v>172</v>
      </c>
    </row>
    <row r="761" spans="1703:1703" x14ac:dyDescent="0.2">
      <c r="BMM761" s="32" t="s">
        <v>171</v>
      </c>
    </row>
    <row r="762" spans="1703:1703" x14ac:dyDescent="0.2">
      <c r="BMM762" s="32" t="s">
        <v>170</v>
      </c>
    </row>
    <row r="763" spans="1703:1703" x14ac:dyDescent="0.2">
      <c r="BMM763" s="32" t="s">
        <v>169</v>
      </c>
    </row>
    <row r="771" spans="1706:1708" ht="13.2" x14ac:dyDescent="0.25">
      <c r="BMP771" s="18" t="s">
        <v>168</v>
      </c>
      <c r="BMQ771" s="18"/>
      <c r="BMR771" s="18"/>
    </row>
    <row r="772" spans="1706:1708" ht="13.2" x14ac:dyDescent="0.25">
      <c r="BMP772" s="18" t="s">
        <v>167</v>
      </c>
      <c r="BMQ772" s="18"/>
      <c r="BMR772" s="18"/>
    </row>
    <row r="773" spans="1706:1708" ht="13.2" x14ac:dyDescent="0.25">
      <c r="BMP773" s="18" t="s">
        <v>166</v>
      </c>
      <c r="BMQ773" s="18"/>
      <c r="BMR773" s="18"/>
    </row>
    <row r="774" spans="1706:1708" ht="13.2" x14ac:dyDescent="0.25">
      <c r="BMP774" s="18" t="s">
        <v>165</v>
      </c>
      <c r="BMQ774" s="18"/>
      <c r="BMR774" s="18"/>
    </row>
    <row r="775" spans="1706:1708" ht="13.2" x14ac:dyDescent="0.25">
      <c r="BMP775" s="18" t="s">
        <v>164</v>
      </c>
      <c r="BMQ775" s="18"/>
      <c r="BMR775" s="18"/>
    </row>
    <row r="776" spans="1706:1708" ht="13.2" x14ac:dyDescent="0.25">
      <c r="BMP776" s="18" t="s">
        <v>163</v>
      </c>
      <c r="BMQ776" s="18"/>
      <c r="BMR776" s="18"/>
    </row>
    <row r="777" spans="1706:1708" ht="13.2" x14ac:dyDescent="0.25">
      <c r="BMP777" s="18"/>
      <c r="BMQ777" s="18"/>
      <c r="BMR777" s="18"/>
    </row>
    <row r="778" spans="1706:1708" ht="13.2" x14ac:dyDescent="0.25">
      <c r="BMP778" s="18"/>
      <c r="BMQ778" s="18"/>
      <c r="BMR778" s="18"/>
    </row>
    <row r="779" spans="1706:1708" ht="13.2" x14ac:dyDescent="0.25">
      <c r="BMP779" s="18"/>
      <c r="BMQ779" s="18"/>
      <c r="BMR779" s="18"/>
    </row>
    <row r="780" spans="1706:1708" ht="14.4" x14ac:dyDescent="0.25">
      <c r="BMP780" s="18"/>
      <c r="BMQ780" s="18"/>
      <c r="BMR780" s="31" t="s">
        <v>52</v>
      </c>
    </row>
    <row r="781" spans="1706:1708" ht="13.2" x14ac:dyDescent="0.25">
      <c r="BMP781" s="18"/>
      <c r="BMQ781" s="18"/>
      <c r="BMR781" s="22" t="s">
        <v>26</v>
      </c>
    </row>
    <row r="782" spans="1706:1708" ht="13.2" x14ac:dyDescent="0.25">
      <c r="BMP782" s="18"/>
      <c r="BMQ782" s="18"/>
      <c r="BMR782" s="22" t="s">
        <v>24</v>
      </c>
    </row>
    <row r="783" spans="1706:1708" ht="13.2" x14ac:dyDescent="0.25">
      <c r="BMP783" s="18"/>
      <c r="BMQ783" s="18"/>
      <c r="BMR783" s="22" t="s">
        <v>22</v>
      </c>
    </row>
    <row r="784" spans="1706:1708" ht="13.2" x14ac:dyDescent="0.25">
      <c r="BMP784" s="18"/>
      <c r="BMQ784" s="18"/>
      <c r="BMR784" s="22" t="s">
        <v>20</v>
      </c>
    </row>
    <row r="785" spans="1683:1719" ht="13.2" x14ac:dyDescent="0.25">
      <c r="BLS785" s="18"/>
      <c r="BLT785" s="18"/>
      <c r="BLU785" s="18"/>
      <c r="BLV785" s="18"/>
      <c r="BLW785" s="18"/>
      <c r="BLX785" s="18"/>
      <c r="BLY785" s="18"/>
      <c r="BLZ785" s="18"/>
      <c r="BMA785" s="18"/>
      <c r="BMB785" s="18"/>
      <c r="BMC785" s="18"/>
      <c r="BMD785" s="18"/>
      <c r="BME785" s="18"/>
      <c r="BMF785" s="21"/>
      <c r="BMG785" s="18"/>
      <c r="BMH785" s="19"/>
      <c r="BMI785" s="18"/>
      <c r="BMJ785" s="18"/>
      <c r="BMK785" s="18"/>
      <c r="BML785" s="18"/>
      <c r="BMM785" s="18"/>
      <c r="BMN785" s="18"/>
      <c r="BMO785" s="18"/>
      <c r="BMP785" s="18"/>
      <c r="BMQ785" s="18"/>
      <c r="BMR785" s="22" t="s">
        <v>18</v>
      </c>
      <c r="BMS785" s="18"/>
      <c r="BMT785" s="18"/>
      <c r="BMU785" s="18"/>
      <c r="BMV785" s="18"/>
      <c r="BMW785" s="18"/>
      <c r="BMX785" s="18"/>
      <c r="BMY785" s="18"/>
      <c r="BMZ785" s="18"/>
      <c r="BNA785" s="18"/>
      <c r="BNB785" s="18"/>
      <c r="BNC785" s="18"/>
    </row>
    <row r="786" spans="1683:1719" ht="13.2" x14ac:dyDescent="0.25">
      <c r="BLS786" s="18"/>
      <c r="BLT786" s="18"/>
      <c r="BLU786" s="18"/>
      <c r="BLV786" s="18"/>
      <c r="BLW786" s="18"/>
      <c r="BLX786" s="18"/>
      <c r="BLY786" s="18"/>
      <c r="BLZ786" s="18"/>
      <c r="BMA786" s="18"/>
      <c r="BMB786" s="18"/>
      <c r="BMC786" s="18"/>
      <c r="BMD786" s="18"/>
      <c r="BME786" s="18"/>
      <c r="BMF786" s="21"/>
      <c r="BMG786" s="18"/>
      <c r="BMH786" s="19"/>
      <c r="BMI786" s="18"/>
      <c r="BMJ786" s="18"/>
      <c r="BMK786" s="18"/>
      <c r="BML786" s="18"/>
      <c r="BMM786" s="18"/>
      <c r="BMN786" s="18"/>
      <c r="BMO786" s="18"/>
      <c r="BMP786" s="18"/>
      <c r="BMQ786" s="18"/>
      <c r="BMR786" s="22"/>
      <c r="BMS786" s="18"/>
      <c r="BMT786" s="18"/>
      <c r="BMU786" s="18"/>
      <c r="BMV786" s="18"/>
      <c r="BMW786" s="18"/>
      <c r="BMX786" s="18"/>
      <c r="BMY786" s="18"/>
      <c r="BMZ786" s="18"/>
      <c r="BNA786" s="18"/>
      <c r="BNB786" s="18"/>
      <c r="BNC786" s="18"/>
    </row>
    <row r="787" spans="1683:1719" ht="14.4" x14ac:dyDescent="0.25">
      <c r="BLS787" s="18"/>
      <c r="BLT787" s="18"/>
      <c r="BLU787" s="18"/>
      <c r="BLV787" s="18"/>
      <c r="BLW787" s="18"/>
      <c r="BLX787" s="18"/>
      <c r="BLY787" s="18"/>
      <c r="BLZ787" s="18"/>
      <c r="BMA787" s="18"/>
      <c r="BMB787" s="18"/>
      <c r="BMC787" s="18"/>
      <c r="BMD787" s="18"/>
      <c r="BME787" s="18"/>
      <c r="BMF787" s="21"/>
      <c r="BMG787" s="18"/>
      <c r="BMH787" s="19"/>
      <c r="BMI787" s="18"/>
      <c r="BMJ787" s="18"/>
      <c r="BMK787" s="18"/>
      <c r="BML787" s="18"/>
      <c r="BMM787" s="18"/>
      <c r="BMN787" s="18"/>
      <c r="BMO787" s="18"/>
      <c r="BMP787" s="18"/>
      <c r="BMQ787" s="18"/>
      <c r="BMR787" s="22"/>
      <c r="BMS787" s="18"/>
      <c r="BMT787" s="31" t="s">
        <v>51</v>
      </c>
      <c r="BMU787" s="18"/>
      <c r="BMV787" s="18"/>
      <c r="BMW787" s="18"/>
      <c r="BMX787" s="18"/>
      <c r="BMY787" s="18"/>
      <c r="BMZ787" s="18"/>
      <c r="BNA787" s="18"/>
      <c r="BNB787" s="18"/>
      <c r="BNC787" s="18"/>
    </row>
    <row r="788" spans="1683:1719" ht="13.2" x14ac:dyDescent="0.25">
      <c r="BLS788" s="18"/>
      <c r="BLT788" s="18"/>
      <c r="BLU788" s="18"/>
      <c r="BLV788" s="18"/>
      <c r="BLW788" s="18"/>
      <c r="BLX788" s="18"/>
      <c r="BLY788" s="18"/>
      <c r="BLZ788" s="18"/>
      <c r="BMA788" s="18"/>
      <c r="BMB788" s="18"/>
      <c r="BMC788" s="18"/>
      <c r="BMD788" s="18"/>
      <c r="BME788" s="18"/>
      <c r="BMF788" s="21"/>
      <c r="BMG788" s="18"/>
      <c r="BMH788" s="19"/>
      <c r="BMI788" s="18"/>
      <c r="BMJ788" s="18"/>
      <c r="BMK788" s="18"/>
      <c r="BML788" s="18"/>
      <c r="BMM788" s="18"/>
      <c r="BMN788" s="18"/>
      <c r="BMO788" s="18"/>
      <c r="BMP788" s="18"/>
      <c r="BMQ788" s="18"/>
      <c r="BMR788" s="22"/>
      <c r="BMS788" s="18"/>
      <c r="BMT788" s="22" t="s">
        <v>28</v>
      </c>
      <c r="BMU788" s="18"/>
      <c r="BMV788" s="18"/>
      <c r="BMW788" s="18"/>
      <c r="BMX788" s="18"/>
      <c r="BMY788" s="18"/>
      <c r="BMZ788" s="18"/>
      <c r="BNA788" s="18"/>
      <c r="BNB788" s="18"/>
      <c r="BNC788" s="18"/>
    </row>
    <row r="789" spans="1683:1719" ht="13.2" x14ac:dyDescent="0.25">
      <c r="BLS789" s="18"/>
      <c r="BLT789" s="19"/>
      <c r="BLU789" s="18"/>
      <c r="BLV789" s="18"/>
      <c r="BLW789" s="18"/>
      <c r="BLX789" s="18"/>
      <c r="BLY789" s="18"/>
      <c r="BLZ789" s="18"/>
      <c r="BMA789" s="18"/>
      <c r="BMB789" s="18"/>
      <c r="BMC789" s="18"/>
      <c r="BMD789" s="18"/>
      <c r="BME789" s="18"/>
      <c r="BMF789" s="21"/>
      <c r="BMG789" s="18"/>
      <c r="BMH789" s="19"/>
      <c r="BMI789" s="18"/>
      <c r="BMJ789" s="18"/>
      <c r="BMK789" s="18"/>
      <c r="BML789" s="18"/>
      <c r="BMM789" s="18"/>
      <c r="BMN789" s="18"/>
      <c r="BMO789" s="18"/>
      <c r="BMP789" s="18"/>
      <c r="BMQ789" s="18"/>
      <c r="BMR789" s="22"/>
      <c r="BMS789" s="18"/>
      <c r="BMT789" s="22" t="s">
        <v>29</v>
      </c>
      <c r="BMU789" s="18"/>
      <c r="BMV789" s="18"/>
      <c r="BMW789" s="18"/>
      <c r="BMX789" s="18"/>
      <c r="BMY789" s="18"/>
      <c r="BMZ789" s="18"/>
      <c r="BNA789" s="18"/>
      <c r="BNB789" s="18"/>
      <c r="BNC789" s="18"/>
    </row>
    <row r="790" spans="1683:1719" ht="13.2" x14ac:dyDescent="0.25">
      <c r="BLS790" s="18"/>
      <c r="BLT790" s="18"/>
      <c r="BLU790" s="18"/>
      <c r="BLV790" s="18"/>
      <c r="BLW790" s="18"/>
      <c r="BLX790" s="18"/>
      <c r="BLY790" s="18"/>
      <c r="BLZ790" s="18"/>
      <c r="BMA790" s="18"/>
      <c r="BMB790" s="18"/>
      <c r="BMC790" s="18"/>
      <c r="BMD790" s="18"/>
      <c r="BME790" s="18"/>
      <c r="BMF790" s="21"/>
      <c r="BMG790" s="18"/>
      <c r="BMH790" s="19"/>
      <c r="BMI790" s="18"/>
      <c r="BMJ790" s="18"/>
      <c r="BMK790" s="18"/>
      <c r="BML790" s="18"/>
      <c r="BMM790" s="18"/>
      <c r="BMN790" s="18"/>
      <c r="BMO790" s="18"/>
      <c r="BMP790" s="18"/>
      <c r="BMQ790" s="18"/>
      <c r="BMR790" s="22"/>
      <c r="BMS790" s="18"/>
      <c r="BMT790" s="22" t="s">
        <v>30</v>
      </c>
      <c r="BMU790" s="18"/>
      <c r="BMV790" s="18"/>
      <c r="BMW790" s="18"/>
      <c r="BMX790" s="18"/>
      <c r="BMY790" s="18"/>
      <c r="BMZ790" s="18"/>
      <c r="BNA790" s="18"/>
      <c r="BNB790" s="18"/>
      <c r="BNC790" s="18"/>
    </row>
    <row r="791" spans="1683:1719" ht="13.2" x14ac:dyDescent="0.25">
      <c r="BLS791" s="18"/>
      <c r="BLT791" s="18"/>
      <c r="BLU791" s="18"/>
      <c r="BLV791" s="18"/>
      <c r="BLW791" s="18"/>
      <c r="BLX791" s="18"/>
      <c r="BLY791" s="18"/>
      <c r="BLZ791" s="18"/>
      <c r="BMA791" s="18"/>
      <c r="BMB791" s="18"/>
      <c r="BMC791" s="18"/>
      <c r="BMD791" s="18"/>
      <c r="BME791" s="18"/>
      <c r="BMF791" s="21"/>
      <c r="BMG791" s="18"/>
      <c r="BMH791" s="19"/>
      <c r="BMI791" s="18"/>
      <c r="BMJ791" s="18"/>
      <c r="BMK791" s="18"/>
      <c r="BML791" s="18"/>
      <c r="BMM791" s="18"/>
      <c r="BMN791" s="18"/>
      <c r="BMO791" s="18"/>
      <c r="BMP791" s="18"/>
      <c r="BMQ791" s="18"/>
      <c r="BMR791" s="22"/>
      <c r="BMS791" s="18"/>
      <c r="BMT791" s="22" t="s">
        <v>31</v>
      </c>
      <c r="BMU791" s="18"/>
      <c r="BMV791" s="18"/>
      <c r="BMW791" s="18"/>
      <c r="BMX791" s="18"/>
      <c r="BMY791" s="18"/>
      <c r="BMZ791" s="18"/>
      <c r="BNA791" s="18"/>
      <c r="BNB791" s="18"/>
      <c r="BNC791" s="18"/>
    </row>
    <row r="792" spans="1683:1719" ht="13.2" x14ac:dyDescent="0.25">
      <c r="BLS792" s="18"/>
      <c r="BLT792" s="18"/>
      <c r="BLU792" s="18"/>
      <c r="BLV792" s="18"/>
      <c r="BLW792" s="18"/>
      <c r="BLX792" s="18"/>
      <c r="BLY792" s="18"/>
      <c r="BLZ792" s="18"/>
      <c r="BMA792" s="18"/>
      <c r="BMB792" s="18"/>
      <c r="BMC792" s="18"/>
      <c r="BMD792" s="18"/>
      <c r="BME792" s="18"/>
      <c r="BMF792" s="21"/>
      <c r="BMG792" s="18"/>
      <c r="BMH792" s="19"/>
      <c r="BMI792" s="18"/>
      <c r="BMJ792" s="18"/>
      <c r="BMK792" s="18"/>
      <c r="BML792" s="18"/>
      <c r="BMM792" s="18"/>
      <c r="BMN792" s="18"/>
      <c r="BMO792" s="18"/>
      <c r="BMP792" s="18"/>
      <c r="BMQ792" s="18"/>
      <c r="BMR792" s="22"/>
      <c r="BMS792" s="18"/>
      <c r="BMT792" s="22" t="s">
        <v>32</v>
      </c>
      <c r="BMU792" s="18"/>
      <c r="BMV792" s="18"/>
      <c r="BMW792" s="18"/>
      <c r="BMX792" s="18"/>
      <c r="BMY792" s="18"/>
      <c r="BMZ792" s="18"/>
      <c r="BNA792" s="18"/>
      <c r="BNB792" s="18"/>
      <c r="BNC792" s="18"/>
    </row>
    <row r="793" spans="1683:1719" ht="13.2" x14ac:dyDescent="0.25">
      <c r="BLS793" s="18"/>
      <c r="BLT793" s="18"/>
      <c r="BLU793" s="18"/>
      <c r="BLV793" s="18"/>
      <c r="BLW793" s="18"/>
      <c r="BLX793" s="18"/>
      <c r="BLY793" s="18"/>
      <c r="BLZ793" s="18"/>
      <c r="BMA793" s="18"/>
      <c r="BMB793" s="18"/>
      <c r="BMC793" s="18"/>
      <c r="BMD793" s="18"/>
      <c r="BME793" s="18"/>
      <c r="BMF793" s="21"/>
      <c r="BMG793" s="18"/>
      <c r="BMH793" s="19"/>
      <c r="BMI793" s="18"/>
      <c r="BMJ793" s="18"/>
      <c r="BMK793" s="18"/>
      <c r="BML793" s="18"/>
      <c r="BMM793" s="18"/>
      <c r="BMN793" s="18"/>
      <c r="BMO793" s="18"/>
      <c r="BMP793" s="18"/>
      <c r="BMQ793" s="18"/>
      <c r="BMR793" s="22"/>
      <c r="BMS793" s="18"/>
      <c r="BMT793" s="18"/>
      <c r="BMU793" s="18"/>
      <c r="BMV793" s="18"/>
      <c r="BMW793" s="18"/>
      <c r="BMX793" s="18"/>
      <c r="BMY793" s="18"/>
      <c r="BMZ793" s="18"/>
      <c r="BNA793" s="18"/>
      <c r="BNB793" s="18"/>
      <c r="BNC793" s="18"/>
    </row>
    <row r="794" spans="1683:1719" ht="13.2" x14ac:dyDescent="0.25">
      <c r="BLS794" s="18" t="s">
        <v>162</v>
      </c>
      <c r="BLT794" s="19"/>
      <c r="BLU794" s="18"/>
      <c r="BLV794" s="18"/>
      <c r="BLW794" s="18"/>
      <c r="BLX794" s="18"/>
      <c r="BLY794" s="18"/>
      <c r="BLZ794" s="18"/>
      <c r="BMA794" s="18"/>
      <c r="BMB794" s="18"/>
      <c r="BMC794" s="18"/>
      <c r="BMD794" s="18"/>
      <c r="BME794" s="18"/>
      <c r="BMF794" s="21"/>
      <c r="BMG794" s="18"/>
      <c r="BMH794" s="19"/>
      <c r="BMI794" s="18"/>
      <c r="BMJ794" s="18"/>
      <c r="BMK794" s="18"/>
      <c r="BML794" s="18"/>
      <c r="BMM794" s="18"/>
      <c r="BMN794" s="18"/>
      <c r="BMO794" s="18"/>
      <c r="BMP794" s="18" t="s">
        <v>77</v>
      </c>
      <c r="BMQ794" s="18"/>
      <c r="BMR794" s="22"/>
      <c r="BMS794" s="18"/>
      <c r="BMT794" s="18"/>
      <c r="BMU794" s="18"/>
      <c r="BMV794" s="18"/>
      <c r="BMW794" s="18"/>
      <c r="BMX794" s="18"/>
      <c r="BMY794" s="18"/>
      <c r="BMZ794" s="18"/>
      <c r="BNA794" s="18"/>
      <c r="BNB794" s="18"/>
      <c r="BNC794" s="18"/>
    </row>
    <row r="795" spans="1683:1719" ht="13.2" x14ac:dyDescent="0.25">
      <c r="BLS795" s="18" t="s">
        <v>161</v>
      </c>
      <c r="BLT795" s="19">
        <v>0</v>
      </c>
      <c r="BLU795" s="18" t="s">
        <v>160</v>
      </c>
      <c r="BLV795" s="18"/>
      <c r="BLW795" s="18"/>
      <c r="BLX795" s="18"/>
      <c r="BLY795" s="18"/>
      <c r="BLZ795" s="18"/>
      <c r="BMA795" s="18"/>
      <c r="BMB795" s="18"/>
      <c r="BMC795" s="18"/>
      <c r="BMD795" s="18"/>
      <c r="BME795" s="18"/>
      <c r="BMF795" s="21"/>
      <c r="BMG795" s="18"/>
      <c r="BMH795" s="19"/>
      <c r="BMI795" s="18"/>
      <c r="BMJ795" s="18"/>
      <c r="BMK795" s="18"/>
      <c r="BML795" s="18"/>
      <c r="BMM795" s="18"/>
      <c r="BMN795" s="18"/>
      <c r="BMO795" s="18"/>
      <c r="BMP795" s="18" t="s">
        <v>76</v>
      </c>
      <c r="BMQ795" s="18"/>
      <c r="BMR795" s="22"/>
      <c r="BMS795" s="18"/>
      <c r="BMT795" s="18"/>
      <c r="BMU795" s="18"/>
      <c r="BMV795" s="18"/>
      <c r="BMW795" s="18"/>
      <c r="BMX795" s="18"/>
      <c r="BMY795" s="18"/>
      <c r="BMZ795" s="18"/>
      <c r="BNA795" s="18"/>
      <c r="BNB795" s="18"/>
      <c r="BNC795" s="18"/>
    </row>
    <row r="796" spans="1683:1719" ht="13.2" x14ac:dyDescent="0.25">
      <c r="BLS796" s="18" t="s">
        <v>159</v>
      </c>
      <c r="BLT796" s="19">
        <v>1</v>
      </c>
      <c r="BLU796" s="18" t="s">
        <v>158</v>
      </c>
      <c r="BLV796" s="18"/>
      <c r="BLW796" s="18"/>
      <c r="BLX796" s="18"/>
      <c r="BLY796" s="18"/>
      <c r="BLZ796" s="18"/>
      <c r="BMA796" s="18"/>
      <c r="BMB796" s="18"/>
      <c r="BMC796" s="18"/>
      <c r="BMD796" s="18"/>
      <c r="BME796" s="18"/>
      <c r="BMF796" s="21"/>
      <c r="BMG796" s="18"/>
      <c r="BMH796" s="19"/>
      <c r="BMI796" s="18"/>
      <c r="BMJ796" s="18"/>
      <c r="BMK796" s="18"/>
      <c r="BML796" s="18"/>
      <c r="BMM796" s="18"/>
      <c r="BMN796" s="18"/>
      <c r="BMO796" s="18"/>
      <c r="BMP796" s="18" t="s">
        <v>75</v>
      </c>
      <c r="BMQ796" s="18"/>
      <c r="BMR796" s="22"/>
      <c r="BMS796" s="18"/>
      <c r="BMT796" s="18"/>
      <c r="BMU796" s="18"/>
      <c r="BMV796" s="18"/>
      <c r="BMW796" s="18"/>
      <c r="BMX796" s="18"/>
      <c r="BMY796" s="18"/>
      <c r="BMZ796" s="18"/>
      <c r="BNA796" s="18"/>
      <c r="BNB796" s="18"/>
      <c r="BNC796" s="18"/>
    </row>
    <row r="797" spans="1683:1719" ht="13.2" x14ac:dyDescent="0.25">
      <c r="BLS797" s="18" t="s">
        <v>157</v>
      </c>
      <c r="BLT797" s="19">
        <v>2</v>
      </c>
      <c r="BLU797" s="18" t="s">
        <v>156</v>
      </c>
      <c r="BLV797" s="18"/>
      <c r="BLW797" s="18"/>
      <c r="BLX797" s="18"/>
      <c r="BLY797" s="18"/>
      <c r="BLZ797" s="18"/>
      <c r="BMA797" s="18"/>
      <c r="BMB797" s="18"/>
      <c r="BMC797" s="18"/>
      <c r="BMD797" s="18"/>
      <c r="BME797" s="18"/>
      <c r="BMF797" s="21"/>
      <c r="BMG797" s="18"/>
      <c r="BMH797" s="19"/>
      <c r="BMI797" s="18"/>
      <c r="BMJ797" s="18"/>
      <c r="BMK797" s="18"/>
      <c r="BML797" s="18"/>
      <c r="BMM797" s="18"/>
      <c r="BMN797" s="18"/>
      <c r="BMO797" s="18"/>
      <c r="BMP797" s="18" t="s">
        <v>74</v>
      </c>
      <c r="BMQ797" s="18"/>
      <c r="BMR797" s="18"/>
      <c r="BMS797" s="18"/>
      <c r="BMT797" s="18"/>
      <c r="BMU797" s="18"/>
      <c r="BMV797" s="18"/>
      <c r="BMW797" s="18"/>
      <c r="BMX797" s="18"/>
      <c r="BMY797" s="18"/>
      <c r="BMZ797" s="18"/>
      <c r="BNA797" s="18"/>
      <c r="BNB797" s="18"/>
      <c r="BNC797" s="18"/>
    </row>
    <row r="798" spans="1683:1719" ht="14.4" x14ac:dyDescent="0.25">
      <c r="BLS798" s="18"/>
      <c r="BLT798" s="18"/>
      <c r="BLU798" s="18"/>
      <c r="BLV798" s="18"/>
      <c r="BLW798" s="18"/>
      <c r="BLX798" s="18"/>
      <c r="BLY798" s="18"/>
      <c r="BLZ798" s="18"/>
      <c r="BMA798" s="18"/>
      <c r="BMB798" s="18"/>
      <c r="BMC798" s="18"/>
      <c r="BMD798" s="18"/>
      <c r="BME798" s="18"/>
      <c r="BMF798" s="21"/>
      <c r="BMG798" s="18"/>
      <c r="BMH798" s="19"/>
      <c r="BMI798" s="18"/>
      <c r="BMJ798" s="18"/>
      <c r="BMK798" s="18"/>
      <c r="BML798" s="18"/>
      <c r="BMM798" s="18"/>
      <c r="BMN798" s="18"/>
      <c r="BMO798" s="18"/>
      <c r="BMP798" s="18" t="s">
        <v>73</v>
      </c>
      <c r="BMQ798" s="18"/>
      <c r="BMR798" s="18"/>
      <c r="BMS798" s="18"/>
      <c r="BMT798" s="31"/>
      <c r="BMU798" s="18"/>
      <c r="BMV798" s="18"/>
      <c r="BMW798" s="18"/>
      <c r="BMX798" s="18"/>
      <c r="BMY798" s="18"/>
      <c r="BMZ798" s="18"/>
      <c r="BNA798" s="18"/>
      <c r="BNB798" s="18"/>
      <c r="BNC798" s="18"/>
    </row>
    <row r="799" spans="1683:1719" ht="13.2" x14ac:dyDescent="0.25">
      <c r="BLS799" s="27"/>
      <c r="BLT799" s="27"/>
      <c r="BLU799" s="27"/>
      <c r="BLV799" s="27"/>
      <c r="BLW799" s="27"/>
      <c r="BLX799" s="27"/>
      <c r="BLY799" s="18"/>
      <c r="BLZ799" s="18"/>
      <c r="BMA799" s="18"/>
      <c r="BMB799" s="18"/>
      <c r="BMC799" s="18"/>
      <c r="BMD799" s="18"/>
      <c r="BME799" s="18"/>
      <c r="BMF799" s="21"/>
      <c r="BMG799" s="18"/>
      <c r="BMH799" s="19"/>
      <c r="BMI799" s="18"/>
      <c r="BMJ799" s="18"/>
      <c r="BMK799" s="18"/>
      <c r="BML799" s="18"/>
      <c r="BMM799" s="18"/>
      <c r="BMN799" s="18"/>
      <c r="BMO799" s="18"/>
      <c r="BMP799" s="18" t="s">
        <v>72</v>
      </c>
      <c r="BMQ799" s="18"/>
      <c r="BMR799" s="18"/>
      <c r="BMS799" s="18"/>
      <c r="BMT799" s="22"/>
      <c r="BMU799" s="18"/>
      <c r="BMV799" s="18"/>
      <c r="BMW799" s="23" t="s">
        <v>155</v>
      </c>
      <c r="BMX799" s="469" t="s">
        <v>154</v>
      </c>
      <c r="BMY799" s="469"/>
      <c r="BMZ799" s="469"/>
      <c r="BNA799" s="23" t="s">
        <v>153</v>
      </c>
      <c r="BNB799" s="18"/>
      <c r="BNC799" s="30" t="s">
        <v>152</v>
      </c>
    </row>
    <row r="800" spans="1683:1719" ht="13.2" x14ac:dyDescent="0.25">
      <c r="BLS800" s="27"/>
      <c r="BLT800" s="27"/>
      <c r="BLU800" s="27"/>
      <c r="BLV800" s="27"/>
      <c r="BLW800" s="27"/>
      <c r="BLX800" s="27"/>
      <c r="BLY800" s="18"/>
      <c r="BLZ800" s="18"/>
      <c r="BMA800" s="18"/>
      <c r="BMB800" s="18"/>
      <c r="BMC800" s="18"/>
      <c r="BMD800" s="18"/>
      <c r="BME800" s="18"/>
      <c r="BMF800" s="21"/>
      <c r="BMG800" s="18"/>
      <c r="BMH800" s="19"/>
      <c r="BMI800" s="18"/>
      <c r="BMJ800" s="18"/>
      <c r="BMK800" s="18"/>
      <c r="BML800" s="18"/>
      <c r="BMM800" s="18"/>
      <c r="BMN800" s="18"/>
      <c r="BMO800" s="18"/>
      <c r="BMP800" s="18" t="s">
        <v>71</v>
      </c>
      <c r="BMQ800" s="18"/>
      <c r="BMR800" s="18"/>
      <c r="BMS800" s="18"/>
      <c r="BMT800" s="22"/>
      <c r="BMU800" s="18"/>
      <c r="BMV800" s="18"/>
      <c r="BMW800" s="29" t="s">
        <v>151</v>
      </c>
      <c r="BMX800" s="29" t="s">
        <v>150</v>
      </c>
      <c r="BMY800" s="29" t="s">
        <v>149</v>
      </c>
      <c r="BMZ800" s="29" t="s">
        <v>148</v>
      </c>
      <c r="BNA800" s="29" t="s">
        <v>147</v>
      </c>
      <c r="BNB800" s="18"/>
      <c r="BNC800" s="28" t="s">
        <v>146</v>
      </c>
    </row>
    <row r="801" spans="1706:1719" ht="13.2" x14ac:dyDescent="0.25">
      <c r="BMP801" s="18" t="s">
        <v>70</v>
      </c>
      <c r="BMQ801" s="18"/>
      <c r="BMR801" s="18"/>
      <c r="BMS801" s="18"/>
      <c r="BMT801" s="22"/>
      <c r="BMU801" s="18"/>
      <c r="BMV801" s="18"/>
      <c r="BMW801" s="27" t="s">
        <v>145</v>
      </c>
      <c r="BMX801" s="27" t="s">
        <v>144</v>
      </c>
      <c r="BMY801" s="27" t="s">
        <v>143</v>
      </c>
      <c r="BMZ801" s="27" t="s">
        <v>52</v>
      </c>
      <c r="BNA801" s="27" t="s">
        <v>142</v>
      </c>
      <c r="BNB801" s="18"/>
      <c r="BNC801" s="25" t="s">
        <v>141</v>
      </c>
    </row>
    <row r="802" spans="1706:1719" ht="13.2" x14ac:dyDescent="0.25">
      <c r="BMP802" s="18" t="s">
        <v>69</v>
      </c>
      <c r="BMQ802" s="18"/>
      <c r="BMR802" s="18"/>
      <c r="BMS802" s="18"/>
      <c r="BMT802" s="18"/>
      <c r="BMU802" s="18"/>
      <c r="BMV802" s="18"/>
      <c r="BMW802" s="27" t="s">
        <v>140</v>
      </c>
      <c r="BMX802" s="27" t="s">
        <v>139</v>
      </c>
      <c r="BMY802" s="27" t="s">
        <v>138</v>
      </c>
      <c r="BMZ802" s="27" t="s">
        <v>51</v>
      </c>
      <c r="BNA802" s="27" t="s">
        <v>40</v>
      </c>
      <c r="BNB802" s="18"/>
      <c r="BNC802" s="25" t="s">
        <v>137</v>
      </c>
    </row>
    <row r="803" spans="1706:1719" ht="13.2" x14ac:dyDescent="0.25">
      <c r="BMP803" s="18" t="s">
        <v>68</v>
      </c>
      <c r="BMQ803" s="18"/>
      <c r="BMR803" s="18"/>
      <c r="BMS803" s="18"/>
      <c r="BMT803" s="18"/>
      <c r="BMU803" s="18"/>
      <c r="BMV803" s="18"/>
      <c r="BMW803" s="27" t="s">
        <v>136</v>
      </c>
      <c r="BMX803" s="27" t="s">
        <v>135</v>
      </c>
      <c r="BMY803" s="27" t="s">
        <v>41</v>
      </c>
      <c r="BMZ803" s="27"/>
      <c r="BNA803" s="27" t="s">
        <v>134</v>
      </c>
      <c r="BNB803" s="18"/>
      <c r="BNC803" s="25" t="s">
        <v>133</v>
      </c>
    </row>
    <row r="804" spans="1706:1719" ht="13.2" x14ac:dyDescent="0.25">
      <c r="BMP804" s="18" t="s">
        <v>0</v>
      </c>
      <c r="BMQ804" s="18"/>
      <c r="BMR804" s="18"/>
      <c r="BMS804" s="18"/>
      <c r="BMT804" s="18"/>
      <c r="BMU804" s="18"/>
      <c r="BMV804" s="18"/>
      <c r="BMW804" s="27" t="s">
        <v>75</v>
      </c>
      <c r="BMX804" s="27"/>
      <c r="BMY804" s="27"/>
      <c r="BMZ804" s="27"/>
      <c r="BNA804" s="27" t="s">
        <v>132</v>
      </c>
      <c r="BNB804" s="18"/>
      <c r="BNC804" s="25" t="s">
        <v>131</v>
      </c>
    </row>
    <row r="805" spans="1706:1719" ht="13.2" x14ac:dyDescent="0.25">
      <c r="BMP805" s="18"/>
      <c r="BMQ805" s="18"/>
      <c r="BMR805" s="18"/>
      <c r="BMS805" s="18"/>
      <c r="BMT805" s="18"/>
      <c r="BMU805" s="18"/>
      <c r="BMV805" s="18"/>
      <c r="BMW805" s="27" t="s">
        <v>74</v>
      </c>
      <c r="BMX805" s="27"/>
      <c r="BMY805" s="27"/>
      <c r="BMZ805" s="27"/>
      <c r="BNA805" s="27"/>
      <c r="BNB805" s="18"/>
      <c r="BNC805" s="25" t="s">
        <v>130</v>
      </c>
    </row>
    <row r="806" spans="1706:1719" ht="13.2" x14ac:dyDescent="0.25">
      <c r="BMP806" s="18"/>
      <c r="BMQ806" s="18"/>
      <c r="BMR806" s="18"/>
      <c r="BMS806" s="18"/>
      <c r="BMT806" s="18"/>
      <c r="BMU806" s="18"/>
      <c r="BMV806" s="18"/>
      <c r="BMW806" s="27" t="s">
        <v>129</v>
      </c>
      <c r="BMX806" s="27"/>
      <c r="BMY806" s="27"/>
      <c r="BMZ806" s="27"/>
      <c r="BNA806" s="27"/>
      <c r="BNB806" s="18"/>
      <c r="BNC806" s="25" t="s">
        <v>128</v>
      </c>
    </row>
    <row r="807" spans="1706:1719" ht="13.2" x14ac:dyDescent="0.25">
      <c r="BMP807" s="18"/>
      <c r="BMQ807" s="18"/>
      <c r="BMR807" s="18"/>
      <c r="BMS807" s="18"/>
      <c r="BMT807" s="18"/>
      <c r="BMU807" s="18"/>
      <c r="BMV807" s="18"/>
      <c r="BMW807" s="27" t="s">
        <v>127</v>
      </c>
      <c r="BMX807" s="27"/>
      <c r="BMY807" s="27"/>
      <c r="BMZ807" s="27"/>
      <c r="BNA807" s="27"/>
      <c r="BNB807" s="18"/>
      <c r="BNC807" s="25" t="s">
        <v>126</v>
      </c>
    </row>
    <row r="808" spans="1706:1719" ht="13.2" x14ac:dyDescent="0.25">
      <c r="BMP808" s="18"/>
      <c r="BMQ808" s="18"/>
      <c r="BMR808" s="18"/>
      <c r="BMS808" s="18"/>
      <c r="BMT808" s="18"/>
      <c r="BMU808" s="18"/>
      <c r="BMV808" s="18"/>
      <c r="BMW808" s="27" t="s">
        <v>125</v>
      </c>
      <c r="BMX808" s="27"/>
      <c r="BMY808" s="27"/>
      <c r="BMZ808" s="27"/>
      <c r="BNA808" s="27"/>
      <c r="BNB808" s="18"/>
      <c r="BNC808" s="25" t="s">
        <v>124</v>
      </c>
    </row>
    <row r="809" spans="1706:1719" ht="13.2" x14ac:dyDescent="0.25">
      <c r="BMP809" s="18"/>
      <c r="BMQ809" s="18"/>
      <c r="BMR809" s="18"/>
      <c r="BMS809" s="18"/>
      <c r="BMT809" s="18"/>
      <c r="BMU809" s="18"/>
      <c r="BMV809" s="18"/>
      <c r="BMW809" s="27" t="s">
        <v>123</v>
      </c>
      <c r="BMX809" s="27"/>
      <c r="BMY809" s="27"/>
      <c r="BMZ809" s="27"/>
      <c r="BNA809" s="27"/>
      <c r="BNB809" s="18"/>
      <c r="BNC809" s="25" t="s">
        <v>122</v>
      </c>
    </row>
    <row r="810" spans="1706:1719" ht="13.2" x14ac:dyDescent="0.25">
      <c r="BMP810" s="18"/>
      <c r="BMQ810" s="18"/>
      <c r="BMR810" s="18"/>
      <c r="BMS810" s="18"/>
      <c r="BMT810" s="18"/>
      <c r="BMU810" s="18"/>
      <c r="BMV810" s="18"/>
      <c r="BMW810" s="18" t="s">
        <v>72</v>
      </c>
      <c r="BMX810" s="18"/>
      <c r="BMY810" s="27"/>
      <c r="BMZ810" s="27"/>
      <c r="BNA810" s="20"/>
      <c r="BNB810" s="18"/>
      <c r="BNC810" s="25" t="s">
        <v>121</v>
      </c>
    </row>
    <row r="811" spans="1706:1719" ht="13.2" x14ac:dyDescent="0.25">
      <c r="BMP811" s="18"/>
      <c r="BMQ811" s="18"/>
      <c r="BMR811" s="18"/>
      <c r="BMS811" s="18"/>
      <c r="BMT811" s="18"/>
      <c r="BMU811" s="18"/>
      <c r="BMV811" s="18"/>
      <c r="BMW811" s="18" t="s">
        <v>71</v>
      </c>
      <c r="BMX811" s="18"/>
      <c r="BMY811" s="27"/>
      <c r="BMZ811" s="27"/>
      <c r="BNA811" s="20"/>
      <c r="BNB811" s="18"/>
      <c r="BNC811" s="25" t="s">
        <v>120</v>
      </c>
    </row>
    <row r="812" spans="1706:1719" ht="13.2" x14ac:dyDescent="0.25">
      <c r="BMP812" s="18"/>
      <c r="BMQ812" s="18"/>
      <c r="BMR812" s="18"/>
      <c r="BMS812" s="18"/>
      <c r="BMT812" s="18"/>
      <c r="BMU812" s="18"/>
      <c r="BMV812" s="18"/>
      <c r="BMW812" s="18" t="s">
        <v>70</v>
      </c>
      <c r="BMX812" s="27"/>
      <c r="BMY812" s="27"/>
      <c r="BMZ812" s="27"/>
      <c r="BNA812" s="20"/>
      <c r="BNB812" s="18"/>
      <c r="BNC812" s="25" t="s">
        <v>119</v>
      </c>
    </row>
    <row r="813" spans="1706:1719" ht="13.2" x14ac:dyDescent="0.25">
      <c r="BMP813" s="18"/>
      <c r="BMQ813" s="18"/>
      <c r="BMR813" s="18"/>
      <c r="BMS813" s="18"/>
      <c r="BMT813" s="18"/>
      <c r="BMU813" s="18"/>
      <c r="BMV813" s="18"/>
      <c r="BMW813" s="18" t="s">
        <v>69</v>
      </c>
      <c r="BMX813" s="27"/>
      <c r="BMY813" s="27"/>
      <c r="BMZ813" s="27"/>
      <c r="BNA813" s="20"/>
      <c r="BNB813" s="18"/>
      <c r="BNC813" s="25" t="s">
        <v>118</v>
      </c>
    </row>
    <row r="814" spans="1706:1719" ht="13.2" x14ac:dyDescent="0.25">
      <c r="BMP814" s="18"/>
      <c r="BMQ814" s="18"/>
      <c r="BMR814" s="18"/>
      <c r="BMS814" s="18"/>
      <c r="BMT814" s="18"/>
      <c r="BMU814" s="18"/>
      <c r="BMV814" s="18"/>
      <c r="BMW814" s="18" t="s">
        <v>68</v>
      </c>
      <c r="BMX814" s="27"/>
      <c r="BMY814" s="27"/>
      <c r="BMZ814" s="27"/>
      <c r="BNA814" s="20"/>
      <c r="BNB814" s="18"/>
      <c r="BNC814" s="25" t="s">
        <v>117</v>
      </c>
    </row>
    <row r="815" spans="1706:1719" ht="13.2" x14ac:dyDescent="0.25">
      <c r="BMP815" s="18"/>
      <c r="BMQ815" s="18"/>
      <c r="BMR815" s="18"/>
      <c r="BMS815" s="18"/>
      <c r="BMT815" s="18"/>
      <c r="BMU815" s="18"/>
      <c r="BMV815" s="18"/>
      <c r="BMW815" s="18" t="s">
        <v>0</v>
      </c>
      <c r="BMX815" s="27"/>
      <c r="BMY815" s="27"/>
      <c r="BMZ815" s="27"/>
      <c r="BNA815" s="20"/>
      <c r="BNB815" s="18"/>
      <c r="BNC815" s="25" t="s">
        <v>116</v>
      </c>
    </row>
    <row r="816" spans="1706:1719" ht="13.2" x14ac:dyDescent="0.25">
      <c r="BMP816" s="18"/>
      <c r="BMQ816" s="18"/>
      <c r="BMR816" s="18"/>
      <c r="BMS816" s="18"/>
      <c r="BMT816" s="18"/>
      <c r="BMU816" s="18"/>
      <c r="BMV816" s="18"/>
      <c r="BMW816" s="18"/>
      <c r="BMX816" s="27"/>
      <c r="BMY816" s="27"/>
      <c r="BMZ816" s="27"/>
      <c r="BNA816" s="27"/>
      <c r="BNB816" s="18"/>
      <c r="BNC816" s="25" t="s">
        <v>115</v>
      </c>
    </row>
    <row r="817" spans="1719:1719" ht="13.2" x14ac:dyDescent="0.2">
      <c r="BNC817" s="25" t="s">
        <v>114</v>
      </c>
    </row>
    <row r="818" spans="1719:1719" ht="13.2" x14ac:dyDescent="0.2">
      <c r="BNC818" s="25" t="s">
        <v>113</v>
      </c>
    </row>
    <row r="819" spans="1719:1719" ht="13.2" x14ac:dyDescent="0.2">
      <c r="BNC819" s="25" t="s">
        <v>112</v>
      </c>
    </row>
    <row r="820" spans="1719:1719" ht="13.2" x14ac:dyDescent="0.2">
      <c r="BNC820" s="25" t="s">
        <v>111</v>
      </c>
    </row>
    <row r="821" spans="1719:1719" ht="13.2" x14ac:dyDescent="0.2">
      <c r="BNC821" s="25" t="s">
        <v>110</v>
      </c>
    </row>
    <row r="822" spans="1719:1719" ht="13.2" x14ac:dyDescent="0.2">
      <c r="BNC822" s="25" t="s">
        <v>109</v>
      </c>
    </row>
    <row r="823" spans="1719:1719" ht="13.2" x14ac:dyDescent="0.2">
      <c r="BNC823" s="25" t="s">
        <v>108</v>
      </c>
    </row>
    <row r="824" spans="1719:1719" ht="13.2" x14ac:dyDescent="0.2">
      <c r="BNC824" s="25" t="s">
        <v>107</v>
      </c>
    </row>
    <row r="825" spans="1719:1719" ht="13.2" x14ac:dyDescent="0.2">
      <c r="BNC825" s="25" t="s">
        <v>106</v>
      </c>
    </row>
    <row r="826" spans="1719:1719" ht="13.2" x14ac:dyDescent="0.2">
      <c r="BNC826" s="25" t="s">
        <v>105</v>
      </c>
    </row>
    <row r="827" spans="1719:1719" ht="13.2" x14ac:dyDescent="0.2">
      <c r="BNC827" s="25" t="s">
        <v>104</v>
      </c>
    </row>
    <row r="828" spans="1719:1719" ht="13.2" x14ac:dyDescent="0.2">
      <c r="BNC828" s="25" t="s">
        <v>103</v>
      </c>
    </row>
    <row r="829" spans="1719:1719" ht="13.2" x14ac:dyDescent="0.2">
      <c r="BNC829" s="25" t="s">
        <v>102</v>
      </c>
    </row>
    <row r="830" spans="1719:1719" ht="13.2" x14ac:dyDescent="0.2">
      <c r="BNC830" s="26" t="s">
        <v>101</v>
      </c>
    </row>
    <row r="831" spans="1719:1719" ht="13.2" x14ac:dyDescent="0.2">
      <c r="BNC831" s="25" t="s">
        <v>100</v>
      </c>
    </row>
    <row r="832" spans="1719:1719" ht="13.2" x14ac:dyDescent="0.2">
      <c r="BNC832" s="25" t="s">
        <v>99</v>
      </c>
    </row>
    <row r="833" spans="1719:1725" ht="13.2" x14ac:dyDescent="0.25">
      <c r="BNC833" s="25" t="s">
        <v>98</v>
      </c>
      <c r="BND833" s="18"/>
      <c r="BNE833" s="18"/>
      <c r="BNF833" s="18"/>
      <c r="BNG833" s="18"/>
      <c r="BNH833" s="18"/>
      <c r="BNI833" s="18"/>
    </row>
    <row r="834" spans="1719:1725" ht="13.2" x14ac:dyDescent="0.25">
      <c r="BNC834" s="25" t="s">
        <v>97</v>
      </c>
      <c r="BND834" s="18"/>
      <c r="BNE834" s="18"/>
      <c r="BNF834" s="18"/>
      <c r="BNG834" s="18"/>
      <c r="BNH834" s="18"/>
      <c r="BNI834" s="18"/>
    </row>
    <row r="835" spans="1719:1725" ht="13.2" x14ac:dyDescent="0.25">
      <c r="BNC835" s="18"/>
      <c r="BND835" s="18"/>
      <c r="BNE835" s="18"/>
      <c r="BNF835" s="18"/>
      <c r="BNG835" s="18"/>
      <c r="BNH835" s="18"/>
      <c r="BNI835" s="18"/>
    </row>
    <row r="836" spans="1719:1725" ht="13.2" x14ac:dyDescent="0.25">
      <c r="BNC836" s="18"/>
      <c r="BND836" s="18"/>
      <c r="BNE836" s="18"/>
      <c r="BNF836" s="18"/>
      <c r="BNG836" s="18"/>
      <c r="BNH836" s="18"/>
      <c r="BNI836" s="18"/>
    </row>
    <row r="837" spans="1719:1725" ht="13.2" x14ac:dyDescent="0.25">
      <c r="BNC837" s="18"/>
      <c r="BND837" s="18"/>
      <c r="BNE837" s="18" t="s">
        <v>54</v>
      </c>
      <c r="BNF837" s="18"/>
      <c r="BNG837" s="18"/>
      <c r="BNH837" s="18"/>
      <c r="BNI837" s="18"/>
    </row>
    <row r="838" spans="1719:1725" ht="13.2" x14ac:dyDescent="0.25">
      <c r="BNC838" s="18"/>
      <c r="BND838" s="18"/>
      <c r="BNE838" s="18" t="s">
        <v>53</v>
      </c>
      <c r="BNF838" s="18"/>
      <c r="BNG838" s="18"/>
      <c r="BNH838" s="18"/>
      <c r="BNI838" s="18"/>
    </row>
    <row r="839" spans="1719:1725" ht="13.2" x14ac:dyDescent="0.25">
      <c r="BNC839" s="18"/>
      <c r="BND839" s="18"/>
      <c r="BNE839" s="18"/>
      <c r="BNF839" s="18"/>
      <c r="BNG839" s="18"/>
      <c r="BNH839" s="18"/>
      <c r="BNI839" s="18"/>
    </row>
    <row r="840" spans="1719:1725" ht="13.2" x14ac:dyDescent="0.25">
      <c r="BNC840" s="18"/>
      <c r="BND840" s="18"/>
      <c r="BNE840" s="18"/>
      <c r="BNF840" s="18"/>
      <c r="BNG840" s="18" t="s">
        <v>66</v>
      </c>
      <c r="BNH840" s="18"/>
      <c r="BNI840" s="18"/>
    </row>
    <row r="841" spans="1719:1725" ht="13.2" x14ac:dyDescent="0.25">
      <c r="BNC841" s="18"/>
      <c r="BND841" s="18"/>
      <c r="BNE841" s="18"/>
      <c r="BNF841" s="18"/>
      <c r="BNG841" s="18" t="s">
        <v>65</v>
      </c>
      <c r="BNH841" s="18"/>
      <c r="BNI841" s="18"/>
    </row>
    <row r="842" spans="1719:1725" ht="13.2" x14ac:dyDescent="0.25">
      <c r="BNC842" s="18"/>
      <c r="BND842" s="18"/>
      <c r="BNE842" s="18"/>
      <c r="BNF842" s="18"/>
      <c r="BNG842" s="18" t="s">
        <v>64</v>
      </c>
      <c r="BNH842" s="18"/>
      <c r="BNI842" s="18"/>
    </row>
    <row r="843" spans="1719:1725" ht="13.2" x14ac:dyDescent="0.25">
      <c r="BNC843" s="18"/>
      <c r="BND843" s="18"/>
      <c r="BNE843" s="18"/>
      <c r="BNF843" s="18"/>
      <c r="BNG843" s="18" t="s">
        <v>63</v>
      </c>
      <c r="BNH843" s="18"/>
      <c r="BNI843" s="18"/>
    </row>
    <row r="844" spans="1719:1725" ht="13.2" x14ac:dyDescent="0.25">
      <c r="BNC844" s="18"/>
      <c r="BND844" s="18"/>
      <c r="BNE844" s="18"/>
      <c r="BNF844" s="18"/>
      <c r="BNG844" s="18"/>
      <c r="BNH844" s="18"/>
      <c r="BNI844" s="18"/>
    </row>
    <row r="845" spans="1719:1725" ht="13.2" x14ac:dyDescent="0.25">
      <c r="BNC845" s="18"/>
      <c r="BND845" s="18"/>
      <c r="BNE845" s="18"/>
      <c r="BNF845" s="18"/>
      <c r="BNG845" s="18"/>
      <c r="BNH845" s="18"/>
      <c r="BNI845" s="18" t="s">
        <v>96</v>
      </c>
    </row>
    <row r="846" spans="1719:1725" ht="13.2" x14ac:dyDescent="0.25">
      <c r="BNC846" s="18"/>
      <c r="BND846" s="18"/>
      <c r="BNE846" s="18"/>
      <c r="BNF846" s="18"/>
      <c r="BNG846" s="18"/>
      <c r="BNH846" s="18"/>
      <c r="BNI846" s="18" t="s">
        <v>95</v>
      </c>
    </row>
    <row r="847" spans="1719:1725" ht="13.2" x14ac:dyDescent="0.25">
      <c r="BNC847" s="18"/>
      <c r="BND847" s="18"/>
      <c r="BNE847" s="18"/>
      <c r="BNF847" s="18"/>
      <c r="BNG847" s="18"/>
      <c r="BNH847" s="18"/>
      <c r="BNI847" s="18" t="s">
        <v>94</v>
      </c>
    </row>
    <row r="850" spans="1728:1730" x14ac:dyDescent="0.2">
      <c r="BNL850" s="8" t="s">
        <v>93</v>
      </c>
      <c r="BNM850" s="8"/>
      <c r="BNN850" s="8"/>
    </row>
    <row r="851" spans="1728:1730" ht="13.2" x14ac:dyDescent="0.25">
      <c r="BNL851" s="10" t="s">
        <v>92</v>
      </c>
      <c r="BNM851" s="8"/>
      <c r="BNN851" s="8"/>
    </row>
    <row r="852" spans="1728:1730" ht="13.2" x14ac:dyDescent="0.25">
      <c r="BNL852" s="10" t="s">
        <v>91</v>
      </c>
      <c r="BNM852" s="8"/>
      <c r="BNN852" s="8"/>
    </row>
    <row r="853" spans="1728:1730" ht="13.2" x14ac:dyDescent="0.25">
      <c r="BNL853" s="10" t="s">
        <v>90</v>
      </c>
      <c r="BNM853" s="8"/>
      <c r="BNN853" s="8"/>
    </row>
    <row r="854" spans="1728:1730" ht="13.2" x14ac:dyDescent="0.25">
      <c r="BNL854" s="10" t="s">
        <v>89</v>
      </c>
      <c r="BNM854" s="8"/>
      <c r="BNN854" s="8"/>
    </row>
    <row r="855" spans="1728:1730" ht="13.2" x14ac:dyDescent="0.25">
      <c r="BNL855" s="10" t="s">
        <v>88</v>
      </c>
      <c r="BNM855" s="8"/>
      <c r="BNN855" s="8"/>
    </row>
    <row r="856" spans="1728:1730" ht="13.2" x14ac:dyDescent="0.25">
      <c r="BNL856" s="10" t="s">
        <v>87</v>
      </c>
      <c r="BNM856" s="8"/>
      <c r="BNN856" s="8"/>
    </row>
    <row r="857" spans="1728:1730" ht="13.2" x14ac:dyDescent="0.25">
      <c r="BNL857" s="10" t="s">
        <v>86</v>
      </c>
      <c r="BNM857" s="8"/>
      <c r="BNN857" s="8"/>
    </row>
    <row r="858" spans="1728:1730" ht="13.2" x14ac:dyDescent="0.25">
      <c r="BNL858" s="10" t="s">
        <v>85</v>
      </c>
      <c r="BNM858" s="8"/>
      <c r="BNN858" s="8"/>
    </row>
    <row r="859" spans="1728:1730" ht="13.2" x14ac:dyDescent="0.25">
      <c r="BNL859" s="10" t="s">
        <v>84</v>
      </c>
      <c r="BNM859" s="8"/>
      <c r="BNN859" s="8"/>
    </row>
    <row r="860" spans="1728:1730" ht="13.2" x14ac:dyDescent="0.25">
      <c r="BNL860" s="10" t="s">
        <v>83</v>
      </c>
      <c r="BNM860" s="8"/>
      <c r="BNN860" s="8"/>
    </row>
    <row r="861" spans="1728:1730" x14ac:dyDescent="0.2">
      <c r="BNL861" s="8"/>
      <c r="BNM861" s="8"/>
      <c r="BNN861" s="8"/>
    </row>
    <row r="862" spans="1728:1730" x14ac:dyDescent="0.2">
      <c r="BNL862" s="8"/>
      <c r="BNM862" s="8"/>
      <c r="BNN862" s="8" t="s">
        <v>82</v>
      </c>
    </row>
    <row r="863" spans="1728:1730" x14ac:dyDescent="0.2">
      <c r="BNL863" s="8"/>
      <c r="BNM863" s="8"/>
      <c r="BNN863" s="8" t="s">
        <v>81</v>
      </c>
    </row>
    <row r="864" spans="1728:1730" x14ac:dyDescent="0.2">
      <c r="BNL864" s="8"/>
      <c r="BNM864" s="8"/>
      <c r="BNN864" s="8" t="s">
        <v>80</v>
      </c>
    </row>
    <row r="865" spans="1730:1734" x14ac:dyDescent="0.2">
      <c r="BNN865" s="8" t="s">
        <v>79</v>
      </c>
      <c r="BNO865" s="8"/>
      <c r="BNP865" s="8"/>
      <c r="BNQ865" s="8"/>
      <c r="BNR865" s="8"/>
    </row>
    <row r="866" spans="1730:1734" x14ac:dyDescent="0.2">
      <c r="BNN866" s="8"/>
      <c r="BNO866" s="8"/>
      <c r="BNP866" s="8"/>
      <c r="BNQ866" s="8"/>
      <c r="BNR866" s="8"/>
    </row>
    <row r="867" spans="1730:1734" x14ac:dyDescent="0.2">
      <c r="BNN867" s="8" t="s">
        <v>7</v>
      </c>
      <c r="BNO867" s="8"/>
      <c r="BNP867" s="8"/>
      <c r="BNQ867" s="8"/>
      <c r="BNR867" s="8"/>
    </row>
    <row r="868" spans="1730:1734" ht="13.2" x14ac:dyDescent="0.25">
      <c r="BNN868" s="8"/>
      <c r="BNO868" s="8"/>
      <c r="BNP868" s="17" t="s">
        <v>78</v>
      </c>
      <c r="BNQ868" s="8"/>
      <c r="BNR868" s="8"/>
    </row>
    <row r="869" spans="1730:1734" ht="13.2" x14ac:dyDescent="0.25">
      <c r="BNN869" s="8"/>
      <c r="BNO869" s="8"/>
      <c r="BNP869" s="10" t="s">
        <v>77</v>
      </c>
      <c r="BNQ869" s="8"/>
      <c r="BNR869" s="8"/>
    </row>
    <row r="870" spans="1730:1734" ht="13.2" x14ac:dyDescent="0.25">
      <c r="BNN870" s="8"/>
      <c r="BNO870" s="8"/>
      <c r="BNP870" s="10" t="s">
        <v>76</v>
      </c>
      <c r="BNQ870" s="8"/>
      <c r="BNR870" s="8"/>
    </row>
    <row r="871" spans="1730:1734" ht="13.2" x14ac:dyDescent="0.25">
      <c r="BNN871" s="8"/>
      <c r="BNO871" s="8"/>
      <c r="BNP871" s="10" t="s">
        <v>75</v>
      </c>
      <c r="BNQ871" s="8"/>
      <c r="BNR871" s="8"/>
    </row>
    <row r="872" spans="1730:1734" ht="13.2" x14ac:dyDescent="0.25">
      <c r="BNN872" s="8"/>
      <c r="BNO872" s="8"/>
      <c r="BNP872" s="10" t="s">
        <v>74</v>
      </c>
      <c r="BNQ872" s="8"/>
      <c r="BNR872" s="8"/>
    </row>
    <row r="873" spans="1730:1734" ht="13.2" x14ac:dyDescent="0.25">
      <c r="BNN873" s="8"/>
      <c r="BNO873" s="8"/>
      <c r="BNP873" s="10" t="s">
        <v>73</v>
      </c>
      <c r="BNQ873" s="8"/>
      <c r="BNR873" s="8"/>
    </row>
    <row r="874" spans="1730:1734" ht="13.2" x14ac:dyDescent="0.25">
      <c r="BNN874" s="8"/>
      <c r="BNO874" s="8"/>
      <c r="BNP874" s="10" t="s">
        <v>72</v>
      </c>
      <c r="BNQ874" s="8"/>
      <c r="BNR874" s="8"/>
    </row>
    <row r="875" spans="1730:1734" ht="13.2" x14ac:dyDescent="0.25">
      <c r="BNN875" s="8"/>
      <c r="BNO875" s="8"/>
      <c r="BNP875" s="10" t="s">
        <v>71</v>
      </c>
      <c r="BNQ875" s="8"/>
      <c r="BNR875" s="8"/>
    </row>
    <row r="876" spans="1730:1734" ht="13.2" x14ac:dyDescent="0.25">
      <c r="BNN876" s="8"/>
      <c r="BNO876" s="8"/>
      <c r="BNP876" s="10" t="s">
        <v>70</v>
      </c>
      <c r="BNQ876" s="8"/>
      <c r="BNR876" s="8"/>
    </row>
    <row r="877" spans="1730:1734" ht="13.2" x14ac:dyDescent="0.25">
      <c r="BNN877" s="8"/>
      <c r="BNO877" s="8"/>
      <c r="BNP877" s="10" t="s">
        <v>69</v>
      </c>
      <c r="BNQ877" s="8"/>
      <c r="BNR877" s="8"/>
    </row>
    <row r="878" spans="1730:1734" ht="13.2" x14ac:dyDescent="0.25">
      <c r="BNN878" s="8"/>
      <c r="BNO878" s="8"/>
      <c r="BNP878" s="10" t="s">
        <v>68</v>
      </c>
      <c r="BNQ878" s="8"/>
      <c r="BNR878" s="8"/>
    </row>
    <row r="879" spans="1730:1734" ht="13.2" x14ac:dyDescent="0.25">
      <c r="BNN879" s="8"/>
      <c r="BNO879" s="8"/>
      <c r="BNP879" s="10" t="s">
        <v>0</v>
      </c>
      <c r="BNQ879" s="8"/>
      <c r="BNR879" s="8" t="s">
        <v>67</v>
      </c>
    </row>
    <row r="880" spans="1730:1734" ht="13.2" x14ac:dyDescent="0.25">
      <c r="BNN880" s="8"/>
      <c r="BNO880" s="8"/>
      <c r="BNP880" s="8"/>
      <c r="BNQ880" s="8"/>
      <c r="BNR880" s="10" t="s">
        <v>66</v>
      </c>
    </row>
    <row r="881" spans="1734:1738" ht="13.2" x14ac:dyDescent="0.25">
      <c r="BNR881" s="10" t="s">
        <v>65</v>
      </c>
      <c r="BNS881" s="8"/>
      <c r="BNT881" s="8"/>
      <c r="BNU881" s="8"/>
      <c r="BNV881" s="8"/>
    </row>
    <row r="882" spans="1734:1738" ht="13.2" x14ac:dyDescent="0.25">
      <c r="BNR882" s="10" t="s">
        <v>64</v>
      </c>
      <c r="BNS882" s="8"/>
      <c r="BNT882" s="8"/>
      <c r="BNU882" s="8"/>
      <c r="BNV882" s="8"/>
    </row>
    <row r="883" spans="1734:1738" ht="13.2" x14ac:dyDescent="0.25">
      <c r="BNR883" s="10" t="s">
        <v>63</v>
      </c>
      <c r="BNS883" s="8"/>
      <c r="BNT883" s="8"/>
      <c r="BNU883" s="8"/>
      <c r="BNV883" s="8"/>
    </row>
    <row r="884" spans="1734:1738" x14ac:dyDescent="0.2">
      <c r="BNR884" s="8"/>
      <c r="BNS884" s="8"/>
      <c r="BNT884" s="8"/>
      <c r="BNU884" s="8"/>
      <c r="BNV884" s="8"/>
    </row>
    <row r="885" spans="1734:1738" x14ac:dyDescent="0.2">
      <c r="BNR885" s="8"/>
      <c r="BNS885" s="8"/>
      <c r="BNT885" s="8" t="s">
        <v>62</v>
      </c>
      <c r="BNU885" s="8"/>
      <c r="BNV885" s="8"/>
    </row>
    <row r="886" spans="1734:1738" ht="66" x14ac:dyDescent="0.2">
      <c r="BNR886" s="8"/>
      <c r="BNS886" s="8"/>
      <c r="BNT886" s="16" t="s">
        <v>61</v>
      </c>
      <c r="BNU886" s="8"/>
      <c r="BNV886" s="8"/>
    </row>
    <row r="887" spans="1734:1738" ht="13.2" x14ac:dyDescent="0.2">
      <c r="BNR887" s="8"/>
      <c r="BNS887" s="8"/>
      <c r="BNT887" s="15" t="s">
        <v>60</v>
      </c>
      <c r="BNU887" s="8"/>
      <c r="BNV887" s="8"/>
    </row>
    <row r="888" spans="1734:1738" ht="13.2" x14ac:dyDescent="0.2">
      <c r="BNR888" s="8"/>
      <c r="BNS888" s="8"/>
      <c r="BNT888" s="15" t="s">
        <v>59</v>
      </c>
      <c r="BNU888" s="8"/>
      <c r="BNV888" s="8"/>
    </row>
    <row r="889" spans="1734:1738" ht="13.2" x14ac:dyDescent="0.2">
      <c r="BNR889" s="8"/>
      <c r="BNS889" s="8"/>
      <c r="BNT889" s="15" t="s">
        <v>58</v>
      </c>
      <c r="BNU889" s="8"/>
      <c r="BNV889" s="8"/>
    </row>
    <row r="890" spans="1734:1738" ht="13.2" x14ac:dyDescent="0.2">
      <c r="BNR890" s="8"/>
      <c r="BNS890" s="8"/>
      <c r="BNT890" s="15" t="s">
        <v>57</v>
      </c>
      <c r="BNU890" s="8"/>
      <c r="BNV890" s="8"/>
    </row>
    <row r="891" spans="1734:1738" ht="66" x14ac:dyDescent="0.2">
      <c r="BNR891" s="8"/>
      <c r="BNS891" s="8"/>
      <c r="BNT891" s="16" t="s">
        <v>56</v>
      </c>
      <c r="BNU891" s="8"/>
      <c r="BNV891" s="8"/>
    </row>
    <row r="892" spans="1734:1738" ht="13.2" x14ac:dyDescent="0.2">
      <c r="BNR892" s="8"/>
      <c r="BNS892" s="8"/>
      <c r="BNT892" s="15" t="s">
        <v>55</v>
      </c>
      <c r="BNU892" s="8"/>
      <c r="BNV892" s="8"/>
    </row>
    <row r="893" spans="1734:1738" ht="13.2" x14ac:dyDescent="0.2">
      <c r="BNR893" s="8"/>
      <c r="BNS893" s="8"/>
      <c r="BNT893" s="16" t="s">
        <v>0</v>
      </c>
      <c r="BNU893" s="8"/>
      <c r="BNV893" s="8"/>
    </row>
    <row r="894" spans="1734:1738" ht="13.2" x14ac:dyDescent="0.2">
      <c r="BNR894" s="8"/>
      <c r="BNS894" s="8"/>
      <c r="BNT894" s="15" t="s">
        <v>7</v>
      </c>
      <c r="BNU894" s="8"/>
      <c r="BNV894" s="8"/>
    </row>
    <row r="895" spans="1734:1738" ht="13.2" x14ac:dyDescent="0.2">
      <c r="BNR895" s="8"/>
      <c r="BNS895" s="8"/>
      <c r="BNT895" s="15"/>
      <c r="BNU895" s="8"/>
      <c r="BNV895" s="8"/>
    </row>
    <row r="896" spans="1734:1738" ht="13.2" x14ac:dyDescent="0.25">
      <c r="BNR896" s="8"/>
      <c r="BNS896" s="8"/>
      <c r="BNT896" s="8"/>
      <c r="BNU896" s="8"/>
      <c r="BNV896" s="10" t="s">
        <v>54</v>
      </c>
    </row>
    <row r="897" spans="1738:1742" ht="13.2" x14ac:dyDescent="0.25">
      <c r="BNV897" s="10" t="s">
        <v>53</v>
      </c>
      <c r="BNW897" s="10"/>
      <c r="BNX897" s="10"/>
      <c r="BNY897" s="10"/>
      <c r="BNZ897" s="10"/>
    </row>
    <row r="898" spans="1738:1742" ht="13.2" x14ac:dyDescent="0.25">
      <c r="BNV898" s="10"/>
      <c r="BNW898" s="10"/>
      <c r="BNX898" s="10"/>
      <c r="BNY898" s="10"/>
      <c r="BNZ898" s="10"/>
    </row>
    <row r="899" spans="1738:1742" ht="13.2" x14ac:dyDescent="0.25">
      <c r="BNV899" s="10"/>
      <c r="BNW899" s="10" t="s">
        <v>52</v>
      </c>
      <c r="BNX899" s="10"/>
      <c r="BNY899" s="10"/>
      <c r="BNZ899" s="10"/>
    </row>
    <row r="900" spans="1738:1742" ht="13.2" x14ac:dyDescent="0.25">
      <c r="BNV900" s="10"/>
      <c r="BNW900" s="10" t="s">
        <v>51</v>
      </c>
      <c r="BNX900" s="10"/>
      <c r="BNY900" s="10"/>
      <c r="BNZ900" s="10"/>
    </row>
    <row r="901" spans="1738:1742" ht="13.2" x14ac:dyDescent="0.25">
      <c r="BNV901" s="10"/>
      <c r="BNW901" s="10"/>
      <c r="BNX901" s="10"/>
      <c r="BNY901" s="10"/>
      <c r="BNZ901" s="10"/>
    </row>
    <row r="902" spans="1738:1742" ht="13.2" x14ac:dyDescent="0.25">
      <c r="BNV902" s="10"/>
      <c r="BNW902" s="10"/>
      <c r="BNX902" s="10"/>
      <c r="BNY902" s="10"/>
      <c r="BNZ902" s="10"/>
    </row>
    <row r="903" spans="1738:1742" ht="13.2" x14ac:dyDescent="0.25">
      <c r="BNV903" s="10"/>
      <c r="BNW903" s="10"/>
      <c r="BNX903" s="10"/>
      <c r="BNY903" s="10"/>
      <c r="BNZ903" s="10"/>
    </row>
    <row r="904" spans="1738:1742" ht="13.2" x14ac:dyDescent="0.25">
      <c r="BNV904" s="10"/>
      <c r="BNW904" s="10"/>
      <c r="BNX904" s="10"/>
      <c r="BNY904" s="10"/>
      <c r="BNZ904" s="10"/>
    </row>
    <row r="905" spans="1738:1742" ht="13.2" x14ac:dyDescent="0.25">
      <c r="BNV905" s="10"/>
      <c r="BNW905" s="10"/>
      <c r="BNX905" s="10"/>
      <c r="BNY905" s="10"/>
      <c r="BNZ905" s="10"/>
    </row>
    <row r="906" spans="1738:1742" ht="13.2" x14ac:dyDescent="0.25">
      <c r="BNV906" s="10"/>
      <c r="BNW906" s="10"/>
      <c r="BNX906" s="10"/>
      <c r="BNY906" s="10" t="s">
        <v>50</v>
      </c>
      <c r="BNZ906" s="10"/>
    </row>
    <row r="907" spans="1738:1742" ht="13.2" x14ac:dyDescent="0.25">
      <c r="BNV907" s="10"/>
      <c r="BNW907" s="10"/>
      <c r="BNX907" s="10"/>
      <c r="BNY907" s="10" t="s">
        <v>49</v>
      </c>
      <c r="BNZ907" s="10"/>
    </row>
    <row r="908" spans="1738:1742" ht="13.2" x14ac:dyDescent="0.25">
      <c r="BNV908" s="10"/>
      <c r="BNW908" s="10"/>
      <c r="BNX908" s="10"/>
      <c r="BNY908" s="10" t="s">
        <v>48</v>
      </c>
      <c r="BNZ908" s="10"/>
    </row>
    <row r="909" spans="1738:1742" ht="13.2" x14ac:dyDescent="0.25">
      <c r="BNV909" s="10"/>
      <c r="BNW909" s="10"/>
      <c r="BNX909" s="10"/>
      <c r="BNY909" s="10"/>
      <c r="BNZ909" s="10"/>
    </row>
    <row r="910" spans="1738:1742" ht="13.2" x14ac:dyDescent="0.25">
      <c r="BNV910" s="10"/>
      <c r="BNW910" s="10"/>
      <c r="BNX910" s="10"/>
      <c r="BNY910" s="10"/>
      <c r="BNZ910" s="10"/>
    </row>
    <row r="911" spans="1738:1742" ht="13.2" x14ac:dyDescent="0.25">
      <c r="BNV911" s="10"/>
      <c r="BNW911" s="10"/>
      <c r="BNX911" s="10"/>
      <c r="BNY911" s="10"/>
      <c r="BNZ911" s="10"/>
    </row>
    <row r="912" spans="1738:1742" ht="13.2" x14ac:dyDescent="0.25">
      <c r="BNV912" s="10"/>
      <c r="BNW912" s="10"/>
      <c r="BNX912" s="10"/>
      <c r="BNY912" s="10"/>
      <c r="BNZ912" s="10" t="s">
        <v>47</v>
      </c>
    </row>
    <row r="913" spans="1742:1746" ht="13.2" x14ac:dyDescent="0.25">
      <c r="BNZ913" s="10" t="s">
        <v>46</v>
      </c>
      <c r="BOA913" s="10"/>
      <c r="BOB913" s="10"/>
      <c r="BOC913" s="10"/>
      <c r="BOD913" s="10"/>
    </row>
    <row r="914" spans="1742:1746" ht="13.2" x14ac:dyDescent="0.25">
      <c r="BNZ914" s="10" t="s">
        <v>45</v>
      </c>
      <c r="BOA914" s="10"/>
      <c r="BOB914" s="10"/>
      <c r="BOC914" s="10"/>
      <c r="BOD914" s="10"/>
    </row>
    <row r="915" spans="1742:1746" ht="13.2" x14ac:dyDescent="0.25">
      <c r="BNZ915" s="10"/>
      <c r="BOA915" s="10"/>
      <c r="BOB915" s="10"/>
      <c r="BOC915" s="10"/>
      <c r="BOD915" s="10"/>
    </row>
    <row r="916" spans="1742:1746" ht="13.2" x14ac:dyDescent="0.25">
      <c r="BNZ916" s="10"/>
      <c r="BOA916" s="10"/>
      <c r="BOB916" s="10"/>
      <c r="BOC916" s="10"/>
      <c r="BOD916" s="10"/>
    </row>
    <row r="917" spans="1742:1746" ht="13.2" x14ac:dyDescent="0.25">
      <c r="BNZ917" s="10"/>
      <c r="BOA917" s="10"/>
      <c r="BOB917" s="10"/>
      <c r="BOC917" s="10"/>
      <c r="BOD917" s="10"/>
    </row>
    <row r="918" spans="1742:1746" ht="13.2" x14ac:dyDescent="0.25">
      <c r="BNZ918" s="10"/>
      <c r="BOA918" s="10"/>
      <c r="BOB918" s="10" t="s">
        <v>44</v>
      </c>
      <c r="BOC918" s="10"/>
      <c r="BOD918" s="10"/>
    </row>
    <row r="919" spans="1742:1746" ht="13.2" x14ac:dyDescent="0.25">
      <c r="BNZ919" s="10"/>
      <c r="BOA919" s="10"/>
      <c r="BOB919" s="10" t="s">
        <v>43</v>
      </c>
      <c r="BOC919" s="10"/>
      <c r="BOD919" s="10"/>
    </row>
    <row r="920" spans="1742:1746" ht="13.2" x14ac:dyDescent="0.25">
      <c r="BNZ920" s="10"/>
      <c r="BOA920" s="10"/>
      <c r="BOB920" s="10" t="s">
        <v>42</v>
      </c>
      <c r="BOC920" s="10"/>
      <c r="BOD920" s="10"/>
    </row>
    <row r="921" spans="1742:1746" ht="13.2" x14ac:dyDescent="0.25">
      <c r="BNZ921" s="10"/>
      <c r="BOA921" s="10"/>
      <c r="BOB921" s="10"/>
      <c r="BOC921" s="10"/>
      <c r="BOD921" s="10"/>
    </row>
    <row r="922" spans="1742:1746" ht="13.2" x14ac:dyDescent="0.25">
      <c r="BNZ922" s="10"/>
      <c r="BOA922" s="10"/>
      <c r="BOB922" s="10"/>
      <c r="BOC922" s="10" t="s">
        <v>41</v>
      </c>
      <c r="BOD922" s="10"/>
    </row>
    <row r="923" spans="1742:1746" ht="13.2" x14ac:dyDescent="0.25">
      <c r="BNZ923" s="10"/>
      <c r="BOA923" s="10"/>
      <c r="BOB923" s="10"/>
      <c r="BOC923" s="10" t="s">
        <v>40</v>
      </c>
      <c r="BOD923" s="10"/>
    </row>
    <row r="924" spans="1742:1746" ht="13.2" x14ac:dyDescent="0.25">
      <c r="BNZ924" s="10"/>
      <c r="BOA924" s="10"/>
      <c r="BOB924" s="10"/>
      <c r="BOC924" s="10" t="s">
        <v>39</v>
      </c>
      <c r="BOD924" s="10"/>
    </row>
    <row r="925" spans="1742:1746" ht="13.2" x14ac:dyDescent="0.25">
      <c r="BNZ925" s="10"/>
      <c r="BOA925" s="10"/>
      <c r="BOB925" s="10"/>
      <c r="BOC925" s="10"/>
      <c r="BOD925" s="10"/>
    </row>
    <row r="926" spans="1742:1746" ht="13.2" x14ac:dyDescent="0.25">
      <c r="BNZ926" s="10"/>
      <c r="BOA926" s="10"/>
      <c r="BOB926" s="10"/>
      <c r="BOC926" s="10"/>
      <c r="BOD926" s="10" t="s">
        <v>38</v>
      </c>
    </row>
    <row r="927" spans="1742:1746" ht="13.2" x14ac:dyDescent="0.25">
      <c r="BNZ927" s="10"/>
      <c r="BOA927" s="10"/>
      <c r="BOB927" s="10"/>
      <c r="BOC927" s="10"/>
      <c r="BOD927" s="10" t="s">
        <v>37</v>
      </c>
    </row>
    <row r="928" spans="1742:1746" ht="13.2" x14ac:dyDescent="0.25">
      <c r="BNZ928" s="10"/>
      <c r="BOA928" s="10"/>
      <c r="BOB928" s="10"/>
      <c r="BOC928" s="10"/>
      <c r="BOD928" s="10" t="s">
        <v>36</v>
      </c>
    </row>
    <row r="930" spans="1747:1759" ht="13.2" x14ac:dyDescent="0.2">
      <c r="BOE930" s="11" t="s">
        <v>35</v>
      </c>
      <c r="BOF930" s="8"/>
      <c r="BOG930" s="8"/>
      <c r="BOH930" s="8"/>
      <c r="BOI930" s="8"/>
      <c r="BOJ930" s="8"/>
      <c r="BOK930" s="8"/>
      <c r="BOL930" s="8"/>
      <c r="BOM930" s="8"/>
      <c r="BON930" s="8"/>
      <c r="BOO930" s="8"/>
      <c r="BOP930" s="8"/>
      <c r="BOQ930" s="8"/>
    </row>
    <row r="931" spans="1747:1759" ht="13.2" x14ac:dyDescent="0.2">
      <c r="BOE931" s="11" t="s">
        <v>34</v>
      </c>
      <c r="BOF931" s="8"/>
      <c r="BOG931" s="8"/>
      <c r="BOH931" s="8"/>
      <c r="BOI931" s="8"/>
      <c r="BOJ931" s="8"/>
      <c r="BOK931" s="8"/>
      <c r="BOL931" s="8"/>
      <c r="BOM931" s="8"/>
      <c r="BON931" s="8"/>
      <c r="BOO931" s="8"/>
      <c r="BOP931" s="8"/>
      <c r="BOQ931" s="8"/>
    </row>
    <row r="932" spans="1747:1759" ht="13.2" x14ac:dyDescent="0.2">
      <c r="BOE932" s="11"/>
      <c r="BOF932" s="8"/>
      <c r="BOG932" s="8"/>
      <c r="BOH932" s="8"/>
      <c r="BOI932" s="8"/>
      <c r="BOJ932" s="8"/>
      <c r="BOK932" s="8"/>
      <c r="BOL932" s="8"/>
      <c r="BOM932" s="8"/>
      <c r="BON932" s="8"/>
      <c r="BOO932" s="8"/>
      <c r="BOP932" s="8"/>
      <c r="BOQ932" s="8"/>
    </row>
    <row r="933" spans="1747:1759" x14ac:dyDescent="0.2">
      <c r="BOE933" s="8"/>
      <c r="BOF933" s="8"/>
      <c r="BOG933" s="8"/>
      <c r="BOH933" s="8"/>
      <c r="BOI933" s="8"/>
      <c r="BOJ933" s="8"/>
      <c r="BOK933" s="8"/>
      <c r="BOL933" s="8"/>
      <c r="BOM933" s="8"/>
      <c r="BON933" s="8"/>
      <c r="BOO933" s="8"/>
      <c r="BOP933" s="8"/>
      <c r="BOQ933" s="8"/>
    </row>
    <row r="934" spans="1747:1759" x14ac:dyDescent="0.2">
      <c r="BOE934" s="8"/>
      <c r="BOF934" s="8"/>
      <c r="BOG934" s="8"/>
      <c r="BOH934" s="8"/>
      <c r="BOI934" s="8"/>
      <c r="BOJ934" s="8"/>
      <c r="BOK934" s="8"/>
      <c r="BOL934" s="8"/>
      <c r="BOM934" s="8"/>
      <c r="BON934" s="8"/>
      <c r="BOO934" s="8"/>
      <c r="BOP934" s="8"/>
      <c r="BOQ934" s="8"/>
    </row>
    <row r="935" spans="1747:1759" ht="13.2" x14ac:dyDescent="0.25">
      <c r="BOE935" s="8"/>
      <c r="BOF935" s="8"/>
      <c r="BOG935" s="10"/>
      <c r="BOH935" s="10"/>
      <c r="BOI935" s="10"/>
      <c r="BOJ935" s="10"/>
      <c r="BOK935" s="10"/>
      <c r="BOL935" s="10"/>
      <c r="BOM935" s="10"/>
      <c r="BON935" s="10"/>
      <c r="BOO935" s="470" t="s">
        <v>33</v>
      </c>
      <c r="BOP935" s="470"/>
      <c r="BOQ935" s="470"/>
    </row>
    <row r="936" spans="1747:1759" ht="13.2" x14ac:dyDescent="0.25">
      <c r="BOE936" s="8"/>
      <c r="BOF936" s="8"/>
      <c r="BOG936" s="10"/>
      <c r="BOH936" s="10"/>
      <c r="BOI936" s="10"/>
      <c r="BOJ936" s="10"/>
      <c r="BOK936" s="10"/>
      <c r="BOL936" s="10"/>
      <c r="BOM936" s="9">
        <v>1</v>
      </c>
      <c r="BON936" s="9">
        <v>2</v>
      </c>
      <c r="BOO936" s="9">
        <v>3</v>
      </c>
      <c r="BOP936" s="13">
        <v>4</v>
      </c>
      <c r="BOQ936" s="13">
        <v>5</v>
      </c>
    </row>
    <row r="937" spans="1747:1759" ht="13.2" x14ac:dyDescent="0.25">
      <c r="BOE937" s="8"/>
      <c r="BOF937" s="8"/>
      <c r="BOG937" s="10"/>
      <c r="BOH937" s="10"/>
      <c r="BOI937" s="10"/>
      <c r="BOJ937" s="10"/>
      <c r="BOK937" s="10"/>
      <c r="BOL937" s="10"/>
      <c r="BOM937" s="11" t="s">
        <v>32</v>
      </c>
      <c r="BON937" s="11" t="s">
        <v>31</v>
      </c>
      <c r="BOO937" s="11" t="s">
        <v>30</v>
      </c>
      <c r="BOP937" s="11" t="s">
        <v>29</v>
      </c>
      <c r="BOQ937" s="11" t="s">
        <v>28</v>
      </c>
    </row>
    <row r="938" spans="1747:1759" ht="13.2" x14ac:dyDescent="0.25">
      <c r="BOE938" s="8"/>
      <c r="BOF938" s="8"/>
      <c r="BOG938" s="10"/>
      <c r="BOH938" s="10"/>
      <c r="BOI938" s="10"/>
      <c r="BOJ938" s="10"/>
      <c r="BOK938" s="10"/>
      <c r="BOL938" s="10"/>
      <c r="BOM938" s="199">
        <v>0.2</v>
      </c>
      <c r="BON938" s="199">
        <v>0.4</v>
      </c>
      <c r="BOO938" s="199">
        <v>0.6</v>
      </c>
      <c r="BOP938" s="199">
        <v>0.8</v>
      </c>
      <c r="BOQ938" s="199">
        <v>1</v>
      </c>
    </row>
    <row r="939" spans="1747:1759" ht="13.2" x14ac:dyDescent="0.25">
      <c r="BOE939" s="8"/>
      <c r="BOF939" s="8"/>
      <c r="BOG939" s="10"/>
      <c r="BOH939" s="10"/>
      <c r="BOI939" s="10"/>
      <c r="BOJ939" s="10"/>
      <c r="BOK939" s="10"/>
      <c r="BOL939" s="10"/>
      <c r="BOM939" s="9"/>
      <c r="BON939" s="9"/>
      <c r="BOO939" s="9"/>
      <c r="BOP939" s="13"/>
      <c r="BOQ939" s="13"/>
    </row>
    <row r="940" spans="1747:1759" ht="13.2" x14ac:dyDescent="0.25">
      <c r="BOE940" s="8"/>
      <c r="BOF940" s="8"/>
      <c r="BOG940" s="464" t="s">
        <v>27</v>
      </c>
      <c r="BOH940" s="12">
        <v>5</v>
      </c>
      <c r="BOI940" s="11" t="s">
        <v>26</v>
      </c>
      <c r="BOJ940" s="199">
        <v>1</v>
      </c>
      <c r="BOK940" s="10" t="s">
        <v>25</v>
      </c>
      <c r="BOL940" s="200">
        <v>1</v>
      </c>
      <c r="BOM940" s="9" t="s">
        <v>14</v>
      </c>
      <c r="BON940" s="9" t="s">
        <v>14</v>
      </c>
      <c r="BOO940" s="9" t="s">
        <v>14</v>
      </c>
      <c r="BOP940" s="9" t="s">
        <v>14</v>
      </c>
      <c r="BOQ940" s="9" t="s">
        <v>13</v>
      </c>
    </row>
    <row r="941" spans="1747:1759" ht="13.2" x14ac:dyDescent="0.25">
      <c r="BOE941" s="8"/>
      <c r="BOF941" s="8"/>
      <c r="BOG941" s="464"/>
      <c r="BOH941" s="12">
        <v>4</v>
      </c>
      <c r="BOI941" s="11" t="s">
        <v>24</v>
      </c>
      <c r="BOJ941" s="199">
        <v>0.8</v>
      </c>
      <c r="BOK941" s="10" t="s">
        <v>23</v>
      </c>
      <c r="BOL941" s="200">
        <v>0.8</v>
      </c>
      <c r="BOM941" s="9" t="s">
        <v>15</v>
      </c>
      <c r="BON941" s="9" t="s">
        <v>15</v>
      </c>
      <c r="BOO941" s="9" t="s">
        <v>14</v>
      </c>
      <c r="BOP941" s="9" t="s">
        <v>14</v>
      </c>
      <c r="BOQ941" s="9" t="s">
        <v>13</v>
      </c>
    </row>
    <row r="942" spans="1747:1759" ht="13.2" x14ac:dyDescent="0.25">
      <c r="BOE942" s="8"/>
      <c r="BOF942" s="8"/>
      <c r="BOG942" s="464"/>
      <c r="BOH942" s="12">
        <v>3</v>
      </c>
      <c r="BOI942" s="11" t="s">
        <v>22</v>
      </c>
      <c r="BOJ942" s="199">
        <v>0.6</v>
      </c>
      <c r="BOK942" s="10" t="s">
        <v>21</v>
      </c>
      <c r="BOL942" s="200">
        <v>0.6</v>
      </c>
      <c r="BOM942" s="9" t="s">
        <v>15</v>
      </c>
      <c r="BON942" s="9" t="s">
        <v>15</v>
      </c>
      <c r="BOO942" s="9" t="s">
        <v>15</v>
      </c>
      <c r="BOP942" s="9" t="s">
        <v>14</v>
      </c>
      <c r="BOQ942" s="9" t="s">
        <v>13</v>
      </c>
    </row>
    <row r="943" spans="1747:1759" ht="13.2" x14ac:dyDescent="0.25">
      <c r="BOE943" s="8"/>
      <c r="BOF943" s="8"/>
      <c r="BOG943" s="464"/>
      <c r="BOH943" s="12">
        <v>2</v>
      </c>
      <c r="BOI943" s="11" t="s">
        <v>20</v>
      </c>
      <c r="BOJ943" s="199">
        <v>0.4</v>
      </c>
      <c r="BOK943" s="10" t="s">
        <v>19</v>
      </c>
      <c r="BOL943" s="200">
        <v>0.4</v>
      </c>
      <c r="BOM943" s="9" t="s">
        <v>16</v>
      </c>
      <c r="BON943" s="9" t="s">
        <v>15</v>
      </c>
      <c r="BOO943" s="9" t="s">
        <v>15</v>
      </c>
      <c r="BOP943" s="9" t="s">
        <v>14</v>
      </c>
      <c r="BOQ943" s="9" t="s">
        <v>13</v>
      </c>
    </row>
    <row r="944" spans="1747:1759" ht="13.2" x14ac:dyDescent="0.25">
      <c r="BOE944" s="8"/>
      <c r="BOF944" s="8"/>
      <c r="BOG944" s="464"/>
      <c r="BOH944" s="12">
        <v>1</v>
      </c>
      <c r="BOI944" s="11" t="s">
        <v>18</v>
      </c>
      <c r="BOJ944" s="199">
        <v>0.2</v>
      </c>
      <c r="BOK944" s="10" t="s">
        <v>17</v>
      </c>
      <c r="BOL944" s="200">
        <v>0.2</v>
      </c>
      <c r="BOM944" s="9" t="s">
        <v>16</v>
      </c>
      <c r="BON944" s="9" t="s">
        <v>16</v>
      </c>
      <c r="BOO944" s="9" t="s">
        <v>15</v>
      </c>
      <c r="BOP944" s="9" t="s">
        <v>14</v>
      </c>
      <c r="BOQ944" s="9" t="s">
        <v>13</v>
      </c>
    </row>
    <row r="947" spans="1761:1763" x14ac:dyDescent="0.2">
      <c r="BOS947" s="8" t="s">
        <v>12</v>
      </c>
    </row>
    <row r="948" spans="1761:1763" x14ac:dyDescent="0.2">
      <c r="BOS948" s="8" t="s">
        <v>11</v>
      </c>
    </row>
    <row r="949" spans="1761:1763" x14ac:dyDescent="0.2">
      <c r="BOS949" s="8" t="s">
        <v>10</v>
      </c>
    </row>
    <row r="950" spans="1761:1763" x14ac:dyDescent="0.2">
      <c r="BOS950" s="8" t="s">
        <v>9</v>
      </c>
    </row>
    <row r="951" spans="1761:1763" x14ac:dyDescent="0.2">
      <c r="BOS951" s="8" t="s">
        <v>8</v>
      </c>
    </row>
    <row r="952" spans="1761:1763" x14ac:dyDescent="0.2">
      <c r="BOS952" s="8" t="s">
        <v>7</v>
      </c>
    </row>
    <row r="955" spans="1761:1763" x14ac:dyDescent="0.2">
      <c r="BOU955" s="7" t="s">
        <v>6</v>
      </c>
    </row>
    <row r="956" spans="1761:1763" x14ac:dyDescent="0.2">
      <c r="BOU956" s="6" t="s">
        <v>5</v>
      </c>
    </row>
    <row r="957" spans="1761:1763" ht="20.399999999999999" x14ac:dyDescent="0.2">
      <c r="BOU957" s="6" t="s">
        <v>4</v>
      </c>
    </row>
    <row r="958" spans="1761:1763" x14ac:dyDescent="0.2">
      <c r="BOU958" s="6" t="s">
        <v>3</v>
      </c>
    </row>
    <row r="959" spans="1761:1763" x14ac:dyDescent="0.2">
      <c r="BOU959" s="6" t="s">
        <v>2</v>
      </c>
    </row>
    <row r="960" spans="1761:1763" x14ac:dyDescent="0.2">
      <c r="BOU960" s="6" t="s">
        <v>1</v>
      </c>
    </row>
    <row r="961" spans="1763:1763" x14ac:dyDescent="0.2">
      <c r="BOU961" s="1" t="s">
        <v>0</v>
      </c>
    </row>
  </sheetData>
  <mergeCells count="20">
    <mergeCell ref="B7:H7"/>
    <mergeCell ref="J7:AB7"/>
    <mergeCell ref="B1:I1"/>
    <mergeCell ref="J1:K4"/>
    <mergeCell ref="B2:I2"/>
    <mergeCell ref="C3:H3"/>
    <mergeCell ref="C4:H4"/>
    <mergeCell ref="E5:G5"/>
    <mergeCell ref="I5:N5"/>
    <mergeCell ref="BOO935:BOQ935"/>
    <mergeCell ref="O5:P5"/>
    <mergeCell ref="Q5:R5"/>
    <mergeCell ref="U5:V5"/>
    <mergeCell ref="W5:X5"/>
    <mergeCell ref="BOG940:BOG944"/>
    <mergeCell ref="AC7:AH7"/>
    <mergeCell ref="AI7:AL7"/>
    <mergeCell ref="BLW685:BLY685"/>
    <mergeCell ref="BLQ689:BLQ693"/>
    <mergeCell ref="BMX799:BMZ799"/>
  </mergeCells>
  <conditionalFormatting sqref="AG9:AG100">
    <cfRule type="containsText" dxfId="643" priority="83" operator="containsText" text="EXTREMO">
      <formula>NOT(ISERROR(SEARCH("EXTREMO",AG9)))</formula>
    </cfRule>
    <cfRule type="containsText" dxfId="642" priority="82" operator="containsText" text="ALTO">
      <formula>NOT(ISERROR(SEARCH("ALTO",AG9)))</formula>
    </cfRule>
    <cfRule type="containsText" dxfId="641" priority="81" operator="containsText" text="MODERADO">
      <formula>NOT(ISERROR(SEARCH("MODERADO",AG9)))</formula>
    </cfRule>
    <cfRule type="containsText" dxfId="640" priority="80" operator="containsText" text="BAJO">
      <formula>NOT(ISERROR(SEARCH("BAJO",AG9)))</formula>
    </cfRule>
  </conditionalFormatting>
  <conditionalFormatting sqref="CP9:CP100">
    <cfRule type="containsText" dxfId="639" priority="79" operator="containsText" text="EXTREMO">
      <formula>NOT(ISERROR(SEARCH("EXTREMO",CP9)))</formula>
    </cfRule>
    <cfRule type="containsText" dxfId="638" priority="78" operator="containsText" text="ALTO">
      <formula>NOT(ISERROR(SEARCH("ALTO",CP9)))</formula>
    </cfRule>
    <cfRule type="containsText" dxfId="637" priority="77" operator="containsText" text="MODERADO">
      <formula>NOT(ISERROR(SEARCH("MODERADO",CP9)))</formula>
    </cfRule>
  </conditionalFormatting>
  <conditionalFormatting sqref="DB9:DC9">
    <cfRule type="containsText" dxfId="636" priority="74" operator="containsText" text="MODERADO">
      <formula>NOT(ISERROR(SEARCH("MODERADO",DB9)))</formula>
    </cfRule>
    <cfRule type="containsText" dxfId="635" priority="76" operator="containsText" text="EXTREMO">
      <formula>NOT(ISERROR(SEARCH("EXTREMO",DB9)))</formula>
    </cfRule>
    <cfRule type="containsText" dxfId="634" priority="75" operator="containsText" text="ALTO">
      <formula>NOT(ISERROR(SEARCH("ALTO",DB9)))</formula>
    </cfRule>
  </conditionalFormatting>
  <conditionalFormatting sqref="DB10:DC100">
    <cfRule type="containsText" dxfId="633" priority="21" operator="containsText" text="EXTREMO">
      <formula>NOT(ISERROR(SEARCH("EXTREMO",DB10)))</formula>
    </cfRule>
    <cfRule type="containsText" dxfId="632" priority="19" operator="containsText" text="MODERADO">
      <formula>NOT(ISERROR(SEARCH("MODERADO",DB10)))</formula>
    </cfRule>
    <cfRule type="containsText" dxfId="631" priority="20" operator="containsText" text="ALTO">
      <formula>NOT(ISERROR(SEARCH("ALTO",DB10)))</formula>
    </cfRule>
  </conditionalFormatting>
  <conditionalFormatting sqref="DJ9:DK100">
    <cfRule type="containsText" dxfId="630" priority="34" operator="containsText" text="MODERADO">
      <formula>NOT(ISERROR(SEARCH("MODERADO",DJ9)))</formula>
    </cfRule>
    <cfRule type="containsText" dxfId="629" priority="35" operator="containsText" text="ALTO">
      <formula>NOT(ISERROR(SEARCH("ALTO",DJ9)))</formula>
    </cfRule>
    <cfRule type="containsText" dxfId="628" priority="36" operator="containsText" text="EXTREMO">
      <formula>NOT(ISERROR(SEARCH("EXTREMO",DJ9)))</formula>
    </cfRule>
  </conditionalFormatting>
  <conditionalFormatting sqref="DQ9:DR100">
    <cfRule type="containsText" dxfId="627" priority="33" operator="containsText" text="EXTREMO">
      <formula>NOT(ISERROR(SEARCH("EXTREMO",DQ9)))</formula>
    </cfRule>
    <cfRule type="containsText" dxfId="626" priority="31" operator="containsText" text="MODERADO">
      <formula>NOT(ISERROR(SEARCH("MODERADO",DQ9)))</formula>
    </cfRule>
    <cfRule type="containsText" dxfId="625" priority="32" operator="containsText" text="ALTO">
      <formula>NOT(ISERROR(SEARCH("ALTO",DQ9)))</formula>
    </cfRule>
  </conditionalFormatting>
  <conditionalFormatting sqref="DX9:DY100">
    <cfRule type="containsText" dxfId="624" priority="28" operator="containsText" text="MODERADO">
      <formula>NOT(ISERROR(SEARCH("MODERADO",DX9)))</formula>
    </cfRule>
    <cfRule type="containsText" dxfId="623" priority="29" operator="containsText" text="ALTO">
      <formula>NOT(ISERROR(SEARCH("ALTO",DX9)))</formula>
    </cfRule>
    <cfRule type="containsText" dxfId="622" priority="30" operator="containsText" text="EXTREMO">
      <formula>NOT(ISERROR(SEARCH("EXTREMO",DX9)))</formula>
    </cfRule>
  </conditionalFormatting>
  <conditionalFormatting sqref="EE9:EF100">
    <cfRule type="containsText" dxfId="621" priority="25" operator="containsText" text="MODERADO">
      <formula>NOT(ISERROR(SEARCH("MODERADO",EE9)))</formula>
    </cfRule>
    <cfRule type="containsText" dxfId="620" priority="26" operator="containsText" text="ALTO">
      <formula>NOT(ISERROR(SEARCH("ALTO",EE9)))</formula>
    </cfRule>
    <cfRule type="containsText" dxfId="619" priority="27" operator="containsText" text="EXTREMO">
      <formula>NOT(ISERROR(SEARCH("EXTREMO",EE9)))</formula>
    </cfRule>
  </conditionalFormatting>
  <conditionalFormatting sqref="EL9:EM100">
    <cfRule type="containsText" dxfId="618" priority="22" operator="containsText" text="MODERADO">
      <formula>NOT(ISERROR(SEARCH("MODERADO",EL9)))</formula>
    </cfRule>
    <cfRule type="containsText" dxfId="617" priority="23" operator="containsText" text="ALTO">
      <formula>NOT(ISERROR(SEARCH("ALTO",EL9)))</formula>
    </cfRule>
    <cfRule type="containsText" dxfId="616" priority="24" operator="containsText" text="EXTREMO">
      <formula>NOT(ISERROR(SEARCH("EXTREMO",EL9)))</formula>
    </cfRule>
  </conditionalFormatting>
  <conditionalFormatting sqref="ER9:EU100 EY9:FB100 FF9:FI100 FM9:FP100 FT9:FW100 GA9:GD100 DI9:DL100 DP9:DS100 DW9:DZ100 ED9:EG100 EK9:EN100 DB9:DD100 CL9:CP100 DF9:DF100 DN9:DN100 DU9:DU100 EB9:EB100 EI9:EI100 EP9:EP100 EW9:EW100 FD9:FD100 FK9:FK100 FR9:FR100 FY9:FY100 GF9:GF100 GH9:GI100">
    <cfRule type="containsText" dxfId="615" priority="73" operator="containsText" text="BAJO">
      <formula>NOT(ISERROR(SEARCH("BAJO",CL9)))</formula>
    </cfRule>
  </conditionalFormatting>
  <conditionalFormatting sqref="ES9:ET9">
    <cfRule type="containsText" dxfId="614" priority="72" operator="containsText" text="EXTREMO">
      <formula>NOT(ISERROR(SEARCH("EXTREMO",ES9)))</formula>
    </cfRule>
    <cfRule type="containsText" dxfId="613" priority="71" operator="containsText" text="ALTO">
      <formula>NOT(ISERROR(SEARCH("ALTO",ES9)))</formula>
    </cfRule>
    <cfRule type="containsText" dxfId="612" priority="70" operator="containsText" text="MODERADO">
      <formula>NOT(ISERROR(SEARCH("MODERADO",ES9)))</formula>
    </cfRule>
  </conditionalFormatting>
  <conditionalFormatting sqref="ES9:ET100">
    <cfRule type="containsText" dxfId="611" priority="52" operator="containsText" text="MODERADO">
      <formula>NOT(ISERROR(SEARCH("MODERADO",ES9)))</formula>
    </cfRule>
    <cfRule type="containsText" dxfId="610" priority="53" operator="containsText" text="ALTO">
      <formula>NOT(ISERROR(SEARCH("ALTO",ES9)))</formula>
    </cfRule>
    <cfRule type="containsText" dxfId="609" priority="54" operator="containsText" text="EXTREMO">
      <formula>NOT(ISERROR(SEARCH("EXTREMO",ES9)))</formula>
    </cfRule>
  </conditionalFormatting>
  <conditionalFormatting sqref="ES10:ET100">
    <cfRule type="containsText" dxfId="608" priority="16" operator="containsText" text="MODERADO">
      <formula>NOT(ISERROR(SEARCH("MODERADO",ES10)))</formula>
    </cfRule>
    <cfRule type="containsText" dxfId="607" priority="18" operator="containsText" text="EXTREMO">
      <formula>NOT(ISERROR(SEARCH("EXTREMO",ES10)))</formula>
    </cfRule>
    <cfRule type="containsText" dxfId="606" priority="17" operator="containsText" text="ALTO">
      <formula>NOT(ISERROR(SEARCH("ALTO",ES10)))</formula>
    </cfRule>
  </conditionalFormatting>
  <conditionalFormatting sqref="EZ9:FA9">
    <cfRule type="containsText" dxfId="605" priority="69" operator="containsText" text="EXTREMO">
      <formula>NOT(ISERROR(SEARCH("EXTREMO",EZ9)))</formula>
    </cfRule>
    <cfRule type="containsText" dxfId="604" priority="68" operator="containsText" text="ALTO">
      <formula>NOT(ISERROR(SEARCH("ALTO",EZ9)))</formula>
    </cfRule>
    <cfRule type="containsText" dxfId="603" priority="67" operator="containsText" text="MODERADO">
      <formula>NOT(ISERROR(SEARCH("MODERADO",EZ9)))</formula>
    </cfRule>
  </conditionalFormatting>
  <conditionalFormatting sqref="EZ9:FA100">
    <cfRule type="containsText" dxfId="602" priority="49" operator="containsText" text="MODERADO">
      <formula>NOT(ISERROR(SEARCH("MODERADO",EZ9)))</formula>
    </cfRule>
    <cfRule type="containsText" dxfId="601" priority="50" operator="containsText" text="ALTO">
      <formula>NOT(ISERROR(SEARCH("ALTO",EZ9)))</formula>
    </cfRule>
    <cfRule type="containsText" dxfId="600" priority="51" operator="containsText" text="EXTREMO">
      <formula>NOT(ISERROR(SEARCH("EXTREMO",EZ9)))</formula>
    </cfRule>
  </conditionalFormatting>
  <conditionalFormatting sqref="EZ10:FA100">
    <cfRule type="containsText" dxfId="599" priority="14" operator="containsText" text="ALTO">
      <formula>NOT(ISERROR(SEARCH("ALTO",EZ10)))</formula>
    </cfRule>
    <cfRule type="containsText" dxfId="598" priority="15" operator="containsText" text="EXTREMO">
      <formula>NOT(ISERROR(SEARCH("EXTREMO",EZ10)))</formula>
    </cfRule>
    <cfRule type="containsText" dxfId="597" priority="13" operator="containsText" text="MODERADO">
      <formula>NOT(ISERROR(SEARCH("MODERADO",EZ10)))</formula>
    </cfRule>
  </conditionalFormatting>
  <conditionalFormatting sqref="FG9:FH9">
    <cfRule type="containsText" dxfId="596" priority="66" operator="containsText" text="EXTREMO">
      <formula>NOT(ISERROR(SEARCH("EXTREMO",FG9)))</formula>
    </cfRule>
    <cfRule type="containsText" dxfId="595" priority="65" operator="containsText" text="ALTO">
      <formula>NOT(ISERROR(SEARCH("ALTO",FG9)))</formula>
    </cfRule>
    <cfRule type="containsText" dxfId="594" priority="64" operator="containsText" text="MODERADO">
      <formula>NOT(ISERROR(SEARCH("MODERADO",FG9)))</formula>
    </cfRule>
  </conditionalFormatting>
  <conditionalFormatting sqref="FG9:FH100">
    <cfRule type="containsText" dxfId="593" priority="48" operator="containsText" text="EXTREMO">
      <formula>NOT(ISERROR(SEARCH("EXTREMO",FG9)))</formula>
    </cfRule>
    <cfRule type="containsText" dxfId="592" priority="46" operator="containsText" text="MODERADO">
      <formula>NOT(ISERROR(SEARCH("MODERADO",FG9)))</formula>
    </cfRule>
    <cfRule type="containsText" dxfId="591" priority="47" operator="containsText" text="ALTO">
      <formula>NOT(ISERROR(SEARCH("ALTO",FG9)))</formula>
    </cfRule>
  </conditionalFormatting>
  <conditionalFormatting sqref="FG10:FH100">
    <cfRule type="containsText" dxfId="590" priority="11" operator="containsText" text="ALTO">
      <formula>NOT(ISERROR(SEARCH("ALTO",FG10)))</formula>
    </cfRule>
    <cfRule type="containsText" dxfId="589" priority="10" operator="containsText" text="MODERADO">
      <formula>NOT(ISERROR(SEARCH("MODERADO",FG10)))</formula>
    </cfRule>
    <cfRule type="containsText" dxfId="588" priority="12" operator="containsText" text="EXTREMO">
      <formula>NOT(ISERROR(SEARCH("EXTREMO",FG10)))</formula>
    </cfRule>
  </conditionalFormatting>
  <conditionalFormatting sqref="FN9:FO9">
    <cfRule type="containsText" dxfId="587" priority="63" operator="containsText" text="EXTREMO">
      <formula>NOT(ISERROR(SEARCH("EXTREMO",FN9)))</formula>
    </cfRule>
    <cfRule type="containsText" dxfId="586" priority="62" operator="containsText" text="ALTO">
      <formula>NOT(ISERROR(SEARCH("ALTO",FN9)))</formula>
    </cfRule>
    <cfRule type="containsText" dxfId="585" priority="61" operator="containsText" text="MODERADO">
      <formula>NOT(ISERROR(SEARCH("MODERADO",FN9)))</formula>
    </cfRule>
  </conditionalFormatting>
  <conditionalFormatting sqref="FN9:FO100">
    <cfRule type="containsText" dxfId="584" priority="44" operator="containsText" text="ALTO">
      <formula>NOT(ISERROR(SEARCH("ALTO",FN9)))</formula>
    </cfRule>
    <cfRule type="containsText" dxfId="583" priority="45" operator="containsText" text="EXTREMO">
      <formula>NOT(ISERROR(SEARCH("EXTREMO",FN9)))</formula>
    </cfRule>
    <cfRule type="containsText" dxfId="582" priority="43" operator="containsText" text="MODERADO">
      <formula>NOT(ISERROR(SEARCH("MODERADO",FN9)))</formula>
    </cfRule>
  </conditionalFormatting>
  <conditionalFormatting sqref="FN10:FO100">
    <cfRule type="containsText" dxfId="581" priority="9" operator="containsText" text="EXTREMO">
      <formula>NOT(ISERROR(SEARCH("EXTREMO",FN10)))</formula>
    </cfRule>
    <cfRule type="containsText" dxfId="580" priority="7" operator="containsText" text="MODERADO">
      <formula>NOT(ISERROR(SEARCH("MODERADO",FN10)))</formula>
    </cfRule>
    <cfRule type="containsText" dxfId="579" priority="8" operator="containsText" text="ALTO">
      <formula>NOT(ISERROR(SEARCH("ALTO",FN10)))</formula>
    </cfRule>
  </conditionalFormatting>
  <conditionalFormatting sqref="FU9:FV9">
    <cfRule type="containsText" dxfId="578" priority="60" operator="containsText" text="EXTREMO">
      <formula>NOT(ISERROR(SEARCH("EXTREMO",FU9)))</formula>
    </cfRule>
    <cfRule type="containsText" dxfId="577" priority="59" operator="containsText" text="ALTO">
      <formula>NOT(ISERROR(SEARCH("ALTO",FU9)))</formula>
    </cfRule>
    <cfRule type="containsText" dxfId="576" priority="58" operator="containsText" text="MODERADO">
      <formula>NOT(ISERROR(SEARCH("MODERADO",FU9)))</formula>
    </cfRule>
  </conditionalFormatting>
  <conditionalFormatting sqref="FU9:FV100">
    <cfRule type="containsText" dxfId="575" priority="41" operator="containsText" text="ALTO">
      <formula>NOT(ISERROR(SEARCH("ALTO",FU9)))</formula>
    </cfRule>
    <cfRule type="containsText" dxfId="574" priority="42" operator="containsText" text="EXTREMO">
      <formula>NOT(ISERROR(SEARCH("EXTREMO",FU9)))</formula>
    </cfRule>
    <cfRule type="containsText" dxfId="573" priority="40" operator="containsText" text="MODERADO">
      <formula>NOT(ISERROR(SEARCH("MODERADO",FU9)))</formula>
    </cfRule>
  </conditionalFormatting>
  <conditionalFormatting sqref="FU10:FV100">
    <cfRule type="containsText" dxfId="572" priority="6" operator="containsText" text="EXTREMO">
      <formula>NOT(ISERROR(SEARCH("EXTREMO",FU10)))</formula>
    </cfRule>
    <cfRule type="containsText" dxfId="571" priority="5" operator="containsText" text="ALTO">
      <formula>NOT(ISERROR(SEARCH("ALTO",FU10)))</formula>
    </cfRule>
    <cfRule type="containsText" dxfId="570" priority="4" operator="containsText" text="MODERADO">
      <formula>NOT(ISERROR(SEARCH("MODERADO",FU10)))</formula>
    </cfRule>
  </conditionalFormatting>
  <conditionalFormatting sqref="GB9:GC9">
    <cfRule type="containsText" dxfId="569" priority="57" operator="containsText" text="EXTREMO">
      <formula>NOT(ISERROR(SEARCH("EXTREMO",GB9)))</formula>
    </cfRule>
    <cfRule type="containsText" dxfId="568" priority="56" operator="containsText" text="ALTO">
      <formula>NOT(ISERROR(SEARCH("ALTO",GB9)))</formula>
    </cfRule>
    <cfRule type="containsText" dxfId="567" priority="55" operator="containsText" text="MODERADO">
      <formula>NOT(ISERROR(SEARCH("MODERADO",GB9)))</formula>
    </cfRule>
  </conditionalFormatting>
  <conditionalFormatting sqref="GB9:GC100">
    <cfRule type="containsText" dxfId="566" priority="38" operator="containsText" text="ALTO">
      <formula>NOT(ISERROR(SEARCH("ALTO",GB9)))</formula>
    </cfRule>
    <cfRule type="containsText" dxfId="565" priority="37" operator="containsText" text="MODERADO">
      <formula>NOT(ISERROR(SEARCH("MODERADO",GB9)))</formula>
    </cfRule>
    <cfRule type="containsText" dxfId="564" priority="39" operator="containsText" text="EXTREMO">
      <formula>NOT(ISERROR(SEARCH("EXTREMO",GB9)))</formula>
    </cfRule>
  </conditionalFormatting>
  <conditionalFormatting sqref="GB10:GC100">
    <cfRule type="containsText" dxfId="563" priority="2" operator="containsText" text="ALTO">
      <formula>NOT(ISERROR(SEARCH("ALTO",GB10)))</formula>
    </cfRule>
    <cfRule type="containsText" dxfId="562" priority="1" operator="containsText" text="MODERADO">
      <formula>NOT(ISERROR(SEARCH("MODERADO",GB10)))</formula>
    </cfRule>
    <cfRule type="containsText" dxfId="561" priority="3" operator="containsText" text="EXTREMO">
      <formula>NOT(ISERROR(SEARCH("EXTREMO",GB10)))</formula>
    </cfRule>
  </conditionalFormatting>
  <dataValidations count="17">
    <dataValidation type="list" showErrorMessage="1" sqref="CF9:CF100 BH9:BH100 BL9:BL100 BP9:BP100 BT9:BT100 BX9:BX100 CB9:CB100 BD9:BD100 AZ9:AZ100 AV9:AV100 AR9:AR100 AN9:AN100" xr:uid="{00000000-0002-0000-1100-000000000000}">
      <formula1>IMPLEMENT</formula1>
    </dataValidation>
    <dataValidation type="list" showInputMessage="1" showErrorMessage="1" errorTitle="Rechazado" error="Solo son validadas las opciones de la lista" sqref="BG9:BG100 BK9:BK100 BO9:BO100 BS9:BS100 BW9:BW100 CA9:CA100 CE9:CE100 BC9:BC100 AY9:AY100 AU9:AU100 AQ9:AQ100 AM9:AM100" xr:uid="{00000000-0002-0000-1100-000001000000}">
      <formula1>FRECUENCY</formula1>
    </dataValidation>
    <dataValidation type="list" allowBlank="1" showInputMessage="1" showErrorMessage="1" sqref="BMA697:BMA701" xr:uid="{00000000-0002-0000-1100-000002000000}">
      <formula1>TipoCausa</formula1>
    </dataValidation>
    <dataValidation type="list" allowBlank="1" showInputMessage="1" showErrorMessage="1" sqref="G9:G100" xr:uid="{00000000-0002-0000-1100-000003000000}">
      <formula1>consecuencias</formula1>
    </dataValidation>
    <dataValidation type="list" allowBlank="1" showInputMessage="1" sqref="H9:H100" xr:uid="{00000000-0002-0000-1100-000004000000}">
      <formula1>TramitesSer</formula1>
    </dataValidation>
    <dataValidation type="list" allowBlank="1" showInputMessage="1" sqref="E9:E100" xr:uid="{00000000-0002-0000-1100-000005000000}">
      <formula1>ExternoExp</formula1>
    </dataValidation>
    <dataValidation type="list" allowBlank="1" showInputMessage="1" sqref="D9:D100" xr:uid="{00000000-0002-0000-1100-000006000000}">
      <formula1>InternoExp</formula1>
    </dataValidation>
    <dataValidation type="list" allowBlank="1" showInputMessage="1" sqref="F9:F100" xr:uid="{00000000-0002-0000-1100-000007000000}">
      <formula1>TipoCau</formula1>
    </dataValidation>
    <dataValidation showInputMessage="1" showErrorMessage="1" errorTitle="Rechazado" error="Solo son validadas las opciones de la lista" sqref="AK9:AK12 CR13:CR100 AK13:AL100 CP9:CQ100 CS9:CS100 CU9:CV100" xr:uid="{00000000-0002-0000-1100-000008000000}"/>
    <dataValidation type="list" sqref="CI9:CI100" xr:uid="{00000000-0002-0000-1100-000009000000}">
      <formula1>IMPLEMENT</formula1>
    </dataValidation>
    <dataValidation type="list" showInputMessage="1" showErrorMessage="1" sqref="BI9:BI100 BU9:BU100 BQ9:BQ100 CC9:CC100 BY9:BY100 CG9:CG100 CJ9:CJ100 BM9:BM100 BE9:BE100 BA9:BA100 AW9:AW100 AS9:AS100 AO9:AO100" xr:uid="{00000000-0002-0000-1100-00000A000000}">
      <formula1>TIP_CONTROL</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100" xr:uid="{00000000-0002-0000-1100-00000B000000}">
      <formula1>PROBAB</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xr:uid="{00000000-0002-0000-1100-00000C000000}">
      <formula1>IMPACTO</formula1>
    </dataValidation>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N9:BN100 BR9:BR100 BV9:BV100 BZ9:BZ100 CH9:CH100 CD9:CD100 CK9:CO100 BJ9:BJ100 CW9:CW100 CT9:CT100 BF9:BF100 BB9:BB100 AT9:AT100 AP9:AP100 AX9:AX100" xr:uid="{00000000-0002-0000-1100-00000D000000}">
      <formula1>Efecto</formula1>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100" xr:uid="{00000000-0002-0000-1100-00000E000000}"/>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xr:uid="{00000000-0002-0000-1100-00000F000000}">
      <formula1>0</formula1>
      <formula2>100</formula2>
    </dataValidation>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100" xr:uid="{00000000-0002-0000-1100-000010000000}">
      <formula1>SINO</formula1>
    </dataValidation>
  </dataValidations>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OU875"/>
  <sheetViews>
    <sheetView topLeftCell="CL2" workbookViewId="0">
      <selection activeCell="CR5" sqref="CR5"/>
    </sheetView>
  </sheetViews>
  <sheetFormatPr baseColWidth="10" defaultRowHeight="10.199999999999999" x14ac:dyDescent="0.2"/>
  <cols>
    <col min="1" max="1" width="4.88671875" style="128" customWidth="1"/>
    <col min="2" max="2" width="23.109375" style="128" customWidth="1"/>
    <col min="3" max="3" width="27.44140625" style="128" customWidth="1"/>
    <col min="4" max="4" width="23.88671875" style="128" customWidth="1"/>
    <col min="5" max="6" width="13.44140625" style="128" customWidth="1"/>
    <col min="7" max="8" width="23.88671875" style="128" customWidth="1"/>
    <col min="9" max="9" width="12" style="265" customWidth="1"/>
    <col min="10" max="28" width="9.44140625" style="265" customWidth="1"/>
    <col min="29" max="29" width="12.44140625" style="265" customWidth="1"/>
    <col min="30" max="30" width="6.44140625" style="265" customWidth="1"/>
    <col min="31" max="31" width="9.88671875" style="265" customWidth="1"/>
    <col min="32" max="32" width="5.88671875" style="128" customWidth="1"/>
    <col min="33" max="33" width="10.44140625" style="265" customWidth="1"/>
    <col min="34" max="34" width="6.44140625" style="129" customWidth="1"/>
    <col min="35" max="35" width="34.44140625" style="128" customWidth="1"/>
    <col min="36" max="36" width="17.44140625" style="128" customWidth="1"/>
    <col min="37" max="37" width="23" style="135" customWidth="1"/>
    <col min="38" max="38" width="18" style="135" customWidth="1"/>
    <col min="39" max="39" width="8.88671875" style="135" customWidth="1"/>
    <col min="40" max="40" width="12.44140625" style="128" customWidth="1"/>
    <col min="41" max="41" width="8.44140625" style="128" customWidth="1"/>
    <col min="42" max="42" width="9.109375" style="135" customWidth="1"/>
    <col min="43" max="43" width="8.88671875" style="135" customWidth="1"/>
    <col min="44" max="44" width="12.44140625" style="128" customWidth="1"/>
    <col min="45" max="45" width="8.44140625" style="128" customWidth="1"/>
    <col min="46" max="46" width="9.109375" style="135" customWidth="1"/>
    <col min="47" max="47" width="8.88671875" style="135" customWidth="1"/>
    <col min="48" max="48" width="12.44140625" style="128" customWidth="1"/>
    <col min="49" max="49" width="8.44140625" style="128" customWidth="1"/>
    <col min="50" max="50" width="9.109375" style="135" customWidth="1"/>
    <col min="51" max="51" width="8.88671875" style="135" customWidth="1"/>
    <col min="52" max="52" width="12.44140625" style="128" customWidth="1"/>
    <col min="53" max="53" width="8.44140625" style="128" customWidth="1"/>
    <col min="54" max="54" width="9.109375" style="135" customWidth="1"/>
    <col min="55" max="55" width="8.88671875" style="135" customWidth="1"/>
    <col min="56" max="56" width="12.44140625" style="128" customWidth="1"/>
    <col min="57" max="57" width="8.44140625" style="128" customWidth="1"/>
    <col min="58" max="58" width="9.109375" style="135" customWidth="1"/>
    <col min="59" max="59" width="8.88671875" style="135" customWidth="1"/>
    <col min="60" max="60" width="12.44140625" style="128" customWidth="1"/>
    <col min="61" max="61" width="8.44140625" style="128" customWidth="1"/>
    <col min="62" max="62" width="9.109375" style="135" customWidth="1"/>
    <col min="63" max="63" width="8.88671875" style="135" customWidth="1"/>
    <col min="64" max="64" width="12.44140625" style="128" customWidth="1"/>
    <col min="65" max="65" width="8.44140625" style="128" customWidth="1"/>
    <col min="66" max="66" width="9.109375" style="135" customWidth="1"/>
    <col min="67" max="67" width="8.88671875" style="135" customWidth="1"/>
    <col min="68" max="68" width="12.44140625" style="128" customWidth="1"/>
    <col min="69" max="69" width="8.44140625" style="128" customWidth="1"/>
    <col min="70" max="70" width="9.109375" style="135" customWidth="1"/>
    <col min="71" max="71" width="8.88671875" style="135" customWidth="1"/>
    <col min="72" max="72" width="12.44140625" style="128" customWidth="1"/>
    <col min="73" max="73" width="8.44140625" style="128" customWidth="1"/>
    <col min="74" max="74" width="9.109375" style="135" customWidth="1"/>
    <col min="75" max="75" width="8.88671875" style="135" customWidth="1"/>
    <col min="76" max="76" width="12.44140625" style="128" customWidth="1"/>
    <col min="77" max="77" width="8.44140625" style="128" customWidth="1"/>
    <col min="78" max="78" width="9.109375" style="135" customWidth="1"/>
    <col min="79" max="79" width="8.88671875" style="135" customWidth="1"/>
    <col min="80" max="80" width="12.44140625" style="128" customWidth="1"/>
    <col min="81" max="81" width="8.44140625" style="128" customWidth="1"/>
    <col min="82" max="82" width="9.109375" style="135" customWidth="1"/>
    <col min="83" max="83" width="8.88671875" style="135" customWidth="1"/>
    <col min="84" max="84" width="12.44140625" style="128" customWidth="1"/>
    <col min="85" max="85" width="8.44140625" style="128" customWidth="1"/>
    <col min="86" max="86" width="9.109375" style="135" customWidth="1"/>
    <col min="87" max="89" width="2.109375" style="135" hidden="1" customWidth="1"/>
    <col min="90" max="90" width="9.44140625" style="135" customWidth="1"/>
    <col min="91" max="91" width="6.88671875" style="135" customWidth="1"/>
    <col min="92" max="92" width="9.44140625" style="135" customWidth="1"/>
    <col min="93" max="93" width="6.88671875" style="135" customWidth="1"/>
    <col min="94" max="94" width="9.44140625" style="135" customWidth="1"/>
    <col min="95" max="95" width="6.88671875" style="135" customWidth="1"/>
    <col min="96" max="96" width="32.88671875" style="135" customWidth="1"/>
    <col min="97" max="97" width="7" style="135" customWidth="1"/>
    <col min="98" max="98" width="1" style="135" customWidth="1"/>
    <col min="99" max="99" width="37.44140625" style="135" customWidth="1"/>
    <col min="100" max="100" width="27.44140625" style="135" customWidth="1"/>
    <col min="101" max="101" width="1.44140625" style="135" hidden="1" customWidth="1"/>
    <col min="102" max="105" width="5.44140625" style="135" hidden="1" customWidth="1"/>
    <col min="106" max="106" width="5.88671875" style="128" hidden="1" customWidth="1"/>
    <col min="107" max="108" width="6.88671875" style="128" hidden="1" customWidth="1"/>
    <col min="109" max="109" width="4.44140625" style="135" hidden="1" customWidth="1"/>
    <col min="110" max="110" width="6.44140625" style="128" hidden="1" customWidth="1"/>
    <col min="111" max="112" width="6.44140625" style="135" hidden="1" customWidth="1"/>
    <col min="113" max="113" width="19" style="128" hidden="1" customWidth="1"/>
    <col min="114" max="116" width="6" style="128" hidden="1" customWidth="1"/>
    <col min="117" max="117" width="4.44140625" style="135" hidden="1" customWidth="1"/>
    <col min="118" max="118" width="6.44140625" style="128" hidden="1" customWidth="1"/>
    <col min="119" max="119" width="6.44140625" style="135" hidden="1" customWidth="1"/>
    <col min="120" max="191" width="6" style="128" hidden="1" customWidth="1"/>
    <col min="192" max="192" width="7.44140625" style="128" hidden="1" customWidth="1"/>
    <col min="193" max="224" width="8" style="128" customWidth="1"/>
    <col min="225" max="1677" width="2.109375" style="128" customWidth="1"/>
    <col min="1678" max="1680" width="10.88671875" style="128"/>
    <col min="1681" max="1681" width="4.44140625" style="128" customWidth="1"/>
    <col min="1682" max="1683" width="10.88671875" style="128"/>
    <col min="1684" max="1684" width="4.88671875" style="128" customWidth="1"/>
    <col min="1685" max="1690" width="10.88671875" style="128"/>
    <col min="1691" max="1691" width="36.44140625" style="128" customWidth="1"/>
    <col min="1692" max="1692" width="10.88671875" style="128"/>
    <col min="1693" max="1693" width="45.44140625" style="128" customWidth="1"/>
    <col min="1694" max="1695" width="10.88671875" style="128"/>
    <col min="1696" max="1696" width="10.88671875" style="136"/>
    <col min="1697" max="1697" width="10.88671875" style="128"/>
    <col min="1698" max="1698" width="32.44140625" style="265" customWidth="1"/>
    <col min="1699" max="1702" width="10.88671875" style="128"/>
    <col min="1703" max="1703" width="42.44140625" style="128" customWidth="1"/>
    <col min="1704" max="1762" width="10.88671875" style="128"/>
    <col min="1763" max="1763" width="26.44140625" style="128" customWidth="1"/>
    <col min="1764" max="1766" width="10.88671875" style="128"/>
    <col min="1767" max="1767" width="17.44140625" style="128" customWidth="1"/>
    <col min="1768" max="1892" width="10.88671875" style="128"/>
    <col min="1893" max="1893" width="12" style="128" customWidth="1"/>
    <col min="1894" max="1894" width="2.44140625" style="128" customWidth="1"/>
    <col min="1895" max="1896" width="6.44140625" style="128" customWidth="1"/>
    <col min="1897" max="1897" width="5.88671875" style="128" customWidth="1"/>
    <col min="1898" max="1898" width="6.44140625" style="128" customWidth="1"/>
    <col min="1899" max="1899" width="13.44140625" style="128" customWidth="1"/>
    <col min="1900" max="1901" width="9" style="128" customWidth="1"/>
    <col min="1902" max="1902" width="2.44140625" style="128" customWidth="1"/>
    <col min="1903" max="1903" width="8.88671875" style="128" customWidth="1"/>
    <col min="1904" max="1904" width="7.44140625" style="128" customWidth="1"/>
    <col min="1905" max="1908" width="3.44140625" style="128" customWidth="1"/>
    <col min="1909" max="1909" width="2.88671875" style="128" customWidth="1"/>
    <col min="1910" max="1910" width="3" style="128" customWidth="1"/>
    <col min="1911" max="1913" width="0" style="128" hidden="1" customWidth="1"/>
    <col min="1914" max="1914" width="4.44140625" style="128" customWidth="1"/>
    <col min="1915" max="1915" width="0" style="128" hidden="1" customWidth="1"/>
    <col min="1916" max="1917" width="14.88671875" style="128" customWidth="1"/>
    <col min="1918" max="1918" width="15.109375" style="128" customWidth="1"/>
    <col min="1919" max="1919" width="6.44140625" style="128" customWidth="1"/>
    <col min="1920" max="1920" width="15.109375" style="128" customWidth="1"/>
    <col min="1921" max="1921" width="4.109375" style="128" customWidth="1"/>
    <col min="1922" max="1922" width="3" style="128" customWidth="1"/>
    <col min="1923" max="1925" width="0" style="128" hidden="1" customWidth="1"/>
    <col min="1926" max="1926" width="3" style="128" customWidth="1"/>
    <col min="1927" max="1927" width="0" style="128" hidden="1" customWidth="1"/>
    <col min="1928" max="1928" width="3" style="128" customWidth="1"/>
    <col min="1929" max="1929" width="0" style="128" hidden="1" customWidth="1"/>
    <col min="1930" max="1930" width="4.44140625" style="128" customWidth="1"/>
    <col min="1931" max="1931" width="34.44140625" style="128" customWidth="1"/>
    <col min="1932" max="1932" width="23.44140625" style="128" customWidth="1"/>
    <col min="1933" max="1933" width="9.109375" style="128" customWidth="1"/>
    <col min="1934" max="1934" width="19.44140625" style="128" customWidth="1"/>
    <col min="1935" max="1935" width="42.44140625" style="128" customWidth="1"/>
    <col min="1936" max="1936" width="5.88671875" style="128" customWidth="1"/>
    <col min="1937" max="1937" width="31.44140625" style="128" customWidth="1"/>
    <col min="1938" max="1938" width="16.109375" style="128" customWidth="1"/>
    <col min="1939" max="1940" width="9.44140625" style="128" customWidth="1"/>
    <col min="1941" max="1941" width="11.109375" style="128" customWidth="1"/>
    <col min="1942" max="1942" width="2.109375" style="128" customWidth="1"/>
    <col min="1943" max="2148" width="10.88671875" style="128"/>
    <col min="2149" max="2149" width="12" style="128" customWidth="1"/>
    <col min="2150" max="2150" width="2.44140625" style="128" customWidth="1"/>
    <col min="2151" max="2152" width="6.44140625" style="128" customWidth="1"/>
    <col min="2153" max="2153" width="5.88671875" style="128" customWidth="1"/>
    <col min="2154" max="2154" width="6.44140625" style="128" customWidth="1"/>
    <col min="2155" max="2155" width="13.44140625" style="128" customWidth="1"/>
    <col min="2156" max="2157" width="9" style="128" customWidth="1"/>
    <col min="2158" max="2158" width="2.44140625" style="128" customWidth="1"/>
    <col min="2159" max="2159" width="8.88671875" style="128" customWidth="1"/>
    <col min="2160" max="2160" width="7.44140625" style="128" customWidth="1"/>
    <col min="2161" max="2164" width="3.44140625" style="128" customWidth="1"/>
    <col min="2165" max="2165" width="2.88671875" style="128" customWidth="1"/>
    <col min="2166" max="2166" width="3" style="128" customWidth="1"/>
    <col min="2167" max="2169" width="0" style="128" hidden="1" customWidth="1"/>
    <col min="2170" max="2170" width="4.44140625" style="128" customWidth="1"/>
    <col min="2171" max="2171" width="0" style="128" hidden="1" customWidth="1"/>
    <col min="2172" max="2173" width="14.88671875" style="128" customWidth="1"/>
    <col min="2174" max="2174" width="15.109375" style="128" customWidth="1"/>
    <col min="2175" max="2175" width="6.44140625" style="128" customWidth="1"/>
    <col min="2176" max="2176" width="15.109375" style="128" customWidth="1"/>
    <col min="2177" max="2177" width="4.109375" style="128" customWidth="1"/>
    <col min="2178" max="2178" width="3" style="128" customWidth="1"/>
    <col min="2179" max="2181" width="0" style="128" hidden="1" customWidth="1"/>
    <col min="2182" max="2182" width="3" style="128" customWidth="1"/>
    <col min="2183" max="2183" width="0" style="128" hidden="1" customWidth="1"/>
    <col min="2184" max="2184" width="3" style="128" customWidth="1"/>
    <col min="2185" max="2185" width="0" style="128" hidden="1" customWidth="1"/>
    <col min="2186" max="2186" width="4.44140625" style="128" customWidth="1"/>
    <col min="2187" max="2187" width="34.44140625" style="128" customWidth="1"/>
    <col min="2188" max="2188" width="23.44140625" style="128" customWidth="1"/>
    <col min="2189" max="2189" width="9.109375" style="128" customWidth="1"/>
    <col min="2190" max="2190" width="19.44140625" style="128" customWidth="1"/>
    <col min="2191" max="2191" width="42.44140625" style="128" customWidth="1"/>
    <col min="2192" max="2192" width="5.88671875" style="128" customWidth="1"/>
    <col min="2193" max="2193" width="31.44140625" style="128" customWidth="1"/>
    <col min="2194" max="2194" width="16.109375" style="128" customWidth="1"/>
    <col min="2195" max="2196" width="9.44140625" style="128" customWidth="1"/>
    <col min="2197" max="2197" width="11.109375" style="128" customWidth="1"/>
    <col min="2198" max="2198" width="2.109375" style="128" customWidth="1"/>
    <col min="2199" max="2404" width="10.88671875" style="128"/>
    <col min="2405" max="2405" width="12" style="128" customWidth="1"/>
    <col min="2406" max="2406" width="2.44140625" style="128" customWidth="1"/>
    <col min="2407" max="2408" width="6.44140625" style="128" customWidth="1"/>
    <col min="2409" max="2409" width="5.88671875" style="128" customWidth="1"/>
    <col min="2410" max="2410" width="6.44140625" style="128" customWidth="1"/>
    <col min="2411" max="2411" width="13.44140625" style="128" customWidth="1"/>
    <col min="2412" max="2413" width="9" style="128" customWidth="1"/>
    <col min="2414" max="2414" width="2.44140625" style="128" customWidth="1"/>
    <col min="2415" max="2415" width="8.88671875" style="128" customWidth="1"/>
    <col min="2416" max="2416" width="7.44140625" style="128" customWidth="1"/>
    <col min="2417" max="2420" width="3.44140625" style="128" customWidth="1"/>
    <col min="2421" max="2421" width="2.88671875" style="128" customWidth="1"/>
    <col min="2422" max="2422" width="3" style="128" customWidth="1"/>
    <col min="2423" max="2425" width="0" style="128" hidden="1" customWidth="1"/>
    <col min="2426" max="2426" width="4.44140625" style="128" customWidth="1"/>
    <col min="2427" max="2427" width="0" style="128" hidden="1" customWidth="1"/>
    <col min="2428" max="2429" width="14.88671875" style="128" customWidth="1"/>
    <col min="2430" max="2430" width="15.109375" style="128" customWidth="1"/>
    <col min="2431" max="2431" width="6.44140625" style="128" customWidth="1"/>
    <col min="2432" max="2432" width="15.109375" style="128" customWidth="1"/>
    <col min="2433" max="2433" width="4.109375" style="128" customWidth="1"/>
    <col min="2434" max="2434" width="3" style="128" customWidth="1"/>
    <col min="2435" max="2437" width="0" style="128" hidden="1" customWidth="1"/>
    <col min="2438" max="2438" width="3" style="128" customWidth="1"/>
    <col min="2439" max="2439" width="0" style="128" hidden="1" customWidth="1"/>
    <col min="2440" max="2440" width="3" style="128" customWidth="1"/>
    <col min="2441" max="2441" width="0" style="128" hidden="1" customWidth="1"/>
    <col min="2442" max="2442" width="4.44140625" style="128" customWidth="1"/>
    <col min="2443" max="2443" width="34.44140625" style="128" customWidth="1"/>
    <col min="2444" max="2444" width="23.44140625" style="128" customWidth="1"/>
    <col min="2445" max="2445" width="9.109375" style="128" customWidth="1"/>
    <col min="2446" max="2446" width="19.44140625" style="128" customWidth="1"/>
    <col min="2447" max="2447" width="42.44140625" style="128" customWidth="1"/>
    <col min="2448" max="2448" width="5.88671875" style="128" customWidth="1"/>
    <col min="2449" max="2449" width="31.44140625" style="128" customWidth="1"/>
    <col min="2450" max="2450" width="16.109375" style="128" customWidth="1"/>
    <col min="2451" max="2452" width="9.44140625" style="128" customWidth="1"/>
    <col min="2453" max="2453" width="11.109375" style="128" customWidth="1"/>
    <col min="2454" max="2454" width="2.109375" style="128" customWidth="1"/>
    <col min="2455" max="2660" width="10.88671875" style="128"/>
    <col min="2661" max="2661" width="12" style="128" customWidth="1"/>
    <col min="2662" max="2662" width="2.44140625" style="128" customWidth="1"/>
    <col min="2663" max="2664" width="6.44140625" style="128" customWidth="1"/>
    <col min="2665" max="2665" width="5.88671875" style="128" customWidth="1"/>
    <col min="2666" max="2666" width="6.44140625" style="128" customWidth="1"/>
    <col min="2667" max="2667" width="13.44140625" style="128" customWidth="1"/>
    <col min="2668" max="2669" width="9" style="128" customWidth="1"/>
    <col min="2670" max="2670" width="2.44140625" style="128" customWidth="1"/>
    <col min="2671" max="2671" width="8.88671875" style="128" customWidth="1"/>
    <col min="2672" max="2672" width="7.44140625" style="128" customWidth="1"/>
    <col min="2673" max="2676" width="3.44140625" style="128" customWidth="1"/>
    <col min="2677" max="2677" width="2.88671875" style="128" customWidth="1"/>
    <col min="2678" max="2678" width="3" style="128" customWidth="1"/>
    <col min="2679" max="2681" width="0" style="128" hidden="1" customWidth="1"/>
    <col min="2682" max="2682" width="4.44140625" style="128" customWidth="1"/>
    <col min="2683" max="2683" width="0" style="128" hidden="1" customWidth="1"/>
    <col min="2684" max="2685" width="14.88671875" style="128" customWidth="1"/>
    <col min="2686" max="2686" width="15.109375" style="128" customWidth="1"/>
    <col min="2687" max="2687" width="6.44140625" style="128" customWidth="1"/>
    <col min="2688" max="2688" width="15.109375" style="128" customWidth="1"/>
    <col min="2689" max="2689" width="4.109375" style="128" customWidth="1"/>
    <col min="2690" max="2690" width="3" style="128" customWidth="1"/>
    <col min="2691" max="2693" width="0" style="128" hidden="1" customWidth="1"/>
    <col min="2694" max="2694" width="3" style="128" customWidth="1"/>
    <col min="2695" max="2695" width="0" style="128" hidden="1" customWidth="1"/>
    <col min="2696" max="2696" width="3" style="128" customWidth="1"/>
    <col min="2697" max="2697" width="0" style="128" hidden="1" customWidth="1"/>
    <col min="2698" max="2698" width="4.44140625" style="128" customWidth="1"/>
    <col min="2699" max="2699" width="34.44140625" style="128" customWidth="1"/>
    <col min="2700" max="2700" width="23.44140625" style="128" customWidth="1"/>
    <col min="2701" max="2701" width="9.109375" style="128" customWidth="1"/>
    <col min="2702" max="2702" width="19.44140625" style="128" customWidth="1"/>
    <col min="2703" max="2703" width="42.44140625" style="128" customWidth="1"/>
    <col min="2704" max="2704" width="5.88671875" style="128" customWidth="1"/>
    <col min="2705" max="2705" width="31.44140625" style="128" customWidth="1"/>
    <col min="2706" max="2706" width="16.109375" style="128" customWidth="1"/>
    <col min="2707" max="2708" width="9.44140625" style="128" customWidth="1"/>
    <col min="2709" max="2709" width="11.109375" style="128" customWidth="1"/>
    <col min="2710" max="2710" width="2.109375" style="128" customWidth="1"/>
    <col min="2711" max="2916" width="10.88671875" style="128"/>
    <col min="2917" max="2917" width="12" style="128" customWidth="1"/>
    <col min="2918" max="2918" width="2.44140625" style="128" customWidth="1"/>
    <col min="2919" max="2920" width="6.44140625" style="128" customWidth="1"/>
    <col min="2921" max="2921" width="5.88671875" style="128" customWidth="1"/>
    <col min="2922" max="2922" width="6.44140625" style="128" customWidth="1"/>
    <col min="2923" max="2923" width="13.44140625" style="128" customWidth="1"/>
    <col min="2924" max="2925" width="9" style="128" customWidth="1"/>
    <col min="2926" max="2926" width="2.44140625" style="128" customWidth="1"/>
    <col min="2927" max="2927" width="8.88671875" style="128" customWidth="1"/>
    <col min="2928" max="2928" width="7.44140625" style="128" customWidth="1"/>
    <col min="2929" max="2932" width="3.44140625" style="128" customWidth="1"/>
    <col min="2933" max="2933" width="2.88671875" style="128" customWidth="1"/>
    <col min="2934" max="2934" width="3" style="128" customWidth="1"/>
    <col min="2935" max="2937" width="0" style="128" hidden="1" customWidth="1"/>
    <col min="2938" max="2938" width="4.44140625" style="128" customWidth="1"/>
    <col min="2939" max="2939" width="0" style="128" hidden="1" customWidth="1"/>
    <col min="2940" max="2941" width="14.88671875" style="128" customWidth="1"/>
    <col min="2942" max="2942" width="15.109375" style="128" customWidth="1"/>
    <col min="2943" max="2943" width="6.44140625" style="128" customWidth="1"/>
    <col min="2944" max="2944" width="15.109375" style="128" customWidth="1"/>
    <col min="2945" max="2945" width="4.109375" style="128" customWidth="1"/>
    <col min="2946" max="2946" width="3" style="128" customWidth="1"/>
    <col min="2947" max="2949" width="0" style="128" hidden="1" customWidth="1"/>
    <col min="2950" max="2950" width="3" style="128" customWidth="1"/>
    <col min="2951" max="2951" width="0" style="128" hidden="1" customWidth="1"/>
    <col min="2952" max="2952" width="3" style="128" customWidth="1"/>
    <col min="2953" max="2953" width="0" style="128" hidden="1" customWidth="1"/>
    <col min="2954" max="2954" width="4.44140625" style="128" customWidth="1"/>
    <col min="2955" max="2955" width="34.44140625" style="128" customWidth="1"/>
    <col min="2956" max="2956" width="23.44140625" style="128" customWidth="1"/>
    <col min="2957" max="2957" width="9.109375" style="128" customWidth="1"/>
    <col min="2958" max="2958" width="19.44140625" style="128" customWidth="1"/>
    <col min="2959" max="2959" width="42.44140625" style="128" customWidth="1"/>
    <col min="2960" max="2960" width="5.88671875" style="128" customWidth="1"/>
    <col min="2961" max="2961" width="31.44140625" style="128" customWidth="1"/>
    <col min="2962" max="2962" width="16.109375" style="128" customWidth="1"/>
    <col min="2963" max="2964" width="9.44140625" style="128" customWidth="1"/>
    <col min="2965" max="2965" width="11.109375" style="128" customWidth="1"/>
    <col min="2966" max="2966" width="2.109375" style="128" customWidth="1"/>
    <col min="2967" max="3172" width="10.88671875" style="128"/>
    <col min="3173" max="3173" width="12" style="128" customWidth="1"/>
    <col min="3174" max="3174" width="2.44140625" style="128" customWidth="1"/>
    <col min="3175" max="3176" width="6.44140625" style="128" customWidth="1"/>
    <col min="3177" max="3177" width="5.88671875" style="128" customWidth="1"/>
    <col min="3178" max="3178" width="6.44140625" style="128" customWidth="1"/>
    <col min="3179" max="3179" width="13.44140625" style="128" customWidth="1"/>
    <col min="3180" max="3181" width="9" style="128" customWidth="1"/>
    <col min="3182" max="3182" width="2.44140625" style="128" customWidth="1"/>
    <col min="3183" max="3183" width="8.88671875" style="128" customWidth="1"/>
    <col min="3184" max="3184" width="7.44140625" style="128" customWidth="1"/>
    <col min="3185" max="3188" width="3.44140625" style="128" customWidth="1"/>
    <col min="3189" max="3189" width="2.88671875" style="128" customWidth="1"/>
    <col min="3190" max="3190" width="3" style="128" customWidth="1"/>
    <col min="3191" max="3193" width="0" style="128" hidden="1" customWidth="1"/>
    <col min="3194" max="3194" width="4.44140625" style="128" customWidth="1"/>
    <col min="3195" max="3195" width="0" style="128" hidden="1" customWidth="1"/>
    <col min="3196" max="3197" width="14.88671875" style="128" customWidth="1"/>
    <col min="3198" max="3198" width="15.109375" style="128" customWidth="1"/>
    <col min="3199" max="3199" width="6.44140625" style="128" customWidth="1"/>
    <col min="3200" max="3200" width="15.109375" style="128" customWidth="1"/>
    <col min="3201" max="3201" width="4.109375" style="128" customWidth="1"/>
    <col min="3202" max="3202" width="3" style="128" customWidth="1"/>
    <col min="3203" max="3205" width="0" style="128" hidden="1" customWidth="1"/>
    <col min="3206" max="3206" width="3" style="128" customWidth="1"/>
    <col min="3207" max="3207" width="0" style="128" hidden="1" customWidth="1"/>
    <col min="3208" max="3208" width="3" style="128" customWidth="1"/>
    <col min="3209" max="3209" width="0" style="128" hidden="1" customWidth="1"/>
    <col min="3210" max="3210" width="4.44140625" style="128" customWidth="1"/>
    <col min="3211" max="3211" width="34.44140625" style="128" customWidth="1"/>
    <col min="3212" max="3212" width="23.44140625" style="128" customWidth="1"/>
    <col min="3213" max="3213" width="9.109375" style="128" customWidth="1"/>
    <col min="3214" max="3214" width="19.44140625" style="128" customWidth="1"/>
    <col min="3215" max="3215" width="42.44140625" style="128" customWidth="1"/>
    <col min="3216" max="3216" width="5.88671875" style="128" customWidth="1"/>
    <col min="3217" max="3217" width="31.44140625" style="128" customWidth="1"/>
    <col min="3218" max="3218" width="16.109375" style="128" customWidth="1"/>
    <col min="3219" max="3220" width="9.44140625" style="128" customWidth="1"/>
    <col min="3221" max="3221" width="11.109375" style="128" customWidth="1"/>
    <col min="3222" max="3222" width="2.109375" style="128" customWidth="1"/>
    <col min="3223" max="3428" width="10.88671875" style="128"/>
    <col min="3429" max="3429" width="12" style="128" customWidth="1"/>
    <col min="3430" max="3430" width="2.44140625" style="128" customWidth="1"/>
    <col min="3431" max="3432" width="6.44140625" style="128" customWidth="1"/>
    <col min="3433" max="3433" width="5.88671875" style="128" customWidth="1"/>
    <col min="3434" max="3434" width="6.44140625" style="128" customWidth="1"/>
    <col min="3435" max="3435" width="13.44140625" style="128" customWidth="1"/>
    <col min="3436" max="3437" width="9" style="128" customWidth="1"/>
    <col min="3438" max="3438" width="2.44140625" style="128" customWidth="1"/>
    <col min="3439" max="3439" width="8.88671875" style="128" customWidth="1"/>
    <col min="3440" max="3440" width="7.44140625" style="128" customWidth="1"/>
    <col min="3441" max="3444" width="3.44140625" style="128" customWidth="1"/>
    <col min="3445" max="3445" width="2.88671875" style="128" customWidth="1"/>
    <col min="3446" max="3446" width="3" style="128" customWidth="1"/>
    <col min="3447" max="3449" width="0" style="128" hidden="1" customWidth="1"/>
    <col min="3450" max="3450" width="4.44140625" style="128" customWidth="1"/>
    <col min="3451" max="3451" width="0" style="128" hidden="1" customWidth="1"/>
    <col min="3452" max="3453" width="14.88671875" style="128" customWidth="1"/>
    <col min="3454" max="3454" width="15.109375" style="128" customWidth="1"/>
    <col min="3455" max="3455" width="6.44140625" style="128" customWidth="1"/>
    <col min="3456" max="3456" width="15.109375" style="128" customWidth="1"/>
    <col min="3457" max="3457" width="4.109375" style="128" customWidth="1"/>
    <col min="3458" max="3458" width="3" style="128" customWidth="1"/>
    <col min="3459" max="3461" width="0" style="128" hidden="1" customWidth="1"/>
    <col min="3462" max="3462" width="3" style="128" customWidth="1"/>
    <col min="3463" max="3463" width="0" style="128" hidden="1" customWidth="1"/>
    <col min="3464" max="3464" width="3" style="128" customWidth="1"/>
    <col min="3465" max="3465" width="0" style="128" hidden="1" customWidth="1"/>
    <col min="3466" max="3466" width="4.44140625" style="128" customWidth="1"/>
    <col min="3467" max="3467" width="34.44140625" style="128" customWidth="1"/>
    <col min="3468" max="3468" width="23.44140625" style="128" customWidth="1"/>
    <col min="3469" max="3469" width="9.109375" style="128" customWidth="1"/>
    <col min="3470" max="3470" width="19.44140625" style="128" customWidth="1"/>
    <col min="3471" max="3471" width="42.44140625" style="128" customWidth="1"/>
    <col min="3472" max="3472" width="5.88671875" style="128" customWidth="1"/>
    <col min="3473" max="3473" width="31.44140625" style="128" customWidth="1"/>
    <col min="3474" max="3474" width="16.109375" style="128" customWidth="1"/>
    <col min="3475" max="3476" width="9.44140625" style="128" customWidth="1"/>
    <col min="3477" max="3477" width="11.109375" style="128" customWidth="1"/>
    <col min="3478" max="3478" width="2.109375" style="128" customWidth="1"/>
    <col min="3479" max="3684" width="10.88671875" style="128"/>
    <col min="3685" max="3685" width="12" style="128" customWidth="1"/>
    <col min="3686" max="3686" width="2.44140625" style="128" customWidth="1"/>
    <col min="3687" max="3688" width="6.44140625" style="128" customWidth="1"/>
    <col min="3689" max="3689" width="5.88671875" style="128" customWidth="1"/>
    <col min="3690" max="3690" width="6.44140625" style="128" customWidth="1"/>
    <col min="3691" max="3691" width="13.44140625" style="128" customWidth="1"/>
    <col min="3692" max="3693" width="9" style="128" customWidth="1"/>
    <col min="3694" max="3694" width="2.44140625" style="128" customWidth="1"/>
    <col min="3695" max="3695" width="8.88671875" style="128" customWidth="1"/>
    <col min="3696" max="3696" width="7.44140625" style="128" customWidth="1"/>
    <col min="3697" max="3700" width="3.44140625" style="128" customWidth="1"/>
    <col min="3701" max="3701" width="2.88671875" style="128" customWidth="1"/>
    <col min="3702" max="3702" width="3" style="128" customWidth="1"/>
    <col min="3703" max="3705" width="0" style="128" hidden="1" customWidth="1"/>
    <col min="3706" max="3706" width="4.44140625" style="128" customWidth="1"/>
    <col min="3707" max="3707" width="0" style="128" hidden="1" customWidth="1"/>
    <col min="3708" max="3709" width="14.88671875" style="128" customWidth="1"/>
    <col min="3710" max="3710" width="15.109375" style="128" customWidth="1"/>
    <col min="3711" max="3711" width="6.44140625" style="128" customWidth="1"/>
    <col min="3712" max="3712" width="15.109375" style="128" customWidth="1"/>
    <col min="3713" max="3713" width="4.109375" style="128" customWidth="1"/>
    <col min="3714" max="3714" width="3" style="128" customWidth="1"/>
    <col min="3715" max="3717" width="0" style="128" hidden="1" customWidth="1"/>
    <col min="3718" max="3718" width="3" style="128" customWidth="1"/>
    <col min="3719" max="3719" width="0" style="128" hidden="1" customWidth="1"/>
    <col min="3720" max="3720" width="3" style="128" customWidth="1"/>
    <col min="3721" max="3721" width="0" style="128" hidden="1" customWidth="1"/>
    <col min="3722" max="3722" width="4.44140625" style="128" customWidth="1"/>
    <col min="3723" max="3723" width="34.44140625" style="128" customWidth="1"/>
    <col min="3724" max="3724" width="23.44140625" style="128" customWidth="1"/>
    <col min="3725" max="3725" width="9.109375" style="128" customWidth="1"/>
    <col min="3726" max="3726" width="19.44140625" style="128" customWidth="1"/>
    <col min="3727" max="3727" width="42.44140625" style="128" customWidth="1"/>
    <col min="3728" max="3728" width="5.88671875" style="128" customWidth="1"/>
    <col min="3729" max="3729" width="31.44140625" style="128" customWidth="1"/>
    <col min="3730" max="3730" width="16.109375" style="128" customWidth="1"/>
    <col min="3731" max="3732" width="9.44140625" style="128" customWidth="1"/>
    <col min="3733" max="3733" width="11.109375" style="128" customWidth="1"/>
    <col min="3734" max="3734" width="2.109375" style="128" customWidth="1"/>
    <col min="3735" max="3940" width="10.88671875" style="128"/>
    <col min="3941" max="3941" width="12" style="128" customWidth="1"/>
    <col min="3942" max="3942" width="2.44140625" style="128" customWidth="1"/>
    <col min="3943" max="3944" width="6.44140625" style="128" customWidth="1"/>
    <col min="3945" max="3945" width="5.88671875" style="128" customWidth="1"/>
    <col min="3946" max="3946" width="6.44140625" style="128" customWidth="1"/>
    <col min="3947" max="3947" width="13.44140625" style="128" customWidth="1"/>
    <col min="3948" max="3949" width="9" style="128" customWidth="1"/>
    <col min="3950" max="3950" width="2.44140625" style="128" customWidth="1"/>
    <col min="3951" max="3951" width="8.88671875" style="128" customWidth="1"/>
    <col min="3952" max="3952" width="7.44140625" style="128" customWidth="1"/>
    <col min="3953" max="3956" width="3.44140625" style="128" customWidth="1"/>
    <col min="3957" max="3957" width="2.88671875" style="128" customWidth="1"/>
    <col min="3958" max="3958" width="3" style="128" customWidth="1"/>
    <col min="3959" max="3961" width="0" style="128" hidden="1" customWidth="1"/>
    <col min="3962" max="3962" width="4.44140625" style="128" customWidth="1"/>
    <col min="3963" max="3963" width="0" style="128" hidden="1" customWidth="1"/>
    <col min="3964" max="3965" width="14.88671875" style="128" customWidth="1"/>
    <col min="3966" max="3966" width="15.109375" style="128" customWidth="1"/>
    <col min="3967" max="3967" width="6.44140625" style="128" customWidth="1"/>
    <col min="3968" max="3968" width="15.109375" style="128" customWidth="1"/>
    <col min="3969" max="3969" width="4.109375" style="128" customWidth="1"/>
    <col min="3970" max="3970" width="3" style="128" customWidth="1"/>
    <col min="3971" max="3973" width="0" style="128" hidden="1" customWidth="1"/>
    <col min="3974" max="3974" width="3" style="128" customWidth="1"/>
    <col min="3975" max="3975" width="0" style="128" hidden="1" customWidth="1"/>
    <col min="3976" max="3976" width="3" style="128" customWidth="1"/>
    <col min="3977" max="3977" width="0" style="128" hidden="1" customWidth="1"/>
    <col min="3978" max="3978" width="4.44140625" style="128" customWidth="1"/>
    <col min="3979" max="3979" width="34.44140625" style="128" customWidth="1"/>
    <col min="3980" max="3980" width="23.44140625" style="128" customWidth="1"/>
    <col min="3981" max="3981" width="9.109375" style="128" customWidth="1"/>
    <col min="3982" max="3982" width="19.44140625" style="128" customWidth="1"/>
    <col min="3983" max="3983" width="42.44140625" style="128" customWidth="1"/>
    <col min="3984" max="3984" width="5.88671875" style="128" customWidth="1"/>
    <col min="3985" max="3985" width="31.44140625" style="128" customWidth="1"/>
    <col min="3986" max="3986" width="16.109375" style="128" customWidth="1"/>
    <col min="3987" max="3988" width="9.44140625" style="128" customWidth="1"/>
    <col min="3989" max="3989" width="11.109375" style="128" customWidth="1"/>
    <col min="3990" max="3990" width="2.109375" style="128" customWidth="1"/>
    <col min="3991" max="4196" width="10.88671875" style="128"/>
    <col min="4197" max="4197" width="12" style="128" customWidth="1"/>
    <col min="4198" max="4198" width="2.44140625" style="128" customWidth="1"/>
    <col min="4199" max="4200" width="6.44140625" style="128" customWidth="1"/>
    <col min="4201" max="4201" width="5.88671875" style="128" customWidth="1"/>
    <col min="4202" max="4202" width="6.44140625" style="128" customWidth="1"/>
    <col min="4203" max="4203" width="13.44140625" style="128" customWidth="1"/>
    <col min="4204" max="4205" width="9" style="128" customWidth="1"/>
    <col min="4206" max="4206" width="2.44140625" style="128" customWidth="1"/>
    <col min="4207" max="4207" width="8.88671875" style="128" customWidth="1"/>
    <col min="4208" max="4208" width="7.44140625" style="128" customWidth="1"/>
    <col min="4209" max="4212" width="3.44140625" style="128" customWidth="1"/>
    <col min="4213" max="4213" width="2.88671875" style="128" customWidth="1"/>
    <col min="4214" max="4214" width="3" style="128" customWidth="1"/>
    <col min="4215" max="4217" width="0" style="128" hidden="1" customWidth="1"/>
    <col min="4218" max="4218" width="4.44140625" style="128" customWidth="1"/>
    <col min="4219" max="4219" width="0" style="128" hidden="1" customWidth="1"/>
    <col min="4220" max="4221" width="14.88671875" style="128" customWidth="1"/>
    <col min="4222" max="4222" width="15.109375" style="128" customWidth="1"/>
    <col min="4223" max="4223" width="6.44140625" style="128" customWidth="1"/>
    <col min="4224" max="4224" width="15.109375" style="128" customWidth="1"/>
    <col min="4225" max="4225" width="4.109375" style="128" customWidth="1"/>
    <col min="4226" max="4226" width="3" style="128" customWidth="1"/>
    <col min="4227" max="4229" width="0" style="128" hidden="1" customWidth="1"/>
    <col min="4230" max="4230" width="3" style="128" customWidth="1"/>
    <col min="4231" max="4231" width="0" style="128" hidden="1" customWidth="1"/>
    <col min="4232" max="4232" width="3" style="128" customWidth="1"/>
    <col min="4233" max="4233" width="0" style="128" hidden="1" customWidth="1"/>
    <col min="4234" max="4234" width="4.44140625" style="128" customWidth="1"/>
    <col min="4235" max="4235" width="34.44140625" style="128" customWidth="1"/>
    <col min="4236" max="4236" width="23.44140625" style="128" customWidth="1"/>
    <col min="4237" max="4237" width="9.109375" style="128" customWidth="1"/>
    <col min="4238" max="4238" width="19.44140625" style="128" customWidth="1"/>
    <col min="4239" max="4239" width="42.44140625" style="128" customWidth="1"/>
    <col min="4240" max="4240" width="5.88671875" style="128" customWidth="1"/>
    <col min="4241" max="4241" width="31.44140625" style="128" customWidth="1"/>
    <col min="4242" max="4242" width="16.109375" style="128" customWidth="1"/>
    <col min="4243" max="4244" width="9.44140625" style="128" customWidth="1"/>
    <col min="4245" max="4245" width="11.109375" style="128" customWidth="1"/>
    <col min="4246" max="4246" width="2.109375" style="128" customWidth="1"/>
    <col min="4247" max="4452" width="10.88671875" style="128"/>
    <col min="4453" max="4453" width="12" style="128" customWidth="1"/>
    <col min="4454" max="4454" width="2.44140625" style="128" customWidth="1"/>
    <col min="4455" max="4456" width="6.44140625" style="128" customWidth="1"/>
    <col min="4457" max="4457" width="5.88671875" style="128" customWidth="1"/>
    <col min="4458" max="4458" width="6.44140625" style="128" customWidth="1"/>
    <col min="4459" max="4459" width="13.44140625" style="128" customWidth="1"/>
    <col min="4460" max="4461" width="9" style="128" customWidth="1"/>
    <col min="4462" max="4462" width="2.44140625" style="128" customWidth="1"/>
    <col min="4463" max="4463" width="8.88671875" style="128" customWidth="1"/>
    <col min="4464" max="4464" width="7.44140625" style="128" customWidth="1"/>
    <col min="4465" max="4468" width="3.44140625" style="128" customWidth="1"/>
    <col min="4469" max="4469" width="2.88671875" style="128" customWidth="1"/>
    <col min="4470" max="4470" width="3" style="128" customWidth="1"/>
    <col min="4471" max="4473" width="0" style="128" hidden="1" customWidth="1"/>
    <col min="4474" max="4474" width="4.44140625" style="128" customWidth="1"/>
    <col min="4475" max="4475" width="0" style="128" hidden="1" customWidth="1"/>
    <col min="4476" max="4477" width="14.88671875" style="128" customWidth="1"/>
    <col min="4478" max="4478" width="15.109375" style="128" customWidth="1"/>
    <col min="4479" max="4479" width="6.44140625" style="128" customWidth="1"/>
    <col min="4480" max="4480" width="15.109375" style="128" customWidth="1"/>
    <col min="4481" max="4481" width="4.109375" style="128" customWidth="1"/>
    <col min="4482" max="4482" width="3" style="128" customWidth="1"/>
    <col min="4483" max="4485" width="0" style="128" hidden="1" customWidth="1"/>
    <col min="4486" max="4486" width="3" style="128" customWidth="1"/>
    <col min="4487" max="4487" width="0" style="128" hidden="1" customWidth="1"/>
    <col min="4488" max="4488" width="3" style="128" customWidth="1"/>
    <col min="4489" max="4489" width="0" style="128" hidden="1" customWidth="1"/>
    <col min="4490" max="4490" width="4.44140625" style="128" customWidth="1"/>
    <col min="4491" max="4491" width="34.44140625" style="128" customWidth="1"/>
    <col min="4492" max="4492" width="23.44140625" style="128" customWidth="1"/>
    <col min="4493" max="4493" width="9.109375" style="128" customWidth="1"/>
    <col min="4494" max="4494" width="19.44140625" style="128" customWidth="1"/>
    <col min="4495" max="4495" width="42.44140625" style="128" customWidth="1"/>
    <col min="4496" max="4496" width="5.88671875" style="128" customWidth="1"/>
    <col min="4497" max="4497" width="31.44140625" style="128" customWidth="1"/>
    <col min="4498" max="4498" width="16.109375" style="128" customWidth="1"/>
    <col min="4499" max="4500" width="9.44140625" style="128" customWidth="1"/>
    <col min="4501" max="4501" width="11.109375" style="128" customWidth="1"/>
    <col min="4502" max="4502" width="2.109375" style="128" customWidth="1"/>
    <col min="4503" max="4708" width="10.88671875" style="128"/>
    <col min="4709" max="4709" width="12" style="128" customWidth="1"/>
    <col min="4710" max="4710" width="2.44140625" style="128" customWidth="1"/>
    <col min="4711" max="4712" width="6.44140625" style="128" customWidth="1"/>
    <col min="4713" max="4713" width="5.88671875" style="128" customWidth="1"/>
    <col min="4714" max="4714" width="6.44140625" style="128" customWidth="1"/>
    <col min="4715" max="4715" width="13.44140625" style="128" customWidth="1"/>
    <col min="4716" max="4717" width="9" style="128" customWidth="1"/>
    <col min="4718" max="4718" width="2.44140625" style="128" customWidth="1"/>
    <col min="4719" max="4719" width="8.88671875" style="128" customWidth="1"/>
    <col min="4720" max="4720" width="7.44140625" style="128" customWidth="1"/>
    <col min="4721" max="4724" width="3.44140625" style="128" customWidth="1"/>
    <col min="4725" max="4725" width="2.88671875" style="128" customWidth="1"/>
    <col min="4726" max="4726" width="3" style="128" customWidth="1"/>
    <col min="4727" max="4729" width="0" style="128" hidden="1" customWidth="1"/>
    <col min="4730" max="4730" width="4.44140625" style="128" customWidth="1"/>
    <col min="4731" max="4731" width="0" style="128" hidden="1" customWidth="1"/>
    <col min="4732" max="4733" width="14.88671875" style="128" customWidth="1"/>
    <col min="4734" max="4734" width="15.109375" style="128" customWidth="1"/>
    <col min="4735" max="4735" width="6.44140625" style="128" customWidth="1"/>
    <col min="4736" max="4736" width="15.109375" style="128" customWidth="1"/>
    <col min="4737" max="4737" width="4.109375" style="128" customWidth="1"/>
    <col min="4738" max="4738" width="3" style="128" customWidth="1"/>
    <col min="4739" max="4741" width="0" style="128" hidden="1" customWidth="1"/>
    <col min="4742" max="4742" width="3" style="128" customWidth="1"/>
    <col min="4743" max="4743" width="0" style="128" hidden="1" customWidth="1"/>
    <col min="4744" max="4744" width="3" style="128" customWidth="1"/>
    <col min="4745" max="4745" width="0" style="128" hidden="1" customWidth="1"/>
    <col min="4746" max="4746" width="4.44140625" style="128" customWidth="1"/>
    <col min="4747" max="4747" width="34.44140625" style="128" customWidth="1"/>
    <col min="4748" max="4748" width="23.44140625" style="128" customWidth="1"/>
    <col min="4749" max="4749" width="9.109375" style="128" customWidth="1"/>
    <col min="4750" max="4750" width="19.44140625" style="128" customWidth="1"/>
    <col min="4751" max="4751" width="42.44140625" style="128" customWidth="1"/>
    <col min="4752" max="4752" width="5.88671875" style="128" customWidth="1"/>
    <col min="4753" max="4753" width="31.44140625" style="128" customWidth="1"/>
    <col min="4754" max="4754" width="16.109375" style="128" customWidth="1"/>
    <col min="4755" max="4756" width="9.44140625" style="128" customWidth="1"/>
    <col min="4757" max="4757" width="11.109375" style="128" customWidth="1"/>
    <col min="4758" max="4758" width="2.109375" style="128" customWidth="1"/>
    <col min="4759" max="4964" width="10.88671875" style="128"/>
    <col min="4965" max="4965" width="12" style="128" customWidth="1"/>
    <col min="4966" max="4966" width="2.44140625" style="128" customWidth="1"/>
    <col min="4967" max="4968" width="6.44140625" style="128" customWidth="1"/>
    <col min="4969" max="4969" width="5.88671875" style="128" customWidth="1"/>
    <col min="4970" max="4970" width="6.44140625" style="128" customWidth="1"/>
    <col min="4971" max="4971" width="13.44140625" style="128" customWidth="1"/>
    <col min="4972" max="4973" width="9" style="128" customWidth="1"/>
    <col min="4974" max="4974" width="2.44140625" style="128" customWidth="1"/>
    <col min="4975" max="4975" width="8.88671875" style="128" customWidth="1"/>
    <col min="4976" max="4976" width="7.44140625" style="128" customWidth="1"/>
    <col min="4977" max="4980" width="3.44140625" style="128" customWidth="1"/>
    <col min="4981" max="4981" width="2.88671875" style="128" customWidth="1"/>
    <col min="4982" max="4982" width="3" style="128" customWidth="1"/>
    <col min="4983" max="4985" width="0" style="128" hidden="1" customWidth="1"/>
    <col min="4986" max="4986" width="4.44140625" style="128" customWidth="1"/>
    <col min="4987" max="4987" width="0" style="128" hidden="1" customWidth="1"/>
    <col min="4988" max="4989" width="14.88671875" style="128" customWidth="1"/>
    <col min="4990" max="4990" width="15.109375" style="128" customWidth="1"/>
    <col min="4991" max="4991" width="6.44140625" style="128" customWidth="1"/>
    <col min="4992" max="4992" width="15.109375" style="128" customWidth="1"/>
    <col min="4993" max="4993" width="4.109375" style="128" customWidth="1"/>
    <col min="4994" max="4994" width="3" style="128" customWidth="1"/>
    <col min="4995" max="4997" width="0" style="128" hidden="1" customWidth="1"/>
    <col min="4998" max="4998" width="3" style="128" customWidth="1"/>
    <col min="4999" max="4999" width="0" style="128" hidden="1" customWidth="1"/>
    <col min="5000" max="5000" width="3" style="128" customWidth="1"/>
    <col min="5001" max="5001" width="0" style="128" hidden="1" customWidth="1"/>
    <col min="5002" max="5002" width="4.44140625" style="128" customWidth="1"/>
    <col min="5003" max="5003" width="34.44140625" style="128" customWidth="1"/>
    <col min="5004" max="5004" width="23.44140625" style="128" customWidth="1"/>
    <col min="5005" max="5005" width="9.109375" style="128" customWidth="1"/>
    <col min="5006" max="5006" width="19.44140625" style="128" customWidth="1"/>
    <col min="5007" max="5007" width="42.44140625" style="128" customWidth="1"/>
    <col min="5008" max="5008" width="5.88671875" style="128" customWidth="1"/>
    <col min="5009" max="5009" width="31.44140625" style="128" customWidth="1"/>
    <col min="5010" max="5010" width="16.109375" style="128" customWidth="1"/>
    <col min="5011" max="5012" width="9.44140625" style="128" customWidth="1"/>
    <col min="5013" max="5013" width="11.109375" style="128" customWidth="1"/>
    <col min="5014" max="5014" width="2.109375" style="128" customWidth="1"/>
    <col min="5015" max="5220" width="10.88671875" style="128"/>
    <col min="5221" max="5221" width="12" style="128" customWidth="1"/>
    <col min="5222" max="5222" width="2.44140625" style="128" customWidth="1"/>
    <col min="5223" max="5224" width="6.44140625" style="128" customWidth="1"/>
    <col min="5225" max="5225" width="5.88671875" style="128" customWidth="1"/>
    <col min="5226" max="5226" width="6.44140625" style="128" customWidth="1"/>
    <col min="5227" max="5227" width="13.44140625" style="128" customWidth="1"/>
    <col min="5228" max="5229" width="9" style="128" customWidth="1"/>
    <col min="5230" max="5230" width="2.44140625" style="128" customWidth="1"/>
    <col min="5231" max="5231" width="8.88671875" style="128" customWidth="1"/>
    <col min="5232" max="5232" width="7.44140625" style="128" customWidth="1"/>
    <col min="5233" max="5236" width="3.44140625" style="128" customWidth="1"/>
    <col min="5237" max="5237" width="2.88671875" style="128" customWidth="1"/>
    <col min="5238" max="5238" width="3" style="128" customWidth="1"/>
    <col min="5239" max="5241" width="0" style="128" hidden="1" customWidth="1"/>
    <col min="5242" max="5242" width="4.44140625" style="128" customWidth="1"/>
    <col min="5243" max="5243" width="0" style="128" hidden="1" customWidth="1"/>
    <col min="5244" max="5245" width="14.88671875" style="128" customWidth="1"/>
    <col min="5246" max="5246" width="15.109375" style="128" customWidth="1"/>
    <col min="5247" max="5247" width="6.44140625" style="128" customWidth="1"/>
    <col min="5248" max="5248" width="15.109375" style="128" customWidth="1"/>
    <col min="5249" max="5249" width="4.109375" style="128" customWidth="1"/>
    <col min="5250" max="5250" width="3" style="128" customWidth="1"/>
    <col min="5251" max="5253" width="0" style="128" hidden="1" customWidth="1"/>
    <col min="5254" max="5254" width="3" style="128" customWidth="1"/>
    <col min="5255" max="5255" width="0" style="128" hidden="1" customWidth="1"/>
    <col min="5256" max="5256" width="3" style="128" customWidth="1"/>
    <col min="5257" max="5257" width="0" style="128" hidden="1" customWidth="1"/>
    <col min="5258" max="5258" width="4.44140625" style="128" customWidth="1"/>
    <col min="5259" max="5259" width="34.44140625" style="128" customWidth="1"/>
    <col min="5260" max="5260" width="23.44140625" style="128" customWidth="1"/>
    <col min="5261" max="5261" width="9.109375" style="128" customWidth="1"/>
    <col min="5262" max="5262" width="19.44140625" style="128" customWidth="1"/>
    <col min="5263" max="5263" width="42.44140625" style="128" customWidth="1"/>
    <col min="5264" max="5264" width="5.88671875" style="128" customWidth="1"/>
    <col min="5265" max="5265" width="31.44140625" style="128" customWidth="1"/>
    <col min="5266" max="5266" width="16.109375" style="128" customWidth="1"/>
    <col min="5267" max="5268" width="9.44140625" style="128" customWidth="1"/>
    <col min="5269" max="5269" width="11.109375" style="128" customWidth="1"/>
    <col min="5270" max="5270" width="2.109375" style="128" customWidth="1"/>
    <col min="5271" max="5476" width="10.88671875" style="128"/>
    <col min="5477" max="5477" width="12" style="128" customWidth="1"/>
    <col min="5478" max="5478" width="2.44140625" style="128" customWidth="1"/>
    <col min="5479" max="5480" width="6.44140625" style="128" customWidth="1"/>
    <col min="5481" max="5481" width="5.88671875" style="128" customWidth="1"/>
    <col min="5482" max="5482" width="6.44140625" style="128" customWidth="1"/>
    <col min="5483" max="5483" width="13.44140625" style="128" customWidth="1"/>
    <col min="5484" max="5485" width="9" style="128" customWidth="1"/>
    <col min="5486" max="5486" width="2.44140625" style="128" customWidth="1"/>
    <col min="5487" max="5487" width="8.88671875" style="128" customWidth="1"/>
    <col min="5488" max="5488" width="7.44140625" style="128" customWidth="1"/>
    <col min="5489" max="5492" width="3.44140625" style="128" customWidth="1"/>
    <col min="5493" max="5493" width="2.88671875" style="128" customWidth="1"/>
    <col min="5494" max="5494" width="3" style="128" customWidth="1"/>
    <col min="5495" max="5497" width="0" style="128" hidden="1" customWidth="1"/>
    <col min="5498" max="5498" width="4.44140625" style="128" customWidth="1"/>
    <col min="5499" max="5499" width="0" style="128" hidden="1" customWidth="1"/>
    <col min="5500" max="5501" width="14.88671875" style="128" customWidth="1"/>
    <col min="5502" max="5502" width="15.109375" style="128" customWidth="1"/>
    <col min="5503" max="5503" width="6.44140625" style="128" customWidth="1"/>
    <col min="5504" max="5504" width="15.109375" style="128" customWidth="1"/>
    <col min="5505" max="5505" width="4.109375" style="128" customWidth="1"/>
    <col min="5506" max="5506" width="3" style="128" customWidth="1"/>
    <col min="5507" max="5509" width="0" style="128" hidden="1" customWidth="1"/>
    <col min="5510" max="5510" width="3" style="128" customWidth="1"/>
    <col min="5511" max="5511" width="0" style="128" hidden="1" customWidth="1"/>
    <col min="5512" max="5512" width="3" style="128" customWidth="1"/>
    <col min="5513" max="5513" width="0" style="128" hidden="1" customWidth="1"/>
    <col min="5514" max="5514" width="4.44140625" style="128" customWidth="1"/>
    <col min="5515" max="5515" width="34.44140625" style="128" customWidth="1"/>
    <col min="5516" max="5516" width="23.44140625" style="128" customWidth="1"/>
    <col min="5517" max="5517" width="9.109375" style="128" customWidth="1"/>
    <col min="5518" max="5518" width="19.44140625" style="128" customWidth="1"/>
    <col min="5519" max="5519" width="42.44140625" style="128" customWidth="1"/>
    <col min="5520" max="5520" width="5.88671875" style="128" customWidth="1"/>
    <col min="5521" max="5521" width="31.44140625" style="128" customWidth="1"/>
    <col min="5522" max="5522" width="16.109375" style="128" customWidth="1"/>
    <col min="5523" max="5524" width="9.44140625" style="128" customWidth="1"/>
    <col min="5525" max="5525" width="11.109375" style="128" customWidth="1"/>
    <col min="5526" max="5526" width="2.109375" style="128" customWidth="1"/>
    <col min="5527" max="5732" width="10.88671875" style="128"/>
    <col min="5733" max="5733" width="12" style="128" customWidth="1"/>
    <col min="5734" max="5734" width="2.44140625" style="128" customWidth="1"/>
    <col min="5735" max="5736" width="6.44140625" style="128" customWidth="1"/>
    <col min="5737" max="5737" width="5.88671875" style="128" customWidth="1"/>
    <col min="5738" max="5738" width="6.44140625" style="128" customWidth="1"/>
    <col min="5739" max="5739" width="13.44140625" style="128" customWidth="1"/>
    <col min="5740" max="5741" width="9" style="128" customWidth="1"/>
    <col min="5742" max="5742" width="2.44140625" style="128" customWidth="1"/>
    <col min="5743" max="5743" width="8.88671875" style="128" customWidth="1"/>
    <col min="5744" max="5744" width="7.44140625" style="128" customWidth="1"/>
    <col min="5745" max="5748" width="3.44140625" style="128" customWidth="1"/>
    <col min="5749" max="5749" width="2.88671875" style="128" customWidth="1"/>
    <col min="5750" max="5750" width="3" style="128" customWidth="1"/>
    <col min="5751" max="5753" width="0" style="128" hidden="1" customWidth="1"/>
    <col min="5754" max="5754" width="4.44140625" style="128" customWidth="1"/>
    <col min="5755" max="5755" width="0" style="128" hidden="1" customWidth="1"/>
    <col min="5756" max="5757" width="14.88671875" style="128" customWidth="1"/>
    <col min="5758" max="5758" width="15.109375" style="128" customWidth="1"/>
    <col min="5759" max="5759" width="6.44140625" style="128" customWidth="1"/>
    <col min="5760" max="5760" width="15.109375" style="128" customWidth="1"/>
    <col min="5761" max="5761" width="4.109375" style="128" customWidth="1"/>
    <col min="5762" max="5762" width="3" style="128" customWidth="1"/>
    <col min="5763" max="5765" width="0" style="128" hidden="1" customWidth="1"/>
    <col min="5766" max="5766" width="3" style="128" customWidth="1"/>
    <col min="5767" max="5767" width="0" style="128" hidden="1" customWidth="1"/>
    <col min="5768" max="5768" width="3" style="128" customWidth="1"/>
    <col min="5769" max="5769" width="0" style="128" hidden="1" customWidth="1"/>
    <col min="5770" max="5770" width="4.44140625" style="128" customWidth="1"/>
    <col min="5771" max="5771" width="34.44140625" style="128" customWidth="1"/>
    <col min="5772" max="5772" width="23.44140625" style="128" customWidth="1"/>
    <col min="5773" max="5773" width="9.109375" style="128" customWidth="1"/>
    <col min="5774" max="5774" width="19.44140625" style="128" customWidth="1"/>
    <col min="5775" max="5775" width="42.44140625" style="128" customWidth="1"/>
    <col min="5776" max="5776" width="5.88671875" style="128" customWidth="1"/>
    <col min="5777" max="5777" width="31.44140625" style="128" customWidth="1"/>
    <col min="5778" max="5778" width="16.109375" style="128" customWidth="1"/>
    <col min="5779" max="5780" width="9.44140625" style="128" customWidth="1"/>
    <col min="5781" max="5781" width="11.109375" style="128" customWidth="1"/>
    <col min="5782" max="5782" width="2.109375" style="128" customWidth="1"/>
    <col min="5783" max="5988" width="10.88671875" style="128"/>
    <col min="5989" max="5989" width="12" style="128" customWidth="1"/>
    <col min="5990" max="5990" width="2.44140625" style="128" customWidth="1"/>
    <col min="5991" max="5992" width="6.44140625" style="128" customWidth="1"/>
    <col min="5993" max="5993" width="5.88671875" style="128" customWidth="1"/>
    <col min="5994" max="5994" width="6.44140625" style="128" customWidth="1"/>
    <col min="5995" max="5995" width="13.44140625" style="128" customWidth="1"/>
    <col min="5996" max="5997" width="9" style="128" customWidth="1"/>
    <col min="5998" max="5998" width="2.44140625" style="128" customWidth="1"/>
    <col min="5999" max="5999" width="8.88671875" style="128" customWidth="1"/>
    <col min="6000" max="6000" width="7.44140625" style="128" customWidth="1"/>
    <col min="6001" max="6004" width="3.44140625" style="128" customWidth="1"/>
    <col min="6005" max="6005" width="2.88671875" style="128" customWidth="1"/>
    <col min="6006" max="6006" width="3" style="128" customWidth="1"/>
    <col min="6007" max="6009" width="0" style="128" hidden="1" customWidth="1"/>
    <col min="6010" max="6010" width="4.44140625" style="128" customWidth="1"/>
    <col min="6011" max="6011" width="0" style="128" hidden="1" customWidth="1"/>
    <col min="6012" max="6013" width="14.88671875" style="128" customWidth="1"/>
    <col min="6014" max="6014" width="15.109375" style="128" customWidth="1"/>
    <col min="6015" max="6015" width="6.44140625" style="128" customWidth="1"/>
    <col min="6016" max="6016" width="15.109375" style="128" customWidth="1"/>
    <col min="6017" max="6017" width="4.109375" style="128" customWidth="1"/>
    <col min="6018" max="6018" width="3" style="128" customWidth="1"/>
    <col min="6019" max="6021" width="0" style="128" hidden="1" customWidth="1"/>
    <col min="6022" max="6022" width="3" style="128" customWidth="1"/>
    <col min="6023" max="6023" width="0" style="128" hidden="1" customWidth="1"/>
    <col min="6024" max="6024" width="3" style="128" customWidth="1"/>
    <col min="6025" max="6025" width="0" style="128" hidden="1" customWidth="1"/>
    <col min="6026" max="6026" width="4.44140625" style="128" customWidth="1"/>
    <col min="6027" max="6027" width="34.44140625" style="128" customWidth="1"/>
    <col min="6028" max="6028" width="23.44140625" style="128" customWidth="1"/>
    <col min="6029" max="6029" width="9.109375" style="128" customWidth="1"/>
    <col min="6030" max="6030" width="19.44140625" style="128" customWidth="1"/>
    <col min="6031" max="6031" width="42.44140625" style="128" customWidth="1"/>
    <col min="6032" max="6032" width="5.88671875" style="128" customWidth="1"/>
    <col min="6033" max="6033" width="31.44140625" style="128" customWidth="1"/>
    <col min="6034" max="6034" width="16.109375" style="128" customWidth="1"/>
    <col min="6035" max="6036" width="9.44140625" style="128" customWidth="1"/>
    <col min="6037" max="6037" width="11.109375" style="128" customWidth="1"/>
    <col min="6038" max="6038" width="2.109375" style="128" customWidth="1"/>
    <col min="6039" max="6244" width="10.88671875" style="128"/>
    <col min="6245" max="6245" width="12" style="128" customWidth="1"/>
    <col min="6246" max="6246" width="2.44140625" style="128" customWidth="1"/>
    <col min="6247" max="6248" width="6.44140625" style="128" customWidth="1"/>
    <col min="6249" max="6249" width="5.88671875" style="128" customWidth="1"/>
    <col min="6250" max="6250" width="6.44140625" style="128" customWidth="1"/>
    <col min="6251" max="6251" width="13.44140625" style="128" customWidth="1"/>
    <col min="6252" max="6253" width="9" style="128" customWidth="1"/>
    <col min="6254" max="6254" width="2.44140625" style="128" customWidth="1"/>
    <col min="6255" max="6255" width="8.88671875" style="128" customWidth="1"/>
    <col min="6256" max="6256" width="7.44140625" style="128" customWidth="1"/>
    <col min="6257" max="6260" width="3.44140625" style="128" customWidth="1"/>
    <col min="6261" max="6261" width="2.88671875" style="128" customWidth="1"/>
    <col min="6262" max="6262" width="3" style="128" customWidth="1"/>
    <col min="6263" max="6265" width="0" style="128" hidden="1" customWidth="1"/>
    <col min="6266" max="6266" width="4.44140625" style="128" customWidth="1"/>
    <col min="6267" max="6267" width="0" style="128" hidden="1" customWidth="1"/>
    <col min="6268" max="6269" width="14.88671875" style="128" customWidth="1"/>
    <col min="6270" max="6270" width="15.109375" style="128" customWidth="1"/>
    <col min="6271" max="6271" width="6.44140625" style="128" customWidth="1"/>
    <col min="6272" max="6272" width="15.109375" style="128" customWidth="1"/>
    <col min="6273" max="6273" width="4.109375" style="128" customWidth="1"/>
    <col min="6274" max="6274" width="3" style="128" customWidth="1"/>
    <col min="6275" max="6277" width="0" style="128" hidden="1" customWidth="1"/>
    <col min="6278" max="6278" width="3" style="128" customWidth="1"/>
    <col min="6279" max="6279" width="0" style="128" hidden="1" customWidth="1"/>
    <col min="6280" max="6280" width="3" style="128" customWidth="1"/>
    <col min="6281" max="6281" width="0" style="128" hidden="1" customWidth="1"/>
    <col min="6282" max="6282" width="4.44140625" style="128" customWidth="1"/>
    <col min="6283" max="6283" width="34.44140625" style="128" customWidth="1"/>
    <col min="6284" max="6284" width="23.44140625" style="128" customWidth="1"/>
    <col min="6285" max="6285" width="9.109375" style="128" customWidth="1"/>
    <col min="6286" max="6286" width="19.44140625" style="128" customWidth="1"/>
    <col min="6287" max="6287" width="42.44140625" style="128" customWidth="1"/>
    <col min="6288" max="6288" width="5.88671875" style="128" customWidth="1"/>
    <col min="6289" max="6289" width="31.44140625" style="128" customWidth="1"/>
    <col min="6290" max="6290" width="16.109375" style="128" customWidth="1"/>
    <col min="6291" max="6292" width="9.44140625" style="128" customWidth="1"/>
    <col min="6293" max="6293" width="11.109375" style="128" customWidth="1"/>
    <col min="6294" max="6294" width="2.109375" style="128" customWidth="1"/>
    <col min="6295" max="6500" width="10.88671875" style="128"/>
    <col min="6501" max="6501" width="12" style="128" customWidth="1"/>
    <col min="6502" max="6502" width="2.44140625" style="128" customWidth="1"/>
    <col min="6503" max="6504" width="6.44140625" style="128" customWidth="1"/>
    <col min="6505" max="6505" width="5.88671875" style="128" customWidth="1"/>
    <col min="6506" max="6506" width="6.44140625" style="128" customWidth="1"/>
    <col min="6507" max="6507" width="13.44140625" style="128" customWidth="1"/>
    <col min="6508" max="6509" width="9" style="128" customWidth="1"/>
    <col min="6510" max="6510" width="2.44140625" style="128" customWidth="1"/>
    <col min="6511" max="6511" width="8.88671875" style="128" customWidth="1"/>
    <col min="6512" max="6512" width="7.44140625" style="128" customWidth="1"/>
    <col min="6513" max="6516" width="3.44140625" style="128" customWidth="1"/>
    <col min="6517" max="6517" width="2.88671875" style="128" customWidth="1"/>
    <col min="6518" max="6518" width="3" style="128" customWidth="1"/>
    <col min="6519" max="6521" width="0" style="128" hidden="1" customWidth="1"/>
    <col min="6522" max="6522" width="4.44140625" style="128" customWidth="1"/>
    <col min="6523" max="6523" width="0" style="128" hidden="1" customWidth="1"/>
    <col min="6524" max="6525" width="14.88671875" style="128" customWidth="1"/>
    <col min="6526" max="6526" width="15.109375" style="128" customWidth="1"/>
    <col min="6527" max="6527" width="6.44140625" style="128" customWidth="1"/>
    <col min="6528" max="6528" width="15.109375" style="128" customWidth="1"/>
    <col min="6529" max="6529" width="4.109375" style="128" customWidth="1"/>
    <col min="6530" max="6530" width="3" style="128" customWidth="1"/>
    <col min="6531" max="6533" width="0" style="128" hidden="1" customWidth="1"/>
    <col min="6534" max="6534" width="3" style="128" customWidth="1"/>
    <col min="6535" max="6535" width="0" style="128" hidden="1" customWidth="1"/>
    <col min="6536" max="6536" width="3" style="128" customWidth="1"/>
    <col min="6537" max="6537" width="0" style="128" hidden="1" customWidth="1"/>
    <col min="6538" max="6538" width="4.44140625" style="128" customWidth="1"/>
    <col min="6539" max="6539" width="34.44140625" style="128" customWidth="1"/>
    <col min="6540" max="6540" width="23.44140625" style="128" customWidth="1"/>
    <col min="6541" max="6541" width="9.109375" style="128" customWidth="1"/>
    <col min="6542" max="6542" width="19.44140625" style="128" customWidth="1"/>
    <col min="6543" max="6543" width="42.44140625" style="128" customWidth="1"/>
    <col min="6544" max="6544" width="5.88671875" style="128" customWidth="1"/>
    <col min="6545" max="6545" width="31.44140625" style="128" customWidth="1"/>
    <col min="6546" max="6546" width="16.109375" style="128" customWidth="1"/>
    <col min="6547" max="6548" width="9.44140625" style="128" customWidth="1"/>
    <col min="6549" max="6549" width="11.109375" style="128" customWidth="1"/>
    <col min="6550" max="6550" width="2.109375" style="128" customWidth="1"/>
    <col min="6551" max="6756" width="10.88671875" style="128"/>
    <col min="6757" max="6757" width="12" style="128" customWidth="1"/>
    <col min="6758" max="6758" width="2.44140625" style="128" customWidth="1"/>
    <col min="6759" max="6760" width="6.44140625" style="128" customWidth="1"/>
    <col min="6761" max="6761" width="5.88671875" style="128" customWidth="1"/>
    <col min="6762" max="6762" width="6.44140625" style="128" customWidth="1"/>
    <col min="6763" max="6763" width="13.44140625" style="128" customWidth="1"/>
    <col min="6764" max="6765" width="9" style="128" customWidth="1"/>
    <col min="6766" max="6766" width="2.44140625" style="128" customWidth="1"/>
    <col min="6767" max="6767" width="8.88671875" style="128" customWidth="1"/>
    <col min="6768" max="6768" width="7.44140625" style="128" customWidth="1"/>
    <col min="6769" max="6772" width="3.44140625" style="128" customWidth="1"/>
    <col min="6773" max="6773" width="2.88671875" style="128" customWidth="1"/>
    <col min="6774" max="6774" width="3" style="128" customWidth="1"/>
    <col min="6775" max="6777" width="0" style="128" hidden="1" customWidth="1"/>
    <col min="6778" max="6778" width="4.44140625" style="128" customWidth="1"/>
    <col min="6779" max="6779" width="0" style="128" hidden="1" customWidth="1"/>
    <col min="6780" max="6781" width="14.88671875" style="128" customWidth="1"/>
    <col min="6782" max="6782" width="15.109375" style="128" customWidth="1"/>
    <col min="6783" max="6783" width="6.44140625" style="128" customWidth="1"/>
    <col min="6784" max="6784" width="15.109375" style="128" customWidth="1"/>
    <col min="6785" max="6785" width="4.109375" style="128" customWidth="1"/>
    <col min="6786" max="6786" width="3" style="128" customWidth="1"/>
    <col min="6787" max="6789" width="0" style="128" hidden="1" customWidth="1"/>
    <col min="6790" max="6790" width="3" style="128" customWidth="1"/>
    <col min="6791" max="6791" width="0" style="128" hidden="1" customWidth="1"/>
    <col min="6792" max="6792" width="3" style="128" customWidth="1"/>
    <col min="6793" max="6793" width="0" style="128" hidden="1" customWidth="1"/>
    <col min="6794" max="6794" width="4.44140625" style="128" customWidth="1"/>
    <col min="6795" max="6795" width="34.44140625" style="128" customWidth="1"/>
    <col min="6796" max="6796" width="23.44140625" style="128" customWidth="1"/>
    <col min="6797" max="6797" width="9.109375" style="128" customWidth="1"/>
    <col min="6798" max="6798" width="19.44140625" style="128" customWidth="1"/>
    <col min="6799" max="6799" width="42.44140625" style="128" customWidth="1"/>
    <col min="6800" max="6800" width="5.88671875" style="128" customWidth="1"/>
    <col min="6801" max="6801" width="31.44140625" style="128" customWidth="1"/>
    <col min="6802" max="6802" width="16.109375" style="128" customWidth="1"/>
    <col min="6803" max="6804" width="9.44140625" style="128" customWidth="1"/>
    <col min="6805" max="6805" width="11.109375" style="128" customWidth="1"/>
    <col min="6806" max="6806" width="2.109375" style="128" customWidth="1"/>
    <col min="6807" max="7012" width="10.88671875" style="128"/>
    <col min="7013" max="7013" width="12" style="128" customWidth="1"/>
    <col min="7014" max="7014" width="2.44140625" style="128" customWidth="1"/>
    <col min="7015" max="7016" width="6.44140625" style="128" customWidth="1"/>
    <col min="7017" max="7017" width="5.88671875" style="128" customWidth="1"/>
    <col min="7018" max="7018" width="6.44140625" style="128" customWidth="1"/>
    <col min="7019" max="7019" width="13.44140625" style="128" customWidth="1"/>
    <col min="7020" max="7021" width="9" style="128" customWidth="1"/>
    <col min="7022" max="7022" width="2.44140625" style="128" customWidth="1"/>
    <col min="7023" max="7023" width="8.88671875" style="128" customWidth="1"/>
    <col min="7024" max="7024" width="7.44140625" style="128" customWidth="1"/>
    <col min="7025" max="7028" width="3.44140625" style="128" customWidth="1"/>
    <col min="7029" max="7029" width="2.88671875" style="128" customWidth="1"/>
    <col min="7030" max="7030" width="3" style="128" customWidth="1"/>
    <col min="7031" max="7033" width="0" style="128" hidden="1" customWidth="1"/>
    <col min="7034" max="7034" width="4.44140625" style="128" customWidth="1"/>
    <col min="7035" max="7035" width="0" style="128" hidden="1" customWidth="1"/>
    <col min="7036" max="7037" width="14.88671875" style="128" customWidth="1"/>
    <col min="7038" max="7038" width="15.109375" style="128" customWidth="1"/>
    <col min="7039" max="7039" width="6.44140625" style="128" customWidth="1"/>
    <col min="7040" max="7040" width="15.109375" style="128" customWidth="1"/>
    <col min="7041" max="7041" width="4.109375" style="128" customWidth="1"/>
    <col min="7042" max="7042" width="3" style="128" customWidth="1"/>
    <col min="7043" max="7045" width="0" style="128" hidden="1" customWidth="1"/>
    <col min="7046" max="7046" width="3" style="128" customWidth="1"/>
    <col min="7047" max="7047" width="0" style="128" hidden="1" customWidth="1"/>
    <col min="7048" max="7048" width="3" style="128" customWidth="1"/>
    <col min="7049" max="7049" width="0" style="128" hidden="1" customWidth="1"/>
    <col min="7050" max="7050" width="4.44140625" style="128" customWidth="1"/>
    <col min="7051" max="7051" width="34.44140625" style="128" customWidth="1"/>
    <col min="7052" max="7052" width="23.44140625" style="128" customWidth="1"/>
    <col min="7053" max="7053" width="9.109375" style="128" customWidth="1"/>
    <col min="7054" max="7054" width="19.44140625" style="128" customWidth="1"/>
    <col min="7055" max="7055" width="42.44140625" style="128" customWidth="1"/>
    <col min="7056" max="7056" width="5.88671875" style="128" customWidth="1"/>
    <col min="7057" max="7057" width="31.44140625" style="128" customWidth="1"/>
    <col min="7058" max="7058" width="16.109375" style="128" customWidth="1"/>
    <col min="7059" max="7060" width="9.44140625" style="128" customWidth="1"/>
    <col min="7061" max="7061" width="11.109375" style="128" customWidth="1"/>
    <col min="7062" max="7062" width="2.109375" style="128" customWidth="1"/>
    <col min="7063" max="7268" width="10.88671875" style="128"/>
    <col min="7269" max="7269" width="12" style="128" customWidth="1"/>
    <col min="7270" max="7270" width="2.44140625" style="128" customWidth="1"/>
    <col min="7271" max="7272" width="6.44140625" style="128" customWidth="1"/>
    <col min="7273" max="7273" width="5.88671875" style="128" customWidth="1"/>
    <col min="7274" max="7274" width="6.44140625" style="128" customWidth="1"/>
    <col min="7275" max="7275" width="13.44140625" style="128" customWidth="1"/>
    <col min="7276" max="7277" width="9" style="128" customWidth="1"/>
    <col min="7278" max="7278" width="2.44140625" style="128" customWidth="1"/>
    <col min="7279" max="7279" width="8.88671875" style="128" customWidth="1"/>
    <col min="7280" max="7280" width="7.44140625" style="128" customWidth="1"/>
    <col min="7281" max="7284" width="3.44140625" style="128" customWidth="1"/>
    <col min="7285" max="7285" width="2.88671875" style="128" customWidth="1"/>
    <col min="7286" max="7286" width="3" style="128" customWidth="1"/>
    <col min="7287" max="7289" width="0" style="128" hidden="1" customWidth="1"/>
    <col min="7290" max="7290" width="4.44140625" style="128" customWidth="1"/>
    <col min="7291" max="7291" width="0" style="128" hidden="1" customWidth="1"/>
    <col min="7292" max="7293" width="14.88671875" style="128" customWidth="1"/>
    <col min="7294" max="7294" width="15.109375" style="128" customWidth="1"/>
    <col min="7295" max="7295" width="6.44140625" style="128" customWidth="1"/>
    <col min="7296" max="7296" width="15.109375" style="128" customWidth="1"/>
    <col min="7297" max="7297" width="4.109375" style="128" customWidth="1"/>
    <col min="7298" max="7298" width="3" style="128" customWidth="1"/>
    <col min="7299" max="7301" width="0" style="128" hidden="1" customWidth="1"/>
    <col min="7302" max="7302" width="3" style="128" customWidth="1"/>
    <col min="7303" max="7303" width="0" style="128" hidden="1" customWidth="1"/>
    <col min="7304" max="7304" width="3" style="128" customWidth="1"/>
    <col min="7305" max="7305" width="0" style="128" hidden="1" customWidth="1"/>
    <col min="7306" max="7306" width="4.44140625" style="128" customWidth="1"/>
    <col min="7307" max="7307" width="34.44140625" style="128" customWidth="1"/>
    <col min="7308" max="7308" width="23.44140625" style="128" customWidth="1"/>
    <col min="7309" max="7309" width="9.109375" style="128" customWidth="1"/>
    <col min="7310" max="7310" width="19.44140625" style="128" customWidth="1"/>
    <col min="7311" max="7311" width="42.44140625" style="128" customWidth="1"/>
    <col min="7312" max="7312" width="5.88671875" style="128" customWidth="1"/>
    <col min="7313" max="7313" width="31.44140625" style="128" customWidth="1"/>
    <col min="7314" max="7314" width="16.109375" style="128" customWidth="1"/>
    <col min="7315" max="7316" width="9.44140625" style="128" customWidth="1"/>
    <col min="7317" max="7317" width="11.109375" style="128" customWidth="1"/>
    <col min="7318" max="7318" width="2.109375" style="128" customWidth="1"/>
    <col min="7319" max="7524" width="10.88671875" style="128"/>
    <col min="7525" max="7525" width="12" style="128" customWidth="1"/>
    <col min="7526" max="7526" width="2.44140625" style="128" customWidth="1"/>
    <col min="7527" max="7528" width="6.44140625" style="128" customWidth="1"/>
    <col min="7529" max="7529" width="5.88671875" style="128" customWidth="1"/>
    <col min="7530" max="7530" width="6.44140625" style="128" customWidth="1"/>
    <col min="7531" max="7531" width="13.44140625" style="128" customWidth="1"/>
    <col min="7532" max="7533" width="9" style="128" customWidth="1"/>
    <col min="7534" max="7534" width="2.44140625" style="128" customWidth="1"/>
    <col min="7535" max="7535" width="8.88671875" style="128" customWidth="1"/>
    <col min="7536" max="7536" width="7.44140625" style="128" customWidth="1"/>
    <col min="7537" max="7540" width="3.44140625" style="128" customWidth="1"/>
    <col min="7541" max="7541" width="2.88671875" style="128" customWidth="1"/>
    <col min="7542" max="7542" width="3" style="128" customWidth="1"/>
    <col min="7543" max="7545" width="0" style="128" hidden="1" customWidth="1"/>
    <col min="7546" max="7546" width="4.44140625" style="128" customWidth="1"/>
    <col min="7547" max="7547" width="0" style="128" hidden="1" customWidth="1"/>
    <col min="7548" max="7549" width="14.88671875" style="128" customWidth="1"/>
    <col min="7550" max="7550" width="15.109375" style="128" customWidth="1"/>
    <col min="7551" max="7551" width="6.44140625" style="128" customWidth="1"/>
    <col min="7552" max="7552" width="15.109375" style="128" customWidth="1"/>
    <col min="7553" max="7553" width="4.109375" style="128" customWidth="1"/>
    <col min="7554" max="7554" width="3" style="128" customWidth="1"/>
    <col min="7555" max="7557" width="0" style="128" hidden="1" customWidth="1"/>
    <col min="7558" max="7558" width="3" style="128" customWidth="1"/>
    <col min="7559" max="7559" width="0" style="128" hidden="1" customWidth="1"/>
    <col min="7560" max="7560" width="3" style="128" customWidth="1"/>
    <col min="7561" max="7561" width="0" style="128" hidden="1" customWidth="1"/>
    <col min="7562" max="7562" width="4.44140625" style="128" customWidth="1"/>
    <col min="7563" max="7563" width="34.44140625" style="128" customWidth="1"/>
    <col min="7564" max="7564" width="23.44140625" style="128" customWidth="1"/>
    <col min="7565" max="7565" width="9.109375" style="128" customWidth="1"/>
    <col min="7566" max="7566" width="19.44140625" style="128" customWidth="1"/>
    <col min="7567" max="7567" width="42.44140625" style="128" customWidth="1"/>
    <col min="7568" max="7568" width="5.88671875" style="128" customWidth="1"/>
    <col min="7569" max="7569" width="31.44140625" style="128" customWidth="1"/>
    <col min="7570" max="7570" width="16.109375" style="128" customWidth="1"/>
    <col min="7571" max="7572" width="9.44140625" style="128" customWidth="1"/>
    <col min="7573" max="7573" width="11.109375" style="128" customWidth="1"/>
    <col min="7574" max="7574" width="2.109375" style="128" customWidth="1"/>
    <col min="7575" max="7780" width="10.88671875" style="128"/>
    <col min="7781" max="7781" width="12" style="128" customWidth="1"/>
    <col min="7782" max="7782" width="2.44140625" style="128" customWidth="1"/>
    <col min="7783" max="7784" width="6.44140625" style="128" customWidth="1"/>
    <col min="7785" max="7785" width="5.88671875" style="128" customWidth="1"/>
    <col min="7786" max="7786" width="6.44140625" style="128" customWidth="1"/>
    <col min="7787" max="7787" width="13.44140625" style="128" customWidth="1"/>
    <col min="7788" max="7789" width="9" style="128" customWidth="1"/>
    <col min="7790" max="7790" width="2.44140625" style="128" customWidth="1"/>
    <col min="7791" max="7791" width="8.88671875" style="128" customWidth="1"/>
    <col min="7792" max="7792" width="7.44140625" style="128" customWidth="1"/>
    <col min="7793" max="7796" width="3.44140625" style="128" customWidth="1"/>
    <col min="7797" max="7797" width="2.88671875" style="128" customWidth="1"/>
    <col min="7798" max="7798" width="3" style="128" customWidth="1"/>
    <col min="7799" max="7801" width="0" style="128" hidden="1" customWidth="1"/>
    <col min="7802" max="7802" width="4.44140625" style="128" customWidth="1"/>
    <col min="7803" max="7803" width="0" style="128" hidden="1" customWidth="1"/>
    <col min="7804" max="7805" width="14.88671875" style="128" customWidth="1"/>
    <col min="7806" max="7806" width="15.109375" style="128" customWidth="1"/>
    <col min="7807" max="7807" width="6.44140625" style="128" customWidth="1"/>
    <col min="7808" max="7808" width="15.109375" style="128" customWidth="1"/>
    <col min="7809" max="7809" width="4.109375" style="128" customWidth="1"/>
    <col min="7810" max="7810" width="3" style="128" customWidth="1"/>
    <col min="7811" max="7813" width="0" style="128" hidden="1" customWidth="1"/>
    <col min="7814" max="7814" width="3" style="128" customWidth="1"/>
    <col min="7815" max="7815" width="0" style="128" hidden="1" customWidth="1"/>
    <col min="7816" max="7816" width="3" style="128" customWidth="1"/>
    <col min="7817" max="7817" width="0" style="128" hidden="1" customWidth="1"/>
    <col min="7818" max="7818" width="4.44140625" style="128" customWidth="1"/>
    <col min="7819" max="7819" width="34.44140625" style="128" customWidth="1"/>
    <col min="7820" max="7820" width="23.44140625" style="128" customWidth="1"/>
    <col min="7821" max="7821" width="9.109375" style="128" customWidth="1"/>
    <col min="7822" max="7822" width="19.44140625" style="128" customWidth="1"/>
    <col min="7823" max="7823" width="42.44140625" style="128" customWidth="1"/>
    <col min="7824" max="7824" width="5.88671875" style="128" customWidth="1"/>
    <col min="7825" max="7825" width="31.44140625" style="128" customWidth="1"/>
    <col min="7826" max="7826" width="16.109375" style="128" customWidth="1"/>
    <col min="7827" max="7828" width="9.44140625" style="128" customWidth="1"/>
    <col min="7829" max="7829" width="11.109375" style="128" customWidth="1"/>
    <col min="7830" max="7830" width="2.109375" style="128" customWidth="1"/>
    <col min="7831" max="8036" width="10.88671875" style="128"/>
    <col min="8037" max="8037" width="12" style="128" customWidth="1"/>
    <col min="8038" max="8038" width="2.44140625" style="128" customWidth="1"/>
    <col min="8039" max="8040" width="6.44140625" style="128" customWidth="1"/>
    <col min="8041" max="8041" width="5.88671875" style="128" customWidth="1"/>
    <col min="8042" max="8042" width="6.44140625" style="128" customWidth="1"/>
    <col min="8043" max="8043" width="13.44140625" style="128" customWidth="1"/>
    <col min="8044" max="8045" width="9" style="128" customWidth="1"/>
    <col min="8046" max="8046" width="2.44140625" style="128" customWidth="1"/>
    <col min="8047" max="8047" width="8.88671875" style="128" customWidth="1"/>
    <col min="8048" max="8048" width="7.44140625" style="128" customWidth="1"/>
    <col min="8049" max="8052" width="3.44140625" style="128" customWidth="1"/>
    <col min="8053" max="8053" width="2.88671875" style="128" customWidth="1"/>
    <col min="8054" max="8054" width="3" style="128" customWidth="1"/>
    <col min="8055" max="8057" width="0" style="128" hidden="1" customWidth="1"/>
    <col min="8058" max="8058" width="4.44140625" style="128" customWidth="1"/>
    <col min="8059" max="8059" width="0" style="128" hidden="1" customWidth="1"/>
    <col min="8060" max="8061" width="14.88671875" style="128" customWidth="1"/>
    <col min="8062" max="8062" width="15.109375" style="128" customWidth="1"/>
    <col min="8063" max="8063" width="6.44140625" style="128" customWidth="1"/>
    <col min="8064" max="8064" width="15.109375" style="128" customWidth="1"/>
    <col min="8065" max="8065" width="4.109375" style="128" customWidth="1"/>
    <col min="8066" max="8066" width="3" style="128" customWidth="1"/>
    <col min="8067" max="8069" width="0" style="128" hidden="1" customWidth="1"/>
    <col min="8070" max="8070" width="3" style="128" customWidth="1"/>
    <col min="8071" max="8071" width="0" style="128" hidden="1" customWidth="1"/>
    <col min="8072" max="8072" width="3" style="128" customWidth="1"/>
    <col min="8073" max="8073" width="0" style="128" hidden="1" customWidth="1"/>
    <col min="8074" max="8074" width="4.44140625" style="128" customWidth="1"/>
    <col min="8075" max="8075" width="34.44140625" style="128" customWidth="1"/>
    <col min="8076" max="8076" width="23.44140625" style="128" customWidth="1"/>
    <col min="8077" max="8077" width="9.109375" style="128" customWidth="1"/>
    <col min="8078" max="8078" width="19.44140625" style="128" customWidth="1"/>
    <col min="8079" max="8079" width="42.44140625" style="128" customWidth="1"/>
    <col min="8080" max="8080" width="5.88671875" style="128" customWidth="1"/>
    <col min="8081" max="8081" width="31.44140625" style="128" customWidth="1"/>
    <col min="8082" max="8082" width="16.109375" style="128" customWidth="1"/>
    <col min="8083" max="8084" width="9.44140625" style="128" customWidth="1"/>
    <col min="8085" max="8085" width="11.109375" style="128" customWidth="1"/>
    <col min="8086" max="8086" width="2.109375" style="128" customWidth="1"/>
    <col min="8087" max="8292" width="10.88671875" style="128"/>
    <col min="8293" max="8293" width="12" style="128" customWidth="1"/>
    <col min="8294" max="8294" width="2.44140625" style="128" customWidth="1"/>
    <col min="8295" max="8296" width="6.44140625" style="128" customWidth="1"/>
    <col min="8297" max="8297" width="5.88671875" style="128" customWidth="1"/>
    <col min="8298" max="8298" width="6.44140625" style="128" customWidth="1"/>
    <col min="8299" max="8299" width="13.44140625" style="128" customWidth="1"/>
    <col min="8300" max="8301" width="9" style="128" customWidth="1"/>
    <col min="8302" max="8302" width="2.44140625" style="128" customWidth="1"/>
    <col min="8303" max="8303" width="8.88671875" style="128" customWidth="1"/>
    <col min="8304" max="8304" width="7.44140625" style="128" customWidth="1"/>
    <col min="8305" max="8308" width="3.44140625" style="128" customWidth="1"/>
    <col min="8309" max="8309" width="2.88671875" style="128" customWidth="1"/>
    <col min="8310" max="8310" width="3" style="128" customWidth="1"/>
    <col min="8311" max="8313" width="0" style="128" hidden="1" customWidth="1"/>
    <col min="8314" max="8314" width="4.44140625" style="128" customWidth="1"/>
    <col min="8315" max="8315" width="0" style="128" hidden="1" customWidth="1"/>
    <col min="8316" max="8317" width="14.88671875" style="128" customWidth="1"/>
    <col min="8318" max="8318" width="15.109375" style="128" customWidth="1"/>
    <col min="8319" max="8319" width="6.44140625" style="128" customWidth="1"/>
    <col min="8320" max="8320" width="15.109375" style="128" customWidth="1"/>
    <col min="8321" max="8321" width="4.109375" style="128" customWidth="1"/>
    <col min="8322" max="8322" width="3" style="128" customWidth="1"/>
    <col min="8323" max="8325" width="0" style="128" hidden="1" customWidth="1"/>
    <col min="8326" max="8326" width="3" style="128" customWidth="1"/>
    <col min="8327" max="8327" width="0" style="128" hidden="1" customWidth="1"/>
    <col min="8328" max="8328" width="3" style="128" customWidth="1"/>
    <col min="8329" max="8329" width="0" style="128" hidden="1" customWidth="1"/>
    <col min="8330" max="8330" width="4.44140625" style="128" customWidth="1"/>
    <col min="8331" max="8331" width="34.44140625" style="128" customWidth="1"/>
    <col min="8332" max="8332" width="23.44140625" style="128" customWidth="1"/>
    <col min="8333" max="8333" width="9.109375" style="128" customWidth="1"/>
    <col min="8334" max="8334" width="19.44140625" style="128" customWidth="1"/>
    <col min="8335" max="8335" width="42.44140625" style="128" customWidth="1"/>
    <col min="8336" max="8336" width="5.88671875" style="128" customWidth="1"/>
    <col min="8337" max="8337" width="31.44140625" style="128" customWidth="1"/>
    <col min="8338" max="8338" width="16.109375" style="128" customWidth="1"/>
    <col min="8339" max="8340" width="9.44140625" style="128" customWidth="1"/>
    <col min="8341" max="8341" width="11.109375" style="128" customWidth="1"/>
    <col min="8342" max="8342" width="2.109375" style="128" customWidth="1"/>
    <col min="8343" max="8548" width="10.88671875" style="128"/>
    <col min="8549" max="8549" width="12" style="128" customWidth="1"/>
    <col min="8550" max="8550" width="2.44140625" style="128" customWidth="1"/>
    <col min="8551" max="8552" width="6.44140625" style="128" customWidth="1"/>
    <col min="8553" max="8553" width="5.88671875" style="128" customWidth="1"/>
    <col min="8554" max="8554" width="6.44140625" style="128" customWidth="1"/>
    <col min="8555" max="8555" width="13.44140625" style="128" customWidth="1"/>
    <col min="8556" max="8557" width="9" style="128" customWidth="1"/>
    <col min="8558" max="8558" width="2.44140625" style="128" customWidth="1"/>
    <col min="8559" max="8559" width="8.88671875" style="128" customWidth="1"/>
    <col min="8560" max="8560" width="7.44140625" style="128" customWidth="1"/>
    <col min="8561" max="8564" width="3.44140625" style="128" customWidth="1"/>
    <col min="8565" max="8565" width="2.88671875" style="128" customWidth="1"/>
    <col min="8566" max="8566" width="3" style="128" customWidth="1"/>
    <col min="8567" max="8569" width="0" style="128" hidden="1" customWidth="1"/>
    <col min="8570" max="8570" width="4.44140625" style="128" customWidth="1"/>
    <col min="8571" max="8571" width="0" style="128" hidden="1" customWidth="1"/>
    <col min="8572" max="8573" width="14.88671875" style="128" customWidth="1"/>
    <col min="8574" max="8574" width="15.109375" style="128" customWidth="1"/>
    <col min="8575" max="8575" width="6.44140625" style="128" customWidth="1"/>
    <col min="8576" max="8576" width="15.109375" style="128" customWidth="1"/>
    <col min="8577" max="8577" width="4.109375" style="128" customWidth="1"/>
    <col min="8578" max="8578" width="3" style="128" customWidth="1"/>
    <col min="8579" max="8581" width="0" style="128" hidden="1" customWidth="1"/>
    <col min="8582" max="8582" width="3" style="128" customWidth="1"/>
    <col min="8583" max="8583" width="0" style="128" hidden="1" customWidth="1"/>
    <col min="8584" max="8584" width="3" style="128" customWidth="1"/>
    <col min="8585" max="8585" width="0" style="128" hidden="1" customWidth="1"/>
    <col min="8586" max="8586" width="4.44140625" style="128" customWidth="1"/>
    <col min="8587" max="8587" width="34.44140625" style="128" customWidth="1"/>
    <col min="8588" max="8588" width="23.44140625" style="128" customWidth="1"/>
    <col min="8589" max="8589" width="9.109375" style="128" customWidth="1"/>
    <col min="8590" max="8590" width="19.44140625" style="128" customWidth="1"/>
    <col min="8591" max="8591" width="42.44140625" style="128" customWidth="1"/>
    <col min="8592" max="8592" width="5.88671875" style="128" customWidth="1"/>
    <col min="8593" max="8593" width="31.44140625" style="128" customWidth="1"/>
    <col min="8594" max="8594" width="16.109375" style="128" customWidth="1"/>
    <col min="8595" max="8596" width="9.44140625" style="128" customWidth="1"/>
    <col min="8597" max="8597" width="11.109375" style="128" customWidth="1"/>
    <col min="8598" max="8598" width="2.109375" style="128" customWidth="1"/>
    <col min="8599" max="8804" width="10.88671875" style="128"/>
    <col min="8805" max="8805" width="12" style="128" customWidth="1"/>
    <col min="8806" max="8806" width="2.44140625" style="128" customWidth="1"/>
    <col min="8807" max="8808" width="6.44140625" style="128" customWidth="1"/>
    <col min="8809" max="8809" width="5.88671875" style="128" customWidth="1"/>
    <col min="8810" max="8810" width="6.44140625" style="128" customWidth="1"/>
    <col min="8811" max="8811" width="13.44140625" style="128" customWidth="1"/>
    <col min="8812" max="8813" width="9" style="128" customWidth="1"/>
    <col min="8814" max="8814" width="2.44140625" style="128" customWidth="1"/>
    <col min="8815" max="8815" width="8.88671875" style="128" customWidth="1"/>
    <col min="8816" max="8816" width="7.44140625" style="128" customWidth="1"/>
    <col min="8817" max="8820" width="3.44140625" style="128" customWidth="1"/>
    <col min="8821" max="8821" width="2.88671875" style="128" customWidth="1"/>
    <col min="8822" max="8822" width="3" style="128" customWidth="1"/>
    <col min="8823" max="8825" width="0" style="128" hidden="1" customWidth="1"/>
    <col min="8826" max="8826" width="4.44140625" style="128" customWidth="1"/>
    <col min="8827" max="8827" width="0" style="128" hidden="1" customWidth="1"/>
    <col min="8828" max="8829" width="14.88671875" style="128" customWidth="1"/>
    <col min="8830" max="8830" width="15.109375" style="128" customWidth="1"/>
    <col min="8831" max="8831" width="6.44140625" style="128" customWidth="1"/>
    <col min="8832" max="8832" width="15.109375" style="128" customWidth="1"/>
    <col min="8833" max="8833" width="4.109375" style="128" customWidth="1"/>
    <col min="8834" max="8834" width="3" style="128" customWidth="1"/>
    <col min="8835" max="8837" width="0" style="128" hidden="1" customWidth="1"/>
    <col min="8838" max="8838" width="3" style="128" customWidth="1"/>
    <col min="8839" max="8839" width="0" style="128" hidden="1" customWidth="1"/>
    <col min="8840" max="8840" width="3" style="128" customWidth="1"/>
    <col min="8841" max="8841" width="0" style="128" hidden="1" customWidth="1"/>
    <col min="8842" max="8842" width="4.44140625" style="128" customWidth="1"/>
    <col min="8843" max="8843" width="34.44140625" style="128" customWidth="1"/>
    <col min="8844" max="8844" width="23.44140625" style="128" customWidth="1"/>
    <col min="8845" max="8845" width="9.109375" style="128" customWidth="1"/>
    <col min="8846" max="8846" width="19.44140625" style="128" customWidth="1"/>
    <col min="8847" max="8847" width="42.44140625" style="128" customWidth="1"/>
    <col min="8848" max="8848" width="5.88671875" style="128" customWidth="1"/>
    <col min="8849" max="8849" width="31.44140625" style="128" customWidth="1"/>
    <col min="8850" max="8850" width="16.109375" style="128" customWidth="1"/>
    <col min="8851" max="8852" width="9.44140625" style="128" customWidth="1"/>
    <col min="8853" max="8853" width="11.109375" style="128" customWidth="1"/>
    <col min="8854" max="8854" width="2.109375" style="128" customWidth="1"/>
    <col min="8855" max="9060" width="10.88671875" style="128"/>
    <col min="9061" max="9061" width="12" style="128" customWidth="1"/>
    <col min="9062" max="9062" width="2.44140625" style="128" customWidth="1"/>
    <col min="9063" max="9064" width="6.44140625" style="128" customWidth="1"/>
    <col min="9065" max="9065" width="5.88671875" style="128" customWidth="1"/>
    <col min="9066" max="9066" width="6.44140625" style="128" customWidth="1"/>
    <col min="9067" max="9067" width="13.44140625" style="128" customWidth="1"/>
    <col min="9068" max="9069" width="9" style="128" customWidth="1"/>
    <col min="9070" max="9070" width="2.44140625" style="128" customWidth="1"/>
    <col min="9071" max="9071" width="8.88671875" style="128" customWidth="1"/>
    <col min="9072" max="9072" width="7.44140625" style="128" customWidth="1"/>
    <col min="9073" max="9076" width="3.44140625" style="128" customWidth="1"/>
    <col min="9077" max="9077" width="2.88671875" style="128" customWidth="1"/>
    <col min="9078" max="9078" width="3" style="128" customWidth="1"/>
    <col min="9079" max="9081" width="0" style="128" hidden="1" customWidth="1"/>
    <col min="9082" max="9082" width="4.44140625" style="128" customWidth="1"/>
    <col min="9083" max="9083" width="0" style="128" hidden="1" customWidth="1"/>
    <col min="9084" max="9085" width="14.88671875" style="128" customWidth="1"/>
    <col min="9086" max="9086" width="15.109375" style="128" customWidth="1"/>
    <col min="9087" max="9087" width="6.44140625" style="128" customWidth="1"/>
    <col min="9088" max="9088" width="15.109375" style="128" customWidth="1"/>
    <col min="9089" max="9089" width="4.109375" style="128" customWidth="1"/>
    <col min="9090" max="9090" width="3" style="128" customWidth="1"/>
    <col min="9091" max="9093" width="0" style="128" hidden="1" customWidth="1"/>
    <col min="9094" max="9094" width="3" style="128" customWidth="1"/>
    <col min="9095" max="9095" width="0" style="128" hidden="1" customWidth="1"/>
    <col min="9096" max="9096" width="3" style="128" customWidth="1"/>
    <col min="9097" max="9097" width="0" style="128" hidden="1" customWidth="1"/>
    <col min="9098" max="9098" width="4.44140625" style="128" customWidth="1"/>
    <col min="9099" max="9099" width="34.44140625" style="128" customWidth="1"/>
    <col min="9100" max="9100" width="23.44140625" style="128" customWidth="1"/>
    <col min="9101" max="9101" width="9.109375" style="128" customWidth="1"/>
    <col min="9102" max="9102" width="19.44140625" style="128" customWidth="1"/>
    <col min="9103" max="9103" width="42.44140625" style="128" customWidth="1"/>
    <col min="9104" max="9104" width="5.88671875" style="128" customWidth="1"/>
    <col min="9105" max="9105" width="31.44140625" style="128" customWidth="1"/>
    <col min="9106" max="9106" width="16.109375" style="128" customWidth="1"/>
    <col min="9107" max="9108" width="9.44140625" style="128" customWidth="1"/>
    <col min="9109" max="9109" width="11.109375" style="128" customWidth="1"/>
    <col min="9110" max="9110" width="2.109375" style="128" customWidth="1"/>
    <col min="9111" max="9316" width="10.88671875" style="128"/>
    <col min="9317" max="9317" width="12" style="128" customWidth="1"/>
    <col min="9318" max="9318" width="2.44140625" style="128" customWidth="1"/>
    <col min="9319" max="9320" width="6.44140625" style="128" customWidth="1"/>
    <col min="9321" max="9321" width="5.88671875" style="128" customWidth="1"/>
    <col min="9322" max="9322" width="6.44140625" style="128" customWidth="1"/>
    <col min="9323" max="9323" width="13.44140625" style="128" customWidth="1"/>
    <col min="9324" max="9325" width="9" style="128" customWidth="1"/>
    <col min="9326" max="9326" width="2.44140625" style="128" customWidth="1"/>
    <col min="9327" max="9327" width="8.88671875" style="128" customWidth="1"/>
    <col min="9328" max="9328" width="7.44140625" style="128" customWidth="1"/>
    <col min="9329" max="9332" width="3.44140625" style="128" customWidth="1"/>
    <col min="9333" max="9333" width="2.88671875" style="128" customWidth="1"/>
    <col min="9334" max="9334" width="3" style="128" customWidth="1"/>
    <col min="9335" max="9337" width="0" style="128" hidden="1" customWidth="1"/>
    <col min="9338" max="9338" width="4.44140625" style="128" customWidth="1"/>
    <col min="9339" max="9339" width="0" style="128" hidden="1" customWidth="1"/>
    <col min="9340" max="9341" width="14.88671875" style="128" customWidth="1"/>
    <col min="9342" max="9342" width="15.109375" style="128" customWidth="1"/>
    <col min="9343" max="9343" width="6.44140625" style="128" customWidth="1"/>
    <col min="9344" max="9344" width="15.109375" style="128" customWidth="1"/>
    <col min="9345" max="9345" width="4.109375" style="128" customWidth="1"/>
    <col min="9346" max="9346" width="3" style="128" customWidth="1"/>
    <col min="9347" max="9349" width="0" style="128" hidden="1" customWidth="1"/>
    <col min="9350" max="9350" width="3" style="128" customWidth="1"/>
    <col min="9351" max="9351" width="0" style="128" hidden="1" customWidth="1"/>
    <col min="9352" max="9352" width="3" style="128" customWidth="1"/>
    <col min="9353" max="9353" width="0" style="128" hidden="1" customWidth="1"/>
    <col min="9354" max="9354" width="4.44140625" style="128" customWidth="1"/>
    <col min="9355" max="9355" width="34.44140625" style="128" customWidth="1"/>
    <col min="9356" max="9356" width="23.44140625" style="128" customWidth="1"/>
    <col min="9357" max="9357" width="9.109375" style="128" customWidth="1"/>
    <col min="9358" max="9358" width="19.44140625" style="128" customWidth="1"/>
    <col min="9359" max="9359" width="42.44140625" style="128" customWidth="1"/>
    <col min="9360" max="9360" width="5.88671875" style="128" customWidth="1"/>
    <col min="9361" max="9361" width="31.44140625" style="128" customWidth="1"/>
    <col min="9362" max="9362" width="16.109375" style="128" customWidth="1"/>
    <col min="9363" max="9364" width="9.44140625" style="128" customWidth="1"/>
    <col min="9365" max="9365" width="11.109375" style="128" customWidth="1"/>
    <col min="9366" max="9366" width="2.109375" style="128" customWidth="1"/>
    <col min="9367" max="9572" width="10.88671875" style="128"/>
    <col min="9573" max="9573" width="12" style="128" customWidth="1"/>
    <col min="9574" max="9574" width="2.44140625" style="128" customWidth="1"/>
    <col min="9575" max="9576" width="6.44140625" style="128" customWidth="1"/>
    <col min="9577" max="9577" width="5.88671875" style="128" customWidth="1"/>
    <col min="9578" max="9578" width="6.44140625" style="128" customWidth="1"/>
    <col min="9579" max="9579" width="13.44140625" style="128" customWidth="1"/>
    <col min="9580" max="9581" width="9" style="128" customWidth="1"/>
    <col min="9582" max="9582" width="2.44140625" style="128" customWidth="1"/>
    <col min="9583" max="9583" width="8.88671875" style="128" customWidth="1"/>
    <col min="9584" max="9584" width="7.44140625" style="128" customWidth="1"/>
    <col min="9585" max="9588" width="3.44140625" style="128" customWidth="1"/>
    <col min="9589" max="9589" width="2.88671875" style="128" customWidth="1"/>
    <col min="9590" max="9590" width="3" style="128" customWidth="1"/>
    <col min="9591" max="9593" width="0" style="128" hidden="1" customWidth="1"/>
    <col min="9594" max="9594" width="4.44140625" style="128" customWidth="1"/>
    <col min="9595" max="9595" width="0" style="128" hidden="1" customWidth="1"/>
    <col min="9596" max="9597" width="14.88671875" style="128" customWidth="1"/>
    <col min="9598" max="9598" width="15.109375" style="128" customWidth="1"/>
    <col min="9599" max="9599" width="6.44140625" style="128" customWidth="1"/>
    <col min="9600" max="9600" width="15.109375" style="128" customWidth="1"/>
    <col min="9601" max="9601" width="4.109375" style="128" customWidth="1"/>
    <col min="9602" max="9602" width="3" style="128" customWidth="1"/>
    <col min="9603" max="9605" width="0" style="128" hidden="1" customWidth="1"/>
    <col min="9606" max="9606" width="3" style="128" customWidth="1"/>
    <col min="9607" max="9607" width="0" style="128" hidden="1" customWidth="1"/>
    <col min="9608" max="9608" width="3" style="128" customWidth="1"/>
    <col min="9609" max="9609" width="0" style="128" hidden="1" customWidth="1"/>
    <col min="9610" max="9610" width="4.44140625" style="128" customWidth="1"/>
    <col min="9611" max="9611" width="34.44140625" style="128" customWidth="1"/>
    <col min="9612" max="9612" width="23.44140625" style="128" customWidth="1"/>
    <col min="9613" max="9613" width="9.109375" style="128" customWidth="1"/>
    <col min="9614" max="9614" width="19.44140625" style="128" customWidth="1"/>
    <col min="9615" max="9615" width="42.44140625" style="128" customWidth="1"/>
    <col min="9616" max="9616" width="5.88671875" style="128" customWidth="1"/>
    <col min="9617" max="9617" width="31.44140625" style="128" customWidth="1"/>
    <col min="9618" max="9618" width="16.109375" style="128" customWidth="1"/>
    <col min="9619" max="9620" width="9.44140625" style="128" customWidth="1"/>
    <col min="9621" max="9621" width="11.109375" style="128" customWidth="1"/>
    <col min="9622" max="9622" width="2.109375" style="128" customWidth="1"/>
    <col min="9623" max="9828" width="10.88671875" style="128"/>
    <col min="9829" max="9829" width="12" style="128" customWidth="1"/>
    <col min="9830" max="9830" width="2.44140625" style="128" customWidth="1"/>
    <col min="9831" max="9832" width="6.44140625" style="128" customWidth="1"/>
    <col min="9833" max="9833" width="5.88671875" style="128" customWidth="1"/>
    <col min="9834" max="9834" width="6.44140625" style="128" customWidth="1"/>
    <col min="9835" max="9835" width="13.44140625" style="128" customWidth="1"/>
    <col min="9836" max="9837" width="9" style="128" customWidth="1"/>
    <col min="9838" max="9838" width="2.44140625" style="128" customWidth="1"/>
    <col min="9839" max="9839" width="8.88671875" style="128" customWidth="1"/>
    <col min="9840" max="9840" width="7.44140625" style="128" customWidth="1"/>
    <col min="9841" max="9844" width="3.44140625" style="128" customWidth="1"/>
    <col min="9845" max="9845" width="2.88671875" style="128" customWidth="1"/>
    <col min="9846" max="9846" width="3" style="128" customWidth="1"/>
    <col min="9847" max="9849" width="0" style="128" hidden="1" customWidth="1"/>
    <col min="9850" max="9850" width="4.44140625" style="128" customWidth="1"/>
    <col min="9851" max="9851" width="0" style="128" hidden="1" customWidth="1"/>
    <col min="9852" max="9853" width="14.88671875" style="128" customWidth="1"/>
    <col min="9854" max="9854" width="15.109375" style="128" customWidth="1"/>
    <col min="9855" max="9855" width="6.44140625" style="128" customWidth="1"/>
    <col min="9856" max="9856" width="15.109375" style="128" customWidth="1"/>
    <col min="9857" max="9857" width="4.109375" style="128" customWidth="1"/>
    <col min="9858" max="9858" width="3" style="128" customWidth="1"/>
    <col min="9859" max="9861" width="0" style="128" hidden="1" customWidth="1"/>
    <col min="9862" max="9862" width="3" style="128" customWidth="1"/>
    <col min="9863" max="9863" width="0" style="128" hidden="1" customWidth="1"/>
    <col min="9864" max="9864" width="3" style="128" customWidth="1"/>
    <col min="9865" max="9865" width="0" style="128" hidden="1" customWidth="1"/>
    <col min="9866" max="9866" width="4.44140625" style="128" customWidth="1"/>
    <col min="9867" max="9867" width="34.44140625" style="128" customWidth="1"/>
    <col min="9868" max="9868" width="23.44140625" style="128" customWidth="1"/>
    <col min="9869" max="9869" width="9.109375" style="128" customWidth="1"/>
    <col min="9870" max="9870" width="19.44140625" style="128" customWidth="1"/>
    <col min="9871" max="9871" width="42.44140625" style="128" customWidth="1"/>
    <col min="9872" max="9872" width="5.88671875" style="128" customWidth="1"/>
    <col min="9873" max="9873" width="31.44140625" style="128" customWidth="1"/>
    <col min="9874" max="9874" width="16.109375" style="128" customWidth="1"/>
    <col min="9875" max="9876" width="9.44140625" style="128" customWidth="1"/>
    <col min="9877" max="9877" width="11.109375" style="128" customWidth="1"/>
    <col min="9878" max="9878" width="2.109375" style="128" customWidth="1"/>
    <col min="9879" max="10084" width="10.88671875" style="128"/>
    <col min="10085" max="10085" width="12" style="128" customWidth="1"/>
    <col min="10086" max="10086" width="2.44140625" style="128" customWidth="1"/>
    <col min="10087" max="10088" width="6.44140625" style="128" customWidth="1"/>
    <col min="10089" max="10089" width="5.88671875" style="128" customWidth="1"/>
    <col min="10090" max="10090" width="6.44140625" style="128" customWidth="1"/>
    <col min="10091" max="10091" width="13.44140625" style="128" customWidth="1"/>
    <col min="10092" max="10093" width="9" style="128" customWidth="1"/>
    <col min="10094" max="10094" width="2.44140625" style="128" customWidth="1"/>
    <col min="10095" max="10095" width="8.88671875" style="128" customWidth="1"/>
    <col min="10096" max="10096" width="7.44140625" style="128" customWidth="1"/>
    <col min="10097" max="10100" width="3.44140625" style="128" customWidth="1"/>
    <col min="10101" max="10101" width="2.88671875" style="128" customWidth="1"/>
    <col min="10102" max="10102" width="3" style="128" customWidth="1"/>
    <col min="10103" max="10105" width="0" style="128" hidden="1" customWidth="1"/>
    <col min="10106" max="10106" width="4.44140625" style="128" customWidth="1"/>
    <col min="10107" max="10107" width="0" style="128" hidden="1" customWidth="1"/>
    <col min="10108" max="10109" width="14.88671875" style="128" customWidth="1"/>
    <col min="10110" max="10110" width="15.109375" style="128" customWidth="1"/>
    <col min="10111" max="10111" width="6.44140625" style="128" customWidth="1"/>
    <col min="10112" max="10112" width="15.109375" style="128" customWidth="1"/>
    <col min="10113" max="10113" width="4.109375" style="128" customWidth="1"/>
    <col min="10114" max="10114" width="3" style="128" customWidth="1"/>
    <col min="10115" max="10117" width="0" style="128" hidden="1" customWidth="1"/>
    <col min="10118" max="10118" width="3" style="128" customWidth="1"/>
    <col min="10119" max="10119" width="0" style="128" hidden="1" customWidth="1"/>
    <col min="10120" max="10120" width="3" style="128" customWidth="1"/>
    <col min="10121" max="10121" width="0" style="128" hidden="1" customWidth="1"/>
    <col min="10122" max="10122" width="4.44140625" style="128" customWidth="1"/>
    <col min="10123" max="10123" width="34.44140625" style="128" customWidth="1"/>
    <col min="10124" max="10124" width="23.44140625" style="128" customWidth="1"/>
    <col min="10125" max="10125" width="9.109375" style="128" customWidth="1"/>
    <col min="10126" max="10126" width="19.44140625" style="128" customWidth="1"/>
    <col min="10127" max="10127" width="42.44140625" style="128" customWidth="1"/>
    <col min="10128" max="10128" width="5.88671875" style="128" customWidth="1"/>
    <col min="10129" max="10129" width="31.44140625" style="128" customWidth="1"/>
    <col min="10130" max="10130" width="16.109375" style="128" customWidth="1"/>
    <col min="10131" max="10132" width="9.44140625" style="128" customWidth="1"/>
    <col min="10133" max="10133" width="11.109375" style="128" customWidth="1"/>
    <col min="10134" max="10134" width="2.109375" style="128" customWidth="1"/>
    <col min="10135" max="10340" width="10.88671875" style="128"/>
    <col min="10341" max="10341" width="12" style="128" customWidth="1"/>
    <col min="10342" max="10342" width="2.44140625" style="128" customWidth="1"/>
    <col min="10343" max="10344" width="6.44140625" style="128" customWidth="1"/>
    <col min="10345" max="10345" width="5.88671875" style="128" customWidth="1"/>
    <col min="10346" max="10346" width="6.44140625" style="128" customWidth="1"/>
    <col min="10347" max="10347" width="13.44140625" style="128" customWidth="1"/>
    <col min="10348" max="10349" width="9" style="128" customWidth="1"/>
    <col min="10350" max="10350" width="2.44140625" style="128" customWidth="1"/>
    <col min="10351" max="10351" width="8.88671875" style="128" customWidth="1"/>
    <col min="10352" max="10352" width="7.44140625" style="128" customWidth="1"/>
    <col min="10353" max="10356" width="3.44140625" style="128" customWidth="1"/>
    <col min="10357" max="10357" width="2.88671875" style="128" customWidth="1"/>
    <col min="10358" max="10358" width="3" style="128" customWidth="1"/>
    <col min="10359" max="10361" width="0" style="128" hidden="1" customWidth="1"/>
    <col min="10362" max="10362" width="4.44140625" style="128" customWidth="1"/>
    <col min="10363" max="10363" width="0" style="128" hidden="1" customWidth="1"/>
    <col min="10364" max="10365" width="14.88671875" style="128" customWidth="1"/>
    <col min="10366" max="10366" width="15.109375" style="128" customWidth="1"/>
    <col min="10367" max="10367" width="6.44140625" style="128" customWidth="1"/>
    <col min="10368" max="10368" width="15.109375" style="128" customWidth="1"/>
    <col min="10369" max="10369" width="4.109375" style="128" customWidth="1"/>
    <col min="10370" max="10370" width="3" style="128" customWidth="1"/>
    <col min="10371" max="10373" width="0" style="128" hidden="1" customWidth="1"/>
    <col min="10374" max="10374" width="3" style="128" customWidth="1"/>
    <col min="10375" max="10375" width="0" style="128" hidden="1" customWidth="1"/>
    <col min="10376" max="10376" width="3" style="128" customWidth="1"/>
    <col min="10377" max="10377" width="0" style="128" hidden="1" customWidth="1"/>
    <col min="10378" max="10378" width="4.44140625" style="128" customWidth="1"/>
    <col min="10379" max="10379" width="34.44140625" style="128" customWidth="1"/>
    <col min="10380" max="10380" width="23.44140625" style="128" customWidth="1"/>
    <col min="10381" max="10381" width="9.109375" style="128" customWidth="1"/>
    <col min="10382" max="10382" width="19.44140625" style="128" customWidth="1"/>
    <col min="10383" max="10383" width="42.44140625" style="128" customWidth="1"/>
    <col min="10384" max="10384" width="5.88671875" style="128" customWidth="1"/>
    <col min="10385" max="10385" width="31.44140625" style="128" customWidth="1"/>
    <col min="10386" max="10386" width="16.109375" style="128" customWidth="1"/>
    <col min="10387" max="10388" width="9.44140625" style="128" customWidth="1"/>
    <col min="10389" max="10389" width="11.109375" style="128" customWidth="1"/>
    <col min="10390" max="10390" width="2.109375" style="128" customWidth="1"/>
    <col min="10391" max="10596" width="10.88671875" style="128"/>
    <col min="10597" max="10597" width="12" style="128" customWidth="1"/>
    <col min="10598" max="10598" width="2.44140625" style="128" customWidth="1"/>
    <col min="10599" max="10600" width="6.44140625" style="128" customWidth="1"/>
    <col min="10601" max="10601" width="5.88671875" style="128" customWidth="1"/>
    <col min="10602" max="10602" width="6.44140625" style="128" customWidth="1"/>
    <col min="10603" max="10603" width="13.44140625" style="128" customWidth="1"/>
    <col min="10604" max="10605" width="9" style="128" customWidth="1"/>
    <col min="10606" max="10606" width="2.44140625" style="128" customWidth="1"/>
    <col min="10607" max="10607" width="8.88671875" style="128" customWidth="1"/>
    <col min="10608" max="10608" width="7.44140625" style="128" customWidth="1"/>
    <col min="10609" max="10612" width="3.44140625" style="128" customWidth="1"/>
    <col min="10613" max="10613" width="2.88671875" style="128" customWidth="1"/>
    <col min="10614" max="10614" width="3" style="128" customWidth="1"/>
    <col min="10615" max="10617" width="0" style="128" hidden="1" customWidth="1"/>
    <col min="10618" max="10618" width="4.44140625" style="128" customWidth="1"/>
    <col min="10619" max="10619" width="0" style="128" hidden="1" customWidth="1"/>
    <col min="10620" max="10621" width="14.88671875" style="128" customWidth="1"/>
    <col min="10622" max="10622" width="15.109375" style="128" customWidth="1"/>
    <col min="10623" max="10623" width="6.44140625" style="128" customWidth="1"/>
    <col min="10624" max="10624" width="15.109375" style="128" customWidth="1"/>
    <col min="10625" max="10625" width="4.109375" style="128" customWidth="1"/>
    <col min="10626" max="10626" width="3" style="128" customWidth="1"/>
    <col min="10627" max="10629" width="0" style="128" hidden="1" customWidth="1"/>
    <col min="10630" max="10630" width="3" style="128" customWidth="1"/>
    <col min="10631" max="10631" width="0" style="128" hidden="1" customWidth="1"/>
    <col min="10632" max="10632" width="3" style="128" customWidth="1"/>
    <col min="10633" max="10633" width="0" style="128" hidden="1" customWidth="1"/>
    <col min="10634" max="10634" width="4.44140625" style="128" customWidth="1"/>
    <col min="10635" max="10635" width="34.44140625" style="128" customWidth="1"/>
    <col min="10636" max="10636" width="23.44140625" style="128" customWidth="1"/>
    <col min="10637" max="10637" width="9.109375" style="128" customWidth="1"/>
    <col min="10638" max="10638" width="19.44140625" style="128" customWidth="1"/>
    <col min="10639" max="10639" width="42.44140625" style="128" customWidth="1"/>
    <col min="10640" max="10640" width="5.88671875" style="128" customWidth="1"/>
    <col min="10641" max="10641" width="31.44140625" style="128" customWidth="1"/>
    <col min="10642" max="10642" width="16.109375" style="128" customWidth="1"/>
    <col min="10643" max="10644" width="9.44140625" style="128" customWidth="1"/>
    <col min="10645" max="10645" width="11.109375" style="128" customWidth="1"/>
    <col min="10646" max="10646" width="2.109375" style="128" customWidth="1"/>
    <col min="10647" max="10852" width="10.88671875" style="128"/>
    <col min="10853" max="10853" width="12" style="128" customWidth="1"/>
    <col min="10854" max="10854" width="2.44140625" style="128" customWidth="1"/>
    <col min="10855" max="10856" width="6.44140625" style="128" customWidth="1"/>
    <col min="10857" max="10857" width="5.88671875" style="128" customWidth="1"/>
    <col min="10858" max="10858" width="6.44140625" style="128" customWidth="1"/>
    <col min="10859" max="10859" width="13.44140625" style="128" customWidth="1"/>
    <col min="10860" max="10861" width="9" style="128" customWidth="1"/>
    <col min="10862" max="10862" width="2.44140625" style="128" customWidth="1"/>
    <col min="10863" max="10863" width="8.88671875" style="128" customWidth="1"/>
    <col min="10864" max="10864" width="7.44140625" style="128" customWidth="1"/>
    <col min="10865" max="10868" width="3.44140625" style="128" customWidth="1"/>
    <col min="10869" max="10869" width="2.88671875" style="128" customWidth="1"/>
    <col min="10870" max="10870" width="3" style="128" customWidth="1"/>
    <col min="10871" max="10873" width="0" style="128" hidden="1" customWidth="1"/>
    <col min="10874" max="10874" width="4.44140625" style="128" customWidth="1"/>
    <col min="10875" max="10875" width="0" style="128" hidden="1" customWidth="1"/>
    <col min="10876" max="10877" width="14.88671875" style="128" customWidth="1"/>
    <col min="10878" max="10878" width="15.109375" style="128" customWidth="1"/>
    <col min="10879" max="10879" width="6.44140625" style="128" customWidth="1"/>
    <col min="10880" max="10880" width="15.109375" style="128" customWidth="1"/>
    <col min="10881" max="10881" width="4.109375" style="128" customWidth="1"/>
    <col min="10882" max="10882" width="3" style="128" customWidth="1"/>
    <col min="10883" max="10885" width="0" style="128" hidden="1" customWidth="1"/>
    <col min="10886" max="10886" width="3" style="128" customWidth="1"/>
    <col min="10887" max="10887" width="0" style="128" hidden="1" customWidth="1"/>
    <col min="10888" max="10888" width="3" style="128" customWidth="1"/>
    <col min="10889" max="10889" width="0" style="128" hidden="1" customWidth="1"/>
    <col min="10890" max="10890" width="4.44140625" style="128" customWidth="1"/>
    <col min="10891" max="10891" width="34.44140625" style="128" customWidth="1"/>
    <col min="10892" max="10892" width="23.44140625" style="128" customWidth="1"/>
    <col min="10893" max="10893" width="9.109375" style="128" customWidth="1"/>
    <col min="10894" max="10894" width="19.44140625" style="128" customWidth="1"/>
    <col min="10895" max="10895" width="42.44140625" style="128" customWidth="1"/>
    <col min="10896" max="10896" width="5.88671875" style="128" customWidth="1"/>
    <col min="10897" max="10897" width="31.44140625" style="128" customWidth="1"/>
    <col min="10898" max="10898" width="16.109375" style="128" customWidth="1"/>
    <col min="10899" max="10900" width="9.44140625" style="128" customWidth="1"/>
    <col min="10901" max="10901" width="11.109375" style="128" customWidth="1"/>
    <col min="10902" max="10902" width="2.109375" style="128" customWidth="1"/>
    <col min="10903" max="11108" width="10.88671875" style="128"/>
    <col min="11109" max="11109" width="12" style="128" customWidth="1"/>
    <col min="11110" max="11110" width="2.44140625" style="128" customWidth="1"/>
    <col min="11111" max="11112" width="6.44140625" style="128" customWidth="1"/>
    <col min="11113" max="11113" width="5.88671875" style="128" customWidth="1"/>
    <col min="11114" max="11114" width="6.44140625" style="128" customWidth="1"/>
    <col min="11115" max="11115" width="13.44140625" style="128" customWidth="1"/>
    <col min="11116" max="11117" width="9" style="128" customWidth="1"/>
    <col min="11118" max="11118" width="2.44140625" style="128" customWidth="1"/>
    <col min="11119" max="11119" width="8.88671875" style="128" customWidth="1"/>
    <col min="11120" max="11120" width="7.44140625" style="128" customWidth="1"/>
    <col min="11121" max="11124" width="3.44140625" style="128" customWidth="1"/>
    <col min="11125" max="11125" width="2.88671875" style="128" customWidth="1"/>
    <col min="11126" max="11126" width="3" style="128" customWidth="1"/>
    <col min="11127" max="11129" width="0" style="128" hidden="1" customWidth="1"/>
    <col min="11130" max="11130" width="4.44140625" style="128" customWidth="1"/>
    <col min="11131" max="11131" width="0" style="128" hidden="1" customWidth="1"/>
    <col min="11132" max="11133" width="14.88671875" style="128" customWidth="1"/>
    <col min="11134" max="11134" width="15.109375" style="128" customWidth="1"/>
    <col min="11135" max="11135" width="6.44140625" style="128" customWidth="1"/>
    <col min="11136" max="11136" width="15.109375" style="128" customWidth="1"/>
    <col min="11137" max="11137" width="4.109375" style="128" customWidth="1"/>
    <col min="11138" max="11138" width="3" style="128" customWidth="1"/>
    <col min="11139" max="11141" width="0" style="128" hidden="1" customWidth="1"/>
    <col min="11142" max="11142" width="3" style="128" customWidth="1"/>
    <col min="11143" max="11143" width="0" style="128" hidden="1" customWidth="1"/>
    <col min="11144" max="11144" width="3" style="128" customWidth="1"/>
    <col min="11145" max="11145" width="0" style="128" hidden="1" customWidth="1"/>
    <col min="11146" max="11146" width="4.44140625" style="128" customWidth="1"/>
    <col min="11147" max="11147" width="34.44140625" style="128" customWidth="1"/>
    <col min="11148" max="11148" width="23.44140625" style="128" customWidth="1"/>
    <col min="11149" max="11149" width="9.109375" style="128" customWidth="1"/>
    <col min="11150" max="11150" width="19.44140625" style="128" customWidth="1"/>
    <col min="11151" max="11151" width="42.44140625" style="128" customWidth="1"/>
    <col min="11152" max="11152" width="5.88671875" style="128" customWidth="1"/>
    <col min="11153" max="11153" width="31.44140625" style="128" customWidth="1"/>
    <col min="11154" max="11154" width="16.109375" style="128" customWidth="1"/>
    <col min="11155" max="11156" width="9.44140625" style="128" customWidth="1"/>
    <col min="11157" max="11157" width="11.109375" style="128" customWidth="1"/>
    <col min="11158" max="11158" width="2.109375" style="128" customWidth="1"/>
    <col min="11159" max="11364" width="10.88671875" style="128"/>
    <col min="11365" max="11365" width="12" style="128" customWidth="1"/>
    <col min="11366" max="11366" width="2.44140625" style="128" customWidth="1"/>
    <col min="11367" max="11368" width="6.44140625" style="128" customWidth="1"/>
    <col min="11369" max="11369" width="5.88671875" style="128" customWidth="1"/>
    <col min="11370" max="11370" width="6.44140625" style="128" customWidth="1"/>
    <col min="11371" max="11371" width="13.44140625" style="128" customWidth="1"/>
    <col min="11372" max="11373" width="9" style="128" customWidth="1"/>
    <col min="11374" max="11374" width="2.44140625" style="128" customWidth="1"/>
    <col min="11375" max="11375" width="8.88671875" style="128" customWidth="1"/>
    <col min="11376" max="11376" width="7.44140625" style="128" customWidth="1"/>
    <col min="11377" max="11380" width="3.44140625" style="128" customWidth="1"/>
    <col min="11381" max="11381" width="2.88671875" style="128" customWidth="1"/>
    <col min="11382" max="11382" width="3" style="128" customWidth="1"/>
    <col min="11383" max="11385" width="0" style="128" hidden="1" customWidth="1"/>
    <col min="11386" max="11386" width="4.44140625" style="128" customWidth="1"/>
    <col min="11387" max="11387" width="0" style="128" hidden="1" customWidth="1"/>
    <col min="11388" max="11389" width="14.88671875" style="128" customWidth="1"/>
    <col min="11390" max="11390" width="15.109375" style="128" customWidth="1"/>
    <col min="11391" max="11391" width="6.44140625" style="128" customWidth="1"/>
    <col min="11392" max="11392" width="15.109375" style="128" customWidth="1"/>
    <col min="11393" max="11393" width="4.109375" style="128" customWidth="1"/>
    <col min="11394" max="11394" width="3" style="128" customWidth="1"/>
    <col min="11395" max="11397" width="0" style="128" hidden="1" customWidth="1"/>
    <col min="11398" max="11398" width="3" style="128" customWidth="1"/>
    <col min="11399" max="11399" width="0" style="128" hidden="1" customWidth="1"/>
    <col min="11400" max="11400" width="3" style="128" customWidth="1"/>
    <col min="11401" max="11401" width="0" style="128" hidden="1" customWidth="1"/>
    <col min="11402" max="11402" width="4.44140625" style="128" customWidth="1"/>
    <col min="11403" max="11403" width="34.44140625" style="128" customWidth="1"/>
    <col min="11404" max="11404" width="23.44140625" style="128" customWidth="1"/>
    <col min="11405" max="11405" width="9.109375" style="128" customWidth="1"/>
    <col min="11406" max="11406" width="19.44140625" style="128" customWidth="1"/>
    <col min="11407" max="11407" width="42.44140625" style="128" customWidth="1"/>
    <col min="11408" max="11408" width="5.88671875" style="128" customWidth="1"/>
    <col min="11409" max="11409" width="31.44140625" style="128" customWidth="1"/>
    <col min="11410" max="11410" width="16.109375" style="128" customWidth="1"/>
    <col min="11411" max="11412" width="9.44140625" style="128" customWidth="1"/>
    <col min="11413" max="11413" width="11.109375" style="128" customWidth="1"/>
    <col min="11414" max="11414" width="2.109375" style="128" customWidth="1"/>
    <col min="11415" max="11620" width="10.88671875" style="128"/>
    <col min="11621" max="11621" width="12" style="128" customWidth="1"/>
    <col min="11622" max="11622" width="2.44140625" style="128" customWidth="1"/>
    <col min="11623" max="11624" width="6.44140625" style="128" customWidth="1"/>
    <col min="11625" max="11625" width="5.88671875" style="128" customWidth="1"/>
    <col min="11626" max="11626" width="6.44140625" style="128" customWidth="1"/>
    <col min="11627" max="11627" width="13.44140625" style="128" customWidth="1"/>
    <col min="11628" max="11629" width="9" style="128" customWidth="1"/>
    <col min="11630" max="11630" width="2.44140625" style="128" customWidth="1"/>
    <col min="11631" max="11631" width="8.88671875" style="128" customWidth="1"/>
    <col min="11632" max="11632" width="7.44140625" style="128" customWidth="1"/>
    <col min="11633" max="11636" width="3.44140625" style="128" customWidth="1"/>
    <col min="11637" max="11637" width="2.88671875" style="128" customWidth="1"/>
    <col min="11638" max="11638" width="3" style="128" customWidth="1"/>
    <col min="11639" max="11641" width="0" style="128" hidden="1" customWidth="1"/>
    <col min="11642" max="11642" width="4.44140625" style="128" customWidth="1"/>
    <col min="11643" max="11643" width="0" style="128" hidden="1" customWidth="1"/>
    <col min="11644" max="11645" width="14.88671875" style="128" customWidth="1"/>
    <col min="11646" max="11646" width="15.109375" style="128" customWidth="1"/>
    <col min="11647" max="11647" width="6.44140625" style="128" customWidth="1"/>
    <col min="11648" max="11648" width="15.109375" style="128" customWidth="1"/>
    <col min="11649" max="11649" width="4.109375" style="128" customWidth="1"/>
    <col min="11650" max="11650" width="3" style="128" customWidth="1"/>
    <col min="11651" max="11653" width="0" style="128" hidden="1" customWidth="1"/>
    <col min="11654" max="11654" width="3" style="128" customWidth="1"/>
    <col min="11655" max="11655" width="0" style="128" hidden="1" customWidth="1"/>
    <col min="11656" max="11656" width="3" style="128" customWidth="1"/>
    <col min="11657" max="11657" width="0" style="128" hidden="1" customWidth="1"/>
    <col min="11658" max="11658" width="4.44140625" style="128" customWidth="1"/>
    <col min="11659" max="11659" width="34.44140625" style="128" customWidth="1"/>
    <col min="11660" max="11660" width="23.44140625" style="128" customWidth="1"/>
    <col min="11661" max="11661" width="9.109375" style="128" customWidth="1"/>
    <col min="11662" max="11662" width="19.44140625" style="128" customWidth="1"/>
    <col min="11663" max="11663" width="42.44140625" style="128" customWidth="1"/>
    <col min="11664" max="11664" width="5.88671875" style="128" customWidth="1"/>
    <col min="11665" max="11665" width="31.44140625" style="128" customWidth="1"/>
    <col min="11666" max="11666" width="16.109375" style="128" customWidth="1"/>
    <col min="11667" max="11668" width="9.44140625" style="128" customWidth="1"/>
    <col min="11669" max="11669" width="11.109375" style="128" customWidth="1"/>
    <col min="11670" max="11670" width="2.109375" style="128" customWidth="1"/>
    <col min="11671" max="11876" width="10.88671875" style="128"/>
    <col min="11877" max="11877" width="12" style="128" customWidth="1"/>
    <col min="11878" max="11878" width="2.44140625" style="128" customWidth="1"/>
    <col min="11879" max="11880" width="6.44140625" style="128" customWidth="1"/>
    <col min="11881" max="11881" width="5.88671875" style="128" customWidth="1"/>
    <col min="11882" max="11882" width="6.44140625" style="128" customWidth="1"/>
    <col min="11883" max="11883" width="13.44140625" style="128" customWidth="1"/>
    <col min="11884" max="11885" width="9" style="128" customWidth="1"/>
    <col min="11886" max="11886" width="2.44140625" style="128" customWidth="1"/>
    <col min="11887" max="11887" width="8.88671875" style="128" customWidth="1"/>
    <col min="11888" max="11888" width="7.44140625" style="128" customWidth="1"/>
    <col min="11889" max="11892" width="3.44140625" style="128" customWidth="1"/>
    <col min="11893" max="11893" width="2.88671875" style="128" customWidth="1"/>
    <col min="11894" max="11894" width="3" style="128" customWidth="1"/>
    <col min="11895" max="11897" width="0" style="128" hidden="1" customWidth="1"/>
    <col min="11898" max="11898" width="4.44140625" style="128" customWidth="1"/>
    <col min="11899" max="11899" width="0" style="128" hidden="1" customWidth="1"/>
    <col min="11900" max="11901" width="14.88671875" style="128" customWidth="1"/>
    <col min="11902" max="11902" width="15.109375" style="128" customWidth="1"/>
    <col min="11903" max="11903" width="6.44140625" style="128" customWidth="1"/>
    <col min="11904" max="11904" width="15.109375" style="128" customWidth="1"/>
    <col min="11905" max="11905" width="4.109375" style="128" customWidth="1"/>
    <col min="11906" max="11906" width="3" style="128" customWidth="1"/>
    <col min="11907" max="11909" width="0" style="128" hidden="1" customWidth="1"/>
    <col min="11910" max="11910" width="3" style="128" customWidth="1"/>
    <col min="11911" max="11911" width="0" style="128" hidden="1" customWidth="1"/>
    <col min="11912" max="11912" width="3" style="128" customWidth="1"/>
    <col min="11913" max="11913" width="0" style="128" hidden="1" customWidth="1"/>
    <col min="11914" max="11914" width="4.44140625" style="128" customWidth="1"/>
    <col min="11915" max="11915" width="34.44140625" style="128" customWidth="1"/>
    <col min="11916" max="11916" width="23.44140625" style="128" customWidth="1"/>
    <col min="11917" max="11917" width="9.109375" style="128" customWidth="1"/>
    <col min="11918" max="11918" width="19.44140625" style="128" customWidth="1"/>
    <col min="11919" max="11919" width="42.44140625" style="128" customWidth="1"/>
    <col min="11920" max="11920" width="5.88671875" style="128" customWidth="1"/>
    <col min="11921" max="11921" width="31.44140625" style="128" customWidth="1"/>
    <col min="11922" max="11922" width="16.109375" style="128" customWidth="1"/>
    <col min="11923" max="11924" width="9.44140625" style="128" customWidth="1"/>
    <col min="11925" max="11925" width="11.109375" style="128" customWidth="1"/>
    <col min="11926" max="11926" width="2.109375" style="128" customWidth="1"/>
    <col min="11927" max="12132" width="10.88671875" style="128"/>
    <col min="12133" max="12133" width="12" style="128" customWidth="1"/>
    <col min="12134" max="12134" width="2.44140625" style="128" customWidth="1"/>
    <col min="12135" max="12136" width="6.44140625" style="128" customWidth="1"/>
    <col min="12137" max="12137" width="5.88671875" style="128" customWidth="1"/>
    <col min="12138" max="12138" width="6.44140625" style="128" customWidth="1"/>
    <col min="12139" max="12139" width="13.44140625" style="128" customWidth="1"/>
    <col min="12140" max="12141" width="9" style="128" customWidth="1"/>
    <col min="12142" max="12142" width="2.44140625" style="128" customWidth="1"/>
    <col min="12143" max="12143" width="8.88671875" style="128" customWidth="1"/>
    <col min="12144" max="12144" width="7.44140625" style="128" customWidth="1"/>
    <col min="12145" max="12148" width="3.44140625" style="128" customWidth="1"/>
    <col min="12149" max="12149" width="2.88671875" style="128" customWidth="1"/>
    <col min="12150" max="12150" width="3" style="128" customWidth="1"/>
    <col min="12151" max="12153" width="0" style="128" hidden="1" customWidth="1"/>
    <col min="12154" max="12154" width="4.44140625" style="128" customWidth="1"/>
    <col min="12155" max="12155" width="0" style="128" hidden="1" customWidth="1"/>
    <col min="12156" max="12157" width="14.88671875" style="128" customWidth="1"/>
    <col min="12158" max="12158" width="15.109375" style="128" customWidth="1"/>
    <col min="12159" max="12159" width="6.44140625" style="128" customWidth="1"/>
    <col min="12160" max="12160" width="15.109375" style="128" customWidth="1"/>
    <col min="12161" max="12161" width="4.109375" style="128" customWidth="1"/>
    <col min="12162" max="12162" width="3" style="128" customWidth="1"/>
    <col min="12163" max="12165" width="0" style="128" hidden="1" customWidth="1"/>
    <col min="12166" max="12166" width="3" style="128" customWidth="1"/>
    <col min="12167" max="12167" width="0" style="128" hidden="1" customWidth="1"/>
    <col min="12168" max="12168" width="3" style="128" customWidth="1"/>
    <col min="12169" max="12169" width="0" style="128" hidden="1" customWidth="1"/>
    <col min="12170" max="12170" width="4.44140625" style="128" customWidth="1"/>
    <col min="12171" max="12171" width="34.44140625" style="128" customWidth="1"/>
    <col min="12172" max="12172" width="23.44140625" style="128" customWidth="1"/>
    <col min="12173" max="12173" width="9.109375" style="128" customWidth="1"/>
    <col min="12174" max="12174" width="19.44140625" style="128" customWidth="1"/>
    <col min="12175" max="12175" width="42.44140625" style="128" customWidth="1"/>
    <col min="12176" max="12176" width="5.88671875" style="128" customWidth="1"/>
    <col min="12177" max="12177" width="31.44140625" style="128" customWidth="1"/>
    <col min="12178" max="12178" width="16.109375" style="128" customWidth="1"/>
    <col min="12179" max="12180" width="9.44140625" style="128" customWidth="1"/>
    <col min="12181" max="12181" width="11.109375" style="128" customWidth="1"/>
    <col min="12182" max="12182" width="2.109375" style="128" customWidth="1"/>
    <col min="12183" max="12388" width="10.88671875" style="128"/>
    <col min="12389" max="12389" width="12" style="128" customWidth="1"/>
    <col min="12390" max="12390" width="2.44140625" style="128" customWidth="1"/>
    <col min="12391" max="12392" width="6.44140625" style="128" customWidth="1"/>
    <col min="12393" max="12393" width="5.88671875" style="128" customWidth="1"/>
    <col min="12394" max="12394" width="6.44140625" style="128" customWidth="1"/>
    <col min="12395" max="12395" width="13.44140625" style="128" customWidth="1"/>
    <col min="12396" max="12397" width="9" style="128" customWidth="1"/>
    <col min="12398" max="12398" width="2.44140625" style="128" customWidth="1"/>
    <col min="12399" max="12399" width="8.88671875" style="128" customWidth="1"/>
    <col min="12400" max="12400" width="7.44140625" style="128" customWidth="1"/>
    <col min="12401" max="12404" width="3.44140625" style="128" customWidth="1"/>
    <col min="12405" max="12405" width="2.88671875" style="128" customWidth="1"/>
    <col min="12406" max="12406" width="3" style="128" customWidth="1"/>
    <col min="12407" max="12409" width="0" style="128" hidden="1" customWidth="1"/>
    <col min="12410" max="12410" width="4.44140625" style="128" customWidth="1"/>
    <col min="12411" max="12411" width="0" style="128" hidden="1" customWidth="1"/>
    <col min="12412" max="12413" width="14.88671875" style="128" customWidth="1"/>
    <col min="12414" max="12414" width="15.109375" style="128" customWidth="1"/>
    <col min="12415" max="12415" width="6.44140625" style="128" customWidth="1"/>
    <col min="12416" max="12416" width="15.109375" style="128" customWidth="1"/>
    <col min="12417" max="12417" width="4.109375" style="128" customWidth="1"/>
    <col min="12418" max="12418" width="3" style="128" customWidth="1"/>
    <col min="12419" max="12421" width="0" style="128" hidden="1" customWidth="1"/>
    <col min="12422" max="12422" width="3" style="128" customWidth="1"/>
    <col min="12423" max="12423" width="0" style="128" hidden="1" customWidth="1"/>
    <col min="12424" max="12424" width="3" style="128" customWidth="1"/>
    <col min="12425" max="12425" width="0" style="128" hidden="1" customWidth="1"/>
    <col min="12426" max="12426" width="4.44140625" style="128" customWidth="1"/>
    <col min="12427" max="12427" width="34.44140625" style="128" customWidth="1"/>
    <col min="12428" max="12428" width="23.44140625" style="128" customWidth="1"/>
    <col min="12429" max="12429" width="9.109375" style="128" customWidth="1"/>
    <col min="12430" max="12430" width="19.44140625" style="128" customWidth="1"/>
    <col min="12431" max="12431" width="42.44140625" style="128" customWidth="1"/>
    <col min="12432" max="12432" width="5.88671875" style="128" customWidth="1"/>
    <col min="12433" max="12433" width="31.44140625" style="128" customWidth="1"/>
    <col min="12434" max="12434" width="16.109375" style="128" customWidth="1"/>
    <col min="12435" max="12436" width="9.44140625" style="128" customWidth="1"/>
    <col min="12437" max="12437" width="11.109375" style="128" customWidth="1"/>
    <col min="12438" max="12438" width="2.109375" style="128" customWidth="1"/>
    <col min="12439" max="12644" width="10.88671875" style="128"/>
    <col min="12645" max="12645" width="12" style="128" customWidth="1"/>
    <col min="12646" max="12646" width="2.44140625" style="128" customWidth="1"/>
    <col min="12647" max="12648" width="6.44140625" style="128" customWidth="1"/>
    <col min="12649" max="12649" width="5.88671875" style="128" customWidth="1"/>
    <col min="12650" max="12650" width="6.44140625" style="128" customWidth="1"/>
    <col min="12651" max="12651" width="13.44140625" style="128" customWidth="1"/>
    <col min="12652" max="12653" width="9" style="128" customWidth="1"/>
    <col min="12654" max="12654" width="2.44140625" style="128" customWidth="1"/>
    <col min="12655" max="12655" width="8.88671875" style="128" customWidth="1"/>
    <col min="12656" max="12656" width="7.44140625" style="128" customWidth="1"/>
    <col min="12657" max="12660" width="3.44140625" style="128" customWidth="1"/>
    <col min="12661" max="12661" width="2.88671875" style="128" customWidth="1"/>
    <col min="12662" max="12662" width="3" style="128" customWidth="1"/>
    <col min="12663" max="12665" width="0" style="128" hidden="1" customWidth="1"/>
    <col min="12666" max="12666" width="4.44140625" style="128" customWidth="1"/>
    <col min="12667" max="12667" width="0" style="128" hidden="1" customWidth="1"/>
    <col min="12668" max="12669" width="14.88671875" style="128" customWidth="1"/>
    <col min="12670" max="12670" width="15.109375" style="128" customWidth="1"/>
    <col min="12671" max="12671" width="6.44140625" style="128" customWidth="1"/>
    <col min="12672" max="12672" width="15.109375" style="128" customWidth="1"/>
    <col min="12673" max="12673" width="4.109375" style="128" customWidth="1"/>
    <col min="12674" max="12674" width="3" style="128" customWidth="1"/>
    <col min="12675" max="12677" width="0" style="128" hidden="1" customWidth="1"/>
    <col min="12678" max="12678" width="3" style="128" customWidth="1"/>
    <col min="12679" max="12679" width="0" style="128" hidden="1" customWidth="1"/>
    <col min="12680" max="12680" width="3" style="128" customWidth="1"/>
    <col min="12681" max="12681" width="0" style="128" hidden="1" customWidth="1"/>
    <col min="12682" max="12682" width="4.44140625" style="128" customWidth="1"/>
    <col min="12683" max="12683" width="34.44140625" style="128" customWidth="1"/>
    <col min="12684" max="12684" width="23.44140625" style="128" customWidth="1"/>
    <col min="12685" max="12685" width="9.109375" style="128" customWidth="1"/>
    <col min="12686" max="12686" width="19.44140625" style="128" customWidth="1"/>
    <col min="12687" max="12687" width="42.44140625" style="128" customWidth="1"/>
    <col min="12688" max="12688" width="5.88671875" style="128" customWidth="1"/>
    <col min="12689" max="12689" width="31.44140625" style="128" customWidth="1"/>
    <col min="12690" max="12690" width="16.109375" style="128" customWidth="1"/>
    <col min="12691" max="12692" width="9.44140625" style="128" customWidth="1"/>
    <col min="12693" max="12693" width="11.109375" style="128" customWidth="1"/>
    <col min="12694" max="12694" width="2.109375" style="128" customWidth="1"/>
    <col min="12695" max="12900" width="10.88671875" style="128"/>
    <col min="12901" max="12901" width="12" style="128" customWidth="1"/>
    <col min="12902" max="12902" width="2.44140625" style="128" customWidth="1"/>
    <col min="12903" max="12904" width="6.44140625" style="128" customWidth="1"/>
    <col min="12905" max="12905" width="5.88671875" style="128" customWidth="1"/>
    <col min="12906" max="12906" width="6.44140625" style="128" customWidth="1"/>
    <col min="12907" max="12907" width="13.44140625" style="128" customWidth="1"/>
    <col min="12908" max="12909" width="9" style="128" customWidth="1"/>
    <col min="12910" max="12910" width="2.44140625" style="128" customWidth="1"/>
    <col min="12911" max="12911" width="8.88671875" style="128" customWidth="1"/>
    <col min="12912" max="12912" width="7.44140625" style="128" customWidth="1"/>
    <col min="12913" max="12916" width="3.44140625" style="128" customWidth="1"/>
    <col min="12917" max="12917" width="2.88671875" style="128" customWidth="1"/>
    <col min="12918" max="12918" width="3" style="128" customWidth="1"/>
    <col min="12919" max="12921" width="0" style="128" hidden="1" customWidth="1"/>
    <col min="12922" max="12922" width="4.44140625" style="128" customWidth="1"/>
    <col min="12923" max="12923" width="0" style="128" hidden="1" customWidth="1"/>
    <col min="12924" max="12925" width="14.88671875" style="128" customWidth="1"/>
    <col min="12926" max="12926" width="15.109375" style="128" customWidth="1"/>
    <col min="12927" max="12927" width="6.44140625" style="128" customWidth="1"/>
    <col min="12928" max="12928" width="15.109375" style="128" customWidth="1"/>
    <col min="12929" max="12929" width="4.109375" style="128" customWidth="1"/>
    <col min="12930" max="12930" width="3" style="128" customWidth="1"/>
    <col min="12931" max="12933" width="0" style="128" hidden="1" customWidth="1"/>
    <col min="12934" max="12934" width="3" style="128" customWidth="1"/>
    <col min="12935" max="12935" width="0" style="128" hidden="1" customWidth="1"/>
    <col min="12936" max="12936" width="3" style="128" customWidth="1"/>
    <col min="12937" max="12937" width="0" style="128" hidden="1" customWidth="1"/>
    <col min="12938" max="12938" width="4.44140625" style="128" customWidth="1"/>
    <col min="12939" max="12939" width="34.44140625" style="128" customWidth="1"/>
    <col min="12940" max="12940" width="23.44140625" style="128" customWidth="1"/>
    <col min="12941" max="12941" width="9.109375" style="128" customWidth="1"/>
    <col min="12942" max="12942" width="19.44140625" style="128" customWidth="1"/>
    <col min="12943" max="12943" width="42.44140625" style="128" customWidth="1"/>
    <col min="12944" max="12944" width="5.88671875" style="128" customWidth="1"/>
    <col min="12945" max="12945" width="31.44140625" style="128" customWidth="1"/>
    <col min="12946" max="12946" width="16.109375" style="128" customWidth="1"/>
    <col min="12947" max="12948" width="9.44140625" style="128" customWidth="1"/>
    <col min="12949" max="12949" width="11.109375" style="128" customWidth="1"/>
    <col min="12950" max="12950" width="2.109375" style="128" customWidth="1"/>
    <col min="12951" max="13156" width="10.88671875" style="128"/>
    <col min="13157" max="13157" width="12" style="128" customWidth="1"/>
    <col min="13158" max="13158" width="2.44140625" style="128" customWidth="1"/>
    <col min="13159" max="13160" width="6.44140625" style="128" customWidth="1"/>
    <col min="13161" max="13161" width="5.88671875" style="128" customWidth="1"/>
    <col min="13162" max="13162" width="6.44140625" style="128" customWidth="1"/>
    <col min="13163" max="13163" width="13.44140625" style="128" customWidth="1"/>
    <col min="13164" max="13165" width="9" style="128" customWidth="1"/>
    <col min="13166" max="13166" width="2.44140625" style="128" customWidth="1"/>
    <col min="13167" max="13167" width="8.88671875" style="128" customWidth="1"/>
    <col min="13168" max="13168" width="7.44140625" style="128" customWidth="1"/>
    <col min="13169" max="13172" width="3.44140625" style="128" customWidth="1"/>
    <col min="13173" max="13173" width="2.88671875" style="128" customWidth="1"/>
    <col min="13174" max="13174" width="3" style="128" customWidth="1"/>
    <col min="13175" max="13177" width="0" style="128" hidden="1" customWidth="1"/>
    <col min="13178" max="13178" width="4.44140625" style="128" customWidth="1"/>
    <col min="13179" max="13179" width="0" style="128" hidden="1" customWidth="1"/>
    <col min="13180" max="13181" width="14.88671875" style="128" customWidth="1"/>
    <col min="13182" max="13182" width="15.109375" style="128" customWidth="1"/>
    <col min="13183" max="13183" width="6.44140625" style="128" customWidth="1"/>
    <col min="13184" max="13184" width="15.109375" style="128" customWidth="1"/>
    <col min="13185" max="13185" width="4.109375" style="128" customWidth="1"/>
    <col min="13186" max="13186" width="3" style="128" customWidth="1"/>
    <col min="13187" max="13189" width="0" style="128" hidden="1" customWidth="1"/>
    <col min="13190" max="13190" width="3" style="128" customWidth="1"/>
    <col min="13191" max="13191" width="0" style="128" hidden="1" customWidth="1"/>
    <col min="13192" max="13192" width="3" style="128" customWidth="1"/>
    <col min="13193" max="13193" width="0" style="128" hidden="1" customWidth="1"/>
    <col min="13194" max="13194" width="4.44140625" style="128" customWidth="1"/>
    <col min="13195" max="13195" width="34.44140625" style="128" customWidth="1"/>
    <col min="13196" max="13196" width="23.44140625" style="128" customWidth="1"/>
    <col min="13197" max="13197" width="9.109375" style="128" customWidth="1"/>
    <col min="13198" max="13198" width="19.44140625" style="128" customWidth="1"/>
    <col min="13199" max="13199" width="42.44140625" style="128" customWidth="1"/>
    <col min="13200" max="13200" width="5.88671875" style="128" customWidth="1"/>
    <col min="13201" max="13201" width="31.44140625" style="128" customWidth="1"/>
    <col min="13202" max="13202" width="16.109375" style="128" customWidth="1"/>
    <col min="13203" max="13204" width="9.44140625" style="128" customWidth="1"/>
    <col min="13205" max="13205" width="11.109375" style="128" customWidth="1"/>
    <col min="13206" max="13206" width="2.109375" style="128" customWidth="1"/>
    <col min="13207" max="13412" width="10.88671875" style="128"/>
    <col min="13413" max="13413" width="12" style="128" customWidth="1"/>
    <col min="13414" max="13414" width="2.44140625" style="128" customWidth="1"/>
    <col min="13415" max="13416" width="6.44140625" style="128" customWidth="1"/>
    <col min="13417" max="13417" width="5.88671875" style="128" customWidth="1"/>
    <col min="13418" max="13418" width="6.44140625" style="128" customWidth="1"/>
    <col min="13419" max="13419" width="13.44140625" style="128" customWidth="1"/>
    <col min="13420" max="13421" width="9" style="128" customWidth="1"/>
    <col min="13422" max="13422" width="2.44140625" style="128" customWidth="1"/>
    <col min="13423" max="13423" width="8.88671875" style="128" customWidth="1"/>
    <col min="13424" max="13424" width="7.44140625" style="128" customWidth="1"/>
    <col min="13425" max="13428" width="3.44140625" style="128" customWidth="1"/>
    <col min="13429" max="13429" width="2.88671875" style="128" customWidth="1"/>
    <col min="13430" max="13430" width="3" style="128" customWidth="1"/>
    <col min="13431" max="13433" width="0" style="128" hidden="1" customWidth="1"/>
    <col min="13434" max="13434" width="4.44140625" style="128" customWidth="1"/>
    <col min="13435" max="13435" width="0" style="128" hidden="1" customWidth="1"/>
    <col min="13436" max="13437" width="14.88671875" style="128" customWidth="1"/>
    <col min="13438" max="13438" width="15.109375" style="128" customWidth="1"/>
    <col min="13439" max="13439" width="6.44140625" style="128" customWidth="1"/>
    <col min="13440" max="13440" width="15.109375" style="128" customWidth="1"/>
    <col min="13441" max="13441" width="4.109375" style="128" customWidth="1"/>
    <col min="13442" max="13442" width="3" style="128" customWidth="1"/>
    <col min="13443" max="13445" width="0" style="128" hidden="1" customWidth="1"/>
    <col min="13446" max="13446" width="3" style="128" customWidth="1"/>
    <col min="13447" max="13447" width="0" style="128" hidden="1" customWidth="1"/>
    <col min="13448" max="13448" width="3" style="128" customWidth="1"/>
    <col min="13449" max="13449" width="0" style="128" hidden="1" customWidth="1"/>
    <col min="13450" max="13450" width="4.44140625" style="128" customWidth="1"/>
    <col min="13451" max="13451" width="34.44140625" style="128" customWidth="1"/>
    <col min="13452" max="13452" width="23.44140625" style="128" customWidth="1"/>
    <col min="13453" max="13453" width="9.109375" style="128" customWidth="1"/>
    <col min="13454" max="13454" width="19.44140625" style="128" customWidth="1"/>
    <col min="13455" max="13455" width="42.44140625" style="128" customWidth="1"/>
    <col min="13456" max="13456" width="5.88671875" style="128" customWidth="1"/>
    <col min="13457" max="13457" width="31.44140625" style="128" customWidth="1"/>
    <col min="13458" max="13458" width="16.109375" style="128" customWidth="1"/>
    <col min="13459" max="13460" width="9.44140625" style="128" customWidth="1"/>
    <col min="13461" max="13461" width="11.109375" style="128" customWidth="1"/>
    <col min="13462" max="13462" width="2.109375" style="128" customWidth="1"/>
    <col min="13463" max="13668" width="10.88671875" style="128"/>
    <col min="13669" max="13669" width="12" style="128" customWidth="1"/>
    <col min="13670" max="13670" width="2.44140625" style="128" customWidth="1"/>
    <col min="13671" max="13672" width="6.44140625" style="128" customWidth="1"/>
    <col min="13673" max="13673" width="5.88671875" style="128" customWidth="1"/>
    <col min="13674" max="13674" width="6.44140625" style="128" customWidth="1"/>
    <col min="13675" max="13675" width="13.44140625" style="128" customWidth="1"/>
    <col min="13676" max="13677" width="9" style="128" customWidth="1"/>
    <col min="13678" max="13678" width="2.44140625" style="128" customWidth="1"/>
    <col min="13679" max="13679" width="8.88671875" style="128" customWidth="1"/>
    <col min="13680" max="13680" width="7.44140625" style="128" customWidth="1"/>
    <col min="13681" max="13684" width="3.44140625" style="128" customWidth="1"/>
    <col min="13685" max="13685" width="2.88671875" style="128" customWidth="1"/>
    <col min="13686" max="13686" width="3" style="128" customWidth="1"/>
    <col min="13687" max="13689" width="0" style="128" hidden="1" customWidth="1"/>
    <col min="13690" max="13690" width="4.44140625" style="128" customWidth="1"/>
    <col min="13691" max="13691" width="0" style="128" hidden="1" customWidth="1"/>
    <col min="13692" max="13693" width="14.88671875" style="128" customWidth="1"/>
    <col min="13694" max="13694" width="15.109375" style="128" customWidth="1"/>
    <col min="13695" max="13695" width="6.44140625" style="128" customWidth="1"/>
    <col min="13696" max="13696" width="15.109375" style="128" customWidth="1"/>
    <col min="13697" max="13697" width="4.109375" style="128" customWidth="1"/>
    <col min="13698" max="13698" width="3" style="128" customWidth="1"/>
    <col min="13699" max="13701" width="0" style="128" hidden="1" customWidth="1"/>
    <col min="13702" max="13702" width="3" style="128" customWidth="1"/>
    <col min="13703" max="13703" width="0" style="128" hidden="1" customWidth="1"/>
    <col min="13704" max="13704" width="3" style="128" customWidth="1"/>
    <col min="13705" max="13705" width="0" style="128" hidden="1" customWidth="1"/>
    <col min="13706" max="13706" width="4.44140625" style="128" customWidth="1"/>
    <col min="13707" max="13707" width="34.44140625" style="128" customWidth="1"/>
    <col min="13708" max="13708" width="23.44140625" style="128" customWidth="1"/>
    <col min="13709" max="13709" width="9.109375" style="128" customWidth="1"/>
    <col min="13710" max="13710" width="19.44140625" style="128" customWidth="1"/>
    <col min="13711" max="13711" width="42.44140625" style="128" customWidth="1"/>
    <col min="13712" max="13712" width="5.88671875" style="128" customWidth="1"/>
    <col min="13713" max="13713" width="31.44140625" style="128" customWidth="1"/>
    <col min="13714" max="13714" width="16.109375" style="128" customWidth="1"/>
    <col min="13715" max="13716" width="9.44140625" style="128" customWidth="1"/>
    <col min="13717" max="13717" width="11.109375" style="128" customWidth="1"/>
    <col min="13718" max="13718" width="2.109375" style="128" customWidth="1"/>
    <col min="13719" max="13924" width="10.88671875" style="128"/>
    <col min="13925" max="13925" width="12" style="128" customWidth="1"/>
    <col min="13926" max="13926" width="2.44140625" style="128" customWidth="1"/>
    <col min="13927" max="13928" width="6.44140625" style="128" customWidth="1"/>
    <col min="13929" max="13929" width="5.88671875" style="128" customWidth="1"/>
    <col min="13930" max="13930" width="6.44140625" style="128" customWidth="1"/>
    <col min="13931" max="13931" width="13.44140625" style="128" customWidth="1"/>
    <col min="13932" max="13933" width="9" style="128" customWidth="1"/>
    <col min="13934" max="13934" width="2.44140625" style="128" customWidth="1"/>
    <col min="13935" max="13935" width="8.88671875" style="128" customWidth="1"/>
    <col min="13936" max="13936" width="7.44140625" style="128" customWidth="1"/>
    <col min="13937" max="13940" width="3.44140625" style="128" customWidth="1"/>
    <col min="13941" max="13941" width="2.88671875" style="128" customWidth="1"/>
    <col min="13942" max="13942" width="3" style="128" customWidth="1"/>
    <col min="13943" max="13945" width="0" style="128" hidden="1" customWidth="1"/>
    <col min="13946" max="13946" width="4.44140625" style="128" customWidth="1"/>
    <col min="13947" max="13947" width="0" style="128" hidden="1" customWidth="1"/>
    <col min="13948" max="13949" width="14.88671875" style="128" customWidth="1"/>
    <col min="13950" max="13950" width="15.109375" style="128" customWidth="1"/>
    <col min="13951" max="13951" width="6.44140625" style="128" customWidth="1"/>
    <col min="13952" max="13952" width="15.109375" style="128" customWidth="1"/>
    <col min="13953" max="13953" width="4.109375" style="128" customWidth="1"/>
    <col min="13954" max="13954" width="3" style="128" customWidth="1"/>
    <col min="13955" max="13957" width="0" style="128" hidden="1" customWidth="1"/>
    <col min="13958" max="13958" width="3" style="128" customWidth="1"/>
    <col min="13959" max="13959" width="0" style="128" hidden="1" customWidth="1"/>
    <col min="13960" max="13960" width="3" style="128" customWidth="1"/>
    <col min="13961" max="13961" width="0" style="128" hidden="1" customWidth="1"/>
    <col min="13962" max="13962" width="4.44140625" style="128" customWidth="1"/>
    <col min="13963" max="13963" width="34.44140625" style="128" customWidth="1"/>
    <col min="13964" max="13964" width="23.44140625" style="128" customWidth="1"/>
    <col min="13965" max="13965" width="9.109375" style="128" customWidth="1"/>
    <col min="13966" max="13966" width="19.44140625" style="128" customWidth="1"/>
    <col min="13967" max="13967" width="42.44140625" style="128" customWidth="1"/>
    <col min="13968" max="13968" width="5.88671875" style="128" customWidth="1"/>
    <col min="13969" max="13969" width="31.44140625" style="128" customWidth="1"/>
    <col min="13970" max="13970" width="16.109375" style="128" customWidth="1"/>
    <col min="13971" max="13972" width="9.44140625" style="128" customWidth="1"/>
    <col min="13973" max="13973" width="11.109375" style="128" customWidth="1"/>
    <col min="13974" max="13974" width="2.109375" style="128" customWidth="1"/>
    <col min="13975" max="14180" width="10.88671875" style="128"/>
    <col min="14181" max="14181" width="12" style="128" customWidth="1"/>
    <col min="14182" max="14182" width="2.44140625" style="128" customWidth="1"/>
    <col min="14183" max="14184" width="6.44140625" style="128" customWidth="1"/>
    <col min="14185" max="14185" width="5.88671875" style="128" customWidth="1"/>
    <col min="14186" max="14186" width="6.44140625" style="128" customWidth="1"/>
    <col min="14187" max="14187" width="13.44140625" style="128" customWidth="1"/>
    <col min="14188" max="14189" width="9" style="128" customWidth="1"/>
    <col min="14190" max="14190" width="2.44140625" style="128" customWidth="1"/>
    <col min="14191" max="14191" width="8.88671875" style="128" customWidth="1"/>
    <col min="14192" max="14192" width="7.44140625" style="128" customWidth="1"/>
    <col min="14193" max="14196" width="3.44140625" style="128" customWidth="1"/>
    <col min="14197" max="14197" width="2.88671875" style="128" customWidth="1"/>
    <col min="14198" max="14198" width="3" style="128" customWidth="1"/>
    <col min="14199" max="14201" width="0" style="128" hidden="1" customWidth="1"/>
    <col min="14202" max="14202" width="4.44140625" style="128" customWidth="1"/>
    <col min="14203" max="14203" width="0" style="128" hidden="1" customWidth="1"/>
    <col min="14204" max="14205" width="14.88671875" style="128" customWidth="1"/>
    <col min="14206" max="14206" width="15.109375" style="128" customWidth="1"/>
    <col min="14207" max="14207" width="6.44140625" style="128" customWidth="1"/>
    <col min="14208" max="14208" width="15.109375" style="128" customWidth="1"/>
    <col min="14209" max="14209" width="4.109375" style="128" customWidth="1"/>
    <col min="14210" max="14210" width="3" style="128" customWidth="1"/>
    <col min="14211" max="14213" width="0" style="128" hidden="1" customWidth="1"/>
    <col min="14214" max="14214" width="3" style="128" customWidth="1"/>
    <col min="14215" max="14215" width="0" style="128" hidden="1" customWidth="1"/>
    <col min="14216" max="14216" width="3" style="128" customWidth="1"/>
    <col min="14217" max="14217" width="0" style="128" hidden="1" customWidth="1"/>
    <col min="14218" max="14218" width="4.44140625" style="128" customWidth="1"/>
    <col min="14219" max="14219" width="34.44140625" style="128" customWidth="1"/>
    <col min="14220" max="14220" width="23.44140625" style="128" customWidth="1"/>
    <col min="14221" max="14221" width="9.109375" style="128" customWidth="1"/>
    <col min="14222" max="14222" width="19.44140625" style="128" customWidth="1"/>
    <col min="14223" max="14223" width="42.44140625" style="128" customWidth="1"/>
    <col min="14224" max="14224" width="5.88671875" style="128" customWidth="1"/>
    <col min="14225" max="14225" width="31.44140625" style="128" customWidth="1"/>
    <col min="14226" max="14226" width="16.109375" style="128" customWidth="1"/>
    <col min="14227" max="14228" width="9.44140625" style="128" customWidth="1"/>
    <col min="14229" max="14229" width="11.109375" style="128" customWidth="1"/>
    <col min="14230" max="14230" width="2.109375" style="128" customWidth="1"/>
    <col min="14231" max="14436" width="10.88671875" style="128"/>
    <col min="14437" max="14437" width="12" style="128" customWidth="1"/>
    <col min="14438" max="14438" width="2.44140625" style="128" customWidth="1"/>
    <col min="14439" max="14440" width="6.44140625" style="128" customWidth="1"/>
    <col min="14441" max="14441" width="5.88671875" style="128" customWidth="1"/>
    <col min="14442" max="14442" width="6.44140625" style="128" customWidth="1"/>
    <col min="14443" max="14443" width="13.44140625" style="128" customWidth="1"/>
    <col min="14444" max="14445" width="9" style="128" customWidth="1"/>
    <col min="14446" max="14446" width="2.44140625" style="128" customWidth="1"/>
    <col min="14447" max="14447" width="8.88671875" style="128" customWidth="1"/>
    <col min="14448" max="14448" width="7.44140625" style="128" customWidth="1"/>
    <col min="14449" max="14452" width="3.44140625" style="128" customWidth="1"/>
    <col min="14453" max="14453" width="2.88671875" style="128" customWidth="1"/>
    <col min="14454" max="14454" width="3" style="128" customWidth="1"/>
    <col min="14455" max="14457" width="0" style="128" hidden="1" customWidth="1"/>
    <col min="14458" max="14458" width="4.44140625" style="128" customWidth="1"/>
    <col min="14459" max="14459" width="0" style="128" hidden="1" customWidth="1"/>
    <col min="14460" max="14461" width="14.88671875" style="128" customWidth="1"/>
    <col min="14462" max="14462" width="15.109375" style="128" customWidth="1"/>
    <col min="14463" max="14463" width="6.44140625" style="128" customWidth="1"/>
    <col min="14464" max="14464" width="15.109375" style="128" customWidth="1"/>
    <col min="14465" max="14465" width="4.109375" style="128" customWidth="1"/>
    <col min="14466" max="14466" width="3" style="128" customWidth="1"/>
    <col min="14467" max="14469" width="0" style="128" hidden="1" customWidth="1"/>
    <col min="14470" max="14470" width="3" style="128" customWidth="1"/>
    <col min="14471" max="14471" width="0" style="128" hidden="1" customWidth="1"/>
    <col min="14472" max="14472" width="3" style="128" customWidth="1"/>
    <col min="14473" max="14473" width="0" style="128" hidden="1" customWidth="1"/>
    <col min="14474" max="14474" width="4.44140625" style="128" customWidth="1"/>
    <col min="14475" max="14475" width="34.44140625" style="128" customWidth="1"/>
    <col min="14476" max="14476" width="23.44140625" style="128" customWidth="1"/>
    <col min="14477" max="14477" width="9.109375" style="128" customWidth="1"/>
    <col min="14478" max="14478" width="19.44140625" style="128" customWidth="1"/>
    <col min="14479" max="14479" width="42.44140625" style="128" customWidth="1"/>
    <col min="14480" max="14480" width="5.88671875" style="128" customWidth="1"/>
    <col min="14481" max="14481" width="31.44140625" style="128" customWidth="1"/>
    <col min="14482" max="14482" width="16.109375" style="128" customWidth="1"/>
    <col min="14483" max="14484" width="9.44140625" style="128" customWidth="1"/>
    <col min="14485" max="14485" width="11.109375" style="128" customWidth="1"/>
    <col min="14486" max="14486" width="2.109375" style="128" customWidth="1"/>
    <col min="14487" max="14692" width="10.88671875" style="128"/>
    <col min="14693" max="14693" width="12" style="128" customWidth="1"/>
    <col min="14694" max="14694" width="2.44140625" style="128" customWidth="1"/>
    <col min="14695" max="14696" width="6.44140625" style="128" customWidth="1"/>
    <col min="14697" max="14697" width="5.88671875" style="128" customWidth="1"/>
    <col min="14698" max="14698" width="6.44140625" style="128" customWidth="1"/>
    <col min="14699" max="14699" width="13.44140625" style="128" customWidth="1"/>
    <col min="14700" max="14701" width="9" style="128" customWidth="1"/>
    <col min="14702" max="14702" width="2.44140625" style="128" customWidth="1"/>
    <col min="14703" max="14703" width="8.88671875" style="128" customWidth="1"/>
    <col min="14704" max="14704" width="7.44140625" style="128" customWidth="1"/>
    <col min="14705" max="14708" width="3.44140625" style="128" customWidth="1"/>
    <col min="14709" max="14709" width="2.88671875" style="128" customWidth="1"/>
    <col min="14710" max="14710" width="3" style="128" customWidth="1"/>
    <col min="14711" max="14713" width="0" style="128" hidden="1" customWidth="1"/>
    <col min="14714" max="14714" width="4.44140625" style="128" customWidth="1"/>
    <col min="14715" max="14715" width="0" style="128" hidden="1" customWidth="1"/>
    <col min="14716" max="14717" width="14.88671875" style="128" customWidth="1"/>
    <col min="14718" max="14718" width="15.109375" style="128" customWidth="1"/>
    <col min="14719" max="14719" width="6.44140625" style="128" customWidth="1"/>
    <col min="14720" max="14720" width="15.109375" style="128" customWidth="1"/>
    <col min="14721" max="14721" width="4.109375" style="128" customWidth="1"/>
    <col min="14722" max="14722" width="3" style="128" customWidth="1"/>
    <col min="14723" max="14725" width="0" style="128" hidden="1" customWidth="1"/>
    <col min="14726" max="14726" width="3" style="128" customWidth="1"/>
    <col min="14727" max="14727" width="0" style="128" hidden="1" customWidth="1"/>
    <col min="14728" max="14728" width="3" style="128" customWidth="1"/>
    <col min="14729" max="14729" width="0" style="128" hidden="1" customWidth="1"/>
    <col min="14730" max="14730" width="4.44140625" style="128" customWidth="1"/>
    <col min="14731" max="14731" width="34.44140625" style="128" customWidth="1"/>
    <col min="14732" max="14732" width="23.44140625" style="128" customWidth="1"/>
    <col min="14733" max="14733" width="9.109375" style="128" customWidth="1"/>
    <col min="14734" max="14734" width="19.44140625" style="128" customWidth="1"/>
    <col min="14735" max="14735" width="42.44140625" style="128" customWidth="1"/>
    <col min="14736" max="14736" width="5.88671875" style="128" customWidth="1"/>
    <col min="14737" max="14737" width="31.44140625" style="128" customWidth="1"/>
    <col min="14738" max="14738" width="16.109375" style="128" customWidth="1"/>
    <col min="14739" max="14740" width="9.44140625" style="128" customWidth="1"/>
    <col min="14741" max="14741" width="11.109375" style="128" customWidth="1"/>
    <col min="14742" max="14742" width="2.109375" style="128" customWidth="1"/>
    <col min="14743" max="14948" width="10.88671875" style="128"/>
    <col min="14949" max="14949" width="12" style="128" customWidth="1"/>
    <col min="14950" max="14950" width="2.44140625" style="128" customWidth="1"/>
    <col min="14951" max="14952" width="6.44140625" style="128" customWidth="1"/>
    <col min="14953" max="14953" width="5.88671875" style="128" customWidth="1"/>
    <col min="14954" max="14954" width="6.44140625" style="128" customWidth="1"/>
    <col min="14955" max="14955" width="13.44140625" style="128" customWidth="1"/>
    <col min="14956" max="14957" width="9" style="128" customWidth="1"/>
    <col min="14958" max="14958" width="2.44140625" style="128" customWidth="1"/>
    <col min="14959" max="14959" width="8.88671875" style="128" customWidth="1"/>
    <col min="14960" max="14960" width="7.44140625" style="128" customWidth="1"/>
    <col min="14961" max="14964" width="3.44140625" style="128" customWidth="1"/>
    <col min="14965" max="14965" width="2.88671875" style="128" customWidth="1"/>
    <col min="14966" max="14966" width="3" style="128" customWidth="1"/>
    <col min="14967" max="14969" width="0" style="128" hidden="1" customWidth="1"/>
    <col min="14970" max="14970" width="4.44140625" style="128" customWidth="1"/>
    <col min="14971" max="14971" width="0" style="128" hidden="1" customWidth="1"/>
    <col min="14972" max="14973" width="14.88671875" style="128" customWidth="1"/>
    <col min="14974" max="14974" width="15.109375" style="128" customWidth="1"/>
    <col min="14975" max="14975" width="6.44140625" style="128" customWidth="1"/>
    <col min="14976" max="14976" width="15.109375" style="128" customWidth="1"/>
    <col min="14977" max="14977" width="4.109375" style="128" customWidth="1"/>
    <col min="14978" max="14978" width="3" style="128" customWidth="1"/>
    <col min="14979" max="14981" width="0" style="128" hidden="1" customWidth="1"/>
    <col min="14982" max="14982" width="3" style="128" customWidth="1"/>
    <col min="14983" max="14983" width="0" style="128" hidden="1" customWidth="1"/>
    <col min="14984" max="14984" width="3" style="128" customWidth="1"/>
    <col min="14985" max="14985" width="0" style="128" hidden="1" customWidth="1"/>
    <col min="14986" max="14986" width="4.44140625" style="128" customWidth="1"/>
    <col min="14987" max="14987" width="34.44140625" style="128" customWidth="1"/>
    <col min="14988" max="14988" width="23.44140625" style="128" customWidth="1"/>
    <col min="14989" max="14989" width="9.109375" style="128" customWidth="1"/>
    <col min="14990" max="14990" width="19.44140625" style="128" customWidth="1"/>
    <col min="14991" max="14991" width="42.44140625" style="128" customWidth="1"/>
    <col min="14992" max="14992" width="5.88671875" style="128" customWidth="1"/>
    <col min="14993" max="14993" width="31.44140625" style="128" customWidth="1"/>
    <col min="14994" max="14994" width="16.109375" style="128" customWidth="1"/>
    <col min="14995" max="14996" width="9.44140625" style="128" customWidth="1"/>
    <col min="14997" max="14997" width="11.109375" style="128" customWidth="1"/>
    <col min="14998" max="14998" width="2.109375" style="128" customWidth="1"/>
    <col min="14999" max="15204" width="10.88671875" style="128"/>
    <col min="15205" max="15205" width="12" style="128" customWidth="1"/>
    <col min="15206" max="15206" width="2.44140625" style="128" customWidth="1"/>
    <col min="15207" max="15208" width="6.44140625" style="128" customWidth="1"/>
    <col min="15209" max="15209" width="5.88671875" style="128" customWidth="1"/>
    <col min="15210" max="15210" width="6.44140625" style="128" customWidth="1"/>
    <col min="15211" max="15211" width="13.44140625" style="128" customWidth="1"/>
    <col min="15212" max="15213" width="9" style="128" customWidth="1"/>
    <col min="15214" max="15214" width="2.44140625" style="128" customWidth="1"/>
    <col min="15215" max="15215" width="8.88671875" style="128" customWidth="1"/>
    <col min="15216" max="15216" width="7.44140625" style="128" customWidth="1"/>
    <col min="15217" max="15220" width="3.44140625" style="128" customWidth="1"/>
    <col min="15221" max="15221" width="2.88671875" style="128" customWidth="1"/>
    <col min="15222" max="15222" width="3" style="128" customWidth="1"/>
    <col min="15223" max="15225" width="0" style="128" hidden="1" customWidth="1"/>
    <col min="15226" max="15226" width="4.44140625" style="128" customWidth="1"/>
    <col min="15227" max="15227" width="0" style="128" hidden="1" customWidth="1"/>
    <col min="15228" max="15229" width="14.88671875" style="128" customWidth="1"/>
    <col min="15230" max="15230" width="15.109375" style="128" customWidth="1"/>
    <col min="15231" max="15231" width="6.44140625" style="128" customWidth="1"/>
    <col min="15232" max="15232" width="15.109375" style="128" customWidth="1"/>
    <col min="15233" max="15233" width="4.109375" style="128" customWidth="1"/>
    <col min="15234" max="15234" width="3" style="128" customWidth="1"/>
    <col min="15235" max="15237" width="0" style="128" hidden="1" customWidth="1"/>
    <col min="15238" max="15238" width="3" style="128" customWidth="1"/>
    <col min="15239" max="15239" width="0" style="128" hidden="1" customWidth="1"/>
    <col min="15240" max="15240" width="3" style="128" customWidth="1"/>
    <col min="15241" max="15241" width="0" style="128" hidden="1" customWidth="1"/>
    <col min="15242" max="15242" width="4.44140625" style="128" customWidth="1"/>
    <col min="15243" max="15243" width="34.44140625" style="128" customWidth="1"/>
    <col min="15244" max="15244" width="23.44140625" style="128" customWidth="1"/>
    <col min="15245" max="15245" width="9.109375" style="128" customWidth="1"/>
    <col min="15246" max="15246" width="19.44140625" style="128" customWidth="1"/>
    <col min="15247" max="15247" width="42.44140625" style="128" customWidth="1"/>
    <col min="15248" max="15248" width="5.88671875" style="128" customWidth="1"/>
    <col min="15249" max="15249" width="31.44140625" style="128" customWidth="1"/>
    <col min="15250" max="15250" width="16.109375" style="128" customWidth="1"/>
    <col min="15251" max="15252" width="9.44140625" style="128" customWidth="1"/>
    <col min="15253" max="15253" width="11.109375" style="128" customWidth="1"/>
    <col min="15254" max="15254" width="2.109375" style="128" customWidth="1"/>
    <col min="15255" max="15460" width="10.88671875" style="128"/>
    <col min="15461" max="15461" width="12" style="128" customWidth="1"/>
    <col min="15462" max="15462" width="2.44140625" style="128" customWidth="1"/>
    <col min="15463" max="15464" width="6.44140625" style="128" customWidth="1"/>
    <col min="15465" max="15465" width="5.88671875" style="128" customWidth="1"/>
    <col min="15466" max="15466" width="6.44140625" style="128" customWidth="1"/>
    <col min="15467" max="15467" width="13.44140625" style="128" customWidth="1"/>
    <col min="15468" max="15469" width="9" style="128" customWidth="1"/>
    <col min="15470" max="15470" width="2.44140625" style="128" customWidth="1"/>
    <col min="15471" max="15471" width="8.88671875" style="128" customWidth="1"/>
    <col min="15472" max="15472" width="7.44140625" style="128" customWidth="1"/>
    <col min="15473" max="15476" width="3.44140625" style="128" customWidth="1"/>
    <col min="15477" max="15477" width="2.88671875" style="128" customWidth="1"/>
    <col min="15478" max="15478" width="3" style="128" customWidth="1"/>
    <col min="15479" max="15481" width="0" style="128" hidden="1" customWidth="1"/>
    <col min="15482" max="15482" width="4.44140625" style="128" customWidth="1"/>
    <col min="15483" max="15483" width="0" style="128" hidden="1" customWidth="1"/>
    <col min="15484" max="15485" width="14.88671875" style="128" customWidth="1"/>
    <col min="15486" max="15486" width="15.109375" style="128" customWidth="1"/>
    <col min="15487" max="15487" width="6.44140625" style="128" customWidth="1"/>
    <col min="15488" max="15488" width="15.109375" style="128" customWidth="1"/>
    <col min="15489" max="15489" width="4.109375" style="128" customWidth="1"/>
    <col min="15490" max="15490" width="3" style="128" customWidth="1"/>
    <col min="15491" max="15493" width="0" style="128" hidden="1" customWidth="1"/>
    <col min="15494" max="15494" width="3" style="128" customWidth="1"/>
    <col min="15495" max="15495" width="0" style="128" hidden="1" customWidth="1"/>
    <col min="15496" max="15496" width="3" style="128" customWidth="1"/>
    <col min="15497" max="15497" width="0" style="128" hidden="1" customWidth="1"/>
    <col min="15498" max="15498" width="4.44140625" style="128" customWidth="1"/>
    <col min="15499" max="15499" width="34.44140625" style="128" customWidth="1"/>
    <col min="15500" max="15500" width="23.44140625" style="128" customWidth="1"/>
    <col min="15501" max="15501" width="9.109375" style="128" customWidth="1"/>
    <col min="15502" max="15502" width="19.44140625" style="128" customWidth="1"/>
    <col min="15503" max="15503" width="42.44140625" style="128" customWidth="1"/>
    <col min="15504" max="15504" width="5.88671875" style="128" customWidth="1"/>
    <col min="15505" max="15505" width="31.44140625" style="128" customWidth="1"/>
    <col min="15506" max="15506" width="16.109375" style="128" customWidth="1"/>
    <col min="15507" max="15508" width="9.44140625" style="128" customWidth="1"/>
    <col min="15509" max="15509" width="11.109375" style="128" customWidth="1"/>
    <col min="15510" max="15510" width="2.109375" style="128" customWidth="1"/>
    <col min="15511" max="15716" width="10.88671875" style="128"/>
    <col min="15717" max="15717" width="12" style="128" customWidth="1"/>
    <col min="15718" max="15718" width="2.44140625" style="128" customWidth="1"/>
    <col min="15719" max="15720" width="6.44140625" style="128" customWidth="1"/>
    <col min="15721" max="15721" width="5.88671875" style="128" customWidth="1"/>
    <col min="15722" max="15722" width="6.44140625" style="128" customWidth="1"/>
    <col min="15723" max="15723" width="13.44140625" style="128" customWidth="1"/>
    <col min="15724" max="15725" width="9" style="128" customWidth="1"/>
    <col min="15726" max="15726" width="2.44140625" style="128" customWidth="1"/>
    <col min="15727" max="15727" width="8.88671875" style="128" customWidth="1"/>
    <col min="15728" max="15728" width="7.44140625" style="128" customWidth="1"/>
    <col min="15729" max="15732" width="3.44140625" style="128" customWidth="1"/>
    <col min="15733" max="15733" width="2.88671875" style="128" customWidth="1"/>
    <col min="15734" max="15734" width="3" style="128" customWidth="1"/>
    <col min="15735" max="15737" width="0" style="128" hidden="1" customWidth="1"/>
    <col min="15738" max="15738" width="4.44140625" style="128" customWidth="1"/>
    <col min="15739" max="15739" width="0" style="128" hidden="1" customWidth="1"/>
    <col min="15740" max="15741" width="14.88671875" style="128" customWidth="1"/>
    <col min="15742" max="15742" width="15.109375" style="128" customWidth="1"/>
    <col min="15743" max="15743" width="6.44140625" style="128" customWidth="1"/>
    <col min="15744" max="15744" width="15.109375" style="128" customWidth="1"/>
    <col min="15745" max="15745" width="4.109375" style="128" customWidth="1"/>
    <col min="15746" max="15746" width="3" style="128" customWidth="1"/>
    <col min="15747" max="15749" width="0" style="128" hidden="1" customWidth="1"/>
    <col min="15750" max="15750" width="3" style="128" customWidth="1"/>
    <col min="15751" max="15751" width="0" style="128" hidden="1" customWidth="1"/>
    <col min="15752" max="15752" width="3" style="128" customWidth="1"/>
    <col min="15753" max="15753" width="0" style="128" hidden="1" customWidth="1"/>
    <col min="15754" max="15754" width="4.44140625" style="128" customWidth="1"/>
    <col min="15755" max="15755" width="34.44140625" style="128" customWidth="1"/>
    <col min="15756" max="15756" width="23.44140625" style="128" customWidth="1"/>
    <col min="15757" max="15757" width="9.109375" style="128" customWidth="1"/>
    <col min="15758" max="15758" width="19.44140625" style="128" customWidth="1"/>
    <col min="15759" max="15759" width="42.44140625" style="128" customWidth="1"/>
    <col min="15760" max="15760" width="5.88671875" style="128" customWidth="1"/>
    <col min="15761" max="15761" width="31.44140625" style="128" customWidth="1"/>
    <col min="15762" max="15762" width="16.109375" style="128" customWidth="1"/>
    <col min="15763" max="15764" width="9.44140625" style="128" customWidth="1"/>
    <col min="15765" max="15765" width="11.109375" style="128" customWidth="1"/>
    <col min="15766" max="15766" width="2.109375" style="128" customWidth="1"/>
    <col min="15767" max="15972" width="10.88671875" style="128"/>
    <col min="15973" max="15973" width="12" style="128" customWidth="1"/>
    <col min="15974" max="15974" width="2.44140625" style="128" customWidth="1"/>
    <col min="15975" max="15976" width="6.44140625" style="128" customWidth="1"/>
    <col min="15977" max="15977" width="5.88671875" style="128" customWidth="1"/>
    <col min="15978" max="15978" width="6.44140625" style="128" customWidth="1"/>
    <col min="15979" max="15979" width="13.44140625" style="128" customWidth="1"/>
    <col min="15980" max="15981" width="9" style="128" customWidth="1"/>
    <col min="15982" max="15982" width="2.44140625" style="128" customWidth="1"/>
    <col min="15983" max="15983" width="8.88671875" style="128" customWidth="1"/>
    <col min="15984" max="15984" width="7.44140625" style="128" customWidth="1"/>
    <col min="15985" max="15988" width="3.44140625" style="128" customWidth="1"/>
    <col min="15989" max="15989" width="2.88671875" style="128" customWidth="1"/>
    <col min="15990" max="15990" width="3" style="128" customWidth="1"/>
    <col min="15991" max="15993" width="0" style="128" hidden="1" customWidth="1"/>
    <col min="15994" max="15994" width="4.44140625" style="128" customWidth="1"/>
    <col min="15995" max="15995" width="0" style="128" hidden="1" customWidth="1"/>
    <col min="15996" max="15997" width="14.88671875" style="128" customWidth="1"/>
    <col min="15998" max="15998" width="15.109375" style="128" customWidth="1"/>
    <col min="15999" max="15999" width="6.44140625" style="128" customWidth="1"/>
    <col min="16000" max="16000" width="15.109375" style="128" customWidth="1"/>
    <col min="16001" max="16001" width="4.109375" style="128" customWidth="1"/>
    <col min="16002" max="16002" width="3" style="128" customWidth="1"/>
    <col min="16003" max="16005" width="0" style="128" hidden="1" customWidth="1"/>
    <col min="16006" max="16006" width="3" style="128" customWidth="1"/>
    <col min="16007" max="16007" width="0" style="128" hidden="1" customWidth="1"/>
    <col min="16008" max="16008" width="3" style="128" customWidth="1"/>
    <col min="16009" max="16009" width="0" style="128" hidden="1" customWidth="1"/>
    <col min="16010" max="16010" width="4.44140625" style="128" customWidth="1"/>
    <col min="16011" max="16011" width="34.44140625" style="128" customWidth="1"/>
    <col min="16012" max="16012" width="23.44140625" style="128" customWidth="1"/>
    <col min="16013" max="16013" width="9.109375" style="128" customWidth="1"/>
    <col min="16014" max="16014" width="19.44140625" style="128" customWidth="1"/>
    <col min="16015" max="16015" width="42.44140625" style="128" customWidth="1"/>
    <col min="16016" max="16016" width="5.88671875" style="128" customWidth="1"/>
    <col min="16017" max="16017" width="31.44140625" style="128" customWidth="1"/>
    <col min="16018" max="16018" width="16.109375" style="128" customWidth="1"/>
    <col min="16019" max="16020" width="9.44140625" style="128" customWidth="1"/>
    <col min="16021" max="16021" width="11.109375" style="128" customWidth="1"/>
    <col min="16022" max="16022" width="2.109375" style="128" customWidth="1"/>
    <col min="16023" max="16228" width="10.88671875" style="128"/>
    <col min="16229" max="16229" width="12" style="128" customWidth="1"/>
    <col min="16230" max="16230" width="2.44140625" style="128" customWidth="1"/>
    <col min="16231" max="16232" width="6.44140625" style="128" customWidth="1"/>
    <col min="16233" max="16233" width="5.88671875" style="128" customWidth="1"/>
    <col min="16234" max="16234" width="6.44140625" style="128" customWidth="1"/>
    <col min="16235" max="16235" width="13.44140625" style="128" customWidth="1"/>
    <col min="16236" max="16237" width="9" style="128" customWidth="1"/>
    <col min="16238" max="16238" width="2.44140625" style="128" customWidth="1"/>
    <col min="16239" max="16239" width="8.88671875" style="128" customWidth="1"/>
    <col min="16240" max="16240" width="7.44140625" style="128" customWidth="1"/>
    <col min="16241" max="16244" width="3.44140625" style="128" customWidth="1"/>
    <col min="16245" max="16245" width="2.88671875" style="128" customWidth="1"/>
    <col min="16246" max="16246" width="3" style="128" customWidth="1"/>
    <col min="16247" max="16249" width="0" style="128" hidden="1" customWidth="1"/>
    <col min="16250" max="16250" width="4.44140625" style="128" customWidth="1"/>
    <col min="16251" max="16251" width="0" style="128" hidden="1" customWidth="1"/>
    <col min="16252" max="16253" width="14.88671875" style="128" customWidth="1"/>
    <col min="16254" max="16254" width="15.109375" style="128" customWidth="1"/>
    <col min="16255" max="16255" width="6.44140625" style="128" customWidth="1"/>
    <col min="16256" max="16256" width="15.109375" style="128" customWidth="1"/>
    <col min="16257" max="16257" width="4.109375" style="128" customWidth="1"/>
    <col min="16258" max="16258" width="3" style="128" customWidth="1"/>
    <col min="16259" max="16261" width="0" style="128" hidden="1" customWidth="1"/>
    <col min="16262" max="16262" width="3" style="128" customWidth="1"/>
    <col min="16263" max="16263" width="0" style="128" hidden="1" customWidth="1"/>
    <col min="16264" max="16264" width="3" style="128" customWidth="1"/>
    <col min="16265" max="16265" width="0" style="128" hidden="1" customWidth="1"/>
    <col min="16266" max="16266" width="4.44140625" style="128" customWidth="1"/>
    <col min="16267" max="16267" width="34.44140625" style="128" customWidth="1"/>
    <col min="16268" max="16268" width="23.44140625" style="128" customWidth="1"/>
    <col min="16269" max="16269" width="9.109375" style="128" customWidth="1"/>
    <col min="16270" max="16270" width="19.44140625" style="128" customWidth="1"/>
    <col min="16271" max="16271" width="42.44140625" style="128" customWidth="1"/>
    <col min="16272" max="16272" width="5.88671875" style="128" customWidth="1"/>
    <col min="16273" max="16273" width="31.44140625" style="128" customWidth="1"/>
    <col min="16274" max="16274" width="16.109375" style="128" customWidth="1"/>
    <col min="16275" max="16276" width="9.44140625" style="128" customWidth="1"/>
    <col min="16277" max="16277" width="11.109375" style="128" customWidth="1"/>
    <col min="16278" max="16278" width="2.109375" style="128" customWidth="1"/>
    <col min="16279" max="16383" width="10.88671875" style="128"/>
    <col min="16384" max="16384" width="11.44140625" style="128" customWidth="1"/>
  </cols>
  <sheetData>
    <row r="1" spans="1:193 1680:1680" ht="11.25" customHeight="1" x14ac:dyDescent="0.2">
      <c r="A1" s="129"/>
      <c r="B1" s="481" t="s">
        <v>449</v>
      </c>
      <c r="C1" s="482"/>
      <c r="D1" s="482"/>
      <c r="E1" s="482"/>
      <c r="F1" s="482"/>
      <c r="G1" s="482"/>
      <c r="H1" s="482"/>
      <c r="I1" s="483"/>
      <c r="J1" s="484"/>
      <c r="K1" s="485"/>
      <c r="L1" s="141"/>
      <c r="M1" s="140"/>
      <c r="N1" s="140"/>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0"/>
      <c r="AN1" s="141"/>
      <c r="AO1" s="141"/>
      <c r="AP1" s="141"/>
      <c r="AQ1" s="140"/>
      <c r="AR1" s="141"/>
      <c r="AS1" s="141"/>
      <c r="AT1" s="141"/>
      <c r="AU1" s="140"/>
      <c r="AV1" s="141"/>
      <c r="AW1" s="141"/>
      <c r="AX1" s="141"/>
      <c r="AY1" s="140"/>
      <c r="AZ1" s="141"/>
      <c r="BA1" s="141"/>
      <c r="BB1" s="141"/>
      <c r="BC1" s="140"/>
      <c r="BD1" s="141"/>
      <c r="BE1" s="141"/>
      <c r="BF1" s="141"/>
      <c r="BG1" s="140"/>
      <c r="BH1" s="141"/>
      <c r="BI1" s="141"/>
      <c r="BJ1" s="141"/>
      <c r="BK1" s="140"/>
      <c r="BL1" s="141"/>
      <c r="BM1" s="141"/>
      <c r="BN1" s="141"/>
      <c r="BO1" s="140"/>
      <c r="BP1" s="141"/>
      <c r="BQ1" s="141"/>
      <c r="BR1" s="141"/>
      <c r="BS1" s="140"/>
      <c r="BT1" s="141"/>
      <c r="BU1" s="141"/>
      <c r="BV1" s="141"/>
      <c r="BW1" s="140"/>
      <c r="BX1" s="141"/>
      <c r="BY1" s="141"/>
      <c r="BZ1" s="141"/>
      <c r="CA1" s="140"/>
      <c r="CB1" s="141"/>
      <c r="CC1" s="141"/>
      <c r="CD1" s="141"/>
      <c r="CE1" s="140"/>
      <c r="CF1" s="141"/>
      <c r="CG1" s="141"/>
      <c r="CH1" s="141"/>
      <c r="CI1" s="141"/>
      <c r="CJ1" s="141"/>
      <c r="CK1" s="141"/>
      <c r="CL1" s="141"/>
      <c r="CM1" s="141"/>
      <c r="CN1" s="141"/>
      <c r="CO1" s="141"/>
      <c r="CP1" s="141"/>
      <c r="CQ1" s="141"/>
      <c r="CR1" s="141"/>
      <c r="CS1" s="141"/>
      <c r="CT1" s="141"/>
      <c r="CU1" s="141"/>
      <c r="CV1" s="141"/>
      <c r="CW1" s="141"/>
      <c r="CX1" s="141"/>
      <c r="CY1" s="141"/>
      <c r="CZ1" s="141"/>
      <c r="DA1" s="141"/>
      <c r="DB1" s="141"/>
      <c r="DC1" s="141"/>
      <c r="DD1" s="141"/>
      <c r="DE1" s="140"/>
      <c r="DF1" s="141"/>
      <c r="DG1" s="140"/>
      <c r="DH1" s="140"/>
      <c r="DI1" s="141"/>
      <c r="DJ1" s="141"/>
      <c r="DK1" s="141"/>
      <c r="DL1" s="141"/>
      <c r="DM1" s="140"/>
      <c r="DN1" s="141"/>
      <c r="DO1" s="140"/>
      <c r="DP1" s="141"/>
      <c r="DQ1" s="141"/>
      <c r="DR1" s="141"/>
      <c r="DS1" s="141"/>
      <c r="DT1" s="141"/>
      <c r="DU1" s="141"/>
      <c r="DV1" s="141"/>
      <c r="DW1" s="141"/>
      <c r="DX1" s="141"/>
      <c r="DY1" s="141"/>
      <c r="DZ1" s="141"/>
      <c r="EA1" s="141"/>
      <c r="EB1" s="141"/>
      <c r="EC1" s="141"/>
      <c r="ED1" s="141"/>
      <c r="EE1" s="141"/>
      <c r="EF1" s="141"/>
      <c r="EG1" s="141"/>
      <c r="EH1" s="141"/>
      <c r="EI1" s="141"/>
      <c r="EJ1" s="141"/>
      <c r="EK1" s="141"/>
      <c r="EL1" s="141"/>
      <c r="EM1" s="141"/>
      <c r="EN1" s="141"/>
      <c r="EO1" s="141"/>
      <c r="EP1" s="141"/>
      <c r="EQ1" s="141"/>
      <c r="ER1" s="141"/>
      <c r="ES1" s="141"/>
      <c r="ET1" s="141"/>
      <c r="EU1" s="141"/>
      <c r="EV1" s="141"/>
      <c r="EW1" s="141"/>
      <c r="EX1" s="141"/>
      <c r="EY1" s="141"/>
      <c r="EZ1" s="141"/>
      <c r="FA1" s="141"/>
      <c r="FB1" s="141"/>
      <c r="FC1" s="141"/>
      <c r="FD1" s="141"/>
      <c r="FE1" s="141"/>
      <c r="FF1" s="141"/>
      <c r="FG1" s="141"/>
      <c r="FH1" s="141"/>
      <c r="FI1" s="141"/>
      <c r="FJ1" s="141"/>
      <c r="FK1" s="141"/>
      <c r="FL1" s="141"/>
      <c r="FM1" s="141"/>
      <c r="FN1" s="141"/>
      <c r="FO1" s="141"/>
      <c r="FP1" s="141"/>
      <c r="FQ1" s="141"/>
      <c r="FR1" s="141"/>
      <c r="FS1" s="141"/>
      <c r="FT1" s="141"/>
      <c r="FU1" s="141"/>
      <c r="FV1" s="141"/>
      <c r="FW1" s="141"/>
      <c r="FX1" s="141"/>
      <c r="FY1" s="141"/>
      <c r="FZ1" s="141"/>
      <c r="GA1" s="141"/>
      <c r="GB1" s="141"/>
      <c r="GC1" s="141"/>
      <c r="GD1" s="141"/>
      <c r="GE1" s="141"/>
      <c r="GF1" s="141"/>
      <c r="GG1" s="141"/>
      <c r="GH1" s="141"/>
      <c r="GI1" s="141"/>
      <c r="GJ1" s="141"/>
      <c r="GK1" s="236" t="s">
        <v>448</v>
      </c>
      <c r="BLP1" s="151" t="s">
        <v>225</v>
      </c>
    </row>
    <row r="2" spans="1:193 1680:1680" ht="14.25" customHeight="1" x14ac:dyDescent="0.2">
      <c r="A2" s="129"/>
      <c r="B2" s="488" t="s">
        <v>447</v>
      </c>
      <c r="C2" s="489"/>
      <c r="D2" s="489"/>
      <c r="E2" s="489"/>
      <c r="F2" s="489"/>
      <c r="G2" s="489"/>
      <c r="H2" s="489"/>
      <c r="I2" s="490"/>
      <c r="J2" s="486"/>
      <c r="K2" s="487"/>
      <c r="L2" s="141"/>
      <c r="M2" s="140"/>
      <c r="N2" s="140"/>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0"/>
      <c r="AN2" s="141"/>
      <c r="AO2" s="141"/>
      <c r="AP2" s="141"/>
      <c r="AQ2" s="140"/>
      <c r="AR2" s="141"/>
      <c r="AS2" s="141"/>
      <c r="AT2" s="141"/>
      <c r="AU2" s="140"/>
      <c r="AV2" s="141"/>
      <c r="AW2" s="141"/>
      <c r="AX2" s="141"/>
      <c r="AY2" s="140"/>
      <c r="AZ2" s="141"/>
      <c r="BA2" s="141"/>
      <c r="BB2" s="141"/>
      <c r="BC2" s="140"/>
      <c r="BD2" s="141"/>
      <c r="BE2" s="141"/>
      <c r="BF2" s="141"/>
      <c r="BG2" s="140"/>
      <c r="BH2" s="141"/>
      <c r="BI2" s="141"/>
      <c r="BJ2" s="141"/>
      <c r="BK2" s="140"/>
      <c r="BL2" s="141"/>
      <c r="BM2" s="141"/>
      <c r="BN2" s="141"/>
      <c r="BO2" s="140"/>
      <c r="BP2" s="141"/>
      <c r="BQ2" s="141"/>
      <c r="BR2" s="141"/>
      <c r="BS2" s="140"/>
      <c r="BT2" s="141"/>
      <c r="BU2" s="141"/>
      <c r="BV2" s="141"/>
      <c r="BW2" s="140"/>
      <c r="BX2" s="141"/>
      <c r="BY2" s="141"/>
      <c r="BZ2" s="141"/>
      <c r="CA2" s="140"/>
      <c r="CB2" s="141"/>
      <c r="CC2" s="141"/>
      <c r="CD2" s="141"/>
      <c r="CE2" s="140"/>
      <c r="CF2" s="141"/>
      <c r="CG2" s="141"/>
      <c r="CH2" s="141"/>
      <c r="CI2" s="141"/>
      <c r="CJ2" s="141"/>
      <c r="CK2" s="141"/>
      <c r="CL2" s="141"/>
      <c r="CM2" s="141"/>
      <c r="CN2" s="141"/>
      <c r="CO2" s="141"/>
      <c r="CP2" s="141"/>
      <c r="CQ2" s="141"/>
      <c r="CR2" s="141"/>
      <c r="CS2" s="141"/>
      <c r="CT2" s="141"/>
      <c r="CU2" s="141"/>
      <c r="CV2" s="141"/>
      <c r="CW2" s="141"/>
      <c r="CX2" s="141"/>
      <c r="CY2" s="141"/>
      <c r="CZ2" s="141"/>
      <c r="DA2" s="141"/>
      <c r="DB2" s="141"/>
      <c r="DC2" s="141"/>
      <c r="DD2" s="141"/>
      <c r="DE2" s="140"/>
      <c r="DF2" s="141"/>
      <c r="DG2" s="140"/>
      <c r="DH2" s="140"/>
      <c r="DI2" s="141"/>
      <c r="DJ2" s="141"/>
      <c r="DK2" s="141"/>
      <c r="DL2" s="141"/>
      <c r="DM2" s="140"/>
      <c r="DN2" s="141"/>
      <c r="DO2" s="140"/>
      <c r="DP2" s="141"/>
      <c r="DQ2" s="141"/>
      <c r="DR2" s="141"/>
      <c r="DS2" s="141"/>
      <c r="DT2" s="141"/>
      <c r="DU2" s="141"/>
      <c r="DV2" s="141"/>
      <c r="DW2" s="141"/>
      <c r="DX2" s="141"/>
      <c r="DY2" s="141"/>
      <c r="DZ2" s="141"/>
      <c r="EA2" s="141"/>
      <c r="EB2" s="141"/>
      <c r="EC2" s="141"/>
      <c r="ED2" s="141"/>
      <c r="EE2" s="141"/>
      <c r="EF2" s="141"/>
      <c r="EG2" s="141"/>
      <c r="EH2" s="141"/>
      <c r="EI2" s="141"/>
      <c r="EJ2" s="141"/>
      <c r="EK2" s="141"/>
      <c r="EL2" s="141"/>
      <c r="EM2" s="141"/>
      <c r="EN2" s="141"/>
      <c r="EO2" s="141"/>
      <c r="EP2" s="141"/>
      <c r="EQ2" s="141"/>
      <c r="ER2" s="141"/>
      <c r="ES2" s="141"/>
      <c r="ET2" s="141"/>
      <c r="EU2" s="141"/>
      <c r="EV2" s="141"/>
      <c r="EW2" s="141"/>
      <c r="EX2" s="141"/>
      <c r="EY2" s="141"/>
      <c r="EZ2" s="141"/>
      <c r="FA2" s="141"/>
      <c r="FB2" s="141"/>
      <c r="FC2" s="141"/>
      <c r="FD2" s="141"/>
      <c r="FE2" s="141"/>
      <c r="FF2" s="141"/>
      <c r="FG2" s="141"/>
      <c r="FH2" s="141"/>
      <c r="FI2" s="141"/>
      <c r="FJ2" s="141"/>
      <c r="FK2" s="141"/>
      <c r="FL2" s="141"/>
      <c r="FM2" s="141"/>
      <c r="FN2" s="141"/>
      <c r="FO2" s="141"/>
      <c r="FP2" s="141"/>
      <c r="FQ2" s="141"/>
      <c r="FR2" s="141"/>
      <c r="FS2" s="141"/>
      <c r="FT2" s="141"/>
      <c r="FU2" s="141"/>
      <c r="FV2" s="141"/>
      <c r="FW2" s="141"/>
      <c r="FX2" s="141"/>
      <c r="FY2" s="141"/>
      <c r="FZ2" s="141"/>
      <c r="GA2" s="141"/>
      <c r="GB2" s="141"/>
      <c r="GC2" s="141"/>
      <c r="GD2" s="141"/>
      <c r="GE2" s="141"/>
      <c r="GF2" s="141"/>
      <c r="GG2" s="141"/>
      <c r="GH2" s="141"/>
      <c r="GI2" s="141"/>
      <c r="GJ2" s="141"/>
      <c r="GK2" s="141"/>
      <c r="BLP2" s="130"/>
    </row>
    <row r="3" spans="1:193 1680:1680" ht="11.25" customHeight="1" x14ac:dyDescent="0.2">
      <c r="A3" s="129"/>
      <c r="B3" s="137" t="s">
        <v>446</v>
      </c>
      <c r="C3" s="491" t="s">
        <v>445</v>
      </c>
      <c r="D3" s="492"/>
      <c r="E3" s="492"/>
      <c r="F3" s="492"/>
      <c r="G3" s="492"/>
      <c r="H3" s="493"/>
      <c r="I3" s="138" t="s">
        <v>444</v>
      </c>
      <c r="J3" s="486"/>
      <c r="K3" s="487"/>
      <c r="L3" s="141"/>
      <c r="M3" s="140"/>
      <c r="N3" s="140"/>
      <c r="O3" s="141"/>
      <c r="P3" s="141"/>
      <c r="Q3" s="141"/>
      <c r="R3" s="141"/>
      <c r="S3" s="141"/>
      <c r="T3" s="141"/>
      <c r="U3" s="141"/>
      <c r="V3" s="141"/>
      <c r="W3" s="141"/>
      <c r="X3" s="141"/>
      <c r="Y3" s="141"/>
      <c r="Z3" s="141"/>
      <c r="AA3" s="141"/>
      <c r="AB3" s="141"/>
      <c r="AC3" s="141"/>
      <c r="AD3" s="141"/>
      <c r="AE3" s="141"/>
      <c r="AF3" s="141"/>
      <c r="AG3" s="141"/>
      <c r="AH3" s="141"/>
      <c r="AI3" s="141"/>
      <c r="AJ3" s="141"/>
      <c r="AK3" s="141"/>
      <c r="AL3" s="141"/>
      <c r="AM3" s="140"/>
      <c r="AN3" s="141"/>
      <c r="AO3" s="141"/>
      <c r="AP3" s="141"/>
      <c r="AQ3" s="140"/>
      <c r="AR3" s="141"/>
      <c r="AS3" s="141"/>
      <c r="AT3" s="141"/>
      <c r="AU3" s="140"/>
      <c r="AV3" s="141"/>
      <c r="AW3" s="141"/>
      <c r="AX3" s="141"/>
      <c r="AY3" s="140"/>
      <c r="AZ3" s="141"/>
      <c r="BA3" s="141"/>
      <c r="BB3" s="141"/>
      <c r="BC3" s="140"/>
      <c r="BD3" s="141"/>
      <c r="BE3" s="141"/>
      <c r="BF3" s="141"/>
      <c r="BG3" s="140"/>
      <c r="BH3" s="141"/>
      <c r="BI3" s="141"/>
      <c r="BJ3" s="141"/>
      <c r="BK3" s="140"/>
      <c r="BL3" s="141"/>
      <c r="BM3" s="141"/>
      <c r="BN3" s="141"/>
      <c r="BO3" s="140"/>
      <c r="BP3" s="141"/>
      <c r="BQ3" s="141"/>
      <c r="BR3" s="141"/>
      <c r="BS3" s="140"/>
      <c r="BT3" s="141"/>
      <c r="BU3" s="141"/>
      <c r="BV3" s="141"/>
      <c r="BW3" s="140"/>
      <c r="BX3" s="141"/>
      <c r="BY3" s="141"/>
      <c r="BZ3" s="141"/>
      <c r="CA3" s="140"/>
      <c r="CB3" s="141"/>
      <c r="CC3" s="141"/>
      <c r="CD3" s="141"/>
      <c r="CE3" s="140"/>
      <c r="CF3" s="141"/>
      <c r="CG3" s="141"/>
      <c r="CH3" s="141"/>
      <c r="CI3" s="141"/>
      <c r="CJ3" s="141"/>
      <c r="CK3" s="141"/>
      <c r="CL3" s="141"/>
      <c r="CM3" s="141"/>
      <c r="CN3" s="141"/>
      <c r="CO3" s="141"/>
      <c r="CP3" s="141"/>
      <c r="CQ3" s="141"/>
      <c r="CR3" s="141"/>
      <c r="CS3" s="141"/>
      <c r="CT3" s="141"/>
      <c r="CU3" s="141"/>
      <c r="CV3" s="141"/>
      <c r="CW3" s="141"/>
      <c r="CX3" s="141"/>
      <c r="CY3" s="141"/>
      <c r="CZ3" s="141"/>
      <c r="DA3" s="141"/>
      <c r="DB3" s="141"/>
      <c r="DC3" s="141"/>
      <c r="DD3" s="141"/>
      <c r="DE3" s="140"/>
      <c r="DF3" s="141"/>
      <c r="DG3" s="140"/>
      <c r="DH3" s="140"/>
      <c r="DI3" s="141"/>
      <c r="DJ3" s="141"/>
      <c r="DK3" s="141"/>
      <c r="DL3" s="141"/>
      <c r="DM3" s="140"/>
      <c r="DN3" s="141"/>
      <c r="DO3" s="140"/>
      <c r="DP3" s="141"/>
      <c r="DQ3" s="141"/>
      <c r="DR3" s="141"/>
      <c r="DS3" s="141"/>
      <c r="DT3" s="141"/>
      <c r="DU3" s="141"/>
      <c r="DV3" s="141"/>
      <c r="DW3" s="141"/>
      <c r="DX3" s="141"/>
      <c r="DY3" s="141"/>
      <c r="DZ3" s="141"/>
      <c r="EA3" s="141"/>
      <c r="EB3" s="141"/>
      <c r="EC3" s="141"/>
      <c r="ED3" s="141"/>
      <c r="EE3" s="141"/>
      <c r="EF3" s="141"/>
      <c r="EG3" s="141"/>
      <c r="EH3" s="141"/>
      <c r="EI3" s="141"/>
      <c r="EJ3" s="141"/>
      <c r="EK3" s="141"/>
      <c r="EL3" s="141"/>
      <c r="EM3" s="141"/>
      <c r="EN3" s="141"/>
      <c r="EO3" s="141"/>
      <c r="EP3" s="141"/>
      <c r="EQ3" s="141"/>
      <c r="ER3" s="141"/>
      <c r="ES3" s="141"/>
      <c r="ET3" s="141"/>
      <c r="EU3" s="141"/>
      <c r="EV3" s="141"/>
      <c r="EW3" s="141"/>
      <c r="EX3" s="141"/>
      <c r="EY3" s="141"/>
      <c r="EZ3" s="141"/>
      <c r="FA3" s="141"/>
      <c r="FB3" s="141"/>
      <c r="FC3" s="141"/>
      <c r="FD3" s="141"/>
      <c r="FE3" s="141"/>
      <c r="FF3" s="141"/>
      <c r="FG3" s="141"/>
      <c r="FH3" s="141"/>
      <c r="FI3" s="141"/>
      <c r="FJ3" s="141"/>
      <c r="FK3" s="141"/>
      <c r="FL3" s="141"/>
      <c r="FM3" s="141"/>
      <c r="FN3" s="141"/>
      <c r="FO3" s="141"/>
      <c r="FP3" s="141"/>
      <c r="FQ3" s="141"/>
      <c r="FR3" s="141"/>
      <c r="FS3" s="141"/>
      <c r="FT3" s="141"/>
      <c r="FU3" s="141"/>
      <c r="FV3" s="141"/>
      <c r="FW3" s="141"/>
      <c r="FX3" s="141"/>
      <c r="FY3" s="141"/>
      <c r="FZ3" s="141"/>
      <c r="GA3" s="141"/>
      <c r="GB3" s="141"/>
      <c r="GC3" s="141"/>
      <c r="GD3" s="141"/>
      <c r="GE3" s="141"/>
      <c r="GF3" s="141"/>
      <c r="GG3" s="141"/>
      <c r="GH3" s="141"/>
      <c r="GI3" s="141"/>
      <c r="GJ3" s="141"/>
      <c r="GK3" s="141"/>
      <c r="BLP3" s="130"/>
    </row>
    <row r="4" spans="1:193 1680:1680" ht="14.25" customHeight="1" x14ac:dyDescent="0.2">
      <c r="A4" s="129"/>
      <c r="B4" s="139" t="s">
        <v>443</v>
      </c>
      <c r="C4" s="494" t="s">
        <v>442</v>
      </c>
      <c r="D4" s="495"/>
      <c r="E4" s="495"/>
      <c r="F4" s="495"/>
      <c r="G4" s="495"/>
      <c r="H4" s="496"/>
      <c r="I4" s="203" t="s">
        <v>441</v>
      </c>
      <c r="J4" s="486"/>
      <c r="K4" s="487"/>
      <c r="L4" s="141"/>
      <c r="M4" s="140"/>
      <c r="N4" s="140"/>
      <c r="O4" s="141"/>
      <c r="P4" s="141"/>
      <c r="Q4" s="141"/>
      <c r="R4" s="141"/>
      <c r="S4" s="141"/>
      <c r="T4" s="141"/>
      <c r="U4" s="141"/>
      <c r="V4" s="141"/>
      <c r="W4" s="141"/>
      <c r="X4" s="141"/>
      <c r="Y4" s="141"/>
      <c r="Z4" s="141"/>
      <c r="AA4" s="141"/>
      <c r="AB4" s="141"/>
      <c r="AC4" s="141"/>
      <c r="AD4" s="141"/>
      <c r="AE4" s="141"/>
      <c r="AF4" s="141"/>
      <c r="AG4" s="141"/>
      <c r="AH4" s="141"/>
      <c r="AI4" s="141"/>
      <c r="AJ4" s="141"/>
      <c r="AK4" s="141"/>
      <c r="AL4" s="141"/>
      <c r="AM4" s="140"/>
      <c r="AN4" s="141"/>
      <c r="AO4" s="141"/>
      <c r="AP4" s="141"/>
      <c r="AQ4" s="140"/>
      <c r="AR4" s="141"/>
      <c r="AS4" s="141"/>
      <c r="AT4" s="141"/>
      <c r="AU4" s="140"/>
      <c r="AV4" s="141"/>
      <c r="AW4" s="141"/>
      <c r="AX4" s="141"/>
      <c r="AY4" s="140"/>
      <c r="AZ4" s="141"/>
      <c r="BA4" s="141"/>
      <c r="BB4" s="141"/>
      <c r="BC4" s="140"/>
      <c r="BD4" s="141"/>
      <c r="BE4" s="141"/>
      <c r="BF4" s="141"/>
      <c r="BG4" s="140"/>
      <c r="BH4" s="141"/>
      <c r="BI4" s="141"/>
      <c r="BJ4" s="141"/>
      <c r="BK4" s="140"/>
      <c r="BL4" s="141"/>
      <c r="BM4" s="141"/>
      <c r="BN4" s="141"/>
      <c r="BO4" s="140"/>
      <c r="BP4" s="141"/>
      <c r="BQ4" s="141"/>
      <c r="BR4" s="141"/>
      <c r="BS4" s="140"/>
      <c r="BT4" s="141"/>
      <c r="BU4" s="141"/>
      <c r="BV4" s="141"/>
      <c r="BW4" s="140"/>
      <c r="BX4" s="141"/>
      <c r="BY4" s="141"/>
      <c r="BZ4" s="141"/>
      <c r="CA4" s="140"/>
      <c r="CB4" s="141"/>
      <c r="CC4" s="141"/>
      <c r="CD4" s="141"/>
      <c r="CE4" s="140"/>
      <c r="CF4" s="141"/>
      <c r="CG4" s="141"/>
      <c r="CH4" s="141"/>
      <c r="CI4" s="141"/>
      <c r="CJ4" s="141"/>
      <c r="CK4" s="141"/>
      <c r="CL4" s="141"/>
      <c r="CM4" s="141"/>
      <c r="CN4" s="141"/>
      <c r="CO4" s="141"/>
      <c r="CP4" s="141"/>
      <c r="CQ4" s="141"/>
      <c r="CR4" s="141"/>
      <c r="CS4" s="141"/>
      <c r="CT4" s="141"/>
      <c r="CU4" s="141"/>
      <c r="CV4" s="141"/>
      <c r="CW4" s="141"/>
      <c r="CX4" s="141"/>
      <c r="CY4" s="141"/>
      <c r="CZ4" s="141"/>
      <c r="DA4" s="141"/>
      <c r="DB4" s="141"/>
      <c r="DC4" s="141"/>
      <c r="DD4" s="141"/>
      <c r="DE4" s="140"/>
      <c r="DF4" s="141"/>
      <c r="DG4" s="140"/>
      <c r="DH4" s="140"/>
      <c r="DI4" s="141"/>
      <c r="DJ4" s="168"/>
      <c r="DK4" s="141"/>
      <c r="DL4" s="141"/>
      <c r="DM4" s="140"/>
      <c r="DN4" s="141"/>
      <c r="DO4" s="140"/>
      <c r="DP4" s="141"/>
      <c r="DQ4" s="141"/>
      <c r="DR4" s="141"/>
      <c r="DS4" s="141"/>
      <c r="DT4" s="141"/>
      <c r="DU4" s="141"/>
      <c r="DV4" s="141"/>
      <c r="DW4" s="141"/>
      <c r="DX4" s="141"/>
      <c r="DY4" s="141"/>
      <c r="DZ4" s="141"/>
      <c r="EA4" s="141"/>
      <c r="EB4" s="141"/>
      <c r="EC4" s="141"/>
      <c r="ED4" s="141"/>
      <c r="EE4" s="141"/>
      <c r="EF4" s="141"/>
      <c r="EG4" s="141"/>
      <c r="EH4" s="141"/>
      <c r="EI4" s="141"/>
      <c r="EJ4" s="141"/>
      <c r="EK4" s="141"/>
      <c r="EL4" s="141"/>
      <c r="EM4" s="141"/>
      <c r="EN4" s="141"/>
      <c r="EO4" s="141"/>
      <c r="EP4" s="141"/>
      <c r="EQ4" s="141"/>
      <c r="ER4" s="141"/>
      <c r="ES4" s="141"/>
      <c r="ET4" s="141"/>
      <c r="EU4" s="141"/>
      <c r="EV4" s="141"/>
      <c r="EW4" s="141"/>
      <c r="EX4" s="141"/>
      <c r="EY4" s="141"/>
      <c r="EZ4" s="141"/>
      <c r="FA4" s="141"/>
      <c r="FB4" s="141"/>
      <c r="FC4" s="141"/>
      <c r="FD4" s="141"/>
      <c r="FE4" s="141"/>
      <c r="FF4" s="141"/>
      <c r="FG4" s="141"/>
      <c r="FH4" s="141"/>
      <c r="FI4" s="141"/>
      <c r="FJ4" s="141"/>
      <c r="FK4" s="141"/>
      <c r="FL4" s="141"/>
      <c r="FM4" s="141"/>
      <c r="FN4" s="141"/>
      <c r="FO4" s="141"/>
      <c r="FP4" s="141"/>
      <c r="FQ4" s="141"/>
      <c r="FR4" s="141"/>
      <c r="FS4" s="141"/>
      <c r="FT4" s="141"/>
      <c r="FU4" s="141"/>
      <c r="FV4" s="141"/>
      <c r="FW4" s="141"/>
      <c r="FX4" s="141"/>
      <c r="FY4" s="141"/>
      <c r="FZ4" s="141"/>
      <c r="GA4" s="141"/>
      <c r="GB4" s="141"/>
      <c r="GC4" s="141"/>
      <c r="GD4" s="141"/>
      <c r="GE4" s="141"/>
      <c r="GF4" s="141"/>
      <c r="GG4" s="141"/>
      <c r="GH4" s="141"/>
      <c r="GI4" s="141"/>
      <c r="GJ4" s="141"/>
      <c r="GK4" s="141"/>
      <c r="BLP4" s="130"/>
    </row>
    <row r="5" spans="1:193 1680:1680" ht="108.6" customHeight="1" x14ac:dyDescent="0.2">
      <c r="A5" s="129"/>
      <c r="B5" s="146" t="s">
        <v>440</v>
      </c>
      <c r="C5" s="190" t="s">
        <v>439</v>
      </c>
      <c r="D5" s="146" t="s">
        <v>438</v>
      </c>
      <c r="E5" s="535" t="s">
        <v>1076</v>
      </c>
      <c r="F5" s="536"/>
      <c r="G5" s="537"/>
      <c r="H5" s="191" t="s">
        <v>436</v>
      </c>
      <c r="I5" s="551" t="s">
        <v>1340</v>
      </c>
      <c r="J5" s="552"/>
      <c r="K5" s="552"/>
      <c r="L5" s="552"/>
      <c r="M5" s="552"/>
      <c r="N5" s="553"/>
      <c r="O5" s="471" t="s">
        <v>434</v>
      </c>
      <c r="P5" s="472"/>
      <c r="Q5" s="541">
        <v>45657</v>
      </c>
      <c r="R5" s="542"/>
      <c r="S5" s="202"/>
      <c r="T5" s="202"/>
      <c r="U5" s="475"/>
      <c r="V5" s="475"/>
      <c r="W5" s="476"/>
      <c r="X5" s="477"/>
      <c r="Y5" s="126"/>
      <c r="Z5" s="126"/>
      <c r="AA5" s="126"/>
      <c r="AB5" s="126"/>
      <c r="AC5" s="126"/>
      <c r="AD5" s="126"/>
      <c r="AE5" s="126"/>
      <c r="AF5" s="126"/>
      <c r="AG5" s="126"/>
      <c r="AH5" s="126"/>
      <c r="AI5" s="127"/>
      <c r="AJ5" s="127"/>
      <c r="AK5" s="126"/>
      <c r="AL5" s="126"/>
      <c r="AM5" s="126"/>
      <c r="AN5" s="127"/>
      <c r="AO5" s="127"/>
      <c r="AP5" s="126"/>
      <c r="AQ5" s="126"/>
      <c r="AR5" s="127"/>
      <c r="AS5" s="127"/>
      <c r="AT5" s="126"/>
      <c r="AU5" s="126"/>
      <c r="AV5" s="127"/>
      <c r="AW5" s="127"/>
      <c r="AX5" s="126"/>
      <c r="AY5" s="126"/>
      <c r="AZ5" s="127"/>
      <c r="BA5" s="127"/>
      <c r="BB5" s="126"/>
      <c r="BC5" s="126"/>
      <c r="BD5" s="127"/>
      <c r="BE5" s="127"/>
      <c r="BF5" s="126"/>
      <c r="BG5" s="126"/>
      <c r="BH5" s="127"/>
      <c r="BI5" s="127"/>
      <c r="BJ5" s="126"/>
      <c r="BK5" s="126"/>
      <c r="BL5" s="127"/>
      <c r="BM5" s="127"/>
      <c r="BN5" s="126"/>
      <c r="BO5" s="126"/>
      <c r="BP5" s="127"/>
      <c r="BQ5" s="127"/>
      <c r="BR5" s="126"/>
      <c r="BS5" s="126"/>
      <c r="BT5" s="127"/>
      <c r="BU5" s="127"/>
      <c r="BV5" s="126"/>
      <c r="BW5" s="126"/>
      <c r="BX5" s="127"/>
      <c r="BY5" s="127"/>
      <c r="BZ5" s="126"/>
      <c r="CA5" s="126"/>
      <c r="CB5" s="127"/>
      <c r="CC5" s="127"/>
      <c r="CD5" s="126"/>
      <c r="CE5" s="126"/>
      <c r="CF5" s="127"/>
      <c r="CG5" s="127"/>
      <c r="CH5" s="126"/>
      <c r="CI5" s="126"/>
      <c r="CJ5" s="126"/>
      <c r="CK5" s="126"/>
      <c r="CL5" s="126"/>
      <c r="CM5" s="126"/>
      <c r="CN5" s="126"/>
      <c r="CO5" s="126"/>
      <c r="CP5" s="126"/>
      <c r="CQ5" s="126"/>
      <c r="CR5" s="126"/>
      <c r="CS5" s="126"/>
      <c r="CT5" s="126"/>
      <c r="CU5" s="126"/>
      <c r="CV5" s="126"/>
      <c r="CW5" s="126"/>
      <c r="CX5" s="126"/>
      <c r="CY5" s="126"/>
      <c r="CZ5" s="126"/>
      <c r="DA5" s="126"/>
      <c r="DB5" s="125"/>
      <c r="DC5" s="125"/>
      <c r="DD5" s="125"/>
      <c r="DE5" s="125"/>
      <c r="DF5" s="126"/>
      <c r="DG5" s="126"/>
      <c r="DH5" s="126"/>
      <c r="DI5" s="126"/>
      <c r="DJ5" s="126"/>
      <c r="DK5" s="126"/>
      <c r="DL5" s="126"/>
      <c r="DM5" s="125"/>
      <c r="DN5" s="126"/>
      <c r="DO5" s="126"/>
      <c r="DP5" s="126"/>
      <c r="DQ5" s="126"/>
      <c r="DR5" s="126"/>
      <c r="DS5" s="126"/>
      <c r="DT5" s="126"/>
      <c r="DU5" s="126"/>
      <c r="DV5" s="126"/>
      <c r="DW5" s="126"/>
      <c r="DX5" s="126"/>
      <c r="DY5" s="126"/>
      <c r="DZ5" s="126"/>
      <c r="EA5" s="126"/>
      <c r="EB5" s="126"/>
      <c r="EC5" s="126"/>
      <c r="ED5" s="126"/>
      <c r="EE5" s="126"/>
      <c r="EF5" s="126"/>
      <c r="EG5" s="126"/>
      <c r="EH5" s="126"/>
      <c r="EI5" s="126"/>
      <c r="EJ5" s="126"/>
      <c r="EK5" s="126"/>
      <c r="EL5" s="126"/>
      <c r="EM5" s="126"/>
      <c r="EN5" s="126"/>
      <c r="EO5" s="126"/>
      <c r="EP5" s="126"/>
      <c r="EQ5" s="126"/>
      <c r="ER5" s="126"/>
      <c r="ES5" s="126"/>
      <c r="ET5" s="126"/>
      <c r="EU5" s="126"/>
      <c r="EV5" s="126"/>
      <c r="EW5" s="126"/>
      <c r="EX5" s="126"/>
      <c r="EY5" s="126"/>
      <c r="EZ5" s="126"/>
      <c r="FA5" s="126"/>
      <c r="FB5" s="126"/>
      <c r="FC5" s="126"/>
      <c r="FD5" s="126"/>
      <c r="FE5" s="126"/>
      <c r="FF5" s="126"/>
      <c r="FG5" s="126"/>
      <c r="FH5" s="126"/>
      <c r="FI5" s="126"/>
      <c r="FJ5" s="126"/>
      <c r="FK5" s="126"/>
      <c r="FL5" s="126"/>
      <c r="FM5" s="126"/>
      <c r="FN5" s="126"/>
      <c r="FO5" s="126"/>
      <c r="FP5" s="126"/>
      <c r="FQ5" s="126"/>
      <c r="FR5" s="126"/>
      <c r="FS5" s="126"/>
      <c r="FT5" s="126"/>
      <c r="FU5" s="126"/>
      <c r="FV5" s="126"/>
      <c r="FW5" s="126"/>
      <c r="FX5" s="126"/>
      <c r="FY5" s="126"/>
      <c r="FZ5" s="126"/>
      <c r="GA5" s="126"/>
      <c r="GB5" s="126"/>
      <c r="GC5" s="126"/>
      <c r="GD5" s="126"/>
      <c r="GE5" s="126"/>
      <c r="GF5" s="126"/>
      <c r="GG5" s="126"/>
      <c r="GH5" s="126"/>
      <c r="GI5" s="126"/>
      <c r="GJ5" s="129"/>
      <c r="GK5" s="129"/>
    </row>
    <row r="6" spans="1:193 1680:1680" ht="5.25" customHeight="1" x14ac:dyDescent="0.2">
      <c r="A6" s="129"/>
      <c r="B6" s="125"/>
      <c r="C6" s="126"/>
      <c r="D6" s="125"/>
      <c r="E6" s="125"/>
      <c r="F6" s="125"/>
      <c r="G6" s="127"/>
      <c r="H6" s="127"/>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7"/>
      <c r="AJ6" s="127"/>
      <c r="AK6" s="126"/>
      <c r="AL6" s="126"/>
      <c r="AM6" s="126"/>
      <c r="AN6" s="127"/>
      <c r="AO6" s="127"/>
      <c r="AP6" s="126"/>
      <c r="AQ6" s="126"/>
      <c r="AR6" s="127"/>
      <c r="AS6" s="127"/>
      <c r="AT6" s="126"/>
      <c r="AU6" s="126"/>
      <c r="AV6" s="127"/>
      <c r="AW6" s="127"/>
      <c r="AX6" s="126"/>
      <c r="AY6" s="126"/>
      <c r="AZ6" s="127"/>
      <c r="BA6" s="127"/>
      <c r="BB6" s="126"/>
      <c r="BC6" s="126"/>
      <c r="BD6" s="127"/>
      <c r="BE6" s="127"/>
      <c r="BF6" s="126"/>
      <c r="BG6" s="126"/>
      <c r="BH6" s="127"/>
      <c r="BI6" s="127"/>
      <c r="BJ6" s="126"/>
      <c r="BK6" s="126"/>
      <c r="BL6" s="127"/>
      <c r="BM6" s="127"/>
      <c r="BN6" s="126"/>
      <c r="BO6" s="126"/>
      <c r="BP6" s="127"/>
      <c r="BQ6" s="127"/>
      <c r="BR6" s="126"/>
      <c r="BS6" s="126"/>
      <c r="BT6" s="127"/>
      <c r="BU6" s="127"/>
      <c r="BV6" s="126"/>
      <c r="BW6" s="126"/>
      <c r="BX6" s="127"/>
      <c r="BY6" s="127"/>
      <c r="BZ6" s="126"/>
      <c r="CA6" s="126"/>
      <c r="CB6" s="127"/>
      <c r="CC6" s="127"/>
      <c r="CD6" s="126"/>
      <c r="CE6" s="126"/>
      <c r="CF6" s="127"/>
      <c r="CG6" s="127"/>
      <c r="CH6" s="126"/>
      <c r="CI6" s="126"/>
      <c r="CJ6" s="126"/>
      <c r="CK6" s="126"/>
      <c r="CL6" s="126"/>
      <c r="CM6" s="126"/>
      <c r="CN6" s="126"/>
      <c r="CO6" s="126"/>
      <c r="CP6" s="126"/>
      <c r="CQ6" s="126"/>
      <c r="CR6" s="126"/>
      <c r="CS6" s="126"/>
      <c r="CT6" s="126"/>
      <c r="CU6" s="126"/>
      <c r="CV6" s="126"/>
      <c r="CW6" s="126"/>
      <c r="CX6" s="126"/>
      <c r="CY6" s="126"/>
      <c r="CZ6" s="126"/>
      <c r="DA6" s="126"/>
      <c r="DB6" s="125"/>
      <c r="DC6" s="125"/>
      <c r="DD6" s="125"/>
      <c r="DE6" s="125"/>
      <c r="DF6" s="126"/>
      <c r="DG6" s="126"/>
      <c r="DH6" s="126"/>
      <c r="DI6" s="126"/>
      <c r="DJ6" s="126"/>
      <c r="DK6" s="126"/>
      <c r="DL6" s="126"/>
      <c r="DM6" s="125"/>
      <c r="DN6" s="126"/>
      <c r="DO6" s="126"/>
      <c r="DP6" s="126"/>
      <c r="DQ6" s="126"/>
      <c r="DR6" s="126"/>
      <c r="DS6" s="126"/>
      <c r="DT6" s="126"/>
      <c r="DU6" s="126"/>
      <c r="DV6" s="126"/>
      <c r="DW6" s="126"/>
      <c r="DX6" s="126"/>
      <c r="DY6" s="126"/>
      <c r="DZ6" s="126"/>
      <c r="EA6" s="126"/>
      <c r="EB6" s="126"/>
      <c r="EC6" s="126"/>
      <c r="ED6" s="126"/>
      <c r="EE6" s="126"/>
      <c r="EF6" s="126"/>
      <c r="EG6" s="126"/>
      <c r="EH6" s="126"/>
      <c r="EI6" s="126"/>
      <c r="EJ6" s="126"/>
      <c r="EK6" s="126"/>
      <c r="EL6" s="126"/>
      <c r="EM6" s="126"/>
      <c r="EN6" s="126"/>
      <c r="EO6" s="126"/>
      <c r="EP6" s="126"/>
      <c r="EQ6" s="126"/>
      <c r="ER6" s="126"/>
      <c r="ES6" s="126"/>
      <c r="ET6" s="126"/>
      <c r="EU6" s="126"/>
      <c r="EV6" s="126"/>
      <c r="EW6" s="126"/>
      <c r="EX6" s="126"/>
      <c r="EY6" s="126"/>
      <c r="EZ6" s="126"/>
      <c r="FA6" s="126"/>
      <c r="FB6" s="126"/>
      <c r="FC6" s="126"/>
      <c r="FD6" s="126"/>
      <c r="FE6" s="126"/>
      <c r="FF6" s="126"/>
      <c r="FG6" s="126"/>
      <c r="FH6" s="126"/>
      <c r="FI6" s="126"/>
      <c r="FJ6" s="126"/>
      <c r="FK6" s="126"/>
      <c r="FL6" s="126"/>
      <c r="FM6" s="126"/>
      <c r="FN6" s="126"/>
      <c r="FO6" s="126"/>
      <c r="FP6" s="126"/>
      <c r="FQ6" s="126"/>
      <c r="FR6" s="126"/>
      <c r="FS6" s="126"/>
      <c r="FT6" s="126"/>
      <c r="FU6" s="126"/>
      <c r="FV6" s="126"/>
      <c r="FW6" s="126"/>
      <c r="FX6" s="126"/>
      <c r="FY6" s="126"/>
      <c r="FZ6" s="126"/>
      <c r="GA6" s="126"/>
      <c r="GB6" s="126"/>
      <c r="GC6" s="126"/>
      <c r="GD6" s="126"/>
      <c r="GE6" s="126"/>
      <c r="GF6" s="126"/>
      <c r="GG6" s="126"/>
      <c r="GH6" s="126"/>
      <c r="GI6" s="126"/>
      <c r="GJ6" s="129"/>
      <c r="GK6" s="129"/>
    </row>
    <row r="7" spans="1:193 1680:1680" s="129" customFormat="1" ht="23.25" customHeight="1" x14ac:dyDescent="0.2">
      <c r="A7" s="89">
        <f>COUNTA(C9:C14)</f>
        <v>6</v>
      </c>
      <c r="B7" s="478" t="s">
        <v>433</v>
      </c>
      <c r="C7" s="479"/>
      <c r="D7" s="479"/>
      <c r="E7" s="479"/>
      <c r="F7" s="479"/>
      <c r="G7" s="479"/>
      <c r="H7" s="479"/>
      <c r="I7" s="162"/>
      <c r="J7" s="480" t="s">
        <v>432</v>
      </c>
      <c r="K7" s="480"/>
      <c r="L7" s="480"/>
      <c r="M7" s="480"/>
      <c r="N7" s="480"/>
      <c r="O7" s="480"/>
      <c r="P7" s="480"/>
      <c r="Q7" s="480"/>
      <c r="R7" s="480"/>
      <c r="S7" s="480"/>
      <c r="T7" s="480"/>
      <c r="U7" s="480"/>
      <c r="V7" s="480"/>
      <c r="W7" s="480"/>
      <c r="X7" s="480"/>
      <c r="Y7" s="480"/>
      <c r="Z7" s="480"/>
      <c r="AA7" s="480"/>
      <c r="AB7" s="480"/>
      <c r="AC7" s="465" t="s">
        <v>431</v>
      </c>
      <c r="AD7" s="465"/>
      <c r="AE7" s="465"/>
      <c r="AF7" s="465"/>
      <c r="AG7" s="465"/>
      <c r="AH7" s="465"/>
      <c r="AI7" s="466" t="s">
        <v>430</v>
      </c>
      <c r="AJ7" s="466"/>
      <c r="AK7" s="466"/>
      <c r="AL7" s="466"/>
      <c r="AM7" s="189"/>
      <c r="AN7" s="167" t="s">
        <v>429</v>
      </c>
      <c r="AO7" s="166"/>
      <c r="AP7" s="166"/>
      <c r="AQ7" s="189"/>
      <c r="AR7" s="166"/>
      <c r="AS7" s="166"/>
      <c r="AT7" s="166"/>
      <c r="AU7" s="189"/>
      <c r="AV7" s="166"/>
      <c r="AW7" s="166"/>
      <c r="AX7" s="166"/>
      <c r="AY7" s="189"/>
      <c r="AZ7" s="166"/>
      <c r="BA7" s="166"/>
      <c r="BB7" s="166"/>
      <c r="BC7" s="189"/>
      <c r="BD7" s="166"/>
      <c r="BE7" s="166"/>
      <c r="BF7" s="166"/>
      <c r="BG7" s="189"/>
      <c r="BH7" s="163"/>
      <c r="BI7" s="163"/>
      <c r="BJ7" s="163"/>
      <c r="BK7" s="189"/>
      <c r="BL7" s="163"/>
      <c r="BM7" s="163"/>
      <c r="BN7" s="163"/>
      <c r="BO7" s="189"/>
      <c r="BP7" s="163"/>
      <c r="BQ7" s="163"/>
      <c r="BR7" s="163"/>
      <c r="BS7" s="189"/>
      <c r="BT7" s="163"/>
      <c r="BU7" s="163"/>
      <c r="BV7" s="163"/>
      <c r="BW7" s="189"/>
      <c r="BX7" s="163"/>
      <c r="BY7" s="163"/>
      <c r="BZ7" s="163"/>
      <c r="CA7" s="189"/>
      <c r="CB7" s="163"/>
      <c r="CC7" s="163"/>
      <c r="CD7" s="163"/>
      <c r="CE7" s="189"/>
      <c r="CF7" s="163"/>
      <c r="CG7" s="163"/>
      <c r="CH7" s="163"/>
      <c r="CI7" s="163"/>
      <c r="CJ7" s="163"/>
      <c r="CK7" s="163"/>
      <c r="CL7" s="163"/>
      <c r="CM7" s="163"/>
      <c r="CN7" s="163"/>
      <c r="CO7" s="163"/>
      <c r="CP7" s="163"/>
      <c r="CQ7" s="163"/>
      <c r="CR7" s="163"/>
      <c r="CS7" s="298">
        <f>SUM(CS9:CS14)</f>
        <v>18</v>
      </c>
      <c r="CT7" s="163"/>
      <c r="CU7" s="163"/>
      <c r="CV7" s="163"/>
      <c r="CW7" s="163"/>
      <c r="CX7" s="150"/>
      <c r="CY7" s="150"/>
      <c r="CZ7" s="150"/>
      <c r="DA7" s="150"/>
      <c r="DB7" s="144"/>
      <c r="DC7" s="144"/>
      <c r="DD7" s="144"/>
      <c r="DE7" s="144"/>
      <c r="DF7" s="144"/>
      <c r="DG7" s="144"/>
      <c r="DH7" s="169"/>
      <c r="DI7" s="168">
        <f>IF(DA9&lt;0.6,1,4)</f>
        <v>4</v>
      </c>
      <c r="DJ7" s="144"/>
      <c r="DK7" s="144"/>
      <c r="DL7" s="144"/>
      <c r="DM7" s="144"/>
      <c r="DN7" s="144"/>
      <c r="DO7" s="144"/>
      <c r="DP7" s="144"/>
      <c r="DQ7" s="144"/>
      <c r="DR7" s="144"/>
      <c r="DS7" s="144"/>
      <c r="DT7" s="144"/>
      <c r="DU7" s="144"/>
      <c r="DV7" s="144"/>
      <c r="DW7" s="144"/>
      <c r="DX7" s="144"/>
      <c r="DY7" s="144"/>
      <c r="DZ7" s="144"/>
      <c r="EA7" s="144"/>
      <c r="EB7" s="144"/>
      <c r="EC7" s="144"/>
      <c r="ED7" s="144"/>
      <c r="EE7" s="144"/>
      <c r="EF7" s="144"/>
      <c r="EG7" s="144"/>
      <c r="EH7" s="144"/>
      <c r="EI7" s="144"/>
      <c r="EJ7" s="144"/>
      <c r="EK7" s="144"/>
      <c r="EL7" s="144"/>
      <c r="EM7" s="144"/>
      <c r="EN7" s="144"/>
      <c r="EO7" s="144"/>
      <c r="EP7" s="144"/>
      <c r="EQ7" s="144"/>
      <c r="ER7" s="144"/>
      <c r="ES7" s="144"/>
      <c r="ET7" s="144"/>
      <c r="EU7" s="144"/>
      <c r="EV7" s="144"/>
      <c r="EW7" s="144"/>
      <c r="EX7" s="144"/>
      <c r="EY7" s="144"/>
      <c r="EZ7" s="144"/>
      <c r="FA7" s="144"/>
      <c r="FB7" s="144"/>
      <c r="FC7" s="144"/>
      <c r="FD7" s="144"/>
      <c r="FE7" s="144"/>
      <c r="FF7" s="144"/>
      <c r="FG7" s="144"/>
      <c r="FH7" s="144"/>
      <c r="FI7" s="144"/>
      <c r="FJ7" s="144"/>
      <c r="FK7" s="144"/>
      <c r="FL7" s="144"/>
      <c r="FM7" s="144"/>
      <c r="FN7" s="144"/>
      <c r="FO7" s="144"/>
      <c r="FP7" s="144"/>
      <c r="FQ7" s="144"/>
      <c r="FR7" s="144"/>
      <c r="FS7" s="144"/>
      <c r="FT7" s="144"/>
      <c r="FU7" s="144"/>
      <c r="FV7" s="144"/>
      <c r="FW7" s="144"/>
      <c r="FX7" s="144"/>
      <c r="FY7" s="144"/>
      <c r="FZ7" s="144"/>
      <c r="GA7" s="144"/>
      <c r="GB7" s="144"/>
      <c r="GC7" s="144"/>
      <c r="GD7" s="144"/>
      <c r="GE7" s="144"/>
      <c r="GF7" s="144"/>
      <c r="GG7" s="144"/>
      <c r="GH7" s="144"/>
      <c r="GI7" s="169"/>
    </row>
    <row r="8" spans="1:193 1680:1680" ht="74.25" customHeight="1" x14ac:dyDescent="0.2">
      <c r="A8" s="171" t="s">
        <v>428</v>
      </c>
      <c r="B8" s="172" t="s">
        <v>427</v>
      </c>
      <c r="C8" s="172" t="s">
        <v>426</v>
      </c>
      <c r="D8" s="147" t="s">
        <v>425</v>
      </c>
      <c r="E8" s="147" t="s">
        <v>424</v>
      </c>
      <c r="F8" s="147" t="s">
        <v>423</v>
      </c>
      <c r="G8" s="147" t="s">
        <v>422</v>
      </c>
      <c r="H8" s="147" t="s">
        <v>421</v>
      </c>
      <c r="I8" s="172" t="s">
        <v>420</v>
      </c>
      <c r="J8" s="266" t="s">
        <v>419</v>
      </c>
      <c r="K8" s="266" t="s">
        <v>418</v>
      </c>
      <c r="L8" s="266" t="s">
        <v>417</v>
      </c>
      <c r="M8" s="266" t="s">
        <v>416</v>
      </c>
      <c r="N8" s="266" t="s">
        <v>415</v>
      </c>
      <c r="O8" s="266" t="s">
        <v>414</v>
      </c>
      <c r="P8" s="266" t="s">
        <v>413</v>
      </c>
      <c r="Q8" s="266" t="s">
        <v>412</v>
      </c>
      <c r="R8" s="266" t="s">
        <v>411</v>
      </c>
      <c r="S8" s="266" t="s">
        <v>410</v>
      </c>
      <c r="T8" s="266" t="s">
        <v>409</v>
      </c>
      <c r="U8" s="266" t="s">
        <v>408</v>
      </c>
      <c r="V8" s="266" t="s">
        <v>407</v>
      </c>
      <c r="W8" s="266" t="s">
        <v>406</v>
      </c>
      <c r="X8" s="266" t="s">
        <v>405</v>
      </c>
      <c r="Y8" s="266" t="s">
        <v>404</v>
      </c>
      <c r="Z8" s="266" t="s">
        <v>403</v>
      </c>
      <c r="AA8" s="266" t="s">
        <v>402</v>
      </c>
      <c r="AB8" s="266" t="s">
        <v>401</v>
      </c>
      <c r="AC8" s="172" t="s">
        <v>27</v>
      </c>
      <c r="AD8" s="172" t="s">
        <v>400</v>
      </c>
      <c r="AE8" s="172" t="s">
        <v>33</v>
      </c>
      <c r="AF8" s="172" t="s">
        <v>399</v>
      </c>
      <c r="AG8" s="172" t="s">
        <v>398</v>
      </c>
      <c r="AH8" s="172" t="s">
        <v>397</v>
      </c>
      <c r="AI8" s="147" t="s">
        <v>396</v>
      </c>
      <c r="AJ8" s="147" t="s">
        <v>395</v>
      </c>
      <c r="AK8" s="147" t="s">
        <v>394</v>
      </c>
      <c r="AL8" s="147" t="s">
        <v>393</v>
      </c>
      <c r="AM8" s="174" t="s">
        <v>392</v>
      </c>
      <c r="AN8" s="174" t="s">
        <v>391</v>
      </c>
      <c r="AO8" s="175" t="s">
        <v>390</v>
      </c>
      <c r="AP8" s="175" t="s">
        <v>389</v>
      </c>
      <c r="AQ8" s="267" t="s">
        <v>388</v>
      </c>
      <c r="AR8" s="267" t="s">
        <v>387</v>
      </c>
      <c r="AS8" s="268" t="s">
        <v>386</v>
      </c>
      <c r="AT8" s="268" t="s">
        <v>385</v>
      </c>
      <c r="AU8" s="176" t="s">
        <v>384</v>
      </c>
      <c r="AV8" s="177" t="s">
        <v>383</v>
      </c>
      <c r="AW8" s="177" t="s">
        <v>382</v>
      </c>
      <c r="AX8" s="177" t="s">
        <v>381</v>
      </c>
      <c r="AY8" s="178" t="s">
        <v>380</v>
      </c>
      <c r="AZ8" s="178" t="s">
        <v>379</v>
      </c>
      <c r="BA8" s="179" t="s">
        <v>378</v>
      </c>
      <c r="BB8" s="179" t="s">
        <v>377</v>
      </c>
      <c r="BC8" s="180" t="s">
        <v>376</v>
      </c>
      <c r="BD8" s="180" t="s">
        <v>375</v>
      </c>
      <c r="BE8" s="181" t="s">
        <v>374</v>
      </c>
      <c r="BF8" s="181" t="s">
        <v>373</v>
      </c>
      <c r="BG8" s="182" t="s">
        <v>372</v>
      </c>
      <c r="BH8" s="182" t="s">
        <v>371</v>
      </c>
      <c r="BI8" s="183" t="s">
        <v>370</v>
      </c>
      <c r="BJ8" s="183" t="s">
        <v>369</v>
      </c>
      <c r="BK8" s="184" t="s">
        <v>368</v>
      </c>
      <c r="BL8" s="184" t="s">
        <v>367</v>
      </c>
      <c r="BM8" s="185" t="s">
        <v>366</v>
      </c>
      <c r="BN8" s="185" t="s">
        <v>365</v>
      </c>
      <c r="BO8" s="176" t="s">
        <v>361</v>
      </c>
      <c r="BP8" s="176" t="s">
        <v>364</v>
      </c>
      <c r="BQ8" s="177" t="s">
        <v>363</v>
      </c>
      <c r="BR8" s="177" t="s">
        <v>362</v>
      </c>
      <c r="BS8" s="178" t="s">
        <v>361</v>
      </c>
      <c r="BT8" s="178" t="s">
        <v>360</v>
      </c>
      <c r="BU8" s="179" t="s">
        <v>359</v>
      </c>
      <c r="BV8" s="179" t="s">
        <v>358</v>
      </c>
      <c r="BW8" s="180" t="s">
        <v>357</v>
      </c>
      <c r="BX8" s="180" t="s">
        <v>356</v>
      </c>
      <c r="BY8" s="181" t="s">
        <v>355</v>
      </c>
      <c r="BZ8" s="181" t="s">
        <v>354</v>
      </c>
      <c r="CA8" s="182" t="s">
        <v>353</v>
      </c>
      <c r="CB8" s="182" t="s">
        <v>352</v>
      </c>
      <c r="CC8" s="183" t="s">
        <v>351</v>
      </c>
      <c r="CD8" s="183" t="s">
        <v>350</v>
      </c>
      <c r="CE8" s="184" t="s">
        <v>349</v>
      </c>
      <c r="CF8" s="184" t="s">
        <v>348</v>
      </c>
      <c r="CG8" s="185" t="s">
        <v>347</v>
      </c>
      <c r="CH8" s="185" t="s">
        <v>346</v>
      </c>
      <c r="CI8" s="185"/>
      <c r="CJ8" s="185"/>
      <c r="CK8" s="185"/>
      <c r="CL8" s="172" t="s">
        <v>345</v>
      </c>
      <c r="CM8" s="172" t="s">
        <v>344</v>
      </c>
      <c r="CN8" s="172" t="s">
        <v>343</v>
      </c>
      <c r="CO8" s="172" t="s">
        <v>342</v>
      </c>
      <c r="CP8" s="172" t="s">
        <v>341</v>
      </c>
      <c r="CQ8" s="172" t="s">
        <v>340</v>
      </c>
      <c r="CR8" s="186" t="s">
        <v>339</v>
      </c>
      <c r="CS8" s="186" t="s">
        <v>338</v>
      </c>
      <c r="CT8" s="162"/>
      <c r="CU8" s="269" t="s">
        <v>337</v>
      </c>
      <c r="CV8" s="270" t="s">
        <v>336</v>
      </c>
      <c r="CW8" s="152"/>
      <c r="CX8" s="152" t="s">
        <v>335</v>
      </c>
      <c r="CY8" s="152" t="s">
        <v>334</v>
      </c>
      <c r="CZ8" s="152" t="s">
        <v>333</v>
      </c>
      <c r="DA8" s="152" t="s">
        <v>332</v>
      </c>
      <c r="DB8" s="152" t="s">
        <v>331</v>
      </c>
      <c r="DC8" s="152" t="s">
        <v>330</v>
      </c>
      <c r="DD8" s="152" t="s">
        <v>329</v>
      </c>
      <c r="DE8" s="152" t="s">
        <v>328</v>
      </c>
      <c r="DF8" s="152" t="s">
        <v>327</v>
      </c>
      <c r="DG8" s="152" t="s">
        <v>326</v>
      </c>
      <c r="DH8" s="152"/>
      <c r="DI8" s="152" t="s">
        <v>325</v>
      </c>
      <c r="DJ8" s="152" t="s">
        <v>324</v>
      </c>
      <c r="DK8" s="152" t="s">
        <v>323</v>
      </c>
      <c r="DL8" s="152" t="s">
        <v>322</v>
      </c>
      <c r="DM8" s="152" t="s">
        <v>321</v>
      </c>
      <c r="DN8" s="152" t="s">
        <v>320</v>
      </c>
      <c r="DO8" s="152" t="s">
        <v>319</v>
      </c>
      <c r="DP8" s="152" t="s">
        <v>318</v>
      </c>
      <c r="DQ8" s="152" t="s">
        <v>317</v>
      </c>
      <c r="DR8" s="152" t="s">
        <v>316</v>
      </c>
      <c r="DS8" s="152" t="s">
        <v>315</v>
      </c>
      <c r="DT8" s="152" t="s">
        <v>314</v>
      </c>
      <c r="DU8" s="152" t="s">
        <v>313</v>
      </c>
      <c r="DV8" s="152" t="s">
        <v>312</v>
      </c>
      <c r="DW8" s="152" t="s">
        <v>311</v>
      </c>
      <c r="DX8" s="152" t="s">
        <v>310</v>
      </c>
      <c r="DY8" s="152" t="s">
        <v>309</v>
      </c>
      <c r="DZ8" s="152" t="s">
        <v>308</v>
      </c>
      <c r="EA8" s="152" t="s">
        <v>307</v>
      </c>
      <c r="EB8" s="152" t="s">
        <v>306</v>
      </c>
      <c r="EC8" s="152" t="s">
        <v>305</v>
      </c>
      <c r="ED8" s="152" t="s">
        <v>304</v>
      </c>
      <c r="EE8" s="152" t="s">
        <v>303</v>
      </c>
      <c r="EF8" s="152" t="s">
        <v>302</v>
      </c>
      <c r="EG8" s="152" t="s">
        <v>301</v>
      </c>
      <c r="EH8" s="152" t="s">
        <v>300</v>
      </c>
      <c r="EI8" s="152" t="s">
        <v>299</v>
      </c>
      <c r="EJ8" s="152" t="s">
        <v>298</v>
      </c>
      <c r="EK8" s="152" t="s">
        <v>297</v>
      </c>
      <c r="EL8" s="152" t="s">
        <v>296</v>
      </c>
      <c r="EM8" s="152" t="s">
        <v>295</v>
      </c>
      <c r="EN8" s="152" t="s">
        <v>294</v>
      </c>
      <c r="EO8" s="152" t="s">
        <v>293</v>
      </c>
      <c r="EP8" s="152" t="s">
        <v>292</v>
      </c>
      <c r="EQ8" s="152" t="s">
        <v>291</v>
      </c>
      <c r="ER8" s="152" t="s">
        <v>290</v>
      </c>
      <c r="ES8" s="152" t="s">
        <v>289</v>
      </c>
      <c r="ET8" s="152" t="s">
        <v>288</v>
      </c>
      <c r="EU8" s="152" t="s">
        <v>287</v>
      </c>
      <c r="EV8" s="152" t="s">
        <v>286</v>
      </c>
      <c r="EW8" s="152" t="s">
        <v>285</v>
      </c>
      <c r="EX8" s="152" t="s">
        <v>284</v>
      </c>
      <c r="EY8" s="152" t="s">
        <v>283</v>
      </c>
      <c r="EZ8" s="152" t="s">
        <v>282</v>
      </c>
      <c r="FA8" s="152" t="s">
        <v>281</v>
      </c>
      <c r="FB8" s="152" t="s">
        <v>280</v>
      </c>
      <c r="FC8" s="152" t="s">
        <v>279</v>
      </c>
      <c r="FD8" s="152" t="s">
        <v>278</v>
      </c>
      <c r="FE8" s="152" t="s">
        <v>277</v>
      </c>
      <c r="FF8" s="152" t="s">
        <v>276</v>
      </c>
      <c r="FG8" s="152" t="s">
        <v>275</v>
      </c>
      <c r="FH8" s="152" t="s">
        <v>274</v>
      </c>
      <c r="FI8" s="152" t="s">
        <v>273</v>
      </c>
      <c r="FJ8" s="152" t="s">
        <v>272</v>
      </c>
      <c r="FK8" s="152" t="s">
        <v>271</v>
      </c>
      <c r="FL8" s="152" t="s">
        <v>270</v>
      </c>
      <c r="FM8" s="152" t="s">
        <v>269</v>
      </c>
      <c r="FN8" s="152" t="s">
        <v>268</v>
      </c>
      <c r="FO8" s="152" t="s">
        <v>267</v>
      </c>
      <c r="FP8" s="152" t="s">
        <v>266</v>
      </c>
      <c r="FQ8" s="152" t="s">
        <v>265</v>
      </c>
      <c r="FR8" s="152" t="s">
        <v>264</v>
      </c>
      <c r="FS8" s="152" t="s">
        <v>263</v>
      </c>
      <c r="FT8" s="152" t="s">
        <v>262</v>
      </c>
      <c r="FU8" s="152" t="s">
        <v>261</v>
      </c>
      <c r="FV8" s="152" t="s">
        <v>260</v>
      </c>
      <c r="FW8" s="152" t="s">
        <v>259</v>
      </c>
      <c r="FX8" s="152" t="s">
        <v>258</v>
      </c>
      <c r="FY8" s="152" t="s">
        <v>257</v>
      </c>
      <c r="FZ8" s="152" t="s">
        <v>256</v>
      </c>
      <c r="GA8" s="152" t="s">
        <v>255</v>
      </c>
      <c r="GB8" s="152" t="s">
        <v>254</v>
      </c>
      <c r="GC8" s="152" t="s">
        <v>253</v>
      </c>
      <c r="GD8" s="152" t="s">
        <v>252</v>
      </c>
      <c r="GE8" s="152" t="s">
        <v>251</v>
      </c>
      <c r="GF8" s="152" t="s">
        <v>250</v>
      </c>
      <c r="GG8" s="152" t="s">
        <v>249</v>
      </c>
      <c r="GH8" s="152" t="s">
        <v>248</v>
      </c>
      <c r="GI8" s="170" t="s">
        <v>247</v>
      </c>
      <c r="GJ8" s="157"/>
      <c r="GK8" s="271"/>
    </row>
    <row r="9" spans="1:193 1680:1680" ht="71.55" customHeight="1" x14ac:dyDescent="0.2">
      <c r="A9" s="148">
        <v>1</v>
      </c>
      <c r="B9" s="164" t="s">
        <v>1072</v>
      </c>
      <c r="C9" s="296" t="s">
        <v>1074</v>
      </c>
      <c r="D9" s="237" t="s">
        <v>205</v>
      </c>
      <c r="E9" s="205" t="s">
        <v>204</v>
      </c>
      <c r="F9" s="134" t="s">
        <v>223</v>
      </c>
      <c r="G9" s="205" t="s">
        <v>211</v>
      </c>
      <c r="H9" s="205" t="s">
        <v>173</v>
      </c>
      <c r="I9" s="132" t="s">
        <v>20</v>
      </c>
      <c r="J9" s="164">
        <v>2</v>
      </c>
      <c r="K9" s="132" t="s">
        <v>53</v>
      </c>
      <c r="L9" s="132" t="s">
        <v>53</v>
      </c>
      <c r="M9" s="132" t="s">
        <v>53</v>
      </c>
      <c r="N9" s="132" t="s">
        <v>53</v>
      </c>
      <c r="O9" s="132" t="s">
        <v>53</v>
      </c>
      <c r="P9" s="132" t="s">
        <v>53</v>
      </c>
      <c r="Q9" s="132" t="s">
        <v>53</v>
      </c>
      <c r="R9" s="132" t="s">
        <v>53</v>
      </c>
      <c r="S9" s="132" t="s">
        <v>53</v>
      </c>
      <c r="T9" s="132" t="s">
        <v>54</v>
      </c>
      <c r="U9" s="132" t="s">
        <v>54</v>
      </c>
      <c r="V9" s="132" t="s">
        <v>54</v>
      </c>
      <c r="W9" s="132" t="s">
        <v>53</v>
      </c>
      <c r="X9" s="132" t="s">
        <v>53</v>
      </c>
      <c r="Y9" s="132" t="s">
        <v>53</v>
      </c>
      <c r="Z9" s="132" t="s">
        <v>53</v>
      </c>
      <c r="AA9" s="132" t="s">
        <v>53</v>
      </c>
      <c r="AB9" s="132" t="s">
        <v>53</v>
      </c>
      <c r="AC9" s="155" t="str">
        <f t="shared" ref="AC9:AC14" si="0">I9</f>
        <v>2 - Baja</v>
      </c>
      <c r="AD9" s="149">
        <f t="shared" ref="AD9:AD14" si="1">IFERROR(IF(I9="1 - Muy Baja",0.2,IF(I9="2 - Baja",0.4,IF(I9="3 - Media",0.6,IF(I9="4 - Alta",0.8,1)))),"")</f>
        <v>0.4</v>
      </c>
      <c r="AE9" s="155" t="str">
        <f t="shared" ref="AE9:AE14" si="2">CONCATENATE(CY9," - ",CZ9)</f>
        <v>3 - Moderado</v>
      </c>
      <c r="AF9" s="149">
        <f t="shared" ref="AF9:AF14" si="3">IFERROR(IF(CY9=1,0.2,IF(CY9=2,0.4,IF(CY9=3,0.6,IF(CY9=4,0.8,1)))),"")</f>
        <v>0.6</v>
      </c>
      <c r="AG9" s="156" t="str">
        <f t="shared" ref="AG9:AG14" si="4">IFERROR(INDEX($BLU$603:$BLY$607,MATCH(I9,$BLS$603:$BLS$607,0),MATCH(AE9,$BLU$601:$BLY$601,0)),"")</f>
        <v>MODERADO</v>
      </c>
      <c r="AH9" s="149">
        <f t="shared" ref="AH9:AH14" si="5">AD9*AF9</f>
        <v>0.24</v>
      </c>
      <c r="AI9" s="133" t="s">
        <v>1073</v>
      </c>
      <c r="AJ9" s="164" t="s">
        <v>102</v>
      </c>
      <c r="AK9" s="133" t="s">
        <v>1062</v>
      </c>
      <c r="AL9" s="133" t="s">
        <v>1061</v>
      </c>
      <c r="AM9" s="134" t="s">
        <v>35</v>
      </c>
      <c r="AN9" s="164" t="s">
        <v>45</v>
      </c>
      <c r="AO9" s="164" t="s">
        <v>50</v>
      </c>
      <c r="AP9" s="134" t="s">
        <v>52</v>
      </c>
      <c r="AQ9" s="134" t="s">
        <v>35</v>
      </c>
      <c r="AR9" s="164" t="s">
        <v>45</v>
      </c>
      <c r="AS9" s="164" t="s">
        <v>50</v>
      </c>
      <c r="AT9" s="134" t="s">
        <v>52</v>
      </c>
      <c r="AU9" s="134" t="s">
        <v>34</v>
      </c>
      <c r="AV9" s="164" t="s">
        <v>45</v>
      </c>
      <c r="AW9" s="164" t="s">
        <v>50</v>
      </c>
      <c r="AX9" s="134" t="s">
        <v>52</v>
      </c>
      <c r="AY9" s="134"/>
      <c r="AZ9" s="164"/>
      <c r="BA9" s="164"/>
      <c r="BB9" s="134"/>
      <c r="BC9" s="134"/>
      <c r="BD9" s="164"/>
      <c r="BE9" s="164"/>
      <c r="BF9" s="134"/>
      <c r="BG9" s="134"/>
      <c r="BH9" s="164"/>
      <c r="BI9" s="164"/>
      <c r="BJ9" s="134"/>
      <c r="BK9" s="134"/>
      <c r="BL9" s="164"/>
      <c r="BM9" s="164"/>
      <c r="BN9" s="134"/>
      <c r="BO9" s="134"/>
      <c r="BP9" s="164"/>
      <c r="BQ9" s="164"/>
      <c r="BR9" s="134"/>
      <c r="BS9" s="134"/>
      <c r="BT9" s="164"/>
      <c r="BU9" s="164"/>
      <c r="BV9" s="134"/>
      <c r="BW9" s="134"/>
      <c r="BX9" s="164"/>
      <c r="BY9" s="164"/>
      <c r="BZ9" s="134"/>
      <c r="CA9" s="134"/>
      <c r="CB9" s="164"/>
      <c r="CC9" s="164"/>
      <c r="CD9" s="134"/>
      <c r="CE9" s="134"/>
      <c r="CF9" s="164"/>
      <c r="CG9" s="164"/>
      <c r="CH9" s="134"/>
      <c r="CI9" s="164"/>
      <c r="CJ9" s="164"/>
      <c r="CK9" s="134"/>
      <c r="CL9" s="159" t="str">
        <f t="shared" ref="CL9:CL14" si="6">IFERROR(IF(GE9&lt;=1,"1 - Muy Baja",VLOOKUP(GE9,$BLR$603:$BLS$607,2,0)),"")</f>
        <v>1 - Muy Baja</v>
      </c>
      <c r="CM9" s="165">
        <f t="shared" ref="CM9:CM14" si="7">GF9</f>
        <v>8.6399999999999991E-2</v>
      </c>
      <c r="CN9" s="159" t="str">
        <f t="shared" ref="CN9:CN14" si="8">IFERROR(IF(GG9&lt;=1,"1 - Leve",HLOOKUP(GG9,$BLU$600:$BLY$601,2,0)),"")</f>
        <v>3 - Moderado</v>
      </c>
      <c r="CO9" s="165">
        <f>GI9</f>
        <v>0.6</v>
      </c>
      <c r="CP9" s="145" t="str">
        <f t="shared" ref="CP9:CP14" si="9">IFERROR(INDEX($BLU$603:$BLY$607,MATCH(GE9,$BLR$603:$BLR$607,0),MATCH(GG9,$BLU$600:$BLY$600,0)),"")</f>
        <v>MODERADO</v>
      </c>
      <c r="CQ9" s="149">
        <f>CM9*CO9</f>
        <v>5.183999999999999E-2</v>
      </c>
      <c r="CR9" s="188" t="s">
        <v>456</v>
      </c>
      <c r="CS9" s="145">
        <f>IF(CP9="BAJO",0.1,IF(CP9="MODERADO",3,5))</f>
        <v>3</v>
      </c>
      <c r="CT9" s="134"/>
      <c r="CU9" s="188" t="s">
        <v>1341</v>
      </c>
      <c r="CV9" s="65" t="s">
        <v>1235</v>
      </c>
      <c r="CW9" s="158"/>
      <c r="CX9" s="160">
        <f t="shared" ref="CX9:CX14" si="10">COUNTIF(J9:AB9,"SI")</f>
        <v>3</v>
      </c>
      <c r="CY9" s="161">
        <f>IF(CX9&lt;6,3,IF(CX9&gt;11,5,4))</f>
        <v>3</v>
      </c>
      <c r="CZ9" s="160" t="str">
        <f>IF(CX9&lt;6,"Moderado",IF(CX9&gt;11,"Catastrófico","Mayor"))</f>
        <v>Moderado</v>
      </c>
      <c r="DA9" s="153">
        <f>IF(CY9=3,0.6,IF(CY9=4,0.8,1))</f>
        <v>0.6</v>
      </c>
      <c r="DB9" s="154">
        <f>IF(AN9="",0,IF(AN9="Automático",0.25,IF(AN9="Manual",0.15,0)))</f>
        <v>0.15</v>
      </c>
      <c r="DC9" s="154">
        <f t="shared" ref="DC9:DC14" si="11">IF(AI9="",0,IF(AO9="Preventivo",0.25,IF(AO9="Detectivo",0.15,IF(AO9="Correctivo",0.1,0))))</f>
        <v>0.25</v>
      </c>
      <c r="DD9" s="160">
        <f>IF(OR(AN9=0,AO9=0),0,DB9+DC9)</f>
        <v>0.4</v>
      </c>
      <c r="DE9" s="273">
        <f t="shared" ref="DE9:DE14" si="12">IF(DF9&gt;0.8,5,IF(DF9&gt;0.6,4,IF(DF9&gt;0.4,3,IF(DF9&gt;0.2,2,1))))</f>
        <v>2</v>
      </c>
      <c r="DF9" s="187">
        <f t="shared" ref="DF9:DF14" si="13">IF(OR(AP9="Ambos",AP9="Probabilidad"),$AD9-($AD9*$DD9),$AD9)</f>
        <v>0.24</v>
      </c>
      <c r="DG9" s="273">
        <f>IF(DI9&gt;0.8,5,IF(DI9&gt;0.6,4,3))</f>
        <v>3</v>
      </c>
      <c r="DH9" s="273"/>
      <c r="DI9" s="187">
        <f t="shared" ref="DI9:DI14" si="14">IF(OR(AP9="Ambos",AP9="Impacto"),$DA9-($DA9*$DD9),$DA9)</f>
        <v>0.6</v>
      </c>
      <c r="DJ9" s="154">
        <f t="shared" ref="DJ9:DJ14" si="15">IF(AR9="",0,IF(AR9="Automático",0.25,IF(AR9="Manual",0.15,0)))</f>
        <v>0.15</v>
      </c>
      <c r="DK9" s="154">
        <f t="shared" ref="DK9:DK14" si="16">IF(AS9="",0,IF(AS9="Preventivo",0.25,IF(AS9="Detectivo",0.15,IF(AS9="Correctivo",0.1,0))))</f>
        <v>0.25</v>
      </c>
      <c r="DL9" s="160">
        <f t="shared" ref="DL9:DL14" si="17">IF(OR(AR9=0,AS9=0),0,DJ9+DK9)</f>
        <v>0.4</v>
      </c>
      <c r="DM9" s="273">
        <f t="shared" ref="DM9:DM14" si="18">IF(DN9&gt;0.8,5,IF(DN9&gt;0.6,4,IF(DN9&gt;0.4,3,IF(DN9&gt;0.2,2,1))))</f>
        <v>1</v>
      </c>
      <c r="DN9" s="187">
        <f t="shared" ref="DN9:DN14" si="19">IF(OR(AT9="Ambos",AT9="Probabilidad"),DF9-(DF9*$DL9),DF9)</f>
        <v>0.14399999999999999</v>
      </c>
      <c r="DO9" s="273">
        <f t="shared" ref="DO9:DO14" si="20">IF(DP9&gt;0.8,5,IF(DP9&gt;0.6,4,3))</f>
        <v>3</v>
      </c>
      <c r="DP9" s="187">
        <f t="shared" ref="DP9:DP14" si="21">IF(OR(AT9="Ambos",AT9="Impacto"),$DI9-($DI9*$DL9),$DI9)</f>
        <v>0.6</v>
      </c>
      <c r="DQ9" s="154">
        <f t="shared" ref="DQ9:DQ14" si="22">IF(AV9="",0,IF(AV9="Automático",0.25,IF(AV9="Manual",0.15,0)))</f>
        <v>0.15</v>
      </c>
      <c r="DR9" s="154">
        <f t="shared" ref="DR9:DR14" si="23">IF(AW9="",0,IF(AW9="Preventivo",0.25,IF(AW9="Detectivo",0.15,IF(AW9="Correctivo",0.1,0))))</f>
        <v>0.25</v>
      </c>
      <c r="DS9" s="160">
        <f t="shared" ref="DS9:DS14" si="24">IF(OR(AV9=0,AW9=0),0,DQ9+DR9)</f>
        <v>0.4</v>
      </c>
      <c r="DT9" s="273">
        <f t="shared" ref="DT9:DT14" si="25">IF(DU9&gt;0.8,5,IF(DU9&gt;0.6,4,IF(DU9&gt;0.4,3,IF(DU9&gt;0.2,2,1))))</f>
        <v>1</v>
      </c>
      <c r="DU9" s="187">
        <f t="shared" ref="DU9:DU14" si="26">IF(OR(AX9="Ambos",AX9="Probabilidad"),DN9-(DN9*$DS9),DN9)</f>
        <v>8.6399999999999991E-2</v>
      </c>
      <c r="DV9" s="273">
        <f t="shared" ref="DV9:DV14" si="27">IF(DW9&gt;0.8,5,IF(DW9&gt;0.6,4,3))</f>
        <v>3</v>
      </c>
      <c r="DW9" s="187">
        <f t="shared" ref="DW9:DW14" si="28">IF(OR(AX9="Ambos",AX9="Impacto"),$DP9-($DP9*$DS9),$DP9)</f>
        <v>0.6</v>
      </c>
      <c r="DX9" s="154">
        <f t="shared" ref="DX9:DX14" si="29">IF(AZ9="",0,IF(AZ9="Automático",0.25,IF(AZ9="Manual",0.15,0)))</f>
        <v>0</v>
      </c>
      <c r="DY9" s="154">
        <f t="shared" ref="DY9:DY13" si="30">IF(BA9="",0,IF(BA9="Preventivo",0.25,IF(BA9="Detectivo",0.15,IF(BA10="Correctivo",0.1,0))))</f>
        <v>0</v>
      </c>
      <c r="DZ9" s="160">
        <f t="shared" ref="DZ9:DZ14" si="31">IF(OR(AZ9=0,BA9=0),0,DX9+DY9)</f>
        <v>0</v>
      </c>
      <c r="EA9" s="273">
        <f t="shared" ref="EA9:EA14" si="32">IF(EB9&gt;0.8,5,IF(EB9&gt;0.6,4,IF(EB9&gt;0.4,3,IF(EB9&gt;0.2,2,1))))</f>
        <v>1</v>
      </c>
      <c r="EB9" s="187">
        <f t="shared" ref="EB9:EB14" si="33">IF(OR(BB9="Ambos",BB9="Probabilidad"),DU9-(DU9*$DZ9),DU9)</f>
        <v>8.6399999999999991E-2</v>
      </c>
      <c r="EC9" s="273">
        <f t="shared" ref="EC9:EC14" si="34">IF(ED9&gt;0.8,5,IF(ED9&gt;0.6,4,3))</f>
        <v>3</v>
      </c>
      <c r="ED9" s="187">
        <f t="shared" ref="ED9:ED14" si="35">IF(OR(BB9="Ambos",BB9="Impacto"),$DW9-($DW9*$DZ9),$DW9)</f>
        <v>0.6</v>
      </c>
      <c r="EE9" s="154">
        <f t="shared" ref="EE9:EE14" si="36">IF(BD9="",0,IF(BD9="Automático",0.25,IF(BD9="Manual",0.15,0)))</f>
        <v>0</v>
      </c>
      <c r="EF9" s="154">
        <f t="shared" ref="EF9:EF14" si="37">IF(BE9="",0,IF(BE9="Preventivo",0.25,IF(BE9="Detectivo",0.15,IF(BE9="Correctivo",0.1,0))))</f>
        <v>0</v>
      </c>
      <c r="EG9" s="160">
        <f t="shared" ref="EG9:EG14" si="38">IF(OR(BD9=0,BE9=0),0,EE9+EF9)</f>
        <v>0</v>
      </c>
      <c r="EH9" s="273">
        <f t="shared" ref="EH9:EH14" si="39">IF(EI9&gt;0.8,5,IF(EI9&gt;0.6,4,IF(EI9&gt;0.4,3,IF(EI9&gt;0.2,2,1))))</f>
        <v>1</v>
      </c>
      <c r="EI9" s="187">
        <f t="shared" ref="EI9:EI14" si="40">IF(OR(BF9="Ambos",BF9="Probabilidad"),EB9-(EB9*$EG9),EB9)</f>
        <v>8.6399999999999991E-2</v>
      </c>
      <c r="EJ9" s="273">
        <f t="shared" ref="EJ9:EJ14" si="41">IF(EK9&gt;0.8,5,IF(EK9&gt;0.6,4,3))</f>
        <v>3</v>
      </c>
      <c r="EK9" s="187">
        <f t="shared" ref="EK9:EK14" si="42">IF(OR(BF9="Ambos",BF9="Impacto"),$ED9-($ED9*$EG9),$ED9)</f>
        <v>0.6</v>
      </c>
      <c r="EL9" s="154">
        <f t="shared" ref="EL9:EL14" si="43">IF(BH9="",0,IF(BH9="Automático",0.25,IF(BH9="Manual",0.15,0)))</f>
        <v>0</v>
      </c>
      <c r="EM9" s="154">
        <f t="shared" ref="EM9:EM14" si="44">IF(BI9="",0,IF(BI9="Preventivo",0.25,IF(BI9="Detectivo",0.15,IF(BI9="Correctivo",0.1,0))))</f>
        <v>0</v>
      </c>
      <c r="EN9" s="160">
        <f t="shared" ref="EN9:EN14" si="45">IF(OR(BH9=0,BI9=0),0,EL9+EM9)</f>
        <v>0</v>
      </c>
      <c r="EO9" s="273">
        <f t="shared" ref="EO9:EO14" si="46">IF(EP9&gt;0.8,5,IF(EP9&gt;0.6,4,IF(EP9&gt;0.4,3,IF(EP9&gt;0.2,2,1))))</f>
        <v>1</v>
      </c>
      <c r="EP9" s="187">
        <f t="shared" ref="EP9:EP14" si="47">IF(OR(BF9="Ambos",BF9="Probabilidad"),EI9-(EI9*$EN9),EI9)</f>
        <v>8.6399999999999991E-2</v>
      </c>
      <c r="EQ9" s="273">
        <f t="shared" ref="EQ9:EQ14" si="48">IF(ER9&gt;0.8,5,IF(ER9&gt;0.6,4,3))</f>
        <v>3</v>
      </c>
      <c r="ER9" s="187">
        <f t="shared" ref="ER9:ER14" si="49">IF(OR(BJ9="Ambos",BJ9="Impacto"),$EK9-($EK9*$EN9),$EK9)</f>
        <v>0.6</v>
      </c>
      <c r="ES9" s="154">
        <f t="shared" ref="ES9:ES14" si="50">IF(BL9="",0,IF(BL9="Automático",0.25,IF(BL9="Manual",0.15,0)))</f>
        <v>0</v>
      </c>
      <c r="ET9" s="154">
        <f t="shared" ref="ET9:ET14" si="51">IF(BM9="",0,IF(BM9="Preventivo",0.25,IF(BM9="Detectivo",0.15,IF(BM9="Correctivo",0.1,0))))</f>
        <v>0</v>
      </c>
      <c r="EU9" s="160">
        <f t="shared" ref="EU9:EU14" si="52">IF(OR(BL9=0,BM9=0),0,ES9+ET9)</f>
        <v>0</v>
      </c>
      <c r="EV9" s="273">
        <f t="shared" ref="EV9:EV14" si="53">IF(EW9&gt;0.8,5,IF(EW9&gt;0.6,4,IF(EW9&gt;0.4,3,IF(EW9&gt;0.2,2,1))))</f>
        <v>1</v>
      </c>
      <c r="EW9" s="187">
        <f t="shared" ref="EW9:EW14" si="54">IF(OR(BP9="Ambos",BP9="Probabilidad"),EP9-(EP9*$EU9),EP9)</f>
        <v>8.6399999999999991E-2</v>
      </c>
      <c r="EX9" s="273">
        <f t="shared" ref="EX9:EX14" si="55">IF(EY9&gt;0.8,5,IF(EY9&gt;0.6,4,3))</f>
        <v>3</v>
      </c>
      <c r="EY9" s="187">
        <f t="shared" ref="EY9:EY14" si="56">IF(OR(BN9="Ambos",BN9="Impacto"),$ER9-($ER9*$EU9),$ER9)</f>
        <v>0.6</v>
      </c>
      <c r="EZ9" s="154">
        <f t="shared" ref="EZ9:EZ14" si="57">IF(BP9="",0,IF(BP9="Automático",0.25,IF(BP9="Manual",0.15,0)))</f>
        <v>0</v>
      </c>
      <c r="FA9" s="154">
        <f t="shared" ref="FA9:FA14" si="58">IF(BQ9="",0,IF(BQ9="Preventivo",0.25,IF(BQ9="Detectivo",0.15,IF(BQ9="Correctivo",0.1,0))))</f>
        <v>0</v>
      </c>
      <c r="FB9" s="160">
        <f t="shared" ref="FB9:FB14" si="59">IF(OR(BP9=0,BQ9=0),0,EZ9+FA9)</f>
        <v>0</v>
      </c>
      <c r="FC9" s="273">
        <f t="shared" ref="FC9:FC14" si="60">IF(FD9&gt;0.8,5,IF(FD9&gt;0.6,4,IF(FD9&gt;0.4,3,IF(FD9&gt;0.2,2,1))))</f>
        <v>1</v>
      </c>
      <c r="FD9" s="187">
        <f t="shared" ref="FD9:FD14" si="61">IF(OR(BR9="Ambos",BR9="Probabilidad"),EW9-(EW9*$FB9),EW9)</f>
        <v>8.6399999999999991E-2</v>
      </c>
      <c r="FE9" s="273">
        <f t="shared" ref="FE9:FE14" si="62">IF(FF9&gt;0.8,5,IF(FF9&gt;0.6,4,3))</f>
        <v>3</v>
      </c>
      <c r="FF9" s="187">
        <f t="shared" ref="FF9:FF14" si="63">IF(OR(BR9="Ambos",BR9="Impacto"),$EY9-($EY9*$FB9),$EY9)</f>
        <v>0.6</v>
      </c>
      <c r="FG9" s="154">
        <f t="shared" ref="FG9:FG14" si="64">IF(BT9="",0,IF(BT9="Automático",0.25,IF(BT9="Manual",0.15,0)))</f>
        <v>0</v>
      </c>
      <c r="FH9" s="154">
        <f t="shared" ref="FH9:FH14" si="65">IF(BU9="",0,IF(BU9="Preventivo",0.25,IF(BU9="Detectivo",0.15,IF(BU9="Correctivo",0.1,0))))</f>
        <v>0</v>
      </c>
      <c r="FI9" s="160">
        <f t="shared" ref="FI9:FI14" si="66">IF(OR(BT9=0,BU9=0),0,FG9+FH9)</f>
        <v>0</v>
      </c>
      <c r="FJ9" s="273">
        <f t="shared" ref="FJ9:FJ14" si="67">IF(FK9&gt;0.8,5,IF(FK9&gt;0.6,4,IF(FK9&gt;0.4,3,IF(FK9&gt;0.2,2,1))))</f>
        <v>1</v>
      </c>
      <c r="FK9" s="187">
        <f t="shared" ref="FK9:FK14" si="68">IF(OR(BV9="Ambos",BV9="Probabilidad"),FD9-(FD9*$FI9),FD9)</f>
        <v>8.6399999999999991E-2</v>
      </c>
      <c r="FL9" s="273">
        <f t="shared" ref="FL9:FL14" si="69">IF(FM9&gt;0.8,5,IF(FM9&gt;0.6,4,3))</f>
        <v>3</v>
      </c>
      <c r="FM9" s="187">
        <f t="shared" ref="FM9:FM14" si="70">IF(OR(BV9="Ambos",BV9="Impacto"),$FF9-($FF9*$FI9),$FF9)</f>
        <v>0.6</v>
      </c>
      <c r="FN9" s="154">
        <f t="shared" ref="FN9:FN14" si="71">IF(BX9="",0,IF(BX9="Automático",0.25,IF(BX9="Manual",0.15,0)))</f>
        <v>0</v>
      </c>
      <c r="FO9" s="154">
        <f t="shared" ref="FO9:FO14" si="72">IF(BY9="",0,IF(BY9="Preventivo",0.25,IF(BY9="Detectivo",0.15,IF(BY9="Correctivo",0.1,0))))</f>
        <v>0</v>
      </c>
      <c r="FP9" s="160">
        <f t="shared" ref="FP9:FP14" si="73">IF(OR(BX9=0,BY9=0),0,FN9+FO9)</f>
        <v>0</v>
      </c>
      <c r="FQ9" s="273">
        <f t="shared" ref="FQ9:FQ14" si="74">IF(FR9&gt;0.8,5,IF(FR9&gt;0.6,4,IF(FR9&gt;0.4,3,IF(FR9&gt;0.2,2,1))))</f>
        <v>1</v>
      </c>
      <c r="FR9" s="187">
        <f t="shared" ref="FR9:FR14" si="75">IF(OR(BZ9="Ambos",BZ9="Probabilidad"),FK9-(FK9*$FP9),FK9)</f>
        <v>8.6399999999999991E-2</v>
      </c>
      <c r="FS9" s="273">
        <f t="shared" ref="FS9:FS14" si="76">IF(FT9&gt;0.8,5,IF(FT9&gt;0.6,4,3))</f>
        <v>3</v>
      </c>
      <c r="FT9" s="187">
        <f t="shared" ref="FT9:FT14" si="77">IF(OR(BZ9="Ambos",BZ9="Impacto"),$FM9-($FM9*$FP9),$FM9)</f>
        <v>0.6</v>
      </c>
      <c r="FU9" s="154">
        <f t="shared" ref="FU9:FU14" si="78">IF(CB9="",0,IF(CB9="Automático",0.25,IF(CB9="Manual",0.15,0)))</f>
        <v>0</v>
      </c>
      <c r="FV9" s="154">
        <f t="shared" ref="FV9:FV14" si="79">IF(CC9="",0,IF(CC9="Preventivo",0.25,IF(CC9="Detectivo",0.15,IF(CC9="Correctivo",0.1,0))))</f>
        <v>0</v>
      </c>
      <c r="FW9" s="160">
        <f t="shared" ref="FW9:FW14" si="80">IF(OR(CB9=0,CC9=0),0,FU9+FV9)</f>
        <v>0</v>
      </c>
      <c r="FX9" s="273">
        <f t="shared" ref="FX9:FX14" si="81">IF(FY9&gt;0.8,5,IF(FY9&gt;0.6,4,IF(FY9&gt;0.4,3,IF(FY9&gt;0.2,2,1))))</f>
        <v>1</v>
      </c>
      <c r="FY9" s="187">
        <f t="shared" ref="FY9:FY14" si="82">IF(OR(CD9="Ambos",CD9="Probabilidad"),FR9-(FR9*$FW9),FR9)</f>
        <v>8.6399999999999991E-2</v>
      </c>
      <c r="FZ9" s="273">
        <f t="shared" ref="FZ9:FZ14" si="83">IF(GA9&gt;0.8,5,IF(GA9&gt;0.6,4,3))</f>
        <v>3</v>
      </c>
      <c r="GA9" s="187">
        <f t="shared" ref="GA9:GA14" si="84">IF(OR(CD9="Ambos",CD9="Impacto"),$FT9-($FT9*$FW9),$FT9)</f>
        <v>0.6</v>
      </c>
      <c r="GB9" s="154">
        <f t="shared" ref="GB9:GB14" si="85">IF(CF9="",0,IF(CF9="Automático",0.25,IF(CF9="Manual",0.15,0)))</f>
        <v>0</v>
      </c>
      <c r="GC9" s="154">
        <f t="shared" ref="GC9:GC14" si="86">IF(CG9="",0,IF(CG9="Preventivo",0.25,IF(CG9="Detectivo",0.15,IF(CG9="Correctivo",0.1,0))))</f>
        <v>0</v>
      </c>
      <c r="GD9" s="160">
        <f t="shared" ref="GD9:GD14" si="87">IF(OR(CF9=0,CG9=0),0,GB9+GC9)</f>
        <v>0</v>
      </c>
      <c r="GE9" s="273">
        <f t="shared" ref="GE9:GE14" si="88">IF(GF9&gt;0.8,5,IF(GF9&gt;0.6,4,IF(GF9&gt;0.4,3,IF(GF9&gt;0.2,2,1))))</f>
        <v>1</v>
      </c>
      <c r="GF9" s="187">
        <f t="shared" ref="GF9:GF14" si="89">IF(OR(CH9="Ambos",CH9="Probabilidad"),FY9-(FY9*$GD9),FY9)</f>
        <v>8.6399999999999991E-2</v>
      </c>
      <c r="GG9" s="273">
        <f t="shared" ref="GG9:GG14" si="90">IF(GH9&gt;0.8,5,IF(GH9&gt;0.6,4,3))</f>
        <v>3</v>
      </c>
      <c r="GH9" s="187">
        <f t="shared" ref="GH9:GH14" si="91">IF(OR(CH9="Ambos",CH9="Impacto"),$GA9-($GA9*$GD9),$GA9)</f>
        <v>0.6</v>
      </c>
      <c r="GI9" s="187">
        <f>IF(GH9&lt;0.6,0.6,GH9)</f>
        <v>0.6</v>
      </c>
      <c r="GJ9" s="157"/>
      <c r="GK9" s="129"/>
    </row>
    <row r="10" spans="1:193 1680:1680" ht="66" customHeight="1" x14ac:dyDescent="0.2">
      <c r="A10" s="148">
        <v>2</v>
      </c>
      <c r="B10" s="164" t="s">
        <v>1072</v>
      </c>
      <c r="C10" s="296" t="s">
        <v>1071</v>
      </c>
      <c r="D10" s="237" t="s">
        <v>206</v>
      </c>
      <c r="E10" s="205" t="s">
        <v>204</v>
      </c>
      <c r="F10" s="134" t="s">
        <v>220</v>
      </c>
      <c r="G10" s="205" t="s">
        <v>211</v>
      </c>
      <c r="H10" s="205" t="s">
        <v>173</v>
      </c>
      <c r="I10" s="132" t="s">
        <v>20</v>
      </c>
      <c r="J10" s="164">
        <v>2</v>
      </c>
      <c r="K10" s="132" t="s">
        <v>53</v>
      </c>
      <c r="L10" s="132" t="s">
        <v>53</v>
      </c>
      <c r="M10" s="132" t="s">
        <v>53</v>
      </c>
      <c r="N10" s="132" t="s">
        <v>53</v>
      </c>
      <c r="O10" s="132" t="s">
        <v>53</v>
      </c>
      <c r="P10" s="132" t="s">
        <v>53</v>
      </c>
      <c r="Q10" s="132" t="s">
        <v>53</v>
      </c>
      <c r="R10" s="132" t="s">
        <v>53</v>
      </c>
      <c r="S10" s="132" t="s">
        <v>53</v>
      </c>
      <c r="T10" s="132" t="s">
        <v>54</v>
      </c>
      <c r="U10" s="132" t="s">
        <v>54</v>
      </c>
      <c r="V10" s="132" t="s">
        <v>54</v>
      </c>
      <c r="W10" s="132" t="s">
        <v>53</v>
      </c>
      <c r="X10" s="132" t="s">
        <v>53</v>
      </c>
      <c r="Y10" s="132" t="s">
        <v>53</v>
      </c>
      <c r="Z10" s="132" t="s">
        <v>53</v>
      </c>
      <c r="AA10" s="132" t="s">
        <v>53</v>
      </c>
      <c r="AB10" s="132" t="s">
        <v>53</v>
      </c>
      <c r="AC10" s="155" t="str">
        <f t="shared" si="0"/>
        <v>2 - Baja</v>
      </c>
      <c r="AD10" s="149">
        <f t="shared" si="1"/>
        <v>0.4</v>
      </c>
      <c r="AE10" s="155" t="str">
        <f t="shared" si="2"/>
        <v>3 - Moderado</v>
      </c>
      <c r="AF10" s="149">
        <f t="shared" si="3"/>
        <v>0.6</v>
      </c>
      <c r="AG10" s="156" t="str">
        <f t="shared" si="4"/>
        <v>MODERADO</v>
      </c>
      <c r="AH10" s="149">
        <f t="shared" si="5"/>
        <v>0.24</v>
      </c>
      <c r="AI10" s="133" t="s">
        <v>1070</v>
      </c>
      <c r="AJ10" s="164" t="s">
        <v>102</v>
      </c>
      <c r="AK10" s="133" t="s">
        <v>1062</v>
      </c>
      <c r="AL10" s="133" t="s">
        <v>1061</v>
      </c>
      <c r="AM10" s="134" t="s">
        <v>35</v>
      </c>
      <c r="AN10" s="164" t="s">
        <v>45</v>
      </c>
      <c r="AO10" s="164" t="s">
        <v>50</v>
      </c>
      <c r="AP10" s="134" t="s">
        <v>52</v>
      </c>
      <c r="AQ10" s="134" t="s">
        <v>35</v>
      </c>
      <c r="AR10" s="164" t="s">
        <v>45</v>
      </c>
      <c r="AS10" s="164" t="s">
        <v>50</v>
      </c>
      <c r="AT10" s="134" t="s">
        <v>52</v>
      </c>
      <c r="AU10" s="134" t="s">
        <v>34</v>
      </c>
      <c r="AV10" s="164" t="s">
        <v>45</v>
      </c>
      <c r="AW10" s="164" t="s">
        <v>50</v>
      </c>
      <c r="AX10" s="134" t="s">
        <v>52</v>
      </c>
      <c r="AY10" s="134"/>
      <c r="AZ10" s="164"/>
      <c r="BA10" s="164"/>
      <c r="BB10" s="134"/>
      <c r="BC10" s="134"/>
      <c r="BD10" s="164"/>
      <c r="BE10" s="164"/>
      <c r="BF10" s="134"/>
      <c r="BG10" s="134"/>
      <c r="BH10" s="164"/>
      <c r="BI10" s="164"/>
      <c r="BJ10" s="134"/>
      <c r="BK10" s="134"/>
      <c r="BL10" s="164"/>
      <c r="BM10" s="164"/>
      <c r="BN10" s="134"/>
      <c r="BO10" s="134"/>
      <c r="BP10" s="164"/>
      <c r="BQ10" s="164"/>
      <c r="BR10" s="134"/>
      <c r="BS10" s="134"/>
      <c r="BT10" s="164"/>
      <c r="BU10" s="164"/>
      <c r="BV10" s="134"/>
      <c r="BW10" s="134"/>
      <c r="BX10" s="164"/>
      <c r="BY10" s="164"/>
      <c r="BZ10" s="134"/>
      <c r="CA10" s="134"/>
      <c r="CB10" s="164"/>
      <c r="CC10" s="164"/>
      <c r="CD10" s="134"/>
      <c r="CE10" s="134"/>
      <c r="CF10" s="164"/>
      <c r="CG10" s="164"/>
      <c r="CH10" s="134"/>
      <c r="CI10" s="164"/>
      <c r="CJ10" s="164"/>
      <c r="CK10" s="134"/>
      <c r="CL10" s="159" t="str">
        <f t="shared" si="6"/>
        <v>1 - Muy Baja</v>
      </c>
      <c r="CM10" s="165">
        <f t="shared" si="7"/>
        <v>8.6399999999999991E-2</v>
      </c>
      <c r="CN10" s="159" t="str">
        <f t="shared" si="8"/>
        <v>3 - Moderado</v>
      </c>
      <c r="CO10" s="165">
        <f t="shared" ref="CO10:CO14" si="92">GI10</f>
        <v>0.6</v>
      </c>
      <c r="CP10" s="145" t="str">
        <f t="shared" si="9"/>
        <v>MODERADO</v>
      </c>
      <c r="CQ10" s="149">
        <f t="shared" ref="CQ10:CQ14" si="93">CM10*CO10</f>
        <v>5.183999999999999E-2</v>
      </c>
      <c r="CR10" s="188" t="s">
        <v>233</v>
      </c>
      <c r="CS10" s="145">
        <f t="shared" ref="CS10:CS14" si="94">IF(CP10="BAJO",0.1,IF(CP10="MODERADO",3,5))</f>
        <v>3</v>
      </c>
      <c r="CT10" s="134"/>
      <c r="CU10" s="188" t="s">
        <v>1342</v>
      </c>
      <c r="CV10" s="65" t="s">
        <v>1235</v>
      </c>
      <c r="CW10" s="158"/>
      <c r="CX10" s="160">
        <f t="shared" si="10"/>
        <v>3</v>
      </c>
      <c r="CY10" s="161">
        <f t="shared" ref="CY10:CY14" si="95">IF(CX10&lt;6,3,IF(CX10&gt;11,5,4))</f>
        <v>3</v>
      </c>
      <c r="CZ10" s="160" t="str">
        <f t="shared" ref="CZ10:CZ14" si="96">IF(CX10&lt;6,"Moderado",IF(CX10&gt;11,"Catastrófico","Mayor"))</f>
        <v>Moderado</v>
      </c>
      <c r="DA10" s="153">
        <f t="shared" ref="DA10:DA14" si="97">IF(CY10=3,0.6,IF(CY10=4,0.8,1))</f>
        <v>0.6</v>
      </c>
      <c r="DB10" s="154">
        <f t="shared" ref="DB10:DB14" si="98">IF(AN10="",0,IF(AN10="Automático",0.25,IF(AN10="Manual",0.15,0)))</f>
        <v>0.15</v>
      </c>
      <c r="DC10" s="154">
        <f t="shared" si="11"/>
        <v>0.25</v>
      </c>
      <c r="DD10" s="160">
        <f t="shared" ref="DD10:DD14" si="99">IF(OR(AN10=0,AO10=0),0,DB10+DC10)</f>
        <v>0.4</v>
      </c>
      <c r="DE10" s="273">
        <f t="shared" si="12"/>
        <v>2</v>
      </c>
      <c r="DF10" s="187">
        <f t="shared" si="13"/>
        <v>0.24</v>
      </c>
      <c r="DG10" s="273">
        <f t="shared" ref="DG10:DG14" si="100">IF(DI10&gt;0.8,5,IF(DI10&gt;0.6,4,3))</f>
        <v>3</v>
      </c>
      <c r="DH10" s="273"/>
      <c r="DI10" s="187">
        <f t="shared" si="14"/>
        <v>0.6</v>
      </c>
      <c r="DJ10" s="154">
        <f t="shared" si="15"/>
        <v>0.15</v>
      </c>
      <c r="DK10" s="154">
        <f t="shared" si="16"/>
        <v>0.25</v>
      </c>
      <c r="DL10" s="160">
        <f t="shared" si="17"/>
        <v>0.4</v>
      </c>
      <c r="DM10" s="273">
        <f t="shared" si="18"/>
        <v>1</v>
      </c>
      <c r="DN10" s="187">
        <f t="shared" si="19"/>
        <v>0.14399999999999999</v>
      </c>
      <c r="DO10" s="273">
        <f t="shared" si="20"/>
        <v>3</v>
      </c>
      <c r="DP10" s="187">
        <f t="shared" si="21"/>
        <v>0.6</v>
      </c>
      <c r="DQ10" s="154">
        <f t="shared" si="22"/>
        <v>0.15</v>
      </c>
      <c r="DR10" s="154">
        <f t="shared" si="23"/>
        <v>0.25</v>
      </c>
      <c r="DS10" s="160">
        <f t="shared" si="24"/>
        <v>0.4</v>
      </c>
      <c r="DT10" s="273">
        <f t="shared" si="25"/>
        <v>1</v>
      </c>
      <c r="DU10" s="187">
        <f t="shared" si="26"/>
        <v>8.6399999999999991E-2</v>
      </c>
      <c r="DV10" s="273">
        <f t="shared" si="27"/>
        <v>3</v>
      </c>
      <c r="DW10" s="187">
        <f t="shared" si="28"/>
        <v>0.6</v>
      </c>
      <c r="DX10" s="154">
        <f t="shared" si="29"/>
        <v>0</v>
      </c>
      <c r="DY10" s="154">
        <f t="shared" si="30"/>
        <v>0</v>
      </c>
      <c r="DZ10" s="160">
        <f t="shared" si="31"/>
        <v>0</v>
      </c>
      <c r="EA10" s="273">
        <f t="shared" si="32"/>
        <v>1</v>
      </c>
      <c r="EB10" s="187">
        <f t="shared" si="33"/>
        <v>8.6399999999999991E-2</v>
      </c>
      <c r="EC10" s="273">
        <f t="shared" si="34"/>
        <v>3</v>
      </c>
      <c r="ED10" s="187">
        <f t="shared" si="35"/>
        <v>0.6</v>
      </c>
      <c r="EE10" s="154">
        <f t="shared" si="36"/>
        <v>0</v>
      </c>
      <c r="EF10" s="154">
        <f t="shared" si="37"/>
        <v>0</v>
      </c>
      <c r="EG10" s="160">
        <f t="shared" si="38"/>
        <v>0</v>
      </c>
      <c r="EH10" s="273">
        <f t="shared" si="39"/>
        <v>1</v>
      </c>
      <c r="EI10" s="187">
        <f t="shared" si="40"/>
        <v>8.6399999999999991E-2</v>
      </c>
      <c r="EJ10" s="273">
        <f t="shared" si="41"/>
        <v>3</v>
      </c>
      <c r="EK10" s="187">
        <f t="shared" si="42"/>
        <v>0.6</v>
      </c>
      <c r="EL10" s="154">
        <f t="shared" si="43"/>
        <v>0</v>
      </c>
      <c r="EM10" s="154">
        <f t="shared" si="44"/>
        <v>0</v>
      </c>
      <c r="EN10" s="160">
        <f t="shared" si="45"/>
        <v>0</v>
      </c>
      <c r="EO10" s="273">
        <f t="shared" si="46"/>
        <v>1</v>
      </c>
      <c r="EP10" s="187">
        <f t="shared" si="47"/>
        <v>8.6399999999999991E-2</v>
      </c>
      <c r="EQ10" s="273">
        <f t="shared" si="48"/>
        <v>3</v>
      </c>
      <c r="ER10" s="187">
        <f t="shared" si="49"/>
        <v>0.6</v>
      </c>
      <c r="ES10" s="154">
        <f t="shared" si="50"/>
        <v>0</v>
      </c>
      <c r="ET10" s="154">
        <f t="shared" si="51"/>
        <v>0</v>
      </c>
      <c r="EU10" s="160">
        <f t="shared" si="52"/>
        <v>0</v>
      </c>
      <c r="EV10" s="273">
        <f t="shared" si="53"/>
        <v>1</v>
      </c>
      <c r="EW10" s="187">
        <f t="shared" si="54"/>
        <v>8.6399999999999991E-2</v>
      </c>
      <c r="EX10" s="273">
        <f t="shared" si="55"/>
        <v>3</v>
      </c>
      <c r="EY10" s="187">
        <f t="shared" si="56"/>
        <v>0.6</v>
      </c>
      <c r="EZ10" s="154">
        <f t="shared" si="57"/>
        <v>0</v>
      </c>
      <c r="FA10" s="154">
        <f t="shared" si="58"/>
        <v>0</v>
      </c>
      <c r="FB10" s="160">
        <f t="shared" si="59"/>
        <v>0</v>
      </c>
      <c r="FC10" s="273">
        <f t="shared" si="60"/>
        <v>1</v>
      </c>
      <c r="FD10" s="187">
        <f t="shared" si="61"/>
        <v>8.6399999999999991E-2</v>
      </c>
      <c r="FE10" s="273">
        <f t="shared" si="62"/>
        <v>3</v>
      </c>
      <c r="FF10" s="187">
        <f t="shared" si="63"/>
        <v>0.6</v>
      </c>
      <c r="FG10" s="154">
        <f t="shared" si="64"/>
        <v>0</v>
      </c>
      <c r="FH10" s="154">
        <f t="shared" si="65"/>
        <v>0</v>
      </c>
      <c r="FI10" s="160">
        <f t="shared" si="66"/>
        <v>0</v>
      </c>
      <c r="FJ10" s="273">
        <f t="shared" si="67"/>
        <v>1</v>
      </c>
      <c r="FK10" s="187">
        <f t="shared" si="68"/>
        <v>8.6399999999999991E-2</v>
      </c>
      <c r="FL10" s="273">
        <f t="shared" si="69"/>
        <v>3</v>
      </c>
      <c r="FM10" s="187">
        <f t="shared" si="70"/>
        <v>0.6</v>
      </c>
      <c r="FN10" s="154">
        <f t="shared" si="71"/>
        <v>0</v>
      </c>
      <c r="FO10" s="154">
        <f t="shared" si="72"/>
        <v>0</v>
      </c>
      <c r="FP10" s="160">
        <f t="shared" si="73"/>
        <v>0</v>
      </c>
      <c r="FQ10" s="273">
        <f t="shared" si="74"/>
        <v>1</v>
      </c>
      <c r="FR10" s="187">
        <f t="shared" si="75"/>
        <v>8.6399999999999991E-2</v>
      </c>
      <c r="FS10" s="273">
        <f t="shared" si="76"/>
        <v>3</v>
      </c>
      <c r="FT10" s="187">
        <f t="shared" si="77"/>
        <v>0.6</v>
      </c>
      <c r="FU10" s="154">
        <f t="shared" si="78"/>
        <v>0</v>
      </c>
      <c r="FV10" s="154">
        <f t="shared" si="79"/>
        <v>0</v>
      </c>
      <c r="FW10" s="160">
        <f t="shared" si="80"/>
        <v>0</v>
      </c>
      <c r="FX10" s="273">
        <f t="shared" si="81"/>
        <v>1</v>
      </c>
      <c r="FY10" s="187">
        <f t="shared" si="82"/>
        <v>8.6399999999999991E-2</v>
      </c>
      <c r="FZ10" s="273">
        <f t="shared" si="83"/>
        <v>3</v>
      </c>
      <c r="GA10" s="187">
        <f t="shared" si="84"/>
        <v>0.6</v>
      </c>
      <c r="GB10" s="154">
        <f t="shared" si="85"/>
        <v>0</v>
      </c>
      <c r="GC10" s="154">
        <f t="shared" si="86"/>
        <v>0</v>
      </c>
      <c r="GD10" s="160">
        <f t="shared" si="87"/>
        <v>0</v>
      </c>
      <c r="GE10" s="273">
        <f t="shared" si="88"/>
        <v>1</v>
      </c>
      <c r="GF10" s="187">
        <f t="shared" si="89"/>
        <v>8.6399999999999991E-2</v>
      </c>
      <c r="GG10" s="273">
        <f t="shared" si="90"/>
        <v>3</v>
      </c>
      <c r="GH10" s="187">
        <f t="shared" si="91"/>
        <v>0.6</v>
      </c>
      <c r="GI10" s="187">
        <f t="shared" ref="GI10:GI14" si="101">IF(GH10&lt;0.6,0.6,GH10)</f>
        <v>0.6</v>
      </c>
      <c r="GJ10" s="157"/>
    </row>
    <row r="11" spans="1:193 1680:1680" ht="54" customHeight="1" x14ac:dyDescent="0.2">
      <c r="A11" s="148">
        <v>3</v>
      </c>
      <c r="B11" s="164" t="s">
        <v>1068</v>
      </c>
      <c r="C11" s="272" t="s">
        <v>1069</v>
      </c>
      <c r="D11" s="237" t="s">
        <v>205</v>
      </c>
      <c r="E11" s="205" t="s">
        <v>204</v>
      </c>
      <c r="F11" s="134" t="s">
        <v>223</v>
      </c>
      <c r="G11" s="205" t="s">
        <v>216</v>
      </c>
      <c r="H11" s="205" t="s">
        <v>173</v>
      </c>
      <c r="I11" s="132" t="s">
        <v>20</v>
      </c>
      <c r="J11" s="297">
        <v>2</v>
      </c>
      <c r="K11" s="132" t="s">
        <v>53</v>
      </c>
      <c r="L11" s="132" t="s">
        <v>54</v>
      </c>
      <c r="M11" s="132" t="s">
        <v>53</v>
      </c>
      <c r="N11" s="132" t="s">
        <v>53</v>
      </c>
      <c r="O11" s="132" t="s">
        <v>53</v>
      </c>
      <c r="P11" s="132" t="s">
        <v>54</v>
      </c>
      <c r="Q11" s="132" t="s">
        <v>53</v>
      </c>
      <c r="R11" s="132" t="s">
        <v>53</v>
      </c>
      <c r="S11" s="132" t="s">
        <v>53</v>
      </c>
      <c r="T11" s="132" t="s">
        <v>54</v>
      </c>
      <c r="U11" s="132" t="s">
        <v>54</v>
      </c>
      <c r="V11" s="132" t="s">
        <v>54</v>
      </c>
      <c r="W11" s="132" t="s">
        <v>54</v>
      </c>
      <c r="X11" s="132" t="s">
        <v>54</v>
      </c>
      <c r="Y11" s="132" t="s">
        <v>53</v>
      </c>
      <c r="Z11" s="132" t="s">
        <v>53</v>
      </c>
      <c r="AA11" s="132" t="s">
        <v>53</v>
      </c>
      <c r="AB11" s="132" t="s">
        <v>53</v>
      </c>
      <c r="AC11" s="155" t="str">
        <f t="shared" si="0"/>
        <v>2 - Baja</v>
      </c>
      <c r="AD11" s="149">
        <f t="shared" si="1"/>
        <v>0.4</v>
      </c>
      <c r="AE11" s="155" t="str">
        <f t="shared" si="2"/>
        <v>4 - Mayor</v>
      </c>
      <c r="AF11" s="149">
        <f t="shared" si="3"/>
        <v>0.8</v>
      </c>
      <c r="AG11" s="156" t="str">
        <f t="shared" si="4"/>
        <v>MODERADO</v>
      </c>
      <c r="AH11" s="149">
        <f t="shared" si="5"/>
        <v>0.32000000000000006</v>
      </c>
      <c r="AI11" s="133" t="s">
        <v>1066</v>
      </c>
      <c r="AJ11" s="164" t="s">
        <v>102</v>
      </c>
      <c r="AK11" s="133" t="s">
        <v>1062</v>
      </c>
      <c r="AL11" s="133" t="s">
        <v>1061</v>
      </c>
      <c r="AM11" s="134" t="s">
        <v>35</v>
      </c>
      <c r="AN11" s="164" t="s">
        <v>45</v>
      </c>
      <c r="AO11" s="164" t="s">
        <v>50</v>
      </c>
      <c r="AP11" s="134" t="s">
        <v>52</v>
      </c>
      <c r="AQ11" s="134" t="s">
        <v>35</v>
      </c>
      <c r="AR11" s="164" t="s">
        <v>46</v>
      </c>
      <c r="AS11" s="164" t="s">
        <v>50</v>
      </c>
      <c r="AT11" s="134" t="s">
        <v>52</v>
      </c>
      <c r="AU11" s="134" t="s">
        <v>35</v>
      </c>
      <c r="AV11" s="164" t="s">
        <v>45</v>
      </c>
      <c r="AW11" s="164" t="s">
        <v>49</v>
      </c>
      <c r="AX11" s="134" t="s">
        <v>52</v>
      </c>
      <c r="AY11" s="134" t="s">
        <v>35</v>
      </c>
      <c r="AZ11" s="164" t="s">
        <v>46</v>
      </c>
      <c r="BA11" s="164" t="s">
        <v>50</v>
      </c>
      <c r="BB11" s="134" t="s">
        <v>52</v>
      </c>
      <c r="BC11" s="134"/>
      <c r="BD11" s="164"/>
      <c r="BE11" s="164"/>
      <c r="BF11" s="134"/>
      <c r="BG11" s="134"/>
      <c r="BH11" s="164"/>
      <c r="BI11" s="164"/>
      <c r="BJ11" s="134"/>
      <c r="BK11" s="134"/>
      <c r="BL11" s="164"/>
      <c r="BM11" s="164"/>
      <c r="BN11" s="134"/>
      <c r="BO11" s="134"/>
      <c r="BP11" s="164"/>
      <c r="BQ11" s="164"/>
      <c r="BR11" s="134"/>
      <c r="BS11" s="134"/>
      <c r="BT11" s="164"/>
      <c r="BU11" s="164"/>
      <c r="BV11" s="134"/>
      <c r="BW11" s="134"/>
      <c r="BX11" s="164"/>
      <c r="BY11" s="164"/>
      <c r="BZ11" s="134"/>
      <c r="CA11" s="134"/>
      <c r="CB11" s="164"/>
      <c r="CC11" s="164"/>
      <c r="CD11" s="134"/>
      <c r="CE11" s="134"/>
      <c r="CF11" s="164"/>
      <c r="CG11" s="164"/>
      <c r="CH11" s="134"/>
      <c r="CI11" s="164"/>
      <c r="CJ11" s="164"/>
      <c r="CK11" s="134"/>
      <c r="CL11" s="159" t="str">
        <f t="shared" si="6"/>
        <v>1 - Muy Baja</v>
      </c>
      <c r="CM11" s="165">
        <f t="shared" si="7"/>
        <v>4.1999999999999996E-2</v>
      </c>
      <c r="CN11" s="159" t="str">
        <f t="shared" si="8"/>
        <v>4 - Mayor</v>
      </c>
      <c r="CO11" s="165">
        <f t="shared" si="92"/>
        <v>0.8</v>
      </c>
      <c r="CP11" s="145" t="str">
        <f t="shared" si="9"/>
        <v>MODERADO</v>
      </c>
      <c r="CQ11" s="149">
        <f t="shared" si="93"/>
        <v>3.3599999999999998E-2</v>
      </c>
      <c r="CR11" s="188" t="s">
        <v>456</v>
      </c>
      <c r="CS11" s="145">
        <f t="shared" si="94"/>
        <v>3</v>
      </c>
      <c r="CT11" s="134"/>
      <c r="CU11" s="188" t="s">
        <v>1343</v>
      </c>
      <c r="CV11" s="65" t="s">
        <v>1235</v>
      </c>
      <c r="CW11" s="158"/>
      <c r="CX11" s="160">
        <f t="shared" si="10"/>
        <v>7</v>
      </c>
      <c r="CY11" s="161">
        <f t="shared" si="95"/>
        <v>4</v>
      </c>
      <c r="CZ11" s="160" t="str">
        <f t="shared" si="96"/>
        <v>Mayor</v>
      </c>
      <c r="DA11" s="153">
        <f t="shared" si="97"/>
        <v>0.8</v>
      </c>
      <c r="DB11" s="154">
        <f t="shared" si="98"/>
        <v>0.15</v>
      </c>
      <c r="DC11" s="154">
        <f t="shared" si="11"/>
        <v>0.25</v>
      </c>
      <c r="DD11" s="160">
        <f t="shared" si="99"/>
        <v>0.4</v>
      </c>
      <c r="DE11" s="273">
        <f t="shared" si="12"/>
        <v>2</v>
      </c>
      <c r="DF11" s="187">
        <f t="shared" si="13"/>
        <v>0.24</v>
      </c>
      <c r="DG11" s="273">
        <f t="shared" si="100"/>
        <v>4</v>
      </c>
      <c r="DH11" s="273"/>
      <c r="DI11" s="187">
        <f t="shared" si="14"/>
        <v>0.8</v>
      </c>
      <c r="DJ11" s="154">
        <f t="shared" si="15"/>
        <v>0.25</v>
      </c>
      <c r="DK11" s="154">
        <f t="shared" si="16"/>
        <v>0.25</v>
      </c>
      <c r="DL11" s="160">
        <f t="shared" si="17"/>
        <v>0.5</v>
      </c>
      <c r="DM11" s="273">
        <f t="shared" si="18"/>
        <v>1</v>
      </c>
      <c r="DN11" s="187">
        <f t="shared" si="19"/>
        <v>0.12</v>
      </c>
      <c r="DO11" s="273">
        <f t="shared" si="20"/>
        <v>4</v>
      </c>
      <c r="DP11" s="187">
        <f t="shared" si="21"/>
        <v>0.8</v>
      </c>
      <c r="DQ11" s="154">
        <f t="shared" si="22"/>
        <v>0.15</v>
      </c>
      <c r="DR11" s="154">
        <f t="shared" si="23"/>
        <v>0.15</v>
      </c>
      <c r="DS11" s="160">
        <f t="shared" si="24"/>
        <v>0.3</v>
      </c>
      <c r="DT11" s="273">
        <f t="shared" si="25"/>
        <v>1</v>
      </c>
      <c r="DU11" s="187">
        <f t="shared" si="26"/>
        <v>8.3999999999999991E-2</v>
      </c>
      <c r="DV11" s="273">
        <f t="shared" si="27"/>
        <v>4</v>
      </c>
      <c r="DW11" s="187">
        <f t="shared" si="28"/>
        <v>0.8</v>
      </c>
      <c r="DX11" s="154">
        <f t="shared" si="29"/>
        <v>0.25</v>
      </c>
      <c r="DY11" s="154">
        <f t="shared" si="30"/>
        <v>0.25</v>
      </c>
      <c r="DZ11" s="160">
        <f t="shared" si="31"/>
        <v>0.5</v>
      </c>
      <c r="EA11" s="273">
        <f t="shared" si="32"/>
        <v>1</v>
      </c>
      <c r="EB11" s="187">
        <f t="shared" si="33"/>
        <v>4.1999999999999996E-2</v>
      </c>
      <c r="EC11" s="273">
        <f t="shared" si="34"/>
        <v>4</v>
      </c>
      <c r="ED11" s="187">
        <f t="shared" si="35"/>
        <v>0.8</v>
      </c>
      <c r="EE11" s="154">
        <f t="shared" si="36"/>
        <v>0</v>
      </c>
      <c r="EF11" s="154">
        <f t="shared" si="37"/>
        <v>0</v>
      </c>
      <c r="EG11" s="160">
        <f t="shared" si="38"/>
        <v>0</v>
      </c>
      <c r="EH11" s="273">
        <f t="shared" si="39"/>
        <v>1</v>
      </c>
      <c r="EI11" s="187">
        <f t="shared" si="40"/>
        <v>4.1999999999999996E-2</v>
      </c>
      <c r="EJ11" s="273">
        <f t="shared" si="41"/>
        <v>4</v>
      </c>
      <c r="EK11" s="187">
        <f t="shared" si="42"/>
        <v>0.8</v>
      </c>
      <c r="EL11" s="154">
        <f t="shared" si="43"/>
        <v>0</v>
      </c>
      <c r="EM11" s="154">
        <f t="shared" si="44"/>
        <v>0</v>
      </c>
      <c r="EN11" s="160">
        <f t="shared" si="45"/>
        <v>0</v>
      </c>
      <c r="EO11" s="273">
        <f t="shared" si="46"/>
        <v>1</v>
      </c>
      <c r="EP11" s="187">
        <f t="shared" si="47"/>
        <v>4.1999999999999996E-2</v>
      </c>
      <c r="EQ11" s="273">
        <f t="shared" si="48"/>
        <v>4</v>
      </c>
      <c r="ER11" s="187">
        <f t="shared" si="49"/>
        <v>0.8</v>
      </c>
      <c r="ES11" s="154">
        <f t="shared" si="50"/>
        <v>0</v>
      </c>
      <c r="ET11" s="154">
        <f t="shared" si="51"/>
        <v>0</v>
      </c>
      <c r="EU11" s="160">
        <f t="shared" si="52"/>
        <v>0</v>
      </c>
      <c r="EV11" s="273">
        <f t="shared" si="53"/>
        <v>1</v>
      </c>
      <c r="EW11" s="187">
        <f t="shared" si="54"/>
        <v>4.1999999999999996E-2</v>
      </c>
      <c r="EX11" s="273">
        <f t="shared" si="55"/>
        <v>4</v>
      </c>
      <c r="EY11" s="187">
        <f t="shared" si="56"/>
        <v>0.8</v>
      </c>
      <c r="EZ11" s="154">
        <f t="shared" si="57"/>
        <v>0</v>
      </c>
      <c r="FA11" s="154">
        <f t="shared" si="58"/>
        <v>0</v>
      </c>
      <c r="FB11" s="160">
        <f t="shared" si="59"/>
        <v>0</v>
      </c>
      <c r="FC11" s="273">
        <f t="shared" si="60"/>
        <v>1</v>
      </c>
      <c r="FD11" s="187">
        <f t="shared" si="61"/>
        <v>4.1999999999999996E-2</v>
      </c>
      <c r="FE11" s="273">
        <f t="shared" si="62"/>
        <v>4</v>
      </c>
      <c r="FF11" s="187">
        <f t="shared" si="63"/>
        <v>0.8</v>
      </c>
      <c r="FG11" s="154">
        <f t="shared" si="64"/>
        <v>0</v>
      </c>
      <c r="FH11" s="154">
        <f t="shared" si="65"/>
        <v>0</v>
      </c>
      <c r="FI11" s="160">
        <f t="shared" si="66"/>
        <v>0</v>
      </c>
      <c r="FJ11" s="273">
        <f t="shared" si="67"/>
        <v>1</v>
      </c>
      <c r="FK11" s="187">
        <f t="shared" si="68"/>
        <v>4.1999999999999996E-2</v>
      </c>
      <c r="FL11" s="273">
        <f t="shared" si="69"/>
        <v>4</v>
      </c>
      <c r="FM11" s="187">
        <f t="shared" si="70"/>
        <v>0.8</v>
      </c>
      <c r="FN11" s="154">
        <f t="shared" si="71"/>
        <v>0</v>
      </c>
      <c r="FO11" s="154">
        <f t="shared" si="72"/>
        <v>0</v>
      </c>
      <c r="FP11" s="160">
        <f t="shared" si="73"/>
        <v>0</v>
      </c>
      <c r="FQ11" s="273">
        <f t="shared" si="74"/>
        <v>1</v>
      </c>
      <c r="FR11" s="187">
        <f t="shared" si="75"/>
        <v>4.1999999999999996E-2</v>
      </c>
      <c r="FS11" s="273">
        <f t="shared" si="76"/>
        <v>4</v>
      </c>
      <c r="FT11" s="187">
        <f t="shared" si="77"/>
        <v>0.8</v>
      </c>
      <c r="FU11" s="154">
        <f t="shared" si="78"/>
        <v>0</v>
      </c>
      <c r="FV11" s="154">
        <f t="shared" si="79"/>
        <v>0</v>
      </c>
      <c r="FW11" s="160">
        <f t="shared" si="80"/>
        <v>0</v>
      </c>
      <c r="FX11" s="273">
        <f t="shared" si="81"/>
        <v>1</v>
      </c>
      <c r="FY11" s="187">
        <f t="shared" si="82"/>
        <v>4.1999999999999996E-2</v>
      </c>
      <c r="FZ11" s="273">
        <f t="shared" si="83"/>
        <v>4</v>
      </c>
      <c r="GA11" s="187">
        <f t="shared" si="84"/>
        <v>0.8</v>
      </c>
      <c r="GB11" s="154">
        <f t="shared" si="85"/>
        <v>0</v>
      </c>
      <c r="GC11" s="154">
        <f t="shared" si="86"/>
        <v>0</v>
      </c>
      <c r="GD11" s="160">
        <f t="shared" si="87"/>
        <v>0</v>
      </c>
      <c r="GE11" s="273">
        <f t="shared" si="88"/>
        <v>1</v>
      </c>
      <c r="GF11" s="187">
        <f t="shared" si="89"/>
        <v>4.1999999999999996E-2</v>
      </c>
      <c r="GG11" s="273">
        <f t="shared" si="90"/>
        <v>4</v>
      </c>
      <c r="GH11" s="187">
        <f t="shared" si="91"/>
        <v>0.8</v>
      </c>
      <c r="GI11" s="187">
        <f t="shared" si="101"/>
        <v>0.8</v>
      </c>
      <c r="GJ11" s="157"/>
    </row>
    <row r="12" spans="1:193 1680:1680" ht="37.799999999999997" customHeight="1" x14ac:dyDescent="0.2">
      <c r="A12" s="148">
        <v>4</v>
      </c>
      <c r="B12" s="164" t="s">
        <v>1068</v>
      </c>
      <c r="C12" s="272" t="s">
        <v>1067</v>
      </c>
      <c r="D12" s="237" t="s">
        <v>206</v>
      </c>
      <c r="E12" s="205" t="s">
        <v>204</v>
      </c>
      <c r="F12" s="134" t="s">
        <v>220</v>
      </c>
      <c r="G12" s="205" t="s">
        <v>216</v>
      </c>
      <c r="H12" s="205" t="s">
        <v>173</v>
      </c>
      <c r="I12" s="132" t="s">
        <v>20</v>
      </c>
      <c r="J12" s="297">
        <v>2</v>
      </c>
      <c r="K12" s="132" t="s">
        <v>53</v>
      </c>
      <c r="L12" s="132" t="s">
        <v>54</v>
      </c>
      <c r="M12" s="132" t="s">
        <v>53</v>
      </c>
      <c r="N12" s="132" t="s">
        <v>53</v>
      </c>
      <c r="O12" s="132" t="s">
        <v>53</v>
      </c>
      <c r="P12" s="132" t="s">
        <v>54</v>
      </c>
      <c r="Q12" s="132" t="s">
        <v>53</v>
      </c>
      <c r="R12" s="132" t="s">
        <v>53</v>
      </c>
      <c r="S12" s="132" t="s">
        <v>53</v>
      </c>
      <c r="T12" s="132" t="s">
        <v>54</v>
      </c>
      <c r="U12" s="132" t="s">
        <v>54</v>
      </c>
      <c r="V12" s="132" t="s">
        <v>54</v>
      </c>
      <c r="W12" s="132" t="s">
        <v>54</v>
      </c>
      <c r="X12" s="132" t="s">
        <v>54</v>
      </c>
      <c r="Y12" s="132" t="s">
        <v>53</v>
      </c>
      <c r="Z12" s="132" t="s">
        <v>53</v>
      </c>
      <c r="AA12" s="132" t="s">
        <v>53</v>
      </c>
      <c r="AB12" s="132" t="s">
        <v>53</v>
      </c>
      <c r="AC12" s="155" t="str">
        <f t="shared" si="0"/>
        <v>2 - Baja</v>
      </c>
      <c r="AD12" s="149">
        <f t="shared" si="1"/>
        <v>0.4</v>
      </c>
      <c r="AE12" s="155" t="str">
        <f t="shared" si="2"/>
        <v>4 - Mayor</v>
      </c>
      <c r="AF12" s="149">
        <f t="shared" si="3"/>
        <v>0.8</v>
      </c>
      <c r="AG12" s="156" t="str">
        <f t="shared" si="4"/>
        <v>MODERADO</v>
      </c>
      <c r="AH12" s="149">
        <f t="shared" si="5"/>
        <v>0.32000000000000006</v>
      </c>
      <c r="AI12" s="133" t="s">
        <v>1066</v>
      </c>
      <c r="AJ12" s="164" t="s">
        <v>102</v>
      </c>
      <c r="AK12" s="133" t="s">
        <v>1062</v>
      </c>
      <c r="AL12" s="133" t="s">
        <v>1061</v>
      </c>
      <c r="AM12" s="134" t="s">
        <v>35</v>
      </c>
      <c r="AN12" s="164" t="s">
        <v>45</v>
      </c>
      <c r="AO12" s="164" t="s">
        <v>50</v>
      </c>
      <c r="AP12" s="134" t="s">
        <v>52</v>
      </c>
      <c r="AQ12" s="134" t="s">
        <v>35</v>
      </c>
      <c r="AR12" s="164" t="s">
        <v>46</v>
      </c>
      <c r="AS12" s="164" t="s">
        <v>50</v>
      </c>
      <c r="AT12" s="134" t="s">
        <v>52</v>
      </c>
      <c r="AU12" s="134" t="s">
        <v>35</v>
      </c>
      <c r="AV12" s="164" t="s">
        <v>45</v>
      </c>
      <c r="AW12" s="164" t="s">
        <v>49</v>
      </c>
      <c r="AX12" s="134" t="s">
        <v>52</v>
      </c>
      <c r="AY12" s="134" t="s">
        <v>35</v>
      </c>
      <c r="AZ12" s="164" t="s">
        <v>46</v>
      </c>
      <c r="BA12" s="164" t="s">
        <v>50</v>
      </c>
      <c r="BB12" s="134" t="s">
        <v>52</v>
      </c>
      <c r="BC12" s="134"/>
      <c r="BD12" s="164"/>
      <c r="BE12" s="164"/>
      <c r="BF12" s="134"/>
      <c r="BG12" s="134"/>
      <c r="BH12" s="164"/>
      <c r="BI12" s="164"/>
      <c r="BJ12" s="134"/>
      <c r="BK12" s="134"/>
      <c r="BL12" s="164"/>
      <c r="BM12" s="164"/>
      <c r="BN12" s="134"/>
      <c r="BO12" s="134"/>
      <c r="BP12" s="164"/>
      <c r="BQ12" s="164"/>
      <c r="BR12" s="134"/>
      <c r="BS12" s="134"/>
      <c r="BT12" s="164"/>
      <c r="BU12" s="164"/>
      <c r="BV12" s="134"/>
      <c r="BW12" s="134"/>
      <c r="BX12" s="164"/>
      <c r="BY12" s="164"/>
      <c r="BZ12" s="134"/>
      <c r="CA12" s="134"/>
      <c r="CB12" s="164"/>
      <c r="CC12" s="164"/>
      <c r="CD12" s="134"/>
      <c r="CE12" s="134"/>
      <c r="CF12" s="164"/>
      <c r="CG12" s="164"/>
      <c r="CH12" s="134"/>
      <c r="CI12" s="164"/>
      <c r="CJ12" s="164"/>
      <c r="CK12" s="134"/>
      <c r="CL12" s="159" t="str">
        <f t="shared" si="6"/>
        <v>1 - Muy Baja</v>
      </c>
      <c r="CM12" s="165">
        <f t="shared" si="7"/>
        <v>4.1999999999999996E-2</v>
      </c>
      <c r="CN12" s="159" t="str">
        <f t="shared" si="8"/>
        <v>4 - Mayor</v>
      </c>
      <c r="CO12" s="165">
        <f t="shared" si="92"/>
        <v>0.8</v>
      </c>
      <c r="CP12" s="145" t="str">
        <f t="shared" si="9"/>
        <v>MODERADO</v>
      </c>
      <c r="CQ12" s="149">
        <f t="shared" si="93"/>
        <v>3.3599999999999998E-2</v>
      </c>
      <c r="CR12" s="188" t="s">
        <v>233</v>
      </c>
      <c r="CS12" s="145">
        <f t="shared" si="94"/>
        <v>3</v>
      </c>
      <c r="CT12" s="134"/>
      <c r="CU12" s="188" t="s">
        <v>1343</v>
      </c>
      <c r="CV12" s="65" t="s">
        <v>1235</v>
      </c>
      <c r="CW12" s="158"/>
      <c r="CX12" s="160">
        <f t="shared" si="10"/>
        <v>7</v>
      </c>
      <c r="CY12" s="161">
        <f t="shared" si="95"/>
        <v>4</v>
      </c>
      <c r="CZ12" s="160" t="str">
        <f t="shared" si="96"/>
        <v>Mayor</v>
      </c>
      <c r="DA12" s="153">
        <f t="shared" si="97"/>
        <v>0.8</v>
      </c>
      <c r="DB12" s="154">
        <f t="shared" si="98"/>
        <v>0.15</v>
      </c>
      <c r="DC12" s="154">
        <f t="shared" si="11"/>
        <v>0.25</v>
      </c>
      <c r="DD12" s="160">
        <f t="shared" si="99"/>
        <v>0.4</v>
      </c>
      <c r="DE12" s="273">
        <f t="shared" si="12"/>
        <v>2</v>
      </c>
      <c r="DF12" s="187">
        <f t="shared" si="13"/>
        <v>0.24</v>
      </c>
      <c r="DG12" s="273">
        <f t="shared" si="100"/>
        <v>4</v>
      </c>
      <c r="DH12" s="273"/>
      <c r="DI12" s="187">
        <f t="shared" si="14"/>
        <v>0.8</v>
      </c>
      <c r="DJ12" s="154">
        <f t="shared" si="15"/>
        <v>0.25</v>
      </c>
      <c r="DK12" s="154">
        <f t="shared" si="16"/>
        <v>0.25</v>
      </c>
      <c r="DL12" s="160">
        <f t="shared" si="17"/>
        <v>0.5</v>
      </c>
      <c r="DM12" s="273">
        <f t="shared" si="18"/>
        <v>1</v>
      </c>
      <c r="DN12" s="187">
        <f t="shared" si="19"/>
        <v>0.12</v>
      </c>
      <c r="DO12" s="273">
        <f t="shared" si="20"/>
        <v>4</v>
      </c>
      <c r="DP12" s="187">
        <f t="shared" si="21"/>
        <v>0.8</v>
      </c>
      <c r="DQ12" s="154">
        <f t="shared" si="22"/>
        <v>0.15</v>
      </c>
      <c r="DR12" s="154">
        <f t="shared" si="23"/>
        <v>0.15</v>
      </c>
      <c r="DS12" s="160">
        <f t="shared" si="24"/>
        <v>0.3</v>
      </c>
      <c r="DT12" s="273">
        <f t="shared" si="25"/>
        <v>1</v>
      </c>
      <c r="DU12" s="187">
        <f t="shared" si="26"/>
        <v>8.3999999999999991E-2</v>
      </c>
      <c r="DV12" s="273">
        <f t="shared" si="27"/>
        <v>4</v>
      </c>
      <c r="DW12" s="187">
        <f t="shared" si="28"/>
        <v>0.8</v>
      </c>
      <c r="DX12" s="154">
        <f t="shared" si="29"/>
        <v>0.25</v>
      </c>
      <c r="DY12" s="154">
        <f t="shared" si="30"/>
        <v>0.25</v>
      </c>
      <c r="DZ12" s="160">
        <f t="shared" si="31"/>
        <v>0.5</v>
      </c>
      <c r="EA12" s="273">
        <f t="shared" si="32"/>
        <v>1</v>
      </c>
      <c r="EB12" s="187">
        <f t="shared" si="33"/>
        <v>4.1999999999999996E-2</v>
      </c>
      <c r="EC12" s="273">
        <f t="shared" si="34"/>
        <v>4</v>
      </c>
      <c r="ED12" s="187">
        <f t="shared" si="35"/>
        <v>0.8</v>
      </c>
      <c r="EE12" s="154">
        <f t="shared" si="36"/>
        <v>0</v>
      </c>
      <c r="EF12" s="154">
        <f t="shared" si="37"/>
        <v>0</v>
      </c>
      <c r="EG12" s="160">
        <f t="shared" si="38"/>
        <v>0</v>
      </c>
      <c r="EH12" s="273">
        <f t="shared" si="39"/>
        <v>1</v>
      </c>
      <c r="EI12" s="187">
        <f t="shared" si="40"/>
        <v>4.1999999999999996E-2</v>
      </c>
      <c r="EJ12" s="273">
        <f t="shared" si="41"/>
        <v>4</v>
      </c>
      <c r="EK12" s="187">
        <f t="shared" si="42"/>
        <v>0.8</v>
      </c>
      <c r="EL12" s="154">
        <f t="shared" si="43"/>
        <v>0</v>
      </c>
      <c r="EM12" s="154">
        <f t="shared" si="44"/>
        <v>0</v>
      </c>
      <c r="EN12" s="160">
        <f t="shared" si="45"/>
        <v>0</v>
      </c>
      <c r="EO12" s="273">
        <f t="shared" si="46"/>
        <v>1</v>
      </c>
      <c r="EP12" s="187">
        <f t="shared" si="47"/>
        <v>4.1999999999999996E-2</v>
      </c>
      <c r="EQ12" s="273">
        <f t="shared" si="48"/>
        <v>4</v>
      </c>
      <c r="ER12" s="187">
        <f t="shared" si="49"/>
        <v>0.8</v>
      </c>
      <c r="ES12" s="154">
        <f t="shared" si="50"/>
        <v>0</v>
      </c>
      <c r="ET12" s="154">
        <f t="shared" si="51"/>
        <v>0</v>
      </c>
      <c r="EU12" s="160">
        <f t="shared" si="52"/>
        <v>0</v>
      </c>
      <c r="EV12" s="273">
        <f t="shared" si="53"/>
        <v>1</v>
      </c>
      <c r="EW12" s="187">
        <f t="shared" si="54"/>
        <v>4.1999999999999996E-2</v>
      </c>
      <c r="EX12" s="273">
        <f t="shared" si="55"/>
        <v>4</v>
      </c>
      <c r="EY12" s="187">
        <f t="shared" si="56"/>
        <v>0.8</v>
      </c>
      <c r="EZ12" s="154">
        <f t="shared" si="57"/>
        <v>0</v>
      </c>
      <c r="FA12" s="154">
        <f t="shared" si="58"/>
        <v>0</v>
      </c>
      <c r="FB12" s="160">
        <f t="shared" si="59"/>
        <v>0</v>
      </c>
      <c r="FC12" s="273">
        <f t="shared" si="60"/>
        <v>1</v>
      </c>
      <c r="FD12" s="187">
        <f t="shared" si="61"/>
        <v>4.1999999999999996E-2</v>
      </c>
      <c r="FE12" s="273">
        <f t="shared" si="62"/>
        <v>4</v>
      </c>
      <c r="FF12" s="187">
        <f t="shared" si="63"/>
        <v>0.8</v>
      </c>
      <c r="FG12" s="154">
        <f t="shared" si="64"/>
        <v>0</v>
      </c>
      <c r="FH12" s="154">
        <f t="shared" si="65"/>
        <v>0</v>
      </c>
      <c r="FI12" s="160">
        <f t="shared" si="66"/>
        <v>0</v>
      </c>
      <c r="FJ12" s="273">
        <f t="shared" si="67"/>
        <v>1</v>
      </c>
      <c r="FK12" s="187">
        <f t="shared" si="68"/>
        <v>4.1999999999999996E-2</v>
      </c>
      <c r="FL12" s="273">
        <f t="shared" si="69"/>
        <v>4</v>
      </c>
      <c r="FM12" s="187">
        <f t="shared" si="70"/>
        <v>0.8</v>
      </c>
      <c r="FN12" s="154">
        <f t="shared" si="71"/>
        <v>0</v>
      </c>
      <c r="FO12" s="154">
        <f t="shared" si="72"/>
        <v>0</v>
      </c>
      <c r="FP12" s="160">
        <f t="shared" si="73"/>
        <v>0</v>
      </c>
      <c r="FQ12" s="273">
        <f t="shared" si="74"/>
        <v>1</v>
      </c>
      <c r="FR12" s="187">
        <f t="shared" si="75"/>
        <v>4.1999999999999996E-2</v>
      </c>
      <c r="FS12" s="273">
        <f t="shared" si="76"/>
        <v>4</v>
      </c>
      <c r="FT12" s="187">
        <f t="shared" si="77"/>
        <v>0.8</v>
      </c>
      <c r="FU12" s="154">
        <f t="shared" si="78"/>
        <v>0</v>
      </c>
      <c r="FV12" s="154">
        <f t="shared" si="79"/>
        <v>0</v>
      </c>
      <c r="FW12" s="160">
        <f t="shared" si="80"/>
        <v>0</v>
      </c>
      <c r="FX12" s="273">
        <f t="shared" si="81"/>
        <v>1</v>
      </c>
      <c r="FY12" s="187">
        <f t="shared" si="82"/>
        <v>4.1999999999999996E-2</v>
      </c>
      <c r="FZ12" s="273">
        <f t="shared" si="83"/>
        <v>4</v>
      </c>
      <c r="GA12" s="187">
        <f t="shared" si="84"/>
        <v>0.8</v>
      </c>
      <c r="GB12" s="154">
        <f t="shared" si="85"/>
        <v>0</v>
      </c>
      <c r="GC12" s="154">
        <f t="shared" si="86"/>
        <v>0</v>
      </c>
      <c r="GD12" s="160">
        <f t="shared" si="87"/>
        <v>0</v>
      </c>
      <c r="GE12" s="273">
        <f t="shared" si="88"/>
        <v>1</v>
      </c>
      <c r="GF12" s="187">
        <f t="shared" si="89"/>
        <v>4.1999999999999996E-2</v>
      </c>
      <c r="GG12" s="273">
        <f t="shared" si="90"/>
        <v>4</v>
      </c>
      <c r="GH12" s="187">
        <f t="shared" si="91"/>
        <v>0.8</v>
      </c>
      <c r="GI12" s="187">
        <f t="shared" si="101"/>
        <v>0.8</v>
      </c>
      <c r="GJ12" s="157"/>
    </row>
    <row r="13" spans="1:193 1680:1680" ht="37.799999999999997" customHeight="1" x14ac:dyDescent="0.2">
      <c r="A13" s="148">
        <v>5</v>
      </c>
      <c r="B13" s="164" t="s">
        <v>1064</v>
      </c>
      <c r="C13" s="272" t="s">
        <v>1225</v>
      </c>
      <c r="D13" s="237" t="s">
        <v>205</v>
      </c>
      <c r="E13" s="205" t="s">
        <v>204</v>
      </c>
      <c r="F13" s="134" t="s">
        <v>223</v>
      </c>
      <c r="G13" s="205" t="s">
        <v>211</v>
      </c>
      <c r="H13" s="205" t="s">
        <v>173</v>
      </c>
      <c r="I13" s="132" t="s">
        <v>22</v>
      </c>
      <c r="J13" s="164">
        <v>3</v>
      </c>
      <c r="K13" s="132" t="s">
        <v>53</v>
      </c>
      <c r="L13" s="132" t="s">
        <v>53</v>
      </c>
      <c r="M13" s="132" t="s">
        <v>53</v>
      </c>
      <c r="N13" s="132" t="s">
        <v>53</v>
      </c>
      <c r="O13" s="132" t="s">
        <v>53</v>
      </c>
      <c r="P13" s="132" t="s">
        <v>53</v>
      </c>
      <c r="Q13" s="132" t="s">
        <v>53</v>
      </c>
      <c r="R13" s="132" t="s">
        <v>53</v>
      </c>
      <c r="S13" s="132" t="s">
        <v>54</v>
      </c>
      <c r="T13" s="132" t="s">
        <v>54</v>
      </c>
      <c r="U13" s="132" t="s">
        <v>54</v>
      </c>
      <c r="V13" s="132" t="s">
        <v>54</v>
      </c>
      <c r="W13" s="132" t="s">
        <v>53</v>
      </c>
      <c r="X13" s="132" t="s">
        <v>54</v>
      </c>
      <c r="Y13" s="132" t="s">
        <v>53</v>
      </c>
      <c r="Z13" s="132" t="s">
        <v>53</v>
      </c>
      <c r="AA13" s="132" t="s">
        <v>53</v>
      </c>
      <c r="AB13" s="132" t="s">
        <v>53</v>
      </c>
      <c r="AC13" s="155" t="str">
        <f t="shared" si="0"/>
        <v>3 - Media</v>
      </c>
      <c r="AD13" s="149">
        <f t="shared" si="1"/>
        <v>0.6</v>
      </c>
      <c r="AE13" s="155" t="str">
        <f t="shared" si="2"/>
        <v>3 - Moderado</v>
      </c>
      <c r="AF13" s="149">
        <f t="shared" si="3"/>
        <v>0.6</v>
      </c>
      <c r="AG13" s="156" t="str">
        <f t="shared" si="4"/>
        <v>ALTO</v>
      </c>
      <c r="AH13" s="149">
        <f t="shared" si="5"/>
        <v>0.36</v>
      </c>
      <c r="AI13" s="133" t="s">
        <v>1065</v>
      </c>
      <c r="AJ13" s="164" t="s">
        <v>102</v>
      </c>
      <c r="AK13" s="133" t="s">
        <v>1062</v>
      </c>
      <c r="AL13" s="133" t="s">
        <v>1061</v>
      </c>
      <c r="AM13" s="134" t="s">
        <v>35</v>
      </c>
      <c r="AN13" s="164" t="s">
        <v>45</v>
      </c>
      <c r="AO13" s="164" t="s">
        <v>49</v>
      </c>
      <c r="AP13" s="134" t="s">
        <v>52</v>
      </c>
      <c r="AQ13" s="134" t="s">
        <v>35</v>
      </c>
      <c r="AR13" s="164" t="s">
        <v>45</v>
      </c>
      <c r="AS13" s="164" t="s">
        <v>50</v>
      </c>
      <c r="AT13" s="134" t="s">
        <v>52</v>
      </c>
      <c r="AU13" s="134" t="s">
        <v>34</v>
      </c>
      <c r="AV13" s="164" t="s">
        <v>45</v>
      </c>
      <c r="AW13" s="164" t="s">
        <v>49</v>
      </c>
      <c r="AX13" s="134" t="s">
        <v>52</v>
      </c>
      <c r="AY13" s="134"/>
      <c r="AZ13" s="164"/>
      <c r="BA13" s="164"/>
      <c r="BB13" s="134"/>
      <c r="BC13" s="134"/>
      <c r="BD13" s="164"/>
      <c r="BE13" s="164"/>
      <c r="BF13" s="134"/>
      <c r="BG13" s="134"/>
      <c r="BH13" s="164"/>
      <c r="BI13" s="164"/>
      <c r="BJ13" s="134"/>
      <c r="BK13" s="134"/>
      <c r="BL13" s="164"/>
      <c r="BM13" s="164"/>
      <c r="BN13" s="134"/>
      <c r="BO13" s="134"/>
      <c r="BP13" s="164"/>
      <c r="BQ13" s="164"/>
      <c r="BR13" s="134"/>
      <c r="BS13" s="134"/>
      <c r="BT13" s="164"/>
      <c r="BU13" s="164"/>
      <c r="BV13" s="134"/>
      <c r="BW13" s="134"/>
      <c r="BX13" s="164"/>
      <c r="BY13" s="164"/>
      <c r="BZ13" s="134"/>
      <c r="CA13" s="134"/>
      <c r="CB13" s="164"/>
      <c r="CC13" s="164"/>
      <c r="CD13" s="134"/>
      <c r="CE13" s="134"/>
      <c r="CF13" s="164"/>
      <c r="CG13" s="164"/>
      <c r="CH13" s="134"/>
      <c r="CI13" s="164"/>
      <c r="CJ13" s="164"/>
      <c r="CK13" s="134"/>
      <c r="CL13" s="159" t="str">
        <f t="shared" si="6"/>
        <v>1 - Muy Baja</v>
      </c>
      <c r="CM13" s="165">
        <f t="shared" si="7"/>
        <v>0.1764</v>
      </c>
      <c r="CN13" s="159" t="str">
        <f t="shared" si="8"/>
        <v>3 - Moderado</v>
      </c>
      <c r="CO13" s="165">
        <f t="shared" si="92"/>
        <v>0.6</v>
      </c>
      <c r="CP13" s="145" t="str">
        <f t="shared" si="9"/>
        <v>MODERADO</v>
      </c>
      <c r="CQ13" s="149">
        <f t="shared" si="93"/>
        <v>0.10584</v>
      </c>
      <c r="CR13" s="188" t="s">
        <v>456</v>
      </c>
      <c r="CS13" s="145">
        <f t="shared" si="94"/>
        <v>3</v>
      </c>
      <c r="CT13" s="134"/>
      <c r="CU13" s="188" t="s">
        <v>1342</v>
      </c>
      <c r="CV13" s="65" t="s">
        <v>1235</v>
      </c>
      <c r="CW13" s="158"/>
      <c r="CX13" s="160">
        <f t="shared" si="10"/>
        <v>5</v>
      </c>
      <c r="CY13" s="161">
        <f t="shared" si="95"/>
        <v>3</v>
      </c>
      <c r="CZ13" s="160" t="str">
        <f t="shared" si="96"/>
        <v>Moderado</v>
      </c>
      <c r="DA13" s="153">
        <f t="shared" si="97"/>
        <v>0.6</v>
      </c>
      <c r="DB13" s="154">
        <f t="shared" si="98"/>
        <v>0.15</v>
      </c>
      <c r="DC13" s="154">
        <f t="shared" si="11"/>
        <v>0.15</v>
      </c>
      <c r="DD13" s="160">
        <f t="shared" si="99"/>
        <v>0.3</v>
      </c>
      <c r="DE13" s="273">
        <f t="shared" si="12"/>
        <v>3</v>
      </c>
      <c r="DF13" s="187">
        <f t="shared" si="13"/>
        <v>0.42</v>
      </c>
      <c r="DG13" s="273">
        <f t="shared" si="100"/>
        <v>3</v>
      </c>
      <c r="DH13" s="273"/>
      <c r="DI13" s="187">
        <f t="shared" si="14"/>
        <v>0.6</v>
      </c>
      <c r="DJ13" s="154">
        <f t="shared" si="15"/>
        <v>0.15</v>
      </c>
      <c r="DK13" s="154">
        <f t="shared" si="16"/>
        <v>0.25</v>
      </c>
      <c r="DL13" s="160">
        <f t="shared" si="17"/>
        <v>0.4</v>
      </c>
      <c r="DM13" s="273">
        <f t="shared" si="18"/>
        <v>2</v>
      </c>
      <c r="DN13" s="187">
        <f t="shared" si="19"/>
        <v>0.252</v>
      </c>
      <c r="DO13" s="273">
        <f t="shared" si="20"/>
        <v>3</v>
      </c>
      <c r="DP13" s="187">
        <f t="shared" si="21"/>
        <v>0.6</v>
      </c>
      <c r="DQ13" s="154">
        <f t="shared" si="22"/>
        <v>0.15</v>
      </c>
      <c r="DR13" s="154">
        <f t="shared" si="23"/>
        <v>0.15</v>
      </c>
      <c r="DS13" s="160">
        <f t="shared" si="24"/>
        <v>0.3</v>
      </c>
      <c r="DT13" s="273">
        <f t="shared" si="25"/>
        <v>1</v>
      </c>
      <c r="DU13" s="187">
        <f t="shared" si="26"/>
        <v>0.1764</v>
      </c>
      <c r="DV13" s="273">
        <f t="shared" si="27"/>
        <v>3</v>
      </c>
      <c r="DW13" s="187">
        <f t="shared" si="28"/>
        <v>0.6</v>
      </c>
      <c r="DX13" s="154">
        <f t="shared" si="29"/>
        <v>0</v>
      </c>
      <c r="DY13" s="154">
        <f t="shared" si="30"/>
        <v>0</v>
      </c>
      <c r="DZ13" s="160">
        <f t="shared" si="31"/>
        <v>0</v>
      </c>
      <c r="EA13" s="273">
        <f t="shared" si="32"/>
        <v>1</v>
      </c>
      <c r="EB13" s="187">
        <f t="shared" si="33"/>
        <v>0.1764</v>
      </c>
      <c r="EC13" s="273">
        <f t="shared" si="34"/>
        <v>3</v>
      </c>
      <c r="ED13" s="187">
        <f t="shared" si="35"/>
        <v>0.6</v>
      </c>
      <c r="EE13" s="154">
        <f t="shared" si="36"/>
        <v>0</v>
      </c>
      <c r="EF13" s="154">
        <f t="shared" si="37"/>
        <v>0</v>
      </c>
      <c r="EG13" s="160">
        <f t="shared" si="38"/>
        <v>0</v>
      </c>
      <c r="EH13" s="273">
        <f t="shared" si="39"/>
        <v>1</v>
      </c>
      <c r="EI13" s="187">
        <f t="shared" si="40"/>
        <v>0.1764</v>
      </c>
      <c r="EJ13" s="273">
        <f t="shared" si="41"/>
        <v>3</v>
      </c>
      <c r="EK13" s="187">
        <f t="shared" si="42"/>
        <v>0.6</v>
      </c>
      <c r="EL13" s="154">
        <f t="shared" si="43"/>
        <v>0</v>
      </c>
      <c r="EM13" s="154">
        <f t="shared" si="44"/>
        <v>0</v>
      </c>
      <c r="EN13" s="160">
        <f t="shared" si="45"/>
        <v>0</v>
      </c>
      <c r="EO13" s="273">
        <f t="shared" si="46"/>
        <v>1</v>
      </c>
      <c r="EP13" s="187">
        <f t="shared" si="47"/>
        <v>0.1764</v>
      </c>
      <c r="EQ13" s="273">
        <f t="shared" si="48"/>
        <v>3</v>
      </c>
      <c r="ER13" s="187">
        <f t="shared" si="49"/>
        <v>0.6</v>
      </c>
      <c r="ES13" s="154">
        <f t="shared" si="50"/>
        <v>0</v>
      </c>
      <c r="ET13" s="154">
        <f t="shared" si="51"/>
        <v>0</v>
      </c>
      <c r="EU13" s="160">
        <f t="shared" si="52"/>
        <v>0</v>
      </c>
      <c r="EV13" s="273">
        <f t="shared" si="53"/>
        <v>1</v>
      </c>
      <c r="EW13" s="187">
        <f t="shared" si="54"/>
        <v>0.1764</v>
      </c>
      <c r="EX13" s="273">
        <f t="shared" si="55"/>
        <v>3</v>
      </c>
      <c r="EY13" s="187">
        <f t="shared" si="56"/>
        <v>0.6</v>
      </c>
      <c r="EZ13" s="154">
        <f t="shared" si="57"/>
        <v>0</v>
      </c>
      <c r="FA13" s="154">
        <f t="shared" si="58"/>
        <v>0</v>
      </c>
      <c r="FB13" s="160">
        <f t="shared" si="59"/>
        <v>0</v>
      </c>
      <c r="FC13" s="273">
        <f t="shared" si="60"/>
        <v>1</v>
      </c>
      <c r="FD13" s="187">
        <f t="shared" si="61"/>
        <v>0.1764</v>
      </c>
      <c r="FE13" s="273">
        <f t="shared" si="62"/>
        <v>3</v>
      </c>
      <c r="FF13" s="187">
        <f t="shared" si="63"/>
        <v>0.6</v>
      </c>
      <c r="FG13" s="154">
        <f t="shared" si="64"/>
        <v>0</v>
      </c>
      <c r="FH13" s="154">
        <f t="shared" si="65"/>
        <v>0</v>
      </c>
      <c r="FI13" s="160">
        <f t="shared" si="66"/>
        <v>0</v>
      </c>
      <c r="FJ13" s="273">
        <f t="shared" si="67"/>
        <v>1</v>
      </c>
      <c r="FK13" s="187">
        <f t="shared" si="68"/>
        <v>0.1764</v>
      </c>
      <c r="FL13" s="273">
        <f t="shared" si="69"/>
        <v>3</v>
      </c>
      <c r="FM13" s="187">
        <f t="shared" si="70"/>
        <v>0.6</v>
      </c>
      <c r="FN13" s="154">
        <f t="shared" si="71"/>
        <v>0</v>
      </c>
      <c r="FO13" s="154">
        <f t="shared" si="72"/>
        <v>0</v>
      </c>
      <c r="FP13" s="160">
        <f t="shared" si="73"/>
        <v>0</v>
      </c>
      <c r="FQ13" s="273">
        <f t="shared" si="74"/>
        <v>1</v>
      </c>
      <c r="FR13" s="187">
        <f t="shared" si="75"/>
        <v>0.1764</v>
      </c>
      <c r="FS13" s="273">
        <f t="shared" si="76"/>
        <v>3</v>
      </c>
      <c r="FT13" s="187">
        <f t="shared" si="77"/>
        <v>0.6</v>
      </c>
      <c r="FU13" s="154">
        <f t="shared" si="78"/>
        <v>0</v>
      </c>
      <c r="FV13" s="154">
        <f t="shared" si="79"/>
        <v>0</v>
      </c>
      <c r="FW13" s="160">
        <f t="shared" si="80"/>
        <v>0</v>
      </c>
      <c r="FX13" s="273">
        <f t="shared" si="81"/>
        <v>1</v>
      </c>
      <c r="FY13" s="187">
        <f t="shared" si="82"/>
        <v>0.1764</v>
      </c>
      <c r="FZ13" s="273">
        <f t="shared" si="83"/>
        <v>3</v>
      </c>
      <c r="GA13" s="187">
        <f t="shared" si="84"/>
        <v>0.6</v>
      </c>
      <c r="GB13" s="154">
        <f t="shared" si="85"/>
        <v>0</v>
      </c>
      <c r="GC13" s="154">
        <f t="shared" si="86"/>
        <v>0</v>
      </c>
      <c r="GD13" s="160">
        <f t="shared" si="87"/>
        <v>0</v>
      </c>
      <c r="GE13" s="273">
        <f t="shared" si="88"/>
        <v>1</v>
      </c>
      <c r="GF13" s="187">
        <f t="shared" si="89"/>
        <v>0.1764</v>
      </c>
      <c r="GG13" s="273">
        <f t="shared" si="90"/>
        <v>3</v>
      </c>
      <c r="GH13" s="187">
        <f t="shared" si="91"/>
        <v>0.6</v>
      </c>
      <c r="GI13" s="187">
        <f t="shared" si="101"/>
        <v>0.6</v>
      </c>
      <c r="GJ13" s="157"/>
    </row>
    <row r="14" spans="1:193 1680:1680" ht="37.799999999999997" customHeight="1" x14ac:dyDescent="0.2">
      <c r="A14" s="148">
        <v>6</v>
      </c>
      <c r="B14" s="164" t="s">
        <v>1064</v>
      </c>
      <c r="C14" s="272" t="s">
        <v>1226</v>
      </c>
      <c r="D14" s="237" t="s">
        <v>206</v>
      </c>
      <c r="E14" s="205" t="s">
        <v>204</v>
      </c>
      <c r="F14" s="134" t="s">
        <v>220</v>
      </c>
      <c r="G14" s="205" t="s">
        <v>211</v>
      </c>
      <c r="H14" s="205" t="s">
        <v>173</v>
      </c>
      <c r="I14" s="132" t="s">
        <v>22</v>
      </c>
      <c r="J14" s="164">
        <v>3</v>
      </c>
      <c r="K14" s="132" t="s">
        <v>53</v>
      </c>
      <c r="L14" s="132" t="s">
        <v>53</v>
      </c>
      <c r="M14" s="132" t="s">
        <v>53</v>
      </c>
      <c r="N14" s="132" t="s">
        <v>53</v>
      </c>
      <c r="O14" s="132" t="s">
        <v>53</v>
      </c>
      <c r="P14" s="132" t="s">
        <v>53</v>
      </c>
      <c r="Q14" s="132" t="s">
        <v>53</v>
      </c>
      <c r="R14" s="132" t="s">
        <v>53</v>
      </c>
      <c r="S14" s="132" t="s">
        <v>54</v>
      </c>
      <c r="T14" s="132" t="s">
        <v>54</v>
      </c>
      <c r="U14" s="132" t="s">
        <v>54</v>
      </c>
      <c r="V14" s="132" t="s">
        <v>54</v>
      </c>
      <c r="W14" s="132" t="s">
        <v>53</v>
      </c>
      <c r="X14" s="132" t="s">
        <v>54</v>
      </c>
      <c r="Y14" s="132" t="s">
        <v>53</v>
      </c>
      <c r="Z14" s="132" t="s">
        <v>53</v>
      </c>
      <c r="AA14" s="132" t="s">
        <v>53</v>
      </c>
      <c r="AB14" s="132" t="s">
        <v>53</v>
      </c>
      <c r="AC14" s="155" t="str">
        <f t="shared" si="0"/>
        <v>3 - Media</v>
      </c>
      <c r="AD14" s="149">
        <f t="shared" si="1"/>
        <v>0.6</v>
      </c>
      <c r="AE14" s="155" t="str">
        <f t="shared" si="2"/>
        <v>3 - Moderado</v>
      </c>
      <c r="AF14" s="149">
        <f t="shared" si="3"/>
        <v>0.6</v>
      </c>
      <c r="AG14" s="156" t="str">
        <f t="shared" si="4"/>
        <v>ALTO</v>
      </c>
      <c r="AH14" s="149">
        <f t="shared" si="5"/>
        <v>0.36</v>
      </c>
      <c r="AI14" s="133" t="s">
        <v>1063</v>
      </c>
      <c r="AJ14" s="164" t="s">
        <v>102</v>
      </c>
      <c r="AK14" s="133" t="s">
        <v>1062</v>
      </c>
      <c r="AL14" s="133" t="s">
        <v>1061</v>
      </c>
      <c r="AM14" s="134" t="s">
        <v>35</v>
      </c>
      <c r="AN14" s="164" t="s">
        <v>45</v>
      </c>
      <c r="AO14" s="164" t="s">
        <v>49</v>
      </c>
      <c r="AP14" s="134" t="s">
        <v>52</v>
      </c>
      <c r="AQ14" s="134" t="s">
        <v>35</v>
      </c>
      <c r="AR14" s="164" t="s">
        <v>45</v>
      </c>
      <c r="AS14" s="164" t="s">
        <v>50</v>
      </c>
      <c r="AT14" s="134" t="s">
        <v>52</v>
      </c>
      <c r="AU14" s="134" t="s">
        <v>34</v>
      </c>
      <c r="AV14" s="164" t="s">
        <v>45</v>
      </c>
      <c r="AW14" s="164" t="s">
        <v>49</v>
      </c>
      <c r="AX14" s="134" t="s">
        <v>52</v>
      </c>
      <c r="AY14" s="134"/>
      <c r="AZ14" s="164"/>
      <c r="BA14" s="164"/>
      <c r="BB14" s="134"/>
      <c r="BC14" s="134"/>
      <c r="BD14" s="164"/>
      <c r="BE14" s="164"/>
      <c r="BF14" s="134"/>
      <c r="BG14" s="134"/>
      <c r="BH14" s="164"/>
      <c r="BI14" s="164"/>
      <c r="BJ14" s="134"/>
      <c r="BK14" s="134"/>
      <c r="BL14" s="164"/>
      <c r="BM14" s="164"/>
      <c r="BN14" s="134"/>
      <c r="BO14" s="134"/>
      <c r="BP14" s="164"/>
      <c r="BQ14" s="164"/>
      <c r="BR14" s="134"/>
      <c r="BS14" s="134"/>
      <c r="BT14" s="164"/>
      <c r="BU14" s="164"/>
      <c r="BV14" s="134"/>
      <c r="BW14" s="134"/>
      <c r="BX14" s="164"/>
      <c r="BY14" s="164"/>
      <c r="BZ14" s="134"/>
      <c r="CA14" s="134"/>
      <c r="CB14" s="164"/>
      <c r="CC14" s="164"/>
      <c r="CD14" s="134"/>
      <c r="CE14" s="134"/>
      <c r="CF14" s="164"/>
      <c r="CG14" s="164"/>
      <c r="CH14" s="134"/>
      <c r="CI14" s="164"/>
      <c r="CJ14" s="164"/>
      <c r="CK14" s="134"/>
      <c r="CL14" s="159" t="str">
        <f t="shared" si="6"/>
        <v>1 - Muy Baja</v>
      </c>
      <c r="CM14" s="165">
        <f t="shared" si="7"/>
        <v>0.1764</v>
      </c>
      <c r="CN14" s="159" t="str">
        <f t="shared" si="8"/>
        <v>3 - Moderado</v>
      </c>
      <c r="CO14" s="165">
        <f t="shared" si="92"/>
        <v>0.6</v>
      </c>
      <c r="CP14" s="145" t="str">
        <f t="shared" si="9"/>
        <v>MODERADO</v>
      </c>
      <c r="CQ14" s="149">
        <f t="shared" si="93"/>
        <v>0.10584</v>
      </c>
      <c r="CR14" s="188" t="s">
        <v>233</v>
      </c>
      <c r="CS14" s="145">
        <f t="shared" si="94"/>
        <v>3</v>
      </c>
      <c r="CT14" s="134"/>
      <c r="CU14" s="188" t="s">
        <v>1344</v>
      </c>
      <c r="CV14" s="65" t="s">
        <v>1235</v>
      </c>
      <c r="CW14" s="158"/>
      <c r="CX14" s="160">
        <f t="shared" si="10"/>
        <v>5</v>
      </c>
      <c r="CY14" s="161">
        <f t="shared" si="95"/>
        <v>3</v>
      </c>
      <c r="CZ14" s="160" t="str">
        <f t="shared" si="96"/>
        <v>Moderado</v>
      </c>
      <c r="DA14" s="153">
        <f t="shared" si="97"/>
        <v>0.6</v>
      </c>
      <c r="DB14" s="154">
        <f t="shared" si="98"/>
        <v>0.15</v>
      </c>
      <c r="DC14" s="154">
        <f t="shared" si="11"/>
        <v>0.15</v>
      </c>
      <c r="DD14" s="160">
        <f t="shared" si="99"/>
        <v>0.3</v>
      </c>
      <c r="DE14" s="273">
        <f t="shared" si="12"/>
        <v>3</v>
      </c>
      <c r="DF14" s="187">
        <f t="shared" si="13"/>
        <v>0.42</v>
      </c>
      <c r="DG14" s="273">
        <f t="shared" si="100"/>
        <v>3</v>
      </c>
      <c r="DH14" s="273"/>
      <c r="DI14" s="187">
        <f t="shared" si="14"/>
        <v>0.6</v>
      </c>
      <c r="DJ14" s="154">
        <f t="shared" si="15"/>
        <v>0.15</v>
      </c>
      <c r="DK14" s="154">
        <f t="shared" si="16"/>
        <v>0.25</v>
      </c>
      <c r="DL14" s="160">
        <f t="shared" si="17"/>
        <v>0.4</v>
      </c>
      <c r="DM14" s="273">
        <f t="shared" si="18"/>
        <v>2</v>
      </c>
      <c r="DN14" s="187">
        <f t="shared" si="19"/>
        <v>0.252</v>
      </c>
      <c r="DO14" s="273">
        <f t="shared" si="20"/>
        <v>3</v>
      </c>
      <c r="DP14" s="187">
        <f t="shared" si="21"/>
        <v>0.6</v>
      </c>
      <c r="DQ14" s="154">
        <f t="shared" si="22"/>
        <v>0.15</v>
      </c>
      <c r="DR14" s="154">
        <f t="shared" si="23"/>
        <v>0.15</v>
      </c>
      <c r="DS14" s="160">
        <f t="shared" si="24"/>
        <v>0.3</v>
      </c>
      <c r="DT14" s="273">
        <f t="shared" si="25"/>
        <v>1</v>
      </c>
      <c r="DU14" s="187">
        <f t="shared" si="26"/>
        <v>0.1764</v>
      </c>
      <c r="DV14" s="273">
        <f t="shared" si="27"/>
        <v>3</v>
      </c>
      <c r="DW14" s="187">
        <f t="shared" si="28"/>
        <v>0.6</v>
      </c>
      <c r="DX14" s="154">
        <f t="shared" si="29"/>
        <v>0</v>
      </c>
      <c r="DY14" s="154">
        <f>IF(BA14="",0,IF(BA14="Preventivo",0.25,IF(BA14="Detectivo",0.15,IF(#REF!="Correctivo",0.1,0))))</f>
        <v>0</v>
      </c>
      <c r="DZ14" s="160">
        <f t="shared" si="31"/>
        <v>0</v>
      </c>
      <c r="EA14" s="273">
        <f t="shared" si="32"/>
        <v>1</v>
      </c>
      <c r="EB14" s="187">
        <f t="shared" si="33"/>
        <v>0.1764</v>
      </c>
      <c r="EC14" s="273">
        <f t="shared" si="34"/>
        <v>3</v>
      </c>
      <c r="ED14" s="187">
        <f t="shared" si="35"/>
        <v>0.6</v>
      </c>
      <c r="EE14" s="154">
        <f t="shared" si="36"/>
        <v>0</v>
      </c>
      <c r="EF14" s="154">
        <f t="shared" si="37"/>
        <v>0</v>
      </c>
      <c r="EG14" s="160">
        <f t="shared" si="38"/>
        <v>0</v>
      </c>
      <c r="EH14" s="273">
        <f t="shared" si="39"/>
        <v>1</v>
      </c>
      <c r="EI14" s="187">
        <f t="shared" si="40"/>
        <v>0.1764</v>
      </c>
      <c r="EJ14" s="273">
        <f t="shared" si="41"/>
        <v>3</v>
      </c>
      <c r="EK14" s="187">
        <f t="shared" si="42"/>
        <v>0.6</v>
      </c>
      <c r="EL14" s="154">
        <f t="shared" si="43"/>
        <v>0</v>
      </c>
      <c r="EM14" s="154">
        <f t="shared" si="44"/>
        <v>0</v>
      </c>
      <c r="EN14" s="160">
        <f t="shared" si="45"/>
        <v>0</v>
      </c>
      <c r="EO14" s="273">
        <f t="shared" si="46"/>
        <v>1</v>
      </c>
      <c r="EP14" s="187">
        <f t="shared" si="47"/>
        <v>0.1764</v>
      </c>
      <c r="EQ14" s="273">
        <f t="shared" si="48"/>
        <v>3</v>
      </c>
      <c r="ER14" s="187">
        <f t="shared" si="49"/>
        <v>0.6</v>
      </c>
      <c r="ES14" s="154">
        <f t="shared" si="50"/>
        <v>0</v>
      </c>
      <c r="ET14" s="154">
        <f t="shared" si="51"/>
        <v>0</v>
      </c>
      <c r="EU14" s="160">
        <f t="shared" si="52"/>
        <v>0</v>
      </c>
      <c r="EV14" s="273">
        <f t="shared" si="53"/>
        <v>1</v>
      </c>
      <c r="EW14" s="187">
        <f t="shared" si="54"/>
        <v>0.1764</v>
      </c>
      <c r="EX14" s="273">
        <f t="shared" si="55"/>
        <v>3</v>
      </c>
      <c r="EY14" s="187">
        <f t="shared" si="56"/>
        <v>0.6</v>
      </c>
      <c r="EZ14" s="154">
        <f t="shared" si="57"/>
        <v>0</v>
      </c>
      <c r="FA14" s="154">
        <f t="shared" si="58"/>
        <v>0</v>
      </c>
      <c r="FB14" s="160">
        <f t="shared" si="59"/>
        <v>0</v>
      </c>
      <c r="FC14" s="273">
        <f t="shared" si="60"/>
        <v>1</v>
      </c>
      <c r="FD14" s="187">
        <f t="shared" si="61"/>
        <v>0.1764</v>
      </c>
      <c r="FE14" s="273">
        <f t="shared" si="62"/>
        <v>3</v>
      </c>
      <c r="FF14" s="187">
        <f t="shared" si="63"/>
        <v>0.6</v>
      </c>
      <c r="FG14" s="154">
        <f t="shared" si="64"/>
        <v>0</v>
      </c>
      <c r="FH14" s="154">
        <f t="shared" si="65"/>
        <v>0</v>
      </c>
      <c r="FI14" s="160">
        <f t="shared" si="66"/>
        <v>0</v>
      </c>
      <c r="FJ14" s="273">
        <f t="shared" si="67"/>
        <v>1</v>
      </c>
      <c r="FK14" s="187">
        <f t="shared" si="68"/>
        <v>0.1764</v>
      </c>
      <c r="FL14" s="273">
        <f t="shared" si="69"/>
        <v>3</v>
      </c>
      <c r="FM14" s="187">
        <f t="shared" si="70"/>
        <v>0.6</v>
      </c>
      <c r="FN14" s="154">
        <f t="shared" si="71"/>
        <v>0</v>
      </c>
      <c r="FO14" s="154">
        <f t="shared" si="72"/>
        <v>0</v>
      </c>
      <c r="FP14" s="160">
        <f t="shared" si="73"/>
        <v>0</v>
      </c>
      <c r="FQ14" s="273">
        <f t="shared" si="74"/>
        <v>1</v>
      </c>
      <c r="FR14" s="187">
        <f t="shared" si="75"/>
        <v>0.1764</v>
      </c>
      <c r="FS14" s="273">
        <f t="shared" si="76"/>
        <v>3</v>
      </c>
      <c r="FT14" s="187">
        <f t="shared" si="77"/>
        <v>0.6</v>
      </c>
      <c r="FU14" s="154">
        <f t="shared" si="78"/>
        <v>0</v>
      </c>
      <c r="FV14" s="154">
        <f t="shared" si="79"/>
        <v>0</v>
      </c>
      <c r="FW14" s="160">
        <f t="shared" si="80"/>
        <v>0</v>
      </c>
      <c r="FX14" s="273">
        <f t="shared" si="81"/>
        <v>1</v>
      </c>
      <c r="FY14" s="187">
        <f t="shared" si="82"/>
        <v>0.1764</v>
      </c>
      <c r="FZ14" s="273">
        <f t="shared" si="83"/>
        <v>3</v>
      </c>
      <c r="GA14" s="187">
        <f t="shared" si="84"/>
        <v>0.6</v>
      </c>
      <c r="GB14" s="154">
        <f t="shared" si="85"/>
        <v>0</v>
      </c>
      <c r="GC14" s="154">
        <f t="shared" si="86"/>
        <v>0</v>
      </c>
      <c r="GD14" s="160">
        <f t="shared" si="87"/>
        <v>0</v>
      </c>
      <c r="GE14" s="273">
        <f t="shared" si="88"/>
        <v>1</v>
      </c>
      <c r="GF14" s="187">
        <f t="shared" si="89"/>
        <v>0.1764</v>
      </c>
      <c r="GG14" s="273">
        <f t="shared" si="90"/>
        <v>3</v>
      </c>
      <c r="GH14" s="187">
        <f t="shared" si="91"/>
        <v>0.6</v>
      </c>
      <c r="GI14" s="187">
        <f t="shared" si="101"/>
        <v>0.6</v>
      </c>
      <c r="GJ14" s="157"/>
    </row>
    <row r="598" spans="1:1 1680:1689" ht="13.2" x14ac:dyDescent="0.25">
      <c r="A598" s="131" t="s">
        <v>225</v>
      </c>
      <c r="BLP598" s="131" t="s">
        <v>225</v>
      </c>
      <c r="BLQ598" s="18"/>
      <c r="BLR598" s="18"/>
      <c r="BLS598" s="18"/>
      <c r="BLT598" s="18"/>
      <c r="BLU598" s="18"/>
      <c r="BLV598" s="18"/>
      <c r="BLW598" s="18"/>
      <c r="BLX598" s="18"/>
      <c r="BLY598" s="18"/>
    </row>
    <row r="599" spans="1:1 1680:1689" ht="13.2" x14ac:dyDescent="0.25">
      <c r="BLP599" s="18"/>
      <c r="BLQ599" s="18"/>
      <c r="BLR599" s="18"/>
      <c r="BLS599" s="18"/>
      <c r="BLT599" s="18"/>
      <c r="BLU599" s="18"/>
      <c r="BLV599" s="18"/>
      <c r="BLW599" s="467" t="s">
        <v>33</v>
      </c>
      <c r="BLX599" s="467"/>
      <c r="BLY599" s="467"/>
    </row>
    <row r="600" spans="1:1 1680:1689" ht="13.2" x14ac:dyDescent="0.25">
      <c r="BLP600" s="18"/>
      <c r="BLQ600" s="18"/>
      <c r="BLR600" s="18"/>
      <c r="BLS600" s="18"/>
      <c r="BLT600" s="18"/>
      <c r="BLU600" s="43">
        <v>1</v>
      </c>
      <c r="BLV600" s="43">
        <v>2</v>
      </c>
      <c r="BLW600" s="43">
        <v>3</v>
      </c>
      <c r="BLX600" s="42">
        <v>4</v>
      </c>
      <c r="BLY600" s="42">
        <v>5</v>
      </c>
    </row>
    <row r="601" spans="1:1 1680:1689" ht="13.2" x14ac:dyDescent="0.25">
      <c r="BLP601" s="18"/>
      <c r="BLQ601" s="18"/>
      <c r="BLR601" s="18"/>
      <c r="BLS601" s="18"/>
      <c r="BLT601" s="18"/>
      <c r="BLU601" s="22" t="s">
        <v>32</v>
      </c>
      <c r="BLV601" s="22" t="s">
        <v>31</v>
      </c>
      <c r="BLW601" s="22" t="s">
        <v>30</v>
      </c>
      <c r="BLX601" s="22" t="s">
        <v>29</v>
      </c>
      <c r="BLY601" s="22" t="s">
        <v>28</v>
      </c>
    </row>
    <row r="602" spans="1:1 1680:1689" ht="13.2" x14ac:dyDescent="0.25">
      <c r="BLP602" s="18"/>
      <c r="BLQ602" s="18"/>
      <c r="BLR602" s="18"/>
      <c r="BLS602" s="18"/>
      <c r="BLT602" s="18"/>
      <c r="BLU602" s="43">
        <v>1</v>
      </c>
      <c r="BLV602" s="43">
        <v>2</v>
      </c>
      <c r="BLW602" s="43">
        <v>3</v>
      </c>
      <c r="BLX602" s="42">
        <v>4</v>
      </c>
      <c r="BLY602" s="42">
        <v>5</v>
      </c>
    </row>
    <row r="603" spans="1:1 1680:1689" ht="28.8" customHeight="1" x14ac:dyDescent="0.25">
      <c r="BLP603" s="18"/>
      <c r="BLQ603" s="468" t="s">
        <v>27</v>
      </c>
      <c r="BLR603" s="19">
        <v>5</v>
      </c>
      <c r="BLS603" s="22" t="s">
        <v>26</v>
      </c>
      <c r="BLT603" s="19">
        <v>5</v>
      </c>
      <c r="BLU603" s="38" t="s">
        <v>15</v>
      </c>
      <c r="BLV603" s="40" t="s">
        <v>14</v>
      </c>
      <c r="BLW603" s="40" t="s">
        <v>14</v>
      </c>
      <c r="BLX603" s="41" t="s">
        <v>13</v>
      </c>
      <c r="BLY603" s="41" t="s">
        <v>13</v>
      </c>
    </row>
    <row r="604" spans="1:1 1680:1689" ht="28.8" customHeight="1" x14ac:dyDescent="0.25">
      <c r="BLP604" s="18"/>
      <c r="BLQ604" s="468"/>
      <c r="BLR604" s="19">
        <v>4</v>
      </c>
      <c r="BLS604" s="22" t="s">
        <v>24</v>
      </c>
      <c r="BLT604" s="19">
        <v>4</v>
      </c>
      <c r="BLU604" s="38" t="s">
        <v>15</v>
      </c>
      <c r="BLV604" s="38" t="s">
        <v>15</v>
      </c>
      <c r="BLW604" s="40" t="s">
        <v>14</v>
      </c>
      <c r="BLX604" s="41" t="s">
        <v>13</v>
      </c>
      <c r="BLY604" s="41" t="s">
        <v>13</v>
      </c>
    </row>
    <row r="605" spans="1:1 1680:1689" ht="28.8" customHeight="1" x14ac:dyDescent="0.25">
      <c r="BLP605" s="18"/>
      <c r="BLQ605" s="468"/>
      <c r="BLR605" s="19">
        <v>3</v>
      </c>
      <c r="BLS605" s="22" t="s">
        <v>22</v>
      </c>
      <c r="BLT605" s="19">
        <v>3</v>
      </c>
      <c r="BLU605" s="38" t="s">
        <v>15</v>
      </c>
      <c r="BLV605" s="38" t="s">
        <v>15</v>
      </c>
      <c r="BLW605" s="40" t="s">
        <v>14</v>
      </c>
      <c r="BLX605" s="40" t="s">
        <v>14</v>
      </c>
      <c r="BLY605" s="40" t="s">
        <v>14</v>
      </c>
    </row>
    <row r="606" spans="1:1 1680:1689" ht="28.8" customHeight="1" x14ac:dyDescent="0.25">
      <c r="BLP606" s="18"/>
      <c r="BLQ606" s="468"/>
      <c r="BLR606" s="19">
        <v>2</v>
      </c>
      <c r="BLS606" s="22" t="s">
        <v>20</v>
      </c>
      <c r="BLT606" s="19">
        <v>2</v>
      </c>
      <c r="BLU606" s="39" t="s">
        <v>16</v>
      </c>
      <c r="BLV606" s="38" t="s">
        <v>15</v>
      </c>
      <c r="BLW606" s="38" t="s">
        <v>15</v>
      </c>
      <c r="BLX606" s="38" t="s">
        <v>15</v>
      </c>
      <c r="BLY606" s="40" t="s">
        <v>14</v>
      </c>
    </row>
    <row r="607" spans="1:1 1680:1689" ht="28.8" customHeight="1" x14ac:dyDescent="0.25">
      <c r="BLP607" s="18"/>
      <c r="BLQ607" s="468"/>
      <c r="BLR607" s="19">
        <v>1</v>
      </c>
      <c r="BLS607" s="22" t="s">
        <v>18</v>
      </c>
      <c r="BLT607" s="19">
        <v>1</v>
      </c>
      <c r="BLU607" s="39" t="s">
        <v>16</v>
      </c>
      <c r="BLV607" s="39" t="s">
        <v>16</v>
      </c>
      <c r="BLW607" s="38" t="s">
        <v>15</v>
      </c>
      <c r="BLX607" s="38" t="s">
        <v>15</v>
      </c>
      <c r="BLY607" s="38" t="s">
        <v>15</v>
      </c>
    </row>
    <row r="610" spans="1691:1693" ht="13.2" x14ac:dyDescent="0.25">
      <c r="BMA610" s="18" t="s">
        <v>224</v>
      </c>
      <c r="BMB610" s="18"/>
      <c r="BMC610" s="18"/>
    </row>
    <row r="611" spans="1691:1693" ht="30.6" x14ac:dyDescent="0.25">
      <c r="BMA611" s="36" t="s">
        <v>1221</v>
      </c>
      <c r="BMB611" s="18"/>
      <c r="BMC611" s="18"/>
    </row>
    <row r="612" spans="1691:1693" ht="13.2" x14ac:dyDescent="0.25">
      <c r="BMA612" s="36" t="s">
        <v>220</v>
      </c>
      <c r="BMB612" s="18"/>
      <c r="BMC612" s="18"/>
    </row>
    <row r="613" spans="1691:1693" ht="13.2" x14ac:dyDescent="0.25">
      <c r="BMA613" s="36" t="s">
        <v>221</v>
      </c>
      <c r="BMB613" s="18"/>
      <c r="BMC613" s="18"/>
    </row>
    <row r="614" spans="1691:1693" ht="20.399999999999999" x14ac:dyDescent="0.25">
      <c r="BMA614" s="36" t="s">
        <v>223</v>
      </c>
      <c r="BMB614" s="18"/>
      <c r="BMC614" s="18"/>
    </row>
    <row r="615" spans="1691:1693" ht="13.2" x14ac:dyDescent="0.25">
      <c r="BMA615" s="20"/>
      <c r="BMB615" s="18"/>
      <c r="BMC615" s="18"/>
    </row>
    <row r="616" spans="1691:1693" ht="13.2" x14ac:dyDescent="0.25">
      <c r="BMA616" s="18"/>
      <c r="BMB616" s="18"/>
      <c r="BMC616" s="18" t="s">
        <v>219</v>
      </c>
    </row>
    <row r="617" spans="1691:1693" ht="20.399999999999999" x14ac:dyDescent="0.25">
      <c r="BMA617" s="18"/>
      <c r="BMB617" s="18"/>
      <c r="BMC617" s="192" t="s">
        <v>452</v>
      </c>
    </row>
    <row r="618" spans="1691:1693" ht="13.2" x14ac:dyDescent="0.25">
      <c r="BMA618" s="18"/>
      <c r="BMB618" s="18"/>
      <c r="BMC618" s="192" t="s">
        <v>209</v>
      </c>
    </row>
    <row r="619" spans="1691:1693" ht="13.2" x14ac:dyDescent="0.25">
      <c r="BMA619" s="18"/>
      <c r="BMB619" s="18"/>
      <c r="BMC619" s="192" t="s">
        <v>218</v>
      </c>
    </row>
    <row r="620" spans="1691:1693" ht="13.2" x14ac:dyDescent="0.25">
      <c r="BMA620" s="18"/>
      <c r="BMB620" s="18"/>
      <c r="BMC620" s="192" t="s">
        <v>215</v>
      </c>
    </row>
    <row r="621" spans="1691:1693" ht="13.2" x14ac:dyDescent="0.25">
      <c r="BMA621" s="18"/>
      <c r="BMB621" s="18"/>
      <c r="BMC621" s="192" t="s">
        <v>212</v>
      </c>
    </row>
    <row r="622" spans="1691:1693" ht="13.2" x14ac:dyDescent="0.25">
      <c r="BMA622" s="18"/>
      <c r="BMB622" s="18"/>
      <c r="BMC622" s="192" t="s">
        <v>216</v>
      </c>
    </row>
    <row r="623" spans="1691:1693" ht="13.2" x14ac:dyDescent="0.25">
      <c r="BMA623" s="18"/>
      <c r="BMB623" s="18"/>
      <c r="BMC623" s="192" t="s">
        <v>217</v>
      </c>
    </row>
    <row r="624" spans="1691:1693" ht="13.2" x14ac:dyDescent="0.25">
      <c r="BMA624" s="18"/>
      <c r="BMB624" s="18"/>
      <c r="BMC624" s="192" t="s">
        <v>211</v>
      </c>
    </row>
    <row r="625" spans="1693:1698" ht="13.2" x14ac:dyDescent="0.25">
      <c r="BMC625" s="192" t="s">
        <v>210</v>
      </c>
      <c r="BMD625" s="18"/>
      <c r="BME625" s="18"/>
      <c r="BMF625" s="21"/>
      <c r="BMG625" s="18"/>
      <c r="BMH625" s="19"/>
    </row>
    <row r="626" spans="1693:1698" ht="13.2" x14ac:dyDescent="0.25">
      <c r="BMC626" s="192" t="s">
        <v>213</v>
      </c>
      <c r="BMD626" s="18"/>
      <c r="BME626" s="18"/>
      <c r="BMF626" s="21"/>
      <c r="BMG626" s="18"/>
      <c r="BMH626" s="19"/>
    </row>
    <row r="627" spans="1693:1698" ht="20.399999999999999" x14ac:dyDescent="0.25">
      <c r="BMC627" s="192" t="s">
        <v>214</v>
      </c>
      <c r="BMD627" s="18"/>
      <c r="BME627" s="18"/>
      <c r="BMF627" s="21"/>
      <c r="BMG627" s="18"/>
      <c r="BMH627" s="19"/>
    </row>
    <row r="628" spans="1693:1698" ht="20.399999999999999" x14ac:dyDescent="0.25">
      <c r="BMC628" s="192" t="s">
        <v>491</v>
      </c>
      <c r="BMD628" s="18"/>
      <c r="BME628" s="18"/>
      <c r="BMF628" s="21"/>
      <c r="BMG628" s="18"/>
      <c r="BMH628" s="19"/>
    </row>
    <row r="629" spans="1693:1698" ht="13.2" x14ac:dyDescent="0.25">
      <c r="BMC629" s="18"/>
      <c r="BMD629" s="18"/>
      <c r="BME629" s="21"/>
      <c r="BMF629" s="21"/>
      <c r="BMG629" s="18"/>
      <c r="BMH629" s="19"/>
    </row>
    <row r="630" spans="1693:1698" ht="13.2" x14ac:dyDescent="0.25">
      <c r="BMC630" s="18"/>
      <c r="BMD630" s="18"/>
      <c r="BME630" s="18"/>
      <c r="BMF630" s="21"/>
      <c r="BMG630" s="18"/>
      <c r="BMH630" s="19"/>
    </row>
    <row r="631" spans="1693:1698" ht="13.2" x14ac:dyDescent="0.25">
      <c r="BMC631" s="18"/>
      <c r="BMD631" s="18"/>
      <c r="BME631" s="18"/>
      <c r="BMF631" s="21" t="s">
        <v>207</v>
      </c>
      <c r="BMG631" s="18"/>
      <c r="BMH631" s="19"/>
    </row>
    <row r="632" spans="1693:1698" ht="13.2" x14ac:dyDescent="0.25">
      <c r="BMC632" s="18"/>
      <c r="BMD632" s="18"/>
      <c r="BME632" s="18"/>
      <c r="BMF632" s="193" t="s">
        <v>206</v>
      </c>
      <c r="BMG632" s="18"/>
      <c r="BMH632" s="19"/>
    </row>
    <row r="633" spans="1693:1698" ht="20.399999999999999" x14ac:dyDescent="0.25">
      <c r="BMC633" s="18"/>
      <c r="BMD633" s="18"/>
      <c r="BME633" s="18"/>
      <c r="BMF633" s="193" t="s">
        <v>1222</v>
      </c>
      <c r="BMG633" s="18"/>
      <c r="BMH633" s="19"/>
    </row>
    <row r="634" spans="1693:1698" ht="13.2" x14ac:dyDescent="0.25">
      <c r="BMC634" s="18"/>
      <c r="BMD634" s="18"/>
      <c r="BME634" s="18"/>
      <c r="BMF634" s="193"/>
      <c r="BMG634" s="18"/>
      <c r="BMH634" s="19"/>
    </row>
    <row r="635" spans="1693:1698" ht="13.2" x14ac:dyDescent="0.25">
      <c r="BMC635" s="18"/>
      <c r="BMD635" s="18"/>
      <c r="BME635" s="18"/>
      <c r="BMF635" s="21"/>
      <c r="BMG635" s="18"/>
      <c r="BMH635" s="19"/>
    </row>
    <row r="636" spans="1693:1698" ht="13.2" x14ac:dyDescent="0.25">
      <c r="BMC636" s="18"/>
      <c r="BMD636" s="18"/>
      <c r="BME636" s="18"/>
      <c r="BMF636" s="21"/>
      <c r="BMG636" s="18"/>
      <c r="BMH636" s="19"/>
    </row>
    <row r="637" spans="1693:1698" ht="13.2" x14ac:dyDescent="0.25">
      <c r="BMC637" s="18"/>
      <c r="BMD637" s="18"/>
      <c r="BME637" s="18"/>
      <c r="BMF637" s="21"/>
      <c r="BMG637" s="18"/>
      <c r="BMH637" s="19" t="s">
        <v>123</v>
      </c>
    </row>
    <row r="638" spans="1693:1698" ht="13.2" x14ac:dyDescent="0.25">
      <c r="BMC638" s="18"/>
      <c r="BMD638" s="18"/>
      <c r="BME638" s="18"/>
      <c r="BMF638" s="21"/>
      <c r="BMG638" s="18"/>
      <c r="BMH638" s="194" t="s">
        <v>196</v>
      </c>
    </row>
    <row r="639" spans="1693:1698" ht="13.2" x14ac:dyDescent="0.25">
      <c r="BMC639" s="18"/>
      <c r="BMD639" s="18"/>
      <c r="BME639" s="18"/>
      <c r="BMF639" s="21"/>
      <c r="BMG639" s="18"/>
      <c r="BMH639" s="194" t="s">
        <v>198</v>
      </c>
    </row>
    <row r="640" spans="1693:1698" ht="13.2" x14ac:dyDescent="0.25">
      <c r="BMC640" s="18"/>
      <c r="BMD640" s="18"/>
      <c r="BME640" s="18"/>
      <c r="BMF640" s="21"/>
      <c r="BMG640" s="18"/>
      <c r="BMH640" s="194" t="s">
        <v>204</v>
      </c>
    </row>
    <row r="641" spans="1698:1701" ht="13.2" x14ac:dyDescent="0.25">
      <c r="BMH641" s="194" t="s">
        <v>199</v>
      </c>
      <c r="BMI641" s="18"/>
      <c r="BMJ641" s="18"/>
      <c r="BMK641" s="18"/>
    </row>
    <row r="642" spans="1698:1701" ht="13.2" x14ac:dyDescent="0.25">
      <c r="BMH642" s="194" t="s">
        <v>202</v>
      </c>
      <c r="BMI642" s="18"/>
      <c r="BMJ642" s="18"/>
      <c r="BMK642" s="18"/>
    </row>
    <row r="643" spans="1698:1701" ht="13.2" x14ac:dyDescent="0.25">
      <c r="BMH643" s="194" t="s">
        <v>203</v>
      </c>
      <c r="BMI643" s="18"/>
      <c r="BMJ643" s="18"/>
      <c r="BMK643" s="18"/>
    </row>
    <row r="644" spans="1698:1701" ht="13.2" x14ac:dyDescent="0.25">
      <c r="BMH644" s="194" t="s">
        <v>201</v>
      </c>
      <c r="BMI644" s="18"/>
      <c r="BMJ644" s="18"/>
      <c r="BMK644" s="18"/>
    </row>
    <row r="645" spans="1698:1701" ht="13.2" x14ac:dyDescent="0.25">
      <c r="BMH645" s="194" t="s">
        <v>200</v>
      </c>
      <c r="BMI645" s="18"/>
      <c r="BMJ645" s="18"/>
      <c r="BMK645" s="18"/>
    </row>
    <row r="646" spans="1698:1701" ht="13.2" x14ac:dyDescent="0.25">
      <c r="BMH646" s="194" t="s">
        <v>197</v>
      </c>
      <c r="BMI646" s="18"/>
      <c r="BMJ646" s="18"/>
      <c r="BMK646" s="18"/>
    </row>
    <row r="647" spans="1698:1701" ht="13.2" x14ac:dyDescent="0.25">
      <c r="BMH647" s="21"/>
      <c r="BMI647" s="18"/>
      <c r="BMJ647" s="18"/>
      <c r="BMK647" s="18" t="s">
        <v>195</v>
      </c>
    </row>
    <row r="648" spans="1698:1701" ht="13.2" x14ac:dyDescent="0.25">
      <c r="BMH648" s="19"/>
      <c r="BMI648" s="18"/>
      <c r="BMJ648" s="18"/>
      <c r="BMK648" s="18" t="s">
        <v>136</v>
      </c>
    </row>
    <row r="649" spans="1698:1701" ht="13.2" x14ac:dyDescent="0.25">
      <c r="BMH649" s="19"/>
      <c r="BMI649" s="18"/>
      <c r="BMJ649" s="18"/>
      <c r="BMK649" s="18" t="s">
        <v>168</v>
      </c>
    </row>
    <row r="650" spans="1698:1701" ht="13.2" x14ac:dyDescent="0.25">
      <c r="BMH650" s="19"/>
      <c r="BMI650" s="18"/>
      <c r="BMJ650" s="18"/>
      <c r="BMK650" s="18" t="s">
        <v>191</v>
      </c>
    </row>
    <row r="651" spans="1698:1701" ht="13.2" x14ac:dyDescent="0.25">
      <c r="BMH651" s="19"/>
      <c r="BMI651" s="18"/>
      <c r="BMJ651" s="18"/>
      <c r="BMK651" s="18" t="s">
        <v>193</v>
      </c>
    </row>
    <row r="652" spans="1698:1701" ht="13.2" x14ac:dyDescent="0.25">
      <c r="BMH652" s="19"/>
      <c r="BMI652" s="18"/>
      <c r="BMJ652" s="18"/>
      <c r="BMK652" s="18" t="s">
        <v>189</v>
      </c>
    </row>
    <row r="653" spans="1698:1701" ht="13.2" x14ac:dyDescent="0.25">
      <c r="BMH653" s="19"/>
      <c r="BMI653" s="18"/>
      <c r="BMJ653" s="18"/>
      <c r="BMK653" s="18" t="s">
        <v>190</v>
      </c>
    </row>
    <row r="654" spans="1698:1701" ht="13.2" x14ac:dyDescent="0.25">
      <c r="BMH654" s="19"/>
      <c r="BMI654" s="18"/>
      <c r="BMJ654" s="18"/>
      <c r="BMK654" s="18" t="s">
        <v>192</v>
      </c>
    </row>
    <row r="655" spans="1698:1701" ht="13.2" x14ac:dyDescent="0.25">
      <c r="BMH655" s="19"/>
      <c r="BMI655" s="18"/>
      <c r="BMJ655" s="18"/>
      <c r="BMK655" s="18" t="s">
        <v>194</v>
      </c>
    </row>
    <row r="658" spans="1703:1703" ht="13.2" x14ac:dyDescent="0.25">
      <c r="BMM658" s="18" t="s">
        <v>188</v>
      </c>
    </row>
    <row r="659" spans="1703:1703" ht="13.2" x14ac:dyDescent="0.25">
      <c r="BMM659" s="195" t="s">
        <v>187</v>
      </c>
    </row>
    <row r="660" spans="1703:1703" ht="13.2" x14ac:dyDescent="0.25">
      <c r="BMM660" s="195" t="s">
        <v>186</v>
      </c>
    </row>
    <row r="661" spans="1703:1703" ht="13.2" x14ac:dyDescent="0.25">
      <c r="BMM661" s="195" t="s">
        <v>185</v>
      </c>
    </row>
    <row r="662" spans="1703:1703" ht="20.399999999999999" x14ac:dyDescent="0.25">
      <c r="BMM662" s="195" t="s">
        <v>184</v>
      </c>
    </row>
    <row r="663" spans="1703:1703" ht="13.2" x14ac:dyDescent="0.25">
      <c r="BMM663" s="195" t="s">
        <v>183</v>
      </c>
    </row>
    <row r="664" spans="1703:1703" ht="20.399999999999999" x14ac:dyDescent="0.25">
      <c r="BMM664" s="196" t="s">
        <v>182</v>
      </c>
    </row>
    <row r="665" spans="1703:1703" ht="13.2" x14ac:dyDescent="0.25">
      <c r="BMM665" s="195" t="s">
        <v>181</v>
      </c>
    </row>
    <row r="666" spans="1703:1703" ht="13.2" x14ac:dyDescent="0.25">
      <c r="BMM666" s="195" t="s">
        <v>180</v>
      </c>
    </row>
    <row r="667" spans="1703:1703" ht="13.2" x14ac:dyDescent="0.25">
      <c r="BMM667" s="195" t="s">
        <v>179</v>
      </c>
    </row>
    <row r="668" spans="1703:1703" ht="20.399999999999999" x14ac:dyDescent="0.25">
      <c r="BMM668" s="195" t="s">
        <v>178</v>
      </c>
    </row>
    <row r="669" spans="1703:1703" ht="30.6" x14ac:dyDescent="0.25">
      <c r="BMM669" s="195" t="s">
        <v>177</v>
      </c>
    </row>
    <row r="670" spans="1703:1703" ht="13.2" x14ac:dyDescent="0.25">
      <c r="BMM670" s="195" t="s">
        <v>176</v>
      </c>
    </row>
    <row r="671" spans="1703:1703" ht="13.2" x14ac:dyDescent="0.25">
      <c r="BMM671" s="195" t="s">
        <v>175</v>
      </c>
    </row>
    <row r="672" spans="1703:1703" ht="13.2" x14ac:dyDescent="0.25">
      <c r="BMM672" s="195" t="s">
        <v>174</v>
      </c>
    </row>
    <row r="673" spans="1703:1706" ht="13.2" x14ac:dyDescent="0.25">
      <c r="BMM673" s="195" t="s">
        <v>173</v>
      </c>
      <c r="BMN673" s="195"/>
      <c r="BMO673" s="195"/>
      <c r="BMP673" s="195"/>
    </row>
    <row r="674" spans="1703:1706" ht="13.2" x14ac:dyDescent="0.25">
      <c r="BMM674" s="195" t="s">
        <v>172</v>
      </c>
      <c r="BMN674" s="195"/>
      <c r="BMO674" s="195"/>
      <c r="BMP674" s="195"/>
    </row>
    <row r="675" spans="1703:1706" ht="13.2" x14ac:dyDescent="0.25">
      <c r="BMM675" s="195" t="s">
        <v>171</v>
      </c>
      <c r="BMN675" s="195"/>
      <c r="BMO675" s="195"/>
      <c r="BMP675" s="195"/>
    </row>
    <row r="676" spans="1703:1706" ht="13.2" x14ac:dyDescent="0.25">
      <c r="BMM676" s="195" t="s">
        <v>170</v>
      </c>
      <c r="BMN676" s="195"/>
      <c r="BMO676" s="195"/>
      <c r="BMP676" s="195"/>
    </row>
    <row r="677" spans="1703:1706" ht="13.2" x14ac:dyDescent="0.25">
      <c r="BMM677" s="195" t="s">
        <v>169</v>
      </c>
      <c r="BMN677" s="195"/>
      <c r="BMO677" s="195"/>
      <c r="BMP677" s="195"/>
    </row>
    <row r="678" spans="1703:1706" ht="13.35" customHeight="1" x14ac:dyDescent="0.25">
      <c r="BMM678" s="195"/>
      <c r="BMN678" s="195"/>
      <c r="BMO678" s="195"/>
      <c r="BMP678" s="195"/>
    </row>
    <row r="679" spans="1703:1706" ht="13.35" customHeight="1" x14ac:dyDescent="0.25">
      <c r="BMM679" s="195"/>
      <c r="BMN679" s="195"/>
      <c r="BMO679" s="195"/>
      <c r="BMP679" s="195"/>
    </row>
    <row r="680" spans="1703:1706" ht="13.35" customHeight="1" x14ac:dyDescent="0.25">
      <c r="BMM680" s="195"/>
      <c r="BMN680" s="195"/>
      <c r="BMO680" s="195"/>
      <c r="BMP680" s="195"/>
    </row>
    <row r="681" spans="1703:1706" ht="13.2" x14ac:dyDescent="0.25">
      <c r="BMN681" s="195"/>
      <c r="BMO681" s="195"/>
      <c r="BMP681" s="195"/>
    </row>
    <row r="682" spans="1703:1706" ht="13.2" x14ac:dyDescent="0.25">
      <c r="BMN682" s="18"/>
      <c r="BMO682" s="18"/>
      <c r="BMP682" s="18"/>
    </row>
    <row r="683" spans="1703:1706" ht="13.2" x14ac:dyDescent="0.25">
      <c r="BMM683" s="18"/>
      <c r="BMN683" s="18"/>
      <c r="BMO683" s="18"/>
      <c r="BMP683" s="18"/>
    </row>
    <row r="684" spans="1703:1706" ht="13.2" x14ac:dyDescent="0.25">
      <c r="BMM684" s="18"/>
      <c r="BMN684" s="18"/>
      <c r="BMO684" s="18"/>
      <c r="BMP684" s="18"/>
    </row>
    <row r="685" spans="1703:1706" ht="13.2" x14ac:dyDescent="0.25">
      <c r="BMM685" s="18"/>
      <c r="BMN685" s="18"/>
      <c r="BMO685" s="18"/>
      <c r="BMP685" s="18" t="s">
        <v>168</v>
      </c>
    </row>
    <row r="686" spans="1703:1706" ht="13.2" x14ac:dyDescent="0.25">
      <c r="BMM686" s="18"/>
      <c r="BMN686" s="18"/>
      <c r="BMO686" s="18"/>
      <c r="BMP686" s="18" t="s">
        <v>167</v>
      </c>
    </row>
    <row r="687" spans="1703:1706" ht="13.2" x14ac:dyDescent="0.25">
      <c r="BMM687" s="18"/>
      <c r="BMN687" s="18"/>
      <c r="BMO687" s="18"/>
      <c r="BMP687" s="18" t="s">
        <v>166</v>
      </c>
    </row>
    <row r="688" spans="1703:1706" ht="13.2" x14ac:dyDescent="0.25">
      <c r="BMM688" s="18"/>
      <c r="BMN688" s="18"/>
      <c r="BMO688" s="18"/>
      <c r="BMP688" s="18" t="s">
        <v>165</v>
      </c>
    </row>
    <row r="689" spans="1706:1710" ht="13.2" x14ac:dyDescent="0.25">
      <c r="BMP689" s="18" t="s">
        <v>164</v>
      </c>
      <c r="BMQ689" s="18"/>
      <c r="BMR689" s="18"/>
      <c r="BMS689" s="18"/>
      <c r="BMT689" s="18"/>
    </row>
    <row r="690" spans="1706:1710" ht="13.2" x14ac:dyDescent="0.25">
      <c r="BMP690" s="18" t="s">
        <v>163</v>
      </c>
      <c r="BMQ690" s="18"/>
      <c r="BMR690" s="18"/>
      <c r="BMS690" s="18"/>
      <c r="BMT690" s="18"/>
    </row>
    <row r="691" spans="1706:1710" ht="13.2" x14ac:dyDescent="0.25">
      <c r="BMP691" s="18"/>
      <c r="BMQ691" s="18"/>
      <c r="BMR691" s="18"/>
      <c r="BMS691" s="18"/>
      <c r="BMT691" s="18"/>
    </row>
    <row r="692" spans="1706:1710" ht="13.2" x14ac:dyDescent="0.25">
      <c r="BMP692" s="18"/>
      <c r="BMQ692" s="18"/>
      <c r="BMR692" s="18"/>
      <c r="BMS692" s="18"/>
      <c r="BMT692" s="18"/>
    </row>
    <row r="693" spans="1706:1710" ht="13.2" x14ac:dyDescent="0.25">
      <c r="BMP693" s="18"/>
      <c r="BMQ693" s="18"/>
      <c r="BMR693" s="18"/>
      <c r="BMS693" s="18"/>
      <c r="BMT693" s="18"/>
    </row>
    <row r="694" spans="1706:1710" ht="14.4" x14ac:dyDescent="0.25">
      <c r="BMP694" s="18"/>
      <c r="BMQ694" s="18"/>
      <c r="BMR694" s="31" t="s">
        <v>52</v>
      </c>
      <c r="BMS694" s="18"/>
      <c r="BMT694" s="18"/>
    </row>
    <row r="695" spans="1706:1710" ht="13.2" x14ac:dyDescent="0.25">
      <c r="BMP695" s="18"/>
      <c r="BMQ695" s="18"/>
      <c r="BMR695" s="22" t="s">
        <v>26</v>
      </c>
      <c r="BMS695" s="18"/>
      <c r="BMT695" s="18"/>
    </row>
    <row r="696" spans="1706:1710" ht="13.2" x14ac:dyDescent="0.25">
      <c r="BMP696" s="18"/>
      <c r="BMQ696" s="18"/>
      <c r="BMR696" s="22" t="s">
        <v>24</v>
      </c>
      <c r="BMS696" s="18"/>
      <c r="BMT696" s="18"/>
    </row>
    <row r="697" spans="1706:1710" ht="13.2" x14ac:dyDescent="0.25">
      <c r="BMP697" s="18"/>
      <c r="BMQ697" s="18"/>
      <c r="BMR697" s="22" t="s">
        <v>22</v>
      </c>
      <c r="BMS697" s="18"/>
      <c r="BMT697" s="18"/>
    </row>
    <row r="698" spans="1706:1710" ht="13.2" x14ac:dyDescent="0.25">
      <c r="BMP698" s="18"/>
      <c r="BMQ698" s="18"/>
      <c r="BMR698" s="22" t="s">
        <v>20</v>
      </c>
      <c r="BMS698" s="18"/>
      <c r="BMT698" s="22"/>
    </row>
    <row r="699" spans="1706:1710" ht="13.2" x14ac:dyDescent="0.25">
      <c r="BMP699" s="18"/>
      <c r="BMQ699" s="18"/>
      <c r="BMR699" s="22" t="s">
        <v>18</v>
      </c>
      <c r="BMS699" s="18"/>
      <c r="BMT699" s="18"/>
    </row>
    <row r="700" spans="1706:1710" ht="13.2" x14ac:dyDescent="0.25">
      <c r="BMP700" s="18"/>
      <c r="BMQ700" s="18"/>
      <c r="BMR700" s="22"/>
      <c r="BMS700" s="18"/>
      <c r="BMT700" s="18"/>
    </row>
    <row r="701" spans="1706:1710" ht="14.4" x14ac:dyDescent="0.25">
      <c r="BMP701" s="18"/>
      <c r="BMQ701" s="18"/>
      <c r="BMR701" s="22"/>
      <c r="BMS701" s="18"/>
      <c r="BMT701" s="31" t="s">
        <v>51</v>
      </c>
    </row>
    <row r="702" spans="1706:1710" ht="13.2" x14ac:dyDescent="0.25">
      <c r="BMP702" s="18"/>
      <c r="BMQ702" s="18"/>
      <c r="BMR702" s="22"/>
      <c r="BMS702" s="18"/>
      <c r="BMT702" s="22" t="s">
        <v>28</v>
      </c>
    </row>
    <row r="703" spans="1706:1710" ht="13.2" x14ac:dyDescent="0.25">
      <c r="BMP703" s="18"/>
      <c r="BMQ703" s="18"/>
      <c r="BMR703" s="22"/>
      <c r="BMS703" s="18"/>
      <c r="BMT703" s="22" t="s">
        <v>29</v>
      </c>
    </row>
    <row r="704" spans="1706:1710" ht="13.2" x14ac:dyDescent="0.25">
      <c r="BMP704" s="18"/>
      <c r="BMQ704" s="18"/>
      <c r="BMR704" s="22"/>
      <c r="BMS704" s="18"/>
      <c r="BMT704" s="22" t="s">
        <v>30</v>
      </c>
    </row>
    <row r="705" spans="1683:1719" ht="13.2" x14ac:dyDescent="0.25">
      <c r="BLS705" s="18"/>
      <c r="BLT705" s="18"/>
      <c r="BLU705" s="18"/>
      <c r="BLV705" s="18"/>
      <c r="BLW705" s="18"/>
      <c r="BLX705" s="18"/>
      <c r="BLY705" s="18"/>
      <c r="BLZ705" s="18"/>
      <c r="BMA705" s="18"/>
      <c r="BMB705" s="18"/>
      <c r="BMC705" s="18"/>
      <c r="BMD705" s="18"/>
      <c r="BME705" s="18"/>
      <c r="BMF705" s="21"/>
      <c r="BMG705" s="18"/>
      <c r="BMH705" s="19"/>
      <c r="BMI705" s="18"/>
      <c r="BMJ705" s="18"/>
      <c r="BMK705" s="18"/>
      <c r="BML705" s="18"/>
      <c r="BMM705" s="18"/>
      <c r="BMN705" s="18"/>
      <c r="BMO705" s="18"/>
      <c r="BMP705" s="18"/>
      <c r="BMQ705" s="18"/>
      <c r="BMR705" s="22"/>
      <c r="BMS705" s="18"/>
      <c r="BMT705" s="22" t="s">
        <v>31</v>
      </c>
      <c r="BMU705" s="18"/>
      <c r="BMV705" s="18"/>
      <c r="BMW705" s="18"/>
      <c r="BMX705" s="18"/>
      <c r="BMY705" s="18"/>
      <c r="BMZ705" s="18"/>
      <c r="BNA705" s="18"/>
      <c r="BNB705" s="18"/>
      <c r="BNC705" s="18"/>
    </row>
    <row r="706" spans="1683:1719" ht="13.2" x14ac:dyDescent="0.25">
      <c r="BLS706" s="18"/>
      <c r="BLT706" s="18"/>
      <c r="BLU706" s="18"/>
      <c r="BLV706" s="18"/>
      <c r="BLW706" s="18"/>
      <c r="BLX706" s="18"/>
      <c r="BLY706" s="18"/>
      <c r="BLZ706" s="18"/>
      <c r="BMA706" s="18"/>
      <c r="BMB706" s="18"/>
      <c r="BMC706" s="18"/>
      <c r="BMD706" s="18"/>
      <c r="BME706" s="18"/>
      <c r="BMF706" s="21"/>
      <c r="BMG706" s="18"/>
      <c r="BMH706" s="19"/>
      <c r="BMI706" s="18"/>
      <c r="BMJ706" s="18"/>
      <c r="BMK706" s="18"/>
      <c r="BML706" s="18"/>
      <c r="BMM706" s="18"/>
      <c r="BMN706" s="18"/>
      <c r="BMO706" s="18"/>
      <c r="BMP706" s="18"/>
      <c r="BMQ706" s="18"/>
      <c r="BMR706" s="22"/>
      <c r="BMS706" s="18"/>
      <c r="BMT706" s="22" t="s">
        <v>32</v>
      </c>
      <c r="BMU706" s="18"/>
      <c r="BMV706" s="18"/>
      <c r="BMW706" s="18"/>
      <c r="BMX706" s="18"/>
      <c r="BMY706" s="18"/>
      <c r="BMZ706" s="18"/>
      <c r="BNA706" s="18"/>
      <c r="BNB706" s="18"/>
      <c r="BNC706" s="18"/>
    </row>
    <row r="707" spans="1683:1719" ht="13.2" x14ac:dyDescent="0.25">
      <c r="BLS707" s="18"/>
      <c r="BLT707" s="18"/>
      <c r="BLU707" s="18"/>
      <c r="BLV707" s="18"/>
      <c r="BLW707" s="18"/>
      <c r="BLX707" s="18"/>
      <c r="BLY707" s="18"/>
      <c r="BLZ707" s="18"/>
      <c r="BMA707" s="18"/>
      <c r="BMB707" s="18"/>
      <c r="BMC707" s="18"/>
      <c r="BMD707" s="18"/>
      <c r="BME707" s="18"/>
      <c r="BMF707" s="21"/>
      <c r="BMG707" s="18"/>
      <c r="BMH707" s="19"/>
      <c r="BMI707" s="18"/>
      <c r="BMJ707" s="18"/>
      <c r="BMK707" s="18"/>
      <c r="BML707" s="18"/>
      <c r="BMM707" s="18"/>
      <c r="BMN707" s="18"/>
      <c r="BMO707" s="18"/>
      <c r="BMP707" s="18"/>
      <c r="BMQ707" s="18"/>
      <c r="BMR707" s="22"/>
      <c r="BMS707" s="18"/>
      <c r="BMT707" s="18"/>
      <c r="BMU707" s="18"/>
      <c r="BMV707" s="18"/>
      <c r="BMW707" s="18"/>
      <c r="BMX707" s="18"/>
      <c r="BMY707" s="18"/>
      <c r="BMZ707" s="18"/>
      <c r="BNA707" s="18"/>
      <c r="BNB707" s="18"/>
      <c r="BNC707" s="18"/>
    </row>
    <row r="708" spans="1683:1719" ht="13.2" x14ac:dyDescent="0.25">
      <c r="BLS708" s="18" t="s">
        <v>162</v>
      </c>
      <c r="BLT708" s="19"/>
      <c r="BLU708" s="18"/>
      <c r="BLV708" s="18"/>
      <c r="BLW708" s="18"/>
      <c r="BLX708" s="18"/>
      <c r="BLY708" s="18"/>
      <c r="BLZ708" s="18"/>
      <c r="BMA708" s="18"/>
      <c r="BMB708" s="18"/>
      <c r="BMC708" s="18"/>
      <c r="BMD708" s="18"/>
      <c r="BME708" s="18"/>
      <c r="BMF708" s="21"/>
      <c r="BMG708" s="18"/>
      <c r="BMH708" s="19"/>
      <c r="BMI708" s="18"/>
      <c r="BMJ708" s="18"/>
      <c r="BMK708" s="18"/>
      <c r="BML708" s="18"/>
      <c r="BMM708" s="18"/>
      <c r="BMN708" s="18"/>
      <c r="BMO708" s="18"/>
      <c r="BMP708" s="18" t="s">
        <v>77</v>
      </c>
      <c r="BMQ708" s="18"/>
      <c r="BMR708" s="22"/>
      <c r="BMS708" s="18"/>
      <c r="BMT708" s="18"/>
      <c r="BMU708" s="18"/>
      <c r="BMV708" s="18"/>
      <c r="BMW708" s="18"/>
      <c r="BMX708" s="18"/>
      <c r="BMY708" s="18"/>
      <c r="BMZ708" s="18"/>
      <c r="BNA708" s="18"/>
      <c r="BNB708" s="18"/>
      <c r="BNC708" s="18"/>
    </row>
    <row r="709" spans="1683:1719" ht="13.2" x14ac:dyDescent="0.25">
      <c r="BLS709" s="18" t="s">
        <v>161</v>
      </c>
      <c r="BLT709" s="19">
        <v>0</v>
      </c>
      <c r="BLU709" s="18" t="s">
        <v>160</v>
      </c>
      <c r="BLV709" s="18"/>
      <c r="BLW709" s="18"/>
      <c r="BLX709" s="18"/>
      <c r="BLY709" s="18"/>
      <c r="BLZ709" s="18"/>
      <c r="BMA709" s="18"/>
      <c r="BMB709" s="18"/>
      <c r="BMC709" s="18"/>
      <c r="BMD709" s="18"/>
      <c r="BME709" s="18"/>
      <c r="BMF709" s="21"/>
      <c r="BMG709" s="18"/>
      <c r="BMH709" s="19"/>
      <c r="BMI709" s="18"/>
      <c r="BMJ709" s="18"/>
      <c r="BMK709" s="18"/>
      <c r="BML709" s="18"/>
      <c r="BMM709" s="18"/>
      <c r="BMN709" s="18"/>
      <c r="BMO709" s="18"/>
      <c r="BMP709" s="18" t="s">
        <v>76</v>
      </c>
      <c r="BMQ709" s="18"/>
      <c r="BMR709" s="22"/>
      <c r="BMS709" s="18"/>
      <c r="BMT709" s="18"/>
      <c r="BMU709" s="18"/>
      <c r="BMV709" s="18"/>
      <c r="BMW709" s="18"/>
      <c r="BMX709" s="18"/>
      <c r="BMY709" s="18"/>
      <c r="BMZ709" s="18"/>
      <c r="BNA709" s="18"/>
      <c r="BNB709" s="18"/>
      <c r="BNC709" s="18"/>
    </row>
    <row r="710" spans="1683:1719" ht="13.2" x14ac:dyDescent="0.25">
      <c r="BLS710" s="18" t="s">
        <v>159</v>
      </c>
      <c r="BLT710" s="19">
        <v>1</v>
      </c>
      <c r="BLU710" s="18" t="s">
        <v>158</v>
      </c>
      <c r="BLV710" s="18"/>
      <c r="BLW710" s="18"/>
      <c r="BLX710" s="18"/>
      <c r="BLY710" s="18"/>
      <c r="BLZ710" s="18"/>
      <c r="BMA710" s="18"/>
      <c r="BMB710" s="18"/>
      <c r="BMC710" s="18"/>
      <c r="BMD710" s="18"/>
      <c r="BME710" s="18"/>
      <c r="BMF710" s="21"/>
      <c r="BMG710" s="18"/>
      <c r="BMH710" s="19"/>
      <c r="BMI710" s="18"/>
      <c r="BMJ710" s="18"/>
      <c r="BMK710" s="18"/>
      <c r="BML710" s="18"/>
      <c r="BMM710" s="18"/>
      <c r="BMN710" s="18"/>
      <c r="BMO710" s="18"/>
      <c r="BMP710" s="18" t="s">
        <v>75</v>
      </c>
      <c r="BMQ710" s="18"/>
      <c r="BMR710" s="22"/>
      <c r="BMS710" s="18"/>
      <c r="BMT710" s="18"/>
      <c r="BMU710" s="18"/>
      <c r="BMV710" s="18"/>
      <c r="BMW710" s="18"/>
      <c r="BMX710" s="18"/>
      <c r="BMY710" s="18"/>
      <c r="BMZ710" s="18"/>
      <c r="BNA710" s="18"/>
      <c r="BNB710" s="18"/>
      <c r="BNC710" s="18"/>
    </row>
    <row r="711" spans="1683:1719" ht="13.2" x14ac:dyDescent="0.25">
      <c r="BLS711" s="18" t="s">
        <v>157</v>
      </c>
      <c r="BLT711" s="19">
        <v>2</v>
      </c>
      <c r="BLU711" s="18" t="s">
        <v>156</v>
      </c>
      <c r="BLV711" s="18"/>
      <c r="BLW711" s="18"/>
      <c r="BLX711" s="18"/>
      <c r="BLY711" s="18"/>
      <c r="BLZ711" s="18"/>
      <c r="BMA711" s="18"/>
      <c r="BMB711" s="18"/>
      <c r="BMC711" s="18"/>
      <c r="BMD711" s="18"/>
      <c r="BME711" s="18"/>
      <c r="BMF711" s="21"/>
      <c r="BMG711" s="18"/>
      <c r="BMH711" s="19"/>
      <c r="BMI711" s="18"/>
      <c r="BMJ711" s="18"/>
      <c r="BMK711" s="18"/>
      <c r="BML711" s="18"/>
      <c r="BMM711" s="18"/>
      <c r="BMN711" s="18"/>
      <c r="BMO711" s="18"/>
      <c r="BMP711" s="18" t="s">
        <v>74</v>
      </c>
      <c r="BMQ711" s="18"/>
      <c r="BMR711" s="18"/>
      <c r="BMS711" s="18"/>
      <c r="BMT711" s="18"/>
      <c r="BMU711" s="18"/>
      <c r="BMV711" s="18"/>
      <c r="BMW711" s="18"/>
      <c r="BMX711" s="18"/>
      <c r="BMY711" s="18"/>
      <c r="BMZ711" s="18"/>
      <c r="BNA711" s="18"/>
      <c r="BNB711" s="18"/>
      <c r="BNC711" s="18"/>
    </row>
    <row r="712" spans="1683:1719" ht="14.4" x14ac:dyDescent="0.25">
      <c r="BLS712" s="18"/>
      <c r="BLT712" s="18"/>
      <c r="BLU712" s="18"/>
      <c r="BLV712" s="18"/>
      <c r="BLW712" s="18"/>
      <c r="BLX712" s="18"/>
      <c r="BLY712" s="18"/>
      <c r="BLZ712" s="18"/>
      <c r="BMA712" s="18"/>
      <c r="BMB712" s="18"/>
      <c r="BMC712" s="18"/>
      <c r="BMD712" s="18"/>
      <c r="BME712" s="18"/>
      <c r="BMF712" s="21"/>
      <c r="BMG712" s="18"/>
      <c r="BMH712" s="19"/>
      <c r="BMI712" s="18"/>
      <c r="BMJ712" s="18"/>
      <c r="BMK712" s="18"/>
      <c r="BML712" s="18"/>
      <c r="BMM712" s="18"/>
      <c r="BMN712" s="18"/>
      <c r="BMO712" s="18"/>
      <c r="BMP712" s="18" t="s">
        <v>73</v>
      </c>
      <c r="BMQ712" s="18"/>
      <c r="BMR712" s="18"/>
      <c r="BMS712" s="18"/>
      <c r="BMT712" s="31"/>
      <c r="BMU712" s="18"/>
      <c r="BMV712" s="18"/>
      <c r="BMW712" s="18"/>
      <c r="BMX712" s="18"/>
      <c r="BMY712" s="18"/>
      <c r="BMZ712" s="18"/>
      <c r="BNA712" s="18"/>
      <c r="BNB712" s="18"/>
      <c r="BNC712" s="18"/>
    </row>
    <row r="713" spans="1683:1719" ht="13.2" x14ac:dyDescent="0.25">
      <c r="BLS713" s="27"/>
      <c r="BLT713" s="27"/>
      <c r="BLU713" s="27"/>
      <c r="BLV713" s="27"/>
      <c r="BLW713" s="27"/>
      <c r="BLX713" s="27"/>
      <c r="BLY713" s="18"/>
      <c r="BLZ713" s="18"/>
      <c r="BMA713" s="18"/>
      <c r="BMB713" s="18"/>
      <c r="BMC713" s="18"/>
      <c r="BMD713" s="18"/>
      <c r="BME713" s="18"/>
      <c r="BMF713" s="21"/>
      <c r="BMG713" s="18"/>
      <c r="BMH713" s="19"/>
      <c r="BMI713" s="18"/>
      <c r="BMJ713" s="18"/>
      <c r="BMK713" s="18"/>
      <c r="BML713" s="18"/>
      <c r="BMM713" s="18"/>
      <c r="BMN713" s="18"/>
      <c r="BMO713" s="18"/>
      <c r="BMP713" s="18" t="s">
        <v>72</v>
      </c>
      <c r="BMQ713" s="18"/>
      <c r="BMR713" s="18"/>
      <c r="BMS713" s="18"/>
      <c r="BMT713" s="22"/>
      <c r="BMU713" s="18"/>
      <c r="BMV713" s="18"/>
      <c r="BMW713" s="23" t="s">
        <v>155</v>
      </c>
      <c r="BMX713" s="469" t="s">
        <v>154</v>
      </c>
      <c r="BMY713" s="469"/>
      <c r="BMZ713" s="469"/>
      <c r="BNA713" s="23" t="s">
        <v>153</v>
      </c>
      <c r="BNB713" s="18"/>
      <c r="BNC713" s="30" t="s">
        <v>152</v>
      </c>
    </row>
    <row r="714" spans="1683:1719" ht="13.2" x14ac:dyDescent="0.25">
      <c r="BLS714" s="27"/>
      <c r="BLT714" s="27"/>
      <c r="BLU714" s="27"/>
      <c r="BLV714" s="27"/>
      <c r="BLW714" s="27"/>
      <c r="BLX714" s="27"/>
      <c r="BLY714" s="18"/>
      <c r="BLZ714" s="18"/>
      <c r="BMA714" s="18"/>
      <c r="BMB714" s="18"/>
      <c r="BMC714" s="18"/>
      <c r="BMD714" s="18"/>
      <c r="BME714" s="18"/>
      <c r="BMF714" s="21"/>
      <c r="BMG714" s="18"/>
      <c r="BMH714" s="19"/>
      <c r="BMI714" s="18"/>
      <c r="BMJ714" s="18"/>
      <c r="BMK714" s="18"/>
      <c r="BML714" s="18"/>
      <c r="BMM714" s="18"/>
      <c r="BMN714" s="18"/>
      <c r="BMO714" s="18"/>
      <c r="BMP714" s="18" t="s">
        <v>71</v>
      </c>
      <c r="BMQ714" s="18"/>
      <c r="BMR714" s="18"/>
      <c r="BMS714" s="18"/>
      <c r="BMT714" s="22"/>
      <c r="BMU714" s="18"/>
      <c r="BMV714" s="18"/>
      <c r="BMW714" s="29" t="s">
        <v>151</v>
      </c>
      <c r="BMX714" s="29" t="s">
        <v>150</v>
      </c>
      <c r="BMY714" s="29" t="s">
        <v>149</v>
      </c>
      <c r="BMZ714" s="29" t="s">
        <v>148</v>
      </c>
      <c r="BNA714" s="29" t="s">
        <v>147</v>
      </c>
      <c r="BNB714" s="18"/>
      <c r="BNC714" s="28" t="s">
        <v>146</v>
      </c>
    </row>
    <row r="715" spans="1683:1719" ht="13.2" x14ac:dyDescent="0.25">
      <c r="BLS715" s="27"/>
      <c r="BLT715" s="27"/>
      <c r="BLU715" s="27"/>
      <c r="BLV715" s="27"/>
      <c r="BLW715" s="27"/>
      <c r="BLX715" s="27"/>
      <c r="BLY715" s="18"/>
      <c r="BLZ715" s="18"/>
      <c r="BMA715" s="18"/>
      <c r="BMB715" s="18"/>
      <c r="BMC715" s="18"/>
      <c r="BMD715" s="18"/>
      <c r="BME715" s="18"/>
      <c r="BMF715" s="21"/>
      <c r="BMG715" s="18"/>
      <c r="BMH715" s="19"/>
      <c r="BMI715" s="18"/>
      <c r="BMJ715" s="18"/>
      <c r="BMK715" s="18"/>
      <c r="BML715" s="18"/>
      <c r="BMM715" s="18"/>
      <c r="BMN715" s="18"/>
      <c r="BMO715" s="18"/>
      <c r="BMP715" s="18" t="s">
        <v>70</v>
      </c>
      <c r="BMQ715" s="18"/>
      <c r="BMR715" s="18"/>
      <c r="BMS715" s="18"/>
      <c r="BMT715" s="22"/>
      <c r="BMU715" s="18"/>
      <c r="BMV715" s="18"/>
      <c r="BMW715" s="27" t="s">
        <v>145</v>
      </c>
      <c r="BMX715" s="27" t="s">
        <v>144</v>
      </c>
      <c r="BMY715" s="27" t="s">
        <v>143</v>
      </c>
      <c r="BMZ715" s="27" t="s">
        <v>52</v>
      </c>
      <c r="BNA715" s="27" t="s">
        <v>142</v>
      </c>
      <c r="BNB715" s="18"/>
      <c r="BNC715" s="25" t="s">
        <v>141</v>
      </c>
    </row>
    <row r="716" spans="1683:1719" ht="13.2" x14ac:dyDescent="0.25">
      <c r="BLS716" s="27"/>
      <c r="BLT716" s="27"/>
      <c r="BLU716" s="27"/>
      <c r="BLV716" s="27"/>
      <c r="BLW716" s="27"/>
      <c r="BLX716" s="27"/>
      <c r="BLY716" s="18"/>
      <c r="BLZ716" s="18"/>
      <c r="BMA716" s="18"/>
      <c r="BMB716" s="18"/>
      <c r="BMC716" s="18"/>
      <c r="BMD716" s="18"/>
      <c r="BME716" s="18"/>
      <c r="BMF716" s="21"/>
      <c r="BMG716" s="18"/>
      <c r="BMH716" s="19"/>
      <c r="BMI716" s="18"/>
      <c r="BMJ716" s="18"/>
      <c r="BMK716" s="18"/>
      <c r="BML716" s="18"/>
      <c r="BMM716" s="18"/>
      <c r="BMN716" s="18"/>
      <c r="BMO716" s="18"/>
      <c r="BMP716" s="18" t="s">
        <v>69</v>
      </c>
      <c r="BMQ716" s="18"/>
      <c r="BMR716" s="18"/>
      <c r="BMS716" s="18"/>
      <c r="BMT716" s="18"/>
      <c r="BMU716" s="18"/>
      <c r="BMV716" s="18"/>
      <c r="BMW716" s="27" t="s">
        <v>140</v>
      </c>
      <c r="BMX716" s="27" t="s">
        <v>139</v>
      </c>
      <c r="BMY716" s="27" t="s">
        <v>138</v>
      </c>
      <c r="BMZ716" s="27" t="s">
        <v>51</v>
      </c>
      <c r="BNA716" s="27" t="s">
        <v>40</v>
      </c>
      <c r="BNB716" s="18"/>
      <c r="BNC716" s="25" t="s">
        <v>137</v>
      </c>
    </row>
    <row r="717" spans="1683:1719" ht="13.2" x14ac:dyDescent="0.25">
      <c r="BLS717" s="27"/>
      <c r="BLT717" s="27"/>
      <c r="BLU717" s="27"/>
      <c r="BLV717" s="27"/>
      <c r="BLW717" s="27"/>
      <c r="BLX717" s="27"/>
      <c r="BLY717" s="18"/>
      <c r="BLZ717" s="18"/>
      <c r="BMA717" s="18"/>
      <c r="BMB717" s="18"/>
      <c r="BMC717" s="18"/>
      <c r="BMD717" s="18"/>
      <c r="BME717" s="18"/>
      <c r="BMF717" s="21"/>
      <c r="BMG717" s="18"/>
      <c r="BMH717" s="19"/>
      <c r="BMI717" s="18"/>
      <c r="BMJ717" s="18"/>
      <c r="BMK717" s="18"/>
      <c r="BML717" s="18"/>
      <c r="BMM717" s="18"/>
      <c r="BMN717" s="18"/>
      <c r="BMO717" s="18"/>
      <c r="BMP717" s="18" t="s">
        <v>68</v>
      </c>
      <c r="BMQ717" s="18"/>
      <c r="BMR717" s="18"/>
      <c r="BMS717" s="18"/>
      <c r="BMT717" s="18"/>
      <c r="BMU717" s="18"/>
      <c r="BMV717" s="18"/>
      <c r="BMW717" s="27" t="s">
        <v>136</v>
      </c>
      <c r="BMX717" s="27" t="s">
        <v>135</v>
      </c>
      <c r="BMY717" s="27" t="s">
        <v>41</v>
      </c>
      <c r="BMZ717" s="27"/>
      <c r="BNA717" s="27" t="s">
        <v>134</v>
      </c>
      <c r="BNB717" s="18"/>
      <c r="BNC717" s="25" t="s">
        <v>133</v>
      </c>
    </row>
    <row r="718" spans="1683:1719" ht="13.2" x14ac:dyDescent="0.25">
      <c r="BLS718" s="27"/>
      <c r="BLT718" s="27"/>
      <c r="BLU718" s="27"/>
      <c r="BLV718" s="27"/>
      <c r="BLW718" s="27"/>
      <c r="BLX718" s="27"/>
      <c r="BLY718" s="18"/>
      <c r="BLZ718" s="18"/>
      <c r="BMA718" s="18"/>
      <c r="BMB718" s="18"/>
      <c r="BMC718" s="18"/>
      <c r="BMD718" s="18"/>
      <c r="BME718" s="18"/>
      <c r="BMF718" s="21"/>
      <c r="BMG718" s="18"/>
      <c r="BMH718" s="19"/>
      <c r="BMI718" s="18"/>
      <c r="BMJ718" s="18"/>
      <c r="BMK718" s="18"/>
      <c r="BML718" s="18"/>
      <c r="BMM718" s="18"/>
      <c r="BMN718" s="18"/>
      <c r="BMO718" s="18"/>
      <c r="BMP718" s="18" t="s">
        <v>0</v>
      </c>
      <c r="BMQ718" s="18"/>
      <c r="BMR718" s="18"/>
      <c r="BMS718" s="18"/>
      <c r="BMT718" s="18"/>
      <c r="BMU718" s="18"/>
      <c r="BMV718" s="18"/>
      <c r="BMW718" s="27" t="s">
        <v>75</v>
      </c>
      <c r="BMX718" s="27"/>
      <c r="BMY718" s="27"/>
      <c r="BMZ718" s="27"/>
      <c r="BNA718" s="27" t="s">
        <v>132</v>
      </c>
      <c r="BNB718" s="18"/>
      <c r="BNC718" s="25" t="s">
        <v>131</v>
      </c>
    </row>
    <row r="719" spans="1683:1719" ht="13.2" x14ac:dyDescent="0.25">
      <c r="BLS719" s="27"/>
      <c r="BLT719" s="27"/>
      <c r="BLU719" s="27"/>
      <c r="BLV719" s="27"/>
      <c r="BLW719" s="27"/>
      <c r="BLX719" s="27"/>
      <c r="BLY719" s="18"/>
      <c r="BLZ719" s="18"/>
      <c r="BMA719" s="18"/>
      <c r="BMB719" s="18"/>
      <c r="BMC719" s="18"/>
      <c r="BMD719" s="18"/>
      <c r="BME719" s="18"/>
      <c r="BMF719" s="21"/>
      <c r="BMG719" s="18"/>
      <c r="BMH719" s="19"/>
      <c r="BMI719" s="18"/>
      <c r="BMJ719" s="18"/>
      <c r="BMK719" s="18"/>
      <c r="BML719" s="18"/>
      <c r="BMM719" s="18"/>
      <c r="BMN719" s="18"/>
      <c r="BMO719" s="18"/>
      <c r="BMP719" s="18"/>
      <c r="BMQ719" s="18"/>
      <c r="BMR719" s="18"/>
      <c r="BMS719" s="18"/>
      <c r="BMT719" s="18"/>
      <c r="BMU719" s="18"/>
      <c r="BMV719" s="18"/>
      <c r="BMW719" s="27" t="s">
        <v>74</v>
      </c>
      <c r="BMX719" s="27"/>
      <c r="BMY719" s="27"/>
      <c r="BMZ719" s="27"/>
      <c r="BNA719" s="27"/>
      <c r="BNB719" s="18"/>
      <c r="BNC719" s="25" t="s">
        <v>130</v>
      </c>
    </row>
    <row r="720" spans="1683:1719" ht="13.2" x14ac:dyDescent="0.25">
      <c r="BLS720" s="27"/>
      <c r="BLT720" s="27"/>
      <c r="BLU720" s="27"/>
      <c r="BLV720" s="27"/>
      <c r="BLW720" s="27"/>
      <c r="BLX720" s="27"/>
      <c r="BLY720" s="18"/>
      <c r="BLZ720" s="18"/>
      <c r="BMA720" s="18"/>
      <c r="BMB720" s="18"/>
      <c r="BMC720" s="18"/>
      <c r="BMD720" s="18"/>
      <c r="BME720" s="18"/>
      <c r="BMF720" s="21"/>
      <c r="BMG720" s="18"/>
      <c r="BMH720" s="19"/>
      <c r="BMI720" s="18"/>
      <c r="BMJ720" s="18"/>
      <c r="BMK720" s="18"/>
      <c r="BML720" s="18"/>
      <c r="BMM720" s="18"/>
      <c r="BMN720" s="18"/>
      <c r="BMO720" s="18"/>
      <c r="BMP720" s="18"/>
      <c r="BMQ720" s="18"/>
      <c r="BMR720" s="18"/>
      <c r="BMS720" s="18"/>
      <c r="BMT720" s="18"/>
      <c r="BMU720" s="18"/>
      <c r="BMV720" s="18"/>
      <c r="BMW720" s="27" t="s">
        <v>129</v>
      </c>
      <c r="BMX720" s="27"/>
      <c r="BMY720" s="27"/>
      <c r="BMZ720" s="27"/>
      <c r="BNA720" s="27"/>
      <c r="BNB720" s="18"/>
      <c r="BNC720" s="25" t="s">
        <v>128</v>
      </c>
    </row>
    <row r="721" spans="1713:1719" ht="13.2" x14ac:dyDescent="0.25">
      <c r="BMW721" s="27" t="s">
        <v>127</v>
      </c>
      <c r="BMX721" s="27"/>
      <c r="BMY721" s="27"/>
      <c r="BMZ721" s="27"/>
      <c r="BNA721" s="27"/>
      <c r="BNB721" s="18"/>
      <c r="BNC721" s="25" t="s">
        <v>126</v>
      </c>
    </row>
    <row r="722" spans="1713:1719" ht="13.2" x14ac:dyDescent="0.25">
      <c r="BMW722" s="27" t="s">
        <v>125</v>
      </c>
      <c r="BMX722" s="27"/>
      <c r="BMY722" s="27"/>
      <c r="BMZ722" s="27"/>
      <c r="BNA722" s="27"/>
      <c r="BNB722" s="18"/>
      <c r="BNC722" s="25" t="s">
        <v>124</v>
      </c>
    </row>
    <row r="723" spans="1713:1719" ht="13.2" x14ac:dyDescent="0.25">
      <c r="BMW723" s="27" t="s">
        <v>123</v>
      </c>
      <c r="BMX723" s="27"/>
      <c r="BMY723" s="27"/>
      <c r="BMZ723" s="27"/>
      <c r="BNA723" s="27"/>
      <c r="BNB723" s="18"/>
      <c r="BNC723" s="25" t="s">
        <v>122</v>
      </c>
    </row>
    <row r="724" spans="1713:1719" ht="13.2" x14ac:dyDescent="0.25">
      <c r="BMW724" s="18" t="s">
        <v>72</v>
      </c>
      <c r="BMX724" s="18"/>
      <c r="BMY724" s="27"/>
      <c r="BMZ724" s="27"/>
      <c r="BNA724" s="20"/>
      <c r="BNB724" s="18"/>
      <c r="BNC724" s="25" t="s">
        <v>121</v>
      </c>
    </row>
    <row r="725" spans="1713:1719" ht="13.2" x14ac:dyDescent="0.25">
      <c r="BMW725" s="18" t="s">
        <v>71</v>
      </c>
      <c r="BMX725" s="18"/>
      <c r="BMY725" s="27"/>
      <c r="BMZ725" s="27"/>
      <c r="BNA725" s="20"/>
      <c r="BNB725" s="18"/>
      <c r="BNC725" s="25" t="s">
        <v>120</v>
      </c>
    </row>
    <row r="726" spans="1713:1719" ht="13.2" x14ac:dyDescent="0.25">
      <c r="BMW726" s="18" t="s">
        <v>70</v>
      </c>
      <c r="BMX726" s="27"/>
      <c r="BMY726" s="27"/>
      <c r="BMZ726" s="27"/>
      <c r="BNA726" s="20"/>
      <c r="BNB726" s="18"/>
      <c r="BNC726" s="25" t="s">
        <v>119</v>
      </c>
    </row>
    <row r="727" spans="1713:1719" ht="13.2" x14ac:dyDescent="0.25">
      <c r="BMW727" s="18" t="s">
        <v>69</v>
      </c>
      <c r="BMX727" s="27"/>
      <c r="BMY727" s="27"/>
      <c r="BMZ727" s="27"/>
      <c r="BNA727" s="20"/>
      <c r="BNB727" s="18"/>
      <c r="BNC727" s="25" t="s">
        <v>118</v>
      </c>
    </row>
    <row r="728" spans="1713:1719" ht="13.2" x14ac:dyDescent="0.25">
      <c r="BMW728" s="18" t="s">
        <v>68</v>
      </c>
      <c r="BMX728" s="27"/>
      <c r="BMY728" s="27"/>
      <c r="BMZ728" s="27"/>
      <c r="BNA728" s="20"/>
      <c r="BNB728" s="18"/>
      <c r="BNC728" s="25" t="s">
        <v>117</v>
      </c>
    </row>
    <row r="729" spans="1713:1719" ht="13.2" x14ac:dyDescent="0.25">
      <c r="BMW729" s="18" t="s">
        <v>0</v>
      </c>
      <c r="BMX729" s="27"/>
      <c r="BMY729" s="27"/>
      <c r="BMZ729" s="27"/>
      <c r="BNA729" s="20"/>
      <c r="BNB729" s="18"/>
      <c r="BNC729" s="25" t="s">
        <v>116</v>
      </c>
    </row>
    <row r="730" spans="1713:1719" ht="13.2" x14ac:dyDescent="0.25">
      <c r="BMW730" s="18"/>
      <c r="BMX730" s="27"/>
      <c r="BMY730" s="27"/>
      <c r="BMZ730" s="27"/>
      <c r="BNA730" s="27"/>
      <c r="BNB730" s="18"/>
      <c r="BNC730" s="25" t="s">
        <v>115</v>
      </c>
    </row>
    <row r="731" spans="1713:1719" ht="13.2" x14ac:dyDescent="0.25">
      <c r="BMW731" s="18"/>
      <c r="BMX731" s="18"/>
      <c r="BMY731" s="18"/>
      <c r="BMZ731" s="18"/>
      <c r="BNA731" s="18"/>
      <c r="BNB731" s="18"/>
      <c r="BNC731" s="25" t="s">
        <v>114</v>
      </c>
    </row>
    <row r="732" spans="1713:1719" ht="13.2" x14ac:dyDescent="0.25">
      <c r="BMW732" s="18"/>
      <c r="BMX732" s="18"/>
      <c r="BMY732" s="18"/>
      <c r="BMZ732" s="18"/>
      <c r="BNA732" s="18"/>
      <c r="BNB732" s="18"/>
      <c r="BNC732" s="25" t="s">
        <v>113</v>
      </c>
    </row>
    <row r="733" spans="1713:1719" ht="13.2" x14ac:dyDescent="0.25">
      <c r="BMW733" s="18"/>
      <c r="BMX733" s="18"/>
      <c r="BMY733" s="18"/>
      <c r="BMZ733" s="18"/>
      <c r="BNA733" s="18"/>
      <c r="BNB733" s="18"/>
      <c r="BNC733" s="25" t="s">
        <v>112</v>
      </c>
    </row>
    <row r="734" spans="1713:1719" ht="13.2" x14ac:dyDescent="0.25">
      <c r="BMW734" s="18"/>
      <c r="BMX734" s="18"/>
      <c r="BMY734" s="18"/>
      <c r="BMZ734" s="18"/>
      <c r="BNA734" s="18"/>
      <c r="BNB734" s="18"/>
      <c r="BNC734" s="25" t="s">
        <v>111</v>
      </c>
    </row>
    <row r="735" spans="1713:1719" ht="13.2" x14ac:dyDescent="0.25">
      <c r="BMW735" s="18"/>
      <c r="BMX735" s="18"/>
      <c r="BMY735" s="18"/>
      <c r="BMZ735" s="18"/>
      <c r="BNA735" s="18"/>
      <c r="BNB735" s="18"/>
      <c r="BNC735" s="25" t="s">
        <v>110</v>
      </c>
    </row>
    <row r="736" spans="1713:1719" ht="13.2" x14ac:dyDescent="0.25">
      <c r="BMW736" s="18"/>
      <c r="BMX736" s="18"/>
      <c r="BMY736" s="18"/>
      <c r="BMZ736" s="18"/>
      <c r="BNA736" s="18"/>
      <c r="BNB736" s="18"/>
      <c r="BNC736" s="25" t="s">
        <v>109</v>
      </c>
    </row>
    <row r="737" spans="1719:1721" ht="13.2" x14ac:dyDescent="0.25">
      <c r="BNC737" s="25" t="s">
        <v>108</v>
      </c>
      <c r="BND737" s="18"/>
      <c r="BNE737" s="18"/>
    </row>
    <row r="738" spans="1719:1721" ht="13.2" x14ac:dyDescent="0.25">
      <c r="BNC738" s="25" t="s">
        <v>107</v>
      </c>
      <c r="BND738" s="18"/>
      <c r="BNE738" s="18"/>
    </row>
    <row r="739" spans="1719:1721" ht="13.2" x14ac:dyDescent="0.25">
      <c r="BNC739" s="25" t="s">
        <v>106</v>
      </c>
      <c r="BND739" s="18"/>
      <c r="BNE739" s="18"/>
    </row>
    <row r="740" spans="1719:1721" ht="13.2" x14ac:dyDescent="0.25">
      <c r="BNC740" s="25" t="s">
        <v>105</v>
      </c>
      <c r="BND740" s="18"/>
      <c r="BNE740" s="18"/>
    </row>
    <row r="741" spans="1719:1721" ht="13.2" x14ac:dyDescent="0.25">
      <c r="BNC741" s="25" t="s">
        <v>104</v>
      </c>
      <c r="BND741" s="18"/>
      <c r="BNE741" s="18"/>
    </row>
    <row r="742" spans="1719:1721" ht="13.2" x14ac:dyDescent="0.25">
      <c r="BNC742" s="25" t="s">
        <v>103</v>
      </c>
      <c r="BND742" s="18"/>
      <c r="BNE742" s="18"/>
    </row>
    <row r="743" spans="1719:1721" ht="13.2" x14ac:dyDescent="0.25">
      <c r="BNC743" s="25" t="s">
        <v>102</v>
      </c>
      <c r="BND743" s="18"/>
      <c r="BNE743" s="18"/>
    </row>
    <row r="744" spans="1719:1721" ht="13.2" x14ac:dyDescent="0.25">
      <c r="BNC744" s="26" t="s">
        <v>101</v>
      </c>
      <c r="BND744" s="18"/>
      <c r="BNE744" s="18"/>
    </row>
    <row r="745" spans="1719:1721" ht="13.2" x14ac:dyDescent="0.25">
      <c r="BNC745" s="25" t="s">
        <v>100</v>
      </c>
      <c r="BND745" s="18"/>
      <c r="BNE745" s="18"/>
    </row>
    <row r="746" spans="1719:1721" ht="13.2" x14ac:dyDescent="0.25">
      <c r="BNC746" s="25" t="s">
        <v>99</v>
      </c>
      <c r="BND746" s="18"/>
      <c r="BNE746" s="18"/>
    </row>
    <row r="747" spans="1719:1721" ht="13.2" x14ac:dyDescent="0.25">
      <c r="BNC747" s="25" t="s">
        <v>98</v>
      </c>
      <c r="BND747" s="18"/>
      <c r="BNE747" s="18"/>
    </row>
    <row r="748" spans="1719:1721" ht="13.2" x14ac:dyDescent="0.25">
      <c r="BNC748" s="25" t="s">
        <v>97</v>
      </c>
      <c r="BND748" s="18"/>
      <c r="BNE748" s="18"/>
    </row>
    <row r="749" spans="1719:1721" ht="13.2" x14ac:dyDescent="0.25">
      <c r="BNC749" s="18"/>
      <c r="BND749" s="18"/>
      <c r="BNE749" s="18"/>
    </row>
    <row r="750" spans="1719:1721" ht="13.2" x14ac:dyDescent="0.25">
      <c r="BNC750" s="18"/>
      <c r="BND750" s="18"/>
      <c r="BNE750" s="18"/>
    </row>
    <row r="751" spans="1719:1721" ht="13.2" x14ac:dyDescent="0.25">
      <c r="BNC751" s="18"/>
      <c r="BND751" s="18"/>
      <c r="BNE751" s="18" t="s">
        <v>54</v>
      </c>
    </row>
    <row r="752" spans="1719:1721" ht="13.2" x14ac:dyDescent="0.25">
      <c r="BNC752" s="18"/>
      <c r="BND752" s="18"/>
      <c r="BNE752" s="18" t="s">
        <v>53</v>
      </c>
    </row>
    <row r="754" spans="1723:1728" ht="13.2" x14ac:dyDescent="0.25">
      <c r="BNG754" s="18" t="s">
        <v>66</v>
      </c>
      <c r="BNH754" s="18"/>
      <c r="BNI754" s="18"/>
      <c r="BNJ754" s="18"/>
      <c r="BNK754" s="18"/>
      <c r="BNL754" s="18"/>
    </row>
    <row r="755" spans="1723:1728" ht="13.2" x14ac:dyDescent="0.25">
      <c r="BNG755" s="18" t="s">
        <v>65</v>
      </c>
      <c r="BNH755" s="18"/>
      <c r="BNI755" s="18"/>
      <c r="BNJ755" s="18"/>
      <c r="BNK755" s="18"/>
      <c r="BNL755" s="18"/>
    </row>
    <row r="756" spans="1723:1728" ht="13.2" x14ac:dyDescent="0.25">
      <c r="BNG756" s="18" t="s">
        <v>64</v>
      </c>
      <c r="BNH756" s="18"/>
      <c r="BNI756" s="18"/>
      <c r="BNJ756" s="18"/>
      <c r="BNK756" s="18"/>
      <c r="BNL756" s="18"/>
    </row>
    <row r="757" spans="1723:1728" ht="13.2" x14ac:dyDescent="0.25">
      <c r="BNG757" s="18" t="s">
        <v>63</v>
      </c>
      <c r="BNH757" s="18"/>
      <c r="BNI757" s="18"/>
      <c r="BNJ757" s="18"/>
      <c r="BNK757" s="18"/>
      <c r="BNL757" s="18"/>
    </row>
    <row r="758" spans="1723:1728" ht="13.2" x14ac:dyDescent="0.25">
      <c r="BNG758" s="18"/>
      <c r="BNH758" s="18"/>
      <c r="BNI758" s="18"/>
      <c r="BNJ758" s="18"/>
      <c r="BNK758" s="18"/>
      <c r="BNL758" s="18"/>
    </row>
    <row r="759" spans="1723:1728" ht="13.2" x14ac:dyDescent="0.25">
      <c r="BNG759" s="18"/>
      <c r="BNH759" s="18"/>
      <c r="BNI759" s="18" t="s">
        <v>96</v>
      </c>
      <c r="BNJ759" s="18"/>
      <c r="BNK759" s="18"/>
      <c r="BNL759" s="18"/>
    </row>
    <row r="760" spans="1723:1728" ht="13.2" x14ac:dyDescent="0.25">
      <c r="BNG760" s="18"/>
      <c r="BNH760" s="18"/>
      <c r="BNI760" s="18" t="s">
        <v>95</v>
      </c>
      <c r="BNJ760" s="18"/>
      <c r="BNK760" s="18"/>
      <c r="BNL760" s="18"/>
    </row>
    <row r="761" spans="1723:1728" ht="13.2" x14ac:dyDescent="0.25">
      <c r="BNG761" s="18"/>
      <c r="BNH761" s="18"/>
      <c r="BNI761" s="18" t="s">
        <v>94</v>
      </c>
      <c r="BNJ761" s="18"/>
      <c r="BNK761" s="18"/>
      <c r="BNL761" s="18"/>
    </row>
    <row r="762" spans="1723:1728" ht="13.2" x14ac:dyDescent="0.25">
      <c r="BNG762" s="18"/>
      <c r="BNH762" s="18"/>
      <c r="BNI762" s="18"/>
      <c r="BNJ762" s="18"/>
      <c r="BNK762" s="18"/>
      <c r="BNL762" s="18"/>
    </row>
    <row r="763" spans="1723:1728" ht="13.2" x14ac:dyDescent="0.25">
      <c r="BNG763" s="18"/>
      <c r="BNH763" s="18"/>
      <c r="BNI763" s="18"/>
      <c r="BNJ763" s="18"/>
      <c r="BNK763" s="18"/>
      <c r="BNL763" s="18"/>
    </row>
    <row r="764" spans="1723:1728" ht="13.2" x14ac:dyDescent="0.25">
      <c r="BNG764" s="18"/>
      <c r="BNH764" s="18"/>
      <c r="BNI764" s="18"/>
      <c r="BNJ764" s="18"/>
      <c r="BNK764" s="18"/>
      <c r="BNL764" s="8" t="s">
        <v>93</v>
      </c>
    </row>
    <row r="765" spans="1723:1728" ht="13.2" x14ac:dyDescent="0.25">
      <c r="BNG765" s="18"/>
      <c r="BNH765" s="18"/>
      <c r="BNI765" s="18"/>
      <c r="BNJ765" s="18"/>
      <c r="BNK765" s="18"/>
      <c r="BNL765" s="10" t="s">
        <v>92</v>
      </c>
    </row>
    <row r="766" spans="1723:1728" ht="13.2" x14ac:dyDescent="0.25">
      <c r="BNG766" s="18"/>
      <c r="BNH766" s="18"/>
      <c r="BNI766" s="18"/>
      <c r="BNJ766" s="18"/>
      <c r="BNK766" s="18"/>
      <c r="BNL766" s="10" t="s">
        <v>91</v>
      </c>
    </row>
    <row r="767" spans="1723:1728" ht="13.2" x14ac:dyDescent="0.25">
      <c r="BNG767" s="18"/>
      <c r="BNH767" s="18"/>
      <c r="BNI767" s="18"/>
      <c r="BNJ767" s="18"/>
      <c r="BNK767" s="18"/>
      <c r="BNL767" s="10" t="s">
        <v>90</v>
      </c>
    </row>
    <row r="768" spans="1723:1728" ht="13.2" x14ac:dyDescent="0.25">
      <c r="BNG768" s="18"/>
      <c r="BNH768" s="18"/>
      <c r="BNI768" s="18"/>
      <c r="BNJ768" s="18"/>
      <c r="BNK768" s="18"/>
      <c r="BNL768" s="10" t="s">
        <v>89</v>
      </c>
    </row>
    <row r="769" spans="1728:1732" ht="13.2" x14ac:dyDescent="0.25">
      <c r="BNL769" s="10" t="s">
        <v>88</v>
      </c>
      <c r="BNM769" s="8"/>
      <c r="BNN769" s="8"/>
      <c r="BNO769" s="8"/>
      <c r="BNP769" s="8"/>
    </row>
    <row r="770" spans="1728:1732" ht="13.2" x14ac:dyDescent="0.25">
      <c r="BNL770" s="10" t="s">
        <v>87</v>
      </c>
      <c r="BNM770" s="8"/>
      <c r="BNN770" s="8"/>
      <c r="BNO770" s="8"/>
      <c r="BNP770" s="8"/>
    </row>
    <row r="771" spans="1728:1732" ht="13.2" x14ac:dyDescent="0.25">
      <c r="BNL771" s="10" t="s">
        <v>86</v>
      </c>
      <c r="BNM771" s="8"/>
      <c r="BNN771" s="8"/>
      <c r="BNO771" s="8"/>
      <c r="BNP771" s="8"/>
    </row>
    <row r="772" spans="1728:1732" ht="13.2" x14ac:dyDescent="0.25">
      <c r="BNL772" s="10" t="s">
        <v>85</v>
      </c>
      <c r="BNM772" s="8"/>
      <c r="BNN772" s="8"/>
      <c r="BNO772" s="8"/>
      <c r="BNP772" s="8"/>
    </row>
    <row r="773" spans="1728:1732" ht="13.2" x14ac:dyDescent="0.25">
      <c r="BNL773" s="10" t="s">
        <v>84</v>
      </c>
      <c r="BNM773" s="8"/>
      <c r="BNN773" s="8"/>
      <c r="BNO773" s="8"/>
      <c r="BNP773" s="8"/>
    </row>
    <row r="774" spans="1728:1732" ht="13.2" x14ac:dyDescent="0.25">
      <c r="BNL774" s="10" t="s">
        <v>83</v>
      </c>
      <c r="BNM774" s="8"/>
      <c r="BNN774" s="8"/>
      <c r="BNO774" s="8"/>
      <c r="BNP774" s="8"/>
    </row>
    <row r="775" spans="1728:1732" x14ac:dyDescent="0.2">
      <c r="BNL775" s="8"/>
      <c r="BNM775" s="8"/>
      <c r="BNN775" s="8"/>
      <c r="BNO775" s="8"/>
      <c r="BNP775" s="8"/>
    </row>
    <row r="776" spans="1728:1732" x14ac:dyDescent="0.2">
      <c r="BNL776" s="8"/>
      <c r="BNM776" s="8"/>
      <c r="BNN776" s="8" t="s">
        <v>82</v>
      </c>
      <c r="BNO776" s="8"/>
      <c r="BNP776" s="8"/>
    </row>
    <row r="777" spans="1728:1732" x14ac:dyDescent="0.2">
      <c r="BNL777" s="8"/>
      <c r="BNM777" s="8"/>
      <c r="BNN777" s="8" t="s">
        <v>81</v>
      </c>
      <c r="BNO777" s="8"/>
      <c r="BNP777" s="8"/>
    </row>
    <row r="778" spans="1728:1732" x14ac:dyDescent="0.2">
      <c r="BNL778" s="8"/>
      <c r="BNM778" s="8"/>
      <c r="BNN778" s="8" t="s">
        <v>80</v>
      </c>
      <c r="BNO778" s="8"/>
      <c r="BNP778" s="8"/>
    </row>
    <row r="779" spans="1728:1732" x14ac:dyDescent="0.2">
      <c r="BNL779" s="8"/>
      <c r="BNM779" s="8"/>
      <c r="BNN779" s="8" t="s">
        <v>79</v>
      </c>
      <c r="BNO779" s="8"/>
      <c r="BNP779" s="8"/>
    </row>
    <row r="780" spans="1728:1732" x14ac:dyDescent="0.2">
      <c r="BNL780" s="8"/>
      <c r="BNM780" s="8"/>
      <c r="BNN780" s="8"/>
      <c r="BNO780" s="8"/>
      <c r="BNP780" s="8"/>
    </row>
    <row r="781" spans="1728:1732" x14ac:dyDescent="0.2">
      <c r="BNL781" s="8"/>
      <c r="BNM781" s="8"/>
      <c r="BNN781" s="8" t="s">
        <v>7</v>
      </c>
      <c r="BNO781" s="8"/>
      <c r="BNP781" s="8"/>
    </row>
    <row r="782" spans="1728:1732" ht="13.2" x14ac:dyDescent="0.25">
      <c r="BNL782" s="8"/>
      <c r="BNM782" s="8"/>
      <c r="BNN782" s="8"/>
      <c r="BNO782" s="8"/>
      <c r="BNP782" s="17" t="s">
        <v>78</v>
      </c>
    </row>
    <row r="783" spans="1728:1732" ht="13.2" x14ac:dyDescent="0.25">
      <c r="BNL783" s="8"/>
      <c r="BNM783" s="8"/>
      <c r="BNN783" s="8"/>
      <c r="BNO783" s="8"/>
      <c r="BNP783" s="10" t="s">
        <v>77</v>
      </c>
    </row>
    <row r="784" spans="1728:1732" ht="13.2" x14ac:dyDescent="0.25">
      <c r="BNL784" s="8"/>
      <c r="BNM784" s="8"/>
      <c r="BNN784" s="8"/>
      <c r="BNO784" s="8"/>
      <c r="BNP784" s="10" t="s">
        <v>76</v>
      </c>
    </row>
    <row r="785" spans="1732:1736" ht="13.2" x14ac:dyDescent="0.25">
      <c r="BNP785" s="10" t="s">
        <v>75</v>
      </c>
      <c r="BNQ785" s="8"/>
      <c r="BNR785" s="8"/>
      <c r="BNS785" s="8"/>
      <c r="BNT785" s="8"/>
    </row>
    <row r="786" spans="1732:1736" ht="13.2" x14ac:dyDescent="0.25">
      <c r="BNP786" s="10" t="s">
        <v>74</v>
      </c>
      <c r="BNQ786" s="8"/>
      <c r="BNR786" s="8"/>
      <c r="BNS786" s="8"/>
      <c r="BNT786" s="8"/>
    </row>
    <row r="787" spans="1732:1736" ht="13.2" x14ac:dyDescent="0.25">
      <c r="BNP787" s="10" t="s">
        <v>73</v>
      </c>
      <c r="BNQ787" s="8"/>
      <c r="BNR787" s="8"/>
      <c r="BNS787" s="8"/>
      <c r="BNT787" s="8"/>
    </row>
    <row r="788" spans="1732:1736" ht="13.2" x14ac:dyDescent="0.25">
      <c r="BNP788" s="10" t="s">
        <v>72</v>
      </c>
      <c r="BNQ788" s="8"/>
      <c r="BNR788" s="8"/>
      <c r="BNS788" s="8"/>
      <c r="BNT788" s="8"/>
    </row>
    <row r="789" spans="1732:1736" ht="13.2" x14ac:dyDescent="0.25">
      <c r="BNP789" s="10" t="s">
        <v>71</v>
      </c>
      <c r="BNQ789" s="8"/>
      <c r="BNR789" s="8"/>
      <c r="BNS789" s="8"/>
      <c r="BNT789" s="8"/>
    </row>
    <row r="790" spans="1732:1736" ht="13.2" x14ac:dyDescent="0.25">
      <c r="BNP790" s="10" t="s">
        <v>70</v>
      </c>
      <c r="BNQ790" s="8"/>
      <c r="BNR790" s="8"/>
      <c r="BNS790" s="8"/>
      <c r="BNT790" s="8"/>
    </row>
    <row r="791" spans="1732:1736" ht="13.2" x14ac:dyDescent="0.25">
      <c r="BNP791" s="10" t="s">
        <v>69</v>
      </c>
      <c r="BNQ791" s="8"/>
      <c r="BNR791" s="8"/>
      <c r="BNS791" s="8"/>
      <c r="BNT791" s="8"/>
    </row>
    <row r="792" spans="1732:1736" ht="13.2" x14ac:dyDescent="0.25">
      <c r="BNP792" s="10" t="s">
        <v>68</v>
      </c>
      <c r="BNQ792" s="8"/>
      <c r="BNR792" s="8"/>
      <c r="BNS792" s="8"/>
      <c r="BNT792" s="8"/>
    </row>
    <row r="793" spans="1732:1736" ht="13.2" x14ac:dyDescent="0.25">
      <c r="BNP793" s="10" t="s">
        <v>0</v>
      </c>
      <c r="BNQ793" s="8"/>
      <c r="BNR793" s="8" t="s">
        <v>67</v>
      </c>
      <c r="BNS793" s="8"/>
      <c r="BNT793" s="8"/>
    </row>
    <row r="794" spans="1732:1736" ht="13.2" x14ac:dyDescent="0.25">
      <c r="BNP794" s="8"/>
      <c r="BNQ794" s="8"/>
      <c r="BNR794" s="10" t="s">
        <v>66</v>
      </c>
      <c r="BNS794" s="8"/>
      <c r="BNT794" s="8"/>
    </row>
    <row r="795" spans="1732:1736" ht="13.2" x14ac:dyDescent="0.25">
      <c r="BNP795" s="8"/>
      <c r="BNQ795" s="8"/>
      <c r="BNR795" s="10" t="s">
        <v>65</v>
      </c>
      <c r="BNS795" s="8"/>
      <c r="BNT795" s="8"/>
    </row>
    <row r="796" spans="1732:1736" ht="13.2" x14ac:dyDescent="0.25">
      <c r="BNP796" s="8"/>
      <c r="BNQ796" s="8"/>
      <c r="BNR796" s="10" t="s">
        <v>64</v>
      </c>
      <c r="BNS796" s="8"/>
      <c r="BNT796" s="8"/>
    </row>
    <row r="797" spans="1732:1736" ht="13.2" x14ac:dyDescent="0.25">
      <c r="BNP797" s="8"/>
      <c r="BNQ797" s="8"/>
      <c r="BNR797" s="10" t="s">
        <v>63</v>
      </c>
      <c r="BNS797" s="8"/>
      <c r="BNT797" s="8"/>
    </row>
    <row r="798" spans="1732:1736" x14ac:dyDescent="0.2">
      <c r="BNP798" s="8"/>
      <c r="BNQ798" s="8"/>
      <c r="BNR798" s="8"/>
      <c r="BNS798" s="8"/>
      <c r="BNT798" s="8"/>
    </row>
    <row r="799" spans="1732:1736" x14ac:dyDescent="0.2">
      <c r="BNP799" s="8"/>
      <c r="BNQ799" s="8"/>
      <c r="BNR799" s="8"/>
      <c r="BNS799" s="8"/>
      <c r="BNT799" s="8" t="s">
        <v>62</v>
      </c>
    </row>
    <row r="800" spans="1732:1736" ht="66" x14ac:dyDescent="0.2">
      <c r="BNP800" s="8"/>
      <c r="BNQ800" s="8"/>
      <c r="BNR800" s="8"/>
      <c r="BNS800" s="8"/>
      <c r="BNT800" s="197" t="s">
        <v>61</v>
      </c>
    </row>
    <row r="801" spans="1736:1739" ht="13.2" x14ac:dyDescent="0.2">
      <c r="BNT801" s="198" t="s">
        <v>60</v>
      </c>
      <c r="BNU801" s="8"/>
      <c r="BNV801" s="8"/>
      <c r="BNW801" s="8"/>
    </row>
    <row r="802" spans="1736:1739" ht="13.2" x14ac:dyDescent="0.2">
      <c r="BNT802" s="198" t="s">
        <v>59</v>
      </c>
      <c r="BNU802" s="8"/>
      <c r="BNV802" s="8"/>
      <c r="BNW802" s="8"/>
    </row>
    <row r="803" spans="1736:1739" ht="13.2" x14ac:dyDescent="0.2">
      <c r="BNT803" s="198" t="s">
        <v>58</v>
      </c>
      <c r="BNU803" s="8"/>
      <c r="BNV803" s="8"/>
      <c r="BNW803" s="8"/>
    </row>
    <row r="804" spans="1736:1739" ht="13.2" x14ac:dyDescent="0.2">
      <c r="BNT804" s="198" t="s">
        <v>57</v>
      </c>
      <c r="BNU804" s="8"/>
      <c r="BNV804" s="8"/>
      <c r="BNW804" s="8"/>
    </row>
    <row r="805" spans="1736:1739" ht="66" x14ac:dyDescent="0.2">
      <c r="BNT805" s="197" t="s">
        <v>56</v>
      </c>
      <c r="BNU805" s="8"/>
      <c r="BNV805" s="8"/>
      <c r="BNW805" s="8"/>
    </row>
    <row r="806" spans="1736:1739" ht="13.2" x14ac:dyDescent="0.2">
      <c r="BNT806" s="198" t="s">
        <v>55</v>
      </c>
      <c r="BNU806" s="8"/>
      <c r="BNV806" s="8"/>
      <c r="BNW806" s="8"/>
    </row>
    <row r="807" spans="1736:1739" ht="13.2" x14ac:dyDescent="0.2">
      <c r="BNT807" s="197" t="s">
        <v>0</v>
      </c>
      <c r="BNU807" s="8"/>
      <c r="BNV807" s="8"/>
      <c r="BNW807" s="8"/>
    </row>
    <row r="808" spans="1736:1739" ht="13.2" x14ac:dyDescent="0.2">
      <c r="BNT808" s="198" t="s">
        <v>7</v>
      </c>
      <c r="BNU808" s="8"/>
      <c r="BNV808" s="8"/>
      <c r="BNW808" s="8"/>
    </row>
    <row r="809" spans="1736:1739" ht="13.2" x14ac:dyDescent="0.2">
      <c r="BNT809" s="198"/>
      <c r="BNU809" s="8"/>
      <c r="BNV809" s="8"/>
      <c r="BNW809" s="8"/>
    </row>
    <row r="810" spans="1736:1739" ht="13.2" x14ac:dyDescent="0.25">
      <c r="BNT810" s="8"/>
      <c r="BNU810" s="8"/>
      <c r="BNV810" s="10" t="s">
        <v>54</v>
      </c>
      <c r="BNW810" s="10"/>
    </row>
    <row r="811" spans="1736:1739" ht="13.2" x14ac:dyDescent="0.25">
      <c r="BNT811" s="8"/>
      <c r="BNU811" s="8"/>
      <c r="BNV811" s="10" t="s">
        <v>53</v>
      </c>
      <c r="BNW811" s="10"/>
    </row>
    <row r="812" spans="1736:1739" ht="13.2" x14ac:dyDescent="0.25">
      <c r="BNT812" s="8"/>
      <c r="BNU812" s="8"/>
      <c r="BNV812" s="10"/>
      <c r="BNW812" s="10"/>
    </row>
    <row r="813" spans="1736:1739" ht="13.2" x14ac:dyDescent="0.25">
      <c r="BNT813" s="8"/>
      <c r="BNU813" s="8"/>
      <c r="BNV813" s="10"/>
      <c r="BNW813" s="10" t="s">
        <v>52</v>
      </c>
    </row>
    <row r="814" spans="1736:1739" ht="13.2" x14ac:dyDescent="0.25">
      <c r="BNT814" s="8"/>
      <c r="BNU814" s="8"/>
      <c r="BNV814" s="10"/>
      <c r="BNW814" s="10" t="s">
        <v>51</v>
      </c>
    </row>
    <row r="820" spans="1741:1744" ht="13.2" x14ac:dyDescent="0.25">
      <c r="BNY820" s="10" t="s">
        <v>50</v>
      </c>
      <c r="BNZ820" s="10"/>
      <c r="BOA820" s="10"/>
      <c r="BOB820" s="10"/>
    </row>
    <row r="821" spans="1741:1744" ht="13.2" x14ac:dyDescent="0.25">
      <c r="BNY821" s="10" t="s">
        <v>49</v>
      </c>
      <c r="BNZ821" s="10"/>
      <c r="BOA821" s="10"/>
      <c r="BOB821" s="10"/>
    </row>
    <row r="822" spans="1741:1744" ht="13.2" x14ac:dyDescent="0.25">
      <c r="BNY822" s="10" t="s">
        <v>48</v>
      </c>
      <c r="BNZ822" s="10"/>
      <c r="BOA822" s="10"/>
      <c r="BOB822" s="10"/>
    </row>
    <row r="823" spans="1741:1744" ht="13.2" x14ac:dyDescent="0.25">
      <c r="BNY823" s="10"/>
      <c r="BNZ823" s="10"/>
      <c r="BOA823" s="10"/>
      <c r="BOB823" s="10"/>
    </row>
    <row r="824" spans="1741:1744" ht="13.2" x14ac:dyDescent="0.25">
      <c r="BNY824" s="10"/>
      <c r="BNZ824" s="10"/>
      <c r="BOA824" s="10"/>
      <c r="BOB824" s="10"/>
    </row>
    <row r="825" spans="1741:1744" ht="13.2" x14ac:dyDescent="0.25">
      <c r="BNY825" s="10"/>
      <c r="BNZ825" s="10"/>
      <c r="BOA825" s="10"/>
      <c r="BOB825" s="10"/>
    </row>
    <row r="826" spans="1741:1744" ht="13.2" x14ac:dyDescent="0.25">
      <c r="BNY826" s="10"/>
      <c r="BNZ826" s="10" t="s">
        <v>47</v>
      </c>
      <c r="BOA826" s="10"/>
      <c r="BOB826" s="10"/>
    </row>
    <row r="827" spans="1741:1744" ht="13.2" x14ac:dyDescent="0.25">
      <c r="BNY827" s="10"/>
      <c r="BNZ827" s="10" t="s">
        <v>46</v>
      </c>
      <c r="BOA827" s="10"/>
      <c r="BOB827" s="10"/>
    </row>
    <row r="828" spans="1741:1744" ht="13.2" x14ac:dyDescent="0.25">
      <c r="BNY828" s="10"/>
      <c r="BNZ828" s="10" t="s">
        <v>45</v>
      </c>
      <c r="BOA828" s="10"/>
      <c r="BOB828" s="10"/>
    </row>
    <row r="829" spans="1741:1744" ht="13.2" x14ac:dyDescent="0.25">
      <c r="BNY829" s="10"/>
      <c r="BNZ829" s="10"/>
      <c r="BOA829" s="10"/>
      <c r="BOB829" s="10"/>
    </row>
    <row r="830" spans="1741:1744" ht="13.2" x14ac:dyDescent="0.25">
      <c r="BNY830" s="10"/>
      <c r="BNZ830" s="10"/>
      <c r="BOA830" s="10"/>
      <c r="BOB830" s="10"/>
    </row>
    <row r="831" spans="1741:1744" ht="13.2" x14ac:dyDescent="0.25">
      <c r="BNY831" s="10"/>
      <c r="BNZ831" s="10"/>
      <c r="BOA831" s="10"/>
      <c r="BOB831" s="10"/>
    </row>
    <row r="832" spans="1741:1744" ht="13.2" x14ac:dyDescent="0.25">
      <c r="BNY832" s="10"/>
      <c r="BNZ832" s="10"/>
      <c r="BOA832" s="10"/>
      <c r="BOB832" s="10" t="s">
        <v>44</v>
      </c>
    </row>
    <row r="833" spans="1744:1747" ht="13.2" x14ac:dyDescent="0.25">
      <c r="BOB833" s="10" t="s">
        <v>43</v>
      </c>
      <c r="BOC833" s="10"/>
      <c r="BOD833" s="10"/>
      <c r="BOE833" s="10"/>
    </row>
    <row r="834" spans="1744:1747" ht="13.2" x14ac:dyDescent="0.25">
      <c r="BOB834" s="10" t="s">
        <v>42</v>
      </c>
      <c r="BOC834" s="10"/>
      <c r="BOD834" s="10"/>
      <c r="BOE834" s="10"/>
    </row>
    <row r="835" spans="1744:1747" ht="13.2" x14ac:dyDescent="0.25">
      <c r="BOB835" s="10"/>
      <c r="BOC835" s="10"/>
      <c r="BOD835" s="10"/>
      <c r="BOE835" s="10"/>
    </row>
    <row r="836" spans="1744:1747" ht="13.2" x14ac:dyDescent="0.25">
      <c r="BOB836" s="10"/>
      <c r="BOC836" s="10" t="s">
        <v>41</v>
      </c>
      <c r="BOD836" s="10"/>
      <c r="BOE836" s="10"/>
    </row>
    <row r="837" spans="1744:1747" ht="13.2" x14ac:dyDescent="0.25">
      <c r="BOB837" s="10"/>
      <c r="BOC837" s="10" t="s">
        <v>40</v>
      </c>
      <c r="BOD837" s="10"/>
      <c r="BOE837" s="10"/>
    </row>
    <row r="838" spans="1744:1747" ht="13.2" x14ac:dyDescent="0.25">
      <c r="BOB838" s="10"/>
      <c r="BOC838" s="10" t="s">
        <v>39</v>
      </c>
      <c r="BOD838" s="10"/>
      <c r="BOE838" s="10"/>
    </row>
    <row r="839" spans="1744:1747" ht="13.2" x14ac:dyDescent="0.25">
      <c r="BOB839" s="10"/>
      <c r="BOC839" s="10"/>
      <c r="BOD839" s="10"/>
      <c r="BOE839" s="10"/>
    </row>
    <row r="840" spans="1744:1747" ht="13.2" x14ac:dyDescent="0.25">
      <c r="BOB840" s="10"/>
      <c r="BOC840" s="10"/>
      <c r="BOD840" s="10" t="s">
        <v>38</v>
      </c>
      <c r="BOE840" s="10"/>
    </row>
    <row r="841" spans="1744:1747" ht="13.2" x14ac:dyDescent="0.25">
      <c r="BOB841" s="10"/>
      <c r="BOC841" s="10"/>
      <c r="BOD841" s="10" t="s">
        <v>37</v>
      </c>
      <c r="BOE841" s="10"/>
    </row>
    <row r="842" spans="1744:1747" ht="13.2" x14ac:dyDescent="0.25">
      <c r="BOB842" s="10"/>
      <c r="BOC842" s="10"/>
      <c r="BOD842" s="10" t="s">
        <v>36</v>
      </c>
      <c r="BOE842" s="10"/>
    </row>
    <row r="843" spans="1744:1747" ht="13.2" x14ac:dyDescent="0.25">
      <c r="BOB843" s="10"/>
      <c r="BOC843" s="10"/>
      <c r="BOD843" s="10"/>
      <c r="BOE843" s="10"/>
    </row>
    <row r="844" spans="1744:1747" ht="13.2" x14ac:dyDescent="0.25">
      <c r="BOB844" s="10"/>
      <c r="BOC844" s="10"/>
      <c r="BOD844" s="10"/>
      <c r="BOE844" s="11" t="s">
        <v>35</v>
      </c>
    </row>
    <row r="845" spans="1744:1747" ht="13.2" x14ac:dyDescent="0.25">
      <c r="BOB845" s="10"/>
      <c r="BOC845" s="10"/>
      <c r="BOD845" s="10"/>
      <c r="BOE845" s="11" t="s">
        <v>34</v>
      </c>
    </row>
    <row r="849" spans="1749:1761" ht="13.2" x14ac:dyDescent="0.25">
      <c r="BOG849" s="10"/>
      <c r="BOH849" s="10"/>
      <c r="BOI849" s="10"/>
      <c r="BOJ849" s="10"/>
      <c r="BOK849" s="10"/>
      <c r="BOL849" s="10"/>
      <c r="BOM849" s="10"/>
      <c r="BON849" s="10"/>
      <c r="BOO849" s="470" t="s">
        <v>33</v>
      </c>
      <c r="BOP849" s="470"/>
      <c r="BOQ849" s="470"/>
      <c r="BOR849" s="8"/>
      <c r="BOS849" s="8"/>
    </row>
    <row r="850" spans="1749:1761" ht="13.2" x14ac:dyDescent="0.25">
      <c r="BOG850" s="10"/>
      <c r="BOH850" s="10"/>
      <c r="BOI850" s="10"/>
      <c r="BOJ850" s="10"/>
      <c r="BOK850" s="10"/>
      <c r="BOL850" s="10"/>
      <c r="BOM850" s="9">
        <v>1</v>
      </c>
      <c r="BON850" s="9">
        <v>2</v>
      </c>
      <c r="BOO850" s="9">
        <v>3</v>
      </c>
      <c r="BOP850" s="13">
        <v>4</v>
      </c>
      <c r="BOQ850" s="13">
        <v>5</v>
      </c>
      <c r="BOR850" s="8"/>
      <c r="BOS850" s="8"/>
    </row>
    <row r="851" spans="1749:1761" ht="13.2" x14ac:dyDescent="0.25">
      <c r="BOG851" s="10"/>
      <c r="BOH851" s="10"/>
      <c r="BOI851" s="10"/>
      <c r="BOJ851" s="10"/>
      <c r="BOK851" s="10"/>
      <c r="BOL851" s="10"/>
      <c r="BOM851" s="11" t="s">
        <v>32</v>
      </c>
      <c r="BON851" s="11" t="s">
        <v>31</v>
      </c>
      <c r="BOO851" s="11" t="s">
        <v>30</v>
      </c>
      <c r="BOP851" s="11" t="s">
        <v>29</v>
      </c>
      <c r="BOQ851" s="11" t="s">
        <v>28</v>
      </c>
      <c r="BOR851" s="8"/>
      <c r="BOS851" s="8"/>
    </row>
    <row r="852" spans="1749:1761" ht="13.2" x14ac:dyDescent="0.25">
      <c r="BOG852" s="10"/>
      <c r="BOH852" s="10"/>
      <c r="BOI852" s="10"/>
      <c r="BOJ852" s="10"/>
      <c r="BOK852" s="10"/>
      <c r="BOL852" s="10"/>
      <c r="BOM852" s="199">
        <v>0.2</v>
      </c>
      <c r="BON852" s="199">
        <v>0.4</v>
      </c>
      <c r="BOO852" s="199">
        <v>0.6</v>
      </c>
      <c r="BOP852" s="199">
        <v>0.8</v>
      </c>
      <c r="BOQ852" s="199">
        <v>1</v>
      </c>
      <c r="BOR852" s="8"/>
      <c r="BOS852" s="8"/>
    </row>
    <row r="853" spans="1749:1761" ht="13.2" x14ac:dyDescent="0.25">
      <c r="BOG853" s="10"/>
      <c r="BOH853" s="10"/>
      <c r="BOI853" s="10"/>
      <c r="BOJ853" s="10"/>
      <c r="BOK853" s="10"/>
      <c r="BOL853" s="10"/>
      <c r="BOM853" s="9"/>
      <c r="BON853" s="9"/>
      <c r="BOO853" s="9"/>
      <c r="BOP853" s="13"/>
      <c r="BOQ853" s="13"/>
      <c r="BOR853" s="8"/>
      <c r="BOS853" s="8"/>
    </row>
    <row r="854" spans="1749:1761" ht="13.2" x14ac:dyDescent="0.25">
      <c r="BOG854" s="464" t="s">
        <v>27</v>
      </c>
      <c r="BOH854" s="12">
        <v>5</v>
      </c>
      <c r="BOI854" s="11" t="s">
        <v>26</v>
      </c>
      <c r="BOJ854" s="199">
        <v>1</v>
      </c>
      <c r="BOK854" s="10" t="s">
        <v>25</v>
      </c>
      <c r="BOL854" s="200">
        <v>1</v>
      </c>
      <c r="BOM854" s="9" t="s">
        <v>14</v>
      </c>
      <c r="BON854" s="9" t="s">
        <v>14</v>
      </c>
      <c r="BOO854" s="9" t="s">
        <v>14</v>
      </c>
      <c r="BOP854" s="9" t="s">
        <v>14</v>
      </c>
      <c r="BOQ854" s="9" t="s">
        <v>13</v>
      </c>
      <c r="BOR854" s="8"/>
      <c r="BOS854" s="8"/>
    </row>
    <row r="855" spans="1749:1761" ht="13.2" x14ac:dyDescent="0.25">
      <c r="BOG855" s="464"/>
      <c r="BOH855" s="12">
        <v>4</v>
      </c>
      <c r="BOI855" s="11" t="s">
        <v>24</v>
      </c>
      <c r="BOJ855" s="199">
        <v>0.8</v>
      </c>
      <c r="BOK855" s="10" t="s">
        <v>23</v>
      </c>
      <c r="BOL855" s="200">
        <v>0.8</v>
      </c>
      <c r="BOM855" s="9" t="s">
        <v>15</v>
      </c>
      <c r="BON855" s="9" t="s">
        <v>15</v>
      </c>
      <c r="BOO855" s="9" t="s">
        <v>14</v>
      </c>
      <c r="BOP855" s="9" t="s">
        <v>14</v>
      </c>
      <c r="BOQ855" s="9" t="s">
        <v>13</v>
      </c>
      <c r="BOR855" s="8"/>
      <c r="BOS855" s="8"/>
    </row>
    <row r="856" spans="1749:1761" ht="13.2" x14ac:dyDescent="0.25">
      <c r="BOG856" s="464"/>
      <c r="BOH856" s="12">
        <v>3</v>
      </c>
      <c r="BOI856" s="11" t="s">
        <v>22</v>
      </c>
      <c r="BOJ856" s="199">
        <v>0.6</v>
      </c>
      <c r="BOK856" s="10" t="s">
        <v>21</v>
      </c>
      <c r="BOL856" s="200">
        <v>0.6</v>
      </c>
      <c r="BOM856" s="9" t="s">
        <v>15</v>
      </c>
      <c r="BON856" s="9" t="s">
        <v>15</v>
      </c>
      <c r="BOO856" s="9" t="s">
        <v>15</v>
      </c>
      <c r="BOP856" s="9" t="s">
        <v>14</v>
      </c>
      <c r="BOQ856" s="9" t="s">
        <v>13</v>
      </c>
      <c r="BOR856" s="8"/>
      <c r="BOS856" s="8"/>
    </row>
    <row r="857" spans="1749:1761" ht="13.2" x14ac:dyDescent="0.25">
      <c r="BOG857" s="464"/>
      <c r="BOH857" s="12">
        <v>2</v>
      </c>
      <c r="BOI857" s="11" t="s">
        <v>20</v>
      </c>
      <c r="BOJ857" s="199">
        <v>0.4</v>
      </c>
      <c r="BOK857" s="10" t="s">
        <v>19</v>
      </c>
      <c r="BOL857" s="200">
        <v>0.4</v>
      </c>
      <c r="BOM857" s="9" t="s">
        <v>16</v>
      </c>
      <c r="BON857" s="9" t="s">
        <v>15</v>
      </c>
      <c r="BOO857" s="9" t="s">
        <v>15</v>
      </c>
      <c r="BOP857" s="9" t="s">
        <v>14</v>
      </c>
      <c r="BOQ857" s="9" t="s">
        <v>13</v>
      </c>
      <c r="BOR857" s="8"/>
      <c r="BOS857" s="8"/>
    </row>
    <row r="858" spans="1749:1761" ht="13.2" x14ac:dyDescent="0.25">
      <c r="BOG858" s="464"/>
      <c r="BOH858" s="12">
        <v>1</v>
      </c>
      <c r="BOI858" s="11" t="s">
        <v>18</v>
      </c>
      <c r="BOJ858" s="199">
        <v>0.2</v>
      </c>
      <c r="BOK858" s="10" t="s">
        <v>17</v>
      </c>
      <c r="BOL858" s="200">
        <v>0.2</v>
      </c>
      <c r="BOM858" s="9" t="s">
        <v>16</v>
      </c>
      <c r="BON858" s="9" t="s">
        <v>16</v>
      </c>
      <c r="BOO858" s="9" t="s">
        <v>15</v>
      </c>
      <c r="BOP858" s="9" t="s">
        <v>14</v>
      </c>
      <c r="BOQ858" s="9" t="s">
        <v>13</v>
      </c>
      <c r="BOR858" s="8"/>
      <c r="BOS858" s="8"/>
    </row>
    <row r="859" spans="1749:1761" x14ac:dyDescent="0.2">
      <c r="BOG859" s="8"/>
      <c r="BOH859" s="8"/>
      <c r="BOI859" s="8"/>
      <c r="BOJ859" s="8"/>
      <c r="BOK859" s="8"/>
      <c r="BOL859" s="8"/>
      <c r="BOM859" s="8"/>
      <c r="BON859" s="8"/>
      <c r="BOO859" s="8"/>
      <c r="BOP859" s="8"/>
      <c r="BOQ859" s="8"/>
      <c r="BOR859" s="8"/>
      <c r="BOS859" s="8"/>
    </row>
    <row r="860" spans="1749:1761" x14ac:dyDescent="0.2">
      <c r="BOG860" s="8"/>
      <c r="BOH860" s="8"/>
      <c r="BOI860" s="8"/>
      <c r="BOJ860" s="8"/>
      <c r="BOK860" s="8"/>
      <c r="BOL860" s="8"/>
      <c r="BOM860" s="8"/>
      <c r="BON860" s="8"/>
      <c r="BOO860" s="8"/>
      <c r="BOP860" s="8"/>
      <c r="BOQ860" s="8"/>
      <c r="BOR860" s="8"/>
      <c r="BOS860" s="8"/>
    </row>
    <row r="861" spans="1749:1761" x14ac:dyDescent="0.2">
      <c r="BOG861" s="8"/>
      <c r="BOH861" s="8"/>
      <c r="BOI861" s="8"/>
      <c r="BOJ861" s="8"/>
      <c r="BOK861" s="8"/>
      <c r="BOL861" s="8"/>
      <c r="BOM861" s="8"/>
      <c r="BON861" s="8"/>
      <c r="BOO861" s="8"/>
      <c r="BOP861" s="8"/>
      <c r="BOQ861" s="8"/>
      <c r="BOR861" s="8"/>
      <c r="BOS861" s="8" t="s">
        <v>12</v>
      </c>
    </row>
    <row r="862" spans="1749:1761" x14ac:dyDescent="0.2">
      <c r="BOG862" s="8"/>
      <c r="BOH862" s="8"/>
      <c r="BOI862" s="8"/>
      <c r="BOJ862" s="8"/>
      <c r="BOK862" s="8"/>
      <c r="BOL862" s="8"/>
      <c r="BOM862" s="8"/>
      <c r="BON862" s="8"/>
      <c r="BOO862" s="8"/>
      <c r="BOP862" s="8"/>
      <c r="BOQ862" s="8"/>
      <c r="BOR862" s="8"/>
      <c r="BOS862" s="8" t="s">
        <v>11</v>
      </c>
    </row>
    <row r="863" spans="1749:1761" x14ac:dyDescent="0.2">
      <c r="BOG863" s="8"/>
      <c r="BOH863" s="8"/>
      <c r="BOI863" s="8"/>
      <c r="BOJ863" s="8"/>
      <c r="BOK863" s="8"/>
      <c r="BOL863" s="8"/>
      <c r="BOM863" s="8"/>
      <c r="BON863" s="8"/>
      <c r="BOO863" s="8"/>
      <c r="BOP863" s="8"/>
      <c r="BOQ863" s="8"/>
      <c r="BOR863" s="8"/>
      <c r="BOS863" s="8" t="s">
        <v>10</v>
      </c>
    </row>
    <row r="864" spans="1749:1761" x14ac:dyDescent="0.2">
      <c r="BOG864" s="8"/>
      <c r="BOH864" s="8"/>
      <c r="BOI864" s="8"/>
      <c r="BOJ864" s="8"/>
      <c r="BOK864" s="8"/>
      <c r="BOL864" s="8"/>
      <c r="BOM864" s="8"/>
      <c r="BON864" s="8"/>
      <c r="BOO864" s="8"/>
      <c r="BOP864" s="8"/>
      <c r="BOQ864" s="8"/>
      <c r="BOR864" s="8"/>
      <c r="BOS864" s="8" t="s">
        <v>9</v>
      </c>
    </row>
    <row r="865" spans="1761:1763" x14ac:dyDescent="0.2">
      <c r="BOS865" s="8" t="s">
        <v>8</v>
      </c>
    </row>
    <row r="866" spans="1761:1763" x14ac:dyDescent="0.2">
      <c r="BOS866" s="8" t="s">
        <v>7</v>
      </c>
    </row>
    <row r="869" spans="1761:1763" x14ac:dyDescent="0.2">
      <c r="BOU869" s="201" t="s">
        <v>6</v>
      </c>
    </row>
    <row r="870" spans="1761:1763" x14ac:dyDescent="0.2">
      <c r="BOU870" s="193" t="s">
        <v>5</v>
      </c>
    </row>
    <row r="871" spans="1761:1763" ht="20.399999999999999" x14ac:dyDescent="0.2">
      <c r="BOU871" s="193" t="s">
        <v>4</v>
      </c>
    </row>
    <row r="872" spans="1761:1763" x14ac:dyDescent="0.2">
      <c r="BOU872" s="193" t="s">
        <v>3</v>
      </c>
    </row>
    <row r="873" spans="1761:1763" x14ac:dyDescent="0.2">
      <c r="BOU873" s="193" t="s">
        <v>2</v>
      </c>
    </row>
    <row r="874" spans="1761:1763" x14ac:dyDescent="0.2">
      <c r="BOU874" s="193" t="s">
        <v>1</v>
      </c>
    </row>
    <row r="875" spans="1761:1763" x14ac:dyDescent="0.2">
      <c r="BOU875" s="128" t="s">
        <v>0</v>
      </c>
    </row>
  </sheetData>
  <mergeCells count="20">
    <mergeCell ref="B7:H7"/>
    <mergeCell ref="J7:AB7"/>
    <mergeCell ref="B1:I1"/>
    <mergeCell ref="J1:K4"/>
    <mergeCell ref="B2:I2"/>
    <mergeCell ref="C3:H3"/>
    <mergeCell ref="C4:H4"/>
    <mergeCell ref="E5:G5"/>
    <mergeCell ref="I5:N5"/>
    <mergeCell ref="BOO849:BOQ849"/>
    <mergeCell ref="O5:P5"/>
    <mergeCell ref="Q5:R5"/>
    <mergeCell ref="U5:V5"/>
    <mergeCell ref="W5:X5"/>
    <mergeCell ref="BOG854:BOG858"/>
    <mergeCell ref="AC7:AH7"/>
    <mergeCell ref="AI7:AL7"/>
    <mergeCell ref="BLW599:BLY599"/>
    <mergeCell ref="BLQ603:BLQ607"/>
    <mergeCell ref="BMX713:BMZ713"/>
  </mergeCells>
  <conditionalFormatting sqref="AG9:AG14">
    <cfRule type="containsText" dxfId="560" priority="26" operator="containsText" text="BAJO">
      <formula>NOT(ISERROR(SEARCH("BAJO",AG9)))</formula>
    </cfRule>
    <cfRule type="containsText" dxfId="559" priority="27" operator="containsText" text="MODERADO">
      <formula>NOT(ISERROR(SEARCH("MODERADO",AG9)))</formula>
    </cfRule>
    <cfRule type="containsText" dxfId="558" priority="28" operator="containsText" text="ALTO">
      <formula>NOT(ISERROR(SEARCH("ALTO",AG9)))</formula>
    </cfRule>
    <cfRule type="containsText" dxfId="557" priority="29" operator="containsText" text="EXTREMO">
      <formula>NOT(ISERROR(SEARCH("EXTREMO",AG9)))</formula>
    </cfRule>
  </conditionalFormatting>
  <conditionalFormatting sqref="CP9:CP14 DJ9:DK14 DQ9:DR14 DX9:DY14 EE9:EF14 EL9:EM14 ES9:ET14 EZ9:FA14 FG9:FH14 FN9:FO14 FU9:FV14 GB9:GC14">
    <cfRule type="containsText" dxfId="556" priority="23" operator="containsText" text="MODERADO">
      <formula>NOT(ISERROR(SEARCH("MODERADO",CP9)))</formula>
    </cfRule>
    <cfRule type="containsText" dxfId="555" priority="24" operator="containsText" text="ALTO">
      <formula>NOT(ISERROR(SEARCH("ALTO",CP9)))</formula>
    </cfRule>
    <cfRule type="containsText" dxfId="554" priority="25" operator="containsText" text="EXTREMO">
      <formula>NOT(ISERROR(SEARCH("EXTREMO",CP9)))</formula>
    </cfRule>
  </conditionalFormatting>
  <conditionalFormatting sqref="DB9:DC14">
    <cfRule type="containsText" dxfId="553" priority="20" operator="containsText" text="MODERADO">
      <formula>NOT(ISERROR(SEARCH("MODERADO",DB9)))</formula>
    </cfRule>
    <cfRule type="containsText" dxfId="552" priority="21" operator="containsText" text="ALTO">
      <formula>NOT(ISERROR(SEARCH("ALTO",DB9)))</formula>
    </cfRule>
    <cfRule type="containsText" dxfId="551" priority="22" operator="containsText" text="EXTREMO">
      <formula>NOT(ISERROR(SEARCH("EXTREMO",DB9)))</formula>
    </cfRule>
  </conditionalFormatting>
  <conditionalFormatting sqref="ER9:EU14 EY9:FB14 FF9:FI14 FM9:FP14 FT9:FW14 GA9:GD14 CL9:CP14 DB9:DD14 DF9:DF14 DI9:DL14 DN9:DN14 DP9:DS14 DU9:DU14 DW9:DZ14 EB9:EB14 ED9:EG14 EI9:EI14 EK9:EN14 EP9:EP14 EW9:EW14 FD9:FD14 FK9:FK14 FR9:FR14 FY9:FY14 GF9:GF14 GH9:GI14">
    <cfRule type="containsText" dxfId="550" priority="19" operator="containsText" text="BAJO">
      <formula>NOT(ISERROR(SEARCH("BAJO",CL9)))</formula>
    </cfRule>
  </conditionalFormatting>
  <conditionalFormatting sqref="ES9:ET9">
    <cfRule type="containsText" dxfId="549" priority="16" operator="containsText" text="MODERADO">
      <formula>NOT(ISERROR(SEARCH("MODERADO",ES9)))</formula>
    </cfRule>
    <cfRule type="containsText" dxfId="548" priority="17" operator="containsText" text="ALTO">
      <formula>NOT(ISERROR(SEARCH("ALTO",ES9)))</formula>
    </cfRule>
    <cfRule type="containsText" dxfId="547" priority="18" operator="containsText" text="EXTREMO">
      <formula>NOT(ISERROR(SEARCH("EXTREMO",ES9)))</formula>
    </cfRule>
  </conditionalFormatting>
  <conditionalFormatting sqref="EZ9:FA9">
    <cfRule type="containsText" dxfId="546" priority="13" operator="containsText" text="MODERADO">
      <formula>NOT(ISERROR(SEARCH("MODERADO",EZ9)))</formula>
    </cfRule>
    <cfRule type="containsText" dxfId="545" priority="14" operator="containsText" text="ALTO">
      <formula>NOT(ISERROR(SEARCH("ALTO",EZ9)))</formula>
    </cfRule>
    <cfRule type="containsText" dxfId="544" priority="15" operator="containsText" text="EXTREMO">
      <formula>NOT(ISERROR(SEARCH("EXTREMO",EZ9)))</formula>
    </cfRule>
  </conditionalFormatting>
  <conditionalFormatting sqref="FG9:FH9">
    <cfRule type="containsText" dxfId="543" priority="10" operator="containsText" text="MODERADO">
      <formula>NOT(ISERROR(SEARCH("MODERADO",FG9)))</formula>
    </cfRule>
    <cfRule type="containsText" dxfId="542" priority="11" operator="containsText" text="ALTO">
      <formula>NOT(ISERROR(SEARCH("ALTO",FG9)))</formula>
    </cfRule>
    <cfRule type="containsText" dxfId="541" priority="12" operator="containsText" text="EXTREMO">
      <formula>NOT(ISERROR(SEARCH("EXTREMO",FG9)))</formula>
    </cfRule>
  </conditionalFormatting>
  <conditionalFormatting sqref="FN9:FO9">
    <cfRule type="containsText" dxfId="540" priority="7" operator="containsText" text="MODERADO">
      <formula>NOT(ISERROR(SEARCH("MODERADO",FN9)))</formula>
    </cfRule>
    <cfRule type="containsText" dxfId="539" priority="8" operator="containsText" text="ALTO">
      <formula>NOT(ISERROR(SEARCH("ALTO",FN9)))</formula>
    </cfRule>
    <cfRule type="containsText" dxfId="538" priority="9" operator="containsText" text="EXTREMO">
      <formula>NOT(ISERROR(SEARCH("EXTREMO",FN9)))</formula>
    </cfRule>
  </conditionalFormatting>
  <conditionalFormatting sqref="FU9:FV9">
    <cfRule type="containsText" dxfId="537" priority="4" operator="containsText" text="MODERADO">
      <formula>NOT(ISERROR(SEARCH("MODERADO",FU9)))</formula>
    </cfRule>
    <cfRule type="containsText" dxfId="536" priority="5" operator="containsText" text="ALTO">
      <formula>NOT(ISERROR(SEARCH("ALTO",FU9)))</formula>
    </cfRule>
    <cfRule type="containsText" dxfId="535" priority="6" operator="containsText" text="EXTREMO">
      <formula>NOT(ISERROR(SEARCH("EXTREMO",FU9)))</formula>
    </cfRule>
  </conditionalFormatting>
  <conditionalFormatting sqref="GB9:GC9">
    <cfRule type="containsText" dxfId="534" priority="1" operator="containsText" text="MODERADO">
      <formula>NOT(ISERROR(SEARCH("MODERADO",GB9)))</formula>
    </cfRule>
    <cfRule type="containsText" dxfId="533" priority="2" operator="containsText" text="ALTO">
      <formula>NOT(ISERROR(SEARCH("ALTO",GB9)))</formula>
    </cfRule>
    <cfRule type="containsText" dxfId="532" priority="3" operator="containsText" text="EXTREMO">
      <formula>NOT(ISERROR(SEARCH("EXTREMO",GB9)))</formula>
    </cfRule>
  </conditionalFormatting>
  <dataValidations count="17">
    <dataValidation type="list" showInputMessage="1" showErrorMessage="1" sqref="BI9:BI14 BM9:BM14 BA9:BA14 CJ9:CJ14 AW9:AW14 AS9:AS14 AO9:AO14 CG9:CG14 BY9:BY14 CC9:CC14 BQ9:BQ14 BU9:BU14 BE9:BE14" xr:uid="{00000000-0002-0000-1200-000000000000}">
      <formula1>TIP_CONTROL</formula1>
    </dataValidation>
    <dataValidation type="list" sqref="CI9:CI14" xr:uid="{00000000-0002-0000-1200-000001000000}">
      <formula1>IMPLEMENT</formula1>
    </dataValidation>
    <dataValidation showInputMessage="1" showErrorMessage="1" errorTitle="Rechazado" error="Solo son validadas las opciones de la lista" sqref="CP9:CS14 AK9:AL14 CU9:CV14 CV15" xr:uid="{00000000-0002-0000-1200-000002000000}"/>
    <dataValidation type="list" allowBlank="1" showInputMessage="1" sqref="D9:D14" xr:uid="{00000000-0002-0000-1200-000003000000}">
      <formula1>InternoExp</formula1>
    </dataValidation>
    <dataValidation type="list" allowBlank="1" showInputMessage="1" sqref="E9:E14" xr:uid="{00000000-0002-0000-1200-000004000000}">
      <formula1>ExternoExp</formula1>
    </dataValidation>
    <dataValidation type="list" allowBlank="1" showInputMessage="1" sqref="H9:H14" xr:uid="{00000000-0002-0000-1200-000005000000}">
      <formula1>TramitesSer</formula1>
    </dataValidation>
    <dataValidation type="list" allowBlank="1" showInputMessage="1" showErrorMessage="1" sqref="G9:G14" xr:uid="{00000000-0002-0000-1200-000006000000}">
      <formula1>consecuencias</formula1>
    </dataValidation>
    <dataValidation type="list" showInputMessage="1" showErrorMessage="1" errorTitle="Rechazado" error="Solo son validadas las opciones de la lista" sqref="AQ9:AQ14 AM9:AM14 CE9:CE14 CA9:CA14 BW9:BW14 BS9:BS14 BO9:BO14 BK9:BK14 BG9:BG14 BC9:BC14 AY9:AY14 AU9:AU14" xr:uid="{00000000-0002-0000-1200-000007000000}">
      <formula1>FRECUENCY</formula1>
    </dataValidation>
    <dataValidation type="list" showErrorMessage="1" sqref="AN9:AN14 CF9:CF14 CB9:CB14 BX9:BX14 BT9:BT14 BP9:BP14 BL9:BL14 BH9:BH14 BD9:BD14 AZ9:AZ14 AV9:AV14 AR9:AR14" xr:uid="{00000000-0002-0000-1200-000008000000}">
      <formula1>IMPLEMENT</formula1>
    </dataValidation>
    <dataValidation type="list" allowBlank="1" showInputMessage="1" sqref="F9:F14" xr:uid="{00000000-0002-0000-1200-000009000000}">
      <formula1>$BMA$611:$BMA$615</formula1>
    </dataValidation>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14" xr:uid="{00000000-0002-0000-1200-00000A000000}">
      <formula1>SINO</formula1>
    </dataValidation>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xr:uid="{00000000-0002-0000-1200-00000B000000}">
      <formula1>0</formula1>
      <formula2>100</formula2>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14" xr:uid="{00000000-0002-0000-1200-00000C000000}"/>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F9:BF14 CK9:CO14 CT9:CT14 CW9:CW14 AX9:AX14 BJ9:BJ14 CD9:CD14 AP9:AP14 AT9:AT14 CH9:CH14 BZ9:BZ14 BV9:BV14 BR9:BR14 BN9:BN14 BB9:BB14" xr:uid="{00000000-0002-0000-1200-00000D000000}">
      <formula1>Efecto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xr:uid="{00000000-0002-0000-1200-00000E000000}">
      <formula1>IMPACTO</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14" xr:uid="{00000000-0002-0000-1200-00000F000000}">
      <formula1>PROBAB</formula1>
    </dataValidation>
    <dataValidation type="list" allowBlank="1" showInputMessage="1" showErrorMessage="1" sqref="BMA611:BMA615" xr:uid="{00000000-0002-0000-1200-000010000000}">
      <formula1>TipoCausa</formula1>
    </dataValidation>
  </dataValidations>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U883"/>
  <sheetViews>
    <sheetView topLeftCell="CL1" workbookViewId="0">
      <selection activeCell="C26" sqref="C26"/>
    </sheetView>
  </sheetViews>
  <sheetFormatPr baseColWidth="10" defaultRowHeight="10.199999999999999" x14ac:dyDescent="0.2"/>
  <cols>
    <col min="1" max="1" width="4.88671875" style="128" customWidth="1"/>
    <col min="2" max="2" width="23.109375" style="128" customWidth="1"/>
    <col min="3" max="3" width="27.44140625" style="128" customWidth="1"/>
    <col min="4" max="4" width="23.88671875" style="128" customWidth="1"/>
    <col min="5" max="6" width="13.44140625" style="128" customWidth="1"/>
    <col min="7" max="8" width="23.88671875" style="128" customWidth="1"/>
    <col min="9" max="9" width="12" style="265" customWidth="1"/>
    <col min="10" max="28" width="9.6640625" style="265" customWidth="1"/>
    <col min="29" max="29" width="12.33203125" style="265" customWidth="1"/>
    <col min="30" max="30" width="6.33203125" style="265" customWidth="1"/>
    <col min="31" max="31" width="9.88671875" style="265" customWidth="1"/>
    <col min="32" max="32" width="5.88671875" style="128" customWidth="1"/>
    <col min="33" max="33" width="10.33203125" style="265" customWidth="1"/>
    <col min="34" max="34" width="6.44140625" style="129" customWidth="1"/>
    <col min="35" max="35" width="34.44140625" style="128" customWidth="1"/>
    <col min="36" max="36" width="17.6640625" style="128" customWidth="1"/>
    <col min="37" max="37" width="23" style="135" customWidth="1"/>
    <col min="38" max="38" width="18" style="135" customWidth="1"/>
    <col min="39" max="39" width="8.88671875" style="135" customWidth="1"/>
    <col min="40" max="40" width="12.33203125" style="128" customWidth="1"/>
    <col min="41" max="41" width="8.6640625" style="128" customWidth="1"/>
    <col min="42" max="42" width="9.109375" style="135" customWidth="1"/>
    <col min="43" max="43" width="8.88671875" style="135" customWidth="1"/>
    <col min="44" max="44" width="12.33203125" style="128" customWidth="1"/>
    <col min="45" max="45" width="8.6640625" style="128" customWidth="1"/>
    <col min="46" max="46" width="9.109375" style="135" customWidth="1"/>
    <col min="47" max="47" width="8.88671875" style="135" customWidth="1"/>
    <col min="48" max="48" width="12.33203125" style="128" customWidth="1"/>
    <col min="49" max="49" width="8.6640625" style="128" customWidth="1"/>
    <col min="50" max="50" width="9.109375" style="135" customWidth="1"/>
    <col min="51" max="51" width="8.88671875" style="135" customWidth="1"/>
    <col min="52" max="52" width="12.33203125" style="128" customWidth="1"/>
    <col min="53" max="53" width="8.6640625" style="128" customWidth="1"/>
    <col min="54" max="54" width="9.109375" style="135" customWidth="1"/>
    <col min="55" max="55" width="8.88671875" style="135" customWidth="1"/>
    <col min="56" max="56" width="12.33203125" style="128" customWidth="1"/>
    <col min="57" max="57" width="8.6640625" style="128" customWidth="1"/>
    <col min="58" max="58" width="9.109375" style="135" customWidth="1"/>
    <col min="59" max="59" width="8.88671875" style="135" customWidth="1"/>
    <col min="60" max="60" width="12.33203125" style="128" customWidth="1"/>
    <col min="61" max="61" width="8.6640625" style="128" customWidth="1"/>
    <col min="62" max="62" width="9.109375" style="135" customWidth="1"/>
    <col min="63" max="63" width="8.88671875" style="135" customWidth="1"/>
    <col min="64" max="64" width="12.33203125" style="128" customWidth="1"/>
    <col min="65" max="65" width="8.6640625" style="128" customWidth="1"/>
    <col min="66" max="66" width="9.109375" style="135" customWidth="1"/>
    <col min="67" max="67" width="8.88671875" style="135" customWidth="1"/>
    <col min="68" max="68" width="12.33203125" style="128" customWidth="1"/>
    <col min="69" max="69" width="8.6640625" style="128" customWidth="1"/>
    <col min="70" max="70" width="9.109375" style="135" customWidth="1"/>
    <col min="71" max="71" width="8.88671875" style="135" customWidth="1"/>
    <col min="72" max="72" width="12.33203125" style="128" customWidth="1"/>
    <col min="73" max="73" width="8.6640625" style="128" customWidth="1"/>
    <col min="74" max="74" width="9.109375" style="135" customWidth="1"/>
    <col min="75" max="75" width="8.88671875" style="135" customWidth="1"/>
    <col min="76" max="76" width="12.33203125" style="128" customWidth="1"/>
    <col min="77" max="77" width="8.6640625" style="128" customWidth="1"/>
    <col min="78" max="78" width="9.109375" style="135" customWidth="1"/>
    <col min="79" max="79" width="8.88671875" style="135" customWidth="1"/>
    <col min="80" max="80" width="12.33203125" style="128" customWidth="1"/>
    <col min="81" max="81" width="8.6640625" style="128" customWidth="1"/>
    <col min="82" max="82" width="9.109375" style="135" customWidth="1"/>
    <col min="83" max="83" width="8.88671875" style="135" customWidth="1"/>
    <col min="84" max="84" width="12.33203125" style="128" customWidth="1"/>
    <col min="85" max="85" width="8.6640625" style="128" customWidth="1"/>
    <col min="86" max="86" width="9.109375" style="135" customWidth="1"/>
    <col min="87" max="89" width="2.109375" style="135" hidden="1" customWidth="1"/>
    <col min="90" max="90" width="9.6640625" style="135" customWidth="1"/>
    <col min="91" max="91" width="6.88671875" style="135" customWidth="1"/>
    <col min="92" max="92" width="9.6640625" style="135" customWidth="1"/>
    <col min="93" max="93" width="6.88671875" style="135" customWidth="1"/>
    <col min="94" max="94" width="9.6640625" style="135" customWidth="1"/>
    <col min="95" max="95" width="6.88671875" style="135" customWidth="1"/>
    <col min="96" max="96" width="32.88671875" style="135" customWidth="1"/>
    <col min="97" max="97" width="7" style="135" customWidth="1"/>
    <col min="98" max="98" width="1" style="135" customWidth="1"/>
    <col min="99" max="99" width="37.33203125" style="135" customWidth="1"/>
    <col min="100" max="100" width="27.44140625" style="135" customWidth="1"/>
    <col min="101" max="101" width="1.44140625" style="135" hidden="1" customWidth="1"/>
    <col min="102" max="105" width="5.44140625" style="135" hidden="1" customWidth="1"/>
    <col min="106" max="106" width="5.88671875" style="128" hidden="1" customWidth="1"/>
    <col min="107" max="108" width="6.88671875" style="128" hidden="1" customWidth="1"/>
    <col min="109" max="109" width="4.44140625" style="135" hidden="1" customWidth="1"/>
    <col min="110" max="110" width="6.44140625" style="128" hidden="1" customWidth="1"/>
    <col min="111" max="112" width="6.44140625" style="135" hidden="1" customWidth="1"/>
    <col min="113" max="113" width="19" style="128" hidden="1" customWidth="1"/>
    <col min="114" max="116" width="6" style="128" hidden="1" customWidth="1"/>
    <col min="117" max="117" width="4.44140625" style="135" hidden="1" customWidth="1"/>
    <col min="118" max="118" width="6.44140625" style="128" hidden="1" customWidth="1"/>
    <col min="119" max="119" width="6.44140625" style="135" hidden="1" customWidth="1"/>
    <col min="120" max="191" width="6" style="128" hidden="1" customWidth="1"/>
    <col min="192" max="192" width="7.44140625" style="128" hidden="1" customWidth="1"/>
    <col min="193" max="224" width="8" style="128" customWidth="1"/>
    <col min="225" max="1677" width="2.109375" style="128" customWidth="1"/>
    <col min="1678" max="1680" width="10.88671875" style="128"/>
    <col min="1681" max="1681" width="4.33203125" style="128" customWidth="1"/>
    <col min="1682" max="1683" width="10.88671875" style="128"/>
    <col min="1684" max="1684" width="4.88671875" style="128" customWidth="1"/>
    <col min="1685" max="1690" width="10.88671875" style="128"/>
    <col min="1691" max="1691" width="36.33203125" style="128" customWidth="1"/>
    <col min="1692" max="1692" width="10.88671875" style="128"/>
    <col min="1693" max="1693" width="45.44140625" style="128" customWidth="1"/>
    <col min="1694" max="1695" width="10.88671875" style="128"/>
    <col min="1696" max="1696" width="10.88671875" style="136"/>
    <col min="1697" max="1697" width="10.88671875" style="128"/>
    <col min="1698" max="1698" width="32.44140625" style="265" customWidth="1"/>
    <col min="1699" max="1702" width="10.88671875" style="128"/>
    <col min="1703" max="1703" width="42.44140625" style="128" customWidth="1"/>
    <col min="1704" max="1762" width="10.88671875" style="128"/>
    <col min="1763" max="1763" width="26.44140625" style="128" customWidth="1"/>
    <col min="1764" max="1766" width="10.88671875" style="128"/>
    <col min="1767" max="1767" width="17.44140625" style="128" customWidth="1"/>
    <col min="1768" max="1892" width="10.88671875" style="128"/>
    <col min="1893" max="1893" width="12" style="128" customWidth="1"/>
    <col min="1894" max="1894" width="2.6640625" style="128" customWidth="1"/>
    <col min="1895" max="1896" width="6.44140625" style="128" customWidth="1"/>
    <col min="1897" max="1897" width="5.88671875" style="128" customWidth="1"/>
    <col min="1898" max="1898" width="6.44140625" style="128" customWidth="1"/>
    <col min="1899" max="1899" width="13.6640625" style="128" customWidth="1"/>
    <col min="1900" max="1901" width="9" style="128" customWidth="1"/>
    <col min="1902" max="1902" width="2.44140625" style="128" customWidth="1"/>
    <col min="1903" max="1903" width="8.88671875" style="128" customWidth="1"/>
    <col min="1904" max="1904" width="7.44140625" style="128" customWidth="1"/>
    <col min="1905" max="1907" width="3.6640625" style="128" customWidth="1"/>
    <col min="1908" max="1908" width="3.44140625" style="128" customWidth="1"/>
    <col min="1909" max="1909" width="2.88671875" style="128" customWidth="1"/>
    <col min="1910" max="1910" width="3" style="128" customWidth="1"/>
    <col min="1911" max="1913" width="0" style="128" hidden="1" customWidth="1"/>
    <col min="1914" max="1914" width="4.44140625" style="128" customWidth="1"/>
    <col min="1915" max="1915" width="0" style="128" hidden="1" customWidth="1"/>
    <col min="1916" max="1917" width="14.88671875" style="128" customWidth="1"/>
    <col min="1918" max="1918" width="15.109375" style="128" customWidth="1"/>
    <col min="1919" max="1919" width="6.44140625" style="128" customWidth="1"/>
    <col min="1920" max="1920" width="15.109375" style="128" customWidth="1"/>
    <col min="1921" max="1921" width="4.109375" style="128" customWidth="1"/>
    <col min="1922" max="1922" width="3" style="128" customWidth="1"/>
    <col min="1923" max="1925" width="0" style="128" hidden="1" customWidth="1"/>
    <col min="1926" max="1926" width="3" style="128" customWidth="1"/>
    <col min="1927" max="1927" width="0" style="128" hidden="1" customWidth="1"/>
    <col min="1928" max="1928" width="3" style="128" customWidth="1"/>
    <col min="1929" max="1929" width="0" style="128" hidden="1" customWidth="1"/>
    <col min="1930" max="1930" width="4.44140625" style="128" customWidth="1"/>
    <col min="1931" max="1931" width="34.33203125" style="128" customWidth="1"/>
    <col min="1932" max="1932" width="23.44140625" style="128" customWidth="1"/>
    <col min="1933" max="1933" width="9.109375" style="128" customWidth="1"/>
    <col min="1934" max="1934" width="19.44140625" style="128" customWidth="1"/>
    <col min="1935" max="1935" width="42.6640625" style="128" customWidth="1"/>
    <col min="1936" max="1936" width="5.88671875" style="128" customWidth="1"/>
    <col min="1937" max="1937" width="31.44140625" style="128" customWidth="1"/>
    <col min="1938" max="1938" width="16.109375" style="128" customWidth="1"/>
    <col min="1939" max="1940" width="9.33203125" style="128" customWidth="1"/>
    <col min="1941" max="1941" width="11.109375" style="128" customWidth="1"/>
    <col min="1942" max="1942" width="2.109375" style="128" customWidth="1"/>
    <col min="1943" max="2148" width="10.88671875" style="128"/>
    <col min="2149" max="2149" width="12" style="128" customWidth="1"/>
    <col min="2150" max="2150" width="2.6640625" style="128" customWidth="1"/>
    <col min="2151" max="2152" width="6.44140625" style="128" customWidth="1"/>
    <col min="2153" max="2153" width="5.88671875" style="128" customWidth="1"/>
    <col min="2154" max="2154" width="6.44140625" style="128" customWidth="1"/>
    <col min="2155" max="2155" width="13.6640625" style="128" customWidth="1"/>
    <col min="2156" max="2157" width="9" style="128" customWidth="1"/>
    <col min="2158" max="2158" width="2.44140625" style="128" customWidth="1"/>
    <col min="2159" max="2159" width="8.88671875" style="128" customWidth="1"/>
    <col min="2160" max="2160" width="7.44140625" style="128" customWidth="1"/>
    <col min="2161" max="2163" width="3.6640625" style="128" customWidth="1"/>
    <col min="2164" max="2164" width="3.44140625" style="128" customWidth="1"/>
    <col min="2165" max="2165" width="2.88671875" style="128" customWidth="1"/>
    <col min="2166" max="2166" width="3" style="128" customWidth="1"/>
    <col min="2167" max="2169" width="0" style="128" hidden="1" customWidth="1"/>
    <col min="2170" max="2170" width="4.44140625" style="128" customWidth="1"/>
    <col min="2171" max="2171" width="0" style="128" hidden="1" customWidth="1"/>
    <col min="2172" max="2173" width="14.88671875" style="128" customWidth="1"/>
    <col min="2174" max="2174" width="15.109375" style="128" customWidth="1"/>
    <col min="2175" max="2175" width="6.44140625" style="128" customWidth="1"/>
    <col min="2176" max="2176" width="15.109375" style="128" customWidth="1"/>
    <col min="2177" max="2177" width="4.109375" style="128" customWidth="1"/>
    <col min="2178" max="2178" width="3" style="128" customWidth="1"/>
    <col min="2179" max="2181" width="0" style="128" hidden="1" customWidth="1"/>
    <col min="2182" max="2182" width="3" style="128" customWidth="1"/>
    <col min="2183" max="2183" width="0" style="128" hidden="1" customWidth="1"/>
    <col min="2184" max="2184" width="3" style="128" customWidth="1"/>
    <col min="2185" max="2185" width="0" style="128" hidden="1" customWidth="1"/>
    <col min="2186" max="2186" width="4.44140625" style="128" customWidth="1"/>
    <col min="2187" max="2187" width="34.33203125" style="128" customWidth="1"/>
    <col min="2188" max="2188" width="23.44140625" style="128" customWidth="1"/>
    <col min="2189" max="2189" width="9.109375" style="128" customWidth="1"/>
    <col min="2190" max="2190" width="19.44140625" style="128" customWidth="1"/>
    <col min="2191" max="2191" width="42.6640625" style="128" customWidth="1"/>
    <col min="2192" max="2192" width="5.88671875" style="128" customWidth="1"/>
    <col min="2193" max="2193" width="31.44140625" style="128" customWidth="1"/>
    <col min="2194" max="2194" width="16.109375" style="128" customWidth="1"/>
    <col min="2195" max="2196" width="9.33203125" style="128" customWidth="1"/>
    <col min="2197" max="2197" width="11.109375" style="128" customWidth="1"/>
    <col min="2198" max="2198" width="2.109375" style="128" customWidth="1"/>
    <col min="2199" max="2404" width="10.88671875" style="128"/>
    <col min="2405" max="2405" width="12" style="128" customWidth="1"/>
    <col min="2406" max="2406" width="2.6640625" style="128" customWidth="1"/>
    <col min="2407" max="2408" width="6.44140625" style="128" customWidth="1"/>
    <col min="2409" max="2409" width="5.88671875" style="128" customWidth="1"/>
    <col min="2410" max="2410" width="6.44140625" style="128" customWidth="1"/>
    <col min="2411" max="2411" width="13.6640625" style="128" customWidth="1"/>
    <col min="2412" max="2413" width="9" style="128" customWidth="1"/>
    <col min="2414" max="2414" width="2.44140625" style="128" customWidth="1"/>
    <col min="2415" max="2415" width="8.88671875" style="128" customWidth="1"/>
    <col min="2416" max="2416" width="7.44140625" style="128" customWidth="1"/>
    <col min="2417" max="2419" width="3.6640625" style="128" customWidth="1"/>
    <col min="2420" max="2420" width="3.44140625" style="128" customWidth="1"/>
    <col min="2421" max="2421" width="2.88671875" style="128" customWidth="1"/>
    <col min="2422" max="2422" width="3" style="128" customWidth="1"/>
    <col min="2423" max="2425" width="0" style="128" hidden="1" customWidth="1"/>
    <col min="2426" max="2426" width="4.44140625" style="128" customWidth="1"/>
    <col min="2427" max="2427" width="0" style="128" hidden="1" customWidth="1"/>
    <col min="2428" max="2429" width="14.88671875" style="128" customWidth="1"/>
    <col min="2430" max="2430" width="15.109375" style="128" customWidth="1"/>
    <col min="2431" max="2431" width="6.44140625" style="128" customWidth="1"/>
    <col min="2432" max="2432" width="15.109375" style="128" customWidth="1"/>
    <col min="2433" max="2433" width="4.109375" style="128" customWidth="1"/>
    <col min="2434" max="2434" width="3" style="128" customWidth="1"/>
    <col min="2435" max="2437" width="0" style="128" hidden="1" customWidth="1"/>
    <col min="2438" max="2438" width="3" style="128" customWidth="1"/>
    <col min="2439" max="2439" width="0" style="128" hidden="1" customWidth="1"/>
    <col min="2440" max="2440" width="3" style="128" customWidth="1"/>
    <col min="2441" max="2441" width="0" style="128" hidden="1" customWidth="1"/>
    <col min="2442" max="2442" width="4.44140625" style="128" customWidth="1"/>
    <col min="2443" max="2443" width="34.33203125" style="128" customWidth="1"/>
    <col min="2444" max="2444" width="23.44140625" style="128" customWidth="1"/>
    <col min="2445" max="2445" width="9.109375" style="128" customWidth="1"/>
    <col min="2446" max="2446" width="19.44140625" style="128" customWidth="1"/>
    <col min="2447" max="2447" width="42.6640625" style="128" customWidth="1"/>
    <col min="2448" max="2448" width="5.88671875" style="128" customWidth="1"/>
    <col min="2449" max="2449" width="31.44140625" style="128" customWidth="1"/>
    <col min="2450" max="2450" width="16.109375" style="128" customWidth="1"/>
    <col min="2451" max="2452" width="9.33203125" style="128" customWidth="1"/>
    <col min="2453" max="2453" width="11.109375" style="128" customWidth="1"/>
    <col min="2454" max="2454" width="2.109375" style="128" customWidth="1"/>
    <col min="2455" max="2660" width="10.88671875" style="128"/>
    <col min="2661" max="2661" width="12" style="128" customWidth="1"/>
    <col min="2662" max="2662" width="2.6640625" style="128" customWidth="1"/>
    <col min="2663" max="2664" width="6.44140625" style="128" customWidth="1"/>
    <col min="2665" max="2665" width="5.88671875" style="128" customWidth="1"/>
    <col min="2666" max="2666" width="6.44140625" style="128" customWidth="1"/>
    <col min="2667" max="2667" width="13.6640625" style="128" customWidth="1"/>
    <col min="2668" max="2669" width="9" style="128" customWidth="1"/>
    <col min="2670" max="2670" width="2.44140625" style="128" customWidth="1"/>
    <col min="2671" max="2671" width="8.88671875" style="128" customWidth="1"/>
    <col min="2672" max="2672" width="7.44140625" style="128" customWidth="1"/>
    <col min="2673" max="2675" width="3.6640625" style="128" customWidth="1"/>
    <col min="2676" max="2676" width="3.44140625" style="128" customWidth="1"/>
    <col min="2677" max="2677" width="2.88671875" style="128" customWidth="1"/>
    <col min="2678" max="2678" width="3" style="128" customWidth="1"/>
    <col min="2679" max="2681" width="0" style="128" hidden="1" customWidth="1"/>
    <col min="2682" max="2682" width="4.44140625" style="128" customWidth="1"/>
    <col min="2683" max="2683" width="0" style="128" hidden="1" customWidth="1"/>
    <col min="2684" max="2685" width="14.88671875" style="128" customWidth="1"/>
    <col min="2686" max="2686" width="15.109375" style="128" customWidth="1"/>
    <col min="2687" max="2687" width="6.44140625" style="128" customWidth="1"/>
    <col min="2688" max="2688" width="15.109375" style="128" customWidth="1"/>
    <col min="2689" max="2689" width="4.109375" style="128" customWidth="1"/>
    <col min="2690" max="2690" width="3" style="128" customWidth="1"/>
    <col min="2691" max="2693" width="0" style="128" hidden="1" customWidth="1"/>
    <col min="2694" max="2694" width="3" style="128" customWidth="1"/>
    <col min="2695" max="2695" width="0" style="128" hidden="1" customWidth="1"/>
    <col min="2696" max="2696" width="3" style="128" customWidth="1"/>
    <col min="2697" max="2697" width="0" style="128" hidden="1" customWidth="1"/>
    <col min="2698" max="2698" width="4.44140625" style="128" customWidth="1"/>
    <col min="2699" max="2699" width="34.33203125" style="128" customWidth="1"/>
    <col min="2700" max="2700" width="23.44140625" style="128" customWidth="1"/>
    <col min="2701" max="2701" width="9.109375" style="128" customWidth="1"/>
    <col min="2702" max="2702" width="19.44140625" style="128" customWidth="1"/>
    <col min="2703" max="2703" width="42.6640625" style="128" customWidth="1"/>
    <col min="2704" max="2704" width="5.88671875" style="128" customWidth="1"/>
    <col min="2705" max="2705" width="31.44140625" style="128" customWidth="1"/>
    <col min="2706" max="2706" width="16.109375" style="128" customWidth="1"/>
    <col min="2707" max="2708" width="9.33203125" style="128" customWidth="1"/>
    <col min="2709" max="2709" width="11.109375" style="128" customWidth="1"/>
    <col min="2710" max="2710" width="2.109375" style="128" customWidth="1"/>
    <col min="2711" max="2916" width="10.88671875" style="128"/>
    <col min="2917" max="2917" width="12" style="128" customWidth="1"/>
    <col min="2918" max="2918" width="2.6640625" style="128" customWidth="1"/>
    <col min="2919" max="2920" width="6.44140625" style="128" customWidth="1"/>
    <col min="2921" max="2921" width="5.88671875" style="128" customWidth="1"/>
    <col min="2922" max="2922" width="6.44140625" style="128" customWidth="1"/>
    <col min="2923" max="2923" width="13.6640625" style="128" customWidth="1"/>
    <col min="2924" max="2925" width="9" style="128" customWidth="1"/>
    <col min="2926" max="2926" width="2.44140625" style="128" customWidth="1"/>
    <col min="2927" max="2927" width="8.88671875" style="128" customWidth="1"/>
    <col min="2928" max="2928" width="7.44140625" style="128" customWidth="1"/>
    <col min="2929" max="2931" width="3.6640625" style="128" customWidth="1"/>
    <col min="2932" max="2932" width="3.44140625" style="128" customWidth="1"/>
    <col min="2933" max="2933" width="2.88671875" style="128" customWidth="1"/>
    <col min="2934" max="2934" width="3" style="128" customWidth="1"/>
    <col min="2935" max="2937" width="0" style="128" hidden="1" customWidth="1"/>
    <col min="2938" max="2938" width="4.44140625" style="128" customWidth="1"/>
    <col min="2939" max="2939" width="0" style="128" hidden="1" customWidth="1"/>
    <col min="2940" max="2941" width="14.88671875" style="128" customWidth="1"/>
    <col min="2942" max="2942" width="15.109375" style="128" customWidth="1"/>
    <col min="2943" max="2943" width="6.44140625" style="128" customWidth="1"/>
    <col min="2944" max="2944" width="15.109375" style="128" customWidth="1"/>
    <col min="2945" max="2945" width="4.109375" style="128" customWidth="1"/>
    <col min="2946" max="2946" width="3" style="128" customWidth="1"/>
    <col min="2947" max="2949" width="0" style="128" hidden="1" customWidth="1"/>
    <col min="2950" max="2950" width="3" style="128" customWidth="1"/>
    <col min="2951" max="2951" width="0" style="128" hidden="1" customWidth="1"/>
    <col min="2952" max="2952" width="3" style="128" customWidth="1"/>
    <col min="2953" max="2953" width="0" style="128" hidden="1" customWidth="1"/>
    <col min="2954" max="2954" width="4.44140625" style="128" customWidth="1"/>
    <col min="2955" max="2955" width="34.33203125" style="128" customWidth="1"/>
    <col min="2956" max="2956" width="23.44140625" style="128" customWidth="1"/>
    <col min="2957" max="2957" width="9.109375" style="128" customWidth="1"/>
    <col min="2958" max="2958" width="19.44140625" style="128" customWidth="1"/>
    <col min="2959" max="2959" width="42.6640625" style="128" customWidth="1"/>
    <col min="2960" max="2960" width="5.88671875" style="128" customWidth="1"/>
    <col min="2961" max="2961" width="31.44140625" style="128" customWidth="1"/>
    <col min="2962" max="2962" width="16.109375" style="128" customWidth="1"/>
    <col min="2963" max="2964" width="9.33203125" style="128" customWidth="1"/>
    <col min="2965" max="2965" width="11.109375" style="128" customWidth="1"/>
    <col min="2966" max="2966" width="2.109375" style="128" customWidth="1"/>
    <col min="2967" max="3172" width="10.88671875" style="128"/>
    <col min="3173" max="3173" width="12" style="128" customWidth="1"/>
    <col min="3174" max="3174" width="2.6640625" style="128" customWidth="1"/>
    <col min="3175" max="3176" width="6.44140625" style="128" customWidth="1"/>
    <col min="3177" max="3177" width="5.88671875" style="128" customWidth="1"/>
    <col min="3178" max="3178" width="6.44140625" style="128" customWidth="1"/>
    <col min="3179" max="3179" width="13.6640625" style="128" customWidth="1"/>
    <col min="3180" max="3181" width="9" style="128" customWidth="1"/>
    <col min="3182" max="3182" width="2.44140625" style="128" customWidth="1"/>
    <col min="3183" max="3183" width="8.88671875" style="128" customWidth="1"/>
    <col min="3184" max="3184" width="7.44140625" style="128" customWidth="1"/>
    <col min="3185" max="3187" width="3.6640625" style="128" customWidth="1"/>
    <col min="3188" max="3188" width="3.44140625" style="128" customWidth="1"/>
    <col min="3189" max="3189" width="2.88671875" style="128" customWidth="1"/>
    <col min="3190" max="3190" width="3" style="128" customWidth="1"/>
    <col min="3191" max="3193" width="0" style="128" hidden="1" customWidth="1"/>
    <col min="3194" max="3194" width="4.44140625" style="128" customWidth="1"/>
    <col min="3195" max="3195" width="0" style="128" hidden="1" customWidth="1"/>
    <col min="3196" max="3197" width="14.88671875" style="128" customWidth="1"/>
    <col min="3198" max="3198" width="15.109375" style="128" customWidth="1"/>
    <col min="3199" max="3199" width="6.44140625" style="128" customWidth="1"/>
    <col min="3200" max="3200" width="15.109375" style="128" customWidth="1"/>
    <col min="3201" max="3201" width="4.109375" style="128" customWidth="1"/>
    <col min="3202" max="3202" width="3" style="128" customWidth="1"/>
    <col min="3203" max="3205" width="0" style="128" hidden="1" customWidth="1"/>
    <col min="3206" max="3206" width="3" style="128" customWidth="1"/>
    <col min="3207" max="3207" width="0" style="128" hidden="1" customWidth="1"/>
    <col min="3208" max="3208" width="3" style="128" customWidth="1"/>
    <col min="3209" max="3209" width="0" style="128" hidden="1" customWidth="1"/>
    <col min="3210" max="3210" width="4.44140625" style="128" customWidth="1"/>
    <col min="3211" max="3211" width="34.33203125" style="128" customWidth="1"/>
    <col min="3212" max="3212" width="23.44140625" style="128" customWidth="1"/>
    <col min="3213" max="3213" width="9.109375" style="128" customWidth="1"/>
    <col min="3214" max="3214" width="19.44140625" style="128" customWidth="1"/>
    <col min="3215" max="3215" width="42.6640625" style="128" customWidth="1"/>
    <col min="3216" max="3216" width="5.88671875" style="128" customWidth="1"/>
    <col min="3217" max="3217" width="31.44140625" style="128" customWidth="1"/>
    <col min="3218" max="3218" width="16.109375" style="128" customWidth="1"/>
    <col min="3219" max="3220" width="9.33203125" style="128" customWidth="1"/>
    <col min="3221" max="3221" width="11.109375" style="128" customWidth="1"/>
    <col min="3222" max="3222" width="2.109375" style="128" customWidth="1"/>
    <col min="3223" max="3428" width="10.88671875" style="128"/>
    <col min="3429" max="3429" width="12" style="128" customWidth="1"/>
    <col min="3430" max="3430" width="2.6640625" style="128" customWidth="1"/>
    <col min="3431" max="3432" width="6.44140625" style="128" customWidth="1"/>
    <col min="3433" max="3433" width="5.88671875" style="128" customWidth="1"/>
    <col min="3434" max="3434" width="6.44140625" style="128" customWidth="1"/>
    <col min="3435" max="3435" width="13.6640625" style="128" customWidth="1"/>
    <col min="3436" max="3437" width="9" style="128" customWidth="1"/>
    <col min="3438" max="3438" width="2.44140625" style="128" customWidth="1"/>
    <col min="3439" max="3439" width="8.88671875" style="128" customWidth="1"/>
    <col min="3440" max="3440" width="7.44140625" style="128" customWidth="1"/>
    <col min="3441" max="3443" width="3.6640625" style="128" customWidth="1"/>
    <col min="3444" max="3444" width="3.44140625" style="128" customWidth="1"/>
    <col min="3445" max="3445" width="2.88671875" style="128" customWidth="1"/>
    <col min="3446" max="3446" width="3" style="128" customWidth="1"/>
    <col min="3447" max="3449" width="0" style="128" hidden="1" customWidth="1"/>
    <col min="3450" max="3450" width="4.44140625" style="128" customWidth="1"/>
    <col min="3451" max="3451" width="0" style="128" hidden="1" customWidth="1"/>
    <col min="3452" max="3453" width="14.88671875" style="128" customWidth="1"/>
    <col min="3454" max="3454" width="15.109375" style="128" customWidth="1"/>
    <col min="3455" max="3455" width="6.44140625" style="128" customWidth="1"/>
    <col min="3456" max="3456" width="15.109375" style="128" customWidth="1"/>
    <col min="3457" max="3457" width="4.109375" style="128" customWidth="1"/>
    <col min="3458" max="3458" width="3" style="128" customWidth="1"/>
    <col min="3459" max="3461" width="0" style="128" hidden="1" customWidth="1"/>
    <col min="3462" max="3462" width="3" style="128" customWidth="1"/>
    <col min="3463" max="3463" width="0" style="128" hidden="1" customWidth="1"/>
    <col min="3464" max="3464" width="3" style="128" customWidth="1"/>
    <col min="3465" max="3465" width="0" style="128" hidden="1" customWidth="1"/>
    <col min="3466" max="3466" width="4.44140625" style="128" customWidth="1"/>
    <col min="3467" max="3467" width="34.33203125" style="128" customWidth="1"/>
    <col min="3468" max="3468" width="23.44140625" style="128" customWidth="1"/>
    <col min="3469" max="3469" width="9.109375" style="128" customWidth="1"/>
    <col min="3470" max="3470" width="19.44140625" style="128" customWidth="1"/>
    <col min="3471" max="3471" width="42.6640625" style="128" customWidth="1"/>
    <col min="3472" max="3472" width="5.88671875" style="128" customWidth="1"/>
    <col min="3473" max="3473" width="31.44140625" style="128" customWidth="1"/>
    <col min="3474" max="3474" width="16.109375" style="128" customWidth="1"/>
    <col min="3475" max="3476" width="9.33203125" style="128" customWidth="1"/>
    <col min="3477" max="3477" width="11.109375" style="128" customWidth="1"/>
    <col min="3478" max="3478" width="2.109375" style="128" customWidth="1"/>
    <col min="3479" max="3684" width="10.88671875" style="128"/>
    <col min="3685" max="3685" width="12" style="128" customWidth="1"/>
    <col min="3686" max="3686" width="2.6640625" style="128" customWidth="1"/>
    <col min="3687" max="3688" width="6.44140625" style="128" customWidth="1"/>
    <col min="3689" max="3689" width="5.88671875" style="128" customWidth="1"/>
    <col min="3690" max="3690" width="6.44140625" style="128" customWidth="1"/>
    <col min="3691" max="3691" width="13.6640625" style="128" customWidth="1"/>
    <col min="3692" max="3693" width="9" style="128" customWidth="1"/>
    <col min="3694" max="3694" width="2.44140625" style="128" customWidth="1"/>
    <col min="3695" max="3695" width="8.88671875" style="128" customWidth="1"/>
    <col min="3696" max="3696" width="7.44140625" style="128" customWidth="1"/>
    <col min="3697" max="3699" width="3.6640625" style="128" customWidth="1"/>
    <col min="3700" max="3700" width="3.44140625" style="128" customWidth="1"/>
    <col min="3701" max="3701" width="2.88671875" style="128" customWidth="1"/>
    <col min="3702" max="3702" width="3" style="128" customWidth="1"/>
    <col min="3703" max="3705" width="0" style="128" hidden="1" customWidth="1"/>
    <col min="3706" max="3706" width="4.44140625" style="128" customWidth="1"/>
    <col min="3707" max="3707" width="0" style="128" hidden="1" customWidth="1"/>
    <col min="3708" max="3709" width="14.88671875" style="128" customWidth="1"/>
    <col min="3710" max="3710" width="15.109375" style="128" customWidth="1"/>
    <col min="3711" max="3711" width="6.44140625" style="128" customWidth="1"/>
    <col min="3712" max="3712" width="15.109375" style="128" customWidth="1"/>
    <col min="3713" max="3713" width="4.109375" style="128" customWidth="1"/>
    <col min="3714" max="3714" width="3" style="128" customWidth="1"/>
    <col min="3715" max="3717" width="0" style="128" hidden="1" customWidth="1"/>
    <col min="3718" max="3718" width="3" style="128" customWidth="1"/>
    <col min="3719" max="3719" width="0" style="128" hidden="1" customWidth="1"/>
    <col min="3720" max="3720" width="3" style="128" customWidth="1"/>
    <col min="3721" max="3721" width="0" style="128" hidden="1" customWidth="1"/>
    <col min="3722" max="3722" width="4.44140625" style="128" customWidth="1"/>
    <col min="3723" max="3723" width="34.33203125" style="128" customWidth="1"/>
    <col min="3724" max="3724" width="23.44140625" style="128" customWidth="1"/>
    <col min="3725" max="3725" width="9.109375" style="128" customWidth="1"/>
    <col min="3726" max="3726" width="19.44140625" style="128" customWidth="1"/>
    <col min="3727" max="3727" width="42.6640625" style="128" customWidth="1"/>
    <col min="3728" max="3728" width="5.88671875" style="128" customWidth="1"/>
    <col min="3729" max="3729" width="31.44140625" style="128" customWidth="1"/>
    <col min="3730" max="3730" width="16.109375" style="128" customWidth="1"/>
    <col min="3731" max="3732" width="9.33203125" style="128" customWidth="1"/>
    <col min="3733" max="3733" width="11.109375" style="128" customWidth="1"/>
    <col min="3734" max="3734" width="2.109375" style="128" customWidth="1"/>
    <col min="3735" max="3940" width="10.88671875" style="128"/>
    <col min="3941" max="3941" width="12" style="128" customWidth="1"/>
    <col min="3942" max="3942" width="2.6640625" style="128" customWidth="1"/>
    <col min="3943" max="3944" width="6.44140625" style="128" customWidth="1"/>
    <col min="3945" max="3945" width="5.88671875" style="128" customWidth="1"/>
    <col min="3946" max="3946" width="6.44140625" style="128" customWidth="1"/>
    <col min="3947" max="3947" width="13.6640625" style="128" customWidth="1"/>
    <col min="3948" max="3949" width="9" style="128" customWidth="1"/>
    <col min="3950" max="3950" width="2.44140625" style="128" customWidth="1"/>
    <col min="3951" max="3951" width="8.88671875" style="128" customWidth="1"/>
    <col min="3952" max="3952" width="7.44140625" style="128" customWidth="1"/>
    <col min="3953" max="3955" width="3.6640625" style="128" customWidth="1"/>
    <col min="3956" max="3956" width="3.44140625" style="128" customWidth="1"/>
    <col min="3957" max="3957" width="2.88671875" style="128" customWidth="1"/>
    <col min="3958" max="3958" width="3" style="128" customWidth="1"/>
    <col min="3959" max="3961" width="0" style="128" hidden="1" customWidth="1"/>
    <col min="3962" max="3962" width="4.44140625" style="128" customWidth="1"/>
    <col min="3963" max="3963" width="0" style="128" hidden="1" customWidth="1"/>
    <col min="3964" max="3965" width="14.88671875" style="128" customWidth="1"/>
    <col min="3966" max="3966" width="15.109375" style="128" customWidth="1"/>
    <col min="3967" max="3967" width="6.44140625" style="128" customWidth="1"/>
    <col min="3968" max="3968" width="15.109375" style="128" customWidth="1"/>
    <col min="3969" max="3969" width="4.109375" style="128" customWidth="1"/>
    <col min="3970" max="3970" width="3" style="128" customWidth="1"/>
    <col min="3971" max="3973" width="0" style="128" hidden="1" customWidth="1"/>
    <col min="3974" max="3974" width="3" style="128" customWidth="1"/>
    <col min="3975" max="3975" width="0" style="128" hidden="1" customWidth="1"/>
    <col min="3976" max="3976" width="3" style="128" customWidth="1"/>
    <col min="3977" max="3977" width="0" style="128" hidden="1" customWidth="1"/>
    <col min="3978" max="3978" width="4.44140625" style="128" customWidth="1"/>
    <col min="3979" max="3979" width="34.33203125" style="128" customWidth="1"/>
    <col min="3980" max="3980" width="23.44140625" style="128" customWidth="1"/>
    <col min="3981" max="3981" width="9.109375" style="128" customWidth="1"/>
    <col min="3982" max="3982" width="19.44140625" style="128" customWidth="1"/>
    <col min="3983" max="3983" width="42.6640625" style="128" customWidth="1"/>
    <col min="3984" max="3984" width="5.88671875" style="128" customWidth="1"/>
    <col min="3985" max="3985" width="31.44140625" style="128" customWidth="1"/>
    <col min="3986" max="3986" width="16.109375" style="128" customWidth="1"/>
    <col min="3987" max="3988" width="9.33203125" style="128" customWidth="1"/>
    <col min="3989" max="3989" width="11.109375" style="128" customWidth="1"/>
    <col min="3990" max="3990" width="2.109375" style="128" customWidth="1"/>
    <col min="3991" max="4196" width="10.88671875" style="128"/>
    <col min="4197" max="4197" width="12" style="128" customWidth="1"/>
    <col min="4198" max="4198" width="2.6640625" style="128" customWidth="1"/>
    <col min="4199" max="4200" width="6.44140625" style="128" customWidth="1"/>
    <col min="4201" max="4201" width="5.88671875" style="128" customWidth="1"/>
    <col min="4202" max="4202" width="6.44140625" style="128" customWidth="1"/>
    <col min="4203" max="4203" width="13.6640625" style="128" customWidth="1"/>
    <col min="4204" max="4205" width="9" style="128" customWidth="1"/>
    <col min="4206" max="4206" width="2.44140625" style="128" customWidth="1"/>
    <col min="4207" max="4207" width="8.88671875" style="128" customWidth="1"/>
    <col min="4208" max="4208" width="7.44140625" style="128" customWidth="1"/>
    <col min="4209" max="4211" width="3.6640625" style="128" customWidth="1"/>
    <col min="4212" max="4212" width="3.44140625" style="128" customWidth="1"/>
    <col min="4213" max="4213" width="2.88671875" style="128" customWidth="1"/>
    <col min="4214" max="4214" width="3" style="128" customWidth="1"/>
    <col min="4215" max="4217" width="0" style="128" hidden="1" customWidth="1"/>
    <col min="4218" max="4218" width="4.44140625" style="128" customWidth="1"/>
    <col min="4219" max="4219" width="0" style="128" hidden="1" customWidth="1"/>
    <col min="4220" max="4221" width="14.88671875" style="128" customWidth="1"/>
    <col min="4222" max="4222" width="15.109375" style="128" customWidth="1"/>
    <col min="4223" max="4223" width="6.44140625" style="128" customWidth="1"/>
    <col min="4224" max="4224" width="15.109375" style="128" customWidth="1"/>
    <col min="4225" max="4225" width="4.109375" style="128" customWidth="1"/>
    <col min="4226" max="4226" width="3" style="128" customWidth="1"/>
    <col min="4227" max="4229" width="0" style="128" hidden="1" customWidth="1"/>
    <col min="4230" max="4230" width="3" style="128" customWidth="1"/>
    <col min="4231" max="4231" width="0" style="128" hidden="1" customWidth="1"/>
    <col min="4232" max="4232" width="3" style="128" customWidth="1"/>
    <col min="4233" max="4233" width="0" style="128" hidden="1" customWidth="1"/>
    <col min="4234" max="4234" width="4.44140625" style="128" customWidth="1"/>
    <col min="4235" max="4235" width="34.33203125" style="128" customWidth="1"/>
    <col min="4236" max="4236" width="23.44140625" style="128" customWidth="1"/>
    <col min="4237" max="4237" width="9.109375" style="128" customWidth="1"/>
    <col min="4238" max="4238" width="19.44140625" style="128" customWidth="1"/>
    <col min="4239" max="4239" width="42.6640625" style="128" customWidth="1"/>
    <col min="4240" max="4240" width="5.88671875" style="128" customWidth="1"/>
    <col min="4241" max="4241" width="31.44140625" style="128" customWidth="1"/>
    <col min="4242" max="4242" width="16.109375" style="128" customWidth="1"/>
    <col min="4243" max="4244" width="9.33203125" style="128" customWidth="1"/>
    <col min="4245" max="4245" width="11.109375" style="128" customWidth="1"/>
    <col min="4246" max="4246" width="2.109375" style="128" customWidth="1"/>
    <col min="4247" max="4452" width="10.88671875" style="128"/>
    <col min="4453" max="4453" width="12" style="128" customWidth="1"/>
    <col min="4454" max="4454" width="2.6640625" style="128" customWidth="1"/>
    <col min="4455" max="4456" width="6.44140625" style="128" customWidth="1"/>
    <col min="4457" max="4457" width="5.88671875" style="128" customWidth="1"/>
    <col min="4458" max="4458" width="6.44140625" style="128" customWidth="1"/>
    <col min="4459" max="4459" width="13.6640625" style="128" customWidth="1"/>
    <col min="4460" max="4461" width="9" style="128" customWidth="1"/>
    <col min="4462" max="4462" width="2.44140625" style="128" customWidth="1"/>
    <col min="4463" max="4463" width="8.88671875" style="128" customWidth="1"/>
    <col min="4464" max="4464" width="7.44140625" style="128" customWidth="1"/>
    <col min="4465" max="4467" width="3.6640625" style="128" customWidth="1"/>
    <col min="4468" max="4468" width="3.44140625" style="128" customWidth="1"/>
    <col min="4469" max="4469" width="2.88671875" style="128" customWidth="1"/>
    <col min="4470" max="4470" width="3" style="128" customWidth="1"/>
    <col min="4471" max="4473" width="0" style="128" hidden="1" customWidth="1"/>
    <col min="4474" max="4474" width="4.44140625" style="128" customWidth="1"/>
    <col min="4475" max="4475" width="0" style="128" hidden="1" customWidth="1"/>
    <col min="4476" max="4477" width="14.88671875" style="128" customWidth="1"/>
    <col min="4478" max="4478" width="15.109375" style="128" customWidth="1"/>
    <col min="4479" max="4479" width="6.44140625" style="128" customWidth="1"/>
    <col min="4480" max="4480" width="15.109375" style="128" customWidth="1"/>
    <col min="4481" max="4481" width="4.109375" style="128" customWidth="1"/>
    <col min="4482" max="4482" width="3" style="128" customWidth="1"/>
    <col min="4483" max="4485" width="0" style="128" hidden="1" customWidth="1"/>
    <col min="4486" max="4486" width="3" style="128" customWidth="1"/>
    <col min="4487" max="4487" width="0" style="128" hidden="1" customWidth="1"/>
    <col min="4488" max="4488" width="3" style="128" customWidth="1"/>
    <col min="4489" max="4489" width="0" style="128" hidden="1" customWidth="1"/>
    <col min="4490" max="4490" width="4.44140625" style="128" customWidth="1"/>
    <col min="4491" max="4491" width="34.33203125" style="128" customWidth="1"/>
    <col min="4492" max="4492" width="23.44140625" style="128" customWidth="1"/>
    <col min="4493" max="4493" width="9.109375" style="128" customWidth="1"/>
    <col min="4494" max="4494" width="19.44140625" style="128" customWidth="1"/>
    <col min="4495" max="4495" width="42.6640625" style="128" customWidth="1"/>
    <col min="4496" max="4496" width="5.88671875" style="128" customWidth="1"/>
    <col min="4497" max="4497" width="31.44140625" style="128" customWidth="1"/>
    <col min="4498" max="4498" width="16.109375" style="128" customWidth="1"/>
    <col min="4499" max="4500" width="9.33203125" style="128" customWidth="1"/>
    <col min="4501" max="4501" width="11.109375" style="128" customWidth="1"/>
    <col min="4502" max="4502" width="2.109375" style="128" customWidth="1"/>
    <col min="4503" max="4708" width="10.88671875" style="128"/>
    <col min="4709" max="4709" width="12" style="128" customWidth="1"/>
    <col min="4710" max="4710" width="2.6640625" style="128" customWidth="1"/>
    <col min="4711" max="4712" width="6.44140625" style="128" customWidth="1"/>
    <col min="4713" max="4713" width="5.88671875" style="128" customWidth="1"/>
    <col min="4714" max="4714" width="6.44140625" style="128" customWidth="1"/>
    <col min="4715" max="4715" width="13.6640625" style="128" customWidth="1"/>
    <col min="4716" max="4717" width="9" style="128" customWidth="1"/>
    <col min="4718" max="4718" width="2.44140625" style="128" customWidth="1"/>
    <col min="4719" max="4719" width="8.88671875" style="128" customWidth="1"/>
    <col min="4720" max="4720" width="7.44140625" style="128" customWidth="1"/>
    <col min="4721" max="4723" width="3.6640625" style="128" customWidth="1"/>
    <col min="4724" max="4724" width="3.44140625" style="128" customWidth="1"/>
    <col min="4725" max="4725" width="2.88671875" style="128" customWidth="1"/>
    <col min="4726" max="4726" width="3" style="128" customWidth="1"/>
    <col min="4727" max="4729" width="0" style="128" hidden="1" customWidth="1"/>
    <col min="4730" max="4730" width="4.44140625" style="128" customWidth="1"/>
    <col min="4731" max="4731" width="0" style="128" hidden="1" customWidth="1"/>
    <col min="4732" max="4733" width="14.88671875" style="128" customWidth="1"/>
    <col min="4734" max="4734" width="15.109375" style="128" customWidth="1"/>
    <col min="4735" max="4735" width="6.44140625" style="128" customWidth="1"/>
    <col min="4736" max="4736" width="15.109375" style="128" customWidth="1"/>
    <col min="4737" max="4737" width="4.109375" style="128" customWidth="1"/>
    <col min="4738" max="4738" width="3" style="128" customWidth="1"/>
    <col min="4739" max="4741" width="0" style="128" hidden="1" customWidth="1"/>
    <col min="4742" max="4742" width="3" style="128" customWidth="1"/>
    <col min="4743" max="4743" width="0" style="128" hidden="1" customWidth="1"/>
    <col min="4744" max="4744" width="3" style="128" customWidth="1"/>
    <col min="4745" max="4745" width="0" style="128" hidden="1" customWidth="1"/>
    <col min="4746" max="4746" width="4.44140625" style="128" customWidth="1"/>
    <col min="4747" max="4747" width="34.33203125" style="128" customWidth="1"/>
    <col min="4748" max="4748" width="23.44140625" style="128" customWidth="1"/>
    <col min="4749" max="4749" width="9.109375" style="128" customWidth="1"/>
    <col min="4750" max="4750" width="19.44140625" style="128" customWidth="1"/>
    <col min="4751" max="4751" width="42.6640625" style="128" customWidth="1"/>
    <col min="4752" max="4752" width="5.88671875" style="128" customWidth="1"/>
    <col min="4753" max="4753" width="31.44140625" style="128" customWidth="1"/>
    <col min="4754" max="4754" width="16.109375" style="128" customWidth="1"/>
    <col min="4755" max="4756" width="9.33203125" style="128" customWidth="1"/>
    <col min="4757" max="4757" width="11.109375" style="128" customWidth="1"/>
    <col min="4758" max="4758" width="2.109375" style="128" customWidth="1"/>
    <col min="4759" max="4964" width="10.88671875" style="128"/>
    <col min="4965" max="4965" width="12" style="128" customWidth="1"/>
    <col min="4966" max="4966" width="2.6640625" style="128" customWidth="1"/>
    <col min="4967" max="4968" width="6.44140625" style="128" customWidth="1"/>
    <col min="4969" max="4969" width="5.88671875" style="128" customWidth="1"/>
    <col min="4970" max="4970" width="6.44140625" style="128" customWidth="1"/>
    <col min="4971" max="4971" width="13.6640625" style="128" customWidth="1"/>
    <col min="4972" max="4973" width="9" style="128" customWidth="1"/>
    <col min="4974" max="4974" width="2.44140625" style="128" customWidth="1"/>
    <col min="4975" max="4975" width="8.88671875" style="128" customWidth="1"/>
    <col min="4976" max="4976" width="7.44140625" style="128" customWidth="1"/>
    <col min="4977" max="4979" width="3.6640625" style="128" customWidth="1"/>
    <col min="4980" max="4980" width="3.44140625" style="128" customWidth="1"/>
    <col min="4981" max="4981" width="2.88671875" style="128" customWidth="1"/>
    <col min="4982" max="4982" width="3" style="128" customWidth="1"/>
    <col min="4983" max="4985" width="0" style="128" hidden="1" customWidth="1"/>
    <col min="4986" max="4986" width="4.44140625" style="128" customWidth="1"/>
    <col min="4987" max="4987" width="0" style="128" hidden="1" customWidth="1"/>
    <col min="4988" max="4989" width="14.88671875" style="128" customWidth="1"/>
    <col min="4990" max="4990" width="15.109375" style="128" customWidth="1"/>
    <col min="4991" max="4991" width="6.44140625" style="128" customWidth="1"/>
    <col min="4992" max="4992" width="15.109375" style="128" customWidth="1"/>
    <col min="4993" max="4993" width="4.109375" style="128" customWidth="1"/>
    <col min="4994" max="4994" width="3" style="128" customWidth="1"/>
    <col min="4995" max="4997" width="0" style="128" hidden="1" customWidth="1"/>
    <col min="4998" max="4998" width="3" style="128" customWidth="1"/>
    <col min="4999" max="4999" width="0" style="128" hidden="1" customWidth="1"/>
    <col min="5000" max="5000" width="3" style="128" customWidth="1"/>
    <col min="5001" max="5001" width="0" style="128" hidden="1" customWidth="1"/>
    <col min="5002" max="5002" width="4.44140625" style="128" customWidth="1"/>
    <col min="5003" max="5003" width="34.33203125" style="128" customWidth="1"/>
    <col min="5004" max="5004" width="23.44140625" style="128" customWidth="1"/>
    <col min="5005" max="5005" width="9.109375" style="128" customWidth="1"/>
    <col min="5006" max="5006" width="19.44140625" style="128" customWidth="1"/>
    <col min="5007" max="5007" width="42.6640625" style="128" customWidth="1"/>
    <col min="5008" max="5008" width="5.88671875" style="128" customWidth="1"/>
    <col min="5009" max="5009" width="31.44140625" style="128" customWidth="1"/>
    <col min="5010" max="5010" width="16.109375" style="128" customWidth="1"/>
    <col min="5011" max="5012" width="9.33203125" style="128" customWidth="1"/>
    <col min="5013" max="5013" width="11.109375" style="128" customWidth="1"/>
    <col min="5014" max="5014" width="2.109375" style="128" customWidth="1"/>
    <col min="5015" max="5220" width="10.88671875" style="128"/>
    <col min="5221" max="5221" width="12" style="128" customWidth="1"/>
    <col min="5222" max="5222" width="2.6640625" style="128" customWidth="1"/>
    <col min="5223" max="5224" width="6.44140625" style="128" customWidth="1"/>
    <col min="5225" max="5225" width="5.88671875" style="128" customWidth="1"/>
    <col min="5226" max="5226" width="6.44140625" style="128" customWidth="1"/>
    <col min="5227" max="5227" width="13.6640625" style="128" customWidth="1"/>
    <col min="5228" max="5229" width="9" style="128" customWidth="1"/>
    <col min="5230" max="5230" width="2.44140625" style="128" customWidth="1"/>
    <col min="5231" max="5231" width="8.88671875" style="128" customWidth="1"/>
    <col min="5232" max="5232" width="7.44140625" style="128" customWidth="1"/>
    <col min="5233" max="5235" width="3.6640625" style="128" customWidth="1"/>
    <col min="5236" max="5236" width="3.44140625" style="128" customWidth="1"/>
    <col min="5237" max="5237" width="2.88671875" style="128" customWidth="1"/>
    <col min="5238" max="5238" width="3" style="128" customWidth="1"/>
    <col min="5239" max="5241" width="0" style="128" hidden="1" customWidth="1"/>
    <col min="5242" max="5242" width="4.44140625" style="128" customWidth="1"/>
    <col min="5243" max="5243" width="0" style="128" hidden="1" customWidth="1"/>
    <col min="5244" max="5245" width="14.88671875" style="128" customWidth="1"/>
    <col min="5246" max="5246" width="15.109375" style="128" customWidth="1"/>
    <col min="5247" max="5247" width="6.44140625" style="128" customWidth="1"/>
    <col min="5248" max="5248" width="15.109375" style="128" customWidth="1"/>
    <col min="5249" max="5249" width="4.109375" style="128" customWidth="1"/>
    <col min="5250" max="5250" width="3" style="128" customWidth="1"/>
    <col min="5251" max="5253" width="0" style="128" hidden="1" customWidth="1"/>
    <col min="5254" max="5254" width="3" style="128" customWidth="1"/>
    <col min="5255" max="5255" width="0" style="128" hidden="1" customWidth="1"/>
    <col min="5256" max="5256" width="3" style="128" customWidth="1"/>
    <col min="5257" max="5257" width="0" style="128" hidden="1" customWidth="1"/>
    <col min="5258" max="5258" width="4.44140625" style="128" customWidth="1"/>
    <col min="5259" max="5259" width="34.33203125" style="128" customWidth="1"/>
    <col min="5260" max="5260" width="23.44140625" style="128" customWidth="1"/>
    <col min="5261" max="5261" width="9.109375" style="128" customWidth="1"/>
    <col min="5262" max="5262" width="19.44140625" style="128" customWidth="1"/>
    <col min="5263" max="5263" width="42.6640625" style="128" customWidth="1"/>
    <col min="5264" max="5264" width="5.88671875" style="128" customWidth="1"/>
    <col min="5265" max="5265" width="31.44140625" style="128" customWidth="1"/>
    <col min="5266" max="5266" width="16.109375" style="128" customWidth="1"/>
    <col min="5267" max="5268" width="9.33203125" style="128" customWidth="1"/>
    <col min="5269" max="5269" width="11.109375" style="128" customWidth="1"/>
    <col min="5270" max="5270" width="2.109375" style="128" customWidth="1"/>
    <col min="5271" max="5476" width="10.88671875" style="128"/>
    <col min="5477" max="5477" width="12" style="128" customWidth="1"/>
    <col min="5478" max="5478" width="2.6640625" style="128" customWidth="1"/>
    <col min="5479" max="5480" width="6.44140625" style="128" customWidth="1"/>
    <col min="5481" max="5481" width="5.88671875" style="128" customWidth="1"/>
    <col min="5482" max="5482" width="6.44140625" style="128" customWidth="1"/>
    <col min="5483" max="5483" width="13.6640625" style="128" customWidth="1"/>
    <col min="5484" max="5485" width="9" style="128" customWidth="1"/>
    <col min="5486" max="5486" width="2.44140625" style="128" customWidth="1"/>
    <col min="5487" max="5487" width="8.88671875" style="128" customWidth="1"/>
    <col min="5488" max="5488" width="7.44140625" style="128" customWidth="1"/>
    <col min="5489" max="5491" width="3.6640625" style="128" customWidth="1"/>
    <col min="5492" max="5492" width="3.44140625" style="128" customWidth="1"/>
    <col min="5493" max="5493" width="2.88671875" style="128" customWidth="1"/>
    <col min="5494" max="5494" width="3" style="128" customWidth="1"/>
    <col min="5495" max="5497" width="0" style="128" hidden="1" customWidth="1"/>
    <col min="5498" max="5498" width="4.44140625" style="128" customWidth="1"/>
    <col min="5499" max="5499" width="0" style="128" hidden="1" customWidth="1"/>
    <col min="5500" max="5501" width="14.88671875" style="128" customWidth="1"/>
    <col min="5502" max="5502" width="15.109375" style="128" customWidth="1"/>
    <col min="5503" max="5503" width="6.44140625" style="128" customWidth="1"/>
    <col min="5504" max="5504" width="15.109375" style="128" customWidth="1"/>
    <col min="5505" max="5505" width="4.109375" style="128" customWidth="1"/>
    <col min="5506" max="5506" width="3" style="128" customWidth="1"/>
    <col min="5507" max="5509" width="0" style="128" hidden="1" customWidth="1"/>
    <col min="5510" max="5510" width="3" style="128" customWidth="1"/>
    <col min="5511" max="5511" width="0" style="128" hidden="1" customWidth="1"/>
    <col min="5512" max="5512" width="3" style="128" customWidth="1"/>
    <col min="5513" max="5513" width="0" style="128" hidden="1" customWidth="1"/>
    <col min="5514" max="5514" width="4.44140625" style="128" customWidth="1"/>
    <col min="5515" max="5515" width="34.33203125" style="128" customWidth="1"/>
    <col min="5516" max="5516" width="23.44140625" style="128" customWidth="1"/>
    <col min="5517" max="5517" width="9.109375" style="128" customWidth="1"/>
    <col min="5518" max="5518" width="19.44140625" style="128" customWidth="1"/>
    <col min="5519" max="5519" width="42.6640625" style="128" customWidth="1"/>
    <col min="5520" max="5520" width="5.88671875" style="128" customWidth="1"/>
    <col min="5521" max="5521" width="31.44140625" style="128" customWidth="1"/>
    <col min="5522" max="5522" width="16.109375" style="128" customWidth="1"/>
    <col min="5523" max="5524" width="9.33203125" style="128" customWidth="1"/>
    <col min="5525" max="5525" width="11.109375" style="128" customWidth="1"/>
    <col min="5526" max="5526" width="2.109375" style="128" customWidth="1"/>
    <col min="5527" max="5732" width="10.88671875" style="128"/>
    <col min="5733" max="5733" width="12" style="128" customWidth="1"/>
    <col min="5734" max="5734" width="2.6640625" style="128" customWidth="1"/>
    <col min="5735" max="5736" width="6.44140625" style="128" customWidth="1"/>
    <col min="5737" max="5737" width="5.88671875" style="128" customWidth="1"/>
    <col min="5738" max="5738" width="6.44140625" style="128" customWidth="1"/>
    <col min="5739" max="5739" width="13.6640625" style="128" customWidth="1"/>
    <col min="5740" max="5741" width="9" style="128" customWidth="1"/>
    <col min="5742" max="5742" width="2.44140625" style="128" customWidth="1"/>
    <col min="5743" max="5743" width="8.88671875" style="128" customWidth="1"/>
    <col min="5744" max="5744" width="7.44140625" style="128" customWidth="1"/>
    <col min="5745" max="5747" width="3.6640625" style="128" customWidth="1"/>
    <col min="5748" max="5748" width="3.44140625" style="128" customWidth="1"/>
    <col min="5749" max="5749" width="2.88671875" style="128" customWidth="1"/>
    <col min="5750" max="5750" width="3" style="128" customWidth="1"/>
    <col min="5751" max="5753" width="0" style="128" hidden="1" customWidth="1"/>
    <col min="5754" max="5754" width="4.44140625" style="128" customWidth="1"/>
    <col min="5755" max="5755" width="0" style="128" hidden="1" customWidth="1"/>
    <col min="5756" max="5757" width="14.88671875" style="128" customWidth="1"/>
    <col min="5758" max="5758" width="15.109375" style="128" customWidth="1"/>
    <col min="5759" max="5759" width="6.44140625" style="128" customWidth="1"/>
    <col min="5760" max="5760" width="15.109375" style="128" customWidth="1"/>
    <col min="5761" max="5761" width="4.109375" style="128" customWidth="1"/>
    <col min="5762" max="5762" width="3" style="128" customWidth="1"/>
    <col min="5763" max="5765" width="0" style="128" hidden="1" customWidth="1"/>
    <col min="5766" max="5766" width="3" style="128" customWidth="1"/>
    <col min="5767" max="5767" width="0" style="128" hidden="1" customWidth="1"/>
    <col min="5768" max="5768" width="3" style="128" customWidth="1"/>
    <col min="5769" max="5769" width="0" style="128" hidden="1" customWidth="1"/>
    <col min="5770" max="5770" width="4.44140625" style="128" customWidth="1"/>
    <col min="5771" max="5771" width="34.33203125" style="128" customWidth="1"/>
    <col min="5772" max="5772" width="23.44140625" style="128" customWidth="1"/>
    <col min="5773" max="5773" width="9.109375" style="128" customWidth="1"/>
    <col min="5774" max="5774" width="19.44140625" style="128" customWidth="1"/>
    <col min="5775" max="5775" width="42.6640625" style="128" customWidth="1"/>
    <col min="5776" max="5776" width="5.88671875" style="128" customWidth="1"/>
    <col min="5777" max="5777" width="31.44140625" style="128" customWidth="1"/>
    <col min="5778" max="5778" width="16.109375" style="128" customWidth="1"/>
    <col min="5779" max="5780" width="9.33203125" style="128" customWidth="1"/>
    <col min="5781" max="5781" width="11.109375" style="128" customWidth="1"/>
    <col min="5782" max="5782" width="2.109375" style="128" customWidth="1"/>
    <col min="5783" max="5988" width="10.88671875" style="128"/>
    <col min="5989" max="5989" width="12" style="128" customWidth="1"/>
    <col min="5990" max="5990" width="2.6640625" style="128" customWidth="1"/>
    <col min="5991" max="5992" width="6.44140625" style="128" customWidth="1"/>
    <col min="5993" max="5993" width="5.88671875" style="128" customWidth="1"/>
    <col min="5994" max="5994" width="6.44140625" style="128" customWidth="1"/>
    <col min="5995" max="5995" width="13.6640625" style="128" customWidth="1"/>
    <col min="5996" max="5997" width="9" style="128" customWidth="1"/>
    <col min="5998" max="5998" width="2.44140625" style="128" customWidth="1"/>
    <col min="5999" max="5999" width="8.88671875" style="128" customWidth="1"/>
    <col min="6000" max="6000" width="7.44140625" style="128" customWidth="1"/>
    <col min="6001" max="6003" width="3.6640625" style="128" customWidth="1"/>
    <col min="6004" max="6004" width="3.44140625" style="128" customWidth="1"/>
    <col min="6005" max="6005" width="2.88671875" style="128" customWidth="1"/>
    <col min="6006" max="6006" width="3" style="128" customWidth="1"/>
    <col min="6007" max="6009" width="0" style="128" hidden="1" customWidth="1"/>
    <col min="6010" max="6010" width="4.44140625" style="128" customWidth="1"/>
    <col min="6011" max="6011" width="0" style="128" hidden="1" customWidth="1"/>
    <col min="6012" max="6013" width="14.88671875" style="128" customWidth="1"/>
    <col min="6014" max="6014" width="15.109375" style="128" customWidth="1"/>
    <col min="6015" max="6015" width="6.44140625" style="128" customWidth="1"/>
    <col min="6016" max="6016" width="15.109375" style="128" customWidth="1"/>
    <col min="6017" max="6017" width="4.109375" style="128" customWidth="1"/>
    <col min="6018" max="6018" width="3" style="128" customWidth="1"/>
    <col min="6019" max="6021" width="0" style="128" hidden="1" customWidth="1"/>
    <col min="6022" max="6022" width="3" style="128" customWidth="1"/>
    <col min="6023" max="6023" width="0" style="128" hidden="1" customWidth="1"/>
    <col min="6024" max="6024" width="3" style="128" customWidth="1"/>
    <col min="6025" max="6025" width="0" style="128" hidden="1" customWidth="1"/>
    <col min="6026" max="6026" width="4.44140625" style="128" customWidth="1"/>
    <col min="6027" max="6027" width="34.33203125" style="128" customWidth="1"/>
    <col min="6028" max="6028" width="23.44140625" style="128" customWidth="1"/>
    <col min="6029" max="6029" width="9.109375" style="128" customWidth="1"/>
    <col min="6030" max="6030" width="19.44140625" style="128" customWidth="1"/>
    <col min="6031" max="6031" width="42.6640625" style="128" customWidth="1"/>
    <col min="6032" max="6032" width="5.88671875" style="128" customWidth="1"/>
    <col min="6033" max="6033" width="31.44140625" style="128" customWidth="1"/>
    <col min="6034" max="6034" width="16.109375" style="128" customWidth="1"/>
    <col min="6035" max="6036" width="9.33203125" style="128" customWidth="1"/>
    <col min="6037" max="6037" width="11.109375" style="128" customWidth="1"/>
    <col min="6038" max="6038" width="2.109375" style="128" customWidth="1"/>
    <col min="6039" max="6244" width="10.88671875" style="128"/>
    <col min="6245" max="6245" width="12" style="128" customWidth="1"/>
    <col min="6246" max="6246" width="2.6640625" style="128" customWidth="1"/>
    <col min="6247" max="6248" width="6.44140625" style="128" customWidth="1"/>
    <col min="6249" max="6249" width="5.88671875" style="128" customWidth="1"/>
    <col min="6250" max="6250" width="6.44140625" style="128" customWidth="1"/>
    <col min="6251" max="6251" width="13.6640625" style="128" customWidth="1"/>
    <col min="6252" max="6253" width="9" style="128" customWidth="1"/>
    <col min="6254" max="6254" width="2.44140625" style="128" customWidth="1"/>
    <col min="6255" max="6255" width="8.88671875" style="128" customWidth="1"/>
    <col min="6256" max="6256" width="7.44140625" style="128" customWidth="1"/>
    <col min="6257" max="6259" width="3.6640625" style="128" customWidth="1"/>
    <col min="6260" max="6260" width="3.44140625" style="128" customWidth="1"/>
    <col min="6261" max="6261" width="2.88671875" style="128" customWidth="1"/>
    <col min="6262" max="6262" width="3" style="128" customWidth="1"/>
    <col min="6263" max="6265" width="0" style="128" hidden="1" customWidth="1"/>
    <col min="6266" max="6266" width="4.44140625" style="128" customWidth="1"/>
    <col min="6267" max="6267" width="0" style="128" hidden="1" customWidth="1"/>
    <col min="6268" max="6269" width="14.88671875" style="128" customWidth="1"/>
    <col min="6270" max="6270" width="15.109375" style="128" customWidth="1"/>
    <col min="6271" max="6271" width="6.44140625" style="128" customWidth="1"/>
    <col min="6272" max="6272" width="15.109375" style="128" customWidth="1"/>
    <col min="6273" max="6273" width="4.109375" style="128" customWidth="1"/>
    <col min="6274" max="6274" width="3" style="128" customWidth="1"/>
    <col min="6275" max="6277" width="0" style="128" hidden="1" customWidth="1"/>
    <col min="6278" max="6278" width="3" style="128" customWidth="1"/>
    <col min="6279" max="6279" width="0" style="128" hidden="1" customWidth="1"/>
    <col min="6280" max="6280" width="3" style="128" customWidth="1"/>
    <col min="6281" max="6281" width="0" style="128" hidden="1" customWidth="1"/>
    <col min="6282" max="6282" width="4.44140625" style="128" customWidth="1"/>
    <col min="6283" max="6283" width="34.33203125" style="128" customWidth="1"/>
    <col min="6284" max="6284" width="23.44140625" style="128" customWidth="1"/>
    <col min="6285" max="6285" width="9.109375" style="128" customWidth="1"/>
    <col min="6286" max="6286" width="19.44140625" style="128" customWidth="1"/>
    <col min="6287" max="6287" width="42.6640625" style="128" customWidth="1"/>
    <col min="6288" max="6288" width="5.88671875" style="128" customWidth="1"/>
    <col min="6289" max="6289" width="31.44140625" style="128" customWidth="1"/>
    <col min="6290" max="6290" width="16.109375" style="128" customWidth="1"/>
    <col min="6291" max="6292" width="9.33203125" style="128" customWidth="1"/>
    <col min="6293" max="6293" width="11.109375" style="128" customWidth="1"/>
    <col min="6294" max="6294" width="2.109375" style="128" customWidth="1"/>
    <col min="6295" max="6500" width="10.88671875" style="128"/>
    <col min="6501" max="6501" width="12" style="128" customWidth="1"/>
    <col min="6502" max="6502" width="2.6640625" style="128" customWidth="1"/>
    <col min="6503" max="6504" width="6.44140625" style="128" customWidth="1"/>
    <col min="6505" max="6505" width="5.88671875" style="128" customWidth="1"/>
    <col min="6506" max="6506" width="6.44140625" style="128" customWidth="1"/>
    <col min="6507" max="6507" width="13.6640625" style="128" customWidth="1"/>
    <col min="6508" max="6509" width="9" style="128" customWidth="1"/>
    <col min="6510" max="6510" width="2.44140625" style="128" customWidth="1"/>
    <col min="6511" max="6511" width="8.88671875" style="128" customWidth="1"/>
    <col min="6512" max="6512" width="7.44140625" style="128" customWidth="1"/>
    <col min="6513" max="6515" width="3.6640625" style="128" customWidth="1"/>
    <col min="6516" max="6516" width="3.44140625" style="128" customWidth="1"/>
    <col min="6517" max="6517" width="2.88671875" style="128" customWidth="1"/>
    <col min="6518" max="6518" width="3" style="128" customWidth="1"/>
    <col min="6519" max="6521" width="0" style="128" hidden="1" customWidth="1"/>
    <col min="6522" max="6522" width="4.44140625" style="128" customWidth="1"/>
    <col min="6523" max="6523" width="0" style="128" hidden="1" customWidth="1"/>
    <col min="6524" max="6525" width="14.88671875" style="128" customWidth="1"/>
    <col min="6526" max="6526" width="15.109375" style="128" customWidth="1"/>
    <col min="6527" max="6527" width="6.44140625" style="128" customWidth="1"/>
    <col min="6528" max="6528" width="15.109375" style="128" customWidth="1"/>
    <col min="6529" max="6529" width="4.109375" style="128" customWidth="1"/>
    <col min="6530" max="6530" width="3" style="128" customWidth="1"/>
    <col min="6531" max="6533" width="0" style="128" hidden="1" customWidth="1"/>
    <col min="6534" max="6534" width="3" style="128" customWidth="1"/>
    <col min="6535" max="6535" width="0" style="128" hidden="1" customWidth="1"/>
    <col min="6536" max="6536" width="3" style="128" customWidth="1"/>
    <col min="6537" max="6537" width="0" style="128" hidden="1" customWidth="1"/>
    <col min="6538" max="6538" width="4.44140625" style="128" customWidth="1"/>
    <col min="6539" max="6539" width="34.33203125" style="128" customWidth="1"/>
    <col min="6540" max="6540" width="23.44140625" style="128" customWidth="1"/>
    <col min="6541" max="6541" width="9.109375" style="128" customWidth="1"/>
    <col min="6542" max="6542" width="19.44140625" style="128" customWidth="1"/>
    <col min="6543" max="6543" width="42.6640625" style="128" customWidth="1"/>
    <col min="6544" max="6544" width="5.88671875" style="128" customWidth="1"/>
    <col min="6545" max="6545" width="31.44140625" style="128" customWidth="1"/>
    <col min="6546" max="6546" width="16.109375" style="128" customWidth="1"/>
    <col min="6547" max="6548" width="9.33203125" style="128" customWidth="1"/>
    <col min="6549" max="6549" width="11.109375" style="128" customWidth="1"/>
    <col min="6550" max="6550" width="2.109375" style="128" customWidth="1"/>
    <col min="6551" max="6756" width="10.88671875" style="128"/>
    <col min="6757" max="6757" width="12" style="128" customWidth="1"/>
    <col min="6758" max="6758" width="2.6640625" style="128" customWidth="1"/>
    <col min="6759" max="6760" width="6.44140625" style="128" customWidth="1"/>
    <col min="6761" max="6761" width="5.88671875" style="128" customWidth="1"/>
    <col min="6762" max="6762" width="6.44140625" style="128" customWidth="1"/>
    <col min="6763" max="6763" width="13.6640625" style="128" customWidth="1"/>
    <col min="6764" max="6765" width="9" style="128" customWidth="1"/>
    <col min="6766" max="6766" width="2.44140625" style="128" customWidth="1"/>
    <col min="6767" max="6767" width="8.88671875" style="128" customWidth="1"/>
    <col min="6768" max="6768" width="7.44140625" style="128" customWidth="1"/>
    <col min="6769" max="6771" width="3.6640625" style="128" customWidth="1"/>
    <col min="6772" max="6772" width="3.44140625" style="128" customWidth="1"/>
    <col min="6773" max="6773" width="2.88671875" style="128" customWidth="1"/>
    <col min="6774" max="6774" width="3" style="128" customWidth="1"/>
    <col min="6775" max="6777" width="0" style="128" hidden="1" customWidth="1"/>
    <col min="6778" max="6778" width="4.44140625" style="128" customWidth="1"/>
    <col min="6779" max="6779" width="0" style="128" hidden="1" customWidth="1"/>
    <col min="6780" max="6781" width="14.88671875" style="128" customWidth="1"/>
    <col min="6782" max="6782" width="15.109375" style="128" customWidth="1"/>
    <col min="6783" max="6783" width="6.44140625" style="128" customWidth="1"/>
    <col min="6784" max="6784" width="15.109375" style="128" customWidth="1"/>
    <col min="6785" max="6785" width="4.109375" style="128" customWidth="1"/>
    <col min="6786" max="6786" width="3" style="128" customWidth="1"/>
    <col min="6787" max="6789" width="0" style="128" hidden="1" customWidth="1"/>
    <col min="6790" max="6790" width="3" style="128" customWidth="1"/>
    <col min="6791" max="6791" width="0" style="128" hidden="1" customWidth="1"/>
    <col min="6792" max="6792" width="3" style="128" customWidth="1"/>
    <col min="6793" max="6793" width="0" style="128" hidden="1" customWidth="1"/>
    <col min="6794" max="6794" width="4.44140625" style="128" customWidth="1"/>
    <col min="6795" max="6795" width="34.33203125" style="128" customWidth="1"/>
    <col min="6796" max="6796" width="23.44140625" style="128" customWidth="1"/>
    <col min="6797" max="6797" width="9.109375" style="128" customWidth="1"/>
    <col min="6798" max="6798" width="19.44140625" style="128" customWidth="1"/>
    <col min="6799" max="6799" width="42.6640625" style="128" customWidth="1"/>
    <col min="6800" max="6800" width="5.88671875" style="128" customWidth="1"/>
    <col min="6801" max="6801" width="31.44140625" style="128" customWidth="1"/>
    <col min="6802" max="6802" width="16.109375" style="128" customWidth="1"/>
    <col min="6803" max="6804" width="9.33203125" style="128" customWidth="1"/>
    <col min="6805" max="6805" width="11.109375" style="128" customWidth="1"/>
    <col min="6806" max="6806" width="2.109375" style="128" customWidth="1"/>
    <col min="6807" max="7012" width="10.88671875" style="128"/>
    <col min="7013" max="7013" width="12" style="128" customWidth="1"/>
    <col min="7014" max="7014" width="2.6640625" style="128" customWidth="1"/>
    <col min="7015" max="7016" width="6.44140625" style="128" customWidth="1"/>
    <col min="7017" max="7017" width="5.88671875" style="128" customWidth="1"/>
    <col min="7018" max="7018" width="6.44140625" style="128" customWidth="1"/>
    <col min="7019" max="7019" width="13.6640625" style="128" customWidth="1"/>
    <col min="7020" max="7021" width="9" style="128" customWidth="1"/>
    <col min="7022" max="7022" width="2.44140625" style="128" customWidth="1"/>
    <col min="7023" max="7023" width="8.88671875" style="128" customWidth="1"/>
    <col min="7024" max="7024" width="7.44140625" style="128" customWidth="1"/>
    <col min="7025" max="7027" width="3.6640625" style="128" customWidth="1"/>
    <col min="7028" max="7028" width="3.44140625" style="128" customWidth="1"/>
    <col min="7029" max="7029" width="2.88671875" style="128" customWidth="1"/>
    <col min="7030" max="7030" width="3" style="128" customWidth="1"/>
    <col min="7031" max="7033" width="0" style="128" hidden="1" customWidth="1"/>
    <col min="7034" max="7034" width="4.44140625" style="128" customWidth="1"/>
    <col min="7035" max="7035" width="0" style="128" hidden="1" customWidth="1"/>
    <col min="7036" max="7037" width="14.88671875" style="128" customWidth="1"/>
    <col min="7038" max="7038" width="15.109375" style="128" customWidth="1"/>
    <col min="7039" max="7039" width="6.44140625" style="128" customWidth="1"/>
    <col min="7040" max="7040" width="15.109375" style="128" customWidth="1"/>
    <col min="7041" max="7041" width="4.109375" style="128" customWidth="1"/>
    <col min="7042" max="7042" width="3" style="128" customWidth="1"/>
    <col min="7043" max="7045" width="0" style="128" hidden="1" customWidth="1"/>
    <col min="7046" max="7046" width="3" style="128" customWidth="1"/>
    <col min="7047" max="7047" width="0" style="128" hidden="1" customWidth="1"/>
    <col min="7048" max="7048" width="3" style="128" customWidth="1"/>
    <col min="7049" max="7049" width="0" style="128" hidden="1" customWidth="1"/>
    <col min="7050" max="7050" width="4.44140625" style="128" customWidth="1"/>
    <col min="7051" max="7051" width="34.33203125" style="128" customWidth="1"/>
    <col min="7052" max="7052" width="23.44140625" style="128" customWidth="1"/>
    <col min="7053" max="7053" width="9.109375" style="128" customWidth="1"/>
    <col min="7054" max="7054" width="19.44140625" style="128" customWidth="1"/>
    <col min="7055" max="7055" width="42.6640625" style="128" customWidth="1"/>
    <col min="7056" max="7056" width="5.88671875" style="128" customWidth="1"/>
    <col min="7057" max="7057" width="31.44140625" style="128" customWidth="1"/>
    <col min="7058" max="7058" width="16.109375" style="128" customWidth="1"/>
    <col min="7059" max="7060" width="9.33203125" style="128" customWidth="1"/>
    <col min="7061" max="7061" width="11.109375" style="128" customWidth="1"/>
    <col min="7062" max="7062" width="2.109375" style="128" customWidth="1"/>
    <col min="7063" max="7268" width="10.88671875" style="128"/>
    <col min="7269" max="7269" width="12" style="128" customWidth="1"/>
    <col min="7270" max="7270" width="2.6640625" style="128" customWidth="1"/>
    <col min="7271" max="7272" width="6.44140625" style="128" customWidth="1"/>
    <col min="7273" max="7273" width="5.88671875" style="128" customWidth="1"/>
    <col min="7274" max="7274" width="6.44140625" style="128" customWidth="1"/>
    <col min="7275" max="7275" width="13.6640625" style="128" customWidth="1"/>
    <col min="7276" max="7277" width="9" style="128" customWidth="1"/>
    <col min="7278" max="7278" width="2.44140625" style="128" customWidth="1"/>
    <col min="7279" max="7279" width="8.88671875" style="128" customWidth="1"/>
    <col min="7280" max="7280" width="7.44140625" style="128" customWidth="1"/>
    <col min="7281" max="7283" width="3.6640625" style="128" customWidth="1"/>
    <col min="7284" max="7284" width="3.44140625" style="128" customWidth="1"/>
    <col min="7285" max="7285" width="2.88671875" style="128" customWidth="1"/>
    <col min="7286" max="7286" width="3" style="128" customWidth="1"/>
    <col min="7287" max="7289" width="0" style="128" hidden="1" customWidth="1"/>
    <col min="7290" max="7290" width="4.44140625" style="128" customWidth="1"/>
    <col min="7291" max="7291" width="0" style="128" hidden="1" customWidth="1"/>
    <col min="7292" max="7293" width="14.88671875" style="128" customWidth="1"/>
    <col min="7294" max="7294" width="15.109375" style="128" customWidth="1"/>
    <col min="7295" max="7295" width="6.44140625" style="128" customWidth="1"/>
    <col min="7296" max="7296" width="15.109375" style="128" customWidth="1"/>
    <col min="7297" max="7297" width="4.109375" style="128" customWidth="1"/>
    <col min="7298" max="7298" width="3" style="128" customWidth="1"/>
    <col min="7299" max="7301" width="0" style="128" hidden="1" customWidth="1"/>
    <col min="7302" max="7302" width="3" style="128" customWidth="1"/>
    <col min="7303" max="7303" width="0" style="128" hidden="1" customWidth="1"/>
    <col min="7304" max="7304" width="3" style="128" customWidth="1"/>
    <col min="7305" max="7305" width="0" style="128" hidden="1" customWidth="1"/>
    <col min="7306" max="7306" width="4.44140625" style="128" customWidth="1"/>
    <col min="7307" max="7307" width="34.33203125" style="128" customWidth="1"/>
    <col min="7308" max="7308" width="23.44140625" style="128" customWidth="1"/>
    <col min="7309" max="7309" width="9.109375" style="128" customWidth="1"/>
    <col min="7310" max="7310" width="19.44140625" style="128" customWidth="1"/>
    <col min="7311" max="7311" width="42.6640625" style="128" customWidth="1"/>
    <col min="7312" max="7312" width="5.88671875" style="128" customWidth="1"/>
    <col min="7313" max="7313" width="31.44140625" style="128" customWidth="1"/>
    <col min="7314" max="7314" width="16.109375" style="128" customWidth="1"/>
    <col min="7315" max="7316" width="9.33203125" style="128" customWidth="1"/>
    <col min="7317" max="7317" width="11.109375" style="128" customWidth="1"/>
    <col min="7318" max="7318" width="2.109375" style="128" customWidth="1"/>
    <col min="7319" max="7524" width="10.88671875" style="128"/>
    <col min="7525" max="7525" width="12" style="128" customWidth="1"/>
    <col min="7526" max="7526" width="2.6640625" style="128" customWidth="1"/>
    <col min="7527" max="7528" width="6.44140625" style="128" customWidth="1"/>
    <col min="7529" max="7529" width="5.88671875" style="128" customWidth="1"/>
    <col min="7530" max="7530" width="6.44140625" style="128" customWidth="1"/>
    <col min="7531" max="7531" width="13.6640625" style="128" customWidth="1"/>
    <col min="7532" max="7533" width="9" style="128" customWidth="1"/>
    <col min="7534" max="7534" width="2.44140625" style="128" customWidth="1"/>
    <col min="7535" max="7535" width="8.88671875" style="128" customWidth="1"/>
    <col min="7536" max="7536" width="7.44140625" style="128" customWidth="1"/>
    <col min="7537" max="7539" width="3.6640625" style="128" customWidth="1"/>
    <col min="7540" max="7540" width="3.44140625" style="128" customWidth="1"/>
    <col min="7541" max="7541" width="2.88671875" style="128" customWidth="1"/>
    <col min="7542" max="7542" width="3" style="128" customWidth="1"/>
    <col min="7543" max="7545" width="0" style="128" hidden="1" customWidth="1"/>
    <col min="7546" max="7546" width="4.44140625" style="128" customWidth="1"/>
    <col min="7547" max="7547" width="0" style="128" hidden="1" customWidth="1"/>
    <col min="7548" max="7549" width="14.88671875" style="128" customWidth="1"/>
    <col min="7550" max="7550" width="15.109375" style="128" customWidth="1"/>
    <col min="7551" max="7551" width="6.44140625" style="128" customWidth="1"/>
    <col min="7552" max="7552" width="15.109375" style="128" customWidth="1"/>
    <col min="7553" max="7553" width="4.109375" style="128" customWidth="1"/>
    <col min="7554" max="7554" width="3" style="128" customWidth="1"/>
    <col min="7555" max="7557" width="0" style="128" hidden="1" customWidth="1"/>
    <col min="7558" max="7558" width="3" style="128" customWidth="1"/>
    <col min="7559" max="7559" width="0" style="128" hidden="1" customWidth="1"/>
    <col min="7560" max="7560" width="3" style="128" customWidth="1"/>
    <col min="7561" max="7561" width="0" style="128" hidden="1" customWidth="1"/>
    <col min="7562" max="7562" width="4.44140625" style="128" customWidth="1"/>
    <col min="7563" max="7563" width="34.33203125" style="128" customWidth="1"/>
    <col min="7564" max="7564" width="23.44140625" style="128" customWidth="1"/>
    <col min="7565" max="7565" width="9.109375" style="128" customWidth="1"/>
    <col min="7566" max="7566" width="19.44140625" style="128" customWidth="1"/>
    <col min="7567" max="7567" width="42.6640625" style="128" customWidth="1"/>
    <col min="7568" max="7568" width="5.88671875" style="128" customWidth="1"/>
    <col min="7569" max="7569" width="31.44140625" style="128" customWidth="1"/>
    <col min="7570" max="7570" width="16.109375" style="128" customWidth="1"/>
    <col min="7571" max="7572" width="9.33203125" style="128" customWidth="1"/>
    <col min="7573" max="7573" width="11.109375" style="128" customWidth="1"/>
    <col min="7574" max="7574" width="2.109375" style="128" customWidth="1"/>
    <col min="7575" max="7780" width="10.88671875" style="128"/>
    <col min="7781" max="7781" width="12" style="128" customWidth="1"/>
    <col min="7782" max="7782" width="2.6640625" style="128" customWidth="1"/>
    <col min="7783" max="7784" width="6.44140625" style="128" customWidth="1"/>
    <col min="7785" max="7785" width="5.88671875" style="128" customWidth="1"/>
    <col min="7786" max="7786" width="6.44140625" style="128" customWidth="1"/>
    <col min="7787" max="7787" width="13.6640625" style="128" customWidth="1"/>
    <col min="7788" max="7789" width="9" style="128" customWidth="1"/>
    <col min="7790" max="7790" width="2.44140625" style="128" customWidth="1"/>
    <col min="7791" max="7791" width="8.88671875" style="128" customWidth="1"/>
    <col min="7792" max="7792" width="7.44140625" style="128" customWidth="1"/>
    <col min="7793" max="7795" width="3.6640625" style="128" customWidth="1"/>
    <col min="7796" max="7796" width="3.44140625" style="128" customWidth="1"/>
    <col min="7797" max="7797" width="2.88671875" style="128" customWidth="1"/>
    <col min="7798" max="7798" width="3" style="128" customWidth="1"/>
    <col min="7799" max="7801" width="0" style="128" hidden="1" customWidth="1"/>
    <col min="7802" max="7802" width="4.44140625" style="128" customWidth="1"/>
    <col min="7803" max="7803" width="0" style="128" hidden="1" customWidth="1"/>
    <col min="7804" max="7805" width="14.88671875" style="128" customWidth="1"/>
    <col min="7806" max="7806" width="15.109375" style="128" customWidth="1"/>
    <col min="7807" max="7807" width="6.44140625" style="128" customWidth="1"/>
    <col min="7808" max="7808" width="15.109375" style="128" customWidth="1"/>
    <col min="7809" max="7809" width="4.109375" style="128" customWidth="1"/>
    <col min="7810" max="7810" width="3" style="128" customWidth="1"/>
    <col min="7811" max="7813" width="0" style="128" hidden="1" customWidth="1"/>
    <col min="7814" max="7814" width="3" style="128" customWidth="1"/>
    <col min="7815" max="7815" width="0" style="128" hidden="1" customWidth="1"/>
    <col min="7816" max="7816" width="3" style="128" customWidth="1"/>
    <col min="7817" max="7817" width="0" style="128" hidden="1" customWidth="1"/>
    <col min="7818" max="7818" width="4.44140625" style="128" customWidth="1"/>
    <col min="7819" max="7819" width="34.33203125" style="128" customWidth="1"/>
    <col min="7820" max="7820" width="23.44140625" style="128" customWidth="1"/>
    <col min="7821" max="7821" width="9.109375" style="128" customWidth="1"/>
    <col min="7822" max="7822" width="19.44140625" style="128" customWidth="1"/>
    <col min="7823" max="7823" width="42.6640625" style="128" customWidth="1"/>
    <col min="7824" max="7824" width="5.88671875" style="128" customWidth="1"/>
    <col min="7825" max="7825" width="31.44140625" style="128" customWidth="1"/>
    <col min="7826" max="7826" width="16.109375" style="128" customWidth="1"/>
    <col min="7827" max="7828" width="9.33203125" style="128" customWidth="1"/>
    <col min="7829" max="7829" width="11.109375" style="128" customWidth="1"/>
    <col min="7830" max="7830" width="2.109375" style="128" customWidth="1"/>
    <col min="7831" max="8036" width="10.88671875" style="128"/>
    <col min="8037" max="8037" width="12" style="128" customWidth="1"/>
    <col min="8038" max="8038" width="2.6640625" style="128" customWidth="1"/>
    <col min="8039" max="8040" width="6.44140625" style="128" customWidth="1"/>
    <col min="8041" max="8041" width="5.88671875" style="128" customWidth="1"/>
    <col min="8042" max="8042" width="6.44140625" style="128" customWidth="1"/>
    <col min="8043" max="8043" width="13.6640625" style="128" customWidth="1"/>
    <col min="8044" max="8045" width="9" style="128" customWidth="1"/>
    <col min="8046" max="8046" width="2.44140625" style="128" customWidth="1"/>
    <col min="8047" max="8047" width="8.88671875" style="128" customWidth="1"/>
    <col min="8048" max="8048" width="7.44140625" style="128" customWidth="1"/>
    <col min="8049" max="8051" width="3.6640625" style="128" customWidth="1"/>
    <col min="8052" max="8052" width="3.44140625" style="128" customWidth="1"/>
    <col min="8053" max="8053" width="2.88671875" style="128" customWidth="1"/>
    <col min="8054" max="8054" width="3" style="128" customWidth="1"/>
    <col min="8055" max="8057" width="0" style="128" hidden="1" customWidth="1"/>
    <col min="8058" max="8058" width="4.44140625" style="128" customWidth="1"/>
    <col min="8059" max="8059" width="0" style="128" hidden="1" customWidth="1"/>
    <col min="8060" max="8061" width="14.88671875" style="128" customWidth="1"/>
    <col min="8062" max="8062" width="15.109375" style="128" customWidth="1"/>
    <col min="8063" max="8063" width="6.44140625" style="128" customWidth="1"/>
    <col min="8064" max="8064" width="15.109375" style="128" customWidth="1"/>
    <col min="8065" max="8065" width="4.109375" style="128" customWidth="1"/>
    <col min="8066" max="8066" width="3" style="128" customWidth="1"/>
    <col min="8067" max="8069" width="0" style="128" hidden="1" customWidth="1"/>
    <col min="8070" max="8070" width="3" style="128" customWidth="1"/>
    <col min="8071" max="8071" width="0" style="128" hidden="1" customWidth="1"/>
    <col min="8072" max="8072" width="3" style="128" customWidth="1"/>
    <col min="8073" max="8073" width="0" style="128" hidden="1" customWidth="1"/>
    <col min="8074" max="8074" width="4.44140625" style="128" customWidth="1"/>
    <col min="8075" max="8075" width="34.33203125" style="128" customWidth="1"/>
    <col min="8076" max="8076" width="23.44140625" style="128" customWidth="1"/>
    <col min="8077" max="8077" width="9.109375" style="128" customWidth="1"/>
    <col min="8078" max="8078" width="19.44140625" style="128" customWidth="1"/>
    <col min="8079" max="8079" width="42.6640625" style="128" customWidth="1"/>
    <col min="8080" max="8080" width="5.88671875" style="128" customWidth="1"/>
    <col min="8081" max="8081" width="31.44140625" style="128" customWidth="1"/>
    <col min="8082" max="8082" width="16.109375" style="128" customWidth="1"/>
    <col min="8083" max="8084" width="9.33203125" style="128" customWidth="1"/>
    <col min="8085" max="8085" width="11.109375" style="128" customWidth="1"/>
    <col min="8086" max="8086" width="2.109375" style="128" customWidth="1"/>
    <col min="8087" max="8292" width="10.88671875" style="128"/>
    <col min="8293" max="8293" width="12" style="128" customWidth="1"/>
    <col min="8294" max="8294" width="2.6640625" style="128" customWidth="1"/>
    <col min="8295" max="8296" width="6.44140625" style="128" customWidth="1"/>
    <col min="8297" max="8297" width="5.88671875" style="128" customWidth="1"/>
    <col min="8298" max="8298" width="6.44140625" style="128" customWidth="1"/>
    <col min="8299" max="8299" width="13.6640625" style="128" customWidth="1"/>
    <col min="8300" max="8301" width="9" style="128" customWidth="1"/>
    <col min="8302" max="8302" width="2.44140625" style="128" customWidth="1"/>
    <col min="8303" max="8303" width="8.88671875" style="128" customWidth="1"/>
    <col min="8304" max="8304" width="7.44140625" style="128" customWidth="1"/>
    <col min="8305" max="8307" width="3.6640625" style="128" customWidth="1"/>
    <col min="8308" max="8308" width="3.44140625" style="128" customWidth="1"/>
    <col min="8309" max="8309" width="2.88671875" style="128" customWidth="1"/>
    <col min="8310" max="8310" width="3" style="128" customWidth="1"/>
    <col min="8311" max="8313" width="0" style="128" hidden="1" customWidth="1"/>
    <col min="8314" max="8314" width="4.44140625" style="128" customWidth="1"/>
    <col min="8315" max="8315" width="0" style="128" hidden="1" customWidth="1"/>
    <col min="8316" max="8317" width="14.88671875" style="128" customWidth="1"/>
    <col min="8318" max="8318" width="15.109375" style="128" customWidth="1"/>
    <col min="8319" max="8319" width="6.44140625" style="128" customWidth="1"/>
    <col min="8320" max="8320" width="15.109375" style="128" customWidth="1"/>
    <col min="8321" max="8321" width="4.109375" style="128" customWidth="1"/>
    <col min="8322" max="8322" width="3" style="128" customWidth="1"/>
    <col min="8323" max="8325" width="0" style="128" hidden="1" customWidth="1"/>
    <col min="8326" max="8326" width="3" style="128" customWidth="1"/>
    <col min="8327" max="8327" width="0" style="128" hidden="1" customWidth="1"/>
    <col min="8328" max="8328" width="3" style="128" customWidth="1"/>
    <col min="8329" max="8329" width="0" style="128" hidden="1" customWidth="1"/>
    <col min="8330" max="8330" width="4.44140625" style="128" customWidth="1"/>
    <col min="8331" max="8331" width="34.33203125" style="128" customWidth="1"/>
    <col min="8332" max="8332" width="23.44140625" style="128" customWidth="1"/>
    <col min="8333" max="8333" width="9.109375" style="128" customWidth="1"/>
    <col min="8334" max="8334" width="19.44140625" style="128" customWidth="1"/>
    <col min="8335" max="8335" width="42.6640625" style="128" customWidth="1"/>
    <col min="8336" max="8336" width="5.88671875" style="128" customWidth="1"/>
    <col min="8337" max="8337" width="31.44140625" style="128" customWidth="1"/>
    <col min="8338" max="8338" width="16.109375" style="128" customWidth="1"/>
    <col min="8339" max="8340" width="9.33203125" style="128" customWidth="1"/>
    <col min="8341" max="8341" width="11.109375" style="128" customWidth="1"/>
    <col min="8342" max="8342" width="2.109375" style="128" customWidth="1"/>
    <col min="8343" max="8548" width="10.88671875" style="128"/>
    <col min="8549" max="8549" width="12" style="128" customWidth="1"/>
    <col min="8550" max="8550" width="2.6640625" style="128" customWidth="1"/>
    <col min="8551" max="8552" width="6.44140625" style="128" customWidth="1"/>
    <col min="8553" max="8553" width="5.88671875" style="128" customWidth="1"/>
    <col min="8554" max="8554" width="6.44140625" style="128" customWidth="1"/>
    <col min="8555" max="8555" width="13.6640625" style="128" customWidth="1"/>
    <col min="8556" max="8557" width="9" style="128" customWidth="1"/>
    <col min="8558" max="8558" width="2.44140625" style="128" customWidth="1"/>
    <col min="8559" max="8559" width="8.88671875" style="128" customWidth="1"/>
    <col min="8560" max="8560" width="7.44140625" style="128" customWidth="1"/>
    <col min="8561" max="8563" width="3.6640625" style="128" customWidth="1"/>
    <col min="8564" max="8564" width="3.44140625" style="128" customWidth="1"/>
    <col min="8565" max="8565" width="2.88671875" style="128" customWidth="1"/>
    <col min="8566" max="8566" width="3" style="128" customWidth="1"/>
    <col min="8567" max="8569" width="0" style="128" hidden="1" customWidth="1"/>
    <col min="8570" max="8570" width="4.44140625" style="128" customWidth="1"/>
    <col min="8571" max="8571" width="0" style="128" hidden="1" customWidth="1"/>
    <col min="8572" max="8573" width="14.88671875" style="128" customWidth="1"/>
    <col min="8574" max="8574" width="15.109375" style="128" customWidth="1"/>
    <col min="8575" max="8575" width="6.44140625" style="128" customWidth="1"/>
    <col min="8576" max="8576" width="15.109375" style="128" customWidth="1"/>
    <col min="8577" max="8577" width="4.109375" style="128" customWidth="1"/>
    <col min="8578" max="8578" width="3" style="128" customWidth="1"/>
    <col min="8579" max="8581" width="0" style="128" hidden="1" customWidth="1"/>
    <col min="8582" max="8582" width="3" style="128" customWidth="1"/>
    <col min="8583" max="8583" width="0" style="128" hidden="1" customWidth="1"/>
    <col min="8584" max="8584" width="3" style="128" customWidth="1"/>
    <col min="8585" max="8585" width="0" style="128" hidden="1" customWidth="1"/>
    <col min="8586" max="8586" width="4.44140625" style="128" customWidth="1"/>
    <col min="8587" max="8587" width="34.33203125" style="128" customWidth="1"/>
    <col min="8588" max="8588" width="23.44140625" style="128" customWidth="1"/>
    <col min="8589" max="8589" width="9.109375" style="128" customWidth="1"/>
    <col min="8590" max="8590" width="19.44140625" style="128" customWidth="1"/>
    <col min="8591" max="8591" width="42.6640625" style="128" customWidth="1"/>
    <col min="8592" max="8592" width="5.88671875" style="128" customWidth="1"/>
    <col min="8593" max="8593" width="31.44140625" style="128" customWidth="1"/>
    <col min="8594" max="8594" width="16.109375" style="128" customWidth="1"/>
    <col min="8595" max="8596" width="9.33203125" style="128" customWidth="1"/>
    <col min="8597" max="8597" width="11.109375" style="128" customWidth="1"/>
    <col min="8598" max="8598" width="2.109375" style="128" customWidth="1"/>
    <col min="8599" max="8804" width="10.88671875" style="128"/>
    <col min="8805" max="8805" width="12" style="128" customWidth="1"/>
    <col min="8806" max="8806" width="2.6640625" style="128" customWidth="1"/>
    <col min="8807" max="8808" width="6.44140625" style="128" customWidth="1"/>
    <col min="8809" max="8809" width="5.88671875" style="128" customWidth="1"/>
    <col min="8810" max="8810" width="6.44140625" style="128" customWidth="1"/>
    <col min="8811" max="8811" width="13.6640625" style="128" customWidth="1"/>
    <col min="8812" max="8813" width="9" style="128" customWidth="1"/>
    <col min="8814" max="8814" width="2.44140625" style="128" customWidth="1"/>
    <col min="8815" max="8815" width="8.88671875" style="128" customWidth="1"/>
    <col min="8816" max="8816" width="7.44140625" style="128" customWidth="1"/>
    <col min="8817" max="8819" width="3.6640625" style="128" customWidth="1"/>
    <col min="8820" max="8820" width="3.44140625" style="128" customWidth="1"/>
    <col min="8821" max="8821" width="2.88671875" style="128" customWidth="1"/>
    <col min="8822" max="8822" width="3" style="128" customWidth="1"/>
    <col min="8823" max="8825" width="0" style="128" hidden="1" customWidth="1"/>
    <col min="8826" max="8826" width="4.44140625" style="128" customWidth="1"/>
    <col min="8827" max="8827" width="0" style="128" hidden="1" customWidth="1"/>
    <col min="8828" max="8829" width="14.88671875" style="128" customWidth="1"/>
    <col min="8830" max="8830" width="15.109375" style="128" customWidth="1"/>
    <col min="8831" max="8831" width="6.44140625" style="128" customWidth="1"/>
    <col min="8832" max="8832" width="15.109375" style="128" customWidth="1"/>
    <col min="8833" max="8833" width="4.109375" style="128" customWidth="1"/>
    <col min="8834" max="8834" width="3" style="128" customWidth="1"/>
    <col min="8835" max="8837" width="0" style="128" hidden="1" customWidth="1"/>
    <col min="8838" max="8838" width="3" style="128" customWidth="1"/>
    <col min="8839" max="8839" width="0" style="128" hidden="1" customWidth="1"/>
    <col min="8840" max="8840" width="3" style="128" customWidth="1"/>
    <col min="8841" max="8841" width="0" style="128" hidden="1" customWidth="1"/>
    <col min="8842" max="8842" width="4.44140625" style="128" customWidth="1"/>
    <col min="8843" max="8843" width="34.33203125" style="128" customWidth="1"/>
    <col min="8844" max="8844" width="23.44140625" style="128" customWidth="1"/>
    <col min="8845" max="8845" width="9.109375" style="128" customWidth="1"/>
    <col min="8846" max="8846" width="19.44140625" style="128" customWidth="1"/>
    <col min="8847" max="8847" width="42.6640625" style="128" customWidth="1"/>
    <col min="8848" max="8848" width="5.88671875" style="128" customWidth="1"/>
    <col min="8849" max="8849" width="31.44140625" style="128" customWidth="1"/>
    <col min="8850" max="8850" width="16.109375" style="128" customWidth="1"/>
    <col min="8851" max="8852" width="9.33203125" style="128" customWidth="1"/>
    <col min="8853" max="8853" width="11.109375" style="128" customWidth="1"/>
    <col min="8854" max="8854" width="2.109375" style="128" customWidth="1"/>
    <col min="8855" max="9060" width="10.88671875" style="128"/>
    <col min="9061" max="9061" width="12" style="128" customWidth="1"/>
    <col min="9062" max="9062" width="2.6640625" style="128" customWidth="1"/>
    <col min="9063" max="9064" width="6.44140625" style="128" customWidth="1"/>
    <col min="9065" max="9065" width="5.88671875" style="128" customWidth="1"/>
    <col min="9066" max="9066" width="6.44140625" style="128" customWidth="1"/>
    <col min="9067" max="9067" width="13.6640625" style="128" customWidth="1"/>
    <col min="9068" max="9069" width="9" style="128" customWidth="1"/>
    <col min="9070" max="9070" width="2.44140625" style="128" customWidth="1"/>
    <col min="9071" max="9071" width="8.88671875" style="128" customWidth="1"/>
    <col min="9072" max="9072" width="7.44140625" style="128" customWidth="1"/>
    <col min="9073" max="9075" width="3.6640625" style="128" customWidth="1"/>
    <col min="9076" max="9076" width="3.44140625" style="128" customWidth="1"/>
    <col min="9077" max="9077" width="2.88671875" style="128" customWidth="1"/>
    <col min="9078" max="9078" width="3" style="128" customWidth="1"/>
    <col min="9079" max="9081" width="0" style="128" hidden="1" customWidth="1"/>
    <col min="9082" max="9082" width="4.44140625" style="128" customWidth="1"/>
    <col min="9083" max="9083" width="0" style="128" hidden="1" customWidth="1"/>
    <col min="9084" max="9085" width="14.88671875" style="128" customWidth="1"/>
    <col min="9086" max="9086" width="15.109375" style="128" customWidth="1"/>
    <col min="9087" max="9087" width="6.44140625" style="128" customWidth="1"/>
    <col min="9088" max="9088" width="15.109375" style="128" customWidth="1"/>
    <col min="9089" max="9089" width="4.109375" style="128" customWidth="1"/>
    <col min="9090" max="9090" width="3" style="128" customWidth="1"/>
    <col min="9091" max="9093" width="0" style="128" hidden="1" customWidth="1"/>
    <col min="9094" max="9094" width="3" style="128" customWidth="1"/>
    <col min="9095" max="9095" width="0" style="128" hidden="1" customWidth="1"/>
    <col min="9096" max="9096" width="3" style="128" customWidth="1"/>
    <col min="9097" max="9097" width="0" style="128" hidden="1" customWidth="1"/>
    <col min="9098" max="9098" width="4.44140625" style="128" customWidth="1"/>
    <col min="9099" max="9099" width="34.33203125" style="128" customWidth="1"/>
    <col min="9100" max="9100" width="23.44140625" style="128" customWidth="1"/>
    <col min="9101" max="9101" width="9.109375" style="128" customWidth="1"/>
    <col min="9102" max="9102" width="19.44140625" style="128" customWidth="1"/>
    <col min="9103" max="9103" width="42.6640625" style="128" customWidth="1"/>
    <col min="9104" max="9104" width="5.88671875" style="128" customWidth="1"/>
    <col min="9105" max="9105" width="31.44140625" style="128" customWidth="1"/>
    <col min="9106" max="9106" width="16.109375" style="128" customWidth="1"/>
    <col min="9107" max="9108" width="9.33203125" style="128" customWidth="1"/>
    <col min="9109" max="9109" width="11.109375" style="128" customWidth="1"/>
    <col min="9110" max="9110" width="2.109375" style="128" customWidth="1"/>
    <col min="9111" max="9316" width="10.88671875" style="128"/>
    <col min="9317" max="9317" width="12" style="128" customWidth="1"/>
    <col min="9318" max="9318" width="2.6640625" style="128" customWidth="1"/>
    <col min="9319" max="9320" width="6.44140625" style="128" customWidth="1"/>
    <col min="9321" max="9321" width="5.88671875" style="128" customWidth="1"/>
    <col min="9322" max="9322" width="6.44140625" style="128" customWidth="1"/>
    <col min="9323" max="9323" width="13.6640625" style="128" customWidth="1"/>
    <col min="9324" max="9325" width="9" style="128" customWidth="1"/>
    <col min="9326" max="9326" width="2.44140625" style="128" customWidth="1"/>
    <col min="9327" max="9327" width="8.88671875" style="128" customWidth="1"/>
    <col min="9328" max="9328" width="7.44140625" style="128" customWidth="1"/>
    <col min="9329" max="9331" width="3.6640625" style="128" customWidth="1"/>
    <col min="9332" max="9332" width="3.44140625" style="128" customWidth="1"/>
    <col min="9333" max="9333" width="2.88671875" style="128" customWidth="1"/>
    <col min="9334" max="9334" width="3" style="128" customWidth="1"/>
    <col min="9335" max="9337" width="0" style="128" hidden="1" customWidth="1"/>
    <col min="9338" max="9338" width="4.44140625" style="128" customWidth="1"/>
    <col min="9339" max="9339" width="0" style="128" hidden="1" customWidth="1"/>
    <col min="9340" max="9341" width="14.88671875" style="128" customWidth="1"/>
    <col min="9342" max="9342" width="15.109375" style="128" customWidth="1"/>
    <col min="9343" max="9343" width="6.44140625" style="128" customWidth="1"/>
    <col min="9344" max="9344" width="15.109375" style="128" customWidth="1"/>
    <col min="9345" max="9345" width="4.109375" style="128" customWidth="1"/>
    <col min="9346" max="9346" width="3" style="128" customWidth="1"/>
    <col min="9347" max="9349" width="0" style="128" hidden="1" customWidth="1"/>
    <col min="9350" max="9350" width="3" style="128" customWidth="1"/>
    <col min="9351" max="9351" width="0" style="128" hidden="1" customWidth="1"/>
    <col min="9352" max="9352" width="3" style="128" customWidth="1"/>
    <col min="9353" max="9353" width="0" style="128" hidden="1" customWidth="1"/>
    <col min="9354" max="9354" width="4.44140625" style="128" customWidth="1"/>
    <col min="9355" max="9355" width="34.33203125" style="128" customWidth="1"/>
    <col min="9356" max="9356" width="23.44140625" style="128" customWidth="1"/>
    <col min="9357" max="9357" width="9.109375" style="128" customWidth="1"/>
    <col min="9358" max="9358" width="19.44140625" style="128" customWidth="1"/>
    <col min="9359" max="9359" width="42.6640625" style="128" customWidth="1"/>
    <col min="9360" max="9360" width="5.88671875" style="128" customWidth="1"/>
    <col min="9361" max="9361" width="31.44140625" style="128" customWidth="1"/>
    <col min="9362" max="9362" width="16.109375" style="128" customWidth="1"/>
    <col min="9363" max="9364" width="9.33203125" style="128" customWidth="1"/>
    <col min="9365" max="9365" width="11.109375" style="128" customWidth="1"/>
    <col min="9366" max="9366" width="2.109375" style="128" customWidth="1"/>
    <col min="9367" max="9572" width="10.88671875" style="128"/>
    <col min="9573" max="9573" width="12" style="128" customWidth="1"/>
    <col min="9574" max="9574" width="2.6640625" style="128" customWidth="1"/>
    <col min="9575" max="9576" width="6.44140625" style="128" customWidth="1"/>
    <col min="9577" max="9577" width="5.88671875" style="128" customWidth="1"/>
    <col min="9578" max="9578" width="6.44140625" style="128" customWidth="1"/>
    <col min="9579" max="9579" width="13.6640625" style="128" customWidth="1"/>
    <col min="9580" max="9581" width="9" style="128" customWidth="1"/>
    <col min="9582" max="9582" width="2.44140625" style="128" customWidth="1"/>
    <col min="9583" max="9583" width="8.88671875" style="128" customWidth="1"/>
    <col min="9584" max="9584" width="7.44140625" style="128" customWidth="1"/>
    <col min="9585" max="9587" width="3.6640625" style="128" customWidth="1"/>
    <col min="9588" max="9588" width="3.44140625" style="128" customWidth="1"/>
    <col min="9589" max="9589" width="2.88671875" style="128" customWidth="1"/>
    <col min="9590" max="9590" width="3" style="128" customWidth="1"/>
    <col min="9591" max="9593" width="0" style="128" hidden="1" customWidth="1"/>
    <col min="9594" max="9594" width="4.44140625" style="128" customWidth="1"/>
    <col min="9595" max="9595" width="0" style="128" hidden="1" customWidth="1"/>
    <col min="9596" max="9597" width="14.88671875" style="128" customWidth="1"/>
    <col min="9598" max="9598" width="15.109375" style="128" customWidth="1"/>
    <col min="9599" max="9599" width="6.44140625" style="128" customWidth="1"/>
    <col min="9600" max="9600" width="15.109375" style="128" customWidth="1"/>
    <col min="9601" max="9601" width="4.109375" style="128" customWidth="1"/>
    <col min="9602" max="9602" width="3" style="128" customWidth="1"/>
    <col min="9603" max="9605" width="0" style="128" hidden="1" customWidth="1"/>
    <col min="9606" max="9606" width="3" style="128" customWidth="1"/>
    <col min="9607" max="9607" width="0" style="128" hidden="1" customWidth="1"/>
    <col min="9608" max="9608" width="3" style="128" customWidth="1"/>
    <col min="9609" max="9609" width="0" style="128" hidden="1" customWidth="1"/>
    <col min="9610" max="9610" width="4.44140625" style="128" customWidth="1"/>
    <col min="9611" max="9611" width="34.33203125" style="128" customWidth="1"/>
    <col min="9612" max="9612" width="23.44140625" style="128" customWidth="1"/>
    <col min="9613" max="9613" width="9.109375" style="128" customWidth="1"/>
    <col min="9614" max="9614" width="19.44140625" style="128" customWidth="1"/>
    <col min="9615" max="9615" width="42.6640625" style="128" customWidth="1"/>
    <col min="9616" max="9616" width="5.88671875" style="128" customWidth="1"/>
    <col min="9617" max="9617" width="31.44140625" style="128" customWidth="1"/>
    <col min="9618" max="9618" width="16.109375" style="128" customWidth="1"/>
    <col min="9619" max="9620" width="9.33203125" style="128" customWidth="1"/>
    <col min="9621" max="9621" width="11.109375" style="128" customWidth="1"/>
    <col min="9622" max="9622" width="2.109375" style="128" customWidth="1"/>
    <col min="9623" max="9828" width="10.88671875" style="128"/>
    <col min="9829" max="9829" width="12" style="128" customWidth="1"/>
    <col min="9830" max="9830" width="2.6640625" style="128" customWidth="1"/>
    <col min="9831" max="9832" width="6.44140625" style="128" customWidth="1"/>
    <col min="9833" max="9833" width="5.88671875" style="128" customWidth="1"/>
    <col min="9834" max="9834" width="6.44140625" style="128" customWidth="1"/>
    <col min="9835" max="9835" width="13.6640625" style="128" customWidth="1"/>
    <col min="9836" max="9837" width="9" style="128" customWidth="1"/>
    <col min="9838" max="9838" width="2.44140625" style="128" customWidth="1"/>
    <col min="9839" max="9839" width="8.88671875" style="128" customWidth="1"/>
    <col min="9840" max="9840" width="7.44140625" style="128" customWidth="1"/>
    <col min="9841" max="9843" width="3.6640625" style="128" customWidth="1"/>
    <col min="9844" max="9844" width="3.44140625" style="128" customWidth="1"/>
    <col min="9845" max="9845" width="2.88671875" style="128" customWidth="1"/>
    <col min="9846" max="9846" width="3" style="128" customWidth="1"/>
    <col min="9847" max="9849" width="0" style="128" hidden="1" customWidth="1"/>
    <col min="9850" max="9850" width="4.44140625" style="128" customWidth="1"/>
    <col min="9851" max="9851" width="0" style="128" hidden="1" customWidth="1"/>
    <col min="9852" max="9853" width="14.88671875" style="128" customWidth="1"/>
    <col min="9854" max="9854" width="15.109375" style="128" customWidth="1"/>
    <col min="9855" max="9855" width="6.44140625" style="128" customWidth="1"/>
    <col min="9856" max="9856" width="15.109375" style="128" customWidth="1"/>
    <col min="9857" max="9857" width="4.109375" style="128" customWidth="1"/>
    <col min="9858" max="9858" width="3" style="128" customWidth="1"/>
    <col min="9859" max="9861" width="0" style="128" hidden="1" customWidth="1"/>
    <col min="9862" max="9862" width="3" style="128" customWidth="1"/>
    <col min="9863" max="9863" width="0" style="128" hidden="1" customWidth="1"/>
    <col min="9864" max="9864" width="3" style="128" customWidth="1"/>
    <col min="9865" max="9865" width="0" style="128" hidden="1" customWidth="1"/>
    <col min="9866" max="9866" width="4.44140625" style="128" customWidth="1"/>
    <col min="9867" max="9867" width="34.33203125" style="128" customWidth="1"/>
    <col min="9868" max="9868" width="23.44140625" style="128" customWidth="1"/>
    <col min="9869" max="9869" width="9.109375" style="128" customWidth="1"/>
    <col min="9870" max="9870" width="19.44140625" style="128" customWidth="1"/>
    <col min="9871" max="9871" width="42.6640625" style="128" customWidth="1"/>
    <col min="9872" max="9872" width="5.88671875" style="128" customWidth="1"/>
    <col min="9873" max="9873" width="31.44140625" style="128" customWidth="1"/>
    <col min="9874" max="9874" width="16.109375" style="128" customWidth="1"/>
    <col min="9875" max="9876" width="9.33203125" style="128" customWidth="1"/>
    <col min="9877" max="9877" width="11.109375" style="128" customWidth="1"/>
    <col min="9878" max="9878" width="2.109375" style="128" customWidth="1"/>
    <col min="9879" max="10084" width="10.88671875" style="128"/>
    <col min="10085" max="10085" width="12" style="128" customWidth="1"/>
    <col min="10086" max="10086" width="2.6640625" style="128" customWidth="1"/>
    <col min="10087" max="10088" width="6.44140625" style="128" customWidth="1"/>
    <col min="10089" max="10089" width="5.88671875" style="128" customWidth="1"/>
    <col min="10090" max="10090" width="6.44140625" style="128" customWidth="1"/>
    <col min="10091" max="10091" width="13.6640625" style="128" customWidth="1"/>
    <col min="10092" max="10093" width="9" style="128" customWidth="1"/>
    <col min="10094" max="10094" width="2.44140625" style="128" customWidth="1"/>
    <col min="10095" max="10095" width="8.88671875" style="128" customWidth="1"/>
    <col min="10096" max="10096" width="7.44140625" style="128" customWidth="1"/>
    <col min="10097" max="10099" width="3.6640625" style="128" customWidth="1"/>
    <col min="10100" max="10100" width="3.44140625" style="128" customWidth="1"/>
    <col min="10101" max="10101" width="2.88671875" style="128" customWidth="1"/>
    <col min="10102" max="10102" width="3" style="128" customWidth="1"/>
    <col min="10103" max="10105" width="0" style="128" hidden="1" customWidth="1"/>
    <col min="10106" max="10106" width="4.44140625" style="128" customWidth="1"/>
    <col min="10107" max="10107" width="0" style="128" hidden="1" customWidth="1"/>
    <col min="10108" max="10109" width="14.88671875" style="128" customWidth="1"/>
    <col min="10110" max="10110" width="15.109375" style="128" customWidth="1"/>
    <col min="10111" max="10111" width="6.44140625" style="128" customWidth="1"/>
    <col min="10112" max="10112" width="15.109375" style="128" customWidth="1"/>
    <col min="10113" max="10113" width="4.109375" style="128" customWidth="1"/>
    <col min="10114" max="10114" width="3" style="128" customWidth="1"/>
    <col min="10115" max="10117" width="0" style="128" hidden="1" customWidth="1"/>
    <col min="10118" max="10118" width="3" style="128" customWidth="1"/>
    <col min="10119" max="10119" width="0" style="128" hidden="1" customWidth="1"/>
    <col min="10120" max="10120" width="3" style="128" customWidth="1"/>
    <col min="10121" max="10121" width="0" style="128" hidden="1" customWidth="1"/>
    <col min="10122" max="10122" width="4.44140625" style="128" customWidth="1"/>
    <col min="10123" max="10123" width="34.33203125" style="128" customWidth="1"/>
    <col min="10124" max="10124" width="23.44140625" style="128" customWidth="1"/>
    <col min="10125" max="10125" width="9.109375" style="128" customWidth="1"/>
    <col min="10126" max="10126" width="19.44140625" style="128" customWidth="1"/>
    <col min="10127" max="10127" width="42.6640625" style="128" customWidth="1"/>
    <col min="10128" max="10128" width="5.88671875" style="128" customWidth="1"/>
    <col min="10129" max="10129" width="31.44140625" style="128" customWidth="1"/>
    <col min="10130" max="10130" width="16.109375" style="128" customWidth="1"/>
    <col min="10131" max="10132" width="9.33203125" style="128" customWidth="1"/>
    <col min="10133" max="10133" width="11.109375" style="128" customWidth="1"/>
    <col min="10134" max="10134" width="2.109375" style="128" customWidth="1"/>
    <col min="10135" max="10340" width="10.88671875" style="128"/>
    <col min="10341" max="10341" width="12" style="128" customWidth="1"/>
    <col min="10342" max="10342" width="2.6640625" style="128" customWidth="1"/>
    <col min="10343" max="10344" width="6.44140625" style="128" customWidth="1"/>
    <col min="10345" max="10345" width="5.88671875" style="128" customWidth="1"/>
    <col min="10346" max="10346" width="6.44140625" style="128" customWidth="1"/>
    <col min="10347" max="10347" width="13.6640625" style="128" customWidth="1"/>
    <col min="10348" max="10349" width="9" style="128" customWidth="1"/>
    <col min="10350" max="10350" width="2.44140625" style="128" customWidth="1"/>
    <col min="10351" max="10351" width="8.88671875" style="128" customWidth="1"/>
    <col min="10352" max="10352" width="7.44140625" style="128" customWidth="1"/>
    <col min="10353" max="10355" width="3.6640625" style="128" customWidth="1"/>
    <col min="10356" max="10356" width="3.44140625" style="128" customWidth="1"/>
    <col min="10357" max="10357" width="2.88671875" style="128" customWidth="1"/>
    <col min="10358" max="10358" width="3" style="128" customWidth="1"/>
    <col min="10359" max="10361" width="0" style="128" hidden="1" customWidth="1"/>
    <col min="10362" max="10362" width="4.44140625" style="128" customWidth="1"/>
    <col min="10363" max="10363" width="0" style="128" hidden="1" customWidth="1"/>
    <col min="10364" max="10365" width="14.88671875" style="128" customWidth="1"/>
    <col min="10366" max="10366" width="15.109375" style="128" customWidth="1"/>
    <col min="10367" max="10367" width="6.44140625" style="128" customWidth="1"/>
    <col min="10368" max="10368" width="15.109375" style="128" customWidth="1"/>
    <col min="10369" max="10369" width="4.109375" style="128" customWidth="1"/>
    <col min="10370" max="10370" width="3" style="128" customWidth="1"/>
    <col min="10371" max="10373" width="0" style="128" hidden="1" customWidth="1"/>
    <col min="10374" max="10374" width="3" style="128" customWidth="1"/>
    <col min="10375" max="10375" width="0" style="128" hidden="1" customWidth="1"/>
    <col min="10376" max="10376" width="3" style="128" customWidth="1"/>
    <col min="10377" max="10377" width="0" style="128" hidden="1" customWidth="1"/>
    <col min="10378" max="10378" width="4.44140625" style="128" customWidth="1"/>
    <col min="10379" max="10379" width="34.33203125" style="128" customWidth="1"/>
    <col min="10380" max="10380" width="23.44140625" style="128" customWidth="1"/>
    <col min="10381" max="10381" width="9.109375" style="128" customWidth="1"/>
    <col min="10382" max="10382" width="19.44140625" style="128" customWidth="1"/>
    <col min="10383" max="10383" width="42.6640625" style="128" customWidth="1"/>
    <col min="10384" max="10384" width="5.88671875" style="128" customWidth="1"/>
    <col min="10385" max="10385" width="31.44140625" style="128" customWidth="1"/>
    <col min="10386" max="10386" width="16.109375" style="128" customWidth="1"/>
    <col min="10387" max="10388" width="9.33203125" style="128" customWidth="1"/>
    <col min="10389" max="10389" width="11.109375" style="128" customWidth="1"/>
    <col min="10390" max="10390" width="2.109375" style="128" customWidth="1"/>
    <col min="10391" max="10596" width="10.88671875" style="128"/>
    <col min="10597" max="10597" width="12" style="128" customWidth="1"/>
    <col min="10598" max="10598" width="2.6640625" style="128" customWidth="1"/>
    <col min="10599" max="10600" width="6.44140625" style="128" customWidth="1"/>
    <col min="10601" max="10601" width="5.88671875" style="128" customWidth="1"/>
    <col min="10602" max="10602" width="6.44140625" style="128" customWidth="1"/>
    <col min="10603" max="10603" width="13.6640625" style="128" customWidth="1"/>
    <col min="10604" max="10605" width="9" style="128" customWidth="1"/>
    <col min="10606" max="10606" width="2.44140625" style="128" customWidth="1"/>
    <col min="10607" max="10607" width="8.88671875" style="128" customWidth="1"/>
    <col min="10608" max="10608" width="7.44140625" style="128" customWidth="1"/>
    <col min="10609" max="10611" width="3.6640625" style="128" customWidth="1"/>
    <col min="10612" max="10612" width="3.44140625" style="128" customWidth="1"/>
    <col min="10613" max="10613" width="2.88671875" style="128" customWidth="1"/>
    <col min="10614" max="10614" width="3" style="128" customWidth="1"/>
    <col min="10615" max="10617" width="0" style="128" hidden="1" customWidth="1"/>
    <col min="10618" max="10618" width="4.44140625" style="128" customWidth="1"/>
    <col min="10619" max="10619" width="0" style="128" hidden="1" customWidth="1"/>
    <col min="10620" max="10621" width="14.88671875" style="128" customWidth="1"/>
    <col min="10622" max="10622" width="15.109375" style="128" customWidth="1"/>
    <col min="10623" max="10623" width="6.44140625" style="128" customWidth="1"/>
    <col min="10624" max="10624" width="15.109375" style="128" customWidth="1"/>
    <col min="10625" max="10625" width="4.109375" style="128" customWidth="1"/>
    <col min="10626" max="10626" width="3" style="128" customWidth="1"/>
    <col min="10627" max="10629" width="0" style="128" hidden="1" customWidth="1"/>
    <col min="10630" max="10630" width="3" style="128" customWidth="1"/>
    <col min="10631" max="10631" width="0" style="128" hidden="1" customWidth="1"/>
    <col min="10632" max="10632" width="3" style="128" customWidth="1"/>
    <col min="10633" max="10633" width="0" style="128" hidden="1" customWidth="1"/>
    <col min="10634" max="10634" width="4.44140625" style="128" customWidth="1"/>
    <col min="10635" max="10635" width="34.33203125" style="128" customWidth="1"/>
    <col min="10636" max="10636" width="23.44140625" style="128" customWidth="1"/>
    <col min="10637" max="10637" width="9.109375" style="128" customWidth="1"/>
    <col min="10638" max="10638" width="19.44140625" style="128" customWidth="1"/>
    <col min="10639" max="10639" width="42.6640625" style="128" customWidth="1"/>
    <col min="10640" max="10640" width="5.88671875" style="128" customWidth="1"/>
    <col min="10641" max="10641" width="31.44140625" style="128" customWidth="1"/>
    <col min="10642" max="10642" width="16.109375" style="128" customWidth="1"/>
    <col min="10643" max="10644" width="9.33203125" style="128" customWidth="1"/>
    <col min="10645" max="10645" width="11.109375" style="128" customWidth="1"/>
    <col min="10646" max="10646" width="2.109375" style="128" customWidth="1"/>
    <col min="10647" max="10852" width="10.88671875" style="128"/>
    <col min="10853" max="10853" width="12" style="128" customWidth="1"/>
    <col min="10854" max="10854" width="2.6640625" style="128" customWidth="1"/>
    <col min="10855" max="10856" width="6.44140625" style="128" customWidth="1"/>
    <col min="10857" max="10857" width="5.88671875" style="128" customWidth="1"/>
    <col min="10858" max="10858" width="6.44140625" style="128" customWidth="1"/>
    <col min="10859" max="10859" width="13.6640625" style="128" customWidth="1"/>
    <col min="10860" max="10861" width="9" style="128" customWidth="1"/>
    <col min="10862" max="10862" width="2.44140625" style="128" customWidth="1"/>
    <col min="10863" max="10863" width="8.88671875" style="128" customWidth="1"/>
    <col min="10864" max="10864" width="7.44140625" style="128" customWidth="1"/>
    <col min="10865" max="10867" width="3.6640625" style="128" customWidth="1"/>
    <col min="10868" max="10868" width="3.44140625" style="128" customWidth="1"/>
    <col min="10869" max="10869" width="2.88671875" style="128" customWidth="1"/>
    <col min="10870" max="10870" width="3" style="128" customWidth="1"/>
    <col min="10871" max="10873" width="0" style="128" hidden="1" customWidth="1"/>
    <col min="10874" max="10874" width="4.44140625" style="128" customWidth="1"/>
    <col min="10875" max="10875" width="0" style="128" hidden="1" customWidth="1"/>
    <col min="10876" max="10877" width="14.88671875" style="128" customWidth="1"/>
    <col min="10878" max="10878" width="15.109375" style="128" customWidth="1"/>
    <col min="10879" max="10879" width="6.44140625" style="128" customWidth="1"/>
    <col min="10880" max="10880" width="15.109375" style="128" customWidth="1"/>
    <col min="10881" max="10881" width="4.109375" style="128" customWidth="1"/>
    <col min="10882" max="10882" width="3" style="128" customWidth="1"/>
    <col min="10883" max="10885" width="0" style="128" hidden="1" customWidth="1"/>
    <col min="10886" max="10886" width="3" style="128" customWidth="1"/>
    <col min="10887" max="10887" width="0" style="128" hidden="1" customWidth="1"/>
    <col min="10888" max="10888" width="3" style="128" customWidth="1"/>
    <col min="10889" max="10889" width="0" style="128" hidden="1" customWidth="1"/>
    <col min="10890" max="10890" width="4.44140625" style="128" customWidth="1"/>
    <col min="10891" max="10891" width="34.33203125" style="128" customWidth="1"/>
    <col min="10892" max="10892" width="23.44140625" style="128" customWidth="1"/>
    <col min="10893" max="10893" width="9.109375" style="128" customWidth="1"/>
    <col min="10894" max="10894" width="19.44140625" style="128" customWidth="1"/>
    <col min="10895" max="10895" width="42.6640625" style="128" customWidth="1"/>
    <col min="10896" max="10896" width="5.88671875" style="128" customWidth="1"/>
    <col min="10897" max="10897" width="31.44140625" style="128" customWidth="1"/>
    <col min="10898" max="10898" width="16.109375" style="128" customWidth="1"/>
    <col min="10899" max="10900" width="9.33203125" style="128" customWidth="1"/>
    <col min="10901" max="10901" width="11.109375" style="128" customWidth="1"/>
    <col min="10902" max="10902" width="2.109375" style="128" customWidth="1"/>
    <col min="10903" max="11108" width="10.88671875" style="128"/>
    <col min="11109" max="11109" width="12" style="128" customWidth="1"/>
    <col min="11110" max="11110" width="2.6640625" style="128" customWidth="1"/>
    <col min="11111" max="11112" width="6.44140625" style="128" customWidth="1"/>
    <col min="11113" max="11113" width="5.88671875" style="128" customWidth="1"/>
    <col min="11114" max="11114" width="6.44140625" style="128" customWidth="1"/>
    <col min="11115" max="11115" width="13.6640625" style="128" customWidth="1"/>
    <col min="11116" max="11117" width="9" style="128" customWidth="1"/>
    <col min="11118" max="11118" width="2.44140625" style="128" customWidth="1"/>
    <col min="11119" max="11119" width="8.88671875" style="128" customWidth="1"/>
    <col min="11120" max="11120" width="7.44140625" style="128" customWidth="1"/>
    <col min="11121" max="11123" width="3.6640625" style="128" customWidth="1"/>
    <col min="11124" max="11124" width="3.44140625" style="128" customWidth="1"/>
    <col min="11125" max="11125" width="2.88671875" style="128" customWidth="1"/>
    <col min="11126" max="11126" width="3" style="128" customWidth="1"/>
    <col min="11127" max="11129" width="0" style="128" hidden="1" customWidth="1"/>
    <col min="11130" max="11130" width="4.44140625" style="128" customWidth="1"/>
    <col min="11131" max="11131" width="0" style="128" hidden="1" customWidth="1"/>
    <col min="11132" max="11133" width="14.88671875" style="128" customWidth="1"/>
    <col min="11134" max="11134" width="15.109375" style="128" customWidth="1"/>
    <col min="11135" max="11135" width="6.44140625" style="128" customWidth="1"/>
    <col min="11136" max="11136" width="15.109375" style="128" customWidth="1"/>
    <col min="11137" max="11137" width="4.109375" style="128" customWidth="1"/>
    <col min="11138" max="11138" width="3" style="128" customWidth="1"/>
    <col min="11139" max="11141" width="0" style="128" hidden="1" customWidth="1"/>
    <col min="11142" max="11142" width="3" style="128" customWidth="1"/>
    <col min="11143" max="11143" width="0" style="128" hidden="1" customWidth="1"/>
    <col min="11144" max="11144" width="3" style="128" customWidth="1"/>
    <col min="11145" max="11145" width="0" style="128" hidden="1" customWidth="1"/>
    <col min="11146" max="11146" width="4.44140625" style="128" customWidth="1"/>
    <col min="11147" max="11147" width="34.33203125" style="128" customWidth="1"/>
    <col min="11148" max="11148" width="23.44140625" style="128" customWidth="1"/>
    <col min="11149" max="11149" width="9.109375" style="128" customWidth="1"/>
    <col min="11150" max="11150" width="19.44140625" style="128" customWidth="1"/>
    <col min="11151" max="11151" width="42.6640625" style="128" customWidth="1"/>
    <col min="11152" max="11152" width="5.88671875" style="128" customWidth="1"/>
    <col min="11153" max="11153" width="31.44140625" style="128" customWidth="1"/>
    <col min="11154" max="11154" width="16.109375" style="128" customWidth="1"/>
    <col min="11155" max="11156" width="9.33203125" style="128" customWidth="1"/>
    <col min="11157" max="11157" width="11.109375" style="128" customWidth="1"/>
    <col min="11158" max="11158" width="2.109375" style="128" customWidth="1"/>
    <col min="11159" max="11364" width="10.88671875" style="128"/>
    <col min="11365" max="11365" width="12" style="128" customWidth="1"/>
    <col min="11366" max="11366" width="2.6640625" style="128" customWidth="1"/>
    <col min="11367" max="11368" width="6.44140625" style="128" customWidth="1"/>
    <col min="11369" max="11369" width="5.88671875" style="128" customWidth="1"/>
    <col min="11370" max="11370" width="6.44140625" style="128" customWidth="1"/>
    <col min="11371" max="11371" width="13.6640625" style="128" customWidth="1"/>
    <col min="11372" max="11373" width="9" style="128" customWidth="1"/>
    <col min="11374" max="11374" width="2.44140625" style="128" customWidth="1"/>
    <col min="11375" max="11375" width="8.88671875" style="128" customWidth="1"/>
    <col min="11376" max="11376" width="7.44140625" style="128" customWidth="1"/>
    <col min="11377" max="11379" width="3.6640625" style="128" customWidth="1"/>
    <col min="11380" max="11380" width="3.44140625" style="128" customWidth="1"/>
    <col min="11381" max="11381" width="2.88671875" style="128" customWidth="1"/>
    <col min="11382" max="11382" width="3" style="128" customWidth="1"/>
    <col min="11383" max="11385" width="0" style="128" hidden="1" customWidth="1"/>
    <col min="11386" max="11386" width="4.44140625" style="128" customWidth="1"/>
    <col min="11387" max="11387" width="0" style="128" hidden="1" customWidth="1"/>
    <col min="11388" max="11389" width="14.88671875" style="128" customWidth="1"/>
    <col min="11390" max="11390" width="15.109375" style="128" customWidth="1"/>
    <col min="11391" max="11391" width="6.44140625" style="128" customWidth="1"/>
    <col min="11392" max="11392" width="15.109375" style="128" customWidth="1"/>
    <col min="11393" max="11393" width="4.109375" style="128" customWidth="1"/>
    <col min="11394" max="11394" width="3" style="128" customWidth="1"/>
    <col min="11395" max="11397" width="0" style="128" hidden="1" customWidth="1"/>
    <col min="11398" max="11398" width="3" style="128" customWidth="1"/>
    <col min="11399" max="11399" width="0" style="128" hidden="1" customWidth="1"/>
    <col min="11400" max="11400" width="3" style="128" customWidth="1"/>
    <col min="11401" max="11401" width="0" style="128" hidden="1" customWidth="1"/>
    <col min="11402" max="11402" width="4.44140625" style="128" customWidth="1"/>
    <col min="11403" max="11403" width="34.33203125" style="128" customWidth="1"/>
    <col min="11404" max="11404" width="23.44140625" style="128" customWidth="1"/>
    <col min="11405" max="11405" width="9.109375" style="128" customWidth="1"/>
    <col min="11406" max="11406" width="19.44140625" style="128" customWidth="1"/>
    <col min="11407" max="11407" width="42.6640625" style="128" customWidth="1"/>
    <col min="11408" max="11408" width="5.88671875" style="128" customWidth="1"/>
    <col min="11409" max="11409" width="31.44140625" style="128" customWidth="1"/>
    <col min="11410" max="11410" width="16.109375" style="128" customWidth="1"/>
    <col min="11411" max="11412" width="9.33203125" style="128" customWidth="1"/>
    <col min="11413" max="11413" width="11.109375" style="128" customWidth="1"/>
    <col min="11414" max="11414" width="2.109375" style="128" customWidth="1"/>
    <col min="11415" max="11620" width="10.88671875" style="128"/>
    <col min="11621" max="11621" width="12" style="128" customWidth="1"/>
    <col min="11622" max="11622" width="2.6640625" style="128" customWidth="1"/>
    <col min="11623" max="11624" width="6.44140625" style="128" customWidth="1"/>
    <col min="11625" max="11625" width="5.88671875" style="128" customWidth="1"/>
    <col min="11626" max="11626" width="6.44140625" style="128" customWidth="1"/>
    <col min="11627" max="11627" width="13.6640625" style="128" customWidth="1"/>
    <col min="11628" max="11629" width="9" style="128" customWidth="1"/>
    <col min="11630" max="11630" width="2.44140625" style="128" customWidth="1"/>
    <col min="11631" max="11631" width="8.88671875" style="128" customWidth="1"/>
    <col min="11632" max="11632" width="7.44140625" style="128" customWidth="1"/>
    <col min="11633" max="11635" width="3.6640625" style="128" customWidth="1"/>
    <col min="11636" max="11636" width="3.44140625" style="128" customWidth="1"/>
    <col min="11637" max="11637" width="2.88671875" style="128" customWidth="1"/>
    <col min="11638" max="11638" width="3" style="128" customWidth="1"/>
    <col min="11639" max="11641" width="0" style="128" hidden="1" customWidth="1"/>
    <col min="11642" max="11642" width="4.44140625" style="128" customWidth="1"/>
    <col min="11643" max="11643" width="0" style="128" hidden="1" customWidth="1"/>
    <col min="11644" max="11645" width="14.88671875" style="128" customWidth="1"/>
    <col min="11646" max="11646" width="15.109375" style="128" customWidth="1"/>
    <col min="11647" max="11647" width="6.44140625" style="128" customWidth="1"/>
    <col min="11648" max="11648" width="15.109375" style="128" customWidth="1"/>
    <col min="11649" max="11649" width="4.109375" style="128" customWidth="1"/>
    <col min="11650" max="11650" width="3" style="128" customWidth="1"/>
    <col min="11651" max="11653" width="0" style="128" hidden="1" customWidth="1"/>
    <col min="11654" max="11654" width="3" style="128" customWidth="1"/>
    <col min="11655" max="11655" width="0" style="128" hidden="1" customWidth="1"/>
    <col min="11656" max="11656" width="3" style="128" customWidth="1"/>
    <col min="11657" max="11657" width="0" style="128" hidden="1" customWidth="1"/>
    <col min="11658" max="11658" width="4.44140625" style="128" customWidth="1"/>
    <col min="11659" max="11659" width="34.33203125" style="128" customWidth="1"/>
    <col min="11660" max="11660" width="23.44140625" style="128" customWidth="1"/>
    <col min="11661" max="11661" width="9.109375" style="128" customWidth="1"/>
    <col min="11662" max="11662" width="19.44140625" style="128" customWidth="1"/>
    <col min="11663" max="11663" width="42.6640625" style="128" customWidth="1"/>
    <col min="11664" max="11664" width="5.88671875" style="128" customWidth="1"/>
    <col min="11665" max="11665" width="31.44140625" style="128" customWidth="1"/>
    <col min="11666" max="11666" width="16.109375" style="128" customWidth="1"/>
    <col min="11667" max="11668" width="9.33203125" style="128" customWidth="1"/>
    <col min="11669" max="11669" width="11.109375" style="128" customWidth="1"/>
    <col min="11670" max="11670" width="2.109375" style="128" customWidth="1"/>
    <col min="11671" max="11876" width="10.88671875" style="128"/>
    <col min="11877" max="11877" width="12" style="128" customWidth="1"/>
    <col min="11878" max="11878" width="2.6640625" style="128" customWidth="1"/>
    <col min="11879" max="11880" width="6.44140625" style="128" customWidth="1"/>
    <col min="11881" max="11881" width="5.88671875" style="128" customWidth="1"/>
    <col min="11882" max="11882" width="6.44140625" style="128" customWidth="1"/>
    <col min="11883" max="11883" width="13.6640625" style="128" customWidth="1"/>
    <col min="11884" max="11885" width="9" style="128" customWidth="1"/>
    <col min="11886" max="11886" width="2.44140625" style="128" customWidth="1"/>
    <col min="11887" max="11887" width="8.88671875" style="128" customWidth="1"/>
    <col min="11888" max="11888" width="7.44140625" style="128" customWidth="1"/>
    <col min="11889" max="11891" width="3.6640625" style="128" customWidth="1"/>
    <col min="11892" max="11892" width="3.44140625" style="128" customWidth="1"/>
    <col min="11893" max="11893" width="2.88671875" style="128" customWidth="1"/>
    <col min="11894" max="11894" width="3" style="128" customWidth="1"/>
    <col min="11895" max="11897" width="0" style="128" hidden="1" customWidth="1"/>
    <col min="11898" max="11898" width="4.44140625" style="128" customWidth="1"/>
    <col min="11899" max="11899" width="0" style="128" hidden="1" customWidth="1"/>
    <col min="11900" max="11901" width="14.88671875" style="128" customWidth="1"/>
    <col min="11902" max="11902" width="15.109375" style="128" customWidth="1"/>
    <col min="11903" max="11903" width="6.44140625" style="128" customWidth="1"/>
    <col min="11904" max="11904" width="15.109375" style="128" customWidth="1"/>
    <col min="11905" max="11905" width="4.109375" style="128" customWidth="1"/>
    <col min="11906" max="11906" width="3" style="128" customWidth="1"/>
    <col min="11907" max="11909" width="0" style="128" hidden="1" customWidth="1"/>
    <col min="11910" max="11910" width="3" style="128" customWidth="1"/>
    <col min="11911" max="11911" width="0" style="128" hidden="1" customWidth="1"/>
    <col min="11912" max="11912" width="3" style="128" customWidth="1"/>
    <col min="11913" max="11913" width="0" style="128" hidden="1" customWidth="1"/>
    <col min="11914" max="11914" width="4.44140625" style="128" customWidth="1"/>
    <col min="11915" max="11915" width="34.33203125" style="128" customWidth="1"/>
    <col min="11916" max="11916" width="23.44140625" style="128" customWidth="1"/>
    <col min="11917" max="11917" width="9.109375" style="128" customWidth="1"/>
    <col min="11918" max="11918" width="19.44140625" style="128" customWidth="1"/>
    <col min="11919" max="11919" width="42.6640625" style="128" customWidth="1"/>
    <col min="11920" max="11920" width="5.88671875" style="128" customWidth="1"/>
    <col min="11921" max="11921" width="31.44140625" style="128" customWidth="1"/>
    <col min="11922" max="11922" width="16.109375" style="128" customWidth="1"/>
    <col min="11923" max="11924" width="9.33203125" style="128" customWidth="1"/>
    <col min="11925" max="11925" width="11.109375" style="128" customWidth="1"/>
    <col min="11926" max="11926" width="2.109375" style="128" customWidth="1"/>
    <col min="11927" max="12132" width="10.88671875" style="128"/>
    <col min="12133" max="12133" width="12" style="128" customWidth="1"/>
    <col min="12134" max="12134" width="2.6640625" style="128" customWidth="1"/>
    <col min="12135" max="12136" width="6.44140625" style="128" customWidth="1"/>
    <col min="12137" max="12137" width="5.88671875" style="128" customWidth="1"/>
    <col min="12138" max="12138" width="6.44140625" style="128" customWidth="1"/>
    <col min="12139" max="12139" width="13.6640625" style="128" customWidth="1"/>
    <col min="12140" max="12141" width="9" style="128" customWidth="1"/>
    <col min="12142" max="12142" width="2.44140625" style="128" customWidth="1"/>
    <col min="12143" max="12143" width="8.88671875" style="128" customWidth="1"/>
    <col min="12144" max="12144" width="7.44140625" style="128" customWidth="1"/>
    <col min="12145" max="12147" width="3.6640625" style="128" customWidth="1"/>
    <col min="12148" max="12148" width="3.44140625" style="128" customWidth="1"/>
    <col min="12149" max="12149" width="2.88671875" style="128" customWidth="1"/>
    <col min="12150" max="12150" width="3" style="128" customWidth="1"/>
    <col min="12151" max="12153" width="0" style="128" hidden="1" customWidth="1"/>
    <col min="12154" max="12154" width="4.44140625" style="128" customWidth="1"/>
    <col min="12155" max="12155" width="0" style="128" hidden="1" customWidth="1"/>
    <col min="12156" max="12157" width="14.88671875" style="128" customWidth="1"/>
    <col min="12158" max="12158" width="15.109375" style="128" customWidth="1"/>
    <col min="12159" max="12159" width="6.44140625" style="128" customWidth="1"/>
    <col min="12160" max="12160" width="15.109375" style="128" customWidth="1"/>
    <col min="12161" max="12161" width="4.109375" style="128" customWidth="1"/>
    <col min="12162" max="12162" width="3" style="128" customWidth="1"/>
    <col min="12163" max="12165" width="0" style="128" hidden="1" customWidth="1"/>
    <col min="12166" max="12166" width="3" style="128" customWidth="1"/>
    <col min="12167" max="12167" width="0" style="128" hidden="1" customWidth="1"/>
    <col min="12168" max="12168" width="3" style="128" customWidth="1"/>
    <col min="12169" max="12169" width="0" style="128" hidden="1" customWidth="1"/>
    <col min="12170" max="12170" width="4.44140625" style="128" customWidth="1"/>
    <col min="12171" max="12171" width="34.33203125" style="128" customWidth="1"/>
    <col min="12172" max="12172" width="23.44140625" style="128" customWidth="1"/>
    <col min="12173" max="12173" width="9.109375" style="128" customWidth="1"/>
    <col min="12174" max="12174" width="19.44140625" style="128" customWidth="1"/>
    <col min="12175" max="12175" width="42.6640625" style="128" customWidth="1"/>
    <col min="12176" max="12176" width="5.88671875" style="128" customWidth="1"/>
    <col min="12177" max="12177" width="31.44140625" style="128" customWidth="1"/>
    <col min="12178" max="12178" width="16.109375" style="128" customWidth="1"/>
    <col min="12179" max="12180" width="9.33203125" style="128" customWidth="1"/>
    <col min="12181" max="12181" width="11.109375" style="128" customWidth="1"/>
    <col min="12182" max="12182" width="2.109375" style="128" customWidth="1"/>
    <col min="12183" max="12388" width="10.88671875" style="128"/>
    <col min="12389" max="12389" width="12" style="128" customWidth="1"/>
    <col min="12390" max="12390" width="2.6640625" style="128" customWidth="1"/>
    <col min="12391" max="12392" width="6.44140625" style="128" customWidth="1"/>
    <col min="12393" max="12393" width="5.88671875" style="128" customWidth="1"/>
    <col min="12394" max="12394" width="6.44140625" style="128" customWidth="1"/>
    <col min="12395" max="12395" width="13.6640625" style="128" customWidth="1"/>
    <col min="12396" max="12397" width="9" style="128" customWidth="1"/>
    <col min="12398" max="12398" width="2.44140625" style="128" customWidth="1"/>
    <col min="12399" max="12399" width="8.88671875" style="128" customWidth="1"/>
    <col min="12400" max="12400" width="7.44140625" style="128" customWidth="1"/>
    <col min="12401" max="12403" width="3.6640625" style="128" customWidth="1"/>
    <col min="12404" max="12404" width="3.44140625" style="128" customWidth="1"/>
    <col min="12405" max="12405" width="2.88671875" style="128" customWidth="1"/>
    <col min="12406" max="12406" width="3" style="128" customWidth="1"/>
    <col min="12407" max="12409" width="0" style="128" hidden="1" customWidth="1"/>
    <col min="12410" max="12410" width="4.44140625" style="128" customWidth="1"/>
    <col min="12411" max="12411" width="0" style="128" hidden="1" customWidth="1"/>
    <col min="12412" max="12413" width="14.88671875" style="128" customWidth="1"/>
    <col min="12414" max="12414" width="15.109375" style="128" customWidth="1"/>
    <col min="12415" max="12415" width="6.44140625" style="128" customWidth="1"/>
    <col min="12416" max="12416" width="15.109375" style="128" customWidth="1"/>
    <col min="12417" max="12417" width="4.109375" style="128" customWidth="1"/>
    <col min="12418" max="12418" width="3" style="128" customWidth="1"/>
    <col min="12419" max="12421" width="0" style="128" hidden="1" customWidth="1"/>
    <col min="12422" max="12422" width="3" style="128" customWidth="1"/>
    <col min="12423" max="12423" width="0" style="128" hidden="1" customWidth="1"/>
    <col min="12424" max="12424" width="3" style="128" customWidth="1"/>
    <col min="12425" max="12425" width="0" style="128" hidden="1" customWidth="1"/>
    <col min="12426" max="12426" width="4.44140625" style="128" customWidth="1"/>
    <col min="12427" max="12427" width="34.33203125" style="128" customWidth="1"/>
    <col min="12428" max="12428" width="23.44140625" style="128" customWidth="1"/>
    <col min="12429" max="12429" width="9.109375" style="128" customWidth="1"/>
    <col min="12430" max="12430" width="19.44140625" style="128" customWidth="1"/>
    <col min="12431" max="12431" width="42.6640625" style="128" customWidth="1"/>
    <col min="12432" max="12432" width="5.88671875" style="128" customWidth="1"/>
    <col min="12433" max="12433" width="31.44140625" style="128" customWidth="1"/>
    <col min="12434" max="12434" width="16.109375" style="128" customWidth="1"/>
    <col min="12435" max="12436" width="9.33203125" style="128" customWidth="1"/>
    <col min="12437" max="12437" width="11.109375" style="128" customWidth="1"/>
    <col min="12438" max="12438" width="2.109375" style="128" customWidth="1"/>
    <col min="12439" max="12644" width="10.88671875" style="128"/>
    <col min="12645" max="12645" width="12" style="128" customWidth="1"/>
    <col min="12646" max="12646" width="2.6640625" style="128" customWidth="1"/>
    <col min="12647" max="12648" width="6.44140625" style="128" customWidth="1"/>
    <col min="12649" max="12649" width="5.88671875" style="128" customWidth="1"/>
    <col min="12650" max="12650" width="6.44140625" style="128" customWidth="1"/>
    <col min="12651" max="12651" width="13.6640625" style="128" customWidth="1"/>
    <col min="12652" max="12653" width="9" style="128" customWidth="1"/>
    <col min="12654" max="12654" width="2.44140625" style="128" customWidth="1"/>
    <col min="12655" max="12655" width="8.88671875" style="128" customWidth="1"/>
    <col min="12656" max="12656" width="7.44140625" style="128" customWidth="1"/>
    <col min="12657" max="12659" width="3.6640625" style="128" customWidth="1"/>
    <col min="12660" max="12660" width="3.44140625" style="128" customWidth="1"/>
    <col min="12661" max="12661" width="2.88671875" style="128" customWidth="1"/>
    <col min="12662" max="12662" width="3" style="128" customWidth="1"/>
    <col min="12663" max="12665" width="0" style="128" hidden="1" customWidth="1"/>
    <col min="12666" max="12666" width="4.44140625" style="128" customWidth="1"/>
    <col min="12667" max="12667" width="0" style="128" hidden="1" customWidth="1"/>
    <col min="12668" max="12669" width="14.88671875" style="128" customWidth="1"/>
    <col min="12670" max="12670" width="15.109375" style="128" customWidth="1"/>
    <col min="12671" max="12671" width="6.44140625" style="128" customWidth="1"/>
    <col min="12672" max="12672" width="15.109375" style="128" customWidth="1"/>
    <col min="12673" max="12673" width="4.109375" style="128" customWidth="1"/>
    <col min="12674" max="12674" width="3" style="128" customWidth="1"/>
    <col min="12675" max="12677" width="0" style="128" hidden="1" customWidth="1"/>
    <col min="12678" max="12678" width="3" style="128" customWidth="1"/>
    <col min="12679" max="12679" width="0" style="128" hidden="1" customWidth="1"/>
    <col min="12680" max="12680" width="3" style="128" customWidth="1"/>
    <col min="12681" max="12681" width="0" style="128" hidden="1" customWidth="1"/>
    <col min="12682" max="12682" width="4.44140625" style="128" customWidth="1"/>
    <col min="12683" max="12683" width="34.33203125" style="128" customWidth="1"/>
    <col min="12684" max="12684" width="23.44140625" style="128" customWidth="1"/>
    <col min="12685" max="12685" width="9.109375" style="128" customWidth="1"/>
    <col min="12686" max="12686" width="19.44140625" style="128" customWidth="1"/>
    <col min="12687" max="12687" width="42.6640625" style="128" customWidth="1"/>
    <col min="12688" max="12688" width="5.88671875" style="128" customWidth="1"/>
    <col min="12689" max="12689" width="31.44140625" style="128" customWidth="1"/>
    <col min="12690" max="12690" width="16.109375" style="128" customWidth="1"/>
    <col min="12691" max="12692" width="9.33203125" style="128" customWidth="1"/>
    <col min="12693" max="12693" width="11.109375" style="128" customWidth="1"/>
    <col min="12694" max="12694" width="2.109375" style="128" customWidth="1"/>
    <col min="12695" max="12900" width="10.88671875" style="128"/>
    <col min="12901" max="12901" width="12" style="128" customWidth="1"/>
    <col min="12902" max="12902" width="2.6640625" style="128" customWidth="1"/>
    <col min="12903" max="12904" width="6.44140625" style="128" customWidth="1"/>
    <col min="12905" max="12905" width="5.88671875" style="128" customWidth="1"/>
    <col min="12906" max="12906" width="6.44140625" style="128" customWidth="1"/>
    <col min="12907" max="12907" width="13.6640625" style="128" customWidth="1"/>
    <col min="12908" max="12909" width="9" style="128" customWidth="1"/>
    <col min="12910" max="12910" width="2.44140625" style="128" customWidth="1"/>
    <col min="12911" max="12911" width="8.88671875" style="128" customWidth="1"/>
    <col min="12912" max="12912" width="7.44140625" style="128" customWidth="1"/>
    <col min="12913" max="12915" width="3.6640625" style="128" customWidth="1"/>
    <col min="12916" max="12916" width="3.44140625" style="128" customWidth="1"/>
    <col min="12917" max="12917" width="2.88671875" style="128" customWidth="1"/>
    <col min="12918" max="12918" width="3" style="128" customWidth="1"/>
    <col min="12919" max="12921" width="0" style="128" hidden="1" customWidth="1"/>
    <col min="12922" max="12922" width="4.44140625" style="128" customWidth="1"/>
    <col min="12923" max="12923" width="0" style="128" hidden="1" customWidth="1"/>
    <col min="12924" max="12925" width="14.88671875" style="128" customWidth="1"/>
    <col min="12926" max="12926" width="15.109375" style="128" customWidth="1"/>
    <col min="12927" max="12927" width="6.44140625" style="128" customWidth="1"/>
    <col min="12928" max="12928" width="15.109375" style="128" customWidth="1"/>
    <col min="12929" max="12929" width="4.109375" style="128" customWidth="1"/>
    <col min="12930" max="12930" width="3" style="128" customWidth="1"/>
    <col min="12931" max="12933" width="0" style="128" hidden="1" customWidth="1"/>
    <col min="12934" max="12934" width="3" style="128" customWidth="1"/>
    <col min="12935" max="12935" width="0" style="128" hidden="1" customWidth="1"/>
    <col min="12936" max="12936" width="3" style="128" customWidth="1"/>
    <col min="12937" max="12937" width="0" style="128" hidden="1" customWidth="1"/>
    <col min="12938" max="12938" width="4.44140625" style="128" customWidth="1"/>
    <col min="12939" max="12939" width="34.33203125" style="128" customWidth="1"/>
    <col min="12940" max="12940" width="23.44140625" style="128" customWidth="1"/>
    <col min="12941" max="12941" width="9.109375" style="128" customWidth="1"/>
    <col min="12942" max="12942" width="19.44140625" style="128" customWidth="1"/>
    <col min="12943" max="12943" width="42.6640625" style="128" customWidth="1"/>
    <col min="12944" max="12944" width="5.88671875" style="128" customWidth="1"/>
    <col min="12945" max="12945" width="31.44140625" style="128" customWidth="1"/>
    <col min="12946" max="12946" width="16.109375" style="128" customWidth="1"/>
    <col min="12947" max="12948" width="9.33203125" style="128" customWidth="1"/>
    <col min="12949" max="12949" width="11.109375" style="128" customWidth="1"/>
    <col min="12950" max="12950" width="2.109375" style="128" customWidth="1"/>
    <col min="12951" max="13156" width="10.88671875" style="128"/>
    <col min="13157" max="13157" width="12" style="128" customWidth="1"/>
    <col min="13158" max="13158" width="2.6640625" style="128" customWidth="1"/>
    <col min="13159" max="13160" width="6.44140625" style="128" customWidth="1"/>
    <col min="13161" max="13161" width="5.88671875" style="128" customWidth="1"/>
    <col min="13162" max="13162" width="6.44140625" style="128" customWidth="1"/>
    <col min="13163" max="13163" width="13.6640625" style="128" customWidth="1"/>
    <col min="13164" max="13165" width="9" style="128" customWidth="1"/>
    <col min="13166" max="13166" width="2.44140625" style="128" customWidth="1"/>
    <col min="13167" max="13167" width="8.88671875" style="128" customWidth="1"/>
    <col min="13168" max="13168" width="7.44140625" style="128" customWidth="1"/>
    <col min="13169" max="13171" width="3.6640625" style="128" customWidth="1"/>
    <col min="13172" max="13172" width="3.44140625" style="128" customWidth="1"/>
    <col min="13173" max="13173" width="2.88671875" style="128" customWidth="1"/>
    <col min="13174" max="13174" width="3" style="128" customWidth="1"/>
    <col min="13175" max="13177" width="0" style="128" hidden="1" customWidth="1"/>
    <col min="13178" max="13178" width="4.44140625" style="128" customWidth="1"/>
    <col min="13179" max="13179" width="0" style="128" hidden="1" customWidth="1"/>
    <col min="13180" max="13181" width="14.88671875" style="128" customWidth="1"/>
    <col min="13182" max="13182" width="15.109375" style="128" customWidth="1"/>
    <col min="13183" max="13183" width="6.44140625" style="128" customWidth="1"/>
    <col min="13184" max="13184" width="15.109375" style="128" customWidth="1"/>
    <col min="13185" max="13185" width="4.109375" style="128" customWidth="1"/>
    <col min="13186" max="13186" width="3" style="128" customWidth="1"/>
    <col min="13187" max="13189" width="0" style="128" hidden="1" customWidth="1"/>
    <col min="13190" max="13190" width="3" style="128" customWidth="1"/>
    <col min="13191" max="13191" width="0" style="128" hidden="1" customWidth="1"/>
    <col min="13192" max="13192" width="3" style="128" customWidth="1"/>
    <col min="13193" max="13193" width="0" style="128" hidden="1" customWidth="1"/>
    <col min="13194" max="13194" width="4.44140625" style="128" customWidth="1"/>
    <col min="13195" max="13195" width="34.33203125" style="128" customWidth="1"/>
    <col min="13196" max="13196" width="23.44140625" style="128" customWidth="1"/>
    <col min="13197" max="13197" width="9.109375" style="128" customWidth="1"/>
    <col min="13198" max="13198" width="19.44140625" style="128" customWidth="1"/>
    <col min="13199" max="13199" width="42.6640625" style="128" customWidth="1"/>
    <col min="13200" max="13200" width="5.88671875" style="128" customWidth="1"/>
    <col min="13201" max="13201" width="31.44140625" style="128" customWidth="1"/>
    <col min="13202" max="13202" width="16.109375" style="128" customWidth="1"/>
    <col min="13203" max="13204" width="9.33203125" style="128" customWidth="1"/>
    <col min="13205" max="13205" width="11.109375" style="128" customWidth="1"/>
    <col min="13206" max="13206" width="2.109375" style="128" customWidth="1"/>
    <col min="13207" max="13412" width="10.88671875" style="128"/>
    <col min="13413" max="13413" width="12" style="128" customWidth="1"/>
    <col min="13414" max="13414" width="2.6640625" style="128" customWidth="1"/>
    <col min="13415" max="13416" width="6.44140625" style="128" customWidth="1"/>
    <col min="13417" max="13417" width="5.88671875" style="128" customWidth="1"/>
    <col min="13418" max="13418" width="6.44140625" style="128" customWidth="1"/>
    <col min="13419" max="13419" width="13.6640625" style="128" customWidth="1"/>
    <col min="13420" max="13421" width="9" style="128" customWidth="1"/>
    <col min="13422" max="13422" width="2.44140625" style="128" customWidth="1"/>
    <col min="13423" max="13423" width="8.88671875" style="128" customWidth="1"/>
    <col min="13424" max="13424" width="7.44140625" style="128" customWidth="1"/>
    <col min="13425" max="13427" width="3.6640625" style="128" customWidth="1"/>
    <col min="13428" max="13428" width="3.44140625" style="128" customWidth="1"/>
    <col min="13429" max="13429" width="2.88671875" style="128" customWidth="1"/>
    <col min="13430" max="13430" width="3" style="128" customWidth="1"/>
    <col min="13431" max="13433" width="0" style="128" hidden="1" customWidth="1"/>
    <col min="13434" max="13434" width="4.44140625" style="128" customWidth="1"/>
    <col min="13435" max="13435" width="0" style="128" hidden="1" customWidth="1"/>
    <col min="13436" max="13437" width="14.88671875" style="128" customWidth="1"/>
    <col min="13438" max="13438" width="15.109375" style="128" customWidth="1"/>
    <col min="13439" max="13439" width="6.44140625" style="128" customWidth="1"/>
    <col min="13440" max="13440" width="15.109375" style="128" customWidth="1"/>
    <col min="13441" max="13441" width="4.109375" style="128" customWidth="1"/>
    <col min="13442" max="13442" width="3" style="128" customWidth="1"/>
    <col min="13443" max="13445" width="0" style="128" hidden="1" customWidth="1"/>
    <col min="13446" max="13446" width="3" style="128" customWidth="1"/>
    <col min="13447" max="13447" width="0" style="128" hidden="1" customWidth="1"/>
    <col min="13448" max="13448" width="3" style="128" customWidth="1"/>
    <col min="13449" max="13449" width="0" style="128" hidden="1" customWidth="1"/>
    <col min="13450" max="13450" width="4.44140625" style="128" customWidth="1"/>
    <col min="13451" max="13451" width="34.33203125" style="128" customWidth="1"/>
    <col min="13452" max="13452" width="23.44140625" style="128" customWidth="1"/>
    <col min="13453" max="13453" width="9.109375" style="128" customWidth="1"/>
    <col min="13454" max="13454" width="19.44140625" style="128" customWidth="1"/>
    <col min="13455" max="13455" width="42.6640625" style="128" customWidth="1"/>
    <col min="13456" max="13456" width="5.88671875" style="128" customWidth="1"/>
    <col min="13457" max="13457" width="31.44140625" style="128" customWidth="1"/>
    <col min="13458" max="13458" width="16.109375" style="128" customWidth="1"/>
    <col min="13459" max="13460" width="9.33203125" style="128" customWidth="1"/>
    <col min="13461" max="13461" width="11.109375" style="128" customWidth="1"/>
    <col min="13462" max="13462" width="2.109375" style="128" customWidth="1"/>
    <col min="13463" max="13668" width="10.88671875" style="128"/>
    <col min="13669" max="13669" width="12" style="128" customWidth="1"/>
    <col min="13670" max="13670" width="2.6640625" style="128" customWidth="1"/>
    <col min="13671" max="13672" width="6.44140625" style="128" customWidth="1"/>
    <col min="13673" max="13673" width="5.88671875" style="128" customWidth="1"/>
    <col min="13674" max="13674" width="6.44140625" style="128" customWidth="1"/>
    <col min="13675" max="13675" width="13.6640625" style="128" customWidth="1"/>
    <col min="13676" max="13677" width="9" style="128" customWidth="1"/>
    <col min="13678" max="13678" width="2.44140625" style="128" customWidth="1"/>
    <col min="13679" max="13679" width="8.88671875" style="128" customWidth="1"/>
    <col min="13680" max="13680" width="7.44140625" style="128" customWidth="1"/>
    <col min="13681" max="13683" width="3.6640625" style="128" customWidth="1"/>
    <col min="13684" max="13684" width="3.44140625" style="128" customWidth="1"/>
    <col min="13685" max="13685" width="2.88671875" style="128" customWidth="1"/>
    <col min="13686" max="13686" width="3" style="128" customWidth="1"/>
    <col min="13687" max="13689" width="0" style="128" hidden="1" customWidth="1"/>
    <col min="13690" max="13690" width="4.44140625" style="128" customWidth="1"/>
    <col min="13691" max="13691" width="0" style="128" hidden="1" customWidth="1"/>
    <col min="13692" max="13693" width="14.88671875" style="128" customWidth="1"/>
    <col min="13694" max="13694" width="15.109375" style="128" customWidth="1"/>
    <col min="13695" max="13695" width="6.44140625" style="128" customWidth="1"/>
    <col min="13696" max="13696" width="15.109375" style="128" customWidth="1"/>
    <col min="13697" max="13697" width="4.109375" style="128" customWidth="1"/>
    <col min="13698" max="13698" width="3" style="128" customWidth="1"/>
    <col min="13699" max="13701" width="0" style="128" hidden="1" customWidth="1"/>
    <col min="13702" max="13702" width="3" style="128" customWidth="1"/>
    <col min="13703" max="13703" width="0" style="128" hidden="1" customWidth="1"/>
    <col min="13704" max="13704" width="3" style="128" customWidth="1"/>
    <col min="13705" max="13705" width="0" style="128" hidden="1" customWidth="1"/>
    <col min="13706" max="13706" width="4.44140625" style="128" customWidth="1"/>
    <col min="13707" max="13707" width="34.33203125" style="128" customWidth="1"/>
    <col min="13708" max="13708" width="23.44140625" style="128" customWidth="1"/>
    <col min="13709" max="13709" width="9.109375" style="128" customWidth="1"/>
    <col min="13710" max="13710" width="19.44140625" style="128" customWidth="1"/>
    <col min="13711" max="13711" width="42.6640625" style="128" customWidth="1"/>
    <col min="13712" max="13712" width="5.88671875" style="128" customWidth="1"/>
    <col min="13713" max="13713" width="31.44140625" style="128" customWidth="1"/>
    <col min="13714" max="13714" width="16.109375" style="128" customWidth="1"/>
    <col min="13715" max="13716" width="9.33203125" style="128" customWidth="1"/>
    <col min="13717" max="13717" width="11.109375" style="128" customWidth="1"/>
    <col min="13718" max="13718" width="2.109375" style="128" customWidth="1"/>
    <col min="13719" max="13924" width="10.88671875" style="128"/>
    <col min="13925" max="13925" width="12" style="128" customWidth="1"/>
    <col min="13926" max="13926" width="2.6640625" style="128" customWidth="1"/>
    <col min="13927" max="13928" width="6.44140625" style="128" customWidth="1"/>
    <col min="13929" max="13929" width="5.88671875" style="128" customWidth="1"/>
    <col min="13930" max="13930" width="6.44140625" style="128" customWidth="1"/>
    <col min="13931" max="13931" width="13.6640625" style="128" customWidth="1"/>
    <col min="13932" max="13933" width="9" style="128" customWidth="1"/>
    <col min="13934" max="13934" width="2.44140625" style="128" customWidth="1"/>
    <col min="13935" max="13935" width="8.88671875" style="128" customWidth="1"/>
    <col min="13936" max="13936" width="7.44140625" style="128" customWidth="1"/>
    <col min="13937" max="13939" width="3.6640625" style="128" customWidth="1"/>
    <col min="13940" max="13940" width="3.44140625" style="128" customWidth="1"/>
    <col min="13941" max="13941" width="2.88671875" style="128" customWidth="1"/>
    <col min="13942" max="13942" width="3" style="128" customWidth="1"/>
    <col min="13943" max="13945" width="0" style="128" hidden="1" customWidth="1"/>
    <col min="13946" max="13946" width="4.44140625" style="128" customWidth="1"/>
    <col min="13947" max="13947" width="0" style="128" hidden="1" customWidth="1"/>
    <col min="13948" max="13949" width="14.88671875" style="128" customWidth="1"/>
    <col min="13950" max="13950" width="15.109375" style="128" customWidth="1"/>
    <col min="13951" max="13951" width="6.44140625" style="128" customWidth="1"/>
    <col min="13952" max="13952" width="15.109375" style="128" customWidth="1"/>
    <col min="13953" max="13953" width="4.109375" style="128" customWidth="1"/>
    <col min="13954" max="13954" width="3" style="128" customWidth="1"/>
    <col min="13955" max="13957" width="0" style="128" hidden="1" customWidth="1"/>
    <col min="13958" max="13958" width="3" style="128" customWidth="1"/>
    <col min="13959" max="13959" width="0" style="128" hidden="1" customWidth="1"/>
    <col min="13960" max="13960" width="3" style="128" customWidth="1"/>
    <col min="13961" max="13961" width="0" style="128" hidden="1" customWidth="1"/>
    <col min="13962" max="13962" width="4.44140625" style="128" customWidth="1"/>
    <col min="13963" max="13963" width="34.33203125" style="128" customWidth="1"/>
    <col min="13964" max="13964" width="23.44140625" style="128" customWidth="1"/>
    <col min="13965" max="13965" width="9.109375" style="128" customWidth="1"/>
    <col min="13966" max="13966" width="19.44140625" style="128" customWidth="1"/>
    <col min="13967" max="13967" width="42.6640625" style="128" customWidth="1"/>
    <col min="13968" max="13968" width="5.88671875" style="128" customWidth="1"/>
    <col min="13969" max="13969" width="31.44140625" style="128" customWidth="1"/>
    <col min="13970" max="13970" width="16.109375" style="128" customWidth="1"/>
    <col min="13971" max="13972" width="9.33203125" style="128" customWidth="1"/>
    <col min="13973" max="13973" width="11.109375" style="128" customWidth="1"/>
    <col min="13974" max="13974" width="2.109375" style="128" customWidth="1"/>
    <col min="13975" max="14180" width="10.88671875" style="128"/>
    <col min="14181" max="14181" width="12" style="128" customWidth="1"/>
    <col min="14182" max="14182" width="2.6640625" style="128" customWidth="1"/>
    <col min="14183" max="14184" width="6.44140625" style="128" customWidth="1"/>
    <col min="14185" max="14185" width="5.88671875" style="128" customWidth="1"/>
    <col min="14186" max="14186" width="6.44140625" style="128" customWidth="1"/>
    <col min="14187" max="14187" width="13.6640625" style="128" customWidth="1"/>
    <col min="14188" max="14189" width="9" style="128" customWidth="1"/>
    <col min="14190" max="14190" width="2.44140625" style="128" customWidth="1"/>
    <col min="14191" max="14191" width="8.88671875" style="128" customWidth="1"/>
    <col min="14192" max="14192" width="7.44140625" style="128" customWidth="1"/>
    <col min="14193" max="14195" width="3.6640625" style="128" customWidth="1"/>
    <col min="14196" max="14196" width="3.44140625" style="128" customWidth="1"/>
    <col min="14197" max="14197" width="2.88671875" style="128" customWidth="1"/>
    <col min="14198" max="14198" width="3" style="128" customWidth="1"/>
    <col min="14199" max="14201" width="0" style="128" hidden="1" customWidth="1"/>
    <col min="14202" max="14202" width="4.44140625" style="128" customWidth="1"/>
    <col min="14203" max="14203" width="0" style="128" hidden="1" customWidth="1"/>
    <col min="14204" max="14205" width="14.88671875" style="128" customWidth="1"/>
    <col min="14206" max="14206" width="15.109375" style="128" customWidth="1"/>
    <col min="14207" max="14207" width="6.44140625" style="128" customWidth="1"/>
    <col min="14208" max="14208" width="15.109375" style="128" customWidth="1"/>
    <col min="14209" max="14209" width="4.109375" style="128" customWidth="1"/>
    <col min="14210" max="14210" width="3" style="128" customWidth="1"/>
    <col min="14211" max="14213" width="0" style="128" hidden="1" customWidth="1"/>
    <col min="14214" max="14214" width="3" style="128" customWidth="1"/>
    <col min="14215" max="14215" width="0" style="128" hidden="1" customWidth="1"/>
    <col min="14216" max="14216" width="3" style="128" customWidth="1"/>
    <col min="14217" max="14217" width="0" style="128" hidden="1" customWidth="1"/>
    <col min="14218" max="14218" width="4.44140625" style="128" customWidth="1"/>
    <col min="14219" max="14219" width="34.33203125" style="128" customWidth="1"/>
    <col min="14220" max="14220" width="23.44140625" style="128" customWidth="1"/>
    <col min="14221" max="14221" width="9.109375" style="128" customWidth="1"/>
    <col min="14222" max="14222" width="19.44140625" style="128" customWidth="1"/>
    <col min="14223" max="14223" width="42.6640625" style="128" customWidth="1"/>
    <col min="14224" max="14224" width="5.88671875" style="128" customWidth="1"/>
    <col min="14225" max="14225" width="31.44140625" style="128" customWidth="1"/>
    <col min="14226" max="14226" width="16.109375" style="128" customWidth="1"/>
    <col min="14227" max="14228" width="9.33203125" style="128" customWidth="1"/>
    <col min="14229" max="14229" width="11.109375" style="128" customWidth="1"/>
    <col min="14230" max="14230" width="2.109375" style="128" customWidth="1"/>
    <col min="14231" max="14436" width="10.88671875" style="128"/>
    <col min="14437" max="14437" width="12" style="128" customWidth="1"/>
    <col min="14438" max="14438" width="2.6640625" style="128" customWidth="1"/>
    <col min="14439" max="14440" width="6.44140625" style="128" customWidth="1"/>
    <col min="14441" max="14441" width="5.88671875" style="128" customWidth="1"/>
    <col min="14442" max="14442" width="6.44140625" style="128" customWidth="1"/>
    <col min="14443" max="14443" width="13.6640625" style="128" customWidth="1"/>
    <col min="14444" max="14445" width="9" style="128" customWidth="1"/>
    <col min="14446" max="14446" width="2.44140625" style="128" customWidth="1"/>
    <col min="14447" max="14447" width="8.88671875" style="128" customWidth="1"/>
    <col min="14448" max="14448" width="7.44140625" style="128" customWidth="1"/>
    <col min="14449" max="14451" width="3.6640625" style="128" customWidth="1"/>
    <col min="14452" max="14452" width="3.44140625" style="128" customWidth="1"/>
    <col min="14453" max="14453" width="2.88671875" style="128" customWidth="1"/>
    <col min="14454" max="14454" width="3" style="128" customWidth="1"/>
    <col min="14455" max="14457" width="0" style="128" hidden="1" customWidth="1"/>
    <col min="14458" max="14458" width="4.44140625" style="128" customWidth="1"/>
    <col min="14459" max="14459" width="0" style="128" hidden="1" customWidth="1"/>
    <col min="14460" max="14461" width="14.88671875" style="128" customWidth="1"/>
    <col min="14462" max="14462" width="15.109375" style="128" customWidth="1"/>
    <col min="14463" max="14463" width="6.44140625" style="128" customWidth="1"/>
    <col min="14464" max="14464" width="15.109375" style="128" customWidth="1"/>
    <col min="14465" max="14465" width="4.109375" style="128" customWidth="1"/>
    <col min="14466" max="14466" width="3" style="128" customWidth="1"/>
    <col min="14467" max="14469" width="0" style="128" hidden="1" customWidth="1"/>
    <col min="14470" max="14470" width="3" style="128" customWidth="1"/>
    <col min="14471" max="14471" width="0" style="128" hidden="1" customWidth="1"/>
    <col min="14472" max="14472" width="3" style="128" customWidth="1"/>
    <col min="14473" max="14473" width="0" style="128" hidden="1" customWidth="1"/>
    <col min="14474" max="14474" width="4.44140625" style="128" customWidth="1"/>
    <col min="14475" max="14475" width="34.33203125" style="128" customWidth="1"/>
    <col min="14476" max="14476" width="23.44140625" style="128" customWidth="1"/>
    <col min="14477" max="14477" width="9.109375" style="128" customWidth="1"/>
    <col min="14478" max="14478" width="19.44140625" style="128" customWidth="1"/>
    <col min="14479" max="14479" width="42.6640625" style="128" customWidth="1"/>
    <col min="14480" max="14480" width="5.88671875" style="128" customWidth="1"/>
    <col min="14481" max="14481" width="31.44140625" style="128" customWidth="1"/>
    <col min="14482" max="14482" width="16.109375" style="128" customWidth="1"/>
    <col min="14483" max="14484" width="9.33203125" style="128" customWidth="1"/>
    <col min="14485" max="14485" width="11.109375" style="128" customWidth="1"/>
    <col min="14486" max="14486" width="2.109375" style="128" customWidth="1"/>
    <col min="14487" max="14692" width="10.88671875" style="128"/>
    <col min="14693" max="14693" width="12" style="128" customWidth="1"/>
    <col min="14694" max="14694" width="2.6640625" style="128" customWidth="1"/>
    <col min="14695" max="14696" width="6.44140625" style="128" customWidth="1"/>
    <col min="14697" max="14697" width="5.88671875" style="128" customWidth="1"/>
    <col min="14698" max="14698" width="6.44140625" style="128" customWidth="1"/>
    <col min="14699" max="14699" width="13.6640625" style="128" customWidth="1"/>
    <col min="14700" max="14701" width="9" style="128" customWidth="1"/>
    <col min="14702" max="14702" width="2.44140625" style="128" customWidth="1"/>
    <col min="14703" max="14703" width="8.88671875" style="128" customWidth="1"/>
    <col min="14704" max="14704" width="7.44140625" style="128" customWidth="1"/>
    <col min="14705" max="14707" width="3.6640625" style="128" customWidth="1"/>
    <col min="14708" max="14708" width="3.44140625" style="128" customWidth="1"/>
    <col min="14709" max="14709" width="2.88671875" style="128" customWidth="1"/>
    <col min="14710" max="14710" width="3" style="128" customWidth="1"/>
    <col min="14711" max="14713" width="0" style="128" hidden="1" customWidth="1"/>
    <col min="14714" max="14714" width="4.44140625" style="128" customWidth="1"/>
    <col min="14715" max="14715" width="0" style="128" hidden="1" customWidth="1"/>
    <col min="14716" max="14717" width="14.88671875" style="128" customWidth="1"/>
    <col min="14718" max="14718" width="15.109375" style="128" customWidth="1"/>
    <col min="14719" max="14719" width="6.44140625" style="128" customWidth="1"/>
    <col min="14720" max="14720" width="15.109375" style="128" customWidth="1"/>
    <col min="14721" max="14721" width="4.109375" style="128" customWidth="1"/>
    <col min="14722" max="14722" width="3" style="128" customWidth="1"/>
    <col min="14723" max="14725" width="0" style="128" hidden="1" customWidth="1"/>
    <col min="14726" max="14726" width="3" style="128" customWidth="1"/>
    <col min="14727" max="14727" width="0" style="128" hidden="1" customWidth="1"/>
    <col min="14728" max="14728" width="3" style="128" customWidth="1"/>
    <col min="14729" max="14729" width="0" style="128" hidden="1" customWidth="1"/>
    <col min="14730" max="14730" width="4.44140625" style="128" customWidth="1"/>
    <col min="14731" max="14731" width="34.33203125" style="128" customWidth="1"/>
    <col min="14732" max="14732" width="23.44140625" style="128" customWidth="1"/>
    <col min="14733" max="14733" width="9.109375" style="128" customWidth="1"/>
    <col min="14734" max="14734" width="19.44140625" style="128" customWidth="1"/>
    <col min="14735" max="14735" width="42.6640625" style="128" customWidth="1"/>
    <col min="14736" max="14736" width="5.88671875" style="128" customWidth="1"/>
    <col min="14737" max="14737" width="31.44140625" style="128" customWidth="1"/>
    <col min="14738" max="14738" width="16.109375" style="128" customWidth="1"/>
    <col min="14739" max="14740" width="9.33203125" style="128" customWidth="1"/>
    <col min="14741" max="14741" width="11.109375" style="128" customWidth="1"/>
    <col min="14742" max="14742" width="2.109375" style="128" customWidth="1"/>
    <col min="14743" max="14948" width="10.88671875" style="128"/>
    <col min="14949" max="14949" width="12" style="128" customWidth="1"/>
    <col min="14950" max="14950" width="2.6640625" style="128" customWidth="1"/>
    <col min="14951" max="14952" width="6.44140625" style="128" customWidth="1"/>
    <col min="14953" max="14953" width="5.88671875" style="128" customWidth="1"/>
    <col min="14954" max="14954" width="6.44140625" style="128" customWidth="1"/>
    <col min="14955" max="14955" width="13.6640625" style="128" customWidth="1"/>
    <col min="14956" max="14957" width="9" style="128" customWidth="1"/>
    <col min="14958" max="14958" width="2.44140625" style="128" customWidth="1"/>
    <col min="14959" max="14959" width="8.88671875" style="128" customWidth="1"/>
    <col min="14960" max="14960" width="7.44140625" style="128" customWidth="1"/>
    <col min="14961" max="14963" width="3.6640625" style="128" customWidth="1"/>
    <col min="14964" max="14964" width="3.44140625" style="128" customWidth="1"/>
    <col min="14965" max="14965" width="2.88671875" style="128" customWidth="1"/>
    <col min="14966" max="14966" width="3" style="128" customWidth="1"/>
    <col min="14967" max="14969" width="0" style="128" hidden="1" customWidth="1"/>
    <col min="14970" max="14970" width="4.44140625" style="128" customWidth="1"/>
    <col min="14971" max="14971" width="0" style="128" hidden="1" customWidth="1"/>
    <col min="14972" max="14973" width="14.88671875" style="128" customWidth="1"/>
    <col min="14974" max="14974" width="15.109375" style="128" customWidth="1"/>
    <col min="14975" max="14975" width="6.44140625" style="128" customWidth="1"/>
    <col min="14976" max="14976" width="15.109375" style="128" customWidth="1"/>
    <col min="14977" max="14977" width="4.109375" style="128" customWidth="1"/>
    <col min="14978" max="14978" width="3" style="128" customWidth="1"/>
    <col min="14979" max="14981" width="0" style="128" hidden="1" customWidth="1"/>
    <col min="14982" max="14982" width="3" style="128" customWidth="1"/>
    <col min="14983" max="14983" width="0" style="128" hidden="1" customWidth="1"/>
    <col min="14984" max="14984" width="3" style="128" customWidth="1"/>
    <col min="14985" max="14985" width="0" style="128" hidden="1" customWidth="1"/>
    <col min="14986" max="14986" width="4.44140625" style="128" customWidth="1"/>
    <col min="14987" max="14987" width="34.33203125" style="128" customWidth="1"/>
    <col min="14988" max="14988" width="23.44140625" style="128" customWidth="1"/>
    <col min="14989" max="14989" width="9.109375" style="128" customWidth="1"/>
    <col min="14990" max="14990" width="19.44140625" style="128" customWidth="1"/>
    <col min="14991" max="14991" width="42.6640625" style="128" customWidth="1"/>
    <col min="14992" max="14992" width="5.88671875" style="128" customWidth="1"/>
    <col min="14993" max="14993" width="31.44140625" style="128" customWidth="1"/>
    <col min="14994" max="14994" width="16.109375" style="128" customWidth="1"/>
    <col min="14995" max="14996" width="9.33203125" style="128" customWidth="1"/>
    <col min="14997" max="14997" width="11.109375" style="128" customWidth="1"/>
    <col min="14998" max="14998" width="2.109375" style="128" customWidth="1"/>
    <col min="14999" max="15204" width="10.88671875" style="128"/>
    <col min="15205" max="15205" width="12" style="128" customWidth="1"/>
    <col min="15206" max="15206" width="2.6640625" style="128" customWidth="1"/>
    <col min="15207" max="15208" width="6.44140625" style="128" customWidth="1"/>
    <col min="15209" max="15209" width="5.88671875" style="128" customWidth="1"/>
    <col min="15210" max="15210" width="6.44140625" style="128" customWidth="1"/>
    <col min="15211" max="15211" width="13.6640625" style="128" customWidth="1"/>
    <col min="15212" max="15213" width="9" style="128" customWidth="1"/>
    <col min="15214" max="15214" width="2.44140625" style="128" customWidth="1"/>
    <col min="15215" max="15215" width="8.88671875" style="128" customWidth="1"/>
    <col min="15216" max="15216" width="7.44140625" style="128" customWidth="1"/>
    <col min="15217" max="15219" width="3.6640625" style="128" customWidth="1"/>
    <col min="15220" max="15220" width="3.44140625" style="128" customWidth="1"/>
    <col min="15221" max="15221" width="2.88671875" style="128" customWidth="1"/>
    <col min="15222" max="15222" width="3" style="128" customWidth="1"/>
    <col min="15223" max="15225" width="0" style="128" hidden="1" customWidth="1"/>
    <col min="15226" max="15226" width="4.44140625" style="128" customWidth="1"/>
    <col min="15227" max="15227" width="0" style="128" hidden="1" customWidth="1"/>
    <col min="15228" max="15229" width="14.88671875" style="128" customWidth="1"/>
    <col min="15230" max="15230" width="15.109375" style="128" customWidth="1"/>
    <col min="15231" max="15231" width="6.44140625" style="128" customWidth="1"/>
    <col min="15232" max="15232" width="15.109375" style="128" customWidth="1"/>
    <col min="15233" max="15233" width="4.109375" style="128" customWidth="1"/>
    <col min="15234" max="15234" width="3" style="128" customWidth="1"/>
    <col min="15235" max="15237" width="0" style="128" hidden="1" customWidth="1"/>
    <col min="15238" max="15238" width="3" style="128" customWidth="1"/>
    <col min="15239" max="15239" width="0" style="128" hidden="1" customWidth="1"/>
    <col min="15240" max="15240" width="3" style="128" customWidth="1"/>
    <col min="15241" max="15241" width="0" style="128" hidden="1" customWidth="1"/>
    <col min="15242" max="15242" width="4.44140625" style="128" customWidth="1"/>
    <col min="15243" max="15243" width="34.33203125" style="128" customWidth="1"/>
    <col min="15244" max="15244" width="23.44140625" style="128" customWidth="1"/>
    <col min="15245" max="15245" width="9.109375" style="128" customWidth="1"/>
    <col min="15246" max="15246" width="19.44140625" style="128" customWidth="1"/>
    <col min="15247" max="15247" width="42.6640625" style="128" customWidth="1"/>
    <col min="15248" max="15248" width="5.88671875" style="128" customWidth="1"/>
    <col min="15249" max="15249" width="31.44140625" style="128" customWidth="1"/>
    <col min="15250" max="15250" width="16.109375" style="128" customWidth="1"/>
    <col min="15251" max="15252" width="9.33203125" style="128" customWidth="1"/>
    <col min="15253" max="15253" width="11.109375" style="128" customWidth="1"/>
    <col min="15254" max="15254" width="2.109375" style="128" customWidth="1"/>
    <col min="15255" max="15460" width="10.88671875" style="128"/>
    <col min="15461" max="15461" width="12" style="128" customWidth="1"/>
    <col min="15462" max="15462" width="2.6640625" style="128" customWidth="1"/>
    <col min="15463" max="15464" width="6.44140625" style="128" customWidth="1"/>
    <col min="15465" max="15465" width="5.88671875" style="128" customWidth="1"/>
    <col min="15466" max="15466" width="6.44140625" style="128" customWidth="1"/>
    <col min="15467" max="15467" width="13.6640625" style="128" customWidth="1"/>
    <col min="15468" max="15469" width="9" style="128" customWidth="1"/>
    <col min="15470" max="15470" width="2.44140625" style="128" customWidth="1"/>
    <col min="15471" max="15471" width="8.88671875" style="128" customWidth="1"/>
    <col min="15472" max="15472" width="7.44140625" style="128" customWidth="1"/>
    <col min="15473" max="15475" width="3.6640625" style="128" customWidth="1"/>
    <col min="15476" max="15476" width="3.44140625" style="128" customWidth="1"/>
    <col min="15477" max="15477" width="2.88671875" style="128" customWidth="1"/>
    <col min="15478" max="15478" width="3" style="128" customWidth="1"/>
    <col min="15479" max="15481" width="0" style="128" hidden="1" customWidth="1"/>
    <col min="15482" max="15482" width="4.44140625" style="128" customWidth="1"/>
    <col min="15483" max="15483" width="0" style="128" hidden="1" customWidth="1"/>
    <col min="15484" max="15485" width="14.88671875" style="128" customWidth="1"/>
    <col min="15486" max="15486" width="15.109375" style="128" customWidth="1"/>
    <col min="15487" max="15487" width="6.44140625" style="128" customWidth="1"/>
    <col min="15488" max="15488" width="15.109375" style="128" customWidth="1"/>
    <col min="15489" max="15489" width="4.109375" style="128" customWidth="1"/>
    <col min="15490" max="15490" width="3" style="128" customWidth="1"/>
    <col min="15491" max="15493" width="0" style="128" hidden="1" customWidth="1"/>
    <col min="15494" max="15494" width="3" style="128" customWidth="1"/>
    <col min="15495" max="15495" width="0" style="128" hidden="1" customWidth="1"/>
    <col min="15496" max="15496" width="3" style="128" customWidth="1"/>
    <col min="15497" max="15497" width="0" style="128" hidden="1" customWidth="1"/>
    <col min="15498" max="15498" width="4.44140625" style="128" customWidth="1"/>
    <col min="15499" max="15499" width="34.33203125" style="128" customWidth="1"/>
    <col min="15500" max="15500" width="23.44140625" style="128" customWidth="1"/>
    <col min="15501" max="15501" width="9.109375" style="128" customWidth="1"/>
    <col min="15502" max="15502" width="19.44140625" style="128" customWidth="1"/>
    <col min="15503" max="15503" width="42.6640625" style="128" customWidth="1"/>
    <col min="15504" max="15504" width="5.88671875" style="128" customWidth="1"/>
    <col min="15505" max="15505" width="31.44140625" style="128" customWidth="1"/>
    <col min="15506" max="15506" width="16.109375" style="128" customWidth="1"/>
    <col min="15507" max="15508" width="9.33203125" style="128" customWidth="1"/>
    <col min="15509" max="15509" width="11.109375" style="128" customWidth="1"/>
    <col min="15510" max="15510" width="2.109375" style="128" customWidth="1"/>
    <col min="15511" max="15716" width="10.88671875" style="128"/>
    <col min="15717" max="15717" width="12" style="128" customWidth="1"/>
    <col min="15718" max="15718" width="2.6640625" style="128" customWidth="1"/>
    <col min="15719" max="15720" width="6.44140625" style="128" customWidth="1"/>
    <col min="15721" max="15721" width="5.88671875" style="128" customWidth="1"/>
    <col min="15722" max="15722" width="6.44140625" style="128" customWidth="1"/>
    <col min="15723" max="15723" width="13.6640625" style="128" customWidth="1"/>
    <col min="15724" max="15725" width="9" style="128" customWidth="1"/>
    <col min="15726" max="15726" width="2.44140625" style="128" customWidth="1"/>
    <col min="15727" max="15727" width="8.88671875" style="128" customWidth="1"/>
    <col min="15728" max="15728" width="7.44140625" style="128" customWidth="1"/>
    <col min="15729" max="15731" width="3.6640625" style="128" customWidth="1"/>
    <col min="15732" max="15732" width="3.44140625" style="128" customWidth="1"/>
    <col min="15733" max="15733" width="2.88671875" style="128" customWidth="1"/>
    <col min="15734" max="15734" width="3" style="128" customWidth="1"/>
    <col min="15735" max="15737" width="0" style="128" hidden="1" customWidth="1"/>
    <col min="15738" max="15738" width="4.44140625" style="128" customWidth="1"/>
    <col min="15739" max="15739" width="0" style="128" hidden="1" customWidth="1"/>
    <col min="15740" max="15741" width="14.88671875" style="128" customWidth="1"/>
    <col min="15742" max="15742" width="15.109375" style="128" customWidth="1"/>
    <col min="15743" max="15743" width="6.44140625" style="128" customWidth="1"/>
    <col min="15744" max="15744" width="15.109375" style="128" customWidth="1"/>
    <col min="15745" max="15745" width="4.109375" style="128" customWidth="1"/>
    <col min="15746" max="15746" width="3" style="128" customWidth="1"/>
    <col min="15747" max="15749" width="0" style="128" hidden="1" customWidth="1"/>
    <col min="15750" max="15750" width="3" style="128" customWidth="1"/>
    <col min="15751" max="15751" width="0" style="128" hidden="1" customWidth="1"/>
    <col min="15752" max="15752" width="3" style="128" customWidth="1"/>
    <col min="15753" max="15753" width="0" style="128" hidden="1" customWidth="1"/>
    <col min="15754" max="15754" width="4.44140625" style="128" customWidth="1"/>
    <col min="15755" max="15755" width="34.33203125" style="128" customWidth="1"/>
    <col min="15756" max="15756" width="23.44140625" style="128" customWidth="1"/>
    <col min="15757" max="15757" width="9.109375" style="128" customWidth="1"/>
    <col min="15758" max="15758" width="19.44140625" style="128" customWidth="1"/>
    <col min="15759" max="15759" width="42.6640625" style="128" customWidth="1"/>
    <col min="15760" max="15760" width="5.88671875" style="128" customWidth="1"/>
    <col min="15761" max="15761" width="31.44140625" style="128" customWidth="1"/>
    <col min="15762" max="15762" width="16.109375" style="128" customWidth="1"/>
    <col min="15763" max="15764" width="9.33203125" style="128" customWidth="1"/>
    <col min="15765" max="15765" width="11.109375" style="128" customWidth="1"/>
    <col min="15766" max="15766" width="2.109375" style="128" customWidth="1"/>
    <col min="15767" max="15972" width="10.88671875" style="128"/>
    <col min="15973" max="15973" width="12" style="128" customWidth="1"/>
    <col min="15974" max="15974" width="2.6640625" style="128" customWidth="1"/>
    <col min="15975" max="15976" width="6.44140625" style="128" customWidth="1"/>
    <col min="15977" max="15977" width="5.88671875" style="128" customWidth="1"/>
    <col min="15978" max="15978" width="6.44140625" style="128" customWidth="1"/>
    <col min="15979" max="15979" width="13.6640625" style="128" customWidth="1"/>
    <col min="15980" max="15981" width="9" style="128" customWidth="1"/>
    <col min="15982" max="15982" width="2.44140625" style="128" customWidth="1"/>
    <col min="15983" max="15983" width="8.88671875" style="128" customWidth="1"/>
    <col min="15984" max="15984" width="7.44140625" style="128" customWidth="1"/>
    <col min="15985" max="15987" width="3.6640625" style="128" customWidth="1"/>
    <col min="15988" max="15988" width="3.44140625" style="128" customWidth="1"/>
    <col min="15989" max="15989" width="2.88671875" style="128" customWidth="1"/>
    <col min="15990" max="15990" width="3" style="128" customWidth="1"/>
    <col min="15991" max="15993" width="0" style="128" hidden="1" customWidth="1"/>
    <col min="15994" max="15994" width="4.44140625" style="128" customWidth="1"/>
    <col min="15995" max="15995" width="0" style="128" hidden="1" customWidth="1"/>
    <col min="15996" max="15997" width="14.88671875" style="128" customWidth="1"/>
    <col min="15998" max="15998" width="15.109375" style="128" customWidth="1"/>
    <col min="15999" max="15999" width="6.44140625" style="128" customWidth="1"/>
    <col min="16000" max="16000" width="15.109375" style="128" customWidth="1"/>
    <col min="16001" max="16001" width="4.109375" style="128" customWidth="1"/>
    <col min="16002" max="16002" width="3" style="128" customWidth="1"/>
    <col min="16003" max="16005" width="0" style="128" hidden="1" customWidth="1"/>
    <col min="16006" max="16006" width="3" style="128" customWidth="1"/>
    <col min="16007" max="16007" width="0" style="128" hidden="1" customWidth="1"/>
    <col min="16008" max="16008" width="3" style="128" customWidth="1"/>
    <col min="16009" max="16009" width="0" style="128" hidden="1" customWidth="1"/>
    <col min="16010" max="16010" width="4.44140625" style="128" customWidth="1"/>
    <col min="16011" max="16011" width="34.33203125" style="128" customWidth="1"/>
    <col min="16012" max="16012" width="23.44140625" style="128" customWidth="1"/>
    <col min="16013" max="16013" width="9.109375" style="128" customWidth="1"/>
    <col min="16014" max="16014" width="19.44140625" style="128" customWidth="1"/>
    <col min="16015" max="16015" width="42.6640625" style="128" customWidth="1"/>
    <col min="16016" max="16016" width="5.88671875" style="128" customWidth="1"/>
    <col min="16017" max="16017" width="31.44140625" style="128" customWidth="1"/>
    <col min="16018" max="16018" width="16.109375" style="128" customWidth="1"/>
    <col min="16019" max="16020" width="9.33203125" style="128" customWidth="1"/>
    <col min="16021" max="16021" width="11.109375" style="128" customWidth="1"/>
    <col min="16022" max="16022" width="2.109375" style="128" customWidth="1"/>
    <col min="16023" max="16228" width="10.88671875" style="128"/>
    <col min="16229" max="16229" width="12" style="128" customWidth="1"/>
    <col min="16230" max="16230" width="2.6640625" style="128" customWidth="1"/>
    <col min="16231" max="16232" width="6.44140625" style="128" customWidth="1"/>
    <col min="16233" max="16233" width="5.88671875" style="128" customWidth="1"/>
    <col min="16234" max="16234" width="6.44140625" style="128" customWidth="1"/>
    <col min="16235" max="16235" width="13.6640625" style="128" customWidth="1"/>
    <col min="16236" max="16237" width="9" style="128" customWidth="1"/>
    <col min="16238" max="16238" width="2.44140625" style="128" customWidth="1"/>
    <col min="16239" max="16239" width="8.88671875" style="128" customWidth="1"/>
    <col min="16240" max="16240" width="7.44140625" style="128" customWidth="1"/>
    <col min="16241" max="16243" width="3.6640625" style="128" customWidth="1"/>
    <col min="16244" max="16244" width="3.44140625" style="128" customWidth="1"/>
    <col min="16245" max="16245" width="2.88671875" style="128" customWidth="1"/>
    <col min="16246" max="16246" width="3" style="128" customWidth="1"/>
    <col min="16247" max="16249" width="0" style="128" hidden="1" customWidth="1"/>
    <col min="16250" max="16250" width="4.44140625" style="128" customWidth="1"/>
    <col min="16251" max="16251" width="0" style="128" hidden="1" customWidth="1"/>
    <col min="16252" max="16253" width="14.88671875" style="128" customWidth="1"/>
    <col min="16254" max="16254" width="15.109375" style="128" customWidth="1"/>
    <col min="16255" max="16255" width="6.44140625" style="128" customWidth="1"/>
    <col min="16256" max="16256" width="15.109375" style="128" customWidth="1"/>
    <col min="16257" max="16257" width="4.109375" style="128" customWidth="1"/>
    <col min="16258" max="16258" width="3" style="128" customWidth="1"/>
    <col min="16259" max="16261" width="0" style="128" hidden="1" customWidth="1"/>
    <col min="16262" max="16262" width="3" style="128" customWidth="1"/>
    <col min="16263" max="16263" width="0" style="128" hidden="1" customWidth="1"/>
    <col min="16264" max="16264" width="3" style="128" customWidth="1"/>
    <col min="16265" max="16265" width="0" style="128" hidden="1" customWidth="1"/>
    <col min="16266" max="16266" width="4.44140625" style="128" customWidth="1"/>
    <col min="16267" max="16267" width="34.33203125" style="128" customWidth="1"/>
    <col min="16268" max="16268" width="23.44140625" style="128" customWidth="1"/>
    <col min="16269" max="16269" width="9.109375" style="128" customWidth="1"/>
    <col min="16270" max="16270" width="19.44140625" style="128" customWidth="1"/>
    <col min="16271" max="16271" width="42.6640625" style="128" customWidth="1"/>
    <col min="16272" max="16272" width="5.88671875" style="128" customWidth="1"/>
    <col min="16273" max="16273" width="31.44140625" style="128" customWidth="1"/>
    <col min="16274" max="16274" width="16.109375" style="128" customWidth="1"/>
    <col min="16275" max="16276" width="9.33203125" style="128" customWidth="1"/>
    <col min="16277" max="16277" width="11.109375" style="128" customWidth="1"/>
    <col min="16278" max="16278" width="2.109375" style="128" customWidth="1"/>
    <col min="16279" max="16383" width="10.88671875" style="128"/>
    <col min="16384" max="16384" width="11.44140625" style="128" customWidth="1"/>
  </cols>
  <sheetData>
    <row r="1" spans="1:193 1680:1680" ht="11.25" customHeight="1" x14ac:dyDescent="0.2">
      <c r="A1" s="129"/>
      <c r="B1" s="481" t="s">
        <v>449</v>
      </c>
      <c r="C1" s="482"/>
      <c r="D1" s="482"/>
      <c r="E1" s="482"/>
      <c r="F1" s="482"/>
      <c r="G1" s="482"/>
      <c r="H1" s="482"/>
      <c r="I1" s="483"/>
      <c r="J1" s="484"/>
      <c r="K1" s="485"/>
      <c r="L1" s="141"/>
      <c r="M1" s="140"/>
      <c r="N1" s="140"/>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0"/>
      <c r="AN1" s="141"/>
      <c r="AO1" s="141"/>
      <c r="AP1" s="141"/>
      <c r="AQ1" s="140"/>
      <c r="AR1" s="141"/>
      <c r="AS1" s="141"/>
      <c r="AT1" s="141"/>
      <c r="AU1" s="140"/>
      <c r="AV1" s="141"/>
      <c r="AW1" s="141"/>
      <c r="AX1" s="141"/>
      <c r="AY1" s="140"/>
      <c r="AZ1" s="141"/>
      <c r="BA1" s="141"/>
      <c r="BB1" s="141"/>
      <c r="BC1" s="140"/>
      <c r="BD1" s="141"/>
      <c r="BE1" s="141"/>
      <c r="BF1" s="141"/>
      <c r="BG1" s="140"/>
      <c r="BH1" s="141"/>
      <c r="BI1" s="141"/>
      <c r="BJ1" s="141"/>
      <c r="BK1" s="140"/>
      <c r="BL1" s="141"/>
      <c r="BM1" s="141"/>
      <c r="BN1" s="141"/>
      <c r="BO1" s="140"/>
      <c r="BP1" s="141"/>
      <c r="BQ1" s="141"/>
      <c r="BR1" s="141"/>
      <c r="BS1" s="140"/>
      <c r="BT1" s="141"/>
      <c r="BU1" s="141"/>
      <c r="BV1" s="141"/>
      <c r="BW1" s="140"/>
      <c r="BX1" s="141"/>
      <c r="BY1" s="141"/>
      <c r="BZ1" s="141"/>
      <c r="CA1" s="140"/>
      <c r="CB1" s="141"/>
      <c r="CC1" s="141"/>
      <c r="CD1" s="141"/>
      <c r="CE1" s="140"/>
      <c r="CF1" s="141"/>
      <c r="CG1" s="141"/>
      <c r="CH1" s="141"/>
      <c r="CI1" s="141"/>
      <c r="CJ1" s="141"/>
      <c r="CK1" s="141"/>
      <c r="CL1" s="141"/>
      <c r="CM1" s="141"/>
      <c r="CN1" s="141"/>
      <c r="CO1" s="141"/>
      <c r="CP1" s="141"/>
      <c r="CQ1" s="141"/>
      <c r="CR1" s="141"/>
      <c r="CS1" s="141"/>
      <c r="CT1" s="141"/>
      <c r="CU1" s="141"/>
      <c r="CV1" s="141"/>
      <c r="CW1" s="141"/>
      <c r="CX1" s="141"/>
      <c r="CY1" s="141"/>
      <c r="CZ1" s="141"/>
      <c r="DA1" s="141"/>
      <c r="DB1" s="141"/>
      <c r="DC1" s="141"/>
      <c r="DD1" s="141"/>
      <c r="DE1" s="140"/>
      <c r="DF1" s="141"/>
      <c r="DG1" s="140"/>
      <c r="DH1" s="140"/>
      <c r="DI1" s="141"/>
      <c r="DJ1" s="141"/>
      <c r="DK1" s="141"/>
      <c r="DL1" s="141"/>
      <c r="DM1" s="140"/>
      <c r="DN1" s="141"/>
      <c r="DO1" s="140"/>
      <c r="DP1" s="141"/>
      <c r="DQ1" s="141"/>
      <c r="DR1" s="141"/>
      <c r="DS1" s="141"/>
      <c r="DT1" s="141"/>
      <c r="DU1" s="141"/>
      <c r="DV1" s="141"/>
      <c r="DW1" s="141"/>
      <c r="DX1" s="141"/>
      <c r="DY1" s="141"/>
      <c r="DZ1" s="141"/>
      <c r="EA1" s="141"/>
      <c r="EB1" s="141"/>
      <c r="EC1" s="141"/>
      <c r="ED1" s="141"/>
      <c r="EE1" s="141"/>
      <c r="EF1" s="141"/>
      <c r="EG1" s="141"/>
      <c r="EH1" s="141"/>
      <c r="EI1" s="141"/>
      <c r="EJ1" s="141"/>
      <c r="EK1" s="141"/>
      <c r="EL1" s="141"/>
      <c r="EM1" s="141"/>
      <c r="EN1" s="141"/>
      <c r="EO1" s="141"/>
      <c r="EP1" s="141"/>
      <c r="EQ1" s="141"/>
      <c r="ER1" s="141"/>
      <c r="ES1" s="141"/>
      <c r="ET1" s="141"/>
      <c r="EU1" s="141"/>
      <c r="EV1" s="141"/>
      <c r="EW1" s="141"/>
      <c r="EX1" s="141"/>
      <c r="EY1" s="141"/>
      <c r="EZ1" s="141"/>
      <c r="FA1" s="141"/>
      <c r="FB1" s="141"/>
      <c r="FC1" s="141"/>
      <c r="FD1" s="141"/>
      <c r="FE1" s="141"/>
      <c r="FF1" s="141"/>
      <c r="FG1" s="141"/>
      <c r="FH1" s="141"/>
      <c r="FI1" s="141"/>
      <c r="FJ1" s="141"/>
      <c r="FK1" s="141"/>
      <c r="FL1" s="141"/>
      <c r="FM1" s="141"/>
      <c r="FN1" s="141"/>
      <c r="FO1" s="141"/>
      <c r="FP1" s="141"/>
      <c r="FQ1" s="141"/>
      <c r="FR1" s="141"/>
      <c r="FS1" s="141"/>
      <c r="FT1" s="141"/>
      <c r="FU1" s="141"/>
      <c r="FV1" s="141"/>
      <c r="FW1" s="141"/>
      <c r="FX1" s="141"/>
      <c r="FY1" s="141"/>
      <c r="FZ1" s="141"/>
      <c r="GA1" s="141"/>
      <c r="GB1" s="141"/>
      <c r="GC1" s="141"/>
      <c r="GD1" s="141"/>
      <c r="GE1" s="141"/>
      <c r="GF1" s="141"/>
      <c r="GG1" s="141"/>
      <c r="GH1" s="141"/>
      <c r="GI1" s="141"/>
      <c r="GJ1" s="141"/>
      <c r="GK1" s="236" t="s">
        <v>448</v>
      </c>
      <c r="BLP1" s="151" t="s">
        <v>225</v>
      </c>
    </row>
    <row r="2" spans="1:193 1680:1680" ht="14.25" customHeight="1" x14ac:dyDescent="0.2">
      <c r="A2" s="129"/>
      <c r="B2" s="488" t="s">
        <v>447</v>
      </c>
      <c r="C2" s="489"/>
      <c r="D2" s="489"/>
      <c r="E2" s="489"/>
      <c r="F2" s="489"/>
      <c r="G2" s="489"/>
      <c r="H2" s="489"/>
      <c r="I2" s="490"/>
      <c r="J2" s="486"/>
      <c r="K2" s="487"/>
      <c r="L2" s="141"/>
      <c r="M2" s="140"/>
      <c r="N2" s="140"/>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0"/>
      <c r="AN2" s="141"/>
      <c r="AO2" s="141"/>
      <c r="AP2" s="141"/>
      <c r="AQ2" s="140"/>
      <c r="AR2" s="141"/>
      <c r="AS2" s="141"/>
      <c r="AT2" s="141"/>
      <c r="AU2" s="140"/>
      <c r="AV2" s="141"/>
      <c r="AW2" s="141"/>
      <c r="AX2" s="141"/>
      <c r="AY2" s="140"/>
      <c r="AZ2" s="141"/>
      <c r="BA2" s="141"/>
      <c r="BB2" s="141"/>
      <c r="BC2" s="140"/>
      <c r="BD2" s="141"/>
      <c r="BE2" s="141"/>
      <c r="BF2" s="141"/>
      <c r="BG2" s="140"/>
      <c r="BH2" s="141"/>
      <c r="BI2" s="141"/>
      <c r="BJ2" s="141"/>
      <c r="BK2" s="140"/>
      <c r="BL2" s="141"/>
      <c r="BM2" s="141"/>
      <c r="BN2" s="141"/>
      <c r="BO2" s="140"/>
      <c r="BP2" s="141"/>
      <c r="BQ2" s="141"/>
      <c r="BR2" s="141"/>
      <c r="BS2" s="140"/>
      <c r="BT2" s="141"/>
      <c r="BU2" s="141"/>
      <c r="BV2" s="141"/>
      <c r="BW2" s="140"/>
      <c r="BX2" s="141"/>
      <c r="BY2" s="141"/>
      <c r="BZ2" s="141"/>
      <c r="CA2" s="140"/>
      <c r="CB2" s="141"/>
      <c r="CC2" s="141"/>
      <c r="CD2" s="141"/>
      <c r="CE2" s="140"/>
      <c r="CF2" s="141"/>
      <c r="CG2" s="141"/>
      <c r="CH2" s="141"/>
      <c r="CI2" s="141"/>
      <c r="CJ2" s="141"/>
      <c r="CK2" s="141"/>
      <c r="CL2" s="141"/>
      <c r="CM2" s="141"/>
      <c r="CN2" s="141"/>
      <c r="CO2" s="141"/>
      <c r="CP2" s="141"/>
      <c r="CQ2" s="141"/>
      <c r="CR2" s="141"/>
      <c r="CS2" s="141"/>
      <c r="CT2" s="141"/>
      <c r="CU2" s="141"/>
      <c r="CV2" s="141"/>
      <c r="CW2" s="141"/>
      <c r="CX2" s="141"/>
      <c r="CY2" s="141"/>
      <c r="CZ2" s="141"/>
      <c r="DA2" s="141"/>
      <c r="DB2" s="141"/>
      <c r="DC2" s="141"/>
      <c r="DD2" s="141"/>
      <c r="DE2" s="140"/>
      <c r="DF2" s="141"/>
      <c r="DG2" s="140"/>
      <c r="DH2" s="140"/>
      <c r="DI2" s="141"/>
      <c r="DJ2" s="141"/>
      <c r="DK2" s="141"/>
      <c r="DL2" s="141"/>
      <c r="DM2" s="140"/>
      <c r="DN2" s="141"/>
      <c r="DO2" s="140"/>
      <c r="DP2" s="141"/>
      <c r="DQ2" s="141"/>
      <c r="DR2" s="141"/>
      <c r="DS2" s="141"/>
      <c r="DT2" s="141"/>
      <c r="DU2" s="141"/>
      <c r="DV2" s="141"/>
      <c r="DW2" s="141"/>
      <c r="DX2" s="141"/>
      <c r="DY2" s="141"/>
      <c r="DZ2" s="141"/>
      <c r="EA2" s="141"/>
      <c r="EB2" s="141"/>
      <c r="EC2" s="141"/>
      <c r="ED2" s="141"/>
      <c r="EE2" s="141"/>
      <c r="EF2" s="141"/>
      <c r="EG2" s="141"/>
      <c r="EH2" s="141"/>
      <c r="EI2" s="141"/>
      <c r="EJ2" s="141"/>
      <c r="EK2" s="141"/>
      <c r="EL2" s="141"/>
      <c r="EM2" s="141"/>
      <c r="EN2" s="141"/>
      <c r="EO2" s="141"/>
      <c r="EP2" s="141"/>
      <c r="EQ2" s="141"/>
      <c r="ER2" s="141"/>
      <c r="ES2" s="141"/>
      <c r="ET2" s="141"/>
      <c r="EU2" s="141"/>
      <c r="EV2" s="141"/>
      <c r="EW2" s="141"/>
      <c r="EX2" s="141"/>
      <c r="EY2" s="141"/>
      <c r="EZ2" s="141"/>
      <c r="FA2" s="141"/>
      <c r="FB2" s="141"/>
      <c r="FC2" s="141"/>
      <c r="FD2" s="141"/>
      <c r="FE2" s="141"/>
      <c r="FF2" s="141"/>
      <c r="FG2" s="141"/>
      <c r="FH2" s="141"/>
      <c r="FI2" s="141"/>
      <c r="FJ2" s="141"/>
      <c r="FK2" s="141"/>
      <c r="FL2" s="141"/>
      <c r="FM2" s="141"/>
      <c r="FN2" s="141"/>
      <c r="FO2" s="141"/>
      <c r="FP2" s="141"/>
      <c r="FQ2" s="141"/>
      <c r="FR2" s="141"/>
      <c r="FS2" s="141"/>
      <c r="FT2" s="141"/>
      <c r="FU2" s="141"/>
      <c r="FV2" s="141"/>
      <c r="FW2" s="141"/>
      <c r="FX2" s="141"/>
      <c r="FY2" s="141"/>
      <c r="FZ2" s="141"/>
      <c r="GA2" s="141"/>
      <c r="GB2" s="141"/>
      <c r="GC2" s="141"/>
      <c r="GD2" s="141"/>
      <c r="GE2" s="141"/>
      <c r="GF2" s="141"/>
      <c r="GG2" s="141"/>
      <c r="GH2" s="141"/>
      <c r="GI2" s="141"/>
      <c r="GJ2" s="141"/>
      <c r="GK2" s="141"/>
      <c r="BLP2" s="130"/>
    </row>
    <row r="3" spans="1:193 1680:1680" ht="11.25" customHeight="1" x14ac:dyDescent="0.2">
      <c r="A3" s="129"/>
      <c r="B3" s="137" t="s">
        <v>446</v>
      </c>
      <c r="C3" s="491" t="s">
        <v>445</v>
      </c>
      <c r="D3" s="492"/>
      <c r="E3" s="492"/>
      <c r="F3" s="492"/>
      <c r="G3" s="492"/>
      <c r="H3" s="493"/>
      <c r="I3" s="138" t="s">
        <v>444</v>
      </c>
      <c r="J3" s="486"/>
      <c r="K3" s="487"/>
      <c r="L3" s="141"/>
      <c r="M3" s="140"/>
      <c r="N3" s="140"/>
      <c r="O3" s="141"/>
      <c r="P3" s="141"/>
      <c r="Q3" s="141"/>
      <c r="R3" s="141"/>
      <c r="S3" s="141"/>
      <c r="T3" s="141"/>
      <c r="U3" s="141"/>
      <c r="V3" s="141"/>
      <c r="W3" s="141"/>
      <c r="X3" s="141"/>
      <c r="Y3" s="141"/>
      <c r="Z3" s="141"/>
      <c r="AA3" s="141"/>
      <c r="AB3" s="141"/>
      <c r="AC3" s="141"/>
      <c r="AD3" s="141"/>
      <c r="AE3" s="141"/>
      <c r="AF3" s="141"/>
      <c r="AG3" s="141"/>
      <c r="AH3" s="141"/>
      <c r="AI3" s="141"/>
      <c r="AJ3" s="141"/>
      <c r="AK3" s="141"/>
      <c r="AL3" s="141"/>
      <c r="AM3" s="140"/>
      <c r="AN3" s="141"/>
      <c r="AO3" s="141"/>
      <c r="AP3" s="141"/>
      <c r="AQ3" s="140"/>
      <c r="AR3" s="141"/>
      <c r="AS3" s="141"/>
      <c r="AT3" s="141"/>
      <c r="AU3" s="140"/>
      <c r="AV3" s="141"/>
      <c r="AW3" s="141"/>
      <c r="AX3" s="141"/>
      <c r="AY3" s="140"/>
      <c r="AZ3" s="141"/>
      <c r="BA3" s="141"/>
      <c r="BB3" s="141"/>
      <c r="BC3" s="140"/>
      <c r="BD3" s="141"/>
      <c r="BE3" s="141"/>
      <c r="BF3" s="141"/>
      <c r="BG3" s="140"/>
      <c r="BH3" s="141"/>
      <c r="BI3" s="141"/>
      <c r="BJ3" s="141"/>
      <c r="BK3" s="140"/>
      <c r="BL3" s="141"/>
      <c r="BM3" s="141"/>
      <c r="BN3" s="141"/>
      <c r="BO3" s="140"/>
      <c r="BP3" s="141"/>
      <c r="BQ3" s="141"/>
      <c r="BR3" s="141"/>
      <c r="BS3" s="140"/>
      <c r="BT3" s="141"/>
      <c r="BU3" s="141"/>
      <c r="BV3" s="141"/>
      <c r="BW3" s="140"/>
      <c r="BX3" s="141"/>
      <c r="BY3" s="141"/>
      <c r="BZ3" s="141"/>
      <c r="CA3" s="140"/>
      <c r="CB3" s="141"/>
      <c r="CC3" s="141"/>
      <c r="CD3" s="141"/>
      <c r="CE3" s="140"/>
      <c r="CF3" s="141"/>
      <c r="CG3" s="141"/>
      <c r="CH3" s="141"/>
      <c r="CI3" s="141"/>
      <c r="CJ3" s="141"/>
      <c r="CK3" s="141"/>
      <c r="CL3" s="141"/>
      <c r="CM3" s="141"/>
      <c r="CN3" s="141"/>
      <c r="CO3" s="141"/>
      <c r="CP3" s="141"/>
      <c r="CQ3" s="141"/>
      <c r="CR3" s="141"/>
      <c r="CS3" s="141"/>
      <c r="CT3" s="141"/>
      <c r="CU3" s="141"/>
      <c r="CV3" s="141"/>
      <c r="CW3" s="141"/>
      <c r="CX3" s="141"/>
      <c r="CY3" s="141"/>
      <c r="CZ3" s="141"/>
      <c r="DA3" s="141"/>
      <c r="DB3" s="141"/>
      <c r="DC3" s="141"/>
      <c r="DD3" s="141"/>
      <c r="DE3" s="140"/>
      <c r="DF3" s="141"/>
      <c r="DG3" s="140"/>
      <c r="DH3" s="140"/>
      <c r="DI3" s="141"/>
      <c r="DJ3" s="141"/>
      <c r="DK3" s="141"/>
      <c r="DL3" s="141"/>
      <c r="DM3" s="140"/>
      <c r="DN3" s="141"/>
      <c r="DO3" s="140"/>
      <c r="DP3" s="141"/>
      <c r="DQ3" s="141"/>
      <c r="DR3" s="141"/>
      <c r="DS3" s="141"/>
      <c r="DT3" s="141"/>
      <c r="DU3" s="141"/>
      <c r="DV3" s="141"/>
      <c r="DW3" s="141"/>
      <c r="DX3" s="141"/>
      <c r="DY3" s="141"/>
      <c r="DZ3" s="141"/>
      <c r="EA3" s="141"/>
      <c r="EB3" s="141"/>
      <c r="EC3" s="141"/>
      <c r="ED3" s="141"/>
      <c r="EE3" s="141"/>
      <c r="EF3" s="141"/>
      <c r="EG3" s="141"/>
      <c r="EH3" s="141"/>
      <c r="EI3" s="141"/>
      <c r="EJ3" s="141"/>
      <c r="EK3" s="141"/>
      <c r="EL3" s="141"/>
      <c r="EM3" s="141"/>
      <c r="EN3" s="141"/>
      <c r="EO3" s="141"/>
      <c r="EP3" s="141"/>
      <c r="EQ3" s="141"/>
      <c r="ER3" s="141"/>
      <c r="ES3" s="141"/>
      <c r="ET3" s="141"/>
      <c r="EU3" s="141"/>
      <c r="EV3" s="141"/>
      <c r="EW3" s="141"/>
      <c r="EX3" s="141"/>
      <c r="EY3" s="141"/>
      <c r="EZ3" s="141"/>
      <c r="FA3" s="141"/>
      <c r="FB3" s="141"/>
      <c r="FC3" s="141"/>
      <c r="FD3" s="141"/>
      <c r="FE3" s="141"/>
      <c r="FF3" s="141"/>
      <c r="FG3" s="141"/>
      <c r="FH3" s="141"/>
      <c r="FI3" s="141"/>
      <c r="FJ3" s="141"/>
      <c r="FK3" s="141"/>
      <c r="FL3" s="141"/>
      <c r="FM3" s="141"/>
      <c r="FN3" s="141"/>
      <c r="FO3" s="141"/>
      <c r="FP3" s="141"/>
      <c r="FQ3" s="141"/>
      <c r="FR3" s="141"/>
      <c r="FS3" s="141"/>
      <c r="FT3" s="141"/>
      <c r="FU3" s="141"/>
      <c r="FV3" s="141"/>
      <c r="FW3" s="141"/>
      <c r="FX3" s="141"/>
      <c r="FY3" s="141"/>
      <c r="FZ3" s="141"/>
      <c r="GA3" s="141"/>
      <c r="GB3" s="141"/>
      <c r="GC3" s="141"/>
      <c r="GD3" s="141"/>
      <c r="GE3" s="141"/>
      <c r="GF3" s="141"/>
      <c r="GG3" s="141"/>
      <c r="GH3" s="141"/>
      <c r="GI3" s="141"/>
      <c r="GJ3" s="141"/>
      <c r="GK3" s="141"/>
      <c r="BLP3" s="130"/>
    </row>
    <row r="4" spans="1:193 1680:1680" ht="14.25" customHeight="1" x14ac:dyDescent="0.2">
      <c r="A4" s="129"/>
      <c r="B4" s="139" t="s">
        <v>443</v>
      </c>
      <c r="C4" s="494" t="s">
        <v>442</v>
      </c>
      <c r="D4" s="495"/>
      <c r="E4" s="495"/>
      <c r="F4" s="495"/>
      <c r="G4" s="495"/>
      <c r="H4" s="496"/>
      <c r="I4" s="203" t="s">
        <v>441</v>
      </c>
      <c r="J4" s="486"/>
      <c r="K4" s="487"/>
      <c r="L4" s="141"/>
      <c r="M4" s="140"/>
      <c r="N4" s="140"/>
      <c r="O4" s="141"/>
      <c r="P4" s="141"/>
      <c r="Q4" s="141"/>
      <c r="R4" s="141"/>
      <c r="S4" s="141"/>
      <c r="T4" s="141"/>
      <c r="U4" s="141"/>
      <c r="V4" s="141"/>
      <c r="W4" s="141"/>
      <c r="X4" s="141"/>
      <c r="Y4" s="141"/>
      <c r="Z4" s="141"/>
      <c r="AA4" s="141"/>
      <c r="AB4" s="141"/>
      <c r="AC4" s="141"/>
      <c r="AD4" s="141"/>
      <c r="AE4" s="141"/>
      <c r="AF4" s="141"/>
      <c r="AG4" s="141"/>
      <c r="AH4" s="141"/>
      <c r="AI4" s="141"/>
      <c r="AJ4" s="141"/>
      <c r="AK4" s="141"/>
      <c r="AL4" s="141"/>
      <c r="AM4" s="140"/>
      <c r="AN4" s="141"/>
      <c r="AO4" s="141"/>
      <c r="AP4" s="141"/>
      <c r="AQ4" s="140"/>
      <c r="AR4" s="141"/>
      <c r="AS4" s="141"/>
      <c r="AT4" s="141"/>
      <c r="AU4" s="140"/>
      <c r="AV4" s="141"/>
      <c r="AW4" s="141"/>
      <c r="AX4" s="141"/>
      <c r="AY4" s="140"/>
      <c r="AZ4" s="141"/>
      <c r="BA4" s="141"/>
      <c r="BB4" s="141"/>
      <c r="BC4" s="140"/>
      <c r="BD4" s="141"/>
      <c r="BE4" s="141"/>
      <c r="BF4" s="141"/>
      <c r="BG4" s="140"/>
      <c r="BH4" s="141"/>
      <c r="BI4" s="141"/>
      <c r="BJ4" s="141"/>
      <c r="BK4" s="140"/>
      <c r="BL4" s="141"/>
      <c r="BM4" s="141"/>
      <c r="BN4" s="141"/>
      <c r="BO4" s="140"/>
      <c r="BP4" s="141"/>
      <c r="BQ4" s="141"/>
      <c r="BR4" s="141"/>
      <c r="BS4" s="140"/>
      <c r="BT4" s="141"/>
      <c r="BU4" s="141"/>
      <c r="BV4" s="141"/>
      <c r="BW4" s="140"/>
      <c r="BX4" s="141"/>
      <c r="BY4" s="141"/>
      <c r="BZ4" s="141"/>
      <c r="CA4" s="140"/>
      <c r="CB4" s="141"/>
      <c r="CC4" s="141"/>
      <c r="CD4" s="141"/>
      <c r="CE4" s="140"/>
      <c r="CF4" s="141"/>
      <c r="CG4" s="141"/>
      <c r="CH4" s="141"/>
      <c r="CI4" s="141"/>
      <c r="CJ4" s="141"/>
      <c r="CK4" s="141"/>
      <c r="CL4" s="141"/>
      <c r="CM4" s="141"/>
      <c r="CN4" s="141"/>
      <c r="CO4" s="141"/>
      <c r="CP4" s="141"/>
      <c r="CQ4" s="141"/>
      <c r="CR4" s="141"/>
      <c r="CS4" s="141"/>
      <c r="CT4" s="141"/>
      <c r="CU4" s="141"/>
      <c r="CV4" s="141"/>
      <c r="CW4" s="141"/>
      <c r="CX4" s="141"/>
      <c r="CY4" s="141"/>
      <c r="CZ4" s="141"/>
      <c r="DA4" s="141"/>
      <c r="DB4" s="141"/>
      <c r="DC4" s="141"/>
      <c r="DD4" s="141"/>
      <c r="DE4" s="140"/>
      <c r="DF4" s="141"/>
      <c r="DG4" s="140"/>
      <c r="DH4" s="140"/>
      <c r="DI4" s="141"/>
      <c r="DJ4" s="168"/>
      <c r="DK4" s="141"/>
      <c r="DL4" s="141"/>
      <c r="DM4" s="140"/>
      <c r="DN4" s="141"/>
      <c r="DO4" s="140"/>
      <c r="DP4" s="141"/>
      <c r="DQ4" s="141"/>
      <c r="DR4" s="141"/>
      <c r="DS4" s="141"/>
      <c r="DT4" s="141"/>
      <c r="DU4" s="141"/>
      <c r="DV4" s="141"/>
      <c r="DW4" s="141"/>
      <c r="DX4" s="141"/>
      <c r="DY4" s="141"/>
      <c r="DZ4" s="141"/>
      <c r="EA4" s="141"/>
      <c r="EB4" s="141"/>
      <c r="EC4" s="141"/>
      <c r="ED4" s="141"/>
      <c r="EE4" s="141"/>
      <c r="EF4" s="141"/>
      <c r="EG4" s="141"/>
      <c r="EH4" s="141"/>
      <c r="EI4" s="141"/>
      <c r="EJ4" s="141"/>
      <c r="EK4" s="141"/>
      <c r="EL4" s="141"/>
      <c r="EM4" s="141"/>
      <c r="EN4" s="141"/>
      <c r="EO4" s="141"/>
      <c r="EP4" s="141"/>
      <c r="EQ4" s="141"/>
      <c r="ER4" s="141"/>
      <c r="ES4" s="141"/>
      <c r="ET4" s="141"/>
      <c r="EU4" s="141"/>
      <c r="EV4" s="141"/>
      <c r="EW4" s="141"/>
      <c r="EX4" s="141"/>
      <c r="EY4" s="141"/>
      <c r="EZ4" s="141"/>
      <c r="FA4" s="141"/>
      <c r="FB4" s="141"/>
      <c r="FC4" s="141"/>
      <c r="FD4" s="141"/>
      <c r="FE4" s="141"/>
      <c r="FF4" s="141"/>
      <c r="FG4" s="141"/>
      <c r="FH4" s="141"/>
      <c r="FI4" s="141"/>
      <c r="FJ4" s="141"/>
      <c r="FK4" s="141"/>
      <c r="FL4" s="141"/>
      <c r="FM4" s="141"/>
      <c r="FN4" s="141"/>
      <c r="FO4" s="141"/>
      <c r="FP4" s="141"/>
      <c r="FQ4" s="141"/>
      <c r="FR4" s="141"/>
      <c r="FS4" s="141"/>
      <c r="FT4" s="141"/>
      <c r="FU4" s="141"/>
      <c r="FV4" s="141"/>
      <c r="FW4" s="141"/>
      <c r="FX4" s="141"/>
      <c r="FY4" s="141"/>
      <c r="FZ4" s="141"/>
      <c r="GA4" s="141"/>
      <c r="GB4" s="141"/>
      <c r="GC4" s="141"/>
      <c r="GD4" s="141"/>
      <c r="GE4" s="141"/>
      <c r="GF4" s="141"/>
      <c r="GG4" s="141"/>
      <c r="GH4" s="141"/>
      <c r="GI4" s="141"/>
      <c r="GJ4" s="141"/>
      <c r="GK4" s="141"/>
      <c r="BLP4" s="130"/>
    </row>
    <row r="5" spans="1:193 1680:1680" ht="41.25" customHeight="1" x14ac:dyDescent="0.2">
      <c r="A5" s="129"/>
      <c r="B5" s="146" t="s">
        <v>440</v>
      </c>
      <c r="C5" s="190" t="s">
        <v>439</v>
      </c>
      <c r="D5" s="146" t="s">
        <v>438</v>
      </c>
      <c r="E5" s="497" t="s">
        <v>1106</v>
      </c>
      <c r="F5" s="498"/>
      <c r="G5" s="499"/>
      <c r="H5" s="191" t="s">
        <v>436</v>
      </c>
      <c r="I5" s="543"/>
      <c r="J5" s="544"/>
      <c r="K5" s="544"/>
      <c r="L5" s="544"/>
      <c r="M5" s="544"/>
      <c r="N5" s="545"/>
      <c r="O5" s="471" t="s">
        <v>434</v>
      </c>
      <c r="P5" s="472"/>
      <c r="Q5" s="541">
        <v>45657</v>
      </c>
      <c r="R5" s="542"/>
      <c r="S5" s="202"/>
      <c r="T5" s="202"/>
      <c r="U5" s="475"/>
      <c r="V5" s="475"/>
      <c r="W5" s="476"/>
      <c r="X5" s="477"/>
      <c r="Y5" s="126"/>
      <c r="Z5" s="126"/>
      <c r="AA5" s="126"/>
      <c r="AB5" s="126"/>
      <c r="AC5" s="126"/>
      <c r="AD5" s="126"/>
      <c r="AE5" s="126"/>
      <c r="AF5" s="126"/>
      <c r="AG5" s="126"/>
      <c r="AH5" s="126"/>
      <c r="AI5" s="127"/>
      <c r="AJ5" s="127"/>
      <c r="AK5" s="126"/>
      <c r="AL5" s="126"/>
      <c r="AM5" s="126"/>
      <c r="AN5" s="127"/>
      <c r="AO5" s="127"/>
      <c r="AP5" s="126"/>
      <c r="AQ5" s="126"/>
      <c r="AR5" s="127"/>
      <c r="AS5" s="127"/>
      <c r="AT5" s="126"/>
      <c r="AU5" s="126"/>
      <c r="AV5" s="127"/>
      <c r="AW5" s="127"/>
      <c r="AX5" s="126"/>
      <c r="AY5" s="126"/>
      <c r="AZ5" s="127"/>
      <c r="BA5" s="127"/>
      <c r="BB5" s="126"/>
      <c r="BC5" s="126"/>
      <c r="BD5" s="127"/>
      <c r="BE5" s="127"/>
      <c r="BF5" s="126"/>
      <c r="BG5" s="126"/>
      <c r="BH5" s="127"/>
      <c r="BI5" s="127"/>
      <c r="BJ5" s="126"/>
      <c r="BK5" s="126"/>
      <c r="BL5" s="127"/>
      <c r="BM5" s="127"/>
      <c r="BN5" s="126"/>
      <c r="BO5" s="126"/>
      <c r="BP5" s="127"/>
      <c r="BQ5" s="127"/>
      <c r="BR5" s="126"/>
      <c r="BS5" s="126"/>
      <c r="BT5" s="127"/>
      <c r="BU5" s="127"/>
      <c r="BV5" s="126"/>
      <c r="BW5" s="126"/>
      <c r="BX5" s="127"/>
      <c r="BY5" s="127"/>
      <c r="BZ5" s="126"/>
      <c r="CA5" s="126"/>
      <c r="CB5" s="127"/>
      <c r="CC5" s="127"/>
      <c r="CD5" s="126"/>
      <c r="CE5" s="126"/>
      <c r="CF5" s="127"/>
      <c r="CG5" s="127"/>
      <c r="CH5" s="126"/>
      <c r="CI5" s="126"/>
      <c r="CJ5" s="126"/>
      <c r="CK5" s="126"/>
      <c r="CL5" s="126"/>
      <c r="CM5" s="126"/>
      <c r="CN5" s="126"/>
      <c r="CO5" s="126"/>
      <c r="CP5" s="126"/>
      <c r="CQ5" s="126"/>
      <c r="CR5" s="126"/>
      <c r="CS5" s="126"/>
      <c r="CT5" s="126"/>
      <c r="CU5" s="126"/>
      <c r="CV5" s="126"/>
      <c r="CW5" s="126"/>
      <c r="CX5" s="126"/>
      <c r="CY5" s="126"/>
      <c r="CZ5" s="126"/>
      <c r="DA5" s="126"/>
      <c r="DB5" s="125"/>
      <c r="DC5" s="125"/>
      <c r="DD5" s="125"/>
      <c r="DE5" s="125"/>
      <c r="DF5" s="126"/>
      <c r="DG5" s="126"/>
      <c r="DH5" s="126"/>
      <c r="DI5" s="126"/>
      <c r="DJ5" s="126"/>
      <c r="DK5" s="126"/>
      <c r="DL5" s="126"/>
      <c r="DM5" s="125"/>
      <c r="DN5" s="126"/>
      <c r="DO5" s="126"/>
      <c r="DP5" s="126"/>
      <c r="DQ5" s="126"/>
      <c r="DR5" s="126"/>
      <c r="DS5" s="126"/>
      <c r="DT5" s="126"/>
      <c r="DU5" s="126"/>
      <c r="DV5" s="126"/>
      <c r="DW5" s="126"/>
      <c r="DX5" s="126"/>
      <c r="DY5" s="126"/>
      <c r="DZ5" s="126"/>
      <c r="EA5" s="126"/>
      <c r="EB5" s="126"/>
      <c r="EC5" s="126"/>
      <c r="ED5" s="126"/>
      <c r="EE5" s="126"/>
      <c r="EF5" s="126"/>
      <c r="EG5" s="126"/>
      <c r="EH5" s="126"/>
      <c r="EI5" s="126"/>
      <c r="EJ5" s="126"/>
      <c r="EK5" s="126"/>
      <c r="EL5" s="126"/>
      <c r="EM5" s="126"/>
      <c r="EN5" s="126"/>
      <c r="EO5" s="126"/>
      <c r="EP5" s="126"/>
      <c r="EQ5" s="126"/>
      <c r="ER5" s="126"/>
      <c r="ES5" s="126"/>
      <c r="ET5" s="126"/>
      <c r="EU5" s="126"/>
      <c r="EV5" s="126"/>
      <c r="EW5" s="126"/>
      <c r="EX5" s="126"/>
      <c r="EY5" s="126"/>
      <c r="EZ5" s="126"/>
      <c r="FA5" s="126"/>
      <c r="FB5" s="126"/>
      <c r="FC5" s="126"/>
      <c r="FD5" s="126"/>
      <c r="FE5" s="126"/>
      <c r="FF5" s="126"/>
      <c r="FG5" s="126"/>
      <c r="FH5" s="126"/>
      <c r="FI5" s="126"/>
      <c r="FJ5" s="126"/>
      <c r="FK5" s="126"/>
      <c r="FL5" s="126"/>
      <c r="FM5" s="126"/>
      <c r="FN5" s="126"/>
      <c r="FO5" s="126"/>
      <c r="FP5" s="126"/>
      <c r="FQ5" s="126"/>
      <c r="FR5" s="126"/>
      <c r="FS5" s="126"/>
      <c r="FT5" s="126"/>
      <c r="FU5" s="126"/>
      <c r="FV5" s="126"/>
      <c r="FW5" s="126"/>
      <c r="FX5" s="126"/>
      <c r="FY5" s="126"/>
      <c r="FZ5" s="126"/>
      <c r="GA5" s="126"/>
      <c r="GB5" s="126"/>
      <c r="GC5" s="126"/>
      <c r="GD5" s="126"/>
      <c r="GE5" s="126"/>
      <c r="GF5" s="126"/>
      <c r="GG5" s="126"/>
      <c r="GH5" s="126"/>
      <c r="GI5" s="126"/>
      <c r="GJ5" s="129"/>
      <c r="GK5" s="129"/>
    </row>
    <row r="6" spans="1:193 1680:1680" ht="5.25" customHeight="1" x14ac:dyDescent="0.2">
      <c r="A6" s="129"/>
      <c r="B6" s="125"/>
      <c r="C6" s="126"/>
      <c r="D6" s="125"/>
      <c r="E6" s="125"/>
      <c r="F6" s="125"/>
      <c r="G6" s="127"/>
      <c r="H6" s="127"/>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7"/>
      <c r="AJ6" s="127"/>
      <c r="AK6" s="126"/>
      <c r="AL6" s="126"/>
      <c r="AM6" s="126"/>
      <c r="AN6" s="127"/>
      <c r="AO6" s="127"/>
      <c r="AP6" s="126"/>
      <c r="AQ6" s="126"/>
      <c r="AR6" s="127"/>
      <c r="AS6" s="127"/>
      <c r="AT6" s="126"/>
      <c r="AU6" s="126"/>
      <c r="AV6" s="127"/>
      <c r="AW6" s="127"/>
      <c r="AX6" s="126"/>
      <c r="AY6" s="126"/>
      <c r="AZ6" s="127"/>
      <c r="BA6" s="127"/>
      <c r="BB6" s="126"/>
      <c r="BC6" s="126"/>
      <c r="BD6" s="127"/>
      <c r="BE6" s="127"/>
      <c r="BF6" s="126"/>
      <c r="BG6" s="126"/>
      <c r="BH6" s="127"/>
      <c r="BI6" s="127"/>
      <c r="BJ6" s="126"/>
      <c r="BK6" s="126"/>
      <c r="BL6" s="127"/>
      <c r="BM6" s="127"/>
      <c r="BN6" s="126"/>
      <c r="BO6" s="126"/>
      <c r="BP6" s="127"/>
      <c r="BQ6" s="127"/>
      <c r="BR6" s="126"/>
      <c r="BS6" s="126"/>
      <c r="BT6" s="127"/>
      <c r="BU6" s="127"/>
      <c r="BV6" s="126"/>
      <c r="BW6" s="126"/>
      <c r="BX6" s="127"/>
      <c r="BY6" s="127"/>
      <c r="BZ6" s="126"/>
      <c r="CA6" s="126"/>
      <c r="CB6" s="127"/>
      <c r="CC6" s="127"/>
      <c r="CD6" s="126"/>
      <c r="CE6" s="126"/>
      <c r="CF6" s="127"/>
      <c r="CG6" s="127"/>
      <c r="CH6" s="126"/>
      <c r="CI6" s="126"/>
      <c r="CJ6" s="126"/>
      <c r="CK6" s="126"/>
      <c r="CL6" s="126"/>
      <c r="CM6" s="126"/>
      <c r="CN6" s="126"/>
      <c r="CO6" s="126"/>
      <c r="CP6" s="126"/>
      <c r="CQ6" s="126"/>
      <c r="CR6" s="126"/>
      <c r="CS6" s="126"/>
      <c r="CT6" s="126"/>
      <c r="CU6" s="126"/>
      <c r="CV6" s="126"/>
      <c r="CW6" s="126"/>
      <c r="CX6" s="126"/>
      <c r="CY6" s="126"/>
      <c r="CZ6" s="126"/>
      <c r="DA6" s="126"/>
      <c r="DB6" s="125"/>
      <c r="DC6" s="125"/>
      <c r="DD6" s="125"/>
      <c r="DE6" s="125"/>
      <c r="DF6" s="126"/>
      <c r="DG6" s="126"/>
      <c r="DH6" s="126"/>
      <c r="DI6" s="126"/>
      <c r="DJ6" s="126"/>
      <c r="DK6" s="126"/>
      <c r="DL6" s="126"/>
      <c r="DM6" s="125"/>
      <c r="DN6" s="126"/>
      <c r="DO6" s="126"/>
      <c r="DP6" s="126"/>
      <c r="DQ6" s="126"/>
      <c r="DR6" s="126"/>
      <c r="DS6" s="126"/>
      <c r="DT6" s="126"/>
      <c r="DU6" s="126"/>
      <c r="DV6" s="126"/>
      <c r="DW6" s="126"/>
      <c r="DX6" s="126"/>
      <c r="DY6" s="126"/>
      <c r="DZ6" s="126"/>
      <c r="EA6" s="126"/>
      <c r="EB6" s="126"/>
      <c r="EC6" s="126"/>
      <c r="ED6" s="126"/>
      <c r="EE6" s="126"/>
      <c r="EF6" s="126"/>
      <c r="EG6" s="126"/>
      <c r="EH6" s="126"/>
      <c r="EI6" s="126"/>
      <c r="EJ6" s="126"/>
      <c r="EK6" s="126"/>
      <c r="EL6" s="126"/>
      <c r="EM6" s="126"/>
      <c r="EN6" s="126"/>
      <c r="EO6" s="126"/>
      <c r="EP6" s="126"/>
      <c r="EQ6" s="126"/>
      <c r="ER6" s="126"/>
      <c r="ES6" s="126"/>
      <c r="ET6" s="126"/>
      <c r="EU6" s="126"/>
      <c r="EV6" s="126"/>
      <c r="EW6" s="126"/>
      <c r="EX6" s="126"/>
      <c r="EY6" s="126"/>
      <c r="EZ6" s="126"/>
      <c r="FA6" s="126"/>
      <c r="FB6" s="126"/>
      <c r="FC6" s="126"/>
      <c r="FD6" s="126"/>
      <c r="FE6" s="126"/>
      <c r="FF6" s="126"/>
      <c r="FG6" s="126"/>
      <c r="FH6" s="126"/>
      <c r="FI6" s="126"/>
      <c r="FJ6" s="126"/>
      <c r="FK6" s="126"/>
      <c r="FL6" s="126"/>
      <c r="FM6" s="126"/>
      <c r="FN6" s="126"/>
      <c r="FO6" s="126"/>
      <c r="FP6" s="126"/>
      <c r="FQ6" s="126"/>
      <c r="FR6" s="126"/>
      <c r="FS6" s="126"/>
      <c r="FT6" s="126"/>
      <c r="FU6" s="126"/>
      <c r="FV6" s="126"/>
      <c r="FW6" s="126"/>
      <c r="FX6" s="126"/>
      <c r="FY6" s="126"/>
      <c r="FZ6" s="126"/>
      <c r="GA6" s="126"/>
      <c r="GB6" s="126"/>
      <c r="GC6" s="126"/>
      <c r="GD6" s="126"/>
      <c r="GE6" s="126"/>
      <c r="GF6" s="126"/>
      <c r="GG6" s="126"/>
      <c r="GH6" s="126"/>
      <c r="GI6" s="126"/>
      <c r="GJ6" s="129"/>
      <c r="GK6" s="129"/>
    </row>
    <row r="7" spans="1:193 1680:1680" s="129" customFormat="1" ht="23.25" customHeight="1" x14ac:dyDescent="0.2">
      <c r="A7" s="89">
        <f>COUNTA(C9:C22)</f>
        <v>14</v>
      </c>
      <c r="B7" s="478" t="s">
        <v>433</v>
      </c>
      <c r="C7" s="479"/>
      <c r="D7" s="479"/>
      <c r="E7" s="479"/>
      <c r="F7" s="479"/>
      <c r="G7" s="479"/>
      <c r="H7" s="479"/>
      <c r="I7" s="162"/>
      <c r="J7" s="480" t="s">
        <v>432</v>
      </c>
      <c r="K7" s="480"/>
      <c r="L7" s="480"/>
      <c r="M7" s="480"/>
      <c r="N7" s="480"/>
      <c r="O7" s="480"/>
      <c r="P7" s="480"/>
      <c r="Q7" s="480"/>
      <c r="R7" s="480"/>
      <c r="S7" s="480"/>
      <c r="T7" s="480"/>
      <c r="U7" s="480"/>
      <c r="V7" s="480"/>
      <c r="W7" s="480"/>
      <c r="X7" s="480"/>
      <c r="Y7" s="480"/>
      <c r="Z7" s="480"/>
      <c r="AA7" s="480"/>
      <c r="AB7" s="480"/>
      <c r="AC7" s="465" t="s">
        <v>431</v>
      </c>
      <c r="AD7" s="465"/>
      <c r="AE7" s="465"/>
      <c r="AF7" s="465"/>
      <c r="AG7" s="465"/>
      <c r="AH7" s="465"/>
      <c r="AI7" s="466" t="s">
        <v>430</v>
      </c>
      <c r="AJ7" s="466"/>
      <c r="AK7" s="466"/>
      <c r="AL7" s="466"/>
      <c r="AM7" s="189"/>
      <c r="AN7" s="167" t="s">
        <v>429</v>
      </c>
      <c r="AO7" s="166"/>
      <c r="AP7" s="166"/>
      <c r="AQ7" s="189"/>
      <c r="AR7" s="166"/>
      <c r="AS7" s="166"/>
      <c r="AT7" s="166"/>
      <c r="AU7" s="189"/>
      <c r="AV7" s="166"/>
      <c r="AW7" s="166"/>
      <c r="AX7" s="166"/>
      <c r="AY7" s="189"/>
      <c r="AZ7" s="166"/>
      <c r="BA7" s="166"/>
      <c r="BB7" s="166"/>
      <c r="BC7" s="189"/>
      <c r="BD7" s="166"/>
      <c r="BE7" s="166"/>
      <c r="BF7" s="166"/>
      <c r="BG7" s="189"/>
      <c r="BH7" s="163"/>
      <c r="BI7" s="163"/>
      <c r="BJ7" s="163"/>
      <c r="BK7" s="189"/>
      <c r="BL7" s="163"/>
      <c r="BM7" s="163"/>
      <c r="BN7" s="163"/>
      <c r="BO7" s="189"/>
      <c r="BP7" s="163"/>
      <c r="BQ7" s="163"/>
      <c r="BR7" s="163"/>
      <c r="BS7" s="189"/>
      <c r="BT7" s="163"/>
      <c r="BU7" s="163"/>
      <c r="BV7" s="163"/>
      <c r="BW7" s="189"/>
      <c r="BX7" s="163"/>
      <c r="BY7" s="163"/>
      <c r="BZ7" s="163"/>
      <c r="CA7" s="189"/>
      <c r="CB7" s="163"/>
      <c r="CC7" s="163"/>
      <c r="CD7" s="163"/>
      <c r="CE7" s="189"/>
      <c r="CF7" s="163"/>
      <c r="CG7" s="163"/>
      <c r="CH7" s="163"/>
      <c r="CI7" s="163"/>
      <c r="CJ7" s="163"/>
      <c r="CK7" s="163"/>
      <c r="CL7" s="163"/>
      <c r="CM7" s="163"/>
      <c r="CN7" s="163"/>
      <c r="CO7" s="163"/>
      <c r="CP7" s="163"/>
      <c r="CQ7" s="163"/>
      <c r="CR7" s="163"/>
      <c r="CS7" s="299">
        <f>SUM(CS9:CS22)</f>
        <v>42</v>
      </c>
      <c r="CT7" s="163"/>
      <c r="CU7" s="163"/>
      <c r="CV7" s="163"/>
      <c r="CW7" s="163"/>
      <c r="CX7" s="150"/>
      <c r="CY7" s="150"/>
      <c r="CZ7" s="150"/>
      <c r="DA7" s="150"/>
      <c r="DB7" s="144"/>
      <c r="DC7" s="144"/>
      <c r="DD7" s="144"/>
      <c r="DE7" s="144"/>
      <c r="DF7" s="144"/>
      <c r="DG7" s="144"/>
      <c r="DH7" s="169"/>
      <c r="DI7" s="168">
        <f>IF(DA9&lt;0.6,1,4)</f>
        <v>4</v>
      </c>
      <c r="DJ7" s="144"/>
      <c r="DK7" s="144"/>
      <c r="DL7" s="144"/>
      <c r="DM7" s="144"/>
      <c r="DN7" s="144"/>
      <c r="DO7" s="144"/>
      <c r="DP7" s="144"/>
      <c r="DQ7" s="144"/>
      <c r="DR7" s="144"/>
      <c r="DS7" s="144"/>
      <c r="DT7" s="144"/>
      <c r="DU7" s="144"/>
      <c r="DV7" s="144"/>
      <c r="DW7" s="144"/>
      <c r="DX7" s="144"/>
      <c r="DY7" s="144"/>
      <c r="DZ7" s="144"/>
      <c r="EA7" s="144"/>
      <c r="EB7" s="144"/>
      <c r="EC7" s="144"/>
      <c r="ED7" s="144"/>
      <c r="EE7" s="144"/>
      <c r="EF7" s="144"/>
      <c r="EG7" s="144"/>
      <c r="EH7" s="144"/>
      <c r="EI7" s="144"/>
      <c r="EJ7" s="144"/>
      <c r="EK7" s="144"/>
      <c r="EL7" s="144"/>
      <c r="EM7" s="144"/>
      <c r="EN7" s="144"/>
      <c r="EO7" s="144"/>
      <c r="EP7" s="144"/>
      <c r="EQ7" s="144"/>
      <c r="ER7" s="144"/>
      <c r="ES7" s="144"/>
      <c r="ET7" s="144"/>
      <c r="EU7" s="144"/>
      <c r="EV7" s="144"/>
      <c r="EW7" s="144"/>
      <c r="EX7" s="144"/>
      <c r="EY7" s="144"/>
      <c r="EZ7" s="144"/>
      <c r="FA7" s="144"/>
      <c r="FB7" s="144"/>
      <c r="FC7" s="144"/>
      <c r="FD7" s="144"/>
      <c r="FE7" s="144"/>
      <c r="FF7" s="144"/>
      <c r="FG7" s="144"/>
      <c r="FH7" s="144"/>
      <c r="FI7" s="144"/>
      <c r="FJ7" s="144"/>
      <c r="FK7" s="144"/>
      <c r="FL7" s="144"/>
      <c r="FM7" s="144"/>
      <c r="FN7" s="144"/>
      <c r="FO7" s="144"/>
      <c r="FP7" s="144"/>
      <c r="FQ7" s="144"/>
      <c r="FR7" s="144"/>
      <c r="FS7" s="144"/>
      <c r="FT7" s="144"/>
      <c r="FU7" s="144"/>
      <c r="FV7" s="144"/>
      <c r="FW7" s="144"/>
      <c r="FX7" s="144"/>
      <c r="FY7" s="144"/>
      <c r="FZ7" s="144"/>
      <c r="GA7" s="144"/>
      <c r="GB7" s="144"/>
      <c r="GC7" s="144"/>
      <c r="GD7" s="144"/>
      <c r="GE7" s="144"/>
      <c r="GF7" s="144"/>
      <c r="GG7" s="144"/>
      <c r="GH7" s="144"/>
      <c r="GI7" s="169"/>
    </row>
    <row r="8" spans="1:193 1680:1680" ht="74.25" customHeight="1" x14ac:dyDescent="0.2">
      <c r="A8" s="171" t="s">
        <v>428</v>
      </c>
      <c r="B8" s="172" t="s">
        <v>427</v>
      </c>
      <c r="C8" s="172" t="s">
        <v>426</v>
      </c>
      <c r="D8" s="147" t="s">
        <v>425</v>
      </c>
      <c r="E8" s="147" t="s">
        <v>424</v>
      </c>
      <c r="F8" s="147" t="s">
        <v>423</v>
      </c>
      <c r="G8" s="147" t="s">
        <v>422</v>
      </c>
      <c r="H8" s="147" t="s">
        <v>421</v>
      </c>
      <c r="I8" s="172" t="s">
        <v>420</v>
      </c>
      <c r="J8" s="266" t="s">
        <v>419</v>
      </c>
      <c r="K8" s="266" t="s">
        <v>418</v>
      </c>
      <c r="L8" s="266" t="s">
        <v>417</v>
      </c>
      <c r="M8" s="266" t="s">
        <v>416</v>
      </c>
      <c r="N8" s="266" t="s">
        <v>415</v>
      </c>
      <c r="O8" s="266" t="s">
        <v>414</v>
      </c>
      <c r="P8" s="266" t="s">
        <v>413</v>
      </c>
      <c r="Q8" s="266" t="s">
        <v>412</v>
      </c>
      <c r="R8" s="266" t="s">
        <v>411</v>
      </c>
      <c r="S8" s="266" t="s">
        <v>410</v>
      </c>
      <c r="T8" s="266" t="s">
        <v>409</v>
      </c>
      <c r="U8" s="266" t="s">
        <v>408</v>
      </c>
      <c r="V8" s="266" t="s">
        <v>407</v>
      </c>
      <c r="W8" s="266" t="s">
        <v>406</v>
      </c>
      <c r="X8" s="266" t="s">
        <v>405</v>
      </c>
      <c r="Y8" s="266" t="s">
        <v>404</v>
      </c>
      <c r="Z8" s="266" t="s">
        <v>403</v>
      </c>
      <c r="AA8" s="266" t="s">
        <v>402</v>
      </c>
      <c r="AB8" s="266" t="s">
        <v>401</v>
      </c>
      <c r="AC8" s="172" t="s">
        <v>27</v>
      </c>
      <c r="AD8" s="172" t="s">
        <v>400</v>
      </c>
      <c r="AE8" s="172" t="s">
        <v>33</v>
      </c>
      <c r="AF8" s="172" t="s">
        <v>399</v>
      </c>
      <c r="AG8" s="172" t="s">
        <v>398</v>
      </c>
      <c r="AH8" s="172" t="s">
        <v>397</v>
      </c>
      <c r="AI8" s="147" t="s">
        <v>396</v>
      </c>
      <c r="AJ8" s="147" t="s">
        <v>395</v>
      </c>
      <c r="AK8" s="147" t="s">
        <v>394</v>
      </c>
      <c r="AL8" s="147" t="s">
        <v>393</v>
      </c>
      <c r="AM8" s="174" t="s">
        <v>392</v>
      </c>
      <c r="AN8" s="174" t="s">
        <v>391</v>
      </c>
      <c r="AO8" s="175" t="s">
        <v>390</v>
      </c>
      <c r="AP8" s="175" t="s">
        <v>389</v>
      </c>
      <c r="AQ8" s="267" t="s">
        <v>388</v>
      </c>
      <c r="AR8" s="267" t="s">
        <v>387</v>
      </c>
      <c r="AS8" s="268" t="s">
        <v>386</v>
      </c>
      <c r="AT8" s="268" t="s">
        <v>385</v>
      </c>
      <c r="AU8" s="176" t="s">
        <v>384</v>
      </c>
      <c r="AV8" s="177" t="s">
        <v>383</v>
      </c>
      <c r="AW8" s="177" t="s">
        <v>382</v>
      </c>
      <c r="AX8" s="177" t="s">
        <v>381</v>
      </c>
      <c r="AY8" s="178" t="s">
        <v>380</v>
      </c>
      <c r="AZ8" s="178" t="s">
        <v>379</v>
      </c>
      <c r="BA8" s="179" t="s">
        <v>378</v>
      </c>
      <c r="BB8" s="179" t="s">
        <v>377</v>
      </c>
      <c r="BC8" s="180" t="s">
        <v>376</v>
      </c>
      <c r="BD8" s="180" t="s">
        <v>375</v>
      </c>
      <c r="BE8" s="181" t="s">
        <v>374</v>
      </c>
      <c r="BF8" s="181" t="s">
        <v>373</v>
      </c>
      <c r="BG8" s="182" t="s">
        <v>372</v>
      </c>
      <c r="BH8" s="182" t="s">
        <v>371</v>
      </c>
      <c r="BI8" s="183" t="s">
        <v>370</v>
      </c>
      <c r="BJ8" s="183" t="s">
        <v>369</v>
      </c>
      <c r="BK8" s="184" t="s">
        <v>368</v>
      </c>
      <c r="BL8" s="184" t="s">
        <v>367</v>
      </c>
      <c r="BM8" s="185" t="s">
        <v>366</v>
      </c>
      <c r="BN8" s="185" t="s">
        <v>365</v>
      </c>
      <c r="BO8" s="176" t="s">
        <v>361</v>
      </c>
      <c r="BP8" s="176" t="s">
        <v>364</v>
      </c>
      <c r="BQ8" s="177" t="s">
        <v>363</v>
      </c>
      <c r="BR8" s="177" t="s">
        <v>362</v>
      </c>
      <c r="BS8" s="178" t="s">
        <v>361</v>
      </c>
      <c r="BT8" s="178" t="s">
        <v>360</v>
      </c>
      <c r="BU8" s="179" t="s">
        <v>359</v>
      </c>
      <c r="BV8" s="179" t="s">
        <v>358</v>
      </c>
      <c r="BW8" s="180" t="s">
        <v>357</v>
      </c>
      <c r="BX8" s="180" t="s">
        <v>356</v>
      </c>
      <c r="BY8" s="181" t="s">
        <v>355</v>
      </c>
      <c r="BZ8" s="181" t="s">
        <v>354</v>
      </c>
      <c r="CA8" s="182" t="s">
        <v>353</v>
      </c>
      <c r="CB8" s="182" t="s">
        <v>352</v>
      </c>
      <c r="CC8" s="183" t="s">
        <v>351</v>
      </c>
      <c r="CD8" s="183" t="s">
        <v>350</v>
      </c>
      <c r="CE8" s="184" t="s">
        <v>349</v>
      </c>
      <c r="CF8" s="184" t="s">
        <v>348</v>
      </c>
      <c r="CG8" s="185" t="s">
        <v>347</v>
      </c>
      <c r="CH8" s="185" t="s">
        <v>346</v>
      </c>
      <c r="CI8" s="185"/>
      <c r="CJ8" s="185"/>
      <c r="CK8" s="185"/>
      <c r="CL8" s="172" t="s">
        <v>345</v>
      </c>
      <c r="CM8" s="172" t="s">
        <v>344</v>
      </c>
      <c r="CN8" s="172" t="s">
        <v>343</v>
      </c>
      <c r="CO8" s="172" t="s">
        <v>342</v>
      </c>
      <c r="CP8" s="172" t="s">
        <v>341</v>
      </c>
      <c r="CQ8" s="172" t="s">
        <v>340</v>
      </c>
      <c r="CR8" s="186" t="s">
        <v>339</v>
      </c>
      <c r="CS8" s="186" t="s">
        <v>338</v>
      </c>
      <c r="CT8" s="162"/>
      <c r="CU8" s="269" t="s">
        <v>337</v>
      </c>
      <c r="CV8" s="270" t="s">
        <v>336</v>
      </c>
      <c r="CW8" s="152"/>
      <c r="CX8" s="152" t="s">
        <v>335</v>
      </c>
      <c r="CY8" s="152" t="s">
        <v>334</v>
      </c>
      <c r="CZ8" s="152" t="s">
        <v>333</v>
      </c>
      <c r="DA8" s="152" t="s">
        <v>332</v>
      </c>
      <c r="DB8" s="152" t="s">
        <v>331</v>
      </c>
      <c r="DC8" s="152" t="s">
        <v>330</v>
      </c>
      <c r="DD8" s="152" t="s">
        <v>329</v>
      </c>
      <c r="DE8" s="152" t="s">
        <v>328</v>
      </c>
      <c r="DF8" s="152" t="s">
        <v>327</v>
      </c>
      <c r="DG8" s="152" t="s">
        <v>326</v>
      </c>
      <c r="DH8" s="152"/>
      <c r="DI8" s="152" t="s">
        <v>325</v>
      </c>
      <c r="DJ8" s="152" t="s">
        <v>324</v>
      </c>
      <c r="DK8" s="152" t="s">
        <v>323</v>
      </c>
      <c r="DL8" s="152" t="s">
        <v>322</v>
      </c>
      <c r="DM8" s="152" t="s">
        <v>321</v>
      </c>
      <c r="DN8" s="152" t="s">
        <v>320</v>
      </c>
      <c r="DO8" s="152" t="s">
        <v>319</v>
      </c>
      <c r="DP8" s="152" t="s">
        <v>318</v>
      </c>
      <c r="DQ8" s="152" t="s">
        <v>317</v>
      </c>
      <c r="DR8" s="152" t="s">
        <v>316</v>
      </c>
      <c r="DS8" s="152" t="s">
        <v>315</v>
      </c>
      <c r="DT8" s="152" t="s">
        <v>314</v>
      </c>
      <c r="DU8" s="152" t="s">
        <v>313</v>
      </c>
      <c r="DV8" s="152" t="s">
        <v>312</v>
      </c>
      <c r="DW8" s="152" t="s">
        <v>311</v>
      </c>
      <c r="DX8" s="152" t="s">
        <v>310</v>
      </c>
      <c r="DY8" s="152" t="s">
        <v>309</v>
      </c>
      <c r="DZ8" s="152" t="s">
        <v>308</v>
      </c>
      <c r="EA8" s="152" t="s">
        <v>307</v>
      </c>
      <c r="EB8" s="152" t="s">
        <v>306</v>
      </c>
      <c r="EC8" s="152" t="s">
        <v>305</v>
      </c>
      <c r="ED8" s="152" t="s">
        <v>304</v>
      </c>
      <c r="EE8" s="152" t="s">
        <v>303</v>
      </c>
      <c r="EF8" s="152" t="s">
        <v>302</v>
      </c>
      <c r="EG8" s="152" t="s">
        <v>301</v>
      </c>
      <c r="EH8" s="152" t="s">
        <v>300</v>
      </c>
      <c r="EI8" s="152" t="s">
        <v>299</v>
      </c>
      <c r="EJ8" s="152" t="s">
        <v>298</v>
      </c>
      <c r="EK8" s="152" t="s">
        <v>297</v>
      </c>
      <c r="EL8" s="152" t="s">
        <v>296</v>
      </c>
      <c r="EM8" s="152" t="s">
        <v>295</v>
      </c>
      <c r="EN8" s="152" t="s">
        <v>294</v>
      </c>
      <c r="EO8" s="152" t="s">
        <v>293</v>
      </c>
      <c r="EP8" s="152" t="s">
        <v>292</v>
      </c>
      <c r="EQ8" s="152" t="s">
        <v>291</v>
      </c>
      <c r="ER8" s="152" t="s">
        <v>290</v>
      </c>
      <c r="ES8" s="152" t="s">
        <v>289</v>
      </c>
      <c r="ET8" s="152" t="s">
        <v>288</v>
      </c>
      <c r="EU8" s="152" t="s">
        <v>287</v>
      </c>
      <c r="EV8" s="152" t="s">
        <v>286</v>
      </c>
      <c r="EW8" s="152" t="s">
        <v>285</v>
      </c>
      <c r="EX8" s="152" t="s">
        <v>284</v>
      </c>
      <c r="EY8" s="152" t="s">
        <v>283</v>
      </c>
      <c r="EZ8" s="152" t="s">
        <v>282</v>
      </c>
      <c r="FA8" s="152" t="s">
        <v>281</v>
      </c>
      <c r="FB8" s="152" t="s">
        <v>280</v>
      </c>
      <c r="FC8" s="152" t="s">
        <v>279</v>
      </c>
      <c r="FD8" s="152" t="s">
        <v>278</v>
      </c>
      <c r="FE8" s="152" t="s">
        <v>277</v>
      </c>
      <c r="FF8" s="152" t="s">
        <v>276</v>
      </c>
      <c r="FG8" s="152" t="s">
        <v>275</v>
      </c>
      <c r="FH8" s="152" t="s">
        <v>274</v>
      </c>
      <c r="FI8" s="152" t="s">
        <v>273</v>
      </c>
      <c r="FJ8" s="152" t="s">
        <v>272</v>
      </c>
      <c r="FK8" s="152" t="s">
        <v>271</v>
      </c>
      <c r="FL8" s="152" t="s">
        <v>270</v>
      </c>
      <c r="FM8" s="152" t="s">
        <v>269</v>
      </c>
      <c r="FN8" s="152" t="s">
        <v>268</v>
      </c>
      <c r="FO8" s="152" t="s">
        <v>267</v>
      </c>
      <c r="FP8" s="152" t="s">
        <v>266</v>
      </c>
      <c r="FQ8" s="152" t="s">
        <v>265</v>
      </c>
      <c r="FR8" s="152" t="s">
        <v>264</v>
      </c>
      <c r="FS8" s="152" t="s">
        <v>263</v>
      </c>
      <c r="FT8" s="152" t="s">
        <v>262</v>
      </c>
      <c r="FU8" s="152" t="s">
        <v>261</v>
      </c>
      <c r="FV8" s="152" t="s">
        <v>260</v>
      </c>
      <c r="FW8" s="152" t="s">
        <v>259</v>
      </c>
      <c r="FX8" s="152" t="s">
        <v>258</v>
      </c>
      <c r="FY8" s="152" t="s">
        <v>257</v>
      </c>
      <c r="FZ8" s="152" t="s">
        <v>256</v>
      </c>
      <c r="GA8" s="152" t="s">
        <v>255</v>
      </c>
      <c r="GB8" s="152" t="s">
        <v>254</v>
      </c>
      <c r="GC8" s="152" t="s">
        <v>253</v>
      </c>
      <c r="GD8" s="152" t="s">
        <v>252</v>
      </c>
      <c r="GE8" s="152" t="s">
        <v>251</v>
      </c>
      <c r="GF8" s="152" t="s">
        <v>250</v>
      </c>
      <c r="GG8" s="152" t="s">
        <v>249</v>
      </c>
      <c r="GH8" s="152" t="s">
        <v>248</v>
      </c>
      <c r="GI8" s="170" t="s">
        <v>247</v>
      </c>
      <c r="GJ8" s="157"/>
      <c r="GK8" s="271"/>
    </row>
    <row r="9" spans="1:193 1680:1680" ht="71.55" customHeight="1" x14ac:dyDescent="0.2">
      <c r="A9" s="148">
        <v>1</v>
      </c>
      <c r="B9" s="235" t="s">
        <v>1081</v>
      </c>
      <c r="C9" s="63" t="s">
        <v>1105</v>
      </c>
      <c r="D9" s="61" t="s">
        <v>206</v>
      </c>
      <c r="E9" s="59" t="s">
        <v>204</v>
      </c>
      <c r="F9" s="51" t="s">
        <v>220</v>
      </c>
      <c r="G9" s="59" t="s">
        <v>218</v>
      </c>
      <c r="H9" s="59" t="s">
        <v>173</v>
      </c>
      <c r="I9" s="216" t="s">
        <v>22</v>
      </c>
      <c r="J9" s="216" t="s">
        <v>54</v>
      </c>
      <c r="K9" s="58" t="s">
        <v>53</v>
      </c>
      <c r="L9" s="58" t="s">
        <v>53</v>
      </c>
      <c r="M9" s="58" t="s">
        <v>53</v>
      </c>
      <c r="N9" s="58" t="s">
        <v>54</v>
      </c>
      <c r="O9" s="58" t="s">
        <v>53</v>
      </c>
      <c r="P9" s="58" t="s">
        <v>54</v>
      </c>
      <c r="Q9" s="58" t="s">
        <v>53</v>
      </c>
      <c r="R9" s="58" t="s">
        <v>53</v>
      </c>
      <c r="S9" s="58" t="s">
        <v>54</v>
      </c>
      <c r="T9" s="58" t="s">
        <v>54</v>
      </c>
      <c r="U9" s="58" t="s">
        <v>54</v>
      </c>
      <c r="V9" s="58" t="s">
        <v>53</v>
      </c>
      <c r="W9" s="58" t="s">
        <v>53</v>
      </c>
      <c r="X9" s="58" t="s">
        <v>53</v>
      </c>
      <c r="Y9" s="58" t="s">
        <v>53</v>
      </c>
      <c r="Z9" s="58" t="s">
        <v>54</v>
      </c>
      <c r="AA9" s="58" t="s">
        <v>53</v>
      </c>
      <c r="AB9" s="58" t="s">
        <v>53</v>
      </c>
      <c r="AC9" s="155" t="str">
        <f t="shared" ref="AC9:AC22" si="0">I9</f>
        <v>3 - Media</v>
      </c>
      <c r="AD9" s="149">
        <f t="shared" ref="AD9:AD22" si="1">IFERROR(IF(I9="1 - Muy Baja",0.2,IF(I9="2 - Baja",0.4,IF(I9="3 - Media",0.6,IF(I9="4 - Alta",0.8,1)))),"")</f>
        <v>0.6</v>
      </c>
      <c r="AE9" s="155" t="str">
        <f t="shared" ref="AE9:AE22" si="2">CONCATENATE(CY9," - ",CZ9)</f>
        <v>4 - Mayor</v>
      </c>
      <c r="AF9" s="149">
        <f t="shared" ref="AF9:AF22" si="3">IFERROR(IF(CY9=1,0.2,IF(CY9=2,0.4,IF(CY9=3,0.6,IF(CY9=4,0.8,1)))),"")</f>
        <v>0.8</v>
      </c>
      <c r="AG9" s="156" t="str">
        <f t="shared" ref="AG9:AG22" si="4">IFERROR(INDEX($BLU$611:$BLY$615,MATCH(I9,$BLS$611:$BLS$615,0),MATCH(AE9,$BLU$609:$BLY$609,0)),"")</f>
        <v>ALTO</v>
      </c>
      <c r="AH9" s="149">
        <f t="shared" ref="AH9:AH22" si="5">AD9*AF9</f>
        <v>0.48</v>
      </c>
      <c r="AI9" s="133" t="s">
        <v>1233</v>
      </c>
      <c r="AJ9" s="133" t="s">
        <v>100</v>
      </c>
      <c r="AK9" s="133" t="s">
        <v>1101</v>
      </c>
      <c r="AL9" s="133" t="s">
        <v>1104</v>
      </c>
      <c r="AM9" s="134" t="s">
        <v>35</v>
      </c>
      <c r="AN9" s="164" t="s">
        <v>45</v>
      </c>
      <c r="AO9" s="164" t="s">
        <v>50</v>
      </c>
      <c r="AP9" s="134" t="s">
        <v>52</v>
      </c>
      <c r="AQ9" s="134" t="s">
        <v>35</v>
      </c>
      <c r="AR9" s="164" t="s">
        <v>45</v>
      </c>
      <c r="AS9" s="164" t="s">
        <v>50</v>
      </c>
      <c r="AT9" s="134" t="s">
        <v>52</v>
      </c>
      <c r="AU9" s="134" t="s">
        <v>35</v>
      </c>
      <c r="AV9" s="164" t="s">
        <v>45</v>
      </c>
      <c r="AW9" s="164" t="s">
        <v>50</v>
      </c>
      <c r="AX9" s="134" t="s">
        <v>52</v>
      </c>
      <c r="AY9" s="134" t="s">
        <v>35</v>
      </c>
      <c r="AZ9" s="164" t="s">
        <v>45</v>
      </c>
      <c r="BA9" s="164" t="s">
        <v>50</v>
      </c>
      <c r="BB9" s="134" t="s">
        <v>52</v>
      </c>
      <c r="BC9" s="134" t="s">
        <v>35</v>
      </c>
      <c r="BD9" s="164" t="s">
        <v>45</v>
      </c>
      <c r="BE9" s="164" t="s">
        <v>50</v>
      </c>
      <c r="BF9" s="134" t="s">
        <v>52</v>
      </c>
      <c r="BG9" s="134"/>
      <c r="BH9" s="164"/>
      <c r="BI9" s="164"/>
      <c r="BJ9" s="134"/>
      <c r="BK9" s="134"/>
      <c r="BL9" s="164"/>
      <c r="BM9" s="164"/>
      <c r="BN9" s="134"/>
      <c r="BO9" s="134"/>
      <c r="BP9" s="164"/>
      <c r="BQ9" s="164"/>
      <c r="BR9" s="134"/>
      <c r="BS9" s="134"/>
      <c r="BT9" s="164"/>
      <c r="BU9" s="164"/>
      <c r="BV9" s="134"/>
      <c r="BW9" s="134"/>
      <c r="BX9" s="164"/>
      <c r="BY9" s="164"/>
      <c r="BZ9" s="134"/>
      <c r="CA9" s="134"/>
      <c r="CB9" s="164"/>
      <c r="CC9" s="164"/>
      <c r="CD9" s="134"/>
      <c r="CE9" s="134"/>
      <c r="CF9" s="164"/>
      <c r="CG9" s="164"/>
      <c r="CH9" s="134"/>
      <c r="CI9" s="164"/>
      <c r="CJ9" s="164"/>
      <c r="CK9" s="134"/>
      <c r="CL9" s="159" t="str">
        <f t="shared" ref="CL9:CL22" si="6">IFERROR(IF(GE9&lt;=1,"1 - Muy Baja",VLOOKUP(GE9,$BLR$611:$BLS$615,2,0)),"")</f>
        <v>1 - Muy Baja</v>
      </c>
      <c r="CM9" s="165">
        <f t="shared" ref="CM9:CM22" si="7">GF9</f>
        <v>4.6655999999999996E-2</v>
      </c>
      <c r="CN9" s="159" t="str">
        <f t="shared" ref="CN9:CN22" si="8">IFERROR(IF(GG9&lt;=1,"1 - Leve",HLOOKUP(GG9,$BLU$608:$BLY$609,2,0)),"")</f>
        <v>4 - Mayor</v>
      </c>
      <c r="CO9" s="165">
        <f>GI9</f>
        <v>0.8</v>
      </c>
      <c r="CP9" s="145" t="str">
        <f t="shared" ref="CP9:CP22" si="9">IFERROR(INDEX($BLU$611:$BLY$615,MATCH(GE9,$BLR$611:$BLR$615,0),MATCH(GG9,$BLU$608:$BLY$608,0)),"")</f>
        <v>MODERADO</v>
      </c>
      <c r="CQ9" s="149">
        <f>CM9*CO9</f>
        <v>3.7324799999999998E-2</v>
      </c>
      <c r="CR9" s="188" t="s">
        <v>233</v>
      </c>
      <c r="CS9" s="145">
        <f>IF(CP9="BAJO",0.1,IF(CP9="MODERADO",3,5))</f>
        <v>3</v>
      </c>
      <c r="CT9" s="134"/>
      <c r="CU9" s="188" t="s">
        <v>1078</v>
      </c>
      <c r="CV9" s="188" t="s">
        <v>1077</v>
      </c>
      <c r="CW9" s="158"/>
      <c r="CX9" s="160">
        <f t="shared" ref="CX9:CX22" si="10">COUNTIF(J9:AB9,"SI")</f>
        <v>7</v>
      </c>
      <c r="CY9" s="161">
        <f>IF(CX9&lt;6,3,IF(CX9&gt;11,5,4))</f>
        <v>4</v>
      </c>
      <c r="CZ9" s="160" t="str">
        <f>IF(CX9&lt;6,"Moderado",IF(CX9&gt;11,"Catastrófico","Mayor"))</f>
        <v>Mayor</v>
      </c>
      <c r="DA9" s="153">
        <f>IF(CY9=3,0.6,IF(CY9=4,0.8,1))</f>
        <v>0.8</v>
      </c>
      <c r="DB9" s="154">
        <f>IF(AN9="",0,IF(AN9="Automático",0.25,IF(AN9="Manual",0.15,0)))</f>
        <v>0.15</v>
      </c>
      <c r="DC9" s="154">
        <f t="shared" ref="DC9:DC22" si="11">IF(AI9="",0,IF(AO9="Preventivo",0.25,IF(AO9="Detectivo",0.15,IF(AO9="Correctivo",0.1,0))))</f>
        <v>0.25</v>
      </c>
      <c r="DD9" s="160">
        <f>IF(OR(AN9=0,AO9=0),0,DB9+DC9)</f>
        <v>0.4</v>
      </c>
      <c r="DE9" s="273">
        <f t="shared" ref="DE9:DE22" si="12">IF(DF9&gt;0.8,5,IF(DF9&gt;0.6,4,IF(DF9&gt;0.4,3,IF(DF9&gt;0.2,2,1))))</f>
        <v>2</v>
      </c>
      <c r="DF9" s="187">
        <f t="shared" ref="DF9:DF22" si="13">IF(OR(AP9="Ambos",AP9="Probabilidad"),$AD9-($AD9*$DD9),$AD9)</f>
        <v>0.36</v>
      </c>
      <c r="DG9" s="273">
        <f>IF(DI9&gt;0.8,5,IF(DI9&gt;0.6,4,3))</f>
        <v>4</v>
      </c>
      <c r="DH9" s="273"/>
      <c r="DI9" s="187">
        <f t="shared" ref="DI9:DI22" si="14">IF(OR(AP9="Ambos",AP9="Impacto"),$DA9-($DA9*$DD9),$DA9)</f>
        <v>0.8</v>
      </c>
      <c r="DJ9" s="154">
        <f t="shared" ref="DJ9:DJ22" si="15">IF(AR9="",0,IF(AR9="Automático",0.25,IF(AR9="Manual",0.15,0)))</f>
        <v>0.15</v>
      </c>
      <c r="DK9" s="154">
        <f t="shared" ref="DK9:DK22" si="16">IF(AS9="",0,IF(AS9="Preventivo",0.25,IF(AS9="Detectivo",0.15,IF(AS9="Correctivo",0.1,0))))</f>
        <v>0.25</v>
      </c>
      <c r="DL9" s="160">
        <f t="shared" ref="DL9:DL22" si="17">IF(OR(AR9=0,AS9=0),0,DJ9+DK9)</f>
        <v>0.4</v>
      </c>
      <c r="DM9" s="273">
        <f t="shared" ref="DM9:DM22" si="18">IF(DN9&gt;0.8,5,IF(DN9&gt;0.6,4,IF(DN9&gt;0.4,3,IF(DN9&gt;0.2,2,1))))</f>
        <v>2</v>
      </c>
      <c r="DN9" s="187">
        <f t="shared" ref="DN9:DN22" si="19">IF(OR(AT9="Ambos",AT9="Probabilidad"),DF9-(DF9*$DL9),DF9)</f>
        <v>0.216</v>
      </c>
      <c r="DO9" s="273">
        <f t="shared" ref="DO9:DO22" si="20">IF(DP9&gt;0.8,5,IF(DP9&gt;0.6,4,3))</f>
        <v>4</v>
      </c>
      <c r="DP9" s="187">
        <f t="shared" ref="DP9:DP22" si="21">IF(OR(AT9="Ambos",AT9="Impacto"),$DI9-($DI9*$DL9),$DI9)</f>
        <v>0.8</v>
      </c>
      <c r="DQ9" s="154">
        <f t="shared" ref="DQ9:DQ22" si="22">IF(AV9="",0,IF(AV9="Automático",0.25,IF(AV9="Manual",0.15,0)))</f>
        <v>0.15</v>
      </c>
      <c r="DR9" s="154">
        <f t="shared" ref="DR9:DR22" si="23">IF(AW9="",0,IF(AW9="Preventivo",0.25,IF(AW9="Detectivo",0.15,IF(AW9="Correctivo",0.1,0))))</f>
        <v>0.25</v>
      </c>
      <c r="DS9" s="160">
        <f t="shared" ref="DS9:DS22" si="24">IF(OR(AV9=0,AW9=0),0,DQ9+DR9)</f>
        <v>0.4</v>
      </c>
      <c r="DT9" s="273">
        <f t="shared" ref="DT9:DT22" si="25">IF(DU9&gt;0.8,5,IF(DU9&gt;0.6,4,IF(DU9&gt;0.4,3,IF(DU9&gt;0.2,2,1))))</f>
        <v>1</v>
      </c>
      <c r="DU9" s="187">
        <f t="shared" ref="DU9:DU22" si="26">IF(OR(AX9="Ambos",AX9="Probabilidad"),DN9-(DN9*$DS9),DN9)</f>
        <v>0.12959999999999999</v>
      </c>
      <c r="DV9" s="273">
        <f t="shared" ref="DV9:DV22" si="27">IF(DW9&gt;0.8,5,IF(DW9&gt;0.6,4,3))</f>
        <v>4</v>
      </c>
      <c r="DW9" s="187">
        <f t="shared" ref="DW9:DW22" si="28">IF(OR(AX9="Ambos",AX9="Impacto"),$DP9-($DP9*$DS9),$DP9)</f>
        <v>0.8</v>
      </c>
      <c r="DX9" s="154">
        <f t="shared" ref="DX9:DX22" si="29">IF(AZ9="",0,IF(AZ9="Automático",0.25,IF(AZ9="Manual",0.15,0)))</f>
        <v>0.15</v>
      </c>
      <c r="DY9" s="154">
        <f t="shared" ref="DY9:DY21" si="30">IF(BA9="",0,IF(BA9="Preventivo",0.25,IF(BA9="Detectivo",0.15,IF(BA10="Correctivo",0.1,0))))</f>
        <v>0.25</v>
      </c>
      <c r="DZ9" s="160">
        <f t="shared" ref="DZ9:DZ22" si="31">IF(OR(AZ9=0,BA9=0),0,DX9+DY9)</f>
        <v>0.4</v>
      </c>
      <c r="EA9" s="273">
        <f t="shared" ref="EA9:EA22" si="32">IF(EB9&gt;0.8,5,IF(EB9&gt;0.6,4,IF(EB9&gt;0.4,3,IF(EB9&gt;0.2,2,1))))</f>
        <v>1</v>
      </c>
      <c r="EB9" s="187">
        <f t="shared" ref="EB9:EB22" si="33">IF(OR(BB9="Ambos",BB9="Probabilidad"),DU9-(DU9*$DZ9),DU9)</f>
        <v>7.7759999999999996E-2</v>
      </c>
      <c r="EC9" s="273">
        <f t="shared" ref="EC9:EC22" si="34">IF(ED9&gt;0.8,5,IF(ED9&gt;0.6,4,3))</f>
        <v>4</v>
      </c>
      <c r="ED9" s="187">
        <f t="shared" ref="ED9:ED22" si="35">IF(OR(BB9="Ambos",BB9="Impacto"),$DW9-($DW9*$DZ9),$DW9)</f>
        <v>0.8</v>
      </c>
      <c r="EE9" s="154">
        <f t="shared" ref="EE9:EE22" si="36">IF(BD9="",0,IF(BD9="Automático",0.25,IF(BD9="Manual",0.15,0)))</f>
        <v>0.15</v>
      </c>
      <c r="EF9" s="154">
        <f t="shared" ref="EF9:EF22" si="37">IF(BE9="",0,IF(BE9="Preventivo",0.25,IF(BE9="Detectivo",0.15,IF(BE9="Correctivo",0.1,0))))</f>
        <v>0.25</v>
      </c>
      <c r="EG9" s="160">
        <f t="shared" ref="EG9:EG22" si="38">IF(OR(BD9=0,BE9=0),0,EE9+EF9)</f>
        <v>0.4</v>
      </c>
      <c r="EH9" s="273">
        <f t="shared" ref="EH9:EH22" si="39">IF(EI9&gt;0.8,5,IF(EI9&gt;0.6,4,IF(EI9&gt;0.4,3,IF(EI9&gt;0.2,2,1))))</f>
        <v>1</v>
      </c>
      <c r="EI9" s="187">
        <f t="shared" ref="EI9:EI22" si="40">IF(OR(BF9="Ambos",BF9="Probabilidad"),EB9-(EB9*$EG9),EB9)</f>
        <v>4.6655999999999996E-2</v>
      </c>
      <c r="EJ9" s="273">
        <f t="shared" ref="EJ9:EJ22" si="41">IF(EK9&gt;0.8,5,IF(EK9&gt;0.6,4,3))</f>
        <v>4</v>
      </c>
      <c r="EK9" s="187">
        <f t="shared" ref="EK9:EK22" si="42">IF(OR(BF9="Ambos",BF9="Impacto"),$ED9-($ED9*$EG9),$ED9)</f>
        <v>0.8</v>
      </c>
      <c r="EL9" s="154">
        <f t="shared" ref="EL9:EL22" si="43">IF(BH9="",0,IF(BH9="Automático",0.25,IF(BH9="Manual",0.15,0)))</f>
        <v>0</v>
      </c>
      <c r="EM9" s="154">
        <f t="shared" ref="EM9:EM22" si="44">IF(BI9="",0,IF(BI9="Preventivo",0.25,IF(BI9="Detectivo",0.15,IF(BI9="Correctivo",0.1,0))))</f>
        <v>0</v>
      </c>
      <c r="EN9" s="160">
        <f t="shared" ref="EN9:EN22" si="45">IF(OR(BH9=0,BI9=0),0,EL9+EM9)</f>
        <v>0</v>
      </c>
      <c r="EO9" s="273">
        <f t="shared" ref="EO9:EO22" si="46">IF(EP9&gt;0.8,5,IF(EP9&gt;0.6,4,IF(EP9&gt;0.4,3,IF(EP9&gt;0.2,2,1))))</f>
        <v>1</v>
      </c>
      <c r="EP9" s="187">
        <f t="shared" ref="EP9:EP22" si="47">IF(OR(BF9="Ambos",BF9="Probabilidad"),EI9-(EI9*$EN9),EI9)</f>
        <v>4.6655999999999996E-2</v>
      </c>
      <c r="EQ9" s="273">
        <f t="shared" ref="EQ9:EQ22" si="48">IF(ER9&gt;0.8,5,IF(ER9&gt;0.6,4,3))</f>
        <v>4</v>
      </c>
      <c r="ER9" s="187">
        <f t="shared" ref="ER9:ER22" si="49">IF(OR(BJ9="Ambos",BJ9="Impacto"),$EK9-($EK9*$EN9),$EK9)</f>
        <v>0.8</v>
      </c>
      <c r="ES9" s="154">
        <f t="shared" ref="ES9:ES22" si="50">IF(BL9="",0,IF(BL9="Automático",0.25,IF(BL9="Manual",0.15,0)))</f>
        <v>0</v>
      </c>
      <c r="ET9" s="154">
        <f t="shared" ref="ET9:ET22" si="51">IF(BM9="",0,IF(BM9="Preventivo",0.25,IF(BM9="Detectivo",0.15,IF(BM9="Correctivo",0.1,0))))</f>
        <v>0</v>
      </c>
      <c r="EU9" s="160">
        <f t="shared" ref="EU9:EU22" si="52">IF(OR(BL9=0,BM9=0),0,ES9+ET9)</f>
        <v>0</v>
      </c>
      <c r="EV9" s="273">
        <f t="shared" ref="EV9:EV22" si="53">IF(EW9&gt;0.8,5,IF(EW9&gt;0.6,4,IF(EW9&gt;0.4,3,IF(EW9&gt;0.2,2,1))))</f>
        <v>1</v>
      </c>
      <c r="EW9" s="187">
        <f t="shared" ref="EW9:EW22" si="54">IF(OR(BP9="Ambos",BP9="Probabilidad"),EP9-(EP9*$EU9),EP9)</f>
        <v>4.6655999999999996E-2</v>
      </c>
      <c r="EX9" s="273">
        <f t="shared" ref="EX9:EX22" si="55">IF(EY9&gt;0.8,5,IF(EY9&gt;0.6,4,3))</f>
        <v>4</v>
      </c>
      <c r="EY9" s="187">
        <f t="shared" ref="EY9:EY22" si="56">IF(OR(BN9="Ambos",BN9="Impacto"),$ER9-($ER9*$EU9),$ER9)</f>
        <v>0.8</v>
      </c>
      <c r="EZ9" s="154">
        <f t="shared" ref="EZ9:EZ22" si="57">IF(BP9="",0,IF(BP9="Automático",0.25,IF(BP9="Manual",0.15,0)))</f>
        <v>0</v>
      </c>
      <c r="FA9" s="154">
        <f t="shared" ref="FA9:FA22" si="58">IF(BQ9="",0,IF(BQ9="Preventivo",0.25,IF(BQ9="Detectivo",0.15,IF(BQ9="Correctivo",0.1,0))))</f>
        <v>0</v>
      </c>
      <c r="FB9" s="160">
        <f t="shared" ref="FB9:FB22" si="59">IF(OR(BP9=0,BQ9=0),0,EZ9+FA9)</f>
        <v>0</v>
      </c>
      <c r="FC9" s="273">
        <f t="shared" ref="FC9:FC22" si="60">IF(FD9&gt;0.8,5,IF(FD9&gt;0.6,4,IF(FD9&gt;0.4,3,IF(FD9&gt;0.2,2,1))))</f>
        <v>1</v>
      </c>
      <c r="FD9" s="187">
        <f t="shared" ref="FD9:FD22" si="61">IF(OR(BR9="Ambos",BR9="Probabilidad"),EW9-(EW9*$FB9),EW9)</f>
        <v>4.6655999999999996E-2</v>
      </c>
      <c r="FE9" s="273">
        <f t="shared" ref="FE9:FE22" si="62">IF(FF9&gt;0.8,5,IF(FF9&gt;0.6,4,3))</f>
        <v>4</v>
      </c>
      <c r="FF9" s="187">
        <f t="shared" ref="FF9:FF22" si="63">IF(OR(BR9="Ambos",BR9="Impacto"),$EY9-($EY9*$FB9),$EY9)</f>
        <v>0.8</v>
      </c>
      <c r="FG9" s="154">
        <f t="shared" ref="FG9:FG22" si="64">IF(BT9="",0,IF(BT9="Automático",0.25,IF(BT9="Manual",0.15,0)))</f>
        <v>0</v>
      </c>
      <c r="FH9" s="154">
        <f t="shared" ref="FH9:FH22" si="65">IF(BU9="",0,IF(BU9="Preventivo",0.25,IF(BU9="Detectivo",0.15,IF(BU9="Correctivo",0.1,0))))</f>
        <v>0</v>
      </c>
      <c r="FI9" s="160">
        <f t="shared" ref="FI9:FI22" si="66">IF(OR(BT9=0,BU9=0),0,FG9+FH9)</f>
        <v>0</v>
      </c>
      <c r="FJ9" s="273">
        <f t="shared" ref="FJ9:FJ22" si="67">IF(FK9&gt;0.8,5,IF(FK9&gt;0.6,4,IF(FK9&gt;0.4,3,IF(FK9&gt;0.2,2,1))))</f>
        <v>1</v>
      </c>
      <c r="FK9" s="187">
        <f t="shared" ref="FK9:FK22" si="68">IF(OR(BV9="Ambos",BV9="Probabilidad"),FD9-(FD9*$FI9),FD9)</f>
        <v>4.6655999999999996E-2</v>
      </c>
      <c r="FL9" s="273">
        <f t="shared" ref="FL9:FL22" si="69">IF(FM9&gt;0.8,5,IF(FM9&gt;0.6,4,3))</f>
        <v>4</v>
      </c>
      <c r="FM9" s="187">
        <f t="shared" ref="FM9:FM22" si="70">IF(OR(BV9="Ambos",BV9="Impacto"),$FF9-($FF9*$FI9),$FF9)</f>
        <v>0.8</v>
      </c>
      <c r="FN9" s="154">
        <f t="shared" ref="FN9:FN22" si="71">IF(BX9="",0,IF(BX9="Automático",0.25,IF(BX9="Manual",0.15,0)))</f>
        <v>0</v>
      </c>
      <c r="FO9" s="154">
        <f t="shared" ref="FO9:FO22" si="72">IF(BY9="",0,IF(BY9="Preventivo",0.25,IF(BY9="Detectivo",0.15,IF(BY9="Correctivo",0.1,0))))</f>
        <v>0</v>
      </c>
      <c r="FP9" s="160">
        <f t="shared" ref="FP9:FP22" si="73">IF(OR(BX9=0,BY9=0),0,FN9+FO9)</f>
        <v>0</v>
      </c>
      <c r="FQ9" s="273">
        <f t="shared" ref="FQ9:FQ22" si="74">IF(FR9&gt;0.8,5,IF(FR9&gt;0.6,4,IF(FR9&gt;0.4,3,IF(FR9&gt;0.2,2,1))))</f>
        <v>1</v>
      </c>
      <c r="FR9" s="187">
        <f t="shared" ref="FR9:FR22" si="75">IF(OR(BZ9="Ambos",BZ9="Probabilidad"),FK9-(FK9*$FP9),FK9)</f>
        <v>4.6655999999999996E-2</v>
      </c>
      <c r="FS9" s="273">
        <f t="shared" ref="FS9:FS22" si="76">IF(FT9&gt;0.8,5,IF(FT9&gt;0.6,4,3))</f>
        <v>4</v>
      </c>
      <c r="FT9" s="187">
        <f t="shared" ref="FT9:FT22" si="77">IF(OR(BZ9="Ambos",BZ9="Impacto"),$FM9-($FM9*$FP9),$FM9)</f>
        <v>0.8</v>
      </c>
      <c r="FU9" s="154">
        <f t="shared" ref="FU9:FU22" si="78">IF(CB9="",0,IF(CB9="Automático",0.25,IF(CB9="Manual",0.15,0)))</f>
        <v>0</v>
      </c>
      <c r="FV9" s="154">
        <f t="shared" ref="FV9:FV22" si="79">IF(CC9="",0,IF(CC9="Preventivo",0.25,IF(CC9="Detectivo",0.15,IF(CC9="Correctivo",0.1,0))))</f>
        <v>0</v>
      </c>
      <c r="FW9" s="160">
        <f t="shared" ref="FW9:FW22" si="80">IF(OR(CB9=0,CC9=0),0,FU9+FV9)</f>
        <v>0</v>
      </c>
      <c r="FX9" s="273">
        <f t="shared" ref="FX9:FX22" si="81">IF(FY9&gt;0.8,5,IF(FY9&gt;0.6,4,IF(FY9&gt;0.4,3,IF(FY9&gt;0.2,2,1))))</f>
        <v>1</v>
      </c>
      <c r="FY9" s="187">
        <f t="shared" ref="FY9:FY22" si="82">IF(OR(CD9="Ambos",CD9="Probabilidad"),FR9-(FR9*$FW9),FR9)</f>
        <v>4.6655999999999996E-2</v>
      </c>
      <c r="FZ9" s="273">
        <f t="shared" ref="FZ9:FZ22" si="83">IF(GA9&gt;0.8,5,IF(GA9&gt;0.6,4,3))</f>
        <v>4</v>
      </c>
      <c r="GA9" s="187">
        <f t="shared" ref="GA9:GA22" si="84">IF(OR(CD9="Ambos",CD9="Impacto"),$FT9-($FT9*$FW9),$FT9)</f>
        <v>0.8</v>
      </c>
      <c r="GB9" s="154">
        <f t="shared" ref="GB9:GB22" si="85">IF(CF9="",0,IF(CF9="Automático",0.25,IF(CF9="Manual",0.15,0)))</f>
        <v>0</v>
      </c>
      <c r="GC9" s="154">
        <f t="shared" ref="GC9:GC22" si="86">IF(CG9="",0,IF(CG9="Preventivo",0.25,IF(CG9="Detectivo",0.15,IF(CG9="Correctivo",0.1,0))))</f>
        <v>0</v>
      </c>
      <c r="GD9" s="160">
        <f t="shared" ref="GD9:GD22" si="87">IF(OR(CF9=0,CG9=0),0,GB9+GC9)</f>
        <v>0</v>
      </c>
      <c r="GE9" s="273">
        <f t="shared" ref="GE9:GE22" si="88">IF(GF9&gt;0.8,5,IF(GF9&gt;0.6,4,IF(GF9&gt;0.4,3,IF(GF9&gt;0.2,2,1))))</f>
        <v>1</v>
      </c>
      <c r="GF9" s="187">
        <f t="shared" ref="GF9:GF22" si="89">IF(OR(CH9="Ambos",CH9="Probabilidad"),FY9-(FY9*$GD9),FY9)</f>
        <v>4.6655999999999996E-2</v>
      </c>
      <c r="GG9" s="273">
        <f t="shared" ref="GG9:GG22" si="90">IF(GH9&gt;0.8,5,IF(GH9&gt;0.6,4,3))</f>
        <v>4</v>
      </c>
      <c r="GH9" s="187">
        <f t="shared" ref="GH9:GH22" si="91">IF(OR(CH9="Ambos",CH9="Impacto"),$GA9-($GA9*$GD9),$GA9)</f>
        <v>0.8</v>
      </c>
      <c r="GI9" s="187">
        <f>IF(GH9&lt;0.6,0.6,GH9)</f>
        <v>0.8</v>
      </c>
      <c r="GJ9" s="157"/>
      <c r="GK9" s="129"/>
    </row>
    <row r="10" spans="1:193 1680:1680" ht="66" customHeight="1" x14ac:dyDescent="0.2">
      <c r="A10" s="148">
        <v>2</v>
      </c>
      <c r="B10" s="235" t="s">
        <v>1081</v>
      </c>
      <c r="C10" s="63" t="s">
        <v>1103</v>
      </c>
      <c r="D10" s="61" t="s">
        <v>205</v>
      </c>
      <c r="E10" s="59" t="s">
        <v>204</v>
      </c>
      <c r="F10" s="51" t="s">
        <v>222</v>
      </c>
      <c r="G10" s="59" t="s">
        <v>214</v>
      </c>
      <c r="H10" s="59" t="s">
        <v>173</v>
      </c>
      <c r="I10" s="216" t="s">
        <v>22</v>
      </c>
      <c r="J10" s="216" t="s">
        <v>54</v>
      </c>
      <c r="K10" s="58" t="s">
        <v>53</v>
      </c>
      <c r="L10" s="58" t="s">
        <v>53</v>
      </c>
      <c r="M10" s="58" t="s">
        <v>53</v>
      </c>
      <c r="N10" s="58" t="s">
        <v>54</v>
      </c>
      <c r="O10" s="58" t="s">
        <v>53</v>
      </c>
      <c r="P10" s="58" t="s">
        <v>54</v>
      </c>
      <c r="Q10" s="58" t="s">
        <v>53</v>
      </c>
      <c r="R10" s="58" t="s">
        <v>53</v>
      </c>
      <c r="S10" s="58" t="s">
        <v>54</v>
      </c>
      <c r="T10" s="58" t="s">
        <v>54</v>
      </c>
      <c r="U10" s="58" t="s">
        <v>54</v>
      </c>
      <c r="V10" s="58" t="s">
        <v>53</v>
      </c>
      <c r="W10" s="58" t="s">
        <v>53</v>
      </c>
      <c r="X10" s="58" t="s">
        <v>53</v>
      </c>
      <c r="Y10" s="58" t="s">
        <v>53</v>
      </c>
      <c r="Z10" s="58" t="s">
        <v>54</v>
      </c>
      <c r="AA10" s="58" t="s">
        <v>53</v>
      </c>
      <c r="AB10" s="58" t="s">
        <v>53</v>
      </c>
      <c r="AC10" s="155" t="str">
        <f t="shared" si="0"/>
        <v>3 - Media</v>
      </c>
      <c r="AD10" s="149">
        <f t="shared" si="1"/>
        <v>0.6</v>
      </c>
      <c r="AE10" s="155" t="str">
        <f t="shared" si="2"/>
        <v>4 - Mayor</v>
      </c>
      <c r="AF10" s="149">
        <f t="shared" si="3"/>
        <v>0.8</v>
      </c>
      <c r="AG10" s="156" t="str">
        <f t="shared" si="4"/>
        <v>ALTO</v>
      </c>
      <c r="AH10" s="149">
        <f t="shared" si="5"/>
        <v>0.48</v>
      </c>
      <c r="AI10" s="133" t="s">
        <v>1102</v>
      </c>
      <c r="AJ10" s="133" t="s">
        <v>100</v>
      </c>
      <c r="AK10" s="133" t="s">
        <v>1101</v>
      </c>
      <c r="AL10" s="133" t="s">
        <v>1100</v>
      </c>
      <c r="AM10" s="134" t="s">
        <v>35</v>
      </c>
      <c r="AN10" s="164" t="s">
        <v>45</v>
      </c>
      <c r="AO10" s="164" t="s">
        <v>50</v>
      </c>
      <c r="AP10" s="134" t="s">
        <v>52</v>
      </c>
      <c r="AQ10" s="134" t="s">
        <v>35</v>
      </c>
      <c r="AR10" s="164" t="s">
        <v>45</v>
      </c>
      <c r="AS10" s="164" t="s">
        <v>50</v>
      </c>
      <c r="AT10" s="134" t="s">
        <v>52</v>
      </c>
      <c r="AU10" s="134" t="s">
        <v>35</v>
      </c>
      <c r="AV10" s="164" t="s">
        <v>45</v>
      </c>
      <c r="AW10" s="164" t="s">
        <v>50</v>
      </c>
      <c r="AX10" s="134" t="s">
        <v>52</v>
      </c>
      <c r="AY10" s="134" t="s">
        <v>35</v>
      </c>
      <c r="AZ10" s="164" t="s">
        <v>45</v>
      </c>
      <c r="BA10" s="164" t="s">
        <v>50</v>
      </c>
      <c r="BB10" s="134" t="s">
        <v>52</v>
      </c>
      <c r="BC10" s="134" t="s">
        <v>35</v>
      </c>
      <c r="BD10" s="164" t="s">
        <v>45</v>
      </c>
      <c r="BE10" s="164" t="s">
        <v>50</v>
      </c>
      <c r="BF10" s="134" t="s">
        <v>52</v>
      </c>
      <c r="BG10" s="134"/>
      <c r="BH10" s="164"/>
      <c r="BI10" s="164"/>
      <c r="BJ10" s="134"/>
      <c r="BK10" s="134"/>
      <c r="BL10" s="164"/>
      <c r="BM10" s="164"/>
      <c r="BN10" s="134"/>
      <c r="BO10" s="134"/>
      <c r="BP10" s="164"/>
      <c r="BQ10" s="164"/>
      <c r="BR10" s="134"/>
      <c r="BS10" s="134"/>
      <c r="BT10" s="164"/>
      <c r="BU10" s="164"/>
      <c r="BV10" s="134"/>
      <c r="BW10" s="134"/>
      <c r="BX10" s="164"/>
      <c r="BY10" s="164"/>
      <c r="BZ10" s="134"/>
      <c r="CA10" s="134"/>
      <c r="CB10" s="164"/>
      <c r="CC10" s="164"/>
      <c r="CD10" s="134"/>
      <c r="CE10" s="134"/>
      <c r="CF10" s="164"/>
      <c r="CG10" s="164"/>
      <c r="CH10" s="134"/>
      <c r="CI10" s="164"/>
      <c r="CJ10" s="164"/>
      <c r="CK10" s="134"/>
      <c r="CL10" s="159" t="str">
        <f t="shared" si="6"/>
        <v>1 - Muy Baja</v>
      </c>
      <c r="CM10" s="165">
        <f t="shared" si="7"/>
        <v>4.6655999999999996E-2</v>
      </c>
      <c r="CN10" s="159" t="str">
        <f t="shared" si="8"/>
        <v>4 - Mayor</v>
      </c>
      <c r="CO10" s="165">
        <f t="shared" ref="CO10:CO22" si="92">GI10</f>
        <v>0.8</v>
      </c>
      <c r="CP10" s="145" t="str">
        <f t="shared" si="9"/>
        <v>MODERADO</v>
      </c>
      <c r="CQ10" s="149">
        <f t="shared" ref="CQ10:CQ22" si="93">CM10*CO10</f>
        <v>3.7324799999999998E-2</v>
      </c>
      <c r="CR10" s="188" t="s">
        <v>456</v>
      </c>
      <c r="CS10" s="145">
        <f t="shared" ref="CS10:CS22" si="94">IF(CP10="BAJO",0.1,IF(CP10="MODERADO",3,5))</f>
        <v>3</v>
      </c>
      <c r="CT10" s="134"/>
      <c r="CU10" s="188" t="s">
        <v>1078</v>
      </c>
      <c r="CV10" s="188" t="s">
        <v>1077</v>
      </c>
      <c r="CW10" s="158"/>
      <c r="CX10" s="160">
        <f t="shared" si="10"/>
        <v>7</v>
      </c>
      <c r="CY10" s="161">
        <f t="shared" ref="CY10:CY22" si="95">IF(CX10&lt;6,3,IF(CX10&gt;11,5,4))</f>
        <v>4</v>
      </c>
      <c r="CZ10" s="160" t="str">
        <f t="shared" ref="CZ10:CZ22" si="96">IF(CX10&lt;6,"Moderado",IF(CX10&gt;11,"Catastrófico","Mayor"))</f>
        <v>Mayor</v>
      </c>
      <c r="DA10" s="153">
        <f t="shared" ref="DA10:DA22" si="97">IF(CY10=3,0.6,IF(CY10=4,0.8,1))</f>
        <v>0.8</v>
      </c>
      <c r="DB10" s="154">
        <f t="shared" ref="DB10:DB22" si="98">IF(AN10="",0,IF(AN10="Automático",0.25,IF(AN10="Manual",0.15,0)))</f>
        <v>0.15</v>
      </c>
      <c r="DC10" s="154">
        <f t="shared" si="11"/>
        <v>0.25</v>
      </c>
      <c r="DD10" s="160">
        <f t="shared" ref="DD10:DD22" si="99">IF(OR(AN10=0,AO10=0),0,DB10+DC10)</f>
        <v>0.4</v>
      </c>
      <c r="DE10" s="273">
        <f t="shared" si="12"/>
        <v>2</v>
      </c>
      <c r="DF10" s="187">
        <f t="shared" si="13"/>
        <v>0.36</v>
      </c>
      <c r="DG10" s="273">
        <f t="shared" ref="DG10:DG22" si="100">IF(DI10&gt;0.8,5,IF(DI10&gt;0.6,4,3))</f>
        <v>4</v>
      </c>
      <c r="DH10" s="273"/>
      <c r="DI10" s="187">
        <f t="shared" si="14"/>
        <v>0.8</v>
      </c>
      <c r="DJ10" s="154">
        <f t="shared" si="15"/>
        <v>0.15</v>
      </c>
      <c r="DK10" s="154">
        <f t="shared" si="16"/>
        <v>0.25</v>
      </c>
      <c r="DL10" s="160">
        <f t="shared" si="17"/>
        <v>0.4</v>
      </c>
      <c r="DM10" s="273">
        <f t="shared" si="18"/>
        <v>2</v>
      </c>
      <c r="DN10" s="187">
        <f t="shared" si="19"/>
        <v>0.216</v>
      </c>
      <c r="DO10" s="273">
        <f t="shared" si="20"/>
        <v>4</v>
      </c>
      <c r="DP10" s="187">
        <f t="shared" si="21"/>
        <v>0.8</v>
      </c>
      <c r="DQ10" s="154">
        <f t="shared" si="22"/>
        <v>0.15</v>
      </c>
      <c r="DR10" s="154">
        <f t="shared" si="23"/>
        <v>0.25</v>
      </c>
      <c r="DS10" s="160">
        <f t="shared" si="24"/>
        <v>0.4</v>
      </c>
      <c r="DT10" s="273">
        <f t="shared" si="25"/>
        <v>1</v>
      </c>
      <c r="DU10" s="187">
        <f t="shared" si="26"/>
        <v>0.12959999999999999</v>
      </c>
      <c r="DV10" s="273">
        <f t="shared" si="27"/>
        <v>4</v>
      </c>
      <c r="DW10" s="187">
        <f t="shared" si="28"/>
        <v>0.8</v>
      </c>
      <c r="DX10" s="154">
        <f t="shared" si="29"/>
        <v>0.15</v>
      </c>
      <c r="DY10" s="154">
        <f t="shared" si="30"/>
        <v>0.25</v>
      </c>
      <c r="DZ10" s="160">
        <f t="shared" si="31"/>
        <v>0.4</v>
      </c>
      <c r="EA10" s="273">
        <f t="shared" si="32"/>
        <v>1</v>
      </c>
      <c r="EB10" s="187">
        <f t="shared" si="33"/>
        <v>7.7759999999999996E-2</v>
      </c>
      <c r="EC10" s="273">
        <f t="shared" si="34"/>
        <v>4</v>
      </c>
      <c r="ED10" s="187">
        <f t="shared" si="35"/>
        <v>0.8</v>
      </c>
      <c r="EE10" s="154">
        <f t="shared" si="36"/>
        <v>0.15</v>
      </c>
      <c r="EF10" s="154">
        <f t="shared" si="37"/>
        <v>0.25</v>
      </c>
      <c r="EG10" s="160">
        <f t="shared" si="38"/>
        <v>0.4</v>
      </c>
      <c r="EH10" s="273">
        <f t="shared" si="39"/>
        <v>1</v>
      </c>
      <c r="EI10" s="187">
        <f t="shared" si="40"/>
        <v>4.6655999999999996E-2</v>
      </c>
      <c r="EJ10" s="273">
        <f t="shared" si="41"/>
        <v>4</v>
      </c>
      <c r="EK10" s="187">
        <f t="shared" si="42"/>
        <v>0.8</v>
      </c>
      <c r="EL10" s="154">
        <f t="shared" si="43"/>
        <v>0</v>
      </c>
      <c r="EM10" s="154">
        <f t="shared" si="44"/>
        <v>0</v>
      </c>
      <c r="EN10" s="160">
        <f t="shared" si="45"/>
        <v>0</v>
      </c>
      <c r="EO10" s="273">
        <f t="shared" si="46"/>
        <v>1</v>
      </c>
      <c r="EP10" s="187">
        <f t="shared" si="47"/>
        <v>4.6655999999999996E-2</v>
      </c>
      <c r="EQ10" s="273">
        <f t="shared" si="48"/>
        <v>4</v>
      </c>
      <c r="ER10" s="187">
        <f t="shared" si="49"/>
        <v>0.8</v>
      </c>
      <c r="ES10" s="154">
        <f t="shared" si="50"/>
        <v>0</v>
      </c>
      <c r="ET10" s="154">
        <f t="shared" si="51"/>
        <v>0</v>
      </c>
      <c r="EU10" s="160">
        <f t="shared" si="52"/>
        <v>0</v>
      </c>
      <c r="EV10" s="273">
        <f t="shared" si="53"/>
        <v>1</v>
      </c>
      <c r="EW10" s="187">
        <f t="shared" si="54"/>
        <v>4.6655999999999996E-2</v>
      </c>
      <c r="EX10" s="273">
        <f t="shared" si="55"/>
        <v>4</v>
      </c>
      <c r="EY10" s="187">
        <f t="shared" si="56"/>
        <v>0.8</v>
      </c>
      <c r="EZ10" s="154">
        <f t="shared" si="57"/>
        <v>0</v>
      </c>
      <c r="FA10" s="154">
        <f t="shared" si="58"/>
        <v>0</v>
      </c>
      <c r="FB10" s="160">
        <f t="shared" si="59"/>
        <v>0</v>
      </c>
      <c r="FC10" s="273">
        <f t="shared" si="60"/>
        <v>1</v>
      </c>
      <c r="FD10" s="187">
        <f t="shared" si="61"/>
        <v>4.6655999999999996E-2</v>
      </c>
      <c r="FE10" s="273">
        <f t="shared" si="62"/>
        <v>4</v>
      </c>
      <c r="FF10" s="187">
        <f t="shared" si="63"/>
        <v>0.8</v>
      </c>
      <c r="FG10" s="154">
        <f t="shared" si="64"/>
        <v>0</v>
      </c>
      <c r="FH10" s="154">
        <f t="shared" si="65"/>
        <v>0</v>
      </c>
      <c r="FI10" s="160">
        <f t="shared" si="66"/>
        <v>0</v>
      </c>
      <c r="FJ10" s="273">
        <f t="shared" si="67"/>
        <v>1</v>
      </c>
      <c r="FK10" s="187">
        <f t="shared" si="68"/>
        <v>4.6655999999999996E-2</v>
      </c>
      <c r="FL10" s="273">
        <f t="shared" si="69"/>
        <v>4</v>
      </c>
      <c r="FM10" s="187">
        <f t="shared" si="70"/>
        <v>0.8</v>
      </c>
      <c r="FN10" s="154">
        <f t="shared" si="71"/>
        <v>0</v>
      </c>
      <c r="FO10" s="154">
        <f t="shared" si="72"/>
        <v>0</v>
      </c>
      <c r="FP10" s="160">
        <f t="shared" si="73"/>
        <v>0</v>
      </c>
      <c r="FQ10" s="273">
        <f t="shared" si="74"/>
        <v>1</v>
      </c>
      <c r="FR10" s="187">
        <f t="shared" si="75"/>
        <v>4.6655999999999996E-2</v>
      </c>
      <c r="FS10" s="273">
        <f t="shared" si="76"/>
        <v>4</v>
      </c>
      <c r="FT10" s="187">
        <f t="shared" si="77"/>
        <v>0.8</v>
      </c>
      <c r="FU10" s="154">
        <f t="shared" si="78"/>
        <v>0</v>
      </c>
      <c r="FV10" s="154">
        <f t="shared" si="79"/>
        <v>0</v>
      </c>
      <c r="FW10" s="160">
        <f t="shared" si="80"/>
        <v>0</v>
      </c>
      <c r="FX10" s="273">
        <f t="shared" si="81"/>
        <v>1</v>
      </c>
      <c r="FY10" s="187">
        <f t="shared" si="82"/>
        <v>4.6655999999999996E-2</v>
      </c>
      <c r="FZ10" s="273">
        <f t="shared" si="83"/>
        <v>4</v>
      </c>
      <c r="GA10" s="187">
        <f t="shared" si="84"/>
        <v>0.8</v>
      </c>
      <c r="GB10" s="154">
        <f t="shared" si="85"/>
        <v>0</v>
      </c>
      <c r="GC10" s="154">
        <f t="shared" si="86"/>
        <v>0</v>
      </c>
      <c r="GD10" s="160">
        <f t="shared" si="87"/>
        <v>0</v>
      </c>
      <c r="GE10" s="273">
        <f t="shared" si="88"/>
        <v>1</v>
      </c>
      <c r="GF10" s="187">
        <f t="shared" si="89"/>
        <v>4.6655999999999996E-2</v>
      </c>
      <c r="GG10" s="273">
        <f t="shared" si="90"/>
        <v>4</v>
      </c>
      <c r="GH10" s="187">
        <f t="shared" si="91"/>
        <v>0.8</v>
      </c>
      <c r="GI10" s="187">
        <f t="shared" ref="GI10:GI22" si="101">IF(GH10&lt;0.6,0.6,GH10)</f>
        <v>0.8</v>
      </c>
      <c r="GJ10" s="157"/>
    </row>
    <row r="11" spans="1:193 1680:1680" ht="54" customHeight="1" x14ac:dyDescent="0.2">
      <c r="A11" s="148">
        <v>3</v>
      </c>
      <c r="B11" s="235" t="s">
        <v>1081</v>
      </c>
      <c r="C11" s="63" t="s">
        <v>1099</v>
      </c>
      <c r="D11" s="61" t="s">
        <v>206</v>
      </c>
      <c r="E11" s="54" t="s">
        <v>196</v>
      </c>
      <c r="F11" s="51" t="s">
        <v>220</v>
      </c>
      <c r="G11" s="59" t="s">
        <v>217</v>
      </c>
      <c r="H11" s="59" t="s">
        <v>173</v>
      </c>
      <c r="I11" s="216" t="s">
        <v>24</v>
      </c>
      <c r="J11" s="216" t="s">
        <v>54</v>
      </c>
      <c r="K11" s="58" t="s">
        <v>53</v>
      </c>
      <c r="L11" s="58" t="s">
        <v>53</v>
      </c>
      <c r="M11" s="58" t="s">
        <v>53</v>
      </c>
      <c r="N11" s="58" t="s">
        <v>54</v>
      </c>
      <c r="O11" s="58" t="s">
        <v>53</v>
      </c>
      <c r="P11" s="58" t="s">
        <v>54</v>
      </c>
      <c r="Q11" s="58" t="s">
        <v>53</v>
      </c>
      <c r="R11" s="58" t="s">
        <v>53</v>
      </c>
      <c r="S11" s="58" t="s">
        <v>54</v>
      </c>
      <c r="T11" s="58" t="s">
        <v>54</v>
      </c>
      <c r="U11" s="58" t="s">
        <v>54</v>
      </c>
      <c r="V11" s="58" t="s">
        <v>53</v>
      </c>
      <c r="W11" s="58" t="s">
        <v>53</v>
      </c>
      <c r="X11" s="58" t="s">
        <v>53</v>
      </c>
      <c r="Y11" s="58" t="s">
        <v>53</v>
      </c>
      <c r="Z11" s="58" t="s">
        <v>54</v>
      </c>
      <c r="AA11" s="58" t="s">
        <v>53</v>
      </c>
      <c r="AB11" s="58" t="s">
        <v>53</v>
      </c>
      <c r="AC11" s="155" t="str">
        <f t="shared" si="0"/>
        <v>4 - Alta</v>
      </c>
      <c r="AD11" s="149">
        <f t="shared" si="1"/>
        <v>0.8</v>
      </c>
      <c r="AE11" s="155" t="str">
        <f t="shared" si="2"/>
        <v>4 - Mayor</v>
      </c>
      <c r="AF11" s="149">
        <f t="shared" si="3"/>
        <v>0.8</v>
      </c>
      <c r="AG11" s="156" t="str">
        <f t="shared" si="4"/>
        <v>EXTREMO</v>
      </c>
      <c r="AH11" s="149">
        <f t="shared" si="5"/>
        <v>0.64000000000000012</v>
      </c>
      <c r="AI11" s="133" t="s">
        <v>1097</v>
      </c>
      <c r="AJ11" s="133" t="s">
        <v>100</v>
      </c>
      <c r="AK11" s="133" t="s">
        <v>1085</v>
      </c>
      <c r="AL11" s="133" t="s">
        <v>1084</v>
      </c>
      <c r="AM11" s="134" t="s">
        <v>35</v>
      </c>
      <c r="AN11" s="164" t="s">
        <v>45</v>
      </c>
      <c r="AO11" s="164" t="s">
        <v>50</v>
      </c>
      <c r="AP11" s="134" t="s">
        <v>52</v>
      </c>
      <c r="AQ11" s="134" t="s">
        <v>35</v>
      </c>
      <c r="AR11" s="164" t="s">
        <v>46</v>
      </c>
      <c r="AS11" s="164" t="s">
        <v>50</v>
      </c>
      <c r="AT11" s="134" t="s">
        <v>52</v>
      </c>
      <c r="AU11" s="134"/>
      <c r="AV11" s="164"/>
      <c r="AW11" s="164"/>
      <c r="AX11" s="134"/>
      <c r="AY11" s="134"/>
      <c r="AZ11" s="164"/>
      <c r="BA11" s="164"/>
      <c r="BB11" s="134"/>
      <c r="BC11" s="134"/>
      <c r="BD11" s="164"/>
      <c r="BE11" s="164"/>
      <c r="BF11" s="134"/>
      <c r="BG11" s="134"/>
      <c r="BH11" s="164"/>
      <c r="BI11" s="164"/>
      <c r="BJ11" s="134"/>
      <c r="BK11" s="134"/>
      <c r="BL11" s="164"/>
      <c r="BM11" s="164"/>
      <c r="BN11" s="134"/>
      <c r="BO11" s="134"/>
      <c r="BP11" s="164"/>
      <c r="BQ11" s="164"/>
      <c r="BR11" s="134"/>
      <c r="BS11" s="134"/>
      <c r="BT11" s="164"/>
      <c r="BU11" s="164"/>
      <c r="BV11" s="134"/>
      <c r="BW11" s="134"/>
      <c r="BX11" s="164"/>
      <c r="BY11" s="164"/>
      <c r="BZ11" s="134"/>
      <c r="CA11" s="134"/>
      <c r="CB11" s="164"/>
      <c r="CC11" s="164"/>
      <c r="CD11" s="134"/>
      <c r="CE11" s="134"/>
      <c r="CF11" s="164"/>
      <c r="CG11" s="164"/>
      <c r="CH11" s="134"/>
      <c r="CI11" s="164"/>
      <c r="CJ11" s="164"/>
      <c r="CK11" s="134"/>
      <c r="CL11" s="159" t="str">
        <f t="shared" si="6"/>
        <v>2 - Baja</v>
      </c>
      <c r="CM11" s="165">
        <f t="shared" si="7"/>
        <v>0.24</v>
      </c>
      <c r="CN11" s="159" t="str">
        <f t="shared" si="8"/>
        <v>4 - Mayor</v>
      </c>
      <c r="CO11" s="165">
        <f t="shared" si="92"/>
        <v>0.8</v>
      </c>
      <c r="CP11" s="145" t="str">
        <f t="shared" si="9"/>
        <v>MODERADO</v>
      </c>
      <c r="CQ11" s="149">
        <f t="shared" si="93"/>
        <v>0.192</v>
      </c>
      <c r="CR11" s="188" t="s">
        <v>233</v>
      </c>
      <c r="CS11" s="145">
        <f t="shared" si="94"/>
        <v>3</v>
      </c>
      <c r="CT11" s="134"/>
      <c r="CU11" s="188" t="s">
        <v>1078</v>
      </c>
      <c r="CV11" s="188" t="s">
        <v>1077</v>
      </c>
      <c r="CW11" s="158"/>
      <c r="CX11" s="160">
        <f t="shared" si="10"/>
        <v>7</v>
      </c>
      <c r="CY11" s="161">
        <f t="shared" si="95"/>
        <v>4</v>
      </c>
      <c r="CZ11" s="160" t="str">
        <f t="shared" si="96"/>
        <v>Mayor</v>
      </c>
      <c r="DA11" s="153">
        <f t="shared" si="97"/>
        <v>0.8</v>
      </c>
      <c r="DB11" s="154">
        <f t="shared" si="98"/>
        <v>0.15</v>
      </c>
      <c r="DC11" s="154">
        <f t="shared" si="11"/>
        <v>0.25</v>
      </c>
      <c r="DD11" s="160">
        <f t="shared" si="99"/>
        <v>0.4</v>
      </c>
      <c r="DE11" s="273">
        <f t="shared" si="12"/>
        <v>3</v>
      </c>
      <c r="DF11" s="187">
        <f t="shared" si="13"/>
        <v>0.48</v>
      </c>
      <c r="DG11" s="273">
        <f t="shared" si="100"/>
        <v>4</v>
      </c>
      <c r="DH11" s="273"/>
      <c r="DI11" s="187">
        <f t="shared" si="14"/>
        <v>0.8</v>
      </c>
      <c r="DJ11" s="154">
        <f t="shared" si="15"/>
        <v>0.25</v>
      </c>
      <c r="DK11" s="154">
        <f t="shared" si="16"/>
        <v>0.25</v>
      </c>
      <c r="DL11" s="160">
        <f t="shared" si="17"/>
        <v>0.5</v>
      </c>
      <c r="DM11" s="273">
        <f t="shared" si="18"/>
        <v>2</v>
      </c>
      <c r="DN11" s="187">
        <f t="shared" si="19"/>
        <v>0.24</v>
      </c>
      <c r="DO11" s="273">
        <f t="shared" si="20"/>
        <v>4</v>
      </c>
      <c r="DP11" s="187">
        <f t="shared" si="21"/>
        <v>0.8</v>
      </c>
      <c r="DQ11" s="154">
        <f t="shared" si="22"/>
        <v>0</v>
      </c>
      <c r="DR11" s="154">
        <f t="shared" si="23"/>
        <v>0</v>
      </c>
      <c r="DS11" s="160">
        <f t="shared" si="24"/>
        <v>0</v>
      </c>
      <c r="DT11" s="273">
        <f t="shared" si="25"/>
        <v>2</v>
      </c>
      <c r="DU11" s="187">
        <f t="shared" si="26"/>
        <v>0.24</v>
      </c>
      <c r="DV11" s="273">
        <f t="shared" si="27"/>
        <v>4</v>
      </c>
      <c r="DW11" s="187">
        <f t="shared" si="28"/>
        <v>0.8</v>
      </c>
      <c r="DX11" s="154">
        <f t="shared" si="29"/>
        <v>0</v>
      </c>
      <c r="DY11" s="154">
        <f t="shared" si="30"/>
        <v>0</v>
      </c>
      <c r="DZ11" s="160">
        <f t="shared" si="31"/>
        <v>0</v>
      </c>
      <c r="EA11" s="273">
        <f t="shared" si="32"/>
        <v>2</v>
      </c>
      <c r="EB11" s="187">
        <f t="shared" si="33"/>
        <v>0.24</v>
      </c>
      <c r="EC11" s="273">
        <f t="shared" si="34"/>
        <v>4</v>
      </c>
      <c r="ED11" s="187">
        <f t="shared" si="35"/>
        <v>0.8</v>
      </c>
      <c r="EE11" s="154">
        <f t="shared" si="36"/>
        <v>0</v>
      </c>
      <c r="EF11" s="154">
        <f t="shared" si="37"/>
        <v>0</v>
      </c>
      <c r="EG11" s="160">
        <f t="shared" si="38"/>
        <v>0</v>
      </c>
      <c r="EH11" s="273">
        <f t="shared" si="39"/>
        <v>2</v>
      </c>
      <c r="EI11" s="187">
        <f t="shared" si="40"/>
        <v>0.24</v>
      </c>
      <c r="EJ11" s="273">
        <f t="shared" si="41"/>
        <v>4</v>
      </c>
      <c r="EK11" s="187">
        <f t="shared" si="42"/>
        <v>0.8</v>
      </c>
      <c r="EL11" s="154">
        <f t="shared" si="43"/>
        <v>0</v>
      </c>
      <c r="EM11" s="154">
        <f t="shared" si="44"/>
        <v>0</v>
      </c>
      <c r="EN11" s="160">
        <f t="shared" si="45"/>
        <v>0</v>
      </c>
      <c r="EO11" s="273">
        <f t="shared" si="46"/>
        <v>2</v>
      </c>
      <c r="EP11" s="187">
        <f t="shared" si="47"/>
        <v>0.24</v>
      </c>
      <c r="EQ11" s="273">
        <f t="shared" si="48"/>
        <v>4</v>
      </c>
      <c r="ER11" s="187">
        <f t="shared" si="49"/>
        <v>0.8</v>
      </c>
      <c r="ES11" s="154">
        <f t="shared" si="50"/>
        <v>0</v>
      </c>
      <c r="ET11" s="154">
        <f t="shared" si="51"/>
        <v>0</v>
      </c>
      <c r="EU11" s="160">
        <f t="shared" si="52"/>
        <v>0</v>
      </c>
      <c r="EV11" s="273">
        <f t="shared" si="53"/>
        <v>2</v>
      </c>
      <c r="EW11" s="187">
        <f t="shared" si="54"/>
        <v>0.24</v>
      </c>
      <c r="EX11" s="273">
        <f t="shared" si="55"/>
        <v>4</v>
      </c>
      <c r="EY11" s="187">
        <f t="shared" si="56"/>
        <v>0.8</v>
      </c>
      <c r="EZ11" s="154">
        <f t="shared" si="57"/>
        <v>0</v>
      </c>
      <c r="FA11" s="154">
        <f t="shared" si="58"/>
        <v>0</v>
      </c>
      <c r="FB11" s="160">
        <f t="shared" si="59"/>
        <v>0</v>
      </c>
      <c r="FC11" s="273">
        <f t="shared" si="60"/>
        <v>2</v>
      </c>
      <c r="FD11" s="187">
        <f t="shared" si="61"/>
        <v>0.24</v>
      </c>
      <c r="FE11" s="273">
        <f t="shared" si="62"/>
        <v>4</v>
      </c>
      <c r="FF11" s="187">
        <f t="shared" si="63"/>
        <v>0.8</v>
      </c>
      <c r="FG11" s="154">
        <f t="shared" si="64"/>
        <v>0</v>
      </c>
      <c r="FH11" s="154">
        <f t="shared" si="65"/>
        <v>0</v>
      </c>
      <c r="FI11" s="160">
        <f t="shared" si="66"/>
        <v>0</v>
      </c>
      <c r="FJ11" s="273">
        <f t="shared" si="67"/>
        <v>2</v>
      </c>
      <c r="FK11" s="187">
        <f t="shared" si="68"/>
        <v>0.24</v>
      </c>
      <c r="FL11" s="273">
        <f t="shared" si="69"/>
        <v>4</v>
      </c>
      <c r="FM11" s="187">
        <f t="shared" si="70"/>
        <v>0.8</v>
      </c>
      <c r="FN11" s="154">
        <f t="shared" si="71"/>
        <v>0</v>
      </c>
      <c r="FO11" s="154">
        <f t="shared" si="72"/>
        <v>0</v>
      </c>
      <c r="FP11" s="160">
        <f t="shared" si="73"/>
        <v>0</v>
      </c>
      <c r="FQ11" s="273">
        <f t="shared" si="74"/>
        <v>2</v>
      </c>
      <c r="FR11" s="187">
        <f t="shared" si="75"/>
        <v>0.24</v>
      </c>
      <c r="FS11" s="273">
        <f t="shared" si="76"/>
        <v>4</v>
      </c>
      <c r="FT11" s="187">
        <f t="shared" si="77"/>
        <v>0.8</v>
      </c>
      <c r="FU11" s="154">
        <f t="shared" si="78"/>
        <v>0</v>
      </c>
      <c r="FV11" s="154">
        <f t="shared" si="79"/>
        <v>0</v>
      </c>
      <c r="FW11" s="160">
        <f t="shared" si="80"/>
        <v>0</v>
      </c>
      <c r="FX11" s="273">
        <f t="shared" si="81"/>
        <v>2</v>
      </c>
      <c r="FY11" s="187">
        <f t="shared" si="82"/>
        <v>0.24</v>
      </c>
      <c r="FZ11" s="273">
        <f t="shared" si="83"/>
        <v>4</v>
      </c>
      <c r="GA11" s="187">
        <f t="shared" si="84"/>
        <v>0.8</v>
      </c>
      <c r="GB11" s="154">
        <f t="shared" si="85"/>
        <v>0</v>
      </c>
      <c r="GC11" s="154">
        <f t="shared" si="86"/>
        <v>0</v>
      </c>
      <c r="GD11" s="160">
        <f t="shared" si="87"/>
        <v>0</v>
      </c>
      <c r="GE11" s="273">
        <f t="shared" si="88"/>
        <v>2</v>
      </c>
      <c r="GF11" s="187">
        <f t="shared" si="89"/>
        <v>0.24</v>
      </c>
      <c r="GG11" s="273">
        <f t="shared" si="90"/>
        <v>4</v>
      </c>
      <c r="GH11" s="187">
        <f t="shared" si="91"/>
        <v>0.8</v>
      </c>
      <c r="GI11" s="187">
        <f t="shared" si="101"/>
        <v>0.8</v>
      </c>
      <c r="GJ11" s="157"/>
    </row>
    <row r="12" spans="1:193 1680:1680" ht="37.799999999999997" customHeight="1" x14ac:dyDescent="0.2">
      <c r="A12" s="148">
        <v>4</v>
      </c>
      <c r="B12" s="235" t="s">
        <v>1081</v>
      </c>
      <c r="C12" s="65" t="s">
        <v>1098</v>
      </c>
      <c r="D12" s="61" t="s">
        <v>205</v>
      </c>
      <c r="E12" s="54" t="s">
        <v>196</v>
      </c>
      <c r="F12" s="51" t="s">
        <v>222</v>
      </c>
      <c r="G12" s="59" t="s">
        <v>217</v>
      </c>
      <c r="H12" s="59" t="s">
        <v>173</v>
      </c>
      <c r="I12" s="216" t="s">
        <v>24</v>
      </c>
      <c r="J12" s="216" t="s">
        <v>54</v>
      </c>
      <c r="K12" s="58" t="s">
        <v>53</v>
      </c>
      <c r="L12" s="58" t="s">
        <v>53</v>
      </c>
      <c r="M12" s="58" t="s">
        <v>53</v>
      </c>
      <c r="N12" s="58" t="s">
        <v>54</v>
      </c>
      <c r="O12" s="58" t="s">
        <v>53</v>
      </c>
      <c r="P12" s="58" t="s">
        <v>54</v>
      </c>
      <c r="Q12" s="58" t="s">
        <v>53</v>
      </c>
      <c r="R12" s="58" t="s">
        <v>53</v>
      </c>
      <c r="S12" s="58" t="s">
        <v>54</v>
      </c>
      <c r="T12" s="58" t="s">
        <v>54</v>
      </c>
      <c r="U12" s="58" t="s">
        <v>54</v>
      </c>
      <c r="V12" s="58" t="s">
        <v>53</v>
      </c>
      <c r="W12" s="58" t="s">
        <v>53</v>
      </c>
      <c r="X12" s="58" t="s">
        <v>53</v>
      </c>
      <c r="Y12" s="58" t="s">
        <v>53</v>
      </c>
      <c r="Z12" s="58" t="s">
        <v>54</v>
      </c>
      <c r="AA12" s="58" t="s">
        <v>53</v>
      </c>
      <c r="AB12" s="58" t="s">
        <v>53</v>
      </c>
      <c r="AC12" s="155" t="str">
        <f t="shared" si="0"/>
        <v>4 - Alta</v>
      </c>
      <c r="AD12" s="149">
        <f t="shared" si="1"/>
        <v>0.8</v>
      </c>
      <c r="AE12" s="155" t="str">
        <f t="shared" si="2"/>
        <v>4 - Mayor</v>
      </c>
      <c r="AF12" s="149">
        <f t="shared" si="3"/>
        <v>0.8</v>
      </c>
      <c r="AG12" s="156" t="str">
        <f t="shared" si="4"/>
        <v>EXTREMO</v>
      </c>
      <c r="AH12" s="149">
        <f t="shared" si="5"/>
        <v>0.64000000000000012</v>
      </c>
      <c r="AI12" s="133" t="s">
        <v>1097</v>
      </c>
      <c r="AJ12" s="133" t="s">
        <v>100</v>
      </c>
      <c r="AK12" s="133" t="s">
        <v>1085</v>
      </c>
      <c r="AL12" s="133" t="s">
        <v>1084</v>
      </c>
      <c r="AM12" s="134" t="s">
        <v>35</v>
      </c>
      <c r="AN12" s="164" t="s">
        <v>45</v>
      </c>
      <c r="AO12" s="164" t="s">
        <v>50</v>
      </c>
      <c r="AP12" s="134" t="s">
        <v>52</v>
      </c>
      <c r="AQ12" s="134" t="s">
        <v>35</v>
      </c>
      <c r="AR12" s="164" t="s">
        <v>46</v>
      </c>
      <c r="AS12" s="164" t="s">
        <v>50</v>
      </c>
      <c r="AT12" s="134" t="s">
        <v>52</v>
      </c>
      <c r="AU12" s="134"/>
      <c r="AV12" s="164"/>
      <c r="AW12" s="164"/>
      <c r="AX12" s="134"/>
      <c r="AY12" s="134"/>
      <c r="AZ12" s="164"/>
      <c r="BA12" s="164"/>
      <c r="BB12" s="134"/>
      <c r="BC12" s="134"/>
      <c r="BD12" s="164"/>
      <c r="BE12" s="164"/>
      <c r="BF12" s="134"/>
      <c r="BG12" s="134"/>
      <c r="BH12" s="164"/>
      <c r="BI12" s="164"/>
      <c r="BJ12" s="134"/>
      <c r="BK12" s="134"/>
      <c r="BL12" s="164"/>
      <c r="BM12" s="164"/>
      <c r="BN12" s="134"/>
      <c r="BO12" s="134"/>
      <c r="BP12" s="164"/>
      <c r="BQ12" s="164"/>
      <c r="BR12" s="134"/>
      <c r="BS12" s="134"/>
      <c r="BT12" s="164"/>
      <c r="BU12" s="164"/>
      <c r="BV12" s="134"/>
      <c r="BW12" s="134"/>
      <c r="BX12" s="164"/>
      <c r="BY12" s="164"/>
      <c r="BZ12" s="134"/>
      <c r="CA12" s="134"/>
      <c r="CB12" s="164"/>
      <c r="CC12" s="164"/>
      <c r="CD12" s="134"/>
      <c r="CE12" s="134"/>
      <c r="CF12" s="164"/>
      <c r="CG12" s="164"/>
      <c r="CH12" s="134"/>
      <c r="CI12" s="164"/>
      <c r="CJ12" s="164"/>
      <c r="CK12" s="134"/>
      <c r="CL12" s="159" t="str">
        <f t="shared" si="6"/>
        <v>2 - Baja</v>
      </c>
      <c r="CM12" s="165">
        <f t="shared" si="7"/>
        <v>0.24</v>
      </c>
      <c r="CN12" s="159" t="str">
        <f t="shared" si="8"/>
        <v>4 - Mayor</v>
      </c>
      <c r="CO12" s="165">
        <f t="shared" si="92"/>
        <v>0.8</v>
      </c>
      <c r="CP12" s="145" t="str">
        <f t="shared" si="9"/>
        <v>MODERADO</v>
      </c>
      <c r="CQ12" s="149">
        <f t="shared" si="93"/>
        <v>0.192</v>
      </c>
      <c r="CR12" s="188" t="s">
        <v>456</v>
      </c>
      <c r="CS12" s="145">
        <f t="shared" si="94"/>
        <v>3</v>
      </c>
      <c r="CT12" s="134"/>
      <c r="CU12" s="188" t="s">
        <v>1078</v>
      </c>
      <c r="CV12" s="188" t="s">
        <v>1077</v>
      </c>
      <c r="CW12" s="158"/>
      <c r="CX12" s="160">
        <f t="shared" si="10"/>
        <v>7</v>
      </c>
      <c r="CY12" s="161">
        <f t="shared" si="95"/>
        <v>4</v>
      </c>
      <c r="CZ12" s="160" t="str">
        <f t="shared" si="96"/>
        <v>Mayor</v>
      </c>
      <c r="DA12" s="153">
        <f t="shared" si="97"/>
        <v>0.8</v>
      </c>
      <c r="DB12" s="154">
        <f t="shared" si="98"/>
        <v>0.15</v>
      </c>
      <c r="DC12" s="154">
        <f t="shared" si="11"/>
        <v>0.25</v>
      </c>
      <c r="DD12" s="160">
        <f t="shared" si="99"/>
        <v>0.4</v>
      </c>
      <c r="DE12" s="273">
        <f t="shared" si="12"/>
        <v>3</v>
      </c>
      <c r="DF12" s="187">
        <f t="shared" si="13"/>
        <v>0.48</v>
      </c>
      <c r="DG12" s="273">
        <f t="shared" si="100"/>
        <v>4</v>
      </c>
      <c r="DH12" s="273"/>
      <c r="DI12" s="187">
        <f t="shared" si="14"/>
        <v>0.8</v>
      </c>
      <c r="DJ12" s="154">
        <f t="shared" si="15"/>
        <v>0.25</v>
      </c>
      <c r="DK12" s="154">
        <f t="shared" si="16"/>
        <v>0.25</v>
      </c>
      <c r="DL12" s="160">
        <f t="shared" si="17"/>
        <v>0.5</v>
      </c>
      <c r="DM12" s="273">
        <f t="shared" si="18"/>
        <v>2</v>
      </c>
      <c r="DN12" s="187">
        <f t="shared" si="19"/>
        <v>0.24</v>
      </c>
      <c r="DO12" s="273">
        <f t="shared" si="20"/>
        <v>4</v>
      </c>
      <c r="DP12" s="187">
        <f t="shared" si="21"/>
        <v>0.8</v>
      </c>
      <c r="DQ12" s="154">
        <f t="shared" si="22"/>
        <v>0</v>
      </c>
      <c r="DR12" s="154">
        <f t="shared" si="23"/>
        <v>0</v>
      </c>
      <c r="DS12" s="160">
        <f t="shared" si="24"/>
        <v>0</v>
      </c>
      <c r="DT12" s="273">
        <f t="shared" si="25"/>
        <v>2</v>
      </c>
      <c r="DU12" s="187">
        <f t="shared" si="26"/>
        <v>0.24</v>
      </c>
      <c r="DV12" s="273">
        <f t="shared" si="27"/>
        <v>4</v>
      </c>
      <c r="DW12" s="187">
        <f t="shared" si="28"/>
        <v>0.8</v>
      </c>
      <c r="DX12" s="154">
        <f t="shared" si="29"/>
        <v>0</v>
      </c>
      <c r="DY12" s="154">
        <f t="shared" si="30"/>
        <v>0</v>
      </c>
      <c r="DZ12" s="160">
        <f t="shared" si="31"/>
        <v>0</v>
      </c>
      <c r="EA12" s="273">
        <f t="shared" si="32"/>
        <v>2</v>
      </c>
      <c r="EB12" s="187">
        <f t="shared" si="33"/>
        <v>0.24</v>
      </c>
      <c r="EC12" s="273">
        <f t="shared" si="34"/>
        <v>4</v>
      </c>
      <c r="ED12" s="187">
        <f t="shared" si="35"/>
        <v>0.8</v>
      </c>
      <c r="EE12" s="154">
        <f t="shared" si="36"/>
        <v>0</v>
      </c>
      <c r="EF12" s="154">
        <f t="shared" si="37"/>
        <v>0</v>
      </c>
      <c r="EG12" s="160">
        <f t="shared" si="38"/>
        <v>0</v>
      </c>
      <c r="EH12" s="273">
        <f t="shared" si="39"/>
        <v>2</v>
      </c>
      <c r="EI12" s="187">
        <f t="shared" si="40"/>
        <v>0.24</v>
      </c>
      <c r="EJ12" s="273">
        <f t="shared" si="41"/>
        <v>4</v>
      </c>
      <c r="EK12" s="187">
        <f t="shared" si="42"/>
        <v>0.8</v>
      </c>
      <c r="EL12" s="154">
        <f t="shared" si="43"/>
        <v>0</v>
      </c>
      <c r="EM12" s="154">
        <f t="shared" si="44"/>
        <v>0</v>
      </c>
      <c r="EN12" s="160">
        <f t="shared" si="45"/>
        <v>0</v>
      </c>
      <c r="EO12" s="273">
        <f t="shared" si="46"/>
        <v>2</v>
      </c>
      <c r="EP12" s="187">
        <f t="shared" si="47"/>
        <v>0.24</v>
      </c>
      <c r="EQ12" s="273">
        <f t="shared" si="48"/>
        <v>4</v>
      </c>
      <c r="ER12" s="187">
        <f t="shared" si="49"/>
        <v>0.8</v>
      </c>
      <c r="ES12" s="154">
        <f t="shared" si="50"/>
        <v>0</v>
      </c>
      <c r="ET12" s="154">
        <f t="shared" si="51"/>
        <v>0</v>
      </c>
      <c r="EU12" s="160">
        <f t="shared" si="52"/>
        <v>0</v>
      </c>
      <c r="EV12" s="273">
        <f t="shared" si="53"/>
        <v>2</v>
      </c>
      <c r="EW12" s="187">
        <f t="shared" si="54"/>
        <v>0.24</v>
      </c>
      <c r="EX12" s="273">
        <f t="shared" si="55"/>
        <v>4</v>
      </c>
      <c r="EY12" s="187">
        <f t="shared" si="56"/>
        <v>0.8</v>
      </c>
      <c r="EZ12" s="154">
        <f t="shared" si="57"/>
        <v>0</v>
      </c>
      <c r="FA12" s="154">
        <f t="shared" si="58"/>
        <v>0</v>
      </c>
      <c r="FB12" s="160">
        <f t="shared" si="59"/>
        <v>0</v>
      </c>
      <c r="FC12" s="273">
        <f t="shared" si="60"/>
        <v>2</v>
      </c>
      <c r="FD12" s="187">
        <f t="shared" si="61"/>
        <v>0.24</v>
      </c>
      <c r="FE12" s="273">
        <f t="shared" si="62"/>
        <v>4</v>
      </c>
      <c r="FF12" s="187">
        <f t="shared" si="63"/>
        <v>0.8</v>
      </c>
      <c r="FG12" s="154">
        <f t="shared" si="64"/>
        <v>0</v>
      </c>
      <c r="FH12" s="154">
        <f t="shared" si="65"/>
        <v>0</v>
      </c>
      <c r="FI12" s="160">
        <f t="shared" si="66"/>
        <v>0</v>
      </c>
      <c r="FJ12" s="273">
        <f t="shared" si="67"/>
        <v>2</v>
      </c>
      <c r="FK12" s="187">
        <f t="shared" si="68"/>
        <v>0.24</v>
      </c>
      <c r="FL12" s="273">
        <f t="shared" si="69"/>
        <v>4</v>
      </c>
      <c r="FM12" s="187">
        <f t="shared" si="70"/>
        <v>0.8</v>
      </c>
      <c r="FN12" s="154">
        <f t="shared" si="71"/>
        <v>0</v>
      </c>
      <c r="FO12" s="154">
        <f t="shared" si="72"/>
        <v>0</v>
      </c>
      <c r="FP12" s="160">
        <f t="shared" si="73"/>
        <v>0</v>
      </c>
      <c r="FQ12" s="273">
        <f t="shared" si="74"/>
        <v>2</v>
      </c>
      <c r="FR12" s="187">
        <f t="shared" si="75"/>
        <v>0.24</v>
      </c>
      <c r="FS12" s="273">
        <f t="shared" si="76"/>
        <v>4</v>
      </c>
      <c r="FT12" s="187">
        <f t="shared" si="77"/>
        <v>0.8</v>
      </c>
      <c r="FU12" s="154">
        <f t="shared" si="78"/>
        <v>0</v>
      </c>
      <c r="FV12" s="154">
        <f t="shared" si="79"/>
        <v>0</v>
      </c>
      <c r="FW12" s="160">
        <f t="shared" si="80"/>
        <v>0</v>
      </c>
      <c r="FX12" s="273">
        <f t="shared" si="81"/>
        <v>2</v>
      </c>
      <c r="FY12" s="187">
        <f t="shared" si="82"/>
        <v>0.24</v>
      </c>
      <c r="FZ12" s="273">
        <f t="shared" si="83"/>
        <v>4</v>
      </c>
      <c r="GA12" s="187">
        <f t="shared" si="84"/>
        <v>0.8</v>
      </c>
      <c r="GB12" s="154">
        <f t="shared" si="85"/>
        <v>0</v>
      </c>
      <c r="GC12" s="154">
        <f t="shared" si="86"/>
        <v>0</v>
      </c>
      <c r="GD12" s="160">
        <f t="shared" si="87"/>
        <v>0</v>
      </c>
      <c r="GE12" s="273">
        <f t="shared" si="88"/>
        <v>2</v>
      </c>
      <c r="GF12" s="187">
        <f t="shared" si="89"/>
        <v>0.24</v>
      </c>
      <c r="GG12" s="273">
        <f t="shared" si="90"/>
        <v>4</v>
      </c>
      <c r="GH12" s="187">
        <f t="shared" si="91"/>
        <v>0.8</v>
      </c>
      <c r="GI12" s="187">
        <f t="shared" si="101"/>
        <v>0.8</v>
      </c>
      <c r="GJ12" s="157"/>
    </row>
    <row r="13" spans="1:193 1680:1680" ht="37.799999999999997" customHeight="1" x14ac:dyDescent="0.2">
      <c r="A13" s="148">
        <v>5</v>
      </c>
      <c r="B13" s="235" t="s">
        <v>1081</v>
      </c>
      <c r="C13" s="65" t="s">
        <v>1096</v>
      </c>
      <c r="D13" s="61" t="s">
        <v>205</v>
      </c>
      <c r="E13" s="54" t="s">
        <v>204</v>
      </c>
      <c r="F13" s="51" t="s">
        <v>5</v>
      </c>
      <c r="G13" s="55" t="s">
        <v>215</v>
      </c>
      <c r="H13" s="59" t="s">
        <v>173</v>
      </c>
      <c r="I13" s="216" t="s">
        <v>20</v>
      </c>
      <c r="J13" s="216" t="s">
        <v>54</v>
      </c>
      <c r="K13" s="58" t="s">
        <v>53</v>
      </c>
      <c r="L13" s="58" t="s">
        <v>53</v>
      </c>
      <c r="M13" s="58" t="s">
        <v>53</v>
      </c>
      <c r="N13" s="58" t="s">
        <v>54</v>
      </c>
      <c r="O13" s="58" t="s">
        <v>53</v>
      </c>
      <c r="P13" s="58" t="s">
        <v>54</v>
      </c>
      <c r="Q13" s="58" t="s">
        <v>53</v>
      </c>
      <c r="R13" s="58" t="s">
        <v>53</v>
      </c>
      <c r="S13" s="58" t="s">
        <v>54</v>
      </c>
      <c r="T13" s="58" t="s">
        <v>54</v>
      </c>
      <c r="U13" s="58" t="s">
        <v>54</v>
      </c>
      <c r="V13" s="58" t="s">
        <v>53</v>
      </c>
      <c r="W13" s="58" t="s">
        <v>53</v>
      </c>
      <c r="X13" s="58" t="s">
        <v>53</v>
      </c>
      <c r="Y13" s="58" t="s">
        <v>53</v>
      </c>
      <c r="Z13" s="58" t="s">
        <v>54</v>
      </c>
      <c r="AA13" s="58" t="s">
        <v>53</v>
      </c>
      <c r="AB13" s="58" t="s">
        <v>53</v>
      </c>
      <c r="AC13" s="155" t="str">
        <f t="shared" si="0"/>
        <v>2 - Baja</v>
      </c>
      <c r="AD13" s="149">
        <f t="shared" si="1"/>
        <v>0.4</v>
      </c>
      <c r="AE13" s="155" t="str">
        <f t="shared" si="2"/>
        <v>4 - Mayor</v>
      </c>
      <c r="AF13" s="149">
        <f t="shared" si="3"/>
        <v>0.8</v>
      </c>
      <c r="AG13" s="156" t="str">
        <f t="shared" si="4"/>
        <v>MODERADO</v>
      </c>
      <c r="AH13" s="149">
        <f t="shared" si="5"/>
        <v>0.32000000000000006</v>
      </c>
      <c r="AI13" s="133" t="s">
        <v>1095</v>
      </c>
      <c r="AJ13" s="133" t="s">
        <v>100</v>
      </c>
      <c r="AK13" s="133" t="s">
        <v>549</v>
      </c>
      <c r="AL13" s="133" t="s">
        <v>1089</v>
      </c>
      <c r="AM13" s="134" t="s">
        <v>35</v>
      </c>
      <c r="AN13" s="164" t="s">
        <v>45</v>
      </c>
      <c r="AO13" s="164" t="s">
        <v>50</v>
      </c>
      <c r="AP13" s="134" t="s">
        <v>52</v>
      </c>
      <c r="AQ13" s="134" t="s">
        <v>34</v>
      </c>
      <c r="AR13" s="164" t="s">
        <v>45</v>
      </c>
      <c r="AS13" s="164" t="s">
        <v>50</v>
      </c>
      <c r="AT13" s="134" t="s">
        <v>52</v>
      </c>
      <c r="AU13" s="134" t="s">
        <v>35</v>
      </c>
      <c r="AV13" s="164" t="s">
        <v>45</v>
      </c>
      <c r="AW13" s="164" t="s">
        <v>50</v>
      </c>
      <c r="AX13" s="134" t="s">
        <v>52</v>
      </c>
      <c r="AY13" s="134"/>
      <c r="AZ13" s="164"/>
      <c r="BA13" s="164"/>
      <c r="BB13" s="134"/>
      <c r="BC13" s="134"/>
      <c r="BD13" s="164"/>
      <c r="BE13" s="164"/>
      <c r="BF13" s="134"/>
      <c r="BG13" s="134"/>
      <c r="BH13" s="164"/>
      <c r="BI13" s="164"/>
      <c r="BJ13" s="134"/>
      <c r="BK13" s="134"/>
      <c r="BL13" s="164"/>
      <c r="BM13" s="164"/>
      <c r="BN13" s="134"/>
      <c r="BO13" s="134"/>
      <c r="BP13" s="164"/>
      <c r="BQ13" s="164"/>
      <c r="BR13" s="134"/>
      <c r="BS13" s="134"/>
      <c r="BT13" s="164"/>
      <c r="BU13" s="164"/>
      <c r="BV13" s="134"/>
      <c r="BW13" s="134"/>
      <c r="BX13" s="164"/>
      <c r="BY13" s="164"/>
      <c r="BZ13" s="134"/>
      <c r="CA13" s="134"/>
      <c r="CB13" s="164"/>
      <c r="CC13" s="164"/>
      <c r="CD13" s="134"/>
      <c r="CE13" s="134"/>
      <c r="CF13" s="164"/>
      <c r="CG13" s="164"/>
      <c r="CH13" s="134"/>
      <c r="CI13" s="164"/>
      <c r="CJ13" s="164"/>
      <c r="CK13" s="134"/>
      <c r="CL13" s="159" t="str">
        <f t="shared" si="6"/>
        <v>1 - Muy Baja</v>
      </c>
      <c r="CM13" s="165">
        <f t="shared" si="7"/>
        <v>8.6399999999999991E-2</v>
      </c>
      <c r="CN13" s="159" t="str">
        <f t="shared" si="8"/>
        <v>4 - Mayor</v>
      </c>
      <c r="CO13" s="165">
        <f t="shared" si="92"/>
        <v>0.8</v>
      </c>
      <c r="CP13" s="145" t="str">
        <f t="shared" si="9"/>
        <v>MODERADO</v>
      </c>
      <c r="CQ13" s="149">
        <f t="shared" si="93"/>
        <v>6.9120000000000001E-2</v>
      </c>
      <c r="CR13" s="188" t="s">
        <v>456</v>
      </c>
      <c r="CS13" s="145">
        <f t="shared" si="94"/>
        <v>3</v>
      </c>
      <c r="CT13" s="134"/>
      <c r="CU13" s="188" t="s">
        <v>1078</v>
      </c>
      <c r="CV13" s="188" t="s">
        <v>1077</v>
      </c>
      <c r="CW13" s="158"/>
      <c r="CX13" s="160">
        <f t="shared" si="10"/>
        <v>7</v>
      </c>
      <c r="CY13" s="161">
        <f t="shared" si="95"/>
        <v>4</v>
      </c>
      <c r="CZ13" s="160" t="str">
        <f t="shared" si="96"/>
        <v>Mayor</v>
      </c>
      <c r="DA13" s="153">
        <f t="shared" si="97"/>
        <v>0.8</v>
      </c>
      <c r="DB13" s="154">
        <f t="shared" si="98"/>
        <v>0.15</v>
      </c>
      <c r="DC13" s="154">
        <f t="shared" si="11"/>
        <v>0.25</v>
      </c>
      <c r="DD13" s="160">
        <f t="shared" si="99"/>
        <v>0.4</v>
      </c>
      <c r="DE13" s="273">
        <f t="shared" si="12"/>
        <v>2</v>
      </c>
      <c r="DF13" s="187">
        <f t="shared" si="13"/>
        <v>0.24</v>
      </c>
      <c r="DG13" s="273">
        <f t="shared" si="100"/>
        <v>4</v>
      </c>
      <c r="DH13" s="273"/>
      <c r="DI13" s="187">
        <f t="shared" si="14"/>
        <v>0.8</v>
      </c>
      <c r="DJ13" s="154">
        <f t="shared" si="15"/>
        <v>0.15</v>
      </c>
      <c r="DK13" s="154">
        <f t="shared" si="16"/>
        <v>0.25</v>
      </c>
      <c r="DL13" s="160">
        <f t="shared" si="17"/>
        <v>0.4</v>
      </c>
      <c r="DM13" s="273">
        <f t="shared" si="18"/>
        <v>1</v>
      </c>
      <c r="DN13" s="187">
        <f t="shared" si="19"/>
        <v>0.14399999999999999</v>
      </c>
      <c r="DO13" s="273">
        <f t="shared" si="20"/>
        <v>4</v>
      </c>
      <c r="DP13" s="187">
        <f t="shared" si="21"/>
        <v>0.8</v>
      </c>
      <c r="DQ13" s="154">
        <f t="shared" si="22"/>
        <v>0.15</v>
      </c>
      <c r="DR13" s="154">
        <f t="shared" si="23"/>
        <v>0.25</v>
      </c>
      <c r="DS13" s="160">
        <f t="shared" si="24"/>
        <v>0.4</v>
      </c>
      <c r="DT13" s="273">
        <f t="shared" si="25"/>
        <v>1</v>
      </c>
      <c r="DU13" s="187">
        <f t="shared" si="26"/>
        <v>8.6399999999999991E-2</v>
      </c>
      <c r="DV13" s="273">
        <f t="shared" si="27"/>
        <v>4</v>
      </c>
      <c r="DW13" s="187">
        <f t="shared" si="28"/>
        <v>0.8</v>
      </c>
      <c r="DX13" s="154">
        <f t="shared" si="29"/>
        <v>0</v>
      </c>
      <c r="DY13" s="154">
        <f t="shared" si="30"/>
        <v>0</v>
      </c>
      <c r="DZ13" s="160">
        <f t="shared" si="31"/>
        <v>0</v>
      </c>
      <c r="EA13" s="273">
        <f t="shared" si="32"/>
        <v>1</v>
      </c>
      <c r="EB13" s="187">
        <f t="shared" si="33"/>
        <v>8.6399999999999991E-2</v>
      </c>
      <c r="EC13" s="273">
        <f t="shared" si="34"/>
        <v>4</v>
      </c>
      <c r="ED13" s="187">
        <f t="shared" si="35"/>
        <v>0.8</v>
      </c>
      <c r="EE13" s="154">
        <f t="shared" si="36"/>
        <v>0</v>
      </c>
      <c r="EF13" s="154">
        <f t="shared" si="37"/>
        <v>0</v>
      </c>
      <c r="EG13" s="160">
        <f t="shared" si="38"/>
        <v>0</v>
      </c>
      <c r="EH13" s="273">
        <f t="shared" si="39"/>
        <v>1</v>
      </c>
      <c r="EI13" s="187">
        <f t="shared" si="40"/>
        <v>8.6399999999999991E-2</v>
      </c>
      <c r="EJ13" s="273">
        <f t="shared" si="41"/>
        <v>4</v>
      </c>
      <c r="EK13" s="187">
        <f t="shared" si="42"/>
        <v>0.8</v>
      </c>
      <c r="EL13" s="154">
        <f t="shared" si="43"/>
        <v>0</v>
      </c>
      <c r="EM13" s="154">
        <f t="shared" si="44"/>
        <v>0</v>
      </c>
      <c r="EN13" s="160">
        <f t="shared" si="45"/>
        <v>0</v>
      </c>
      <c r="EO13" s="273">
        <f t="shared" si="46"/>
        <v>1</v>
      </c>
      <c r="EP13" s="187">
        <f t="shared" si="47"/>
        <v>8.6399999999999991E-2</v>
      </c>
      <c r="EQ13" s="273">
        <f t="shared" si="48"/>
        <v>4</v>
      </c>
      <c r="ER13" s="187">
        <f t="shared" si="49"/>
        <v>0.8</v>
      </c>
      <c r="ES13" s="154">
        <f t="shared" si="50"/>
        <v>0</v>
      </c>
      <c r="ET13" s="154">
        <f t="shared" si="51"/>
        <v>0</v>
      </c>
      <c r="EU13" s="160">
        <f t="shared" si="52"/>
        <v>0</v>
      </c>
      <c r="EV13" s="273">
        <f t="shared" si="53"/>
        <v>1</v>
      </c>
      <c r="EW13" s="187">
        <f t="shared" si="54"/>
        <v>8.6399999999999991E-2</v>
      </c>
      <c r="EX13" s="273">
        <f t="shared" si="55"/>
        <v>4</v>
      </c>
      <c r="EY13" s="187">
        <f t="shared" si="56"/>
        <v>0.8</v>
      </c>
      <c r="EZ13" s="154">
        <f t="shared" si="57"/>
        <v>0</v>
      </c>
      <c r="FA13" s="154">
        <f t="shared" si="58"/>
        <v>0</v>
      </c>
      <c r="FB13" s="160">
        <f t="shared" si="59"/>
        <v>0</v>
      </c>
      <c r="FC13" s="273">
        <f t="shared" si="60"/>
        <v>1</v>
      </c>
      <c r="FD13" s="187">
        <f t="shared" si="61"/>
        <v>8.6399999999999991E-2</v>
      </c>
      <c r="FE13" s="273">
        <f t="shared" si="62"/>
        <v>4</v>
      </c>
      <c r="FF13" s="187">
        <f t="shared" si="63"/>
        <v>0.8</v>
      </c>
      <c r="FG13" s="154">
        <f t="shared" si="64"/>
        <v>0</v>
      </c>
      <c r="FH13" s="154">
        <f t="shared" si="65"/>
        <v>0</v>
      </c>
      <c r="FI13" s="160">
        <f t="shared" si="66"/>
        <v>0</v>
      </c>
      <c r="FJ13" s="273">
        <f t="shared" si="67"/>
        <v>1</v>
      </c>
      <c r="FK13" s="187">
        <f t="shared" si="68"/>
        <v>8.6399999999999991E-2</v>
      </c>
      <c r="FL13" s="273">
        <f t="shared" si="69"/>
        <v>4</v>
      </c>
      <c r="FM13" s="187">
        <f t="shared" si="70"/>
        <v>0.8</v>
      </c>
      <c r="FN13" s="154">
        <f t="shared" si="71"/>
        <v>0</v>
      </c>
      <c r="FO13" s="154">
        <f t="shared" si="72"/>
        <v>0</v>
      </c>
      <c r="FP13" s="160">
        <f t="shared" si="73"/>
        <v>0</v>
      </c>
      <c r="FQ13" s="273">
        <f t="shared" si="74"/>
        <v>1</v>
      </c>
      <c r="FR13" s="187">
        <f t="shared" si="75"/>
        <v>8.6399999999999991E-2</v>
      </c>
      <c r="FS13" s="273">
        <f t="shared" si="76"/>
        <v>4</v>
      </c>
      <c r="FT13" s="187">
        <f t="shared" si="77"/>
        <v>0.8</v>
      </c>
      <c r="FU13" s="154">
        <f t="shared" si="78"/>
        <v>0</v>
      </c>
      <c r="FV13" s="154">
        <f t="shared" si="79"/>
        <v>0</v>
      </c>
      <c r="FW13" s="160">
        <f t="shared" si="80"/>
        <v>0</v>
      </c>
      <c r="FX13" s="273">
        <f t="shared" si="81"/>
        <v>1</v>
      </c>
      <c r="FY13" s="187">
        <f t="shared" si="82"/>
        <v>8.6399999999999991E-2</v>
      </c>
      <c r="FZ13" s="273">
        <f t="shared" si="83"/>
        <v>4</v>
      </c>
      <c r="GA13" s="187">
        <f t="shared" si="84"/>
        <v>0.8</v>
      </c>
      <c r="GB13" s="154">
        <f t="shared" si="85"/>
        <v>0</v>
      </c>
      <c r="GC13" s="154">
        <f t="shared" si="86"/>
        <v>0</v>
      </c>
      <c r="GD13" s="160">
        <f t="shared" si="87"/>
        <v>0</v>
      </c>
      <c r="GE13" s="273">
        <f t="shared" si="88"/>
        <v>1</v>
      </c>
      <c r="GF13" s="187">
        <f t="shared" si="89"/>
        <v>8.6399999999999991E-2</v>
      </c>
      <c r="GG13" s="273">
        <f t="shared" si="90"/>
        <v>4</v>
      </c>
      <c r="GH13" s="187">
        <f t="shared" si="91"/>
        <v>0.8</v>
      </c>
      <c r="GI13" s="187">
        <f t="shared" si="101"/>
        <v>0.8</v>
      </c>
      <c r="GJ13" s="157"/>
    </row>
    <row r="14" spans="1:193 1680:1680" ht="37.799999999999997" customHeight="1" x14ac:dyDescent="0.2">
      <c r="A14" s="148">
        <v>6</v>
      </c>
      <c r="B14" s="235" t="s">
        <v>1081</v>
      </c>
      <c r="C14" s="65" t="s">
        <v>1094</v>
      </c>
      <c r="D14" s="61" t="s">
        <v>206</v>
      </c>
      <c r="E14" s="54" t="s">
        <v>204</v>
      </c>
      <c r="F14" s="51" t="s">
        <v>220</v>
      </c>
      <c r="G14" s="55" t="s">
        <v>215</v>
      </c>
      <c r="H14" s="59" t="s">
        <v>173</v>
      </c>
      <c r="I14" s="216" t="s">
        <v>18</v>
      </c>
      <c r="J14" s="216" t="s">
        <v>54</v>
      </c>
      <c r="K14" s="58" t="s">
        <v>53</v>
      </c>
      <c r="L14" s="58" t="s">
        <v>53</v>
      </c>
      <c r="M14" s="58" t="s">
        <v>53</v>
      </c>
      <c r="N14" s="58" t="s">
        <v>54</v>
      </c>
      <c r="O14" s="58" t="s">
        <v>53</v>
      </c>
      <c r="P14" s="58" t="s">
        <v>54</v>
      </c>
      <c r="Q14" s="58" t="s">
        <v>53</v>
      </c>
      <c r="R14" s="58" t="s">
        <v>53</v>
      </c>
      <c r="S14" s="58" t="s">
        <v>54</v>
      </c>
      <c r="T14" s="58" t="s">
        <v>54</v>
      </c>
      <c r="U14" s="58" t="s">
        <v>54</v>
      </c>
      <c r="V14" s="58" t="s">
        <v>53</v>
      </c>
      <c r="W14" s="58" t="s">
        <v>53</v>
      </c>
      <c r="X14" s="58" t="s">
        <v>53</v>
      </c>
      <c r="Y14" s="58" t="s">
        <v>53</v>
      </c>
      <c r="Z14" s="58" t="s">
        <v>54</v>
      </c>
      <c r="AA14" s="58" t="s">
        <v>53</v>
      </c>
      <c r="AB14" s="58" t="s">
        <v>53</v>
      </c>
      <c r="AC14" s="155" t="str">
        <f t="shared" si="0"/>
        <v>1 - Muy Baja</v>
      </c>
      <c r="AD14" s="149">
        <f t="shared" si="1"/>
        <v>0.2</v>
      </c>
      <c r="AE14" s="155" t="str">
        <f t="shared" si="2"/>
        <v>4 - Mayor</v>
      </c>
      <c r="AF14" s="149">
        <f t="shared" si="3"/>
        <v>0.8</v>
      </c>
      <c r="AG14" s="156" t="str">
        <f t="shared" si="4"/>
        <v>MODERADO</v>
      </c>
      <c r="AH14" s="149">
        <f t="shared" si="5"/>
        <v>0.16000000000000003</v>
      </c>
      <c r="AI14" s="133" t="s">
        <v>1093</v>
      </c>
      <c r="AJ14" s="133" t="s">
        <v>100</v>
      </c>
      <c r="AK14" s="133" t="s">
        <v>549</v>
      </c>
      <c r="AL14" s="133" t="s">
        <v>1089</v>
      </c>
      <c r="AM14" s="134" t="s">
        <v>35</v>
      </c>
      <c r="AN14" s="164" t="s">
        <v>45</v>
      </c>
      <c r="AO14" s="164" t="s">
        <v>50</v>
      </c>
      <c r="AP14" s="134" t="s">
        <v>52</v>
      </c>
      <c r="AQ14" s="134" t="s">
        <v>34</v>
      </c>
      <c r="AR14" s="164" t="s">
        <v>45</v>
      </c>
      <c r="AS14" s="164" t="s">
        <v>50</v>
      </c>
      <c r="AT14" s="134" t="s">
        <v>52</v>
      </c>
      <c r="AU14" s="134" t="s">
        <v>35</v>
      </c>
      <c r="AV14" s="164" t="s">
        <v>45</v>
      </c>
      <c r="AW14" s="164" t="s">
        <v>50</v>
      </c>
      <c r="AX14" s="134" t="s">
        <v>52</v>
      </c>
      <c r="AY14" s="134"/>
      <c r="AZ14" s="164"/>
      <c r="BA14" s="164"/>
      <c r="BB14" s="134"/>
      <c r="BC14" s="134"/>
      <c r="BD14" s="164"/>
      <c r="BE14" s="164"/>
      <c r="BF14" s="134"/>
      <c r="BG14" s="134"/>
      <c r="BH14" s="164"/>
      <c r="BI14" s="164"/>
      <c r="BJ14" s="134"/>
      <c r="BK14" s="134"/>
      <c r="BL14" s="164"/>
      <c r="BM14" s="164"/>
      <c r="BN14" s="134"/>
      <c r="BO14" s="134"/>
      <c r="BP14" s="164"/>
      <c r="BQ14" s="164"/>
      <c r="BR14" s="134"/>
      <c r="BS14" s="134"/>
      <c r="BT14" s="164"/>
      <c r="BU14" s="164"/>
      <c r="BV14" s="134"/>
      <c r="BW14" s="134"/>
      <c r="BX14" s="164"/>
      <c r="BY14" s="164"/>
      <c r="BZ14" s="134"/>
      <c r="CA14" s="134"/>
      <c r="CB14" s="164"/>
      <c r="CC14" s="164"/>
      <c r="CD14" s="134"/>
      <c r="CE14" s="134"/>
      <c r="CF14" s="164"/>
      <c r="CG14" s="164"/>
      <c r="CH14" s="134"/>
      <c r="CI14" s="164"/>
      <c r="CJ14" s="164"/>
      <c r="CK14" s="134"/>
      <c r="CL14" s="159" t="str">
        <f t="shared" si="6"/>
        <v>1 - Muy Baja</v>
      </c>
      <c r="CM14" s="165">
        <f t="shared" si="7"/>
        <v>4.3199999999999995E-2</v>
      </c>
      <c r="CN14" s="159" t="str">
        <f t="shared" si="8"/>
        <v>4 - Mayor</v>
      </c>
      <c r="CO14" s="165">
        <f t="shared" si="92"/>
        <v>0.8</v>
      </c>
      <c r="CP14" s="145" t="str">
        <f t="shared" si="9"/>
        <v>MODERADO</v>
      </c>
      <c r="CQ14" s="149">
        <f t="shared" si="93"/>
        <v>3.456E-2</v>
      </c>
      <c r="CR14" s="188" t="s">
        <v>233</v>
      </c>
      <c r="CS14" s="145">
        <f t="shared" si="94"/>
        <v>3</v>
      </c>
      <c r="CT14" s="134"/>
      <c r="CU14" s="188" t="s">
        <v>1078</v>
      </c>
      <c r="CV14" s="188" t="s">
        <v>1077</v>
      </c>
      <c r="CW14" s="158"/>
      <c r="CX14" s="160">
        <f t="shared" si="10"/>
        <v>7</v>
      </c>
      <c r="CY14" s="161">
        <f t="shared" si="95"/>
        <v>4</v>
      </c>
      <c r="CZ14" s="160" t="str">
        <f t="shared" si="96"/>
        <v>Mayor</v>
      </c>
      <c r="DA14" s="153">
        <f t="shared" si="97"/>
        <v>0.8</v>
      </c>
      <c r="DB14" s="154">
        <f t="shared" si="98"/>
        <v>0.15</v>
      </c>
      <c r="DC14" s="154">
        <f t="shared" si="11"/>
        <v>0.25</v>
      </c>
      <c r="DD14" s="160">
        <f t="shared" si="99"/>
        <v>0.4</v>
      </c>
      <c r="DE14" s="273">
        <f t="shared" si="12"/>
        <v>1</v>
      </c>
      <c r="DF14" s="187">
        <f t="shared" si="13"/>
        <v>0.12</v>
      </c>
      <c r="DG14" s="273">
        <f t="shared" si="100"/>
        <v>4</v>
      </c>
      <c r="DH14" s="273"/>
      <c r="DI14" s="187">
        <f t="shared" si="14"/>
        <v>0.8</v>
      </c>
      <c r="DJ14" s="154">
        <f t="shared" si="15"/>
        <v>0.15</v>
      </c>
      <c r="DK14" s="154">
        <f t="shared" si="16"/>
        <v>0.25</v>
      </c>
      <c r="DL14" s="160">
        <f t="shared" si="17"/>
        <v>0.4</v>
      </c>
      <c r="DM14" s="273">
        <f t="shared" si="18"/>
        <v>1</v>
      </c>
      <c r="DN14" s="187">
        <f t="shared" si="19"/>
        <v>7.1999999999999995E-2</v>
      </c>
      <c r="DO14" s="273">
        <f t="shared" si="20"/>
        <v>4</v>
      </c>
      <c r="DP14" s="187">
        <f t="shared" si="21"/>
        <v>0.8</v>
      </c>
      <c r="DQ14" s="154">
        <f t="shared" si="22"/>
        <v>0.15</v>
      </c>
      <c r="DR14" s="154">
        <f t="shared" si="23"/>
        <v>0.25</v>
      </c>
      <c r="DS14" s="160">
        <f t="shared" si="24"/>
        <v>0.4</v>
      </c>
      <c r="DT14" s="273">
        <f t="shared" si="25"/>
        <v>1</v>
      </c>
      <c r="DU14" s="187">
        <f t="shared" si="26"/>
        <v>4.3199999999999995E-2</v>
      </c>
      <c r="DV14" s="273">
        <f t="shared" si="27"/>
        <v>4</v>
      </c>
      <c r="DW14" s="187">
        <f t="shared" si="28"/>
        <v>0.8</v>
      </c>
      <c r="DX14" s="154">
        <f t="shared" si="29"/>
        <v>0</v>
      </c>
      <c r="DY14" s="154">
        <f t="shared" si="30"/>
        <v>0</v>
      </c>
      <c r="DZ14" s="160">
        <f t="shared" si="31"/>
        <v>0</v>
      </c>
      <c r="EA14" s="273">
        <f t="shared" si="32"/>
        <v>1</v>
      </c>
      <c r="EB14" s="187">
        <f t="shared" si="33"/>
        <v>4.3199999999999995E-2</v>
      </c>
      <c r="EC14" s="273">
        <f t="shared" si="34"/>
        <v>4</v>
      </c>
      <c r="ED14" s="187">
        <f t="shared" si="35"/>
        <v>0.8</v>
      </c>
      <c r="EE14" s="154">
        <f t="shared" si="36"/>
        <v>0</v>
      </c>
      <c r="EF14" s="154">
        <f t="shared" si="37"/>
        <v>0</v>
      </c>
      <c r="EG14" s="160">
        <f t="shared" si="38"/>
        <v>0</v>
      </c>
      <c r="EH14" s="273">
        <f t="shared" si="39"/>
        <v>1</v>
      </c>
      <c r="EI14" s="187">
        <f t="shared" si="40"/>
        <v>4.3199999999999995E-2</v>
      </c>
      <c r="EJ14" s="273">
        <f t="shared" si="41"/>
        <v>4</v>
      </c>
      <c r="EK14" s="187">
        <f t="shared" si="42"/>
        <v>0.8</v>
      </c>
      <c r="EL14" s="154">
        <f t="shared" si="43"/>
        <v>0</v>
      </c>
      <c r="EM14" s="154">
        <f t="shared" si="44"/>
        <v>0</v>
      </c>
      <c r="EN14" s="160">
        <f t="shared" si="45"/>
        <v>0</v>
      </c>
      <c r="EO14" s="273">
        <f t="shared" si="46"/>
        <v>1</v>
      </c>
      <c r="EP14" s="187">
        <f t="shared" si="47"/>
        <v>4.3199999999999995E-2</v>
      </c>
      <c r="EQ14" s="273">
        <f t="shared" si="48"/>
        <v>4</v>
      </c>
      <c r="ER14" s="187">
        <f t="shared" si="49"/>
        <v>0.8</v>
      </c>
      <c r="ES14" s="154">
        <f t="shared" si="50"/>
        <v>0</v>
      </c>
      <c r="ET14" s="154">
        <f t="shared" si="51"/>
        <v>0</v>
      </c>
      <c r="EU14" s="160">
        <f t="shared" si="52"/>
        <v>0</v>
      </c>
      <c r="EV14" s="273">
        <f t="shared" si="53"/>
        <v>1</v>
      </c>
      <c r="EW14" s="187">
        <f t="shared" si="54"/>
        <v>4.3199999999999995E-2</v>
      </c>
      <c r="EX14" s="273">
        <f t="shared" si="55"/>
        <v>4</v>
      </c>
      <c r="EY14" s="187">
        <f t="shared" si="56"/>
        <v>0.8</v>
      </c>
      <c r="EZ14" s="154">
        <f t="shared" si="57"/>
        <v>0</v>
      </c>
      <c r="FA14" s="154">
        <f t="shared" si="58"/>
        <v>0</v>
      </c>
      <c r="FB14" s="160">
        <f t="shared" si="59"/>
        <v>0</v>
      </c>
      <c r="FC14" s="273">
        <f t="shared" si="60"/>
        <v>1</v>
      </c>
      <c r="FD14" s="187">
        <f t="shared" si="61"/>
        <v>4.3199999999999995E-2</v>
      </c>
      <c r="FE14" s="273">
        <f t="shared" si="62"/>
        <v>4</v>
      </c>
      <c r="FF14" s="187">
        <f t="shared" si="63"/>
        <v>0.8</v>
      </c>
      <c r="FG14" s="154">
        <f t="shared" si="64"/>
        <v>0</v>
      </c>
      <c r="FH14" s="154">
        <f t="shared" si="65"/>
        <v>0</v>
      </c>
      <c r="FI14" s="160">
        <f t="shared" si="66"/>
        <v>0</v>
      </c>
      <c r="FJ14" s="273">
        <f t="shared" si="67"/>
        <v>1</v>
      </c>
      <c r="FK14" s="187">
        <f t="shared" si="68"/>
        <v>4.3199999999999995E-2</v>
      </c>
      <c r="FL14" s="273">
        <f t="shared" si="69"/>
        <v>4</v>
      </c>
      <c r="FM14" s="187">
        <f t="shared" si="70"/>
        <v>0.8</v>
      </c>
      <c r="FN14" s="154">
        <f t="shared" si="71"/>
        <v>0</v>
      </c>
      <c r="FO14" s="154">
        <f t="shared" si="72"/>
        <v>0</v>
      </c>
      <c r="FP14" s="160">
        <f t="shared" si="73"/>
        <v>0</v>
      </c>
      <c r="FQ14" s="273">
        <f t="shared" si="74"/>
        <v>1</v>
      </c>
      <c r="FR14" s="187">
        <f t="shared" si="75"/>
        <v>4.3199999999999995E-2</v>
      </c>
      <c r="FS14" s="273">
        <f t="shared" si="76"/>
        <v>4</v>
      </c>
      <c r="FT14" s="187">
        <f t="shared" si="77"/>
        <v>0.8</v>
      </c>
      <c r="FU14" s="154">
        <f t="shared" si="78"/>
        <v>0</v>
      </c>
      <c r="FV14" s="154">
        <f t="shared" si="79"/>
        <v>0</v>
      </c>
      <c r="FW14" s="160">
        <f t="shared" si="80"/>
        <v>0</v>
      </c>
      <c r="FX14" s="273">
        <f t="shared" si="81"/>
        <v>1</v>
      </c>
      <c r="FY14" s="187">
        <f t="shared" si="82"/>
        <v>4.3199999999999995E-2</v>
      </c>
      <c r="FZ14" s="273">
        <f t="shared" si="83"/>
        <v>4</v>
      </c>
      <c r="GA14" s="187">
        <f t="shared" si="84"/>
        <v>0.8</v>
      </c>
      <c r="GB14" s="154">
        <f t="shared" si="85"/>
        <v>0</v>
      </c>
      <c r="GC14" s="154">
        <f t="shared" si="86"/>
        <v>0</v>
      </c>
      <c r="GD14" s="160">
        <f t="shared" si="87"/>
        <v>0</v>
      </c>
      <c r="GE14" s="273">
        <f t="shared" si="88"/>
        <v>1</v>
      </c>
      <c r="GF14" s="187">
        <f t="shared" si="89"/>
        <v>4.3199999999999995E-2</v>
      </c>
      <c r="GG14" s="273">
        <f t="shared" si="90"/>
        <v>4</v>
      </c>
      <c r="GH14" s="187">
        <f t="shared" si="91"/>
        <v>0.8</v>
      </c>
      <c r="GI14" s="187">
        <f t="shared" si="101"/>
        <v>0.8</v>
      </c>
      <c r="GJ14" s="157"/>
    </row>
    <row r="15" spans="1:193 1680:1680" ht="37.799999999999997" customHeight="1" x14ac:dyDescent="0.2">
      <c r="A15" s="148">
        <v>7</v>
      </c>
      <c r="B15" s="235" t="s">
        <v>1081</v>
      </c>
      <c r="C15" s="65" t="s">
        <v>1092</v>
      </c>
      <c r="D15" s="61" t="s">
        <v>206</v>
      </c>
      <c r="E15" s="54" t="s">
        <v>196</v>
      </c>
      <c r="F15" s="51" t="s">
        <v>222</v>
      </c>
      <c r="G15" s="59" t="s">
        <v>217</v>
      </c>
      <c r="H15" s="59" t="s">
        <v>173</v>
      </c>
      <c r="I15" s="216" t="s">
        <v>22</v>
      </c>
      <c r="J15" s="216" t="s">
        <v>54</v>
      </c>
      <c r="K15" s="58" t="s">
        <v>53</v>
      </c>
      <c r="L15" s="58" t="s">
        <v>53</v>
      </c>
      <c r="M15" s="58" t="s">
        <v>53</v>
      </c>
      <c r="N15" s="58" t="s">
        <v>54</v>
      </c>
      <c r="O15" s="58" t="s">
        <v>53</v>
      </c>
      <c r="P15" s="58" t="s">
        <v>54</v>
      </c>
      <c r="Q15" s="58" t="s">
        <v>53</v>
      </c>
      <c r="R15" s="58" t="s">
        <v>53</v>
      </c>
      <c r="S15" s="58" t="s">
        <v>54</v>
      </c>
      <c r="T15" s="58" t="s">
        <v>54</v>
      </c>
      <c r="U15" s="58" t="s">
        <v>54</v>
      </c>
      <c r="V15" s="58" t="s">
        <v>53</v>
      </c>
      <c r="W15" s="58" t="s">
        <v>53</v>
      </c>
      <c r="X15" s="58" t="s">
        <v>53</v>
      </c>
      <c r="Y15" s="58" t="s">
        <v>53</v>
      </c>
      <c r="Z15" s="58" t="s">
        <v>54</v>
      </c>
      <c r="AA15" s="58" t="s">
        <v>53</v>
      </c>
      <c r="AB15" s="58" t="s">
        <v>53</v>
      </c>
      <c r="AC15" s="155" t="str">
        <f t="shared" si="0"/>
        <v>3 - Media</v>
      </c>
      <c r="AD15" s="149">
        <f t="shared" si="1"/>
        <v>0.6</v>
      </c>
      <c r="AE15" s="155" t="str">
        <f t="shared" si="2"/>
        <v>4 - Mayor</v>
      </c>
      <c r="AF15" s="149">
        <f t="shared" si="3"/>
        <v>0.8</v>
      </c>
      <c r="AG15" s="156" t="str">
        <f t="shared" si="4"/>
        <v>ALTO</v>
      </c>
      <c r="AH15" s="149">
        <f t="shared" si="5"/>
        <v>0.48</v>
      </c>
      <c r="AI15" s="133" t="s">
        <v>1090</v>
      </c>
      <c r="AJ15" s="133" t="s">
        <v>100</v>
      </c>
      <c r="AK15" s="133" t="s">
        <v>549</v>
      </c>
      <c r="AL15" s="133" t="s">
        <v>1089</v>
      </c>
      <c r="AM15" s="134" t="s">
        <v>35</v>
      </c>
      <c r="AN15" s="164" t="s">
        <v>45</v>
      </c>
      <c r="AO15" s="164" t="s">
        <v>50</v>
      </c>
      <c r="AP15" s="134" t="s">
        <v>52</v>
      </c>
      <c r="AQ15" s="134" t="s">
        <v>35</v>
      </c>
      <c r="AR15" s="164" t="s">
        <v>45</v>
      </c>
      <c r="AS15" s="164" t="s">
        <v>50</v>
      </c>
      <c r="AT15" s="134" t="s">
        <v>52</v>
      </c>
      <c r="AU15" s="134" t="s">
        <v>35</v>
      </c>
      <c r="AV15" s="164" t="s">
        <v>45</v>
      </c>
      <c r="AW15" s="164" t="s">
        <v>50</v>
      </c>
      <c r="AX15" s="134" t="s">
        <v>52</v>
      </c>
      <c r="AY15" s="134"/>
      <c r="AZ15" s="164"/>
      <c r="BA15" s="164"/>
      <c r="BB15" s="134"/>
      <c r="BC15" s="134"/>
      <c r="BD15" s="164"/>
      <c r="BE15" s="164"/>
      <c r="BF15" s="134"/>
      <c r="BG15" s="134"/>
      <c r="BH15" s="164"/>
      <c r="BI15" s="164"/>
      <c r="BJ15" s="134"/>
      <c r="BK15" s="134"/>
      <c r="BL15" s="164"/>
      <c r="BM15" s="164"/>
      <c r="BN15" s="134"/>
      <c r="BO15" s="134"/>
      <c r="BP15" s="164"/>
      <c r="BQ15" s="164"/>
      <c r="BR15" s="134"/>
      <c r="BS15" s="134"/>
      <c r="BT15" s="164"/>
      <c r="BU15" s="164"/>
      <c r="BV15" s="134"/>
      <c r="BW15" s="134"/>
      <c r="BX15" s="164"/>
      <c r="BY15" s="164"/>
      <c r="BZ15" s="134"/>
      <c r="CA15" s="134"/>
      <c r="CB15" s="164"/>
      <c r="CC15" s="164"/>
      <c r="CD15" s="134"/>
      <c r="CE15" s="134"/>
      <c r="CF15" s="164"/>
      <c r="CG15" s="164"/>
      <c r="CH15" s="134"/>
      <c r="CI15" s="164"/>
      <c r="CJ15" s="164"/>
      <c r="CK15" s="134"/>
      <c r="CL15" s="159" t="str">
        <f t="shared" si="6"/>
        <v>1 - Muy Baja</v>
      </c>
      <c r="CM15" s="165">
        <f t="shared" si="7"/>
        <v>0.12959999999999999</v>
      </c>
      <c r="CN15" s="159" t="str">
        <f t="shared" si="8"/>
        <v>4 - Mayor</v>
      </c>
      <c r="CO15" s="165">
        <f t="shared" si="92"/>
        <v>0.8</v>
      </c>
      <c r="CP15" s="145" t="str">
        <f t="shared" si="9"/>
        <v>MODERADO</v>
      </c>
      <c r="CQ15" s="149">
        <f t="shared" si="93"/>
        <v>0.10367999999999999</v>
      </c>
      <c r="CR15" s="188" t="s">
        <v>233</v>
      </c>
      <c r="CS15" s="145">
        <f t="shared" si="94"/>
        <v>3</v>
      </c>
      <c r="CT15" s="134"/>
      <c r="CU15" s="188" t="s">
        <v>1078</v>
      </c>
      <c r="CV15" s="188" t="s">
        <v>1077</v>
      </c>
      <c r="CW15" s="158"/>
      <c r="CX15" s="160">
        <f t="shared" si="10"/>
        <v>7</v>
      </c>
      <c r="CY15" s="161">
        <f t="shared" si="95"/>
        <v>4</v>
      </c>
      <c r="CZ15" s="160" t="str">
        <f t="shared" si="96"/>
        <v>Mayor</v>
      </c>
      <c r="DA15" s="153">
        <f t="shared" si="97"/>
        <v>0.8</v>
      </c>
      <c r="DB15" s="154">
        <f t="shared" si="98"/>
        <v>0.15</v>
      </c>
      <c r="DC15" s="154">
        <f t="shared" si="11"/>
        <v>0.25</v>
      </c>
      <c r="DD15" s="160">
        <f t="shared" si="99"/>
        <v>0.4</v>
      </c>
      <c r="DE15" s="273">
        <f t="shared" si="12"/>
        <v>2</v>
      </c>
      <c r="DF15" s="187">
        <f t="shared" si="13"/>
        <v>0.36</v>
      </c>
      <c r="DG15" s="273">
        <f t="shared" si="100"/>
        <v>4</v>
      </c>
      <c r="DH15" s="273"/>
      <c r="DI15" s="187">
        <f t="shared" si="14"/>
        <v>0.8</v>
      </c>
      <c r="DJ15" s="154">
        <f t="shared" si="15"/>
        <v>0.15</v>
      </c>
      <c r="DK15" s="154">
        <f t="shared" si="16"/>
        <v>0.25</v>
      </c>
      <c r="DL15" s="160">
        <f t="shared" si="17"/>
        <v>0.4</v>
      </c>
      <c r="DM15" s="273">
        <f t="shared" si="18"/>
        <v>2</v>
      </c>
      <c r="DN15" s="187">
        <f t="shared" si="19"/>
        <v>0.216</v>
      </c>
      <c r="DO15" s="273">
        <f t="shared" si="20"/>
        <v>4</v>
      </c>
      <c r="DP15" s="187">
        <f t="shared" si="21"/>
        <v>0.8</v>
      </c>
      <c r="DQ15" s="154">
        <f t="shared" si="22"/>
        <v>0.15</v>
      </c>
      <c r="DR15" s="154">
        <f t="shared" si="23"/>
        <v>0.25</v>
      </c>
      <c r="DS15" s="160">
        <f t="shared" si="24"/>
        <v>0.4</v>
      </c>
      <c r="DT15" s="273">
        <f t="shared" si="25"/>
        <v>1</v>
      </c>
      <c r="DU15" s="187">
        <f t="shared" si="26"/>
        <v>0.12959999999999999</v>
      </c>
      <c r="DV15" s="273">
        <f t="shared" si="27"/>
        <v>4</v>
      </c>
      <c r="DW15" s="187">
        <f t="shared" si="28"/>
        <v>0.8</v>
      </c>
      <c r="DX15" s="154">
        <f t="shared" si="29"/>
        <v>0</v>
      </c>
      <c r="DY15" s="154">
        <f t="shared" si="30"/>
        <v>0</v>
      </c>
      <c r="DZ15" s="160">
        <f t="shared" si="31"/>
        <v>0</v>
      </c>
      <c r="EA15" s="273">
        <f t="shared" si="32"/>
        <v>1</v>
      </c>
      <c r="EB15" s="187">
        <f t="shared" si="33"/>
        <v>0.12959999999999999</v>
      </c>
      <c r="EC15" s="273">
        <f t="shared" si="34"/>
        <v>4</v>
      </c>
      <c r="ED15" s="187">
        <f t="shared" si="35"/>
        <v>0.8</v>
      </c>
      <c r="EE15" s="154">
        <f t="shared" si="36"/>
        <v>0</v>
      </c>
      <c r="EF15" s="154">
        <f t="shared" si="37"/>
        <v>0</v>
      </c>
      <c r="EG15" s="160">
        <f t="shared" si="38"/>
        <v>0</v>
      </c>
      <c r="EH15" s="273">
        <f t="shared" si="39"/>
        <v>1</v>
      </c>
      <c r="EI15" s="187">
        <f t="shared" si="40"/>
        <v>0.12959999999999999</v>
      </c>
      <c r="EJ15" s="273">
        <f t="shared" si="41"/>
        <v>4</v>
      </c>
      <c r="EK15" s="187">
        <f t="shared" si="42"/>
        <v>0.8</v>
      </c>
      <c r="EL15" s="154">
        <f t="shared" si="43"/>
        <v>0</v>
      </c>
      <c r="EM15" s="154">
        <f t="shared" si="44"/>
        <v>0</v>
      </c>
      <c r="EN15" s="160">
        <f t="shared" si="45"/>
        <v>0</v>
      </c>
      <c r="EO15" s="273">
        <f t="shared" si="46"/>
        <v>1</v>
      </c>
      <c r="EP15" s="187">
        <f t="shared" si="47"/>
        <v>0.12959999999999999</v>
      </c>
      <c r="EQ15" s="273">
        <f t="shared" si="48"/>
        <v>4</v>
      </c>
      <c r="ER15" s="187">
        <f t="shared" si="49"/>
        <v>0.8</v>
      </c>
      <c r="ES15" s="154">
        <f t="shared" si="50"/>
        <v>0</v>
      </c>
      <c r="ET15" s="154">
        <f t="shared" si="51"/>
        <v>0</v>
      </c>
      <c r="EU15" s="160">
        <f t="shared" si="52"/>
        <v>0</v>
      </c>
      <c r="EV15" s="273">
        <f t="shared" si="53"/>
        <v>1</v>
      </c>
      <c r="EW15" s="187">
        <f t="shared" si="54"/>
        <v>0.12959999999999999</v>
      </c>
      <c r="EX15" s="273">
        <f t="shared" si="55"/>
        <v>4</v>
      </c>
      <c r="EY15" s="187">
        <f t="shared" si="56"/>
        <v>0.8</v>
      </c>
      <c r="EZ15" s="154">
        <f t="shared" si="57"/>
        <v>0</v>
      </c>
      <c r="FA15" s="154">
        <f t="shared" si="58"/>
        <v>0</v>
      </c>
      <c r="FB15" s="160">
        <f t="shared" si="59"/>
        <v>0</v>
      </c>
      <c r="FC15" s="273">
        <f t="shared" si="60"/>
        <v>1</v>
      </c>
      <c r="FD15" s="187">
        <f t="shared" si="61"/>
        <v>0.12959999999999999</v>
      </c>
      <c r="FE15" s="273">
        <f t="shared" si="62"/>
        <v>4</v>
      </c>
      <c r="FF15" s="187">
        <f t="shared" si="63"/>
        <v>0.8</v>
      </c>
      <c r="FG15" s="154">
        <f t="shared" si="64"/>
        <v>0</v>
      </c>
      <c r="FH15" s="154">
        <f t="shared" si="65"/>
        <v>0</v>
      </c>
      <c r="FI15" s="160">
        <f t="shared" si="66"/>
        <v>0</v>
      </c>
      <c r="FJ15" s="273">
        <f t="shared" si="67"/>
        <v>1</v>
      </c>
      <c r="FK15" s="187">
        <f t="shared" si="68"/>
        <v>0.12959999999999999</v>
      </c>
      <c r="FL15" s="273">
        <f t="shared" si="69"/>
        <v>4</v>
      </c>
      <c r="FM15" s="187">
        <f t="shared" si="70"/>
        <v>0.8</v>
      </c>
      <c r="FN15" s="154">
        <f t="shared" si="71"/>
        <v>0</v>
      </c>
      <c r="FO15" s="154">
        <f t="shared" si="72"/>
        <v>0</v>
      </c>
      <c r="FP15" s="160">
        <f t="shared" si="73"/>
        <v>0</v>
      </c>
      <c r="FQ15" s="273">
        <f t="shared" si="74"/>
        <v>1</v>
      </c>
      <c r="FR15" s="187">
        <f t="shared" si="75"/>
        <v>0.12959999999999999</v>
      </c>
      <c r="FS15" s="273">
        <f t="shared" si="76"/>
        <v>4</v>
      </c>
      <c r="FT15" s="187">
        <f t="shared" si="77"/>
        <v>0.8</v>
      </c>
      <c r="FU15" s="154">
        <f t="shared" si="78"/>
        <v>0</v>
      </c>
      <c r="FV15" s="154">
        <f t="shared" si="79"/>
        <v>0</v>
      </c>
      <c r="FW15" s="160">
        <f t="shared" si="80"/>
        <v>0</v>
      </c>
      <c r="FX15" s="273">
        <f t="shared" si="81"/>
        <v>1</v>
      </c>
      <c r="FY15" s="187">
        <f t="shared" si="82"/>
        <v>0.12959999999999999</v>
      </c>
      <c r="FZ15" s="273">
        <f t="shared" si="83"/>
        <v>4</v>
      </c>
      <c r="GA15" s="187">
        <f t="shared" si="84"/>
        <v>0.8</v>
      </c>
      <c r="GB15" s="154">
        <f t="shared" si="85"/>
        <v>0</v>
      </c>
      <c r="GC15" s="154">
        <f t="shared" si="86"/>
        <v>0</v>
      </c>
      <c r="GD15" s="160">
        <f t="shared" si="87"/>
        <v>0</v>
      </c>
      <c r="GE15" s="273">
        <f t="shared" si="88"/>
        <v>1</v>
      </c>
      <c r="GF15" s="187">
        <f t="shared" si="89"/>
        <v>0.12959999999999999</v>
      </c>
      <c r="GG15" s="273">
        <f t="shared" si="90"/>
        <v>4</v>
      </c>
      <c r="GH15" s="187">
        <f t="shared" si="91"/>
        <v>0.8</v>
      </c>
      <c r="GI15" s="187">
        <f t="shared" si="101"/>
        <v>0.8</v>
      </c>
      <c r="GJ15" s="157"/>
    </row>
    <row r="16" spans="1:193 1680:1680" ht="37.799999999999997" customHeight="1" x14ac:dyDescent="0.2">
      <c r="A16" s="148">
        <v>8</v>
      </c>
      <c r="B16" s="235" t="s">
        <v>1081</v>
      </c>
      <c r="C16" s="65" t="s">
        <v>1091</v>
      </c>
      <c r="D16" s="61" t="s">
        <v>205</v>
      </c>
      <c r="E16" s="54" t="s">
        <v>196</v>
      </c>
      <c r="F16" s="51" t="s">
        <v>222</v>
      </c>
      <c r="G16" s="59" t="s">
        <v>217</v>
      </c>
      <c r="H16" s="59" t="s">
        <v>173</v>
      </c>
      <c r="I16" s="216" t="s">
        <v>22</v>
      </c>
      <c r="J16" s="216" t="s">
        <v>54</v>
      </c>
      <c r="K16" s="58" t="s">
        <v>53</v>
      </c>
      <c r="L16" s="58" t="s">
        <v>53</v>
      </c>
      <c r="M16" s="58" t="s">
        <v>53</v>
      </c>
      <c r="N16" s="58" t="s">
        <v>54</v>
      </c>
      <c r="O16" s="58" t="s">
        <v>53</v>
      </c>
      <c r="P16" s="58" t="s">
        <v>54</v>
      </c>
      <c r="Q16" s="58" t="s">
        <v>53</v>
      </c>
      <c r="R16" s="58" t="s">
        <v>53</v>
      </c>
      <c r="S16" s="58" t="s">
        <v>54</v>
      </c>
      <c r="T16" s="58" t="s">
        <v>54</v>
      </c>
      <c r="U16" s="58" t="s">
        <v>54</v>
      </c>
      <c r="V16" s="58" t="s">
        <v>53</v>
      </c>
      <c r="W16" s="58" t="s">
        <v>53</v>
      </c>
      <c r="X16" s="58" t="s">
        <v>53</v>
      </c>
      <c r="Y16" s="58" t="s">
        <v>53</v>
      </c>
      <c r="Z16" s="58" t="s">
        <v>54</v>
      </c>
      <c r="AA16" s="58" t="s">
        <v>53</v>
      </c>
      <c r="AB16" s="58" t="s">
        <v>53</v>
      </c>
      <c r="AC16" s="155" t="str">
        <f t="shared" si="0"/>
        <v>3 - Media</v>
      </c>
      <c r="AD16" s="149">
        <f t="shared" si="1"/>
        <v>0.6</v>
      </c>
      <c r="AE16" s="155" t="str">
        <f t="shared" si="2"/>
        <v>4 - Mayor</v>
      </c>
      <c r="AF16" s="149">
        <f t="shared" si="3"/>
        <v>0.8</v>
      </c>
      <c r="AG16" s="156" t="str">
        <f t="shared" si="4"/>
        <v>ALTO</v>
      </c>
      <c r="AH16" s="149">
        <f t="shared" si="5"/>
        <v>0.48</v>
      </c>
      <c r="AI16" s="133" t="s">
        <v>1090</v>
      </c>
      <c r="AJ16" s="133" t="s">
        <v>100</v>
      </c>
      <c r="AK16" s="133" t="s">
        <v>549</v>
      </c>
      <c r="AL16" s="133" t="s">
        <v>1089</v>
      </c>
      <c r="AM16" s="134" t="s">
        <v>35</v>
      </c>
      <c r="AN16" s="164" t="s">
        <v>45</v>
      </c>
      <c r="AO16" s="164" t="s">
        <v>50</v>
      </c>
      <c r="AP16" s="134" t="s">
        <v>52</v>
      </c>
      <c r="AQ16" s="134" t="s">
        <v>35</v>
      </c>
      <c r="AR16" s="164" t="s">
        <v>45</v>
      </c>
      <c r="AS16" s="164" t="s">
        <v>50</v>
      </c>
      <c r="AT16" s="134" t="s">
        <v>52</v>
      </c>
      <c r="AU16" s="134" t="s">
        <v>35</v>
      </c>
      <c r="AV16" s="164" t="s">
        <v>45</v>
      </c>
      <c r="AW16" s="164" t="s">
        <v>50</v>
      </c>
      <c r="AX16" s="134" t="s">
        <v>52</v>
      </c>
      <c r="AY16" s="134"/>
      <c r="AZ16" s="164"/>
      <c r="BA16" s="164"/>
      <c r="BB16" s="134"/>
      <c r="BC16" s="134"/>
      <c r="BD16" s="164"/>
      <c r="BE16" s="164"/>
      <c r="BF16" s="134"/>
      <c r="BG16" s="134"/>
      <c r="BH16" s="164"/>
      <c r="BI16" s="164"/>
      <c r="BJ16" s="134"/>
      <c r="BK16" s="134"/>
      <c r="BL16" s="164"/>
      <c r="BM16" s="164"/>
      <c r="BN16" s="134"/>
      <c r="BO16" s="134"/>
      <c r="BP16" s="164"/>
      <c r="BQ16" s="164"/>
      <c r="BR16" s="134"/>
      <c r="BS16" s="134"/>
      <c r="BT16" s="164"/>
      <c r="BU16" s="164"/>
      <c r="BV16" s="134"/>
      <c r="BW16" s="134"/>
      <c r="BX16" s="164"/>
      <c r="BY16" s="164"/>
      <c r="BZ16" s="134"/>
      <c r="CA16" s="134"/>
      <c r="CB16" s="164"/>
      <c r="CC16" s="164"/>
      <c r="CD16" s="134"/>
      <c r="CE16" s="134"/>
      <c r="CF16" s="164"/>
      <c r="CG16" s="164"/>
      <c r="CH16" s="134"/>
      <c r="CI16" s="164"/>
      <c r="CJ16" s="164"/>
      <c r="CK16" s="134"/>
      <c r="CL16" s="159" t="str">
        <f t="shared" si="6"/>
        <v>1 - Muy Baja</v>
      </c>
      <c r="CM16" s="165">
        <f t="shared" si="7"/>
        <v>0.12959999999999999</v>
      </c>
      <c r="CN16" s="159" t="str">
        <f t="shared" si="8"/>
        <v>4 - Mayor</v>
      </c>
      <c r="CO16" s="165">
        <f t="shared" si="92"/>
        <v>0.8</v>
      </c>
      <c r="CP16" s="145" t="str">
        <f t="shared" si="9"/>
        <v>MODERADO</v>
      </c>
      <c r="CQ16" s="149">
        <f t="shared" si="93"/>
        <v>0.10367999999999999</v>
      </c>
      <c r="CR16" s="188" t="s">
        <v>456</v>
      </c>
      <c r="CS16" s="145">
        <f t="shared" si="94"/>
        <v>3</v>
      </c>
      <c r="CT16" s="134"/>
      <c r="CU16" s="188" t="s">
        <v>1083</v>
      </c>
      <c r="CV16" s="188" t="s">
        <v>1077</v>
      </c>
      <c r="CW16" s="158"/>
      <c r="CX16" s="160">
        <f t="shared" si="10"/>
        <v>7</v>
      </c>
      <c r="CY16" s="161">
        <f t="shared" si="95"/>
        <v>4</v>
      </c>
      <c r="CZ16" s="160" t="str">
        <f t="shared" si="96"/>
        <v>Mayor</v>
      </c>
      <c r="DA16" s="153">
        <f t="shared" si="97"/>
        <v>0.8</v>
      </c>
      <c r="DB16" s="154">
        <f t="shared" si="98"/>
        <v>0.15</v>
      </c>
      <c r="DC16" s="154">
        <f t="shared" si="11"/>
        <v>0.25</v>
      </c>
      <c r="DD16" s="160">
        <f t="shared" si="99"/>
        <v>0.4</v>
      </c>
      <c r="DE16" s="273">
        <f t="shared" si="12"/>
        <v>2</v>
      </c>
      <c r="DF16" s="187">
        <f t="shared" si="13"/>
        <v>0.36</v>
      </c>
      <c r="DG16" s="273">
        <f t="shared" si="100"/>
        <v>4</v>
      </c>
      <c r="DH16" s="273"/>
      <c r="DI16" s="187">
        <f t="shared" si="14"/>
        <v>0.8</v>
      </c>
      <c r="DJ16" s="154">
        <f t="shared" si="15"/>
        <v>0.15</v>
      </c>
      <c r="DK16" s="154">
        <f t="shared" si="16"/>
        <v>0.25</v>
      </c>
      <c r="DL16" s="160">
        <f t="shared" si="17"/>
        <v>0.4</v>
      </c>
      <c r="DM16" s="273">
        <f t="shared" si="18"/>
        <v>2</v>
      </c>
      <c r="DN16" s="187">
        <f t="shared" si="19"/>
        <v>0.216</v>
      </c>
      <c r="DO16" s="273">
        <f t="shared" si="20"/>
        <v>4</v>
      </c>
      <c r="DP16" s="187">
        <f t="shared" si="21"/>
        <v>0.8</v>
      </c>
      <c r="DQ16" s="154">
        <f t="shared" si="22"/>
        <v>0.15</v>
      </c>
      <c r="DR16" s="154">
        <f t="shared" si="23"/>
        <v>0.25</v>
      </c>
      <c r="DS16" s="160">
        <f t="shared" si="24"/>
        <v>0.4</v>
      </c>
      <c r="DT16" s="273">
        <f t="shared" si="25"/>
        <v>1</v>
      </c>
      <c r="DU16" s="187">
        <f t="shared" si="26"/>
        <v>0.12959999999999999</v>
      </c>
      <c r="DV16" s="273">
        <f t="shared" si="27"/>
        <v>4</v>
      </c>
      <c r="DW16" s="187">
        <f t="shared" si="28"/>
        <v>0.8</v>
      </c>
      <c r="DX16" s="154">
        <f t="shared" si="29"/>
        <v>0</v>
      </c>
      <c r="DY16" s="154">
        <f t="shared" si="30"/>
        <v>0</v>
      </c>
      <c r="DZ16" s="160">
        <f t="shared" si="31"/>
        <v>0</v>
      </c>
      <c r="EA16" s="273">
        <f t="shared" si="32"/>
        <v>1</v>
      </c>
      <c r="EB16" s="187">
        <f t="shared" si="33"/>
        <v>0.12959999999999999</v>
      </c>
      <c r="EC16" s="273">
        <f t="shared" si="34"/>
        <v>4</v>
      </c>
      <c r="ED16" s="187">
        <f t="shared" si="35"/>
        <v>0.8</v>
      </c>
      <c r="EE16" s="154">
        <f t="shared" si="36"/>
        <v>0</v>
      </c>
      <c r="EF16" s="154">
        <f t="shared" si="37"/>
        <v>0</v>
      </c>
      <c r="EG16" s="160">
        <f t="shared" si="38"/>
        <v>0</v>
      </c>
      <c r="EH16" s="273">
        <f t="shared" si="39"/>
        <v>1</v>
      </c>
      <c r="EI16" s="187">
        <f t="shared" si="40"/>
        <v>0.12959999999999999</v>
      </c>
      <c r="EJ16" s="273">
        <f t="shared" si="41"/>
        <v>4</v>
      </c>
      <c r="EK16" s="187">
        <f t="shared" si="42"/>
        <v>0.8</v>
      </c>
      <c r="EL16" s="154">
        <f t="shared" si="43"/>
        <v>0</v>
      </c>
      <c r="EM16" s="154">
        <f t="shared" si="44"/>
        <v>0</v>
      </c>
      <c r="EN16" s="160">
        <f t="shared" si="45"/>
        <v>0</v>
      </c>
      <c r="EO16" s="273">
        <f t="shared" si="46"/>
        <v>1</v>
      </c>
      <c r="EP16" s="187">
        <f t="shared" si="47"/>
        <v>0.12959999999999999</v>
      </c>
      <c r="EQ16" s="273">
        <f t="shared" si="48"/>
        <v>4</v>
      </c>
      <c r="ER16" s="187">
        <f t="shared" si="49"/>
        <v>0.8</v>
      </c>
      <c r="ES16" s="154">
        <f t="shared" si="50"/>
        <v>0</v>
      </c>
      <c r="ET16" s="154">
        <f t="shared" si="51"/>
        <v>0</v>
      </c>
      <c r="EU16" s="160">
        <f t="shared" si="52"/>
        <v>0</v>
      </c>
      <c r="EV16" s="273">
        <f t="shared" si="53"/>
        <v>1</v>
      </c>
      <c r="EW16" s="187">
        <f t="shared" si="54"/>
        <v>0.12959999999999999</v>
      </c>
      <c r="EX16" s="273">
        <f t="shared" si="55"/>
        <v>4</v>
      </c>
      <c r="EY16" s="187">
        <f t="shared" si="56"/>
        <v>0.8</v>
      </c>
      <c r="EZ16" s="154">
        <f t="shared" si="57"/>
        <v>0</v>
      </c>
      <c r="FA16" s="154">
        <f t="shared" si="58"/>
        <v>0</v>
      </c>
      <c r="FB16" s="160">
        <f t="shared" si="59"/>
        <v>0</v>
      </c>
      <c r="FC16" s="273">
        <f t="shared" si="60"/>
        <v>1</v>
      </c>
      <c r="FD16" s="187">
        <f t="shared" si="61"/>
        <v>0.12959999999999999</v>
      </c>
      <c r="FE16" s="273">
        <f t="shared" si="62"/>
        <v>4</v>
      </c>
      <c r="FF16" s="187">
        <f t="shared" si="63"/>
        <v>0.8</v>
      </c>
      <c r="FG16" s="154">
        <f t="shared" si="64"/>
        <v>0</v>
      </c>
      <c r="FH16" s="154">
        <f t="shared" si="65"/>
        <v>0</v>
      </c>
      <c r="FI16" s="160">
        <f t="shared" si="66"/>
        <v>0</v>
      </c>
      <c r="FJ16" s="273">
        <f t="shared" si="67"/>
        <v>1</v>
      </c>
      <c r="FK16" s="187">
        <f t="shared" si="68"/>
        <v>0.12959999999999999</v>
      </c>
      <c r="FL16" s="273">
        <f t="shared" si="69"/>
        <v>4</v>
      </c>
      <c r="FM16" s="187">
        <f t="shared" si="70"/>
        <v>0.8</v>
      </c>
      <c r="FN16" s="154">
        <f t="shared" si="71"/>
        <v>0</v>
      </c>
      <c r="FO16" s="154">
        <f t="shared" si="72"/>
        <v>0</v>
      </c>
      <c r="FP16" s="160">
        <f t="shared" si="73"/>
        <v>0</v>
      </c>
      <c r="FQ16" s="273">
        <f t="shared" si="74"/>
        <v>1</v>
      </c>
      <c r="FR16" s="187">
        <f t="shared" si="75"/>
        <v>0.12959999999999999</v>
      </c>
      <c r="FS16" s="273">
        <f t="shared" si="76"/>
        <v>4</v>
      </c>
      <c r="FT16" s="187">
        <f t="shared" si="77"/>
        <v>0.8</v>
      </c>
      <c r="FU16" s="154">
        <f t="shared" si="78"/>
        <v>0</v>
      </c>
      <c r="FV16" s="154">
        <f t="shared" si="79"/>
        <v>0</v>
      </c>
      <c r="FW16" s="160">
        <f t="shared" si="80"/>
        <v>0</v>
      </c>
      <c r="FX16" s="273">
        <f t="shared" si="81"/>
        <v>1</v>
      </c>
      <c r="FY16" s="187">
        <f t="shared" si="82"/>
        <v>0.12959999999999999</v>
      </c>
      <c r="FZ16" s="273">
        <f t="shared" si="83"/>
        <v>4</v>
      </c>
      <c r="GA16" s="187">
        <f t="shared" si="84"/>
        <v>0.8</v>
      </c>
      <c r="GB16" s="154">
        <f t="shared" si="85"/>
        <v>0</v>
      </c>
      <c r="GC16" s="154">
        <f t="shared" si="86"/>
        <v>0</v>
      </c>
      <c r="GD16" s="160">
        <f t="shared" si="87"/>
        <v>0</v>
      </c>
      <c r="GE16" s="273">
        <f t="shared" si="88"/>
        <v>1</v>
      </c>
      <c r="GF16" s="187">
        <f t="shared" si="89"/>
        <v>0.12959999999999999</v>
      </c>
      <c r="GG16" s="273">
        <f t="shared" si="90"/>
        <v>4</v>
      </c>
      <c r="GH16" s="187">
        <f t="shared" si="91"/>
        <v>0.8</v>
      </c>
      <c r="GI16" s="187">
        <f t="shared" si="101"/>
        <v>0.8</v>
      </c>
      <c r="GJ16" s="157"/>
    </row>
    <row r="17" spans="1:191" ht="37.799999999999997" customHeight="1" x14ac:dyDescent="0.2">
      <c r="A17" s="148">
        <v>9</v>
      </c>
      <c r="B17" s="235" t="s">
        <v>1081</v>
      </c>
      <c r="C17" s="65" t="s">
        <v>1088</v>
      </c>
      <c r="D17" s="61" t="s">
        <v>205</v>
      </c>
      <c r="E17" s="54" t="s">
        <v>204</v>
      </c>
      <c r="F17" s="51" t="s">
        <v>222</v>
      </c>
      <c r="G17" s="59" t="s">
        <v>217</v>
      </c>
      <c r="H17" s="59" t="s">
        <v>173</v>
      </c>
      <c r="I17" s="216" t="s">
        <v>22</v>
      </c>
      <c r="J17" s="216" t="s">
        <v>54</v>
      </c>
      <c r="K17" s="58" t="s">
        <v>53</v>
      </c>
      <c r="L17" s="58" t="s">
        <v>53</v>
      </c>
      <c r="M17" s="58" t="s">
        <v>53</v>
      </c>
      <c r="N17" s="58" t="s">
        <v>54</v>
      </c>
      <c r="O17" s="58" t="s">
        <v>53</v>
      </c>
      <c r="P17" s="58" t="s">
        <v>54</v>
      </c>
      <c r="Q17" s="58" t="s">
        <v>53</v>
      </c>
      <c r="R17" s="58" t="s">
        <v>53</v>
      </c>
      <c r="S17" s="58" t="s">
        <v>54</v>
      </c>
      <c r="T17" s="58" t="s">
        <v>54</v>
      </c>
      <c r="U17" s="58" t="s">
        <v>54</v>
      </c>
      <c r="V17" s="58" t="s">
        <v>53</v>
      </c>
      <c r="W17" s="58" t="s">
        <v>53</v>
      </c>
      <c r="X17" s="58" t="s">
        <v>53</v>
      </c>
      <c r="Y17" s="58" t="s">
        <v>53</v>
      </c>
      <c r="Z17" s="58" t="s">
        <v>54</v>
      </c>
      <c r="AA17" s="58" t="s">
        <v>53</v>
      </c>
      <c r="AB17" s="58" t="s">
        <v>53</v>
      </c>
      <c r="AC17" s="155" t="str">
        <f t="shared" si="0"/>
        <v>3 - Media</v>
      </c>
      <c r="AD17" s="149">
        <f t="shared" si="1"/>
        <v>0.6</v>
      </c>
      <c r="AE17" s="155" t="str">
        <f t="shared" si="2"/>
        <v>4 - Mayor</v>
      </c>
      <c r="AF17" s="149">
        <f t="shared" si="3"/>
        <v>0.8</v>
      </c>
      <c r="AG17" s="156" t="str">
        <f t="shared" si="4"/>
        <v>ALTO</v>
      </c>
      <c r="AH17" s="149">
        <f t="shared" si="5"/>
        <v>0.48</v>
      </c>
      <c r="AI17" s="133" t="s">
        <v>1086</v>
      </c>
      <c r="AJ17" s="133" t="s">
        <v>100</v>
      </c>
      <c r="AK17" s="133" t="s">
        <v>1085</v>
      </c>
      <c r="AL17" s="133" t="s">
        <v>1084</v>
      </c>
      <c r="AM17" s="134" t="s">
        <v>35</v>
      </c>
      <c r="AN17" s="164" t="s">
        <v>46</v>
      </c>
      <c r="AO17" s="164" t="s">
        <v>50</v>
      </c>
      <c r="AP17" s="134" t="s">
        <v>52</v>
      </c>
      <c r="AQ17" s="134" t="s">
        <v>35</v>
      </c>
      <c r="AR17" s="164" t="s">
        <v>45</v>
      </c>
      <c r="AS17" s="164" t="s">
        <v>50</v>
      </c>
      <c r="AT17" s="134" t="s">
        <v>52</v>
      </c>
      <c r="AU17" s="134"/>
      <c r="AV17" s="164"/>
      <c r="AW17" s="164"/>
      <c r="AX17" s="134"/>
      <c r="AY17" s="134"/>
      <c r="AZ17" s="164"/>
      <c r="BA17" s="164"/>
      <c r="BB17" s="134"/>
      <c r="BC17" s="134"/>
      <c r="BD17" s="164"/>
      <c r="BE17" s="164"/>
      <c r="BF17" s="134"/>
      <c r="BG17" s="134"/>
      <c r="BH17" s="164"/>
      <c r="BI17" s="164"/>
      <c r="BJ17" s="134"/>
      <c r="BK17" s="134"/>
      <c r="BL17" s="164"/>
      <c r="BM17" s="164"/>
      <c r="BN17" s="134"/>
      <c r="BO17" s="134"/>
      <c r="BP17" s="164"/>
      <c r="BQ17" s="164"/>
      <c r="BR17" s="134"/>
      <c r="BS17" s="134"/>
      <c r="BT17" s="164"/>
      <c r="BU17" s="164"/>
      <c r="BV17" s="134"/>
      <c r="BW17" s="134"/>
      <c r="BX17" s="164"/>
      <c r="BY17" s="164"/>
      <c r="BZ17" s="134"/>
      <c r="CA17" s="134"/>
      <c r="CB17" s="164"/>
      <c r="CC17" s="164"/>
      <c r="CD17" s="134"/>
      <c r="CE17" s="134"/>
      <c r="CF17" s="164"/>
      <c r="CG17" s="164"/>
      <c r="CH17" s="134"/>
      <c r="CI17" s="164"/>
      <c r="CJ17" s="164"/>
      <c r="CK17" s="134"/>
      <c r="CL17" s="159" t="str">
        <f t="shared" si="6"/>
        <v>1 - Muy Baja</v>
      </c>
      <c r="CM17" s="165">
        <f t="shared" si="7"/>
        <v>0.18</v>
      </c>
      <c r="CN17" s="159" t="str">
        <f t="shared" si="8"/>
        <v>4 - Mayor</v>
      </c>
      <c r="CO17" s="165">
        <f t="shared" si="92"/>
        <v>0.8</v>
      </c>
      <c r="CP17" s="145" t="str">
        <f t="shared" si="9"/>
        <v>MODERADO</v>
      </c>
      <c r="CQ17" s="149">
        <f t="shared" si="93"/>
        <v>0.14399999999999999</v>
      </c>
      <c r="CR17" s="188" t="s">
        <v>456</v>
      </c>
      <c r="CS17" s="145">
        <f t="shared" si="94"/>
        <v>3</v>
      </c>
      <c r="CT17" s="134"/>
      <c r="CU17" s="188" t="s">
        <v>1083</v>
      </c>
      <c r="CV17" s="188" t="s">
        <v>1077</v>
      </c>
      <c r="CW17" s="158"/>
      <c r="CX17" s="160">
        <f t="shared" si="10"/>
        <v>7</v>
      </c>
      <c r="CY17" s="161">
        <f t="shared" si="95"/>
        <v>4</v>
      </c>
      <c r="CZ17" s="160" t="str">
        <f t="shared" si="96"/>
        <v>Mayor</v>
      </c>
      <c r="DA17" s="153">
        <f t="shared" si="97"/>
        <v>0.8</v>
      </c>
      <c r="DB17" s="154">
        <f t="shared" si="98"/>
        <v>0.25</v>
      </c>
      <c r="DC17" s="154">
        <f t="shared" si="11"/>
        <v>0.25</v>
      </c>
      <c r="DD17" s="160">
        <f t="shared" si="99"/>
        <v>0.5</v>
      </c>
      <c r="DE17" s="273">
        <f t="shared" si="12"/>
        <v>2</v>
      </c>
      <c r="DF17" s="187">
        <f t="shared" si="13"/>
        <v>0.3</v>
      </c>
      <c r="DG17" s="273">
        <f t="shared" si="100"/>
        <v>4</v>
      </c>
      <c r="DH17" s="273"/>
      <c r="DI17" s="187">
        <f t="shared" si="14"/>
        <v>0.8</v>
      </c>
      <c r="DJ17" s="154">
        <f t="shared" si="15"/>
        <v>0.15</v>
      </c>
      <c r="DK17" s="154">
        <f t="shared" si="16"/>
        <v>0.25</v>
      </c>
      <c r="DL17" s="160">
        <f t="shared" si="17"/>
        <v>0.4</v>
      </c>
      <c r="DM17" s="273">
        <f t="shared" si="18"/>
        <v>1</v>
      </c>
      <c r="DN17" s="187">
        <f t="shared" si="19"/>
        <v>0.18</v>
      </c>
      <c r="DO17" s="273">
        <f t="shared" si="20"/>
        <v>4</v>
      </c>
      <c r="DP17" s="187">
        <f t="shared" si="21"/>
        <v>0.8</v>
      </c>
      <c r="DQ17" s="154">
        <f t="shared" si="22"/>
        <v>0</v>
      </c>
      <c r="DR17" s="154">
        <f t="shared" si="23"/>
        <v>0</v>
      </c>
      <c r="DS17" s="160">
        <f t="shared" si="24"/>
        <v>0</v>
      </c>
      <c r="DT17" s="273">
        <f t="shared" si="25"/>
        <v>1</v>
      </c>
      <c r="DU17" s="187">
        <f t="shared" si="26"/>
        <v>0.18</v>
      </c>
      <c r="DV17" s="273">
        <f t="shared" si="27"/>
        <v>4</v>
      </c>
      <c r="DW17" s="187">
        <f t="shared" si="28"/>
        <v>0.8</v>
      </c>
      <c r="DX17" s="154">
        <f t="shared" si="29"/>
        <v>0</v>
      </c>
      <c r="DY17" s="154">
        <f t="shared" si="30"/>
        <v>0</v>
      </c>
      <c r="DZ17" s="160">
        <f t="shared" si="31"/>
        <v>0</v>
      </c>
      <c r="EA17" s="273">
        <f t="shared" si="32"/>
        <v>1</v>
      </c>
      <c r="EB17" s="187">
        <f t="shared" si="33"/>
        <v>0.18</v>
      </c>
      <c r="EC17" s="273">
        <f t="shared" si="34"/>
        <v>4</v>
      </c>
      <c r="ED17" s="187">
        <f t="shared" si="35"/>
        <v>0.8</v>
      </c>
      <c r="EE17" s="154">
        <f t="shared" si="36"/>
        <v>0</v>
      </c>
      <c r="EF17" s="154">
        <f t="shared" si="37"/>
        <v>0</v>
      </c>
      <c r="EG17" s="160">
        <f t="shared" si="38"/>
        <v>0</v>
      </c>
      <c r="EH17" s="273">
        <f t="shared" si="39"/>
        <v>1</v>
      </c>
      <c r="EI17" s="187">
        <f t="shared" si="40"/>
        <v>0.18</v>
      </c>
      <c r="EJ17" s="273">
        <f t="shared" si="41"/>
        <v>4</v>
      </c>
      <c r="EK17" s="187">
        <f t="shared" si="42"/>
        <v>0.8</v>
      </c>
      <c r="EL17" s="154">
        <f t="shared" si="43"/>
        <v>0</v>
      </c>
      <c r="EM17" s="154">
        <f t="shared" si="44"/>
        <v>0</v>
      </c>
      <c r="EN17" s="160">
        <f t="shared" si="45"/>
        <v>0</v>
      </c>
      <c r="EO17" s="273">
        <f t="shared" si="46"/>
        <v>1</v>
      </c>
      <c r="EP17" s="187">
        <f t="shared" si="47"/>
        <v>0.18</v>
      </c>
      <c r="EQ17" s="273">
        <f t="shared" si="48"/>
        <v>4</v>
      </c>
      <c r="ER17" s="187">
        <f t="shared" si="49"/>
        <v>0.8</v>
      </c>
      <c r="ES17" s="154">
        <f t="shared" si="50"/>
        <v>0</v>
      </c>
      <c r="ET17" s="154">
        <f t="shared" si="51"/>
        <v>0</v>
      </c>
      <c r="EU17" s="160">
        <f t="shared" si="52"/>
        <v>0</v>
      </c>
      <c r="EV17" s="273">
        <f t="shared" si="53"/>
        <v>1</v>
      </c>
      <c r="EW17" s="187">
        <f t="shared" si="54"/>
        <v>0.18</v>
      </c>
      <c r="EX17" s="273">
        <f t="shared" si="55"/>
        <v>4</v>
      </c>
      <c r="EY17" s="187">
        <f t="shared" si="56"/>
        <v>0.8</v>
      </c>
      <c r="EZ17" s="154">
        <f t="shared" si="57"/>
        <v>0</v>
      </c>
      <c r="FA17" s="154">
        <f t="shared" si="58"/>
        <v>0</v>
      </c>
      <c r="FB17" s="160">
        <f t="shared" si="59"/>
        <v>0</v>
      </c>
      <c r="FC17" s="273">
        <f t="shared" si="60"/>
        <v>1</v>
      </c>
      <c r="FD17" s="187">
        <f t="shared" si="61"/>
        <v>0.18</v>
      </c>
      <c r="FE17" s="273">
        <f t="shared" si="62"/>
        <v>4</v>
      </c>
      <c r="FF17" s="187">
        <f t="shared" si="63"/>
        <v>0.8</v>
      </c>
      <c r="FG17" s="154">
        <f t="shared" si="64"/>
        <v>0</v>
      </c>
      <c r="FH17" s="154">
        <f t="shared" si="65"/>
        <v>0</v>
      </c>
      <c r="FI17" s="160">
        <f t="shared" si="66"/>
        <v>0</v>
      </c>
      <c r="FJ17" s="273">
        <f t="shared" si="67"/>
        <v>1</v>
      </c>
      <c r="FK17" s="187">
        <f t="shared" si="68"/>
        <v>0.18</v>
      </c>
      <c r="FL17" s="273">
        <f t="shared" si="69"/>
        <v>4</v>
      </c>
      <c r="FM17" s="187">
        <f t="shared" si="70"/>
        <v>0.8</v>
      </c>
      <c r="FN17" s="154">
        <f t="shared" si="71"/>
        <v>0</v>
      </c>
      <c r="FO17" s="154">
        <f t="shared" si="72"/>
        <v>0</v>
      </c>
      <c r="FP17" s="160">
        <f t="shared" si="73"/>
        <v>0</v>
      </c>
      <c r="FQ17" s="273">
        <f t="shared" si="74"/>
        <v>1</v>
      </c>
      <c r="FR17" s="187">
        <f t="shared" si="75"/>
        <v>0.18</v>
      </c>
      <c r="FS17" s="273">
        <f t="shared" si="76"/>
        <v>4</v>
      </c>
      <c r="FT17" s="187">
        <f t="shared" si="77"/>
        <v>0.8</v>
      </c>
      <c r="FU17" s="154">
        <f t="shared" si="78"/>
        <v>0</v>
      </c>
      <c r="FV17" s="154">
        <f t="shared" si="79"/>
        <v>0</v>
      </c>
      <c r="FW17" s="160">
        <f t="shared" si="80"/>
        <v>0</v>
      </c>
      <c r="FX17" s="273">
        <f t="shared" si="81"/>
        <v>1</v>
      </c>
      <c r="FY17" s="187">
        <f t="shared" si="82"/>
        <v>0.18</v>
      </c>
      <c r="FZ17" s="273">
        <f t="shared" si="83"/>
        <v>4</v>
      </c>
      <c r="GA17" s="187">
        <f t="shared" si="84"/>
        <v>0.8</v>
      </c>
      <c r="GB17" s="154">
        <f t="shared" si="85"/>
        <v>0</v>
      </c>
      <c r="GC17" s="154">
        <f t="shared" si="86"/>
        <v>0</v>
      </c>
      <c r="GD17" s="160">
        <f t="shared" si="87"/>
        <v>0</v>
      </c>
      <c r="GE17" s="273">
        <f t="shared" si="88"/>
        <v>1</v>
      </c>
      <c r="GF17" s="187">
        <f t="shared" si="89"/>
        <v>0.18</v>
      </c>
      <c r="GG17" s="273">
        <f t="shared" si="90"/>
        <v>4</v>
      </c>
      <c r="GH17" s="187">
        <f t="shared" si="91"/>
        <v>0.8</v>
      </c>
      <c r="GI17" s="187">
        <f t="shared" si="101"/>
        <v>0.8</v>
      </c>
    </row>
    <row r="18" spans="1:191" ht="37.799999999999997" customHeight="1" x14ac:dyDescent="0.2">
      <c r="A18" s="148">
        <v>10</v>
      </c>
      <c r="B18" s="235" t="s">
        <v>1081</v>
      </c>
      <c r="C18" s="65" t="s">
        <v>1087</v>
      </c>
      <c r="D18" s="61" t="s">
        <v>206</v>
      </c>
      <c r="E18" s="54" t="s">
        <v>204</v>
      </c>
      <c r="F18" s="51" t="s">
        <v>220</v>
      </c>
      <c r="G18" s="59" t="s">
        <v>217</v>
      </c>
      <c r="H18" s="59" t="s">
        <v>173</v>
      </c>
      <c r="I18" s="216" t="s">
        <v>22</v>
      </c>
      <c r="J18" s="216" t="s">
        <v>54</v>
      </c>
      <c r="K18" s="58" t="s">
        <v>53</v>
      </c>
      <c r="L18" s="58" t="s">
        <v>53</v>
      </c>
      <c r="M18" s="58" t="s">
        <v>53</v>
      </c>
      <c r="N18" s="58" t="s">
        <v>54</v>
      </c>
      <c r="O18" s="58" t="s">
        <v>53</v>
      </c>
      <c r="P18" s="58" t="s">
        <v>54</v>
      </c>
      <c r="Q18" s="58" t="s">
        <v>53</v>
      </c>
      <c r="R18" s="58" t="s">
        <v>53</v>
      </c>
      <c r="S18" s="58" t="s">
        <v>54</v>
      </c>
      <c r="T18" s="58" t="s">
        <v>54</v>
      </c>
      <c r="U18" s="58" t="s">
        <v>54</v>
      </c>
      <c r="V18" s="58" t="s">
        <v>53</v>
      </c>
      <c r="W18" s="58" t="s">
        <v>53</v>
      </c>
      <c r="X18" s="58" t="s">
        <v>53</v>
      </c>
      <c r="Y18" s="58" t="s">
        <v>53</v>
      </c>
      <c r="Z18" s="58" t="s">
        <v>54</v>
      </c>
      <c r="AA18" s="58" t="s">
        <v>53</v>
      </c>
      <c r="AB18" s="58" t="s">
        <v>53</v>
      </c>
      <c r="AC18" s="155" t="str">
        <f t="shared" si="0"/>
        <v>3 - Media</v>
      </c>
      <c r="AD18" s="149">
        <f t="shared" si="1"/>
        <v>0.6</v>
      </c>
      <c r="AE18" s="155" t="str">
        <f t="shared" si="2"/>
        <v>4 - Mayor</v>
      </c>
      <c r="AF18" s="149">
        <f t="shared" si="3"/>
        <v>0.8</v>
      </c>
      <c r="AG18" s="156" t="str">
        <f t="shared" si="4"/>
        <v>ALTO</v>
      </c>
      <c r="AH18" s="149">
        <f t="shared" si="5"/>
        <v>0.48</v>
      </c>
      <c r="AI18" s="133" t="s">
        <v>1086</v>
      </c>
      <c r="AJ18" s="133" t="s">
        <v>100</v>
      </c>
      <c r="AK18" s="133" t="s">
        <v>1085</v>
      </c>
      <c r="AL18" s="133" t="s">
        <v>1084</v>
      </c>
      <c r="AM18" s="134" t="s">
        <v>35</v>
      </c>
      <c r="AN18" s="164" t="s">
        <v>46</v>
      </c>
      <c r="AO18" s="164" t="s">
        <v>50</v>
      </c>
      <c r="AP18" s="134" t="s">
        <v>52</v>
      </c>
      <c r="AQ18" s="134" t="s">
        <v>35</v>
      </c>
      <c r="AR18" s="164" t="s">
        <v>45</v>
      </c>
      <c r="AS18" s="164" t="s">
        <v>50</v>
      </c>
      <c r="AT18" s="134" t="s">
        <v>52</v>
      </c>
      <c r="AU18" s="134"/>
      <c r="AV18" s="164"/>
      <c r="AW18" s="164"/>
      <c r="AX18" s="134"/>
      <c r="AY18" s="134"/>
      <c r="AZ18" s="164"/>
      <c r="BA18" s="164"/>
      <c r="BB18" s="134"/>
      <c r="BC18" s="134"/>
      <c r="BD18" s="164"/>
      <c r="BE18" s="164"/>
      <c r="BF18" s="134"/>
      <c r="BG18" s="134"/>
      <c r="BH18" s="164"/>
      <c r="BI18" s="164"/>
      <c r="BJ18" s="134"/>
      <c r="BK18" s="134"/>
      <c r="BL18" s="164"/>
      <c r="BM18" s="164"/>
      <c r="BN18" s="134"/>
      <c r="BO18" s="134"/>
      <c r="BP18" s="164"/>
      <c r="BQ18" s="164"/>
      <c r="BR18" s="134"/>
      <c r="BS18" s="134"/>
      <c r="BT18" s="164"/>
      <c r="BU18" s="164"/>
      <c r="BV18" s="134"/>
      <c r="BW18" s="134"/>
      <c r="BX18" s="164"/>
      <c r="BY18" s="164"/>
      <c r="BZ18" s="134"/>
      <c r="CA18" s="134"/>
      <c r="CB18" s="164"/>
      <c r="CC18" s="164"/>
      <c r="CD18" s="134"/>
      <c r="CE18" s="134"/>
      <c r="CF18" s="164"/>
      <c r="CG18" s="164"/>
      <c r="CH18" s="134"/>
      <c r="CI18" s="164"/>
      <c r="CJ18" s="164"/>
      <c r="CK18" s="134"/>
      <c r="CL18" s="159" t="str">
        <f t="shared" si="6"/>
        <v>1 - Muy Baja</v>
      </c>
      <c r="CM18" s="165">
        <f t="shared" si="7"/>
        <v>0.18</v>
      </c>
      <c r="CN18" s="159" t="str">
        <f t="shared" si="8"/>
        <v>4 - Mayor</v>
      </c>
      <c r="CO18" s="165">
        <f t="shared" si="92"/>
        <v>0.8</v>
      </c>
      <c r="CP18" s="145" t="str">
        <f t="shared" si="9"/>
        <v>MODERADO</v>
      </c>
      <c r="CQ18" s="149">
        <f t="shared" si="93"/>
        <v>0.14399999999999999</v>
      </c>
      <c r="CR18" s="188" t="s">
        <v>233</v>
      </c>
      <c r="CS18" s="145">
        <f t="shared" si="94"/>
        <v>3</v>
      </c>
      <c r="CT18" s="134"/>
      <c r="CU18" s="188" t="s">
        <v>1083</v>
      </c>
      <c r="CV18" s="188" t="s">
        <v>1077</v>
      </c>
      <c r="CW18" s="158"/>
      <c r="CX18" s="160">
        <f t="shared" si="10"/>
        <v>7</v>
      </c>
      <c r="CY18" s="161">
        <f t="shared" si="95"/>
        <v>4</v>
      </c>
      <c r="CZ18" s="160" t="str">
        <f t="shared" si="96"/>
        <v>Mayor</v>
      </c>
      <c r="DA18" s="153">
        <f t="shared" si="97"/>
        <v>0.8</v>
      </c>
      <c r="DB18" s="154">
        <f t="shared" si="98"/>
        <v>0.25</v>
      </c>
      <c r="DC18" s="154">
        <f t="shared" si="11"/>
        <v>0.25</v>
      </c>
      <c r="DD18" s="160">
        <f t="shared" si="99"/>
        <v>0.5</v>
      </c>
      <c r="DE18" s="273">
        <f t="shared" si="12"/>
        <v>2</v>
      </c>
      <c r="DF18" s="187">
        <f t="shared" si="13"/>
        <v>0.3</v>
      </c>
      <c r="DG18" s="273">
        <f t="shared" si="100"/>
        <v>4</v>
      </c>
      <c r="DH18" s="273"/>
      <c r="DI18" s="187">
        <f t="shared" si="14"/>
        <v>0.8</v>
      </c>
      <c r="DJ18" s="154">
        <f t="shared" si="15"/>
        <v>0.15</v>
      </c>
      <c r="DK18" s="154">
        <f t="shared" si="16"/>
        <v>0.25</v>
      </c>
      <c r="DL18" s="160">
        <f t="shared" si="17"/>
        <v>0.4</v>
      </c>
      <c r="DM18" s="273">
        <f t="shared" si="18"/>
        <v>1</v>
      </c>
      <c r="DN18" s="187">
        <f t="shared" si="19"/>
        <v>0.18</v>
      </c>
      <c r="DO18" s="273">
        <f t="shared" si="20"/>
        <v>4</v>
      </c>
      <c r="DP18" s="187">
        <f t="shared" si="21"/>
        <v>0.8</v>
      </c>
      <c r="DQ18" s="154">
        <f t="shared" si="22"/>
        <v>0</v>
      </c>
      <c r="DR18" s="154">
        <f t="shared" si="23"/>
        <v>0</v>
      </c>
      <c r="DS18" s="160">
        <f t="shared" si="24"/>
        <v>0</v>
      </c>
      <c r="DT18" s="273">
        <f t="shared" si="25"/>
        <v>1</v>
      </c>
      <c r="DU18" s="187">
        <f t="shared" si="26"/>
        <v>0.18</v>
      </c>
      <c r="DV18" s="273">
        <f t="shared" si="27"/>
        <v>4</v>
      </c>
      <c r="DW18" s="187">
        <f t="shared" si="28"/>
        <v>0.8</v>
      </c>
      <c r="DX18" s="154">
        <f t="shared" si="29"/>
        <v>0</v>
      </c>
      <c r="DY18" s="154">
        <f t="shared" si="30"/>
        <v>0</v>
      </c>
      <c r="DZ18" s="160">
        <f t="shared" si="31"/>
        <v>0</v>
      </c>
      <c r="EA18" s="273">
        <f t="shared" si="32"/>
        <v>1</v>
      </c>
      <c r="EB18" s="187">
        <f t="shared" si="33"/>
        <v>0.18</v>
      </c>
      <c r="EC18" s="273">
        <f t="shared" si="34"/>
        <v>4</v>
      </c>
      <c r="ED18" s="187">
        <f t="shared" si="35"/>
        <v>0.8</v>
      </c>
      <c r="EE18" s="154">
        <f t="shared" si="36"/>
        <v>0</v>
      </c>
      <c r="EF18" s="154">
        <f t="shared" si="37"/>
        <v>0</v>
      </c>
      <c r="EG18" s="160">
        <f t="shared" si="38"/>
        <v>0</v>
      </c>
      <c r="EH18" s="273">
        <f t="shared" si="39"/>
        <v>1</v>
      </c>
      <c r="EI18" s="187">
        <f t="shared" si="40"/>
        <v>0.18</v>
      </c>
      <c r="EJ18" s="273">
        <f t="shared" si="41"/>
        <v>4</v>
      </c>
      <c r="EK18" s="187">
        <f t="shared" si="42"/>
        <v>0.8</v>
      </c>
      <c r="EL18" s="154">
        <f t="shared" si="43"/>
        <v>0</v>
      </c>
      <c r="EM18" s="154">
        <f t="shared" si="44"/>
        <v>0</v>
      </c>
      <c r="EN18" s="160">
        <f t="shared" si="45"/>
        <v>0</v>
      </c>
      <c r="EO18" s="273">
        <f t="shared" si="46"/>
        <v>1</v>
      </c>
      <c r="EP18" s="187">
        <f t="shared" si="47"/>
        <v>0.18</v>
      </c>
      <c r="EQ18" s="273">
        <f t="shared" si="48"/>
        <v>4</v>
      </c>
      <c r="ER18" s="187">
        <f t="shared" si="49"/>
        <v>0.8</v>
      </c>
      <c r="ES18" s="154">
        <f t="shared" si="50"/>
        <v>0</v>
      </c>
      <c r="ET18" s="154">
        <f t="shared" si="51"/>
        <v>0</v>
      </c>
      <c r="EU18" s="160">
        <f t="shared" si="52"/>
        <v>0</v>
      </c>
      <c r="EV18" s="273">
        <f t="shared" si="53"/>
        <v>1</v>
      </c>
      <c r="EW18" s="187">
        <f t="shared" si="54"/>
        <v>0.18</v>
      </c>
      <c r="EX18" s="273">
        <f t="shared" si="55"/>
        <v>4</v>
      </c>
      <c r="EY18" s="187">
        <f t="shared" si="56"/>
        <v>0.8</v>
      </c>
      <c r="EZ18" s="154">
        <f t="shared" si="57"/>
        <v>0</v>
      </c>
      <c r="FA18" s="154">
        <f t="shared" si="58"/>
        <v>0</v>
      </c>
      <c r="FB18" s="160">
        <f t="shared" si="59"/>
        <v>0</v>
      </c>
      <c r="FC18" s="273">
        <f t="shared" si="60"/>
        <v>1</v>
      </c>
      <c r="FD18" s="187">
        <f t="shared" si="61"/>
        <v>0.18</v>
      </c>
      <c r="FE18" s="273">
        <f t="shared" si="62"/>
        <v>4</v>
      </c>
      <c r="FF18" s="187">
        <f t="shared" si="63"/>
        <v>0.8</v>
      </c>
      <c r="FG18" s="154">
        <f t="shared" si="64"/>
        <v>0</v>
      </c>
      <c r="FH18" s="154">
        <f t="shared" si="65"/>
        <v>0</v>
      </c>
      <c r="FI18" s="160">
        <f t="shared" si="66"/>
        <v>0</v>
      </c>
      <c r="FJ18" s="273">
        <f t="shared" si="67"/>
        <v>1</v>
      </c>
      <c r="FK18" s="187">
        <f t="shared" si="68"/>
        <v>0.18</v>
      </c>
      <c r="FL18" s="273">
        <f t="shared" si="69"/>
        <v>4</v>
      </c>
      <c r="FM18" s="187">
        <f t="shared" si="70"/>
        <v>0.8</v>
      </c>
      <c r="FN18" s="154">
        <f t="shared" si="71"/>
        <v>0</v>
      </c>
      <c r="FO18" s="154">
        <f t="shared" si="72"/>
        <v>0</v>
      </c>
      <c r="FP18" s="160">
        <f t="shared" si="73"/>
        <v>0</v>
      </c>
      <c r="FQ18" s="273">
        <f t="shared" si="74"/>
        <v>1</v>
      </c>
      <c r="FR18" s="187">
        <f t="shared" si="75"/>
        <v>0.18</v>
      </c>
      <c r="FS18" s="273">
        <f t="shared" si="76"/>
        <v>4</v>
      </c>
      <c r="FT18" s="187">
        <f t="shared" si="77"/>
        <v>0.8</v>
      </c>
      <c r="FU18" s="154">
        <f t="shared" si="78"/>
        <v>0</v>
      </c>
      <c r="FV18" s="154">
        <f t="shared" si="79"/>
        <v>0</v>
      </c>
      <c r="FW18" s="160">
        <f t="shared" si="80"/>
        <v>0</v>
      </c>
      <c r="FX18" s="273">
        <f t="shared" si="81"/>
        <v>1</v>
      </c>
      <c r="FY18" s="187">
        <f t="shared" si="82"/>
        <v>0.18</v>
      </c>
      <c r="FZ18" s="273">
        <f t="shared" si="83"/>
        <v>4</v>
      </c>
      <c r="GA18" s="187">
        <f t="shared" si="84"/>
        <v>0.8</v>
      </c>
      <c r="GB18" s="154">
        <f t="shared" si="85"/>
        <v>0</v>
      </c>
      <c r="GC18" s="154">
        <f t="shared" si="86"/>
        <v>0</v>
      </c>
      <c r="GD18" s="160">
        <f t="shared" si="87"/>
        <v>0</v>
      </c>
      <c r="GE18" s="273">
        <f t="shared" si="88"/>
        <v>1</v>
      </c>
      <c r="GF18" s="187">
        <f t="shared" si="89"/>
        <v>0.18</v>
      </c>
      <c r="GG18" s="273">
        <f t="shared" si="90"/>
        <v>4</v>
      </c>
      <c r="GH18" s="187">
        <f t="shared" si="91"/>
        <v>0.8</v>
      </c>
      <c r="GI18" s="187">
        <f t="shared" si="101"/>
        <v>0.8</v>
      </c>
    </row>
    <row r="19" spans="1:191" ht="37.799999999999997" customHeight="1" x14ac:dyDescent="0.2">
      <c r="A19" s="148">
        <v>11</v>
      </c>
      <c r="B19" s="235" t="s">
        <v>1081</v>
      </c>
      <c r="C19" s="65" t="s">
        <v>1229</v>
      </c>
      <c r="D19" s="61" t="s">
        <v>205</v>
      </c>
      <c r="E19" s="54" t="s">
        <v>204</v>
      </c>
      <c r="F19" s="51" t="s">
        <v>223</v>
      </c>
      <c r="G19" s="59" t="s">
        <v>218</v>
      </c>
      <c r="H19" s="59" t="s">
        <v>173</v>
      </c>
      <c r="I19" s="216" t="s">
        <v>20</v>
      </c>
      <c r="J19" s="216" t="s">
        <v>54</v>
      </c>
      <c r="K19" s="58" t="s">
        <v>53</v>
      </c>
      <c r="L19" s="58" t="s">
        <v>53</v>
      </c>
      <c r="M19" s="58" t="s">
        <v>53</v>
      </c>
      <c r="N19" s="58" t="s">
        <v>54</v>
      </c>
      <c r="O19" s="58" t="s">
        <v>53</v>
      </c>
      <c r="P19" s="58" t="s">
        <v>54</v>
      </c>
      <c r="Q19" s="58" t="s">
        <v>53</v>
      </c>
      <c r="R19" s="58" t="s">
        <v>53</v>
      </c>
      <c r="S19" s="58" t="s">
        <v>54</v>
      </c>
      <c r="T19" s="58" t="s">
        <v>54</v>
      </c>
      <c r="U19" s="58" t="s">
        <v>54</v>
      </c>
      <c r="V19" s="58" t="s">
        <v>53</v>
      </c>
      <c r="W19" s="58" t="s">
        <v>53</v>
      </c>
      <c r="X19" s="58" t="s">
        <v>53</v>
      </c>
      <c r="Y19" s="58" t="s">
        <v>53</v>
      </c>
      <c r="Z19" s="58" t="s">
        <v>54</v>
      </c>
      <c r="AA19" s="58" t="s">
        <v>53</v>
      </c>
      <c r="AB19" s="58" t="s">
        <v>53</v>
      </c>
      <c r="AC19" s="155" t="str">
        <f t="shared" si="0"/>
        <v>2 - Baja</v>
      </c>
      <c r="AD19" s="149">
        <f t="shared" si="1"/>
        <v>0.4</v>
      </c>
      <c r="AE19" s="155" t="str">
        <f t="shared" si="2"/>
        <v>4 - Mayor</v>
      </c>
      <c r="AF19" s="149">
        <f t="shared" si="3"/>
        <v>0.8</v>
      </c>
      <c r="AG19" s="156" t="str">
        <f t="shared" si="4"/>
        <v>MODERADO</v>
      </c>
      <c r="AH19" s="149">
        <f t="shared" si="5"/>
        <v>0.32000000000000006</v>
      </c>
      <c r="AI19" s="133" t="s">
        <v>1082</v>
      </c>
      <c r="AJ19" s="133" t="s">
        <v>100</v>
      </c>
      <c r="AK19" s="133" t="s">
        <v>983</v>
      </c>
      <c r="AL19" s="133" t="s">
        <v>1079</v>
      </c>
      <c r="AM19" s="134" t="s">
        <v>35</v>
      </c>
      <c r="AN19" s="164" t="s">
        <v>45</v>
      </c>
      <c r="AO19" s="164" t="s">
        <v>50</v>
      </c>
      <c r="AP19" s="134" t="s">
        <v>52</v>
      </c>
      <c r="AQ19" s="134" t="s">
        <v>35</v>
      </c>
      <c r="AR19" s="164" t="s">
        <v>45</v>
      </c>
      <c r="AS19" s="164" t="s">
        <v>50</v>
      </c>
      <c r="AT19" s="134" t="s">
        <v>52</v>
      </c>
      <c r="AU19" s="134" t="s">
        <v>35</v>
      </c>
      <c r="AV19" s="164" t="s">
        <v>46</v>
      </c>
      <c r="AW19" s="164" t="s">
        <v>50</v>
      </c>
      <c r="AX19" s="134" t="s">
        <v>52</v>
      </c>
      <c r="AY19" s="134"/>
      <c r="AZ19" s="164"/>
      <c r="BA19" s="164"/>
      <c r="BB19" s="134"/>
      <c r="BC19" s="134"/>
      <c r="BD19" s="164"/>
      <c r="BE19" s="164"/>
      <c r="BF19" s="134"/>
      <c r="BG19" s="134"/>
      <c r="BH19" s="164"/>
      <c r="BI19" s="164"/>
      <c r="BJ19" s="134"/>
      <c r="BK19" s="134"/>
      <c r="BL19" s="164"/>
      <c r="BM19" s="164"/>
      <c r="BN19" s="134"/>
      <c r="BO19" s="134"/>
      <c r="BP19" s="164"/>
      <c r="BQ19" s="164"/>
      <c r="BR19" s="134"/>
      <c r="BS19" s="134"/>
      <c r="BT19" s="164"/>
      <c r="BU19" s="164"/>
      <c r="BV19" s="134"/>
      <c r="BW19" s="134"/>
      <c r="BX19" s="164"/>
      <c r="BY19" s="164"/>
      <c r="BZ19" s="134"/>
      <c r="CA19" s="134"/>
      <c r="CB19" s="164"/>
      <c r="CC19" s="164"/>
      <c r="CD19" s="134"/>
      <c r="CE19" s="134"/>
      <c r="CF19" s="164"/>
      <c r="CG19" s="164"/>
      <c r="CH19" s="134"/>
      <c r="CI19" s="164"/>
      <c r="CJ19" s="164"/>
      <c r="CK19" s="134"/>
      <c r="CL19" s="159" t="str">
        <f t="shared" si="6"/>
        <v>1 - Muy Baja</v>
      </c>
      <c r="CM19" s="165">
        <f t="shared" si="7"/>
        <v>7.1999999999999995E-2</v>
      </c>
      <c r="CN19" s="159" t="str">
        <f t="shared" si="8"/>
        <v>4 - Mayor</v>
      </c>
      <c r="CO19" s="165">
        <f t="shared" si="92"/>
        <v>0.8</v>
      </c>
      <c r="CP19" s="145" t="str">
        <f t="shared" si="9"/>
        <v>MODERADO</v>
      </c>
      <c r="CQ19" s="149">
        <f t="shared" si="93"/>
        <v>5.7599999999999998E-2</v>
      </c>
      <c r="CR19" s="188" t="s">
        <v>456</v>
      </c>
      <c r="CS19" s="145">
        <f t="shared" si="94"/>
        <v>3</v>
      </c>
      <c r="CT19" s="134"/>
      <c r="CU19" s="188" t="s">
        <v>1078</v>
      </c>
      <c r="CV19" s="188" t="s">
        <v>1077</v>
      </c>
      <c r="CW19" s="158"/>
      <c r="CX19" s="160">
        <f t="shared" si="10"/>
        <v>7</v>
      </c>
      <c r="CY19" s="161">
        <f t="shared" si="95"/>
        <v>4</v>
      </c>
      <c r="CZ19" s="160" t="str">
        <f t="shared" si="96"/>
        <v>Mayor</v>
      </c>
      <c r="DA19" s="153">
        <f t="shared" si="97"/>
        <v>0.8</v>
      </c>
      <c r="DB19" s="154">
        <f t="shared" si="98"/>
        <v>0.15</v>
      </c>
      <c r="DC19" s="154">
        <f t="shared" si="11"/>
        <v>0.25</v>
      </c>
      <c r="DD19" s="160">
        <f t="shared" si="99"/>
        <v>0.4</v>
      </c>
      <c r="DE19" s="273">
        <f t="shared" si="12"/>
        <v>2</v>
      </c>
      <c r="DF19" s="187">
        <f t="shared" si="13"/>
        <v>0.24</v>
      </c>
      <c r="DG19" s="273">
        <f t="shared" si="100"/>
        <v>4</v>
      </c>
      <c r="DH19" s="273"/>
      <c r="DI19" s="187">
        <f t="shared" si="14"/>
        <v>0.8</v>
      </c>
      <c r="DJ19" s="154">
        <f t="shared" si="15"/>
        <v>0.15</v>
      </c>
      <c r="DK19" s="154">
        <f t="shared" si="16"/>
        <v>0.25</v>
      </c>
      <c r="DL19" s="160">
        <f t="shared" si="17"/>
        <v>0.4</v>
      </c>
      <c r="DM19" s="273">
        <f t="shared" si="18"/>
        <v>1</v>
      </c>
      <c r="DN19" s="187">
        <f t="shared" si="19"/>
        <v>0.14399999999999999</v>
      </c>
      <c r="DO19" s="273">
        <f t="shared" si="20"/>
        <v>4</v>
      </c>
      <c r="DP19" s="187">
        <f t="shared" si="21"/>
        <v>0.8</v>
      </c>
      <c r="DQ19" s="154">
        <f t="shared" si="22"/>
        <v>0.25</v>
      </c>
      <c r="DR19" s="154">
        <f t="shared" si="23"/>
        <v>0.25</v>
      </c>
      <c r="DS19" s="160">
        <f t="shared" si="24"/>
        <v>0.5</v>
      </c>
      <c r="DT19" s="273">
        <f t="shared" si="25"/>
        <v>1</v>
      </c>
      <c r="DU19" s="187">
        <f t="shared" si="26"/>
        <v>7.1999999999999995E-2</v>
      </c>
      <c r="DV19" s="273">
        <f t="shared" si="27"/>
        <v>4</v>
      </c>
      <c r="DW19" s="187">
        <f t="shared" si="28"/>
        <v>0.8</v>
      </c>
      <c r="DX19" s="154">
        <f t="shared" si="29"/>
        <v>0</v>
      </c>
      <c r="DY19" s="154">
        <f t="shared" si="30"/>
        <v>0</v>
      </c>
      <c r="DZ19" s="160">
        <f t="shared" si="31"/>
        <v>0</v>
      </c>
      <c r="EA19" s="273">
        <f t="shared" si="32"/>
        <v>1</v>
      </c>
      <c r="EB19" s="187">
        <f t="shared" si="33"/>
        <v>7.1999999999999995E-2</v>
      </c>
      <c r="EC19" s="273">
        <f t="shared" si="34"/>
        <v>4</v>
      </c>
      <c r="ED19" s="187">
        <f t="shared" si="35"/>
        <v>0.8</v>
      </c>
      <c r="EE19" s="154">
        <f t="shared" si="36"/>
        <v>0</v>
      </c>
      <c r="EF19" s="154">
        <f t="shared" si="37"/>
        <v>0</v>
      </c>
      <c r="EG19" s="160">
        <f t="shared" si="38"/>
        <v>0</v>
      </c>
      <c r="EH19" s="273">
        <f t="shared" si="39"/>
        <v>1</v>
      </c>
      <c r="EI19" s="187">
        <f t="shared" si="40"/>
        <v>7.1999999999999995E-2</v>
      </c>
      <c r="EJ19" s="273">
        <f t="shared" si="41"/>
        <v>4</v>
      </c>
      <c r="EK19" s="187">
        <f t="shared" si="42"/>
        <v>0.8</v>
      </c>
      <c r="EL19" s="154">
        <f t="shared" si="43"/>
        <v>0</v>
      </c>
      <c r="EM19" s="154">
        <f t="shared" si="44"/>
        <v>0</v>
      </c>
      <c r="EN19" s="160">
        <f t="shared" si="45"/>
        <v>0</v>
      </c>
      <c r="EO19" s="273">
        <f t="shared" si="46"/>
        <v>1</v>
      </c>
      <c r="EP19" s="187">
        <f t="shared" si="47"/>
        <v>7.1999999999999995E-2</v>
      </c>
      <c r="EQ19" s="273">
        <f t="shared" si="48"/>
        <v>4</v>
      </c>
      <c r="ER19" s="187">
        <f t="shared" si="49"/>
        <v>0.8</v>
      </c>
      <c r="ES19" s="154">
        <f t="shared" si="50"/>
        <v>0</v>
      </c>
      <c r="ET19" s="154">
        <f t="shared" si="51"/>
        <v>0</v>
      </c>
      <c r="EU19" s="160">
        <f t="shared" si="52"/>
        <v>0</v>
      </c>
      <c r="EV19" s="273">
        <f t="shared" si="53"/>
        <v>1</v>
      </c>
      <c r="EW19" s="187">
        <f t="shared" si="54"/>
        <v>7.1999999999999995E-2</v>
      </c>
      <c r="EX19" s="273">
        <f t="shared" si="55"/>
        <v>4</v>
      </c>
      <c r="EY19" s="187">
        <f t="shared" si="56"/>
        <v>0.8</v>
      </c>
      <c r="EZ19" s="154">
        <f t="shared" si="57"/>
        <v>0</v>
      </c>
      <c r="FA19" s="154">
        <f t="shared" si="58"/>
        <v>0</v>
      </c>
      <c r="FB19" s="160">
        <f t="shared" si="59"/>
        <v>0</v>
      </c>
      <c r="FC19" s="273">
        <f t="shared" si="60"/>
        <v>1</v>
      </c>
      <c r="FD19" s="187">
        <f t="shared" si="61"/>
        <v>7.1999999999999995E-2</v>
      </c>
      <c r="FE19" s="273">
        <f t="shared" si="62"/>
        <v>4</v>
      </c>
      <c r="FF19" s="187">
        <f t="shared" si="63"/>
        <v>0.8</v>
      </c>
      <c r="FG19" s="154">
        <f t="shared" si="64"/>
        <v>0</v>
      </c>
      <c r="FH19" s="154">
        <f t="shared" si="65"/>
        <v>0</v>
      </c>
      <c r="FI19" s="160">
        <f t="shared" si="66"/>
        <v>0</v>
      </c>
      <c r="FJ19" s="273">
        <f t="shared" si="67"/>
        <v>1</v>
      </c>
      <c r="FK19" s="187">
        <f t="shared" si="68"/>
        <v>7.1999999999999995E-2</v>
      </c>
      <c r="FL19" s="273">
        <f t="shared" si="69"/>
        <v>4</v>
      </c>
      <c r="FM19" s="187">
        <f t="shared" si="70"/>
        <v>0.8</v>
      </c>
      <c r="FN19" s="154">
        <f t="shared" si="71"/>
        <v>0</v>
      </c>
      <c r="FO19" s="154">
        <f t="shared" si="72"/>
        <v>0</v>
      </c>
      <c r="FP19" s="160">
        <f t="shared" si="73"/>
        <v>0</v>
      </c>
      <c r="FQ19" s="273">
        <f t="shared" si="74"/>
        <v>1</v>
      </c>
      <c r="FR19" s="187">
        <f t="shared" si="75"/>
        <v>7.1999999999999995E-2</v>
      </c>
      <c r="FS19" s="273">
        <f t="shared" si="76"/>
        <v>4</v>
      </c>
      <c r="FT19" s="187">
        <f t="shared" si="77"/>
        <v>0.8</v>
      </c>
      <c r="FU19" s="154">
        <f t="shared" si="78"/>
        <v>0</v>
      </c>
      <c r="FV19" s="154">
        <f t="shared" si="79"/>
        <v>0</v>
      </c>
      <c r="FW19" s="160">
        <f t="shared" si="80"/>
        <v>0</v>
      </c>
      <c r="FX19" s="273">
        <f t="shared" si="81"/>
        <v>1</v>
      </c>
      <c r="FY19" s="187">
        <f t="shared" si="82"/>
        <v>7.1999999999999995E-2</v>
      </c>
      <c r="FZ19" s="273">
        <f t="shared" si="83"/>
        <v>4</v>
      </c>
      <c r="GA19" s="187">
        <f t="shared" si="84"/>
        <v>0.8</v>
      </c>
      <c r="GB19" s="154">
        <f t="shared" si="85"/>
        <v>0</v>
      </c>
      <c r="GC19" s="154">
        <f t="shared" si="86"/>
        <v>0</v>
      </c>
      <c r="GD19" s="160">
        <f t="shared" si="87"/>
        <v>0</v>
      </c>
      <c r="GE19" s="273">
        <f t="shared" si="88"/>
        <v>1</v>
      </c>
      <c r="GF19" s="187">
        <f t="shared" si="89"/>
        <v>7.1999999999999995E-2</v>
      </c>
      <c r="GG19" s="273">
        <f t="shared" si="90"/>
        <v>4</v>
      </c>
      <c r="GH19" s="187">
        <f t="shared" si="91"/>
        <v>0.8</v>
      </c>
      <c r="GI19" s="187">
        <f t="shared" si="101"/>
        <v>0.8</v>
      </c>
    </row>
    <row r="20" spans="1:191" ht="37.799999999999997" customHeight="1" x14ac:dyDescent="0.2">
      <c r="A20" s="148">
        <v>12</v>
      </c>
      <c r="B20" s="235" t="s">
        <v>1081</v>
      </c>
      <c r="C20" s="65" t="s">
        <v>1230</v>
      </c>
      <c r="D20" s="61" t="s">
        <v>206</v>
      </c>
      <c r="E20" s="54" t="s">
        <v>204</v>
      </c>
      <c r="F20" s="51" t="s">
        <v>5</v>
      </c>
      <c r="G20" s="59" t="s">
        <v>218</v>
      </c>
      <c r="H20" s="59" t="s">
        <v>173</v>
      </c>
      <c r="I20" s="216" t="s">
        <v>18</v>
      </c>
      <c r="J20" s="216" t="s">
        <v>54</v>
      </c>
      <c r="K20" s="58" t="s">
        <v>53</v>
      </c>
      <c r="L20" s="58" t="s">
        <v>53</v>
      </c>
      <c r="M20" s="58" t="s">
        <v>53</v>
      </c>
      <c r="N20" s="58" t="s">
        <v>54</v>
      </c>
      <c r="O20" s="58" t="s">
        <v>53</v>
      </c>
      <c r="P20" s="58" t="s">
        <v>54</v>
      </c>
      <c r="Q20" s="58" t="s">
        <v>53</v>
      </c>
      <c r="R20" s="58" t="s">
        <v>53</v>
      </c>
      <c r="S20" s="58" t="s">
        <v>54</v>
      </c>
      <c r="T20" s="58" t="s">
        <v>54</v>
      </c>
      <c r="U20" s="58" t="s">
        <v>54</v>
      </c>
      <c r="V20" s="58" t="s">
        <v>53</v>
      </c>
      <c r="W20" s="58" t="s">
        <v>53</v>
      </c>
      <c r="X20" s="58" t="s">
        <v>53</v>
      </c>
      <c r="Y20" s="58" t="s">
        <v>53</v>
      </c>
      <c r="Z20" s="58" t="s">
        <v>54</v>
      </c>
      <c r="AA20" s="58" t="s">
        <v>53</v>
      </c>
      <c r="AB20" s="58" t="s">
        <v>53</v>
      </c>
      <c r="AC20" s="155" t="str">
        <f t="shared" si="0"/>
        <v>1 - Muy Baja</v>
      </c>
      <c r="AD20" s="149">
        <f t="shared" si="1"/>
        <v>0.2</v>
      </c>
      <c r="AE20" s="155" t="str">
        <f t="shared" si="2"/>
        <v>4 - Mayor</v>
      </c>
      <c r="AF20" s="149">
        <f t="shared" si="3"/>
        <v>0.8</v>
      </c>
      <c r="AG20" s="156" t="str">
        <f t="shared" si="4"/>
        <v>MODERADO</v>
      </c>
      <c r="AH20" s="149">
        <f t="shared" si="5"/>
        <v>0.16000000000000003</v>
      </c>
      <c r="AI20" s="133" t="s">
        <v>1082</v>
      </c>
      <c r="AJ20" s="133" t="s">
        <v>100</v>
      </c>
      <c r="AK20" s="133" t="s">
        <v>983</v>
      </c>
      <c r="AL20" s="133" t="s">
        <v>1079</v>
      </c>
      <c r="AM20" s="134" t="s">
        <v>34</v>
      </c>
      <c r="AN20" s="164" t="s">
        <v>45</v>
      </c>
      <c r="AO20" s="164" t="s">
        <v>50</v>
      </c>
      <c r="AP20" s="134" t="s">
        <v>52</v>
      </c>
      <c r="AQ20" s="134" t="s">
        <v>34</v>
      </c>
      <c r="AR20" s="164" t="s">
        <v>45</v>
      </c>
      <c r="AS20" s="164" t="s">
        <v>50</v>
      </c>
      <c r="AT20" s="134" t="s">
        <v>52</v>
      </c>
      <c r="AU20" s="134" t="s">
        <v>34</v>
      </c>
      <c r="AV20" s="164" t="s">
        <v>45</v>
      </c>
      <c r="AW20" s="164" t="s">
        <v>50</v>
      </c>
      <c r="AX20" s="134" t="s">
        <v>52</v>
      </c>
      <c r="AY20" s="134"/>
      <c r="AZ20" s="164"/>
      <c r="BA20" s="164"/>
      <c r="BB20" s="134"/>
      <c r="BC20" s="134"/>
      <c r="BD20" s="164"/>
      <c r="BE20" s="164"/>
      <c r="BF20" s="134"/>
      <c r="BG20" s="134"/>
      <c r="BH20" s="164"/>
      <c r="BI20" s="164"/>
      <c r="BJ20" s="134"/>
      <c r="BK20" s="134"/>
      <c r="BL20" s="164"/>
      <c r="BM20" s="164"/>
      <c r="BN20" s="134"/>
      <c r="BO20" s="134"/>
      <c r="BP20" s="164"/>
      <c r="BQ20" s="164"/>
      <c r="BR20" s="134"/>
      <c r="BS20" s="134"/>
      <c r="BT20" s="164"/>
      <c r="BU20" s="164"/>
      <c r="BV20" s="134"/>
      <c r="BW20" s="134"/>
      <c r="BX20" s="164"/>
      <c r="BY20" s="164"/>
      <c r="BZ20" s="134"/>
      <c r="CA20" s="134"/>
      <c r="CB20" s="164"/>
      <c r="CC20" s="164"/>
      <c r="CD20" s="134"/>
      <c r="CE20" s="134"/>
      <c r="CF20" s="164"/>
      <c r="CG20" s="164"/>
      <c r="CH20" s="134"/>
      <c r="CI20" s="164"/>
      <c r="CJ20" s="164"/>
      <c r="CK20" s="134"/>
      <c r="CL20" s="159" t="str">
        <f t="shared" si="6"/>
        <v>1 - Muy Baja</v>
      </c>
      <c r="CM20" s="165">
        <f t="shared" si="7"/>
        <v>4.3199999999999995E-2</v>
      </c>
      <c r="CN20" s="159" t="str">
        <f t="shared" si="8"/>
        <v>4 - Mayor</v>
      </c>
      <c r="CO20" s="165">
        <f t="shared" si="92"/>
        <v>0.8</v>
      </c>
      <c r="CP20" s="145" t="str">
        <f t="shared" si="9"/>
        <v>MODERADO</v>
      </c>
      <c r="CQ20" s="149">
        <f t="shared" si="93"/>
        <v>3.456E-2</v>
      </c>
      <c r="CR20" s="188" t="s">
        <v>233</v>
      </c>
      <c r="CS20" s="145">
        <f t="shared" si="94"/>
        <v>3</v>
      </c>
      <c r="CT20" s="134"/>
      <c r="CU20" s="188" t="s">
        <v>1078</v>
      </c>
      <c r="CV20" s="188" t="s">
        <v>1077</v>
      </c>
      <c r="CW20" s="158"/>
      <c r="CX20" s="160">
        <f t="shared" si="10"/>
        <v>7</v>
      </c>
      <c r="CY20" s="161">
        <f t="shared" si="95"/>
        <v>4</v>
      </c>
      <c r="CZ20" s="160" t="str">
        <f t="shared" si="96"/>
        <v>Mayor</v>
      </c>
      <c r="DA20" s="153">
        <f t="shared" si="97"/>
        <v>0.8</v>
      </c>
      <c r="DB20" s="154">
        <f t="shared" si="98"/>
        <v>0.15</v>
      </c>
      <c r="DC20" s="154">
        <f t="shared" si="11"/>
        <v>0.25</v>
      </c>
      <c r="DD20" s="160">
        <f t="shared" si="99"/>
        <v>0.4</v>
      </c>
      <c r="DE20" s="273">
        <f t="shared" si="12"/>
        <v>1</v>
      </c>
      <c r="DF20" s="187">
        <f t="shared" si="13"/>
        <v>0.12</v>
      </c>
      <c r="DG20" s="273">
        <f t="shared" si="100"/>
        <v>4</v>
      </c>
      <c r="DH20" s="273"/>
      <c r="DI20" s="187">
        <f t="shared" si="14"/>
        <v>0.8</v>
      </c>
      <c r="DJ20" s="154">
        <f t="shared" si="15"/>
        <v>0.15</v>
      </c>
      <c r="DK20" s="154">
        <f t="shared" si="16"/>
        <v>0.25</v>
      </c>
      <c r="DL20" s="160">
        <f t="shared" si="17"/>
        <v>0.4</v>
      </c>
      <c r="DM20" s="273">
        <f t="shared" si="18"/>
        <v>1</v>
      </c>
      <c r="DN20" s="187">
        <f t="shared" si="19"/>
        <v>7.1999999999999995E-2</v>
      </c>
      <c r="DO20" s="273">
        <f t="shared" si="20"/>
        <v>4</v>
      </c>
      <c r="DP20" s="187">
        <f t="shared" si="21"/>
        <v>0.8</v>
      </c>
      <c r="DQ20" s="154">
        <f t="shared" si="22"/>
        <v>0.15</v>
      </c>
      <c r="DR20" s="154">
        <f t="shared" si="23"/>
        <v>0.25</v>
      </c>
      <c r="DS20" s="160">
        <f t="shared" si="24"/>
        <v>0.4</v>
      </c>
      <c r="DT20" s="273">
        <f t="shared" si="25"/>
        <v>1</v>
      </c>
      <c r="DU20" s="187">
        <f t="shared" si="26"/>
        <v>4.3199999999999995E-2</v>
      </c>
      <c r="DV20" s="273">
        <f t="shared" si="27"/>
        <v>4</v>
      </c>
      <c r="DW20" s="187">
        <f t="shared" si="28"/>
        <v>0.8</v>
      </c>
      <c r="DX20" s="154">
        <f t="shared" si="29"/>
        <v>0</v>
      </c>
      <c r="DY20" s="154">
        <f t="shared" si="30"/>
        <v>0</v>
      </c>
      <c r="DZ20" s="160">
        <f t="shared" si="31"/>
        <v>0</v>
      </c>
      <c r="EA20" s="273">
        <f t="shared" si="32"/>
        <v>1</v>
      </c>
      <c r="EB20" s="187">
        <f t="shared" si="33"/>
        <v>4.3199999999999995E-2</v>
      </c>
      <c r="EC20" s="273">
        <f t="shared" si="34"/>
        <v>4</v>
      </c>
      <c r="ED20" s="187">
        <f t="shared" si="35"/>
        <v>0.8</v>
      </c>
      <c r="EE20" s="154">
        <f t="shared" si="36"/>
        <v>0</v>
      </c>
      <c r="EF20" s="154">
        <f t="shared" si="37"/>
        <v>0</v>
      </c>
      <c r="EG20" s="160">
        <f t="shared" si="38"/>
        <v>0</v>
      </c>
      <c r="EH20" s="273">
        <f t="shared" si="39"/>
        <v>1</v>
      </c>
      <c r="EI20" s="187">
        <f t="shared" si="40"/>
        <v>4.3199999999999995E-2</v>
      </c>
      <c r="EJ20" s="273">
        <f t="shared" si="41"/>
        <v>4</v>
      </c>
      <c r="EK20" s="187">
        <f t="shared" si="42"/>
        <v>0.8</v>
      </c>
      <c r="EL20" s="154">
        <f t="shared" si="43"/>
        <v>0</v>
      </c>
      <c r="EM20" s="154">
        <f t="shared" si="44"/>
        <v>0</v>
      </c>
      <c r="EN20" s="160">
        <f t="shared" si="45"/>
        <v>0</v>
      </c>
      <c r="EO20" s="273">
        <f t="shared" si="46"/>
        <v>1</v>
      </c>
      <c r="EP20" s="187">
        <f t="shared" si="47"/>
        <v>4.3199999999999995E-2</v>
      </c>
      <c r="EQ20" s="273">
        <f t="shared" si="48"/>
        <v>4</v>
      </c>
      <c r="ER20" s="187">
        <f t="shared" si="49"/>
        <v>0.8</v>
      </c>
      <c r="ES20" s="154">
        <f t="shared" si="50"/>
        <v>0</v>
      </c>
      <c r="ET20" s="154">
        <f t="shared" si="51"/>
        <v>0</v>
      </c>
      <c r="EU20" s="160">
        <f t="shared" si="52"/>
        <v>0</v>
      </c>
      <c r="EV20" s="273">
        <f t="shared" si="53"/>
        <v>1</v>
      </c>
      <c r="EW20" s="187">
        <f t="shared" si="54"/>
        <v>4.3199999999999995E-2</v>
      </c>
      <c r="EX20" s="273">
        <f t="shared" si="55"/>
        <v>4</v>
      </c>
      <c r="EY20" s="187">
        <f t="shared" si="56"/>
        <v>0.8</v>
      </c>
      <c r="EZ20" s="154">
        <f t="shared" si="57"/>
        <v>0</v>
      </c>
      <c r="FA20" s="154">
        <f t="shared" si="58"/>
        <v>0</v>
      </c>
      <c r="FB20" s="160">
        <f t="shared" si="59"/>
        <v>0</v>
      </c>
      <c r="FC20" s="273">
        <f t="shared" si="60"/>
        <v>1</v>
      </c>
      <c r="FD20" s="187">
        <f t="shared" si="61"/>
        <v>4.3199999999999995E-2</v>
      </c>
      <c r="FE20" s="273">
        <f t="shared" si="62"/>
        <v>4</v>
      </c>
      <c r="FF20" s="187">
        <f t="shared" si="63"/>
        <v>0.8</v>
      </c>
      <c r="FG20" s="154">
        <f t="shared" si="64"/>
        <v>0</v>
      </c>
      <c r="FH20" s="154">
        <f t="shared" si="65"/>
        <v>0</v>
      </c>
      <c r="FI20" s="160">
        <f t="shared" si="66"/>
        <v>0</v>
      </c>
      <c r="FJ20" s="273">
        <f t="shared" si="67"/>
        <v>1</v>
      </c>
      <c r="FK20" s="187">
        <f t="shared" si="68"/>
        <v>4.3199999999999995E-2</v>
      </c>
      <c r="FL20" s="273">
        <f t="shared" si="69"/>
        <v>4</v>
      </c>
      <c r="FM20" s="187">
        <f t="shared" si="70"/>
        <v>0.8</v>
      </c>
      <c r="FN20" s="154">
        <f t="shared" si="71"/>
        <v>0</v>
      </c>
      <c r="FO20" s="154">
        <f t="shared" si="72"/>
        <v>0</v>
      </c>
      <c r="FP20" s="160">
        <f t="shared" si="73"/>
        <v>0</v>
      </c>
      <c r="FQ20" s="273">
        <f t="shared" si="74"/>
        <v>1</v>
      </c>
      <c r="FR20" s="187">
        <f t="shared" si="75"/>
        <v>4.3199999999999995E-2</v>
      </c>
      <c r="FS20" s="273">
        <f t="shared" si="76"/>
        <v>4</v>
      </c>
      <c r="FT20" s="187">
        <f t="shared" si="77"/>
        <v>0.8</v>
      </c>
      <c r="FU20" s="154">
        <f t="shared" si="78"/>
        <v>0</v>
      </c>
      <c r="FV20" s="154">
        <f t="shared" si="79"/>
        <v>0</v>
      </c>
      <c r="FW20" s="160">
        <f t="shared" si="80"/>
        <v>0</v>
      </c>
      <c r="FX20" s="273">
        <f t="shared" si="81"/>
        <v>1</v>
      </c>
      <c r="FY20" s="187">
        <f t="shared" si="82"/>
        <v>4.3199999999999995E-2</v>
      </c>
      <c r="FZ20" s="273">
        <f t="shared" si="83"/>
        <v>4</v>
      </c>
      <c r="GA20" s="187">
        <f t="shared" si="84"/>
        <v>0.8</v>
      </c>
      <c r="GB20" s="154">
        <f t="shared" si="85"/>
        <v>0</v>
      </c>
      <c r="GC20" s="154">
        <f t="shared" si="86"/>
        <v>0</v>
      </c>
      <c r="GD20" s="160">
        <f t="shared" si="87"/>
        <v>0</v>
      </c>
      <c r="GE20" s="273">
        <f t="shared" si="88"/>
        <v>1</v>
      </c>
      <c r="GF20" s="187">
        <f t="shared" si="89"/>
        <v>4.3199999999999995E-2</v>
      </c>
      <c r="GG20" s="273">
        <f t="shared" si="90"/>
        <v>4</v>
      </c>
      <c r="GH20" s="187">
        <f t="shared" si="91"/>
        <v>0.8</v>
      </c>
      <c r="GI20" s="187">
        <f t="shared" si="101"/>
        <v>0.8</v>
      </c>
    </row>
    <row r="21" spans="1:191" ht="37.799999999999997" customHeight="1" x14ac:dyDescent="0.2">
      <c r="A21" s="148">
        <v>13</v>
      </c>
      <c r="B21" s="235" t="s">
        <v>1081</v>
      </c>
      <c r="C21" s="65" t="s">
        <v>1231</v>
      </c>
      <c r="D21" s="61" t="s">
        <v>205</v>
      </c>
      <c r="E21" s="54" t="s">
        <v>204</v>
      </c>
      <c r="F21" s="51" t="s">
        <v>223</v>
      </c>
      <c r="G21" s="55" t="s">
        <v>210</v>
      </c>
      <c r="H21" s="59" t="s">
        <v>173</v>
      </c>
      <c r="I21" s="216" t="s">
        <v>22</v>
      </c>
      <c r="J21" s="216" t="s">
        <v>54</v>
      </c>
      <c r="K21" s="58" t="s">
        <v>53</v>
      </c>
      <c r="L21" s="58" t="s">
        <v>53</v>
      </c>
      <c r="M21" s="58" t="s">
        <v>53</v>
      </c>
      <c r="N21" s="58" t="s">
        <v>54</v>
      </c>
      <c r="O21" s="58" t="s">
        <v>53</v>
      </c>
      <c r="P21" s="58" t="s">
        <v>54</v>
      </c>
      <c r="Q21" s="58" t="s">
        <v>53</v>
      </c>
      <c r="R21" s="58" t="s">
        <v>53</v>
      </c>
      <c r="S21" s="58" t="s">
        <v>54</v>
      </c>
      <c r="T21" s="58" t="s">
        <v>54</v>
      </c>
      <c r="U21" s="58" t="s">
        <v>54</v>
      </c>
      <c r="V21" s="58" t="s">
        <v>53</v>
      </c>
      <c r="W21" s="58" t="s">
        <v>53</v>
      </c>
      <c r="X21" s="58" t="s">
        <v>53</v>
      </c>
      <c r="Y21" s="58" t="s">
        <v>53</v>
      </c>
      <c r="Z21" s="58" t="s">
        <v>54</v>
      </c>
      <c r="AA21" s="58" t="s">
        <v>53</v>
      </c>
      <c r="AB21" s="58" t="s">
        <v>53</v>
      </c>
      <c r="AC21" s="155" t="str">
        <f t="shared" si="0"/>
        <v>3 - Media</v>
      </c>
      <c r="AD21" s="149">
        <f t="shared" si="1"/>
        <v>0.6</v>
      </c>
      <c r="AE21" s="155" t="str">
        <f t="shared" si="2"/>
        <v>4 - Mayor</v>
      </c>
      <c r="AF21" s="149">
        <f t="shared" si="3"/>
        <v>0.8</v>
      </c>
      <c r="AG21" s="156" t="str">
        <f t="shared" si="4"/>
        <v>ALTO</v>
      </c>
      <c r="AH21" s="149">
        <f t="shared" si="5"/>
        <v>0.48</v>
      </c>
      <c r="AI21" s="133" t="s">
        <v>1080</v>
      </c>
      <c r="AJ21" s="133" t="s">
        <v>100</v>
      </c>
      <c r="AK21" s="133" t="s">
        <v>983</v>
      </c>
      <c r="AL21" s="133" t="s">
        <v>1079</v>
      </c>
      <c r="AM21" s="134" t="s">
        <v>35</v>
      </c>
      <c r="AN21" s="164" t="s">
        <v>45</v>
      </c>
      <c r="AO21" s="164" t="s">
        <v>50</v>
      </c>
      <c r="AP21" s="134" t="s">
        <v>52</v>
      </c>
      <c r="AQ21" s="134" t="s">
        <v>35</v>
      </c>
      <c r="AR21" s="164" t="s">
        <v>45</v>
      </c>
      <c r="AS21" s="164" t="s">
        <v>50</v>
      </c>
      <c r="AT21" s="134" t="s">
        <v>52</v>
      </c>
      <c r="AU21" s="134" t="s">
        <v>35</v>
      </c>
      <c r="AV21" s="164" t="s">
        <v>45</v>
      </c>
      <c r="AW21" s="164" t="s">
        <v>50</v>
      </c>
      <c r="AX21" s="134" t="s">
        <v>52</v>
      </c>
      <c r="AY21" s="134" t="s">
        <v>35</v>
      </c>
      <c r="AZ21" s="164" t="s">
        <v>45</v>
      </c>
      <c r="BA21" s="164" t="s">
        <v>50</v>
      </c>
      <c r="BB21" s="134" t="s">
        <v>52</v>
      </c>
      <c r="BC21" s="134"/>
      <c r="BD21" s="164"/>
      <c r="BE21" s="164"/>
      <c r="BF21" s="134"/>
      <c r="BG21" s="134"/>
      <c r="BH21" s="164"/>
      <c r="BI21" s="164"/>
      <c r="BJ21" s="134"/>
      <c r="BK21" s="134"/>
      <c r="BL21" s="164"/>
      <c r="BM21" s="164"/>
      <c r="BN21" s="134"/>
      <c r="BO21" s="134"/>
      <c r="BP21" s="164"/>
      <c r="BQ21" s="164"/>
      <c r="BR21" s="134"/>
      <c r="BS21" s="134"/>
      <c r="BT21" s="164"/>
      <c r="BU21" s="164"/>
      <c r="BV21" s="134"/>
      <c r="BW21" s="134"/>
      <c r="BX21" s="164"/>
      <c r="BY21" s="164"/>
      <c r="BZ21" s="134"/>
      <c r="CA21" s="134"/>
      <c r="CB21" s="164"/>
      <c r="CC21" s="164"/>
      <c r="CD21" s="134"/>
      <c r="CE21" s="134"/>
      <c r="CF21" s="164"/>
      <c r="CG21" s="164"/>
      <c r="CH21" s="134"/>
      <c r="CI21" s="164"/>
      <c r="CJ21" s="164"/>
      <c r="CK21" s="134"/>
      <c r="CL21" s="159" t="str">
        <f t="shared" si="6"/>
        <v>1 - Muy Baja</v>
      </c>
      <c r="CM21" s="165">
        <f t="shared" si="7"/>
        <v>7.7759999999999996E-2</v>
      </c>
      <c r="CN21" s="159" t="str">
        <f t="shared" si="8"/>
        <v>4 - Mayor</v>
      </c>
      <c r="CO21" s="165">
        <f t="shared" si="92"/>
        <v>0.8</v>
      </c>
      <c r="CP21" s="145" t="str">
        <f t="shared" si="9"/>
        <v>MODERADO</v>
      </c>
      <c r="CQ21" s="149">
        <f t="shared" si="93"/>
        <v>6.2207999999999999E-2</v>
      </c>
      <c r="CR21" s="188" t="s">
        <v>456</v>
      </c>
      <c r="CS21" s="145">
        <f t="shared" si="94"/>
        <v>3</v>
      </c>
      <c r="CT21" s="134"/>
      <c r="CU21" s="188" t="s">
        <v>1078</v>
      </c>
      <c r="CV21" s="188" t="s">
        <v>1077</v>
      </c>
      <c r="CW21" s="158"/>
      <c r="CX21" s="160">
        <f t="shared" si="10"/>
        <v>7</v>
      </c>
      <c r="CY21" s="161">
        <f t="shared" si="95"/>
        <v>4</v>
      </c>
      <c r="CZ21" s="160" t="str">
        <f t="shared" si="96"/>
        <v>Mayor</v>
      </c>
      <c r="DA21" s="153">
        <f t="shared" si="97"/>
        <v>0.8</v>
      </c>
      <c r="DB21" s="154">
        <f t="shared" si="98"/>
        <v>0.15</v>
      </c>
      <c r="DC21" s="154">
        <f t="shared" si="11"/>
        <v>0.25</v>
      </c>
      <c r="DD21" s="160">
        <f t="shared" si="99"/>
        <v>0.4</v>
      </c>
      <c r="DE21" s="273">
        <f t="shared" si="12"/>
        <v>2</v>
      </c>
      <c r="DF21" s="187">
        <f t="shared" si="13"/>
        <v>0.36</v>
      </c>
      <c r="DG21" s="273">
        <f t="shared" si="100"/>
        <v>4</v>
      </c>
      <c r="DH21" s="273"/>
      <c r="DI21" s="187">
        <f t="shared" si="14"/>
        <v>0.8</v>
      </c>
      <c r="DJ21" s="154">
        <f t="shared" si="15"/>
        <v>0.15</v>
      </c>
      <c r="DK21" s="154">
        <f t="shared" si="16"/>
        <v>0.25</v>
      </c>
      <c r="DL21" s="160">
        <f t="shared" si="17"/>
        <v>0.4</v>
      </c>
      <c r="DM21" s="273">
        <f t="shared" si="18"/>
        <v>2</v>
      </c>
      <c r="DN21" s="187">
        <f t="shared" si="19"/>
        <v>0.216</v>
      </c>
      <c r="DO21" s="273">
        <f t="shared" si="20"/>
        <v>4</v>
      </c>
      <c r="DP21" s="187">
        <f t="shared" si="21"/>
        <v>0.8</v>
      </c>
      <c r="DQ21" s="154">
        <f t="shared" si="22"/>
        <v>0.15</v>
      </c>
      <c r="DR21" s="154">
        <f t="shared" si="23"/>
        <v>0.25</v>
      </c>
      <c r="DS21" s="160">
        <f t="shared" si="24"/>
        <v>0.4</v>
      </c>
      <c r="DT21" s="273">
        <f t="shared" si="25"/>
        <v>1</v>
      </c>
      <c r="DU21" s="187">
        <f t="shared" si="26"/>
        <v>0.12959999999999999</v>
      </c>
      <c r="DV21" s="273">
        <f t="shared" si="27"/>
        <v>4</v>
      </c>
      <c r="DW21" s="187">
        <f t="shared" si="28"/>
        <v>0.8</v>
      </c>
      <c r="DX21" s="154">
        <f t="shared" si="29"/>
        <v>0.15</v>
      </c>
      <c r="DY21" s="154">
        <f t="shared" si="30"/>
        <v>0.25</v>
      </c>
      <c r="DZ21" s="160">
        <f t="shared" si="31"/>
        <v>0.4</v>
      </c>
      <c r="EA21" s="273">
        <f t="shared" si="32"/>
        <v>1</v>
      </c>
      <c r="EB21" s="187">
        <f t="shared" si="33"/>
        <v>7.7759999999999996E-2</v>
      </c>
      <c r="EC21" s="273">
        <f t="shared" si="34"/>
        <v>4</v>
      </c>
      <c r="ED21" s="187">
        <f t="shared" si="35"/>
        <v>0.8</v>
      </c>
      <c r="EE21" s="154">
        <f t="shared" si="36"/>
        <v>0</v>
      </c>
      <c r="EF21" s="154">
        <f t="shared" si="37"/>
        <v>0</v>
      </c>
      <c r="EG21" s="160">
        <f t="shared" si="38"/>
        <v>0</v>
      </c>
      <c r="EH21" s="273">
        <f t="shared" si="39"/>
        <v>1</v>
      </c>
      <c r="EI21" s="187">
        <f t="shared" si="40"/>
        <v>7.7759999999999996E-2</v>
      </c>
      <c r="EJ21" s="273">
        <f t="shared" si="41"/>
        <v>4</v>
      </c>
      <c r="EK21" s="187">
        <f t="shared" si="42"/>
        <v>0.8</v>
      </c>
      <c r="EL21" s="154">
        <f t="shared" si="43"/>
        <v>0</v>
      </c>
      <c r="EM21" s="154">
        <f t="shared" si="44"/>
        <v>0</v>
      </c>
      <c r="EN21" s="160">
        <f t="shared" si="45"/>
        <v>0</v>
      </c>
      <c r="EO21" s="273">
        <f t="shared" si="46"/>
        <v>1</v>
      </c>
      <c r="EP21" s="187">
        <f t="shared" si="47"/>
        <v>7.7759999999999996E-2</v>
      </c>
      <c r="EQ21" s="273">
        <f t="shared" si="48"/>
        <v>4</v>
      </c>
      <c r="ER21" s="187">
        <f t="shared" si="49"/>
        <v>0.8</v>
      </c>
      <c r="ES21" s="154">
        <f t="shared" si="50"/>
        <v>0</v>
      </c>
      <c r="ET21" s="154">
        <f t="shared" si="51"/>
        <v>0</v>
      </c>
      <c r="EU21" s="160">
        <f t="shared" si="52"/>
        <v>0</v>
      </c>
      <c r="EV21" s="273">
        <f t="shared" si="53"/>
        <v>1</v>
      </c>
      <c r="EW21" s="187">
        <f t="shared" si="54"/>
        <v>7.7759999999999996E-2</v>
      </c>
      <c r="EX21" s="273">
        <f t="shared" si="55"/>
        <v>4</v>
      </c>
      <c r="EY21" s="187">
        <f t="shared" si="56"/>
        <v>0.8</v>
      </c>
      <c r="EZ21" s="154">
        <f t="shared" si="57"/>
        <v>0</v>
      </c>
      <c r="FA21" s="154">
        <f t="shared" si="58"/>
        <v>0</v>
      </c>
      <c r="FB21" s="160">
        <f t="shared" si="59"/>
        <v>0</v>
      </c>
      <c r="FC21" s="273">
        <f t="shared" si="60"/>
        <v>1</v>
      </c>
      <c r="FD21" s="187">
        <f t="shared" si="61"/>
        <v>7.7759999999999996E-2</v>
      </c>
      <c r="FE21" s="273">
        <f t="shared" si="62"/>
        <v>4</v>
      </c>
      <c r="FF21" s="187">
        <f t="shared" si="63"/>
        <v>0.8</v>
      </c>
      <c r="FG21" s="154">
        <f t="shared" si="64"/>
        <v>0</v>
      </c>
      <c r="FH21" s="154">
        <f t="shared" si="65"/>
        <v>0</v>
      </c>
      <c r="FI21" s="160">
        <f t="shared" si="66"/>
        <v>0</v>
      </c>
      <c r="FJ21" s="273">
        <f t="shared" si="67"/>
        <v>1</v>
      </c>
      <c r="FK21" s="187">
        <f t="shared" si="68"/>
        <v>7.7759999999999996E-2</v>
      </c>
      <c r="FL21" s="273">
        <f t="shared" si="69"/>
        <v>4</v>
      </c>
      <c r="FM21" s="187">
        <f t="shared" si="70"/>
        <v>0.8</v>
      </c>
      <c r="FN21" s="154">
        <f t="shared" si="71"/>
        <v>0</v>
      </c>
      <c r="FO21" s="154">
        <f t="shared" si="72"/>
        <v>0</v>
      </c>
      <c r="FP21" s="160">
        <f t="shared" si="73"/>
        <v>0</v>
      </c>
      <c r="FQ21" s="273">
        <f t="shared" si="74"/>
        <v>1</v>
      </c>
      <c r="FR21" s="187">
        <f t="shared" si="75"/>
        <v>7.7759999999999996E-2</v>
      </c>
      <c r="FS21" s="273">
        <f t="shared" si="76"/>
        <v>4</v>
      </c>
      <c r="FT21" s="187">
        <f t="shared" si="77"/>
        <v>0.8</v>
      </c>
      <c r="FU21" s="154">
        <f t="shared" si="78"/>
        <v>0</v>
      </c>
      <c r="FV21" s="154">
        <f t="shared" si="79"/>
        <v>0</v>
      </c>
      <c r="FW21" s="160">
        <f t="shared" si="80"/>
        <v>0</v>
      </c>
      <c r="FX21" s="273">
        <f t="shared" si="81"/>
        <v>1</v>
      </c>
      <c r="FY21" s="187">
        <f t="shared" si="82"/>
        <v>7.7759999999999996E-2</v>
      </c>
      <c r="FZ21" s="273">
        <f t="shared" si="83"/>
        <v>4</v>
      </c>
      <c r="GA21" s="187">
        <f t="shared" si="84"/>
        <v>0.8</v>
      </c>
      <c r="GB21" s="154">
        <f t="shared" si="85"/>
        <v>0</v>
      </c>
      <c r="GC21" s="154">
        <f t="shared" si="86"/>
        <v>0</v>
      </c>
      <c r="GD21" s="160">
        <f t="shared" si="87"/>
        <v>0</v>
      </c>
      <c r="GE21" s="273">
        <f t="shared" si="88"/>
        <v>1</v>
      </c>
      <c r="GF21" s="187">
        <f t="shared" si="89"/>
        <v>7.7759999999999996E-2</v>
      </c>
      <c r="GG21" s="273">
        <f t="shared" si="90"/>
        <v>4</v>
      </c>
      <c r="GH21" s="187">
        <f t="shared" si="91"/>
        <v>0.8</v>
      </c>
      <c r="GI21" s="187">
        <f t="shared" si="101"/>
        <v>0.8</v>
      </c>
    </row>
    <row r="22" spans="1:191" ht="37.799999999999997" customHeight="1" x14ac:dyDescent="0.2">
      <c r="A22" s="148">
        <v>14</v>
      </c>
      <c r="B22" s="235" t="s">
        <v>1081</v>
      </c>
      <c r="C22" s="65" t="s">
        <v>1232</v>
      </c>
      <c r="D22" s="61" t="s">
        <v>206</v>
      </c>
      <c r="E22" s="54" t="s">
        <v>204</v>
      </c>
      <c r="F22" s="51" t="s">
        <v>223</v>
      </c>
      <c r="G22" s="55" t="s">
        <v>210</v>
      </c>
      <c r="H22" s="59" t="s">
        <v>173</v>
      </c>
      <c r="I22" s="216" t="s">
        <v>22</v>
      </c>
      <c r="J22" s="216" t="s">
        <v>54</v>
      </c>
      <c r="K22" s="58" t="s">
        <v>53</v>
      </c>
      <c r="L22" s="58" t="s">
        <v>53</v>
      </c>
      <c r="M22" s="58" t="s">
        <v>53</v>
      </c>
      <c r="N22" s="58" t="s">
        <v>54</v>
      </c>
      <c r="O22" s="58" t="s">
        <v>53</v>
      </c>
      <c r="P22" s="58" t="s">
        <v>54</v>
      </c>
      <c r="Q22" s="58" t="s">
        <v>53</v>
      </c>
      <c r="R22" s="58" t="s">
        <v>53</v>
      </c>
      <c r="S22" s="58" t="s">
        <v>54</v>
      </c>
      <c r="T22" s="58" t="s">
        <v>54</v>
      </c>
      <c r="U22" s="58" t="s">
        <v>54</v>
      </c>
      <c r="V22" s="58" t="s">
        <v>53</v>
      </c>
      <c r="W22" s="58" t="s">
        <v>53</v>
      </c>
      <c r="X22" s="58" t="s">
        <v>53</v>
      </c>
      <c r="Y22" s="58" t="s">
        <v>53</v>
      </c>
      <c r="Z22" s="58" t="s">
        <v>54</v>
      </c>
      <c r="AA22" s="58" t="s">
        <v>53</v>
      </c>
      <c r="AB22" s="58" t="s">
        <v>53</v>
      </c>
      <c r="AC22" s="155" t="str">
        <f t="shared" si="0"/>
        <v>3 - Media</v>
      </c>
      <c r="AD22" s="149">
        <f t="shared" si="1"/>
        <v>0.6</v>
      </c>
      <c r="AE22" s="155" t="str">
        <f t="shared" si="2"/>
        <v>4 - Mayor</v>
      </c>
      <c r="AF22" s="149">
        <f t="shared" si="3"/>
        <v>0.8</v>
      </c>
      <c r="AG22" s="156" t="str">
        <f t="shared" si="4"/>
        <v>ALTO</v>
      </c>
      <c r="AH22" s="149">
        <f t="shared" si="5"/>
        <v>0.48</v>
      </c>
      <c r="AI22" s="133" t="s">
        <v>1080</v>
      </c>
      <c r="AJ22" s="133" t="s">
        <v>100</v>
      </c>
      <c r="AK22" s="133" t="s">
        <v>983</v>
      </c>
      <c r="AL22" s="133" t="s">
        <v>1079</v>
      </c>
      <c r="AM22" s="134" t="s">
        <v>35</v>
      </c>
      <c r="AN22" s="164" t="s">
        <v>45</v>
      </c>
      <c r="AO22" s="164" t="s">
        <v>50</v>
      </c>
      <c r="AP22" s="134" t="s">
        <v>52</v>
      </c>
      <c r="AQ22" s="134" t="s">
        <v>35</v>
      </c>
      <c r="AR22" s="164" t="s">
        <v>45</v>
      </c>
      <c r="AS22" s="164" t="s">
        <v>50</v>
      </c>
      <c r="AT22" s="134" t="s">
        <v>52</v>
      </c>
      <c r="AU22" s="134" t="s">
        <v>35</v>
      </c>
      <c r="AV22" s="164" t="s">
        <v>45</v>
      </c>
      <c r="AW22" s="164" t="s">
        <v>50</v>
      </c>
      <c r="AX22" s="134" t="s">
        <v>52</v>
      </c>
      <c r="AY22" s="134" t="s">
        <v>35</v>
      </c>
      <c r="AZ22" s="164" t="s">
        <v>45</v>
      </c>
      <c r="BA22" s="164" t="s">
        <v>50</v>
      </c>
      <c r="BB22" s="134" t="s">
        <v>52</v>
      </c>
      <c r="BC22" s="134"/>
      <c r="BD22" s="164"/>
      <c r="BE22" s="164"/>
      <c r="BF22" s="134"/>
      <c r="BG22" s="134"/>
      <c r="BH22" s="164"/>
      <c r="BI22" s="164"/>
      <c r="BJ22" s="134"/>
      <c r="BK22" s="134"/>
      <c r="BL22" s="164"/>
      <c r="BM22" s="164"/>
      <c r="BN22" s="134"/>
      <c r="BO22" s="134"/>
      <c r="BP22" s="164"/>
      <c r="BQ22" s="164"/>
      <c r="BR22" s="134"/>
      <c r="BS22" s="134"/>
      <c r="BT22" s="164"/>
      <c r="BU22" s="164"/>
      <c r="BV22" s="134"/>
      <c r="BW22" s="134"/>
      <c r="BX22" s="164"/>
      <c r="BY22" s="164"/>
      <c r="BZ22" s="134"/>
      <c r="CA22" s="134"/>
      <c r="CB22" s="164"/>
      <c r="CC22" s="164"/>
      <c r="CD22" s="134"/>
      <c r="CE22" s="134"/>
      <c r="CF22" s="164"/>
      <c r="CG22" s="164"/>
      <c r="CH22" s="134"/>
      <c r="CI22" s="164"/>
      <c r="CJ22" s="164"/>
      <c r="CK22" s="134"/>
      <c r="CL22" s="159" t="str">
        <f t="shared" si="6"/>
        <v>1 - Muy Baja</v>
      </c>
      <c r="CM22" s="165">
        <f t="shared" si="7"/>
        <v>7.7759999999999996E-2</v>
      </c>
      <c r="CN22" s="159" t="str">
        <f t="shared" si="8"/>
        <v>4 - Mayor</v>
      </c>
      <c r="CO22" s="165">
        <f t="shared" si="92"/>
        <v>0.8</v>
      </c>
      <c r="CP22" s="145" t="str">
        <f t="shared" si="9"/>
        <v>MODERADO</v>
      </c>
      <c r="CQ22" s="149">
        <f t="shared" si="93"/>
        <v>6.2207999999999999E-2</v>
      </c>
      <c r="CR22" s="188" t="s">
        <v>233</v>
      </c>
      <c r="CS22" s="145">
        <f t="shared" si="94"/>
        <v>3</v>
      </c>
      <c r="CT22" s="134"/>
      <c r="CU22" s="188" t="s">
        <v>1078</v>
      </c>
      <c r="CV22" s="188" t="s">
        <v>1077</v>
      </c>
      <c r="CW22" s="158"/>
      <c r="CX22" s="160">
        <f t="shared" si="10"/>
        <v>7</v>
      </c>
      <c r="CY22" s="161">
        <f t="shared" si="95"/>
        <v>4</v>
      </c>
      <c r="CZ22" s="160" t="str">
        <f t="shared" si="96"/>
        <v>Mayor</v>
      </c>
      <c r="DA22" s="153">
        <f t="shared" si="97"/>
        <v>0.8</v>
      </c>
      <c r="DB22" s="154">
        <f t="shared" si="98"/>
        <v>0.15</v>
      </c>
      <c r="DC22" s="154">
        <f t="shared" si="11"/>
        <v>0.25</v>
      </c>
      <c r="DD22" s="160">
        <f t="shared" si="99"/>
        <v>0.4</v>
      </c>
      <c r="DE22" s="273">
        <f t="shared" si="12"/>
        <v>2</v>
      </c>
      <c r="DF22" s="187">
        <f t="shared" si="13"/>
        <v>0.36</v>
      </c>
      <c r="DG22" s="273">
        <f t="shared" si="100"/>
        <v>4</v>
      </c>
      <c r="DH22" s="273"/>
      <c r="DI22" s="187">
        <f t="shared" si="14"/>
        <v>0.8</v>
      </c>
      <c r="DJ22" s="154">
        <f t="shared" si="15"/>
        <v>0.15</v>
      </c>
      <c r="DK22" s="154">
        <f t="shared" si="16"/>
        <v>0.25</v>
      </c>
      <c r="DL22" s="160">
        <f t="shared" si="17"/>
        <v>0.4</v>
      </c>
      <c r="DM22" s="273">
        <f t="shared" si="18"/>
        <v>2</v>
      </c>
      <c r="DN22" s="187">
        <f t="shared" si="19"/>
        <v>0.216</v>
      </c>
      <c r="DO22" s="273">
        <f t="shared" si="20"/>
        <v>4</v>
      </c>
      <c r="DP22" s="187">
        <f t="shared" si="21"/>
        <v>0.8</v>
      </c>
      <c r="DQ22" s="154">
        <f t="shared" si="22"/>
        <v>0.15</v>
      </c>
      <c r="DR22" s="154">
        <f t="shared" si="23"/>
        <v>0.25</v>
      </c>
      <c r="DS22" s="160">
        <f t="shared" si="24"/>
        <v>0.4</v>
      </c>
      <c r="DT22" s="273">
        <f t="shared" si="25"/>
        <v>1</v>
      </c>
      <c r="DU22" s="187">
        <f t="shared" si="26"/>
        <v>0.12959999999999999</v>
      </c>
      <c r="DV22" s="273">
        <f t="shared" si="27"/>
        <v>4</v>
      </c>
      <c r="DW22" s="187">
        <f t="shared" si="28"/>
        <v>0.8</v>
      </c>
      <c r="DX22" s="154">
        <f t="shared" si="29"/>
        <v>0.15</v>
      </c>
      <c r="DY22" s="154">
        <f>IF(BA22="",0,IF(BA22="Preventivo",0.25,IF(BA22="Detectivo",0.15,IF(#REF!="Correctivo",0.1,0))))</f>
        <v>0.25</v>
      </c>
      <c r="DZ22" s="160">
        <f t="shared" si="31"/>
        <v>0.4</v>
      </c>
      <c r="EA22" s="273">
        <f t="shared" si="32"/>
        <v>1</v>
      </c>
      <c r="EB22" s="187">
        <f t="shared" si="33"/>
        <v>7.7759999999999996E-2</v>
      </c>
      <c r="EC22" s="273">
        <f t="shared" si="34"/>
        <v>4</v>
      </c>
      <c r="ED22" s="187">
        <f t="shared" si="35"/>
        <v>0.8</v>
      </c>
      <c r="EE22" s="154">
        <f t="shared" si="36"/>
        <v>0</v>
      </c>
      <c r="EF22" s="154">
        <f t="shared" si="37"/>
        <v>0</v>
      </c>
      <c r="EG22" s="160">
        <f t="shared" si="38"/>
        <v>0</v>
      </c>
      <c r="EH22" s="273">
        <f t="shared" si="39"/>
        <v>1</v>
      </c>
      <c r="EI22" s="187">
        <f t="shared" si="40"/>
        <v>7.7759999999999996E-2</v>
      </c>
      <c r="EJ22" s="273">
        <f t="shared" si="41"/>
        <v>4</v>
      </c>
      <c r="EK22" s="187">
        <f t="shared" si="42"/>
        <v>0.8</v>
      </c>
      <c r="EL22" s="154">
        <f t="shared" si="43"/>
        <v>0</v>
      </c>
      <c r="EM22" s="154">
        <f t="shared" si="44"/>
        <v>0</v>
      </c>
      <c r="EN22" s="160">
        <f t="shared" si="45"/>
        <v>0</v>
      </c>
      <c r="EO22" s="273">
        <f t="shared" si="46"/>
        <v>1</v>
      </c>
      <c r="EP22" s="187">
        <f t="shared" si="47"/>
        <v>7.7759999999999996E-2</v>
      </c>
      <c r="EQ22" s="273">
        <f t="shared" si="48"/>
        <v>4</v>
      </c>
      <c r="ER22" s="187">
        <f t="shared" si="49"/>
        <v>0.8</v>
      </c>
      <c r="ES22" s="154">
        <f t="shared" si="50"/>
        <v>0</v>
      </c>
      <c r="ET22" s="154">
        <f t="shared" si="51"/>
        <v>0</v>
      </c>
      <c r="EU22" s="160">
        <f t="shared" si="52"/>
        <v>0</v>
      </c>
      <c r="EV22" s="273">
        <f t="shared" si="53"/>
        <v>1</v>
      </c>
      <c r="EW22" s="187">
        <f t="shared" si="54"/>
        <v>7.7759999999999996E-2</v>
      </c>
      <c r="EX22" s="273">
        <f t="shared" si="55"/>
        <v>4</v>
      </c>
      <c r="EY22" s="187">
        <f t="shared" si="56"/>
        <v>0.8</v>
      </c>
      <c r="EZ22" s="154">
        <f t="shared" si="57"/>
        <v>0</v>
      </c>
      <c r="FA22" s="154">
        <f t="shared" si="58"/>
        <v>0</v>
      </c>
      <c r="FB22" s="160">
        <f t="shared" si="59"/>
        <v>0</v>
      </c>
      <c r="FC22" s="273">
        <f t="shared" si="60"/>
        <v>1</v>
      </c>
      <c r="FD22" s="187">
        <f t="shared" si="61"/>
        <v>7.7759999999999996E-2</v>
      </c>
      <c r="FE22" s="273">
        <f t="shared" si="62"/>
        <v>4</v>
      </c>
      <c r="FF22" s="187">
        <f t="shared" si="63"/>
        <v>0.8</v>
      </c>
      <c r="FG22" s="154">
        <f t="shared" si="64"/>
        <v>0</v>
      </c>
      <c r="FH22" s="154">
        <f t="shared" si="65"/>
        <v>0</v>
      </c>
      <c r="FI22" s="160">
        <f t="shared" si="66"/>
        <v>0</v>
      </c>
      <c r="FJ22" s="273">
        <f t="shared" si="67"/>
        <v>1</v>
      </c>
      <c r="FK22" s="187">
        <f t="shared" si="68"/>
        <v>7.7759999999999996E-2</v>
      </c>
      <c r="FL22" s="273">
        <f t="shared" si="69"/>
        <v>4</v>
      </c>
      <c r="FM22" s="187">
        <f t="shared" si="70"/>
        <v>0.8</v>
      </c>
      <c r="FN22" s="154">
        <f t="shared" si="71"/>
        <v>0</v>
      </c>
      <c r="FO22" s="154">
        <f t="shared" si="72"/>
        <v>0</v>
      </c>
      <c r="FP22" s="160">
        <f t="shared" si="73"/>
        <v>0</v>
      </c>
      <c r="FQ22" s="273">
        <f t="shared" si="74"/>
        <v>1</v>
      </c>
      <c r="FR22" s="187">
        <f t="shared" si="75"/>
        <v>7.7759999999999996E-2</v>
      </c>
      <c r="FS22" s="273">
        <f t="shared" si="76"/>
        <v>4</v>
      </c>
      <c r="FT22" s="187">
        <f t="shared" si="77"/>
        <v>0.8</v>
      </c>
      <c r="FU22" s="154">
        <f t="shared" si="78"/>
        <v>0</v>
      </c>
      <c r="FV22" s="154">
        <f t="shared" si="79"/>
        <v>0</v>
      </c>
      <c r="FW22" s="160">
        <f t="shared" si="80"/>
        <v>0</v>
      </c>
      <c r="FX22" s="273">
        <f t="shared" si="81"/>
        <v>1</v>
      </c>
      <c r="FY22" s="187">
        <f t="shared" si="82"/>
        <v>7.7759999999999996E-2</v>
      </c>
      <c r="FZ22" s="273">
        <f t="shared" si="83"/>
        <v>4</v>
      </c>
      <c r="GA22" s="187">
        <f t="shared" si="84"/>
        <v>0.8</v>
      </c>
      <c r="GB22" s="154">
        <f t="shared" si="85"/>
        <v>0</v>
      </c>
      <c r="GC22" s="154">
        <f t="shared" si="86"/>
        <v>0</v>
      </c>
      <c r="GD22" s="160">
        <f t="shared" si="87"/>
        <v>0</v>
      </c>
      <c r="GE22" s="273">
        <f t="shared" si="88"/>
        <v>1</v>
      </c>
      <c r="GF22" s="187">
        <f t="shared" si="89"/>
        <v>7.7759999999999996E-2</v>
      </c>
      <c r="GG22" s="273">
        <f t="shared" si="90"/>
        <v>4</v>
      </c>
      <c r="GH22" s="187">
        <f t="shared" si="91"/>
        <v>0.8</v>
      </c>
      <c r="GI22" s="187">
        <f t="shared" si="101"/>
        <v>0.8</v>
      </c>
    </row>
    <row r="606" spans="1:1 1680:1689" ht="13.2" x14ac:dyDescent="0.25">
      <c r="A606" s="131" t="s">
        <v>225</v>
      </c>
      <c r="BLP606" s="131" t="s">
        <v>225</v>
      </c>
      <c r="BLQ606" s="18"/>
      <c r="BLR606" s="18"/>
      <c r="BLS606" s="18"/>
      <c r="BLT606" s="18"/>
      <c r="BLU606" s="18"/>
      <c r="BLV606" s="18"/>
      <c r="BLW606" s="18"/>
      <c r="BLX606" s="18"/>
      <c r="BLY606" s="18"/>
    </row>
    <row r="607" spans="1:1 1680:1689" ht="13.2" x14ac:dyDescent="0.25">
      <c r="BLP607" s="18"/>
      <c r="BLQ607" s="18"/>
      <c r="BLR607" s="18"/>
      <c r="BLS607" s="18"/>
      <c r="BLT607" s="18"/>
      <c r="BLU607" s="18"/>
      <c r="BLV607" s="18"/>
      <c r="BLW607" s="467" t="s">
        <v>33</v>
      </c>
      <c r="BLX607" s="467"/>
      <c r="BLY607" s="467"/>
    </row>
    <row r="608" spans="1:1 1680:1689" ht="13.2" x14ac:dyDescent="0.25">
      <c r="BLP608" s="18"/>
      <c r="BLQ608" s="18"/>
      <c r="BLR608" s="18"/>
      <c r="BLS608" s="18"/>
      <c r="BLT608" s="18"/>
      <c r="BLU608" s="43">
        <v>1</v>
      </c>
      <c r="BLV608" s="43">
        <v>2</v>
      </c>
      <c r="BLW608" s="43">
        <v>3</v>
      </c>
      <c r="BLX608" s="42">
        <v>4</v>
      </c>
      <c r="BLY608" s="42">
        <v>5</v>
      </c>
    </row>
    <row r="609" spans="1680:1693" ht="13.2" x14ac:dyDescent="0.25">
      <c r="BLP609" s="18"/>
      <c r="BLQ609" s="18"/>
      <c r="BLR609" s="18"/>
      <c r="BLS609" s="18"/>
      <c r="BLT609" s="18"/>
      <c r="BLU609" s="22" t="s">
        <v>32</v>
      </c>
      <c r="BLV609" s="22" t="s">
        <v>31</v>
      </c>
      <c r="BLW609" s="22" t="s">
        <v>30</v>
      </c>
      <c r="BLX609" s="22" t="s">
        <v>29</v>
      </c>
      <c r="BLY609" s="22" t="s">
        <v>28</v>
      </c>
      <c r="BLZ609" s="22"/>
      <c r="BMA609" s="22"/>
      <c r="BMB609" s="22"/>
      <c r="BMC609" s="22"/>
    </row>
    <row r="610" spans="1680:1693" ht="13.2" x14ac:dyDescent="0.25">
      <c r="BLP610" s="18"/>
      <c r="BLQ610" s="18"/>
      <c r="BLR610" s="18"/>
      <c r="BLS610" s="18"/>
      <c r="BLT610" s="18"/>
      <c r="BLU610" s="43">
        <v>1</v>
      </c>
      <c r="BLV610" s="43">
        <v>2</v>
      </c>
      <c r="BLW610" s="43">
        <v>3</v>
      </c>
      <c r="BLX610" s="42">
        <v>4</v>
      </c>
      <c r="BLY610" s="42">
        <v>5</v>
      </c>
      <c r="BLZ610" s="19"/>
      <c r="BMA610" s="19"/>
      <c r="BMB610" s="19"/>
      <c r="BMC610" s="19"/>
    </row>
    <row r="611" spans="1680:1693" ht="28.8" customHeight="1" x14ac:dyDescent="0.25">
      <c r="BLP611" s="18"/>
      <c r="BLQ611" s="468" t="s">
        <v>27</v>
      </c>
      <c r="BLR611" s="19">
        <v>5</v>
      </c>
      <c r="BLS611" s="22" t="s">
        <v>26</v>
      </c>
      <c r="BLT611" s="19">
        <v>5</v>
      </c>
      <c r="BLU611" s="38" t="s">
        <v>15</v>
      </c>
      <c r="BLV611" s="40" t="s">
        <v>14</v>
      </c>
      <c r="BLW611" s="40" t="s">
        <v>14</v>
      </c>
      <c r="BLX611" s="41" t="s">
        <v>13</v>
      </c>
      <c r="BLY611" s="41" t="s">
        <v>13</v>
      </c>
      <c r="BLZ611" s="37"/>
      <c r="BMA611" s="37"/>
      <c r="BMB611" s="37"/>
      <c r="BMC611" s="37"/>
    </row>
    <row r="612" spans="1680:1693" ht="28.8" customHeight="1" x14ac:dyDescent="0.25">
      <c r="BLP612" s="18"/>
      <c r="BLQ612" s="468"/>
      <c r="BLR612" s="19">
        <v>4</v>
      </c>
      <c r="BLS612" s="22" t="s">
        <v>24</v>
      </c>
      <c r="BLT612" s="19">
        <v>4</v>
      </c>
      <c r="BLU612" s="38" t="s">
        <v>15</v>
      </c>
      <c r="BLV612" s="38" t="s">
        <v>15</v>
      </c>
      <c r="BLW612" s="40" t="s">
        <v>14</v>
      </c>
      <c r="BLX612" s="41" t="s">
        <v>13</v>
      </c>
      <c r="BLY612" s="41" t="s">
        <v>13</v>
      </c>
      <c r="BLZ612" s="37"/>
      <c r="BMA612" s="37"/>
      <c r="BMB612" s="37"/>
      <c r="BMC612" s="37"/>
    </row>
    <row r="613" spans="1680:1693" ht="28.8" customHeight="1" x14ac:dyDescent="0.25">
      <c r="BLP613" s="18"/>
      <c r="BLQ613" s="468"/>
      <c r="BLR613" s="19">
        <v>3</v>
      </c>
      <c r="BLS613" s="22" t="s">
        <v>22</v>
      </c>
      <c r="BLT613" s="19">
        <v>3</v>
      </c>
      <c r="BLU613" s="38" t="s">
        <v>15</v>
      </c>
      <c r="BLV613" s="38" t="s">
        <v>15</v>
      </c>
      <c r="BLW613" s="40" t="s">
        <v>14</v>
      </c>
      <c r="BLX613" s="40" t="s">
        <v>14</v>
      </c>
      <c r="BLY613" s="40" t="s">
        <v>14</v>
      </c>
      <c r="BLZ613" s="37"/>
      <c r="BMA613" s="37"/>
      <c r="BMB613" s="37"/>
      <c r="BMC613" s="37"/>
    </row>
    <row r="614" spans="1680:1693" ht="28.8" customHeight="1" x14ac:dyDescent="0.25">
      <c r="BLP614" s="18"/>
      <c r="BLQ614" s="468"/>
      <c r="BLR614" s="19">
        <v>2</v>
      </c>
      <c r="BLS614" s="22" t="s">
        <v>20</v>
      </c>
      <c r="BLT614" s="19">
        <v>2</v>
      </c>
      <c r="BLU614" s="39" t="s">
        <v>16</v>
      </c>
      <c r="BLV614" s="38" t="s">
        <v>15</v>
      </c>
      <c r="BLW614" s="38" t="s">
        <v>15</v>
      </c>
      <c r="BLX614" s="38" t="s">
        <v>15</v>
      </c>
      <c r="BLY614" s="40" t="s">
        <v>14</v>
      </c>
      <c r="BLZ614" s="37"/>
      <c r="BMA614" s="37"/>
      <c r="BMB614" s="37"/>
      <c r="BMC614" s="37"/>
    </row>
    <row r="615" spans="1680:1693" ht="28.8" customHeight="1" x14ac:dyDescent="0.25">
      <c r="BLP615" s="18"/>
      <c r="BLQ615" s="468"/>
      <c r="BLR615" s="19">
        <v>1</v>
      </c>
      <c r="BLS615" s="22" t="s">
        <v>18</v>
      </c>
      <c r="BLT615" s="19">
        <v>1</v>
      </c>
      <c r="BLU615" s="39" t="s">
        <v>16</v>
      </c>
      <c r="BLV615" s="39" t="s">
        <v>16</v>
      </c>
      <c r="BLW615" s="38" t="s">
        <v>15</v>
      </c>
      <c r="BLX615" s="38" t="s">
        <v>15</v>
      </c>
      <c r="BLY615" s="38" t="s">
        <v>15</v>
      </c>
      <c r="BLZ615" s="37"/>
      <c r="BMA615" s="37"/>
      <c r="BMB615" s="37"/>
      <c r="BMC615" s="37"/>
    </row>
    <row r="616" spans="1680:1693" ht="13.2" x14ac:dyDescent="0.25">
      <c r="BLP616" s="18"/>
      <c r="BLQ616" s="18"/>
      <c r="BLR616" s="18"/>
      <c r="BLS616" s="18"/>
      <c r="BLT616" s="18"/>
      <c r="BLU616" s="18"/>
      <c r="BLV616" s="18"/>
      <c r="BLW616" s="18"/>
      <c r="BLX616" s="18"/>
      <c r="BLY616" s="18"/>
      <c r="BLZ616" s="18"/>
      <c r="BMA616" s="18"/>
      <c r="BMB616" s="18"/>
      <c r="BMC616" s="18"/>
    </row>
    <row r="617" spans="1680:1693" ht="13.2" x14ac:dyDescent="0.25">
      <c r="BLP617" s="18"/>
      <c r="BLQ617" s="18"/>
      <c r="BLR617" s="18"/>
      <c r="BLS617" s="18"/>
      <c r="BLT617" s="18"/>
      <c r="BLU617" s="18"/>
      <c r="BLV617" s="18"/>
      <c r="BLW617" s="18"/>
      <c r="BLX617" s="18"/>
      <c r="BLY617" s="18"/>
      <c r="BLZ617" s="18"/>
      <c r="BMA617" s="18"/>
      <c r="BMB617" s="18"/>
      <c r="BMC617" s="18"/>
    </row>
    <row r="618" spans="1680:1693" ht="13.2" x14ac:dyDescent="0.25">
      <c r="BLP618" s="18"/>
      <c r="BLQ618" s="18"/>
      <c r="BLR618" s="18"/>
      <c r="BLS618" s="18"/>
      <c r="BLT618" s="18"/>
      <c r="BLU618" s="18"/>
      <c r="BLV618" s="18"/>
      <c r="BLW618" s="18"/>
      <c r="BLX618" s="18"/>
      <c r="BLY618" s="18"/>
      <c r="BLZ618" s="18"/>
      <c r="BMA618" s="18" t="s">
        <v>224</v>
      </c>
      <c r="BMB618" s="18"/>
      <c r="BMC618" s="18"/>
    </row>
    <row r="619" spans="1680:1693" ht="30.6" x14ac:dyDescent="0.25">
      <c r="BLP619" s="18"/>
      <c r="BLQ619" s="18"/>
      <c r="BLR619" s="18"/>
      <c r="BLS619" s="18"/>
      <c r="BLT619" s="18"/>
      <c r="BLU619" s="18"/>
      <c r="BLV619" s="18"/>
      <c r="BLW619" s="18"/>
      <c r="BLX619" s="18"/>
      <c r="BLY619" s="18"/>
      <c r="BLZ619" s="18"/>
      <c r="BMA619" s="36" t="s">
        <v>1221</v>
      </c>
      <c r="BMB619" s="18"/>
      <c r="BMC619" s="18"/>
    </row>
    <row r="620" spans="1680:1693" ht="13.2" x14ac:dyDescent="0.25">
      <c r="BLP620" s="18"/>
      <c r="BLQ620" s="18"/>
      <c r="BLR620" s="18"/>
      <c r="BLS620" s="18"/>
      <c r="BLT620" s="18"/>
      <c r="BLU620" s="18"/>
      <c r="BLV620" s="18"/>
      <c r="BLW620" s="18"/>
      <c r="BLX620" s="18"/>
      <c r="BLY620" s="18"/>
      <c r="BLZ620" s="18"/>
      <c r="BMA620" s="36" t="s">
        <v>220</v>
      </c>
      <c r="BMB620" s="18"/>
      <c r="BMC620" s="18"/>
    </row>
    <row r="621" spans="1680:1693" ht="13.2" x14ac:dyDescent="0.25">
      <c r="BLP621" s="18"/>
      <c r="BLQ621" s="18"/>
      <c r="BLR621" s="18"/>
      <c r="BLS621" s="18"/>
      <c r="BLT621" s="18"/>
      <c r="BLU621" s="18"/>
      <c r="BLV621" s="18"/>
      <c r="BLW621" s="18"/>
      <c r="BLX621" s="18"/>
      <c r="BLY621" s="18"/>
      <c r="BLZ621" s="18"/>
      <c r="BMA621" s="36" t="s">
        <v>221</v>
      </c>
      <c r="BMB621" s="18"/>
      <c r="BMC621" s="18"/>
    </row>
    <row r="622" spans="1680:1693" ht="20.399999999999999" x14ac:dyDescent="0.25">
      <c r="BLP622" s="18"/>
      <c r="BLQ622" s="18"/>
      <c r="BLR622" s="18"/>
      <c r="BLS622" s="18"/>
      <c r="BLT622" s="18"/>
      <c r="BLU622" s="18"/>
      <c r="BLV622" s="18"/>
      <c r="BLW622" s="18"/>
      <c r="BLX622" s="18"/>
      <c r="BLY622" s="18"/>
      <c r="BLZ622" s="18"/>
      <c r="BMA622" s="36" t="s">
        <v>223</v>
      </c>
      <c r="BMB622" s="18"/>
      <c r="BMC622" s="18"/>
    </row>
    <row r="623" spans="1680:1693" ht="13.2" x14ac:dyDescent="0.25">
      <c r="BLP623" s="18"/>
      <c r="BLQ623" s="18"/>
      <c r="BLR623" s="18"/>
      <c r="BLS623" s="18"/>
      <c r="BLT623" s="18"/>
      <c r="BLU623" s="18"/>
      <c r="BLV623" s="18"/>
      <c r="BLW623" s="18"/>
      <c r="BLX623" s="18"/>
      <c r="BLY623" s="18"/>
      <c r="BLZ623" s="18"/>
      <c r="BMA623" s="20"/>
      <c r="BMB623" s="18"/>
      <c r="BMC623" s="18"/>
    </row>
    <row r="624" spans="1680:1693" ht="13.2" x14ac:dyDescent="0.25">
      <c r="BLP624" s="18"/>
      <c r="BLQ624" s="18"/>
      <c r="BLR624" s="18"/>
      <c r="BLS624" s="18"/>
      <c r="BLT624" s="18"/>
      <c r="BLU624" s="18"/>
      <c r="BLV624" s="18"/>
      <c r="BLW624" s="18"/>
      <c r="BLX624" s="18"/>
      <c r="BLY624" s="18"/>
      <c r="BLZ624" s="18"/>
      <c r="BMA624" s="18"/>
      <c r="BMB624" s="18"/>
      <c r="BMC624" s="18" t="s">
        <v>219</v>
      </c>
    </row>
    <row r="625" spans="1693:1696" ht="20.399999999999999" x14ac:dyDescent="0.25">
      <c r="BMC625" s="192" t="s">
        <v>452</v>
      </c>
      <c r="BMD625" s="18"/>
      <c r="BME625" s="18"/>
      <c r="BMF625" s="21"/>
    </row>
    <row r="626" spans="1693:1696" ht="13.2" x14ac:dyDescent="0.25">
      <c r="BMC626" s="192" t="s">
        <v>209</v>
      </c>
      <c r="BMD626" s="18"/>
      <c r="BME626" s="18"/>
      <c r="BMF626" s="21"/>
    </row>
    <row r="627" spans="1693:1696" ht="13.2" x14ac:dyDescent="0.25">
      <c r="BMC627" s="192" t="s">
        <v>218</v>
      </c>
      <c r="BMD627" s="18"/>
      <c r="BME627" s="18"/>
      <c r="BMF627" s="21"/>
    </row>
    <row r="628" spans="1693:1696" ht="13.2" x14ac:dyDescent="0.25">
      <c r="BMC628" s="192" t="s">
        <v>215</v>
      </c>
      <c r="BMD628" s="18"/>
      <c r="BME628" s="18"/>
      <c r="BMF628" s="21"/>
    </row>
    <row r="629" spans="1693:1696" ht="13.2" x14ac:dyDescent="0.25">
      <c r="BMC629" s="192" t="s">
        <v>212</v>
      </c>
      <c r="BMD629" s="18"/>
      <c r="BME629" s="18"/>
      <c r="BMF629" s="21"/>
    </row>
    <row r="630" spans="1693:1696" ht="13.2" x14ac:dyDescent="0.25">
      <c r="BMC630" s="192" t="s">
        <v>216</v>
      </c>
      <c r="BMD630" s="18"/>
      <c r="BME630" s="18"/>
      <c r="BMF630" s="21"/>
    </row>
    <row r="631" spans="1693:1696" ht="13.2" x14ac:dyDescent="0.25">
      <c r="BMC631" s="192" t="s">
        <v>217</v>
      </c>
      <c r="BMD631" s="18"/>
      <c r="BME631" s="18"/>
      <c r="BMF631" s="21"/>
    </row>
    <row r="632" spans="1693:1696" ht="13.2" x14ac:dyDescent="0.25">
      <c r="BMC632" s="192" t="s">
        <v>211</v>
      </c>
      <c r="BMD632" s="18"/>
      <c r="BME632" s="18"/>
      <c r="BMF632" s="21"/>
    </row>
    <row r="633" spans="1693:1696" ht="13.2" x14ac:dyDescent="0.25">
      <c r="BMC633" s="192" t="s">
        <v>210</v>
      </c>
      <c r="BMD633" s="18"/>
      <c r="BME633" s="18"/>
      <c r="BMF633" s="21"/>
    </row>
    <row r="634" spans="1693:1696" ht="13.2" x14ac:dyDescent="0.25">
      <c r="BMC634" s="192" t="s">
        <v>213</v>
      </c>
      <c r="BMD634" s="18"/>
      <c r="BME634" s="18"/>
      <c r="BMF634" s="21"/>
    </row>
    <row r="635" spans="1693:1696" ht="20.399999999999999" x14ac:dyDescent="0.25">
      <c r="BMC635" s="192" t="s">
        <v>214</v>
      </c>
      <c r="BMD635" s="18"/>
      <c r="BME635" s="18"/>
      <c r="BMF635" s="21"/>
    </row>
    <row r="636" spans="1693:1696" ht="20.399999999999999" x14ac:dyDescent="0.25">
      <c r="BMC636" s="192" t="s">
        <v>491</v>
      </c>
      <c r="BMD636" s="18"/>
      <c r="BME636" s="18"/>
      <c r="BMF636" s="21"/>
    </row>
    <row r="637" spans="1693:1696" ht="13.2" x14ac:dyDescent="0.25">
      <c r="BMC637" s="18"/>
      <c r="BMD637" s="18"/>
      <c r="BME637" s="21"/>
      <c r="BMF637" s="21"/>
    </row>
    <row r="638" spans="1693:1696" ht="13.2" x14ac:dyDescent="0.25">
      <c r="BMC638" s="18"/>
      <c r="BMD638" s="18"/>
      <c r="BME638" s="18"/>
      <c r="BMF638" s="21"/>
    </row>
    <row r="639" spans="1693:1696" ht="13.2" x14ac:dyDescent="0.25">
      <c r="BMC639" s="18"/>
      <c r="BMD639" s="18"/>
      <c r="BME639" s="18"/>
      <c r="BMF639" s="21" t="s">
        <v>207</v>
      </c>
    </row>
    <row r="640" spans="1693:1696" ht="13.2" x14ac:dyDescent="0.25">
      <c r="BMC640" s="18"/>
      <c r="BMD640" s="18"/>
      <c r="BME640" s="18"/>
      <c r="BMF640" s="193" t="s">
        <v>206</v>
      </c>
    </row>
    <row r="641" spans="1696:1701" ht="20.399999999999999" x14ac:dyDescent="0.25">
      <c r="BMF641" s="193" t="s">
        <v>1222</v>
      </c>
      <c r="BMG641" s="18"/>
      <c r="BMH641" s="19"/>
      <c r="BMI641" s="18"/>
      <c r="BMJ641" s="18"/>
      <c r="BMK641" s="18"/>
    </row>
    <row r="642" spans="1696:1701" ht="13.2" x14ac:dyDescent="0.25">
      <c r="BMF642" s="193"/>
      <c r="BMG642" s="18"/>
      <c r="BMH642" s="19"/>
      <c r="BMI642" s="18"/>
      <c r="BMJ642" s="18"/>
      <c r="BMK642" s="18"/>
    </row>
    <row r="643" spans="1696:1701" ht="13.2" x14ac:dyDescent="0.25">
      <c r="BMF643" s="21"/>
      <c r="BMG643" s="18"/>
      <c r="BMH643" s="19"/>
      <c r="BMI643" s="18"/>
      <c r="BMJ643" s="18"/>
      <c r="BMK643" s="18"/>
    </row>
    <row r="644" spans="1696:1701" ht="13.2" x14ac:dyDescent="0.25">
      <c r="BMF644" s="21"/>
      <c r="BMG644" s="18"/>
      <c r="BMH644" s="19"/>
      <c r="BMI644" s="18"/>
      <c r="BMJ644" s="18"/>
      <c r="BMK644" s="18"/>
    </row>
    <row r="645" spans="1696:1701" ht="13.2" x14ac:dyDescent="0.25">
      <c r="BMF645" s="21"/>
      <c r="BMG645" s="18"/>
      <c r="BMH645" s="19" t="s">
        <v>123</v>
      </c>
      <c r="BMI645" s="18"/>
      <c r="BMJ645" s="18"/>
      <c r="BMK645" s="18"/>
    </row>
    <row r="646" spans="1696:1701" ht="13.2" x14ac:dyDescent="0.25">
      <c r="BMF646" s="21"/>
      <c r="BMG646" s="18"/>
      <c r="BMH646" s="194" t="s">
        <v>196</v>
      </c>
      <c r="BMI646" s="18"/>
      <c r="BMJ646" s="18"/>
      <c r="BMK646" s="18"/>
    </row>
    <row r="647" spans="1696:1701" ht="13.2" x14ac:dyDescent="0.25">
      <c r="BMF647" s="21"/>
      <c r="BMG647" s="18"/>
      <c r="BMH647" s="194" t="s">
        <v>198</v>
      </c>
      <c r="BMI647" s="18"/>
      <c r="BMJ647" s="18"/>
      <c r="BMK647" s="18"/>
    </row>
    <row r="648" spans="1696:1701" ht="13.2" x14ac:dyDescent="0.25">
      <c r="BMF648" s="21"/>
      <c r="BMG648" s="18"/>
      <c r="BMH648" s="194" t="s">
        <v>204</v>
      </c>
      <c r="BMI648" s="18"/>
      <c r="BMJ648" s="18"/>
      <c r="BMK648" s="18"/>
    </row>
    <row r="649" spans="1696:1701" ht="13.2" x14ac:dyDescent="0.25">
      <c r="BMF649" s="21"/>
      <c r="BMG649" s="18"/>
      <c r="BMH649" s="194" t="s">
        <v>199</v>
      </c>
      <c r="BMI649" s="18"/>
      <c r="BMJ649" s="18"/>
      <c r="BMK649" s="18"/>
    </row>
    <row r="650" spans="1696:1701" ht="13.2" x14ac:dyDescent="0.25">
      <c r="BMF650" s="21"/>
      <c r="BMG650" s="18"/>
      <c r="BMH650" s="194" t="s">
        <v>202</v>
      </c>
      <c r="BMI650" s="18"/>
      <c r="BMJ650" s="18"/>
      <c r="BMK650" s="18"/>
    </row>
    <row r="651" spans="1696:1701" ht="13.2" x14ac:dyDescent="0.25">
      <c r="BMF651" s="21"/>
      <c r="BMG651" s="18"/>
      <c r="BMH651" s="194" t="s">
        <v>203</v>
      </c>
      <c r="BMI651" s="18"/>
      <c r="BMJ651" s="18"/>
      <c r="BMK651" s="18"/>
    </row>
    <row r="652" spans="1696:1701" ht="13.2" x14ac:dyDescent="0.25">
      <c r="BMF652" s="21"/>
      <c r="BMG652" s="18"/>
      <c r="BMH652" s="194" t="s">
        <v>201</v>
      </c>
      <c r="BMI652" s="18"/>
      <c r="BMJ652" s="18"/>
      <c r="BMK652" s="18"/>
    </row>
    <row r="653" spans="1696:1701" ht="13.2" x14ac:dyDescent="0.25">
      <c r="BMF653" s="21"/>
      <c r="BMG653" s="18"/>
      <c r="BMH653" s="194" t="s">
        <v>200</v>
      </c>
      <c r="BMI653" s="18"/>
      <c r="BMJ653" s="18"/>
      <c r="BMK653" s="18"/>
    </row>
    <row r="654" spans="1696:1701" ht="13.2" x14ac:dyDescent="0.25">
      <c r="BMF654" s="21"/>
      <c r="BMG654" s="18"/>
      <c r="BMH654" s="194" t="s">
        <v>197</v>
      </c>
      <c r="BMI654" s="18"/>
      <c r="BMJ654" s="18"/>
      <c r="BMK654" s="18"/>
    </row>
    <row r="655" spans="1696:1701" ht="13.2" x14ac:dyDescent="0.25">
      <c r="BMF655" s="21"/>
      <c r="BMG655" s="18"/>
      <c r="BMH655" s="21"/>
      <c r="BMI655" s="18"/>
      <c r="BMJ655" s="18"/>
      <c r="BMK655" s="18" t="s">
        <v>195</v>
      </c>
    </row>
    <row r="656" spans="1696:1701" ht="13.2" x14ac:dyDescent="0.25">
      <c r="BMF656" s="21"/>
      <c r="BMG656" s="18"/>
      <c r="BMH656" s="19"/>
      <c r="BMI656" s="18"/>
      <c r="BMJ656" s="18"/>
      <c r="BMK656" s="18" t="s">
        <v>136</v>
      </c>
    </row>
    <row r="657" spans="1701:1703" ht="13.2" x14ac:dyDescent="0.25">
      <c r="BMK657" s="18" t="s">
        <v>168</v>
      </c>
      <c r="BML657" s="18"/>
      <c r="BMM657" s="18"/>
    </row>
    <row r="658" spans="1701:1703" ht="13.2" x14ac:dyDescent="0.25">
      <c r="BMK658" s="18" t="s">
        <v>191</v>
      </c>
      <c r="BML658" s="18"/>
      <c r="BMM658" s="18"/>
    </row>
    <row r="659" spans="1701:1703" ht="13.2" x14ac:dyDescent="0.25">
      <c r="BMK659" s="18" t="s">
        <v>193</v>
      </c>
      <c r="BML659" s="18"/>
      <c r="BMM659" s="18"/>
    </row>
    <row r="660" spans="1701:1703" ht="13.2" x14ac:dyDescent="0.25">
      <c r="BMK660" s="18" t="s">
        <v>189</v>
      </c>
      <c r="BML660" s="18"/>
      <c r="BMM660" s="18"/>
    </row>
    <row r="661" spans="1701:1703" ht="13.2" x14ac:dyDescent="0.25">
      <c r="BMK661" s="18" t="s">
        <v>190</v>
      </c>
      <c r="BML661" s="18"/>
      <c r="BMM661" s="18"/>
    </row>
    <row r="662" spans="1701:1703" ht="13.2" x14ac:dyDescent="0.25">
      <c r="BMK662" s="18" t="s">
        <v>192</v>
      </c>
      <c r="BML662" s="18"/>
      <c r="BMM662" s="18"/>
    </row>
    <row r="663" spans="1701:1703" ht="13.2" x14ac:dyDescent="0.25">
      <c r="BMK663" s="18" t="s">
        <v>194</v>
      </c>
      <c r="BML663" s="18"/>
      <c r="BMM663" s="18"/>
    </row>
    <row r="664" spans="1701:1703" ht="13.2" x14ac:dyDescent="0.25">
      <c r="BMK664" s="18"/>
      <c r="BML664" s="18"/>
      <c r="BMM664" s="18"/>
    </row>
    <row r="665" spans="1701:1703" ht="13.2" x14ac:dyDescent="0.25">
      <c r="BMK665" s="18"/>
      <c r="BML665" s="18"/>
      <c r="BMM665" s="18"/>
    </row>
    <row r="666" spans="1701:1703" ht="13.2" x14ac:dyDescent="0.25">
      <c r="BMK666" s="18"/>
      <c r="BML666" s="18"/>
      <c r="BMM666" s="18" t="s">
        <v>188</v>
      </c>
    </row>
    <row r="667" spans="1701:1703" ht="13.2" x14ac:dyDescent="0.25">
      <c r="BMK667" s="18"/>
      <c r="BML667" s="18"/>
      <c r="BMM667" s="195" t="s">
        <v>187</v>
      </c>
    </row>
    <row r="668" spans="1701:1703" ht="13.2" x14ac:dyDescent="0.25">
      <c r="BMK668" s="18"/>
      <c r="BML668" s="18"/>
      <c r="BMM668" s="195" t="s">
        <v>186</v>
      </c>
    </row>
    <row r="669" spans="1701:1703" ht="13.2" x14ac:dyDescent="0.25">
      <c r="BMK669" s="18"/>
      <c r="BML669" s="18"/>
      <c r="BMM669" s="195" t="s">
        <v>185</v>
      </c>
    </row>
    <row r="670" spans="1701:1703" ht="20.399999999999999" x14ac:dyDescent="0.25">
      <c r="BMK670" s="18"/>
      <c r="BML670" s="18"/>
      <c r="BMM670" s="195" t="s">
        <v>184</v>
      </c>
    </row>
    <row r="671" spans="1701:1703" ht="13.2" x14ac:dyDescent="0.25">
      <c r="BMK671" s="18"/>
      <c r="BML671" s="18"/>
      <c r="BMM671" s="195" t="s">
        <v>183</v>
      </c>
    </row>
    <row r="672" spans="1701:1703" ht="20.399999999999999" x14ac:dyDescent="0.25">
      <c r="BMK672" s="18"/>
      <c r="BML672" s="18"/>
      <c r="BMM672" s="196" t="s">
        <v>182</v>
      </c>
    </row>
    <row r="673" spans="1703:1703" ht="13.2" x14ac:dyDescent="0.25">
      <c r="BMM673" s="195" t="s">
        <v>181</v>
      </c>
    </row>
    <row r="674" spans="1703:1703" ht="13.2" x14ac:dyDescent="0.25">
      <c r="BMM674" s="195" t="s">
        <v>180</v>
      </c>
    </row>
    <row r="675" spans="1703:1703" ht="13.2" x14ac:dyDescent="0.25">
      <c r="BMM675" s="195" t="s">
        <v>179</v>
      </c>
    </row>
    <row r="676" spans="1703:1703" ht="20.399999999999999" x14ac:dyDescent="0.25">
      <c r="BMM676" s="195" t="s">
        <v>178</v>
      </c>
    </row>
    <row r="677" spans="1703:1703" ht="30.6" x14ac:dyDescent="0.25">
      <c r="BMM677" s="195" t="s">
        <v>177</v>
      </c>
    </row>
    <row r="678" spans="1703:1703" ht="13.2" x14ac:dyDescent="0.25">
      <c r="BMM678" s="195" t="s">
        <v>176</v>
      </c>
    </row>
    <row r="679" spans="1703:1703" ht="13.2" x14ac:dyDescent="0.25">
      <c r="BMM679" s="195" t="s">
        <v>175</v>
      </c>
    </row>
    <row r="680" spans="1703:1703" ht="13.2" x14ac:dyDescent="0.25">
      <c r="BMM680" s="195" t="s">
        <v>174</v>
      </c>
    </row>
    <row r="681" spans="1703:1703" ht="13.2" x14ac:dyDescent="0.25">
      <c r="BMM681" s="195" t="s">
        <v>173</v>
      </c>
    </row>
    <row r="682" spans="1703:1703" ht="13.2" x14ac:dyDescent="0.25">
      <c r="BMM682" s="195" t="s">
        <v>172</v>
      </c>
    </row>
    <row r="683" spans="1703:1703" ht="13.2" x14ac:dyDescent="0.25">
      <c r="BMM683" s="195" t="s">
        <v>171</v>
      </c>
    </row>
    <row r="684" spans="1703:1703" ht="13.2" x14ac:dyDescent="0.25">
      <c r="BMM684" s="195" t="s">
        <v>170</v>
      </c>
    </row>
    <row r="685" spans="1703:1703" ht="13.2" x14ac:dyDescent="0.25">
      <c r="BMM685" s="195" t="s">
        <v>169</v>
      </c>
    </row>
    <row r="693" spans="1706:1708" ht="13.2" x14ac:dyDescent="0.25">
      <c r="BMP693" s="18" t="s">
        <v>168</v>
      </c>
      <c r="BMQ693" s="18"/>
      <c r="BMR693" s="18"/>
    </row>
    <row r="694" spans="1706:1708" ht="13.2" x14ac:dyDescent="0.25">
      <c r="BMP694" s="18" t="s">
        <v>167</v>
      </c>
      <c r="BMQ694" s="18"/>
      <c r="BMR694" s="18"/>
    </row>
    <row r="695" spans="1706:1708" ht="13.2" x14ac:dyDescent="0.25">
      <c r="BMP695" s="18" t="s">
        <v>166</v>
      </c>
      <c r="BMQ695" s="18"/>
      <c r="BMR695" s="18"/>
    </row>
    <row r="696" spans="1706:1708" ht="13.2" x14ac:dyDescent="0.25">
      <c r="BMP696" s="18" t="s">
        <v>165</v>
      </c>
      <c r="BMQ696" s="18"/>
      <c r="BMR696" s="18"/>
    </row>
    <row r="697" spans="1706:1708" ht="13.2" x14ac:dyDescent="0.25">
      <c r="BMP697" s="18" t="s">
        <v>164</v>
      </c>
      <c r="BMQ697" s="18"/>
      <c r="BMR697" s="18"/>
    </row>
    <row r="698" spans="1706:1708" ht="13.2" x14ac:dyDescent="0.25">
      <c r="BMP698" s="18" t="s">
        <v>163</v>
      </c>
      <c r="BMQ698" s="18"/>
      <c r="BMR698" s="18"/>
    </row>
    <row r="699" spans="1706:1708" ht="13.2" x14ac:dyDescent="0.25">
      <c r="BMP699" s="18"/>
      <c r="BMQ699" s="18"/>
      <c r="BMR699" s="18"/>
    </row>
    <row r="700" spans="1706:1708" ht="13.2" x14ac:dyDescent="0.25">
      <c r="BMP700" s="18"/>
      <c r="BMQ700" s="18"/>
      <c r="BMR700" s="18"/>
    </row>
    <row r="701" spans="1706:1708" ht="13.2" x14ac:dyDescent="0.25">
      <c r="BMP701" s="18"/>
      <c r="BMQ701" s="18"/>
      <c r="BMR701" s="18"/>
    </row>
    <row r="702" spans="1706:1708" ht="14.4" x14ac:dyDescent="0.25">
      <c r="BMP702" s="18"/>
      <c r="BMQ702" s="18"/>
      <c r="BMR702" s="31" t="s">
        <v>52</v>
      </c>
    </row>
    <row r="703" spans="1706:1708" ht="13.2" x14ac:dyDescent="0.25">
      <c r="BMP703" s="18"/>
      <c r="BMQ703" s="18"/>
      <c r="BMR703" s="22" t="s">
        <v>26</v>
      </c>
    </row>
    <row r="704" spans="1706:1708" ht="13.2" x14ac:dyDescent="0.25">
      <c r="BMP704" s="18"/>
      <c r="BMQ704" s="18"/>
      <c r="BMR704" s="22" t="s">
        <v>24</v>
      </c>
    </row>
    <row r="705" spans="1683:1710" ht="13.2" x14ac:dyDescent="0.25">
      <c r="BLS705" s="18"/>
      <c r="BLT705" s="18"/>
      <c r="BLU705" s="18"/>
      <c r="BLV705" s="18"/>
      <c r="BLW705" s="18"/>
      <c r="BLX705" s="18"/>
      <c r="BLY705" s="18"/>
      <c r="BLZ705" s="18"/>
      <c r="BMA705" s="18"/>
      <c r="BMB705" s="18"/>
      <c r="BMC705" s="18"/>
      <c r="BMD705" s="18"/>
      <c r="BME705" s="18"/>
      <c r="BMF705" s="21"/>
      <c r="BMG705" s="18"/>
      <c r="BMH705" s="19"/>
      <c r="BMI705" s="18"/>
      <c r="BMJ705" s="18"/>
      <c r="BMK705" s="18"/>
      <c r="BML705" s="18"/>
      <c r="BMM705" s="18"/>
      <c r="BMN705" s="18"/>
      <c r="BMO705" s="18"/>
      <c r="BMP705" s="18"/>
      <c r="BMQ705" s="18"/>
      <c r="BMR705" s="22" t="s">
        <v>22</v>
      </c>
      <c r="BMS705" s="18"/>
      <c r="BMT705" s="18"/>
    </row>
    <row r="706" spans="1683:1710" ht="13.2" x14ac:dyDescent="0.25">
      <c r="BLS706" s="18"/>
      <c r="BLT706" s="18"/>
      <c r="BLU706" s="18"/>
      <c r="BLV706" s="18"/>
      <c r="BLW706" s="18"/>
      <c r="BLX706" s="18"/>
      <c r="BLY706" s="18"/>
      <c r="BLZ706" s="18"/>
      <c r="BMA706" s="18"/>
      <c r="BMB706" s="18"/>
      <c r="BMC706" s="18"/>
      <c r="BMD706" s="18"/>
      <c r="BME706" s="18"/>
      <c r="BMF706" s="21"/>
      <c r="BMG706" s="18"/>
      <c r="BMH706" s="19"/>
      <c r="BMI706" s="18"/>
      <c r="BMJ706" s="18"/>
      <c r="BMK706" s="18"/>
      <c r="BML706" s="18"/>
      <c r="BMM706" s="18"/>
      <c r="BMN706" s="18"/>
      <c r="BMO706" s="18"/>
      <c r="BMP706" s="18"/>
      <c r="BMQ706" s="18"/>
      <c r="BMR706" s="22" t="s">
        <v>20</v>
      </c>
      <c r="BMS706" s="18"/>
      <c r="BMT706" s="22"/>
    </row>
    <row r="707" spans="1683:1710" ht="13.2" x14ac:dyDescent="0.25">
      <c r="BLS707" s="18"/>
      <c r="BLT707" s="18"/>
      <c r="BLU707" s="18"/>
      <c r="BLV707" s="18"/>
      <c r="BLW707" s="18"/>
      <c r="BLX707" s="18"/>
      <c r="BLY707" s="18"/>
      <c r="BLZ707" s="18"/>
      <c r="BMA707" s="18"/>
      <c r="BMB707" s="18"/>
      <c r="BMC707" s="18"/>
      <c r="BMD707" s="18"/>
      <c r="BME707" s="18"/>
      <c r="BMF707" s="21"/>
      <c r="BMG707" s="18"/>
      <c r="BMH707" s="19"/>
      <c r="BMI707" s="18"/>
      <c r="BMJ707" s="18"/>
      <c r="BMK707" s="18"/>
      <c r="BML707" s="18"/>
      <c r="BMM707" s="18"/>
      <c r="BMN707" s="18"/>
      <c r="BMO707" s="18"/>
      <c r="BMP707" s="18"/>
      <c r="BMQ707" s="18"/>
      <c r="BMR707" s="22" t="s">
        <v>18</v>
      </c>
      <c r="BMS707" s="18"/>
      <c r="BMT707" s="18"/>
    </row>
    <row r="708" spans="1683:1710" ht="13.2" x14ac:dyDescent="0.25">
      <c r="BLS708" s="18"/>
      <c r="BLT708" s="18"/>
      <c r="BLU708" s="18"/>
      <c r="BLV708" s="18"/>
      <c r="BLW708" s="18"/>
      <c r="BLX708" s="18"/>
      <c r="BLY708" s="18"/>
      <c r="BLZ708" s="18"/>
      <c r="BMA708" s="18"/>
      <c r="BMB708" s="18"/>
      <c r="BMC708" s="18"/>
      <c r="BMD708" s="18"/>
      <c r="BME708" s="18"/>
      <c r="BMF708" s="21"/>
      <c r="BMG708" s="18"/>
      <c r="BMH708" s="19"/>
      <c r="BMI708" s="18"/>
      <c r="BMJ708" s="18"/>
      <c r="BMK708" s="18"/>
      <c r="BML708" s="18"/>
      <c r="BMM708" s="18"/>
      <c r="BMN708" s="18"/>
      <c r="BMO708" s="18"/>
      <c r="BMP708" s="18"/>
      <c r="BMQ708" s="18"/>
      <c r="BMR708" s="22"/>
      <c r="BMS708" s="18"/>
      <c r="BMT708" s="18"/>
    </row>
    <row r="709" spans="1683:1710" ht="14.4" x14ac:dyDescent="0.25">
      <c r="BLS709" s="18"/>
      <c r="BLT709" s="18"/>
      <c r="BLU709" s="18"/>
      <c r="BLV709" s="18"/>
      <c r="BLW709" s="18"/>
      <c r="BLX709" s="18"/>
      <c r="BLY709" s="18"/>
      <c r="BLZ709" s="18"/>
      <c r="BMA709" s="18"/>
      <c r="BMB709" s="18"/>
      <c r="BMC709" s="18"/>
      <c r="BMD709" s="18"/>
      <c r="BME709" s="18"/>
      <c r="BMF709" s="21"/>
      <c r="BMG709" s="18"/>
      <c r="BMH709" s="19"/>
      <c r="BMI709" s="18"/>
      <c r="BMJ709" s="18"/>
      <c r="BMK709" s="18"/>
      <c r="BML709" s="18"/>
      <c r="BMM709" s="18"/>
      <c r="BMN709" s="18"/>
      <c r="BMO709" s="18"/>
      <c r="BMP709" s="18"/>
      <c r="BMQ709" s="18"/>
      <c r="BMR709" s="22"/>
      <c r="BMS709" s="18"/>
      <c r="BMT709" s="31" t="s">
        <v>51</v>
      </c>
    </row>
    <row r="710" spans="1683:1710" ht="13.2" x14ac:dyDescent="0.25">
      <c r="BLS710" s="18"/>
      <c r="BLT710" s="18"/>
      <c r="BLU710" s="18"/>
      <c r="BLV710" s="18"/>
      <c r="BLW710" s="18"/>
      <c r="BLX710" s="18"/>
      <c r="BLY710" s="18"/>
      <c r="BLZ710" s="18"/>
      <c r="BMA710" s="18"/>
      <c r="BMB710" s="18"/>
      <c r="BMC710" s="18"/>
      <c r="BMD710" s="18"/>
      <c r="BME710" s="18"/>
      <c r="BMF710" s="21"/>
      <c r="BMG710" s="18"/>
      <c r="BMH710" s="19"/>
      <c r="BMI710" s="18"/>
      <c r="BMJ710" s="18"/>
      <c r="BMK710" s="18"/>
      <c r="BML710" s="18"/>
      <c r="BMM710" s="18"/>
      <c r="BMN710" s="18"/>
      <c r="BMO710" s="18"/>
      <c r="BMP710" s="18"/>
      <c r="BMQ710" s="18"/>
      <c r="BMR710" s="22"/>
      <c r="BMS710" s="18"/>
      <c r="BMT710" s="22" t="s">
        <v>28</v>
      </c>
    </row>
    <row r="711" spans="1683:1710" ht="13.2" x14ac:dyDescent="0.25">
      <c r="BLS711" s="18"/>
      <c r="BLT711" s="19"/>
      <c r="BLU711" s="18"/>
      <c r="BLV711" s="18"/>
      <c r="BLW711" s="18"/>
      <c r="BLX711" s="18"/>
      <c r="BLY711" s="18"/>
      <c r="BLZ711" s="18"/>
      <c r="BMA711" s="18"/>
      <c r="BMB711" s="18"/>
      <c r="BMC711" s="18"/>
      <c r="BMD711" s="18"/>
      <c r="BME711" s="18"/>
      <c r="BMF711" s="21"/>
      <c r="BMG711" s="18"/>
      <c r="BMH711" s="19"/>
      <c r="BMI711" s="18"/>
      <c r="BMJ711" s="18"/>
      <c r="BMK711" s="18"/>
      <c r="BML711" s="18"/>
      <c r="BMM711" s="18"/>
      <c r="BMN711" s="18"/>
      <c r="BMO711" s="18"/>
      <c r="BMP711" s="18"/>
      <c r="BMQ711" s="18"/>
      <c r="BMR711" s="22"/>
      <c r="BMS711" s="18"/>
      <c r="BMT711" s="22" t="s">
        <v>29</v>
      </c>
    </row>
    <row r="712" spans="1683:1710" ht="13.2" x14ac:dyDescent="0.25">
      <c r="BLS712" s="18"/>
      <c r="BLT712" s="18"/>
      <c r="BLU712" s="18"/>
      <c r="BLV712" s="18"/>
      <c r="BLW712" s="18"/>
      <c r="BLX712" s="18"/>
      <c r="BLY712" s="18"/>
      <c r="BLZ712" s="18"/>
      <c r="BMA712" s="18"/>
      <c r="BMB712" s="18"/>
      <c r="BMC712" s="18"/>
      <c r="BMD712" s="18"/>
      <c r="BME712" s="18"/>
      <c r="BMF712" s="21"/>
      <c r="BMG712" s="18"/>
      <c r="BMH712" s="19"/>
      <c r="BMI712" s="18"/>
      <c r="BMJ712" s="18"/>
      <c r="BMK712" s="18"/>
      <c r="BML712" s="18"/>
      <c r="BMM712" s="18"/>
      <c r="BMN712" s="18"/>
      <c r="BMO712" s="18"/>
      <c r="BMP712" s="18"/>
      <c r="BMQ712" s="18"/>
      <c r="BMR712" s="22"/>
      <c r="BMS712" s="18"/>
      <c r="BMT712" s="22" t="s">
        <v>30</v>
      </c>
    </row>
    <row r="713" spans="1683:1710" ht="13.2" x14ac:dyDescent="0.25">
      <c r="BLS713" s="18"/>
      <c r="BLT713" s="18"/>
      <c r="BLU713" s="18"/>
      <c r="BLV713" s="18"/>
      <c r="BLW713" s="18"/>
      <c r="BLX713" s="18"/>
      <c r="BLY713" s="18"/>
      <c r="BLZ713" s="18"/>
      <c r="BMA713" s="18"/>
      <c r="BMB713" s="18"/>
      <c r="BMC713" s="18"/>
      <c r="BMD713" s="18"/>
      <c r="BME713" s="18"/>
      <c r="BMF713" s="21"/>
      <c r="BMG713" s="18"/>
      <c r="BMH713" s="19"/>
      <c r="BMI713" s="18"/>
      <c r="BMJ713" s="18"/>
      <c r="BMK713" s="18"/>
      <c r="BML713" s="18"/>
      <c r="BMM713" s="18"/>
      <c r="BMN713" s="18"/>
      <c r="BMO713" s="18"/>
      <c r="BMP713" s="18"/>
      <c r="BMQ713" s="18"/>
      <c r="BMR713" s="22"/>
      <c r="BMS713" s="18"/>
      <c r="BMT713" s="22" t="s">
        <v>31</v>
      </c>
    </row>
    <row r="714" spans="1683:1710" ht="13.2" x14ac:dyDescent="0.25">
      <c r="BLS714" s="18"/>
      <c r="BLT714" s="18"/>
      <c r="BLU714" s="18"/>
      <c r="BLV714" s="18"/>
      <c r="BLW714" s="18"/>
      <c r="BLX714" s="18"/>
      <c r="BLY714" s="18"/>
      <c r="BLZ714" s="18"/>
      <c r="BMA714" s="18"/>
      <c r="BMB714" s="18"/>
      <c r="BMC714" s="18"/>
      <c r="BMD714" s="18"/>
      <c r="BME714" s="18"/>
      <c r="BMF714" s="21"/>
      <c r="BMG714" s="18"/>
      <c r="BMH714" s="19"/>
      <c r="BMI714" s="18"/>
      <c r="BMJ714" s="18"/>
      <c r="BMK714" s="18"/>
      <c r="BML714" s="18"/>
      <c r="BMM714" s="18"/>
      <c r="BMN714" s="18"/>
      <c r="BMO714" s="18"/>
      <c r="BMP714" s="18"/>
      <c r="BMQ714" s="18"/>
      <c r="BMR714" s="22"/>
      <c r="BMS714" s="18"/>
      <c r="BMT714" s="22" t="s">
        <v>32</v>
      </c>
    </row>
    <row r="715" spans="1683:1710" ht="13.2" x14ac:dyDescent="0.25">
      <c r="BLS715" s="18"/>
      <c r="BLT715" s="18"/>
      <c r="BLU715" s="18"/>
      <c r="BLV715" s="18"/>
      <c r="BLW715" s="18"/>
      <c r="BLX715" s="18"/>
      <c r="BLY715" s="18"/>
      <c r="BLZ715" s="18"/>
      <c r="BMA715" s="18"/>
      <c r="BMB715" s="18"/>
      <c r="BMC715" s="18"/>
      <c r="BMD715" s="18"/>
      <c r="BME715" s="18"/>
      <c r="BMF715" s="21"/>
      <c r="BMG715" s="18"/>
      <c r="BMH715" s="19"/>
      <c r="BMI715" s="18"/>
      <c r="BMJ715" s="18"/>
      <c r="BMK715" s="18"/>
      <c r="BML715" s="18"/>
      <c r="BMM715" s="18"/>
      <c r="BMN715" s="18"/>
      <c r="BMO715" s="18"/>
      <c r="BMP715" s="18"/>
      <c r="BMQ715" s="18"/>
      <c r="BMR715" s="22"/>
      <c r="BMS715" s="18"/>
      <c r="BMT715" s="18"/>
    </row>
    <row r="716" spans="1683:1710" ht="13.2" x14ac:dyDescent="0.25">
      <c r="BLS716" s="18" t="s">
        <v>162</v>
      </c>
      <c r="BLT716" s="19"/>
      <c r="BLU716" s="18"/>
      <c r="BLV716" s="18"/>
      <c r="BLW716" s="18"/>
      <c r="BLX716" s="18"/>
      <c r="BLY716" s="18"/>
      <c r="BLZ716" s="18"/>
      <c r="BMA716" s="18"/>
      <c r="BMB716" s="18"/>
      <c r="BMC716" s="18"/>
      <c r="BMD716" s="18"/>
      <c r="BME716" s="18"/>
      <c r="BMF716" s="21"/>
      <c r="BMG716" s="18"/>
      <c r="BMH716" s="19"/>
      <c r="BMI716" s="18"/>
      <c r="BMJ716" s="18"/>
      <c r="BMK716" s="18"/>
      <c r="BML716" s="18"/>
      <c r="BMM716" s="18"/>
      <c r="BMN716" s="18"/>
      <c r="BMO716" s="18"/>
      <c r="BMP716" s="18" t="s">
        <v>77</v>
      </c>
      <c r="BMQ716" s="18"/>
      <c r="BMR716" s="22"/>
      <c r="BMS716" s="18"/>
      <c r="BMT716" s="18"/>
    </row>
    <row r="717" spans="1683:1710" ht="13.2" x14ac:dyDescent="0.25">
      <c r="BLS717" s="18" t="s">
        <v>161</v>
      </c>
      <c r="BLT717" s="19">
        <v>0</v>
      </c>
      <c r="BLU717" s="18" t="s">
        <v>160</v>
      </c>
      <c r="BLV717" s="18"/>
      <c r="BLW717" s="18"/>
      <c r="BLX717" s="18"/>
      <c r="BLY717" s="18"/>
      <c r="BLZ717" s="18"/>
      <c r="BMA717" s="18"/>
      <c r="BMB717" s="18"/>
      <c r="BMC717" s="18"/>
      <c r="BMD717" s="18"/>
      <c r="BME717" s="18"/>
      <c r="BMF717" s="21"/>
      <c r="BMG717" s="18"/>
      <c r="BMH717" s="19"/>
      <c r="BMI717" s="18"/>
      <c r="BMJ717" s="18"/>
      <c r="BMK717" s="18"/>
      <c r="BML717" s="18"/>
      <c r="BMM717" s="18"/>
      <c r="BMN717" s="18"/>
      <c r="BMO717" s="18"/>
      <c r="BMP717" s="18" t="s">
        <v>76</v>
      </c>
      <c r="BMQ717" s="18"/>
      <c r="BMR717" s="22"/>
      <c r="BMS717" s="18"/>
      <c r="BMT717" s="18"/>
    </row>
    <row r="718" spans="1683:1710" ht="13.2" x14ac:dyDescent="0.25">
      <c r="BLS718" s="18" t="s">
        <v>159</v>
      </c>
      <c r="BLT718" s="19">
        <v>1</v>
      </c>
      <c r="BLU718" s="18" t="s">
        <v>158</v>
      </c>
      <c r="BLV718" s="18"/>
      <c r="BLW718" s="18"/>
      <c r="BLX718" s="18"/>
      <c r="BLY718" s="18"/>
      <c r="BLZ718" s="18"/>
      <c r="BMA718" s="18"/>
      <c r="BMB718" s="18"/>
      <c r="BMC718" s="18"/>
      <c r="BMD718" s="18"/>
      <c r="BME718" s="18"/>
      <c r="BMF718" s="21"/>
      <c r="BMG718" s="18"/>
      <c r="BMH718" s="19"/>
      <c r="BMI718" s="18"/>
      <c r="BMJ718" s="18"/>
      <c r="BMK718" s="18"/>
      <c r="BML718" s="18"/>
      <c r="BMM718" s="18"/>
      <c r="BMN718" s="18"/>
      <c r="BMO718" s="18"/>
      <c r="BMP718" s="18" t="s">
        <v>75</v>
      </c>
      <c r="BMQ718" s="18"/>
      <c r="BMR718" s="22"/>
      <c r="BMS718" s="18"/>
      <c r="BMT718" s="18"/>
    </row>
    <row r="719" spans="1683:1710" ht="13.2" x14ac:dyDescent="0.25">
      <c r="BLS719" s="18" t="s">
        <v>157</v>
      </c>
      <c r="BLT719" s="19">
        <v>2</v>
      </c>
      <c r="BLU719" s="18" t="s">
        <v>156</v>
      </c>
      <c r="BLV719" s="18"/>
      <c r="BLW719" s="18"/>
      <c r="BLX719" s="18"/>
      <c r="BLY719" s="18"/>
      <c r="BLZ719" s="18"/>
      <c r="BMA719" s="18"/>
      <c r="BMB719" s="18"/>
      <c r="BMC719" s="18"/>
      <c r="BMD719" s="18"/>
      <c r="BME719" s="18"/>
      <c r="BMF719" s="21"/>
      <c r="BMG719" s="18"/>
      <c r="BMH719" s="19"/>
      <c r="BMI719" s="18"/>
      <c r="BMJ719" s="18"/>
      <c r="BMK719" s="18"/>
      <c r="BML719" s="18"/>
      <c r="BMM719" s="18"/>
      <c r="BMN719" s="18"/>
      <c r="BMO719" s="18"/>
      <c r="BMP719" s="18" t="s">
        <v>74</v>
      </c>
      <c r="BMQ719" s="18"/>
      <c r="BMR719" s="18"/>
      <c r="BMS719" s="18"/>
      <c r="BMT719" s="18"/>
    </row>
    <row r="720" spans="1683:1710" ht="14.4" x14ac:dyDescent="0.25">
      <c r="BLS720" s="18"/>
      <c r="BLT720" s="18"/>
      <c r="BLU720" s="18"/>
      <c r="BLV720" s="18"/>
      <c r="BLW720" s="18"/>
      <c r="BLX720" s="18"/>
      <c r="BLY720" s="18"/>
      <c r="BLZ720" s="18"/>
      <c r="BMA720" s="18"/>
      <c r="BMB720" s="18"/>
      <c r="BMC720" s="18"/>
      <c r="BMD720" s="18"/>
      <c r="BME720" s="18"/>
      <c r="BMF720" s="21"/>
      <c r="BMG720" s="18"/>
      <c r="BMH720" s="19"/>
      <c r="BMI720" s="18"/>
      <c r="BMJ720" s="18"/>
      <c r="BMK720" s="18"/>
      <c r="BML720" s="18"/>
      <c r="BMM720" s="18"/>
      <c r="BMN720" s="18"/>
      <c r="BMO720" s="18"/>
      <c r="BMP720" s="18" t="s">
        <v>73</v>
      </c>
      <c r="BMQ720" s="18"/>
      <c r="BMR720" s="18"/>
      <c r="BMS720" s="18"/>
      <c r="BMT720" s="31"/>
    </row>
    <row r="721" spans="1706:1719" ht="13.2" x14ac:dyDescent="0.25">
      <c r="BMP721" s="18" t="s">
        <v>72</v>
      </c>
      <c r="BMQ721" s="18"/>
      <c r="BMR721" s="18"/>
      <c r="BMS721" s="18"/>
      <c r="BMT721" s="22"/>
      <c r="BMU721" s="18"/>
      <c r="BMV721" s="18"/>
      <c r="BMW721" s="23" t="s">
        <v>155</v>
      </c>
      <c r="BMX721" s="469" t="s">
        <v>154</v>
      </c>
      <c r="BMY721" s="469"/>
      <c r="BMZ721" s="469"/>
      <c r="BNA721" s="23" t="s">
        <v>153</v>
      </c>
      <c r="BNB721" s="18"/>
      <c r="BNC721" s="30" t="s">
        <v>152</v>
      </c>
    </row>
    <row r="722" spans="1706:1719" ht="13.2" x14ac:dyDescent="0.25">
      <c r="BMP722" s="18" t="s">
        <v>71</v>
      </c>
      <c r="BMQ722" s="18"/>
      <c r="BMR722" s="18"/>
      <c r="BMS722" s="18"/>
      <c r="BMT722" s="22"/>
      <c r="BMU722" s="18"/>
      <c r="BMV722" s="18"/>
      <c r="BMW722" s="29" t="s">
        <v>151</v>
      </c>
      <c r="BMX722" s="29" t="s">
        <v>150</v>
      </c>
      <c r="BMY722" s="29" t="s">
        <v>149</v>
      </c>
      <c r="BMZ722" s="29" t="s">
        <v>148</v>
      </c>
      <c r="BNA722" s="29" t="s">
        <v>147</v>
      </c>
      <c r="BNB722" s="18"/>
      <c r="BNC722" s="28" t="s">
        <v>146</v>
      </c>
    </row>
    <row r="723" spans="1706:1719" ht="13.2" x14ac:dyDescent="0.25">
      <c r="BMP723" s="18" t="s">
        <v>70</v>
      </c>
      <c r="BMQ723" s="18"/>
      <c r="BMR723" s="18"/>
      <c r="BMS723" s="18"/>
      <c r="BMT723" s="22"/>
      <c r="BMU723" s="18"/>
      <c r="BMV723" s="18"/>
      <c r="BMW723" s="27" t="s">
        <v>145</v>
      </c>
      <c r="BMX723" s="27" t="s">
        <v>144</v>
      </c>
      <c r="BMY723" s="27" t="s">
        <v>143</v>
      </c>
      <c r="BMZ723" s="27" t="s">
        <v>52</v>
      </c>
      <c r="BNA723" s="27" t="s">
        <v>142</v>
      </c>
      <c r="BNB723" s="18"/>
      <c r="BNC723" s="25" t="s">
        <v>141</v>
      </c>
    </row>
    <row r="724" spans="1706:1719" ht="13.2" x14ac:dyDescent="0.25">
      <c r="BMP724" s="18" t="s">
        <v>69</v>
      </c>
      <c r="BMQ724" s="18"/>
      <c r="BMR724" s="18"/>
      <c r="BMS724" s="18"/>
      <c r="BMT724" s="18"/>
      <c r="BMU724" s="18"/>
      <c r="BMV724" s="18"/>
      <c r="BMW724" s="27" t="s">
        <v>140</v>
      </c>
      <c r="BMX724" s="27" t="s">
        <v>139</v>
      </c>
      <c r="BMY724" s="27" t="s">
        <v>138</v>
      </c>
      <c r="BMZ724" s="27" t="s">
        <v>51</v>
      </c>
      <c r="BNA724" s="27" t="s">
        <v>40</v>
      </c>
      <c r="BNB724" s="18"/>
      <c r="BNC724" s="25" t="s">
        <v>137</v>
      </c>
    </row>
    <row r="725" spans="1706:1719" ht="13.2" x14ac:dyDescent="0.25">
      <c r="BMP725" s="18" t="s">
        <v>68</v>
      </c>
      <c r="BMQ725" s="18"/>
      <c r="BMR725" s="18"/>
      <c r="BMS725" s="18"/>
      <c r="BMT725" s="18"/>
      <c r="BMU725" s="18"/>
      <c r="BMV725" s="18"/>
      <c r="BMW725" s="27" t="s">
        <v>136</v>
      </c>
      <c r="BMX725" s="27" t="s">
        <v>135</v>
      </c>
      <c r="BMY725" s="27" t="s">
        <v>41</v>
      </c>
      <c r="BMZ725" s="27"/>
      <c r="BNA725" s="27" t="s">
        <v>134</v>
      </c>
      <c r="BNB725" s="18"/>
      <c r="BNC725" s="25" t="s">
        <v>133</v>
      </c>
    </row>
    <row r="726" spans="1706:1719" ht="13.2" x14ac:dyDescent="0.25">
      <c r="BMP726" s="18" t="s">
        <v>0</v>
      </c>
      <c r="BMQ726" s="18"/>
      <c r="BMR726" s="18"/>
      <c r="BMS726" s="18"/>
      <c r="BMT726" s="18"/>
      <c r="BMU726" s="18"/>
      <c r="BMV726" s="18"/>
      <c r="BMW726" s="27" t="s">
        <v>75</v>
      </c>
      <c r="BMX726" s="27"/>
      <c r="BMY726" s="27"/>
      <c r="BMZ726" s="27"/>
      <c r="BNA726" s="27" t="s">
        <v>132</v>
      </c>
      <c r="BNB726" s="18"/>
      <c r="BNC726" s="25" t="s">
        <v>131</v>
      </c>
    </row>
    <row r="727" spans="1706:1719" ht="13.2" x14ac:dyDescent="0.25">
      <c r="BMP727" s="18"/>
      <c r="BMQ727" s="18"/>
      <c r="BMR727" s="18"/>
      <c r="BMS727" s="18"/>
      <c r="BMT727" s="18"/>
      <c r="BMU727" s="18"/>
      <c r="BMV727" s="18"/>
      <c r="BMW727" s="27" t="s">
        <v>74</v>
      </c>
      <c r="BMX727" s="27"/>
      <c r="BMY727" s="27"/>
      <c r="BMZ727" s="27"/>
      <c r="BNA727" s="27"/>
      <c r="BNB727" s="18"/>
      <c r="BNC727" s="25" t="s">
        <v>130</v>
      </c>
    </row>
    <row r="728" spans="1706:1719" ht="13.2" x14ac:dyDescent="0.25">
      <c r="BMP728" s="18"/>
      <c r="BMQ728" s="18"/>
      <c r="BMR728" s="18"/>
      <c r="BMS728" s="18"/>
      <c r="BMT728" s="18"/>
      <c r="BMU728" s="18"/>
      <c r="BMV728" s="18"/>
      <c r="BMW728" s="27" t="s">
        <v>129</v>
      </c>
      <c r="BMX728" s="27"/>
      <c r="BMY728" s="27"/>
      <c r="BMZ728" s="27"/>
      <c r="BNA728" s="27"/>
      <c r="BNB728" s="18"/>
      <c r="BNC728" s="25" t="s">
        <v>128</v>
      </c>
    </row>
    <row r="729" spans="1706:1719" ht="13.2" x14ac:dyDescent="0.25">
      <c r="BMP729" s="18"/>
      <c r="BMQ729" s="18"/>
      <c r="BMR729" s="18"/>
      <c r="BMS729" s="18"/>
      <c r="BMT729" s="18"/>
      <c r="BMU729" s="18"/>
      <c r="BMV729" s="18"/>
      <c r="BMW729" s="27" t="s">
        <v>127</v>
      </c>
      <c r="BMX729" s="27"/>
      <c r="BMY729" s="27"/>
      <c r="BMZ729" s="27"/>
      <c r="BNA729" s="27"/>
      <c r="BNB729" s="18"/>
      <c r="BNC729" s="25" t="s">
        <v>126</v>
      </c>
    </row>
    <row r="730" spans="1706:1719" ht="13.2" x14ac:dyDescent="0.25">
      <c r="BMP730" s="18"/>
      <c r="BMQ730" s="18"/>
      <c r="BMR730" s="18"/>
      <c r="BMS730" s="18"/>
      <c r="BMT730" s="18"/>
      <c r="BMU730" s="18"/>
      <c r="BMV730" s="18"/>
      <c r="BMW730" s="27" t="s">
        <v>125</v>
      </c>
      <c r="BMX730" s="27"/>
      <c r="BMY730" s="27"/>
      <c r="BMZ730" s="27"/>
      <c r="BNA730" s="27"/>
      <c r="BNB730" s="18"/>
      <c r="BNC730" s="25" t="s">
        <v>124</v>
      </c>
    </row>
    <row r="731" spans="1706:1719" ht="13.2" x14ac:dyDescent="0.25">
      <c r="BMP731" s="18"/>
      <c r="BMQ731" s="18"/>
      <c r="BMR731" s="18"/>
      <c r="BMS731" s="18"/>
      <c r="BMT731" s="18"/>
      <c r="BMU731" s="18"/>
      <c r="BMV731" s="18"/>
      <c r="BMW731" s="27" t="s">
        <v>123</v>
      </c>
      <c r="BMX731" s="27"/>
      <c r="BMY731" s="27"/>
      <c r="BMZ731" s="27"/>
      <c r="BNA731" s="27"/>
      <c r="BNB731" s="18"/>
      <c r="BNC731" s="25" t="s">
        <v>122</v>
      </c>
    </row>
    <row r="732" spans="1706:1719" ht="13.2" x14ac:dyDescent="0.25">
      <c r="BMP732" s="18"/>
      <c r="BMQ732" s="18"/>
      <c r="BMR732" s="18"/>
      <c r="BMS732" s="18"/>
      <c r="BMT732" s="18"/>
      <c r="BMU732" s="18"/>
      <c r="BMV732" s="18"/>
      <c r="BMW732" s="18" t="s">
        <v>72</v>
      </c>
      <c r="BMX732" s="18"/>
      <c r="BMY732" s="27"/>
      <c r="BMZ732" s="27"/>
      <c r="BNA732" s="20"/>
      <c r="BNB732" s="18"/>
      <c r="BNC732" s="25" t="s">
        <v>121</v>
      </c>
    </row>
    <row r="733" spans="1706:1719" ht="13.2" x14ac:dyDescent="0.25">
      <c r="BMP733" s="18"/>
      <c r="BMQ733" s="18"/>
      <c r="BMR733" s="18"/>
      <c r="BMS733" s="18"/>
      <c r="BMT733" s="18"/>
      <c r="BMU733" s="18"/>
      <c r="BMV733" s="18"/>
      <c r="BMW733" s="18" t="s">
        <v>71</v>
      </c>
      <c r="BMX733" s="18"/>
      <c r="BMY733" s="27"/>
      <c r="BMZ733" s="27"/>
      <c r="BNA733" s="20"/>
      <c r="BNB733" s="18"/>
      <c r="BNC733" s="25" t="s">
        <v>120</v>
      </c>
    </row>
    <row r="734" spans="1706:1719" ht="13.2" x14ac:dyDescent="0.25">
      <c r="BMP734" s="18"/>
      <c r="BMQ734" s="18"/>
      <c r="BMR734" s="18"/>
      <c r="BMS734" s="18"/>
      <c r="BMT734" s="18"/>
      <c r="BMU734" s="18"/>
      <c r="BMV734" s="18"/>
      <c r="BMW734" s="18" t="s">
        <v>70</v>
      </c>
      <c r="BMX734" s="27"/>
      <c r="BMY734" s="27"/>
      <c r="BMZ734" s="27"/>
      <c r="BNA734" s="20"/>
      <c r="BNB734" s="18"/>
      <c r="BNC734" s="25" t="s">
        <v>119</v>
      </c>
    </row>
    <row r="735" spans="1706:1719" ht="13.2" x14ac:dyDescent="0.25">
      <c r="BMP735" s="18"/>
      <c r="BMQ735" s="18"/>
      <c r="BMR735" s="18"/>
      <c r="BMS735" s="18"/>
      <c r="BMT735" s="18"/>
      <c r="BMU735" s="18"/>
      <c r="BMV735" s="18"/>
      <c r="BMW735" s="18" t="s">
        <v>69</v>
      </c>
      <c r="BMX735" s="27"/>
      <c r="BMY735" s="27"/>
      <c r="BMZ735" s="27"/>
      <c r="BNA735" s="20"/>
      <c r="BNB735" s="18"/>
      <c r="BNC735" s="25" t="s">
        <v>118</v>
      </c>
    </row>
    <row r="736" spans="1706:1719" ht="13.2" x14ac:dyDescent="0.25">
      <c r="BMP736" s="18"/>
      <c r="BMQ736" s="18"/>
      <c r="BMR736" s="18"/>
      <c r="BMS736" s="18"/>
      <c r="BMT736" s="18"/>
      <c r="BMU736" s="18"/>
      <c r="BMV736" s="18"/>
      <c r="BMW736" s="18" t="s">
        <v>68</v>
      </c>
      <c r="BMX736" s="27"/>
      <c r="BMY736" s="27"/>
      <c r="BMZ736" s="27"/>
      <c r="BNA736" s="20"/>
      <c r="BNB736" s="18"/>
      <c r="BNC736" s="25" t="s">
        <v>117</v>
      </c>
    </row>
    <row r="737" spans="1713:1719" ht="13.2" x14ac:dyDescent="0.25">
      <c r="BMW737" s="18" t="s">
        <v>0</v>
      </c>
      <c r="BMX737" s="27"/>
      <c r="BMY737" s="27"/>
      <c r="BMZ737" s="27"/>
      <c r="BNA737" s="20"/>
      <c r="BNB737" s="18"/>
      <c r="BNC737" s="25" t="s">
        <v>116</v>
      </c>
    </row>
    <row r="738" spans="1713:1719" ht="13.2" x14ac:dyDescent="0.25">
      <c r="BMW738" s="18"/>
      <c r="BMX738" s="27"/>
      <c r="BMY738" s="27"/>
      <c r="BMZ738" s="27"/>
      <c r="BNA738" s="27"/>
      <c r="BNB738" s="18"/>
      <c r="BNC738" s="25" t="s">
        <v>115</v>
      </c>
    </row>
    <row r="739" spans="1713:1719" ht="13.2" x14ac:dyDescent="0.25">
      <c r="BMW739" s="18"/>
      <c r="BMX739" s="18"/>
      <c r="BMY739" s="18"/>
      <c r="BMZ739" s="18"/>
      <c r="BNA739" s="18"/>
      <c r="BNB739" s="18"/>
      <c r="BNC739" s="25" t="s">
        <v>114</v>
      </c>
    </row>
    <row r="740" spans="1713:1719" ht="13.2" x14ac:dyDescent="0.25">
      <c r="BMW740" s="18"/>
      <c r="BMX740" s="18"/>
      <c r="BMY740" s="18"/>
      <c r="BMZ740" s="18"/>
      <c r="BNA740" s="18"/>
      <c r="BNB740" s="18"/>
      <c r="BNC740" s="25" t="s">
        <v>113</v>
      </c>
    </row>
    <row r="741" spans="1713:1719" ht="13.2" x14ac:dyDescent="0.25">
      <c r="BMW741" s="18"/>
      <c r="BMX741" s="18"/>
      <c r="BMY741" s="18"/>
      <c r="BMZ741" s="18"/>
      <c r="BNA741" s="18"/>
      <c r="BNB741" s="18"/>
      <c r="BNC741" s="25" t="s">
        <v>112</v>
      </c>
    </row>
    <row r="742" spans="1713:1719" ht="13.2" x14ac:dyDescent="0.25">
      <c r="BMW742" s="18"/>
      <c r="BMX742" s="18"/>
      <c r="BMY742" s="18"/>
      <c r="BMZ742" s="18"/>
      <c r="BNA742" s="18"/>
      <c r="BNB742" s="18"/>
      <c r="BNC742" s="25" t="s">
        <v>111</v>
      </c>
    </row>
    <row r="743" spans="1713:1719" ht="13.2" x14ac:dyDescent="0.25">
      <c r="BMW743" s="18"/>
      <c r="BMX743" s="18"/>
      <c r="BMY743" s="18"/>
      <c r="BMZ743" s="18"/>
      <c r="BNA743" s="18"/>
      <c r="BNB743" s="18"/>
      <c r="BNC743" s="25" t="s">
        <v>110</v>
      </c>
    </row>
    <row r="744" spans="1713:1719" ht="13.2" x14ac:dyDescent="0.25">
      <c r="BMW744" s="18"/>
      <c r="BMX744" s="18"/>
      <c r="BMY744" s="18"/>
      <c r="BMZ744" s="18"/>
      <c r="BNA744" s="18"/>
      <c r="BNB744" s="18"/>
      <c r="BNC744" s="25" t="s">
        <v>109</v>
      </c>
    </row>
    <row r="745" spans="1713:1719" ht="13.2" x14ac:dyDescent="0.25">
      <c r="BMW745" s="18"/>
      <c r="BMX745" s="18"/>
      <c r="BMY745" s="18"/>
      <c r="BMZ745" s="18"/>
      <c r="BNA745" s="18"/>
      <c r="BNB745" s="18"/>
      <c r="BNC745" s="25" t="s">
        <v>108</v>
      </c>
    </row>
    <row r="746" spans="1713:1719" ht="13.2" x14ac:dyDescent="0.25">
      <c r="BMW746" s="18"/>
      <c r="BMX746" s="18"/>
      <c r="BMY746" s="18"/>
      <c r="BMZ746" s="18"/>
      <c r="BNA746" s="18"/>
      <c r="BNB746" s="18"/>
      <c r="BNC746" s="25" t="s">
        <v>107</v>
      </c>
    </row>
    <row r="747" spans="1713:1719" ht="13.2" x14ac:dyDescent="0.25">
      <c r="BMW747" s="18"/>
      <c r="BMX747" s="18"/>
      <c r="BMY747" s="18"/>
      <c r="BMZ747" s="18"/>
      <c r="BNA747" s="18"/>
      <c r="BNB747" s="18"/>
      <c r="BNC747" s="25" t="s">
        <v>106</v>
      </c>
    </row>
    <row r="748" spans="1713:1719" ht="13.2" x14ac:dyDescent="0.25">
      <c r="BMW748" s="18"/>
      <c r="BMX748" s="18"/>
      <c r="BMY748" s="18"/>
      <c r="BMZ748" s="18"/>
      <c r="BNA748" s="18"/>
      <c r="BNB748" s="18"/>
      <c r="BNC748" s="25" t="s">
        <v>105</v>
      </c>
    </row>
    <row r="749" spans="1713:1719" ht="13.2" x14ac:dyDescent="0.25">
      <c r="BMW749" s="18"/>
      <c r="BMX749" s="18"/>
      <c r="BMY749" s="18"/>
      <c r="BMZ749" s="18"/>
      <c r="BNA749" s="18"/>
      <c r="BNB749" s="18"/>
      <c r="BNC749" s="25" t="s">
        <v>104</v>
      </c>
    </row>
    <row r="750" spans="1713:1719" ht="13.2" x14ac:dyDescent="0.25">
      <c r="BMW750" s="18"/>
      <c r="BMX750" s="18"/>
      <c r="BMY750" s="18"/>
      <c r="BMZ750" s="18"/>
      <c r="BNA750" s="18"/>
      <c r="BNB750" s="18"/>
      <c r="BNC750" s="25" t="s">
        <v>103</v>
      </c>
    </row>
    <row r="751" spans="1713:1719" ht="13.2" x14ac:dyDescent="0.25">
      <c r="BMW751" s="18"/>
      <c r="BMX751" s="18"/>
      <c r="BMY751" s="18"/>
      <c r="BMZ751" s="18"/>
      <c r="BNA751" s="18"/>
      <c r="BNB751" s="18"/>
      <c r="BNC751" s="25" t="s">
        <v>102</v>
      </c>
    </row>
    <row r="752" spans="1713:1719" ht="13.2" x14ac:dyDescent="0.25">
      <c r="BMW752" s="18"/>
      <c r="BMX752" s="18"/>
      <c r="BMY752" s="18"/>
      <c r="BMZ752" s="18"/>
      <c r="BNA752" s="18"/>
      <c r="BNB752" s="18"/>
      <c r="BNC752" s="26" t="s">
        <v>101</v>
      </c>
    </row>
    <row r="753" spans="1719:1725" ht="13.2" x14ac:dyDescent="0.25">
      <c r="BNC753" s="25" t="s">
        <v>100</v>
      </c>
      <c r="BND753" s="18"/>
      <c r="BNE753" s="18"/>
      <c r="BNF753" s="18"/>
      <c r="BNG753" s="18"/>
      <c r="BNH753" s="18"/>
      <c r="BNI753" s="18"/>
    </row>
    <row r="754" spans="1719:1725" ht="13.2" x14ac:dyDescent="0.25">
      <c r="BNC754" s="25" t="s">
        <v>99</v>
      </c>
      <c r="BND754" s="18"/>
      <c r="BNE754" s="18"/>
      <c r="BNF754" s="18"/>
      <c r="BNG754" s="18"/>
      <c r="BNH754" s="18"/>
      <c r="BNI754" s="18"/>
    </row>
    <row r="755" spans="1719:1725" ht="13.2" x14ac:dyDescent="0.25">
      <c r="BNC755" s="25" t="s">
        <v>98</v>
      </c>
      <c r="BND755" s="18"/>
      <c r="BNE755" s="18"/>
      <c r="BNF755" s="18"/>
      <c r="BNG755" s="18"/>
      <c r="BNH755" s="18"/>
      <c r="BNI755" s="18"/>
    </row>
    <row r="756" spans="1719:1725" ht="13.2" x14ac:dyDescent="0.25">
      <c r="BNC756" s="25" t="s">
        <v>97</v>
      </c>
      <c r="BND756" s="18"/>
      <c r="BNE756" s="18"/>
      <c r="BNF756" s="18"/>
      <c r="BNG756" s="18"/>
      <c r="BNH756" s="18"/>
      <c r="BNI756" s="18"/>
    </row>
    <row r="757" spans="1719:1725" ht="13.2" x14ac:dyDescent="0.25">
      <c r="BNC757" s="18"/>
      <c r="BND757" s="18"/>
      <c r="BNE757" s="18"/>
      <c r="BNF757" s="18"/>
      <c r="BNG757" s="18"/>
      <c r="BNH757" s="18"/>
      <c r="BNI757" s="18"/>
    </row>
    <row r="758" spans="1719:1725" ht="13.2" x14ac:dyDescent="0.25">
      <c r="BNC758" s="18"/>
      <c r="BND758" s="18"/>
      <c r="BNE758" s="18"/>
      <c r="BNF758" s="18"/>
      <c r="BNG758" s="18"/>
      <c r="BNH758" s="18"/>
      <c r="BNI758" s="18"/>
    </row>
    <row r="759" spans="1719:1725" ht="13.2" x14ac:dyDescent="0.25">
      <c r="BNC759" s="18"/>
      <c r="BND759" s="18"/>
      <c r="BNE759" s="18" t="s">
        <v>54</v>
      </c>
      <c r="BNF759" s="18"/>
      <c r="BNG759" s="18"/>
      <c r="BNH759" s="18"/>
      <c r="BNI759" s="18"/>
    </row>
    <row r="760" spans="1719:1725" ht="13.2" x14ac:dyDescent="0.25">
      <c r="BNC760" s="18"/>
      <c r="BND760" s="18"/>
      <c r="BNE760" s="18" t="s">
        <v>53</v>
      </c>
      <c r="BNF760" s="18"/>
      <c r="BNG760" s="18"/>
      <c r="BNH760" s="18"/>
      <c r="BNI760" s="18"/>
    </row>
    <row r="761" spans="1719:1725" ht="13.2" x14ac:dyDescent="0.25">
      <c r="BNC761" s="18"/>
      <c r="BND761" s="18"/>
      <c r="BNE761" s="18"/>
      <c r="BNF761" s="18"/>
      <c r="BNG761" s="18"/>
      <c r="BNH761" s="18"/>
      <c r="BNI761" s="18"/>
    </row>
    <row r="762" spans="1719:1725" ht="13.2" x14ac:dyDescent="0.25">
      <c r="BNC762" s="18"/>
      <c r="BND762" s="18"/>
      <c r="BNE762" s="18"/>
      <c r="BNF762" s="18"/>
      <c r="BNG762" s="18" t="s">
        <v>66</v>
      </c>
      <c r="BNH762" s="18"/>
      <c r="BNI762" s="18"/>
    </row>
    <row r="763" spans="1719:1725" ht="13.2" x14ac:dyDescent="0.25">
      <c r="BNC763" s="18"/>
      <c r="BND763" s="18"/>
      <c r="BNE763" s="18"/>
      <c r="BNF763" s="18"/>
      <c r="BNG763" s="18" t="s">
        <v>65</v>
      </c>
      <c r="BNH763" s="18"/>
      <c r="BNI763" s="18"/>
    </row>
    <row r="764" spans="1719:1725" ht="13.2" x14ac:dyDescent="0.25">
      <c r="BNC764" s="18"/>
      <c r="BND764" s="18"/>
      <c r="BNE764" s="18"/>
      <c r="BNF764" s="18"/>
      <c r="BNG764" s="18" t="s">
        <v>64</v>
      </c>
      <c r="BNH764" s="18"/>
      <c r="BNI764" s="18"/>
    </row>
    <row r="765" spans="1719:1725" ht="13.2" x14ac:dyDescent="0.25">
      <c r="BNC765" s="18"/>
      <c r="BND765" s="18"/>
      <c r="BNE765" s="18"/>
      <c r="BNF765" s="18"/>
      <c r="BNG765" s="18" t="s">
        <v>63</v>
      </c>
      <c r="BNH765" s="18"/>
      <c r="BNI765" s="18"/>
    </row>
    <row r="766" spans="1719:1725" ht="13.2" x14ac:dyDescent="0.25">
      <c r="BNC766" s="18"/>
      <c r="BND766" s="18"/>
      <c r="BNE766" s="18"/>
      <c r="BNF766" s="18"/>
      <c r="BNG766" s="18"/>
      <c r="BNH766" s="18"/>
      <c r="BNI766" s="18"/>
    </row>
    <row r="767" spans="1719:1725" ht="13.2" x14ac:dyDescent="0.25">
      <c r="BNC767" s="18"/>
      <c r="BND767" s="18"/>
      <c r="BNE767" s="18"/>
      <c r="BNF767" s="18"/>
      <c r="BNG767" s="18"/>
      <c r="BNH767" s="18"/>
      <c r="BNI767" s="18" t="s">
        <v>96</v>
      </c>
    </row>
    <row r="768" spans="1719:1725" ht="13.2" x14ac:dyDescent="0.25">
      <c r="BNC768" s="18"/>
      <c r="BND768" s="18"/>
      <c r="BNE768" s="18"/>
      <c r="BNF768" s="18"/>
      <c r="BNG768" s="18"/>
      <c r="BNH768" s="18"/>
      <c r="BNI768" s="18" t="s">
        <v>95</v>
      </c>
    </row>
    <row r="769" spans="1725:1730" ht="13.2" x14ac:dyDescent="0.25">
      <c r="BNI769" s="18" t="s">
        <v>94</v>
      </c>
      <c r="BNJ769" s="18"/>
      <c r="BNK769" s="18"/>
      <c r="BNL769" s="18"/>
      <c r="BNM769" s="18"/>
    </row>
    <row r="770" spans="1725:1730" ht="13.2" x14ac:dyDescent="0.25">
      <c r="BNI770" s="18"/>
      <c r="BNJ770" s="18"/>
      <c r="BNK770" s="18"/>
      <c r="BNL770" s="18"/>
      <c r="BNM770" s="18"/>
    </row>
    <row r="771" spans="1725:1730" ht="13.2" x14ac:dyDescent="0.25">
      <c r="BNI771" s="18"/>
      <c r="BNJ771" s="18"/>
      <c r="BNK771" s="18"/>
      <c r="BNL771" s="18"/>
      <c r="BNM771" s="18"/>
    </row>
    <row r="772" spans="1725:1730" ht="13.2" x14ac:dyDescent="0.25">
      <c r="BNI772" s="18"/>
      <c r="BNJ772" s="18"/>
      <c r="BNK772" s="18"/>
      <c r="BNL772" s="8" t="s">
        <v>93</v>
      </c>
      <c r="BNM772" s="8"/>
      <c r="BNN772" s="8"/>
    </row>
    <row r="773" spans="1725:1730" ht="13.2" x14ac:dyDescent="0.25">
      <c r="BNI773" s="18"/>
      <c r="BNJ773" s="18"/>
      <c r="BNK773" s="18"/>
      <c r="BNL773" s="10" t="s">
        <v>92</v>
      </c>
      <c r="BNM773" s="8"/>
      <c r="BNN773" s="8"/>
    </row>
    <row r="774" spans="1725:1730" ht="13.2" x14ac:dyDescent="0.25">
      <c r="BNI774" s="18"/>
      <c r="BNJ774" s="18"/>
      <c r="BNK774" s="18"/>
      <c r="BNL774" s="10" t="s">
        <v>91</v>
      </c>
      <c r="BNM774" s="8"/>
      <c r="BNN774" s="8"/>
    </row>
    <row r="775" spans="1725:1730" ht="13.2" x14ac:dyDescent="0.25">
      <c r="BNI775" s="18"/>
      <c r="BNJ775" s="18"/>
      <c r="BNK775" s="18"/>
      <c r="BNL775" s="10" t="s">
        <v>90</v>
      </c>
      <c r="BNM775" s="8"/>
      <c r="BNN775" s="8"/>
    </row>
    <row r="776" spans="1725:1730" ht="13.2" x14ac:dyDescent="0.25">
      <c r="BNI776" s="18"/>
      <c r="BNJ776" s="18"/>
      <c r="BNK776" s="18"/>
      <c r="BNL776" s="10" t="s">
        <v>89</v>
      </c>
      <c r="BNM776" s="8"/>
      <c r="BNN776" s="8"/>
    </row>
    <row r="777" spans="1725:1730" ht="13.2" x14ac:dyDescent="0.25">
      <c r="BNI777" s="18"/>
      <c r="BNJ777" s="18"/>
      <c r="BNK777" s="18"/>
      <c r="BNL777" s="10" t="s">
        <v>88</v>
      </c>
      <c r="BNM777" s="8"/>
      <c r="BNN777" s="8"/>
    </row>
    <row r="778" spans="1725:1730" ht="13.2" x14ac:dyDescent="0.25">
      <c r="BNI778" s="18"/>
      <c r="BNJ778" s="18"/>
      <c r="BNK778" s="18"/>
      <c r="BNL778" s="10" t="s">
        <v>87</v>
      </c>
      <c r="BNM778" s="8"/>
      <c r="BNN778" s="8"/>
    </row>
    <row r="779" spans="1725:1730" ht="13.2" x14ac:dyDescent="0.25">
      <c r="BNI779" s="18"/>
      <c r="BNJ779" s="18"/>
      <c r="BNK779" s="18"/>
      <c r="BNL779" s="10" t="s">
        <v>86</v>
      </c>
      <c r="BNM779" s="8"/>
      <c r="BNN779" s="8"/>
    </row>
    <row r="780" spans="1725:1730" ht="13.2" x14ac:dyDescent="0.25">
      <c r="BNL780" s="10" t="s">
        <v>85</v>
      </c>
      <c r="BNM780" s="8"/>
      <c r="BNN780" s="8"/>
    </row>
    <row r="781" spans="1725:1730" ht="13.2" x14ac:dyDescent="0.25">
      <c r="BNL781" s="10" t="s">
        <v>84</v>
      </c>
      <c r="BNM781" s="8"/>
      <c r="BNN781" s="8"/>
    </row>
    <row r="782" spans="1725:1730" ht="13.2" x14ac:dyDescent="0.25">
      <c r="BNL782" s="10" t="s">
        <v>83</v>
      </c>
      <c r="BNM782" s="8"/>
      <c r="BNN782" s="8"/>
    </row>
    <row r="783" spans="1725:1730" x14ac:dyDescent="0.2">
      <c r="BNL783" s="8"/>
      <c r="BNM783" s="8"/>
      <c r="BNN783" s="8"/>
    </row>
    <row r="784" spans="1725:1730" x14ac:dyDescent="0.2">
      <c r="BNL784" s="8"/>
      <c r="BNM784" s="8"/>
      <c r="BNN784" s="8" t="s">
        <v>82</v>
      </c>
    </row>
    <row r="785" spans="1730:1732" x14ac:dyDescent="0.2">
      <c r="BNN785" s="8" t="s">
        <v>81</v>
      </c>
      <c r="BNO785" s="8"/>
      <c r="BNP785" s="8"/>
    </row>
    <row r="786" spans="1730:1732" x14ac:dyDescent="0.2">
      <c r="BNN786" s="8" t="s">
        <v>80</v>
      </c>
      <c r="BNO786" s="8"/>
      <c r="BNP786" s="8"/>
    </row>
    <row r="787" spans="1730:1732" x14ac:dyDescent="0.2">
      <c r="BNN787" s="8" t="s">
        <v>79</v>
      </c>
      <c r="BNO787" s="8"/>
      <c r="BNP787" s="8"/>
    </row>
    <row r="788" spans="1730:1732" x14ac:dyDescent="0.2">
      <c r="BNN788" s="8"/>
      <c r="BNO788" s="8"/>
      <c r="BNP788" s="8"/>
    </row>
    <row r="789" spans="1730:1732" x14ac:dyDescent="0.2">
      <c r="BNN789" s="8" t="s">
        <v>7</v>
      </c>
      <c r="BNO789" s="8"/>
      <c r="BNP789" s="8"/>
    </row>
    <row r="790" spans="1730:1732" ht="13.2" x14ac:dyDescent="0.25">
      <c r="BNN790" s="8"/>
      <c r="BNO790" s="8"/>
      <c r="BNP790" s="17" t="s">
        <v>78</v>
      </c>
    </row>
    <row r="791" spans="1730:1732" ht="13.2" x14ac:dyDescent="0.25">
      <c r="BNN791" s="8"/>
      <c r="BNO791" s="8"/>
      <c r="BNP791" s="10" t="s">
        <v>77</v>
      </c>
    </row>
    <row r="792" spans="1730:1732" ht="13.2" x14ac:dyDescent="0.25">
      <c r="BNN792" s="8"/>
      <c r="BNO792" s="8"/>
      <c r="BNP792" s="10" t="s">
        <v>76</v>
      </c>
    </row>
    <row r="793" spans="1730:1732" ht="13.2" x14ac:dyDescent="0.25">
      <c r="BNN793" s="8"/>
      <c r="BNO793" s="8"/>
      <c r="BNP793" s="10" t="s">
        <v>75</v>
      </c>
    </row>
    <row r="794" spans="1730:1732" ht="13.2" x14ac:dyDescent="0.25">
      <c r="BNN794" s="8"/>
      <c r="BNO794" s="8"/>
      <c r="BNP794" s="10" t="s">
        <v>74</v>
      </c>
    </row>
    <row r="795" spans="1730:1732" ht="13.2" x14ac:dyDescent="0.25">
      <c r="BNN795" s="8"/>
      <c r="BNO795" s="8"/>
      <c r="BNP795" s="10" t="s">
        <v>73</v>
      </c>
    </row>
    <row r="796" spans="1730:1732" ht="13.2" x14ac:dyDescent="0.25">
      <c r="BNN796" s="8"/>
      <c r="BNO796" s="8"/>
      <c r="BNP796" s="10" t="s">
        <v>72</v>
      </c>
    </row>
    <row r="797" spans="1730:1732" ht="13.2" x14ac:dyDescent="0.25">
      <c r="BNN797" s="8"/>
      <c r="BNO797" s="8"/>
      <c r="BNP797" s="10" t="s">
        <v>71</v>
      </c>
    </row>
    <row r="798" spans="1730:1732" ht="13.2" x14ac:dyDescent="0.25">
      <c r="BNN798" s="8"/>
      <c r="BNO798" s="8"/>
      <c r="BNP798" s="10" t="s">
        <v>70</v>
      </c>
    </row>
    <row r="799" spans="1730:1732" ht="13.2" x14ac:dyDescent="0.25">
      <c r="BNN799" s="8"/>
      <c r="BNO799" s="8"/>
      <c r="BNP799" s="10" t="s">
        <v>69</v>
      </c>
    </row>
    <row r="800" spans="1730:1732" ht="13.2" x14ac:dyDescent="0.25">
      <c r="BNN800" s="8"/>
      <c r="BNO800" s="8"/>
      <c r="BNP800" s="10" t="s">
        <v>68</v>
      </c>
    </row>
    <row r="801" spans="1732:1736" ht="13.2" x14ac:dyDescent="0.25">
      <c r="BNP801" s="10" t="s">
        <v>0</v>
      </c>
      <c r="BNQ801" s="8"/>
      <c r="BNR801" s="8" t="s">
        <v>67</v>
      </c>
      <c r="BNS801" s="8"/>
      <c r="BNT801" s="8"/>
    </row>
    <row r="802" spans="1732:1736" ht="13.2" x14ac:dyDescent="0.25">
      <c r="BNP802" s="8"/>
      <c r="BNQ802" s="8"/>
      <c r="BNR802" s="10" t="s">
        <v>66</v>
      </c>
      <c r="BNS802" s="8"/>
      <c r="BNT802" s="8"/>
    </row>
    <row r="803" spans="1732:1736" ht="13.2" x14ac:dyDescent="0.25">
      <c r="BNP803" s="8"/>
      <c r="BNQ803" s="8"/>
      <c r="BNR803" s="10" t="s">
        <v>65</v>
      </c>
      <c r="BNS803" s="8"/>
      <c r="BNT803" s="8"/>
    </row>
    <row r="804" spans="1732:1736" ht="13.2" x14ac:dyDescent="0.25">
      <c r="BNP804" s="8"/>
      <c r="BNQ804" s="8"/>
      <c r="BNR804" s="10" t="s">
        <v>64</v>
      </c>
      <c r="BNS804" s="8"/>
      <c r="BNT804" s="8"/>
    </row>
    <row r="805" spans="1732:1736" ht="13.2" x14ac:dyDescent="0.25">
      <c r="BNP805" s="8"/>
      <c r="BNQ805" s="8"/>
      <c r="BNR805" s="10" t="s">
        <v>63</v>
      </c>
      <c r="BNS805" s="8"/>
      <c r="BNT805" s="8"/>
    </row>
    <row r="806" spans="1732:1736" x14ac:dyDescent="0.2">
      <c r="BNP806" s="8"/>
      <c r="BNQ806" s="8"/>
      <c r="BNR806" s="8"/>
      <c r="BNS806" s="8"/>
      <c r="BNT806" s="8"/>
    </row>
    <row r="807" spans="1732:1736" x14ac:dyDescent="0.2">
      <c r="BNP807" s="8"/>
      <c r="BNQ807" s="8"/>
      <c r="BNR807" s="8"/>
      <c r="BNS807" s="8"/>
      <c r="BNT807" s="8" t="s">
        <v>62</v>
      </c>
    </row>
    <row r="808" spans="1732:1736" ht="66" x14ac:dyDescent="0.2">
      <c r="BNP808" s="8"/>
      <c r="BNQ808" s="8"/>
      <c r="BNR808" s="8"/>
      <c r="BNS808" s="8"/>
      <c r="BNT808" s="197" t="s">
        <v>61</v>
      </c>
    </row>
    <row r="809" spans="1732:1736" ht="13.2" x14ac:dyDescent="0.2">
      <c r="BNP809" s="8"/>
      <c r="BNQ809" s="8"/>
      <c r="BNR809" s="8"/>
      <c r="BNS809" s="8"/>
      <c r="BNT809" s="198" t="s">
        <v>60</v>
      </c>
    </row>
    <row r="810" spans="1732:1736" ht="13.2" x14ac:dyDescent="0.2">
      <c r="BNP810" s="8"/>
      <c r="BNQ810" s="8"/>
      <c r="BNR810" s="8"/>
      <c r="BNS810" s="8"/>
      <c r="BNT810" s="198" t="s">
        <v>59</v>
      </c>
    </row>
    <row r="811" spans="1732:1736" ht="13.2" x14ac:dyDescent="0.2">
      <c r="BNP811" s="8"/>
      <c r="BNQ811" s="8"/>
      <c r="BNR811" s="8"/>
      <c r="BNS811" s="8"/>
      <c r="BNT811" s="198" t="s">
        <v>58</v>
      </c>
    </row>
    <row r="812" spans="1732:1736" ht="13.2" x14ac:dyDescent="0.2">
      <c r="BNP812" s="8"/>
      <c r="BNQ812" s="8"/>
      <c r="BNR812" s="8"/>
      <c r="BNS812" s="8"/>
      <c r="BNT812" s="198" t="s">
        <v>57</v>
      </c>
    </row>
    <row r="813" spans="1732:1736" ht="66" x14ac:dyDescent="0.2">
      <c r="BNP813" s="8"/>
      <c r="BNQ813" s="8"/>
      <c r="BNR813" s="8"/>
      <c r="BNS813" s="8"/>
      <c r="BNT813" s="197" t="s">
        <v>56</v>
      </c>
    </row>
    <row r="814" spans="1732:1736" ht="13.2" x14ac:dyDescent="0.2">
      <c r="BNP814" s="8"/>
      <c r="BNQ814" s="8"/>
      <c r="BNR814" s="8"/>
      <c r="BNS814" s="8"/>
      <c r="BNT814" s="198" t="s">
        <v>55</v>
      </c>
    </row>
    <row r="815" spans="1732:1736" ht="13.2" x14ac:dyDescent="0.2">
      <c r="BNP815" s="8"/>
      <c r="BNQ815" s="8"/>
      <c r="BNR815" s="8"/>
      <c r="BNS815" s="8"/>
      <c r="BNT815" s="197" t="s">
        <v>0</v>
      </c>
    </row>
    <row r="816" spans="1732:1736" ht="13.2" x14ac:dyDescent="0.2">
      <c r="BNP816" s="8"/>
      <c r="BNQ816" s="8"/>
      <c r="BNR816" s="8"/>
      <c r="BNS816" s="8"/>
      <c r="BNT816" s="198" t="s">
        <v>7</v>
      </c>
    </row>
    <row r="818" spans="1738:1741" ht="13.2" x14ac:dyDescent="0.25">
      <c r="BNV818" s="10" t="s">
        <v>54</v>
      </c>
      <c r="BNW818" s="10"/>
      <c r="BNX818" s="10"/>
      <c r="BNY818" s="10"/>
    </row>
    <row r="819" spans="1738:1741" ht="13.2" x14ac:dyDescent="0.25">
      <c r="BNV819" s="10" t="s">
        <v>53</v>
      </c>
      <c r="BNW819" s="10"/>
      <c r="BNX819" s="10"/>
      <c r="BNY819" s="10"/>
    </row>
    <row r="820" spans="1738:1741" ht="13.2" x14ac:dyDescent="0.25">
      <c r="BNV820" s="10"/>
      <c r="BNW820" s="10"/>
      <c r="BNX820" s="10"/>
      <c r="BNY820" s="10"/>
    </row>
    <row r="821" spans="1738:1741" ht="13.2" x14ac:dyDescent="0.25">
      <c r="BNV821" s="10"/>
      <c r="BNW821" s="10" t="s">
        <v>52</v>
      </c>
      <c r="BNX821" s="10"/>
      <c r="BNY821" s="10"/>
    </row>
    <row r="822" spans="1738:1741" ht="13.2" x14ac:dyDescent="0.25">
      <c r="BNV822" s="10"/>
      <c r="BNW822" s="10" t="s">
        <v>51</v>
      </c>
      <c r="BNX822" s="10"/>
      <c r="BNY822" s="10"/>
    </row>
    <row r="823" spans="1738:1741" ht="13.2" x14ac:dyDescent="0.25">
      <c r="BNV823" s="10"/>
      <c r="BNW823" s="10"/>
      <c r="BNX823" s="10"/>
      <c r="BNY823" s="10"/>
    </row>
    <row r="824" spans="1738:1741" ht="13.2" x14ac:dyDescent="0.25">
      <c r="BNV824" s="10"/>
      <c r="BNW824" s="10"/>
      <c r="BNX824" s="10"/>
      <c r="BNY824" s="10"/>
    </row>
    <row r="825" spans="1738:1741" ht="13.2" x14ac:dyDescent="0.25">
      <c r="BNV825" s="10"/>
      <c r="BNW825" s="10"/>
      <c r="BNX825" s="10"/>
      <c r="BNY825" s="10"/>
    </row>
    <row r="826" spans="1738:1741" ht="13.2" x14ac:dyDescent="0.25">
      <c r="BNV826" s="10"/>
      <c r="BNW826" s="10"/>
      <c r="BNX826" s="10"/>
      <c r="BNY826" s="10"/>
    </row>
    <row r="827" spans="1738:1741" ht="13.2" x14ac:dyDescent="0.25">
      <c r="BNV827" s="10"/>
      <c r="BNW827" s="10"/>
      <c r="BNX827" s="10"/>
      <c r="BNY827" s="10"/>
    </row>
    <row r="828" spans="1738:1741" ht="13.2" x14ac:dyDescent="0.25">
      <c r="BNV828" s="10"/>
      <c r="BNW828" s="10"/>
      <c r="BNX828" s="10"/>
      <c r="BNY828" s="10" t="s">
        <v>50</v>
      </c>
    </row>
    <row r="829" spans="1738:1741" ht="13.2" x14ac:dyDescent="0.25">
      <c r="BNV829" s="10"/>
      <c r="BNW829" s="10"/>
      <c r="BNX829" s="10"/>
      <c r="BNY829" s="10" t="s">
        <v>49</v>
      </c>
    </row>
    <row r="830" spans="1738:1741" ht="13.2" x14ac:dyDescent="0.25">
      <c r="BNV830" s="10"/>
      <c r="BNW830" s="10"/>
      <c r="BNX830" s="10"/>
      <c r="BNY830" s="10" t="s">
        <v>48</v>
      </c>
    </row>
    <row r="834" spans="1742:1746" ht="13.2" x14ac:dyDescent="0.25">
      <c r="BNZ834" s="10" t="s">
        <v>47</v>
      </c>
      <c r="BOA834" s="10"/>
      <c r="BOB834" s="10"/>
      <c r="BOC834" s="10"/>
      <c r="BOD834" s="10"/>
    </row>
    <row r="835" spans="1742:1746" ht="13.2" x14ac:dyDescent="0.25">
      <c r="BNZ835" s="10" t="s">
        <v>46</v>
      </c>
      <c r="BOA835" s="10"/>
      <c r="BOB835" s="10"/>
      <c r="BOC835" s="10"/>
      <c r="BOD835" s="10"/>
    </row>
    <row r="836" spans="1742:1746" ht="13.2" x14ac:dyDescent="0.25">
      <c r="BNZ836" s="10" t="s">
        <v>45</v>
      </c>
      <c r="BOA836" s="10"/>
      <c r="BOB836" s="10"/>
      <c r="BOC836" s="10"/>
      <c r="BOD836" s="10"/>
    </row>
    <row r="837" spans="1742:1746" ht="13.2" x14ac:dyDescent="0.25">
      <c r="BNZ837" s="10"/>
      <c r="BOA837" s="10"/>
      <c r="BOB837" s="10"/>
      <c r="BOC837" s="10"/>
      <c r="BOD837" s="10"/>
    </row>
    <row r="838" spans="1742:1746" ht="13.2" x14ac:dyDescent="0.25">
      <c r="BNZ838" s="10"/>
      <c r="BOA838" s="10"/>
      <c r="BOB838" s="10"/>
      <c r="BOC838" s="10"/>
      <c r="BOD838" s="10"/>
    </row>
    <row r="839" spans="1742:1746" ht="13.2" x14ac:dyDescent="0.25">
      <c r="BNZ839" s="10"/>
      <c r="BOA839" s="10"/>
      <c r="BOB839" s="10"/>
      <c r="BOC839" s="10"/>
      <c r="BOD839" s="10"/>
    </row>
    <row r="840" spans="1742:1746" ht="13.2" x14ac:dyDescent="0.25">
      <c r="BNZ840" s="10"/>
      <c r="BOA840" s="10"/>
      <c r="BOB840" s="10" t="s">
        <v>44</v>
      </c>
      <c r="BOC840" s="10"/>
      <c r="BOD840" s="10"/>
    </row>
    <row r="841" spans="1742:1746" ht="13.2" x14ac:dyDescent="0.25">
      <c r="BNZ841" s="10"/>
      <c r="BOA841" s="10"/>
      <c r="BOB841" s="10" t="s">
        <v>43</v>
      </c>
      <c r="BOC841" s="10"/>
      <c r="BOD841" s="10"/>
    </row>
    <row r="842" spans="1742:1746" ht="13.2" x14ac:dyDescent="0.25">
      <c r="BNZ842" s="10"/>
      <c r="BOA842" s="10"/>
      <c r="BOB842" s="10" t="s">
        <v>42</v>
      </c>
      <c r="BOC842" s="10"/>
      <c r="BOD842" s="10"/>
    </row>
    <row r="843" spans="1742:1746" ht="13.2" x14ac:dyDescent="0.25">
      <c r="BNZ843" s="10"/>
      <c r="BOA843" s="10"/>
      <c r="BOB843" s="10"/>
      <c r="BOC843" s="10"/>
      <c r="BOD843" s="10"/>
    </row>
    <row r="844" spans="1742:1746" ht="13.2" x14ac:dyDescent="0.25">
      <c r="BNZ844" s="10"/>
      <c r="BOA844" s="10"/>
      <c r="BOB844" s="10"/>
      <c r="BOC844" s="10" t="s">
        <v>41</v>
      </c>
      <c r="BOD844" s="10"/>
    </row>
    <row r="845" spans="1742:1746" ht="13.2" x14ac:dyDescent="0.25">
      <c r="BNZ845" s="10"/>
      <c r="BOA845" s="10"/>
      <c r="BOB845" s="10"/>
      <c r="BOC845" s="10" t="s">
        <v>40</v>
      </c>
      <c r="BOD845" s="10"/>
    </row>
    <row r="846" spans="1742:1746" ht="13.2" x14ac:dyDescent="0.25">
      <c r="BNZ846" s="10"/>
      <c r="BOA846" s="10"/>
      <c r="BOB846" s="10"/>
      <c r="BOC846" s="10" t="s">
        <v>39</v>
      </c>
      <c r="BOD846" s="10"/>
    </row>
    <row r="847" spans="1742:1746" ht="13.2" x14ac:dyDescent="0.25">
      <c r="BNZ847" s="10"/>
      <c r="BOA847" s="10"/>
      <c r="BOB847" s="10"/>
      <c r="BOC847" s="10"/>
      <c r="BOD847" s="10"/>
    </row>
    <row r="848" spans="1742:1746" ht="13.2" x14ac:dyDescent="0.25">
      <c r="BNZ848" s="10"/>
      <c r="BOA848" s="10"/>
      <c r="BOB848" s="10"/>
      <c r="BOC848" s="10"/>
      <c r="BOD848" s="10" t="s">
        <v>38</v>
      </c>
    </row>
    <row r="849" spans="1746:1759" ht="13.2" x14ac:dyDescent="0.25">
      <c r="BOD849" s="10" t="s">
        <v>37</v>
      </c>
      <c r="BOE849" s="10"/>
      <c r="BOF849" s="8"/>
      <c r="BOG849" s="8"/>
      <c r="BOH849" s="8"/>
      <c r="BOI849" s="8"/>
      <c r="BOJ849" s="8"/>
      <c r="BOK849" s="8"/>
      <c r="BOL849" s="8"/>
      <c r="BOM849" s="8"/>
      <c r="BON849" s="8"/>
      <c r="BOO849" s="8"/>
      <c r="BOP849" s="8"/>
      <c r="BOQ849" s="8"/>
    </row>
    <row r="850" spans="1746:1759" ht="13.2" x14ac:dyDescent="0.25">
      <c r="BOD850" s="10" t="s">
        <v>36</v>
      </c>
      <c r="BOE850" s="10"/>
      <c r="BOF850" s="8"/>
      <c r="BOG850" s="8"/>
      <c r="BOH850" s="8"/>
      <c r="BOI850" s="8"/>
      <c r="BOJ850" s="8"/>
      <c r="BOK850" s="8"/>
      <c r="BOL850" s="8"/>
      <c r="BOM850" s="8"/>
      <c r="BON850" s="8"/>
      <c r="BOO850" s="8"/>
      <c r="BOP850" s="8"/>
      <c r="BOQ850" s="8"/>
    </row>
    <row r="851" spans="1746:1759" ht="13.2" x14ac:dyDescent="0.25">
      <c r="BOD851" s="10"/>
      <c r="BOE851" s="10"/>
      <c r="BOF851" s="8"/>
      <c r="BOG851" s="8"/>
      <c r="BOH851" s="8"/>
      <c r="BOI851" s="8"/>
      <c r="BOJ851" s="8"/>
      <c r="BOK851" s="8"/>
      <c r="BOL851" s="8"/>
      <c r="BOM851" s="8"/>
      <c r="BON851" s="8"/>
      <c r="BOO851" s="8"/>
      <c r="BOP851" s="8"/>
      <c r="BOQ851" s="8"/>
    </row>
    <row r="852" spans="1746:1759" ht="13.2" x14ac:dyDescent="0.25">
      <c r="BOD852" s="10"/>
      <c r="BOE852" s="11" t="s">
        <v>35</v>
      </c>
      <c r="BOF852" s="8"/>
      <c r="BOG852" s="8"/>
      <c r="BOH852" s="8"/>
      <c r="BOI852" s="8"/>
      <c r="BOJ852" s="8"/>
      <c r="BOK852" s="8"/>
      <c r="BOL852" s="8"/>
      <c r="BOM852" s="8"/>
      <c r="BON852" s="8"/>
      <c r="BOO852" s="8"/>
      <c r="BOP852" s="8"/>
      <c r="BOQ852" s="8"/>
    </row>
    <row r="853" spans="1746:1759" ht="13.2" x14ac:dyDescent="0.25">
      <c r="BOD853" s="10"/>
      <c r="BOE853" s="11" t="s">
        <v>34</v>
      </c>
      <c r="BOF853" s="8"/>
      <c r="BOG853" s="8"/>
      <c r="BOH853" s="8"/>
      <c r="BOI853" s="8"/>
      <c r="BOJ853" s="8"/>
      <c r="BOK853" s="8"/>
      <c r="BOL853" s="8"/>
      <c r="BOM853" s="8"/>
      <c r="BON853" s="8"/>
      <c r="BOO853" s="8"/>
      <c r="BOP853" s="8"/>
      <c r="BOQ853" s="8"/>
    </row>
    <row r="854" spans="1746:1759" ht="13.2" x14ac:dyDescent="0.25">
      <c r="BOD854" s="10"/>
      <c r="BOE854" s="11"/>
      <c r="BOF854" s="8"/>
      <c r="BOG854" s="8"/>
      <c r="BOH854" s="8"/>
      <c r="BOI854" s="8"/>
      <c r="BOJ854" s="8"/>
      <c r="BOK854" s="8"/>
      <c r="BOL854" s="8"/>
      <c r="BOM854" s="8"/>
      <c r="BON854" s="8"/>
      <c r="BOO854" s="8"/>
      <c r="BOP854" s="8"/>
      <c r="BOQ854" s="8"/>
    </row>
    <row r="855" spans="1746:1759" x14ac:dyDescent="0.2">
      <c r="BOD855" s="8"/>
      <c r="BOE855" s="8"/>
      <c r="BOF855" s="8"/>
      <c r="BOG855" s="8"/>
      <c r="BOH855" s="8"/>
      <c r="BOI855" s="8"/>
      <c r="BOJ855" s="8"/>
      <c r="BOK855" s="8"/>
      <c r="BOL855" s="8"/>
      <c r="BOM855" s="8"/>
      <c r="BON855" s="8"/>
      <c r="BOO855" s="8"/>
      <c r="BOP855" s="8"/>
      <c r="BOQ855" s="8"/>
    </row>
    <row r="856" spans="1746:1759" x14ac:dyDescent="0.2">
      <c r="BOD856" s="8"/>
      <c r="BOE856" s="8"/>
      <c r="BOF856" s="8"/>
      <c r="BOG856" s="8"/>
      <c r="BOH856" s="8"/>
      <c r="BOI856" s="8"/>
      <c r="BOJ856" s="8"/>
      <c r="BOK856" s="8"/>
      <c r="BOL856" s="8"/>
      <c r="BOM856" s="8"/>
      <c r="BON856" s="8"/>
      <c r="BOO856" s="8"/>
      <c r="BOP856" s="8"/>
      <c r="BOQ856" s="8"/>
    </row>
    <row r="857" spans="1746:1759" ht="13.2" x14ac:dyDescent="0.25">
      <c r="BOD857" s="8"/>
      <c r="BOE857" s="8"/>
      <c r="BOF857" s="8"/>
      <c r="BOG857" s="10"/>
      <c r="BOH857" s="10"/>
      <c r="BOI857" s="10"/>
      <c r="BOJ857" s="10"/>
      <c r="BOK857" s="10"/>
      <c r="BOL857" s="10"/>
      <c r="BOM857" s="10"/>
      <c r="BON857" s="10"/>
      <c r="BOO857" s="470" t="s">
        <v>33</v>
      </c>
      <c r="BOP857" s="470"/>
      <c r="BOQ857" s="470"/>
    </row>
    <row r="858" spans="1746:1759" ht="13.2" x14ac:dyDescent="0.25">
      <c r="BOD858" s="8"/>
      <c r="BOE858" s="8"/>
      <c r="BOF858" s="8"/>
      <c r="BOG858" s="10"/>
      <c r="BOH858" s="10"/>
      <c r="BOI858" s="10"/>
      <c r="BOJ858" s="10"/>
      <c r="BOK858" s="10"/>
      <c r="BOL858" s="10"/>
      <c r="BOM858" s="9">
        <v>1</v>
      </c>
      <c r="BON858" s="9">
        <v>2</v>
      </c>
      <c r="BOO858" s="9">
        <v>3</v>
      </c>
      <c r="BOP858" s="13">
        <v>4</v>
      </c>
      <c r="BOQ858" s="13">
        <v>5</v>
      </c>
    </row>
    <row r="859" spans="1746:1759" ht="13.2" x14ac:dyDescent="0.25">
      <c r="BOD859" s="8"/>
      <c r="BOE859" s="8"/>
      <c r="BOF859" s="8"/>
      <c r="BOG859" s="10"/>
      <c r="BOH859" s="10"/>
      <c r="BOI859" s="10"/>
      <c r="BOJ859" s="10"/>
      <c r="BOK859" s="10"/>
      <c r="BOL859" s="10"/>
      <c r="BOM859" s="11" t="s">
        <v>32</v>
      </c>
      <c r="BON859" s="11" t="s">
        <v>31</v>
      </c>
      <c r="BOO859" s="11" t="s">
        <v>30</v>
      </c>
      <c r="BOP859" s="11" t="s">
        <v>29</v>
      </c>
      <c r="BOQ859" s="11" t="s">
        <v>28</v>
      </c>
    </row>
    <row r="860" spans="1746:1759" ht="13.2" x14ac:dyDescent="0.25">
      <c r="BOD860" s="8"/>
      <c r="BOE860" s="8"/>
      <c r="BOF860" s="8"/>
      <c r="BOG860" s="10"/>
      <c r="BOH860" s="10"/>
      <c r="BOI860" s="10"/>
      <c r="BOJ860" s="10"/>
      <c r="BOK860" s="10"/>
      <c r="BOL860" s="10"/>
      <c r="BOM860" s="199">
        <v>0.2</v>
      </c>
      <c r="BON860" s="199">
        <v>0.4</v>
      </c>
      <c r="BOO860" s="199">
        <v>0.6</v>
      </c>
      <c r="BOP860" s="199">
        <v>0.8</v>
      </c>
      <c r="BOQ860" s="199">
        <v>1</v>
      </c>
    </row>
    <row r="861" spans="1746:1759" ht="13.2" x14ac:dyDescent="0.25">
      <c r="BOD861" s="8"/>
      <c r="BOE861" s="8"/>
      <c r="BOF861" s="8"/>
      <c r="BOG861" s="10"/>
      <c r="BOH861" s="10"/>
      <c r="BOI861" s="10"/>
      <c r="BOJ861" s="10"/>
      <c r="BOK861" s="10"/>
      <c r="BOL861" s="10"/>
      <c r="BOM861" s="9"/>
      <c r="BON861" s="9"/>
      <c r="BOO861" s="9"/>
      <c r="BOP861" s="13"/>
      <c r="BOQ861" s="13"/>
    </row>
    <row r="862" spans="1746:1759" ht="13.2" x14ac:dyDescent="0.25">
      <c r="BOD862" s="8"/>
      <c r="BOE862" s="8"/>
      <c r="BOF862" s="8"/>
      <c r="BOG862" s="464" t="s">
        <v>27</v>
      </c>
      <c r="BOH862" s="12">
        <v>5</v>
      </c>
      <c r="BOI862" s="11" t="s">
        <v>26</v>
      </c>
      <c r="BOJ862" s="199">
        <v>1</v>
      </c>
      <c r="BOK862" s="10" t="s">
        <v>25</v>
      </c>
      <c r="BOL862" s="200">
        <v>1</v>
      </c>
      <c r="BOM862" s="9" t="s">
        <v>14</v>
      </c>
      <c r="BON862" s="9" t="s">
        <v>14</v>
      </c>
      <c r="BOO862" s="9" t="s">
        <v>14</v>
      </c>
      <c r="BOP862" s="9" t="s">
        <v>14</v>
      </c>
      <c r="BOQ862" s="9" t="s">
        <v>13</v>
      </c>
    </row>
    <row r="863" spans="1746:1759" ht="13.2" x14ac:dyDescent="0.25">
      <c r="BOD863" s="8"/>
      <c r="BOE863" s="8"/>
      <c r="BOF863" s="8"/>
      <c r="BOG863" s="464"/>
      <c r="BOH863" s="12">
        <v>4</v>
      </c>
      <c r="BOI863" s="11" t="s">
        <v>24</v>
      </c>
      <c r="BOJ863" s="199">
        <v>0.8</v>
      </c>
      <c r="BOK863" s="10" t="s">
        <v>23</v>
      </c>
      <c r="BOL863" s="200">
        <v>0.8</v>
      </c>
      <c r="BOM863" s="9" t="s">
        <v>15</v>
      </c>
      <c r="BON863" s="9" t="s">
        <v>15</v>
      </c>
      <c r="BOO863" s="9" t="s">
        <v>14</v>
      </c>
      <c r="BOP863" s="9" t="s">
        <v>14</v>
      </c>
      <c r="BOQ863" s="9" t="s">
        <v>13</v>
      </c>
    </row>
    <row r="864" spans="1746:1759" ht="13.2" x14ac:dyDescent="0.25">
      <c r="BOD864" s="8"/>
      <c r="BOE864" s="8"/>
      <c r="BOF864" s="8"/>
      <c r="BOG864" s="464"/>
      <c r="BOH864" s="12">
        <v>3</v>
      </c>
      <c r="BOI864" s="11" t="s">
        <v>22</v>
      </c>
      <c r="BOJ864" s="199">
        <v>0.6</v>
      </c>
      <c r="BOK864" s="10" t="s">
        <v>21</v>
      </c>
      <c r="BOL864" s="200">
        <v>0.6</v>
      </c>
      <c r="BOM864" s="9" t="s">
        <v>15</v>
      </c>
      <c r="BON864" s="9" t="s">
        <v>15</v>
      </c>
      <c r="BOO864" s="9" t="s">
        <v>15</v>
      </c>
      <c r="BOP864" s="9" t="s">
        <v>14</v>
      </c>
      <c r="BOQ864" s="9" t="s">
        <v>13</v>
      </c>
    </row>
    <row r="865" spans="1749:1763" ht="13.2" x14ac:dyDescent="0.25">
      <c r="BOG865" s="464"/>
      <c r="BOH865" s="12">
        <v>2</v>
      </c>
      <c r="BOI865" s="11" t="s">
        <v>20</v>
      </c>
      <c r="BOJ865" s="199">
        <v>0.4</v>
      </c>
      <c r="BOK865" s="10" t="s">
        <v>19</v>
      </c>
      <c r="BOL865" s="200">
        <v>0.4</v>
      </c>
      <c r="BOM865" s="9" t="s">
        <v>16</v>
      </c>
      <c r="BON865" s="9" t="s">
        <v>15</v>
      </c>
      <c r="BOO865" s="9" t="s">
        <v>15</v>
      </c>
      <c r="BOP865" s="9" t="s">
        <v>14</v>
      </c>
      <c r="BOQ865" s="9" t="s">
        <v>13</v>
      </c>
      <c r="BOR865" s="8"/>
      <c r="BOS865" s="8"/>
    </row>
    <row r="866" spans="1749:1763" ht="13.2" x14ac:dyDescent="0.25">
      <c r="BOG866" s="464"/>
      <c r="BOH866" s="12">
        <v>1</v>
      </c>
      <c r="BOI866" s="11" t="s">
        <v>18</v>
      </c>
      <c r="BOJ866" s="199">
        <v>0.2</v>
      </c>
      <c r="BOK866" s="10" t="s">
        <v>17</v>
      </c>
      <c r="BOL866" s="200">
        <v>0.2</v>
      </c>
      <c r="BOM866" s="9" t="s">
        <v>16</v>
      </c>
      <c r="BON866" s="9" t="s">
        <v>16</v>
      </c>
      <c r="BOO866" s="9" t="s">
        <v>15</v>
      </c>
      <c r="BOP866" s="9" t="s">
        <v>14</v>
      </c>
      <c r="BOQ866" s="9" t="s">
        <v>13</v>
      </c>
      <c r="BOR866" s="8"/>
      <c r="BOS866" s="8"/>
    </row>
    <row r="867" spans="1749:1763" x14ac:dyDescent="0.2">
      <c r="BOG867" s="8"/>
      <c r="BOH867" s="8"/>
      <c r="BOI867" s="8"/>
      <c r="BOJ867" s="8"/>
      <c r="BOK867" s="8"/>
      <c r="BOL867" s="8"/>
      <c r="BOM867" s="8"/>
      <c r="BON867" s="8"/>
      <c r="BOO867" s="8"/>
      <c r="BOP867" s="8"/>
      <c r="BOQ867" s="8"/>
      <c r="BOR867" s="8"/>
      <c r="BOS867" s="8"/>
    </row>
    <row r="868" spans="1749:1763" x14ac:dyDescent="0.2">
      <c r="BOG868" s="8"/>
      <c r="BOH868" s="8"/>
      <c r="BOI868" s="8"/>
      <c r="BOJ868" s="8"/>
      <c r="BOK868" s="8"/>
      <c r="BOL868" s="8"/>
      <c r="BOM868" s="8"/>
      <c r="BON868" s="8"/>
      <c r="BOO868" s="8"/>
      <c r="BOP868" s="8"/>
      <c r="BOQ868" s="8"/>
      <c r="BOR868" s="8"/>
      <c r="BOS868" s="8"/>
    </row>
    <row r="869" spans="1749:1763" x14ac:dyDescent="0.2">
      <c r="BOG869" s="8"/>
      <c r="BOH869" s="8"/>
      <c r="BOI869" s="8"/>
      <c r="BOJ869" s="8"/>
      <c r="BOK869" s="8"/>
      <c r="BOL869" s="8"/>
      <c r="BOM869" s="8"/>
      <c r="BON869" s="8"/>
      <c r="BOO869" s="8"/>
      <c r="BOP869" s="8"/>
      <c r="BOQ869" s="8"/>
      <c r="BOR869" s="8"/>
      <c r="BOS869" s="8" t="s">
        <v>12</v>
      </c>
    </row>
    <row r="870" spans="1749:1763" x14ac:dyDescent="0.2">
      <c r="BOG870" s="8"/>
      <c r="BOH870" s="8"/>
      <c r="BOI870" s="8"/>
      <c r="BOJ870" s="8"/>
      <c r="BOK870" s="8"/>
      <c r="BOL870" s="8"/>
      <c r="BOM870" s="8"/>
      <c r="BON870" s="8"/>
      <c r="BOO870" s="8"/>
      <c r="BOP870" s="8"/>
      <c r="BOQ870" s="8"/>
      <c r="BOR870" s="8"/>
      <c r="BOS870" s="8" t="s">
        <v>11</v>
      </c>
    </row>
    <row r="871" spans="1749:1763" x14ac:dyDescent="0.2">
      <c r="BOG871" s="8"/>
      <c r="BOH871" s="8"/>
      <c r="BOI871" s="8"/>
      <c r="BOJ871" s="8"/>
      <c r="BOK871" s="8"/>
      <c r="BOL871" s="8"/>
      <c r="BOM871" s="8"/>
      <c r="BON871" s="8"/>
      <c r="BOO871" s="8"/>
      <c r="BOP871" s="8"/>
      <c r="BOQ871" s="8"/>
      <c r="BOR871" s="8"/>
      <c r="BOS871" s="8" t="s">
        <v>10</v>
      </c>
    </row>
    <row r="872" spans="1749:1763" x14ac:dyDescent="0.2">
      <c r="BOG872" s="8"/>
      <c r="BOH872" s="8"/>
      <c r="BOI872" s="8"/>
      <c r="BOJ872" s="8"/>
      <c r="BOK872" s="8"/>
      <c r="BOL872" s="8"/>
      <c r="BOM872" s="8"/>
      <c r="BON872" s="8"/>
      <c r="BOO872" s="8"/>
      <c r="BOP872" s="8"/>
      <c r="BOQ872" s="8"/>
      <c r="BOR872" s="8"/>
      <c r="BOS872" s="8" t="s">
        <v>9</v>
      </c>
    </row>
    <row r="873" spans="1749:1763" x14ac:dyDescent="0.2">
      <c r="BOG873" s="8"/>
      <c r="BOH873" s="8"/>
      <c r="BOI873" s="8"/>
      <c r="BOJ873" s="8"/>
      <c r="BOK873" s="8"/>
      <c r="BOL873" s="8"/>
      <c r="BOM873" s="8"/>
      <c r="BON873" s="8"/>
      <c r="BOO873" s="8"/>
      <c r="BOP873" s="8"/>
      <c r="BOQ873" s="8"/>
      <c r="BOR873" s="8"/>
      <c r="BOS873" s="8" t="s">
        <v>8</v>
      </c>
    </row>
    <row r="874" spans="1749:1763" x14ac:dyDescent="0.2">
      <c r="BOG874" s="8"/>
      <c r="BOH874" s="8"/>
      <c r="BOI874" s="8"/>
      <c r="BOJ874" s="8"/>
      <c r="BOK874" s="8"/>
      <c r="BOL874" s="8"/>
      <c r="BOM874" s="8"/>
      <c r="BON874" s="8"/>
      <c r="BOO874" s="8"/>
      <c r="BOP874" s="8"/>
      <c r="BOQ874" s="8"/>
      <c r="BOR874" s="8"/>
      <c r="BOS874" s="8" t="s">
        <v>7</v>
      </c>
    </row>
    <row r="877" spans="1749:1763" x14ac:dyDescent="0.2">
      <c r="BOU877" s="201" t="s">
        <v>6</v>
      </c>
    </row>
    <row r="878" spans="1749:1763" x14ac:dyDescent="0.2">
      <c r="BOU878" s="193" t="s">
        <v>5</v>
      </c>
    </row>
    <row r="879" spans="1749:1763" ht="20.399999999999999" x14ac:dyDescent="0.2">
      <c r="BOU879" s="193" t="s">
        <v>4</v>
      </c>
    </row>
    <row r="880" spans="1749:1763" x14ac:dyDescent="0.2">
      <c r="BOU880" s="193" t="s">
        <v>3</v>
      </c>
    </row>
    <row r="881" spans="1763:1763" x14ac:dyDescent="0.2">
      <c r="BOU881" s="193" t="s">
        <v>2</v>
      </c>
    </row>
    <row r="882" spans="1763:1763" x14ac:dyDescent="0.2">
      <c r="BOU882" s="193" t="s">
        <v>1</v>
      </c>
    </row>
    <row r="883" spans="1763:1763" x14ac:dyDescent="0.2">
      <c r="BOU883" s="128" t="s">
        <v>0</v>
      </c>
    </row>
  </sheetData>
  <mergeCells count="20">
    <mergeCell ref="B7:H7"/>
    <mergeCell ref="J7:AB7"/>
    <mergeCell ref="B1:I1"/>
    <mergeCell ref="J1:K4"/>
    <mergeCell ref="B2:I2"/>
    <mergeCell ref="C3:H3"/>
    <mergeCell ref="C4:H4"/>
    <mergeCell ref="E5:G5"/>
    <mergeCell ref="I5:N5"/>
    <mergeCell ref="BOO857:BOQ857"/>
    <mergeCell ref="O5:P5"/>
    <mergeCell ref="Q5:R5"/>
    <mergeCell ref="U5:V5"/>
    <mergeCell ref="W5:X5"/>
    <mergeCell ref="BOG862:BOG866"/>
    <mergeCell ref="AC7:AH7"/>
    <mergeCell ref="AI7:AL7"/>
    <mergeCell ref="BLW607:BLY607"/>
    <mergeCell ref="BLQ611:BLQ615"/>
    <mergeCell ref="BMX721:BMZ721"/>
  </mergeCells>
  <conditionalFormatting sqref="AG9:AG22">
    <cfRule type="containsText" dxfId="531" priority="83" operator="containsText" text="EXTREMO">
      <formula>NOT(ISERROR(SEARCH("EXTREMO",AG9)))</formula>
    </cfRule>
    <cfRule type="containsText" dxfId="530" priority="82" operator="containsText" text="ALTO">
      <formula>NOT(ISERROR(SEARCH("ALTO",AG9)))</formula>
    </cfRule>
    <cfRule type="containsText" dxfId="529" priority="81" operator="containsText" text="MODERADO">
      <formula>NOT(ISERROR(SEARCH("MODERADO",AG9)))</formula>
    </cfRule>
    <cfRule type="containsText" dxfId="528" priority="80" operator="containsText" text="BAJO">
      <formula>NOT(ISERROR(SEARCH("BAJO",AG9)))</formula>
    </cfRule>
  </conditionalFormatting>
  <conditionalFormatting sqref="CP9:CP22">
    <cfRule type="containsText" dxfId="527" priority="79" operator="containsText" text="EXTREMO">
      <formula>NOT(ISERROR(SEARCH("EXTREMO",CP9)))</formula>
    </cfRule>
    <cfRule type="containsText" dxfId="526" priority="78" operator="containsText" text="ALTO">
      <formula>NOT(ISERROR(SEARCH("ALTO",CP9)))</formula>
    </cfRule>
    <cfRule type="containsText" dxfId="525" priority="77" operator="containsText" text="MODERADO">
      <formula>NOT(ISERROR(SEARCH("MODERADO",CP9)))</formula>
    </cfRule>
  </conditionalFormatting>
  <conditionalFormatting sqref="DB9:DC9">
    <cfRule type="containsText" dxfId="524" priority="74" operator="containsText" text="MODERADO">
      <formula>NOT(ISERROR(SEARCH("MODERADO",DB9)))</formula>
    </cfRule>
    <cfRule type="containsText" dxfId="523" priority="76" operator="containsText" text="EXTREMO">
      <formula>NOT(ISERROR(SEARCH("EXTREMO",DB9)))</formula>
    </cfRule>
    <cfRule type="containsText" dxfId="522" priority="75" operator="containsText" text="ALTO">
      <formula>NOT(ISERROR(SEARCH("ALTO",DB9)))</formula>
    </cfRule>
  </conditionalFormatting>
  <conditionalFormatting sqref="DB10:DC22">
    <cfRule type="containsText" dxfId="521" priority="21" operator="containsText" text="EXTREMO">
      <formula>NOT(ISERROR(SEARCH("EXTREMO",DB10)))</formula>
    </cfRule>
    <cfRule type="containsText" dxfId="520" priority="19" operator="containsText" text="MODERADO">
      <formula>NOT(ISERROR(SEARCH("MODERADO",DB10)))</formula>
    </cfRule>
    <cfRule type="containsText" dxfId="519" priority="20" operator="containsText" text="ALTO">
      <formula>NOT(ISERROR(SEARCH("ALTO",DB10)))</formula>
    </cfRule>
  </conditionalFormatting>
  <conditionalFormatting sqref="DJ9:DK22">
    <cfRule type="containsText" dxfId="518" priority="34" operator="containsText" text="MODERADO">
      <formula>NOT(ISERROR(SEARCH("MODERADO",DJ9)))</formula>
    </cfRule>
    <cfRule type="containsText" dxfId="517" priority="35" operator="containsText" text="ALTO">
      <formula>NOT(ISERROR(SEARCH("ALTO",DJ9)))</formula>
    </cfRule>
    <cfRule type="containsText" dxfId="516" priority="36" operator="containsText" text="EXTREMO">
      <formula>NOT(ISERROR(SEARCH("EXTREMO",DJ9)))</formula>
    </cfRule>
  </conditionalFormatting>
  <conditionalFormatting sqref="DQ9:DR22">
    <cfRule type="containsText" dxfId="515" priority="33" operator="containsText" text="EXTREMO">
      <formula>NOT(ISERROR(SEARCH("EXTREMO",DQ9)))</formula>
    </cfRule>
    <cfRule type="containsText" dxfId="514" priority="31" operator="containsText" text="MODERADO">
      <formula>NOT(ISERROR(SEARCH("MODERADO",DQ9)))</formula>
    </cfRule>
    <cfRule type="containsText" dxfId="513" priority="32" operator="containsText" text="ALTO">
      <formula>NOT(ISERROR(SEARCH("ALTO",DQ9)))</formula>
    </cfRule>
  </conditionalFormatting>
  <conditionalFormatting sqref="DX9:DY22">
    <cfRule type="containsText" dxfId="512" priority="28" operator="containsText" text="MODERADO">
      <formula>NOT(ISERROR(SEARCH("MODERADO",DX9)))</formula>
    </cfRule>
    <cfRule type="containsText" dxfId="511" priority="29" operator="containsText" text="ALTO">
      <formula>NOT(ISERROR(SEARCH("ALTO",DX9)))</formula>
    </cfRule>
    <cfRule type="containsText" dxfId="510" priority="30" operator="containsText" text="EXTREMO">
      <formula>NOT(ISERROR(SEARCH("EXTREMO",DX9)))</formula>
    </cfRule>
  </conditionalFormatting>
  <conditionalFormatting sqref="EE9:EF22">
    <cfRule type="containsText" dxfId="509" priority="25" operator="containsText" text="MODERADO">
      <formula>NOT(ISERROR(SEARCH("MODERADO",EE9)))</formula>
    </cfRule>
    <cfRule type="containsText" dxfId="508" priority="26" operator="containsText" text="ALTO">
      <formula>NOT(ISERROR(SEARCH("ALTO",EE9)))</formula>
    </cfRule>
    <cfRule type="containsText" dxfId="507" priority="27" operator="containsText" text="EXTREMO">
      <formula>NOT(ISERROR(SEARCH("EXTREMO",EE9)))</formula>
    </cfRule>
  </conditionalFormatting>
  <conditionalFormatting sqref="EL9:EM22">
    <cfRule type="containsText" dxfId="506" priority="22" operator="containsText" text="MODERADO">
      <formula>NOT(ISERROR(SEARCH("MODERADO",EL9)))</formula>
    </cfRule>
    <cfRule type="containsText" dxfId="505" priority="23" operator="containsText" text="ALTO">
      <formula>NOT(ISERROR(SEARCH("ALTO",EL9)))</formula>
    </cfRule>
    <cfRule type="containsText" dxfId="504" priority="24" operator="containsText" text="EXTREMO">
      <formula>NOT(ISERROR(SEARCH("EXTREMO",EL9)))</formula>
    </cfRule>
  </conditionalFormatting>
  <conditionalFormatting sqref="ER9:EU22 EY9:FB22 FF9:FI22 FM9:FP22 FT9:FW22 GA9:GD22 DI9:DL22 DP9:DS22 DW9:DZ22 ED9:EG22 EK9:EN22 DB9:DD22 CL9:CP22 DF9:DF22 DN9:DN22 DU9:DU22 EB9:EB22 EI9:EI22 EP9:EP22 EW9:EW22 FD9:FD22 FK9:FK22 FR9:FR22 FY9:FY22 GF9:GF22 GH9:GI22">
    <cfRule type="containsText" dxfId="503" priority="73" operator="containsText" text="BAJO">
      <formula>NOT(ISERROR(SEARCH("BAJO",CL9)))</formula>
    </cfRule>
  </conditionalFormatting>
  <conditionalFormatting sqref="ES9:ET9">
    <cfRule type="containsText" dxfId="502" priority="72" operator="containsText" text="EXTREMO">
      <formula>NOT(ISERROR(SEARCH("EXTREMO",ES9)))</formula>
    </cfRule>
    <cfRule type="containsText" dxfId="501" priority="71" operator="containsText" text="ALTO">
      <formula>NOT(ISERROR(SEARCH("ALTO",ES9)))</formula>
    </cfRule>
    <cfRule type="containsText" dxfId="500" priority="70" operator="containsText" text="MODERADO">
      <formula>NOT(ISERROR(SEARCH("MODERADO",ES9)))</formula>
    </cfRule>
  </conditionalFormatting>
  <conditionalFormatting sqref="ES9:ET22">
    <cfRule type="containsText" dxfId="499" priority="52" operator="containsText" text="MODERADO">
      <formula>NOT(ISERROR(SEARCH("MODERADO",ES9)))</formula>
    </cfRule>
    <cfRule type="containsText" dxfId="498" priority="53" operator="containsText" text="ALTO">
      <formula>NOT(ISERROR(SEARCH("ALTO",ES9)))</formula>
    </cfRule>
    <cfRule type="containsText" dxfId="497" priority="54" operator="containsText" text="EXTREMO">
      <formula>NOT(ISERROR(SEARCH("EXTREMO",ES9)))</formula>
    </cfRule>
  </conditionalFormatting>
  <conditionalFormatting sqref="ES10:ET22">
    <cfRule type="containsText" dxfId="496" priority="16" operator="containsText" text="MODERADO">
      <formula>NOT(ISERROR(SEARCH("MODERADO",ES10)))</formula>
    </cfRule>
    <cfRule type="containsText" dxfId="495" priority="18" operator="containsText" text="EXTREMO">
      <formula>NOT(ISERROR(SEARCH("EXTREMO",ES10)))</formula>
    </cfRule>
    <cfRule type="containsText" dxfId="494" priority="17" operator="containsText" text="ALTO">
      <formula>NOT(ISERROR(SEARCH("ALTO",ES10)))</formula>
    </cfRule>
  </conditionalFormatting>
  <conditionalFormatting sqref="EZ9:FA9">
    <cfRule type="containsText" dxfId="493" priority="69" operator="containsText" text="EXTREMO">
      <formula>NOT(ISERROR(SEARCH("EXTREMO",EZ9)))</formula>
    </cfRule>
    <cfRule type="containsText" dxfId="492" priority="68" operator="containsText" text="ALTO">
      <formula>NOT(ISERROR(SEARCH("ALTO",EZ9)))</formula>
    </cfRule>
    <cfRule type="containsText" dxfId="491" priority="67" operator="containsText" text="MODERADO">
      <formula>NOT(ISERROR(SEARCH("MODERADO",EZ9)))</formula>
    </cfRule>
  </conditionalFormatting>
  <conditionalFormatting sqref="EZ9:FA22">
    <cfRule type="containsText" dxfId="490" priority="49" operator="containsText" text="MODERADO">
      <formula>NOT(ISERROR(SEARCH("MODERADO",EZ9)))</formula>
    </cfRule>
    <cfRule type="containsText" dxfId="489" priority="50" operator="containsText" text="ALTO">
      <formula>NOT(ISERROR(SEARCH("ALTO",EZ9)))</formula>
    </cfRule>
    <cfRule type="containsText" dxfId="488" priority="51" operator="containsText" text="EXTREMO">
      <formula>NOT(ISERROR(SEARCH("EXTREMO",EZ9)))</formula>
    </cfRule>
  </conditionalFormatting>
  <conditionalFormatting sqref="EZ10:FA22">
    <cfRule type="containsText" dxfId="487" priority="14" operator="containsText" text="ALTO">
      <formula>NOT(ISERROR(SEARCH("ALTO",EZ10)))</formula>
    </cfRule>
    <cfRule type="containsText" dxfId="486" priority="15" operator="containsText" text="EXTREMO">
      <formula>NOT(ISERROR(SEARCH("EXTREMO",EZ10)))</formula>
    </cfRule>
    <cfRule type="containsText" dxfId="485" priority="13" operator="containsText" text="MODERADO">
      <formula>NOT(ISERROR(SEARCH("MODERADO",EZ10)))</formula>
    </cfRule>
  </conditionalFormatting>
  <conditionalFormatting sqref="FG9:FH9">
    <cfRule type="containsText" dxfId="484" priority="66" operator="containsText" text="EXTREMO">
      <formula>NOT(ISERROR(SEARCH("EXTREMO",FG9)))</formula>
    </cfRule>
    <cfRule type="containsText" dxfId="483" priority="65" operator="containsText" text="ALTO">
      <formula>NOT(ISERROR(SEARCH("ALTO",FG9)))</formula>
    </cfRule>
    <cfRule type="containsText" dxfId="482" priority="64" operator="containsText" text="MODERADO">
      <formula>NOT(ISERROR(SEARCH("MODERADO",FG9)))</formula>
    </cfRule>
  </conditionalFormatting>
  <conditionalFormatting sqref="FG9:FH22">
    <cfRule type="containsText" dxfId="481" priority="48" operator="containsText" text="EXTREMO">
      <formula>NOT(ISERROR(SEARCH("EXTREMO",FG9)))</formula>
    </cfRule>
    <cfRule type="containsText" dxfId="480" priority="46" operator="containsText" text="MODERADO">
      <formula>NOT(ISERROR(SEARCH("MODERADO",FG9)))</formula>
    </cfRule>
    <cfRule type="containsText" dxfId="479" priority="47" operator="containsText" text="ALTO">
      <formula>NOT(ISERROR(SEARCH("ALTO",FG9)))</formula>
    </cfRule>
  </conditionalFormatting>
  <conditionalFormatting sqref="FG10:FH22">
    <cfRule type="containsText" dxfId="478" priority="11" operator="containsText" text="ALTO">
      <formula>NOT(ISERROR(SEARCH("ALTO",FG10)))</formula>
    </cfRule>
    <cfRule type="containsText" dxfId="477" priority="10" operator="containsText" text="MODERADO">
      <formula>NOT(ISERROR(SEARCH("MODERADO",FG10)))</formula>
    </cfRule>
    <cfRule type="containsText" dxfId="476" priority="12" operator="containsText" text="EXTREMO">
      <formula>NOT(ISERROR(SEARCH("EXTREMO",FG10)))</formula>
    </cfRule>
  </conditionalFormatting>
  <conditionalFormatting sqref="FN9:FO9">
    <cfRule type="containsText" dxfId="475" priority="63" operator="containsText" text="EXTREMO">
      <formula>NOT(ISERROR(SEARCH("EXTREMO",FN9)))</formula>
    </cfRule>
    <cfRule type="containsText" dxfId="474" priority="62" operator="containsText" text="ALTO">
      <formula>NOT(ISERROR(SEARCH("ALTO",FN9)))</formula>
    </cfRule>
    <cfRule type="containsText" dxfId="473" priority="61" operator="containsText" text="MODERADO">
      <formula>NOT(ISERROR(SEARCH("MODERADO",FN9)))</formula>
    </cfRule>
  </conditionalFormatting>
  <conditionalFormatting sqref="FN9:FO22">
    <cfRule type="containsText" dxfId="472" priority="44" operator="containsText" text="ALTO">
      <formula>NOT(ISERROR(SEARCH("ALTO",FN9)))</formula>
    </cfRule>
    <cfRule type="containsText" dxfId="471" priority="45" operator="containsText" text="EXTREMO">
      <formula>NOT(ISERROR(SEARCH("EXTREMO",FN9)))</formula>
    </cfRule>
    <cfRule type="containsText" dxfId="470" priority="43" operator="containsText" text="MODERADO">
      <formula>NOT(ISERROR(SEARCH("MODERADO",FN9)))</formula>
    </cfRule>
  </conditionalFormatting>
  <conditionalFormatting sqref="FN10:FO22">
    <cfRule type="containsText" dxfId="469" priority="9" operator="containsText" text="EXTREMO">
      <formula>NOT(ISERROR(SEARCH("EXTREMO",FN10)))</formula>
    </cfRule>
    <cfRule type="containsText" dxfId="468" priority="7" operator="containsText" text="MODERADO">
      <formula>NOT(ISERROR(SEARCH("MODERADO",FN10)))</formula>
    </cfRule>
    <cfRule type="containsText" dxfId="467" priority="8" operator="containsText" text="ALTO">
      <formula>NOT(ISERROR(SEARCH("ALTO",FN10)))</formula>
    </cfRule>
  </conditionalFormatting>
  <conditionalFormatting sqref="FU9:FV9">
    <cfRule type="containsText" dxfId="466" priority="60" operator="containsText" text="EXTREMO">
      <formula>NOT(ISERROR(SEARCH("EXTREMO",FU9)))</formula>
    </cfRule>
    <cfRule type="containsText" dxfId="465" priority="59" operator="containsText" text="ALTO">
      <formula>NOT(ISERROR(SEARCH("ALTO",FU9)))</formula>
    </cfRule>
    <cfRule type="containsText" dxfId="464" priority="58" operator="containsText" text="MODERADO">
      <formula>NOT(ISERROR(SEARCH("MODERADO",FU9)))</formula>
    </cfRule>
  </conditionalFormatting>
  <conditionalFormatting sqref="FU9:FV22">
    <cfRule type="containsText" dxfId="463" priority="41" operator="containsText" text="ALTO">
      <formula>NOT(ISERROR(SEARCH("ALTO",FU9)))</formula>
    </cfRule>
    <cfRule type="containsText" dxfId="462" priority="42" operator="containsText" text="EXTREMO">
      <formula>NOT(ISERROR(SEARCH("EXTREMO",FU9)))</formula>
    </cfRule>
    <cfRule type="containsText" dxfId="461" priority="40" operator="containsText" text="MODERADO">
      <formula>NOT(ISERROR(SEARCH("MODERADO",FU9)))</formula>
    </cfRule>
  </conditionalFormatting>
  <conditionalFormatting sqref="FU10:FV22">
    <cfRule type="containsText" dxfId="460" priority="6" operator="containsText" text="EXTREMO">
      <formula>NOT(ISERROR(SEARCH("EXTREMO",FU10)))</formula>
    </cfRule>
    <cfRule type="containsText" dxfId="459" priority="5" operator="containsText" text="ALTO">
      <formula>NOT(ISERROR(SEARCH("ALTO",FU10)))</formula>
    </cfRule>
    <cfRule type="containsText" dxfId="458" priority="4" operator="containsText" text="MODERADO">
      <formula>NOT(ISERROR(SEARCH("MODERADO",FU10)))</formula>
    </cfRule>
  </conditionalFormatting>
  <conditionalFormatting sqref="GB9:GC9">
    <cfRule type="containsText" dxfId="457" priority="57" operator="containsText" text="EXTREMO">
      <formula>NOT(ISERROR(SEARCH("EXTREMO",GB9)))</formula>
    </cfRule>
    <cfRule type="containsText" dxfId="456" priority="56" operator="containsText" text="ALTO">
      <formula>NOT(ISERROR(SEARCH("ALTO",GB9)))</formula>
    </cfRule>
    <cfRule type="containsText" dxfId="455" priority="55" operator="containsText" text="MODERADO">
      <formula>NOT(ISERROR(SEARCH("MODERADO",GB9)))</formula>
    </cfRule>
  </conditionalFormatting>
  <conditionalFormatting sqref="GB9:GC22">
    <cfRule type="containsText" dxfId="454" priority="38" operator="containsText" text="ALTO">
      <formula>NOT(ISERROR(SEARCH("ALTO",GB9)))</formula>
    </cfRule>
    <cfRule type="containsText" dxfId="453" priority="37" operator="containsText" text="MODERADO">
      <formula>NOT(ISERROR(SEARCH("MODERADO",GB9)))</formula>
    </cfRule>
    <cfRule type="containsText" dxfId="452" priority="39" operator="containsText" text="EXTREMO">
      <formula>NOT(ISERROR(SEARCH("EXTREMO",GB9)))</formula>
    </cfRule>
  </conditionalFormatting>
  <conditionalFormatting sqref="GB10:GC22">
    <cfRule type="containsText" dxfId="451" priority="2" operator="containsText" text="ALTO">
      <formula>NOT(ISERROR(SEARCH("ALTO",GB10)))</formula>
    </cfRule>
    <cfRule type="containsText" dxfId="450" priority="1" operator="containsText" text="MODERADO">
      <formula>NOT(ISERROR(SEARCH("MODERADO",GB10)))</formula>
    </cfRule>
    <cfRule type="containsText" dxfId="449" priority="3" operator="containsText" text="EXTREMO">
      <formula>NOT(ISERROR(SEARCH("EXTREMO",GB10)))</formula>
    </cfRule>
  </conditionalFormatting>
  <dataValidations count="17">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22" xr:uid="{00000000-0002-0000-1300-000000000000}">
      <formula1>SINO</formula1>
    </dataValidation>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xr:uid="{00000000-0002-0000-1300-000001000000}">
      <formula1>0</formula1>
      <formula2>100</formula2>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22" xr:uid="{00000000-0002-0000-1300-000002000000}"/>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B9:BB22 BN9:BN22 BR9:BR22 BV9:BV22 BZ9:BZ22 CH9:CH22 AT9:AT22 AP9:AP22 CD9:CD22 BJ9:BJ22 AX9:AX22 CW9:CW22 CT9:CT22 CK9:CO22 BF9:BF22" xr:uid="{00000000-0002-0000-1300-000003000000}">
      <formula1>Efecto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xr:uid="{00000000-0002-0000-1300-000004000000}">
      <formula1>IMPACTO</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22" xr:uid="{00000000-0002-0000-1300-000005000000}">
      <formula1>PROBAB</formula1>
    </dataValidation>
    <dataValidation type="list" showInputMessage="1" showErrorMessage="1" sqref="BE9:BE22 BU9:BU22 BQ9:BQ22 CC9:CC22 BY9:BY22 CG9:CG22 AO9:AO22 AS9:AS22 AW9:AW22 CJ9:CJ22 BA9:BA22 BM9:BM22 BI9:BI22" xr:uid="{00000000-0002-0000-1300-000006000000}">
      <formula1>TIP_CONTROL</formula1>
    </dataValidation>
    <dataValidation type="list" sqref="CI9:CI22" xr:uid="{00000000-0002-0000-1300-000007000000}">
      <formula1>IMPLEMENT</formula1>
    </dataValidation>
    <dataValidation showInputMessage="1" showErrorMessage="1" errorTitle="Rechazado" error="Solo son validadas las opciones de la lista" sqref="CP9:CS22 AK9:AL22 CU9:CV22" xr:uid="{00000000-0002-0000-1300-000008000000}"/>
    <dataValidation type="list" allowBlank="1" showInputMessage="1" sqref="D9:D22" xr:uid="{00000000-0002-0000-1300-000009000000}">
      <formula1>InternoExp</formula1>
    </dataValidation>
    <dataValidation type="list" allowBlank="1" showInputMessage="1" sqref="E9:E22" xr:uid="{00000000-0002-0000-1300-00000A000000}">
      <formula1>ExternoExp</formula1>
    </dataValidation>
    <dataValidation type="list" allowBlank="1" showInputMessage="1" sqref="H9:H22" xr:uid="{00000000-0002-0000-1300-00000B000000}">
      <formula1>TramitesSer</formula1>
    </dataValidation>
    <dataValidation type="list" allowBlank="1" showInputMessage="1" showErrorMessage="1" sqref="G9:G22" xr:uid="{00000000-0002-0000-1300-00000C000000}">
      <formula1>consecuencias</formula1>
    </dataValidation>
    <dataValidation type="list" allowBlank="1" showInputMessage="1" showErrorMessage="1" sqref="BMA619:BMA623" xr:uid="{00000000-0002-0000-1300-00000D000000}">
      <formula1>TipoCausa</formula1>
    </dataValidation>
    <dataValidation type="list" showInputMessage="1" showErrorMessage="1" errorTitle="Rechazado" error="Solo son validadas las opciones de la lista" sqref="AU9:AU22 AY9:AY22 BC9:BC22 BG9:BG22 BK9:BK22 BO9:BO22 BS9:BS22 BW9:BW22 CA9:CA22 CE9:CE22 AM9:AM22 AQ9:AQ22" xr:uid="{00000000-0002-0000-1300-00000E000000}">
      <formula1>FRECUENCY</formula1>
    </dataValidation>
    <dataValidation type="list" showErrorMessage="1" sqref="AR9:AR22 AV9:AV22 AZ9:AZ22 BD9:BD22 BH9:BH22 BL9:BL22 BP9:BP22 BT9:BT22 BX9:BX22 CB9:CB22 CF9:CF22 AN9:AN22" xr:uid="{00000000-0002-0000-1300-00000F000000}">
      <formula1>IMPLEMENT</formula1>
    </dataValidation>
    <dataValidation type="list" allowBlank="1" showInputMessage="1" sqref="F9:F22" xr:uid="{00000000-0002-0000-1300-000010000000}">
      <formula1>$BMA$619:$BMA$623</formula1>
    </dataValidation>
  </dataValidation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26"/>
  <sheetViews>
    <sheetView workbookViewId="0">
      <selection activeCell="A6" sqref="A6"/>
    </sheetView>
  </sheetViews>
  <sheetFormatPr baseColWidth="10" defaultRowHeight="14.4" x14ac:dyDescent="0.3"/>
  <cols>
    <col min="1" max="1" width="36.6640625" customWidth="1"/>
    <col min="2" max="2" width="12.44140625" style="261" bestFit="1" customWidth="1"/>
    <col min="3" max="3" width="10.88671875" style="261"/>
    <col min="4" max="4" width="10.88671875" style="262"/>
    <col min="5" max="5" width="4.44140625" hidden="1" customWidth="1"/>
    <col min="6" max="12" width="0" hidden="1" customWidth="1"/>
    <col min="13" max="14" width="4" hidden="1" customWidth="1"/>
  </cols>
  <sheetData>
    <row r="1" spans="1:14" x14ac:dyDescent="0.3">
      <c r="A1" s="257" t="s">
        <v>445</v>
      </c>
      <c r="B1" s="258" t="s">
        <v>1195</v>
      </c>
      <c r="C1" s="258" t="s">
        <v>1196</v>
      </c>
      <c r="D1" s="258" t="s">
        <v>1197</v>
      </c>
    </row>
    <row r="2" spans="1:14" x14ac:dyDescent="0.3">
      <c r="A2" s="259" t="s">
        <v>1198</v>
      </c>
      <c r="B2" s="260">
        <v>12</v>
      </c>
      <c r="C2" s="260">
        <v>12</v>
      </c>
      <c r="D2" s="261">
        <f t="shared" ref="D2:D23" si="0">+SUM(B2:C2)</f>
        <v>24</v>
      </c>
      <c r="F2" t="s">
        <v>1199</v>
      </c>
    </row>
    <row r="3" spans="1:14" x14ac:dyDescent="0.3">
      <c r="A3" s="259" t="s">
        <v>1200</v>
      </c>
      <c r="B3" s="260">
        <v>12</v>
      </c>
      <c r="C3" s="260">
        <v>12</v>
      </c>
      <c r="D3" s="261">
        <f t="shared" si="0"/>
        <v>24</v>
      </c>
      <c r="E3" s="456" t="s">
        <v>27</v>
      </c>
      <c r="M3" s="459" t="s">
        <v>14</v>
      </c>
      <c r="N3" s="456" t="s">
        <v>27</v>
      </c>
    </row>
    <row r="4" spans="1:14" x14ac:dyDescent="0.3">
      <c r="A4" s="259" t="s">
        <v>1201</v>
      </c>
      <c r="B4" s="260">
        <v>27</v>
      </c>
      <c r="C4" s="260">
        <v>26</v>
      </c>
      <c r="D4" s="261">
        <f t="shared" si="0"/>
        <v>53</v>
      </c>
      <c r="E4" s="457"/>
      <c r="M4" s="459"/>
      <c r="N4" s="457"/>
    </row>
    <row r="5" spans="1:14" x14ac:dyDescent="0.3">
      <c r="A5" s="259" t="s">
        <v>1202</v>
      </c>
      <c r="B5" s="260">
        <v>15</v>
      </c>
      <c r="C5" s="260">
        <v>15</v>
      </c>
      <c r="D5" s="261">
        <f t="shared" si="0"/>
        <v>30</v>
      </c>
      <c r="E5" s="457"/>
      <c r="M5" s="459"/>
      <c r="N5" s="457"/>
    </row>
    <row r="6" spans="1:14" x14ac:dyDescent="0.3">
      <c r="A6" s="259" t="s">
        <v>1203</v>
      </c>
      <c r="B6" s="260">
        <v>5</v>
      </c>
      <c r="C6" s="260">
        <v>5</v>
      </c>
      <c r="D6" s="261">
        <f t="shared" si="0"/>
        <v>10</v>
      </c>
      <c r="E6" s="457"/>
      <c r="M6" s="459"/>
      <c r="N6" s="457"/>
    </row>
    <row r="7" spans="1:14" x14ac:dyDescent="0.3">
      <c r="A7" s="259" t="s">
        <v>1204</v>
      </c>
      <c r="B7" s="260">
        <v>7</v>
      </c>
      <c r="C7" s="260">
        <v>7</v>
      </c>
      <c r="D7" s="261">
        <f t="shared" si="0"/>
        <v>14</v>
      </c>
      <c r="E7" s="457"/>
      <c r="M7" s="459"/>
      <c r="N7" s="457"/>
    </row>
    <row r="8" spans="1:14" x14ac:dyDescent="0.3">
      <c r="A8" s="259" t="s">
        <v>1205</v>
      </c>
      <c r="B8" s="260">
        <v>12</v>
      </c>
      <c r="C8" s="260">
        <v>12</v>
      </c>
      <c r="D8" s="261">
        <f t="shared" si="0"/>
        <v>24</v>
      </c>
      <c r="E8" s="457"/>
      <c r="M8" s="459"/>
      <c r="N8" s="457"/>
    </row>
    <row r="9" spans="1:14" x14ac:dyDescent="0.3">
      <c r="A9" s="259" t="s">
        <v>1206</v>
      </c>
      <c r="B9" s="260">
        <v>9</v>
      </c>
      <c r="C9" s="260">
        <v>9</v>
      </c>
      <c r="D9" s="261">
        <f t="shared" si="0"/>
        <v>18</v>
      </c>
      <c r="E9" s="457"/>
      <c r="M9" s="459"/>
      <c r="N9" s="457"/>
    </row>
    <row r="10" spans="1:14" x14ac:dyDescent="0.3">
      <c r="A10" s="259" t="s">
        <v>1207</v>
      </c>
      <c r="B10" s="260">
        <v>9</v>
      </c>
      <c r="C10" s="260">
        <v>9</v>
      </c>
      <c r="D10" s="261">
        <f t="shared" si="0"/>
        <v>18</v>
      </c>
      <c r="E10" s="457"/>
      <c r="M10" s="459"/>
      <c r="N10" s="457"/>
    </row>
    <row r="11" spans="1:14" x14ac:dyDescent="0.3">
      <c r="A11" s="259" t="s">
        <v>1208</v>
      </c>
      <c r="B11" s="260">
        <v>6</v>
      </c>
      <c r="C11" s="260">
        <v>5</v>
      </c>
      <c r="D11" s="261">
        <f t="shared" si="0"/>
        <v>11</v>
      </c>
      <c r="E11" s="457"/>
      <c r="M11" s="459"/>
      <c r="N11" s="457"/>
    </row>
    <row r="12" spans="1:14" x14ac:dyDescent="0.3">
      <c r="A12" s="259" t="s">
        <v>1209</v>
      </c>
      <c r="B12" s="260">
        <v>3</v>
      </c>
      <c r="C12" s="260">
        <v>3</v>
      </c>
      <c r="D12" s="261">
        <f t="shared" si="0"/>
        <v>6</v>
      </c>
      <c r="E12" s="457"/>
      <c r="M12" s="460" t="s">
        <v>1210</v>
      </c>
      <c r="N12" s="457"/>
    </row>
    <row r="13" spans="1:14" x14ac:dyDescent="0.3">
      <c r="A13" s="259" t="s">
        <v>1211</v>
      </c>
      <c r="B13" s="260">
        <v>3</v>
      </c>
      <c r="C13" s="260">
        <v>3</v>
      </c>
      <c r="D13" s="261">
        <f t="shared" si="0"/>
        <v>6</v>
      </c>
      <c r="E13" s="457"/>
      <c r="M13" s="460"/>
      <c r="N13" s="457"/>
    </row>
    <row r="14" spans="1:14" x14ac:dyDescent="0.3">
      <c r="A14" s="259" t="s">
        <v>1212</v>
      </c>
      <c r="B14" s="260">
        <v>4</v>
      </c>
      <c r="C14" s="260">
        <v>4</v>
      </c>
      <c r="D14" s="261">
        <f t="shared" si="0"/>
        <v>8</v>
      </c>
      <c r="E14" s="457"/>
      <c r="M14" s="460"/>
      <c r="N14" s="457"/>
    </row>
    <row r="15" spans="1:14" x14ac:dyDescent="0.3">
      <c r="A15" s="259" t="s">
        <v>1213</v>
      </c>
      <c r="B15" s="260">
        <v>1</v>
      </c>
      <c r="C15" s="260">
        <v>1</v>
      </c>
      <c r="D15" s="261">
        <f t="shared" si="0"/>
        <v>2</v>
      </c>
      <c r="E15" s="457"/>
      <c r="M15" s="460"/>
      <c r="N15" s="457"/>
    </row>
    <row r="16" spans="1:14" x14ac:dyDescent="0.3">
      <c r="A16" s="259" t="s">
        <v>1214</v>
      </c>
      <c r="B16" s="260">
        <v>11</v>
      </c>
      <c r="C16" s="260">
        <v>10</v>
      </c>
      <c r="D16" s="261">
        <f t="shared" si="0"/>
        <v>21</v>
      </c>
      <c r="E16" s="457"/>
      <c r="M16" s="460"/>
      <c r="N16" s="457"/>
    </row>
    <row r="17" spans="1:14" x14ac:dyDescent="0.3">
      <c r="A17" s="259" t="s">
        <v>1215</v>
      </c>
      <c r="B17" s="260">
        <v>3</v>
      </c>
      <c r="C17" s="260">
        <v>3</v>
      </c>
      <c r="D17" s="261">
        <f t="shared" si="0"/>
        <v>6</v>
      </c>
      <c r="E17" s="457"/>
      <c r="M17" s="461" t="s">
        <v>16</v>
      </c>
      <c r="N17" s="457"/>
    </row>
    <row r="18" spans="1:14" x14ac:dyDescent="0.3">
      <c r="A18" s="259" t="s">
        <v>1216</v>
      </c>
      <c r="B18" s="260">
        <v>5</v>
      </c>
      <c r="C18" s="260">
        <v>5</v>
      </c>
      <c r="D18" s="261">
        <f t="shared" si="0"/>
        <v>10</v>
      </c>
      <c r="E18" s="457"/>
      <c r="M18" s="461"/>
      <c r="N18" s="457"/>
    </row>
    <row r="19" spans="1:14" x14ac:dyDescent="0.3">
      <c r="A19" s="259" t="s">
        <v>1217</v>
      </c>
      <c r="B19" s="260">
        <v>2</v>
      </c>
      <c r="C19" s="260">
        <v>2</v>
      </c>
      <c r="D19" s="261">
        <f t="shared" si="0"/>
        <v>4</v>
      </c>
      <c r="E19" s="457"/>
      <c r="M19" s="461"/>
      <c r="N19" s="457"/>
    </row>
    <row r="20" spans="1:14" x14ac:dyDescent="0.3">
      <c r="A20" s="259" t="s">
        <v>1218</v>
      </c>
      <c r="B20" s="260">
        <v>2</v>
      </c>
      <c r="C20" s="260">
        <v>2</v>
      </c>
      <c r="D20" s="261">
        <f t="shared" si="0"/>
        <v>4</v>
      </c>
      <c r="E20" s="457"/>
      <c r="M20" s="461"/>
      <c r="N20" s="457"/>
    </row>
    <row r="21" spans="1:14" x14ac:dyDescent="0.3">
      <c r="A21" s="259" t="s">
        <v>1219</v>
      </c>
      <c r="B21" s="260">
        <v>1</v>
      </c>
      <c r="C21" s="260">
        <v>1</v>
      </c>
      <c r="D21" s="261">
        <f t="shared" si="0"/>
        <v>2</v>
      </c>
      <c r="E21" s="457"/>
      <c r="M21" s="461"/>
      <c r="N21" s="457"/>
    </row>
    <row r="22" spans="1:14" x14ac:dyDescent="0.3">
      <c r="A22" s="259" t="s">
        <v>442</v>
      </c>
      <c r="B22" s="260">
        <v>1</v>
      </c>
      <c r="C22" s="260">
        <v>1</v>
      </c>
      <c r="D22" s="261">
        <f t="shared" si="0"/>
        <v>2</v>
      </c>
      <c r="E22" s="458"/>
      <c r="M22" s="461"/>
      <c r="N22" s="458"/>
    </row>
    <row r="23" spans="1:14" x14ac:dyDescent="0.3">
      <c r="A23" s="259" t="s">
        <v>1220</v>
      </c>
      <c r="B23" s="260">
        <v>1</v>
      </c>
      <c r="C23" s="260">
        <v>1</v>
      </c>
      <c r="D23" s="261">
        <f t="shared" si="0"/>
        <v>2</v>
      </c>
      <c r="M23" s="461"/>
    </row>
    <row r="24" spans="1:14" x14ac:dyDescent="0.3">
      <c r="D24" s="262">
        <f>SUM(D2:D23)</f>
        <v>299</v>
      </c>
      <c r="M24" s="461"/>
    </row>
    <row r="25" spans="1:14" x14ac:dyDescent="0.3">
      <c r="C25" s="263">
        <f>+D24-'[1]MAPA RIESGOS'!E24</f>
        <v>0</v>
      </c>
      <c r="F25" s="462" t="s">
        <v>14</v>
      </c>
      <c r="G25" s="462"/>
      <c r="H25" s="462"/>
      <c r="I25" s="462"/>
      <c r="J25" s="463" t="s">
        <v>1210</v>
      </c>
      <c r="K25" s="463"/>
      <c r="L25" s="264" t="s">
        <v>16</v>
      </c>
    </row>
    <row r="26" spans="1:14" x14ac:dyDescent="0.3">
      <c r="F26" s="453" t="s">
        <v>33</v>
      </c>
      <c r="G26" s="454"/>
      <c r="H26" s="454"/>
      <c r="I26" s="454"/>
      <c r="J26" s="454"/>
      <c r="K26" s="454"/>
      <c r="L26" s="455"/>
      <c r="M26" s="204"/>
      <c r="N26" s="204"/>
    </row>
  </sheetData>
  <mergeCells count="8">
    <mergeCell ref="F26:L26"/>
    <mergeCell ref="E3:E22"/>
    <mergeCell ref="M3:M11"/>
    <mergeCell ref="N3:N22"/>
    <mergeCell ref="M12:M16"/>
    <mergeCell ref="M17:M24"/>
    <mergeCell ref="F25:I25"/>
    <mergeCell ref="J25:K25"/>
  </mergeCells>
  <conditionalFormatting sqref="D2:D23">
    <cfRule type="colorScale" priority="1">
      <colorScale>
        <cfvo type="num" val="0"/>
        <cfvo type="num" val="21"/>
        <cfvo type="num" val="100"/>
        <color rgb="FF63BE7B"/>
        <color rgb="FFFFEB84"/>
        <color rgb="FFF8696B"/>
      </colorScale>
    </cfRule>
  </conditionalFormatting>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OU956"/>
  <sheetViews>
    <sheetView topLeftCell="CO1" workbookViewId="0">
      <selection activeCell="CS8" sqref="CS8"/>
    </sheetView>
  </sheetViews>
  <sheetFormatPr baseColWidth="10" defaultRowHeight="10.199999999999999" x14ac:dyDescent="0.2"/>
  <cols>
    <col min="1" max="1" width="4.88671875" style="1" customWidth="1"/>
    <col min="2" max="2" width="23.109375" style="1" customWidth="1"/>
    <col min="3" max="3" width="43.44140625" style="1" customWidth="1"/>
    <col min="4" max="4" width="23.88671875" style="1" customWidth="1"/>
    <col min="5" max="5" width="13.44140625" style="1" customWidth="1"/>
    <col min="6" max="6" width="15.21875" style="1" customWidth="1"/>
    <col min="7" max="8" width="23.88671875" style="1" customWidth="1"/>
    <col min="9" max="9" width="12" style="2" customWidth="1"/>
    <col min="10" max="28" width="9.77734375" style="2" customWidth="1"/>
    <col min="29" max="29" width="12.77734375" style="2" customWidth="1"/>
    <col min="30" max="30" width="5.88671875" style="2" customWidth="1"/>
    <col min="31" max="31" width="9.88671875" style="2" customWidth="1"/>
    <col min="32" max="32" width="5.88671875" style="1" customWidth="1"/>
    <col min="33" max="33" width="13.109375" style="2" customWidth="1"/>
    <col min="34" max="34" width="6.44140625" style="5" customWidth="1"/>
    <col min="35" max="35" width="44.44140625" style="1" customWidth="1"/>
    <col min="36" max="36" width="17.77734375" style="1" customWidth="1"/>
    <col min="37" max="37" width="23" style="4" customWidth="1"/>
    <col min="38" max="38" width="18" style="4" customWidth="1"/>
    <col min="39" max="39" width="8.88671875" style="4" customWidth="1"/>
    <col min="40" max="40" width="12.21875" style="1" customWidth="1"/>
    <col min="41" max="41" width="8.77734375" style="1" customWidth="1"/>
    <col min="42" max="42" width="9.109375" style="4" customWidth="1"/>
    <col min="43" max="43" width="8.88671875" style="4" customWidth="1"/>
    <col min="44" max="44" width="12.21875" style="1" customWidth="1"/>
    <col min="45" max="45" width="8.77734375" style="1" customWidth="1"/>
    <col min="46" max="46" width="9.109375" style="4" customWidth="1"/>
    <col min="47" max="47" width="8.88671875" style="4" customWidth="1"/>
    <col min="48" max="48" width="12.21875" style="1" customWidth="1"/>
    <col min="49" max="49" width="9.88671875" style="1" customWidth="1"/>
    <col min="50" max="50" width="11" style="4" customWidth="1"/>
    <col min="51" max="51" width="8.88671875" style="4" customWidth="1"/>
    <col min="52" max="52" width="12.21875" style="1" customWidth="1"/>
    <col min="53" max="53" width="8.77734375" style="1" customWidth="1"/>
    <col min="54" max="54" width="9.109375" style="4" customWidth="1"/>
    <col min="55" max="55" width="8.88671875" style="4" customWidth="1"/>
    <col min="56" max="56" width="12.21875" style="1" customWidth="1"/>
    <col min="57" max="57" width="8.77734375" style="1" customWidth="1"/>
    <col min="58" max="58" width="9.109375" style="4" customWidth="1"/>
    <col min="59" max="59" width="8.88671875" style="4" customWidth="1"/>
    <col min="60" max="60" width="12.21875" style="1" customWidth="1"/>
    <col min="61" max="61" width="9.88671875" style="1" customWidth="1"/>
    <col min="62" max="62" width="10.44140625" style="4" customWidth="1"/>
    <col min="63" max="63" width="8.88671875" style="4" hidden="1" customWidth="1"/>
    <col min="64" max="64" width="12.21875" style="1" hidden="1" customWidth="1"/>
    <col min="65" max="65" width="8.77734375" style="1" hidden="1" customWidth="1"/>
    <col min="66" max="66" width="9.109375" style="4" hidden="1" customWidth="1"/>
    <col min="67" max="67" width="8.88671875" style="4" hidden="1" customWidth="1"/>
    <col min="68" max="68" width="12.21875" style="1" hidden="1" customWidth="1"/>
    <col min="69" max="69" width="8.77734375" style="1" hidden="1" customWidth="1"/>
    <col min="70" max="70" width="9.109375" style="4" hidden="1" customWidth="1"/>
    <col min="71" max="71" width="8.88671875" style="4" hidden="1" customWidth="1"/>
    <col min="72" max="72" width="12.21875" style="1" hidden="1" customWidth="1"/>
    <col min="73" max="73" width="8.77734375" style="1" hidden="1" customWidth="1"/>
    <col min="74" max="74" width="9.109375" style="4" hidden="1" customWidth="1"/>
    <col min="75" max="75" width="8.88671875" style="4" hidden="1" customWidth="1"/>
    <col min="76" max="76" width="12.21875" style="1" hidden="1" customWidth="1"/>
    <col min="77" max="77" width="8.77734375" style="1" hidden="1" customWidth="1"/>
    <col min="78" max="78" width="9.109375" style="4" hidden="1" customWidth="1"/>
    <col min="79" max="79" width="8.88671875" style="4" hidden="1" customWidth="1"/>
    <col min="80" max="80" width="12.21875" style="1" hidden="1" customWidth="1"/>
    <col min="81" max="81" width="8.77734375" style="1" hidden="1" customWidth="1"/>
    <col min="82" max="82" width="9.109375" style="4" hidden="1" customWidth="1"/>
    <col min="83" max="83" width="8.88671875" style="4" hidden="1" customWidth="1"/>
    <col min="84" max="84" width="12.21875" style="1" hidden="1" customWidth="1"/>
    <col min="85" max="85" width="8.77734375" style="1" hidden="1" customWidth="1"/>
    <col min="86" max="86" width="9.109375" style="4" hidden="1" customWidth="1"/>
    <col min="87" max="89" width="2.109375" style="4" hidden="1" customWidth="1"/>
    <col min="90" max="90" width="12.44140625" style="4" customWidth="1"/>
    <col min="91" max="92" width="9.77734375" style="4" customWidth="1"/>
    <col min="93" max="93" width="6.88671875" style="4" customWidth="1"/>
    <col min="94" max="94" width="12.21875" style="4" customWidth="1"/>
    <col min="95" max="95" width="6.88671875" style="4" customWidth="1"/>
    <col min="96" max="96" width="50.44140625" style="4" customWidth="1"/>
    <col min="97" max="97" width="7" style="4" customWidth="1"/>
    <col min="98" max="98" width="1" style="4" customWidth="1"/>
    <col min="99" max="99" width="37.21875" style="2" customWidth="1"/>
    <col min="100" max="100" width="27.44140625" style="2" customWidth="1"/>
    <col min="101" max="101" width="1.44140625" style="4" hidden="1" customWidth="1"/>
    <col min="102" max="105" width="5.44140625" style="4" hidden="1" customWidth="1"/>
    <col min="106" max="106" width="5.88671875" style="1" hidden="1" customWidth="1"/>
    <col min="107" max="108" width="6.88671875" style="1" hidden="1" customWidth="1"/>
    <col min="109" max="109" width="4.44140625" style="4" hidden="1" customWidth="1"/>
    <col min="110" max="110" width="6.44140625" style="1" hidden="1" customWidth="1"/>
    <col min="111" max="112" width="6.44140625" style="4" hidden="1" customWidth="1"/>
    <col min="113" max="113" width="19" style="1" hidden="1" customWidth="1"/>
    <col min="114" max="116" width="6" style="1" hidden="1" customWidth="1"/>
    <col min="117" max="117" width="4.44140625" style="4" hidden="1" customWidth="1"/>
    <col min="118" max="118" width="6.44140625" style="1" hidden="1" customWidth="1"/>
    <col min="119" max="119" width="6.44140625" style="4" hidden="1" customWidth="1"/>
    <col min="120" max="191" width="6" style="1" hidden="1" customWidth="1"/>
    <col min="192" max="192" width="7.44140625" style="1" hidden="1" customWidth="1"/>
    <col min="193" max="224" width="8" style="1" customWidth="1"/>
    <col min="225" max="1677" width="2.109375" style="1" customWidth="1"/>
    <col min="1678" max="1680" width="10.88671875" style="1"/>
    <col min="1681" max="1681" width="4.21875" style="1" customWidth="1"/>
    <col min="1682" max="1683" width="10.88671875" style="1"/>
    <col min="1684" max="1684" width="4.88671875" style="1" customWidth="1"/>
    <col min="1685" max="1690" width="10.88671875" style="1"/>
    <col min="1691" max="1691" width="36.21875" style="1" customWidth="1"/>
    <col min="1692" max="1692" width="10.88671875" style="1"/>
    <col min="1693" max="1693" width="45.44140625" style="1" customWidth="1"/>
    <col min="1694" max="1695" width="10.88671875" style="1"/>
    <col min="1696" max="1696" width="10.88671875" style="3"/>
    <col min="1697" max="1697" width="10.88671875" style="1"/>
    <col min="1698" max="1698" width="32.44140625" style="2" customWidth="1"/>
    <col min="1699" max="1702" width="10.88671875" style="1"/>
    <col min="1703" max="1703" width="35.44140625" style="1" customWidth="1"/>
    <col min="1704" max="1762" width="10.88671875" style="1"/>
    <col min="1763" max="1763" width="26.44140625" style="1" customWidth="1"/>
    <col min="1764" max="1766" width="10.88671875" style="1"/>
    <col min="1767" max="1767" width="17.44140625" style="1" customWidth="1"/>
    <col min="1768" max="1892" width="10.88671875" style="1"/>
    <col min="1893" max="1893" width="12" style="1" customWidth="1"/>
    <col min="1894" max="1894" width="2.77734375" style="1" customWidth="1"/>
    <col min="1895" max="1896" width="6.44140625" style="1" customWidth="1"/>
    <col min="1897" max="1897" width="5.88671875" style="1" customWidth="1"/>
    <col min="1898" max="1898" width="6.44140625" style="1" customWidth="1"/>
    <col min="1899" max="1899" width="13.77734375" style="1" customWidth="1"/>
    <col min="1900" max="1901" width="9" style="1" customWidth="1"/>
    <col min="1902" max="1902" width="2.44140625" style="1" customWidth="1"/>
    <col min="1903" max="1903" width="8.88671875" style="1" customWidth="1"/>
    <col min="1904" max="1904" width="7.44140625" style="1" customWidth="1"/>
    <col min="1905" max="1907" width="3.77734375" style="1" customWidth="1"/>
    <col min="1908" max="1908" width="3.44140625" style="1" customWidth="1"/>
    <col min="1909" max="1909" width="2.88671875" style="1" customWidth="1"/>
    <col min="1910" max="1910" width="3" style="1" customWidth="1"/>
    <col min="1911" max="1913" width="0" style="1" hidden="1" customWidth="1"/>
    <col min="1914" max="1914" width="4.44140625" style="1" customWidth="1"/>
    <col min="1915" max="1915" width="0" style="1" hidden="1" customWidth="1"/>
    <col min="1916" max="1917" width="14.88671875" style="1" customWidth="1"/>
    <col min="1918" max="1918" width="15.109375" style="1" customWidth="1"/>
    <col min="1919" max="1919" width="6.44140625" style="1" customWidth="1"/>
    <col min="1920" max="1920" width="15.109375" style="1" customWidth="1"/>
    <col min="1921" max="1921" width="4.109375" style="1" customWidth="1"/>
    <col min="1922" max="1922" width="3" style="1" customWidth="1"/>
    <col min="1923" max="1925" width="0" style="1" hidden="1" customWidth="1"/>
    <col min="1926" max="1926" width="3" style="1" customWidth="1"/>
    <col min="1927" max="1927" width="0" style="1" hidden="1" customWidth="1"/>
    <col min="1928" max="1928" width="3" style="1" customWidth="1"/>
    <col min="1929" max="1929" width="0" style="1" hidden="1" customWidth="1"/>
    <col min="1930" max="1930" width="4.44140625" style="1" customWidth="1"/>
    <col min="1931" max="1931" width="34.21875" style="1" customWidth="1"/>
    <col min="1932" max="1932" width="23.44140625" style="1" customWidth="1"/>
    <col min="1933" max="1933" width="9.109375" style="1" customWidth="1"/>
    <col min="1934" max="1934" width="19.44140625" style="1" customWidth="1"/>
    <col min="1935" max="1935" width="42.77734375" style="1" customWidth="1"/>
    <col min="1936" max="1936" width="5.88671875" style="1" customWidth="1"/>
    <col min="1937" max="1937" width="31.44140625" style="1" customWidth="1"/>
    <col min="1938" max="1938" width="16.109375" style="1" customWidth="1"/>
    <col min="1939" max="1940" width="9.21875" style="1" customWidth="1"/>
    <col min="1941" max="1941" width="11.109375" style="1" customWidth="1"/>
    <col min="1942" max="1942" width="2.109375" style="1" customWidth="1"/>
    <col min="1943" max="2148" width="10.88671875" style="1"/>
    <col min="2149" max="2149" width="12" style="1" customWidth="1"/>
    <col min="2150" max="2150" width="2.77734375" style="1" customWidth="1"/>
    <col min="2151" max="2152" width="6.44140625" style="1" customWidth="1"/>
    <col min="2153" max="2153" width="5.88671875" style="1" customWidth="1"/>
    <col min="2154" max="2154" width="6.44140625" style="1" customWidth="1"/>
    <col min="2155" max="2155" width="13.77734375" style="1" customWidth="1"/>
    <col min="2156" max="2157" width="9" style="1" customWidth="1"/>
    <col min="2158" max="2158" width="2.44140625" style="1" customWidth="1"/>
    <col min="2159" max="2159" width="8.88671875" style="1" customWidth="1"/>
    <col min="2160" max="2160" width="7.44140625" style="1" customWidth="1"/>
    <col min="2161" max="2163" width="3.77734375" style="1" customWidth="1"/>
    <col min="2164" max="2164" width="3.44140625" style="1" customWidth="1"/>
    <col min="2165" max="2165" width="2.88671875" style="1" customWidth="1"/>
    <col min="2166" max="2166" width="3" style="1" customWidth="1"/>
    <col min="2167" max="2169" width="0" style="1" hidden="1" customWidth="1"/>
    <col min="2170" max="2170" width="4.44140625" style="1" customWidth="1"/>
    <col min="2171" max="2171" width="0" style="1" hidden="1" customWidth="1"/>
    <col min="2172" max="2173" width="14.88671875" style="1" customWidth="1"/>
    <col min="2174" max="2174" width="15.109375" style="1" customWidth="1"/>
    <col min="2175" max="2175" width="6.44140625" style="1" customWidth="1"/>
    <col min="2176" max="2176" width="15.109375" style="1" customWidth="1"/>
    <col min="2177" max="2177" width="4.109375" style="1" customWidth="1"/>
    <col min="2178" max="2178" width="3" style="1" customWidth="1"/>
    <col min="2179" max="2181" width="0" style="1" hidden="1" customWidth="1"/>
    <col min="2182" max="2182" width="3" style="1" customWidth="1"/>
    <col min="2183" max="2183" width="0" style="1" hidden="1" customWidth="1"/>
    <col min="2184" max="2184" width="3" style="1" customWidth="1"/>
    <col min="2185" max="2185" width="0" style="1" hidden="1" customWidth="1"/>
    <col min="2186" max="2186" width="4.44140625" style="1" customWidth="1"/>
    <col min="2187" max="2187" width="34.21875" style="1" customWidth="1"/>
    <col min="2188" max="2188" width="23.44140625" style="1" customWidth="1"/>
    <col min="2189" max="2189" width="9.109375" style="1" customWidth="1"/>
    <col min="2190" max="2190" width="19.44140625" style="1" customWidth="1"/>
    <col min="2191" max="2191" width="42.77734375" style="1" customWidth="1"/>
    <col min="2192" max="2192" width="5.88671875" style="1" customWidth="1"/>
    <col min="2193" max="2193" width="31.44140625" style="1" customWidth="1"/>
    <col min="2194" max="2194" width="16.109375" style="1" customWidth="1"/>
    <col min="2195" max="2196" width="9.21875" style="1" customWidth="1"/>
    <col min="2197" max="2197" width="11.109375" style="1" customWidth="1"/>
    <col min="2198" max="2198" width="2.109375" style="1" customWidth="1"/>
    <col min="2199" max="2404" width="10.88671875" style="1"/>
    <col min="2405" max="2405" width="12" style="1" customWidth="1"/>
    <col min="2406" max="2406" width="2.77734375" style="1" customWidth="1"/>
    <col min="2407" max="2408" width="6.44140625" style="1" customWidth="1"/>
    <col min="2409" max="2409" width="5.88671875" style="1" customWidth="1"/>
    <col min="2410" max="2410" width="6.44140625" style="1" customWidth="1"/>
    <col min="2411" max="2411" width="13.77734375" style="1" customWidth="1"/>
    <col min="2412" max="2413" width="9" style="1" customWidth="1"/>
    <col min="2414" max="2414" width="2.44140625" style="1" customWidth="1"/>
    <col min="2415" max="2415" width="8.88671875" style="1" customWidth="1"/>
    <col min="2416" max="2416" width="7.44140625" style="1" customWidth="1"/>
    <col min="2417" max="2419" width="3.77734375" style="1" customWidth="1"/>
    <col min="2420" max="2420" width="3.44140625" style="1" customWidth="1"/>
    <col min="2421" max="2421" width="2.88671875" style="1" customWidth="1"/>
    <col min="2422" max="2422" width="3" style="1" customWidth="1"/>
    <col min="2423" max="2425" width="0" style="1" hidden="1" customWidth="1"/>
    <col min="2426" max="2426" width="4.44140625" style="1" customWidth="1"/>
    <col min="2427" max="2427" width="0" style="1" hidden="1" customWidth="1"/>
    <col min="2428" max="2429" width="14.88671875" style="1" customWidth="1"/>
    <col min="2430" max="2430" width="15.109375" style="1" customWidth="1"/>
    <col min="2431" max="2431" width="6.44140625" style="1" customWidth="1"/>
    <col min="2432" max="2432" width="15.109375" style="1" customWidth="1"/>
    <col min="2433" max="2433" width="4.109375" style="1" customWidth="1"/>
    <col min="2434" max="2434" width="3" style="1" customWidth="1"/>
    <col min="2435" max="2437" width="0" style="1" hidden="1" customWidth="1"/>
    <col min="2438" max="2438" width="3" style="1" customWidth="1"/>
    <col min="2439" max="2439" width="0" style="1" hidden="1" customWidth="1"/>
    <col min="2440" max="2440" width="3" style="1" customWidth="1"/>
    <col min="2441" max="2441" width="0" style="1" hidden="1" customWidth="1"/>
    <col min="2442" max="2442" width="4.44140625" style="1" customWidth="1"/>
    <col min="2443" max="2443" width="34.21875" style="1" customWidth="1"/>
    <col min="2444" max="2444" width="23.44140625" style="1" customWidth="1"/>
    <col min="2445" max="2445" width="9.109375" style="1" customWidth="1"/>
    <col min="2446" max="2446" width="19.44140625" style="1" customWidth="1"/>
    <col min="2447" max="2447" width="42.77734375" style="1" customWidth="1"/>
    <col min="2448" max="2448" width="5.88671875" style="1" customWidth="1"/>
    <col min="2449" max="2449" width="31.44140625" style="1" customWidth="1"/>
    <col min="2450" max="2450" width="16.109375" style="1" customWidth="1"/>
    <col min="2451" max="2452" width="9.21875" style="1" customWidth="1"/>
    <col min="2453" max="2453" width="11.109375" style="1" customWidth="1"/>
    <col min="2454" max="2454" width="2.109375" style="1" customWidth="1"/>
    <col min="2455" max="2660" width="10.88671875" style="1"/>
    <col min="2661" max="2661" width="12" style="1" customWidth="1"/>
    <col min="2662" max="2662" width="2.77734375" style="1" customWidth="1"/>
    <col min="2663" max="2664" width="6.44140625" style="1" customWidth="1"/>
    <col min="2665" max="2665" width="5.88671875" style="1" customWidth="1"/>
    <col min="2666" max="2666" width="6.44140625" style="1" customWidth="1"/>
    <col min="2667" max="2667" width="13.77734375" style="1" customWidth="1"/>
    <col min="2668" max="2669" width="9" style="1" customWidth="1"/>
    <col min="2670" max="2670" width="2.44140625" style="1" customWidth="1"/>
    <col min="2671" max="2671" width="8.88671875" style="1" customWidth="1"/>
    <col min="2672" max="2672" width="7.44140625" style="1" customWidth="1"/>
    <col min="2673" max="2675" width="3.77734375" style="1" customWidth="1"/>
    <col min="2676" max="2676" width="3.44140625" style="1" customWidth="1"/>
    <col min="2677" max="2677" width="2.88671875" style="1" customWidth="1"/>
    <col min="2678" max="2678" width="3" style="1" customWidth="1"/>
    <col min="2679" max="2681" width="0" style="1" hidden="1" customWidth="1"/>
    <col min="2682" max="2682" width="4.44140625" style="1" customWidth="1"/>
    <col min="2683" max="2683" width="0" style="1" hidden="1" customWidth="1"/>
    <col min="2684" max="2685" width="14.88671875" style="1" customWidth="1"/>
    <col min="2686" max="2686" width="15.109375" style="1" customWidth="1"/>
    <col min="2687" max="2687" width="6.44140625" style="1" customWidth="1"/>
    <col min="2688" max="2688" width="15.109375" style="1" customWidth="1"/>
    <col min="2689" max="2689" width="4.109375" style="1" customWidth="1"/>
    <col min="2690" max="2690" width="3" style="1" customWidth="1"/>
    <col min="2691" max="2693" width="0" style="1" hidden="1" customWidth="1"/>
    <col min="2694" max="2694" width="3" style="1" customWidth="1"/>
    <col min="2695" max="2695" width="0" style="1" hidden="1" customWidth="1"/>
    <col min="2696" max="2696" width="3" style="1" customWidth="1"/>
    <col min="2697" max="2697" width="0" style="1" hidden="1" customWidth="1"/>
    <col min="2698" max="2698" width="4.44140625" style="1" customWidth="1"/>
    <col min="2699" max="2699" width="34.21875" style="1" customWidth="1"/>
    <col min="2700" max="2700" width="23.44140625" style="1" customWidth="1"/>
    <col min="2701" max="2701" width="9.109375" style="1" customWidth="1"/>
    <col min="2702" max="2702" width="19.44140625" style="1" customWidth="1"/>
    <col min="2703" max="2703" width="42.77734375" style="1" customWidth="1"/>
    <col min="2704" max="2704" width="5.88671875" style="1" customWidth="1"/>
    <col min="2705" max="2705" width="31.44140625" style="1" customWidth="1"/>
    <col min="2706" max="2706" width="16.109375" style="1" customWidth="1"/>
    <col min="2707" max="2708" width="9.21875" style="1" customWidth="1"/>
    <col min="2709" max="2709" width="11.109375" style="1" customWidth="1"/>
    <col min="2710" max="2710" width="2.109375" style="1" customWidth="1"/>
    <col min="2711" max="2916" width="10.88671875" style="1"/>
    <col min="2917" max="2917" width="12" style="1" customWidth="1"/>
    <col min="2918" max="2918" width="2.77734375" style="1" customWidth="1"/>
    <col min="2919" max="2920" width="6.44140625" style="1" customWidth="1"/>
    <col min="2921" max="2921" width="5.88671875" style="1" customWidth="1"/>
    <col min="2922" max="2922" width="6.44140625" style="1" customWidth="1"/>
    <col min="2923" max="2923" width="13.77734375" style="1" customWidth="1"/>
    <col min="2924" max="2925" width="9" style="1" customWidth="1"/>
    <col min="2926" max="2926" width="2.44140625" style="1" customWidth="1"/>
    <col min="2927" max="2927" width="8.88671875" style="1" customWidth="1"/>
    <col min="2928" max="2928" width="7.44140625" style="1" customWidth="1"/>
    <col min="2929" max="2931" width="3.77734375" style="1" customWidth="1"/>
    <col min="2932" max="2932" width="3.44140625" style="1" customWidth="1"/>
    <col min="2933" max="2933" width="2.88671875" style="1" customWidth="1"/>
    <col min="2934" max="2934" width="3" style="1" customWidth="1"/>
    <col min="2935" max="2937" width="0" style="1" hidden="1" customWidth="1"/>
    <col min="2938" max="2938" width="4.44140625" style="1" customWidth="1"/>
    <col min="2939" max="2939" width="0" style="1" hidden="1" customWidth="1"/>
    <col min="2940" max="2941" width="14.88671875" style="1" customWidth="1"/>
    <col min="2942" max="2942" width="15.109375" style="1" customWidth="1"/>
    <col min="2943" max="2943" width="6.44140625" style="1" customWidth="1"/>
    <col min="2944" max="2944" width="15.109375" style="1" customWidth="1"/>
    <col min="2945" max="2945" width="4.109375" style="1" customWidth="1"/>
    <col min="2946" max="2946" width="3" style="1" customWidth="1"/>
    <col min="2947" max="2949" width="0" style="1" hidden="1" customWidth="1"/>
    <col min="2950" max="2950" width="3" style="1" customWidth="1"/>
    <col min="2951" max="2951" width="0" style="1" hidden="1" customWidth="1"/>
    <col min="2952" max="2952" width="3" style="1" customWidth="1"/>
    <col min="2953" max="2953" width="0" style="1" hidden="1" customWidth="1"/>
    <col min="2954" max="2954" width="4.44140625" style="1" customWidth="1"/>
    <col min="2955" max="2955" width="34.21875" style="1" customWidth="1"/>
    <col min="2956" max="2956" width="23.44140625" style="1" customWidth="1"/>
    <col min="2957" max="2957" width="9.109375" style="1" customWidth="1"/>
    <col min="2958" max="2958" width="19.44140625" style="1" customWidth="1"/>
    <col min="2959" max="2959" width="42.77734375" style="1" customWidth="1"/>
    <col min="2960" max="2960" width="5.88671875" style="1" customWidth="1"/>
    <col min="2961" max="2961" width="31.44140625" style="1" customWidth="1"/>
    <col min="2962" max="2962" width="16.109375" style="1" customWidth="1"/>
    <col min="2963" max="2964" width="9.21875" style="1" customWidth="1"/>
    <col min="2965" max="2965" width="11.109375" style="1" customWidth="1"/>
    <col min="2966" max="2966" width="2.109375" style="1" customWidth="1"/>
    <col min="2967" max="3172" width="10.88671875" style="1"/>
    <col min="3173" max="3173" width="12" style="1" customWidth="1"/>
    <col min="3174" max="3174" width="2.77734375" style="1" customWidth="1"/>
    <col min="3175" max="3176" width="6.44140625" style="1" customWidth="1"/>
    <col min="3177" max="3177" width="5.88671875" style="1" customWidth="1"/>
    <col min="3178" max="3178" width="6.44140625" style="1" customWidth="1"/>
    <col min="3179" max="3179" width="13.77734375" style="1" customWidth="1"/>
    <col min="3180" max="3181" width="9" style="1" customWidth="1"/>
    <col min="3182" max="3182" width="2.44140625" style="1" customWidth="1"/>
    <col min="3183" max="3183" width="8.88671875" style="1" customWidth="1"/>
    <col min="3184" max="3184" width="7.44140625" style="1" customWidth="1"/>
    <col min="3185" max="3187" width="3.77734375" style="1" customWidth="1"/>
    <col min="3188" max="3188" width="3.44140625" style="1" customWidth="1"/>
    <col min="3189" max="3189" width="2.88671875" style="1" customWidth="1"/>
    <col min="3190" max="3190" width="3" style="1" customWidth="1"/>
    <col min="3191" max="3193" width="0" style="1" hidden="1" customWidth="1"/>
    <col min="3194" max="3194" width="4.44140625" style="1" customWidth="1"/>
    <col min="3195" max="3195" width="0" style="1" hidden="1" customWidth="1"/>
    <col min="3196" max="3197" width="14.88671875" style="1" customWidth="1"/>
    <col min="3198" max="3198" width="15.109375" style="1" customWidth="1"/>
    <col min="3199" max="3199" width="6.44140625" style="1" customWidth="1"/>
    <col min="3200" max="3200" width="15.109375" style="1" customWidth="1"/>
    <col min="3201" max="3201" width="4.109375" style="1" customWidth="1"/>
    <col min="3202" max="3202" width="3" style="1" customWidth="1"/>
    <col min="3203" max="3205" width="0" style="1" hidden="1" customWidth="1"/>
    <col min="3206" max="3206" width="3" style="1" customWidth="1"/>
    <col min="3207" max="3207" width="0" style="1" hidden="1" customWidth="1"/>
    <col min="3208" max="3208" width="3" style="1" customWidth="1"/>
    <col min="3209" max="3209" width="0" style="1" hidden="1" customWidth="1"/>
    <col min="3210" max="3210" width="4.44140625" style="1" customWidth="1"/>
    <col min="3211" max="3211" width="34.21875" style="1" customWidth="1"/>
    <col min="3212" max="3212" width="23.44140625" style="1" customWidth="1"/>
    <col min="3213" max="3213" width="9.109375" style="1" customWidth="1"/>
    <col min="3214" max="3214" width="19.44140625" style="1" customWidth="1"/>
    <col min="3215" max="3215" width="42.77734375" style="1" customWidth="1"/>
    <col min="3216" max="3216" width="5.88671875" style="1" customWidth="1"/>
    <col min="3217" max="3217" width="31.44140625" style="1" customWidth="1"/>
    <col min="3218" max="3218" width="16.109375" style="1" customWidth="1"/>
    <col min="3219" max="3220" width="9.21875" style="1" customWidth="1"/>
    <col min="3221" max="3221" width="11.109375" style="1" customWidth="1"/>
    <col min="3222" max="3222" width="2.109375" style="1" customWidth="1"/>
    <col min="3223" max="3428" width="10.88671875" style="1"/>
    <col min="3429" max="3429" width="12" style="1" customWidth="1"/>
    <col min="3430" max="3430" width="2.77734375" style="1" customWidth="1"/>
    <col min="3431" max="3432" width="6.44140625" style="1" customWidth="1"/>
    <col min="3433" max="3433" width="5.88671875" style="1" customWidth="1"/>
    <col min="3434" max="3434" width="6.44140625" style="1" customWidth="1"/>
    <col min="3435" max="3435" width="13.77734375" style="1" customWidth="1"/>
    <col min="3436" max="3437" width="9" style="1" customWidth="1"/>
    <col min="3438" max="3438" width="2.44140625" style="1" customWidth="1"/>
    <col min="3439" max="3439" width="8.88671875" style="1" customWidth="1"/>
    <col min="3440" max="3440" width="7.44140625" style="1" customWidth="1"/>
    <col min="3441" max="3443" width="3.77734375" style="1" customWidth="1"/>
    <col min="3444" max="3444" width="3.44140625" style="1" customWidth="1"/>
    <col min="3445" max="3445" width="2.88671875" style="1" customWidth="1"/>
    <col min="3446" max="3446" width="3" style="1" customWidth="1"/>
    <col min="3447" max="3449" width="0" style="1" hidden="1" customWidth="1"/>
    <col min="3450" max="3450" width="4.44140625" style="1" customWidth="1"/>
    <col min="3451" max="3451" width="0" style="1" hidden="1" customWidth="1"/>
    <col min="3452" max="3453" width="14.88671875" style="1" customWidth="1"/>
    <col min="3454" max="3454" width="15.109375" style="1" customWidth="1"/>
    <col min="3455" max="3455" width="6.44140625" style="1" customWidth="1"/>
    <col min="3456" max="3456" width="15.109375" style="1" customWidth="1"/>
    <col min="3457" max="3457" width="4.109375" style="1" customWidth="1"/>
    <col min="3458" max="3458" width="3" style="1" customWidth="1"/>
    <col min="3459" max="3461" width="0" style="1" hidden="1" customWidth="1"/>
    <col min="3462" max="3462" width="3" style="1" customWidth="1"/>
    <col min="3463" max="3463" width="0" style="1" hidden="1" customWidth="1"/>
    <col min="3464" max="3464" width="3" style="1" customWidth="1"/>
    <col min="3465" max="3465" width="0" style="1" hidden="1" customWidth="1"/>
    <col min="3466" max="3466" width="4.44140625" style="1" customWidth="1"/>
    <col min="3467" max="3467" width="34.21875" style="1" customWidth="1"/>
    <col min="3468" max="3468" width="23.44140625" style="1" customWidth="1"/>
    <col min="3469" max="3469" width="9.109375" style="1" customWidth="1"/>
    <col min="3470" max="3470" width="19.44140625" style="1" customWidth="1"/>
    <col min="3471" max="3471" width="42.77734375" style="1" customWidth="1"/>
    <col min="3472" max="3472" width="5.88671875" style="1" customWidth="1"/>
    <col min="3473" max="3473" width="31.44140625" style="1" customWidth="1"/>
    <col min="3474" max="3474" width="16.109375" style="1" customWidth="1"/>
    <col min="3475" max="3476" width="9.21875" style="1" customWidth="1"/>
    <col min="3477" max="3477" width="11.109375" style="1" customWidth="1"/>
    <col min="3478" max="3478" width="2.109375" style="1" customWidth="1"/>
    <col min="3479" max="3684" width="10.88671875" style="1"/>
    <col min="3685" max="3685" width="12" style="1" customWidth="1"/>
    <col min="3686" max="3686" width="2.77734375" style="1" customWidth="1"/>
    <col min="3687" max="3688" width="6.44140625" style="1" customWidth="1"/>
    <col min="3689" max="3689" width="5.88671875" style="1" customWidth="1"/>
    <col min="3690" max="3690" width="6.44140625" style="1" customWidth="1"/>
    <col min="3691" max="3691" width="13.77734375" style="1" customWidth="1"/>
    <col min="3692" max="3693" width="9" style="1" customWidth="1"/>
    <col min="3694" max="3694" width="2.44140625" style="1" customWidth="1"/>
    <col min="3695" max="3695" width="8.88671875" style="1" customWidth="1"/>
    <col min="3696" max="3696" width="7.44140625" style="1" customWidth="1"/>
    <col min="3697" max="3699" width="3.77734375" style="1" customWidth="1"/>
    <col min="3700" max="3700" width="3.44140625" style="1" customWidth="1"/>
    <col min="3701" max="3701" width="2.88671875" style="1" customWidth="1"/>
    <col min="3702" max="3702" width="3" style="1" customWidth="1"/>
    <col min="3703" max="3705" width="0" style="1" hidden="1" customWidth="1"/>
    <col min="3706" max="3706" width="4.44140625" style="1" customWidth="1"/>
    <col min="3707" max="3707" width="0" style="1" hidden="1" customWidth="1"/>
    <col min="3708" max="3709" width="14.88671875" style="1" customWidth="1"/>
    <col min="3710" max="3710" width="15.109375" style="1" customWidth="1"/>
    <col min="3711" max="3711" width="6.44140625" style="1" customWidth="1"/>
    <col min="3712" max="3712" width="15.109375" style="1" customWidth="1"/>
    <col min="3713" max="3713" width="4.109375" style="1" customWidth="1"/>
    <col min="3714" max="3714" width="3" style="1" customWidth="1"/>
    <col min="3715" max="3717" width="0" style="1" hidden="1" customWidth="1"/>
    <col min="3718" max="3718" width="3" style="1" customWidth="1"/>
    <col min="3719" max="3719" width="0" style="1" hidden="1" customWidth="1"/>
    <col min="3720" max="3720" width="3" style="1" customWidth="1"/>
    <col min="3721" max="3721" width="0" style="1" hidden="1" customWidth="1"/>
    <col min="3722" max="3722" width="4.44140625" style="1" customWidth="1"/>
    <col min="3723" max="3723" width="34.21875" style="1" customWidth="1"/>
    <col min="3724" max="3724" width="23.44140625" style="1" customWidth="1"/>
    <col min="3725" max="3725" width="9.109375" style="1" customWidth="1"/>
    <col min="3726" max="3726" width="19.44140625" style="1" customWidth="1"/>
    <col min="3727" max="3727" width="42.77734375" style="1" customWidth="1"/>
    <col min="3728" max="3728" width="5.88671875" style="1" customWidth="1"/>
    <col min="3729" max="3729" width="31.44140625" style="1" customWidth="1"/>
    <col min="3730" max="3730" width="16.109375" style="1" customWidth="1"/>
    <col min="3731" max="3732" width="9.21875" style="1" customWidth="1"/>
    <col min="3733" max="3733" width="11.109375" style="1" customWidth="1"/>
    <col min="3734" max="3734" width="2.109375" style="1" customWidth="1"/>
    <col min="3735" max="3940" width="10.88671875" style="1"/>
    <col min="3941" max="3941" width="12" style="1" customWidth="1"/>
    <col min="3942" max="3942" width="2.77734375" style="1" customWidth="1"/>
    <col min="3943" max="3944" width="6.44140625" style="1" customWidth="1"/>
    <col min="3945" max="3945" width="5.88671875" style="1" customWidth="1"/>
    <col min="3946" max="3946" width="6.44140625" style="1" customWidth="1"/>
    <col min="3947" max="3947" width="13.77734375" style="1" customWidth="1"/>
    <col min="3948" max="3949" width="9" style="1" customWidth="1"/>
    <col min="3950" max="3950" width="2.44140625" style="1" customWidth="1"/>
    <col min="3951" max="3951" width="8.88671875" style="1" customWidth="1"/>
    <col min="3952" max="3952" width="7.44140625" style="1" customWidth="1"/>
    <col min="3953" max="3955" width="3.77734375" style="1" customWidth="1"/>
    <col min="3956" max="3956" width="3.44140625" style="1" customWidth="1"/>
    <col min="3957" max="3957" width="2.88671875" style="1" customWidth="1"/>
    <col min="3958" max="3958" width="3" style="1" customWidth="1"/>
    <col min="3959" max="3961" width="0" style="1" hidden="1" customWidth="1"/>
    <col min="3962" max="3962" width="4.44140625" style="1" customWidth="1"/>
    <col min="3963" max="3963" width="0" style="1" hidden="1" customWidth="1"/>
    <col min="3964" max="3965" width="14.88671875" style="1" customWidth="1"/>
    <col min="3966" max="3966" width="15.109375" style="1" customWidth="1"/>
    <col min="3967" max="3967" width="6.44140625" style="1" customWidth="1"/>
    <col min="3968" max="3968" width="15.109375" style="1" customWidth="1"/>
    <col min="3969" max="3969" width="4.109375" style="1" customWidth="1"/>
    <col min="3970" max="3970" width="3" style="1" customWidth="1"/>
    <col min="3971" max="3973" width="0" style="1" hidden="1" customWidth="1"/>
    <col min="3974" max="3974" width="3" style="1" customWidth="1"/>
    <col min="3975" max="3975" width="0" style="1" hidden="1" customWidth="1"/>
    <col min="3976" max="3976" width="3" style="1" customWidth="1"/>
    <col min="3977" max="3977" width="0" style="1" hidden="1" customWidth="1"/>
    <col min="3978" max="3978" width="4.44140625" style="1" customWidth="1"/>
    <col min="3979" max="3979" width="34.21875" style="1" customWidth="1"/>
    <col min="3980" max="3980" width="23.44140625" style="1" customWidth="1"/>
    <col min="3981" max="3981" width="9.109375" style="1" customWidth="1"/>
    <col min="3982" max="3982" width="19.44140625" style="1" customWidth="1"/>
    <col min="3983" max="3983" width="42.77734375" style="1" customWidth="1"/>
    <col min="3984" max="3984" width="5.88671875" style="1" customWidth="1"/>
    <col min="3985" max="3985" width="31.44140625" style="1" customWidth="1"/>
    <col min="3986" max="3986" width="16.109375" style="1" customWidth="1"/>
    <col min="3987" max="3988" width="9.21875" style="1" customWidth="1"/>
    <col min="3989" max="3989" width="11.109375" style="1" customWidth="1"/>
    <col min="3990" max="3990" width="2.109375" style="1" customWidth="1"/>
    <col min="3991" max="4196" width="10.88671875" style="1"/>
    <col min="4197" max="4197" width="12" style="1" customWidth="1"/>
    <col min="4198" max="4198" width="2.77734375" style="1" customWidth="1"/>
    <col min="4199" max="4200" width="6.44140625" style="1" customWidth="1"/>
    <col min="4201" max="4201" width="5.88671875" style="1" customWidth="1"/>
    <col min="4202" max="4202" width="6.44140625" style="1" customWidth="1"/>
    <col min="4203" max="4203" width="13.77734375" style="1" customWidth="1"/>
    <col min="4204" max="4205" width="9" style="1" customWidth="1"/>
    <col min="4206" max="4206" width="2.44140625" style="1" customWidth="1"/>
    <col min="4207" max="4207" width="8.88671875" style="1" customWidth="1"/>
    <col min="4208" max="4208" width="7.44140625" style="1" customWidth="1"/>
    <col min="4209" max="4211" width="3.77734375" style="1" customWidth="1"/>
    <col min="4212" max="4212" width="3.44140625" style="1" customWidth="1"/>
    <col min="4213" max="4213" width="2.88671875" style="1" customWidth="1"/>
    <col min="4214" max="4214" width="3" style="1" customWidth="1"/>
    <col min="4215" max="4217" width="0" style="1" hidden="1" customWidth="1"/>
    <col min="4218" max="4218" width="4.44140625" style="1" customWidth="1"/>
    <col min="4219" max="4219" width="0" style="1" hidden="1" customWidth="1"/>
    <col min="4220" max="4221" width="14.88671875" style="1" customWidth="1"/>
    <col min="4222" max="4222" width="15.109375" style="1" customWidth="1"/>
    <col min="4223" max="4223" width="6.44140625" style="1" customWidth="1"/>
    <col min="4224" max="4224" width="15.109375" style="1" customWidth="1"/>
    <col min="4225" max="4225" width="4.109375" style="1" customWidth="1"/>
    <col min="4226" max="4226" width="3" style="1" customWidth="1"/>
    <col min="4227" max="4229" width="0" style="1" hidden="1" customWidth="1"/>
    <col min="4230" max="4230" width="3" style="1" customWidth="1"/>
    <col min="4231" max="4231" width="0" style="1" hidden="1" customWidth="1"/>
    <col min="4232" max="4232" width="3" style="1" customWidth="1"/>
    <col min="4233" max="4233" width="0" style="1" hidden="1" customWidth="1"/>
    <col min="4234" max="4234" width="4.44140625" style="1" customWidth="1"/>
    <col min="4235" max="4235" width="34.21875" style="1" customWidth="1"/>
    <col min="4236" max="4236" width="23.44140625" style="1" customWidth="1"/>
    <col min="4237" max="4237" width="9.109375" style="1" customWidth="1"/>
    <col min="4238" max="4238" width="19.44140625" style="1" customWidth="1"/>
    <col min="4239" max="4239" width="42.77734375" style="1" customWidth="1"/>
    <col min="4240" max="4240" width="5.88671875" style="1" customWidth="1"/>
    <col min="4241" max="4241" width="31.44140625" style="1" customWidth="1"/>
    <col min="4242" max="4242" width="16.109375" style="1" customWidth="1"/>
    <col min="4243" max="4244" width="9.21875" style="1" customWidth="1"/>
    <col min="4245" max="4245" width="11.109375" style="1" customWidth="1"/>
    <col min="4246" max="4246" width="2.109375" style="1" customWidth="1"/>
    <col min="4247" max="4452" width="10.88671875" style="1"/>
    <col min="4453" max="4453" width="12" style="1" customWidth="1"/>
    <col min="4454" max="4454" width="2.77734375" style="1" customWidth="1"/>
    <col min="4455" max="4456" width="6.44140625" style="1" customWidth="1"/>
    <col min="4457" max="4457" width="5.88671875" style="1" customWidth="1"/>
    <col min="4458" max="4458" width="6.44140625" style="1" customWidth="1"/>
    <col min="4459" max="4459" width="13.77734375" style="1" customWidth="1"/>
    <col min="4460" max="4461" width="9" style="1" customWidth="1"/>
    <col min="4462" max="4462" width="2.44140625" style="1" customWidth="1"/>
    <col min="4463" max="4463" width="8.88671875" style="1" customWidth="1"/>
    <col min="4464" max="4464" width="7.44140625" style="1" customWidth="1"/>
    <col min="4465" max="4467" width="3.77734375" style="1" customWidth="1"/>
    <col min="4468" max="4468" width="3.44140625" style="1" customWidth="1"/>
    <col min="4469" max="4469" width="2.88671875" style="1" customWidth="1"/>
    <col min="4470" max="4470" width="3" style="1" customWidth="1"/>
    <col min="4471" max="4473" width="0" style="1" hidden="1" customWidth="1"/>
    <col min="4474" max="4474" width="4.44140625" style="1" customWidth="1"/>
    <col min="4475" max="4475" width="0" style="1" hidden="1" customWidth="1"/>
    <col min="4476" max="4477" width="14.88671875" style="1" customWidth="1"/>
    <col min="4478" max="4478" width="15.109375" style="1" customWidth="1"/>
    <col min="4479" max="4479" width="6.44140625" style="1" customWidth="1"/>
    <col min="4480" max="4480" width="15.109375" style="1" customWidth="1"/>
    <col min="4481" max="4481" width="4.109375" style="1" customWidth="1"/>
    <col min="4482" max="4482" width="3" style="1" customWidth="1"/>
    <col min="4483" max="4485" width="0" style="1" hidden="1" customWidth="1"/>
    <col min="4486" max="4486" width="3" style="1" customWidth="1"/>
    <col min="4487" max="4487" width="0" style="1" hidden="1" customWidth="1"/>
    <col min="4488" max="4488" width="3" style="1" customWidth="1"/>
    <col min="4489" max="4489" width="0" style="1" hidden="1" customWidth="1"/>
    <col min="4490" max="4490" width="4.44140625" style="1" customWidth="1"/>
    <col min="4491" max="4491" width="34.21875" style="1" customWidth="1"/>
    <col min="4492" max="4492" width="23.44140625" style="1" customWidth="1"/>
    <col min="4493" max="4493" width="9.109375" style="1" customWidth="1"/>
    <col min="4494" max="4494" width="19.44140625" style="1" customWidth="1"/>
    <col min="4495" max="4495" width="42.77734375" style="1" customWidth="1"/>
    <col min="4496" max="4496" width="5.88671875" style="1" customWidth="1"/>
    <col min="4497" max="4497" width="31.44140625" style="1" customWidth="1"/>
    <col min="4498" max="4498" width="16.109375" style="1" customWidth="1"/>
    <col min="4499" max="4500" width="9.21875" style="1" customWidth="1"/>
    <col min="4501" max="4501" width="11.109375" style="1" customWidth="1"/>
    <col min="4502" max="4502" width="2.109375" style="1" customWidth="1"/>
    <col min="4503" max="4708" width="10.88671875" style="1"/>
    <col min="4709" max="4709" width="12" style="1" customWidth="1"/>
    <col min="4710" max="4710" width="2.77734375" style="1" customWidth="1"/>
    <col min="4711" max="4712" width="6.44140625" style="1" customWidth="1"/>
    <col min="4713" max="4713" width="5.88671875" style="1" customWidth="1"/>
    <col min="4714" max="4714" width="6.44140625" style="1" customWidth="1"/>
    <col min="4715" max="4715" width="13.77734375" style="1" customWidth="1"/>
    <col min="4716" max="4717" width="9" style="1" customWidth="1"/>
    <col min="4718" max="4718" width="2.44140625" style="1" customWidth="1"/>
    <col min="4719" max="4719" width="8.88671875" style="1" customWidth="1"/>
    <col min="4720" max="4720" width="7.44140625" style="1" customWidth="1"/>
    <col min="4721" max="4723" width="3.77734375" style="1" customWidth="1"/>
    <col min="4724" max="4724" width="3.44140625" style="1" customWidth="1"/>
    <col min="4725" max="4725" width="2.88671875" style="1" customWidth="1"/>
    <col min="4726" max="4726" width="3" style="1" customWidth="1"/>
    <col min="4727" max="4729" width="0" style="1" hidden="1" customWidth="1"/>
    <col min="4730" max="4730" width="4.44140625" style="1" customWidth="1"/>
    <col min="4731" max="4731" width="0" style="1" hidden="1" customWidth="1"/>
    <col min="4732" max="4733" width="14.88671875" style="1" customWidth="1"/>
    <col min="4734" max="4734" width="15.109375" style="1" customWidth="1"/>
    <col min="4735" max="4735" width="6.44140625" style="1" customWidth="1"/>
    <col min="4736" max="4736" width="15.109375" style="1" customWidth="1"/>
    <col min="4737" max="4737" width="4.109375" style="1" customWidth="1"/>
    <col min="4738" max="4738" width="3" style="1" customWidth="1"/>
    <col min="4739" max="4741" width="0" style="1" hidden="1" customWidth="1"/>
    <col min="4742" max="4742" width="3" style="1" customWidth="1"/>
    <col min="4743" max="4743" width="0" style="1" hidden="1" customWidth="1"/>
    <col min="4744" max="4744" width="3" style="1" customWidth="1"/>
    <col min="4745" max="4745" width="0" style="1" hidden="1" customWidth="1"/>
    <col min="4746" max="4746" width="4.44140625" style="1" customWidth="1"/>
    <col min="4747" max="4747" width="34.21875" style="1" customWidth="1"/>
    <col min="4748" max="4748" width="23.44140625" style="1" customWidth="1"/>
    <col min="4749" max="4749" width="9.109375" style="1" customWidth="1"/>
    <col min="4750" max="4750" width="19.44140625" style="1" customWidth="1"/>
    <col min="4751" max="4751" width="42.77734375" style="1" customWidth="1"/>
    <col min="4752" max="4752" width="5.88671875" style="1" customWidth="1"/>
    <col min="4753" max="4753" width="31.44140625" style="1" customWidth="1"/>
    <col min="4754" max="4754" width="16.109375" style="1" customWidth="1"/>
    <col min="4755" max="4756" width="9.21875" style="1" customWidth="1"/>
    <col min="4757" max="4757" width="11.109375" style="1" customWidth="1"/>
    <col min="4758" max="4758" width="2.109375" style="1" customWidth="1"/>
    <col min="4759" max="4964" width="10.88671875" style="1"/>
    <col min="4965" max="4965" width="12" style="1" customWidth="1"/>
    <col min="4966" max="4966" width="2.77734375" style="1" customWidth="1"/>
    <col min="4967" max="4968" width="6.44140625" style="1" customWidth="1"/>
    <col min="4969" max="4969" width="5.88671875" style="1" customWidth="1"/>
    <col min="4970" max="4970" width="6.44140625" style="1" customWidth="1"/>
    <col min="4971" max="4971" width="13.77734375" style="1" customWidth="1"/>
    <col min="4972" max="4973" width="9" style="1" customWidth="1"/>
    <col min="4974" max="4974" width="2.44140625" style="1" customWidth="1"/>
    <col min="4975" max="4975" width="8.88671875" style="1" customWidth="1"/>
    <col min="4976" max="4976" width="7.44140625" style="1" customWidth="1"/>
    <col min="4977" max="4979" width="3.77734375" style="1" customWidth="1"/>
    <col min="4980" max="4980" width="3.44140625" style="1" customWidth="1"/>
    <col min="4981" max="4981" width="2.88671875" style="1" customWidth="1"/>
    <col min="4982" max="4982" width="3" style="1" customWidth="1"/>
    <col min="4983" max="4985" width="0" style="1" hidden="1" customWidth="1"/>
    <col min="4986" max="4986" width="4.44140625" style="1" customWidth="1"/>
    <col min="4987" max="4987" width="0" style="1" hidden="1" customWidth="1"/>
    <col min="4988" max="4989" width="14.88671875" style="1" customWidth="1"/>
    <col min="4990" max="4990" width="15.109375" style="1" customWidth="1"/>
    <col min="4991" max="4991" width="6.44140625" style="1" customWidth="1"/>
    <col min="4992" max="4992" width="15.109375" style="1" customWidth="1"/>
    <col min="4993" max="4993" width="4.109375" style="1" customWidth="1"/>
    <col min="4994" max="4994" width="3" style="1" customWidth="1"/>
    <col min="4995" max="4997" width="0" style="1" hidden="1" customWidth="1"/>
    <col min="4998" max="4998" width="3" style="1" customWidth="1"/>
    <col min="4999" max="4999" width="0" style="1" hidden="1" customWidth="1"/>
    <col min="5000" max="5000" width="3" style="1" customWidth="1"/>
    <col min="5001" max="5001" width="0" style="1" hidden="1" customWidth="1"/>
    <col min="5002" max="5002" width="4.44140625" style="1" customWidth="1"/>
    <col min="5003" max="5003" width="34.21875" style="1" customWidth="1"/>
    <col min="5004" max="5004" width="23.44140625" style="1" customWidth="1"/>
    <col min="5005" max="5005" width="9.109375" style="1" customWidth="1"/>
    <col min="5006" max="5006" width="19.44140625" style="1" customWidth="1"/>
    <col min="5007" max="5007" width="42.77734375" style="1" customWidth="1"/>
    <col min="5008" max="5008" width="5.88671875" style="1" customWidth="1"/>
    <col min="5009" max="5009" width="31.44140625" style="1" customWidth="1"/>
    <col min="5010" max="5010" width="16.109375" style="1" customWidth="1"/>
    <col min="5011" max="5012" width="9.21875" style="1" customWidth="1"/>
    <col min="5013" max="5013" width="11.109375" style="1" customWidth="1"/>
    <col min="5014" max="5014" width="2.109375" style="1" customWidth="1"/>
    <col min="5015" max="5220" width="10.88671875" style="1"/>
    <col min="5221" max="5221" width="12" style="1" customWidth="1"/>
    <col min="5222" max="5222" width="2.77734375" style="1" customWidth="1"/>
    <col min="5223" max="5224" width="6.44140625" style="1" customWidth="1"/>
    <col min="5225" max="5225" width="5.88671875" style="1" customWidth="1"/>
    <col min="5226" max="5226" width="6.44140625" style="1" customWidth="1"/>
    <col min="5227" max="5227" width="13.77734375" style="1" customWidth="1"/>
    <col min="5228" max="5229" width="9" style="1" customWidth="1"/>
    <col min="5230" max="5230" width="2.44140625" style="1" customWidth="1"/>
    <col min="5231" max="5231" width="8.88671875" style="1" customWidth="1"/>
    <col min="5232" max="5232" width="7.44140625" style="1" customWidth="1"/>
    <col min="5233" max="5235" width="3.77734375" style="1" customWidth="1"/>
    <col min="5236" max="5236" width="3.44140625" style="1" customWidth="1"/>
    <col min="5237" max="5237" width="2.88671875" style="1" customWidth="1"/>
    <col min="5238" max="5238" width="3" style="1" customWidth="1"/>
    <col min="5239" max="5241" width="0" style="1" hidden="1" customWidth="1"/>
    <col min="5242" max="5242" width="4.44140625" style="1" customWidth="1"/>
    <col min="5243" max="5243" width="0" style="1" hidden="1" customWidth="1"/>
    <col min="5244" max="5245" width="14.88671875" style="1" customWidth="1"/>
    <col min="5246" max="5246" width="15.109375" style="1" customWidth="1"/>
    <col min="5247" max="5247" width="6.44140625" style="1" customWidth="1"/>
    <col min="5248" max="5248" width="15.109375" style="1" customWidth="1"/>
    <col min="5249" max="5249" width="4.109375" style="1" customWidth="1"/>
    <col min="5250" max="5250" width="3" style="1" customWidth="1"/>
    <col min="5251" max="5253" width="0" style="1" hidden="1" customWidth="1"/>
    <col min="5254" max="5254" width="3" style="1" customWidth="1"/>
    <col min="5255" max="5255" width="0" style="1" hidden="1" customWidth="1"/>
    <col min="5256" max="5256" width="3" style="1" customWidth="1"/>
    <col min="5257" max="5257" width="0" style="1" hidden="1" customWidth="1"/>
    <col min="5258" max="5258" width="4.44140625" style="1" customWidth="1"/>
    <col min="5259" max="5259" width="34.21875" style="1" customWidth="1"/>
    <col min="5260" max="5260" width="23.44140625" style="1" customWidth="1"/>
    <col min="5261" max="5261" width="9.109375" style="1" customWidth="1"/>
    <col min="5262" max="5262" width="19.44140625" style="1" customWidth="1"/>
    <col min="5263" max="5263" width="42.77734375" style="1" customWidth="1"/>
    <col min="5264" max="5264" width="5.88671875" style="1" customWidth="1"/>
    <col min="5265" max="5265" width="31.44140625" style="1" customWidth="1"/>
    <col min="5266" max="5266" width="16.109375" style="1" customWidth="1"/>
    <col min="5267" max="5268" width="9.21875" style="1" customWidth="1"/>
    <col min="5269" max="5269" width="11.109375" style="1" customWidth="1"/>
    <col min="5270" max="5270" width="2.109375" style="1" customWidth="1"/>
    <col min="5271" max="5476" width="10.88671875" style="1"/>
    <col min="5477" max="5477" width="12" style="1" customWidth="1"/>
    <col min="5478" max="5478" width="2.77734375" style="1" customWidth="1"/>
    <col min="5479" max="5480" width="6.44140625" style="1" customWidth="1"/>
    <col min="5481" max="5481" width="5.88671875" style="1" customWidth="1"/>
    <col min="5482" max="5482" width="6.44140625" style="1" customWidth="1"/>
    <col min="5483" max="5483" width="13.77734375" style="1" customWidth="1"/>
    <col min="5484" max="5485" width="9" style="1" customWidth="1"/>
    <col min="5486" max="5486" width="2.44140625" style="1" customWidth="1"/>
    <col min="5487" max="5487" width="8.88671875" style="1" customWidth="1"/>
    <col min="5488" max="5488" width="7.44140625" style="1" customWidth="1"/>
    <col min="5489" max="5491" width="3.77734375" style="1" customWidth="1"/>
    <col min="5492" max="5492" width="3.44140625" style="1" customWidth="1"/>
    <col min="5493" max="5493" width="2.88671875" style="1" customWidth="1"/>
    <col min="5494" max="5494" width="3" style="1" customWidth="1"/>
    <col min="5495" max="5497" width="0" style="1" hidden="1" customWidth="1"/>
    <col min="5498" max="5498" width="4.44140625" style="1" customWidth="1"/>
    <col min="5499" max="5499" width="0" style="1" hidden="1" customWidth="1"/>
    <col min="5500" max="5501" width="14.88671875" style="1" customWidth="1"/>
    <col min="5502" max="5502" width="15.109375" style="1" customWidth="1"/>
    <col min="5503" max="5503" width="6.44140625" style="1" customWidth="1"/>
    <col min="5504" max="5504" width="15.109375" style="1" customWidth="1"/>
    <col min="5505" max="5505" width="4.109375" style="1" customWidth="1"/>
    <col min="5506" max="5506" width="3" style="1" customWidth="1"/>
    <col min="5507" max="5509" width="0" style="1" hidden="1" customWidth="1"/>
    <col min="5510" max="5510" width="3" style="1" customWidth="1"/>
    <col min="5511" max="5511" width="0" style="1" hidden="1" customWidth="1"/>
    <col min="5512" max="5512" width="3" style="1" customWidth="1"/>
    <col min="5513" max="5513" width="0" style="1" hidden="1" customWidth="1"/>
    <col min="5514" max="5514" width="4.44140625" style="1" customWidth="1"/>
    <col min="5515" max="5515" width="34.21875" style="1" customWidth="1"/>
    <col min="5516" max="5516" width="23.44140625" style="1" customWidth="1"/>
    <col min="5517" max="5517" width="9.109375" style="1" customWidth="1"/>
    <col min="5518" max="5518" width="19.44140625" style="1" customWidth="1"/>
    <col min="5519" max="5519" width="42.77734375" style="1" customWidth="1"/>
    <col min="5520" max="5520" width="5.88671875" style="1" customWidth="1"/>
    <col min="5521" max="5521" width="31.44140625" style="1" customWidth="1"/>
    <col min="5522" max="5522" width="16.109375" style="1" customWidth="1"/>
    <col min="5523" max="5524" width="9.21875" style="1" customWidth="1"/>
    <col min="5525" max="5525" width="11.109375" style="1" customWidth="1"/>
    <col min="5526" max="5526" width="2.109375" style="1" customWidth="1"/>
    <col min="5527" max="5732" width="10.88671875" style="1"/>
    <col min="5733" max="5733" width="12" style="1" customWidth="1"/>
    <col min="5734" max="5734" width="2.77734375" style="1" customWidth="1"/>
    <col min="5735" max="5736" width="6.44140625" style="1" customWidth="1"/>
    <col min="5737" max="5737" width="5.88671875" style="1" customWidth="1"/>
    <col min="5738" max="5738" width="6.44140625" style="1" customWidth="1"/>
    <col min="5739" max="5739" width="13.77734375" style="1" customWidth="1"/>
    <col min="5740" max="5741" width="9" style="1" customWidth="1"/>
    <col min="5742" max="5742" width="2.44140625" style="1" customWidth="1"/>
    <col min="5743" max="5743" width="8.88671875" style="1" customWidth="1"/>
    <col min="5744" max="5744" width="7.44140625" style="1" customWidth="1"/>
    <col min="5745" max="5747" width="3.77734375" style="1" customWidth="1"/>
    <col min="5748" max="5748" width="3.44140625" style="1" customWidth="1"/>
    <col min="5749" max="5749" width="2.88671875" style="1" customWidth="1"/>
    <col min="5750" max="5750" width="3" style="1" customWidth="1"/>
    <col min="5751" max="5753" width="0" style="1" hidden="1" customWidth="1"/>
    <col min="5754" max="5754" width="4.44140625" style="1" customWidth="1"/>
    <col min="5755" max="5755" width="0" style="1" hidden="1" customWidth="1"/>
    <col min="5756" max="5757" width="14.88671875" style="1" customWidth="1"/>
    <col min="5758" max="5758" width="15.109375" style="1" customWidth="1"/>
    <col min="5759" max="5759" width="6.44140625" style="1" customWidth="1"/>
    <col min="5760" max="5760" width="15.109375" style="1" customWidth="1"/>
    <col min="5761" max="5761" width="4.109375" style="1" customWidth="1"/>
    <col min="5762" max="5762" width="3" style="1" customWidth="1"/>
    <col min="5763" max="5765" width="0" style="1" hidden="1" customWidth="1"/>
    <col min="5766" max="5766" width="3" style="1" customWidth="1"/>
    <col min="5767" max="5767" width="0" style="1" hidden="1" customWidth="1"/>
    <col min="5768" max="5768" width="3" style="1" customWidth="1"/>
    <col min="5769" max="5769" width="0" style="1" hidden="1" customWidth="1"/>
    <col min="5770" max="5770" width="4.44140625" style="1" customWidth="1"/>
    <col min="5771" max="5771" width="34.21875" style="1" customWidth="1"/>
    <col min="5772" max="5772" width="23.44140625" style="1" customWidth="1"/>
    <col min="5773" max="5773" width="9.109375" style="1" customWidth="1"/>
    <col min="5774" max="5774" width="19.44140625" style="1" customWidth="1"/>
    <col min="5775" max="5775" width="42.77734375" style="1" customWidth="1"/>
    <col min="5776" max="5776" width="5.88671875" style="1" customWidth="1"/>
    <col min="5777" max="5777" width="31.44140625" style="1" customWidth="1"/>
    <col min="5778" max="5778" width="16.109375" style="1" customWidth="1"/>
    <col min="5779" max="5780" width="9.21875" style="1" customWidth="1"/>
    <col min="5781" max="5781" width="11.109375" style="1" customWidth="1"/>
    <col min="5782" max="5782" width="2.109375" style="1" customWidth="1"/>
    <col min="5783" max="5988" width="10.88671875" style="1"/>
    <col min="5989" max="5989" width="12" style="1" customWidth="1"/>
    <col min="5990" max="5990" width="2.77734375" style="1" customWidth="1"/>
    <col min="5991" max="5992" width="6.44140625" style="1" customWidth="1"/>
    <col min="5993" max="5993" width="5.88671875" style="1" customWidth="1"/>
    <col min="5994" max="5994" width="6.44140625" style="1" customWidth="1"/>
    <col min="5995" max="5995" width="13.77734375" style="1" customWidth="1"/>
    <col min="5996" max="5997" width="9" style="1" customWidth="1"/>
    <col min="5998" max="5998" width="2.44140625" style="1" customWidth="1"/>
    <col min="5999" max="5999" width="8.88671875" style="1" customWidth="1"/>
    <col min="6000" max="6000" width="7.44140625" style="1" customWidth="1"/>
    <col min="6001" max="6003" width="3.77734375" style="1" customWidth="1"/>
    <col min="6004" max="6004" width="3.44140625" style="1" customWidth="1"/>
    <col min="6005" max="6005" width="2.88671875" style="1" customWidth="1"/>
    <col min="6006" max="6006" width="3" style="1" customWidth="1"/>
    <col min="6007" max="6009" width="0" style="1" hidden="1" customWidth="1"/>
    <col min="6010" max="6010" width="4.44140625" style="1" customWidth="1"/>
    <col min="6011" max="6011" width="0" style="1" hidden="1" customWidth="1"/>
    <col min="6012" max="6013" width="14.88671875" style="1" customWidth="1"/>
    <col min="6014" max="6014" width="15.109375" style="1" customWidth="1"/>
    <col min="6015" max="6015" width="6.44140625" style="1" customWidth="1"/>
    <col min="6016" max="6016" width="15.109375" style="1" customWidth="1"/>
    <col min="6017" max="6017" width="4.109375" style="1" customWidth="1"/>
    <col min="6018" max="6018" width="3" style="1" customWidth="1"/>
    <col min="6019" max="6021" width="0" style="1" hidden="1" customWidth="1"/>
    <col min="6022" max="6022" width="3" style="1" customWidth="1"/>
    <col min="6023" max="6023" width="0" style="1" hidden="1" customWidth="1"/>
    <col min="6024" max="6024" width="3" style="1" customWidth="1"/>
    <col min="6025" max="6025" width="0" style="1" hidden="1" customWidth="1"/>
    <col min="6026" max="6026" width="4.44140625" style="1" customWidth="1"/>
    <col min="6027" max="6027" width="34.21875" style="1" customWidth="1"/>
    <col min="6028" max="6028" width="23.44140625" style="1" customWidth="1"/>
    <col min="6029" max="6029" width="9.109375" style="1" customWidth="1"/>
    <col min="6030" max="6030" width="19.44140625" style="1" customWidth="1"/>
    <col min="6031" max="6031" width="42.77734375" style="1" customWidth="1"/>
    <col min="6032" max="6032" width="5.88671875" style="1" customWidth="1"/>
    <col min="6033" max="6033" width="31.44140625" style="1" customWidth="1"/>
    <col min="6034" max="6034" width="16.109375" style="1" customWidth="1"/>
    <col min="6035" max="6036" width="9.21875" style="1" customWidth="1"/>
    <col min="6037" max="6037" width="11.109375" style="1" customWidth="1"/>
    <col min="6038" max="6038" width="2.109375" style="1" customWidth="1"/>
    <col min="6039" max="6244" width="10.88671875" style="1"/>
    <col min="6245" max="6245" width="12" style="1" customWidth="1"/>
    <col min="6246" max="6246" width="2.77734375" style="1" customWidth="1"/>
    <col min="6247" max="6248" width="6.44140625" style="1" customWidth="1"/>
    <col min="6249" max="6249" width="5.88671875" style="1" customWidth="1"/>
    <col min="6250" max="6250" width="6.44140625" style="1" customWidth="1"/>
    <col min="6251" max="6251" width="13.77734375" style="1" customWidth="1"/>
    <col min="6252" max="6253" width="9" style="1" customWidth="1"/>
    <col min="6254" max="6254" width="2.44140625" style="1" customWidth="1"/>
    <col min="6255" max="6255" width="8.88671875" style="1" customWidth="1"/>
    <col min="6256" max="6256" width="7.44140625" style="1" customWidth="1"/>
    <col min="6257" max="6259" width="3.77734375" style="1" customWidth="1"/>
    <col min="6260" max="6260" width="3.44140625" style="1" customWidth="1"/>
    <col min="6261" max="6261" width="2.88671875" style="1" customWidth="1"/>
    <col min="6262" max="6262" width="3" style="1" customWidth="1"/>
    <col min="6263" max="6265" width="0" style="1" hidden="1" customWidth="1"/>
    <col min="6266" max="6266" width="4.44140625" style="1" customWidth="1"/>
    <col min="6267" max="6267" width="0" style="1" hidden="1" customWidth="1"/>
    <col min="6268" max="6269" width="14.88671875" style="1" customWidth="1"/>
    <col min="6270" max="6270" width="15.109375" style="1" customWidth="1"/>
    <col min="6271" max="6271" width="6.44140625" style="1" customWidth="1"/>
    <col min="6272" max="6272" width="15.109375" style="1" customWidth="1"/>
    <col min="6273" max="6273" width="4.109375" style="1" customWidth="1"/>
    <col min="6274" max="6274" width="3" style="1" customWidth="1"/>
    <col min="6275" max="6277" width="0" style="1" hidden="1" customWidth="1"/>
    <col min="6278" max="6278" width="3" style="1" customWidth="1"/>
    <col min="6279" max="6279" width="0" style="1" hidden="1" customWidth="1"/>
    <col min="6280" max="6280" width="3" style="1" customWidth="1"/>
    <col min="6281" max="6281" width="0" style="1" hidden="1" customWidth="1"/>
    <col min="6282" max="6282" width="4.44140625" style="1" customWidth="1"/>
    <col min="6283" max="6283" width="34.21875" style="1" customWidth="1"/>
    <col min="6284" max="6284" width="23.44140625" style="1" customWidth="1"/>
    <col min="6285" max="6285" width="9.109375" style="1" customWidth="1"/>
    <col min="6286" max="6286" width="19.44140625" style="1" customWidth="1"/>
    <col min="6287" max="6287" width="42.77734375" style="1" customWidth="1"/>
    <col min="6288" max="6288" width="5.88671875" style="1" customWidth="1"/>
    <col min="6289" max="6289" width="31.44140625" style="1" customWidth="1"/>
    <col min="6290" max="6290" width="16.109375" style="1" customWidth="1"/>
    <col min="6291" max="6292" width="9.21875" style="1" customWidth="1"/>
    <col min="6293" max="6293" width="11.109375" style="1" customWidth="1"/>
    <col min="6294" max="6294" width="2.109375" style="1" customWidth="1"/>
    <col min="6295" max="6500" width="10.88671875" style="1"/>
    <col min="6501" max="6501" width="12" style="1" customWidth="1"/>
    <col min="6502" max="6502" width="2.77734375" style="1" customWidth="1"/>
    <col min="6503" max="6504" width="6.44140625" style="1" customWidth="1"/>
    <col min="6505" max="6505" width="5.88671875" style="1" customWidth="1"/>
    <col min="6506" max="6506" width="6.44140625" style="1" customWidth="1"/>
    <col min="6507" max="6507" width="13.77734375" style="1" customWidth="1"/>
    <col min="6508" max="6509" width="9" style="1" customWidth="1"/>
    <col min="6510" max="6510" width="2.44140625" style="1" customWidth="1"/>
    <col min="6511" max="6511" width="8.88671875" style="1" customWidth="1"/>
    <col min="6512" max="6512" width="7.44140625" style="1" customWidth="1"/>
    <col min="6513" max="6515" width="3.77734375" style="1" customWidth="1"/>
    <col min="6516" max="6516" width="3.44140625" style="1" customWidth="1"/>
    <col min="6517" max="6517" width="2.88671875" style="1" customWidth="1"/>
    <col min="6518" max="6518" width="3" style="1" customWidth="1"/>
    <col min="6519" max="6521" width="0" style="1" hidden="1" customWidth="1"/>
    <col min="6522" max="6522" width="4.44140625" style="1" customWidth="1"/>
    <col min="6523" max="6523" width="0" style="1" hidden="1" customWidth="1"/>
    <col min="6524" max="6525" width="14.88671875" style="1" customWidth="1"/>
    <col min="6526" max="6526" width="15.109375" style="1" customWidth="1"/>
    <col min="6527" max="6527" width="6.44140625" style="1" customWidth="1"/>
    <col min="6528" max="6528" width="15.109375" style="1" customWidth="1"/>
    <col min="6529" max="6529" width="4.109375" style="1" customWidth="1"/>
    <col min="6530" max="6530" width="3" style="1" customWidth="1"/>
    <col min="6531" max="6533" width="0" style="1" hidden="1" customWidth="1"/>
    <col min="6534" max="6534" width="3" style="1" customWidth="1"/>
    <col min="6535" max="6535" width="0" style="1" hidden="1" customWidth="1"/>
    <col min="6536" max="6536" width="3" style="1" customWidth="1"/>
    <col min="6537" max="6537" width="0" style="1" hidden="1" customWidth="1"/>
    <col min="6538" max="6538" width="4.44140625" style="1" customWidth="1"/>
    <col min="6539" max="6539" width="34.21875" style="1" customWidth="1"/>
    <col min="6540" max="6540" width="23.44140625" style="1" customWidth="1"/>
    <col min="6541" max="6541" width="9.109375" style="1" customWidth="1"/>
    <col min="6542" max="6542" width="19.44140625" style="1" customWidth="1"/>
    <col min="6543" max="6543" width="42.77734375" style="1" customWidth="1"/>
    <col min="6544" max="6544" width="5.88671875" style="1" customWidth="1"/>
    <col min="6545" max="6545" width="31.44140625" style="1" customWidth="1"/>
    <col min="6546" max="6546" width="16.109375" style="1" customWidth="1"/>
    <col min="6547" max="6548" width="9.21875" style="1" customWidth="1"/>
    <col min="6549" max="6549" width="11.109375" style="1" customWidth="1"/>
    <col min="6550" max="6550" width="2.109375" style="1" customWidth="1"/>
    <col min="6551" max="6756" width="10.88671875" style="1"/>
    <col min="6757" max="6757" width="12" style="1" customWidth="1"/>
    <col min="6758" max="6758" width="2.77734375" style="1" customWidth="1"/>
    <col min="6759" max="6760" width="6.44140625" style="1" customWidth="1"/>
    <col min="6761" max="6761" width="5.88671875" style="1" customWidth="1"/>
    <col min="6762" max="6762" width="6.44140625" style="1" customWidth="1"/>
    <col min="6763" max="6763" width="13.77734375" style="1" customWidth="1"/>
    <col min="6764" max="6765" width="9" style="1" customWidth="1"/>
    <col min="6766" max="6766" width="2.44140625" style="1" customWidth="1"/>
    <col min="6767" max="6767" width="8.88671875" style="1" customWidth="1"/>
    <col min="6768" max="6768" width="7.44140625" style="1" customWidth="1"/>
    <col min="6769" max="6771" width="3.77734375" style="1" customWidth="1"/>
    <col min="6772" max="6772" width="3.44140625" style="1" customWidth="1"/>
    <col min="6773" max="6773" width="2.88671875" style="1" customWidth="1"/>
    <col min="6774" max="6774" width="3" style="1" customWidth="1"/>
    <col min="6775" max="6777" width="0" style="1" hidden="1" customWidth="1"/>
    <col min="6778" max="6778" width="4.44140625" style="1" customWidth="1"/>
    <col min="6779" max="6779" width="0" style="1" hidden="1" customWidth="1"/>
    <col min="6780" max="6781" width="14.88671875" style="1" customWidth="1"/>
    <col min="6782" max="6782" width="15.109375" style="1" customWidth="1"/>
    <col min="6783" max="6783" width="6.44140625" style="1" customWidth="1"/>
    <col min="6784" max="6784" width="15.109375" style="1" customWidth="1"/>
    <col min="6785" max="6785" width="4.109375" style="1" customWidth="1"/>
    <col min="6786" max="6786" width="3" style="1" customWidth="1"/>
    <col min="6787" max="6789" width="0" style="1" hidden="1" customWidth="1"/>
    <col min="6790" max="6790" width="3" style="1" customWidth="1"/>
    <col min="6791" max="6791" width="0" style="1" hidden="1" customWidth="1"/>
    <col min="6792" max="6792" width="3" style="1" customWidth="1"/>
    <col min="6793" max="6793" width="0" style="1" hidden="1" customWidth="1"/>
    <col min="6794" max="6794" width="4.44140625" style="1" customWidth="1"/>
    <col min="6795" max="6795" width="34.21875" style="1" customWidth="1"/>
    <col min="6796" max="6796" width="23.44140625" style="1" customWidth="1"/>
    <col min="6797" max="6797" width="9.109375" style="1" customWidth="1"/>
    <col min="6798" max="6798" width="19.44140625" style="1" customWidth="1"/>
    <col min="6799" max="6799" width="42.77734375" style="1" customWidth="1"/>
    <col min="6800" max="6800" width="5.88671875" style="1" customWidth="1"/>
    <col min="6801" max="6801" width="31.44140625" style="1" customWidth="1"/>
    <col min="6802" max="6802" width="16.109375" style="1" customWidth="1"/>
    <col min="6803" max="6804" width="9.21875" style="1" customWidth="1"/>
    <col min="6805" max="6805" width="11.109375" style="1" customWidth="1"/>
    <col min="6806" max="6806" width="2.109375" style="1" customWidth="1"/>
    <col min="6807" max="7012" width="10.88671875" style="1"/>
    <col min="7013" max="7013" width="12" style="1" customWidth="1"/>
    <col min="7014" max="7014" width="2.77734375" style="1" customWidth="1"/>
    <col min="7015" max="7016" width="6.44140625" style="1" customWidth="1"/>
    <col min="7017" max="7017" width="5.88671875" style="1" customWidth="1"/>
    <col min="7018" max="7018" width="6.44140625" style="1" customWidth="1"/>
    <col min="7019" max="7019" width="13.77734375" style="1" customWidth="1"/>
    <col min="7020" max="7021" width="9" style="1" customWidth="1"/>
    <col min="7022" max="7022" width="2.44140625" style="1" customWidth="1"/>
    <col min="7023" max="7023" width="8.88671875" style="1" customWidth="1"/>
    <col min="7024" max="7024" width="7.44140625" style="1" customWidth="1"/>
    <col min="7025" max="7027" width="3.77734375" style="1" customWidth="1"/>
    <col min="7028" max="7028" width="3.44140625" style="1" customWidth="1"/>
    <col min="7029" max="7029" width="2.88671875" style="1" customWidth="1"/>
    <col min="7030" max="7030" width="3" style="1" customWidth="1"/>
    <col min="7031" max="7033" width="0" style="1" hidden="1" customWidth="1"/>
    <col min="7034" max="7034" width="4.44140625" style="1" customWidth="1"/>
    <col min="7035" max="7035" width="0" style="1" hidden="1" customWidth="1"/>
    <col min="7036" max="7037" width="14.88671875" style="1" customWidth="1"/>
    <col min="7038" max="7038" width="15.109375" style="1" customWidth="1"/>
    <col min="7039" max="7039" width="6.44140625" style="1" customWidth="1"/>
    <col min="7040" max="7040" width="15.109375" style="1" customWidth="1"/>
    <col min="7041" max="7041" width="4.109375" style="1" customWidth="1"/>
    <col min="7042" max="7042" width="3" style="1" customWidth="1"/>
    <col min="7043" max="7045" width="0" style="1" hidden="1" customWidth="1"/>
    <col min="7046" max="7046" width="3" style="1" customWidth="1"/>
    <col min="7047" max="7047" width="0" style="1" hidden="1" customWidth="1"/>
    <col min="7048" max="7048" width="3" style="1" customWidth="1"/>
    <col min="7049" max="7049" width="0" style="1" hidden="1" customWidth="1"/>
    <col min="7050" max="7050" width="4.44140625" style="1" customWidth="1"/>
    <col min="7051" max="7051" width="34.21875" style="1" customWidth="1"/>
    <col min="7052" max="7052" width="23.44140625" style="1" customWidth="1"/>
    <col min="7053" max="7053" width="9.109375" style="1" customWidth="1"/>
    <col min="7054" max="7054" width="19.44140625" style="1" customWidth="1"/>
    <col min="7055" max="7055" width="42.77734375" style="1" customWidth="1"/>
    <col min="7056" max="7056" width="5.88671875" style="1" customWidth="1"/>
    <col min="7057" max="7057" width="31.44140625" style="1" customWidth="1"/>
    <col min="7058" max="7058" width="16.109375" style="1" customWidth="1"/>
    <col min="7059" max="7060" width="9.21875" style="1" customWidth="1"/>
    <col min="7061" max="7061" width="11.109375" style="1" customWidth="1"/>
    <col min="7062" max="7062" width="2.109375" style="1" customWidth="1"/>
    <col min="7063" max="7268" width="10.88671875" style="1"/>
    <col min="7269" max="7269" width="12" style="1" customWidth="1"/>
    <col min="7270" max="7270" width="2.77734375" style="1" customWidth="1"/>
    <col min="7271" max="7272" width="6.44140625" style="1" customWidth="1"/>
    <col min="7273" max="7273" width="5.88671875" style="1" customWidth="1"/>
    <col min="7274" max="7274" width="6.44140625" style="1" customWidth="1"/>
    <col min="7275" max="7275" width="13.77734375" style="1" customWidth="1"/>
    <col min="7276" max="7277" width="9" style="1" customWidth="1"/>
    <col min="7278" max="7278" width="2.44140625" style="1" customWidth="1"/>
    <col min="7279" max="7279" width="8.88671875" style="1" customWidth="1"/>
    <col min="7280" max="7280" width="7.44140625" style="1" customWidth="1"/>
    <col min="7281" max="7283" width="3.77734375" style="1" customWidth="1"/>
    <col min="7284" max="7284" width="3.44140625" style="1" customWidth="1"/>
    <col min="7285" max="7285" width="2.88671875" style="1" customWidth="1"/>
    <col min="7286" max="7286" width="3" style="1" customWidth="1"/>
    <col min="7287" max="7289" width="0" style="1" hidden="1" customWidth="1"/>
    <col min="7290" max="7290" width="4.44140625" style="1" customWidth="1"/>
    <col min="7291" max="7291" width="0" style="1" hidden="1" customWidth="1"/>
    <col min="7292" max="7293" width="14.88671875" style="1" customWidth="1"/>
    <col min="7294" max="7294" width="15.109375" style="1" customWidth="1"/>
    <col min="7295" max="7295" width="6.44140625" style="1" customWidth="1"/>
    <col min="7296" max="7296" width="15.109375" style="1" customWidth="1"/>
    <col min="7297" max="7297" width="4.109375" style="1" customWidth="1"/>
    <col min="7298" max="7298" width="3" style="1" customWidth="1"/>
    <col min="7299" max="7301" width="0" style="1" hidden="1" customWidth="1"/>
    <col min="7302" max="7302" width="3" style="1" customWidth="1"/>
    <col min="7303" max="7303" width="0" style="1" hidden="1" customWidth="1"/>
    <col min="7304" max="7304" width="3" style="1" customWidth="1"/>
    <col min="7305" max="7305" width="0" style="1" hidden="1" customWidth="1"/>
    <col min="7306" max="7306" width="4.44140625" style="1" customWidth="1"/>
    <col min="7307" max="7307" width="34.21875" style="1" customWidth="1"/>
    <col min="7308" max="7308" width="23.44140625" style="1" customWidth="1"/>
    <col min="7309" max="7309" width="9.109375" style="1" customWidth="1"/>
    <col min="7310" max="7310" width="19.44140625" style="1" customWidth="1"/>
    <col min="7311" max="7311" width="42.77734375" style="1" customWidth="1"/>
    <col min="7312" max="7312" width="5.88671875" style="1" customWidth="1"/>
    <col min="7313" max="7313" width="31.44140625" style="1" customWidth="1"/>
    <col min="7314" max="7314" width="16.109375" style="1" customWidth="1"/>
    <col min="7315" max="7316" width="9.21875" style="1" customWidth="1"/>
    <col min="7317" max="7317" width="11.109375" style="1" customWidth="1"/>
    <col min="7318" max="7318" width="2.109375" style="1" customWidth="1"/>
    <col min="7319" max="7524" width="10.88671875" style="1"/>
    <col min="7525" max="7525" width="12" style="1" customWidth="1"/>
    <col min="7526" max="7526" width="2.77734375" style="1" customWidth="1"/>
    <col min="7527" max="7528" width="6.44140625" style="1" customWidth="1"/>
    <col min="7529" max="7529" width="5.88671875" style="1" customWidth="1"/>
    <col min="7530" max="7530" width="6.44140625" style="1" customWidth="1"/>
    <col min="7531" max="7531" width="13.77734375" style="1" customWidth="1"/>
    <col min="7532" max="7533" width="9" style="1" customWidth="1"/>
    <col min="7534" max="7534" width="2.44140625" style="1" customWidth="1"/>
    <col min="7535" max="7535" width="8.88671875" style="1" customWidth="1"/>
    <col min="7536" max="7536" width="7.44140625" style="1" customWidth="1"/>
    <col min="7537" max="7539" width="3.77734375" style="1" customWidth="1"/>
    <col min="7540" max="7540" width="3.44140625" style="1" customWidth="1"/>
    <col min="7541" max="7541" width="2.88671875" style="1" customWidth="1"/>
    <col min="7542" max="7542" width="3" style="1" customWidth="1"/>
    <col min="7543" max="7545" width="0" style="1" hidden="1" customWidth="1"/>
    <col min="7546" max="7546" width="4.44140625" style="1" customWidth="1"/>
    <col min="7547" max="7547" width="0" style="1" hidden="1" customWidth="1"/>
    <col min="7548" max="7549" width="14.88671875" style="1" customWidth="1"/>
    <col min="7550" max="7550" width="15.109375" style="1" customWidth="1"/>
    <col min="7551" max="7551" width="6.44140625" style="1" customWidth="1"/>
    <col min="7552" max="7552" width="15.109375" style="1" customWidth="1"/>
    <col min="7553" max="7553" width="4.109375" style="1" customWidth="1"/>
    <col min="7554" max="7554" width="3" style="1" customWidth="1"/>
    <col min="7555" max="7557" width="0" style="1" hidden="1" customWidth="1"/>
    <col min="7558" max="7558" width="3" style="1" customWidth="1"/>
    <col min="7559" max="7559" width="0" style="1" hidden="1" customWidth="1"/>
    <col min="7560" max="7560" width="3" style="1" customWidth="1"/>
    <col min="7561" max="7561" width="0" style="1" hidden="1" customWidth="1"/>
    <col min="7562" max="7562" width="4.44140625" style="1" customWidth="1"/>
    <col min="7563" max="7563" width="34.21875" style="1" customWidth="1"/>
    <col min="7564" max="7564" width="23.44140625" style="1" customWidth="1"/>
    <col min="7565" max="7565" width="9.109375" style="1" customWidth="1"/>
    <col min="7566" max="7566" width="19.44140625" style="1" customWidth="1"/>
    <col min="7567" max="7567" width="42.77734375" style="1" customWidth="1"/>
    <col min="7568" max="7568" width="5.88671875" style="1" customWidth="1"/>
    <col min="7569" max="7569" width="31.44140625" style="1" customWidth="1"/>
    <col min="7570" max="7570" width="16.109375" style="1" customWidth="1"/>
    <col min="7571" max="7572" width="9.21875" style="1" customWidth="1"/>
    <col min="7573" max="7573" width="11.109375" style="1" customWidth="1"/>
    <col min="7574" max="7574" width="2.109375" style="1" customWidth="1"/>
    <col min="7575" max="7780" width="10.88671875" style="1"/>
    <col min="7781" max="7781" width="12" style="1" customWidth="1"/>
    <col min="7782" max="7782" width="2.77734375" style="1" customWidth="1"/>
    <col min="7783" max="7784" width="6.44140625" style="1" customWidth="1"/>
    <col min="7785" max="7785" width="5.88671875" style="1" customWidth="1"/>
    <col min="7786" max="7786" width="6.44140625" style="1" customWidth="1"/>
    <col min="7787" max="7787" width="13.77734375" style="1" customWidth="1"/>
    <col min="7788" max="7789" width="9" style="1" customWidth="1"/>
    <col min="7790" max="7790" width="2.44140625" style="1" customWidth="1"/>
    <col min="7791" max="7791" width="8.88671875" style="1" customWidth="1"/>
    <col min="7792" max="7792" width="7.44140625" style="1" customWidth="1"/>
    <col min="7793" max="7795" width="3.77734375" style="1" customWidth="1"/>
    <col min="7796" max="7796" width="3.44140625" style="1" customWidth="1"/>
    <col min="7797" max="7797" width="2.88671875" style="1" customWidth="1"/>
    <col min="7798" max="7798" width="3" style="1" customWidth="1"/>
    <col min="7799" max="7801" width="0" style="1" hidden="1" customWidth="1"/>
    <col min="7802" max="7802" width="4.44140625" style="1" customWidth="1"/>
    <col min="7803" max="7803" width="0" style="1" hidden="1" customWidth="1"/>
    <col min="7804" max="7805" width="14.88671875" style="1" customWidth="1"/>
    <col min="7806" max="7806" width="15.109375" style="1" customWidth="1"/>
    <col min="7807" max="7807" width="6.44140625" style="1" customWidth="1"/>
    <col min="7808" max="7808" width="15.109375" style="1" customWidth="1"/>
    <col min="7809" max="7809" width="4.109375" style="1" customWidth="1"/>
    <col min="7810" max="7810" width="3" style="1" customWidth="1"/>
    <col min="7811" max="7813" width="0" style="1" hidden="1" customWidth="1"/>
    <col min="7814" max="7814" width="3" style="1" customWidth="1"/>
    <col min="7815" max="7815" width="0" style="1" hidden="1" customWidth="1"/>
    <col min="7816" max="7816" width="3" style="1" customWidth="1"/>
    <col min="7817" max="7817" width="0" style="1" hidden="1" customWidth="1"/>
    <col min="7818" max="7818" width="4.44140625" style="1" customWidth="1"/>
    <col min="7819" max="7819" width="34.21875" style="1" customWidth="1"/>
    <col min="7820" max="7820" width="23.44140625" style="1" customWidth="1"/>
    <col min="7821" max="7821" width="9.109375" style="1" customWidth="1"/>
    <col min="7822" max="7822" width="19.44140625" style="1" customWidth="1"/>
    <col min="7823" max="7823" width="42.77734375" style="1" customWidth="1"/>
    <col min="7824" max="7824" width="5.88671875" style="1" customWidth="1"/>
    <col min="7825" max="7825" width="31.44140625" style="1" customWidth="1"/>
    <col min="7826" max="7826" width="16.109375" style="1" customWidth="1"/>
    <col min="7827" max="7828" width="9.21875" style="1" customWidth="1"/>
    <col min="7829" max="7829" width="11.109375" style="1" customWidth="1"/>
    <col min="7830" max="7830" width="2.109375" style="1" customWidth="1"/>
    <col min="7831" max="8036" width="10.88671875" style="1"/>
    <col min="8037" max="8037" width="12" style="1" customWidth="1"/>
    <col min="8038" max="8038" width="2.77734375" style="1" customWidth="1"/>
    <col min="8039" max="8040" width="6.44140625" style="1" customWidth="1"/>
    <col min="8041" max="8041" width="5.88671875" style="1" customWidth="1"/>
    <col min="8042" max="8042" width="6.44140625" style="1" customWidth="1"/>
    <col min="8043" max="8043" width="13.77734375" style="1" customWidth="1"/>
    <col min="8044" max="8045" width="9" style="1" customWidth="1"/>
    <col min="8046" max="8046" width="2.44140625" style="1" customWidth="1"/>
    <col min="8047" max="8047" width="8.88671875" style="1" customWidth="1"/>
    <col min="8048" max="8048" width="7.44140625" style="1" customWidth="1"/>
    <col min="8049" max="8051" width="3.77734375" style="1" customWidth="1"/>
    <col min="8052" max="8052" width="3.44140625" style="1" customWidth="1"/>
    <col min="8053" max="8053" width="2.88671875" style="1" customWidth="1"/>
    <col min="8054" max="8054" width="3" style="1" customWidth="1"/>
    <col min="8055" max="8057" width="0" style="1" hidden="1" customWidth="1"/>
    <col min="8058" max="8058" width="4.44140625" style="1" customWidth="1"/>
    <col min="8059" max="8059" width="0" style="1" hidden="1" customWidth="1"/>
    <col min="8060" max="8061" width="14.88671875" style="1" customWidth="1"/>
    <col min="8062" max="8062" width="15.109375" style="1" customWidth="1"/>
    <col min="8063" max="8063" width="6.44140625" style="1" customWidth="1"/>
    <col min="8064" max="8064" width="15.109375" style="1" customWidth="1"/>
    <col min="8065" max="8065" width="4.109375" style="1" customWidth="1"/>
    <col min="8066" max="8066" width="3" style="1" customWidth="1"/>
    <col min="8067" max="8069" width="0" style="1" hidden="1" customWidth="1"/>
    <col min="8070" max="8070" width="3" style="1" customWidth="1"/>
    <col min="8071" max="8071" width="0" style="1" hidden="1" customWidth="1"/>
    <col min="8072" max="8072" width="3" style="1" customWidth="1"/>
    <col min="8073" max="8073" width="0" style="1" hidden="1" customWidth="1"/>
    <col min="8074" max="8074" width="4.44140625" style="1" customWidth="1"/>
    <col min="8075" max="8075" width="34.21875" style="1" customWidth="1"/>
    <col min="8076" max="8076" width="23.44140625" style="1" customWidth="1"/>
    <col min="8077" max="8077" width="9.109375" style="1" customWidth="1"/>
    <col min="8078" max="8078" width="19.44140625" style="1" customWidth="1"/>
    <col min="8079" max="8079" width="42.77734375" style="1" customWidth="1"/>
    <col min="8080" max="8080" width="5.88671875" style="1" customWidth="1"/>
    <col min="8081" max="8081" width="31.44140625" style="1" customWidth="1"/>
    <col min="8082" max="8082" width="16.109375" style="1" customWidth="1"/>
    <col min="8083" max="8084" width="9.21875" style="1" customWidth="1"/>
    <col min="8085" max="8085" width="11.109375" style="1" customWidth="1"/>
    <col min="8086" max="8086" width="2.109375" style="1" customWidth="1"/>
    <col min="8087" max="8292" width="10.88671875" style="1"/>
    <col min="8293" max="8293" width="12" style="1" customWidth="1"/>
    <col min="8294" max="8294" width="2.77734375" style="1" customWidth="1"/>
    <col min="8295" max="8296" width="6.44140625" style="1" customWidth="1"/>
    <col min="8297" max="8297" width="5.88671875" style="1" customWidth="1"/>
    <col min="8298" max="8298" width="6.44140625" style="1" customWidth="1"/>
    <col min="8299" max="8299" width="13.77734375" style="1" customWidth="1"/>
    <col min="8300" max="8301" width="9" style="1" customWidth="1"/>
    <col min="8302" max="8302" width="2.44140625" style="1" customWidth="1"/>
    <col min="8303" max="8303" width="8.88671875" style="1" customWidth="1"/>
    <col min="8304" max="8304" width="7.44140625" style="1" customWidth="1"/>
    <col min="8305" max="8307" width="3.77734375" style="1" customWidth="1"/>
    <col min="8308" max="8308" width="3.44140625" style="1" customWidth="1"/>
    <col min="8309" max="8309" width="2.88671875" style="1" customWidth="1"/>
    <col min="8310" max="8310" width="3" style="1" customWidth="1"/>
    <col min="8311" max="8313" width="0" style="1" hidden="1" customWidth="1"/>
    <col min="8314" max="8314" width="4.44140625" style="1" customWidth="1"/>
    <col min="8315" max="8315" width="0" style="1" hidden="1" customWidth="1"/>
    <col min="8316" max="8317" width="14.88671875" style="1" customWidth="1"/>
    <col min="8318" max="8318" width="15.109375" style="1" customWidth="1"/>
    <col min="8319" max="8319" width="6.44140625" style="1" customWidth="1"/>
    <col min="8320" max="8320" width="15.109375" style="1" customWidth="1"/>
    <col min="8321" max="8321" width="4.109375" style="1" customWidth="1"/>
    <col min="8322" max="8322" width="3" style="1" customWidth="1"/>
    <col min="8323" max="8325" width="0" style="1" hidden="1" customWidth="1"/>
    <col min="8326" max="8326" width="3" style="1" customWidth="1"/>
    <col min="8327" max="8327" width="0" style="1" hidden="1" customWidth="1"/>
    <col min="8328" max="8328" width="3" style="1" customWidth="1"/>
    <col min="8329" max="8329" width="0" style="1" hidden="1" customWidth="1"/>
    <col min="8330" max="8330" width="4.44140625" style="1" customWidth="1"/>
    <col min="8331" max="8331" width="34.21875" style="1" customWidth="1"/>
    <col min="8332" max="8332" width="23.44140625" style="1" customWidth="1"/>
    <col min="8333" max="8333" width="9.109375" style="1" customWidth="1"/>
    <col min="8334" max="8334" width="19.44140625" style="1" customWidth="1"/>
    <col min="8335" max="8335" width="42.77734375" style="1" customWidth="1"/>
    <col min="8336" max="8336" width="5.88671875" style="1" customWidth="1"/>
    <col min="8337" max="8337" width="31.44140625" style="1" customWidth="1"/>
    <col min="8338" max="8338" width="16.109375" style="1" customWidth="1"/>
    <col min="8339" max="8340" width="9.21875" style="1" customWidth="1"/>
    <col min="8341" max="8341" width="11.109375" style="1" customWidth="1"/>
    <col min="8342" max="8342" width="2.109375" style="1" customWidth="1"/>
    <col min="8343" max="8548" width="10.88671875" style="1"/>
    <col min="8549" max="8549" width="12" style="1" customWidth="1"/>
    <col min="8550" max="8550" width="2.77734375" style="1" customWidth="1"/>
    <col min="8551" max="8552" width="6.44140625" style="1" customWidth="1"/>
    <col min="8553" max="8553" width="5.88671875" style="1" customWidth="1"/>
    <col min="8554" max="8554" width="6.44140625" style="1" customWidth="1"/>
    <col min="8555" max="8555" width="13.77734375" style="1" customWidth="1"/>
    <col min="8556" max="8557" width="9" style="1" customWidth="1"/>
    <col min="8558" max="8558" width="2.44140625" style="1" customWidth="1"/>
    <col min="8559" max="8559" width="8.88671875" style="1" customWidth="1"/>
    <col min="8560" max="8560" width="7.44140625" style="1" customWidth="1"/>
    <col min="8561" max="8563" width="3.77734375" style="1" customWidth="1"/>
    <col min="8564" max="8564" width="3.44140625" style="1" customWidth="1"/>
    <col min="8565" max="8565" width="2.88671875" style="1" customWidth="1"/>
    <col min="8566" max="8566" width="3" style="1" customWidth="1"/>
    <col min="8567" max="8569" width="0" style="1" hidden="1" customWidth="1"/>
    <col min="8570" max="8570" width="4.44140625" style="1" customWidth="1"/>
    <col min="8571" max="8571" width="0" style="1" hidden="1" customWidth="1"/>
    <col min="8572" max="8573" width="14.88671875" style="1" customWidth="1"/>
    <col min="8574" max="8574" width="15.109375" style="1" customWidth="1"/>
    <col min="8575" max="8575" width="6.44140625" style="1" customWidth="1"/>
    <col min="8576" max="8576" width="15.109375" style="1" customWidth="1"/>
    <col min="8577" max="8577" width="4.109375" style="1" customWidth="1"/>
    <col min="8578" max="8578" width="3" style="1" customWidth="1"/>
    <col min="8579" max="8581" width="0" style="1" hidden="1" customWidth="1"/>
    <col min="8582" max="8582" width="3" style="1" customWidth="1"/>
    <col min="8583" max="8583" width="0" style="1" hidden="1" customWidth="1"/>
    <col min="8584" max="8584" width="3" style="1" customWidth="1"/>
    <col min="8585" max="8585" width="0" style="1" hidden="1" customWidth="1"/>
    <col min="8586" max="8586" width="4.44140625" style="1" customWidth="1"/>
    <col min="8587" max="8587" width="34.21875" style="1" customWidth="1"/>
    <col min="8588" max="8588" width="23.44140625" style="1" customWidth="1"/>
    <col min="8589" max="8589" width="9.109375" style="1" customWidth="1"/>
    <col min="8590" max="8590" width="19.44140625" style="1" customWidth="1"/>
    <col min="8591" max="8591" width="42.77734375" style="1" customWidth="1"/>
    <col min="8592" max="8592" width="5.88671875" style="1" customWidth="1"/>
    <col min="8593" max="8593" width="31.44140625" style="1" customWidth="1"/>
    <col min="8594" max="8594" width="16.109375" style="1" customWidth="1"/>
    <col min="8595" max="8596" width="9.21875" style="1" customWidth="1"/>
    <col min="8597" max="8597" width="11.109375" style="1" customWidth="1"/>
    <col min="8598" max="8598" width="2.109375" style="1" customWidth="1"/>
    <col min="8599" max="8804" width="10.88671875" style="1"/>
    <col min="8805" max="8805" width="12" style="1" customWidth="1"/>
    <col min="8806" max="8806" width="2.77734375" style="1" customWidth="1"/>
    <col min="8807" max="8808" width="6.44140625" style="1" customWidth="1"/>
    <col min="8809" max="8809" width="5.88671875" style="1" customWidth="1"/>
    <col min="8810" max="8810" width="6.44140625" style="1" customWidth="1"/>
    <col min="8811" max="8811" width="13.77734375" style="1" customWidth="1"/>
    <col min="8812" max="8813" width="9" style="1" customWidth="1"/>
    <col min="8814" max="8814" width="2.44140625" style="1" customWidth="1"/>
    <col min="8815" max="8815" width="8.88671875" style="1" customWidth="1"/>
    <col min="8816" max="8816" width="7.44140625" style="1" customWidth="1"/>
    <col min="8817" max="8819" width="3.77734375" style="1" customWidth="1"/>
    <col min="8820" max="8820" width="3.44140625" style="1" customWidth="1"/>
    <col min="8821" max="8821" width="2.88671875" style="1" customWidth="1"/>
    <col min="8822" max="8822" width="3" style="1" customWidth="1"/>
    <col min="8823" max="8825" width="0" style="1" hidden="1" customWidth="1"/>
    <col min="8826" max="8826" width="4.44140625" style="1" customWidth="1"/>
    <col min="8827" max="8827" width="0" style="1" hidden="1" customWidth="1"/>
    <col min="8828" max="8829" width="14.88671875" style="1" customWidth="1"/>
    <col min="8830" max="8830" width="15.109375" style="1" customWidth="1"/>
    <col min="8831" max="8831" width="6.44140625" style="1" customWidth="1"/>
    <col min="8832" max="8832" width="15.109375" style="1" customWidth="1"/>
    <col min="8833" max="8833" width="4.109375" style="1" customWidth="1"/>
    <col min="8834" max="8834" width="3" style="1" customWidth="1"/>
    <col min="8835" max="8837" width="0" style="1" hidden="1" customWidth="1"/>
    <col min="8838" max="8838" width="3" style="1" customWidth="1"/>
    <col min="8839" max="8839" width="0" style="1" hidden="1" customWidth="1"/>
    <col min="8840" max="8840" width="3" style="1" customWidth="1"/>
    <col min="8841" max="8841" width="0" style="1" hidden="1" customWidth="1"/>
    <col min="8842" max="8842" width="4.44140625" style="1" customWidth="1"/>
    <col min="8843" max="8843" width="34.21875" style="1" customWidth="1"/>
    <col min="8844" max="8844" width="23.44140625" style="1" customWidth="1"/>
    <col min="8845" max="8845" width="9.109375" style="1" customWidth="1"/>
    <col min="8846" max="8846" width="19.44140625" style="1" customWidth="1"/>
    <col min="8847" max="8847" width="42.77734375" style="1" customWidth="1"/>
    <col min="8848" max="8848" width="5.88671875" style="1" customWidth="1"/>
    <col min="8849" max="8849" width="31.44140625" style="1" customWidth="1"/>
    <col min="8850" max="8850" width="16.109375" style="1" customWidth="1"/>
    <col min="8851" max="8852" width="9.21875" style="1" customWidth="1"/>
    <col min="8853" max="8853" width="11.109375" style="1" customWidth="1"/>
    <col min="8854" max="8854" width="2.109375" style="1" customWidth="1"/>
    <col min="8855" max="9060" width="10.88671875" style="1"/>
    <col min="9061" max="9061" width="12" style="1" customWidth="1"/>
    <col min="9062" max="9062" width="2.77734375" style="1" customWidth="1"/>
    <col min="9063" max="9064" width="6.44140625" style="1" customWidth="1"/>
    <col min="9065" max="9065" width="5.88671875" style="1" customWidth="1"/>
    <col min="9066" max="9066" width="6.44140625" style="1" customWidth="1"/>
    <col min="9067" max="9067" width="13.77734375" style="1" customWidth="1"/>
    <col min="9068" max="9069" width="9" style="1" customWidth="1"/>
    <col min="9070" max="9070" width="2.44140625" style="1" customWidth="1"/>
    <col min="9071" max="9071" width="8.88671875" style="1" customWidth="1"/>
    <col min="9072" max="9072" width="7.44140625" style="1" customWidth="1"/>
    <col min="9073" max="9075" width="3.77734375" style="1" customWidth="1"/>
    <col min="9076" max="9076" width="3.44140625" style="1" customWidth="1"/>
    <col min="9077" max="9077" width="2.88671875" style="1" customWidth="1"/>
    <col min="9078" max="9078" width="3" style="1" customWidth="1"/>
    <col min="9079" max="9081" width="0" style="1" hidden="1" customWidth="1"/>
    <col min="9082" max="9082" width="4.44140625" style="1" customWidth="1"/>
    <col min="9083" max="9083" width="0" style="1" hidden="1" customWidth="1"/>
    <col min="9084" max="9085" width="14.88671875" style="1" customWidth="1"/>
    <col min="9086" max="9086" width="15.109375" style="1" customWidth="1"/>
    <col min="9087" max="9087" width="6.44140625" style="1" customWidth="1"/>
    <col min="9088" max="9088" width="15.109375" style="1" customWidth="1"/>
    <col min="9089" max="9089" width="4.109375" style="1" customWidth="1"/>
    <col min="9090" max="9090" width="3" style="1" customWidth="1"/>
    <col min="9091" max="9093" width="0" style="1" hidden="1" customWidth="1"/>
    <col min="9094" max="9094" width="3" style="1" customWidth="1"/>
    <col min="9095" max="9095" width="0" style="1" hidden="1" customWidth="1"/>
    <col min="9096" max="9096" width="3" style="1" customWidth="1"/>
    <col min="9097" max="9097" width="0" style="1" hidden="1" customWidth="1"/>
    <col min="9098" max="9098" width="4.44140625" style="1" customWidth="1"/>
    <col min="9099" max="9099" width="34.21875" style="1" customWidth="1"/>
    <col min="9100" max="9100" width="23.44140625" style="1" customWidth="1"/>
    <col min="9101" max="9101" width="9.109375" style="1" customWidth="1"/>
    <col min="9102" max="9102" width="19.44140625" style="1" customWidth="1"/>
    <col min="9103" max="9103" width="42.77734375" style="1" customWidth="1"/>
    <col min="9104" max="9104" width="5.88671875" style="1" customWidth="1"/>
    <col min="9105" max="9105" width="31.44140625" style="1" customWidth="1"/>
    <col min="9106" max="9106" width="16.109375" style="1" customWidth="1"/>
    <col min="9107" max="9108" width="9.21875" style="1" customWidth="1"/>
    <col min="9109" max="9109" width="11.109375" style="1" customWidth="1"/>
    <col min="9110" max="9110" width="2.109375" style="1" customWidth="1"/>
    <col min="9111" max="9316" width="10.88671875" style="1"/>
    <col min="9317" max="9317" width="12" style="1" customWidth="1"/>
    <col min="9318" max="9318" width="2.77734375" style="1" customWidth="1"/>
    <col min="9319" max="9320" width="6.44140625" style="1" customWidth="1"/>
    <col min="9321" max="9321" width="5.88671875" style="1" customWidth="1"/>
    <col min="9322" max="9322" width="6.44140625" style="1" customWidth="1"/>
    <col min="9323" max="9323" width="13.77734375" style="1" customWidth="1"/>
    <col min="9324" max="9325" width="9" style="1" customWidth="1"/>
    <col min="9326" max="9326" width="2.44140625" style="1" customWidth="1"/>
    <col min="9327" max="9327" width="8.88671875" style="1" customWidth="1"/>
    <col min="9328" max="9328" width="7.44140625" style="1" customWidth="1"/>
    <col min="9329" max="9331" width="3.77734375" style="1" customWidth="1"/>
    <col min="9332" max="9332" width="3.44140625" style="1" customWidth="1"/>
    <col min="9333" max="9333" width="2.88671875" style="1" customWidth="1"/>
    <col min="9334" max="9334" width="3" style="1" customWidth="1"/>
    <col min="9335" max="9337" width="0" style="1" hidden="1" customWidth="1"/>
    <col min="9338" max="9338" width="4.44140625" style="1" customWidth="1"/>
    <col min="9339" max="9339" width="0" style="1" hidden="1" customWidth="1"/>
    <col min="9340" max="9341" width="14.88671875" style="1" customWidth="1"/>
    <col min="9342" max="9342" width="15.109375" style="1" customWidth="1"/>
    <col min="9343" max="9343" width="6.44140625" style="1" customWidth="1"/>
    <col min="9344" max="9344" width="15.109375" style="1" customWidth="1"/>
    <col min="9345" max="9345" width="4.109375" style="1" customWidth="1"/>
    <col min="9346" max="9346" width="3" style="1" customWidth="1"/>
    <col min="9347" max="9349" width="0" style="1" hidden="1" customWidth="1"/>
    <col min="9350" max="9350" width="3" style="1" customWidth="1"/>
    <col min="9351" max="9351" width="0" style="1" hidden="1" customWidth="1"/>
    <col min="9352" max="9352" width="3" style="1" customWidth="1"/>
    <col min="9353" max="9353" width="0" style="1" hidden="1" customWidth="1"/>
    <col min="9354" max="9354" width="4.44140625" style="1" customWidth="1"/>
    <col min="9355" max="9355" width="34.21875" style="1" customWidth="1"/>
    <col min="9356" max="9356" width="23.44140625" style="1" customWidth="1"/>
    <col min="9357" max="9357" width="9.109375" style="1" customWidth="1"/>
    <col min="9358" max="9358" width="19.44140625" style="1" customWidth="1"/>
    <col min="9359" max="9359" width="42.77734375" style="1" customWidth="1"/>
    <col min="9360" max="9360" width="5.88671875" style="1" customWidth="1"/>
    <col min="9361" max="9361" width="31.44140625" style="1" customWidth="1"/>
    <col min="9362" max="9362" width="16.109375" style="1" customWidth="1"/>
    <col min="9363" max="9364" width="9.21875" style="1" customWidth="1"/>
    <col min="9365" max="9365" width="11.109375" style="1" customWidth="1"/>
    <col min="9366" max="9366" width="2.109375" style="1" customWidth="1"/>
    <col min="9367" max="9572" width="10.88671875" style="1"/>
    <col min="9573" max="9573" width="12" style="1" customWidth="1"/>
    <col min="9574" max="9574" width="2.77734375" style="1" customWidth="1"/>
    <col min="9575" max="9576" width="6.44140625" style="1" customWidth="1"/>
    <col min="9577" max="9577" width="5.88671875" style="1" customWidth="1"/>
    <col min="9578" max="9578" width="6.44140625" style="1" customWidth="1"/>
    <col min="9579" max="9579" width="13.77734375" style="1" customWidth="1"/>
    <col min="9580" max="9581" width="9" style="1" customWidth="1"/>
    <col min="9582" max="9582" width="2.44140625" style="1" customWidth="1"/>
    <col min="9583" max="9583" width="8.88671875" style="1" customWidth="1"/>
    <col min="9584" max="9584" width="7.44140625" style="1" customWidth="1"/>
    <col min="9585" max="9587" width="3.77734375" style="1" customWidth="1"/>
    <col min="9588" max="9588" width="3.44140625" style="1" customWidth="1"/>
    <col min="9589" max="9589" width="2.88671875" style="1" customWidth="1"/>
    <col min="9590" max="9590" width="3" style="1" customWidth="1"/>
    <col min="9591" max="9593" width="0" style="1" hidden="1" customWidth="1"/>
    <col min="9594" max="9594" width="4.44140625" style="1" customWidth="1"/>
    <col min="9595" max="9595" width="0" style="1" hidden="1" customWidth="1"/>
    <col min="9596" max="9597" width="14.88671875" style="1" customWidth="1"/>
    <col min="9598" max="9598" width="15.109375" style="1" customWidth="1"/>
    <col min="9599" max="9599" width="6.44140625" style="1" customWidth="1"/>
    <col min="9600" max="9600" width="15.109375" style="1" customWidth="1"/>
    <col min="9601" max="9601" width="4.109375" style="1" customWidth="1"/>
    <col min="9602" max="9602" width="3" style="1" customWidth="1"/>
    <col min="9603" max="9605" width="0" style="1" hidden="1" customWidth="1"/>
    <col min="9606" max="9606" width="3" style="1" customWidth="1"/>
    <col min="9607" max="9607" width="0" style="1" hidden="1" customWidth="1"/>
    <col min="9608" max="9608" width="3" style="1" customWidth="1"/>
    <col min="9609" max="9609" width="0" style="1" hidden="1" customWidth="1"/>
    <col min="9610" max="9610" width="4.44140625" style="1" customWidth="1"/>
    <col min="9611" max="9611" width="34.21875" style="1" customWidth="1"/>
    <col min="9612" max="9612" width="23.44140625" style="1" customWidth="1"/>
    <col min="9613" max="9613" width="9.109375" style="1" customWidth="1"/>
    <col min="9614" max="9614" width="19.44140625" style="1" customWidth="1"/>
    <col min="9615" max="9615" width="42.77734375" style="1" customWidth="1"/>
    <col min="9616" max="9616" width="5.88671875" style="1" customWidth="1"/>
    <col min="9617" max="9617" width="31.44140625" style="1" customWidth="1"/>
    <col min="9618" max="9618" width="16.109375" style="1" customWidth="1"/>
    <col min="9619" max="9620" width="9.21875" style="1" customWidth="1"/>
    <col min="9621" max="9621" width="11.109375" style="1" customWidth="1"/>
    <col min="9622" max="9622" width="2.109375" style="1" customWidth="1"/>
    <col min="9623" max="9828" width="10.88671875" style="1"/>
    <col min="9829" max="9829" width="12" style="1" customWidth="1"/>
    <col min="9830" max="9830" width="2.77734375" style="1" customWidth="1"/>
    <col min="9831" max="9832" width="6.44140625" style="1" customWidth="1"/>
    <col min="9833" max="9833" width="5.88671875" style="1" customWidth="1"/>
    <col min="9834" max="9834" width="6.44140625" style="1" customWidth="1"/>
    <col min="9835" max="9835" width="13.77734375" style="1" customWidth="1"/>
    <col min="9836" max="9837" width="9" style="1" customWidth="1"/>
    <col min="9838" max="9838" width="2.44140625" style="1" customWidth="1"/>
    <col min="9839" max="9839" width="8.88671875" style="1" customWidth="1"/>
    <col min="9840" max="9840" width="7.44140625" style="1" customWidth="1"/>
    <col min="9841" max="9843" width="3.77734375" style="1" customWidth="1"/>
    <col min="9844" max="9844" width="3.44140625" style="1" customWidth="1"/>
    <col min="9845" max="9845" width="2.88671875" style="1" customWidth="1"/>
    <col min="9846" max="9846" width="3" style="1" customWidth="1"/>
    <col min="9847" max="9849" width="0" style="1" hidden="1" customWidth="1"/>
    <col min="9850" max="9850" width="4.44140625" style="1" customWidth="1"/>
    <col min="9851" max="9851" width="0" style="1" hidden="1" customWidth="1"/>
    <col min="9852" max="9853" width="14.88671875" style="1" customWidth="1"/>
    <col min="9854" max="9854" width="15.109375" style="1" customWidth="1"/>
    <col min="9855" max="9855" width="6.44140625" style="1" customWidth="1"/>
    <col min="9856" max="9856" width="15.109375" style="1" customWidth="1"/>
    <col min="9857" max="9857" width="4.109375" style="1" customWidth="1"/>
    <col min="9858" max="9858" width="3" style="1" customWidth="1"/>
    <col min="9859" max="9861" width="0" style="1" hidden="1" customWidth="1"/>
    <col min="9862" max="9862" width="3" style="1" customWidth="1"/>
    <col min="9863" max="9863" width="0" style="1" hidden="1" customWidth="1"/>
    <col min="9864" max="9864" width="3" style="1" customWidth="1"/>
    <col min="9865" max="9865" width="0" style="1" hidden="1" customWidth="1"/>
    <col min="9866" max="9866" width="4.44140625" style="1" customWidth="1"/>
    <col min="9867" max="9867" width="34.21875" style="1" customWidth="1"/>
    <col min="9868" max="9868" width="23.44140625" style="1" customWidth="1"/>
    <col min="9869" max="9869" width="9.109375" style="1" customWidth="1"/>
    <col min="9870" max="9870" width="19.44140625" style="1" customWidth="1"/>
    <col min="9871" max="9871" width="42.77734375" style="1" customWidth="1"/>
    <col min="9872" max="9872" width="5.88671875" style="1" customWidth="1"/>
    <col min="9873" max="9873" width="31.44140625" style="1" customWidth="1"/>
    <col min="9874" max="9874" width="16.109375" style="1" customWidth="1"/>
    <col min="9875" max="9876" width="9.21875" style="1" customWidth="1"/>
    <col min="9877" max="9877" width="11.109375" style="1" customWidth="1"/>
    <col min="9878" max="9878" width="2.109375" style="1" customWidth="1"/>
    <col min="9879" max="10084" width="10.88671875" style="1"/>
    <col min="10085" max="10085" width="12" style="1" customWidth="1"/>
    <col min="10086" max="10086" width="2.77734375" style="1" customWidth="1"/>
    <col min="10087" max="10088" width="6.44140625" style="1" customWidth="1"/>
    <col min="10089" max="10089" width="5.88671875" style="1" customWidth="1"/>
    <col min="10090" max="10090" width="6.44140625" style="1" customWidth="1"/>
    <col min="10091" max="10091" width="13.77734375" style="1" customWidth="1"/>
    <col min="10092" max="10093" width="9" style="1" customWidth="1"/>
    <col min="10094" max="10094" width="2.44140625" style="1" customWidth="1"/>
    <col min="10095" max="10095" width="8.88671875" style="1" customWidth="1"/>
    <col min="10096" max="10096" width="7.44140625" style="1" customWidth="1"/>
    <col min="10097" max="10099" width="3.77734375" style="1" customWidth="1"/>
    <col min="10100" max="10100" width="3.44140625" style="1" customWidth="1"/>
    <col min="10101" max="10101" width="2.88671875" style="1" customWidth="1"/>
    <col min="10102" max="10102" width="3" style="1" customWidth="1"/>
    <col min="10103" max="10105" width="0" style="1" hidden="1" customWidth="1"/>
    <col min="10106" max="10106" width="4.44140625" style="1" customWidth="1"/>
    <col min="10107" max="10107" width="0" style="1" hidden="1" customWidth="1"/>
    <col min="10108" max="10109" width="14.88671875" style="1" customWidth="1"/>
    <col min="10110" max="10110" width="15.109375" style="1" customWidth="1"/>
    <col min="10111" max="10111" width="6.44140625" style="1" customWidth="1"/>
    <col min="10112" max="10112" width="15.109375" style="1" customWidth="1"/>
    <col min="10113" max="10113" width="4.109375" style="1" customWidth="1"/>
    <col min="10114" max="10114" width="3" style="1" customWidth="1"/>
    <col min="10115" max="10117" width="0" style="1" hidden="1" customWidth="1"/>
    <col min="10118" max="10118" width="3" style="1" customWidth="1"/>
    <col min="10119" max="10119" width="0" style="1" hidden="1" customWidth="1"/>
    <col min="10120" max="10120" width="3" style="1" customWidth="1"/>
    <col min="10121" max="10121" width="0" style="1" hidden="1" customWidth="1"/>
    <col min="10122" max="10122" width="4.44140625" style="1" customWidth="1"/>
    <col min="10123" max="10123" width="34.21875" style="1" customWidth="1"/>
    <col min="10124" max="10124" width="23.44140625" style="1" customWidth="1"/>
    <col min="10125" max="10125" width="9.109375" style="1" customWidth="1"/>
    <col min="10126" max="10126" width="19.44140625" style="1" customWidth="1"/>
    <col min="10127" max="10127" width="42.77734375" style="1" customWidth="1"/>
    <col min="10128" max="10128" width="5.88671875" style="1" customWidth="1"/>
    <col min="10129" max="10129" width="31.44140625" style="1" customWidth="1"/>
    <col min="10130" max="10130" width="16.109375" style="1" customWidth="1"/>
    <col min="10131" max="10132" width="9.21875" style="1" customWidth="1"/>
    <col min="10133" max="10133" width="11.109375" style="1" customWidth="1"/>
    <col min="10134" max="10134" width="2.109375" style="1" customWidth="1"/>
    <col min="10135" max="10340" width="10.88671875" style="1"/>
    <col min="10341" max="10341" width="12" style="1" customWidth="1"/>
    <col min="10342" max="10342" width="2.77734375" style="1" customWidth="1"/>
    <col min="10343" max="10344" width="6.44140625" style="1" customWidth="1"/>
    <col min="10345" max="10345" width="5.88671875" style="1" customWidth="1"/>
    <col min="10346" max="10346" width="6.44140625" style="1" customWidth="1"/>
    <col min="10347" max="10347" width="13.77734375" style="1" customWidth="1"/>
    <col min="10348" max="10349" width="9" style="1" customWidth="1"/>
    <col min="10350" max="10350" width="2.44140625" style="1" customWidth="1"/>
    <col min="10351" max="10351" width="8.88671875" style="1" customWidth="1"/>
    <col min="10352" max="10352" width="7.44140625" style="1" customWidth="1"/>
    <col min="10353" max="10355" width="3.77734375" style="1" customWidth="1"/>
    <col min="10356" max="10356" width="3.44140625" style="1" customWidth="1"/>
    <col min="10357" max="10357" width="2.88671875" style="1" customWidth="1"/>
    <col min="10358" max="10358" width="3" style="1" customWidth="1"/>
    <col min="10359" max="10361" width="0" style="1" hidden="1" customWidth="1"/>
    <col min="10362" max="10362" width="4.44140625" style="1" customWidth="1"/>
    <col min="10363" max="10363" width="0" style="1" hidden="1" customWidth="1"/>
    <col min="10364" max="10365" width="14.88671875" style="1" customWidth="1"/>
    <col min="10366" max="10366" width="15.109375" style="1" customWidth="1"/>
    <col min="10367" max="10367" width="6.44140625" style="1" customWidth="1"/>
    <col min="10368" max="10368" width="15.109375" style="1" customWidth="1"/>
    <col min="10369" max="10369" width="4.109375" style="1" customWidth="1"/>
    <col min="10370" max="10370" width="3" style="1" customWidth="1"/>
    <col min="10371" max="10373" width="0" style="1" hidden="1" customWidth="1"/>
    <col min="10374" max="10374" width="3" style="1" customWidth="1"/>
    <col min="10375" max="10375" width="0" style="1" hidden="1" customWidth="1"/>
    <col min="10376" max="10376" width="3" style="1" customWidth="1"/>
    <col min="10377" max="10377" width="0" style="1" hidden="1" customWidth="1"/>
    <col min="10378" max="10378" width="4.44140625" style="1" customWidth="1"/>
    <col min="10379" max="10379" width="34.21875" style="1" customWidth="1"/>
    <col min="10380" max="10380" width="23.44140625" style="1" customWidth="1"/>
    <col min="10381" max="10381" width="9.109375" style="1" customWidth="1"/>
    <col min="10382" max="10382" width="19.44140625" style="1" customWidth="1"/>
    <col min="10383" max="10383" width="42.77734375" style="1" customWidth="1"/>
    <col min="10384" max="10384" width="5.88671875" style="1" customWidth="1"/>
    <col min="10385" max="10385" width="31.44140625" style="1" customWidth="1"/>
    <col min="10386" max="10386" width="16.109375" style="1" customWidth="1"/>
    <col min="10387" max="10388" width="9.21875" style="1" customWidth="1"/>
    <col min="10389" max="10389" width="11.109375" style="1" customWidth="1"/>
    <col min="10390" max="10390" width="2.109375" style="1" customWidth="1"/>
    <col min="10391" max="10596" width="10.88671875" style="1"/>
    <col min="10597" max="10597" width="12" style="1" customWidth="1"/>
    <col min="10598" max="10598" width="2.77734375" style="1" customWidth="1"/>
    <col min="10599" max="10600" width="6.44140625" style="1" customWidth="1"/>
    <col min="10601" max="10601" width="5.88671875" style="1" customWidth="1"/>
    <col min="10602" max="10602" width="6.44140625" style="1" customWidth="1"/>
    <col min="10603" max="10603" width="13.77734375" style="1" customWidth="1"/>
    <col min="10604" max="10605" width="9" style="1" customWidth="1"/>
    <col min="10606" max="10606" width="2.44140625" style="1" customWidth="1"/>
    <col min="10607" max="10607" width="8.88671875" style="1" customWidth="1"/>
    <col min="10608" max="10608" width="7.44140625" style="1" customWidth="1"/>
    <col min="10609" max="10611" width="3.77734375" style="1" customWidth="1"/>
    <col min="10612" max="10612" width="3.44140625" style="1" customWidth="1"/>
    <col min="10613" max="10613" width="2.88671875" style="1" customWidth="1"/>
    <col min="10614" max="10614" width="3" style="1" customWidth="1"/>
    <col min="10615" max="10617" width="0" style="1" hidden="1" customWidth="1"/>
    <col min="10618" max="10618" width="4.44140625" style="1" customWidth="1"/>
    <col min="10619" max="10619" width="0" style="1" hidden="1" customWidth="1"/>
    <col min="10620" max="10621" width="14.88671875" style="1" customWidth="1"/>
    <col min="10622" max="10622" width="15.109375" style="1" customWidth="1"/>
    <col min="10623" max="10623" width="6.44140625" style="1" customWidth="1"/>
    <col min="10624" max="10624" width="15.109375" style="1" customWidth="1"/>
    <col min="10625" max="10625" width="4.109375" style="1" customWidth="1"/>
    <col min="10626" max="10626" width="3" style="1" customWidth="1"/>
    <col min="10627" max="10629" width="0" style="1" hidden="1" customWidth="1"/>
    <col min="10630" max="10630" width="3" style="1" customWidth="1"/>
    <col min="10631" max="10631" width="0" style="1" hidden="1" customWidth="1"/>
    <col min="10632" max="10632" width="3" style="1" customWidth="1"/>
    <col min="10633" max="10633" width="0" style="1" hidden="1" customWidth="1"/>
    <col min="10634" max="10634" width="4.44140625" style="1" customWidth="1"/>
    <col min="10635" max="10635" width="34.21875" style="1" customWidth="1"/>
    <col min="10636" max="10636" width="23.44140625" style="1" customWidth="1"/>
    <col min="10637" max="10637" width="9.109375" style="1" customWidth="1"/>
    <col min="10638" max="10638" width="19.44140625" style="1" customWidth="1"/>
    <col min="10639" max="10639" width="42.77734375" style="1" customWidth="1"/>
    <col min="10640" max="10640" width="5.88671875" style="1" customWidth="1"/>
    <col min="10641" max="10641" width="31.44140625" style="1" customWidth="1"/>
    <col min="10642" max="10642" width="16.109375" style="1" customWidth="1"/>
    <col min="10643" max="10644" width="9.21875" style="1" customWidth="1"/>
    <col min="10645" max="10645" width="11.109375" style="1" customWidth="1"/>
    <col min="10646" max="10646" width="2.109375" style="1" customWidth="1"/>
    <col min="10647" max="10852" width="10.88671875" style="1"/>
    <col min="10853" max="10853" width="12" style="1" customWidth="1"/>
    <col min="10854" max="10854" width="2.77734375" style="1" customWidth="1"/>
    <col min="10855" max="10856" width="6.44140625" style="1" customWidth="1"/>
    <col min="10857" max="10857" width="5.88671875" style="1" customWidth="1"/>
    <col min="10858" max="10858" width="6.44140625" style="1" customWidth="1"/>
    <col min="10859" max="10859" width="13.77734375" style="1" customWidth="1"/>
    <col min="10860" max="10861" width="9" style="1" customWidth="1"/>
    <col min="10862" max="10862" width="2.44140625" style="1" customWidth="1"/>
    <col min="10863" max="10863" width="8.88671875" style="1" customWidth="1"/>
    <col min="10864" max="10864" width="7.44140625" style="1" customWidth="1"/>
    <col min="10865" max="10867" width="3.77734375" style="1" customWidth="1"/>
    <col min="10868" max="10868" width="3.44140625" style="1" customWidth="1"/>
    <col min="10869" max="10869" width="2.88671875" style="1" customWidth="1"/>
    <col min="10870" max="10870" width="3" style="1" customWidth="1"/>
    <col min="10871" max="10873" width="0" style="1" hidden="1" customWidth="1"/>
    <col min="10874" max="10874" width="4.44140625" style="1" customWidth="1"/>
    <col min="10875" max="10875" width="0" style="1" hidden="1" customWidth="1"/>
    <col min="10876" max="10877" width="14.88671875" style="1" customWidth="1"/>
    <col min="10878" max="10878" width="15.109375" style="1" customWidth="1"/>
    <col min="10879" max="10879" width="6.44140625" style="1" customWidth="1"/>
    <col min="10880" max="10880" width="15.109375" style="1" customWidth="1"/>
    <col min="10881" max="10881" width="4.109375" style="1" customWidth="1"/>
    <col min="10882" max="10882" width="3" style="1" customWidth="1"/>
    <col min="10883" max="10885" width="0" style="1" hidden="1" customWidth="1"/>
    <col min="10886" max="10886" width="3" style="1" customWidth="1"/>
    <col min="10887" max="10887" width="0" style="1" hidden="1" customWidth="1"/>
    <col min="10888" max="10888" width="3" style="1" customWidth="1"/>
    <col min="10889" max="10889" width="0" style="1" hidden="1" customWidth="1"/>
    <col min="10890" max="10890" width="4.44140625" style="1" customWidth="1"/>
    <col min="10891" max="10891" width="34.21875" style="1" customWidth="1"/>
    <col min="10892" max="10892" width="23.44140625" style="1" customWidth="1"/>
    <col min="10893" max="10893" width="9.109375" style="1" customWidth="1"/>
    <col min="10894" max="10894" width="19.44140625" style="1" customWidth="1"/>
    <col min="10895" max="10895" width="42.77734375" style="1" customWidth="1"/>
    <col min="10896" max="10896" width="5.88671875" style="1" customWidth="1"/>
    <col min="10897" max="10897" width="31.44140625" style="1" customWidth="1"/>
    <col min="10898" max="10898" width="16.109375" style="1" customWidth="1"/>
    <col min="10899" max="10900" width="9.21875" style="1" customWidth="1"/>
    <col min="10901" max="10901" width="11.109375" style="1" customWidth="1"/>
    <col min="10902" max="10902" width="2.109375" style="1" customWidth="1"/>
    <col min="10903" max="11108" width="10.88671875" style="1"/>
    <col min="11109" max="11109" width="12" style="1" customWidth="1"/>
    <col min="11110" max="11110" width="2.77734375" style="1" customWidth="1"/>
    <col min="11111" max="11112" width="6.44140625" style="1" customWidth="1"/>
    <col min="11113" max="11113" width="5.88671875" style="1" customWidth="1"/>
    <col min="11114" max="11114" width="6.44140625" style="1" customWidth="1"/>
    <col min="11115" max="11115" width="13.77734375" style="1" customWidth="1"/>
    <col min="11116" max="11117" width="9" style="1" customWidth="1"/>
    <col min="11118" max="11118" width="2.44140625" style="1" customWidth="1"/>
    <col min="11119" max="11119" width="8.88671875" style="1" customWidth="1"/>
    <col min="11120" max="11120" width="7.44140625" style="1" customWidth="1"/>
    <col min="11121" max="11123" width="3.77734375" style="1" customWidth="1"/>
    <col min="11124" max="11124" width="3.44140625" style="1" customWidth="1"/>
    <col min="11125" max="11125" width="2.88671875" style="1" customWidth="1"/>
    <col min="11126" max="11126" width="3" style="1" customWidth="1"/>
    <col min="11127" max="11129" width="0" style="1" hidden="1" customWidth="1"/>
    <col min="11130" max="11130" width="4.44140625" style="1" customWidth="1"/>
    <col min="11131" max="11131" width="0" style="1" hidden="1" customWidth="1"/>
    <col min="11132" max="11133" width="14.88671875" style="1" customWidth="1"/>
    <col min="11134" max="11134" width="15.109375" style="1" customWidth="1"/>
    <col min="11135" max="11135" width="6.44140625" style="1" customWidth="1"/>
    <col min="11136" max="11136" width="15.109375" style="1" customWidth="1"/>
    <col min="11137" max="11137" width="4.109375" style="1" customWidth="1"/>
    <col min="11138" max="11138" width="3" style="1" customWidth="1"/>
    <col min="11139" max="11141" width="0" style="1" hidden="1" customWidth="1"/>
    <col min="11142" max="11142" width="3" style="1" customWidth="1"/>
    <col min="11143" max="11143" width="0" style="1" hidden="1" customWidth="1"/>
    <col min="11144" max="11144" width="3" style="1" customWidth="1"/>
    <col min="11145" max="11145" width="0" style="1" hidden="1" customWidth="1"/>
    <col min="11146" max="11146" width="4.44140625" style="1" customWidth="1"/>
    <col min="11147" max="11147" width="34.21875" style="1" customWidth="1"/>
    <col min="11148" max="11148" width="23.44140625" style="1" customWidth="1"/>
    <col min="11149" max="11149" width="9.109375" style="1" customWidth="1"/>
    <col min="11150" max="11150" width="19.44140625" style="1" customWidth="1"/>
    <col min="11151" max="11151" width="42.77734375" style="1" customWidth="1"/>
    <col min="11152" max="11152" width="5.88671875" style="1" customWidth="1"/>
    <col min="11153" max="11153" width="31.44140625" style="1" customWidth="1"/>
    <col min="11154" max="11154" width="16.109375" style="1" customWidth="1"/>
    <col min="11155" max="11156" width="9.21875" style="1" customWidth="1"/>
    <col min="11157" max="11157" width="11.109375" style="1" customWidth="1"/>
    <col min="11158" max="11158" width="2.109375" style="1" customWidth="1"/>
    <col min="11159" max="11364" width="10.88671875" style="1"/>
    <col min="11365" max="11365" width="12" style="1" customWidth="1"/>
    <col min="11366" max="11366" width="2.77734375" style="1" customWidth="1"/>
    <col min="11367" max="11368" width="6.44140625" style="1" customWidth="1"/>
    <col min="11369" max="11369" width="5.88671875" style="1" customWidth="1"/>
    <col min="11370" max="11370" width="6.44140625" style="1" customWidth="1"/>
    <col min="11371" max="11371" width="13.77734375" style="1" customWidth="1"/>
    <col min="11372" max="11373" width="9" style="1" customWidth="1"/>
    <col min="11374" max="11374" width="2.44140625" style="1" customWidth="1"/>
    <col min="11375" max="11375" width="8.88671875" style="1" customWidth="1"/>
    <col min="11376" max="11376" width="7.44140625" style="1" customWidth="1"/>
    <col min="11377" max="11379" width="3.77734375" style="1" customWidth="1"/>
    <col min="11380" max="11380" width="3.44140625" style="1" customWidth="1"/>
    <col min="11381" max="11381" width="2.88671875" style="1" customWidth="1"/>
    <col min="11382" max="11382" width="3" style="1" customWidth="1"/>
    <col min="11383" max="11385" width="0" style="1" hidden="1" customWidth="1"/>
    <col min="11386" max="11386" width="4.44140625" style="1" customWidth="1"/>
    <col min="11387" max="11387" width="0" style="1" hidden="1" customWidth="1"/>
    <col min="11388" max="11389" width="14.88671875" style="1" customWidth="1"/>
    <col min="11390" max="11390" width="15.109375" style="1" customWidth="1"/>
    <col min="11391" max="11391" width="6.44140625" style="1" customWidth="1"/>
    <col min="11392" max="11392" width="15.109375" style="1" customWidth="1"/>
    <col min="11393" max="11393" width="4.109375" style="1" customWidth="1"/>
    <col min="11394" max="11394" width="3" style="1" customWidth="1"/>
    <col min="11395" max="11397" width="0" style="1" hidden="1" customWidth="1"/>
    <col min="11398" max="11398" width="3" style="1" customWidth="1"/>
    <col min="11399" max="11399" width="0" style="1" hidden="1" customWidth="1"/>
    <col min="11400" max="11400" width="3" style="1" customWidth="1"/>
    <col min="11401" max="11401" width="0" style="1" hidden="1" customWidth="1"/>
    <col min="11402" max="11402" width="4.44140625" style="1" customWidth="1"/>
    <col min="11403" max="11403" width="34.21875" style="1" customWidth="1"/>
    <col min="11404" max="11404" width="23.44140625" style="1" customWidth="1"/>
    <col min="11405" max="11405" width="9.109375" style="1" customWidth="1"/>
    <col min="11406" max="11406" width="19.44140625" style="1" customWidth="1"/>
    <col min="11407" max="11407" width="42.77734375" style="1" customWidth="1"/>
    <col min="11408" max="11408" width="5.88671875" style="1" customWidth="1"/>
    <col min="11409" max="11409" width="31.44140625" style="1" customWidth="1"/>
    <col min="11410" max="11410" width="16.109375" style="1" customWidth="1"/>
    <col min="11411" max="11412" width="9.21875" style="1" customWidth="1"/>
    <col min="11413" max="11413" width="11.109375" style="1" customWidth="1"/>
    <col min="11414" max="11414" width="2.109375" style="1" customWidth="1"/>
    <col min="11415" max="11620" width="10.88671875" style="1"/>
    <col min="11621" max="11621" width="12" style="1" customWidth="1"/>
    <col min="11622" max="11622" width="2.77734375" style="1" customWidth="1"/>
    <col min="11623" max="11624" width="6.44140625" style="1" customWidth="1"/>
    <col min="11625" max="11625" width="5.88671875" style="1" customWidth="1"/>
    <col min="11626" max="11626" width="6.44140625" style="1" customWidth="1"/>
    <col min="11627" max="11627" width="13.77734375" style="1" customWidth="1"/>
    <col min="11628" max="11629" width="9" style="1" customWidth="1"/>
    <col min="11630" max="11630" width="2.44140625" style="1" customWidth="1"/>
    <col min="11631" max="11631" width="8.88671875" style="1" customWidth="1"/>
    <col min="11632" max="11632" width="7.44140625" style="1" customWidth="1"/>
    <col min="11633" max="11635" width="3.77734375" style="1" customWidth="1"/>
    <col min="11636" max="11636" width="3.44140625" style="1" customWidth="1"/>
    <col min="11637" max="11637" width="2.88671875" style="1" customWidth="1"/>
    <col min="11638" max="11638" width="3" style="1" customWidth="1"/>
    <col min="11639" max="11641" width="0" style="1" hidden="1" customWidth="1"/>
    <col min="11642" max="11642" width="4.44140625" style="1" customWidth="1"/>
    <col min="11643" max="11643" width="0" style="1" hidden="1" customWidth="1"/>
    <col min="11644" max="11645" width="14.88671875" style="1" customWidth="1"/>
    <col min="11646" max="11646" width="15.109375" style="1" customWidth="1"/>
    <col min="11647" max="11647" width="6.44140625" style="1" customWidth="1"/>
    <col min="11648" max="11648" width="15.109375" style="1" customWidth="1"/>
    <col min="11649" max="11649" width="4.109375" style="1" customWidth="1"/>
    <col min="11650" max="11650" width="3" style="1" customWidth="1"/>
    <col min="11651" max="11653" width="0" style="1" hidden="1" customWidth="1"/>
    <col min="11654" max="11654" width="3" style="1" customWidth="1"/>
    <col min="11655" max="11655" width="0" style="1" hidden="1" customWidth="1"/>
    <col min="11656" max="11656" width="3" style="1" customWidth="1"/>
    <col min="11657" max="11657" width="0" style="1" hidden="1" customWidth="1"/>
    <col min="11658" max="11658" width="4.44140625" style="1" customWidth="1"/>
    <col min="11659" max="11659" width="34.21875" style="1" customWidth="1"/>
    <col min="11660" max="11660" width="23.44140625" style="1" customWidth="1"/>
    <col min="11661" max="11661" width="9.109375" style="1" customWidth="1"/>
    <col min="11662" max="11662" width="19.44140625" style="1" customWidth="1"/>
    <col min="11663" max="11663" width="42.77734375" style="1" customWidth="1"/>
    <col min="11664" max="11664" width="5.88671875" style="1" customWidth="1"/>
    <col min="11665" max="11665" width="31.44140625" style="1" customWidth="1"/>
    <col min="11666" max="11666" width="16.109375" style="1" customWidth="1"/>
    <col min="11667" max="11668" width="9.21875" style="1" customWidth="1"/>
    <col min="11669" max="11669" width="11.109375" style="1" customWidth="1"/>
    <col min="11670" max="11670" width="2.109375" style="1" customWidth="1"/>
    <col min="11671" max="11876" width="10.88671875" style="1"/>
    <col min="11877" max="11877" width="12" style="1" customWidth="1"/>
    <col min="11878" max="11878" width="2.77734375" style="1" customWidth="1"/>
    <col min="11879" max="11880" width="6.44140625" style="1" customWidth="1"/>
    <col min="11881" max="11881" width="5.88671875" style="1" customWidth="1"/>
    <col min="11882" max="11882" width="6.44140625" style="1" customWidth="1"/>
    <col min="11883" max="11883" width="13.77734375" style="1" customWidth="1"/>
    <col min="11884" max="11885" width="9" style="1" customWidth="1"/>
    <col min="11886" max="11886" width="2.44140625" style="1" customWidth="1"/>
    <col min="11887" max="11887" width="8.88671875" style="1" customWidth="1"/>
    <col min="11888" max="11888" width="7.44140625" style="1" customWidth="1"/>
    <col min="11889" max="11891" width="3.77734375" style="1" customWidth="1"/>
    <col min="11892" max="11892" width="3.44140625" style="1" customWidth="1"/>
    <col min="11893" max="11893" width="2.88671875" style="1" customWidth="1"/>
    <col min="11894" max="11894" width="3" style="1" customWidth="1"/>
    <col min="11895" max="11897" width="0" style="1" hidden="1" customWidth="1"/>
    <col min="11898" max="11898" width="4.44140625" style="1" customWidth="1"/>
    <col min="11899" max="11899" width="0" style="1" hidden="1" customWidth="1"/>
    <col min="11900" max="11901" width="14.88671875" style="1" customWidth="1"/>
    <col min="11902" max="11902" width="15.109375" style="1" customWidth="1"/>
    <col min="11903" max="11903" width="6.44140625" style="1" customWidth="1"/>
    <col min="11904" max="11904" width="15.109375" style="1" customWidth="1"/>
    <col min="11905" max="11905" width="4.109375" style="1" customWidth="1"/>
    <col min="11906" max="11906" width="3" style="1" customWidth="1"/>
    <col min="11907" max="11909" width="0" style="1" hidden="1" customWidth="1"/>
    <col min="11910" max="11910" width="3" style="1" customWidth="1"/>
    <col min="11911" max="11911" width="0" style="1" hidden="1" customWidth="1"/>
    <col min="11912" max="11912" width="3" style="1" customWidth="1"/>
    <col min="11913" max="11913" width="0" style="1" hidden="1" customWidth="1"/>
    <col min="11914" max="11914" width="4.44140625" style="1" customWidth="1"/>
    <col min="11915" max="11915" width="34.21875" style="1" customWidth="1"/>
    <col min="11916" max="11916" width="23.44140625" style="1" customWidth="1"/>
    <col min="11917" max="11917" width="9.109375" style="1" customWidth="1"/>
    <col min="11918" max="11918" width="19.44140625" style="1" customWidth="1"/>
    <col min="11919" max="11919" width="42.77734375" style="1" customWidth="1"/>
    <col min="11920" max="11920" width="5.88671875" style="1" customWidth="1"/>
    <col min="11921" max="11921" width="31.44140625" style="1" customWidth="1"/>
    <col min="11922" max="11922" width="16.109375" style="1" customWidth="1"/>
    <col min="11923" max="11924" width="9.21875" style="1" customWidth="1"/>
    <col min="11925" max="11925" width="11.109375" style="1" customWidth="1"/>
    <col min="11926" max="11926" width="2.109375" style="1" customWidth="1"/>
    <col min="11927" max="12132" width="10.88671875" style="1"/>
    <col min="12133" max="12133" width="12" style="1" customWidth="1"/>
    <col min="12134" max="12134" width="2.77734375" style="1" customWidth="1"/>
    <col min="12135" max="12136" width="6.44140625" style="1" customWidth="1"/>
    <col min="12137" max="12137" width="5.88671875" style="1" customWidth="1"/>
    <col min="12138" max="12138" width="6.44140625" style="1" customWidth="1"/>
    <col min="12139" max="12139" width="13.77734375" style="1" customWidth="1"/>
    <col min="12140" max="12141" width="9" style="1" customWidth="1"/>
    <col min="12142" max="12142" width="2.44140625" style="1" customWidth="1"/>
    <col min="12143" max="12143" width="8.88671875" style="1" customWidth="1"/>
    <col min="12144" max="12144" width="7.44140625" style="1" customWidth="1"/>
    <col min="12145" max="12147" width="3.77734375" style="1" customWidth="1"/>
    <col min="12148" max="12148" width="3.44140625" style="1" customWidth="1"/>
    <col min="12149" max="12149" width="2.88671875" style="1" customWidth="1"/>
    <col min="12150" max="12150" width="3" style="1" customWidth="1"/>
    <col min="12151" max="12153" width="0" style="1" hidden="1" customWidth="1"/>
    <col min="12154" max="12154" width="4.44140625" style="1" customWidth="1"/>
    <col min="12155" max="12155" width="0" style="1" hidden="1" customWidth="1"/>
    <col min="12156" max="12157" width="14.88671875" style="1" customWidth="1"/>
    <col min="12158" max="12158" width="15.109375" style="1" customWidth="1"/>
    <col min="12159" max="12159" width="6.44140625" style="1" customWidth="1"/>
    <col min="12160" max="12160" width="15.109375" style="1" customWidth="1"/>
    <col min="12161" max="12161" width="4.109375" style="1" customWidth="1"/>
    <col min="12162" max="12162" width="3" style="1" customWidth="1"/>
    <col min="12163" max="12165" width="0" style="1" hidden="1" customWidth="1"/>
    <col min="12166" max="12166" width="3" style="1" customWidth="1"/>
    <col min="12167" max="12167" width="0" style="1" hidden="1" customWidth="1"/>
    <col min="12168" max="12168" width="3" style="1" customWidth="1"/>
    <col min="12169" max="12169" width="0" style="1" hidden="1" customWidth="1"/>
    <col min="12170" max="12170" width="4.44140625" style="1" customWidth="1"/>
    <col min="12171" max="12171" width="34.21875" style="1" customWidth="1"/>
    <col min="12172" max="12172" width="23.44140625" style="1" customWidth="1"/>
    <col min="12173" max="12173" width="9.109375" style="1" customWidth="1"/>
    <col min="12174" max="12174" width="19.44140625" style="1" customWidth="1"/>
    <col min="12175" max="12175" width="42.77734375" style="1" customWidth="1"/>
    <col min="12176" max="12176" width="5.88671875" style="1" customWidth="1"/>
    <col min="12177" max="12177" width="31.44140625" style="1" customWidth="1"/>
    <col min="12178" max="12178" width="16.109375" style="1" customWidth="1"/>
    <col min="12179" max="12180" width="9.21875" style="1" customWidth="1"/>
    <col min="12181" max="12181" width="11.109375" style="1" customWidth="1"/>
    <col min="12182" max="12182" width="2.109375" style="1" customWidth="1"/>
    <col min="12183" max="12388" width="10.88671875" style="1"/>
    <col min="12389" max="12389" width="12" style="1" customWidth="1"/>
    <col min="12390" max="12390" width="2.77734375" style="1" customWidth="1"/>
    <col min="12391" max="12392" width="6.44140625" style="1" customWidth="1"/>
    <col min="12393" max="12393" width="5.88671875" style="1" customWidth="1"/>
    <col min="12394" max="12394" width="6.44140625" style="1" customWidth="1"/>
    <col min="12395" max="12395" width="13.77734375" style="1" customWidth="1"/>
    <col min="12396" max="12397" width="9" style="1" customWidth="1"/>
    <col min="12398" max="12398" width="2.44140625" style="1" customWidth="1"/>
    <col min="12399" max="12399" width="8.88671875" style="1" customWidth="1"/>
    <col min="12400" max="12400" width="7.44140625" style="1" customWidth="1"/>
    <col min="12401" max="12403" width="3.77734375" style="1" customWidth="1"/>
    <col min="12404" max="12404" width="3.44140625" style="1" customWidth="1"/>
    <col min="12405" max="12405" width="2.88671875" style="1" customWidth="1"/>
    <col min="12406" max="12406" width="3" style="1" customWidth="1"/>
    <col min="12407" max="12409" width="0" style="1" hidden="1" customWidth="1"/>
    <col min="12410" max="12410" width="4.44140625" style="1" customWidth="1"/>
    <col min="12411" max="12411" width="0" style="1" hidden="1" customWidth="1"/>
    <col min="12412" max="12413" width="14.88671875" style="1" customWidth="1"/>
    <col min="12414" max="12414" width="15.109375" style="1" customWidth="1"/>
    <col min="12415" max="12415" width="6.44140625" style="1" customWidth="1"/>
    <col min="12416" max="12416" width="15.109375" style="1" customWidth="1"/>
    <col min="12417" max="12417" width="4.109375" style="1" customWidth="1"/>
    <col min="12418" max="12418" width="3" style="1" customWidth="1"/>
    <col min="12419" max="12421" width="0" style="1" hidden="1" customWidth="1"/>
    <col min="12422" max="12422" width="3" style="1" customWidth="1"/>
    <col min="12423" max="12423" width="0" style="1" hidden="1" customWidth="1"/>
    <col min="12424" max="12424" width="3" style="1" customWidth="1"/>
    <col min="12425" max="12425" width="0" style="1" hidden="1" customWidth="1"/>
    <col min="12426" max="12426" width="4.44140625" style="1" customWidth="1"/>
    <col min="12427" max="12427" width="34.21875" style="1" customWidth="1"/>
    <col min="12428" max="12428" width="23.44140625" style="1" customWidth="1"/>
    <col min="12429" max="12429" width="9.109375" style="1" customWidth="1"/>
    <col min="12430" max="12430" width="19.44140625" style="1" customWidth="1"/>
    <col min="12431" max="12431" width="42.77734375" style="1" customWidth="1"/>
    <col min="12432" max="12432" width="5.88671875" style="1" customWidth="1"/>
    <col min="12433" max="12433" width="31.44140625" style="1" customWidth="1"/>
    <col min="12434" max="12434" width="16.109375" style="1" customWidth="1"/>
    <col min="12435" max="12436" width="9.21875" style="1" customWidth="1"/>
    <col min="12437" max="12437" width="11.109375" style="1" customWidth="1"/>
    <col min="12438" max="12438" width="2.109375" style="1" customWidth="1"/>
    <col min="12439" max="12644" width="10.88671875" style="1"/>
    <col min="12645" max="12645" width="12" style="1" customWidth="1"/>
    <col min="12646" max="12646" width="2.77734375" style="1" customWidth="1"/>
    <col min="12647" max="12648" width="6.44140625" style="1" customWidth="1"/>
    <col min="12649" max="12649" width="5.88671875" style="1" customWidth="1"/>
    <col min="12650" max="12650" width="6.44140625" style="1" customWidth="1"/>
    <col min="12651" max="12651" width="13.77734375" style="1" customWidth="1"/>
    <col min="12652" max="12653" width="9" style="1" customWidth="1"/>
    <col min="12654" max="12654" width="2.44140625" style="1" customWidth="1"/>
    <col min="12655" max="12655" width="8.88671875" style="1" customWidth="1"/>
    <col min="12656" max="12656" width="7.44140625" style="1" customWidth="1"/>
    <col min="12657" max="12659" width="3.77734375" style="1" customWidth="1"/>
    <col min="12660" max="12660" width="3.44140625" style="1" customWidth="1"/>
    <col min="12661" max="12661" width="2.88671875" style="1" customWidth="1"/>
    <col min="12662" max="12662" width="3" style="1" customWidth="1"/>
    <col min="12663" max="12665" width="0" style="1" hidden="1" customWidth="1"/>
    <col min="12666" max="12666" width="4.44140625" style="1" customWidth="1"/>
    <col min="12667" max="12667" width="0" style="1" hidden="1" customWidth="1"/>
    <col min="12668" max="12669" width="14.88671875" style="1" customWidth="1"/>
    <col min="12670" max="12670" width="15.109375" style="1" customWidth="1"/>
    <col min="12671" max="12671" width="6.44140625" style="1" customWidth="1"/>
    <col min="12672" max="12672" width="15.109375" style="1" customWidth="1"/>
    <col min="12673" max="12673" width="4.109375" style="1" customWidth="1"/>
    <col min="12674" max="12674" width="3" style="1" customWidth="1"/>
    <col min="12675" max="12677" width="0" style="1" hidden="1" customWidth="1"/>
    <col min="12678" max="12678" width="3" style="1" customWidth="1"/>
    <col min="12679" max="12679" width="0" style="1" hidden="1" customWidth="1"/>
    <col min="12680" max="12680" width="3" style="1" customWidth="1"/>
    <col min="12681" max="12681" width="0" style="1" hidden="1" customWidth="1"/>
    <col min="12682" max="12682" width="4.44140625" style="1" customWidth="1"/>
    <col min="12683" max="12683" width="34.21875" style="1" customWidth="1"/>
    <col min="12684" max="12684" width="23.44140625" style="1" customWidth="1"/>
    <col min="12685" max="12685" width="9.109375" style="1" customWidth="1"/>
    <col min="12686" max="12686" width="19.44140625" style="1" customWidth="1"/>
    <col min="12687" max="12687" width="42.77734375" style="1" customWidth="1"/>
    <col min="12688" max="12688" width="5.88671875" style="1" customWidth="1"/>
    <col min="12689" max="12689" width="31.44140625" style="1" customWidth="1"/>
    <col min="12690" max="12690" width="16.109375" style="1" customWidth="1"/>
    <col min="12691" max="12692" width="9.21875" style="1" customWidth="1"/>
    <col min="12693" max="12693" width="11.109375" style="1" customWidth="1"/>
    <col min="12694" max="12694" width="2.109375" style="1" customWidth="1"/>
    <col min="12695" max="12900" width="10.88671875" style="1"/>
    <col min="12901" max="12901" width="12" style="1" customWidth="1"/>
    <col min="12902" max="12902" width="2.77734375" style="1" customWidth="1"/>
    <col min="12903" max="12904" width="6.44140625" style="1" customWidth="1"/>
    <col min="12905" max="12905" width="5.88671875" style="1" customWidth="1"/>
    <col min="12906" max="12906" width="6.44140625" style="1" customWidth="1"/>
    <col min="12907" max="12907" width="13.77734375" style="1" customWidth="1"/>
    <col min="12908" max="12909" width="9" style="1" customWidth="1"/>
    <col min="12910" max="12910" width="2.44140625" style="1" customWidth="1"/>
    <col min="12911" max="12911" width="8.88671875" style="1" customWidth="1"/>
    <col min="12912" max="12912" width="7.44140625" style="1" customWidth="1"/>
    <col min="12913" max="12915" width="3.77734375" style="1" customWidth="1"/>
    <col min="12916" max="12916" width="3.44140625" style="1" customWidth="1"/>
    <col min="12917" max="12917" width="2.88671875" style="1" customWidth="1"/>
    <col min="12918" max="12918" width="3" style="1" customWidth="1"/>
    <col min="12919" max="12921" width="0" style="1" hidden="1" customWidth="1"/>
    <col min="12922" max="12922" width="4.44140625" style="1" customWidth="1"/>
    <col min="12923" max="12923" width="0" style="1" hidden="1" customWidth="1"/>
    <col min="12924" max="12925" width="14.88671875" style="1" customWidth="1"/>
    <col min="12926" max="12926" width="15.109375" style="1" customWidth="1"/>
    <col min="12927" max="12927" width="6.44140625" style="1" customWidth="1"/>
    <col min="12928" max="12928" width="15.109375" style="1" customWidth="1"/>
    <col min="12929" max="12929" width="4.109375" style="1" customWidth="1"/>
    <col min="12930" max="12930" width="3" style="1" customWidth="1"/>
    <col min="12931" max="12933" width="0" style="1" hidden="1" customWidth="1"/>
    <col min="12934" max="12934" width="3" style="1" customWidth="1"/>
    <col min="12935" max="12935" width="0" style="1" hidden="1" customWidth="1"/>
    <col min="12936" max="12936" width="3" style="1" customWidth="1"/>
    <col min="12937" max="12937" width="0" style="1" hidden="1" customWidth="1"/>
    <col min="12938" max="12938" width="4.44140625" style="1" customWidth="1"/>
    <col min="12939" max="12939" width="34.21875" style="1" customWidth="1"/>
    <col min="12940" max="12940" width="23.44140625" style="1" customWidth="1"/>
    <col min="12941" max="12941" width="9.109375" style="1" customWidth="1"/>
    <col min="12942" max="12942" width="19.44140625" style="1" customWidth="1"/>
    <col min="12943" max="12943" width="42.77734375" style="1" customWidth="1"/>
    <col min="12944" max="12944" width="5.88671875" style="1" customWidth="1"/>
    <col min="12945" max="12945" width="31.44140625" style="1" customWidth="1"/>
    <col min="12946" max="12946" width="16.109375" style="1" customWidth="1"/>
    <col min="12947" max="12948" width="9.21875" style="1" customWidth="1"/>
    <col min="12949" max="12949" width="11.109375" style="1" customWidth="1"/>
    <col min="12950" max="12950" width="2.109375" style="1" customWidth="1"/>
    <col min="12951" max="13156" width="10.88671875" style="1"/>
    <col min="13157" max="13157" width="12" style="1" customWidth="1"/>
    <col min="13158" max="13158" width="2.77734375" style="1" customWidth="1"/>
    <col min="13159" max="13160" width="6.44140625" style="1" customWidth="1"/>
    <col min="13161" max="13161" width="5.88671875" style="1" customWidth="1"/>
    <col min="13162" max="13162" width="6.44140625" style="1" customWidth="1"/>
    <col min="13163" max="13163" width="13.77734375" style="1" customWidth="1"/>
    <col min="13164" max="13165" width="9" style="1" customWidth="1"/>
    <col min="13166" max="13166" width="2.44140625" style="1" customWidth="1"/>
    <col min="13167" max="13167" width="8.88671875" style="1" customWidth="1"/>
    <col min="13168" max="13168" width="7.44140625" style="1" customWidth="1"/>
    <col min="13169" max="13171" width="3.77734375" style="1" customWidth="1"/>
    <col min="13172" max="13172" width="3.44140625" style="1" customWidth="1"/>
    <col min="13173" max="13173" width="2.88671875" style="1" customWidth="1"/>
    <col min="13174" max="13174" width="3" style="1" customWidth="1"/>
    <col min="13175" max="13177" width="0" style="1" hidden="1" customWidth="1"/>
    <col min="13178" max="13178" width="4.44140625" style="1" customWidth="1"/>
    <col min="13179" max="13179" width="0" style="1" hidden="1" customWidth="1"/>
    <col min="13180" max="13181" width="14.88671875" style="1" customWidth="1"/>
    <col min="13182" max="13182" width="15.109375" style="1" customWidth="1"/>
    <col min="13183" max="13183" width="6.44140625" style="1" customWidth="1"/>
    <col min="13184" max="13184" width="15.109375" style="1" customWidth="1"/>
    <col min="13185" max="13185" width="4.109375" style="1" customWidth="1"/>
    <col min="13186" max="13186" width="3" style="1" customWidth="1"/>
    <col min="13187" max="13189" width="0" style="1" hidden="1" customWidth="1"/>
    <col min="13190" max="13190" width="3" style="1" customWidth="1"/>
    <col min="13191" max="13191" width="0" style="1" hidden="1" customWidth="1"/>
    <col min="13192" max="13192" width="3" style="1" customWidth="1"/>
    <col min="13193" max="13193" width="0" style="1" hidden="1" customWidth="1"/>
    <col min="13194" max="13194" width="4.44140625" style="1" customWidth="1"/>
    <col min="13195" max="13195" width="34.21875" style="1" customWidth="1"/>
    <col min="13196" max="13196" width="23.44140625" style="1" customWidth="1"/>
    <col min="13197" max="13197" width="9.109375" style="1" customWidth="1"/>
    <col min="13198" max="13198" width="19.44140625" style="1" customWidth="1"/>
    <col min="13199" max="13199" width="42.77734375" style="1" customWidth="1"/>
    <col min="13200" max="13200" width="5.88671875" style="1" customWidth="1"/>
    <col min="13201" max="13201" width="31.44140625" style="1" customWidth="1"/>
    <col min="13202" max="13202" width="16.109375" style="1" customWidth="1"/>
    <col min="13203" max="13204" width="9.21875" style="1" customWidth="1"/>
    <col min="13205" max="13205" width="11.109375" style="1" customWidth="1"/>
    <col min="13206" max="13206" width="2.109375" style="1" customWidth="1"/>
    <col min="13207" max="13412" width="10.88671875" style="1"/>
    <col min="13413" max="13413" width="12" style="1" customWidth="1"/>
    <col min="13414" max="13414" width="2.77734375" style="1" customWidth="1"/>
    <col min="13415" max="13416" width="6.44140625" style="1" customWidth="1"/>
    <col min="13417" max="13417" width="5.88671875" style="1" customWidth="1"/>
    <col min="13418" max="13418" width="6.44140625" style="1" customWidth="1"/>
    <col min="13419" max="13419" width="13.77734375" style="1" customWidth="1"/>
    <col min="13420" max="13421" width="9" style="1" customWidth="1"/>
    <col min="13422" max="13422" width="2.44140625" style="1" customWidth="1"/>
    <col min="13423" max="13423" width="8.88671875" style="1" customWidth="1"/>
    <col min="13424" max="13424" width="7.44140625" style="1" customWidth="1"/>
    <col min="13425" max="13427" width="3.77734375" style="1" customWidth="1"/>
    <col min="13428" max="13428" width="3.44140625" style="1" customWidth="1"/>
    <col min="13429" max="13429" width="2.88671875" style="1" customWidth="1"/>
    <col min="13430" max="13430" width="3" style="1" customWidth="1"/>
    <col min="13431" max="13433" width="0" style="1" hidden="1" customWidth="1"/>
    <col min="13434" max="13434" width="4.44140625" style="1" customWidth="1"/>
    <col min="13435" max="13435" width="0" style="1" hidden="1" customWidth="1"/>
    <col min="13436" max="13437" width="14.88671875" style="1" customWidth="1"/>
    <col min="13438" max="13438" width="15.109375" style="1" customWidth="1"/>
    <col min="13439" max="13439" width="6.44140625" style="1" customWidth="1"/>
    <col min="13440" max="13440" width="15.109375" style="1" customWidth="1"/>
    <col min="13441" max="13441" width="4.109375" style="1" customWidth="1"/>
    <col min="13442" max="13442" width="3" style="1" customWidth="1"/>
    <col min="13443" max="13445" width="0" style="1" hidden="1" customWidth="1"/>
    <col min="13446" max="13446" width="3" style="1" customWidth="1"/>
    <col min="13447" max="13447" width="0" style="1" hidden="1" customWidth="1"/>
    <col min="13448" max="13448" width="3" style="1" customWidth="1"/>
    <col min="13449" max="13449" width="0" style="1" hidden="1" customWidth="1"/>
    <col min="13450" max="13450" width="4.44140625" style="1" customWidth="1"/>
    <col min="13451" max="13451" width="34.21875" style="1" customWidth="1"/>
    <col min="13452" max="13452" width="23.44140625" style="1" customWidth="1"/>
    <col min="13453" max="13453" width="9.109375" style="1" customWidth="1"/>
    <col min="13454" max="13454" width="19.44140625" style="1" customWidth="1"/>
    <col min="13455" max="13455" width="42.77734375" style="1" customWidth="1"/>
    <col min="13456" max="13456" width="5.88671875" style="1" customWidth="1"/>
    <col min="13457" max="13457" width="31.44140625" style="1" customWidth="1"/>
    <col min="13458" max="13458" width="16.109375" style="1" customWidth="1"/>
    <col min="13459" max="13460" width="9.21875" style="1" customWidth="1"/>
    <col min="13461" max="13461" width="11.109375" style="1" customWidth="1"/>
    <col min="13462" max="13462" width="2.109375" style="1" customWidth="1"/>
    <col min="13463" max="13668" width="10.88671875" style="1"/>
    <col min="13669" max="13669" width="12" style="1" customWidth="1"/>
    <col min="13670" max="13670" width="2.77734375" style="1" customWidth="1"/>
    <col min="13671" max="13672" width="6.44140625" style="1" customWidth="1"/>
    <col min="13673" max="13673" width="5.88671875" style="1" customWidth="1"/>
    <col min="13674" max="13674" width="6.44140625" style="1" customWidth="1"/>
    <col min="13675" max="13675" width="13.77734375" style="1" customWidth="1"/>
    <col min="13676" max="13677" width="9" style="1" customWidth="1"/>
    <col min="13678" max="13678" width="2.44140625" style="1" customWidth="1"/>
    <col min="13679" max="13679" width="8.88671875" style="1" customWidth="1"/>
    <col min="13680" max="13680" width="7.44140625" style="1" customWidth="1"/>
    <col min="13681" max="13683" width="3.77734375" style="1" customWidth="1"/>
    <col min="13684" max="13684" width="3.44140625" style="1" customWidth="1"/>
    <col min="13685" max="13685" width="2.88671875" style="1" customWidth="1"/>
    <col min="13686" max="13686" width="3" style="1" customWidth="1"/>
    <col min="13687" max="13689" width="0" style="1" hidden="1" customWidth="1"/>
    <col min="13690" max="13690" width="4.44140625" style="1" customWidth="1"/>
    <col min="13691" max="13691" width="0" style="1" hidden="1" customWidth="1"/>
    <col min="13692" max="13693" width="14.88671875" style="1" customWidth="1"/>
    <col min="13694" max="13694" width="15.109375" style="1" customWidth="1"/>
    <col min="13695" max="13695" width="6.44140625" style="1" customWidth="1"/>
    <col min="13696" max="13696" width="15.109375" style="1" customWidth="1"/>
    <col min="13697" max="13697" width="4.109375" style="1" customWidth="1"/>
    <col min="13698" max="13698" width="3" style="1" customWidth="1"/>
    <col min="13699" max="13701" width="0" style="1" hidden="1" customWidth="1"/>
    <col min="13702" max="13702" width="3" style="1" customWidth="1"/>
    <col min="13703" max="13703" width="0" style="1" hidden="1" customWidth="1"/>
    <col min="13704" max="13704" width="3" style="1" customWidth="1"/>
    <col min="13705" max="13705" width="0" style="1" hidden="1" customWidth="1"/>
    <col min="13706" max="13706" width="4.44140625" style="1" customWidth="1"/>
    <col min="13707" max="13707" width="34.21875" style="1" customWidth="1"/>
    <col min="13708" max="13708" width="23.44140625" style="1" customWidth="1"/>
    <col min="13709" max="13709" width="9.109375" style="1" customWidth="1"/>
    <col min="13710" max="13710" width="19.44140625" style="1" customWidth="1"/>
    <col min="13711" max="13711" width="42.77734375" style="1" customWidth="1"/>
    <col min="13712" max="13712" width="5.88671875" style="1" customWidth="1"/>
    <col min="13713" max="13713" width="31.44140625" style="1" customWidth="1"/>
    <col min="13714" max="13714" width="16.109375" style="1" customWidth="1"/>
    <col min="13715" max="13716" width="9.21875" style="1" customWidth="1"/>
    <col min="13717" max="13717" width="11.109375" style="1" customWidth="1"/>
    <col min="13718" max="13718" width="2.109375" style="1" customWidth="1"/>
    <col min="13719" max="13924" width="10.88671875" style="1"/>
    <col min="13925" max="13925" width="12" style="1" customWidth="1"/>
    <col min="13926" max="13926" width="2.77734375" style="1" customWidth="1"/>
    <col min="13927" max="13928" width="6.44140625" style="1" customWidth="1"/>
    <col min="13929" max="13929" width="5.88671875" style="1" customWidth="1"/>
    <col min="13930" max="13930" width="6.44140625" style="1" customWidth="1"/>
    <col min="13931" max="13931" width="13.77734375" style="1" customWidth="1"/>
    <col min="13932" max="13933" width="9" style="1" customWidth="1"/>
    <col min="13934" max="13934" width="2.44140625" style="1" customWidth="1"/>
    <col min="13935" max="13935" width="8.88671875" style="1" customWidth="1"/>
    <col min="13936" max="13936" width="7.44140625" style="1" customWidth="1"/>
    <col min="13937" max="13939" width="3.77734375" style="1" customWidth="1"/>
    <col min="13940" max="13940" width="3.44140625" style="1" customWidth="1"/>
    <col min="13941" max="13941" width="2.88671875" style="1" customWidth="1"/>
    <col min="13942" max="13942" width="3" style="1" customWidth="1"/>
    <col min="13943" max="13945" width="0" style="1" hidden="1" customWidth="1"/>
    <col min="13946" max="13946" width="4.44140625" style="1" customWidth="1"/>
    <col min="13947" max="13947" width="0" style="1" hidden="1" customWidth="1"/>
    <col min="13948" max="13949" width="14.88671875" style="1" customWidth="1"/>
    <col min="13950" max="13950" width="15.109375" style="1" customWidth="1"/>
    <col min="13951" max="13951" width="6.44140625" style="1" customWidth="1"/>
    <col min="13952" max="13952" width="15.109375" style="1" customWidth="1"/>
    <col min="13953" max="13953" width="4.109375" style="1" customWidth="1"/>
    <col min="13954" max="13954" width="3" style="1" customWidth="1"/>
    <col min="13955" max="13957" width="0" style="1" hidden="1" customWidth="1"/>
    <col min="13958" max="13958" width="3" style="1" customWidth="1"/>
    <col min="13959" max="13959" width="0" style="1" hidden="1" customWidth="1"/>
    <col min="13960" max="13960" width="3" style="1" customWidth="1"/>
    <col min="13961" max="13961" width="0" style="1" hidden="1" customWidth="1"/>
    <col min="13962" max="13962" width="4.44140625" style="1" customWidth="1"/>
    <col min="13963" max="13963" width="34.21875" style="1" customWidth="1"/>
    <col min="13964" max="13964" width="23.44140625" style="1" customWidth="1"/>
    <col min="13965" max="13965" width="9.109375" style="1" customWidth="1"/>
    <col min="13966" max="13966" width="19.44140625" style="1" customWidth="1"/>
    <col min="13967" max="13967" width="42.77734375" style="1" customWidth="1"/>
    <col min="13968" max="13968" width="5.88671875" style="1" customWidth="1"/>
    <col min="13969" max="13969" width="31.44140625" style="1" customWidth="1"/>
    <col min="13970" max="13970" width="16.109375" style="1" customWidth="1"/>
    <col min="13971" max="13972" width="9.21875" style="1" customWidth="1"/>
    <col min="13973" max="13973" width="11.109375" style="1" customWidth="1"/>
    <col min="13974" max="13974" width="2.109375" style="1" customWidth="1"/>
    <col min="13975" max="14180" width="10.88671875" style="1"/>
    <col min="14181" max="14181" width="12" style="1" customWidth="1"/>
    <col min="14182" max="14182" width="2.77734375" style="1" customWidth="1"/>
    <col min="14183" max="14184" width="6.44140625" style="1" customWidth="1"/>
    <col min="14185" max="14185" width="5.88671875" style="1" customWidth="1"/>
    <col min="14186" max="14186" width="6.44140625" style="1" customWidth="1"/>
    <col min="14187" max="14187" width="13.77734375" style="1" customWidth="1"/>
    <col min="14188" max="14189" width="9" style="1" customWidth="1"/>
    <col min="14190" max="14190" width="2.44140625" style="1" customWidth="1"/>
    <col min="14191" max="14191" width="8.88671875" style="1" customWidth="1"/>
    <col min="14192" max="14192" width="7.44140625" style="1" customWidth="1"/>
    <col min="14193" max="14195" width="3.77734375" style="1" customWidth="1"/>
    <col min="14196" max="14196" width="3.44140625" style="1" customWidth="1"/>
    <col min="14197" max="14197" width="2.88671875" style="1" customWidth="1"/>
    <col min="14198" max="14198" width="3" style="1" customWidth="1"/>
    <col min="14199" max="14201" width="0" style="1" hidden="1" customWidth="1"/>
    <col min="14202" max="14202" width="4.44140625" style="1" customWidth="1"/>
    <col min="14203" max="14203" width="0" style="1" hidden="1" customWidth="1"/>
    <col min="14204" max="14205" width="14.88671875" style="1" customWidth="1"/>
    <col min="14206" max="14206" width="15.109375" style="1" customWidth="1"/>
    <col min="14207" max="14207" width="6.44140625" style="1" customWidth="1"/>
    <col min="14208" max="14208" width="15.109375" style="1" customWidth="1"/>
    <col min="14209" max="14209" width="4.109375" style="1" customWidth="1"/>
    <col min="14210" max="14210" width="3" style="1" customWidth="1"/>
    <col min="14211" max="14213" width="0" style="1" hidden="1" customWidth="1"/>
    <col min="14214" max="14214" width="3" style="1" customWidth="1"/>
    <col min="14215" max="14215" width="0" style="1" hidden="1" customWidth="1"/>
    <col min="14216" max="14216" width="3" style="1" customWidth="1"/>
    <col min="14217" max="14217" width="0" style="1" hidden="1" customWidth="1"/>
    <col min="14218" max="14218" width="4.44140625" style="1" customWidth="1"/>
    <col min="14219" max="14219" width="34.21875" style="1" customWidth="1"/>
    <col min="14220" max="14220" width="23.44140625" style="1" customWidth="1"/>
    <col min="14221" max="14221" width="9.109375" style="1" customWidth="1"/>
    <col min="14222" max="14222" width="19.44140625" style="1" customWidth="1"/>
    <col min="14223" max="14223" width="42.77734375" style="1" customWidth="1"/>
    <col min="14224" max="14224" width="5.88671875" style="1" customWidth="1"/>
    <col min="14225" max="14225" width="31.44140625" style="1" customWidth="1"/>
    <col min="14226" max="14226" width="16.109375" style="1" customWidth="1"/>
    <col min="14227" max="14228" width="9.21875" style="1" customWidth="1"/>
    <col min="14229" max="14229" width="11.109375" style="1" customWidth="1"/>
    <col min="14230" max="14230" width="2.109375" style="1" customWidth="1"/>
    <col min="14231" max="14436" width="10.88671875" style="1"/>
    <col min="14437" max="14437" width="12" style="1" customWidth="1"/>
    <col min="14438" max="14438" width="2.77734375" style="1" customWidth="1"/>
    <col min="14439" max="14440" width="6.44140625" style="1" customWidth="1"/>
    <col min="14441" max="14441" width="5.88671875" style="1" customWidth="1"/>
    <col min="14442" max="14442" width="6.44140625" style="1" customWidth="1"/>
    <col min="14443" max="14443" width="13.77734375" style="1" customWidth="1"/>
    <col min="14444" max="14445" width="9" style="1" customWidth="1"/>
    <col min="14446" max="14446" width="2.44140625" style="1" customWidth="1"/>
    <col min="14447" max="14447" width="8.88671875" style="1" customWidth="1"/>
    <col min="14448" max="14448" width="7.44140625" style="1" customWidth="1"/>
    <col min="14449" max="14451" width="3.77734375" style="1" customWidth="1"/>
    <col min="14452" max="14452" width="3.44140625" style="1" customWidth="1"/>
    <col min="14453" max="14453" width="2.88671875" style="1" customWidth="1"/>
    <col min="14454" max="14454" width="3" style="1" customWidth="1"/>
    <col min="14455" max="14457" width="0" style="1" hidden="1" customWidth="1"/>
    <col min="14458" max="14458" width="4.44140625" style="1" customWidth="1"/>
    <col min="14459" max="14459" width="0" style="1" hidden="1" customWidth="1"/>
    <col min="14460" max="14461" width="14.88671875" style="1" customWidth="1"/>
    <col min="14462" max="14462" width="15.109375" style="1" customWidth="1"/>
    <col min="14463" max="14463" width="6.44140625" style="1" customWidth="1"/>
    <col min="14464" max="14464" width="15.109375" style="1" customWidth="1"/>
    <col min="14465" max="14465" width="4.109375" style="1" customWidth="1"/>
    <col min="14466" max="14466" width="3" style="1" customWidth="1"/>
    <col min="14467" max="14469" width="0" style="1" hidden="1" customWidth="1"/>
    <col min="14470" max="14470" width="3" style="1" customWidth="1"/>
    <col min="14471" max="14471" width="0" style="1" hidden="1" customWidth="1"/>
    <col min="14472" max="14472" width="3" style="1" customWidth="1"/>
    <col min="14473" max="14473" width="0" style="1" hidden="1" customWidth="1"/>
    <col min="14474" max="14474" width="4.44140625" style="1" customWidth="1"/>
    <col min="14475" max="14475" width="34.21875" style="1" customWidth="1"/>
    <col min="14476" max="14476" width="23.44140625" style="1" customWidth="1"/>
    <col min="14477" max="14477" width="9.109375" style="1" customWidth="1"/>
    <col min="14478" max="14478" width="19.44140625" style="1" customWidth="1"/>
    <col min="14479" max="14479" width="42.77734375" style="1" customWidth="1"/>
    <col min="14480" max="14480" width="5.88671875" style="1" customWidth="1"/>
    <col min="14481" max="14481" width="31.44140625" style="1" customWidth="1"/>
    <col min="14482" max="14482" width="16.109375" style="1" customWidth="1"/>
    <col min="14483" max="14484" width="9.21875" style="1" customWidth="1"/>
    <col min="14485" max="14485" width="11.109375" style="1" customWidth="1"/>
    <col min="14486" max="14486" width="2.109375" style="1" customWidth="1"/>
    <col min="14487" max="14692" width="10.88671875" style="1"/>
    <col min="14693" max="14693" width="12" style="1" customWidth="1"/>
    <col min="14694" max="14694" width="2.77734375" style="1" customWidth="1"/>
    <col min="14695" max="14696" width="6.44140625" style="1" customWidth="1"/>
    <col min="14697" max="14697" width="5.88671875" style="1" customWidth="1"/>
    <col min="14698" max="14698" width="6.44140625" style="1" customWidth="1"/>
    <col min="14699" max="14699" width="13.77734375" style="1" customWidth="1"/>
    <col min="14700" max="14701" width="9" style="1" customWidth="1"/>
    <col min="14702" max="14702" width="2.44140625" style="1" customWidth="1"/>
    <col min="14703" max="14703" width="8.88671875" style="1" customWidth="1"/>
    <col min="14704" max="14704" width="7.44140625" style="1" customWidth="1"/>
    <col min="14705" max="14707" width="3.77734375" style="1" customWidth="1"/>
    <col min="14708" max="14708" width="3.44140625" style="1" customWidth="1"/>
    <col min="14709" max="14709" width="2.88671875" style="1" customWidth="1"/>
    <col min="14710" max="14710" width="3" style="1" customWidth="1"/>
    <col min="14711" max="14713" width="0" style="1" hidden="1" customWidth="1"/>
    <col min="14714" max="14714" width="4.44140625" style="1" customWidth="1"/>
    <col min="14715" max="14715" width="0" style="1" hidden="1" customWidth="1"/>
    <col min="14716" max="14717" width="14.88671875" style="1" customWidth="1"/>
    <col min="14718" max="14718" width="15.109375" style="1" customWidth="1"/>
    <col min="14719" max="14719" width="6.44140625" style="1" customWidth="1"/>
    <col min="14720" max="14720" width="15.109375" style="1" customWidth="1"/>
    <col min="14721" max="14721" width="4.109375" style="1" customWidth="1"/>
    <col min="14722" max="14722" width="3" style="1" customWidth="1"/>
    <col min="14723" max="14725" width="0" style="1" hidden="1" customWidth="1"/>
    <col min="14726" max="14726" width="3" style="1" customWidth="1"/>
    <col min="14727" max="14727" width="0" style="1" hidden="1" customWidth="1"/>
    <col min="14728" max="14728" width="3" style="1" customWidth="1"/>
    <col min="14729" max="14729" width="0" style="1" hidden="1" customWidth="1"/>
    <col min="14730" max="14730" width="4.44140625" style="1" customWidth="1"/>
    <col min="14731" max="14731" width="34.21875" style="1" customWidth="1"/>
    <col min="14732" max="14732" width="23.44140625" style="1" customWidth="1"/>
    <col min="14733" max="14733" width="9.109375" style="1" customWidth="1"/>
    <col min="14734" max="14734" width="19.44140625" style="1" customWidth="1"/>
    <col min="14735" max="14735" width="42.77734375" style="1" customWidth="1"/>
    <col min="14736" max="14736" width="5.88671875" style="1" customWidth="1"/>
    <col min="14737" max="14737" width="31.44140625" style="1" customWidth="1"/>
    <col min="14738" max="14738" width="16.109375" style="1" customWidth="1"/>
    <col min="14739" max="14740" width="9.21875" style="1" customWidth="1"/>
    <col min="14741" max="14741" width="11.109375" style="1" customWidth="1"/>
    <col min="14742" max="14742" width="2.109375" style="1" customWidth="1"/>
    <col min="14743" max="14948" width="10.88671875" style="1"/>
    <col min="14949" max="14949" width="12" style="1" customWidth="1"/>
    <col min="14950" max="14950" width="2.77734375" style="1" customWidth="1"/>
    <col min="14951" max="14952" width="6.44140625" style="1" customWidth="1"/>
    <col min="14953" max="14953" width="5.88671875" style="1" customWidth="1"/>
    <col min="14954" max="14954" width="6.44140625" style="1" customWidth="1"/>
    <col min="14955" max="14955" width="13.77734375" style="1" customWidth="1"/>
    <col min="14956" max="14957" width="9" style="1" customWidth="1"/>
    <col min="14958" max="14958" width="2.44140625" style="1" customWidth="1"/>
    <col min="14959" max="14959" width="8.88671875" style="1" customWidth="1"/>
    <col min="14960" max="14960" width="7.44140625" style="1" customWidth="1"/>
    <col min="14961" max="14963" width="3.77734375" style="1" customWidth="1"/>
    <col min="14964" max="14964" width="3.44140625" style="1" customWidth="1"/>
    <col min="14965" max="14965" width="2.88671875" style="1" customWidth="1"/>
    <col min="14966" max="14966" width="3" style="1" customWidth="1"/>
    <col min="14967" max="14969" width="0" style="1" hidden="1" customWidth="1"/>
    <col min="14970" max="14970" width="4.44140625" style="1" customWidth="1"/>
    <col min="14971" max="14971" width="0" style="1" hidden="1" customWidth="1"/>
    <col min="14972" max="14973" width="14.88671875" style="1" customWidth="1"/>
    <col min="14974" max="14974" width="15.109375" style="1" customWidth="1"/>
    <col min="14975" max="14975" width="6.44140625" style="1" customWidth="1"/>
    <col min="14976" max="14976" width="15.109375" style="1" customWidth="1"/>
    <col min="14977" max="14977" width="4.109375" style="1" customWidth="1"/>
    <col min="14978" max="14978" width="3" style="1" customWidth="1"/>
    <col min="14979" max="14981" width="0" style="1" hidden="1" customWidth="1"/>
    <col min="14982" max="14982" width="3" style="1" customWidth="1"/>
    <col min="14983" max="14983" width="0" style="1" hidden="1" customWidth="1"/>
    <col min="14984" max="14984" width="3" style="1" customWidth="1"/>
    <col min="14985" max="14985" width="0" style="1" hidden="1" customWidth="1"/>
    <col min="14986" max="14986" width="4.44140625" style="1" customWidth="1"/>
    <col min="14987" max="14987" width="34.21875" style="1" customWidth="1"/>
    <col min="14988" max="14988" width="23.44140625" style="1" customWidth="1"/>
    <col min="14989" max="14989" width="9.109375" style="1" customWidth="1"/>
    <col min="14990" max="14990" width="19.44140625" style="1" customWidth="1"/>
    <col min="14991" max="14991" width="42.77734375" style="1" customWidth="1"/>
    <col min="14992" max="14992" width="5.88671875" style="1" customWidth="1"/>
    <col min="14993" max="14993" width="31.44140625" style="1" customWidth="1"/>
    <col min="14994" max="14994" width="16.109375" style="1" customWidth="1"/>
    <col min="14995" max="14996" width="9.21875" style="1" customWidth="1"/>
    <col min="14997" max="14997" width="11.109375" style="1" customWidth="1"/>
    <col min="14998" max="14998" width="2.109375" style="1" customWidth="1"/>
    <col min="14999" max="15204" width="10.88671875" style="1"/>
    <col min="15205" max="15205" width="12" style="1" customWidth="1"/>
    <col min="15206" max="15206" width="2.77734375" style="1" customWidth="1"/>
    <col min="15207" max="15208" width="6.44140625" style="1" customWidth="1"/>
    <col min="15209" max="15209" width="5.88671875" style="1" customWidth="1"/>
    <col min="15210" max="15210" width="6.44140625" style="1" customWidth="1"/>
    <col min="15211" max="15211" width="13.77734375" style="1" customWidth="1"/>
    <col min="15212" max="15213" width="9" style="1" customWidth="1"/>
    <col min="15214" max="15214" width="2.44140625" style="1" customWidth="1"/>
    <col min="15215" max="15215" width="8.88671875" style="1" customWidth="1"/>
    <col min="15216" max="15216" width="7.44140625" style="1" customWidth="1"/>
    <col min="15217" max="15219" width="3.77734375" style="1" customWidth="1"/>
    <col min="15220" max="15220" width="3.44140625" style="1" customWidth="1"/>
    <col min="15221" max="15221" width="2.88671875" style="1" customWidth="1"/>
    <col min="15222" max="15222" width="3" style="1" customWidth="1"/>
    <col min="15223" max="15225" width="0" style="1" hidden="1" customWidth="1"/>
    <col min="15226" max="15226" width="4.44140625" style="1" customWidth="1"/>
    <col min="15227" max="15227" width="0" style="1" hidden="1" customWidth="1"/>
    <col min="15228" max="15229" width="14.88671875" style="1" customWidth="1"/>
    <col min="15230" max="15230" width="15.109375" style="1" customWidth="1"/>
    <col min="15231" max="15231" width="6.44140625" style="1" customWidth="1"/>
    <col min="15232" max="15232" width="15.109375" style="1" customWidth="1"/>
    <col min="15233" max="15233" width="4.109375" style="1" customWidth="1"/>
    <col min="15234" max="15234" width="3" style="1" customWidth="1"/>
    <col min="15235" max="15237" width="0" style="1" hidden="1" customWidth="1"/>
    <col min="15238" max="15238" width="3" style="1" customWidth="1"/>
    <col min="15239" max="15239" width="0" style="1" hidden="1" customWidth="1"/>
    <col min="15240" max="15240" width="3" style="1" customWidth="1"/>
    <col min="15241" max="15241" width="0" style="1" hidden="1" customWidth="1"/>
    <col min="15242" max="15242" width="4.44140625" style="1" customWidth="1"/>
    <col min="15243" max="15243" width="34.21875" style="1" customWidth="1"/>
    <col min="15244" max="15244" width="23.44140625" style="1" customWidth="1"/>
    <col min="15245" max="15245" width="9.109375" style="1" customWidth="1"/>
    <col min="15246" max="15246" width="19.44140625" style="1" customWidth="1"/>
    <col min="15247" max="15247" width="42.77734375" style="1" customWidth="1"/>
    <col min="15248" max="15248" width="5.88671875" style="1" customWidth="1"/>
    <col min="15249" max="15249" width="31.44140625" style="1" customWidth="1"/>
    <col min="15250" max="15250" width="16.109375" style="1" customWidth="1"/>
    <col min="15251" max="15252" width="9.21875" style="1" customWidth="1"/>
    <col min="15253" max="15253" width="11.109375" style="1" customWidth="1"/>
    <col min="15254" max="15254" width="2.109375" style="1" customWidth="1"/>
    <col min="15255" max="15460" width="10.88671875" style="1"/>
    <col min="15461" max="15461" width="12" style="1" customWidth="1"/>
    <col min="15462" max="15462" width="2.77734375" style="1" customWidth="1"/>
    <col min="15463" max="15464" width="6.44140625" style="1" customWidth="1"/>
    <col min="15465" max="15465" width="5.88671875" style="1" customWidth="1"/>
    <col min="15466" max="15466" width="6.44140625" style="1" customWidth="1"/>
    <col min="15467" max="15467" width="13.77734375" style="1" customWidth="1"/>
    <col min="15468" max="15469" width="9" style="1" customWidth="1"/>
    <col min="15470" max="15470" width="2.44140625" style="1" customWidth="1"/>
    <col min="15471" max="15471" width="8.88671875" style="1" customWidth="1"/>
    <col min="15472" max="15472" width="7.44140625" style="1" customWidth="1"/>
    <col min="15473" max="15475" width="3.77734375" style="1" customWidth="1"/>
    <col min="15476" max="15476" width="3.44140625" style="1" customWidth="1"/>
    <col min="15477" max="15477" width="2.88671875" style="1" customWidth="1"/>
    <col min="15478" max="15478" width="3" style="1" customWidth="1"/>
    <col min="15479" max="15481" width="0" style="1" hidden="1" customWidth="1"/>
    <col min="15482" max="15482" width="4.44140625" style="1" customWidth="1"/>
    <col min="15483" max="15483" width="0" style="1" hidden="1" customWidth="1"/>
    <col min="15484" max="15485" width="14.88671875" style="1" customWidth="1"/>
    <col min="15486" max="15486" width="15.109375" style="1" customWidth="1"/>
    <col min="15487" max="15487" width="6.44140625" style="1" customWidth="1"/>
    <col min="15488" max="15488" width="15.109375" style="1" customWidth="1"/>
    <col min="15489" max="15489" width="4.109375" style="1" customWidth="1"/>
    <col min="15490" max="15490" width="3" style="1" customWidth="1"/>
    <col min="15491" max="15493" width="0" style="1" hidden="1" customWidth="1"/>
    <col min="15494" max="15494" width="3" style="1" customWidth="1"/>
    <col min="15495" max="15495" width="0" style="1" hidden="1" customWidth="1"/>
    <col min="15496" max="15496" width="3" style="1" customWidth="1"/>
    <col min="15497" max="15497" width="0" style="1" hidden="1" customWidth="1"/>
    <col min="15498" max="15498" width="4.44140625" style="1" customWidth="1"/>
    <col min="15499" max="15499" width="34.21875" style="1" customWidth="1"/>
    <col min="15500" max="15500" width="23.44140625" style="1" customWidth="1"/>
    <col min="15501" max="15501" width="9.109375" style="1" customWidth="1"/>
    <col min="15502" max="15502" width="19.44140625" style="1" customWidth="1"/>
    <col min="15503" max="15503" width="42.77734375" style="1" customWidth="1"/>
    <col min="15504" max="15504" width="5.88671875" style="1" customWidth="1"/>
    <col min="15505" max="15505" width="31.44140625" style="1" customWidth="1"/>
    <col min="15506" max="15506" width="16.109375" style="1" customWidth="1"/>
    <col min="15507" max="15508" width="9.21875" style="1" customWidth="1"/>
    <col min="15509" max="15509" width="11.109375" style="1" customWidth="1"/>
    <col min="15510" max="15510" width="2.109375" style="1" customWidth="1"/>
    <col min="15511" max="15716" width="10.88671875" style="1"/>
    <col min="15717" max="15717" width="12" style="1" customWidth="1"/>
    <col min="15718" max="15718" width="2.77734375" style="1" customWidth="1"/>
    <col min="15719" max="15720" width="6.44140625" style="1" customWidth="1"/>
    <col min="15721" max="15721" width="5.88671875" style="1" customWidth="1"/>
    <col min="15722" max="15722" width="6.44140625" style="1" customWidth="1"/>
    <col min="15723" max="15723" width="13.77734375" style="1" customWidth="1"/>
    <col min="15724" max="15725" width="9" style="1" customWidth="1"/>
    <col min="15726" max="15726" width="2.44140625" style="1" customWidth="1"/>
    <col min="15727" max="15727" width="8.88671875" style="1" customWidth="1"/>
    <col min="15728" max="15728" width="7.44140625" style="1" customWidth="1"/>
    <col min="15729" max="15731" width="3.77734375" style="1" customWidth="1"/>
    <col min="15732" max="15732" width="3.44140625" style="1" customWidth="1"/>
    <col min="15733" max="15733" width="2.88671875" style="1" customWidth="1"/>
    <col min="15734" max="15734" width="3" style="1" customWidth="1"/>
    <col min="15735" max="15737" width="0" style="1" hidden="1" customWidth="1"/>
    <col min="15738" max="15738" width="4.44140625" style="1" customWidth="1"/>
    <col min="15739" max="15739" width="0" style="1" hidden="1" customWidth="1"/>
    <col min="15740" max="15741" width="14.88671875" style="1" customWidth="1"/>
    <col min="15742" max="15742" width="15.109375" style="1" customWidth="1"/>
    <col min="15743" max="15743" width="6.44140625" style="1" customWidth="1"/>
    <col min="15744" max="15744" width="15.109375" style="1" customWidth="1"/>
    <col min="15745" max="15745" width="4.109375" style="1" customWidth="1"/>
    <col min="15746" max="15746" width="3" style="1" customWidth="1"/>
    <col min="15747" max="15749" width="0" style="1" hidden="1" customWidth="1"/>
    <col min="15750" max="15750" width="3" style="1" customWidth="1"/>
    <col min="15751" max="15751" width="0" style="1" hidden="1" customWidth="1"/>
    <col min="15752" max="15752" width="3" style="1" customWidth="1"/>
    <col min="15753" max="15753" width="0" style="1" hidden="1" customWidth="1"/>
    <col min="15754" max="15754" width="4.44140625" style="1" customWidth="1"/>
    <col min="15755" max="15755" width="34.21875" style="1" customWidth="1"/>
    <col min="15756" max="15756" width="23.44140625" style="1" customWidth="1"/>
    <col min="15757" max="15757" width="9.109375" style="1" customWidth="1"/>
    <col min="15758" max="15758" width="19.44140625" style="1" customWidth="1"/>
    <col min="15759" max="15759" width="42.77734375" style="1" customWidth="1"/>
    <col min="15760" max="15760" width="5.88671875" style="1" customWidth="1"/>
    <col min="15761" max="15761" width="31.44140625" style="1" customWidth="1"/>
    <col min="15762" max="15762" width="16.109375" style="1" customWidth="1"/>
    <col min="15763" max="15764" width="9.21875" style="1" customWidth="1"/>
    <col min="15765" max="15765" width="11.109375" style="1" customWidth="1"/>
    <col min="15766" max="15766" width="2.109375" style="1" customWidth="1"/>
    <col min="15767" max="15972" width="10.88671875" style="1"/>
    <col min="15973" max="15973" width="12" style="1" customWidth="1"/>
    <col min="15974" max="15974" width="2.77734375" style="1" customWidth="1"/>
    <col min="15975" max="15976" width="6.44140625" style="1" customWidth="1"/>
    <col min="15977" max="15977" width="5.88671875" style="1" customWidth="1"/>
    <col min="15978" max="15978" width="6.44140625" style="1" customWidth="1"/>
    <col min="15979" max="15979" width="13.77734375" style="1" customWidth="1"/>
    <col min="15980" max="15981" width="9" style="1" customWidth="1"/>
    <col min="15982" max="15982" width="2.44140625" style="1" customWidth="1"/>
    <col min="15983" max="15983" width="8.88671875" style="1" customWidth="1"/>
    <col min="15984" max="15984" width="7.44140625" style="1" customWidth="1"/>
    <col min="15985" max="15987" width="3.77734375" style="1" customWidth="1"/>
    <col min="15988" max="15988" width="3.44140625" style="1" customWidth="1"/>
    <col min="15989" max="15989" width="2.88671875" style="1" customWidth="1"/>
    <col min="15990" max="15990" width="3" style="1" customWidth="1"/>
    <col min="15991" max="15993" width="0" style="1" hidden="1" customWidth="1"/>
    <col min="15994" max="15994" width="4.44140625" style="1" customWidth="1"/>
    <col min="15995" max="15995" width="0" style="1" hidden="1" customWidth="1"/>
    <col min="15996" max="15997" width="14.88671875" style="1" customWidth="1"/>
    <col min="15998" max="15998" width="15.109375" style="1" customWidth="1"/>
    <col min="15999" max="15999" width="6.44140625" style="1" customWidth="1"/>
    <col min="16000" max="16000" width="15.109375" style="1" customWidth="1"/>
    <col min="16001" max="16001" width="4.109375" style="1" customWidth="1"/>
    <col min="16002" max="16002" width="3" style="1" customWidth="1"/>
    <col min="16003" max="16005" width="0" style="1" hidden="1" customWidth="1"/>
    <col min="16006" max="16006" width="3" style="1" customWidth="1"/>
    <col min="16007" max="16007" width="0" style="1" hidden="1" customWidth="1"/>
    <col min="16008" max="16008" width="3" style="1" customWidth="1"/>
    <col min="16009" max="16009" width="0" style="1" hidden="1" customWidth="1"/>
    <col min="16010" max="16010" width="4.44140625" style="1" customWidth="1"/>
    <col min="16011" max="16011" width="34.21875" style="1" customWidth="1"/>
    <col min="16012" max="16012" width="23.44140625" style="1" customWidth="1"/>
    <col min="16013" max="16013" width="9.109375" style="1" customWidth="1"/>
    <col min="16014" max="16014" width="19.44140625" style="1" customWidth="1"/>
    <col min="16015" max="16015" width="42.77734375" style="1" customWidth="1"/>
    <col min="16016" max="16016" width="5.88671875" style="1" customWidth="1"/>
    <col min="16017" max="16017" width="31.44140625" style="1" customWidth="1"/>
    <col min="16018" max="16018" width="16.109375" style="1" customWidth="1"/>
    <col min="16019" max="16020" width="9.21875" style="1" customWidth="1"/>
    <col min="16021" max="16021" width="11.109375" style="1" customWidth="1"/>
    <col min="16022" max="16022" width="2.109375" style="1" customWidth="1"/>
    <col min="16023" max="16228" width="10.88671875" style="1"/>
    <col min="16229" max="16229" width="12" style="1" customWidth="1"/>
    <col min="16230" max="16230" width="2.77734375" style="1" customWidth="1"/>
    <col min="16231" max="16232" width="6.44140625" style="1" customWidth="1"/>
    <col min="16233" max="16233" width="5.88671875" style="1" customWidth="1"/>
    <col min="16234" max="16234" width="6.44140625" style="1" customWidth="1"/>
    <col min="16235" max="16235" width="13.77734375" style="1" customWidth="1"/>
    <col min="16236" max="16237" width="9" style="1" customWidth="1"/>
    <col min="16238" max="16238" width="2.44140625" style="1" customWidth="1"/>
    <col min="16239" max="16239" width="8.88671875" style="1" customWidth="1"/>
    <col min="16240" max="16240" width="7.44140625" style="1" customWidth="1"/>
    <col min="16241" max="16243" width="3.77734375" style="1" customWidth="1"/>
    <col min="16244" max="16244" width="3.44140625" style="1" customWidth="1"/>
    <col min="16245" max="16245" width="2.88671875" style="1" customWidth="1"/>
    <col min="16246" max="16246" width="3" style="1" customWidth="1"/>
    <col min="16247" max="16249" width="0" style="1" hidden="1" customWidth="1"/>
    <col min="16250" max="16250" width="4.44140625" style="1" customWidth="1"/>
    <col min="16251" max="16251" width="0" style="1" hidden="1" customWidth="1"/>
    <col min="16252" max="16253" width="14.88671875" style="1" customWidth="1"/>
    <col min="16254" max="16254" width="15.109375" style="1" customWidth="1"/>
    <col min="16255" max="16255" width="6.44140625" style="1" customWidth="1"/>
    <col min="16256" max="16256" width="15.109375" style="1" customWidth="1"/>
    <col min="16257" max="16257" width="4.109375" style="1" customWidth="1"/>
    <col min="16258" max="16258" width="3" style="1" customWidth="1"/>
    <col min="16259" max="16261" width="0" style="1" hidden="1" customWidth="1"/>
    <col min="16262" max="16262" width="3" style="1" customWidth="1"/>
    <col min="16263" max="16263" width="0" style="1" hidden="1" customWidth="1"/>
    <col min="16264" max="16264" width="3" style="1" customWidth="1"/>
    <col min="16265" max="16265" width="0" style="1" hidden="1" customWidth="1"/>
    <col min="16266" max="16266" width="4.44140625" style="1" customWidth="1"/>
    <col min="16267" max="16267" width="34.21875" style="1" customWidth="1"/>
    <col min="16268" max="16268" width="23.44140625" style="1" customWidth="1"/>
    <col min="16269" max="16269" width="9.109375" style="1" customWidth="1"/>
    <col min="16270" max="16270" width="19.44140625" style="1" customWidth="1"/>
    <col min="16271" max="16271" width="42.77734375" style="1" customWidth="1"/>
    <col min="16272" max="16272" width="5.88671875" style="1" customWidth="1"/>
    <col min="16273" max="16273" width="31.44140625" style="1" customWidth="1"/>
    <col min="16274" max="16274" width="16.109375" style="1" customWidth="1"/>
    <col min="16275" max="16276" width="9.21875" style="1" customWidth="1"/>
    <col min="16277" max="16277" width="11.109375" style="1" customWidth="1"/>
    <col min="16278" max="16278" width="2.109375" style="1" customWidth="1"/>
    <col min="16279" max="16383" width="10.88671875" style="1"/>
    <col min="16384" max="16384" width="11.44140625" style="1" customWidth="1"/>
  </cols>
  <sheetData>
    <row r="1" spans="1:193 1680:1680" x14ac:dyDescent="0.2">
      <c r="A1" s="5"/>
      <c r="B1" s="514" t="s">
        <v>449</v>
      </c>
      <c r="C1" s="515"/>
      <c r="D1" s="515"/>
      <c r="E1" s="515"/>
      <c r="F1" s="515"/>
      <c r="G1" s="515"/>
      <c r="H1" s="515"/>
      <c r="I1" s="516"/>
      <c r="J1" s="517"/>
      <c r="K1" s="518"/>
      <c r="L1" s="90"/>
      <c r="M1" s="89"/>
      <c r="N1" s="89"/>
      <c r="O1" s="90"/>
      <c r="P1" s="90"/>
      <c r="Q1" s="90"/>
      <c r="R1" s="90"/>
      <c r="S1" s="90"/>
      <c r="T1" s="90"/>
      <c r="U1" s="90"/>
      <c r="V1" s="90"/>
      <c r="W1" s="90"/>
      <c r="X1" s="90"/>
      <c r="Y1" s="90"/>
      <c r="Z1" s="90"/>
      <c r="AA1" s="90"/>
      <c r="AB1" s="90"/>
      <c r="AC1" s="90"/>
      <c r="AD1" s="90"/>
      <c r="AE1" s="90"/>
      <c r="AF1" s="90"/>
      <c r="AG1" s="90"/>
      <c r="AH1" s="90"/>
      <c r="AI1" s="90"/>
      <c r="AJ1" s="90"/>
      <c r="AK1" s="90"/>
      <c r="AL1" s="90"/>
      <c r="AM1" s="89"/>
      <c r="AN1" s="90"/>
      <c r="AO1" s="90"/>
      <c r="AP1" s="90"/>
      <c r="AQ1" s="89"/>
      <c r="AR1" s="90"/>
      <c r="AS1" s="90"/>
      <c r="AT1" s="90"/>
      <c r="AU1" s="89"/>
      <c r="AV1" s="90"/>
      <c r="AW1" s="90"/>
      <c r="AX1" s="90"/>
      <c r="AY1" s="89"/>
      <c r="AZ1" s="90"/>
      <c r="BA1" s="90"/>
      <c r="BB1" s="90"/>
      <c r="BC1" s="89"/>
      <c r="BD1" s="90"/>
      <c r="BE1" s="90"/>
      <c r="BF1" s="90"/>
      <c r="BG1" s="89"/>
      <c r="BH1" s="90"/>
      <c r="BI1" s="90"/>
      <c r="BJ1" s="90"/>
      <c r="BK1" s="89"/>
      <c r="BL1" s="90"/>
      <c r="BM1" s="90"/>
      <c r="BN1" s="90"/>
      <c r="BO1" s="89"/>
      <c r="BP1" s="90"/>
      <c r="BQ1" s="90"/>
      <c r="BR1" s="90"/>
      <c r="BS1" s="89"/>
      <c r="BT1" s="90"/>
      <c r="BU1" s="90"/>
      <c r="BV1" s="90"/>
      <c r="BW1" s="89"/>
      <c r="BX1" s="90"/>
      <c r="BY1" s="90"/>
      <c r="BZ1" s="90"/>
      <c r="CA1" s="89"/>
      <c r="CB1" s="90"/>
      <c r="CC1" s="90"/>
      <c r="CD1" s="90"/>
      <c r="CE1" s="89"/>
      <c r="CF1" s="90"/>
      <c r="CG1" s="90"/>
      <c r="CH1" s="90"/>
      <c r="CI1" s="90"/>
      <c r="CJ1" s="90"/>
      <c r="CK1" s="90"/>
      <c r="CL1" s="90"/>
      <c r="CM1" s="90"/>
      <c r="CN1" s="90"/>
      <c r="CO1" s="90"/>
      <c r="CP1" s="90"/>
      <c r="CQ1" s="90"/>
      <c r="CR1" s="90"/>
      <c r="CS1" s="90"/>
      <c r="CT1" s="90"/>
      <c r="CU1" s="90"/>
      <c r="CV1" s="90"/>
      <c r="CW1" s="90"/>
      <c r="CX1" s="90"/>
      <c r="CY1" s="90"/>
      <c r="CZ1" s="90"/>
      <c r="DA1" s="90"/>
      <c r="DB1" s="90"/>
      <c r="DC1" s="90"/>
      <c r="DD1" s="90"/>
      <c r="DE1" s="89"/>
      <c r="DF1" s="90"/>
      <c r="DG1" s="89"/>
      <c r="DH1" s="89"/>
      <c r="DI1" s="90"/>
      <c r="DJ1" s="90"/>
      <c r="DK1" s="90"/>
      <c r="DL1" s="90"/>
      <c r="DM1" s="89"/>
      <c r="DN1" s="90"/>
      <c r="DO1" s="89"/>
      <c r="DP1" s="90"/>
      <c r="DQ1" s="90"/>
      <c r="DR1" s="90"/>
      <c r="DS1" s="90"/>
      <c r="DT1" s="90"/>
      <c r="DU1" s="90"/>
      <c r="DV1" s="90"/>
      <c r="DW1" s="90"/>
      <c r="DX1" s="90"/>
      <c r="DY1" s="90"/>
      <c r="DZ1" s="90"/>
      <c r="EA1" s="90"/>
      <c r="EB1" s="90"/>
      <c r="EC1" s="90"/>
      <c r="ED1" s="90"/>
      <c r="EE1" s="90"/>
      <c r="EF1" s="90"/>
      <c r="EG1" s="90"/>
      <c r="EH1" s="90"/>
      <c r="EI1" s="90"/>
      <c r="EJ1" s="90"/>
      <c r="EK1" s="90"/>
      <c r="EL1" s="90"/>
      <c r="EM1" s="90"/>
      <c r="EN1" s="90"/>
      <c r="EO1" s="90"/>
      <c r="EP1" s="90"/>
      <c r="EQ1" s="90"/>
      <c r="ER1" s="90"/>
      <c r="ES1" s="90"/>
      <c r="ET1" s="90"/>
      <c r="EU1" s="90"/>
      <c r="EV1" s="90"/>
      <c r="EW1" s="90"/>
      <c r="EX1" s="90"/>
      <c r="EY1" s="90"/>
      <c r="EZ1" s="90"/>
      <c r="FA1" s="90"/>
      <c r="FB1" s="90"/>
      <c r="FC1" s="90"/>
      <c r="FD1" s="90"/>
      <c r="FE1" s="90"/>
      <c r="FF1" s="90"/>
      <c r="FG1" s="90"/>
      <c r="FH1" s="90"/>
      <c r="FI1" s="90"/>
      <c r="FJ1" s="90"/>
      <c r="FK1" s="90"/>
      <c r="FL1" s="90"/>
      <c r="FM1" s="90"/>
      <c r="FN1" s="90"/>
      <c r="FO1" s="90"/>
      <c r="FP1" s="90"/>
      <c r="FQ1" s="90"/>
      <c r="FR1" s="90"/>
      <c r="FS1" s="90"/>
      <c r="FT1" s="90"/>
      <c r="FU1" s="90"/>
      <c r="FV1" s="90"/>
      <c r="FW1" s="90"/>
      <c r="FX1" s="90"/>
      <c r="FY1" s="90"/>
      <c r="FZ1" s="90"/>
      <c r="GA1" s="90"/>
      <c r="GB1" s="90"/>
      <c r="GC1" s="90"/>
      <c r="GD1" s="90"/>
      <c r="GE1" s="90"/>
      <c r="GF1" s="90"/>
      <c r="GG1" s="90"/>
      <c r="GH1" s="90"/>
      <c r="GI1" s="90"/>
      <c r="GJ1" s="90"/>
      <c r="GK1" s="113" t="s">
        <v>448</v>
      </c>
      <c r="BLP1" s="112" t="s">
        <v>225</v>
      </c>
    </row>
    <row r="2" spans="1:193 1680:1680" x14ac:dyDescent="0.2">
      <c r="A2" s="5"/>
      <c r="B2" s="521" t="s">
        <v>447</v>
      </c>
      <c r="C2" s="522"/>
      <c r="D2" s="522"/>
      <c r="E2" s="522"/>
      <c r="F2" s="522"/>
      <c r="G2" s="522"/>
      <c r="H2" s="522"/>
      <c r="I2" s="523"/>
      <c r="J2" s="519"/>
      <c r="K2" s="520"/>
      <c r="L2" s="90"/>
      <c r="M2" s="89"/>
      <c r="N2" s="89"/>
      <c r="O2" s="90"/>
      <c r="P2" s="90"/>
      <c r="Q2" s="90"/>
      <c r="R2" s="90"/>
      <c r="S2" s="90"/>
      <c r="T2" s="90"/>
      <c r="U2" s="90"/>
      <c r="V2" s="90"/>
      <c r="W2" s="90"/>
      <c r="X2" s="90"/>
      <c r="Y2" s="90"/>
      <c r="Z2" s="90"/>
      <c r="AA2" s="90"/>
      <c r="AB2" s="90"/>
      <c r="AC2" s="90"/>
      <c r="AD2" s="90"/>
      <c r="AE2" s="90"/>
      <c r="AF2" s="90"/>
      <c r="AG2" s="90"/>
      <c r="AH2" s="90"/>
      <c r="AI2" s="90"/>
      <c r="AJ2" s="90"/>
      <c r="AK2" s="90"/>
      <c r="AL2" s="90"/>
      <c r="AM2" s="89"/>
      <c r="AN2" s="90"/>
      <c r="AO2" s="90"/>
      <c r="AP2" s="90"/>
      <c r="AQ2" s="89"/>
      <c r="AR2" s="90"/>
      <c r="AS2" s="90"/>
      <c r="AT2" s="90"/>
      <c r="AU2" s="89"/>
      <c r="AV2" s="90"/>
      <c r="AW2" s="90"/>
      <c r="AX2" s="90"/>
      <c r="AY2" s="89"/>
      <c r="AZ2" s="90"/>
      <c r="BA2" s="90"/>
      <c r="BB2" s="90"/>
      <c r="BC2" s="89"/>
      <c r="BD2" s="90"/>
      <c r="BE2" s="90"/>
      <c r="BF2" s="90"/>
      <c r="BG2" s="89"/>
      <c r="BH2" s="90"/>
      <c r="BI2" s="90"/>
      <c r="BJ2" s="90"/>
      <c r="BK2" s="89"/>
      <c r="BL2" s="90"/>
      <c r="BM2" s="90"/>
      <c r="BN2" s="90"/>
      <c r="BO2" s="89"/>
      <c r="BP2" s="90"/>
      <c r="BQ2" s="90"/>
      <c r="BR2" s="90"/>
      <c r="BS2" s="89"/>
      <c r="BT2" s="90"/>
      <c r="BU2" s="90"/>
      <c r="BV2" s="90"/>
      <c r="BW2" s="89"/>
      <c r="BX2" s="90"/>
      <c r="BY2" s="90"/>
      <c r="BZ2" s="90"/>
      <c r="CA2" s="89"/>
      <c r="CB2" s="90"/>
      <c r="CC2" s="90"/>
      <c r="CD2" s="90"/>
      <c r="CE2" s="89"/>
      <c r="CF2" s="90"/>
      <c r="CG2" s="90"/>
      <c r="CH2" s="90"/>
      <c r="CI2" s="90"/>
      <c r="CJ2" s="90"/>
      <c r="CK2" s="90"/>
      <c r="CL2" s="90"/>
      <c r="CM2" s="90"/>
      <c r="CN2" s="90"/>
      <c r="CO2" s="90"/>
      <c r="CP2" s="90"/>
      <c r="CQ2" s="90"/>
      <c r="CR2" s="90"/>
      <c r="CS2" s="90"/>
      <c r="CT2" s="90"/>
      <c r="CU2" s="90"/>
      <c r="CV2" s="90"/>
      <c r="CW2" s="90"/>
      <c r="CX2" s="90"/>
      <c r="CY2" s="90"/>
      <c r="CZ2" s="90"/>
      <c r="DA2" s="90"/>
      <c r="DB2" s="90"/>
      <c r="DC2" s="90"/>
      <c r="DD2" s="90"/>
      <c r="DE2" s="89"/>
      <c r="DF2" s="90"/>
      <c r="DG2" s="89"/>
      <c r="DH2" s="89"/>
      <c r="DI2" s="90"/>
      <c r="DJ2" s="90"/>
      <c r="DK2" s="90"/>
      <c r="DL2" s="90"/>
      <c r="DM2" s="89"/>
      <c r="DN2" s="90"/>
      <c r="DO2" s="89"/>
      <c r="DP2" s="90"/>
      <c r="DQ2" s="90"/>
      <c r="DR2" s="90"/>
      <c r="DS2" s="90"/>
      <c r="DT2" s="90"/>
      <c r="DU2" s="90"/>
      <c r="DV2" s="90"/>
      <c r="DW2" s="90"/>
      <c r="DX2" s="90"/>
      <c r="DY2" s="90"/>
      <c r="DZ2" s="90"/>
      <c r="EA2" s="90"/>
      <c r="EB2" s="90"/>
      <c r="EC2" s="90"/>
      <c r="ED2" s="90"/>
      <c r="EE2" s="90"/>
      <c r="EF2" s="90"/>
      <c r="EG2" s="90"/>
      <c r="EH2" s="90"/>
      <c r="EI2" s="90"/>
      <c r="EJ2" s="90"/>
      <c r="EK2" s="90"/>
      <c r="EL2" s="90"/>
      <c r="EM2" s="90"/>
      <c r="EN2" s="90"/>
      <c r="EO2" s="90"/>
      <c r="EP2" s="90"/>
      <c r="EQ2" s="90"/>
      <c r="ER2" s="90"/>
      <c r="ES2" s="90"/>
      <c r="ET2" s="90"/>
      <c r="EU2" s="90"/>
      <c r="EV2" s="90"/>
      <c r="EW2" s="90"/>
      <c r="EX2" s="90"/>
      <c r="EY2" s="90"/>
      <c r="EZ2" s="90"/>
      <c r="FA2" s="90"/>
      <c r="FB2" s="90"/>
      <c r="FC2" s="90"/>
      <c r="FD2" s="90"/>
      <c r="FE2" s="90"/>
      <c r="FF2" s="90"/>
      <c r="FG2" s="90"/>
      <c r="FH2" s="90"/>
      <c r="FI2" s="90"/>
      <c r="FJ2" s="90"/>
      <c r="FK2" s="90"/>
      <c r="FL2" s="90"/>
      <c r="FM2" s="90"/>
      <c r="FN2" s="90"/>
      <c r="FO2" s="90"/>
      <c r="FP2" s="90"/>
      <c r="FQ2" s="90"/>
      <c r="FR2" s="90"/>
      <c r="FS2" s="90"/>
      <c r="FT2" s="90"/>
      <c r="FU2" s="90"/>
      <c r="FV2" s="90"/>
      <c r="FW2" s="90"/>
      <c r="FX2" s="90"/>
      <c r="FY2" s="90"/>
      <c r="FZ2" s="90"/>
      <c r="GA2" s="90"/>
      <c r="GB2" s="90"/>
      <c r="GC2" s="90"/>
      <c r="GD2" s="90"/>
      <c r="GE2" s="90"/>
      <c r="GF2" s="90"/>
      <c r="GG2" s="90"/>
      <c r="GH2" s="90"/>
      <c r="GI2" s="90"/>
      <c r="GJ2" s="90"/>
      <c r="GK2" s="90"/>
      <c r="BLP2" s="106"/>
    </row>
    <row r="3" spans="1:193 1680:1680" x14ac:dyDescent="0.2">
      <c r="A3" s="5"/>
      <c r="B3" s="111" t="s">
        <v>446</v>
      </c>
      <c r="C3" s="524" t="s">
        <v>445</v>
      </c>
      <c r="D3" s="525"/>
      <c r="E3" s="525"/>
      <c r="F3" s="525"/>
      <c r="G3" s="525"/>
      <c r="H3" s="526"/>
      <c r="I3" s="110" t="s">
        <v>444</v>
      </c>
      <c r="J3" s="519"/>
      <c r="K3" s="520"/>
      <c r="L3" s="90"/>
      <c r="M3" s="89"/>
      <c r="N3" s="89"/>
      <c r="O3" s="90"/>
      <c r="P3" s="90"/>
      <c r="Q3" s="90"/>
      <c r="R3" s="90"/>
      <c r="S3" s="90"/>
      <c r="T3" s="90"/>
      <c r="U3" s="90"/>
      <c r="V3" s="90"/>
      <c r="W3" s="90"/>
      <c r="X3" s="90"/>
      <c r="Y3" s="90"/>
      <c r="Z3" s="90"/>
      <c r="AA3" s="90"/>
      <c r="AB3" s="90"/>
      <c r="AC3" s="90"/>
      <c r="AD3" s="90"/>
      <c r="AE3" s="90"/>
      <c r="AF3" s="90"/>
      <c r="AG3" s="90"/>
      <c r="AH3" s="90"/>
      <c r="AI3" s="90"/>
      <c r="AJ3" s="90"/>
      <c r="AK3" s="90"/>
      <c r="AL3" s="90"/>
      <c r="AM3" s="89"/>
      <c r="AN3" s="90"/>
      <c r="AO3" s="90"/>
      <c r="AP3" s="90"/>
      <c r="AQ3" s="89"/>
      <c r="AR3" s="90"/>
      <c r="AS3" s="90"/>
      <c r="AT3" s="90"/>
      <c r="AU3" s="89"/>
      <c r="AV3" s="90"/>
      <c r="AW3" s="90"/>
      <c r="AX3" s="90"/>
      <c r="AY3" s="89"/>
      <c r="AZ3" s="90"/>
      <c r="BA3" s="90"/>
      <c r="BB3" s="90"/>
      <c r="BC3" s="89"/>
      <c r="BD3" s="90"/>
      <c r="BE3" s="90"/>
      <c r="BF3" s="90"/>
      <c r="BG3" s="89"/>
      <c r="BH3" s="90"/>
      <c r="BI3" s="90"/>
      <c r="BJ3" s="90"/>
      <c r="BK3" s="89"/>
      <c r="BL3" s="90"/>
      <c r="BM3" s="90"/>
      <c r="BN3" s="90"/>
      <c r="BO3" s="89"/>
      <c r="BP3" s="90"/>
      <c r="BQ3" s="90"/>
      <c r="BR3" s="90"/>
      <c r="BS3" s="89"/>
      <c r="BT3" s="90"/>
      <c r="BU3" s="90"/>
      <c r="BV3" s="90"/>
      <c r="BW3" s="89"/>
      <c r="BX3" s="90"/>
      <c r="BY3" s="90"/>
      <c r="BZ3" s="90"/>
      <c r="CA3" s="89"/>
      <c r="CB3" s="90"/>
      <c r="CC3" s="90"/>
      <c r="CD3" s="90"/>
      <c r="CE3" s="89"/>
      <c r="CF3" s="90"/>
      <c r="CG3" s="90"/>
      <c r="CH3" s="90"/>
      <c r="CI3" s="90"/>
      <c r="CJ3" s="90"/>
      <c r="CK3" s="90"/>
      <c r="CL3" s="90"/>
      <c r="CM3" s="90"/>
      <c r="CN3" s="90"/>
      <c r="CO3" s="90"/>
      <c r="CP3" s="90"/>
      <c r="CQ3" s="90"/>
      <c r="CR3" s="90"/>
      <c r="CS3" s="90"/>
      <c r="CT3" s="90"/>
      <c r="CU3" s="90"/>
      <c r="CV3" s="90"/>
      <c r="CW3" s="90"/>
      <c r="CX3" s="90"/>
      <c r="CY3" s="90"/>
      <c r="CZ3" s="90"/>
      <c r="DA3" s="90"/>
      <c r="DB3" s="90"/>
      <c r="DC3" s="90"/>
      <c r="DD3" s="90"/>
      <c r="DE3" s="89"/>
      <c r="DF3" s="90"/>
      <c r="DG3" s="89"/>
      <c r="DH3" s="89"/>
      <c r="DI3" s="90"/>
      <c r="DJ3" s="90"/>
      <c r="DK3" s="90"/>
      <c r="DL3" s="90"/>
      <c r="DM3" s="89"/>
      <c r="DN3" s="90"/>
      <c r="DO3" s="89"/>
      <c r="DP3" s="90"/>
      <c r="DQ3" s="90"/>
      <c r="DR3" s="90"/>
      <c r="DS3" s="90"/>
      <c r="DT3" s="90"/>
      <c r="DU3" s="90"/>
      <c r="DV3" s="90"/>
      <c r="DW3" s="90"/>
      <c r="DX3" s="90"/>
      <c r="DY3" s="90"/>
      <c r="DZ3" s="90"/>
      <c r="EA3" s="90"/>
      <c r="EB3" s="90"/>
      <c r="EC3" s="90"/>
      <c r="ED3" s="90"/>
      <c r="EE3" s="90"/>
      <c r="EF3" s="90"/>
      <c r="EG3" s="90"/>
      <c r="EH3" s="90"/>
      <c r="EI3" s="90"/>
      <c r="EJ3" s="90"/>
      <c r="EK3" s="90"/>
      <c r="EL3" s="90"/>
      <c r="EM3" s="90"/>
      <c r="EN3" s="90"/>
      <c r="EO3" s="90"/>
      <c r="EP3" s="90"/>
      <c r="EQ3" s="90"/>
      <c r="ER3" s="90"/>
      <c r="ES3" s="90"/>
      <c r="ET3" s="90"/>
      <c r="EU3" s="90"/>
      <c r="EV3" s="90"/>
      <c r="EW3" s="90"/>
      <c r="EX3" s="90"/>
      <c r="EY3" s="90"/>
      <c r="EZ3" s="90"/>
      <c r="FA3" s="90"/>
      <c r="FB3" s="90"/>
      <c r="FC3" s="90"/>
      <c r="FD3" s="90"/>
      <c r="FE3" s="90"/>
      <c r="FF3" s="90"/>
      <c r="FG3" s="90"/>
      <c r="FH3" s="90"/>
      <c r="FI3" s="90"/>
      <c r="FJ3" s="90"/>
      <c r="FK3" s="90"/>
      <c r="FL3" s="90"/>
      <c r="FM3" s="90"/>
      <c r="FN3" s="90"/>
      <c r="FO3" s="90"/>
      <c r="FP3" s="90"/>
      <c r="FQ3" s="90"/>
      <c r="FR3" s="90"/>
      <c r="FS3" s="90"/>
      <c r="FT3" s="90"/>
      <c r="FU3" s="90"/>
      <c r="FV3" s="90"/>
      <c r="FW3" s="90"/>
      <c r="FX3" s="90"/>
      <c r="FY3" s="90"/>
      <c r="FZ3" s="90"/>
      <c r="GA3" s="90"/>
      <c r="GB3" s="90"/>
      <c r="GC3" s="90"/>
      <c r="GD3" s="90"/>
      <c r="GE3" s="90"/>
      <c r="GF3" s="90"/>
      <c r="GG3" s="90"/>
      <c r="GH3" s="90"/>
      <c r="GI3" s="90"/>
      <c r="GJ3" s="90"/>
      <c r="GK3" s="90"/>
      <c r="BLP3" s="106"/>
    </row>
    <row r="4" spans="1:193 1680:1680" x14ac:dyDescent="0.2">
      <c r="A4" s="5"/>
      <c r="B4" s="109" t="s">
        <v>443</v>
      </c>
      <c r="C4" s="527" t="s">
        <v>442</v>
      </c>
      <c r="D4" s="528"/>
      <c r="E4" s="528"/>
      <c r="F4" s="528"/>
      <c r="G4" s="528"/>
      <c r="H4" s="529"/>
      <c r="I4" s="108" t="s">
        <v>441</v>
      </c>
      <c r="J4" s="519"/>
      <c r="K4" s="520"/>
      <c r="L4" s="90"/>
      <c r="M4" s="89"/>
      <c r="N4" s="89"/>
      <c r="O4" s="90"/>
      <c r="P4" s="90"/>
      <c r="Q4" s="90"/>
      <c r="R4" s="90"/>
      <c r="S4" s="90"/>
      <c r="T4" s="90"/>
      <c r="U4" s="90"/>
      <c r="V4" s="90"/>
      <c r="W4" s="90"/>
      <c r="X4" s="90"/>
      <c r="Y4" s="90"/>
      <c r="Z4" s="90"/>
      <c r="AA4" s="90"/>
      <c r="AB4" s="90"/>
      <c r="AC4" s="90"/>
      <c r="AD4" s="90"/>
      <c r="AE4" s="90"/>
      <c r="AF4" s="90"/>
      <c r="AG4" s="90"/>
      <c r="AH4" s="90"/>
      <c r="AI4" s="90"/>
      <c r="AJ4" s="90"/>
      <c r="AK4" s="90"/>
      <c r="AL4" s="90"/>
      <c r="AM4" s="89"/>
      <c r="AN4" s="90"/>
      <c r="AO4" s="90"/>
      <c r="AP4" s="90"/>
      <c r="AQ4" s="89"/>
      <c r="AR4" s="90"/>
      <c r="AS4" s="90"/>
      <c r="AT4" s="90"/>
      <c r="AU4" s="89"/>
      <c r="AV4" s="90"/>
      <c r="AW4" s="90"/>
      <c r="AX4" s="90"/>
      <c r="AY4" s="89"/>
      <c r="AZ4" s="90"/>
      <c r="BA4" s="90"/>
      <c r="BB4" s="90"/>
      <c r="BC4" s="89"/>
      <c r="BD4" s="90"/>
      <c r="BE4" s="90"/>
      <c r="BF4" s="90"/>
      <c r="BG4" s="89"/>
      <c r="BH4" s="90"/>
      <c r="BI4" s="90"/>
      <c r="BJ4" s="90"/>
      <c r="BK4" s="89"/>
      <c r="BL4" s="90"/>
      <c r="BM4" s="90"/>
      <c r="BN4" s="90"/>
      <c r="BO4" s="89"/>
      <c r="BP4" s="90"/>
      <c r="BQ4" s="90"/>
      <c r="BR4" s="90"/>
      <c r="BS4" s="89"/>
      <c r="BT4" s="90"/>
      <c r="BU4" s="90"/>
      <c r="BV4" s="90"/>
      <c r="BW4" s="89"/>
      <c r="BX4" s="90"/>
      <c r="BY4" s="90"/>
      <c r="BZ4" s="90"/>
      <c r="CA4" s="89"/>
      <c r="CB4" s="90"/>
      <c r="CC4" s="90"/>
      <c r="CD4" s="90"/>
      <c r="CE4" s="89"/>
      <c r="CF4" s="90"/>
      <c r="CG4" s="90"/>
      <c r="CH4" s="90"/>
      <c r="CI4" s="90"/>
      <c r="CJ4" s="90"/>
      <c r="CK4" s="90"/>
      <c r="CL4" s="90"/>
      <c r="CM4" s="90"/>
      <c r="CN4" s="90"/>
      <c r="CO4" s="90"/>
      <c r="CP4" s="90"/>
      <c r="CQ4" s="90"/>
      <c r="CR4" s="90"/>
      <c r="CS4" s="90"/>
      <c r="CT4" s="90"/>
      <c r="CU4" s="90"/>
      <c r="CV4" s="90"/>
      <c r="CW4" s="90"/>
      <c r="CX4" s="90"/>
      <c r="CY4" s="90"/>
      <c r="CZ4" s="90"/>
      <c r="DA4" s="90"/>
      <c r="DB4" s="90"/>
      <c r="DC4" s="90"/>
      <c r="DD4" s="90"/>
      <c r="DE4" s="89"/>
      <c r="DF4" s="90"/>
      <c r="DG4" s="89"/>
      <c r="DH4" s="89"/>
      <c r="DI4" s="90"/>
      <c r="DJ4" s="93"/>
      <c r="DK4" s="90"/>
      <c r="DL4" s="90"/>
      <c r="DM4" s="89"/>
      <c r="DN4" s="90"/>
      <c r="DO4" s="89"/>
      <c r="DP4" s="90"/>
      <c r="DQ4" s="90"/>
      <c r="DR4" s="90"/>
      <c r="DS4" s="90"/>
      <c r="DT4" s="90"/>
      <c r="DU4" s="90"/>
      <c r="DV4" s="90"/>
      <c r="DW4" s="90"/>
      <c r="DX4" s="90"/>
      <c r="DY4" s="90"/>
      <c r="DZ4" s="90"/>
      <c r="EA4" s="90"/>
      <c r="EB4" s="90"/>
      <c r="EC4" s="90"/>
      <c r="ED4" s="90"/>
      <c r="EE4" s="90"/>
      <c r="EF4" s="90"/>
      <c r="EG4" s="90"/>
      <c r="EH4" s="90"/>
      <c r="EI4" s="90"/>
      <c r="EJ4" s="90"/>
      <c r="EK4" s="90"/>
      <c r="EL4" s="90"/>
      <c r="EM4" s="90"/>
      <c r="EN4" s="90"/>
      <c r="EO4" s="90"/>
      <c r="EP4" s="90"/>
      <c r="EQ4" s="90"/>
      <c r="ER4" s="90"/>
      <c r="ES4" s="90"/>
      <c r="ET4" s="90"/>
      <c r="EU4" s="90"/>
      <c r="EV4" s="90"/>
      <c r="EW4" s="90"/>
      <c r="EX4" s="90"/>
      <c r="EY4" s="90"/>
      <c r="EZ4" s="90"/>
      <c r="FA4" s="90"/>
      <c r="FB4" s="90"/>
      <c r="FC4" s="90"/>
      <c r="FD4" s="90"/>
      <c r="FE4" s="90"/>
      <c r="FF4" s="90"/>
      <c r="FG4" s="90"/>
      <c r="FH4" s="90"/>
      <c r="FI4" s="90"/>
      <c r="FJ4" s="90"/>
      <c r="FK4" s="90"/>
      <c r="FL4" s="90"/>
      <c r="FM4" s="90"/>
      <c r="FN4" s="90"/>
      <c r="FO4" s="90"/>
      <c r="FP4" s="90"/>
      <c r="FQ4" s="90"/>
      <c r="FR4" s="90"/>
      <c r="FS4" s="90"/>
      <c r="FT4" s="90"/>
      <c r="FU4" s="90"/>
      <c r="FV4" s="90"/>
      <c r="FW4" s="90"/>
      <c r="FX4" s="90"/>
      <c r="FY4" s="90"/>
      <c r="FZ4" s="90"/>
      <c r="GA4" s="90"/>
      <c r="GB4" s="90"/>
      <c r="GC4" s="90"/>
      <c r="GD4" s="90"/>
      <c r="GE4" s="90"/>
      <c r="GF4" s="90"/>
      <c r="GG4" s="90"/>
      <c r="GH4" s="90"/>
      <c r="GI4" s="90"/>
      <c r="GJ4" s="90"/>
      <c r="GK4" s="90"/>
      <c r="BLP4" s="106"/>
    </row>
    <row r="5" spans="1:193 1680:1680" ht="27.6" x14ac:dyDescent="0.2">
      <c r="A5" s="5"/>
      <c r="B5" s="105" t="s">
        <v>440</v>
      </c>
      <c r="C5" s="103" t="s">
        <v>439</v>
      </c>
      <c r="D5" s="105" t="s">
        <v>438</v>
      </c>
      <c r="E5" s="497" t="s">
        <v>1181</v>
      </c>
      <c r="F5" s="498"/>
      <c r="G5" s="499"/>
      <c r="H5" s="104" t="s">
        <v>436</v>
      </c>
      <c r="I5" s="530"/>
      <c r="J5" s="531"/>
      <c r="K5" s="531"/>
      <c r="L5" s="531"/>
      <c r="M5" s="531"/>
      <c r="N5" s="532"/>
      <c r="O5" s="505" t="s">
        <v>434</v>
      </c>
      <c r="P5" s="506"/>
      <c r="Q5" s="554" t="s">
        <v>1346</v>
      </c>
      <c r="R5" s="474"/>
      <c r="S5" s="102"/>
      <c r="T5" s="102"/>
      <c r="U5" s="508"/>
      <c r="V5" s="508"/>
      <c r="W5" s="509"/>
      <c r="X5" s="510"/>
      <c r="Y5" s="100"/>
      <c r="Z5" s="100"/>
      <c r="AA5" s="100"/>
      <c r="AB5" s="100"/>
      <c r="AC5" s="100"/>
      <c r="AD5" s="100"/>
      <c r="AE5" s="100"/>
      <c r="AF5" s="100"/>
      <c r="AG5" s="100"/>
      <c r="AH5" s="100"/>
      <c r="AI5" s="101"/>
      <c r="AJ5" s="101"/>
      <c r="AK5" s="100"/>
      <c r="AL5" s="100"/>
      <c r="AM5" s="100"/>
      <c r="AN5" s="101"/>
      <c r="AO5" s="101"/>
      <c r="AP5" s="100"/>
      <c r="AQ5" s="100"/>
      <c r="AR5" s="101"/>
      <c r="AS5" s="101"/>
      <c r="AT5" s="100"/>
      <c r="AU5" s="100"/>
      <c r="AV5" s="101"/>
      <c r="AW5" s="101"/>
      <c r="AX5" s="100"/>
      <c r="AY5" s="100"/>
      <c r="AZ5" s="101"/>
      <c r="BA5" s="101"/>
      <c r="BB5" s="100"/>
      <c r="BC5" s="100"/>
      <c r="BD5" s="101"/>
      <c r="BE5" s="101"/>
      <c r="BF5" s="100"/>
      <c r="BG5" s="100"/>
      <c r="BH5" s="101"/>
      <c r="BI5" s="101"/>
      <c r="BJ5" s="100"/>
      <c r="BK5" s="100"/>
      <c r="BL5" s="101"/>
      <c r="BM5" s="101"/>
      <c r="BN5" s="100"/>
      <c r="BO5" s="100"/>
      <c r="BP5" s="101"/>
      <c r="BQ5" s="101"/>
      <c r="BR5" s="100"/>
      <c r="BS5" s="100"/>
      <c r="BT5" s="101"/>
      <c r="BU5" s="101"/>
      <c r="BV5" s="100"/>
      <c r="BW5" s="100"/>
      <c r="BX5" s="101"/>
      <c r="BY5" s="101"/>
      <c r="BZ5" s="100"/>
      <c r="CA5" s="100"/>
      <c r="CB5" s="101"/>
      <c r="CC5" s="101"/>
      <c r="CD5" s="100"/>
      <c r="CE5" s="100"/>
      <c r="CF5" s="101"/>
      <c r="CG5" s="101"/>
      <c r="CH5" s="100"/>
      <c r="CI5" s="100"/>
      <c r="CJ5" s="100"/>
      <c r="CK5" s="100"/>
      <c r="CL5" s="100"/>
      <c r="CM5" s="100"/>
      <c r="CN5" s="100"/>
      <c r="CO5" s="100"/>
      <c r="CP5" s="100"/>
      <c r="CQ5" s="100"/>
      <c r="CR5" s="100"/>
      <c r="CS5" s="100"/>
      <c r="CT5" s="100"/>
      <c r="CU5" s="100"/>
      <c r="CV5" s="100"/>
      <c r="CW5" s="100"/>
      <c r="CX5" s="100"/>
      <c r="CY5" s="100"/>
      <c r="CZ5" s="100"/>
      <c r="DA5" s="100"/>
      <c r="DB5" s="67"/>
      <c r="DC5" s="67"/>
      <c r="DD5" s="67"/>
      <c r="DE5" s="67"/>
      <c r="DF5" s="100"/>
      <c r="DG5" s="100"/>
      <c r="DH5" s="100"/>
      <c r="DI5" s="100"/>
      <c r="DJ5" s="100"/>
      <c r="DK5" s="100"/>
      <c r="DL5" s="100"/>
      <c r="DM5" s="67"/>
      <c r="DN5" s="100"/>
      <c r="DO5" s="100"/>
      <c r="DP5" s="100"/>
      <c r="DQ5" s="100"/>
      <c r="DR5" s="100"/>
      <c r="DS5" s="100"/>
      <c r="DT5" s="100"/>
      <c r="DU5" s="100"/>
      <c r="DV5" s="100"/>
      <c r="DW5" s="100"/>
      <c r="DX5" s="100"/>
      <c r="DY5" s="100"/>
      <c r="DZ5" s="100"/>
      <c r="EA5" s="100"/>
      <c r="EB5" s="100"/>
      <c r="EC5" s="100"/>
      <c r="ED5" s="100"/>
      <c r="EE5" s="100"/>
      <c r="EF5" s="100"/>
      <c r="EG5" s="100"/>
      <c r="EH5" s="100"/>
      <c r="EI5" s="100"/>
      <c r="EJ5" s="100"/>
      <c r="EK5" s="100"/>
      <c r="EL5" s="100"/>
      <c r="EM5" s="100"/>
      <c r="EN5" s="100"/>
      <c r="EO5" s="100"/>
      <c r="EP5" s="100"/>
      <c r="EQ5" s="100"/>
      <c r="ER5" s="100"/>
      <c r="ES5" s="100"/>
      <c r="ET5" s="100"/>
      <c r="EU5" s="100"/>
      <c r="EV5" s="100"/>
      <c r="EW5" s="100"/>
      <c r="EX5" s="100"/>
      <c r="EY5" s="100"/>
      <c r="EZ5" s="100"/>
      <c r="FA5" s="100"/>
      <c r="FB5" s="100"/>
      <c r="FC5" s="100"/>
      <c r="FD5" s="100"/>
      <c r="FE5" s="100"/>
      <c r="FF5" s="100"/>
      <c r="FG5" s="100"/>
      <c r="FH5" s="100"/>
      <c r="FI5" s="100"/>
      <c r="FJ5" s="100"/>
      <c r="FK5" s="100"/>
      <c r="FL5" s="100"/>
      <c r="FM5" s="100"/>
      <c r="FN5" s="100"/>
      <c r="FO5" s="100"/>
      <c r="FP5" s="100"/>
      <c r="FQ5" s="100"/>
      <c r="FR5" s="100"/>
      <c r="FS5" s="100"/>
      <c r="FT5" s="100"/>
      <c r="FU5" s="100"/>
      <c r="FV5" s="100"/>
      <c r="FW5" s="100"/>
      <c r="FX5" s="100"/>
      <c r="FY5" s="100"/>
      <c r="FZ5" s="100"/>
      <c r="GA5" s="100"/>
      <c r="GB5" s="100"/>
      <c r="GC5" s="100"/>
      <c r="GD5" s="100"/>
      <c r="GE5" s="100"/>
      <c r="GF5" s="100"/>
      <c r="GG5" s="100"/>
      <c r="GH5" s="100"/>
      <c r="GI5" s="100"/>
      <c r="GJ5" s="5"/>
      <c r="GK5" s="5"/>
    </row>
    <row r="6" spans="1:193 1680:1680" x14ac:dyDescent="0.2">
      <c r="A6" s="5"/>
      <c r="B6" s="67"/>
      <c r="C6" s="100"/>
      <c r="D6" s="67"/>
      <c r="E6" s="67"/>
      <c r="F6" s="67"/>
      <c r="G6" s="101"/>
      <c r="H6" s="101"/>
      <c r="I6" s="100"/>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101"/>
      <c r="AJ6" s="101"/>
      <c r="AK6" s="100"/>
      <c r="AL6" s="100"/>
      <c r="AM6" s="100"/>
      <c r="AN6" s="101"/>
      <c r="AO6" s="101"/>
      <c r="AP6" s="100"/>
      <c r="AQ6" s="100"/>
      <c r="AR6" s="101"/>
      <c r="AS6" s="101"/>
      <c r="AT6" s="100"/>
      <c r="AU6" s="100"/>
      <c r="AV6" s="101"/>
      <c r="AW6" s="101"/>
      <c r="AX6" s="100"/>
      <c r="AY6" s="100"/>
      <c r="AZ6" s="101"/>
      <c r="BA6" s="101"/>
      <c r="BB6" s="100"/>
      <c r="BC6" s="100"/>
      <c r="BD6" s="101"/>
      <c r="BE6" s="101"/>
      <c r="BF6" s="100"/>
      <c r="BG6" s="100"/>
      <c r="BH6" s="101"/>
      <c r="BI6" s="101"/>
      <c r="BJ6" s="100"/>
      <c r="BK6" s="100"/>
      <c r="BL6" s="101"/>
      <c r="BM6" s="101"/>
      <c r="BN6" s="100"/>
      <c r="BO6" s="100"/>
      <c r="BP6" s="101"/>
      <c r="BQ6" s="101"/>
      <c r="BR6" s="100"/>
      <c r="BS6" s="100"/>
      <c r="BT6" s="101"/>
      <c r="BU6" s="101"/>
      <c r="BV6" s="100"/>
      <c r="BW6" s="100"/>
      <c r="BX6" s="101"/>
      <c r="BY6" s="101"/>
      <c r="BZ6" s="100"/>
      <c r="CA6" s="100"/>
      <c r="CB6" s="101"/>
      <c r="CC6" s="101"/>
      <c r="CD6" s="100"/>
      <c r="CE6" s="100"/>
      <c r="CF6" s="101"/>
      <c r="CG6" s="101"/>
      <c r="CH6" s="100"/>
      <c r="CI6" s="100"/>
      <c r="CJ6" s="100"/>
      <c r="CK6" s="100"/>
      <c r="CL6" s="100"/>
      <c r="CM6" s="100"/>
      <c r="CN6" s="100"/>
      <c r="CO6" s="100"/>
      <c r="CP6" s="100"/>
      <c r="CQ6" s="100"/>
      <c r="CR6" s="100"/>
      <c r="CS6" s="100"/>
      <c r="CT6" s="100"/>
      <c r="CU6" s="100"/>
      <c r="CV6" s="100"/>
      <c r="CW6" s="100"/>
      <c r="CX6" s="100"/>
      <c r="CY6" s="100"/>
      <c r="CZ6" s="100"/>
      <c r="DA6" s="100"/>
      <c r="DB6" s="67"/>
      <c r="DC6" s="67"/>
      <c r="DD6" s="67"/>
      <c r="DE6" s="67"/>
      <c r="DF6" s="100"/>
      <c r="DG6" s="100"/>
      <c r="DH6" s="100"/>
      <c r="DI6" s="100"/>
      <c r="DJ6" s="100"/>
      <c r="DK6" s="100"/>
      <c r="DL6" s="100"/>
      <c r="DM6" s="67"/>
      <c r="DN6" s="100"/>
      <c r="DO6" s="100"/>
      <c r="DP6" s="100"/>
      <c r="DQ6" s="100"/>
      <c r="DR6" s="100"/>
      <c r="DS6" s="100"/>
      <c r="DT6" s="100"/>
      <c r="DU6" s="100"/>
      <c r="DV6" s="100"/>
      <c r="DW6" s="100"/>
      <c r="DX6" s="100"/>
      <c r="DY6" s="100"/>
      <c r="DZ6" s="100"/>
      <c r="EA6" s="100"/>
      <c r="EB6" s="100"/>
      <c r="EC6" s="100"/>
      <c r="ED6" s="100"/>
      <c r="EE6" s="100"/>
      <c r="EF6" s="100"/>
      <c r="EG6" s="100"/>
      <c r="EH6" s="100"/>
      <c r="EI6" s="100"/>
      <c r="EJ6" s="100"/>
      <c r="EK6" s="100"/>
      <c r="EL6" s="100"/>
      <c r="EM6" s="100"/>
      <c r="EN6" s="100"/>
      <c r="EO6" s="100"/>
      <c r="EP6" s="100"/>
      <c r="EQ6" s="100"/>
      <c r="ER6" s="100"/>
      <c r="ES6" s="100"/>
      <c r="ET6" s="100"/>
      <c r="EU6" s="100"/>
      <c r="EV6" s="100"/>
      <c r="EW6" s="100"/>
      <c r="EX6" s="100"/>
      <c r="EY6" s="100"/>
      <c r="EZ6" s="100"/>
      <c r="FA6" s="100"/>
      <c r="FB6" s="100"/>
      <c r="FC6" s="100"/>
      <c r="FD6" s="100"/>
      <c r="FE6" s="100"/>
      <c r="FF6" s="100"/>
      <c r="FG6" s="100"/>
      <c r="FH6" s="100"/>
      <c r="FI6" s="100"/>
      <c r="FJ6" s="100"/>
      <c r="FK6" s="100"/>
      <c r="FL6" s="100"/>
      <c r="FM6" s="100"/>
      <c r="FN6" s="100"/>
      <c r="FO6" s="100"/>
      <c r="FP6" s="100"/>
      <c r="FQ6" s="100"/>
      <c r="FR6" s="100"/>
      <c r="FS6" s="100"/>
      <c r="FT6" s="100"/>
      <c r="FU6" s="100"/>
      <c r="FV6" s="100"/>
      <c r="FW6" s="100"/>
      <c r="FX6" s="100"/>
      <c r="FY6" s="100"/>
      <c r="FZ6" s="100"/>
      <c r="GA6" s="100"/>
      <c r="GB6" s="100"/>
      <c r="GC6" s="100"/>
      <c r="GD6" s="100"/>
      <c r="GE6" s="100"/>
      <c r="GF6" s="100"/>
      <c r="GG6" s="100"/>
      <c r="GH6" s="100"/>
      <c r="GI6" s="100"/>
      <c r="GJ6" s="5"/>
      <c r="GK6" s="5"/>
    </row>
    <row r="7" spans="1:193 1680:1680" s="5" customFormat="1" ht="13.2" x14ac:dyDescent="0.2">
      <c r="A7" s="89"/>
      <c r="B7" s="511" t="s">
        <v>433</v>
      </c>
      <c r="C7" s="512"/>
      <c r="D7" s="512"/>
      <c r="E7" s="512"/>
      <c r="F7" s="512"/>
      <c r="G7" s="512"/>
      <c r="H7" s="512"/>
      <c r="I7" s="99"/>
      <c r="J7" s="513" t="s">
        <v>432</v>
      </c>
      <c r="K7" s="513"/>
      <c r="L7" s="513"/>
      <c r="M7" s="513"/>
      <c r="N7" s="513"/>
      <c r="O7" s="513"/>
      <c r="P7" s="513"/>
      <c r="Q7" s="513"/>
      <c r="R7" s="513"/>
      <c r="S7" s="513"/>
      <c r="T7" s="513"/>
      <c r="U7" s="513"/>
      <c r="V7" s="513"/>
      <c r="W7" s="513"/>
      <c r="X7" s="513"/>
      <c r="Y7" s="513"/>
      <c r="Z7" s="513"/>
      <c r="AA7" s="513"/>
      <c r="AB7" s="513"/>
      <c r="AC7" s="503" t="s">
        <v>431</v>
      </c>
      <c r="AD7" s="503"/>
      <c r="AE7" s="503"/>
      <c r="AF7" s="503"/>
      <c r="AG7" s="503"/>
      <c r="AH7" s="503"/>
      <c r="AI7" s="504" t="s">
        <v>430</v>
      </c>
      <c r="AJ7" s="504"/>
      <c r="AK7" s="504"/>
      <c r="AL7" s="504"/>
      <c r="AM7" s="96"/>
      <c r="AN7" s="98" t="s">
        <v>429</v>
      </c>
      <c r="AO7" s="97"/>
      <c r="AP7" s="97"/>
      <c r="AQ7" s="96"/>
      <c r="AR7" s="97"/>
      <c r="AS7" s="97"/>
      <c r="AT7" s="97"/>
      <c r="AU7" s="96"/>
      <c r="AV7" s="97"/>
      <c r="AW7" s="97"/>
      <c r="AX7" s="97"/>
      <c r="AY7" s="96"/>
      <c r="AZ7" s="97"/>
      <c r="BA7" s="97"/>
      <c r="BB7" s="97"/>
      <c r="BC7" s="96"/>
      <c r="BD7" s="97"/>
      <c r="BE7" s="97"/>
      <c r="BF7" s="97"/>
      <c r="BG7" s="96"/>
      <c r="BH7" s="95"/>
      <c r="BI7" s="95"/>
      <c r="BJ7" s="95"/>
      <c r="BK7" s="96"/>
      <c r="BL7" s="95"/>
      <c r="BM7" s="95"/>
      <c r="BN7" s="95"/>
      <c r="BO7" s="96"/>
      <c r="BP7" s="95"/>
      <c r="BQ7" s="95"/>
      <c r="BR7" s="95"/>
      <c r="BS7" s="96"/>
      <c r="BT7" s="95"/>
      <c r="BU7" s="95"/>
      <c r="BV7" s="95"/>
      <c r="BW7" s="96"/>
      <c r="BX7" s="95"/>
      <c r="BY7" s="95"/>
      <c r="BZ7" s="95"/>
      <c r="CA7" s="96"/>
      <c r="CB7" s="95"/>
      <c r="CC7" s="95"/>
      <c r="CD7" s="95"/>
      <c r="CE7" s="96"/>
      <c r="CF7" s="95"/>
      <c r="CG7" s="95"/>
      <c r="CH7" s="95"/>
      <c r="CI7" s="95"/>
      <c r="CJ7" s="95"/>
      <c r="CK7" s="95"/>
      <c r="CL7" s="95"/>
      <c r="CM7" s="95"/>
      <c r="CN7" s="95"/>
      <c r="CO7" s="95"/>
      <c r="CP7" s="95"/>
      <c r="CQ7" s="95"/>
      <c r="CR7" s="95"/>
      <c r="CS7" s="95">
        <f>SUM(CS9:CS32)</f>
        <v>72</v>
      </c>
      <c r="CT7" s="95"/>
      <c r="CU7" s="95"/>
      <c r="CV7" s="95"/>
      <c r="CW7" s="95"/>
      <c r="CX7" s="94"/>
      <c r="CY7" s="94"/>
      <c r="CZ7" s="94"/>
      <c r="DA7" s="94"/>
      <c r="DB7" s="92"/>
      <c r="DC7" s="92"/>
      <c r="DD7" s="92"/>
      <c r="DE7" s="92"/>
      <c r="DF7" s="92"/>
      <c r="DG7" s="92"/>
      <c r="DH7" s="91"/>
      <c r="DI7" s="93">
        <f>IF(DA9&lt;0.6,1,4)</f>
        <v>4</v>
      </c>
      <c r="DJ7" s="92"/>
      <c r="DK7" s="92"/>
      <c r="DL7" s="92"/>
      <c r="DM7" s="92"/>
      <c r="DN7" s="92"/>
      <c r="DO7" s="92"/>
      <c r="DP7" s="92"/>
      <c r="DQ7" s="92"/>
      <c r="DR7" s="92"/>
      <c r="DS7" s="92"/>
      <c r="DT7" s="92"/>
      <c r="DU7" s="92"/>
      <c r="DV7" s="92"/>
      <c r="DW7" s="92"/>
      <c r="DX7" s="92"/>
      <c r="DY7" s="92"/>
      <c r="DZ7" s="92"/>
      <c r="EA7" s="92"/>
      <c r="EB7" s="92"/>
      <c r="EC7" s="92"/>
      <c r="ED7" s="92"/>
      <c r="EE7" s="92"/>
      <c r="EF7" s="92"/>
      <c r="EG7" s="92"/>
      <c r="EH7" s="92"/>
      <c r="EI7" s="92"/>
      <c r="EJ7" s="92"/>
      <c r="EK7" s="92"/>
      <c r="EL7" s="92"/>
      <c r="EM7" s="92"/>
      <c r="EN7" s="92"/>
      <c r="EO7" s="92"/>
      <c r="EP7" s="92"/>
      <c r="EQ7" s="92"/>
      <c r="ER7" s="92"/>
      <c r="ES7" s="92"/>
      <c r="ET7" s="92"/>
      <c r="EU7" s="92"/>
      <c r="EV7" s="92"/>
      <c r="EW7" s="92"/>
      <c r="EX7" s="92"/>
      <c r="EY7" s="92"/>
      <c r="EZ7" s="92"/>
      <c r="FA7" s="92"/>
      <c r="FB7" s="92"/>
      <c r="FC7" s="92"/>
      <c r="FD7" s="92"/>
      <c r="FE7" s="92"/>
      <c r="FF7" s="92"/>
      <c r="FG7" s="92"/>
      <c r="FH7" s="92"/>
      <c r="FI7" s="92"/>
      <c r="FJ7" s="92"/>
      <c r="FK7" s="92"/>
      <c r="FL7" s="92"/>
      <c r="FM7" s="92"/>
      <c r="FN7" s="92"/>
      <c r="FO7" s="92"/>
      <c r="FP7" s="92"/>
      <c r="FQ7" s="92"/>
      <c r="FR7" s="92"/>
      <c r="FS7" s="92"/>
      <c r="FT7" s="92"/>
      <c r="FU7" s="92"/>
      <c r="FV7" s="92"/>
      <c r="FW7" s="92"/>
      <c r="FX7" s="92"/>
      <c r="FY7" s="92"/>
      <c r="FZ7" s="92"/>
      <c r="GA7" s="92"/>
      <c r="GB7" s="92"/>
      <c r="GC7" s="92"/>
      <c r="GD7" s="92"/>
      <c r="GE7" s="92"/>
      <c r="GF7" s="92"/>
      <c r="GG7" s="92"/>
      <c r="GH7" s="92"/>
      <c r="GI7" s="91"/>
    </row>
    <row r="8" spans="1:193 1680:1680" s="66" customFormat="1" ht="61.2" x14ac:dyDescent="0.3">
      <c r="A8" s="88" t="s">
        <v>428</v>
      </c>
      <c r="B8" s="72" t="s">
        <v>427</v>
      </c>
      <c r="C8" s="72" t="s">
        <v>426</v>
      </c>
      <c r="D8" s="72" t="s">
        <v>425</v>
      </c>
      <c r="E8" s="72" t="s">
        <v>424</v>
      </c>
      <c r="F8" s="72" t="s">
        <v>423</v>
      </c>
      <c r="G8" s="72" t="s">
        <v>422</v>
      </c>
      <c r="H8" s="72" t="s">
        <v>421</v>
      </c>
      <c r="I8" s="72" t="s">
        <v>420</v>
      </c>
      <c r="J8" s="87" t="s">
        <v>419</v>
      </c>
      <c r="K8" s="87" t="s">
        <v>418</v>
      </c>
      <c r="L8" s="87" t="s">
        <v>417</v>
      </c>
      <c r="M8" s="87" t="s">
        <v>416</v>
      </c>
      <c r="N8" s="87" t="s">
        <v>415</v>
      </c>
      <c r="O8" s="87" t="s">
        <v>414</v>
      </c>
      <c r="P8" s="87" t="s">
        <v>413</v>
      </c>
      <c r="Q8" s="87" t="s">
        <v>412</v>
      </c>
      <c r="R8" s="87" t="s">
        <v>411</v>
      </c>
      <c r="S8" s="87" t="s">
        <v>410</v>
      </c>
      <c r="T8" s="87" t="s">
        <v>409</v>
      </c>
      <c r="U8" s="87" t="s">
        <v>408</v>
      </c>
      <c r="V8" s="87" t="s">
        <v>407</v>
      </c>
      <c r="W8" s="87" t="s">
        <v>406</v>
      </c>
      <c r="X8" s="87" t="s">
        <v>405</v>
      </c>
      <c r="Y8" s="87" t="s">
        <v>404</v>
      </c>
      <c r="Z8" s="87" t="s">
        <v>403</v>
      </c>
      <c r="AA8" s="87" t="s">
        <v>402</v>
      </c>
      <c r="AB8" s="87" t="s">
        <v>401</v>
      </c>
      <c r="AC8" s="355" t="s">
        <v>27</v>
      </c>
      <c r="AD8" s="355" t="s">
        <v>400</v>
      </c>
      <c r="AE8" s="355" t="s">
        <v>33</v>
      </c>
      <c r="AF8" s="355" t="s">
        <v>399</v>
      </c>
      <c r="AG8" s="355" t="s">
        <v>398</v>
      </c>
      <c r="AH8" s="355" t="s">
        <v>397</v>
      </c>
      <c r="AI8" s="72" t="s">
        <v>396</v>
      </c>
      <c r="AJ8" s="72" t="s">
        <v>395</v>
      </c>
      <c r="AK8" s="72" t="s">
        <v>394</v>
      </c>
      <c r="AL8" s="72" t="s">
        <v>393</v>
      </c>
      <c r="AM8" s="86" t="s">
        <v>392</v>
      </c>
      <c r="AN8" s="86" t="s">
        <v>391</v>
      </c>
      <c r="AO8" s="85" t="s">
        <v>390</v>
      </c>
      <c r="AP8" s="85" t="s">
        <v>389</v>
      </c>
      <c r="AQ8" s="84" t="s">
        <v>388</v>
      </c>
      <c r="AR8" s="84" t="s">
        <v>387</v>
      </c>
      <c r="AS8" s="72" t="s">
        <v>386</v>
      </c>
      <c r="AT8" s="72" t="s">
        <v>385</v>
      </c>
      <c r="AU8" s="83" t="s">
        <v>384</v>
      </c>
      <c r="AV8" s="82" t="s">
        <v>383</v>
      </c>
      <c r="AW8" s="82" t="s">
        <v>382</v>
      </c>
      <c r="AX8" s="82" t="s">
        <v>381</v>
      </c>
      <c r="AY8" s="81" t="s">
        <v>380</v>
      </c>
      <c r="AZ8" s="81" t="s">
        <v>379</v>
      </c>
      <c r="BA8" s="80" t="s">
        <v>378</v>
      </c>
      <c r="BB8" s="80" t="s">
        <v>377</v>
      </c>
      <c r="BC8" s="79" t="s">
        <v>376</v>
      </c>
      <c r="BD8" s="79" t="s">
        <v>375</v>
      </c>
      <c r="BE8" s="78" t="s">
        <v>374</v>
      </c>
      <c r="BF8" s="78" t="s">
        <v>373</v>
      </c>
      <c r="BG8" s="77" t="s">
        <v>372</v>
      </c>
      <c r="BH8" s="77" t="s">
        <v>371</v>
      </c>
      <c r="BI8" s="76" t="s">
        <v>370</v>
      </c>
      <c r="BJ8" s="76" t="s">
        <v>369</v>
      </c>
      <c r="BK8" s="75" t="s">
        <v>368</v>
      </c>
      <c r="BL8" s="75" t="s">
        <v>367</v>
      </c>
      <c r="BM8" s="74" t="s">
        <v>366</v>
      </c>
      <c r="BN8" s="74" t="s">
        <v>365</v>
      </c>
      <c r="BO8" s="83" t="s">
        <v>361</v>
      </c>
      <c r="BP8" s="83" t="s">
        <v>364</v>
      </c>
      <c r="BQ8" s="82" t="s">
        <v>363</v>
      </c>
      <c r="BR8" s="82" t="s">
        <v>362</v>
      </c>
      <c r="BS8" s="81" t="s">
        <v>361</v>
      </c>
      <c r="BT8" s="81" t="s">
        <v>360</v>
      </c>
      <c r="BU8" s="80" t="s">
        <v>359</v>
      </c>
      <c r="BV8" s="80" t="s">
        <v>358</v>
      </c>
      <c r="BW8" s="79" t="s">
        <v>357</v>
      </c>
      <c r="BX8" s="79" t="s">
        <v>356</v>
      </c>
      <c r="BY8" s="78" t="s">
        <v>355</v>
      </c>
      <c r="BZ8" s="78" t="s">
        <v>354</v>
      </c>
      <c r="CA8" s="77" t="s">
        <v>353</v>
      </c>
      <c r="CB8" s="77" t="s">
        <v>352</v>
      </c>
      <c r="CC8" s="76" t="s">
        <v>351</v>
      </c>
      <c r="CD8" s="76" t="s">
        <v>350</v>
      </c>
      <c r="CE8" s="75" t="s">
        <v>349</v>
      </c>
      <c r="CF8" s="75" t="s">
        <v>348</v>
      </c>
      <c r="CG8" s="74" t="s">
        <v>347</v>
      </c>
      <c r="CH8" s="74" t="s">
        <v>346</v>
      </c>
      <c r="CI8" s="74"/>
      <c r="CJ8" s="74"/>
      <c r="CK8" s="74"/>
      <c r="CL8" s="72" t="s">
        <v>345</v>
      </c>
      <c r="CM8" s="72" t="s">
        <v>344</v>
      </c>
      <c r="CN8" s="72" t="s">
        <v>343</v>
      </c>
      <c r="CO8" s="72" t="s">
        <v>342</v>
      </c>
      <c r="CP8" s="72" t="s">
        <v>341</v>
      </c>
      <c r="CQ8" s="72" t="s">
        <v>340</v>
      </c>
      <c r="CR8" s="73" t="s">
        <v>339</v>
      </c>
      <c r="CS8" s="73" t="s">
        <v>338</v>
      </c>
      <c r="CT8" s="73"/>
      <c r="CU8" s="72" t="s">
        <v>337</v>
      </c>
      <c r="CV8" s="72" t="s">
        <v>336</v>
      </c>
      <c r="CW8" s="71"/>
      <c r="CX8" s="71" t="s">
        <v>335</v>
      </c>
      <c r="CY8" s="71" t="s">
        <v>334</v>
      </c>
      <c r="CZ8" s="71" t="s">
        <v>333</v>
      </c>
      <c r="DA8" s="71" t="s">
        <v>332</v>
      </c>
      <c r="DB8" s="71" t="s">
        <v>331</v>
      </c>
      <c r="DC8" s="71" t="s">
        <v>330</v>
      </c>
      <c r="DD8" s="71" t="s">
        <v>329</v>
      </c>
      <c r="DE8" s="71" t="s">
        <v>328</v>
      </c>
      <c r="DF8" s="71" t="s">
        <v>327</v>
      </c>
      <c r="DG8" s="71" t="s">
        <v>326</v>
      </c>
      <c r="DH8" s="71"/>
      <c r="DI8" s="71" t="s">
        <v>325</v>
      </c>
      <c r="DJ8" s="71" t="s">
        <v>324</v>
      </c>
      <c r="DK8" s="71" t="s">
        <v>323</v>
      </c>
      <c r="DL8" s="71" t="s">
        <v>322</v>
      </c>
      <c r="DM8" s="71" t="s">
        <v>321</v>
      </c>
      <c r="DN8" s="71" t="s">
        <v>320</v>
      </c>
      <c r="DO8" s="71" t="s">
        <v>319</v>
      </c>
      <c r="DP8" s="71" t="s">
        <v>318</v>
      </c>
      <c r="DQ8" s="71" t="s">
        <v>317</v>
      </c>
      <c r="DR8" s="71" t="s">
        <v>316</v>
      </c>
      <c r="DS8" s="71" t="s">
        <v>315</v>
      </c>
      <c r="DT8" s="71" t="s">
        <v>314</v>
      </c>
      <c r="DU8" s="71" t="s">
        <v>313</v>
      </c>
      <c r="DV8" s="71" t="s">
        <v>312</v>
      </c>
      <c r="DW8" s="71" t="s">
        <v>311</v>
      </c>
      <c r="DX8" s="71" t="s">
        <v>310</v>
      </c>
      <c r="DY8" s="71" t="s">
        <v>309</v>
      </c>
      <c r="DZ8" s="71" t="s">
        <v>308</v>
      </c>
      <c r="EA8" s="71" t="s">
        <v>307</v>
      </c>
      <c r="EB8" s="71" t="s">
        <v>306</v>
      </c>
      <c r="EC8" s="71" t="s">
        <v>305</v>
      </c>
      <c r="ED8" s="71" t="s">
        <v>304</v>
      </c>
      <c r="EE8" s="71" t="s">
        <v>303</v>
      </c>
      <c r="EF8" s="71" t="s">
        <v>302</v>
      </c>
      <c r="EG8" s="71" t="s">
        <v>301</v>
      </c>
      <c r="EH8" s="71" t="s">
        <v>300</v>
      </c>
      <c r="EI8" s="71" t="s">
        <v>299</v>
      </c>
      <c r="EJ8" s="71" t="s">
        <v>298</v>
      </c>
      <c r="EK8" s="71" t="s">
        <v>297</v>
      </c>
      <c r="EL8" s="71" t="s">
        <v>296</v>
      </c>
      <c r="EM8" s="71" t="s">
        <v>295</v>
      </c>
      <c r="EN8" s="71" t="s">
        <v>294</v>
      </c>
      <c r="EO8" s="71" t="s">
        <v>293</v>
      </c>
      <c r="EP8" s="71" t="s">
        <v>292</v>
      </c>
      <c r="EQ8" s="71" t="s">
        <v>291</v>
      </c>
      <c r="ER8" s="71" t="s">
        <v>290</v>
      </c>
      <c r="ES8" s="71" t="s">
        <v>289</v>
      </c>
      <c r="ET8" s="71" t="s">
        <v>288</v>
      </c>
      <c r="EU8" s="71" t="s">
        <v>287</v>
      </c>
      <c r="EV8" s="71" t="s">
        <v>286</v>
      </c>
      <c r="EW8" s="71" t="s">
        <v>285</v>
      </c>
      <c r="EX8" s="71" t="s">
        <v>284</v>
      </c>
      <c r="EY8" s="71" t="s">
        <v>283</v>
      </c>
      <c r="EZ8" s="71" t="s">
        <v>282</v>
      </c>
      <c r="FA8" s="71" t="s">
        <v>281</v>
      </c>
      <c r="FB8" s="71" t="s">
        <v>280</v>
      </c>
      <c r="FC8" s="71" t="s">
        <v>279</v>
      </c>
      <c r="FD8" s="71" t="s">
        <v>278</v>
      </c>
      <c r="FE8" s="71" t="s">
        <v>277</v>
      </c>
      <c r="FF8" s="71" t="s">
        <v>276</v>
      </c>
      <c r="FG8" s="71" t="s">
        <v>275</v>
      </c>
      <c r="FH8" s="71" t="s">
        <v>274</v>
      </c>
      <c r="FI8" s="71" t="s">
        <v>273</v>
      </c>
      <c r="FJ8" s="71" t="s">
        <v>272</v>
      </c>
      <c r="FK8" s="71" t="s">
        <v>271</v>
      </c>
      <c r="FL8" s="71" t="s">
        <v>270</v>
      </c>
      <c r="FM8" s="71" t="s">
        <v>269</v>
      </c>
      <c r="FN8" s="71" t="s">
        <v>268</v>
      </c>
      <c r="FO8" s="71" t="s">
        <v>267</v>
      </c>
      <c r="FP8" s="71" t="s">
        <v>266</v>
      </c>
      <c r="FQ8" s="71" t="s">
        <v>265</v>
      </c>
      <c r="FR8" s="71" t="s">
        <v>264</v>
      </c>
      <c r="FS8" s="71" t="s">
        <v>263</v>
      </c>
      <c r="FT8" s="71" t="s">
        <v>262</v>
      </c>
      <c r="FU8" s="71" t="s">
        <v>261</v>
      </c>
      <c r="FV8" s="71" t="s">
        <v>260</v>
      </c>
      <c r="FW8" s="71" t="s">
        <v>259</v>
      </c>
      <c r="FX8" s="71" t="s">
        <v>258</v>
      </c>
      <c r="FY8" s="71" t="s">
        <v>257</v>
      </c>
      <c r="FZ8" s="71" t="s">
        <v>256</v>
      </c>
      <c r="GA8" s="71" t="s">
        <v>255</v>
      </c>
      <c r="GB8" s="71" t="s">
        <v>254</v>
      </c>
      <c r="GC8" s="71" t="s">
        <v>253</v>
      </c>
      <c r="GD8" s="71" t="s">
        <v>252</v>
      </c>
      <c r="GE8" s="71" t="s">
        <v>251</v>
      </c>
      <c r="GF8" s="71" t="s">
        <v>250</v>
      </c>
      <c r="GG8" s="71" t="s">
        <v>249</v>
      </c>
      <c r="GH8" s="71" t="s">
        <v>248</v>
      </c>
      <c r="GI8" s="70" t="s">
        <v>247</v>
      </c>
      <c r="GJ8" s="69"/>
      <c r="GK8" s="68"/>
    </row>
    <row r="9" spans="1:193 1680:1680" ht="173.4" x14ac:dyDescent="0.2">
      <c r="A9" s="62">
        <v>1</v>
      </c>
      <c r="B9" s="56" t="s">
        <v>1179</v>
      </c>
      <c r="C9" s="65" t="s">
        <v>1180</v>
      </c>
      <c r="D9" s="58" t="s">
        <v>205</v>
      </c>
      <c r="E9" s="54" t="s">
        <v>204</v>
      </c>
      <c r="F9" s="51" t="s">
        <v>223</v>
      </c>
      <c r="G9" s="59" t="s">
        <v>210</v>
      </c>
      <c r="H9" s="59" t="s">
        <v>169</v>
      </c>
      <c r="I9" s="58" t="s">
        <v>22</v>
      </c>
      <c r="J9" s="58" t="s">
        <v>54</v>
      </c>
      <c r="K9" s="58" t="s">
        <v>53</v>
      </c>
      <c r="L9" s="58" t="s">
        <v>53</v>
      </c>
      <c r="M9" s="58" t="s">
        <v>54</v>
      </c>
      <c r="N9" s="58" t="s">
        <v>54</v>
      </c>
      <c r="O9" s="58" t="s">
        <v>53</v>
      </c>
      <c r="P9" s="58" t="s">
        <v>53</v>
      </c>
      <c r="Q9" s="58" t="s">
        <v>54</v>
      </c>
      <c r="R9" s="58" t="s">
        <v>54</v>
      </c>
      <c r="S9" s="58" t="s">
        <v>54</v>
      </c>
      <c r="T9" s="58" t="s">
        <v>54</v>
      </c>
      <c r="U9" s="58" t="s">
        <v>54</v>
      </c>
      <c r="V9" s="58" t="s">
        <v>54</v>
      </c>
      <c r="W9" s="58" t="s">
        <v>53</v>
      </c>
      <c r="X9" s="58" t="s">
        <v>53</v>
      </c>
      <c r="Y9" s="58" t="s">
        <v>53</v>
      </c>
      <c r="Z9" s="58" t="s">
        <v>53</v>
      </c>
      <c r="AA9" s="58" t="s">
        <v>53</v>
      </c>
      <c r="AB9" s="58" t="s">
        <v>53</v>
      </c>
      <c r="AC9" s="57" t="str">
        <f t="shared" ref="AC9:AC32" si="0">I9</f>
        <v>3 - Media</v>
      </c>
      <c r="AD9" s="149">
        <f t="shared" ref="AD9:AD32" si="1">IFERROR(IF(I9="1 - Muy Baja",0.2,IF(I9="2 - Baja",0.4,IF(I9="3 - Media",0.6,IF(I9="4 - Alta",0.8,1)))),"")</f>
        <v>0.6</v>
      </c>
      <c r="AE9" s="57" t="str">
        <f t="shared" ref="AE9:AE32" si="2">CONCATENATE(CY9," - ",CZ9)</f>
        <v>4 - Mayor</v>
      </c>
      <c r="AF9" s="149">
        <f t="shared" ref="AF9:AF32" si="3">IFERROR(IF(CY9=1,0.2,IF(CY9=2,0.4,IF(CY9=3,0.6,IF(CY9=4,0.8,1)))),"")</f>
        <v>0.8</v>
      </c>
      <c r="AG9" s="56" t="str">
        <f>IFERROR(INDEX('[10]G FINANC'!$BLU$684:$BLY$688,MATCH(I9,'[10]G FINANC'!$BLS$684:$BLS$688,0),MATCH(AE9,'[10]G FINANC'!$BLU$682:$BLY$682,0)),"")</f>
        <v>ALTO</v>
      </c>
      <c r="AH9" s="149">
        <f t="shared" ref="AH9:AH32" si="4">AD9*AF9</f>
        <v>0.48</v>
      </c>
      <c r="AI9" s="63" t="s">
        <v>1177</v>
      </c>
      <c r="AJ9" s="56" t="s">
        <v>104</v>
      </c>
      <c r="AK9" s="55" t="s">
        <v>1176</v>
      </c>
      <c r="AL9" s="54" t="s">
        <v>1175</v>
      </c>
      <c r="AM9" s="51" t="s">
        <v>35</v>
      </c>
      <c r="AN9" s="54" t="s">
        <v>46</v>
      </c>
      <c r="AO9" s="54" t="s">
        <v>49</v>
      </c>
      <c r="AP9" s="51" t="s">
        <v>52</v>
      </c>
      <c r="AQ9" s="51" t="s">
        <v>35</v>
      </c>
      <c r="AR9" s="54" t="s">
        <v>46</v>
      </c>
      <c r="AS9" s="54" t="s">
        <v>49</v>
      </c>
      <c r="AT9" s="51" t="s">
        <v>52</v>
      </c>
      <c r="AU9" s="51" t="s">
        <v>35</v>
      </c>
      <c r="AV9" s="54" t="s">
        <v>46</v>
      </c>
      <c r="AW9" s="54" t="s">
        <v>49</v>
      </c>
      <c r="AX9" s="51" t="s">
        <v>52</v>
      </c>
      <c r="AY9" s="51" t="s">
        <v>35</v>
      </c>
      <c r="AZ9" s="54" t="s">
        <v>46</v>
      </c>
      <c r="BA9" s="54" t="s">
        <v>49</v>
      </c>
      <c r="BB9" s="51" t="s">
        <v>52</v>
      </c>
      <c r="BC9" s="51"/>
      <c r="BD9" s="54"/>
      <c r="BE9" s="54"/>
      <c r="BF9" s="51"/>
      <c r="BG9" s="51"/>
      <c r="BH9" s="54"/>
      <c r="BI9" s="54"/>
      <c r="BJ9" s="51"/>
      <c r="BK9" s="51"/>
      <c r="BL9" s="54"/>
      <c r="BM9" s="54"/>
      <c r="BN9" s="51"/>
      <c r="BO9" s="51"/>
      <c r="BP9" s="54"/>
      <c r="BQ9" s="54"/>
      <c r="BR9" s="51"/>
      <c r="BS9" s="51"/>
      <c r="BT9" s="54"/>
      <c r="BU9" s="54"/>
      <c r="BV9" s="51"/>
      <c r="BW9" s="51"/>
      <c r="BX9" s="54"/>
      <c r="BY9" s="54"/>
      <c r="BZ9" s="51"/>
      <c r="CA9" s="51"/>
      <c r="CB9" s="54"/>
      <c r="CC9" s="54"/>
      <c r="CD9" s="51"/>
      <c r="CE9" s="51"/>
      <c r="CF9" s="54"/>
      <c r="CG9" s="54"/>
      <c r="CH9" s="51"/>
      <c r="CI9" s="54"/>
      <c r="CJ9" s="54"/>
      <c r="CK9" s="51"/>
      <c r="CL9" s="53" t="str">
        <f>IFERROR(IF(GE9&lt;=1,"1 - Muy Baja",VLOOKUP(GE9,'[10]G FINANC'!$BLR$684:$BLS$688,2,0)),"")</f>
        <v>1 - Muy Baja</v>
      </c>
      <c r="CM9" s="165">
        <f t="shared" ref="CM9:CM32" si="5">GF9</f>
        <v>7.7759999999999996E-2</v>
      </c>
      <c r="CN9" s="53" t="str">
        <f>IFERROR(IF(GG9&lt;=1,"1 - Leve",HLOOKUP(GG9,'[10]G FINANC'!$BLU$681:$BLY$682,2,0)),"")</f>
        <v>4 - Mayor</v>
      </c>
      <c r="CO9" s="165">
        <f>GI9</f>
        <v>0.8</v>
      </c>
      <c r="CP9" s="52" t="str">
        <f t="shared" ref="CP9:CP32" si="6">IFERROR(INDEX($BLU$684:$BLY$688,MATCH(GE9,$BLR$684:$BLR$688,0),MATCH(GG9,$BLU$681:$BLY$681,0)),"")</f>
        <v>MODERADO</v>
      </c>
      <c r="CQ9" s="149">
        <f>CM9*CO9</f>
        <v>6.2207999999999999E-2</v>
      </c>
      <c r="CR9" s="63" t="s">
        <v>456</v>
      </c>
      <c r="CS9" s="52">
        <f>IF(CP9="BAJO",0.1,IF(CP9="MODERADO",3,5))</f>
        <v>3</v>
      </c>
      <c r="CT9" s="51"/>
      <c r="CU9" s="121" t="s">
        <v>1124</v>
      </c>
      <c r="CV9" s="65" t="s">
        <v>1235</v>
      </c>
      <c r="CW9" s="158"/>
      <c r="CX9" s="47">
        <f t="shared" ref="CX9:CX32" si="7">COUNTIF(J9:AB9,"SI")</f>
        <v>9</v>
      </c>
      <c r="CY9" s="49">
        <f>IF(CX9&lt;6,3,IF(CX9&gt;11,5,4))</f>
        <v>4</v>
      </c>
      <c r="CZ9" s="47" t="str">
        <f>IF(CX9&lt;6,"Moderado",IF(CX9&gt;11,"Catastrófico","Mayor"))</f>
        <v>Mayor</v>
      </c>
      <c r="DA9" s="153">
        <f>IF(CY9=3,0.6,IF(CY9=4,0.8,1))</f>
        <v>0.8</v>
      </c>
      <c r="DB9" s="48">
        <f>IF(AN9="",0,IF(AN9="Automático",0.25,IF(AN9="Manual",0.15,0)))</f>
        <v>0.25</v>
      </c>
      <c r="DC9" s="48">
        <f t="shared" ref="DC9:DC32" si="8">IF(AI9="",0,IF(AO9="Preventivo",0.25,IF(AO9="Detectivo",0.15,IF(AO9="Correctivo",0.1,0))))</f>
        <v>0.15</v>
      </c>
      <c r="DD9" s="47">
        <f>IF(OR(AN9=0,AO9=0),0,DB9+DC9)</f>
        <v>0.4</v>
      </c>
      <c r="DE9" s="273">
        <f t="shared" ref="DE9:DE32" si="9">IF(DF9&gt;0.8,5,IF(DF9&gt;0.6,4,IF(DF9&gt;0.4,3,IF(DF9&gt;0.2,2,1))))</f>
        <v>2</v>
      </c>
      <c r="DF9" s="187">
        <f t="shared" ref="DF9:DF32" si="10">IF(OR(AP9="Ambos",AP9="Probabilidad"),$AD9-($AD9*$DD9),$AD9)</f>
        <v>0.36</v>
      </c>
      <c r="DG9" s="273">
        <f>IF(DI9&gt;0.8,5,IF(DI9&gt;0.6,4,3))</f>
        <v>4</v>
      </c>
      <c r="DH9" s="273"/>
      <c r="DI9" s="187">
        <f t="shared" ref="DI9:DI32" si="11">IF(OR(AP9="Ambos",AP9="Impacto"),$DA9-($DA9*$DD9),$DA9)</f>
        <v>0.8</v>
      </c>
      <c r="DJ9" s="48">
        <f t="shared" ref="DJ9:DJ32" si="12">IF(AR9="",0,IF(AR9="Automático",0.25,IF(AR9="Manual",0.15,0)))</f>
        <v>0.25</v>
      </c>
      <c r="DK9" s="48">
        <f t="shared" ref="DK9:DK32" si="13">IF(AS9="",0,IF(AS9="Preventivo",0.25,IF(AS9="Detectivo",0.15,IF(AS9="Correctivo",0.1,0))))</f>
        <v>0.15</v>
      </c>
      <c r="DL9" s="47">
        <f t="shared" ref="DL9:DL32" si="14">IF(OR(AR9=0,AS9=0),0,DJ9+DK9)</f>
        <v>0.4</v>
      </c>
      <c r="DM9" s="273">
        <f t="shared" ref="DM9:DM32" si="15">IF(DN9&gt;0.8,5,IF(DN9&gt;0.6,4,IF(DN9&gt;0.4,3,IF(DN9&gt;0.2,2,1))))</f>
        <v>2</v>
      </c>
      <c r="DN9" s="187">
        <f t="shared" ref="DN9:DN32" si="16">IF(OR(AT9="Ambos",AT9="Probabilidad"),DF9-(DF9*$DL9),DF9)</f>
        <v>0.216</v>
      </c>
      <c r="DO9" s="273">
        <f t="shared" ref="DO9:DO32" si="17">IF(DP9&gt;0.8,5,IF(DP9&gt;0.6,4,3))</f>
        <v>4</v>
      </c>
      <c r="DP9" s="187">
        <f t="shared" ref="DP9:DP32" si="18">IF(OR(AT9="Ambos",AT9="Impacto"),$DI9-($DI9*$DL9),$DI9)</f>
        <v>0.8</v>
      </c>
      <c r="DQ9" s="48">
        <f t="shared" ref="DQ9:DQ32" si="19">IF(AV9="",0,IF(AV9="Automático",0.25,IF(AV9="Manual",0.15,0)))</f>
        <v>0.25</v>
      </c>
      <c r="DR9" s="48">
        <f t="shared" ref="DR9:DR32" si="20">IF(AW9="",0,IF(AW9="Preventivo",0.25,IF(AW9="Detectivo",0.15,IF(AW9="Correctivo",0.1,0))))</f>
        <v>0.15</v>
      </c>
      <c r="DS9" s="47">
        <f t="shared" ref="DS9:DS32" si="21">IF(OR(AV9=0,AW9=0),0,DQ9+DR9)</f>
        <v>0.4</v>
      </c>
      <c r="DT9" s="273">
        <f t="shared" ref="DT9:DT32" si="22">IF(DU9&gt;0.8,5,IF(DU9&gt;0.6,4,IF(DU9&gt;0.4,3,IF(DU9&gt;0.2,2,1))))</f>
        <v>1</v>
      </c>
      <c r="DU9" s="187">
        <f t="shared" ref="DU9:DU32" si="23">IF(OR(AX9="Ambos",AX9="Probabilidad"),DN9-(DN9*$DS9),DN9)</f>
        <v>0.12959999999999999</v>
      </c>
      <c r="DV9" s="273">
        <f t="shared" ref="DV9:DV32" si="24">IF(DW9&gt;0.8,5,IF(DW9&gt;0.6,4,3))</f>
        <v>4</v>
      </c>
      <c r="DW9" s="187">
        <f t="shared" ref="DW9:DW32" si="25">IF(OR(AX9="Ambos",AX9="Impacto"),$DP9-($DP9*$DS9),$DP9)</f>
        <v>0.8</v>
      </c>
      <c r="DX9" s="48">
        <f t="shared" ref="DX9:DX32" si="26">IF(AZ9="",0,IF(AZ9="Automático",0.25,IF(AZ9="Manual",0.15,0)))</f>
        <v>0.25</v>
      </c>
      <c r="DY9" s="48">
        <f t="shared" ref="DY9:DY27" si="27">IF(BA9="",0,IF(BA9="Preventivo",0.25,IF(BA9="Detectivo",0.15,IF(BA10="Correctivo",0.1,0))))</f>
        <v>0.15</v>
      </c>
      <c r="DZ9" s="47">
        <f t="shared" ref="DZ9:DZ32" si="28">IF(OR(AZ9=0,BA9=0),0,DX9+DY9)</f>
        <v>0.4</v>
      </c>
      <c r="EA9" s="273">
        <f t="shared" ref="EA9:EA32" si="29">IF(EB9&gt;0.8,5,IF(EB9&gt;0.6,4,IF(EB9&gt;0.4,3,IF(EB9&gt;0.2,2,1))))</f>
        <v>1</v>
      </c>
      <c r="EB9" s="187">
        <f t="shared" ref="EB9:EB32" si="30">IF(OR(BB9="Ambos",BB9="Probabilidad"),DU9-(DU9*$DZ9),DU9)</f>
        <v>7.7759999999999996E-2</v>
      </c>
      <c r="EC9" s="273">
        <f t="shared" ref="EC9:EC32" si="31">IF(ED9&gt;0.8,5,IF(ED9&gt;0.6,4,3))</f>
        <v>4</v>
      </c>
      <c r="ED9" s="187">
        <f t="shared" ref="ED9:ED32" si="32">IF(OR(BB9="Ambos",BB9="Impacto"),$DW9-($DW9*$DZ9),$DW9)</f>
        <v>0.8</v>
      </c>
      <c r="EE9" s="48">
        <f t="shared" ref="EE9:EE32" si="33">IF(BD9="",0,IF(BD9="Automático",0.25,IF(BD9="Manual",0.15,0)))</f>
        <v>0</v>
      </c>
      <c r="EF9" s="48">
        <f t="shared" ref="EF9:EF32" si="34">IF(BE9="",0,IF(BE9="Preventivo",0.25,IF(BE9="Detectivo",0.15,IF(BE9="Correctivo",0.1,0))))</f>
        <v>0</v>
      </c>
      <c r="EG9" s="47">
        <f t="shared" ref="EG9:EG32" si="35">IF(OR(BD9=0,BE9=0),0,EE9+EF9)</f>
        <v>0</v>
      </c>
      <c r="EH9" s="273">
        <f t="shared" ref="EH9:EH32" si="36">IF(EI9&gt;0.8,5,IF(EI9&gt;0.6,4,IF(EI9&gt;0.4,3,IF(EI9&gt;0.2,2,1))))</f>
        <v>1</v>
      </c>
      <c r="EI9" s="187">
        <f t="shared" ref="EI9:EI32" si="37">IF(OR(BF9="Ambos",BF9="Probabilidad"),EB9-(EB9*$EG9),EB9)</f>
        <v>7.7759999999999996E-2</v>
      </c>
      <c r="EJ9" s="273">
        <f t="shared" ref="EJ9:EJ32" si="38">IF(EK9&gt;0.8,5,IF(EK9&gt;0.6,4,3))</f>
        <v>4</v>
      </c>
      <c r="EK9" s="187">
        <f t="shared" ref="EK9:EK32" si="39">IF(OR(BF9="Ambos",BF9="Impacto"),$ED9-($ED9*$EG9),$ED9)</f>
        <v>0.8</v>
      </c>
      <c r="EL9" s="48">
        <f t="shared" ref="EL9:EL32" si="40">IF(BH9="",0,IF(BH9="Automático",0.25,IF(BH9="Manual",0.15,0)))</f>
        <v>0</v>
      </c>
      <c r="EM9" s="48">
        <f t="shared" ref="EM9:EM32" si="41">IF(BI9="",0,IF(BI9="Preventivo",0.25,IF(BI9="Detectivo",0.15,IF(BI9="Correctivo",0.1,0))))</f>
        <v>0</v>
      </c>
      <c r="EN9" s="47">
        <f t="shared" ref="EN9:EN32" si="42">IF(OR(BH9=0,BI9=0),0,EL9+EM9)</f>
        <v>0</v>
      </c>
      <c r="EO9" s="273">
        <f t="shared" ref="EO9:EO32" si="43">IF(EP9&gt;0.8,5,IF(EP9&gt;0.6,4,IF(EP9&gt;0.4,3,IF(EP9&gt;0.2,2,1))))</f>
        <v>1</v>
      </c>
      <c r="EP9" s="187">
        <f t="shared" ref="EP9:EP32" si="44">IF(OR(BF9="Ambos",BF9="Probabilidad"),EI9-(EI9*$EN9),EI9)</f>
        <v>7.7759999999999996E-2</v>
      </c>
      <c r="EQ9" s="273">
        <f t="shared" ref="EQ9:EQ32" si="45">IF(ER9&gt;0.8,5,IF(ER9&gt;0.6,4,3))</f>
        <v>4</v>
      </c>
      <c r="ER9" s="187">
        <f t="shared" ref="ER9:ER32" si="46">IF(OR(BJ9="Ambos",BJ9="Impacto"),$EK9-($EK9*$EN9),$EK9)</f>
        <v>0.8</v>
      </c>
      <c r="ES9" s="48">
        <f t="shared" ref="ES9:ES32" si="47">IF(BL9="",0,IF(BL9="Automático",0.25,IF(BL9="Manual",0.15,0)))</f>
        <v>0</v>
      </c>
      <c r="ET9" s="48">
        <f t="shared" ref="ET9:ET32" si="48">IF(BM9="",0,IF(BM9="Preventivo",0.25,IF(BM9="Detectivo",0.15,IF(BM9="Correctivo",0.1,0))))</f>
        <v>0</v>
      </c>
      <c r="EU9" s="47">
        <f t="shared" ref="EU9:EU32" si="49">IF(OR(BL9=0,BM9=0),0,ES9+ET9)</f>
        <v>0</v>
      </c>
      <c r="EV9" s="273">
        <f t="shared" ref="EV9:EV32" si="50">IF(EW9&gt;0.8,5,IF(EW9&gt;0.6,4,IF(EW9&gt;0.4,3,IF(EW9&gt;0.2,2,1))))</f>
        <v>1</v>
      </c>
      <c r="EW9" s="187">
        <f t="shared" ref="EW9:EW32" si="51">IF(OR(BP9="Ambos",BP9="Probabilidad"),EP9-(EP9*$EU9),EP9)</f>
        <v>7.7759999999999996E-2</v>
      </c>
      <c r="EX9" s="273">
        <f t="shared" ref="EX9:EX32" si="52">IF(EY9&gt;0.8,5,IF(EY9&gt;0.6,4,3))</f>
        <v>4</v>
      </c>
      <c r="EY9" s="187">
        <f t="shared" ref="EY9:EY32" si="53">IF(OR(BN9="Ambos",BN9="Impacto"),$ER9-($ER9*$EU9),$ER9)</f>
        <v>0.8</v>
      </c>
      <c r="EZ9" s="48">
        <f t="shared" ref="EZ9:EZ32" si="54">IF(BP9="",0,IF(BP9="Automático",0.25,IF(BP9="Manual",0.15,0)))</f>
        <v>0</v>
      </c>
      <c r="FA9" s="48">
        <f t="shared" ref="FA9:FA32" si="55">IF(BQ9="",0,IF(BQ9="Preventivo",0.25,IF(BQ9="Detectivo",0.15,IF(BQ9="Correctivo",0.1,0))))</f>
        <v>0</v>
      </c>
      <c r="FB9" s="47">
        <f t="shared" ref="FB9:FB32" si="56">IF(OR(BP9=0,BQ9=0),0,EZ9+FA9)</f>
        <v>0</v>
      </c>
      <c r="FC9" s="273">
        <f t="shared" ref="FC9:FC32" si="57">IF(FD9&gt;0.8,5,IF(FD9&gt;0.6,4,IF(FD9&gt;0.4,3,IF(FD9&gt;0.2,2,1))))</f>
        <v>1</v>
      </c>
      <c r="FD9" s="187">
        <f t="shared" ref="FD9:FD32" si="58">IF(OR(BR9="Ambos",BR9="Probabilidad"),EW9-(EW9*$FB9),EW9)</f>
        <v>7.7759999999999996E-2</v>
      </c>
      <c r="FE9" s="273">
        <f t="shared" ref="FE9:FE32" si="59">IF(FF9&gt;0.8,5,IF(FF9&gt;0.6,4,3))</f>
        <v>4</v>
      </c>
      <c r="FF9" s="187">
        <f t="shared" ref="FF9:FF32" si="60">IF(OR(BR9="Ambos",BR9="Impacto"),$EY9-($EY9*$FB9),$EY9)</f>
        <v>0.8</v>
      </c>
      <c r="FG9" s="48">
        <f t="shared" ref="FG9:FG32" si="61">IF(BT9="",0,IF(BT9="Automático",0.25,IF(BT9="Manual",0.15,0)))</f>
        <v>0</v>
      </c>
      <c r="FH9" s="48">
        <f t="shared" ref="FH9:FH32" si="62">IF(BU9="",0,IF(BU9="Preventivo",0.25,IF(BU9="Detectivo",0.15,IF(BU9="Correctivo",0.1,0))))</f>
        <v>0</v>
      </c>
      <c r="FI9" s="47">
        <f t="shared" ref="FI9:FI32" si="63">IF(OR(BT9=0,BU9=0),0,FG9+FH9)</f>
        <v>0</v>
      </c>
      <c r="FJ9" s="273">
        <f t="shared" ref="FJ9:FJ32" si="64">IF(FK9&gt;0.8,5,IF(FK9&gt;0.6,4,IF(FK9&gt;0.4,3,IF(FK9&gt;0.2,2,1))))</f>
        <v>1</v>
      </c>
      <c r="FK9" s="187">
        <f t="shared" ref="FK9:FK32" si="65">IF(OR(BV9="Ambos",BV9="Probabilidad"),FD9-(FD9*$FI9),FD9)</f>
        <v>7.7759999999999996E-2</v>
      </c>
      <c r="FL9" s="273">
        <f t="shared" ref="FL9:FL32" si="66">IF(FM9&gt;0.8,5,IF(FM9&gt;0.6,4,3))</f>
        <v>4</v>
      </c>
      <c r="FM9" s="187">
        <f t="shared" ref="FM9:FM32" si="67">IF(OR(BV9="Ambos",BV9="Impacto"),$FF9-($FF9*$FI9),$FF9)</f>
        <v>0.8</v>
      </c>
      <c r="FN9" s="48">
        <f t="shared" ref="FN9:FN32" si="68">IF(BX9="",0,IF(BX9="Automático",0.25,IF(BX9="Manual",0.15,0)))</f>
        <v>0</v>
      </c>
      <c r="FO9" s="48">
        <f t="shared" ref="FO9:FO32" si="69">IF(BY9="",0,IF(BY9="Preventivo",0.25,IF(BY9="Detectivo",0.15,IF(BY9="Correctivo",0.1,0))))</f>
        <v>0</v>
      </c>
      <c r="FP9" s="47">
        <f t="shared" ref="FP9:FP32" si="70">IF(OR(BX9=0,BY9=0),0,FN9+FO9)</f>
        <v>0</v>
      </c>
      <c r="FQ9" s="273">
        <f t="shared" ref="FQ9:FQ32" si="71">IF(FR9&gt;0.8,5,IF(FR9&gt;0.6,4,IF(FR9&gt;0.4,3,IF(FR9&gt;0.2,2,1))))</f>
        <v>1</v>
      </c>
      <c r="FR9" s="187">
        <f t="shared" ref="FR9:FR32" si="72">IF(OR(BZ9="Ambos",BZ9="Probabilidad"),FK9-(FK9*$FP9),FK9)</f>
        <v>7.7759999999999996E-2</v>
      </c>
      <c r="FS9" s="273">
        <f t="shared" ref="FS9:FS32" si="73">IF(FT9&gt;0.8,5,IF(FT9&gt;0.6,4,3))</f>
        <v>4</v>
      </c>
      <c r="FT9" s="187">
        <f t="shared" ref="FT9:FT32" si="74">IF(OR(BZ9="Ambos",BZ9="Impacto"),$FM9-($FM9*$FP9),$FM9)</f>
        <v>0.8</v>
      </c>
      <c r="FU9" s="48">
        <f t="shared" ref="FU9:FU32" si="75">IF(CB9="",0,IF(CB9="Automático",0.25,IF(CB9="Manual",0.15,0)))</f>
        <v>0</v>
      </c>
      <c r="FV9" s="48">
        <f t="shared" ref="FV9:FV32" si="76">IF(CC9="",0,IF(CC9="Preventivo",0.25,IF(CC9="Detectivo",0.15,IF(CC9="Correctivo",0.1,0))))</f>
        <v>0</v>
      </c>
      <c r="FW9" s="47">
        <f t="shared" ref="FW9:FW32" si="77">IF(OR(CB9=0,CC9=0),0,FU9+FV9)</f>
        <v>0</v>
      </c>
      <c r="FX9" s="273">
        <f t="shared" ref="FX9:FX32" si="78">IF(FY9&gt;0.8,5,IF(FY9&gt;0.6,4,IF(FY9&gt;0.4,3,IF(FY9&gt;0.2,2,1))))</f>
        <v>1</v>
      </c>
      <c r="FY9" s="187">
        <f t="shared" ref="FY9:FY32" si="79">IF(OR(CD9="Ambos",CD9="Probabilidad"),FR9-(FR9*$FW9),FR9)</f>
        <v>7.7759999999999996E-2</v>
      </c>
      <c r="FZ9" s="273">
        <f t="shared" ref="FZ9:FZ32" si="80">IF(GA9&gt;0.8,5,IF(GA9&gt;0.6,4,3))</f>
        <v>4</v>
      </c>
      <c r="GA9" s="187">
        <f t="shared" ref="GA9:GA32" si="81">IF(OR(CD9="Ambos",CD9="Impacto"),$FT9-($FT9*$FW9),$FT9)</f>
        <v>0.8</v>
      </c>
      <c r="GB9" s="48">
        <f t="shared" ref="GB9:GB32" si="82">IF(CF9="",0,IF(CF9="Automático",0.25,IF(CF9="Manual",0.15,0)))</f>
        <v>0</v>
      </c>
      <c r="GC9" s="48">
        <f t="shared" ref="GC9:GC32" si="83">IF(CG9="",0,IF(CG9="Preventivo",0.25,IF(CG9="Detectivo",0.15,IF(CG9="Correctivo",0.1,0))))</f>
        <v>0</v>
      </c>
      <c r="GD9" s="47">
        <f t="shared" ref="GD9:GD32" si="84">IF(OR(CF9=0,CG9=0),0,GB9+GC9)</f>
        <v>0</v>
      </c>
      <c r="GE9" s="273">
        <f t="shared" ref="GE9:GE32" si="85">IF(GF9&gt;0.8,5,IF(GF9&gt;0.6,4,IF(GF9&gt;0.4,3,IF(GF9&gt;0.2,2,1))))</f>
        <v>1</v>
      </c>
      <c r="GF9" s="187">
        <f t="shared" ref="GF9:GF32" si="86">IF(OR(CH9="Ambos",CH9="Probabilidad"),FY9-(FY9*$GD9),FY9)</f>
        <v>7.7759999999999996E-2</v>
      </c>
      <c r="GG9" s="273">
        <f t="shared" ref="GG9:GG32" si="87">IF(GH9&gt;0.8,5,IF(GH9&gt;0.6,4,3))</f>
        <v>4</v>
      </c>
      <c r="GH9" s="187">
        <f t="shared" ref="GH9:GH32" si="88">IF(OR(CH9="Ambos",CH9="Impacto"),$GA9-($GA9*$GD9),$GA9)</f>
        <v>0.8</v>
      </c>
      <c r="GI9" s="187">
        <f>IF(GH9&lt;0.6,0.6,GH9)</f>
        <v>0.8</v>
      </c>
      <c r="GJ9" s="45"/>
      <c r="GK9" s="5"/>
    </row>
    <row r="10" spans="1:193 1680:1680" ht="173.4" x14ac:dyDescent="0.2">
      <c r="A10" s="62">
        <v>2</v>
      </c>
      <c r="B10" s="56" t="s">
        <v>1179</v>
      </c>
      <c r="C10" s="65" t="s">
        <v>1178</v>
      </c>
      <c r="D10" s="58" t="s">
        <v>206</v>
      </c>
      <c r="E10" s="54" t="s">
        <v>204</v>
      </c>
      <c r="F10" s="51" t="s">
        <v>222</v>
      </c>
      <c r="G10" s="59" t="s">
        <v>210</v>
      </c>
      <c r="H10" s="59" t="s">
        <v>169</v>
      </c>
      <c r="I10" s="58" t="s">
        <v>24</v>
      </c>
      <c r="J10" s="58" t="s">
        <v>54</v>
      </c>
      <c r="K10" s="58" t="s">
        <v>53</v>
      </c>
      <c r="L10" s="58" t="s">
        <v>53</v>
      </c>
      <c r="M10" s="58" t="s">
        <v>54</v>
      </c>
      <c r="N10" s="58" t="s">
        <v>54</v>
      </c>
      <c r="O10" s="58" t="s">
        <v>53</v>
      </c>
      <c r="P10" s="58" t="s">
        <v>53</v>
      </c>
      <c r="Q10" s="58" t="s">
        <v>54</v>
      </c>
      <c r="R10" s="58" t="s">
        <v>54</v>
      </c>
      <c r="S10" s="58" t="s">
        <v>54</v>
      </c>
      <c r="T10" s="58" t="s">
        <v>54</v>
      </c>
      <c r="U10" s="58" t="s">
        <v>54</v>
      </c>
      <c r="V10" s="58" t="s">
        <v>54</v>
      </c>
      <c r="W10" s="58" t="s">
        <v>53</v>
      </c>
      <c r="X10" s="58" t="s">
        <v>53</v>
      </c>
      <c r="Y10" s="58" t="s">
        <v>53</v>
      </c>
      <c r="Z10" s="58" t="s">
        <v>53</v>
      </c>
      <c r="AA10" s="58" t="s">
        <v>53</v>
      </c>
      <c r="AB10" s="58" t="s">
        <v>53</v>
      </c>
      <c r="AC10" s="57" t="str">
        <f t="shared" si="0"/>
        <v>4 - Alta</v>
      </c>
      <c r="AD10" s="149">
        <f t="shared" si="1"/>
        <v>0.8</v>
      </c>
      <c r="AE10" s="57" t="str">
        <f t="shared" si="2"/>
        <v>4 - Mayor</v>
      </c>
      <c r="AF10" s="149">
        <f t="shared" si="3"/>
        <v>0.8</v>
      </c>
      <c r="AG10" s="56" t="str">
        <f>IFERROR(INDEX('[10]G FINANC'!$BLU$684:$BLY$688,MATCH(I10,'[10]G FINANC'!$BLS$684:$BLS$688,0),MATCH(AE10,'[10]G FINANC'!$BLU$682:$BLY$682,0)),"")</f>
        <v>EXTREMO</v>
      </c>
      <c r="AH10" s="149">
        <f t="shared" si="4"/>
        <v>0.64000000000000012</v>
      </c>
      <c r="AI10" s="63" t="s">
        <v>1177</v>
      </c>
      <c r="AJ10" s="56" t="s">
        <v>104</v>
      </c>
      <c r="AK10" s="55" t="s">
        <v>1176</v>
      </c>
      <c r="AL10" s="54" t="s">
        <v>1175</v>
      </c>
      <c r="AM10" s="51" t="s">
        <v>35</v>
      </c>
      <c r="AN10" s="54" t="s">
        <v>46</v>
      </c>
      <c r="AO10" s="54" t="s">
        <v>49</v>
      </c>
      <c r="AP10" s="51" t="s">
        <v>52</v>
      </c>
      <c r="AQ10" s="51" t="s">
        <v>35</v>
      </c>
      <c r="AR10" s="54" t="s">
        <v>46</v>
      </c>
      <c r="AS10" s="54" t="s">
        <v>49</v>
      </c>
      <c r="AT10" s="51" t="s">
        <v>52</v>
      </c>
      <c r="AU10" s="51" t="s">
        <v>35</v>
      </c>
      <c r="AV10" s="54" t="s">
        <v>46</v>
      </c>
      <c r="AW10" s="54" t="s">
        <v>49</v>
      </c>
      <c r="AX10" s="51" t="s">
        <v>52</v>
      </c>
      <c r="AY10" s="51" t="s">
        <v>35</v>
      </c>
      <c r="AZ10" s="54" t="s">
        <v>46</v>
      </c>
      <c r="BA10" s="54" t="s">
        <v>49</v>
      </c>
      <c r="BB10" s="51" t="s">
        <v>52</v>
      </c>
      <c r="BC10" s="51"/>
      <c r="BD10" s="54"/>
      <c r="BE10" s="54"/>
      <c r="BF10" s="51"/>
      <c r="BG10" s="51"/>
      <c r="BH10" s="54"/>
      <c r="BI10" s="54"/>
      <c r="BJ10" s="51"/>
      <c r="BK10" s="51"/>
      <c r="BL10" s="54"/>
      <c r="BM10" s="54"/>
      <c r="BN10" s="51"/>
      <c r="BO10" s="51"/>
      <c r="BP10" s="54"/>
      <c r="BQ10" s="54"/>
      <c r="BR10" s="51"/>
      <c r="BS10" s="51"/>
      <c r="BT10" s="54"/>
      <c r="BU10" s="54"/>
      <c r="BV10" s="51"/>
      <c r="BW10" s="51"/>
      <c r="BX10" s="54"/>
      <c r="BY10" s="54"/>
      <c r="BZ10" s="51"/>
      <c r="CA10" s="51"/>
      <c r="CB10" s="54"/>
      <c r="CC10" s="54"/>
      <c r="CD10" s="51"/>
      <c r="CE10" s="51"/>
      <c r="CF10" s="54"/>
      <c r="CG10" s="54"/>
      <c r="CH10" s="51"/>
      <c r="CI10" s="54"/>
      <c r="CJ10" s="54"/>
      <c r="CK10" s="51"/>
      <c r="CL10" s="53" t="str">
        <f>IFERROR(IF(GE10&lt;=1,"1 - Muy Baja",VLOOKUP(GE10,'[10]G FINANC'!$BLR$684:$BLS$688,2,0)),"")</f>
        <v>1 - Muy Baja</v>
      </c>
      <c r="CM10" s="165">
        <f t="shared" si="5"/>
        <v>0.10367999999999998</v>
      </c>
      <c r="CN10" s="53" t="str">
        <f>IFERROR(IF(GG10&lt;=1,"1 - Leve",HLOOKUP(GG10,'[10]G FINANC'!$BLU$681:$BLY$682,2,0)),"")</f>
        <v>4 - Mayor</v>
      </c>
      <c r="CO10" s="165">
        <f t="shared" ref="CO10:CO32" si="89">GI10</f>
        <v>0.8</v>
      </c>
      <c r="CP10" s="52" t="str">
        <f t="shared" si="6"/>
        <v>MODERADO</v>
      </c>
      <c r="CQ10" s="149">
        <f t="shared" ref="CQ10:CQ32" si="90">CM10*CO10</f>
        <v>8.294399999999999E-2</v>
      </c>
      <c r="CR10" s="63" t="s">
        <v>233</v>
      </c>
      <c r="CS10" s="52">
        <f t="shared" ref="CS10:CS32" si="91">IF(CP10="BAJO",0.1,IF(CP10="MODERADO",3,5))</f>
        <v>3</v>
      </c>
      <c r="CT10" s="51"/>
      <c r="CU10" s="121" t="s">
        <v>1124</v>
      </c>
      <c r="CV10" s="65" t="s">
        <v>1235</v>
      </c>
      <c r="CW10" s="158"/>
      <c r="CX10" s="47">
        <f t="shared" si="7"/>
        <v>9</v>
      </c>
      <c r="CY10" s="49">
        <f t="shared" ref="CY10:CY32" si="92">IF(CX10&lt;6,3,IF(CX10&gt;11,5,4))</f>
        <v>4</v>
      </c>
      <c r="CZ10" s="47" t="str">
        <f t="shared" ref="CZ10:CZ32" si="93">IF(CX10&lt;6,"Moderado",IF(CX10&gt;11,"Catastrófico","Mayor"))</f>
        <v>Mayor</v>
      </c>
      <c r="DA10" s="153">
        <f t="shared" ref="DA10:DA32" si="94">IF(CY10=3,0.6,IF(CY10=4,0.8,1))</f>
        <v>0.8</v>
      </c>
      <c r="DB10" s="48">
        <f t="shared" ref="DB10:DB32" si="95">IF(AN10="",0,IF(AN10="Automático",0.25,IF(AN10="Manual",0.15,0)))</f>
        <v>0.25</v>
      </c>
      <c r="DC10" s="48">
        <f t="shared" si="8"/>
        <v>0.15</v>
      </c>
      <c r="DD10" s="47">
        <f t="shared" ref="DD10:DD32" si="96">IF(OR(AN10=0,AO10=0),0,DB10+DC10)</f>
        <v>0.4</v>
      </c>
      <c r="DE10" s="273">
        <f t="shared" si="9"/>
        <v>3</v>
      </c>
      <c r="DF10" s="187">
        <f t="shared" si="10"/>
        <v>0.48</v>
      </c>
      <c r="DG10" s="273">
        <f t="shared" ref="DG10:DG32" si="97">IF(DI10&gt;0.8,5,IF(DI10&gt;0.6,4,3))</f>
        <v>4</v>
      </c>
      <c r="DH10" s="273"/>
      <c r="DI10" s="187">
        <f t="shared" si="11"/>
        <v>0.8</v>
      </c>
      <c r="DJ10" s="48">
        <f t="shared" si="12"/>
        <v>0.25</v>
      </c>
      <c r="DK10" s="48">
        <f t="shared" si="13"/>
        <v>0.15</v>
      </c>
      <c r="DL10" s="47">
        <f t="shared" si="14"/>
        <v>0.4</v>
      </c>
      <c r="DM10" s="273">
        <f t="shared" si="15"/>
        <v>2</v>
      </c>
      <c r="DN10" s="187">
        <f t="shared" si="16"/>
        <v>0.28799999999999998</v>
      </c>
      <c r="DO10" s="273">
        <f t="shared" si="17"/>
        <v>4</v>
      </c>
      <c r="DP10" s="187">
        <f t="shared" si="18"/>
        <v>0.8</v>
      </c>
      <c r="DQ10" s="48">
        <f t="shared" si="19"/>
        <v>0.25</v>
      </c>
      <c r="DR10" s="48">
        <f t="shared" si="20"/>
        <v>0.15</v>
      </c>
      <c r="DS10" s="47">
        <f t="shared" si="21"/>
        <v>0.4</v>
      </c>
      <c r="DT10" s="273">
        <f t="shared" si="22"/>
        <v>1</v>
      </c>
      <c r="DU10" s="187">
        <f t="shared" si="23"/>
        <v>0.17279999999999998</v>
      </c>
      <c r="DV10" s="273">
        <f t="shared" si="24"/>
        <v>4</v>
      </c>
      <c r="DW10" s="187">
        <f t="shared" si="25"/>
        <v>0.8</v>
      </c>
      <c r="DX10" s="48">
        <f t="shared" si="26"/>
        <v>0.25</v>
      </c>
      <c r="DY10" s="48">
        <f t="shared" si="27"/>
        <v>0.15</v>
      </c>
      <c r="DZ10" s="47">
        <f t="shared" si="28"/>
        <v>0.4</v>
      </c>
      <c r="EA10" s="273">
        <f t="shared" si="29"/>
        <v>1</v>
      </c>
      <c r="EB10" s="187">
        <f t="shared" si="30"/>
        <v>0.10367999999999998</v>
      </c>
      <c r="EC10" s="273">
        <f t="shared" si="31"/>
        <v>4</v>
      </c>
      <c r="ED10" s="187">
        <f t="shared" si="32"/>
        <v>0.8</v>
      </c>
      <c r="EE10" s="48">
        <f t="shared" si="33"/>
        <v>0</v>
      </c>
      <c r="EF10" s="48">
        <f t="shared" si="34"/>
        <v>0</v>
      </c>
      <c r="EG10" s="47">
        <f t="shared" si="35"/>
        <v>0</v>
      </c>
      <c r="EH10" s="273">
        <f t="shared" si="36"/>
        <v>1</v>
      </c>
      <c r="EI10" s="187">
        <f t="shared" si="37"/>
        <v>0.10367999999999998</v>
      </c>
      <c r="EJ10" s="273">
        <f t="shared" si="38"/>
        <v>4</v>
      </c>
      <c r="EK10" s="187">
        <f t="shared" si="39"/>
        <v>0.8</v>
      </c>
      <c r="EL10" s="48">
        <f t="shared" si="40"/>
        <v>0</v>
      </c>
      <c r="EM10" s="48">
        <f t="shared" si="41"/>
        <v>0</v>
      </c>
      <c r="EN10" s="47">
        <f t="shared" si="42"/>
        <v>0</v>
      </c>
      <c r="EO10" s="273">
        <f t="shared" si="43"/>
        <v>1</v>
      </c>
      <c r="EP10" s="187">
        <f t="shared" si="44"/>
        <v>0.10367999999999998</v>
      </c>
      <c r="EQ10" s="273">
        <f t="shared" si="45"/>
        <v>4</v>
      </c>
      <c r="ER10" s="187">
        <f t="shared" si="46"/>
        <v>0.8</v>
      </c>
      <c r="ES10" s="48">
        <f t="shared" si="47"/>
        <v>0</v>
      </c>
      <c r="ET10" s="48">
        <f t="shared" si="48"/>
        <v>0</v>
      </c>
      <c r="EU10" s="47">
        <f t="shared" si="49"/>
        <v>0</v>
      </c>
      <c r="EV10" s="273">
        <f t="shared" si="50"/>
        <v>1</v>
      </c>
      <c r="EW10" s="187">
        <f t="shared" si="51"/>
        <v>0.10367999999999998</v>
      </c>
      <c r="EX10" s="273">
        <f t="shared" si="52"/>
        <v>4</v>
      </c>
      <c r="EY10" s="187">
        <f t="shared" si="53"/>
        <v>0.8</v>
      </c>
      <c r="EZ10" s="48">
        <f t="shared" si="54"/>
        <v>0</v>
      </c>
      <c r="FA10" s="48">
        <f t="shared" si="55"/>
        <v>0</v>
      </c>
      <c r="FB10" s="47">
        <f t="shared" si="56"/>
        <v>0</v>
      </c>
      <c r="FC10" s="273">
        <f t="shared" si="57"/>
        <v>1</v>
      </c>
      <c r="FD10" s="187">
        <f t="shared" si="58"/>
        <v>0.10367999999999998</v>
      </c>
      <c r="FE10" s="273">
        <f t="shared" si="59"/>
        <v>4</v>
      </c>
      <c r="FF10" s="187">
        <f t="shared" si="60"/>
        <v>0.8</v>
      </c>
      <c r="FG10" s="48">
        <f t="shared" si="61"/>
        <v>0</v>
      </c>
      <c r="FH10" s="48">
        <f t="shared" si="62"/>
        <v>0</v>
      </c>
      <c r="FI10" s="47">
        <f t="shared" si="63"/>
        <v>0</v>
      </c>
      <c r="FJ10" s="273">
        <f t="shared" si="64"/>
        <v>1</v>
      </c>
      <c r="FK10" s="187">
        <f t="shared" si="65"/>
        <v>0.10367999999999998</v>
      </c>
      <c r="FL10" s="273">
        <f t="shared" si="66"/>
        <v>4</v>
      </c>
      <c r="FM10" s="187">
        <f t="shared" si="67"/>
        <v>0.8</v>
      </c>
      <c r="FN10" s="48">
        <f t="shared" si="68"/>
        <v>0</v>
      </c>
      <c r="FO10" s="48">
        <f t="shared" si="69"/>
        <v>0</v>
      </c>
      <c r="FP10" s="47">
        <f t="shared" si="70"/>
        <v>0</v>
      </c>
      <c r="FQ10" s="273">
        <f t="shared" si="71"/>
        <v>1</v>
      </c>
      <c r="FR10" s="187">
        <f t="shared" si="72"/>
        <v>0.10367999999999998</v>
      </c>
      <c r="FS10" s="273">
        <f t="shared" si="73"/>
        <v>4</v>
      </c>
      <c r="FT10" s="187">
        <f t="shared" si="74"/>
        <v>0.8</v>
      </c>
      <c r="FU10" s="48">
        <f t="shared" si="75"/>
        <v>0</v>
      </c>
      <c r="FV10" s="48">
        <f t="shared" si="76"/>
        <v>0</v>
      </c>
      <c r="FW10" s="47">
        <f t="shared" si="77"/>
        <v>0</v>
      </c>
      <c r="FX10" s="273">
        <f t="shared" si="78"/>
        <v>1</v>
      </c>
      <c r="FY10" s="187">
        <f t="shared" si="79"/>
        <v>0.10367999999999998</v>
      </c>
      <c r="FZ10" s="273">
        <f t="shared" si="80"/>
        <v>4</v>
      </c>
      <c r="GA10" s="187">
        <f t="shared" si="81"/>
        <v>0.8</v>
      </c>
      <c r="GB10" s="48">
        <f t="shared" si="82"/>
        <v>0</v>
      </c>
      <c r="GC10" s="48">
        <f t="shared" si="83"/>
        <v>0</v>
      </c>
      <c r="GD10" s="47">
        <f t="shared" si="84"/>
        <v>0</v>
      </c>
      <c r="GE10" s="273">
        <f t="shared" si="85"/>
        <v>1</v>
      </c>
      <c r="GF10" s="187">
        <f t="shared" si="86"/>
        <v>0.10367999999999998</v>
      </c>
      <c r="GG10" s="273">
        <f t="shared" si="87"/>
        <v>4</v>
      </c>
      <c r="GH10" s="187">
        <f t="shared" si="88"/>
        <v>0.8</v>
      </c>
      <c r="GI10" s="187">
        <f t="shared" ref="GI10:GI32" si="98">IF(GH10&lt;0.6,0.6,GH10)</f>
        <v>0.8</v>
      </c>
      <c r="GJ10" s="45"/>
    </row>
    <row r="11" spans="1:193 1680:1680" ht="173.4" x14ac:dyDescent="0.2">
      <c r="A11" s="62">
        <v>3</v>
      </c>
      <c r="B11" s="56" t="s">
        <v>1170</v>
      </c>
      <c r="C11" s="65" t="s">
        <v>1174</v>
      </c>
      <c r="D11" s="58" t="s">
        <v>205</v>
      </c>
      <c r="E11" s="54" t="s">
        <v>740</v>
      </c>
      <c r="F11" s="51" t="s">
        <v>222</v>
      </c>
      <c r="G11" s="59" t="s">
        <v>210</v>
      </c>
      <c r="H11" s="59" t="s">
        <v>173</v>
      </c>
      <c r="I11" s="58" t="s">
        <v>22</v>
      </c>
      <c r="J11" s="58" t="s">
        <v>54</v>
      </c>
      <c r="K11" s="58" t="s">
        <v>53</v>
      </c>
      <c r="L11" s="58" t="s">
        <v>53</v>
      </c>
      <c r="M11" s="58" t="s">
        <v>54</v>
      </c>
      <c r="N11" s="58" t="s">
        <v>54</v>
      </c>
      <c r="O11" s="58" t="s">
        <v>53</v>
      </c>
      <c r="P11" s="58" t="s">
        <v>53</v>
      </c>
      <c r="Q11" s="58" t="s">
        <v>53</v>
      </c>
      <c r="R11" s="58" t="s">
        <v>54</v>
      </c>
      <c r="S11" s="58" t="s">
        <v>54</v>
      </c>
      <c r="T11" s="58" t="s">
        <v>54</v>
      </c>
      <c r="U11" s="58" t="s">
        <v>54</v>
      </c>
      <c r="V11" s="58" t="s">
        <v>54</v>
      </c>
      <c r="W11" s="58" t="s">
        <v>53</v>
      </c>
      <c r="X11" s="58" t="s">
        <v>53</v>
      </c>
      <c r="Y11" s="58" t="s">
        <v>53</v>
      </c>
      <c r="Z11" s="58" t="s">
        <v>53</v>
      </c>
      <c r="AA11" s="58" t="s">
        <v>53</v>
      </c>
      <c r="AB11" s="58" t="s">
        <v>53</v>
      </c>
      <c r="AC11" s="57" t="str">
        <f t="shared" si="0"/>
        <v>3 - Media</v>
      </c>
      <c r="AD11" s="149">
        <f t="shared" si="1"/>
        <v>0.6</v>
      </c>
      <c r="AE11" s="57" t="str">
        <f t="shared" si="2"/>
        <v>4 - Mayor</v>
      </c>
      <c r="AF11" s="149">
        <f t="shared" si="3"/>
        <v>0.8</v>
      </c>
      <c r="AG11" s="56" t="str">
        <f>IFERROR(INDEX('[10]G FINANC'!$BLU$684:$BLY$688,MATCH(I11,'[10]G FINANC'!$BLS$684:$BLS$688,0),MATCH(AE11,'[10]G FINANC'!$BLU$682:$BLY$682,0)),"")</f>
        <v>ALTO</v>
      </c>
      <c r="AH11" s="149">
        <f t="shared" si="4"/>
        <v>0.48</v>
      </c>
      <c r="AI11" s="384" t="s">
        <v>1172</v>
      </c>
      <c r="AJ11" s="55" t="s">
        <v>104</v>
      </c>
      <c r="AK11" s="55" t="s">
        <v>1140</v>
      </c>
      <c r="AL11" s="54" t="s">
        <v>1139</v>
      </c>
      <c r="AM11" s="51" t="s">
        <v>35</v>
      </c>
      <c r="AN11" s="54" t="s">
        <v>46</v>
      </c>
      <c r="AO11" s="54" t="s">
        <v>49</v>
      </c>
      <c r="AP11" s="51" t="s">
        <v>52</v>
      </c>
      <c r="AQ11" s="51" t="s">
        <v>35</v>
      </c>
      <c r="AR11" s="54" t="s">
        <v>46</v>
      </c>
      <c r="AS11" s="54" t="s">
        <v>49</v>
      </c>
      <c r="AT11" s="51" t="s">
        <v>52</v>
      </c>
      <c r="AU11" s="51" t="s">
        <v>35</v>
      </c>
      <c r="AV11" s="54" t="s">
        <v>46</v>
      </c>
      <c r="AW11" s="54" t="s">
        <v>49</v>
      </c>
      <c r="AX11" s="51" t="s">
        <v>52</v>
      </c>
      <c r="AY11" s="51"/>
      <c r="AZ11" s="54"/>
      <c r="BA11" s="54"/>
      <c r="BB11" s="51"/>
      <c r="BC11" s="51"/>
      <c r="BD11" s="54"/>
      <c r="BE11" s="54"/>
      <c r="BF11" s="51"/>
      <c r="BG11" s="51"/>
      <c r="BH11" s="54"/>
      <c r="BI11" s="54"/>
      <c r="BJ11" s="51"/>
      <c r="BK11" s="51"/>
      <c r="BL11" s="54"/>
      <c r="BM11" s="54"/>
      <c r="BN11" s="51"/>
      <c r="BO11" s="51"/>
      <c r="BP11" s="54"/>
      <c r="BQ11" s="54"/>
      <c r="BR11" s="51"/>
      <c r="BS11" s="51"/>
      <c r="BT11" s="54"/>
      <c r="BU11" s="54"/>
      <c r="BV11" s="51"/>
      <c r="BW11" s="51"/>
      <c r="BX11" s="54"/>
      <c r="BY11" s="54"/>
      <c r="BZ11" s="51"/>
      <c r="CA11" s="51"/>
      <c r="CB11" s="54"/>
      <c r="CC11" s="54"/>
      <c r="CD11" s="51"/>
      <c r="CE11" s="51"/>
      <c r="CF11" s="54"/>
      <c r="CG11" s="54"/>
      <c r="CH11" s="51"/>
      <c r="CI11" s="54"/>
      <c r="CJ11" s="54"/>
      <c r="CK11" s="51"/>
      <c r="CL11" s="53" t="str">
        <f>IFERROR(IF(GE11&lt;=1,"1 - Muy Baja",VLOOKUP(GE11,'[10]G FINANC'!$BLR$684:$BLS$688,2,0)),"")</f>
        <v>1 - Muy Baja</v>
      </c>
      <c r="CM11" s="165">
        <f t="shared" si="5"/>
        <v>0.12959999999999999</v>
      </c>
      <c r="CN11" s="53" t="str">
        <f>IFERROR(IF(GG11&lt;=1,"1 - Leve",HLOOKUP(GG11,'[10]G FINANC'!$BLU$681:$BLY$682,2,0)),"")</f>
        <v>4 - Mayor</v>
      </c>
      <c r="CO11" s="165">
        <f t="shared" si="89"/>
        <v>0.8</v>
      </c>
      <c r="CP11" s="52" t="str">
        <f t="shared" si="6"/>
        <v>MODERADO</v>
      </c>
      <c r="CQ11" s="149">
        <f t="shared" si="90"/>
        <v>0.10367999999999999</v>
      </c>
      <c r="CR11" s="63" t="s">
        <v>456</v>
      </c>
      <c r="CS11" s="52">
        <f t="shared" si="91"/>
        <v>3</v>
      </c>
      <c r="CT11" s="51"/>
      <c r="CU11" s="121" t="s">
        <v>1124</v>
      </c>
      <c r="CV11" s="65" t="s">
        <v>1235</v>
      </c>
      <c r="CW11" s="158"/>
      <c r="CX11" s="47">
        <f t="shared" si="7"/>
        <v>8</v>
      </c>
      <c r="CY11" s="49">
        <f t="shared" si="92"/>
        <v>4</v>
      </c>
      <c r="CZ11" s="47" t="str">
        <f t="shared" si="93"/>
        <v>Mayor</v>
      </c>
      <c r="DA11" s="153">
        <f t="shared" si="94"/>
        <v>0.8</v>
      </c>
      <c r="DB11" s="48">
        <f t="shared" si="95"/>
        <v>0.25</v>
      </c>
      <c r="DC11" s="48">
        <f t="shared" si="8"/>
        <v>0.15</v>
      </c>
      <c r="DD11" s="47">
        <f t="shared" si="96"/>
        <v>0.4</v>
      </c>
      <c r="DE11" s="273">
        <f t="shared" si="9"/>
        <v>2</v>
      </c>
      <c r="DF11" s="187">
        <f t="shared" si="10"/>
        <v>0.36</v>
      </c>
      <c r="DG11" s="273">
        <f t="shared" si="97"/>
        <v>4</v>
      </c>
      <c r="DH11" s="273"/>
      <c r="DI11" s="187">
        <f t="shared" si="11"/>
        <v>0.8</v>
      </c>
      <c r="DJ11" s="48">
        <f t="shared" si="12"/>
        <v>0.25</v>
      </c>
      <c r="DK11" s="48">
        <f t="shared" si="13"/>
        <v>0.15</v>
      </c>
      <c r="DL11" s="47">
        <f t="shared" si="14"/>
        <v>0.4</v>
      </c>
      <c r="DM11" s="273">
        <f t="shared" si="15"/>
        <v>2</v>
      </c>
      <c r="DN11" s="187">
        <f t="shared" si="16"/>
        <v>0.216</v>
      </c>
      <c r="DO11" s="273">
        <f t="shared" si="17"/>
        <v>4</v>
      </c>
      <c r="DP11" s="187">
        <f t="shared" si="18"/>
        <v>0.8</v>
      </c>
      <c r="DQ11" s="48">
        <f t="shared" si="19"/>
        <v>0.25</v>
      </c>
      <c r="DR11" s="48">
        <f t="shared" si="20"/>
        <v>0.15</v>
      </c>
      <c r="DS11" s="47">
        <f t="shared" si="21"/>
        <v>0.4</v>
      </c>
      <c r="DT11" s="273">
        <f t="shared" si="22"/>
        <v>1</v>
      </c>
      <c r="DU11" s="187">
        <f t="shared" si="23"/>
        <v>0.12959999999999999</v>
      </c>
      <c r="DV11" s="273">
        <f t="shared" si="24"/>
        <v>4</v>
      </c>
      <c r="DW11" s="187">
        <f t="shared" si="25"/>
        <v>0.8</v>
      </c>
      <c r="DX11" s="48">
        <f t="shared" si="26"/>
        <v>0</v>
      </c>
      <c r="DY11" s="48">
        <f t="shared" si="27"/>
        <v>0</v>
      </c>
      <c r="DZ11" s="47">
        <f t="shared" si="28"/>
        <v>0</v>
      </c>
      <c r="EA11" s="273">
        <f t="shared" si="29"/>
        <v>1</v>
      </c>
      <c r="EB11" s="187">
        <f t="shared" si="30"/>
        <v>0.12959999999999999</v>
      </c>
      <c r="EC11" s="273">
        <f t="shared" si="31"/>
        <v>4</v>
      </c>
      <c r="ED11" s="187">
        <f t="shared" si="32"/>
        <v>0.8</v>
      </c>
      <c r="EE11" s="48">
        <f t="shared" si="33"/>
        <v>0</v>
      </c>
      <c r="EF11" s="48">
        <f t="shared" si="34"/>
        <v>0</v>
      </c>
      <c r="EG11" s="47">
        <f t="shared" si="35"/>
        <v>0</v>
      </c>
      <c r="EH11" s="273">
        <f t="shared" si="36"/>
        <v>1</v>
      </c>
      <c r="EI11" s="187">
        <f t="shared" si="37"/>
        <v>0.12959999999999999</v>
      </c>
      <c r="EJ11" s="273">
        <f t="shared" si="38"/>
        <v>4</v>
      </c>
      <c r="EK11" s="187">
        <f t="shared" si="39"/>
        <v>0.8</v>
      </c>
      <c r="EL11" s="48">
        <f t="shared" si="40"/>
        <v>0</v>
      </c>
      <c r="EM11" s="48">
        <f t="shared" si="41"/>
        <v>0</v>
      </c>
      <c r="EN11" s="47">
        <f t="shared" si="42"/>
        <v>0</v>
      </c>
      <c r="EO11" s="273">
        <f t="shared" si="43"/>
        <v>1</v>
      </c>
      <c r="EP11" s="187">
        <f t="shared" si="44"/>
        <v>0.12959999999999999</v>
      </c>
      <c r="EQ11" s="273">
        <f t="shared" si="45"/>
        <v>4</v>
      </c>
      <c r="ER11" s="187">
        <f t="shared" si="46"/>
        <v>0.8</v>
      </c>
      <c r="ES11" s="48">
        <f t="shared" si="47"/>
        <v>0</v>
      </c>
      <c r="ET11" s="48">
        <f t="shared" si="48"/>
        <v>0</v>
      </c>
      <c r="EU11" s="47">
        <f t="shared" si="49"/>
        <v>0</v>
      </c>
      <c r="EV11" s="273">
        <f t="shared" si="50"/>
        <v>1</v>
      </c>
      <c r="EW11" s="187">
        <f t="shared" si="51"/>
        <v>0.12959999999999999</v>
      </c>
      <c r="EX11" s="273">
        <f t="shared" si="52"/>
        <v>4</v>
      </c>
      <c r="EY11" s="187">
        <f t="shared" si="53"/>
        <v>0.8</v>
      </c>
      <c r="EZ11" s="48">
        <f t="shared" si="54"/>
        <v>0</v>
      </c>
      <c r="FA11" s="48">
        <f t="shared" si="55"/>
        <v>0</v>
      </c>
      <c r="FB11" s="47">
        <f t="shared" si="56"/>
        <v>0</v>
      </c>
      <c r="FC11" s="273">
        <f t="shared" si="57"/>
        <v>1</v>
      </c>
      <c r="FD11" s="187">
        <f t="shared" si="58"/>
        <v>0.12959999999999999</v>
      </c>
      <c r="FE11" s="273">
        <f t="shared" si="59"/>
        <v>4</v>
      </c>
      <c r="FF11" s="187">
        <f t="shared" si="60"/>
        <v>0.8</v>
      </c>
      <c r="FG11" s="48">
        <f t="shared" si="61"/>
        <v>0</v>
      </c>
      <c r="FH11" s="48">
        <f t="shared" si="62"/>
        <v>0</v>
      </c>
      <c r="FI11" s="47">
        <f t="shared" si="63"/>
        <v>0</v>
      </c>
      <c r="FJ11" s="273">
        <f t="shared" si="64"/>
        <v>1</v>
      </c>
      <c r="FK11" s="187">
        <f t="shared" si="65"/>
        <v>0.12959999999999999</v>
      </c>
      <c r="FL11" s="273">
        <f t="shared" si="66"/>
        <v>4</v>
      </c>
      <c r="FM11" s="187">
        <f t="shared" si="67"/>
        <v>0.8</v>
      </c>
      <c r="FN11" s="48">
        <f t="shared" si="68"/>
        <v>0</v>
      </c>
      <c r="FO11" s="48">
        <f t="shared" si="69"/>
        <v>0</v>
      </c>
      <c r="FP11" s="47">
        <f t="shared" si="70"/>
        <v>0</v>
      </c>
      <c r="FQ11" s="273">
        <f t="shared" si="71"/>
        <v>1</v>
      </c>
      <c r="FR11" s="187">
        <f t="shared" si="72"/>
        <v>0.12959999999999999</v>
      </c>
      <c r="FS11" s="273">
        <f t="shared" si="73"/>
        <v>4</v>
      </c>
      <c r="FT11" s="187">
        <f t="shared" si="74"/>
        <v>0.8</v>
      </c>
      <c r="FU11" s="48">
        <f t="shared" si="75"/>
        <v>0</v>
      </c>
      <c r="FV11" s="48">
        <f t="shared" si="76"/>
        <v>0</v>
      </c>
      <c r="FW11" s="47">
        <f t="shared" si="77"/>
        <v>0</v>
      </c>
      <c r="FX11" s="273">
        <f t="shared" si="78"/>
        <v>1</v>
      </c>
      <c r="FY11" s="187">
        <f t="shared" si="79"/>
        <v>0.12959999999999999</v>
      </c>
      <c r="FZ11" s="273">
        <f t="shared" si="80"/>
        <v>4</v>
      </c>
      <c r="GA11" s="187">
        <f t="shared" si="81"/>
        <v>0.8</v>
      </c>
      <c r="GB11" s="48">
        <f t="shared" si="82"/>
        <v>0</v>
      </c>
      <c r="GC11" s="48">
        <f t="shared" si="83"/>
        <v>0</v>
      </c>
      <c r="GD11" s="47">
        <f t="shared" si="84"/>
        <v>0</v>
      </c>
      <c r="GE11" s="273">
        <f t="shared" si="85"/>
        <v>1</v>
      </c>
      <c r="GF11" s="187">
        <f t="shared" si="86"/>
        <v>0.12959999999999999</v>
      </c>
      <c r="GG11" s="273">
        <f t="shared" si="87"/>
        <v>4</v>
      </c>
      <c r="GH11" s="187">
        <f t="shared" si="88"/>
        <v>0.8</v>
      </c>
      <c r="GI11" s="187">
        <f t="shared" si="98"/>
        <v>0.8</v>
      </c>
      <c r="GJ11" s="45"/>
    </row>
    <row r="12" spans="1:193 1680:1680" ht="173.4" x14ac:dyDescent="0.2">
      <c r="A12" s="62">
        <v>4</v>
      </c>
      <c r="B12" s="56" t="s">
        <v>1170</v>
      </c>
      <c r="C12" s="65" t="s">
        <v>1173</v>
      </c>
      <c r="D12" s="58" t="s">
        <v>206</v>
      </c>
      <c r="E12" s="54" t="s">
        <v>204</v>
      </c>
      <c r="F12" s="51" t="s">
        <v>222</v>
      </c>
      <c r="G12" s="59" t="s">
        <v>210</v>
      </c>
      <c r="H12" s="59" t="s">
        <v>173</v>
      </c>
      <c r="I12" s="58" t="s">
        <v>22</v>
      </c>
      <c r="J12" s="58" t="s">
        <v>54</v>
      </c>
      <c r="K12" s="58" t="s">
        <v>53</v>
      </c>
      <c r="L12" s="58" t="s">
        <v>53</v>
      </c>
      <c r="M12" s="58" t="s">
        <v>54</v>
      </c>
      <c r="N12" s="58" t="s">
        <v>54</v>
      </c>
      <c r="O12" s="58" t="s">
        <v>53</v>
      </c>
      <c r="P12" s="58" t="s">
        <v>53</v>
      </c>
      <c r="Q12" s="58" t="s">
        <v>53</v>
      </c>
      <c r="R12" s="58" t="s">
        <v>54</v>
      </c>
      <c r="S12" s="58" t="s">
        <v>54</v>
      </c>
      <c r="T12" s="58" t="s">
        <v>54</v>
      </c>
      <c r="U12" s="58" t="s">
        <v>54</v>
      </c>
      <c r="V12" s="58" t="s">
        <v>54</v>
      </c>
      <c r="W12" s="58" t="s">
        <v>53</v>
      </c>
      <c r="X12" s="58" t="s">
        <v>53</v>
      </c>
      <c r="Y12" s="58" t="s">
        <v>53</v>
      </c>
      <c r="Z12" s="58" t="s">
        <v>53</v>
      </c>
      <c r="AA12" s="58" t="s">
        <v>53</v>
      </c>
      <c r="AB12" s="58" t="s">
        <v>53</v>
      </c>
      <c r="AC12" s="57" t="str">
        <f t="shared" si="0"/>
        <v>3 - Media</v>
      </c>
      <c r="AD12" s="149">
        <f t="shared" si="1"/>
        <v>0.6</v>
      </c>
      <c r="AE12" s="57" t="str">
        <f t="shared" si="2"/>
        <v>4 - Mayor</v>
      </c>
      <c r="AF12" s="149">
        <f t="shared" si="3"/>
        <v>0.8</v>
      </c>
      <c r="AG12" s="56" t="str">
        <f>IFERROR(INDEX('[10]G FINANC'!$BLU$684:$BLY$688,MATCH(I12,'[10]G FINANC'!$BLS$684:$BLS$688,0),MATCH(AE12,'[10]G FINANC'!$BLU$682:$BLY$682,0)),"")</f>
        <v>ALTO</v>
      </c>
      <c r="AH12" s="149">
        <f t="shared" si="4"/>
        <v>0.48</v>
      </c>
      <c r="AI12" s="384" t="s">
        <v>1172</v>
      </c>
      <c r="AJ12" s="55" t="s">
        <v>104</v>
      </c>
      <c r="AK12" s="55" t="s">
        <v>1140</v>
      </c>
      <c r="AL12" s="54" t="s">
        <v>1139</v>
      </c>
      <c r="AM12" s="51" t="s">
        <v>35</v>
      </c>
      <c r="AN12" s="54" t="s">
        <v>46</v>
      </c>
      <c r="AO12" s="54" t="s">
        <v>49</v>
      </c>
      <c r="AP12" s="51" t="s">
        <v>52</v>
      </c>
      <c r="AQ12" s="51" t="s">
        <v>35</v>
      </c>
      <c r="AR12" s="54" t="s">
        <v>46</v>
      </c>
      <c r="AS12" s="54" t="s">
        <v>49</v>
      </c>
      <c r="AT12" s="51" t="s">
        <v>52</v>
      </c>
      <c r="AU12" s="51" t="s">
        <v>35</v>
      </c>
      <c r="AV12" s="54" t="s">
        <v>46</v>
      </c>
      <c r="AW12" s="54" t="s">
        <v>49</v>
      </c>
      <c r="AX12" s="51" t="s">
        <v>52</v>
      </c>
      <c r="AY12" s="51"/>
      <c r="AZ12" s="54"/>
      <c r="BA12" s="54"/>
      <c r="BB12" s="51"/>
      <c r="BC12" s="51"/>
      <c r="BD12" s="54"/>
      <c r="BE12" s="54"/>
      <c r="BF12" s="51"/>
      <c r="BG12" s="51"/>
      <c r="BH12" s="54"/>
      <c r="BI12" s="54"/>
      <c r="BJ12" s="51"/>
      <c r="BK12" s="51"/>
      <c r="BL12" s="54"/>
      <c r="BM12" s="54"/>
      <c r="BN12" s="51"/>
      <c r="BO12" s="51"/>
      <c r="BP12" s="54"/>
      <c r="BQ12" s="54"/>
      <c r="BR12" s="51"/>
      <c r="BS12" s="51"/>
      <c r="BT12" s="54"/>
      <c r="BU12" s="54"/>
      <c r="BV12" s="51"/>
      <c r="BW12" s="51"/>
      <c r="BX12" s="54"/>
      <c r="BY12" s="54"/>
      <c r="BZ12" s="51"/>
      <c r="CA12" s="51"/>
      <c r="CB12" s="54"/>
      <c r="CC12" s="54"/>
      <c r="CD12" s="51"/>
      <c r="CE12" s="51"/>
      <c r="CF12" s="54"/>
      <c r="CG12" s="54"/>
      <c r="CH12" s="51"/>
      <c r="CI12" s="54"/>
      <c r="CJ12" s="54"/>
      <c r="CK12" s="51"/>
      <c r="CL12" s="53" t="str">
        <f>IFERROR(IF(GE12&lt;=1,"1 - Muy Baja",VLOOKUP(GE12,'[10]G FINANC'!$BLR$684:$BLS$688,2,0)),"")</f>
        <v>1 - Muy Baja</v>
      </c>
      <c r="CM12" s="165">
        <f t="shared" si="5"/>
        <v>0.12959999999999999</v>
      </c>
      <c r="CN12" s="53" t="str">
        <f>IFERROR(IF(GG12&lt;=1,"1 - Leve",HLOOKUP(GG12,'[10]G FINANC'!$BLU$681:$BLY$682,2,0)),"")</f>
        <v>4 - Mayor</v>
      </c>
      <c r="CO12" s="165">
        <f t="shared" si="89"/>
        <v>0.8</v>
      </c>
      <c r="CP12" s="52" t="str">
        <f t="shared" si="6"/>
        <v>MODERADO</v>
      </c>
      <c r="CQ12" s="149">
        <f t="shared" si="90"/>
        <v>0.10367999999999999</v>
      </c>
      <c r="CR12" s="63" t="s">
        <v>233</v>
      </c>
      <c r="CS12" s="52">
        <f t="shared" si="91"/>
        <v>3</v>
      </c>
      <c r="CT12" s="51"/>
      <c r="CU12" s="121" t="s">
        <v>1124</v>
      </c>
      <c r="CV12" s="65" t="s">
        <v>1235</v>
      </c>
      <c r="CW12" s="158"/>
      <c r="CX12" s="47">
        <f t="shared" si="7"/>
        <v>8</v>
      </c>
      <c r="CY12" s="49">
        <f t="shared" si="92"/>
        <v>4</v>
      </c>
      <c r="CZ12" s="47" t="str">
        <f t="shared" si="93"/>
        <v>Mayor</v>
      </c>
      <c r="DA12" s="153">
        <f t="shared" si="94"/>
        <v>0.8</v>
      </c>
      <c r="DB12" s="48">
        <f t="shared" si="95"/>
        <v>0.25</v>
      </c>
      <c r="DC12" s="48">
        <f t="shared" si="8"/>
        <v>0.15</v>
      </c>
      <c r="DD12" s="47">
        <f t="shared" si="96"/>
        <v>0.4</v>
      </c>
      <c r="DE12" s="273">
        <f t="shared" si="9"/>
        <v>2</v>
      </c>
      <c r="DF12" s="187">
        <f t="shared" si="10"/>
        <v>0.36</v>
      </c>
      <c r="DG12" s="273">
        <f t="shared" si="97"/>
        <v>4</v>
      </c>
      <c r="DH12" s="273"/>
      <c r="DI12" s="187">
        <f t="shared" si="11"/>
        <v>0.8</v>
      </c>
      <c r="DJ12" s="48">
        <f t="shared" si="12"/>
        <v>0.25</v>
      </c>
      <c r="DK12" s="48">
        <f t="shared" si="13"/>
        <v>0.15</v>
      </c>
      <c r="DL12" s="47">
        <f t="shared" si="14"/>
        <v>0.4</v>
      </c>
      <c r="DM12" s="273">
        <f t="shared" si="15"/>
        <v>2</v>
      </c>
      <c r="DN12" s="187">
        <f t="shared" si="16"/>
        <v>0.216</v>
      </c>
      <c r="DO12" s="273">
        <f t="shared" si="17"/>
        <v>4</v>
      </c>
      <c r="DP12" s="187">
        <f t="shared" si="18"/>
        <v>0.8</v>
      </c>
      <c r="DQ12" s="48">
        <f t="shared" si="19"/>
        <v>0.25</v>
      </c>
      <c r="DR12" s="48">
        <f t="shared" si="20"/>
        <v>0.15</v>
      </c>
      <c r="DS12" s="47">
        <f t="shared" si="21"/>
        <v>0.4</v>
      </c>
      <c r="DT12" s="273">
        <f t="shared" si="22"/>
        <v>1</v>
      </c>
      <c r="DU12" s="187">
        <f t="shared" si="23"/>
        <v>0.12959999999999999</v>
      </c>
      <c r="DV12" s="273">
        <f t="shared" si="24"/>
        <v>4</v>
      </c>
      <c r="DW12" s="187">
        <f t="shared" si="25"/>
        <v>0.8</v>
      </c>
      <c r="DX12" s="48">
        <f t="shared" si="26"/>
        <v>0</v>
      </c>
      <c r="DY12" s="48">
        <f t="shared" si="27"/>
        <v>0</v>
      </c>
      <c r="DZ12" s="47">
        <f t="shared" si="28"/>
        <v>0</v>
      </c>
      <c r="EA12" s="273">
        <f t="shared" si="29"/>
        <v>1</v>
      </c>
      <c r="EB12" s="187">
        <f t="shared" si="30"/>
        <v>0.12959999999999999</v>
      </c>
      <c r="EC12" s="273">
        <f t="shared" si="31"/>
        <v>4</v>
      </c>
      <c r="ED12" s="187">
        <f t="shared" si="32"/>
        <v>0.8</v>
      </c>
      <c r="EE12" s="48">
        <f t="shared" si="33"/>
        <v>0</v>
      </c>
      <c r="EF12" s="48">
        <f t="shared" si="34"/>
        <v>0</v>
      </c>
      <c r="EG12" s="47">
        <f t="shared" si="35"/>
        <v>0</v>
      </c>
      <c r="EH12" s="273">
        <f t="shared" si="36"/>
        <v>1</v>
      </c>
      <c r="EI12" s="187">
        <f t="shared" si="37"/>
        <v>0.12959999999999999</v>
      </c>
      <c r="EJ12" s="273">
        <f t="shared" si="38"/>
        <v>4</v>
      </c>
      <c r="EK12" s="187">
        <f t="shared" si="39"/>
        <v>0.8</v>
      </c>
      <c r="EL12" s="48">
        <f t="shared" si="40"/>
        <v>0</v>
      </c>
      <c r="EM12" s="48">
        <f t="shared" si="41"/>
        <v>0</v>
      </c>
      <c r="EN12" s="47">
        <f t="shared" si="42"/>
        <v>0</v>
      </c>
      <c r="EO12" s="273">
        <f t="shared" si="43"/>
        <v>1</v>
      </c>
      <c r="EP12" s="187">
        <f t="shared" si="44"/>
        <v>0.12959999999999999</v>
      </c>
      <c r="EQ12" s="273">
        <f t="shared" si="45"/>
        <v>4</v>
      </c>
      <c r="ER12" s="187">
        <f t="shared" si="46"/>
        <v>0.8</v>
      </c>
      <c r="ES12" s="48">
        <f t="shared" si="47"/>
        <v>0</v>
      </c>
      <c r="ET12" s="48">
        <f t="shared" si="48"/>
        <v>0</v>
      </c>
      <c r="EU12" s="47">
        <f t="shared" si="49"/>
        <v>0</v>
      </c>
      <c r="EV12" s="273">
        <f t="shared" si="50"/>
        <v>1</v>
      </c>
      <c r="EW12" s="187">
        <f t="shared" si="51"/>
        <v>0.12959999999999999</v>
      </c>
      <c r="EX12" s="273">
        <f t="shared" si="52"/>
        <v>4</v>
      </c>
      <c r="EY12" s="187">
        <f t="shared" si="53"/>
        <v>0.8</v>
      </c>
      <c r="EZ12" s="48">
        <f t="shared" si="54"/>
        <v>0</v>
      </c>
      <c r="FA12" s="48">
        <f t="shared" si="55"/>
        <v>0</v>
      </c>
      <c r="FB12" s="47">
        <f t="shared" si="56"/>
        <v>0</v>
      </c>
      <c r="FC12" s="273">
        <f t="shared" si="57"/>
        <v>1</v>
      </c>
      <c r="FD12" s="187">
        <f t="shared" si="58"/>
        <v>0.12959999999999999</v>
      </c>
      <c r="FE12" s="273">
        <f t="shared" si="59"/>
        <v>4</v>
      </c>
      <c r="FF12" s="187">
        <f t="shared" si="60"/>
        <v>0.8</v>
      </c>
      <c r="FG12" s="48">
        <f t="shared" si="61"/>
        <v>0</v>
      </c>
      <c r="FH12" s="48">
        <f t="shared" si="62"/>
        <v>0</v>
      </c>
      <c r="FI12" s="47">
        <f t="shared" si="63"/>
        <v>0</v>
      </c>
      <c r="FJ12" s="273">
        <f t="shared" si="64"/>
        <v>1</v>
      </c>
      <c r="FK12" s="187">
        <f t="shared" si="65"/>
        <v>0.12959999999999999</v>
      </c>
      <c r="FL12" s="273">
        <f t="shared" si="66"/>
        <v>4</v>
      </c>
      <c r="FM12" s="187">
        <f t="shared" si="67"/>
        <v>0.8</v>
      </c>
      <c r="FN12" s="48">
        <f t="shared" si="68"/>
        <v>0</v>
      </c>
      <c r="FO12" s="48">
        <f t="shared" si="69"/>
        <v>0</v>
      </c>
      <c r="FP12" s="47">
        <f t="shared" si="70"/>
        <v>0</v>
      </c>
      <c r="FQ12" s="273">
        <f t="shared" si="71"/>
        <v>1</v>
      </c>
      <c r="FR12" s="187">
        <f t="shared" si="72"/>
        <v>0.12959999999999999</v>
      </c>
      <c r="FS12" s="273">
        <f t="shared" si="73"/>
        <v>4</v>
      </c>
      <c r="FT12" s="187">
        <f t="shared" si="74"/>
        <v>0.8</v>
      </c>
      <c r="FU12" s="48">
        <f t="shared" si="75"/>
        <v>0</v>
      </c>
      <c r="FV12" s="48">
        <f t="shared" si="76"/>
        <v>0</v>
      </c>
      <c r="FW12" s="47">
        <f t="shared" si="77"/>
        <v>0</v>
      </c>
      <c r="FX12" s="273">
        <f t="shared" si="78"/>
        <v>1</v>
      </c>
      <c r="FY12" s="187">
        <f t="shared" si="79"/>
        <v>0.12959999999999999</v>
      </c>
      <c r="FZ12" s="273">
        <f t="shared" si="80"/>
        <v>4</v>
      </c>
      <c r="GA12" s="187">
        <f t="shared" si="81"/>
        <v>0.8</v>
      </c>
      <c r="GB12" s="48">
        <f t="shared" si="82"/>
        <v>0</v>
      </c>
      <c r="GC12" s="48">
        <f t="shared" si="83"/>
        <v>0</v>
      </c>
      <c r="GD12" s="47">
        <f t="shared" si="84"/>
        <v>0</v>
      </c>
      <c r="GE12" s="273">
        <f t="shared" si="85"/>
        <v>1</v>
      </c>
      <c r="GF12" s="187">
        <f t="shared" si="86"/>
        <v>0.12959999999999999</v>
      </c>
      <c r="GG12" s="273">
        <f t="shared" si="87"/>
        <v>4</v>
      </c>
      <c r="GH12" s="187">
        <f t="shared" si="88"/>
        <v>0.8</v>
      </c>
      <c r="GI12" s="187">
        <f t="shared" si="98"/>
        <v>0.8</v>
      </c>
      <c r="GJ12" s="45"/>
    </row>
    <row r="13" spans="1:193 1680:1680" ht="173.4" x14ac:dyDescent="0.2">
      <c r="A13" s="62">
        <v>5</v>
      </c>
      <c r="B13" s="56" t="s">
        <v>1170</v>
      </c>
      <c r="C13" s="65" t="s">
        <v>1171</v>
      </c>
      <c r="D13" s="58" t="s">
        <v>205</v>
      </c>
      <c r="E13" s="54" t="s">
        <v>204</v>
      </c>
      <c r="F13" s="51" t="s">
        <v>222</v>
      </c>
      <c r="G13" s="59" t="s">
        <v>210</v>
      </c>
      <c r="H13" s="59" t="s">
        <v>173</v>
      </c>
      <c r="I13" s="58" t="s">
        <v>22</v>
      </c>
      <c r="J13" s="58" t="s">
        <v>54</v>
      </c>
      <c r="K13" s="58" t="s">
        <v>53</v>
      </c>
      <c r="L13" s="58" t="s">
        <v>53</v>
      </c>
      <c r="M13" s="58" t="s">
        <v>54</v>
      </c>
      <c r="N13" s="58" t="s">
        <v>54</v>
      </c>
      <c r="O13" s="58" t="s">
        <v>53</v>
      </c>
      <c r="P13" s="58" t="s">
        <v>53</v>
      </c>
      <c r="Q13" s="58" t="s">
        <v>53</v>
      </c>
      <c r="R13" s="58" t="s">
        <v>54</v>
      </c>
      <c r="S13" s="58" t="s">
        <v>53</v>
      </c>
      <c r="T13" s="58" t="s">
        <v>54</v>
      </c>
      <c r="U13" s="58" t="s">
        <v>54</v>
      </c>
      <c r="V13" s="58" t="s">
        <v>54</v>
      </c>
      <c r="W13" s="58" t="s">
        <v>53</v>
      </c>
      <c r="X13" s="58" t="s">
        <v>53</v>
      </c>
      <c r="Y13" s="58" t="s">
        <v>53</v>
      </c>
      <c r="Z13" s="58" t="s">
        <v>53</v>
      </c>
      <c r="AA13" s="58" t="s">
        <v>53</v>
      </c>
      <c r="AB13" s="58" t="s">
        <v>53</v>
      </c>
      <c r="AC13" s="57" t="str">
        <f t="shared" si="0"/>
        <v>3 - Media</v>
      </c>
      <c r="AD13" s="149">
        <f t="shared" si="1"/>
        <v>0.6</v>
      </c>
      <c r="AE13" s="57" t="str">
        <f t="shared" si="2"/>
        <v>4 - Mayor</v>
      </c>
      <c r="AF13" s="149">
        <f t="shared" si="3"/>
        <v>0.8</v>
      </c>
      <c r="AG13" s="56" t="str">
        <f>IFERROR(INDEX('[10]G FINANC'!$BLU$684:$BLY$688,MATCH(I13,'[10]G FINANC'!$BLS$684:$BLS$688,0),MATCH(AE13,'[10]G FINANC'!$BLU$682:$BLY$682,0)),"")</f>
        <v>ALTO</v>
      </c>
      <c r="AH13" s="149">
        <f t="shared" si="4"/>
        <v>0.48</v>
      </c>
      <c r="AI13" s="384" t="s">
        <v>1168</v>
      </c>
      <c r="AJ13" s="55" t="s">
        <v>104</v>
      </c>
      <c r="AK13" s="55" t="s">
        <v>1140</v>
      </c>
      <c r="AL13" s="54" t="s">
        <v>1139</v>
      </c>
      <c r="AM13" s="51" t="s">
        <v>35</v>
      </c>
      <c r="AN13" s="54" t="s">
        <v>46</v>
      </c>
      <c r="AO13" s="54" t="s">
        <v>49</v>
      </c>
      <c r="AP13" s="51" t="s">
        <v>52</v>
      </c>
      <c r="AQ13" s="51" t="s">
        <v>35</v>
      </c>
      <c r="AR13" s="54" t="s">
        <v>46</v>
      </c>
      <c r="AS13" s="54" t="s">
        <v>49</v>
      </c>
      <c r="AT13" s="51" t="s">
        <v>52</v>
      </c>
      <c r="AU13" s="51" t="s">
        <v>35</v>
      </c>
      <c r="AV13" s="54" t="s">
        <v>46</v>
      </c>
      <c r="AW13" s="54" t="s">
        <v>49</v>
      </c>
      <c r="AX13" s="51" t="s">
        <v>52</v>
      </c>
      <c r="AY13" s="51" t="s">
        <v>35</v>
      </c>
      <c r="AZ13" s="54" t="s">
        <v>46</v>
      </c>
      <c r="BA13" s="54" t="s">
        <v>49</v>
      </c>
      <c r="BB13" s="51" t="s">
        <v>52</v>
      </c>
      <c r="BC13" s="51"/>
      <c r="BD13" s="54"/>
      <c r="BE13" s="54"/>
      <c r="BF13" s="51"/>
      <c r="BG13" s="51"/>
      <c r="BH13" s="54"/>
      <c r="BI13" s="54"/>
      <c r="BJ13" s="51"/>
      <c r="BK13" s="51"/>
      <c r="BL13" s="54"/>
      <c r="BM13" s="54"/>
      <c r="BN13" s="51"/>
      <c r="BO13" s="51"/>
      <c r="BP13" s="54"/>
      <c r="BQ13" s="54"/>
      <c r="BR13" s="51"/>
      <c r="BS13" s="51"/>
      <c r="BT13" s="54"/>
      <c r="BU13" s="54"/>
      <c r="BV13" s="51"/>
      <c r="BW13" s="51"/>
      <c r="BX13" s="54"/>
      <c r="BY13" s="54"/>
      <c r="BZ13" s="51"/>
      <c r="CA13" s="51"/>
      <c r="CB13" s="54"/>
      <c r="CC13" s="54"/>
      <c r="CD13" s="51"/>
      <c r="CE13" s="51"/>
      <c r="CF13" s="54"/>
      <c r="CG13" s="54"/>
      <c r="CH13" s="51"/>
      <c r="CI13" s="54"/>
      <c r="CJ13" s="54"/>
      <c r="CK13" s="51"/>
      <c r="CL13" s="53" t="str">
        <f>IFERROR(IF(GE13&lt;=1,"1 - Muy Baja",VLOOKUP(GE13,'[10]G FINANC'!$BLR$684:$BLS$688,2,0)),"")</f>
        <v>1 - Muy Baja</v>
      </c>
      <c r="CM13" s="165">
        <f t="shared" si="5"/>
        <v>7.7759999999999996E-2</v>
      </c>
      <c r="CN13" s="53" t="str">
        <f>IFERROR(IF(GG13&lt;=1,"1 - Leve",HLOOKUP(GG13,'[10]G FINANC'!$BLU$681:$BLY$682,2,0)),"")</f>
        <v>4 - Mayor</v>
      </c>
      <c r="CO13" s="165">
        <f t="shared" si="89"/>
        <v>0.8</v>
      </c>
      <c r="CP13" s="52" t="str">
        <f t="shared" si="6"/>
        <v>MODERADO</v>
      </c>
      <c r="CQ13" s="149">
        <f t="shared" si="90"/>
        <v>6.2207999999999999E-2</v>
      </c>
      <c r="CR13" s="63" t="s">
        <v>456</v>
      </c>
      <c r="CS13" s="52">
        <f t="shared" si="91"/>
        <v>3</v>
      </c>
      <c r="CT13" s="51"/>
      <c r="CU13" s="121" t="s">
        <v>1124</v>
      </c>
      <c r="CV13" s="65" t="s">
        <v>1235</v>
      </c>
      <c r="CW13" s="158"/>
      <c r="CX13" s="47">
        <f t="shared" si="7"/>
        <v>7</v>
      </c>
      <c r="CY13" s="49">
        <f t="shared" si="92"/>
        <v>4</v>
      </c>
      <c r="CZ13" s="47" t="str">
        <f t="shared" si="93"/>
        <v>Mayor</v>
      </c>
      <c r="DA13" s="153">
        <f t="shared" si="94"/>
        <v>0.8</v>
      </c>
      <c r="DB13" s="48">
        <f t="shared" si="95"/>
        <v>0.25</v>
      </c>
      <c r="DC13" s="48">
        <f t="shared" si="8"/>
        <v>0.15</v>
      </c>
      <c r="DD13" s="47">
        <f t="shared" si="96"/>
        <v>0.4</v>
      </c>
      <c r="DE13" s="273">
        <f t="shared" si="9"/>
        <v>2</v>
      </c>
      <c r="DF13" s="187">
        <f t="shared" si="10"/>
        <v>0.36</v>
      </c>
      <c r="DG13" s="273">
        <f t="shared" si="97"/>
        <v>4</v>
      </c>
      <c r="DH13" s="273"/>
      <c r="DI13" s="187">
        <f t="shared" si="11"/>
        <v>0.8</v>
      </c>
      <c r="DJ13" s="48">
        <f t="shared" si="12"/>
        <v>0.25</v>
      </c>
      <c r="DK13" s="48">
        <f t="shared" si="13"/>
        <v>0.15</v>
      </c>
      <c r="DL13" s="47">
        <f t="shared" si="14"/>
        <v>0.4</v>
      </c>
      <c r="DM13" s="273">
        <f t="shared" si="15"/>
        <v>2</v>
      </c>
      <c r="DN13" s="187">
        <f t="shared" si="16"/>
        <v>0.216</v>
      </c>
      <c r="DO13" s="273">
        <f t="shared" si="17"/>
        <v>4</v>
      </c>
      <c r="DP13" s="187">
        <f t="shared" si="18"/>
        <v>0.8</v>
      </c>
      <c r="DQ13" s="48">
        <f t="shared" si="19"/>
        <v>0.25</v>
      </c>
      <c r="DR13" s="48">
        <f t="shared" si="20"/>
        <v>0.15</v>
      </c>
      <c r="DS13" s="47">
        <f t="shared" si="21"/>
        <v>0.4</v>
      </c>
      <c r="DT13" s="273">
        <f t="shared" si="22"/>
        <v>1</v>
      </c>
      <c r="DU13" s="187">
        <f t="shared" si="23"/>
        <v>0.12959999999999999</v>
      </c>
      <c r="DV13" s="273">
        <f t="shared" si="24"/>
        <v>4</v>
      </c>
      <c r="DW13" s="187">
        <f t="shared" si="25"/>
        <v>0.8</v>
      </c>
      <c r="DX13" s="48">
        <f t="shared" si="26"/>
        <v>0.25</v>
      </c>
      <c r="DY13" s="48">
        <f t="shared" si="27"/>
        <v>0.15</v>
      </c>
      <c r="DZ13" s="47">
        <f t="shared" si="28"/>
        <v>0.4</v>
      </c>
      <c r="EA13" s="273">
        <f t="shared" si="29"/>
        <v>1</v>
      </c>
      <c r="EB13" s="187">
        <f t="shared" si="30"/>
        <v>7.7759999999999996E-2</v>
      </c>
      <c r="EC13" s="273">
        <f t="shared" si="31"/>
        <v>4</v>
      </c>
      <c r="ED13" s="187">
        <f t="shared" si="32"/>
        <v>0.8</v>
      </c>
      <c r="EE13" s="48">
        <f t="shared" si="33"/>
        <v>0</v>
      </c>
      <c r="EF13" s="48">
        <f t="shared" si="34"/>
        <v>0</v>
      </c>
      <c r="EG13" s="47">
        <f t="shared" si="35"/>
        <v>0</v>
      </c>
      <c r="EH13" s="273">
        <f t="shared" si="36"/>
        <v>1</v>
      </c>
      <c r="EI13" s="187">
        <f t="shared" si="37"/>
        <v>7.7759999999999996E-2</v>
      </c>
      <c r="EJ13" s="273">
        <f t="shared" si="38"/>
        <v>4</v>
      </c>
      <c r="EK13" s="187">
        <f t="shared" si="39"/>
        <v>0.8</v>
      </c>
      <c r="EL13" s="48">
        <f t="shared" si="40"/>
        <v>0</v>
      </c>
      <c r="EM13" s="48">
        <f t="shared" si="41"/>
        <v>0</v>
      </c>
      <c r="EN13" s="47">
        <f t="shared" si="42"/>
        <v>0</v>
      </c>
      <c r="EO13" s="273">
        <f t="shared" si="43"/>
        <v>1</v>
      </c>
      <c r="EP13" s="187">
        <f t="shared" si="44"/>
        <v>7.7759999999999996E-2</v>
      </c>
      <c r="EQ13" s="273">
        <f t="shared" si="45"/>
        <v>4</v>
      </c>
      <c r="ER13" s="187">
        <f t="shared" si="46"/>
        <v>0.8</v>
      </c>
      <c r="ES13" s="48">
        <f t="shared" si="47"/>
        <v>0</v>
      </c>
      <c r="ET13" s="48">
        <f t="shared" si="48"/>
        <v>0</v>
      </c>
      <c r="EU13" s="47">
        <f t="shared" si="49"/>
        <v>0</v>
      </c>
      <c r="EV13" s="273">
        <f t="shared" si="50"/>
        <v>1</v>
      </c>
      <c r="EW13" s="187">
        <f t="shared" si="51"/>
        <v>7.7759999999999996E-2</v>
      </c>
      <c r="EX13" s="273">
        <f t="shared" si="52"/>
        <v>4</v>
      </c>
      <c r="EY13" s="187">
        <f t="shared" si="53"/>
        <v>0.8</v>
      </c>
      <c r="EZ13" s="48">
        <f t="shared" si="54"/>
        <v>0</v>
      </c>
      <c r="FA13" s="48">
        <f t="shared" si="55"/>
        <v>0</v>
      </c>
      <c r="FB13" s="47">
        <f t="shared" si="56"/>
        <v>0</v>
      </c>
      <c r="FC13" s="273">
        <f t="shared" si="57"/>
        <v>1</v>
      </c>
      <c r="FD13" s="187">
        <f t="shared" si="58"/>
        <v>7.7759999999999996E-2</v>
      </c>
      <c r="FE13" s="273">
        <f t="shared" si="59"/>
        <v>4</v>
      </c>
      <c r="FF13" s="187">
        <f t="shared" si="60"/>
        <v>0.8</v>
      </c>
      <c r="FG13" s="48">
        <f t="shared" si="61"/>
        <v>0</v>
      </c>
      <c r="FH13" s="48">
        <f t="shared" si="62"/>
        <v>0</v>
      </c>
      <c r="FI13" s="47">
        <f t="shared" si="63"/>
        <v>0</v>
      </c>
      <c r="FJ13" s="273">
        <f t="shared" si="64"/>
        <v>1</v>
      </c>
      <c r="FK13" s="187">
        <f t="shared" si="65"/>
        <v>7.7759999999999996E-2</v>
      </c>
      <c r="FL13" s="273">
        <f t="shared" si="66"/>
        <v>4</v>
      </c>
      <c r="FM13" s="187">
        <f t="shared" si="67"/>
        <v>0.8</v>
      </c>
      <c r="FN13" s="48">
        <f t="shared" si="68"/>
        <v>0</v>
      </c>
      <c r="FO13" s="48">
        <f t="shared" si="69"/>
        <v>0</v>
      </c>
      <c r="FP13" s="47">
        <f t="shared" si="70"/>
        <v>0</v>
      </c>
      <c r="FQ13" s="273">
        <f t="shared" si="71"/>
        <v>1</v>
      </c>
      <c r="FR13" s="187">
        <f t="shared" si="72"/>
        <v>7.7759999999999996E-2</v>
      </c>
      <c r="FS13" s="273">
        <f t="shared" si="73"/>
        <v>4</v>
      </c>
      <c r="FT13" s="187">
        <f t="shared" si="74"/>
        <v>0.8</v>
      </c>
      <c r="FU13" s="48">
        <f t="shared" si="75"/>
        <v>0</v>
      </c>
      <c r="FV13" s="48">
        <f t="shared" si="76"/>
        <v>0</v>
      </c>
      <c r="FW13" s="47">
        <f t="shared" si="77"/>
        <v>0</v>
      </c>
      <c r="FX13" s="273">
        <f t="shared" si="78"/>
        <v>1</v>
      </c>
      <c r="FY13" s="187">
        <f t="shared" si="79"/>
        <v>7.7759999999999996E-2</v>
      </c>
      <c r="FZ13" s="273">
        <f t="shared" si="80"/>
        <v>4</v>
      </c>
      <c r="GA13" s="187">
        <f t="shared" si="81"/>
        <v>0.8</v>
      </c>
      <c r="GB13" s="48">
        <f t="shared" si="82"/>
        <v>0</v>
      </c>
      <c r="GC13" s="48">
        <f t="shared" si="83"/>
        <v>0</v>
      </c>
      <c r="GD13" s="47">
        <f t="shared" si="84"/>
        <v>0</v>
      </c>
      <c r="GE13" s="273">
        <f t="shared" si="85"/>
        <v>1</v>
      </c>
      <c r="GF13" s="187">
        <f t="shared" si="86"/>
        <v>7.7759999999999996E-2</v>
      </c>
      <c r="GG13" s="273">
        <f t="shared" si="87"/>
        <v>4</v>
      </c>
      <c r="GH13" s="187">
        <f t="shared" si="88"/>
        <v>0.8</v>
      </c>
      <c r="GI13" s="187">
        <f t="shared" si="98"/>
        <v>0.8</v>
      </c>
      <c r="GJ13" s="45"/>
    </row>
    <row r="14" spans="1:193 1680:1680" ht="173.4" x14ac:dyDescent="0.2">
      <c r="A14" s="62">
        <v>6</v>
      </c>
      <c r="B14" s="56" t="s">
        <v>1170</v>
      </c>
      <c r="C14" s="65" t="s">
        <v>1169</v>
      </c>
      <c r="D14" s="58" t="s">
        <v>206</v>
      </c>
      <c r="E14" s="54" t="s">
        <v>204</v>
      </c>
      <c r="F14" s="51" t="s">
        <v>5</v>
      </c>
      <c r="G14" s="59" t="s">
        <v>210</v>
      </c>
      <c r="H14" s="59" t="s">
        <v>173</v>
      </c>
      <c r="I14" s="58" t="s">
        <v>22</v>
      </c>
      <c r="J14" s="58" t="s">
        <v>54</v>
      </c>
      <c r="K14" s="58" t="s">
        <v>53</v>
      </c>
      <c r="L14" s="58" t="s">
        <v>53</v>
      </c>
      <c r="M14" s="58" t="s">
        <v>54</v>
      </c>
      <c r="N14" s="58" t="s">
        <v>54</v>
      </c>
      <c r="O14" s="58" t="s">
        <v>53</v>
      </c>
      <c r="P14" s="58" t="s">
        <v>53</v>
      </c>
      <c r="Q14" s="58" t="s">
        <v>53</v>
      </c>
      <c r="R14" s="58" t="s">
        <v>54</v>
      </c>
      <c r="S14" s="58" t="s">
        <v>53</v>
      </c>
      <c r="T14" s="58" t="s">
        <v>54</v>
      </c>
      <c r="U14" s="58" t="s">
        <v>54</v>
      </c>
      <c r="V14" s="58" t="s">
        <v>54</v>
      </c>
      <c r="W14" s="58" t="s">
        <v>53</v>
      </c>
      <c r="X14" s="58" t="s">
        <v>53</v>
      </c>
      <c r="Y14" s="58" t="s">
        <v>53</v>
      </c>
      <c r="Z14" s="58" t="s">
        <v>53</v>
      </c>
      <c r="AA14" s="58" t="s">
        <v>53</v>
      </c>
      <c r="AB14" s="58" t="s">
        <v>53</v>
      </c>
      <c r="AC14" s="57" t="str">
        <f t="shared" si="0"/>
        <v>3 - Media</v>
      </c>
      <c r="AD14" s="149">
        <f t="shared" si="1"/>
        <v>0.6</v>
      </c>
      <c r="AE14" s="57" t="str">
        <f t="shared" si="2"/>
        <v>4 - Mayor</v>
      </c>
      <c r="AF14" s="149">
        <f t="shared" si="3"/>
        <v>0.8</v>
      </c>
      <c r="AG14" s="56" t="str">
        <f>IFERROR(INDEX('[10]G FINANC'!$BLU$684:$BLY$688,MATCH(I14,'[10]G FINANC'!$BLS$684:$BLS$688,0),MATCH(AE14,'[10]G FINANC'!$BLU$682:$BLY$682,0)),"")</f>
        <v>ALTO</v>
      </c>
      <c r="AH14" s="149">
        <f t="shared" si="4"/>
        <v>0.48</v>
      </c>
      <c r="AI14" s="384" t="s">
        <v>1168</v>
      </c>
      <c r="AJ14" s="55" t="s">
        <v>104</v>
      </c>
      <c r="AK14" s="55" t="s">
        <v>1140</v>
      </c>
      <c r="AL14" s="54" t="s">
        <v>1139</v>
      </c>
      <c r="AM14" s="51" t="s">
        <v>35</v>
      </c>
      <c r="AN14" s="54" t="s">
        <v>46</v>
      </c>
      <c r="AO14" s="54" t="s">
        <v>49</v>
      </c>
      <c r="AP14" s="51" t="s">
        <v>52</v>
      </c>
      <c r="AQ14" s="51" t="s">
        <v>35</v>
      </c>
      <c r="AR14" s="54" t="s">
        <v>46</v>
      </c>
      <c r="AS14" s="54" t="s">
        <v>49</v>
      </c>
      <c r="AT14" s="51" t="s">
        <v>52</v>
      </c>
      <c r="AU14" s="51" t="s">
        <v>35</v>
      </c>
      <c r="AV14" s="54" t="s">
        <v>46</v>
      </c>
      <c r="AW14" s="54" t="s">
        <v>49</v>
      </c>
      <c r="AX14" s="51" t="s">
        <v>52</v>
      </c>
      <c r="AY14" s="51" t="s">
        <v>35</v>
      </c>
      <c r="AZ14" s="54" t="s">
        <v>46</v>
      </c>
      <c r="BA14" s="54" t="s">
        <v>49</v>
      </c>
      <c r="BB14" s="51" t="s">
        <v>52</v>
      </c>
      <c r="BC14" s="51"/>
      <c r="BD14" s="54"/>
      <c r="BE14" s="54"/>
      <c r="BF14" s="51"/>
      <c r="BG14" s="51"/>
      <c r="BH14" s="54"/>
      <c r="BI14" s="54"/>
      <c r="BJ14" s="51"/>
      <c r="BK14" s="51"/>
      <c r="BL14" s="54"/>
      <c r="BM14" s="54"/>
      <c r="BN14" s="51"/>
      <c r="BO14" s="51"/>
      <c r="BP14" s="54"/>
      <c r="BQ14" s="54"/>
      <c r="BR14" s="51"/>
      <c r="BS14" s="51"/>
      <c r="BT14" s="54"/>
      <c r="BU14" s="54"/>
      <c r="BV14" s="51"/>
      <c r="BW14" s="51"/>
      <c r="BX14" s="54"/>
      <c r="BY14" s="54"/>
      <c r="BZ14" s="51"/>
      <c r="CA14" s="51"/>
      <c r="CB14" s="54"/>
      <c r="CC14" s="54"/>
      <c r="CD14" s="51"/>
      <c r="CE14" s="51"/>
      <c r="CF14" s="54"/>
      <c r="CG14" s="54"/>
      <c r="CH14" s="51"/>
      <c r="CI14" s="54"/>
      <c r="CJ14" s="54"/>
      <c r="CK14" s="51"/>
      <c r="CL14" s="53" t="str">
        <f>IFERROR(IF(GE14&lt;=1,"1 - Muy Baja",VLOOKUP(GE14,'[10]G FINANC'!$BLR$684:$BLS$688,2,0)),"")</f>
        <v>1 - Muy Baja</v>
      </c>
      <c r="CM14" s="165">
        <f t="shared" si="5"/>
        <v>7.7759999999999996E-2</v>
      </c>
      <c r="CN14" s="53" t="str">
        <f>IFERROR(IF(GG14&lt;=1,"1 - Leve",HLOOKUP(GG14,'[10]G FINANC'!$BLU$681:$BLY$682,2,0)),"")</f>
        <v>4 - Mayor</v>
      </c>
      <c r="CO14" s="165">
        <f t="shared" si="89"/>
        <v>0.8</v>
      </c>
      <c r="CP14" s="52" t="str">
        <f t="shared" si="6"/>
        <v>MODERADO</v>
      </c>
      <c r="CQ14" s="149">
        <f t="shared" si="90"/>
        <v>6.2207999999999999E-2</v>
      </c>
      <c r="CR14" s="63" t="s">
        <v>233</v>
      </c>
      <c r="CS14" s="52">
        <f t="shared" si="91"/>
        <v>3</v>
      </c>
      <c r="CT14" s="51"/>
      <c r="CU14" s="121" t="s">
        <v>1124</v>
      </c>
      <c r="CV14" s="65" t="s">
        <v>1235</v>
      </c>
      <c r="CW14" s="158"/>
      <c r="CX14" s="47">
        <f t="shared" si="7"/>
        <v>7</v>
      </c>
      <c r="CY14" s="49">
        <f t="shared" si="92"/>
        <v>4</v>
      </c>
      <c r="CZ14" s="47" t="str">
        <f t="shared" si="93"/>
        <v>Mayor</v>
      </c>
      <c r="DA14" s="153">
        <f t="shared" si="94"/>
        <v>0.8</v>
      </c>
      <c r="DB14" s="48">
        <f t="shared" si="95"/>
        <v>0.25</v>
      </c>
      <c r="DC14" s="48">
        <f t="shared" si="8"/>
        <v>0.15</v>
      </c>
      <c r="DD14" s="47">
        <f t="shared" si="96"/>
        <v>0.4</v>
      </c>
      <c r="DE14" s="273">
        <f t="shared" si="9"/>
        <v>2</v>
      </c>
      <c r="DF14" s="187">
        <f t="shared" si="10"/>
        <v>0.36</v>
      </c>
      <c r="DG14" s="273">
        <f t="shared" si="97"/>
        <v>4</v>
      </c>
      <c r="DH14" s="273"/>
      <c r="DI14" s="187">
        <f t="shared" si="11"/>
        <v>0.8</v>
      </c>
      <c r="DJ14" s="48">
        <f t="shared" si="12"/>
        <v>0.25</v>
      </c>
      <c r="DK14" s="48">
        <f t="shared" si="13"/>
        <v>0.15</v>
      </c>
      <c r="DL14" s="47">
        <f t="shared" si="14"/>
        <v>0.4</v>
      </c>
      <c r="DM14" s="273">
        <f t="shared" si="15"/>
        <v>2</v>
      </c>
      <c r="DN14" s="187">
        <f t="shared" si="16"/>
        <v>0.216</v>
      </c>
      <c r="DO14" s="273">
        <f t="shared" si="17"/>
        <v>4</v>
      </c>
      <c r="DP14" s="187">
        <f t="shared" si="18"/>
        <v>0.8</v>
      </c>
      <c r="DQ14" s="48">
        <f t="shared" si="19"/>
        <v>0.25</v>
      </c>
      <c r="DR14" s="48">
        <f t="shared" si="20"/>
        <v>0.15</v>
      </c>
      <c r="DS14" s="47">
        <f t="shared" si="21"/>
        <v>0.4</v>
      </c>
      <c r="DT14" s="273">
        <f t="shared" si="22"/>
        <v>1</v>
      </c>
      <c r="DU14" s="187">
        <f t="shared" si="23"/>
        <v>0.12959999999999999</v>
      </c>
      <c r="DV14" s="273">
        <f t="shared" si="24"/>
        <v>4</v>
      </c>
      <c r="DW14" s="187">
        <f t="shared" si="25"/>
        <v>0.8</v>
      </c>
      <c r="DX14" s="48">
        <f t="shared" si="26"/>
        <v>0.25</v>
      </c>
      <c r="DY14" s="48">
        <f>IF(BA14="",0,IF(BA14="Preventivo",0.25,IF(BA14="Detectivo",0.15,IF(#REF!="Correctivo",0.1,0))))</f>
        <v>0.15</v>
      </c>
      <c r="DZ14" s="47">
        <f t="shared" si="28"/>
        <v>0.4</v>
      </c>
      <c r="EA14" s="273">
        <f t="shared" si="29"/>
        <v>1</v>
      </c>
      <c r="EB14" s="187">
        <f t="shared" si="30"/>
        <v>7.7759999999999996E-2</v>
      </c>
      <c r="EC14" s="273">
        <f t="shared" si="31"/>
        <v>4</v>
      </c>
      <c r="ED14" s="187">
        <f t="shared" si="32"/>
        <v>0.8</v>
      </c>
      <c r="EE14" s="48">
        <f t="shared" si="33"/>
        <v>0</v>
      </c>
      <c r="EF14" s="48">
        <f t="shared" si="34"/>
        <v>0</v>
      </c>
      <c r="EG14" s="47">
        <f t="shared" si="35"/>
        <v>0</v>
      </c>
      <c r="EH14" s="273">
        <f t="shared" si="36"/>
        <v>1</v>
      </c>
      <c r="EI14" s="187">
        <f t="shared" si="37"/>
        <v>7.7759999999999996E-2</v>
      </c>
      <c r="EJ14" s="273">
        <f t="shared" si="38"/>
        <v>4</v>
      </c>
      <c r="EK14" s="187">
        <f t="shared" si="39"/>
        <v>0.8</v>
      </c>
      <c r="EL14" s="48">
        <f t="shared" si="40"/>
        <v>0</v>
      </c>
      <c r="EM14" s="48">
        <f t="shared" si="41"/>
        <v>0</v>
      </c>
      <c r="EN14" s="47">
        <f t="shared" si="42"/>
        <v>0</v>
      </c>
      <c r="EO14" s="273">
        <f t="shared" si="43"/>
        <v>1</v>
      </c>
      <c r="EP14" s="187">
        <f t="shared" si="44"/>
        <v>7.7759999999999996E-2</v>
      </c>
      <c r="EQ14" s="273">
        <f t="shared" si="45"/>
        <v>4</v>
      </c>
      <c r="ER14" s="187">
        <f t="shared" si="46"/>
        <v>0.8</v>
      </c>
      <c r="ES14" s="48">
        <f t="shared" si="47"/>
        <v>0</v>
      </c>
      <c r="ET14" s="48">
        <f t="shared" si="48"/>
        <v>0</v>
      </c>
      <c r="EU14" s="47">
        <f t="shared" si="49"/>
        <v>0</v>
      </c>
      <c r="EV14" s="273">
        <f t="shared" si="50"/>
        <v>1</v>
      </c>
      <c r="EW14" s="187">
        <f t="shared" si="51"/>
        <v>7.7759999999999996E-2</v>
      </c>
      <c r="EX14" s="273">
        <f t="shared" si="52"/>
        <v>4</v>
      </c>
      <c r="EY14" s="187">
        <f t="shared" si="53"/>
        <v>0.8</v>
      </c>
      <c r="EZ14" s="48">
        <f t="shared" si="54"/>
        <v>0</v>
      </c>
      <c r="FA14" s="48">
        <f t="shared" si="55"/>
        <v>0</v>
      </c>
      <c r="FB14" s="47">
        <f t="shared" si="56"/>
        <v>0</v>
      </c>
      <c r="FC14" s="273">
        <f t="shared" si="57"/>
        <v>1</v>
      </c>
      <c r="FD14" s="187">
        <f t="shared" si="58"/>
        <v>7.7759999999999996E-2</v>
      </c>
      <c r="FE14" s="273">
        <f t="shared" si="59"/>
        <v>4</v>
      </c>
      <c r="FF14" s="187">
        <f t="shared" si="60"/>
        <v>0.8</v>
      </c>
      <c r="FG14" s="48">
        <f t="shared" si="61"/>
        <v>0</v>
      </c>
      <c r="FH14" s="48">
        <f t="shared" si="62"/>
        <v>0</v>
      </c>
      <c r="FI14" s="47">
        <f t="shared" si="63"/>
        <v>0</v>
      </c>
      <c r="FJ14" s="273">
        <f t="shared" si="64"/>
        <v>1</v>
      </c>
      <c r="FK14" s="187">
        <f t="shared" si="65"/>
        <v>7.7759999999999996E-2</v>
      </c>
      <c r="FL14" s="273">
        <f t="shared" si="66"/>
        <v>4</v>
      </c>
      <c r="FM14" s="187">
        <f t="shared" si="67"/>
        <v>0.8</v>
      </c>
      <c r="FN14" s="48">
        <f t="shared" si="68"/>
        <v>0</v>
      </c>
      <c r="FO14" s="48">
        <f t="shared" si="69"/>
        <v>0</v>
      </c>
      <c r="FP14" s="47">
        <f t="shared" si="70"/>
        <v>0</v>
      </c>
      <c r="FQ14" s="273">
        <f t="shared" si="71"/>
        <v>1</v>
      </c>
      <c r="FR14" s="187">
        <f t="shared" si="72"/>
        <v>7.7759999999999996E-2</v>
      </c>
      <c r="FS14" s="273">
        <f t="shared" si="73"/>
        <v>4</v>
      </c>
      <c r="FT14" s="187">
        <f t="shared" si="74"/>
        <v>0.8</v>
      </c>
      <c r="FU14" s="48">
        <f t="shared" si="75"/>
        <v>0</v>
      </c>
      <c r="FV14" s="48">
        <f t="shared" si="76"/>
        <v>0</v>
      </c>
      <c r="FW14" s="47">
        <f t="shared" si="77"/>
        <v>0</v>
      </c>
      <c r="FX14" s="273">
        <f t="shared" si="78"/>
        <v>1</v>
      </c>
      <c r="FY14" s="187">
        <f t="shared" si="79"/>
        <v>7.7759999999999996E-2</v>
      </c>
      <c r="FZ14" s="273">
        <f t="shared" si="80"/>
        <v>4</v>
      </c>
      <c r="GA14" s="187">
        <f t="shared" si="81"/>
        <v>0.8</v>
      </c>
      <c r="GB14" s="48">
        <f t="shared" si="82"/>
        <v>0</v>
      </c>
      <c r="GC14" s="48">
        <f t="shared" si="83"/>
        <v>0</v>
      </c>
      <c r="GD14" s="47">
        <f t="shared" si="84"/>
        <v>0</v>
      </c>
      <c r="GE14" s="273">
        <f t="shared" si="85"/>
        <v>1</v>
      </c>
      <c r="GF14" s="187">
        <f t="shared" si="86"/>
        <v>7.7759999999999996E-2</v>
      </c>
      <c r="GG14" s="273">
        <f t="shared" si="87"/>
        <v>4</v>
      </c>
      <c r="GH14" s="187">
        <f t="shared" si="88"/>
        <v>0.8</v>
      </c>
      <c r="GI14" s="187">
        <f t="shared" si="98"/>
        <v>0.8</v>
      </c>
      <c r="GJ14" s="45"/>
    </row>
    <row r="15" spans="1:193 1680:1680" ht="173.4" x14ac:dyDescent="0.2">
      <c r="A15" s="62">
        <v>7</v>
      </c>
      <c r="B15" s="56" t="s">
        <v>1166</v>
      </c>
      <c r="C15" s="65" t="s">
        <v>1167</v>
      </c>
      <c r="D15" s="58" t="s">
        <v>206</v>
      </c>
      <c r="E15" s="54" t="s">
        <v>204</v>
      </c>
      <c r="F15" s="51" t="s">
        <v>223</v>
      </c>
      <c r="G15" s="55" t="s">
        <v>210</v>
      </c>
      <c r="H15" s="59" t="s">
        <v>173</v>
      </c>
      <c r="I15" s="58" t="s">
        <v>22</v>
      </c>
      <c r="J15" s="58" t="s">
        <v>53</v>
      </c>
      <c r="K15" s="58" t="s">
        <v>53</v>
      </c>
      <c r="L15" s="58" t="s">
        <v>53</v>
      </c>
      <c r="M15" s="58" t="s">
        <v>54</v>
      </c>
      <c r="N15" s="58" t="s">
        <v>54</v>
      </c>
      <c r="O15" s="58" t="s">
        <v>53</v>
      </c>
      <c r="P15" s="58" t="s">
        <v>53</v>
      </c>
      <c r="Q15" s="58" t="s">
        <v>54</v>
      </c>
      <c r="R15" s="58" t="s">
        <v>54</v>
      </c>
      <c r="S15" s="58" t="s">
        <v>54</v>
      </c>
      <c r="T15" s="58" t="s">
        <v>54</v>
      </c>
      <c r="U15" s="58" t="s">
        <v>54</v>
      </c>
      <c r="V15" s="58" t="s">
        <v>54</v>
      </c>
      <c r="W15" s="58" t="s">
        <v>53</v>
      </c>
      <c r="X15" s="58" t="s">
        <v>53</v>
      </c>
      <c r="Y15" s="58" t="s">
        <v>53</v>
      </c>
      <c r="Z15" s="58" t="s">
        <v>53</v>
      </c>
      <c r="AA15" s="58" t="s">
        <v>53</v>
      </c>
      <c r="AB15" s="58" t="s">
        <v>53</v>
      </c>
      <c r="AC15" s="57" t="str">
        <f t="shared" si="0"/>
        <v>3 - Media</v>
      </c>
      <c r="AD15" s="149">
        <f t="shared" si="1"/>
        <v>0.6</v>
      </c>
      <c r="AE15" s="57" t="str">
        <f t="shared" si="2"/>
        <v>4 - Mayor</v>
      </c>
      <c r="AF15" s="149">
        <f t="shared" si="3"/>
        <v>0.8</v>
      </c>
      <c r="AG15" s="56" t="str">
        <f>IFERROR(INDEX('[10]G FINANC'!$BLU$684:$BLY$688,MATCH(I15,'[10]G FINANC'!$BLS$684:$BLS$688,0),MATCH(AE15,'[10]G FINANC'!$BLU$682:$BLY$682,0)),"")</f>
        <v>ALTO</v>
      </c>
      <c r="AH15" s="149">
        <f t="shared" si="4"/>
        <v>0.48</v>
      </c>
      <c r="AI15" s="65" t="s">
        <v>1164</v>
      </c>
      <c r="AJ15" s="55" t="s">
        <v>104</v>
      </c>
      <c r="AK15" s="55" t="s">
        <v>1140</v>
      </c>
      <c r="AL15" s="54" t="s">
        <v>1139</v>
      </c>
      <c r="AM15" s="51" t="s">
        <v>35</v>
      </c>
      <c r="AN15" s="54" t="s">
        <v>46</v>
      </c>
      <c r="AO15" s="54" t="s">
        <v>49</v>
      </c>
      <c r="AP15" s="51" t="s">
        <v>52</v>
      </c>
      <c r="AQ15" s="51" t="s">
        <v>35</v>
      </c>
      <c r="AR15" s="54" t="s">
        <v>46</v>
      </c>
      <c r="AS15" s="54" t="s">
        <v>49</v>
      </c>
      <c r="AT15" s="51" t="s">
        <v>52</v>
      </c>
      <c r="AU15" s="51" t="s">
        <v>35</v>
      </c>
      <c r="AV15" s="54" t="s">
        <v>46</v>
      </c>
      <c r="AW15" s="54" t="s">
        <v>49</v>
      </c>
      <c r="AX15" s="51" t="s">
        <v>52</v>
      </c>
      <c r="AY15" s="51"/>
      <c r="AZ15" s="54"/>
      <c r="BA15" s="54"/>
      <c r="BB15" s="51"/>
      <c r="BC15" s="51"/>
      <c r="BD15" s="54"/>
      <c r="BE15" s="54"/>
      <c r="BF15" s="51"/>
      <c r="BG15" s="51"/>
      <c r="BH15" s="54"/>
      <c r="BI15" s="54"/>
      <c r="BJ15" s="51"/>
      <c r="BK15" s="51"/>
      <c r="BL15" s="54"/>
      <c r="BM15" s="54"/>
      <c r="BN15" s="51"/>
      <c r="BO15" s="51"/>
      <c r="BP15" s="54"/>
      <c r="BQ15" s="54"/>
      <c r="BR15" s="51"/>
      <c r="BS15" s="51"/>
      <c r="BT15" s="54"/>
      <c r="BU15" s="54"/>
      <c r="BV15" s="51"/>
      <c r="BW15" s="51"/>
      <c r="BX15" s="54"/>
      <c r="BY15" s="54"/>
      <c r="BZ15" s="51"/>
      <c r="CA15" s="51"/>
      <c r="CB15" s="54"/>
      <c r="CC15" s="54"/>
      <c r="CD15" s="51"/>
      <c r="CE15" s="51"/>
      <c r="CF15" s="54"/>
      <c r="CG15" s="54"/>
      <c r="CH15" s="51"/>
      <c r="CI15" s="54"/>
      <c r="CJ15" s="54"/>
      <c r="CK15" s="51"/>
      <c r="CL15" s="53" t="str">
        <f>IFERROR(IF(GE15&lt;=1,"1 - Muy Baja",VLOOKUP(GE15,'[10]G FINANC'!$BLR$684:$BLS$688,2,0)),"")</f>
        <v>1 - Muy Baja</v>
      </c>
      <c r="CM15" s="165">
        <f t="shared" si="5"/>
        <v>0.12959999999999999</v>
      </c>
      <c r="CN15" s="53" t="str">
        <f>IFERROR(IF(GG15&lt;=1,"1 - Leve",HLOOKUP(GG15,'[10]G FINANC'!$BLU$681:$BLY$682,2,0)),"")</f>
        <v>4 - Mayor</v>
      </c>
      <c r="CO15" s="165">
        <f t="shared" si="89"/>
        <v>0.8</v>
      </c>
      <c r="CP15" s="52" t="str">
        <f t="shared" si="6"/>
        <v>MODERADO</v>
      </c>
      <c r="CQ15" s="149">
        <f t="shared" si="90"/>
        <v>0.10367999999999999</v>
      </c>
      <c r="CR15" s="63" t="s">
        <v>233</v>
      </c>
      <c r="CS15" s="52">
        <f t="shared" si="91"/>
        <v>3</v>
      </c>
      <c r="CT15" s="51"/>
      <c r="CU15" s="121" t="s">
        <v>1124</v>
      </c>
      <c r="CV15" s="65" t="s">
        <v>1235</v>
      </c>
      <c r="CW15" s="158"/>
      <c r="CX15" s="47">
        <f t="shared" si="7"/>
        <v>8</v>
      </c>
      <c r="CY15" s="49">
        <f t="shared" si="92"/>
        <v>4</v>
      </c>
      <c r="CZ15" s="47" t="str">
        <f t="shared" si="93"/>
        <v>Mayor</v>
      </c>
      <c r="DA15" s="153">
        <f t="shared" si="94"/>
        <v>0.8</v>
      </c>
      <c r="DB15" s="48">
        <f t="shared" si="95"/>
        <v>0.25</v>
      </c>
      <c r="DC15" s="48">
        <f t="shared" si="8"/>
        <v>0.15</v>
      </c>
      <c r="DD15" s="47">
        <f t="shared" si="96"/>
        <v>0.4</v>
      </c>
      <c r="DE15" s="273">
        <f t="shared" si="9"/>
        <v>2</v>
      </c>
      <c r="DF15" s="187">
        <f t="shared" si="10"/>
        <v>0.36</v>
      </c>
      <c r="DG15" s="273">
        <f t="shared" si="97"/>
        <v>4</v>
      </c>
      <c r="DH15" s="273"/>
      <c r="DI15" s="187">
        <f t="shared" si="11"/>
        <v>0.8</v>
      </c>
      <c r="DJ15" s="48">
        <f t="shared" si="12"/>
        <v>0.25</v>
      </c>
      <c r="DK15" s="48">
        <f t="shared" si="13"/>
        <v>0.15</v>
      </c>
      <c r="DL15" s="47">
        <f t="shared" si="14"/>
        <v>0.4</v>
      </c>
      <c r="DM15" s="273">
        <f t="shared" si="15"/>
        <v>2</v>
      </c>
      <c r="DN15" s="187">
        <f t="shared" si="16"/>
        <v>0.216</v>
      </c>
      <c r="DO15" s="273">
        <f t="shared" si="17"/>
        <v>4</v>
      </c>
      <c r="DP15" s="187">
        <f t="shared" si="18"/>
        <v>0.8</v>
      </c>
      <c r="DQ15" s="48">
        <f t="shared" si="19"/>
        <v>0.25</v>
      </c>
      <c r="DR15" s="48">
        <f t="shared" si="20"/>
        <v>0.15</v>
      </c>
      <c r="DS15" s="47">
        <f t="shared" si="21"/>
        <v>0.4</v>
      </c>
      <c r="DT15" s="273">
        <f t="shared" si="22"/>
        <v>1</v>
      </c>
      <c r="DU15" s="187">
        <f t="shared" si="23"/>
        <v>0.12959999999999999</v>
      </c>
      <c r="DV15" s="273">
        <f t="shared" si="24"/>
        <v>4</v>
      </c>
      <c r="DW15" s="187">
        <f t="shared" si="25"/>
        <v>0.8</v>
      </c>
      <c r="DX15" s="48">
        <f t="shared" si="26"/>
        <v>0</v>
      </c>
      <c r="DY15" s="48">
        <f>IF(BA15="",0,IF(BA15="Preventivo",0.25,IF(BA15="Detectivo",0.15,IF(BA17="Correctivo",0.1,0))))</f>
        <v>0</v>
      </c>
      <c r="DZ15" s="47">
        <f t="shared" si="28"/>
        <v>0</v>
      </c>
      <c r="EA15" s="273">
        <f t="shared" si="29"/>
        <v>1</v>
      </c>
      <c r="EB15" s="187">
        <f t="shared" si="30"/>
        <v>0.12959999999999999</v>
      </c>
      <c r="EC15" s="273">
        <f t="shared" si="31"/>
        <v>4</v>
      </c>
      <c r="ED15" s="187">
        <f t="shared" si="32"/>
        <v>0.8</v>
      </c>
      <c r="EE15" s="48">
        <f t="shared" si="33"/>
        <v>0</v>
      </c>
      <c r="EF15" s="48">
        <f t="shared" si="34"/>
        <v>0</v>
      </c>
      <c r="EG15" s="47">
        <f t="shared" si="35"/>
        <v>0</v>
      </c>
      <c r="EH15" s="273">
        <f t="shared" si="36"/>
        <v>1</v>
      </c>
      <c r="EI15" s="187">
        <f t="shared" si="37"/>
        <v>0.12959999999999999</v>
      </c>
      <c r="EJ15" s="273">
        <f t="shared" si="38"/>
        <v>4</v>
      </c>
      <c r="EK15" s="187">
        <f t="shared" si="39"/>
        <v>0.8</v>
      </c>
      <c r="EL15" s="48">
        <f t="shared" si="40"/>
        <v>0</v>
      </c>
      <c r="EM15" s="48">
        <f t="shared" si="41"/>
        <v>0</v>
      </c>
      <c r="EN15" s="47">
        <f t="shared" si="42"/>
        <v>0</v>
      </c>
      <c r="EO15" s="273">
        <f t="shared" si="43"/>
        <v>1</v>
      </c>
      <c r="EP15" s="187">
        <f t="shared" si="44"/>
        <v>0.12959999999999999</v>
      </c>
      <c r="EQ15" s="273">
        <f t="shared" si="45"/>
        <v>4</v>
      </c>
      <c r="ER15" s="187">
        <f t="shared" si="46"/>
        <v>0.8</v>
      </c>
      <c r="ES15" s="48">
        <f t="shared" si="47"/>
        <v>0</v>
      </c>
      <c r="ET15" s="48">
        <f t="shared" si="48"/>
        <v>0</v>
      </c>
      <c r="EU15" s="47">
        <f t="shared" si="49"/>
        <v>0</v>
      </c>
      <c r="EV15" s="273">
        <f t="shared" si="50"/>
        <v>1</v>
      </c>
      <c r="EW15" s="187">
        <f t="shared" si="51"/>
        <v>0.12959999999999999</v>
      </c>
      <c r="EX15" s="273">
        <f t="shared" si="52"/>
        <v>4</v>
      </c>
      <c r="EY15" s="187">
        <f t="shared" si="53"/>
        <v>0.8</v>
      </c>
      <c r="EZ15" s="48">
        <f t="shared" si="54"/>
        <v>0</v>
      </c>
      <c r="FA15" s="48">
        <f t="shared" si="55"/>
        <v>0</v>
      </c>
      <c r="FB15" s="47">
        <f t="shared" si="56"/>
        <v>0</v>
      </c>
      <c r="FC15" s="273">
        <f t="shared" si="57"/>
        <v>1</v>
      </c>
      <c r="FD15" s="187">
        <f t="shared" si="58"/>
        <v>0.12959999999999999</v>
      </c>
      <c r="FE15" s="273">
        <f t="shared" si="59"/>
        <v>4</v>
      </c>
      <c r="FF15" s="187">
        <f t="shared" si="60"/>
        <v>0.8</v>
      </c>
      <c r="FG15" s="48">
        <f t="shared" si="61"/>
        <v>0</v>
      </c>
      <c r="FH15" s="48">
        <f t="shared" si="62"/>
        <v>0</v>
      </c>
      <c r="FI15" s="47">
        <f t="shared" si="63"/>
        <v>0</v>
      </c>
      <c r="FJ15" s="273">
        <f t="shared" si="64"/>
        <v>1</v>
      </c>
      <c r="FK15" s="187">
        <f t="shared" si="65"/>
        <v>0.12959999999999999</v>
      </c>
      <c r="FL15" s="273">
        <f t="shared" si="66"/>
        <v>4</v>
      </c>
      <c r="FM15" s="187">
        <f t="shared" si="67"/>
        <v>0.8</v>
      </c>
      <c r="FN15" s="48">
        <f t="shared" si="68"/>
        <v>0</v>
      </c>
      <c r="FO15" s="48">
        <f t="shared" si="69"/>
        <v>0</v>
      </c>
      <c r="FP15" s="47">
        <f t="shared" si="70"/>
        <v>0</v>
      </c>
      <c r="FQ15" s="273">
        <f t="shared" si="71"/>
        <v>1</v>
      </c>
      <c r="FR15" s="187">
        <f t="shared" si="72"/>
        <v>0.12959999999999999</v>
      </c>
      <c r="FS15" s="273">
        <f t="shared" si="73"/>
        <v>4</v>
      </c>
      <c r="FT15" s="187">
        <f t="shared" si="74"/>
        <v>0.8</v>
      </c>
      <c r="FU15" s="48">
        <f t="shared" si="75"/>
        <v>0</v>
      </c>
      <c r="FV15" s="48">
        <f t="shared" si="76"/>
        <v>0</v>
      </c>
      <c r="FW15" s="47">
        <f t="shared" si="77"/>
        <v>0</v>
      </c>
      <c r="FX15" s="273">
        <f t="shared" si="78"/>
        <v>1</v>
      </c>
      <c r="FY15" s="187">
        <f t="shared" si="79"/>
        <v>0.12959999999999999</v>
      </c>
      <c r="FZ15" s="273">
        <f t="shared" si="80"/>
        <v>4</v>
      </c>
      <c r="GA15" s="187">
        <f t="shared" si="81"/>
        <v>0.8</v>
      </c>
      <c r="GB15" s="48">
        <f t="shared" si="82"/>
        <v>0</v>
      </c>
      <c r="GC15" s="48">
        <f t="shared" si="83"/>
        <v>0</v>
      </c>
      <c r="GD15" s="47">
        <f t="shared" si="84"/>
        <v>0</v>
      </c>
      <c r="GE15" s="273">
        <f t="shared" si="85"/>
        <v>1</v>
      </c>
      <c r="GF15" s="187">
        <f t="shared" si="86"/>
        <v>0.12959999999999999</v>
      </c>
      <c r="GG15" s="273">
        <f t="shared" si="87"/>
        <v>4</v>
      </c>
      <c r="GH15" s="187">
        <f t="shared" si="88"/>
        <v>0.8</v>
      </c>
      <c r="GI15" s="187">
        <f t="shared" si="98"/>
        <v>0.8</v>
      </c>
      <c r="GJ15" s="45"/>
    </row>
    <row r="16" spans="1:193 1680:1680" ht="173.4" x14ac:dyDescent="0.2">
      <c r="A16" s="62">
        <v>8</v>
      </c>
      <c r="B16" s="56" t="s">
        <v>1166</v>
      </c>
      <c r="C16" s="65" t="s">
        <v>1165</v>
      </c>
      <c r="D16" s="58" t="s">
        <v>205</v>
      </c>
      <c r="E16" s="54" t="s">
        <v>204</v>
      </c>
      <c r="F16" s="51" t="s">
        <v>223</v>
      </c>
      <c r="G16" s="55" t="s">
        <v>210</v>
      </c>
      <c r="H16" s="59" t="s">
        <v>173</v>
      </c>
      <c r="I16" s="58" t="s">
        <v>22</v>
      </c>
      <c r="J16" s="58" t="s">
        <v>53</v>
      </c>
      <c r="K16" s="58" t="s">
        <v>53</v>
      </c>
      <c r="L16" s="58" t="s">
        <v>53</v>
      </c>
      <c r="M16" s="58" t="s">
        <v>54</v>
      </c>
      <c r="N16" s="58" t="s">
        <v>54</v>
      </c>
      <c r="O16" s="58" t="s">
        <v>53</v>
      </c>
      <c r="P16" s="58" t="s">
        <v>53</v>
      </c>
      <c r="Q16" s="58" t="s">
        <v>54</v>
      </c>
      <c r="R16" s="58" t="s">
        <v>54</v>
      </c>
      <c r="S16" s="58" t="s">
        <v>54</v>
      </c>
      <c r="T16" s="58" t="s">
        <v>54</v>
      </c>
      <c r="U16" s="58" t="s">
        <v>54</v>
      </c>
      <c r="V16" s="58" t="s">
        <v>54</v>
      </c>
      <c r="W16" s="58" t="s">
        <v>53</v>
      </c>
      <c r="X16" s="58" t="s">
        <v>53</v>
      </c>
      <c r="Y16" s="58" t="s">
        <v>53</v>
      </c>
      <c r="Z16" s="58" t="s">
        <v>53</v>
      </c>
      <c r="AA16" s="58" t="s">
        <v>53</v>
      </c>
      <c r="AB16" s="58" t="s">
        <v>53</v>
      </c>
      <c r="AC16" s="57" t="str">
        <f t="shared" si="0"/>
        <v>3 - Media</v>
      </c>
      <c r="AD16" s="149">
        <f t="shared" si="1"/>
        <v>0.6</v>
      </c>
      <c r="AE16" s="57" t="str">
        <f t="shared" si="2"/>
        <v>4 - Mayor</v>
      </c>
      <c r="AF16" s="149">
        <f t="shared" si="3"/>
        <v>0.8</v>
      </c>
      <c r="AG16" s="56" t="str">
        <f>IFERROR(INDEX('[10]G FINANC'!$BLU$684:$BLY$688,MATCH(I16,'[10]G FINANC'!$BLS$684:$BLS$688,0),MATCH(AE16,'[10]G FINANC'!$BLU$682:$BLY$682,0)),"")</f>
        <v>ALTO</v>
      </c>
      <c r="AH16" s="149">
        <f t="shared" si="4"/>
        <v>0.48</v>
      </c>
      <c r="AI16" s="65" t="s">
        <v>1164</v>
      </c>
      <c r="AJ16" s="55" t="s">
        <v>104</v>
      </c>
      <c r="AK16" s="55" t="s">
        <v>1140</v>
      </c>
      <c r="AL16" s="54" t="s">
        <v>1139</v>
      </c>
      <c r="AM16" s="51" t="s">
        <v>35</v>
      </c>
      <c r="AN16" s="54" t="s">
        <v>46</v>
      </c>
      <c r="AO16" s="54" t="s">
        <v>49</v>
      </c>
      <c r="AP16" s="51" t="s">
        <v>52</v>
      </c>
      <c r="AQ16" s="51" t="s">
        <v>35</v>
      </c>
      <c r="AR16" s="54" t="s">
        <v>46</v>
      </c>
      <c r="AS16" s="54" t="s">
        <v>49</v>
      </c>
      <c r="AT16" s="51" t="s">
        <v>52</v>
      </c>
      <c r="AU16" s="51" t="s">
        <v>35</v>
      </c>
      <c r="AV16" s="54" t="s">
        <v>46</v>
      </c>
      <c r="AW16" s="54" t="s">
        <v>49</v>
      </c>
      <c r="AX16" s="51" t="s">
        <v>52</v>
      </c>
      <c r="AY16" s="51"/>
      <c r="AZ16" s="54"/>
      <c r="BA16" s="54"/>
      <c r="BB16" s="51"/>
      <c r="BC16" s="51"/>
      <c r="BD16" s="54"/>
      <c r="BE16" s="54"/>
      <c r="BF16" s="51"/>
      <c r="BG16" s="51"/>
      <c r="BH16" s="54"/>
      <c r="BI16" s="54"/>
      <c r="BJ16" s="51"/>
      <c r="BK16" s="51"/>
      <c r="BL16" s="54"/>
      <c r="BM16" s="54"/>
      <c r="BN16" s="51"/>
      <c r="BO16" s="51"/>
      <c r="BP16" s="54"/>
      <c r="BQ16" s="54"/>
      <c r="BR16" s="51"/>
      <c r="BS16" s="51"/>
      <c r="BT16" s="54"/>
      <c r="BU16" s="54"/>
      <c r="BV16" s="51"/>
      <c r="BW16" s="51"/>
      <c r="BX16" s="54"/>
      <c r="BY16" s="54"/>
      <c r="BZ16" s="51"/>
      <c r="CA16" s="51"/>
      <c r="CB16" s="54"/>
      <c r="CC16" s="54"/>
      <c r="CD16" s="51"/>
      <c r="CE16" s="51"/>
      <c r="CF16" s="54"/>
      <c r="CG16" s="54"/>
      <c r="CH16" s="51"/>
      <c r="CI16" s="54"/>
      <c r="CJ16" s="54"/>
      <c r="CK16" s="51"/>
      <c r="CL16" s="53" t="str">
        <f>IFERROR(IF(GE16&lt;=1,"1 - Muy Baja",VLOOKUP(GE16,'[10]G FINANC'!$BLR$684:$BLS$688,2,0)),"")</f>
        <v>1 - Muy Baja</v>
      </c>
      <c r="CM16" s="165">
        <f t="shared" si="5"/>
        <v>0.12959999999999999</v>
      </c>
      <c r="CN16" s="53" t="str">
        <f>IFERROR(IF(GG16&lt;=1,"1 - Leve",HLOOKUP(GG16,'[10]G FINANC'!$BLU$681:$BLY$682,2,0)),"")</f>
        <v>4 - Mayor</v>
      </c>
      <c r="CO16" s="165">
        <f t="shared" si="89"/>
        <v>0.8</v>
      </c>
      <c r="CP16" s="52" t="str">
        <f t="shared" si="6"/>
        <v>MODERADO</v>
      </c>
      <c r="CQ16" s="149">
        <f t="shared" si="90"/>
        <v>0.10367999999999999</v>
      </c>
      <c r="CR16" s="63" t="s">
        <v>456</v>
      </c>
      <c r="CS16" s="52">
        <f t="shared" si="91"/>
        <v>3</v>
      </c>
      <c r="CT16" s="51"/>
      <c r="CU16" s="121" t="s">
        <v>1124</v>
      </c>
      <c r="CV16" s="65" t="s">
        <v>1235</v>
      </c>
      <c r="CW16" s="158"/>
      <c r="CX16" s="47">
        <f t="shared" si="7"/>
        <v>8</v>
      </c>
      <c r="CY16" s="49">
        <f t="shared" si="92"/>
        <v>4</v>
      </c>
      <c r="CZ16" s="47" t="str">
        <f t="shared" si="93"/>
        <v>Mayor</v>
      </c>
      <c r="DA16" s="153">
        <f t="shared" si="94"/>
        <v>0.8</v>
      </c>
      <c r="DB16" s="48">
        <f t="shared" si="95"/>
        <v>0.25</v>
      </c>
      <c r="DC16" s="48">
        <f t="shared" si="8"/>
        <v>0.15</v>
      </c>
      <c r="DD16" s="47">
        <f t="shared" si="96"/>
        <v>0.4</v>
      </c>
      <c r="DE16" s="273">
        <f t="shared" si="9"/>
        <v>2</v>
      </c>
      <c r="DF16" s="187">
        <f t="shared" si="10"/>
        <v>0.36</v>
      </c>
      <c r="DG16" s="273">
        <f t="shared" si="97"/>
        <v>4</v>
      </c>
      <c r="DH16" s="273"/>
      <c r="DI16" s="187">
        <f t="shared" si="11"/>
        <v>0.8</v>
      </c>
      <c r="DJ16" s="48">
        <f t="shared" si="12"/>
        <v>0.25</v>
      </c>
      <c r="DK16" s="48">
        <f t="shared" si="13"/>
        <v>0.15</v>
      </c>
      <c r="DL16" s="47">
        <f t="shared" si="14"/>
        <v>0.4</v>
      </c>
      <c r="DM16" s="273">
        <f t="shared" si="15"/>
        <v>2</v>
      </c>
      <c r="DN16" s="187">
        <f t="shared" si="16"/>
        <v>0.216</v>
      </c>
      <c r="DO16" s="273">
        <f t="shared" si="17"/>
        <v>4</v>
      </c>
      <c r="DP16" s="187">
        <f t="shared" si="18"/>
        <v>0.8</v>
      </c>
      <c r="DQ16" s="48">
        <f t="shared" si="19"/>
        <v>0.25</v>
      </c>
      <c r="DR16" s="48">
        <f t="shared" si="20"/>
        <v>0.15</v>
      </c>
      <c r="DS16" s="47">
        <f t="shared" si="21"/>
        <v>0.4</v>
      </c>
      <c r="DT16" s="273">
        <f t="shared" si="22"/>
        <v>1</v>
      </c>
      <c r="DU16" s="187">
        <f t="shared" si="23"/>
        <v>0.12959999999999999</v>
      </c>
      <c r="DV16" s="273">
        <f t="shared" si="24"/>
        <v>4</v>
      </c>
      <c r="DW16" s="187">
        <f t="shared" si="25"/>
        <v>0.8</v>
      </c>
      <c r="DX16" s="48">
        <f t="shared" si="26"/>
        <v>0</v>
      </c>
      <c r="DY16" s="48">
        <f>IF(BA16="",0,IF(BA16="Preventivo",0.25,IF(BA16="Detectivo",0.15,IF(BA18="Correctivo",0.1,0))))</f>
        <v>0</v>
      </c>
      <c r="DZ16" s="47">
        <f t="shared" si="28"/>
        <v>0</v>
      </c>
      <c r="EA16" s="273">
        <f t="shared" si="29"/>
        <v>1</v>
      </c>
      <c r="EB16" s="187">
        <f t="shared" si="30"/>
        <v>0.12959999999999999</v>
      </c>
      <c r="EC16" s="273">
        <f t="shared" si="31"/>
        <v>4</v>
      </c>
      <c r="ED16" s="187">
        <f t="shared" si="32"/>
        <v>0.8</v>
      </c>
      <c r="EE16" s="48">
        <f t="shared" si="33"/>
        <v>0</v>
      </c>
      <c r="EF16" s="48">
        <f t="shared" si="34"/>
        <v>0</v>
      </c>
      <c r="EG16" s="47">
        <f t="shared" si="35"/>
        <v>0</v>
      </c>
      <c r="EH16" s="273">
        <f t="shared" si="36"/>
        <v>1</v>
      </c>
      <c r="EI16" s="187">
        <f t="shared" si="37"/>
        <v>0.12959999999999999</v>
      </c>
      <c r="EJ16" s="273">
        <f t="shared" si="38"/>
        <v>4</v>
      </c>
      <c r="EK16" s="187">
        <f t="shared" si="39"/>
        <v>0.8</v>
      </c>
      <c r="EL16" s="48">
        <f t="shared" si="40"/>
        <v>0</v>
      </c>
      <c r="EM16" s="48">
        <f t="shared" si="41"/>
        <v>0</v>
      </c>
      <c r="EN16" s="47">
        <f t="shared" si="42"/>
        <v>0</v>
      </c>
      <c r="EO16" s="273">
        <f t="shared" si="43"/>
        <v>1</v>
      </c>
      <c r="EP16" s="187">
        <f t="shared" si="44"/>
        <v>0.12959999999999999</v>
      </c>
      <c r="EQ16" s="273">
        <f t="shared" si="45"/>
        <v>4</v>
      </c>
      <c r="ER16" s="187">
        <f t="shared" si="46"/>
        <v>0.8</v>
      </c>
      <c r="ES16" s="48">
        <f t="shared" si="47"/>
        <v>0</v>
      </c>
      <c r="ET16" s="48">
        <f t="shared" si="48"/>
        <v>0</v>
      </c>
      <c r="EU16" s="47">
        <f t="shared" si="49"/>
        <v>0</v>
      </c>
      <c r="EV16" s="273">
        <f t="shared" si="50"/>
        <v>1</v>
      </c>
      <c r="EW16" s="187">
        <f t="shared" si="51"/>
        <v>0.12959999999999999</v>
      </c>
      <c r="EX16" s="273">
        <f t="shared" si="52"/>
        <v>4</v>
      </c>
      <c r="EY16" s="187">
        <f t="shared" si="53"/>
        <v>0.8</v>
      </c>
      <c r="EZ16" s="48">
        <f t="shared" si="54"/>
        <v>0</v>
      </c>
      <c r="FA16" s="48">
        <f t="shared" si="55"/>
        <v>0</v>
      </c>
      <c r="FB16" s="47">
        <f t="shared" si="56"/>
        <v>0</v>
      </c>
      <c r="FC16" s="273">
        <f t="shared" si="57"/>
        <v>1</v>
      </c>
      <c r="FD16" s="187">
        <f t="shared" si="58"/>
        <v>0.12959999999999999</v>
      </c>
      <c r="FE16" s="273">
        <f t="shared" si="59"/>
        <v>4</v>
      </c>
      <c r="FF16" s="187">
        <f t="shared" si="60"/>
        <v>0.8</v>
      </c>
      <c r="FG16" s="48">
        <f t="shared" si="61"/>
        <v>0</v>
      </c>
      <c r="FH16" s="48">
        <f t="shared" si="62"/>
        <v>0</v>
      </c>
      <c r="FI16" s="47">
        <f t="shared" si="63"/>
        <v>0</v>
      </c>
      <c r="FJ16" s="273">
        <f t="shared" si="64"/>
        <v>1</v>
      </c>
      <c r="FK16" s="187">
        <f t="shared" si="65"/>
        <v>0.12959999999999999</v>
      </c>
      <c r="FL16" s="273">
        <f t="shared" si="66"/>
        <v>4</v>
      </c>
      <c r="FM16" s="187">
        <f t="shared" si="67"/>
        <v>0.8</v>
      </c>
      <c r="FN16" s="48">
        <f t="shared" si="68"/>
        <v>0</v>
      </c>
      <c r="FO16" s="48">
        <f t="shared" si="69"/>
        <v>0</v>
      </c>
      <c r="FP16" s="47">
        <f t="shared" si="70"/>
        <v>0</v>
      </c>
      <c r="FQ16" s="273">
        <f t="shared" si="71"/>
        <v>1</v>
      </c>
      <c r="FR16" s="187">
        <f t="shared" si="72"/>
        <v>0.12959999999999999</v>
      </c>
      <c r="FS16" s="273">
        <f t="shared" si="73"/>
        <v>4</v>
      </c>
      <c r="FT16" s="187">
        <f t="shared" si="74"/>
        <v>0.8</v>
      </c>
      <c r="FU16" s="48">
        <f t="shared" si="75"/>
        <v>0</v>
      </c>
      <c r="FV16" s="48">
        <f t="shared" si="76"/>
        <v>0</v>
      </c>
      <c r="FW16" s="47">
        <f t="shared" si="77"/>
        <v>0</v>
      </c>
      <c r="FX16" s="273">
        <f t="shared" si="78"/>
        <v>1</v>
      </c>
      <c r="FY16" s="187">
        <f t="shared" si="79"/>
        <v>0.12959999999999999</v>
      </c>
      <c r="FZ16" s="273">
        <f t="shared" si="80"/>
        <v>4</v>
      </c>
      <c r="GA16" s="187">
        <f t="shared" si="81"/>
        <v>0.8</v>
      </c>
      <c r="GB16" s="48">
        <f t="shared" si="82"/>
        <v>0</v>
      </c>
      <c r="GC16" s="48">
        <f t="shared" si="83"/>
        <v>0</v>
      </c>
      <c r="GD16" s="47">
        <f t="shared" si="84"/>
        <v>0</v>
      </c>
      <c r="GE16" s="273">
        <f t="shared" si="85"/>
        <v>1</v>
      </c>
      <c r="GF16" s="187">
        <f t="shared" si="86"/>
        <v>0.12959999999999999</v>
      </c>
      <c r="GG16" s="273">
        <f t="shared" si="87"/>
        <v>4</v>
      </c>
      <c r="GH16" s="187">
        <f t="shared" si="88"/>
        <v>0.8</v>
      </c>
      <c r="GI16" s="187">
        <f t="shared" si="98"/>
        <v>0.8</v>
      </c>
      <c r="GJ16" s="45"/>
    </row>
    <row r="17" spans="1:191" ht="173.4" x14ac:dyDescent="0.2">
      <c r="A17" s="62">
        <v>9</v>
      </c>
      <c r="B17" s="56" t="s">
        <v>1162</v>
      </c>
      <c r="C17" s="65" t="s">
        <v>1163</v>
      </c>
      <c r="D17" s="58" t="s">
        <v>205</v>
      </c>
      <c r="E17" s="54" t="s">
        <v>204</v>
      </c>
      <c r="F17" s="51" t="s">
        <v>5</v>
      </c>
      <c r="G17" s="55" t="s">
        <v>210</v>
      </c>
      <c r="H17" s="59" t="s">
        <v>173</v>
      </c>
      <c r="I17" s="58" t="s">
        <v>22</v>
      </c>
      <c r="J17" s="58" t="s">
        <v>53</v>
      </c>
      <c r="K17" s="58" t="s">
        <v>54</v>
      </c>
      <c r="L17" s="58" t="s">
        <v>53</v>
      </c>
      <c r="M17" s="58" t="s">
        <v>54</v>
      </c>
      <c r="N17" s="58" t="s">
        <v>54</v>
      </c>
      <c r="O17" s="58" t="s">
        <v>53</v>
      </c>
      <c r="P17" s="58" t="s">
        <v>53</v>
      </c>
      <c r="Q17" s="58" t="s">
        <v>54</v>
      </c>
      <c r="R17" s="58" t="s">
        <v>54</v>
      </c>
      <c r="S17" s="58" t="s">
        <v>54</v>
      </c>
      <c r="T17" s="58" t="s">
        <v>54</v>
      </c>
      <c r="U17" s="58" t="s">
        <v>54</v>
      </c>
      <c r="V17" s="58" t="s">
        <v>54</v>
      </c>
      <c r="W17" s="58" t="s">
        <v>53</v>
      </c>
      <c r="X17" s="58" t="s">
        <v>53</v>
      </c>
      <c r="Y17" s="58" t="s">
        <v>53</v>
      </c>
      <c r="Z17" s="58" t="s">
        <v>53</v>
      </c>
      <c r="AA17" s="58" t="s">
        <v>53</v>
      </c>
      <c r="AB17" s="58" t="s">
        <v>53</v>
      </c>
      <c r="AC17" s="57" t="str">
        <f t="shared" si="0"/>
        <v>3 - Media</v>
      </c>
      <c r="AD17" s="149">
        <f t="shared" si="1"/>
        <v>0.6</v>
      </c>
      <c r="AE17" s="57" t="str">
        <f t="shared" si="2"/>
        <v>4 - Mayor</v>
      </c>
      <c r="AF17" s="149">
        <f t="shared" si="3"/>
        <v>0.8</v>
      </c>
      <c r="AG17" s="56" t="str">
        <f>IFERROR(INDEX('[10]G FINANC'!$BLU$684:$BLY$688,MATCH(I17,'[10]G FINANC'!$BLS$684:$BLS$688,0),MATCH(AE17,'[10]G FINANC'!$BLU$682:$BLY$682,0)),"")</f>
        <v>ALTO</v>
      </c>
      <c r="AH17" s="149">
        <f t="shared" si="4"/>
        <v>0.48</v>
      </c>
      <c r="AI17" s="65" t="s">
        <v>1347</v>
      </c>
      <c r="AJ17" s="55" t="s">
        <v>104</v>
      </c>
      <c r="AK17" s="55" t="s">
        <v>1140</v>
      </c>
      <c r="AL17" s="54" t="s">
        <v>1139</v>
      </c>
      <c r="AM17" s="51" t="s">
        <v>35</v>
      </c>
      <c r="AN17" s="54" t="s">
        <v>46</v>
      </c>
      <c r="AO17" s="54" t="s">
        <v>49</v>
      </c>
      <c r="AP17" s="51" t="s">
        <v>52</v>
      </c>
      <c r="AQ17" s="51" t="s">
        <v>35</v>
      </c>
      <c r="AR17" s="54" t="s">
        <v>46</v>
      </c>
      <c r="AS17" s="54" t="s">
        <v>49</v>
      </c>
      <c r="AT17" s="51" t="s">
        <v>52</v>
      </c>
      <c r="AU17" s="51" t="s">
        <v>35</v>
      </c>
      <c r="AV17" s="54" t="s">
        <v>46</v>
      </c>
      <c r="AW17" s="54" t="s">
        <v>49</v>
      </c>
      <c r="AX17" s="51" t="s">
        <v>52</v>
      </c>
      <c r="AY17" s="51" t="s">
        <v>35</v>
      </c>
      <c r="AZ17" s="54" t="s">
        <v>46</v>
      </c>
      <c r="BA17" s="54" t="s">
        <v>49</v>
      </c>
      <c r="BB17" s="51" t="s">
        <v>52</v>
      </c>
      <c r="BC17" s="51"/>
      <c r="BD17" s="54"/>
      <c r="BE17" s="54"/>
      <c r="BF17" s="51"/>
      <c r="BG17" s="51"/>
      <c r="BH17" s="54"/>
      <c r="BI17" s="54"/>
      <c r="BJ17" s="51"/>
      <c r="BK17" s="51"/>
      <c r="BL17" s="54"/>
      <c r="BM17" s="54"/>
      <c r="BN17" s="51"/>
      <c r="BO17" s="51"/>
      <c r="BP17" s="54"/>
      <c r="BQ17" s="54"/>
      <c r="BR17" s="51"/>
      <c r="BS17" s="51"/>
      <c r="BT17" s="54"/>
      <c r="BU17" s="54"/>
      <c r="BV17" s="51"/>
      <c r="BW17" s="51"/>
      <c r="BX17" s="54"/>
      <c r="BY17" s="54"/>
      <c r="BZ17" s="51"/>
      <c r="CA17" s="51"/>
      <c r="CB17" s="54"/>
      <c r="CC17" s="54"/>
      <c r="CD17" s="51"/>
      <c r="CE17" s="51"/>
      <c r="CF17" s="54"/>
      <c r="CG17" s="54"/>
      <c r="CH17" s="51"/>
      <c r="CI17" s="54"/>
      <c r="CJ17" s="54"/>
      <c r="CK17" s="51"/>
      <c r="CL17" s="53" t="str">
        <f>IFERROR(IF(GE17&lt;=1,"1 - Muy Baja",VLOOKUP(GE17,'[10]G FINANC'!$BLR$684:$BLS$688,2,0)),"")</f>
        <v>1 - Muy Baja</v>
      </c>
      <c r="CM17" s="165">
        <f t="shared" si="5"/>
        <v>7.7759999999999996E-2</v>
      </c>
      <c r="CN17" s="53" t="str">
        <f>IFERROR(IF(GG17&lt;=1,"1 - Leve",HLOOKUP(GG17,'[10]G FINANC'!$BLU$681:$BLY$682,2,0)),"")</f>
        <v>4 - Mayor</v>
      </c>
      <c r="CO17" s="165">
        <f t="shared" si="89"/>
        <v>0.8</v>
      </c>
      <c r="CP17" s="52" t="str">
        <f t="shared" si="6"/>
        <v>MODERADO</v>
      </c>
      <c r="CQ17" s="149">
        <f t="shared" si="90"/>
        <v>6.2207999999999999E-2</v>
      </c>
      <c r="CR17" s="63" t="s">
        <v>456</v>
      </c>
      <c r="CS17" s="52">
        <f t="shared" si="91"/>
        <v>3</v>
      </c>
      <c r="CT17" s="51"/>
      <c r="CU17" s="121" t="s">
        <v>1124</v>
      </c>
      <c r="CV17" s="65" t="s">
        <v>1235</v>
      </c>
      <c r="CW17" s="158"/>
      <c r="CX17" s="47">
        <f t="shared" si="7"/>
        <v>9</v>
      </c>
      <c r="CY17" s="49">
        <f t="shared" si="92"/>
        <v>4</v>
      </c>
      <c r="CZ17" s="47" t="str">
        <f t="shared" si="93"/>
        <v>Mayor</v>
      </c>
      <c r="DA17" s="153">
        <f t="shared" si="94"/>
        <v>0.8</v>
      </c>
      <c r="DB17" s="48">
        <f t="shared" si="95"/>
        <v>0.25</v>
      </c>
      <c r="DC17" s="48">
        <f t="shared" si="8"/>
        <v>0.15</v>
      </c>
      <c r="DD17" s="47">
        <f t="shared" si="96"/>
        <v>0.4</v>
      </c>
      <c r="DE17" s="273">
        <f t="shared" si="9"/>
        <v>2</v>
      </c>
      <c r="DF17" s="187">
        <f t="shared" si="10"/>
        <v>0.36</v>
      </c>
      <c r="DG17" s="273">
        <f t="shared" si="97"/>
        <v>4</v>
      </c>
      <c r="DH17" s="273"/>
      <c r="DI17" s="187">
        <f t="shared" si="11"/>
        <v>0.8</v>
      </c>
      <c r="DJ17" s="48">
        <f t="shared" si="12"/>
        <v>0.25</v>
      </c>
      <c r="DK17" s="48">
        <f t="shared" si="13"/>
        <v>0.15</v>
      </c>
      <c r="DL17" s="47">
        <f t="shared" si="14"/>
        <v>0.4</v>
      </c>
      <c r="DM17" s="273">
        <f t="shared" si="15"/>
        <v>2</v>
      </c>
      <c r="DN17" s="187">
        <f t="shared" si="16"/>
        <v>0.216</v>
      </c>
      <c r="DO17" s="273">
        <f t="shared" si="17"/>
        <v>4</v>
      </c>
      <c r="DP17" s="187">
        <f t="shared" si="18"/>
        <v>0.8</v>
      </c>
      <c r="DQ17" s="48">
        <f t="shared" si="19"/>
        <v>0.25</v>
      </c>
      <c r="DR17" s="48">
        <f t="shared" si="20"/>
        <v>0.15</v>
      </c>
      <c r="DS17" s="47">
        <f t="shared" si="21"/>
        <v>0.4</v>
      </c>
      <c r="DT17" s="273">
        <f t="shared" si="22"/>
        <v>1</v>
      </c>
      <c r="DU17" s="187">
        <f t="shared" si="23"/>
        <v>0.12959999999999999</v>
      </c>
      <c r="DV17" s="273">
        <f t="shared" si="24"/>
        <v>4</v>
      </c>
      <c r="DW17" s="187">
        <f t="shared" si="25"/>
        <v>0.8</v>
      </c>
      <c r="DX17" s="48">
        <f t="shared" si="26"/>
        <v>0.25</v>
      </c>
      <c r="DY17" s="48">
        <f t="shared" si="27"/>
        <v>0.15</v>
      </c>
      <c r="DZ17" s="47">
        <f t="shared" si="28"/>
        <v>0.4</v>
      </c>
      <c r="EA17" s="273">
        <f t="shared" si="29"/>
        <v>1</v>
      </c>
      <c r="EB17" s="187">
        <f t="shared" si="30"/>
        <v>7.7759999999999996E-2</v>
      </c>
      <c r="EC17" s="273">
        <f t="shared" si="31"/>
        <v>4</v>
      </c>
      <c r="ED17" s="187">
        <f t="shared" si="32"/>
        <v>0.8</v>
      </c>
      <c r="EE17" s="48">
        <f t="shared" si="33"/>
        <v>0</v>
      </c>
      <c r="EF17" s="48">
        <f t="shared" si="34"/>
        <v>0</v>
      </c>
      <c r="EG17" s="47">
        <f t="shared" si="35"/>
        <v>0</v>
      </c>
      <c r="EH17" s="273">
        <f t="shared" si="36"/>
        <v>1</v>
      </c>
      <c r="EI17" s="187">
        <f t="shared" si="37"/>
        <v>7.7759999999999996E-2</v>
      </c>
      <c r="EJ17" s="273">
        <f t="shared" si="38"/>
        <v>4</v>
      </c>
      <c r="EK17" s="187">
        <f t="shared" si="39"/>
        <v>0.8</v>
      </c>
      <c r="EL17" s="48">
        <f t="shared" si="40"/>
        <v>0</v>
      </c>
      <c r="EM17" s="48">
        <f t="shared" si="41"/>
        <v>0</v>
      </c>
      <c r="EN17" s="47">
        <f t="shared" si="42"/>
        <v>0</v>
      </c>
      <c r="EO17" s="273">
        <f t="shared" si="43"/>
        <v>1</v>
      </c>
      <c r="EP17" s="187">
        <f t="shared" si="44"/>
        <v>7.7759999999999996E-2</v>
      </c>
      <c r="EQ17" s="273">
        <f t="shared" si="45"/>
        <v>4</v>
      </c>
      <c r="ER17" s="187">
        <f t="shared" si="46"/>
        <v>0.8</v>
      </c>
      <c r="ES17" s="48">
        <f t="shared" si="47"/>
        <v>0</v>
      </c>
      <c r="ET17" s="48">
        <f t="shared" si="48"/>
        <v>0</v>
      </c>
      <c r="EU17" s="47">
        <f t="shared" si="49"/>
        <v>0</v>
      </c>
      <c r="EV17" s="273">
        <f t="shared" si="50"/>
        <v>1</v>
      </c>
      <c r="EW17" s="187">
        <f t="shared" si="51"/>
        <v>7.7759999999999996E-2</v>
      </c>
      <c r="EX17" s="273">
        <f t="shared" si="52"/>
        <v>4</v>
      </c>
      <c r="EY17" s="187">
        <f t="shared" si="53"/>
        <v>0.8</v>
      </c>
      <c r="EZ17" s="48">
        <f t="shared" si="54"/>
        <v>0</v>
      </c>
      <c r="FA17" s="48">
        <f t="shared" si="55"/>
        <v>0</v>
      </c>
      <c r="FB17" s="47">
        <f t="shared" si="56"/>
        <v>0</v>
      </c>
      <c r="FC17" s="273">
        <f t="shared" si="57"/>
        <v>1</v>
      </c>
      <c r="FD17" s="187">
        <f t="shared" si="58"/>
        <v>7.7759999999999996E-2</v>
      </c>
      <c r="FE17" s="273">
        <f t="shared" si="59"/>
        <v>4</v>
      </c>
      <c r="FF17" s="187">
        <f t="shared" si="60"/>
        <v>0.8</v>
      </c>
      <c r="FG17" s="48">
        <f t="shared" si="61"/>
        <v>0</v>
      </c>
      <c r="FH17" s="48">
        <f t="shared" si="62"/>
        <v>0</v>
      </c>
      <c r="FI17" s="47">
        <f t="shared" si="63"/>
        <v>0</v>
      </c>
      <c r="FJ17" s="273">
        <f t="shared" si="64"/>
        <v>1</v>
      </c>
      <c r="FK17" s="187">
        <f t="shared" si="65"/>
        <v>7.7759999999999996E-2</v>
      </c>
      <c r="FL17" s="273">
        <f t="shared" si="66"/>
        <v>4</v>
      </c>
      <c r="FM17" s="187">
        <f t="shared" si="67"/>
        <v>0.8</v>
      </c>
      <c r="FN17" s="48">
        <f t="shared" si="68"/>
        <v>0</v>
      </c>
      <c r="FO17" s="48">
        <f t="shared" si="69"/>
        <v>0</v>
      </c>
      <c r="FP17" s="47">
        <f t="shared" si="70"/>
        <v>0</v>
      </c>
      <c r="FQ17" s="273">
        <f t="shared" si="71"/>
        <v>1</v>
      </c>
      <c r="FR17" s="187">
        <f t="shared" si="72"/>
        <v>7.7759999999999996E-2</v>
      </c>
      <c r="FS17" s="273">
        <f t="shared" si="73"/>
        <v>4</v>
      </c>
      <c r="FT17" s="187">
        <f t="shared" si="74"/>
        <v>0.8</v>
      </c>
      <c r="FU17" s="48">
        <f t="shared" si="75"/>
        <v>0</v>
      </c>
      <c r="FV17" s="48">
        <f t="shared" si="76"/>
        <v>0</v>
      </c>
      <c r="FW17" s="47">
        <f t="shared" si="77"/>
        <v>0</v>
      </c>
      <c r="FX17" s="273">
        <f t="shared" si="78"/>
        <v>1</v>
      </c>
      <c r="FY17" s="187">
        <f t="shared" si="79"/>
        <v>7.7759999999999996E-2</v>
      </c>
      <c r="FZ17" s="273">
        <f t="shared" si="80"/>
        <v>4</v>
      </c>
      <c r="GA17" s="187">
        <f t="shared" si="81"/>
        <v>0.8</v>
      </c>
      <c r="GB17" s="48">
        <f t="shared" si="82"/>
        <v>0</v>
      </c>
      <c r="GC17" s="48">
        <f t="shared" si="83"/>
        <v>0</v>
      </c>
      <c r="GD17" s="47">
        <f t="shared" si="84"/>
        <v>0</v>
      </c>
      <c r="GE17" s="273">
        <f t="shared" si="85"/>
        <v>1</v>
      </c>
      <c r="GF17" s="187">
        <f t="shared" si="86"/>
        <v>7.7759999999999996E-2</v>
      </c>
      <c r="GG17" s="273">
        <f t="shared" si="87"/>
        <v>4</v>
      </c>
      <c r="GH17" s="187">
        <f t="shared" si="88"/>
        <v>0.8</v>
      </c>
      <c r="GI17" s="187">
        <f t="shared" si="98"/>
        <v>0.8</v>
      </c>
    </row>
    <row r="18" spans="1:191" ht="173.4" x14ac:dyDescent="0.2">
      <c r="A18" s="62">
        <v>10</v>
      </c>
      <c r="B18" s="56" t="s">
        <v>1162</v>
      </c>
      <c r="C18" s="65" t="s">
        <v>1161</v>
      </c>
      <c r="D18" s="58" t="s">
        <v>206</v>
      </c>
      <c r="E18" s="54" t="s">
        <v>204</v>
      </c>
      <c r="F18" s="51" t="s">
        <v>222</v>
      </c>
      <c r="G18" s="55" t="s">
        <v>210</v>
      </c>
      <c r="H18" s="59" t="s">
        <v>173</v>
      </c>
      <c r="I18" s="58" t="s">
        <v>22</v>
      </c>
      <c r="J18" s="58" t="s">
        <v>53</v>
      </c>
      <c r="K18" s="58" t="s">
        <v>54</v>
      </c>
      <c r="L18" s="58" t="s">
        <v>53</v>
      </c>
      <c r="M18" s="58" t="s">
        <v>54</v>
      </c>
      <c r="N18" s="58" t="s">
        <v>54</v>
      </c>
      <c r="O18" s="58" t="s">
        <v>53</v>
      </c>
      <c r="P18" s="58" t="s">
        <v>53</v>
      </c>
      <c r="Q18" s="58" t="s">
        <v>54</v>
      </c>
      <c r="R18" s="58" t="s">
        <v>54</v>
      </c>
      <c r="S18" s="58" t="s">
        <v>54</v>
      </c>
      <c r="T18" s="58" t="s">
        <v>54</v>
      </c>
      <c r="U18" s="58" t="s">
        <v>54</v>
      </c>
      <c r="V18" s="58" t="s">
        <v>54</v>
      </c>
      <c r="W18" s="58" t="s">
        <v>53</v>
      </c>
      <c r="X18" s="58" t="s">
        <v>53</v>
      </c>
      <c r="Y18" s="58" t="s">
        <v>53</v>
      </c>
      <c r="Z18" s="58" t="s">
        <v>53</v>
      </c>
      <c r="AA18" s="58" t="s">
        <v>53</v>
      </c>
      <c r="AB18" s="58" t="s">
        <v>53</v>
      </c>
      <c r="AC18" s="57" t="str">
        <f t="shared" si="0"/>
        <v>3 - Media</v>
      </c>
      <c r="AD18" s="149">
        <f t="shared" si="1"/>
        <v>0.6</v>
      </c>
      <c r="AE18" s="57" t="str">
        <f t="shared" si="2"/>
        <v>4 - Mayor</v>
      </c>
      <c r="AF18" s="149">
        <f t="shared" si="3"/>
        <v>0.8</v>
      </c>
      <c r="AG18" s="56" t="str">
        <f>IFERROR(INDEX('[10]G FINANC'!$BLU$684:$BLY$688,MATCH(I18,'[10]G FINANC'!$BLS$684:$BLS$688,0),MATCH(AE18,'[10]G FINANC'!$BLU$682:$BLY$682,0)),"")</f>
        <v>ALTO</v>
      </c>
      <c r="AH18" s="149">
        <f t="shared" si="4"/>
        <v>0.48</v>
      </c>
      <c r="AI18" s="65" t="s">
        <v>1347</v>
      </c>
      <c r="AJ18" s="55" t="s">
        <v>104</v>
      </c>
      <c r="AK18" s="55" t="s">
        <v>1140</v>
      </c>
      <c r="AL18" s="54" t="s">
        <v>1139</v>
      </c>
      <c r="AM18" s="51" t="s">
        <v>35</v>
      </c>
      <c r="AN18" s="54" t="s">
        <v>46</v>
      </c>
      <c r="AO18" s="54" t="s">
        <v>49</v>
      </c>
      <c r="AP18" s="51" t="s">
        <v>52</v>
      </c>
      <c r="AQ18" s="51" t="s">
        <v>35</v>
      </c>
      <c r="AR18" s="54" t="s">
        <v>46</v>
      </c>
      <c r="AS18" s="54" t="s">
        <v>49</v>
      </c>
      <c r="AT18" s="51" t="s">
        <v>52</v>
      </c>
      <c r="AU18" s="51" t="s">
        <v>35</v>
      </c>
      <c r="AV18" s="54" t="s">
        <v>46</v>
      </c>
      <c r="AW18" s="54" t="s">
        <v>49</v>
      </c>
      <c r="AX18" s="51" t="s">
        <v>52</v>
      </c>
      <c r="AY18" s="51" t="s">
        <v>35</v>
      </c>
      <c r="AZ18" s="54" t="s">
        <v>46</v>
      </c>
      <c r="BA18" s="54" t="s">
        <v>49</v>
      </c>
      <c r="BB18" s="51" t="s">
        <v>52</v>
      </c>
      <c r="BC18" s="51"/>
      <c r="BD18" s="54"/>
      <c r="BE18" s="54"/>
      <c r="BF18" s="51"/>
      <c r="BG18" s="51"/>
      <c r="BH18" s="54"/>
      <c r="BI18" s="54"/>
      <c r="BJ18" s="51"/>
      <c r="BK18" s="51"/>
      <c r="BL18" s="54"/>
      <c r="BM18" s="54"/>
      <c r="BN18" s="51"/>
      <c r="BO18" s="51"/>
      <c r="BP18" s="54"/>
      <c r="BQ18" s="54"/>
      <c r="BR18" s="51"/>
      <c r="BS18" s="51"/>
      <c r="BT18" s="54"/>
      <c r="BU18" s="54"/>
      <c r="BV18" s="51"/>
      <c r="BW18" s="51"/>
      <c r="BX18" s="54"/>
      <c r="BY18" s="54"/>
      <c r="BZ18" s="51"/>
      <c r="CA18" s="51"/>
      <c r="CB18" s="54"/>
      <c r="CC18" s="54"/>
      <c r="CD18" s="51"/>
      <c r="CE18" s="51"/>
      <c r="CF18" s="54"/>
      <c r="CG18" s="54"/>
      <c r="CH18" s="51"/>
      <c r="CI18" s="54"/>
      <c r="CJ18" s="54"/>
      <c r="CK18" s="51"/>
      <c r="CL18" s="53" t="str">
        <f>IFERROR(IF(GE18&lt;=1,"1 - Muy Baja",VLOOKUP(GE18,'[10]G FINANC'!$BLR$684:$BLS$688,2,0)),"")</f>
        <v>1 - Muy Baja</v>
      </c>
      <c r="CM18" s="165">
        <f t="shared" si="5"/>
        <v>7.7759999999999996E-2</v>
      </c>
      <c r="CN18" s="53" t="str">
        <f>IFERROR(IF(GG18&lt;=1,"1 - Leve",HLOOKUP(GG18,'[10]G FINANC'!$BLU$681:$BLY$682,2,0)),"")</f>
        <v>4 - Mayor</v>
      </c>
      <c r="CO18" s="165">
        <f t="shared" si="89"/>
        <v>0.8</v>
      </c>
      <c r="CP18" s="52" t="str">
        <f t="shared" si="6"/>
        <v>MODERADO</v>
      </c>
      <c r="CQ18" s="149">
        <f t="shared" si="90"/>
        <v>6.2207999999999999E-2</v>
      </c>
      <c r="CR18" s="63" t="s">
        <v>233</v>
      </c>
      <c r="CS18" s="52">
        <f t="shared" si="91"/>
        <v>3</v>
      </c>
      <c r="CT18" s="51"/>
      <c r="CU18" s="121" t="s">
        <v>1124</v>
      </c>
      <c r="CV18" s="65" t="s">
        <v>1235</v>
      </c>
      <c r="CW18" s="158"/>
      <c r="CX18" s="47">
        <f t="shared" si="7"/>
        <v>9</v>
      </c>
      <c r="CY18" s="49">
        <f t="shared" si="92"/>
        <v>4</v>
      </c>
      <c r="CZ18" s="47" t="str">
        <f t="shared" si="93"/>
        <v>Mayor</v>
      </c>
      <c r="DA18" s="153">
        <f t="shared" si="94"/>
        <v>0.8</v>
      </c>
      <c r="DB18" s="48">
        <f t="shared" si="95"/>
        <v>0.25</v>
      </c>
      <c r="DC18" s="48">
        <f t="shared" si="8"/>
        <v>0.15</v>
      </c>
      <c r="DD18" s="47">
        <f t="shared" si="96"/>
        <v>0.4</v>
      </c>
      <c r="DE18" s="273">
        <f t="shared" si="9"/>
        <v>2</v>
      </c>
      <c r="DF18" s="187">
        <f t="shared" si="10"/>
        <v>0.36</v>
      </c>
      <c r="DG18" s="273">
        <f t="shared" si="97"/>
        <v>4</v>
      </c>
      <c r="DH18" s="273"/>
      <c r="DI18" s="187">
        <f t="shared" si="11"/>
        <v>0.8</v>
      </c>
      <c r="DJ18" s="48">
        <f t="shared" si="12"/>
        <v>0.25</v>
      </c>
      <c r="DK18" s="48">
        <f t="shared" si="13"/>
        <v>0.15</v>
      </c>
      <c r="DL18" s="47">
        <f t="shared" si="14"/>
        <v>0.4</v>
      </c>
      <c r="DM18" s="273">
        <f t="shared" si="15"/>
        <v>2</v>
      </c>
      <c r="DN18" s="187">
        <f t="shared" si="16"/>
        <v>0.216</v>
      </c>
      <c r="DO18" s="273">
        <f t="shared" si="17"/>
        <v>4</v>
      </c>
      <c r="DP18" s="187">
        <f t="shared" si="18"/>
        <v>0.8</v>
      </c>
      <c r="DQ18" s="48">
        <f t="shared" si="19"/>
        <v>0.25</v>
      </c>
      <c r="DR18" s="48">
        <f t="shared" si="20"/>
        <v>0.15</v>
      </c>
      <c r="DS18" s="47">
        <f t="shared" si="21"/>
        <v>0.4</v>
      </c>
      <c r="DT18" s="273">
        <f t="shared" si="22"/>
        <v>1</v>
      </c>
      <c r="DU18" s="187">
        <f t="shared" si="23"/>
        <v>0.12959999999999999</v>
      </c>
      <c r="DV18" s="273">
        <f t="shared" si="24"/>
        <v>4</v>
      </c>
      <c r="DW18" s="187">
        <f t="shared" si="25"/>
        <v>0.8</v>
      </c>
      <c r="DX18" s="48">
        <f t="shared" si="26"/>
        <v>0.25</v>
      </c>
      <c r="DY18" s="48">
        <f t="shared" si="27"/>
        <v>0.15</v>
      </c>
      <c r="DZ18" s="47">
        <f t="shared" si="28"/>
        <v>0.4</v>
      </c>
      <c r="EA18" s="273">
        <f t="shared" si="29"/>
        <v>1</v>
      </c>
      <c r="EB18" s="187">
        <f t="shared" si="30"/>
        <v>7.7759999999999996E-2</v>
      </c>
      <c r="EC18" s="273">
        <f t="shared" si="31"/>
        <v>4</v>
      </c>
      <c r="ED18" s="187">
        <f t="shared" si="32"/>
        <v>0.8</v>
      </c>
      <c r="EE18" s="48">
        <f t="shared" si="33"/>
        <v>0</v>
      </c>
      <c r="EF18" s="48">
        <f t="shared" si="34"/>
        <v>0</v>
      </c>
      <c r="EG18" s="47">
        <f t="shared" si="35"/>
        <v>0</v>
      </c>
      <c r="EH18" s="273">
        <f t="shared" si="36"/>
        <v>1</v>
      </c>
      <c r="EI18" s="187">
        <f t="shared" si="37"/>
        <v>7.7759999999999996E-2</v>
      </c>
      <c r="EJ18" s="273">
        <f t="shared" si="38"/>
        <v>4</v>
      </c>
      <c r="EK18" s="187">
        <f t="shared" si="39"/>
        <v>0.8</v>
      </c>
      <c r="EL18" s="48">
        <f t="shared" si="40"/>
        <v>0</v>
      </c>
      <c r="EM18" s="48">
        <f t="shared" si="41"/>
        <v>0</v>
      </c>
      <c r="EN18" s="47">
        <f t="shared" si="42"/>
        <v>0</v>
      </c>
      <c r="EO18" s="273">
        <f t="shared" si="43"/>
        <v>1</v>
      </c>
      <c r="EP18" s="187">
        <f t="shared" si="44"/>
        <v>7.7759999999999996E-2</v>
      </c>
      <c r="EQ18" s="273">
        <f t="shared" si="45"/>
        <v>4</v>
      </c>
      <c r="ER18" s="187">
        <f t="shared" si="46"/>
        <v>0.8</v>
      </c>
      <c r="ES18" s="48">
        <f t="shared" si="47"/>
        <v>0</v>
      </c>
      <c r="ET18" s="48">
        <f t="shared" si="48"/>
        <v>0</v>
      </c>
      <c r="EU18" s="47">
        <f t="shared" si="49"/>
        <v>0</v>
      </c>
      <c r="EV18" s="273">
        <f t="shared" si="50"/>
        <v>1</v>
      </c>
      <c r="EW18" s="187">
        <f t="shared" si="51"/>
        <v>7.7759999999999996E-2</v>
      </c>
      <c r="EX18" s="273">
        <f t="shared" si="52"/>
        <v>4</v>
      </c>
      <c r="EY18" s="187">
        <f t="shared" si="53"/>
        <v>0.8</v>
      </c>
      <c r="EZ18" s="48">
        <f t="shared" si="54"/>
        <v>0</v>
      </c>
      <c r="FA18" s="48">
        <f t="shared" si="55"/>
        <v>0</v>
      </c>
      <c r="FB18" s="47">
        <f t="shared" si="56"/>
        <v>0</v>
      </c>
      <c r="FC18" s="273">
        <f t="shared" si="57"/>
        <v>1</v>
      </c>
      <c r="FD18" s="187">
        <f t="shared" si="58"/>
        <v>7.7759999999999996E-2</v>
      </c>
      <c r="FE18" s="273">
        <f t="shared" si="59"/>
        <v>4</v>
      </c>
      <c r="FF18" s="187">
        <f t="shared" si="60"/>
        <v>0.8</v>
      </c>
      <c r="FG18" s="48">
        <f t="shared" si="61"/>
        <v>0</v>
      </c>
      <c r="FH18" s="48">
        <f t="shared" si="62"/>
        <v>0</v>
      </c>
      <c r="FI18" s="47">
        <f t="shared" si="63"/>
        <v>0</v>
      </c>
      <c r="FJ18" s="273">
        <f t="shared" si="64"/>
        <v>1</v>
      </c>
      <c r="FK18" s="187">
        <f t="shared" si="65"/>
        <v>7.7759999999999996E-2</v>
      </c>
      <c r="FL18" s="273">
        <f t="shared" si="66"/>
        <v>4</v>
      </c>
      <c r="FM18" s="187">
        <f t="shared" si="67"/>
        <v>0.8</v>
      </c>
      <c r="FN18" s="48">
        <f t="shared" si="68"/>
        <v>0</v>
      </c>
      <c r="FO18" s="48">
        <f t="shared" si="69"/>
        <v>0</v>
      </c>
      <c r="FP18" s="47">
        <f t="shared" si="70"/>
        <v>0</v>
      </c>
      <c r="FQ18" s="273">
        <f t="shared" si="71"/>
        <v>1</v>
      </c>
      <c r="FR18" s="187">
        <f t="shared" si="72"/>
        <v>7.7759999999999996E-2</v>
      </c>
      <c r="FS18" s="273">
        <f t="shared" si="73"/>
        <v>4</v>
      </c>
      <c r="FT18" s="187">
        <f t="shared" si="74"/>
        <v>0.8</v>
      </c>
      <c r="FU18" s="48">
        <f t="shared" si="75"/>
        <v>0</v>
      </c>
      <c r="FV18" s="48">
        <f t="shared" si="76"/>
        <v>0</v>
      </c>
      <c r="FW18" s="47">
        <f t="shared" si="77"/>
        <v>0</v>
      </c>
      <c r="FX18" s="273">
        <f t="shared" si="78"/>
        <v>1</v>
      </c>
      <c r="FY18" s="187">
        <f t="shared" si="79"/>
        <v>7.7759999999999996E-2</v>
      </c>
      <c r="FZ18" s="273">
        <f t="shared" si="80"/>
        <v>4</v>
      </c>
      <c r="GA18" s="187">
        <f t="shared" si="81"/>
        <v>0.8</v>
      </c>
      <c r="GB18" s="48">
        <f t="shared" si="82"/>
        <v>0</v>
      </c>
      <c r="GC18" s="48">
        <f t="shared" si="83"/>
        <v>0</v>
      </c>
      <c r="GD18" s="47">
        <f t="shared" si="84"/>
        <v>0</v>
      </c>
      <c r="GE18" s="273">
        <f t="shared" si="85"/>
        <v>1</v>
      </c>
      <c r="GF18" s="187">
        <f t="shared" si="86"/>
        <v>7.7759999999999996E-2</v>
      </c>
      <c r="GG18" s="273">
        <f t="shared" si="87"/>
        <v>4</v>
      </c>
      <c r="GH18" s="187">
        <f t="shared" si="88"/>
        <v>0.8</v>
      </c>
      <c r="GI18" s="187">
        <f t="shared" si="98"/>
        <v>0.8</v>
      </c>
    </row>
    <row r="19" spans="1:191" ht="173.4" x14ac:dyDescent="0.2">
      <c r="A19" s="62">
        <v>11</v>
      </c>
      <c r="B19" s="56" t="s">
        <v>1150</v>
      </c>
      <c r="C19" s="65" t="s">
        <v>1160</v>
      </c>
      <c r="D19" s="58" t="s">
        <v>205</v>
      </c>
      <c r="E19" s="54" t="s">
        <v>204</v>
      </c>
      <c r="F19" s="51" t="s">
        <v>223</v>
      </c>
      <c r="G19" s="59" t="s">
        <v>210</v>
      </c>
      <c r="H19" s="59" t="s">
        <v>173</v>
      </c>
      <c r="I19" s="58" t="s">
        <v>22</v>
      </c>
      <c r="J19" s="58" t="s">
        <v>53</v>
      </c>
      <c r="K19" s="58" t="s">
        <v>53</v>
      </c>
      <c r="L19" s="58" t="s">
        <v>53</v>
      </c>
      <c r="M19" s="58" t="s">
        <v>54</v>
      </c>
      <c r="N19" s="58" t="s">
        <v>54</v>
      </c>
      <c r="O19" s="58" t="s">
        <v>53</v>
      </c>
      <c r="P19" s="58" t="s">
        <v>53</v>
      </c>
      <c r="Q19" s="58" t="s">
        <v>54</v>
      </c>
      <c r="R19" s="58" t="s">
        <v>54</v>
      </c>
      <c r="S19" s="58" t="s">
        <v>54</v>
      </c>
      <c r="T19" s="58" t="s">
        <v>54</v>
      </c>
      <c r="U19" s="58" t="s">
        <v>54</v>
      </c>
      <c r="V19" s="58" t="s">
        <v>54</v>
      </c>
      <c r="W19" s="58" t="s">
        <v>53</v>
      </c>
      <c r="X19" s="58" t="s">
        <v>53</v>
      </c>
      <c r="Y19" s="58" t="s">
        <v>54</v>
      </c>
      <c r="Z19" s="58" t="s">
        <v>53</v>
      </c>
      <c r="AA19" s="58" t="s">
        <v>53</v>
      </c>
      <c r="AB19" s="58" t="s">
        <v>53</v>
      </c>
      <c r="AC19" s="57" t="str">
        <f t="shared" si="0"/>
        <v>3 - Media</v>
      </c>
      <c r="AD19" s="149">
        <f t="shared" si="1"/>
        <v>0.6</v>
      </c>
      <c r="AE19" s="57" t="str">
        <f t="shared" si="2"/>
        <v>4 - Mayor</v>
      </c>
      <c r="AF19" s="149">
        <f t="shared" si="3"/>
        <v>0.8</v>
      </c>
      <c r="AG19" s="56" t="str">
        <f>IFERROR(INDEX('[10]G FINANC'!$BLU$684:$BLY$688,MATCH(I19,'[10]G FINANC'!$BLS$684:$BLS$688,0),MATCH(AE19,'[10]G FINANC'!$BLU$682:$BLY$682,0)),"")</f>
        <v>ALTO</v>
      </c>
      <c r="AH19" s="149">
        <f t="shared" si="4"/>
        <v>0.48</v>
      </c>
      <c r="AI19" s="65" t="s">
        <v>1158</v>
      </c>
      <c r="AJ19" s="55" t="s">
        <v>1157</v>
      </c>
      <c r="AK19" s="55" t="s">
        <v>1140</v>
      </c>
      <c r="AL19" s="54" t="s">
        <v>1139</v>
      </c>
      <c r="AM19" s="51" t="s">
        <v>35</v>
      </c>
      <c r="AN19" s="54" t="s">
        <v>46</v>
      </c>
      <c r="AO19" s="54" t="s">
        <v>49</v>
      </c>
      <c r="AP19" s="51" t="s">
        <v>52</v>
      </c>
      <c r="AQ19" s="51" t="s">
        <v>35</v>
      </c>
      <c r="AR19" s="54" t="s">
        <v>46</v>
      </c>
      <c r="AS19" s="54" t="s">
        <v>49</v>
      </c>
      <c r="AT19" s="51" t="s">
        <v>52</v>
      </c>
      <c r="AU19" s="51" t="s">
        <v>35</v>
      </c>
      <c r="AV19" s="54" t="s">
        <v>46</v>
      </c>
      <c r="AW19" s="54" t="s">
        <v>49</v>
      </c>
      <c r="AX19" s="51" t="s">
        <v>52</v>
      </c>
      <c r="AY19" s="51" t="s">
        <v>35</v>
      </c>
      <c r="AZ19" s="54" t="s">
        <v>46</v>
      </c>
      <c r="BA19" s="54" t="s">
        <v>49</v>
      </c>
      <c r="BB19" s="51" t="s">
        <v>52</v>
      </c>
      <c r="BC19" s="51"/>
      <c r="BD19" s="54"/>
      <c r="BE19" s="54"/>
      <c r="BF19" s="51"/>
      <c r="BG19" s="51"/>
      <c r="BH19" s="54"/>
      <c r="BI19" s="54"/>
      <c r="BJ19" s="51"/>
      <c r="BK19" s="51"/>
      <c r="BL19" s="54"/>
      <c r="BM19" s="54"/>
      <c r="BN19" s="51"/>
      <c r="BO19" s="51"/>
      <c r="BP19" s="54"/>
      <c r="BQ19" s="54"/>
      <c r="BR19" s="51"/>
      <c r="BS19" s="51"/>
      <c r="BT19" s="54"/>
      <c r="BU19" s="54"/>
      <c r="BV19" s="51"/>
      <c r="BW19" s="51"/>
      <c r="BX19" s="54"/>
      <c r="BY19" s="54"/>
      <c r="BZ19" s="51"/>
      <c r="CA19" s="51"/>
      <c r="CB19" s="54"/>
      <c r="CC19" s="54"/>
      <c r="CD19" s="51"/>
      <c r="CE19" s="51"/>
      <c r="CF19" s="54"/>
      <c r="CG19" s="54"/>
      <c r="CH19" s="51"/>
      <c r="CI19" s="54"/>
      <c r="CJ19" s="54"/>
      <c r="CK19" s="51"/>
      <c r="CL19" s="53" t="str">
        <f>IFERROR(IF(GE19&lt;=1,"1 - Muy Baja",VLOOKUP(GE19,'[10]G FINANC'!$BLR$684:$BLS$688,2,0)),"")</f>
        <v>1 - Muy Baja</v>
      </c>
      <c r="CM19" s="165">
        <f t="shared" si="5"/>
        <v>7.7759999999999996E-2</v>
      </c>
      <c r="CN19" s="53" t="str">
        <f>IFERROR(IF(GG19&lt;=1,"1 - Leve",HLOOKUP(GG19,'[10]G FINANC'!$BLU$681:$BLY$682,2,0)),"")</f>
        <v>4 - Mayor</v>
      </c>
      <c r="CO19" s="165">
        <f t="shared" si="89"/>
        <v>0.8</v>
      </c>
      <c r="CP19" s="52" t="str">
        <f t="shared" si="6"/>
        <v>MODERADO</v>
      </c>
      <c r="CQ19" s="149">
        <f t="shared" si="90"/>
        <v>6.2207999999999999E-2</v>
      </c>
      <c r="CR19" s="63" t="s">
        <v>456</v>
      </c>
      <c r="CS19" s="52">
        <f t="shared" si="91"/>
        <v>3</v>
      </c>
      <c r="CT19" s="51"/>
      <c r="CU19" s="121" t="s">
        <v>1124</v>
      </c>
      <c r="CV19" s="65" t="s">
        <v>1235</v>
      </c>
      <c r="CW19" s="158"/>
      <c r="CX19" s="47">
        <f t="shared" si="7"/>
        <v>9</v>
      </c>
      <c r="CY19" s="49">
        <f t="shared" si="92"/>
        <v>4</v>
      </c>
      <c r="CZ19" s="47" t="str">
        <f t="shared" si="93"/>
        <v>Mayor</v>
      </c>
      <c r="DA19" s="153">
        <f t="shared" si="94"/>
        <v>0.8</v>
      </c>
      <c r="DB19" s="48">
        <f t="shared" si="95"/>
        <v>0.25</v>
      </c>
      <c r="DC19" s="48">
        <f t="shared" si="8"/>
        <v>0.15</v>
      </c>
      <c r="DD19" s="47">
        <f t="shared" si="96"/>
        <v>0.4</v>
      </c>
      <c r="DE19" s="273">
        <f t="shared" si="9"/>
        <v>2</v>
      </c>
      <c r="DF19" s="187">
        <f t="shared" si="10"/>
        <v>0.36</v>
      </c>
      <c r="DG19" s="273">
        <f t="shared" si="97"/>
        <v>4</v>
      </c>
      <c r="DH19" s="273"/>
      <c r="DI19" s="187">
        <f t="shared" si="11"/>
        <v>0.8</v>
      </c>
      <c r="DJ19" s="48">
        <f t="shared" si="12"/>
        <v>0.25</v>
      </c>
      <c r="DK19" s="48">
        <f t="shared" si="13"/>
        <v>0.15</v>
      </c>
      <c r="DL19" s="47">
        <f t="shared" si="14"/>
        <v>0.4</v>
      </c>
      <c r="DM19" s="273">
        <f t="shared" si="15"/>
        <v>2</v>
      </c>
      <c r="DN19" s="187">
        <f t="shared" si="16"/>
        <v>0.216</v>
      </c>
      <c r="DO19" s="273">
        <f t="shared" si="17"/>
        <v>4</v>
      </c>
      <c r="DP19" s="187">
        <f t="shared" si="18"/>
        <v>0.8</v>
      </c>
      <c r="DQ19" s="48">
        <f t="shared" si="19"/>
        <v>0.25</v>
      </c>
      <c r="DR19" s="48">
        <f t="shared" si="20"/>
        <v>0.15</v>
      </c>
      <c r="DS19" s="47">
        <f t="shared" si="21"/>
        <v>0.4</v>
      </c>
      <c r="DT19" s="273">
        <f t="shared" si="22"/>
        <v>1</v>
      </c>
      <c r="DU19" s="187">
        <f t="shared" si="23"/>
        <v>0.12959999999999999</v>
      </c>
      <c r="DV19" s="273">
        <f t="shared" si="24"/>
        <v>4</v>
      </c>
      <c r="DW19" s="187">
        <f t="shared" si="25"/>
        <v>0.8</v>
      </c>
      <c r="DX19" s="48">
        <f t="shared" si="26"/>
        <v>0.25</v>
      </c>
      <c r="DY19" s="48">
        <f t="shared" si="27"/>
        <v>0.15</v>
      </c>
      <c r="DZ19" s="47">
        <f t="shared" si="28"/>
        <v>0.4</v>
      </c>
      <c r="EA19" s="273">
        <f t="shared" si="29"/>
        <v>1</v>
      </c>
      <c r="EB19" s="187">
        <f t="shared" si="30"/>
        <v>7.7759999999999996E-2</v>
      </c>
      <c r="EC19" s="273">
        <f t="shared" si="31"/>
        <v>4</v>
      </c>
      <c r="ED19" s="187">
        <f t="shared" si="32"/>
        <v>0.8</v>
      </c>
      <c r="EE19" s="48">
        <f t="shared" si="33"/>
        <v>0</v>
      </c>
      <c r="EF19" s="48">
        <f t="shared" si="34"/>
        <v>0</v>
      </c>
      <c r="EG19" s="47">
        <f t="shared" si="35"/>
        <v>0</v>
      </c>
      <c r="EH19" s="273">
        <f t="shared" si="36"/>
        <v>1</v>
      </c>
      <c r="EI19" s="187">
        <f t="shared" si="37"/>
        <v>7.7759999999999996E-2</v>
      </c>
      <c r="EJ19" s="273">
        <f t="shared" si="38"/>
        <v>4</v>
      </c>
      <c r="EK19" s="187">
        <f t="shared" si="39"/>
        <v>0.8</v>
      </c>
      <c r="EL19" s="48">
        <f t="shared" si="40"/>
        <v>0</v>
      </c>
      <c r="EM19" s="48">
        <f t="shared" si="41"/>
        <v>0</v>
      </c>
      <c r="EN19" s="47">
        <f t="shared" si="42"/>
        <v>0</v>
      </c>
      <c r="EO19" s="273">
        <f t="shared" si="43"/>
        <v>1</v>
      </c>
      <c r="EP19" s="187">
        <f t="shared" si="44"/>
        <v>7.7759999999999996E-2</v>
      </c>
      <c r="EQ19" s="273">
        <f t="shared" si="45"/>
        <v>4</v>
      </c>
      <c r="ER19" s="187">
        <f t="shared" si="46"/>
        <v>0.8</v>
      </c>
      <c r="ES19" s="48">
        <f t="shared" si="47"/>
        <v>0</v>
      </c>
      <c r="ET19" s="48">
        <f t="shared" si="48"/>
        <v>0</v>
      </c>
      <c r="EU19" s="47">
        <f t="shared" si="49"/>
        <v>0</v>
      </c>
      <c r="EV19" s="273">
        <f t="shared" si="50"/>
        <v>1</v>
      </c>
      <c r="EW19" s="187">
        <f t="shared" si="51"/>
        <v>7.7759999999999996E-2</v>
      </c>
      <c r="EX19" s="273">
        <f t="shared" si="52"/>
        <v>4</v>
      </c>
      <c r="EY19" s="187">
        <f t="shared" si="53"/>
        <v>0.8</v>
      </c>
      <c r="EZ19" s="48">
        <f t="shared" si="54"/>
        <v>0</v>
      </c>
      <c r="FA19" s="48">
        <f t="shared" si="55"/>
        <v>0</v>
      </c>
      <c r="FB19" s="47">
        <f t="shared" si="56"/>
        <v>0</v>
      </c>
      <c r="FC19" s="273">
        <f t="shared" si="57"/>
        <v>1</v>
      </c>
      <c r="FD19" s="187">
        <f t="shared" si="58"/>
        <v>7.7759999999999996E-2</v>
      </c>
      <c r="FE19" s="273">
        <f t="shared" si="59"/>
        <v>4</v>
      </c>
      <c r="FF19" s="187">
        <f t="shared" si="60"/>
        <v>0.8</v>
      </c>
      <c r="FG19" s="48">
        <f t="shared" si="61"/>
        <v>0</v>
      </c>
      <c r="FH19" s="48">
        <f t="shared" si="62"/>
        <v>0</v>
      </c>
      <c r="FI19" s="47">
        <f t="shared" si="63"/>
        <v>0</v>
      </c>
      <c r="FJ19" s="273">
        <f t="shared" si="64"/>
        <v>1</v>
      </c>
      <c r="FK19" s="187">
        <f t="shared" si="65"/>
        <v>7.7759999999999996E-2</v>
      </c>
      <c r="FL19" s="273">
        <f t="shared" si="66"/>
        <v>4</v>
      </c>
      <c r="FM19" s="187">
        <f t="shared" si="67"/>
        <v>0.8</v>
      </c>
      <c r="FN19" s="48">
        <f t="shared" si="68"/>
        <v>0</v>
      </c>
      <c r="FO19" s="48">
        <f t="shared" si="69"/>
        <v>0</v>
      </c>
      <c r="FP19" s="47">
        <f t="shared" si="70"/>
        <v>0</v>
      </c>
      <c r="FQ19" s="273">
        <f t="shared" si="71"/>
        <v>1</v>
      </c>
      <c r="FR19" s="187">
        <f t="shared" si="72"/>
        <v>7.7759999999999996E-2</v>
      </c>
      <c r="FS19" s="273">
        <f t="shared" si="73"/>
        <v>4</v>
      </c>
      <c r="FT19" s="187">
        <f t="shared" si="74"/>
        <v>0.8</v>
      </c>
      <c r="FU19" s="48">
        <f t="shared" si="75"/>
        <v>0</v>
      </c>
      <c r="FV19" s="48">
        <f t="shared" si="76"/>
        <v>0</v>
      </c>
      <c r="FW19" s="47">
        <f t="shared" si="77"/>
        <v>0</v>
      </c>
      <c r="FX19" s="273">
        <f t="shared" si="78"/>
        <v>1</v>
      </c>
      <c r="FY19" s="187">
        <f t="shared" si="79"/>
        <v>7.7759999999999996E-2</v>
      </c>
      <c r="FZ19" s="273">
        <f t="shared" si="80"/>
        <v>4</v>
      </c>
      <c r="GA19" s="187">
        <f t="shared" si="81"/>
        <v>0.8</v>
      </c>
      <c r="GB19" s="48">
        <f t="shared" si="82"/>
        <v>0</v>
      </c>
      <c r="GC19" s="48">
        <f t="shared" si="83"/>
        <v>0</v>
      </c>
      <c r="GD19" s="47">
        <f t="shared" si="84"/>
        <v>0</v>
      </c>
      <c r="GE19" s="273">
        <f t="shared" si="85"/>
        <v>1</v>
      </c>
      <c r="GF19" s="187">
        <f t="shared" si="86"/>
        <v>7.7759999999999996E-2</v>
      </c>
      <c r="GG19" s="273">
        <f t="shared" si="87"/>
        <v>4</v>
      </c>
      <c r="GH19" s="187">
        <f t="shared" si="88"/>
        <v>0.8</v>
      </c>
      <c r="GI19" s="187">
        <f t="shared" si="98"/>
        <v>0.8</v>
      </c>
    </row>
    <row r="20" spans="1:191" ht="173.4" x14ac:dyDescent="0.2">
      <c r="A20" s="62">
        <v>12</v>
      </c>
      <c r="B20" s="56" t="s">
        <v>1150</v>
      </c>
      <c r="C20" s="65" t="s">
        <v>1159</v>
      </c>
      <c r="D20" s="58" t="s">
        <v>206</v>
      </c>
      <c r="E20" s="54" t="s">
        <v>204</v>
      </c>
      <c r="F20" s="51" t="s">
        <v>223</v>
      </c>
      <c r="G20" s="59" t="s">
        <v>210</v>
      </c>
      <c r="H20" s="59" t="s">
        <v>173</v>
      </c>
      <c r="I20" s="58" t="s">
        <v>22</v>
      </c>
      <c r="J20" s="58" t="s">
        <v>53</v>
      </c>
      <c r="K20" s="58" t="s">
        <v>53</v>
      </c>
      <c r="L20" s="58" t="s">
        <v>53</v>
      </c>
      <c r="M20" s="58" t="s">
        <v>54</v>
      </c>
      <c r="N20" s="58" t="s">
        <v>54</v>
      </c>
      <c r="O20" s="58" t="s">
        <v>53</v>
      </c>
      <c r="P20" s="58" t="s">
        <v>53</v>
      </c>
      <c r="Q20" s="58" t="s">
        <v>54</v>
      </c>
      <c r="R20" s="58" t="s">
        <v>54</v>
      </c>
      <c r="S20" s="58" t="s">
        <v>54</v>
      </c>
      <c r="T20" s="58" t="s">
        <v>54</v>
      </c>
      <c r="U20" s="58" t="s">
        <v>54</v>
      </c>
      <c r="V20" s="58" t="s">
        <v>54</v>
      </c>
      <c r="W20" s="58" t="s">
        <v>53</v>
      </c>
      <c r="X20" s="58" t="s">
        <v>53</v>
      </c>
      <c r="Y20" s="58" t="s">
        <v>54</v>
      </c>
      <c r="Z20" s="58" t="s">
        <v>53</v>
      </c>
      <c r="AA20" s="58" t="s">
        <v>53</v>
      </c>
      <c r="AB20" s="58" t="s">
        <v>53</v>
      </c>
      <c r="AC20" s="57" t="str">
        <f t="shared" si="0"/>
        <v>3 - Media</v>
      </c>
      <c r="AD20" s="149">
        <f t="shared" si="1"/>
        <v>0.6</v>
      </c>
      <c r="AE20" s="57" t="str">
        <f t="shared" si="2"/>
        <v>4 - Mayor</v>
      </c>
      <c r="AF20" s="149">
        <f t="shared" si="3"/>
        <v>0.8</v>
      </c>
      <c r="AG20" s="56" t="str">
        <f>IFERROR(INDEX('[10]G FINANC'!$BLU$684:$BLY$688,MATCH(I20,'[10]G FINANC'!$BLS$684:$BLS$688,0),MATCH(AE20,'[10]G FINANC'!$BLU$682:$BLY$682,0)),"")</f>
        <v>ALTO</v>
      </c>
      <c r="AH20" s="149">
        <f t="shared" si="4"/>
        <v>0.48</v>
      </c>
      <c r="AI20" s="65" t="s">
        <v>1158</v>
      </c>
      <c r="AJ20" s="55" t="s">
        <v>1157</v>
      </c>
      <c r="AK20" s="55" t="s">
        <v>1140</v>
      </c>
      <c r="AL20" s="54" t="s">
        <v>1139</v>
      </c>
      <c r="AM20" s="51" t="s">
        <v>35</v>
      </c>
      <c r="AN20" s="54" t="s">
        <v>46</v>
      </c>
      <c r="AO20" s="54" t="s">
        <v>49</v>
      </c>
      <c r="AP20" s="51" t="s">
        <v>52</v>
      </c>
      <c r="AQ20" s="51" t="s">
        <v>35</v>
      </c>
      <c r="AR20" s="54" t="s">
        <v>46</v>
      </c>
      <c r="AS20" s="54" t="s">
        <v>49</v>
      </c>
      <c r="AT20" s="51" t="s">
        <v>52</v>
      </c>
      <c r="AU20" s="51" t="s">
        <v>35</v>
      </c>
      <c r="AV20" s="54" t="s">
        <v>46</v>
      </c>
      <c r="AW20" s="54" t="s">
        <v>49</v>
      </c>
      <c r="AX20" s="51" t="s">
        <v>52</v>
      </c>
      <c r="AY20" s="51" t="s">
        <v>35</v>
      </c>
      <c r="AZ20" s="54" t="s">
        <v>46</v>
      </c>
      <c r="BA20" s="54" t="s">
        <v>49</v>
      </c>
      <c r="BB20" s="51" t="s">
        <v>52</v>
      </c>
      <c r="BC20" s="51"/>
      <c r="BD20" s="54"/>
      <c r="BE20" s="54"/>
      <c r="BF20" s="51"/>
      <c r="BG20" s="51"/>
      <c r="BH20" s="54"/>
      <c r="BI20" s="54"/>
      <c r="BJ20" s="51"/>
      <c r="BK20" s="51"/>
      <c r="BL20" s="54"/>
      <c r="BM20" s="54"/>
      <c r="BN20" s="51"/>
      <c r="BO20" s="51"/>
      <c r="BP20" s="54"/>
      <c r="BQ20" s="54"/>
      <c r="BR20" s="51"/>
      <c r="BS20" s="51"/>
      <c r="BT20" s="54"/>
      <c r="BU20" s="54"/>
      <c r="BV20" s="51"/>
      <c r="BW20" s="51"/>
      <c r="BX20" s="54"/>
      <c r="BY20" s="54"/>
      <c r="BZ20" s="51"/>
      <c r="CA20" s="51"/>
      <c r="CB20" s="54"/>
      <c r="CC20" s="54"/>
      <c r="CD20" s="51"/>
      <c r="CE20" s="51"/>
      <c r="CF20" s="54"/>
      <c r="CG20" s="54"/>
      <c r="CH20" s="51"/>
      <c r="CI20" s="54"/>
      <c r="CJ20" s="54"/>
      <c r="CK20" s="51"/>
      <c r="CL20" s="53" t="str">
        <f>IFERROR(IF(GE20&lt;=1,"1 - Muy Baja",VLOOKUP(GE20,'[10]G FINANC'!$BLR$684:$BLS$688,2,0)),"")</f>
        <v>1 - Muy Baja</v>
      </c>
      <c r="CM20" s="165">
        <f t="shared" si="5"/>
        <v>7.7759999999999996E-2</v>
      </c>
      <c r="CN20" s="53" t="str">
        <f>IFERROR(IF(GG20&lt;=1,"1 - Leve",HLOOKUP(GG20,'[10]G FINANC'!$BLU$681:$BLY$682,2,0)),"")</f>
        <v>4 - Mayor</v>
      </c>
      <c r="CO20" s="165">
        <f t="shared" si="89"/>
        <v>0.8</v>
      </c>
      <c r="CP20" s="52" t="str">
        <f t="shared" si="6"/>
        <v>MODERADO</v>
      </c>
      <c r="CQ20" s="149">
        <f t="shared" si="90"/>
        <v>6.2207999999999999E-2</v>
      </c>
      <c r="CR20" s="63" t="s">
        <v>233</v>
      </c>
      <c r="CS20" s="52">
        <f t="shared" si="91"/>
        <v>3</v>
      </c>
      <c r="CT20" s="51"/>
      <c r="CU20" s="121" t="s">
        <v>1124</v>
      </c>
      <c r="CV20" s="65" t="s">
        <v>1235</v>
      </c>
      <c r="CW20" s="158"/>
      <c r="CX20" s="47">
        <f t="shared" si="7"/>
        <v>9</v>
      </c>
      <c r="CY20" s="49">
        <f t="shared" si="92"/>
        <v>4</v>
      </c>
      <c r="CZ20" s="47" t="str">
        <f t="shared" si="93"/>
        <v>Mayor</v>
      </c>
      <c r="DA20" s="153">
        <f t="shared" si="94"/>
        <v>0.8</v>
      </c>
      <c r="DB20" s="48">
        <f t="shared" si="95"/>
        <v>0.25</v>
      </c>
      <c r="DC20" s="48">
        <f t="shared" si="8"/>
        <v>0.15</v>
      </c>
      <c r="DD20" s="47">
        <f t="shared" si="96"/>
        <v>0.4</v>
      </c>
      <c r="DE20" s="273">
        <f t="shared" si="9"/>
        <v>2</v>
      </c>
      <c r="DF20" s="187">
        <f t="shared" si="10"/>
        <v>0.36</v>
      </c>
      <c r="DG20" s="273">
        <f t="shared" si="97"/>
        <v>4</v>
      </c>
      <c r="DH20" s="273"/>
      <c r="DI20" s="187">
        <f t="shared" si="11"/>
        <v>0.8</v>
      </c>
      <c r="DJ20" s="48">
        <f t="shared" si="12"/>
        <v>0.25</v>
      </c>
      <c r="DK20" s="48">
        <f t="shared" si="13"/>
        <v>0.15</v>
      </c>
      <c r="DL20" s="47">
        <f t="shared" si="14"/>
        <v>0.4</v>
      </c>
      <c r="DM20" s="273">
        <f t="shared" si="15"/>
        <v>2</v>
      </c>
      <c r="DN20" s="187">
        <f t="shared" si="16"/>
        <v>0.216</v>
      </c>
      <c r="DO20" s="273">
        <f t="shared" si="17"/>
        <v>4</v>
      </c>
      <c r="DP20" s="187">
        <f t="shared" si="18"/>
        <v>0.8</v>
      </c>
      <c r="DQ20" s="48">
        <f t="shared" si="19"/>
        <v>0.25</v>
      </c>
      <c r="DR20" s="48">
        <f t="shared" si="20"/>
        <v>0.15</v>
      </c>
      <c r="DS20" s="47">
        <f t="shared" si="21"/>
        <v>0.4</v>
      </c>
      <c r="DT20" s="273">
        <f t="shared" si="22"/>
        <v>1</v>
      </c>
      <c r="DU20" s="187">
        <f t="shared" si="23"/>
        <v>0.12959999999999999</v>
      </c>
      <c r="DV20" s="273">
        <f t="shared" si="24"/>
        <v>4</v>
      </c>
      <c r="DW20" s="187">
        <f t="shared" si="25"/>
        <v>0.8</v>
      </c>
      <c r="DX20" s="48">
        <f t="shared" si="26"/>
        <v>0.25</v>
      </c>
      <c r="DY20" s="48">
        <f t="shared" si="27"/>
        <v>0.15</v>
      </c>
      <c r="DZ20" s="47">
        <f t="shared" si="28"/>
        <v>0.4</v>
      </c>
      <c r="EA20" s="273">
        <f t="shared" si="29"/>
        <v>1</v>
      </c>
      <c r="EB20" s="187">
        <f t="shared" si="30"/>
        <v>7.7759999999999996E-2</v>
      </c>
      <c r="EC20" s="273">
        <f t="shared" si="31"/>
        <v>4</v>
      </c>
      <c r="ED20" s="187">
        <f t="shared" si="32"/>
        <v>0.8</v>
      </c>
      <c r="EE20" s="48">
        <f t="shared" si="33"/>
        <v>0</v>
      </c>
      <c r="EF20" s="48">
        <f t="shared" si="34"/>
        <v>0</v>
      </c>
      <c r="EG20" s="47">
        <f t="shared" si="35"/>
        <v>0</v>
      </c>
      <c r="EH20" s="273">
        <f t="shared" si="36"/>
        <v>1</v>
      </c>
      <c r="EI20" s="187">
        <f t="shared" si="37"/>
        <v>7.7759999999999996E-2</v>
      </c>
      <c r="EJ20" s="273">
        <f t="shared" si="38"/>
        <v>4</v>
      </c>
      <c r="EK20" s="187">
        <f t="shared" si="39"/>
        <v>0.8</v>
      </c>
      <c r="EL20" s="48">
        <f t="shared" si="40"/>
        <v>0</v>
      </c>
      <c r="EM20" s="48">
        <f t="shared" si="41"/>
        <v>0</v>
      </c>
      <c r="EN20" s="47">
        <f t="shared" si="42"/>
        <v>0</v>
      </c>
      <c r="EO20" s="273">
        <f t="shared" si="43"/>
        <v>1</v>
      </c>
      <c r="EP20" s="187">
        <f t="shared" si="44"/>
        <v>7.7759999999999996E-2</v>
      </c>
      <c r="EQ20" s="273">
        <f t="shared" si="45"/>
        <v>4</v>
      </c>
      <c r="ER20" s="187">
        <f t="shared" si="46"/>
        <v>0.8</v>
      </c>
      <c r="ES20" s="48">
        <f t="shared" si="47"/>
        <v>0</v>
      </c>
      <c r="ET20" s="48">
        <f t="shared" si="48"/>
        <v>0</v>
      </c>
      <c r="EU20" s="47">
        <f t="shared" si="49"/>
        <v>0</v>
      </c>
      <c r="EV20" s="273">
        <f t="shared" si="50"/>
        <v>1</v>
      </c>
      <c r="EW20" s="187">
        <f t="shared" si="51"/>
        <v>7.7759999999999996E-2</v>
      </c>
      <c r="EX20" s="273">
        <f t="shared" si="52"/>
        <v>4</v>
      </c>
      <c r="EY20" s="187">
        <f t="shared" si="53"/>
        <v>0.8</v>
      </c>
      <c r="EZ20" s="48">
        <f t="shared" si="54"/>
        <v>0</v>
      </c>
      <c r="FA20" s="48">
        <f t="shared" si="55"/>
        <v>0</v>
      </c>
      <c r="FB20" s="47">
        <f t="shared" si="56"/>
        <v>0</v>
      </c>
      <c r="FC20" s="273">
        <f t="shared" si="57"/>
        <v>1</v>
      </c>
      <c r="FD20" s="187">
        <f t="shared" si="58"/>
        <v>7.7759999999999996E-2</v>
      </c>
      <c r="FE20" s="273">
        <f t="shared" si="59"/>
        <v>4</v>
      </c>
      <c r="FF20" s="187">
        <f t="shared" si="60"/>
        <v>0.8</v>
      </c>
      <c r="FG20" s="48">
        <f t="shared" si="61"/>
        <v>0</v>
      </c>
      <c r="FH20" s="48">
        <f t="shared" si="62"/>
        <v>0</v>
      </c>
      <c r="FI20" s="47">
        <f t="shared" si="63"/>
        <v>0</v>
      </c>
      <c r="FJ20" s="273">
        <f t="shared" si="64"/>
        <v>1</v>
      </c>
      <c r="FK20" s="187">
        <f t="shared" si="65"/>
        <v>7.7759999999999996E-2</v>
      </c>
      <c r="FL20" s="273">
        <f t="shared" si="66"/>
        <v>4</v>
      </c>
      <c r="FM20" s="187">
        <f t="shared" si="67"/>
        <v>0.8</v>
      </c>
      <c r="FN20" s="48">
        <f t="shared" si="68"/>
        <v>0</v>
      </c>
      <c r="FO20" s="48">
        <f t="shared" si="69"/>
        <v>0</v>
      </c>
      <c r="FP20" s="47">
        <f t="shared" si="70"/>
        <v>0</v>
      </c>
      <c r="FQ20" s="273">
        <f t="shared" si="71"/>
        <v>1</v>
      </c>
      <c r="FR20" s="187">
        <f t="shared" si="72"/>
        <v>7.7759999999999996E-2</v>
      </c>
      <c r="FS20" s="273">
        <f t="shared" si="73"/>
        <v>4</v>
      </c>
      <c r="FT20" s="187">
        <f t="shared" si="74"/>
        <v>0.8</v>
      </c>
      <c r="FU20" s="48">
        <f t="shared" si="75"/>
        <v>0</v>
      </c>
      <c r="FV20" s="48">
        <f t="shared" si="76"/>
        <v>0</v>
      </c>
      <c r="FW20" s="47">
        <f t="shared" si="77"/>
        <v>0</v>
      </c>
      <c r="FX20" s="273">
        <f t="shared" si="78"/>
        <v>1</v>
      </c>
      <c r="FY20" s="187">
        <f t="shared" si="79"/>
        <v>7.7759999999999996E-2</v>
      </c>
      <c r="FZ20" s="273">
        <f t="shared" si="80"/>
        <v>4</v>
      </c>
      <c r="GA20" s="187">
        <f t="shared" si="81"/>
        <v>0.8</v>
      </c>
      <c r="GB20" s="48">
        <f t="shared" si="82"/>
        <v>0</v>
      </c>
      <c r="GC20" s="48">
        <f t="shared" si="83"/>
        <v>0</v>
      </c>
      <c r="GD20" s="47">
        <f t="shared" si="84"/>
        <v>0</v>
      </c>
      <c r="GE20" s="273">
        <f t="shared" si="85"/>
        <v>1</v>
      </c>
      <c r="GF20" s="187">
        <f t="shared" si="86"/>
        <v>7.7759999999999996E-2</v>
      </c>
      <c r="GG20" s="273">
        <f t="shared" si="87"/>
        <v>4</v>
      </c>
      <c r="GH20" s="187">
        <f t="shared" si="88"/>
        <v>0.8</v>
      </c>
      <c r="GI20" s="187">
        <f t="shared" si="98"/>
        <v>0.8</v>
      </c>
    </row>
    <row r="21" spans="1:191" ht="173.4" x14ac:dyDescent="0.2">
      <c r="A21" s="62">
        <v>13</v>
      </c>
      <c r="B21" s="56" t="s">
        <v>1150</v>
      </c>
      <c r="C21" s="65" t="s">
        <v>1156</v>
      </c>
      <c r="D21" s="58" t="s">
        <v>205</v>
      </c>
      <c r="E21" s="54" t="s">
        <v>204</v>
      </c>
      <c r="F21" s="51" t="s">
        <v>222</v>
      </c>
      <c r="G21" s="59" t="s">
        <v>210</v>
      </c>
      <c r="H21" s="59" t="s">
        <v>173</v>
      </c>
      <c r="I21" s="58" t="s">
        <v>22</v>
      </c>
      <c r="J21" s="58" t="s">
        <v>53</v>
      </c>
      <c r="K21" s="58" t="s">
        <v>53</v>
      </c>
      <c r="L21" s="58" t="s">
        <v>53</v>
      </c>
      <c r="M21" s="58" t="s">
        <v>54</v>
      </c>
      <c r="N21" s="58" t="s">
        <v>54</v>
      </c>
      <c r="O21" s="58" t="s">
        <v>53</v>
      </c>
      <c r="P21" s="58" t="s">
        <v>53</v>
      </c>
      <c r="Q21" s="58" t="s">
        <v>53</v>
      </c>
      <c r="R21" s="58" t="s">
        <v>54</v>
      </c>
      <c r="S21" s="58" t="s">
        <v>54</v>
      </c>
      <c r="T21" s="58" t="s">
        <v>54</v>
      </c>
      <c r="U21" s="58" t="s">
        <v>54</v>
      </c>
      <c r="V21" s="58" t="s">
        <v>54</v>
      </c>
      <c r="W21" s="58" t="s">
        <v>53</v>
      </c>
      <c r="X21" s="58" t="s">
        <v>53</v>
      </c>
      <c r="Y21" s="58" t="s">
        <v>53</v>
      </c>
      <c r="Z21" s="58" t="s">
        <v>53</v>
      </c>
      <c r="AA21" s="58" t="s">
        <v>53</v>
      </c>
      <c r="AB21" s="58" t="s">
        <v>53</v>
      </c>
      <c r="AC21" s="57" t="str">
        <f t="shared" si="0"/>
        <v>3 - Media</v>
      </c>
      <c r="AD21" s="149">
        <f t="shared" si="1"/>
        <v>0.6</v>
      </c>
      <c r="AE21" s="57" t="str">
        <f t="shared" si="2"/>
        <v>4 - Mayor</v>
      </c>
      <c r="AF21" s="149">
        <f t="shared" si="3"/>
        <v>0.8</v>
      </c>
      <c r="AG21" s="56" t="str">
        <f>IFERROR(INDEX('[10]G FINANC'!$BLU$684:$BLY$688,MATCH(I21,'[10]G FINANC'!$BLS$684:$BLS$688,0),MATCH(AE21,'[10]G FINANC'!$BLU$682:$BLY$682,0)),"")</f>
        <v>ALTO</v>
      </c>
      <c r="AH21" s="149">
        <f t="shared" si="4"/>
        <v>0.48</v>
      </c>
      <c r="AI21" s="65" t="s">
        <v>1154</v>
      </c>
      <c r="AJ21" s="55" t="s">
        <v>1153</v>
      </c>
      <c r="AK21" s="55" t="s">
        <v>1140</v>
      </c>
      <c r="AL21" s="54" t="s">
        <v>1139</v>
      </c>
      <c r="AM21" s="51" t="s">
        <v>35</v>
      </c>
      <c r="AN21" s="54" t="s">
        <v>46</v>
      </c>
      <c r="AO21" s="54" t="s">
        <v>49</v>
      </c>
      <c r="AP21" s="51" t="s">
        <v>52</v>
      </c>
      <c r="AQ21" s="51" t="s">
        <v>35</v>
      </c>
      <c r="AR21" s="54" t="s">
        <v>46</v>
      </c>
      <c r="AS21" s="54" t="s">
        <v>49</v>
      </c>
      <c r="AT21" s="51" t="s">
        <v>52</v>
      </c>
      <c r="AU21" s="51" t="s">
        <v>35</v>
      </c>
      <c r="AV21" s="54" t="s">
        <v>46</v>
      </c>
      <c r="AW21" s="54" t="s">
        <v>49</v>
      </c>
      <c r="AX21" s="51" t="s">
        <v>52</v>
      </c>
      <c r="AY21" s="51" t="s">
        <v>35</v>
      </c>
      <c r="AZ21" s="54" t="s">
        <v>46</v>
      </c>
      <c r="BA21" s="54" t="s">
        <v>49</v>
      </c>
      <c r="BB21" s="51" t="s">
        <v>52</v>
      </c>
      <c r="BC21" s="51"/>
      <c r="BD21" s="54"/>
      <c r="BE21" s="54"/>
      <c r="BF21" s="51"/>
      <c r="BG21" s="51"/>
      <c r="BH21" s="54"/>
      <c r="BI21" s="54"/>
      <c r="BJ21" s="51"/>
      <c r="BK21" s="51"/>
      <c r="BL21" s="54"/>
      <c r="BM21" s="54"/>
      <c r="BN21" s="51"/>
      <c r="BO21" s="51"/>
      <c r="BP21" s="54"/>
      <c r="BQ21" s="54"/>
      <c r="BR21" s="51"/>
      <c r="BS21" s="51"/>
      <c r="BT21" s="54"/>
      <c r="BU21" s="54"/>
      <c r="BV21" s="51"/>
      <c r="BW21" s="51"/>
      <c r="BX21" s="54"/>
      <c r="BY21" s="54"/>
      <c r="BZ21" s="51"/>
      <c r="CA21" s="51"/>
      <c r="CB21" s="54"/>
      <c r="CC21" s="54"/>
      <c r="CD21" s="51"/>
      <c r="CE21" s="51"/>
      <c r="CF21" s="54"/>
      <c r="CG21" s="54"/>
      <c r="CH21" s="51"/>
      <c r="CI21" s="54"/>
      <c r="CJ21" s="54"/>
      <c r="CK21" s="51"/>
      <c r="CL21" s="53" t="str">
        <f>IFERROR(IF(GE21&lt;=1,"1 - Muy Baja",VLOOKUP(GE21,'[10]G FINANC'!$BLR$684:$BLS$688,2,0)),"")</f>
        <v>1 - Muy Baja</v>
      </c>
      <c r="CM21" s="165">
        <f t="shared" si="5"/>
        <v>7.7759999999999996E-2</v>
      </c>
      <c r="CN21" s="53" t="str">
        <f>IFERROR(IF(GG21&lt;=1,"1 - Leve",HLOOKUP(GG21,'[10]G FINANC'!$BLU$681:$BLY$682,2,0)),"")</f>
        <v>4 - Mayor</v>
      </c>
      <c r="CO21" s="165">
        <f t="shared" si="89"/>
        <v>0.8</v>
      </c>
      <c r="CP21" s="52" t="str">
        <f t="shared" si="6"/>
        <v>MODERADO</v>
      </c>
      <c r="CQ21" s="149">
        <f t="shared" si="90"/>
        <v>6.2207999999999999E-2</v>
      </c>
      <c r="CR21" s="63" t="s">
        <v>456</v>
      </c>
      <c r="CS21" s="52">
        <f t="shared" si="91"/>
        <v>3</v>
      </c>
      <c r="CT21" s="51"/>
      <c r="CU21" s="121" t="s">
        <v>1124</v>
      </c>
      <c r="CV21" s="65" t="s">
        <v>1235</v>
      </c>
      <c r="CW21" s="158"/>
      <c r="CX21" s="47">
        <f t="shared" si="7"/>
        <v>7</v>
      </c>
      <c r="CY21" s="49">
        <f t="shared" si="92"/>
        <v>4</v>
      </c>
      <c r="CZ21" s="47" t="str">
        <f t="shared" si="93"/>
        <v>Mayor</v>
      </c>
      <c r="DA21" s="153">
        <f t="shared" si="94"/>
        <v>0.8</v>
      </c>
      <c r="DB21" s="48">
        <f t="shared" si="95"/>
        <v>0.25</v>
      </c>
      <c r="DC21" s="48">
        <f t="shared" si="8"/>
        <v>0.15</v>
      </c>
      <c r="DD21" s="47">
        <f t="shared" si="96"/>
        <v>0.4</v>
      </c>
      <c r="DE21" s="273">
        <f t="shared" si="9"/>
        <v>2</v>
      </c>
      <c r="DF21" s="187">
        <f t="shared" si="10"/>
        <v>0.36</v>
      </c>
      <c r="DG21" s="273">
        <f t="shared" si="97"/>
        <v>4</v>
      </c>
      <c r="DH21" s="273"/>
      <c r="DI21" s="187">
        <f t="shared" si="11"/>
        <v>0.8</v>
      </c>
      <c r="DJ21" s="48">
        <f t="shared" si="12"/>
        <v>0.25</v>
      </c>
      <c r="DK21" s="48">
        <f t="shared" si="13"/>
        <v>0.15</v>
      </c>
      <c r="DL21" s="47">
        <f t="shared" si="14"/>
        <v>0.4</v>
      </c>
      <c r="DM21" s="273">
        <f t="shared" si="15"/>
        <v>2</v>
      </c>
      <c r="DN21" s="187">
        <f t="shared" si="16"/>
        <v>0.216</v>
      </c>
      <c r="DO21" s="273">
        <f t="shared" si="17"/>
        <v>4</v>
      </c>
      <c r="DP21" s="187">
        <f t="shared" si="18"/>
        <v>0.8</v>
      </c>
      <c r="DQ21" s="48">
        <f t="shared" si="19"/>
        <v>0.25</v>
      </c>
      <c r="DR21" s="48">
        <f t="shared" si="20"/>
        <v>0.15</v>
      </c>
      <c r="DS21" s="47">
        <f t="shared" si="21"/>
        <v>0.4</v>
      </c>
      <c r="DT21" s="273">
        <f t="shared" si="22"/>
        <v>1</v>
      </c>
      <c r="DU21" s="187">
        <f t="shared" si="23"/>
        <v>0.12959999999999999</v>
      </c>
      <c r="DV21" s="273">
        <f t="shared" si="24"/>
        <v>4</v>
      </c>
      <c r="DW21" s="187">
        <f t="shared" si="25"/>
        <v>0.8</v>
      </c>
      <c r="DX21" s="48">
        <f t="shared" si="26"/>
        <v>0.25</v>
      </c>
      <c r="DY21" s="48">
        <f t="shared" si="27"/>
        <v>0.15</v>
      </c>
      <c r="DZ21" s="47">
        <f t="shared" si="28"/>
        <v>0.4</v>
      </c>
      <c r="EA21" s="273">
        <f t="shared" si="29"/>
        <v>1</v>
      </c>
      <c r="EB21" s="187">
        <f t="shared" si="30"/>
        <v>7.7759999999999996E-2</v>
      </c>
      <c r="EC21" s="273">
        <f t="shared" si="31"/>
        <v>4</v>
      </c>
      <c r="ED21" s="187">
        <f t="shared" si="32"/>
        <v>0.8</v>
      </c>
      <c r="EE21" s="48">
        <f t="shared" si="33"/>
        <v>0</v>
      </c>
      <c r="EF21" s="48">
        <f t="shared" si="34"/>
        <v>0</v>
      </c>
      <c r="EG21" s="47">
        <f t="shared" si="35"/>
        <v>0</v>
      </c>
      <c r="EH21" s="273">
        <f t="shared" si="36"/>
        <v>1</v>
      </c>
      <c r="EI21" s="187">
        <f t="shared" si="37"/>
        <v>7.7759999999999996E-2</v>
      </c>
      <c r="EJ21" s="273">
        <f t="shared" si="38"/>
        <v>4</v>
      </c>
      <c r="EK21" s="187">
        <f t="shared" si="39"/>
        <v>0.8</v>
      </c>
      <c r="EL21" s="48">
        <f t="shared" si="40"/>
        <v>0</v>
      </c>
      <c r="EM21" s="48">
        <f t="shared" si="41"/>
        <v>0</v>
      </c>
      <c r="EN21" s="47">
        <f t="shared" si="42"/>
        <v>0</v>
      </c>
      <c r="EO21" s="273">
        <f t="shared" si="43"/>
        <v>1</v>
      </c>
      <c r="EP21" s="187">
        <f t="shared" si="44"/>
        <v>7.7759999999999996E-2</v>
      </c>
      <c r="EQ21" s="273">
        <f t="shared" si="45"/>
        <v>4</v>
      </c>
      <c r="ER21" s="187">
        <f t="shared" si="46"/>
        <v>0.8</v>
      </c>
      <c r="ES21" s="48">
        <f t="shared" si="47"/>
        <v>0</v>
      </c>
      <c r="ET21" s="48">
        <f t="shared" si="48"/>
        <v>0</v>
      </c>
      <c r="EU21" s="47">
        <f t="shared" si="49"/>
        <v>0</v>
      </c>
      <c r="EV21" s="273">
        <f t="shared" si="50"/>
        <v>1</v>
      </c>
      <c r="EW21" s="187">
        <f t="shared" si="51"/>
        <v>7.7759999999999996E-2</v>
      </c>
      <c r="EX21" s="273">
        <f t="shared" si="52"/>
        <v>4</v>
      </c>
      <c r="EY21" s="187">
        <f t="shared" si="53"/>
        <v>0.8</v>
      </c>
      <c r="EZ21" s="48">
        <f t="shared" si="54"/>
        <v>0</v>
      </c>
      <c r="FA21" s="48">
        <f t="shared" si="55"/>
        <v>0</v>
      </c>
      <c r="FB21" s="47">
        <f t="shared" si="56"/>
        <v>0</v>
      </c>
      <c r="FC21" s="273">
        <f t="shared" si="57"/>
        <v>1</v>
      </c>
      <c r="FD21" s="187">
        <f t="shared" si="58"/>
        <v>7.7759999999999996E-2</v>
      </c>
      <c r="FE21" s="273">
        <f t="shared" si="59"/>
        <v>4</v>
      </c>
      <c r="FF21" s="187">
        <f t="shared" si="60"/>
        <v>0.8</v>
      </c>
      <c r="FG21" s="48">
        <f t="shared" si="61"/>
        <v>0</v>
      </c>
      <c r="FH21" s="48">
        <f t="shared" si="62"/>
        <v>0</v>
      </c>
      <c r="FI21" s="47">
        <f t="shared" si="63"/>
        <v>0</v>
      </c>
      <c r="FJ21" s="273">
        <f t="shared" si="64"/>
        <v>1</v>
      </c>
      <c r="FK21" s="187">
        <f t="shared" si="65"/>
        <v>7.7759999999999996E-2</v>
      </c>
      <c r="FL21" s="273">
        <f t="shared" si="66"/>
        <v>4</v>
      </c>
      <c r="FM21" s="187">
        <f t="shared" si="67"/>
        <v>0.8</v>
      </c>
      <c r="FN21" s="48">
        <f t="shared" si="68"/>
        <v>0</v>
      </c>
      <c r="FO21" s="48">
        <f t="shared" si="69"/>
        <v>0</v>
      </c>
      <c r="FP21" s="47">
        <f t="shared" si="70"/>
        <v>0</v>
      </c>
      <c r="FQ21" s="273">
        <f t="shared" si="71"/>
        <v>1</v>
      </c>
      <c r="FR21" s="187">
        <f t="shared" si="72"/>
        <v>7.7759999999999996E-2</v>
      </c>
      <c r="FS21" s="273">
        <f t="shared" si="73"/>
        <v>4</v>
      </c>
      <c r="FT21" s="187">
        <f t="shared" si="74"/>
        <v>0.8</v>
      </c>
      <c r="FU21" s="48">
        <f t="shared" si="75"/>
        <v>0</v>
      </c>
      <c r="FV21" s="48">
        <f t="shared" si="76"/>
        <v>0</v>
      </c>
      <c r="FW21" s="47">
        <f t="shared" si="77"/>
        <v>0</v>
      </c>
      <c r="FX21" s="273">
        <f t="shared" si="78"/>
        <v>1</v>
      </c>
      <c r="FY21" s="187">
        <f t="shared" si="79"/>
        <v>7.7759999999999996E-2</v>
      </c>
      <c r="FZ21" s="273">
        <f t="shared" si="80"/>
        <v>4</v>
      </c>
      <c r="GA21" s="187">
        <f t="shared" si="81"/>
        <v>0.8</v>
      </c>
      <c r="GB21" s="48">
        <f t="shared" si="82"/>
        <v>0</v>
      </c>
      <c r="GC21" s="48">
        <f t="shared" si="83"/>
        <v>0</v>
      </c>
      <c r="GD21" s="47">
        <f t="shared" si="84"/>
        <v>0</v>
      </c>
      <c r="GE21" s="273">
        <f t="shared" si="85"/>
        <v>1</v>
      </c>
      <c r="GF21" s="187">
        <f t="shared" si="86"/>
        <v>7.7759999999999996E-2</v>
      </c>
      <c r="GG21" s="273">
        <f t="shared" si="87"/>
        <v>4</v>
      </c>
      <c r="GH21" s="187">
        <f t="shared" si="88"/>
        <v>0.8</v>
      </c>
      <c r="GI21" s="187">
        <f t="shared" si="98"/>
        <v>0.8</v>
      </c>
    </row>
    <row r="22" spans="1:191" ht="173.4" x14ac:dyDescent="0.2">
      <c r="A22" s="62">
        <v>14</v>
      </c>
      <c r="B22" s="56" t="s">
        <v>1150</v>
      </c>
      <c r="C22" s="65" t="s">
        <v>1155</v>
      </c>
      <c r="D22" s="58" t="s">
        <v>206</v>
      </c>
      <c r="E22" s="54" t="s">
        <v>204</v>
      </c>
      <c r="F22" s="51" t="s">
        <v>222</v>
      </c>
      <c r="G22" s="59" t="s">
        <v>210</v>
      </c>
      <c r="H22" s="59" t="s">
        <v>173</v>
      </c>
      <c r="I22" s="58" t="s">
        <v>22</v>
      </c>
      <c r="J22" s="58" t="s">
        <v>53</v>
      </c>
      <c r="K22" s="58" t="s">
        <v>53</v>
      </c>
      <c r="L22" s="58" t="s">
        <v>53</v>
      </c>
      <c r="M22" s="58" t="s">
        <v>54</v>
      </c>
      <c r="N22" s="58" t="s">
        <v>54</v>
      </c>
      <c r="O22" s="58" t="s">
        <v>53</v>
      </c>
      <c r="P22" s="58" t="s">
        <v>53</v>
      </c>
      <c r="Q22" s="58" t="s">
        <v>53</v>
      </c>
      <c r="R22" s="58" t="s">
        <v>54</v>
      </c>
      <c r="S22" s="58" t="s">
        <v>54</v>
      </c>
      <c r="T22" s="58" t="s">
        <v>54</v>
      </c>
      <c r="U22" s="58" t="s">
        <v>54</v>
      </c>
      <c r="V22" s="58" t="s">
        <v>54</v>
      </c>
      <c r="W22" s="58" t="s">
        <v>53</v>
      </c>
      <c r="X22" s="58" t="s">
        <v>53</v>
      </c>
      <c r="Y22" s="58" t="s">
        <v>53</v>
      </c>
      <c r="Z22" s="58" t="s">
        <v>53</v>
      </c>
      <c r="AA22" s="58" t="s">
        <v>53</v>
      </c>
      <c r="AB22" s="58" t="s">
        <v>53</v>
      </c>
      <c r="AC22" s="57" t="str">
        <f t="shared" si="0"/>
        <v>3 - Media</v>
      </c>
      <c r="AD22" s="149">
        <f t="shared" si="1"/>
        <v>0.6</v>
      </c>
      <c r="AE22" s="57" t="str">
        <f t="shared" si="2"/>
        <v>4 - Mayor</v>
      </c>
      <c r="AF22" s="149">
        <f t="shared" si="3"/>
        <v>0.8</v>
      </c>
      <c r="AG22" s="56" t="str">
        <f>IFERROR(INDEX('[10]G FINANC'!$BLU$684:$BLY$688,MATCH(I22,'[10]G FINANC'!$BLS$684:$BLS$688,0),MATCH(AE22,'[10]G FINANC'!$BLU$682:$BLY$682,0)),"")</f>
        <v>ALTO</v>
      </c>
      <c r="AH22" s="149">
        <f t="shared" si="4"/>
        <v>0.48</v>
      </c>
      <c r="AI22" s="65" t="s">
        <v>1154</v>
      </c>
      <c r="AJ22" s="55" t="s">
        <v>1153</v>
      </c>
      <c r="AK22" s="55" t="s">
        <v>1140</v>
      </c>
      <c r="AL22" s="54" t="s">
        <v>1139</v>
      </c>
      <c r="AM22" s="51" t="s">
        <v>35</v>
      </c>
      <c r="AN22" s="54" t="s">
        <v>46</v>
      </c>
      <c r="AO22" s="54" t="s">
        <v>49</v>
      </c>
      <c r="AP22" s="51" t="s">
        <v>52</v>
      </c>
      <c r="AQ22" s="51" t="s">
        <v>35</v>
      </c>
      <c r="AR22" s="54" t="s">
        <v>46</v>
      </c>
      <c r="AS22" s="54" t="s">
        <v>49</v>
      </c>
      <c r="AT22" s="51" t="s">
        <v>52</v>
      </c>
      <c r="AU22" s="51" t="s">
        <v>35</v>
      </c>
      <c r="AV22" s="54" t="s">
        <v>46</v>
      </c>
      <c r="AW22" s="54" t="s">
        <v>49</v>
      </c>
      <c r="AX22" s="51" t="s">
        <v>52</v>
      </c>
      <c r="AY22" s="51" t="s">
        <v>35</v>
      </c>
      <c r="AZ22" s="54" t="s">
        <v>46</v>
      </c>
      <c r="BA22" s="54" t="s">
        <v>49</v>
      </c>
      <c r="BB22" s="51" t="s">
        <v>52</v>
      </c>
      <c r="BC22" s="51"/>
      <c r="BD22" s="54"/>
      <c r="BE22" s="54"/>
      <c r="BF22" s="51"/>
      <c r="BG22" s="51"/>
      <c r="BH22" s="54"/>
      <c r="BI22" s="54"/>
      <c r="BJ22" s="51"/>
      <c r="BK22" s="51"/>
      <c r="BL22" s="54"/>
      <c r="BM22" s="54"/>
      <c r="BN22" s="51"/>
      <c r="BO22" s="51"/>
      <c r="BP22" s="54"/>
      <c r="BQ22" s="54"/>
      <c r="BR22" s="51"/>
      <c r="BS22" s="51"/>
      <c r="BT22" s="54"/>
      <c r="BU22" s="54"/>
      <c r="BV22" s="51"/>
      <c r="BW22" s="51"/>
      <c r="BX22" s="54"/>
      <c r="BY22" s="54"/>
      <c r="BZ22" s="51"/>
      <c r="CA22" s="51"/>
      <c r="CB22" s="54"/>
      <c r="CC22" s="54"/>
      <c r="CD22" s="51"/>
      <c r="CE22" s="51"/>
      <c r="CF22" s="54"/>
      <c r="CG22" s="54"/>
      <c r="CH22" s="51"/>
      <c r="CI22" s="54"/>
      <c r="CJ22" s="54"/>
      <c r="CK22" s="51"/>
      <c r="CL22" s="53" t="str">
        <f>IFERROR(IF(GE22&lt;=1,"1 - Muy Baja",VLOOKUP(GE22,'[10]G FINANC'!$BLR$684:$BLS$688,2,0)),"")</f>
        <v>1 - Muy Baja</v>
      </c>
      <c r="CM22" s="165">
        <f t="shared" si="5"/>
        <v>7.7759999999999996E-2</v>
      </c>
      <c r="CN22" s="53" t="str">
        <f>IFERROR(IF(GG22&lt;=1,"1 - Leve",HLOOKUP(GG22,'[10]G FINANC'!$BLU$681:$BLY$682,2,0)),"")</f>
        <v>4 - Mayor</v>
      </c>
      <c r="CO22" s="165">
        <f t="shared" si="89"/>
        <v>0.8</v>
      </c>
      <c r="CP22" s="52" t="str">
        <f t="shared" si="6"/>
        <v>MODERADO</v>
      </c>
      <c r="CQ22" s="149">
        <f t="shared" si="90"/>
        <v>6.2207999999999999E-2</v>
      </c>
      <c r="CR22" s="63" t="s">
        <v>233</v>
      </c>
      <c r="CS22" s="52">
        <f t="shared" si="91"/>
        <v>3</v>
      </c>
      <c r="CT22" s="51"/>
      <c r="CU22" s="121" t="s">
        <v>1124</v>
      </c>
      <c r="CV22" s="65" t="s">
        <v>1235</v>
      </c>
      <c r="CW22" s="158"/>
      <c r="CX22" s="47">
        <f t="shared" si="7"/>
        <v>7</v>
      </c>
      <c r="CY22" s="49">
        <f t="shared" si="92"/>
        <v>4</v>
      </c>
      <c r="CZ22" s="47" t="str">
        <f t="shared" si="93"/>
        <v>Mayor</v>
      </c>
      <c r="DA22" s="153">
        <f t="shared" si="94"/>
        <v>0.8</v>
      </c>
      <c r="DB22" s="48">
        <f t="shared" si="95"/>
        <v>0.25</v>
      </c>
      <c r="DC22" s="48">
        <f t="shared" si="8"/>
        <v>0.15</v>
      </c>
      <c r="DD22" s="47">
        <f t="shared" si="96"/>
        <v>0.4</v>
      </c>
      <c r="DE22" s="273">
        <f t="shared" si="9"/>
        <v>2</v>
      </c>
      <c r="DF22" s="187">
        <f t="shared" si="10"/>
        <v>0.36</v>
      </c>
      <c r="DG22" s="273">
        <f t="shared" si="97"/>
        <v>4</v>
      </c>
      <c r="DH22" s="273"/>
      <c r="DI22" s="187">
        <f t="shared" si="11"/>
        <v>0.8</v>
      </c>
      <c r="DJ22" s="48">
        <f t="shared" si="12"/>
        <v>0.25</v>
      </c>
      <c r="DK22" s="48">
        <f t="shared" si="13"/>
        <v>0.15</v>
      </c>
      <c r="DL22" s="47">
        <f t="shared" si="14"/>
        <v>0.4</v>
      </c>
      <c r="DM22" s="273">
        <f t="shared" si="15"/>
        <v>2</v>
      </c>
      <c r="DN22" s="187">
        <f t="shared" si="16"/>
        <v>0.216</v>
      </c>
      <c r="DO22" s="273">
        <f t="shared" si="17"/>
        <v>4</v>
      </c>
      <c r="DP22" s="187">
        <f t="shared" si="18"/>
        <v>0.8</v>
      </c>
      <c r="DQ22" s="48">
        <f t="shared" si="19"/>
        <v>0.25</v>
      </c>
      <c r="DR22" s="48">
        <f t="shared" si="20"/>
        <v>0.15</v>
      </c>
      <c r="DS22" s="47">
        <f t="shared" si="21"/>
        <v>0.4</v>
      </c>
      <c r="DT22" s="273">
        <f t="shared" si="22"/>
        <v>1</v>
      </c>
      <c r="DU22" s="187">
        <f t="shared" si="23"/>
        <v>0.12959999999999999</v>
      </c>
      <c r="DV22" s="273">
        <f t="shared" si="24"/>
        <v>4</v>
      </c>
      <c r="DW22" s="187">
        <f t="shared" si="25"/>
        <v>0.8</v>
      </c>
      <c r="DX22" s="48">
        <f t="shared" si="26"/>
        <v>0.25</v>
      </c>
      <c r="DY22" s="48">
        <f t="shared" si="27"/>
        <v>0.15</v>
      </c>
      <c r="DZ22" s="47">
        <f t="shared" si="28"/>
        <v>0.4</v>
      </c>
      <c r="EA22" s="273">
        <f t="shared" si="29"/>
        <v>1</v>
      </c>
      <c r="EB22" s="187">
        <f t="shared" si="30"/>
        <v>7.7759999999999996E-2</v>
      </c>
      <c r="EC22" s="273">
        <f t="shared" si="31"/>
        <v>4</v>
      </c>
      <c r="ED22" s="187">
        <f t="shared" si="32"/>
        <v>0.8</v>
      </c>
      <c r="EE22" s="48">
        <f t="shared" si="33"/>
        <v>0</v>
      </c>
      <c r="EF22" s="48">
        <f t="shared" si="34"/>
        <v>0</v>
      </c>
      <c r="EG22" s="47">
        <f t="shared" si="35"/>
        <v>0</v>
      </c>
      <c r="EH22" s="273">
        <f t="shared" si="36"/>
        <v>1</v>
      </c>
      <c r="EI22" s="187">
        <f t="shared" si="37"/>
        <v>7.7759999999999996E-2</v>
      </c>
      <c r="EJ22" s="273">
        <f t="shared" si="38"/>
        <v>4</v>
      </c>
      <c r="EK22" s="187">
        <f t="shared" si="39"/>
        <v>0.8</v>
      </c>
      <c r="EL22" s="48">
        <f t="shared" si="40"/>
        <v>0</v>
      </c>
      <c r="EM22" s="48">
        <f t="shared" si="41"/>
        <v>0</v>
      </c>
      <c r="EN22" s="47">
        <f t="shared" si="42"/>
        <v>0</v>
      </c>
      <c r="EO22" s="273">
        <f t="shared" si="43"/>
        <v>1</v>
      </c>
      <c r="EP22" s="187">
        <f t="shared" si="44"/>
        <v>7.7759999999999996E-2</v>
      </c>
      <c r="EQ22" s="273">
        <f t="shared" si="45"/>
        <v>4</v>
      </c>
      <c r="ER22" s="187">
        <f t="shared" si="46"/>
        <v>0.8</v>
      </c>
      <c r="ES22" s="48">
        <f t="shared" si="47"/>
        <v>0</v>
      </c>
      <c r="ET22" s="48">
        <f t="shared" si="48"/>
        <v>0</v>
      </c>
      <c r="EU22" s="47">
        <f t="shared" si="49"/>
        <v>0</v>
      </c>
      <c r="EV22" s="273">
        <f t="shared" si="50"/>
        <v>1</v>
      </c>
      <c r="EW22" s="187">
        <f t="shared" si="51"/>
        <v>7.7759999999999996E-2</v>
      </c>
      <c r="EX22" s="273">
        <f t="shared" si="52"/>
        <v>4</v>
      </c>
      <c r="EY22" s="187">
        <f t="shared" si="53"/>
        <v>0.8</v>
      </c>
      <c r="EZ22" s="48">
        <f t="shared" si="54"/>
        <v>0</v>
      </c>
      <c r="FA22" s="48">
        <f t="shared" si="55"/>
        <v>0</v>
      </c>
      <c r="FB22" s="47">
        <f t="shared" si="56"/>
        <v>0</v>
      </c>
      <c r="FC22" s="273">
        <f t="shared" si="57"/>
        <v>1</v>
      </c>
      <c r="FD22" s="187">
        <f t="shared" si="58"/>
        <v>7.7759999999999996E-2</v>
      </c>
      <c r="FE22" s="273">
        <f t="shared" si="59"/>
        <v>4</v>
      </c>
      <c r="FF22" s="187">
        <f t="shared" si="60"/>
        <v>0.8</v>
      </c>
      <c r="FG22" s="48">
        <f t="shared" si="61"/>
        <v>0</v>
      </c>
      <c r="FH22" s="48">
        <f t="shared" si="62"/>
        <v>0</v>
      </c>
      <c r="FI22" s="47">
        <f t="shared" si="63"/>
        <v>0</v>
      </c>
      <c r="FJ22" s="273">
        <f t="shared" si="64"/>
        <v>1</v>
      </c>
      <c r="FK22" s="187">
        <f t="shared" si="65"/>
        <v>7.7759999999999996E-2</v>
      </c>
      <c r="FL22" s="273">
        <f t="shared" si="66"/>
        <v>4</v>
      </c>
      <c r="FM22" s="187">
        <f t="shared" si="67"/>
        <v>0.8</v>
      </c>
      <c r="FN22" s="48">
        <f t="shared" si="68"/>
        <v>0</v>
      </c>
      <c r="FO22" s="48">
        <f t="shared" si="69"/>
        <v>0</v>
      </c>
      <c r="FP22" s="47">
        <f t="shared" si="70"/>
        <v>0</v>
      </c>
      <c r="FQ22" s="273">
        <f t="shared" si="71"/>
        <v>1</v>
      </c>
      <c r="FR22" s="187">
        <f t="shared" si="72"/>
        <v>7.7759999999999996E-2</v>
      </c>
      <c r="FS22" s="273">
        <f t="shared" si="73"/>
        <v>4</v>
      </c>
      <c r="FT22" s="187">
        <f t="shared" si="74"/>
        <v>0.8</v>
      </c>
      <c r="FU22" s="48">
        <f t="shared" si="75"/>
        <v>0</v>
      </c>
      <c r="FV22" s="48">
        <f t="shared" si="76"/>
        <v>0</v>
      </c>
      <c r="FW22" s="47">
        <f t="shared" si="77"/>
        <v>0</v>
      </c>
      <c r="FX22" s="273">
        <f t="shared" si="78"/>
        <v>1</v>
      </c>
      <c r="FY22" s="187">
        <f t="shared" si="79"/>
        <v>7.7759999999999996E-2</v>
      </c>
      <c r="FZ22" s="273">
        <f t="shared" si="80"/>
        <v>4</v>
      </c>
      <c r="GA22" s="187">
        <f t="shared" si="81"/>
        <v>0.8</v>
      </c>
      <c r="GB22" s="48">
        <f t="shared" si="82"/>
        <v>0</v>
      </c>
      <c r="GC22" s="48">
        <f t="shared" si="83"/>
        <v>0</v>
      </c>
      <c r="GD22" s="47">
        <f t="shared" si="84"/>
        <v>0</v>
      </c>
      <c r="GE22" s="273">
        <f t="shared" si="85"/>
        <v>1</v>
      </c>
      <c r="GF22" s="187">
        <f t="shared" si="86"/>
        <v>7.7759999999999996E-2</v>
      </c>
      <c r="GG22" s="273">
        <f t="shared" si="87"/>
        <v>4</v>
      </c>
      <c r="GH22" s="187">
        <f t="shared" si="88"/>
        <v>0.8</v>
      </c>
      <c r="GI22" s="187">
        <f t="shared" si="98"/>
        <v>0.8</v>
      </c>
    </row>
    <row r="23" spans="1:191" ht="173.4" x14ac:dyDescent="0.2">
      <c r="A23" s="62">
        <v>15</v>
      </c>
      <c r="B23" s="56" t="s">
        <v>1150</v>
      </c>
      <c r="C23" s="65" t="s">
        <v>1152</v>
      </c>
      <c r="D23" s="58" t="s">
        <v>205</v>
      </c>
      <c r="E23" s="54" t="s">
        <v>204</v>
      </c>
      <c r="F23" s="51" t="s">
        <v>222</v>
      </c>
      <c r="G23" s="59" t="s">
        <v>950</v>
      </c>
      <c r="H23" s="59" t="s">
        <v>173</v>
      </c>
      <c r="I23" s="58" t="s">
        <v>22</v>
      </c>
      <c r="J23" s="58" t="s">
        <v>53</v>
      </c>
      <c r="K23" s="58" t="s">
        <v>53</v>
      </c>
      <c r="L23" s="58" t="s">
        <v>53</v>
      </c>
      <c r="M23" s="58" t="s">
        <v>54</v>
      </c>
      <c r="N23" s="58" t="s">
        <v>54</v>
      </c>
      <c r="O23" s="58" t="s">
        <v>53</v>
      </c>
      <c r="P23" s="58" t="s">
        <v>53</v>
      </c>
      <c r="Q23" s="58" t="s">
        <v>54</v>
      </c>
      <c r="R23" s="58" t="s">
        <v>54</v>
      </c>
      <c r="S23" s="58" t="s">
        <v>54</v>
      </c>
      <c r="T23" s="58" t="s">
        <v>54</v>
      </c>
      <c r="U23" s="58" t="s">
        <v>54</v>
      </c>
      <c r="V23" s="58" t="s">
        <v>54</v>
      </c>
      <c r="W23" s="58" t="s">
        <v>53</v>
      </c>
      <c r="X23" s="58" t="s">
        <v>53</v>
      </c>
      <c r="Y23" s="58" t="s">
        <v>53</v>
      </c>
      <c r="Z23" s="58" t="s">
        <v>53</v>
      </c>
      <c r="AA23" s="58" t="s">
        <v>53</v>
      </c>
      <c r="AB23" s="58" t="s">
        <v>53</v>
      </c>
      <c r="AC23" s="57" t="str">
        <f t="shared" si="0"/>
        <v>3 - Media</v>
      </c>
      <c r="AD23" s="149">
        <f t="shared" si="1"/>
        <v>0.6</v>
      </c>
      <c r="AE23" s="57" t="str">
        <f t="shared" si="2"/>
        <v>4 - Mayor</v>
      </c>
      <c r="AF23" s="149">
        <f t="shared" si="3"/>
        <v>0.8</v>
      </c>
      <c r="AG23" s="56" t="str">
        <f>IFERROR(INDEX('[10]G FINANC'!$BLU$684:$BLY$688,MATCH(I23,'[10]G FINANC'!$BLS$684:$BLS$688,0),MATCH(AE23,'[10]G FINANC'!$BLU$682:$BLY$682,0)),"")</f>
        <v>ALTO</v>
      </c>
      <c r="AH23" s="149">
        <f t="shared" si="4"/>
        <v>0.48</v>
      </c>
      <c r="AI23" s="65" t="s">
        <v>1151</v>
      </c>
      <c r="AJ23" s="55"/>
      <c r="AK23" s="55" t="s">
        <v>1140</v>
      </c>
      <c r="AL23" s="54" t="s">
        <v>1139</v>
      </c>
      <c r="AM23" s="51" t="s">
        <v>35</v>
      </c>
      <c r="AN23" s="54" t="s">
        <v>46</v>
      </c>
      <c r="AO23" s="54" t="s">
        <v>49</v>
      </c>
      <c r="AP23" s="51" t="s">
        <v>52</v>
      </c>
      <c r="AQ23" s="51" t="s">
        <v>35</v>
      </c>
      <c r="AR23" s="54" t="s">
        <v>46</v>
      </c>
      <c r="AS23" s="54" t="s">
        <v>49</v>
      </c>
      <c r="AT23" s="51" t="s">
        <v>52</v>
      </c>
      <c r="AU23" s="51" t="s">
        <v>35</v>
      </c>
      <c r="AV23" s="54" t="s">
        <v>46</v>
      </c>
      <c r="AW23" s="54" t="s">
        <v>49</v>
      </c>
      <c r="AX23" s="51" t="s">
        <v>52</v>
      </c>
      <c r="AY23" s="51" t="s">
        <v>35</v>
      </c>
      <c r="AZ23" s="54" t="s">
        <v>46</v>
      </c>
      <c r="BA23" s="54" t="s">
        <v>49</v>
      </c>
      <c r="BB23" s="51" t="s">
        <v>52</v>
      </c>
      <c r="BC23" s="51"/>
      <c r="BD23" s="54"/>
      <c r="BE23" s="54"/>
      <c r="BF23" s="51"/>
      <c r="BG23" s="51"/>
      <c r="BH23" s="54"/>
      <c r="BI23" s="54"/>
      <c r="BJ23" s="51"/>
      <c r="BK23" s="51"/>
      <c r="BL23" s="54"/>
      <c r="BM23" s="54"/>
      <c r="BN23" s="51"/>
      <c r="BO23" s="51"/>
      <c r="BP23" s="54"/>
      <c r="BQ23" s="54"/>
      <c r="BR23" s="51"/>
      <c r="BS23" s="51"/>
      <c r="BT23" s="54"/>
      <c r="BU23" s="54"/>
      <c r="BV23" s="51"/>
      <c r="BW23" s="51"/>
      <c r="BX23" s="54"/>
      <c r="BY23" s="54"/>
      <c r="BZ23" s="51"/>
      <c r="CA23" s="51"/>
      <c r="CB23" s="54"/>
      <c r="CC23" s="54"/>
      <c r="CD23" s="51"/>
      <c r="CE23" s="51"/>
      <c r="CF23" s="54"/>
      <c r="CG23" s="54"/>
      <c r="CH23" s="51"/>
      <c r="CI23" s="54"/>
      <c r="CJ23" s="54"/>
      <c r="CK23" s="51"/>
      <c r="CL23" s="53" t="str">
        <f>IFERROR(IF(GE23&lt;=1,"1 - Muy Baja",VLOOKUP(GE23,'[10]G FINANC'!$BLR$684:$BLS$688,2,0)),"")</f>
        <v>1 - Muy Baja</v>
      </c>
      <c r="CM23" s="165">
        <f t="shared" si="5"/>
        <v>7.7759999999999996E-2</v>
      </c>
      <c r="CN23" s="53" t="str">
        <f>IFERROR(IF(GG23&lt;=1,"1 - Leve",HLOOKUP(GG23,'[10]G FINANC'!$BLU$681:$BLY$682,2,0)),"")</f>
        <v>4 - Mayor</v>
      </c>
      <c r="CO23" s="165">
        <f t="shared" si="89"/>
        <v>0.8</v>
      </c>
      <c r="CP23" s="52" t="str">
        <f t="shared" si="6"/>
        <v>MODERADO</v>
      </c>
      <c r="CQ23" s="149">
        <f t="shared" si="90"/>
        <v>6.2207999999999999E-2</v>
      </c>
      <c r="CR23" s="63" t="s">
        <v>456</v>
      </c>
      <c r="CS23" s="52">
        <f t="shared" si="91"/>
        <v>3</v>
      </c>
      <c r="CT23" s="51"/>
      <c r="CU23" s="121" t="s">
        <v>1124</v>
      </c>
      <c r="CV23" s="65" t="s">
        <v>1235</v>
      </c>
      <c r="CW23" s="158"/>
      <c r="CX23" s="47">
        <f t="shared" si="7"/>
        <v>8</v>
      </c>
      <c r="CY23" s="49">
        <f t="shared" si="92"/>
        <v>4</v>
      </c>
      <c r="CZ23" s="47" t="str">
        <f t="shared" si="93"/>
        <v>Mayor</v>
      </c>
      <c r="DA23" s="153">
        <f t="shared" si="94"/>
        <v>0.8</v>
      </c>
      <c r="DB23" s="48">
        <f t="shared" si="95"/>
        <v>0.25</v>
      </c>
      <c r="DC23" s="48">
        <f t="shared" si="8"/>
        <v>0.15</v>
      </c>
      <c r="DD23" s="47">
        <f t="shared" si="96"/>
        <v>0.4</v>
      </c>
      <c r="DE23" s="273">
        <f t="shared" si="9"/>
        <v>2</v>
      </c>
      <c r="DF23" s="187">
        <f t="shared" si="10"/>
        <v>0.36</v>
      </c>
      <c r="DG23" s="273">
        <f t="shared" si="97"/>
        <v>4</v>
      </c>
      <c r="DH23" s="273"/>
      <c r="DI23" s="187">
        <f t="shared" si="11"/>
        <v>0.8</v>
      </c>
      <c r="DJ23" s="48">
        <f t="shared" si="12"/>
        <v>0.25</v>
      </c>
      <c r="DK23" s="48">
        <f t="shared" si="13"/>
        <v>0.15</v>
      </c>
      <c r="DL23" s="47">
        <f t="shared" si="14"/>
        <v>0.4</v>
      </c>
      <c r="DM23" s="273">
        <f t="shared" si="15"/>
        <v>2</v>
      </c>
      <c r="DN23" s="187">
        <f t="shared" si="16"/>
        <v>0.216</v>
      </c>
      <c r="DO23" s="273">
        <f t="shared" si="17"/>
        <v>4</v>
      </c>
      <c r="DP23" s="187">
        <f t="shared" si="18"/>
        <v>0.8</v>
      </c>
      <c r="DQ23" s="48">
        <f t="shared" si="19"/>
        <v>0.25</v>
      </c>
      <c r="DR23" s="48">
        <f t="shared" si="20"/>
        <v>0.15</v>
      </c>
      <c r="DS23" s="47">
        <f t="shared" si="21"/>
        <v>0.4</v>
      </c>
      <c r="DT23" s="273">
        <f t="shared" si="22"/>
        <v>1</v>
      </c>
      <c r="DU23" s="187">
        <f t="shared" si="23"/>
        <v>0.12959999999999999</v>
      </c>
      <c r="DV23" s="273">
        <f t="shared" si="24"/>
        <v>4</v>
      </c>
      <c r="DW23" s="187">
        <f t="shared" si="25"/>
        <v>0.8</v>
      </c>
      <c r="DX23" s="48">
        <f t="shared" si="26"/>
        <v>0.25</v>
      </c>
      <c r="DY23" s="48">
        <f t="shared" si="27"/>
        <v>0.15</v>
      </c>
      <c r="DZ23" s="47">
        <f t="shared" si="28"/>
        <v>0.4</v>
      </c>
      <c r="EA23" s="273">
        <f t="shared" si="29"/>
        <v>1</v>
      </c>
      <c r="EB23" s="187">
        <f t="shared" si="30"/>
        <v>7.7759999999999996E-2</v>
      </c>
      <c r="EC23" s="273">
        <f t="shared" si="31"/>
        <v>4</v>
      </c>
      <c r="ED23" s="187">
        <f t="shared" si="32"/>
        <v>0.8</v>
      </c>
      <c r="EE23" s="48">
        <f t="shared" si="33"/>
        <v>0</v>
      </c>
      <c r="EF23" s="48">
        <f t="shared" si="34"/>
        <v>0</v>
      </c>
      <c r="EG23" s="47">
        <f t="shared" si="35"/>
        <v>0</v>
      </c>
      <c r="EH23" s="273">
        <f t="shared" si="36"/>
        <v>1</v>
      </c>
      <c r="EI23" s="187">
        <f t="shared" si="37"/>
        <v>7.7759999999999996E-2</v>
      </c>
      <c r="EJ23" s="273">
        <f t="shared" si="38"/>
        <v>4</v>
      </c>
      <c r="EK23" s="187">
        <f t="shared" si="39"/>
        <v>0.8</v>
      </c>
      <c r="EL23" s="48">
        <f t="shared" si="40"/>
        <v>0</v>
      </c>
      <c r="EM23" s="48">
        <f t="shared" si="41"/>
        <v>0</v>
      </c>
      <c r="EN23" s="47">
        <f t="shared" si="42"/>
        <v>0</v>
      </c>
      <c r="EO23" s="273">
        <f t="shared" si="43"/>
        <v>1</v>
      </c>
      <c r="EP23" s="187">
        <f t="shared" si="44"/>
        <v>7.7759999999999996E-2</v>
      </c>
      <c r="EQ23" s="273">
        <f t="shared" si="45"/>
        <v>4</v>
      </c>
      <c r="ER23" s="187">
        <f t="shared" si="46"/>
        <v>0.8</v>
      </c>
      <c r="ES23" s="48">
        <f t="shared" si="47"/>
        <v>0</v>
      </c>
      <c r="ET23" s="48">
        <f t="shared" si="48"/>
        <v>0</v>
      </c>
      <c r="EU23" s="47">
        <f t="shared" si="49"/>
        <v>0</v>
      </c>
      <c r="EV23" s="273">
        <f t="shared" si="50"/>
        <v>1</v>
      </c>
      <c r="EW23" s="187">
        <f t="shared" si="51"/>
        <v>7.7759999999999996E-2</v>
      </c>
      <c r="EX23" s="273">
        <f t="shared" si="52"/>
        <v>4</v>
      </c>
      <c r="EY23" s="187">
        <f t="shared" si="53"/>
        <v>0.8</v>
      </c>
      <c r="EZ23" s="48">
        <f t="shared" si="54"/>
        <v>0</v>
      </c>
      <c r="FA23" s="48">
        <f t="shared" si="55"/>
        <v>0</v>
      </c>
      <c r="FB23" s="47">
        <f t="shared" si="56"/>
        <v>0</v>
      </c>
      <c r="FC23" s="273">
        <f t="shared" si="57"/>
        <v>1</v>
      </c>
      <c r="FD23" s="187">
        <f t="shared" si="58"/>
        <v>7.7759999999999996E-2</v>
      </c>
      <c r="FE23" s="273">
        <f t="shared" si="59"/>
        <v>4</v>
      </c>
      <c r="FF23" s="187">
        <f t="shared" si="60"/>
        <v>0.8</v>
      </c>
      <c r="FG23" s="48">
        <f t="shared" si="61"/>
        <v>0</v>
      </c>
      <c r="FH23" s="48">
        <f t="shared" si="62"/>
        <v>0</v>
      </c>
      <c r="FI23" s="47">
        <f t="shared" si="63"/>
        <v>0</v>
      </c>
      <c r="FJ23" s="273">
        <f t="shared" si="64"/>
        <v>1</v>
      </c>
      <c r="FK23" s="187">
        <f t="shared" si="65"/>
        <v>7.7759999999999996E-2</v>
      </c>
      <c r="FL23" s="273">
        <f t="shared" si="66"/>
        <v>4</v>
      </c>
      <c r="FM23" s="187">
        <f t="shared" si="67"/>
        <v>0.8</v>
      </c>
      <c r="FN23" s="48">
        <f t="shared" si="68"/>
        <v>0</v>
      </c>
      <c r="FO23" s="48">
        <f t="shared" si="69"/>
        <v>0</v>
      </c>
      <c r="FP23" s="47">
        <f t="shared" si="70"/>
        <v>0</v>
      </c>
      <c r="FQ23" s="273">
        <f t="shared" si="71"/>
        <v>1</v>
      </c>
      <c r="FR23" s="187">
        <f t="shared" si="72"/>
        <v>7.7759999999999996E-2</v>
      </c>
      <c r="FS23" s="273">
        <f t="shared" si="73"/>
        <v>4</v>
      </c>
      <c r="FT23" s="187">
        <f t="shared" si="74"/>
        <v>0.8</v>
      </c>
      <c r="FU23" s="48">
        <f t="shared" si="75"/>
        <v>0</v>
      </c>
      <c r="FV23" s="48">
        <f t="shared" si="76"/>
        <v>0</v>
      </c>
      <c r="FW23" s="47">
        <f t="shared" si="77"/>
        <v>0</v>
      </c>
      <c r="FX23" s="273">
        <f t="shared" si="78"/>
        <v>1</v>
      </c>
      <c r="FY23" s="187">
        <f t="shared" si="79"/>
        <v>7.7759999999999996E-2</v>
      </c>
      <c r="FZ23" s="273">
        <f t="shared" si="80"/>
        <v>4</v>
      </c>
      <c r="GA23" s="187">
        <f t="shared" si="81"/>
        <v>0.8</v>
      </c>
      <c r="GB23" s="48">
        <f t="shared" si="82"/>
        <v>0</v>
      </c>
      <c r="GC23" s="48">
        <f t="shared" si="83"/>
        <v>0</v>
      </c>
      <c r="GD23" s="47">
        <f t="shared" si="84"/>
        <v>0</v>
      </c>
      <c r="GE23" s="273">
        <f t="shared" si="85"/>
        <v>1</v>
      </c>
      <c r="GF23" s="187">
        <f t="shared" si="86"/>
        <v>7.7759999999999996E-2</v>
      </c>
      <c r="GG23" s="273">
        <f t="shared" si="87"/>
        <v>4</v>
      </c>
      <c r="GH23" s="187">
        <f t="shared" si="88"/>
        <v>0.8</v>
      </c>
      <c r="GI23" s="187">
        <f t="shared" si="98"/>
        <v>0.8</v>
      </c>
    </row>
    <row r="24" spans="1:191" ht="173.4" x14ac:dyDescent="0.2">
      <c r="A24" s="62">
        <v>16</v>
      </c>
      <c r="B24" s="56" t="s">
        <v>1150</v>
      </c>
      <c r="C24" s="65" t="s">
        <v>1149</v>
      </c>
      <c r="D24" s="58" t="s">
        <v>206</v>
      </c>
      <c r="E24" s="54" t="s">
        <v>204</v>
      </c>
      <c r="F24" s="51" t="s">
        <v>5</v>
      </c>
      <c r="G24" s="59" t="s">
        <v>950</v>
      </c>
      <c r="H24" s="59" t="s">
        <v>173</v>
      </c>
      <c r="I24" s="58" t="s">
        <v>22</v>
      </c>
      <c r="J24" s="58" t="s">
        <v>53</v>
      </c>
      <c r="K24" s="58" t="s">
        <v>53</v>
      </c>
      <c r="L24" s="58" t="s">
        <v>53</v>
      </c>
      <c r="M24" s="58" t="s">
        <v>54</v>
      </c>
      <c r="N24" s="58" t="s">
        <v>54</v>
      </c>
      <c r="O24" s="58" t="s">
        <v>53</v>
      </c>
      <c r="P24" s="58" t="s">
        <v>53</v>
      </c>
      <c r="Q24" s="58" t="s">
        <v>54</v>
      </c>
      <c r="R24" s="58" t="s">
        <v>54</v>
      </c>
      <c r="S24" s="58" t="s">
        <v>54</v>
      </c>
      <c r="T24" s="58" t="s">
        <v>54</v>
      </c>
      <c r="U24" s="58" t="s">
        <v>54</v>
      </c>
      <c r="V24" s="58" t="s">
        <v>54</v>
      </c>
      <c r="W24" s="58" t="s">
        <v>53</v>
      </c>
      <c r="X24" s="58" t="s">
        <v>53</v>
      </c>
      <c r="Y24" s="58" t="s">
        <v>53</v>
      </c>
      <c r="Z24" s="58" t="s">
        <v>53</v>
      </c>
      <c r="AA24" s="58" t="s">
        <v>53</v>
      </c>
      <c r="AB24" s="58" t="s">
        <v>53</v>
      </c>
      <c r="AC24" s="57" t="str">
        <f t="shared" si="0"/>
        <v>3 - Media</v>
      </c>
      <c r="AD24" s="149">
        <f t="shared" si="1"/>
        <v>0.6</v>
      </c>
      <c r="AE24" s="57" t="str">
        <f t="shared" si="2"/>
        <v>4 - Mayor</v>
      </c>
      <c r="AF24" s="149">
        <f t="shared" si="3"/>
        <v>0.8</v>
      </c>
      <c r="AG24" s="56" t="str">
        <f>IFERROR(INDEX('[10]G FINANC'!$BLU$684:$BLY$688,MATCH(I24,'[10]G FINANC'!$BLS$684:$BLS$688,0),MATCH(AE24,'[10]G FINANC'!$BLU$682:$BLY$682,0)),"")</f>
        <v>ALTO</v>
      </c>
      <c r="AH24" s="149">
        <f t="shared" si="4"/>
        <v>0.48</v>
      </c>
      <c r="AI24" s="65" t="s">
        <v>1148</v>
      </c>
      <c r="AJ24" s="55"/>
      <c r="AK24" s="55" t="s">
        <v>1140</v>
      </c>
      <c r="AL24" s="54" t="s">
        <v>1139</v>
      </c>
      <c r="AM24" s="51" t="s">
        <v>35</v>
      </c>
      <c r="AN24" s="54" t="s">
        <v>46</v>
      </c>
      <c r="AO24" s="54" t="s">
        <v>49</v>
      </c>
      <c r="AP24" s="51" t="s">
        <v>52</v>
      </c>
      <c r="AQ24" s="51" t="s">
        <v>35</v>
      </c>
      <c r="AR24" s="54" t="s">
        <v>46</v>
      </c>
      <c r="AS24" s="54" t="s">
        <v>49</v>
      </c>
      <c r="AT24" s="51" t="s">
        <v>52</v>
      </c>
      <c r="AU24" s="51" t="s">
        <v>35</v>
      </c>
      <c r="AV24" s="54" t="s">
        <v>46</v>
      </c>
      <c r="AW24" s="54" t="s">
        <v>49</v>
      </c>
      <c r="AX24" s="51" t="s">
        <v>52</v>
      </c>
      <c r="AY24" s="51" t="s">
        <v>35</v>
      </c>
      <c r="AZ24" s="54" t="s">
        <v>46</v>
      </c>
      <c r="BA24" s="54" t="s">
        <v>49</v>
      </c>
      <c r="BB24" s="51" t="s">
        <v>52</v>
      </c>
      <c r="BC24" s="51"/>
      <c r="BD24" s="54"/>
      <c r="BE24" s="54"/>
      <c r="BF24" s="51"/>
      <c r="BG24" s="51"/>
      <c r="BH24" s="54"/>
      <c r="BI24" s="54"/>
      <c r="BJ24" s="51"/>
      <c r="BK24" s="51"/>
      <c r="BL24" s="54"/>
      <c r="BM24" s="54"/>
      <c r="BN24" s="51"/>
      <c r="BO24" s="51"/>
      <c r="BP24" s="54"/>
      <c r="BQ24" s="54"/>
      <c r="BR24" s="51"/>
      <c r="BS24" s="51"/>
      <c r="BT24" s="54"/>
      <c r="BU24" s="54"/>
      <c r="BV24" s="51"/>
      <c r="BW24" s="51"/>
      <c r="BX24" s="54"/>
      <c r="BY24" s="54"/>
      <c r="BZ24" s="51"/>
      <c r="CA24" s="51"/>
      <c r="CB24" s="54"/>
      <c r="CC24" s="54"/>
      <c r="CD24" s="51"/>
      <c r="CE24" s="51"/>
      <c r="CF24" s="54"/>
      <c r="CG24" s="54"/>
      <c r="CH24" s="51"/>
      <c r="CI24" s="54"/>
      <c r="CJ24" s="54"/>
      <c r="CK24" s="51"/>
      <c r="CL24" s="53" t="str">
        <f>IFERROR(IF(GE24&lt;=1,"1 - Muy Baja",VLOOKUP(GE24,'[10]G FINANC'!$BLR$684:$BLS$688,2,0)),"")</f>
        <v>1 - Muy Baja</v>
      </c>
      <c r="CM24" s="165">
        <f t="shared" si="5"/>
        <v>7.7759999999999996E-2</v>
      </c>
      <c r="CN24" s="53" t="str">
        <f>IFERROR(IF(GG24&lt;=1,"1 - Leve",HLOOKUP(GG24,'[10]G FINANC'!$BLU$681:$BLY$682,2,0)),"")</f>
        <v>4 - Mayor</v>
      </c>
      <c r="CO24" s="165">
        <f t="shared" si="89"/>
        <v>0.8</v>
      </c>
      <c r="CP24" s="52" t="str">
        <f t="shared" si="6"/>
        <v>MODERADO</v>
      </c>
      <c r="CQ24" s="149">
        <f t="shared" si="90"/>
        <v>6.2207999999999999E-2</v>
      </c>
      <c r="CR24" s="63" t="s">
        <v>233</v>
      </c>
      <c r="CS24" s="52">
        <f t="shared" si="91"/>
        <v>3</v>
      </c>
      <c r="CT24" s="51"/>
      <c r="CU24" s="121" t="s">
        <v>1124</v>
      </c>
      <c r="CV24" s="65" t="s">
        <v>1235</v>
      </c>
      <c r="CW24" s="158"/>
      <c r="CX24" s="47">
        <f t="shared" si="7"/>
        <v>8</v>
      </c>
      <c r="CY24" s="49">
        <f t="shared" si="92"/>
        <v>4</v>
      </c>
      <c r="CZ24" s="47" t="str">
        <f t="shared" si="93"/>
        <v>Mayor</v>
      </c>
      <c r="DA24" s="153">
        <f t="shared" si="94"/>
        <v>0.8</v>
      </c>
      <c r="DB24" s="48">
        <f t="shared" si="95"/>
        <v>0.25</v>
      </c>
      <c r="DC24" s="48">
        <f t="shared" si="8"/>
        <v>0.15</v>
      </c>
      <c r="DD24" s="47">
        <f t="shared" si="96"/>
        <v>0.4</v>
      </c>
      <c r="DE24" s="273">
        <f t="shared" si="9"/>
        <v>2</v>
      </c>
      <c r="DF24" s="187">
        <f t="shared" si="10"/>
        <v>0.36</v>
      </c>
      <c r="DG24" s="273">
        <f t="shared" si="97"/>
        <v>4</v>
      </c>
      <c r="DH24" s="273"/>
      <c r="DI24" s="187">
        <f t="shared" si="11"/>
        <v>0.8</v>
      </c>
      <c r="DJ24" s="48">
        <f t="shared" si="12"/>
        <v>0.25</v>
      </c>
      <c r="DK24" s="48">
        <f t="shared" si="13"/>
        <v>0.15</v>
      </c>
      <c r="DL24" s="47">
        <f t="shared" si="14"/>
        <v>0.4</v>
      </c>
      <c r="DM24" s="273">
        <f t="shared" si="15"/>
        <v>2</v>
      </c>
      <c r="DN24" s="187">
        <f t="shared" si="16"/>
        <v>0.216</v>
      </c>
      <c r="DO24" s="273">
        <f t="shared" si="17"/>
        <v>4</v>
      </c>
      <c r="DP24" s="187">
        <f t="shared" si="18"/>
        <v>0.8</v>
      </c>
      <c r="DQ24" s="48">
        <f t="shared" si="19"/>
        <v>0.25</v>
      </c>
      <c r="DR24" s="48">
        <f t="shared" si="20"/>
        <v>0.15</v>
      </c>
      <c r="DS24" s="47">
        <f t="shared" si="21"/>
        <v>0.4</v>
      </c>
      <c r="DT24" s="273">
        <f t="shared" si="22"/>
        <v>1</v>
      </c>
      <c r="DU24" s="187">
        <f t="shared" si="23"/>
        <v>0.12959999999999999</v>
      </c>
      <c r="DV24" s="273">
        <f t="shared" si="24"/>
        <v>4</v>
      </c>
      <c r="DW24" s="187">
        <f t="shared" si="25"/>
        <v>0.8</v>
      </c>
      <c r="DX24" s="48">
        <f t="shared" si="26"/>
        <v>0.25</v>
      </c>
      <c r="DY24" s="48">
        <f t="shared" si="27"/>
        <v>0.15</v>
      </c>
      <c r="DZ24" s="47">
        <f t="shared" si="28"/>
        <v>0.4</v>
      </c>
      <c r="EA24" s="273">
        <f t="shared" si="29"/>
        <v>1</v>
      </c>
      <c r="EB24" s="187">
        <f t="shared" si="30"/>
        <v>7.7759999999999996E-2</v>
      </c>
      <c r="EC24" s="273">
        <f t="shared" si="31"/>
        <v>4</v>
      </c>
      <c r="ED24" s="187">
        <f t="shared" si="32"/>
        <v>0.8</v>
      </c>
      <c r="EE24" s="48">
        <f t="shared" si="33"/>
        <v>0</v>
      </c>
      <c r="EF24" s="48">
        <f t="shared" si="34"/>
        <v>0</v>
      </c>
      <c r="EG24" s="47">
        <f t="shared" si="35"/>
        <v>0</v>
      </c>
      <c r="EH24" s="273">
        <f t="shared" si="36"/>
        <v>1</v>
      </c>
      <c r="EI24" s="187">
        <f t="shared" si="37"/>
        <v>7.7759999999999996E-2</v>
      </c>
      <c r="EJ24" s="273">
        <f t="shared" si="38"/>
        <v>4</v>
      </c>
      <c r="EK24" s="187">
        <f t="shared" si="39"/>
        <v>0.8</v>
      </c>
      <c r="EL24" s="48">
        <f t="shared" si="40"/>
        <v>0</v>
      </c>
      <c r="EM24" s="48">
        <f t="shared" si="41"/>
        <v>0</v>
      </c>
      <c r="EN24" s="47">
        <f t="shared" si="42"/>
        <v>0</v>
      </c>
      <c r="EO24" s="273">
        <f t="shared" si="43"/>
        <v>1</v>
      </c>
      <c r="EP24" s="187">
        <f t="shared" si="44"/>
        <v>7.7759999999999996E-2</v>
      </c>
      <c r="EQ24" s="273">
        <f t="shared" si="45"/>
        <v>4</v>
      </c>
      <c r="ER24" s="187">
        <f t="shared" si="46"/>
        <v>0.8</v>
      </c>
      <c r="ES24" s="48">
        <f t="shared" si="47"/>
        <v>0</v>
      </c>
      <c r="ET24" s="48">
        <f t="shared" si="48"/>
        <v>0</v>
      </c>
      <c r="EU24" s="47">
        <f t="shared" si="49"/>
        <v>0</v>
      </c>
      <c r="EV24" s="273">
        <f t="shared" si="50"/>
        <v>1</v>
      </c>
      <c r="EW24" s="187">
        <f t="shared" si="51"/>
        <v>7.7759999999999996E-2</v>
      </c>
      <c r="EX24" s="273">
        <f t="shared" si="52"/>
        <v>4</v>
      </c>
      <c r="EY24" s="187">
        <f t="shared" si="53"/>
        <v>0.8</v>
      </c>
      <c r="EZ24" s="48">
        <f t="shared" si="54"/>
        <v>0</v>
      </c>
      <c r="FA24" s="48">
        <f t="shared" si="55"/>
        <v>0</v>
      </c>
      <c r="FB24" s="47">
        <f t="shared" si="56"/>
        <v>0</v>
      </c>
      <c r="FC24" s="273">
        <f t="shared" si="57"/>
        <v>1</v>
      </c>
      <c r="FD24" s="187">
        <f t="shared" si="58"/>
        <v>7.7759999999999996E-2</v>
      </c>
      <c r="FE24" s="273">
        <f t="shared" si="59"/>
        <v>4</v>
      </c>
      <c r="FF24" s="187">
        <f t="shared" si="60"/>
        <v>0.8</v>
      </c>
      <c r="FG24" s="48">
        <f t="shared" si="61"/>
        <v>0</v>
      </c>
      <c r="FH24" s="48">
        <f t="shared" si="62"/>
        <v>0</v>
      </c>
      <c r="FI24" s="47">
        <f t="shared" si="63"/>
        <v>0</v>
      </c>
      <c r="FJ24" s="273">
        <f t="shared" si="64"/>
        <v>1</v>
      </c>
      <c r="FK24" s="187">
        <f t="shared" si="65"/>
        <v>7.7759999999999996E-2</v>
      </c>
      <c r="FL24" s="273">
        <f t="shared" si="66"/>
        <v>4</v>
      </c>
      <c r="FM24" s="187">
        <f t="shared" si="67"/>
        <v>0.8</v>
      </c>
      <c r="FN24" s="48">
        <f t="shared" si="68"/>
        <v>0</v>
      </c>
      <c r="FO24" s="48">
        <f t="shared" si="69"/>
        <v>0</v>
      </c>
      <c r="FP24" s="47">
        <f t="shared" si="70"/>
        <v>0</v>
      </c>
      <c r="FQ24" s="273">
        <f t="shared" si="71"/>
        <v>1</v>
      </c>
      <c r="FR24" s="187">
        <f t="shared" si="72"/>
        <v>7.7759999999999996E-2</v>
      </c>
      <c r="FS24" s="273">
        <f t="shared" si="73"/>
        <v>4</v>
      </c>
      <c r="FT24" s="187">
        <f t="shared" si="74"/>
        <v>0.8</v>
      </c>
      <c r="FU24" s="48">
        <f t="shared" si="75"/>
        <v>0</v>
      </c>
      <c r="FV24" s="48">
        <f t="shared" si="76"/>
        <v>0</v>
      </c>
      <c r="FW24" s="47">
        <f t="shared" si="77"/>
        <v>0</v>
      </c>
      <c r="FX24" s="273">
        <f t="shared" si="78"/>
        <v>1</v>
      </c>
      <c r="FY24" s="187">
        <f t="shared" si="79"/>
        <v>7.7759999999999996E-2</v>
      </c>
      <c r="FZ24" s="273">
        <f t="shared" si="80"/>
        <v>4</v>
      </c>
      <c r="GA24" s="187">
        <f t="shared" si="81"/>
        <v>0.8</v>
      </c>
      <c r="GB24" s="48">
        <f t="shared" si="82"/>
        <v>0</v>
      </c>
      <c r="GC24" s="48">
        <f t="shared" si="83"/>
        <v>0</v>
      </c>
      <c r="GD24" s="47">
        <f t="shared" si="84"/>
        <v>0</v>
      </c>
      <c r="GE24" s="273">
        <f t="shared" si="85"/>
        <v>1</v>
      </c>
      <c r="GF24" s="187">
        <f t="shared" si="86"/>
        <v>7.7759999999999996E-2</v>
      </c>
      <c r="GG24" s="273">
        <f t="shared" si="87"/>
        <v>4</v>
      </c>
      <c r="GH24" s="187">
        <f t="shared" si="88"/>
        <v>0.8</v>
      </c>
      <c r="GI24" s="187">
        <f t="shared" si="98"/>
        <v>0.8</v>
      </c>
    </row>
    <row r="25" spans="1:191" ht="173.4" x14ac:dyDescent="0.2">
      <c r="A25" s="62">
        <v>17</v>
      </c>
      <c r="B25" s="56" t="s">
        <v>1143</v>
      </c>
      <c r="C25" s="65" t="s">
        <v>1147</v>
      </c>
      <c r="D25" s="58" t="s">
        <v>205</v>
      </c>
      <c r="E25" s="54" t="s">
        <v>204</v>
      </c>
      <c r="F25" s="51" t="s">
        <v>222</v>
      </c>
      <c r="G25" s="55" t="s">
        <v>210</v>
      </c>
      <c r="H25" s="59" t="s">
        <v>173</v>
      </c>
      <c r="I25" s="58" t="s">
        <v>22</v>
      </c>
      <c r="J25" s="58" t="s">
        <v>53</v>
      </c>
      <c r="K25" s="58" t="s">
        <v>53</v>
      </c>
      <c r="L25" s="58" t="s">
        <v>53</v>
      </c>
      <c r="M25" s="58" t="s">
        <v>54</v>
      </c>
      <c r="N25" s="58" t="s">
        <v>54</v>
      </c>
      <c r="O25" s="58" t="s">
        <v>53</v>
      </c>
      <c r="P25" s="58" t="s">
        <v>53</v>
      </c>
      <c r="Q25" s="58" t="s">
        <v>54</v>
      </c>
      <c r="R25" s="58" t="s">
        <v>54</v>
      </c>
      <c r="S25" s="58" t="s">
        <v>54</v>
      </c>
      <c r="T25" s="58" t="s">
        <v>54</v>
      </c>
      <c r="U25" s="58" t="s">
        <v>54</v>
      </c>
      <c r="V25" s="58" t="s">
        <v>54</v>
      </c>
      <c r="W25" s="58" t="s">
        <v>53</v>
      </c>
      <c r="X25" s="58" t="s">
        <v>53</v>
      </c>
      <c r="Y25" s="58" t="s">
        <v>53</v>
      </c>
      <c r="Z25" s="58" t="s">
        <v>53</v>
      </c>
      <c r="AA25" s="58" t="s">
        <v>53</v>
      </c>
      <c r="AB25" s="58" t="s">
        <v>53</v>
      </c>
      <c r="AC25" s="57" t="str">
        <f t="shared" si="0"/>
        <v>3 - Media</v>
      </c>
      <c r="AD25" s="149">
        <f t="shared" si="1"/>
        <v>0.6</v>
      </c>
      <c r="AE25" s="57" t="str">
        <f t="shared" si="2"/>
        <v>4 - Mayor</v>
      </c>
      <c r="AF25" s="149">
        <f t="shared" si="3"/>
        <v>0.8</v>
      </c>
      <c r="AG25" s="56" t="str">
        <f>IFERROR(INDEX('[10]G FINANC'!$BLU$684:$BLY$688,MATCH(I25,'[10]G FINANC'!$BLS$684:$BLS$688,0),MATCH(AE25,'[10]G FINANC'!$BLU$682:$BLY$682,0)),"")</f>
        <v>ALTO</v>
      </c>
      <c r="AH25" s="149">
        <f t="shared" si="4"/>
        <v>0.48</v>
      </c>
      <c r="AI25" s="65" t="s">
        <v>1141</v>
      </c>
      <c r="AJ25" s="55" t="s">
        <v>1144</v>
      </c>
      <c r="AK25" s="55" t="s">
        <v>1140</v>
      </c>
      <c r="AL25" s="54" t="s">
        <v>1139</v>
      </c>
      <c r="AM25" s="51" t="s">
        <v>35</v>
      </c>
      <c r="AN25" s="54" t="s">
        <v>46</v>
      </c>
      <c r="AO25" s="54" t="s">
        <v>49</v>
      </c>
      <c r="AP25" s="51" t="s">
        <v>52</v>
      </c>
      <c r="AQ25" s="51" t="s">
        <v>35</v>
      </c>
      <c r="AR25" s="54" t="s">
        <v>46</v>
      </c>
      <c r="AS25" s="54" t="s">
        <v>49</v>
      </c>
      <c r="AT25" s="51" t="s">
        <v>52</v>
      </c>
      <c r="AU25" s="51" t="s">
        <v>35</v>
      </c>
      <c r="AV25" s="54" t="s">
        <v>46</v>
      </c>
      <c r="AW25" s="54" t="s">
        <v>49</v>
      </c>
      <c r="AX25" s="51" t="s">
        <v>52</v>
      </c>
      <c r="AY25" s="51"/>
      <c r="AZ25" s="54"/>
      <c r="BA25" s="54"/>
      <c r="BB25" s="51"/>
      <c r="BC25" s="51"/>
      <c r="BD25" s="54"/>
      <c r="BE25" s="54"/>
      <c r="BF25" s="51"/>
      <c r="BG25" s="51"/>
      <c r="BH25" s="54"/>
      <c r="BI25" s="54"/>
      <c r="BJ25" s="51"/>
      <c r="BK25" s="51"/>
      <c r="BL25" s="54"/>
      <c r="BM25" s="54"/>
      <c r="BN25" s="51"/>
      <c r="BO25" s="51"/>
      <c r="BP25" s="54"/>
      <c r="BQ25" s="54"/>
      <c r="BR25" s="51"/>
      <c r="BS25" s="51"/>
      <c r="BT25" s="54"/>
      <c r="BU25" s="54"/>
      <c r="BV25" s="51"/>
      <c r="BW25" s="51"/>
      <c r="BX25" s="54"/>
      <c r="BY25" s="54"/>
      <c r="BZ25" s="51"/>
      <c r="CA25" s="51"/>
      <c r="CB25" s="54"/>
      <c r="CC25" s="54"/>
      <c r="CD25" s="51"/>
      <c r="CE25" s="51"/>
      <c r="CF25" s="54"/>
      <c r="CG25" s="54"/>
      <c r="CH25" s="51"/>
      <c r="CI25" s="54"/>
      <c r="CJ25" s="54"/>
      <c r="CK25" s="51"/>
      <c r="CL25" s="53" t="str">
        <f>IFERROR(IF(GE25&lt;=1,"1 - Muy Baja",VLOOKUP(GE25,'[10]G FINANC'!$BLR$684:$BLS$688,2,0)),"")</f>
        <v>1 - Muy Baja</v>
      </c>
      <c r="CM25" s="165">
        <f t="shared" si="5"/>
        <v>0.12959999999999999</v>
      </c>
      <c r="CN25" s="53" t="str">
        <f>IFERROR(IF(GG25&lt;=1,"1 - Leve",HLOOKUP(GG25,'[10]G FINANC'!$BLU$681:$BLY$682,2,0)),"")</f>
        <v>4 - Mayor</v>
      </c>
      <c r="CO25" s="165">
        <f t="shared" si="89"/>
        <v>0.8</v>
      </c>
      <c r="CP25" s="52" t="str">
        <f t="shared" si="6"/>
        <v>MODERADO</v>
      </c>
      <c r="CQ25" s="149">
        <f t="shared" si="90"/>
        <v>0.10367999999999999</v>
      </c>
      <c r="CR25" s="63" t="s">
        <v>456</v>
      </c>
      <c r="CS25" s="52">
        <f t="shared" si="91"/>
        <v>3</v>
      </c>
      <c r="CT25" s="51"/>
      <c r="CU25" s="121" t="s">
        <v>1124</v>
      </c>
      <c r="CV25" s="65" t="s">
        <v>1235</v>
      </c>
      <c r="CW25" s="158"/>
      <c r="CX25" s="47">
        <f t="shared" si="7"/>
        <v>8</v>
      </c>
      <c r="CY25" s="49">
        <f t="shared" si="92"/>
        <v>4</v>
      </c>
      <c r="CZ25" s="47" t="str">
        <f t="shared" si="93"/>
        <v>Mayor</v>
      </c>
      <c r="DA25" s="153">
        <f t="shared" si="94"/>
        <v>0.8</v>
      </c>
      <c r="DB25" s="48">
        <f t="shared" si="95"/>
        <v>0.25</v>
      </c>
      <c r="DC25" s="48">
        <f t="shared" si="8"/>
        <v>0.15</v>
      </c>
      <c r="DD25" s="47">
        <f t="shared" si="96"/>
        <v>0.4</v>
      </c>
      <c r="DE25" s="273">
        <f t="shared" si="9"/>
        <v>2</v>
      </c>
      <c r="DF25" s="187">
        <f t="shared" si="10"/>
        <v>0.36</v>
      </c>
      <c r="DG25" s="273">
        <f t="shared" si="97"/>
        <v>4</v>
      </c>
      <c r="DH25" s="273"/>
      <c r="DI25" s="187">
        <f t="shared" si="11"/>
        <v>0.8</v>
      </c>
      <c r="DJ25" s="48">
        <f t="shared" si="12"/>
        <v>0.25</v>
      </c>
      <c r="DK25" s="48">
        <f t="shared" si="13"/>
        <v>0.15</v>
      </c>
      <c r="DL25" s="47">
        <f t="shared" si="14"/>
        <v>0.4</v>
      </c>
      <c r="DM25" s="273">
        <f t="shared" si="15"/>
        <v>2</v>
      </c>
      <c r="DN25" s="187">
        <f t="shared" si="16"/>
        <v>0.216</v>
      </c>
      <c r="DO25" s="273">
        <f t="shared" si="17"/>
        <v>4</v>
      </c>
      <c r="DP25" s="187">
        <f t="shared" si="18"/>
        <v>0.8</v>
      </c>
      <c r="DQ25" s="48">
        <f t="shared" si="19"/>
        <v>0.25</v>
      </c>
      <c r="DR25" s="48">
        <f t="shared" si="20"/>
        <v>0.15</v>
      </c>
      <c r="DS25" s="47">
        <f t="shared" si="21"/>
        <v>0.4</v>
      </c>
      <c r="DT25" s="273">
        <f t="shared" si="22"/>
        <v>1</v>
      </c>
      <c r="DU25" s="187">
        <f t="shared" si="23"/>
        <v>0.12959999999999999</v>
      </c>
      <c r="DV25" s="273">
        <f t="shared" si="24"/>
        <v>4</v>
      </c>
      <c r="DW25" s="187">
        <f t="shared" si="25"/>
        <v>0.8</v>
      </c>
      <c r="DX25" s="48">
        <f t="shared" si="26"/>
        <v>0</v>
      </c>
      <c r="DY25" s="48">
        <f t="shared" si="27"/>
        <v>0</v>
      </c>
      <c r="DZ25" s="47">
        <f t="shared" si="28"/>
        <v>0</v>
      </c>
      <c r="EA25" s="273">
        <f t="shared" si="29"/>
        <v>1</v>
      </c>
      <c r="EB25" s="187">
        <f t="shared" si="30"/>
        <v>0.12959999999999999</v>
      </c>
      <c r="EC25" s="273">
        <f t="shared" si="31"/>
        <v>4</v>
      </c>
      <c r="ED25" s="187">
        <f t="shared" si="32"/>
        <v>0.8</v>
      </c>
      <c r="EE25" s="48">
        <f t="shared" si="33"/>
        <v>0</v>
      </c>
      <c r="EF25" s="48">
        <f t="shared" si="34"/>
        <v>0</v>
      </c>
      <c r="EG25" s="47">
        <f t="shared" si="35"/>
        <v>0</v>
      </c>
      <c r="EH25" s="273">
        <f t="shared" si="36"/>
        <v>1</v>
      </c>
      <c r="EI25" s="187">
        <f t="shared" si="37"/>
        <v>0.12959999999999999</v>
      </c>
      <c r="EJ25" s="273">
        <f t="shared" si="38"/>
        <v>4</v>
      </c>
      <c r="EK25" s="187">
        <f t="shared" si="39"/>
        <v>0.8</v>
      </c>
      <c r="EL25" s="48">
        <f t="shared" si="40"/>
        <v>0</v>
      </c>
      <c r="EM25" s="48">
        <f t="shared" si="41"/>
        <v>0</v>
      </c>
      <c r="EN25" s="47">
        <f t="shared" si="42"/>
        <v>0</v>
      </c>
      <c r="EO25" s="273">
        <f t="shared" si="43"/>
        <v>1</v>
      </c>
      <c r="EP25" s="187">
        <f t="shared" si="44"/>
        <v>0.12959999999999999</v>
      </c>
      <c r="EQ25" s="273">
        <f t="shared" si="45"/>
        <v>4</v>
      </c>
      <c r="ER25" s="187">
        <f t="shared" si="46"/>
        <v>0.8</v>
      </c>
      <c r="ES25" s="48">
        <f t="shared" si="47"/>
        <v>0</v>
      </c>
      <c r="ET25" s="48">
        <f t="shared" si="48"/>
        <v>0</v>
      </c>
      <c r="EU25" s="47">
        <f t="shared" si="49"/>
        <v>0</v>
      </c>
      <c r="EV25" s="273">
        <f t="shared" si="50"/>
        <v>1</v>
      </c>
      <c r="EW25" s="187">
        <f t="shared" si="51"/>
        <v>0.12959999999999999</v>
      </c>
      <c r="EX25" s="273">
        <f t="shared" si="52"/>
        <v>4</v>
      </c>
      <c r="EY25" s="187">
        <f t="shared" si="53"/>
        <v>0.8</v>
      </c>
      <c r="EZ25" s="48">
        <f t="shared" si="54"/>
        <v>0</v>
      </c>
      <c r="FA25" s="48">
        <f t="shared" si="55"/>
        <v>0</v>
      </c>
      <c r="FB25" s="47">
        <f t="shared" si="56"/>
        <v>0</v>
      </c>
      <c r="FC25" s="273">
        <f t="shared" si="57"/>
        <v>1</v>
      </c>
      <c r="FD25" s="187">
        <f t="shared" si="58"/>
        <v>0.12959999999999999</v>
      </c>
      <c r="FE25" s="273">
        <f t="shared" si="59"/>
        <v>4</v>
      </c>
      <c r="FF25" s="187">
        <f t="shared" si="60"/>
        <v>0.8</v>
      </c>
      <c r="FG25" s="48">
        <f t="shared" si="61"/>
        <v>0</v>
      </c>
      <c r="FH25" s="48">
        <f t="shared" si="62"/>
        <v>0</v>
      </c>
      <c r="FI25" s="47">
        <f t="shared" si="63"/>
        <v>0</v>
      </c>
      <c r="FJ25" s="273">
        <f t="shared" si="64"/>
        <v>1</v>
      </c>
      <c r="FK25" s="187">
        <f t="shared" si="65"/>
        <v>0.12959999999999999</v>
      </c>
      <c r="FL25" s="273">
        <f t="shared" si="66"/>
        <v>4</v>
      </c>
      <c r="FM25" s="187">
        <f t="shared" si="67"/>
        <v>0.8</v>
      </c>
      <c r="FN25" s="48">
        <f t="shared" si="68"/>
        <v>0</v>
      </c>
      <c r="FO25" s="48">
        <f t="shared" si="69"/>
        <v>0</v>
      </c>
      <c r="FP25" s="47">
        <f t="shared" si="70"/>
        <v>0</v>
      </c>
      <c r="FQ25" s="273">
        <f t="shared" si="71"/>
        <v>1</v>
      </c>
      <c r="FR25" s="187">
        <f t="shared" si="72"/>
        <v>0.12959999999999999</v>
      </c>
      <c r="FS25" s="273">
        <f t="shared" si="73"/>
        <v>4</v>
      </c>
      <c r="FT25" s="187">
        <f t="shared" si="74"/>
        <v>0.8</v>
      </c>
      <c r="FU25" s="48">
        <f t="shared" si="75"/>
        <v>0</v>
      </c>
      <c r="FV25" s="48">
        <f t="shared" si="76"/>
        <v>0</v>
      </c>
      <c r="FW25" s="47">
        <f t="shared" si="77"/>
        <v>0</v>
      </c>
      <c r="FX25" s="273">
        <f t="shared" si="78"/>
        <v>1</v>
      </c>
      <c r="FY25" s="187">
        <f t="shared" si="79"/>
        <v>0.12959999999999999</v>
      </c>
      <c r="FZ25" s="273">
        <f t="shared" si="80"/>
        <v>4</v>
      </c>
      <c r="GA25" s="187">
        <f t="shared" si="81"/>
        <v>0.8</v>
      </c>
      <c r="GB25" s="48">
        <f t="shared" si="82"/>
        <v>0</v>
      </c>
      <c r="GC25" s="48">
        <f t="shared" si="83"/>
        <v>0</v>
      </c>
      <c r="GD25" s="47">
        <f t="shared" si="84"/>
        <v>0</v>
      </c>
      <c r="GE25" s="273">
        <f t="shared" si="85"/>
        <v>1</v>
      </c>
      <c r="GF25" s="187">
        <f t="shared" si="86"/>
        <v>0.12959999999999999</v>
      </c>
      <c r="GG25" s="273">
        <f t="shared" si="87"/>
        <v>4</v>
      </c>
      <c r="GH25" s="187">
        <f t="shared" si="88"/>
        <v>0.8</v>
      </c>
      <c r="GI25" s="187">
        <f t="shared" si="98"/>
        <v>0.8</v>
      </c>
    </row>
    <row r="26" spans="1:191" ht="173.4" x14ac:dyDescent="0.2">
      <c r="A26" s="62">
        <v>18</v>
      </c>
      <c r="B26" s="56" t="s">
        <v>1143</v>
      </c>
      <c r="C26" s="63" t="s">
        <v>1146</v>
      </c>
      <c r="D26" s="58" t="s">
        <v>206</v>
      </c>
      <c r="E26" s="54" t="s">
        <v>204</v>
      </c>
      <c r="F26" s="51" t="s">
        <v>5</v>
      </c>
      <c r="G26" s="55" t="s">
        <v>210</v>
      </c>
      <c r="H26" s="59" t="s">
        <v>173</v>
      </c>
      <c r="I26" s="58" t="s">
        <v>22</v>
      </c>
      <c r="J26" s="58" t="s">
        <v>53</v>
      </c>
      <c r="K26" s="58" t="s">
        <v>53</v>
      </c>
      <c r="L26" s="58" t="s">
        <v>53</v>
      </c>
      <c r="M26" s="58" t="s">
        <v>54</v>
      </c>
      <c r="N26" s="58" t="s">
        <v>54</v>
      </c>
      <c r="O26" s="58" t="s">
        <v>53</v>
      </c>
      <c r="P26" s="58" t="s">
        <v>53</v>
      </c>
      <c r="Q26" s="58" t="s">
        <v>54</v>
      </c>
      <c r="R26" s="58" t="s">
        <v>54</v>
      </c>
      <c r="S26" s="58" t="s">
        <v>54</v>
      </c>
      <c r="T26" s="58" t="s">
        <v>54</v>
      </c>
      <c r="U26" s="58" t="s">
        <v>54</v>
      </c>
      <c r="V26" s="58" t="s">
        <v>54</v>
      </c>
      <c r="W26" s="58" t="s">
        <v>53</v>
      </c>
      <c r="X26" s="58" t="s">
        <v>53</v>
      </c>
      <c r="Y26" s="58" t="s">
        <v>53</v>
      </c>
      <c r="Z26" s="58" t="s">
        <v>53</v>
      </c>
      <c r="AA26" s="58" t="s">
        <v>53</v>
      </c>
      <c r="AB26" s="58" t="s">
        <v>53</v>
      </c>
      <c r="AC26" s="57" t="str">
        <f t="shared" si="0"/>
        <v>3 - Media</v>
      </c>
      <c r="AD26" s="149">
        <f t="shared" si="1"/>
        <v>0.6</v>
      </c>
      <c r="AE26" s="57" t="str">
        <f t="shared" si="2"/>
        <v>4 - Mayor</v>
      </c>
      <c r="AF26" s="149">
        <f t="shared" si="3"/>
        <v>0.8</v>
      </c>
      <c r="AG26" s="56" t="str">
        <f>IFERROR(INDEX('[10]G FINANC'!$BLU$684:$BLY$688,MATCH(I26,'[10]G FINANC'!$BLS$684:$BLS$688,0),MATCH(AE26,'[10]G FINANC'!$BLU$682:$BLY$682,0)),"")</f>
        <v>ALTO</v>
      </c>
      <c r="AH26" s="149">
        <f t="shared" si="4"/>
        <v>0.48</v>
      </c>
      <c r="AI26" s="65" t="s">
        <v>1141</v>
      </c>
      <c r="AJ26" s="55" t="s">
        <v>1144</v>
      </c>
      <c r="AK26" s="55" t="s">
        <v>1140</v>
      </c>
      <c r="AL26" s="54" t="s">
        <v>1139</v>
      </c>
      <c r="AM26" s="51" t="s">
        <v>35</v>
      </c>
      <c r="AN26" s="54" t="s">
        <v>46</v>
      </c>
      <c r="AO26" s="54" t="s">
        <v>49</v>
      </c>
      <c r="AP26" s="51" t="s">
        <v>52</v>
      </c>
      <c r="AQ26" s="51" t="s">
        <v>35</v>
      </c>
      <c r="AR26" s="54" t="s">
        <v>46</v>
      </c>
      <c r="AS26" s="54" t="s">
        <v>49</v>
      </c>
      <c r="AT26" s="51" t="s">
        <v>52</v>
      </c>
      <c r="AU26" s="51" t="s">
        <v>35</v>
      </c>
      <c r="AV26" s="54" t="s">
        <v>46</v>
      </c>
      <c r="AW26" s="54" t="s">
        <v>49</v>
      </c>
      <c r="AX26" s="51" t="s">
        <v>52</v>
      </c>
      <c r="AY26" s="51"/>
      <c r="AZ26" s="54"/>
      <c r="BA26" s="54"/>
      <c r="BB26" s="51"/>
      <c r="BC26" s="51"/>
      <c r="BD26" s="54"/>
      <c r="BE26" s="54"/>
      <c r="BF26" s="51"/>
      <c r="BG26" s="51"/>
      <c r="BH26" s="54"/>
      <c r="BI26" s="54"/>
      <c r="BJ26" s="51"/>
      <c r="BK26" s="51"/>
      <c r="BL26" s="54"/>
      <c r="BM26" s="54"/>
      <c r="BN26" s="51"/>
      <c r="BO26" s="51"/>
      <c r="BP26" s="54"/>
      <c r="BQ26" s="54"/>
      <c r="BR26" s="51"/>
      <c r="BS26" s="51"/>
      <c r="BT26" s="54"/>
      <c r="BU26" s="54"/>
      <c r="BV26" s="51"/>
      <c r="BW26" s="51"/>
      <c r="BX26" s="54"/>
      <c r="BY26" s="54"/>
      <c r="BZ26" s="51"/>
      <c r="CA26" s="51"/>
      <c r="CB26" s="54"/>
      <c r="CC26" s="54"/>
      <c r="CD26" s="51"/>
      <c r="CE26" s="51"/>
      <c r="CF26" s="54"/>
      <c r="CG26" s="54"/>
      <c r="CH26" s="51"/>
      <c r="CI26" s="54"/>
      <c r="CJ26" s="54"/>
      <c r="CK26" s="51"/>
      <c r="CL26" s="53" t="str">
        <f>IFERROR(IF(GE26&lt;=1,"1 - Muy Baja",VLOOKUP(GE26,'[10]G FINANC'!$BLR$684:$BLS$688,2,0)),"")</f>
        <v>1 - Muy Baja</v>
      </c>
      <c r="CM26" s="165">
        <f t="shared" si="5"/>
        <v>0.12959999999999999</v>
      </c>
      <c r="CN26" s="53" t="str">
        <f>IFERROR(IF(GG26&lt;=1,"1 - Leve",HLOOKUP(GG26,'[10]G FINANC'!$BLU$681:$BLY$682,2,0)),"")</f>
        <v>4 - Mayor</v>
      </c>
      <c r="CO26" s="165">
        <f t="shared" si="89"/>
        <v>0.8</v>
      </c>
      <c r="CP26" s="52" t="str">
        <f t="shared" si="6"/>
        <v>MODERADO</v>
      </c>
      <c r="CQ26" s="149">
        <f t="shared" si="90"/>
        <v>0.10367999999999999</v>
      </c>
      <c r="CR26" s="63" t="s">
        <v>233</v>
      </c>
      <c r="CS26" s="52">
        <f t="shared" si="91"/>
        <v>3</v>
      </c>
      <c r="CT26" s="51"/>
      <c r="CU26" s="121" t="s">
        <v>1124</v>
      </c>
      <c r="CV26" s="65" t="s">
        <v>1235</v>
      </c>
      <c r="CW26" s="158"/>
      <c r="CX26" s="47">
        <f t="shared" si="7"/>
        <v>8</v>
      </c>
      <c r="CY26" s="49">
        <f t="shared" si="92"/>
        <v>4</v>
      </c>
      <c r="CZ26" s="47" t="str">
        <f t="shared" si="93"/>
        <v>Mayor</v>
      </c>
      <c r="DA26" s="153">
        <f t="shared" si="94"/>
        <v>0.8</v>
      </c>
      <c r="DB26" s="48">
        <f t="shared" si="95"/>
        <v>0.25</v>
      </c>
      <c r="DC26" s="48">
        <f t="shared" si="8"/>
        <v>0.15</v>
      </c>
      <c r="DD26" s="47">
        <f t="shared" si="96"/>
        <v>0.4</v>
      </c>
      <c r="DE26" s="273">
        <f t="shared" si="9"/>
        <v>2</v>
      </c>
      <c r="DF26" s="187">
        <f t="shared" si="10"/>
        <v>0.36</v>
      </c>
      <c r="DG26" s="273">
        <f t="shared" si="97"/>
        <v>4</v>
      </c>
      <c r="DH26" s="273"/>
      <c r="DI26" s="187">
        <f t="shared" si="11"/>
        <v>0.8</v>
      </c>
      <c r="DJ26" s="48">
        <f t="shared" si="12"/>
        <v>0.25</v>
      </c>
      <c r="DK26" s="48">
        <f t="shared" si="13"/>
        <v>0.15</v>
      </c>
      <c r="DL26" s="47">
        <f t="shared" si="14"/>
        <v>0.4</v>
      </c>
      <c r="DM26" s="273">
        <f t="shared" si="15"/>
        <v>2</v>
      </c>
      <c r="DN26" s="187">
        <f t="shared" si="16"/>
        <v>0.216</v>
      </c>
      <c r="DO26" s="273">
        <f t="shared" si="17"/>
        <v>4</v>
      </c>
      <c r="DP26" s="187">
        <f t="shared" si="18"/>
        <v>0.8</v>
      </c>
      <c r="DQ26" s="48">
        <f t="shared" si="19"/>
        <v>0.25</v>
      </c>
      <c r="DR26" s="48">
        <f t="shared" si="20"/>
        <v>0.15</v>
      </c>
      <c r="DS26" s="47">
        <f t="shared" si="21"/>
        <v>0.4</v>
      </c>
      <c r="DT26" s="273">
        <f t="shared" si="22"/>
        <v>1</v>
      </c>
      <c r="DU26" s="187">
        <f t="shared" si="23"/>
        <v>0.12959999999999999</v>
      </c>
      <c r="DV26" s="273">
        <f t="shared" si="24"/>
        <v>4</v>
      </c>
      <c r="DW26" s="187">
        <f t="shared" si="25"/>
        <v>0.8</v>
      </c>
      <c r="DX26" s="48">
        <f t="shared" si="26"/>
        <v>0</v>
      </c>
      <c r="DY26" s="48">
        <f t="shared" si="27"/>
        <v>0</v>
      </c>
      <c r="DZ26" s="47">
        <f t="shared" si="28"/>
        <v>0</v>
      </c>
      <c r="EA26" s="273">
        <f t="shared" si="29"/>
        <v>1</v>
      </c>
      <c r="EB26" s="187">
        <f t="shared" si="30"/>
        <v>0.12959999999999999</v>
      </c>
      <c r="EC26" s="273">
        <f t="shared" si="31"/>
        <v>4</v>
      </c>
      <c r="ED26" s="187">
        <f t="shared" si="32"/>
        <v>0.8</v>
      </c>
      <c r="EE26" s="48">
        <f t="shared" si="33"/>
        <v>0</v>
      </c>
      <c r="EF26" s="48">
        <f t="shared" si="34"/>
        <v>0</v>
      </c>
      <c r="EG26" s="47">
        <f t="shared" si="35"/>
        <v>0</v>
      </c>
      <c r="EH26" s="273">
        <f t="shared" si="36"/>
        <v>1</v>
      </c>
      <c r="EI26" s="187">
        <f t="shared" si="37"/>
        <v>0.12959999999999999</v>
      </c>
      <c r="EJ26" s="273">
        <f t="shared" si="38"/>
        <v>4</v>
      </c>
      <c r="EK26" s="187">
        <f t="shared" si="39"/>
        <v>0.8</v>
      </c>
      <c r="EL26" s="48">
        <f t="shared" si="40"/>
        <v>0</v>
      </c>
      <c r="EM26" s="48">
        <f t="shared" si="41"/>
        <v>0</v>
      </c>
      <c r="EN26" s="47">
        <f t="shared" si="42"/>
        <v>0</v>
      </c>
      <c r="EO26" s="273">
        <f t="shared" si="43"/>
        <v>1</v>
      </c>
      <c r="EP26" s="187">
        <f t="shared" si="44"/>
        <v>0.12959999999999999</v>
      </c>
      <c r="EQ26" s="273">
        <f t="shared" si="45"/>
        <v>4</v>
      </c>
      <c r="ER26" s="187">
        <f t="shared" si="46"/>
        <v>0.8</v>
      </c>
      <c r="ES26" s="48">
        <f t="shared" si="47"/>
        <v>0</v>
      </c>
      <c r="ET26" s="48">
        <f t="shared" si="48"/>
        <v>0</v>
      </c>
      <c r="EU26" s="47">
        <f t="shared" si="49"/>
        <v>0</v>
      </c>
      <c r="EV26" s="273">
        <f t="shared" si="50"/>
        <v>1</v>
      </c>
      <c r="EW26" s="187">
        <f t="shared" si="51"/>
        <v>0.12959999999999999</v>
      </c>
      <c r="EX26" s="273">
        <f t="shared" si="52"/>
        <v>4</v>
      </c>
      <c r="EY26" s="187">
        <f t="shared" si="53"/>
        <v>0.8</v>
      </c>
      <c r="EZ26" s="48">
        <f t="shared" si="54"/>
        <v>0</v>
      </c>
      <c r="FA26" s="48">
        <f t="shared" si="55"/>
        <v>0</v>
      </c>
      <c r="FB26" s="47">
        <f t="shared" si="56"/>
        <v>0</v>
      </c>
      <c r="FC26" s="273">
        <f t="shared" si="57"/>
        <v>1</v>
      </c>
      <c r="FD26" s="187">
        <f t="shared" si="58"/>
        <v>0.12959999999999999</v>
      </c>
      <c r="FE26" s="273">
        <f t="shared" si="59"/>
        <v>4</v>
      </c>
      <c r="FF26" s="187">
        <f t="shared" si="60"/>
        <v>0.8</v>
      </c>
      <c r="FG26" s="48">
        <f t="shared" si="61"/>
        <v>0</v>
      </c>
      <c r="FH26" s="48">
        <f t="shared" si="62"/>
        <v>0</v>
      </c>
      <c r="FI26" s="47">
        <f t="shared" si="63"/>
        <v>0</v>
      </c>
      <c r="FJ26" s="273">
        <f t="shared" si="64"/>
        <v>1</v>
      </c>
      <c r="FK26" s="187">
        <f t="shared" si="65"/>
        <v>0.12959999999999999</v>
      </c>
      <c r="FL26" s="273">
        <f t="shared" si="66"/>
        <v>4</v>
      </c>
      <c r="FM26" s="187">
        <f t="shared" si="67"/>
        <v>0.8</v>
      </c>
      <c r="FN26" s="48">
        <f t="shared" si="68"/>
        <v>0</v>
      </c>
      <c r="FO26" s="48">
        <f t="shared" si="69"/>
        <v>0</v>
      </c>
      <c r="FP26" s="47">
        <f t="shared" si="70"/>
        <v>0</v>
      </c>
      <c r="FQ26" s="273">
        <f t="shared" si="71"/>
        <v>1</v>
      </c>
      <c r="FR26" s="187">
        <f t="shared" si="72"/>
        <v>0.12959999999999999</v>
      </c>
      <c r="FS26" s="273">
        <f t="shared" si="73"/>
        <v>4</v>
      </c>
      <c r="FT26" s="187">
        <f t="shared" si="74"/>
        <v>0.8</v>
      </c>
      <c r="FU26" s="48">
        <f t="shared" si="75"/>
        <v>0</v>
      </c>
      <c r="FV26" s="48">
        <f t="shared" si="76"/>
        <v>0</v>
      </c>
      <c r="FW26" s="47">
        <f t="shared" si="77"/>
        <v>0</v>
      </c>
      <c r="FX26" s="273">
        <f t="shared" si="78"/>
        <v>1</v>
      </c>
      <c r="FY26" s="187">
        <f t="shared" si="79"/>
        <v>0.12959999999999999</v>
      </c>
      <c r="FZ26" s="273">
        <f t="shared" si="80"/>
        <v>4</v>
      </c>
      <c r="GA26" s="187">
        <f t="shared" si="81"/>
        <v>0.8</v>
      </c>
      <c r="GB26" s="48">
        <f t="shared" si="82"/>
        <v>0</v>
      </c>
      <c r="GC26" s="48">
        <f t="shared" si="83"/>
        <v>0</v>
      </c>
      <c r="GD26" s="47">
        <f t="shared" si="84"/>
        <v>0</v>
      </c>
      <c r="GE26" s="273">
        <f t="shared" si="85"/>
        <v>1</v>
      </c>
      <c r="GF26" s="187">
        <f t="shared" si="86"/>
        <v>0.12959999999999999</v>
      </c>
      <c r="GG26" s="273">
        <f t="shared" si="87"/>
        <v>4</v>
      </c>
      <c r="GH26" s="187">
        <f t="shared" si="88"/>
        <v>0.8</v>
      </c>
      <c r="GI26" s="187">
        <f t="shared" si="98"/>
        <v>0.8</v>
      </c>
    </row>
    <row r="27" spans="1:191" ht="173.4" x14ac:dyDescent="0.2">
      <c r="A27" s="62">
        <v>19</v>
      </c>
      <c r="B27" s="56" t="s">
        <v>1143</v>
      </c>
      <c r="C27" s="65" t="s">
        <v>1145</v>
      </c>
      <c r="D27" s="58" t="s">
        <v>206</v>
      </c>
      <c r="E27" s="54" t="s">
        <v>204</v>
      </c>
      <c r="F27" s="51" t="s">
        <v>5</v>
      </c>
      <c r="G27" s="55" t="s">
        <v>212</v>
      </c>
      <c r="H27" s="59" t="s">
        <v>173</v>
      </c>
      <c r="I27" s="58" t="s">
        <v>24</v>
      </c>
      <c r="J27" s="58" t="s">
        <v>53</v>
      </c>
      <c r="K27" s="58" t="s">
        <v>53</v>
      </c>
      <c r="L27" s="58" t="s">
        <v>53</v>
      </c>
      <c r="M27" s="58" t="s">
        <v>54</v>
      </c>
      <c r="N27" s="58" t="s">
        <v>54</v>
      </c>
      <c r="O27" s="58" t="s">
        <v>53</v>
      </c>
      <c r="P27" s="58" t="s">
        <v>53</v>
      </c>
      <c r="Q27" s="58" t="s">
        <v>54</v>
      </c>
      <c r="R27" s="58" t="s">
        <v>54</v>
      </c>
      <c r="S27" s="58" t="s">
        <v>54</v>
      </c>
      <c r="T27" s="58" t="s">
        <v>54</v>
      </c>
      <c r="U27" s="58" t="s">
        <v>54</v>
      </c>
      <c r="V27" s="58" t="s">
        <v>54</v>
      </c>
      <c r="W27" s="58" t="s">
        <v>53</v>
      </c>
      <c r="X27" s="58" t="s">
        <v>53</v>
      </c>
      <c r="Y27" s="58" t="s">
        <v>53</v>
      </c>
      <c r="Z27" s="58" t="s">
        <v>53</v>
      </c>
      <c r="AA27" s="58" t="s">
        <v>53</v>
      </c>
      <c r="AB27" s="58" t="s">
        <v>53</v>
      </c>
      <c r="AC27" s="57" t="str">
        <f t="shared" si="0"/>
        <v>4 - Alta</v>
      </c>
      <c r="AD27" s="149">
        <f t="shared" si="1"/>
        <v>0.8</v>
      </c>
      <c r="AE27" s="57" t="str">
        <f t="shared" si="2"/>
        <v>4 - Mayor</v>
      </c>
      <c r="AF27" s="149">
        <f t="shared" si="3"/>
        <v>0.8</v>
      </c>
      <c r="AG27" s="56" t="str">
        <f>IFERROR(INDEX('[10]G FINANC'!$BLU$684:$BLY$688,MATCH(I27,'[10]G FINANC'!$BLS$684:$BLS$688,0),MATCH(AE27,'[10]G FINANC'!$BLU$682:$BLY$682,0)),"")</f>
        <v>EXTREMO</v>
      </c>
      <c r="AH27" s="149">
        <f t="shared" si="4"/>
        <v>0.64000000000000012</v>
      </c>
      <c r="AI27" s="65" t="s">
        <v>1141</v>
      </c>
      <c r="AJ27" s="55" t="s">
        <v>1144</v>
      </c>
      <c r="AK27" s="55" t="s">
        <v>1140</v>
      </c>
      <c r="AL27" s="54" t="s">
        <v>1139</v>
      </c>
      <c r="AM27" s="51" t="s">
        <v>35</v>
      </c>
      <c r="AN27" s="54" t="s">
        <v>46</v>
      </c>
      <c r="AO27" s="54" t="s">
        <v>49</v>
      </c>
      <c r="AP27" s="51" t="s">
        <v>52</v>
      </c>
      <c r="AQ27" s="51" t="s">
        <v>35</v>
      </c>
      <c r="AR27" s="54" t="s">
        <v>46</v>
      </c>
      <c r="AS27" s="54" t="s">
        <v>49</v>
      </c>
      <c r="AT27" s="51" t="s">
        <v>52</v>
      </c>
      <c r="AU27" s="51" t="s">
        <v>35</v>
      </c>
      <c r="AV27" s="54" t="s">
        <v>46</v>
      </c>
      <c r="AW27" s="54" t="s">
        <v>49</v>
      </c>
      <c r="AX27" s="51" t="s">
        <v>52</v>
      </c>
      <c r="AY27" s="51"/>
      <c r="AZ27" s="54"/>
      <c r="BA27" s="54"/>
      <c r="BB27" s="51"/>
      <c r="BC27" s="51"/>
      <c r="BD27" s="54"/>
      <c r="BE27" s="54"/>
      <c r="BF27" s="51"/>
      <c r="BG27" s="51"/>
      <c r="BH27" s="54"/>
      <c r="BI27" s="54"/>
      <c r="BJ27" s="51"/>
      <c r="BK27" s="51"/>
      <c r="BL27" s="54"/>
      <c r="BM27" s="54"/>
      <c r="BN27" s="51"/>
      <c r="BO27" s="51"/>
      <c r="BP27" s="54"/>
      <c r="BQ27" s="54"/>
      <c r="BR27" s="51"/>
      <c r="BS27" s="51"/>
      <c r="BT27" s="54"/>
      <c r="BU27" s="54"/>
      <c r="BV27" s="51"/>
      <c r="BW27" s="51"/>
      <c r="BX27" s="54"/>
      <c r="BY27" s="54"/>
      <c r="BZ27" s="51"/>
      <c r="CA27" s="51"/>
      <c r="CB27" s="54"/>
      <c r="CC27" s="54"/>
      <c r="CD27" s="51"/>
      <c r="CE27" s="51"/>
      <c r="CF27" s="54"/>
      <c r="CG27" s="54"/>
      <c r="CH27" s="51"/>
      <c r="CI27" s="54"/>
      <c r="CJ27" s="54"/>
      <c r="CK27" s="51"/>
      <c r="CL27" s="53" t="str">
        <f>IFERROR(IF(GE27&lt;=1,"1 - Muy Baja",VLOOKUP(GE27,'[10]G FINANC'!$BLR$684:$BLS$688,2,0)),"")</f>
        <v>1 - Muy Baja</v>
      </c>
      <c r="CM27" s="165">
        <f t="shared" si="5"/>
        <v>0.17279999999999998</v>
      </c>
      <c r="CN27" s="53" t="str">
        <f>IFERROR(IF(GG27&lt;=1,"1 - Leve",HLOOKUP(GG27,'[10]G FINANC'!$BLU$681:$BLY$682,2,0)),"")</f>
        <v>4 - Mayor</v>
      </c>
      <c r="CO27" s="165">
        <f t="shared" si="89"/>
        <v>0.8</v>
      </c>
      <c r="CP27" s="52" t="str">
        <f t="shared" si="6"/>
        <v>MODERADO</v>
      </c>
      <c r="CQ27" s="149">
        <f t="shared" si="90"/>
        <v>0.13824</v>
      </c>
      <c r="CR27" s="63" t="s">
        <v>233</v>
      </c>
      <c r="CS27" s="52">
        <f t="shared" si="91"/>
        <v>3</v>
      </c>
      <c r="CT27" s="51"/>
      <c r="CU27" s="121" t="s">
        <v>1124</v>
      </c>
      <c r="CV27" s="65" t="s">
        <v>1235</v>
      </c>
      <c r="CW27" s="158"/>
      <c r="CX27" s="47">
        <f t="shared" si="7"/>
        <v>8</v>
      </c>
      <c r="CY27" s="49">
        <f t="shared" si="92"/>
        <v>4</v>
      </c>
      <c r="CZ27" s="47" t="str">
        <f t="shared" si="93"/>
        <v>Mayor</v>
      </c>
      <c r="DA27" s="153">
        <f t="shared" si="94"/>
        <v>0.8</v>
      </c>
      <c r="DB27" s="48">
        <f t="shared" si="95"/>
        <v>0.25</v>
      </c>
      <c r="DC27" s="48">
        <f t="shared" si="8"/>
        <v>0.15</v>
      </c>
      <c r="DD27" s="47">
        <f t="shared" si="96"/>
        <v>0.4</v>
      </c>
      <c r="DE27" s="273">
        <f t="shared" si="9"/>
        <v>3</v>
      </c>
      <c r="DF27" s="187">
        <f t="shared" si="10"/>
        <v>0.48</v>
      </c>
      <c r="DG27" s="273">
        <f t="shared" si="97"/>
        <v>4</v>
      </c>
      <c r="DH27" s="273"/>
      <c r="DI27" s="187">
        <f t="shared" si="11"/>
        <v>0.8</v>
      </c>
      <c r="DJ27" s="48">
        <f t="shared" si="12"/>
        <v>0.25</v>
      </c>
      <c r="DK27" s="48">
        <f t="shared" si="13"/>
        <v>0.15</v>
      </c>
      <c r="DL27" s="47">
        <f t="shared" si="14"/>
        <v>0.4</v>
      </c>
      <c r="DM27" s="273">
        <f t="shared" si="15"/>
        <v>2</v>
      </c>
      <c r="DN27" s="187">
        <f t="shared" si="16"/>
        <v>0.28799999999999998</v>
      </c>
      <c r="DO27" s="273">
        <f t="shared" si="17"/>
        <v>4</v>
      </c>
      <c r="DP27" s="187">
        <f t="shared" si="18"/>
        <v>0.8</v>
      </c>
      <c r="DQ27" s="48">
        <f t="shared" si="19"/>
        <v>0.25</v>
      </c>
      <c r="DR27" s="48">
        <f t="shared" si="20"/>
        <v>0.15</v>
      </c>
      <c r="DS27" s="47">
        <f t="shared" si="21"/>
        <v>0.4</v>
      </c>
      <c r="DT27" s="273">
        <f t="shared" si="22"/>
        <v>1</v>
      </c>
      <c r="DU27" s="187">
        <f t="shared" si="23"/>
        <v>0.17279999999999998</v>
      </c>
      <c r="DV27" s="273">
        <f t="shared" si="24"/>
        <v>4</v>
      </c>
      <c r="DW27" s="187">
        <f t="shared" si="25"/>
        <v>0.8</v>
      </c>
      <c r="DX27" s="48">
        <f t="shared" si="26"/>
        <v>0</v>
      </c>
      <c r="DY27" s="48">
        <f t="shared" si="27"/>
        <v>0</v>
      </c>
      <c r="DZ27" s="47">
        <f t="shared" si="28"/>
        <v>0</v>
      </c>
      <c r="EA27" s="273">
        <f t="shared" si="29"/>
        <v>1</v>
      </c>
      <c r="EB27" s="187">
        <f t="shared" si="30"/>
        <v>0.17279999999999998</v>
      </c>
      <c r="EC27" s="273">
        <f t="shared" si="31"/>
        <v>4</v>
      </c>
      <c r="ED27" s="187">
        <f t="shared" si="32"/>
        <v>0.8</v>
      </c>
      <c r="EE27" s="48">
        <f t="shared" si="33"/>
        <v>0</v>
      </c>
      <c r="EF27" s="48">
        <f t="shared" si="34"/>
        <v>0</v>
      </c>
      <c r="EG27" s="47">
        <f t="shared" si="35"/>
        <v>0</v>
      </c>
      <c r="EH27" s="273">
        <f t="shared" si="36"/>
        <v>1</v>
      </c>
      <c r="EI27" s="187">
        <f t="shared" si="37"/>
        <v>0.17279999999999998</v>
      </c>
      <c r="EJ27" s="273">
        <f t="shared" si="38"/>
        <v>4</v>
      </c>
      <c r="EK27" s="187">
        <f t="shared" si="39"/>
        <v>0.8</v>
      </c>
      <c r="EL27" s="48">
        <f t="shared" si="40"/>
        <v>0</v>
      </c>
      <c r="EM27" s="48">
        <f t="shared" si="41"/>
        <v>0</v>
      </c>
      <c r="EN27" s="47">
        <f t="shared" si="42"/>
        <v>0</v>
      </c>
      <c r="EO27" s="273">
        <f t="shared" si="43"/>
        <v>1</v>
      </c>
      <c r="EP27" s="187">
        <f t="shared" si="44"/>
        <v>0.17279999999999998</v>
      </c>
      <c r="EQ27" s="273">
        <f t="shared" si="45"/>
        <v>4</v>
      </c>
      <c r="ER27" s="187">
        <f t="shared" si="46"/>
        <v>0.8</v>
      </c>
      <c r="ES27" s="48">
        <f t="shared" si="47"/>
        <v>0</v>
      </c>
      <c r="ET27" s="48">
        <f t="shared" si="48"/>
        <v>0</v>
      </c>
      <c r="EU27" s="47">
        <f t="shared" si="49"/>
        <v>0</v>
      </c>
      <c r="EV27" s="273">
        <f t="shared" si="50"/>
        <v>1</v>
      </c>
      <c r="EW27" s="187">
        <f t="shared" si="51"/>
        <v>0.17279999999999998</v>
      </c>
      <c r="EX27" s="273">
        <f t="shared" si="52"/>
        <v>4</v>
      </c>
      <c r="EY27" s="187">
        <f t="shared" si="53"/>
        <v>0.8</v>
      </c>
      <c r="EZ27" s="48">
        <f t="shared" si="54"/>
        <v>0</v>
      </c>
      <c r="FA27" s="48">
        <f t="shared" si="55"/>
        <v>0</v>
      </c>
      <c r="FB27" s="47">
        <f t="shared" si="56"/>
        <v>0</v>
      </c>
      <c r="FC27" s="273">
        <f t="shared" si="57"/>
        <v>1</v>
      </c>
      <c r="FD27" s="187">
        <f t="shared" si="58"/>
        <v>0.17279999999999998</v>
      </c>
      <c r="FE27" s="273">
        <f t="shared" si="59"/>
        <v>4</v>
      </c>
      <c r="FF27" s="187">
        <f t="shared" si="60"/>
        <v>0.8</v>
      </c>
      <c r="FG27" s="48">
        <f t="shared" si="61"/>
        <v>0</v>
      </c>
      <c r="FH27" s="48">
        <f t="shared" si="62"/>
        <v>0</v>
      </c>
      <c r="FI27" s="47">
        <f t="shared" si="63"/>
        <v>0</v>
      </c>
      <c r="FJ27" s="273">
        <f t="shared" si="64"/>
        <v>1</v>
      </c>
      <c r="FK27" s="187">
        <f t="shared" si="65"/>
        <v>0.17279999999999998</v>
      </c>
      <c r="FL27" s="273">
        <f t="shared" si="66"/>
        <v>4</v>
      </c>
      <c r="FM27" s="187">
        <f t="shared" si="67"/>
        <v>0.8</v>
      </c>
      <c r="FN27" s="48">
        <f t="shared" si="68"/>
        <v>0</v>
      </c>
      <c r="FO27" s="48">
        <f t="shared" si="69"/>
        <v>0</v>
      </c>
      <c r="FP27" s="47">
        <f t="shared" si="70"/>
        <v>0</v>
      </c>
      <c r="FQ27" s="273">
        <f t="shared" si="71"/>
        <v>1</v>
      </c>
      <c r="FR27" s="187">
        <f t="shared" si="72"/>
        <v>0.17279999999999998</v>
      </c>
      <c r="FS27" s="273">
        <f t="shared" si="73"/>
        <v>4</v>
      </c>
      <c r="FT27" s="187">
        <f t="shared" si="74"/>
        <v>0.8</v>
      </c>
      <c r="FU27" s="48">
        <f t="shared" si="75"/>
        <v>0</v>
      </c>
      <c r="FV27" s="48">
        <f t="shared" si="76"/>
        <v>0</v>
      </c>
      <c r="FW27" s="47">
        <f t="shared" si="77"/>
        <v>0</v>
      </c>
      <c r="FX27" s="273">
        <f t="shared" si="78"/>
        <v>1</v>
      </c>
      <c r="FY27" s="187">
        <f t="shared" si="79"/>
        <v>0.17279999999999998</v>
      </c>
      <c r="FZ27" s="273">
        <f t="shared" si="80"/>
        <v>4</v>
      </c>
      <c r="GA27" s="187">
        <f t="shared" si="81"/>
        <v>0.8</v>
      </c>
      <c r="GB27" s="48">
        <f t="shared" si="82"/>
        <v>0</v>
      </c>
      <c r="GC27" s="48">
        <f t="shared" si="83"/>
        <v>0</v>
      </c>
      <c r="GD27" s="47">
        <f t="shared" si="84"/>
        <v>0</v>
      </c>
      <c r="GE27" s="273">
        <f t="shared" si="85"/>
        <v>1</v>
      </c>
      <c r="GF27" s="187">
        <f t="shared" si="86"/>
        <v>0.17279999999999998</v>
      </c>
      <c r="GG27" s="273">
        <f t="shared" si="87"/>
        <v>4</v>
      </c>
      <c r="GH27" s="187">
        <f t="shared" si="88"/>
        <v>0.8</v>
      </c>
      <c r="GI27" s="187">
        <f t="shared" si="98"/>
        <v>0.8</v>
      </c>
    </row>
    <row r="28" spans="1:191" ht="173.4" x14ac:dyDescent="0.2">
      <c r="A28" s="62">
        <v>20</v>
      </c>
      <c r="B28" s="56" t="s">
        <v>1143</v>
      </c>
      <c r="C28" s="65" t="s">
        <v>1142</v>
      </c>
      <c r="D28" s="58" t="s">
        <v>205</v>
      </c>
      <c r="E28" s="54" t="s">
        <v>204</v>
      </c>
      <c r="F28" s="51" t="s">
        <v>222</v>
      </c>
      <c r="G28" s="55" t="s">
        <v>212</v>
      </c>
      <c r="H28" s="59" t="s">
        <v>173</v>
      </c>
      <c r="I28" s="58" t="s">
        <v>24</v>
      </c>
      <c r="J28" s="58" t="s">
        <v>53</v>
      </c>
      <c r="K28" s="58" t="s">
        <v>53</v>
      </c>
      <c r="L28" s="58" t="s">
        <v>53</v>
      </c>
      <c r="M28" s="58" t="s">
        <v>54</v>
      </c>
      <c r="N28" s="58" t="s">
        <v>54</v>
      </c>
      <c r="O28" s="58" t="s">
        <v>53</v>
      </c>
      <c r="P28" s="58" t="s">
        <v>53</v>
      </c>
      <c r="Q28" s="58" t="s">
        <v>54</v>
      </c>
      <c r="R28" s="58" t="s">
        <v>54</v>
      </c>
      <c r="S28" s="58" t="s">
        <v>54</v>
      </c>
      <c r="T28" s="58" t="s">
        <v>54</v>
      </c>
      <c r="U28" s="58" t="s">
        <v>54</v>
      </c>
      <c r="V28" s="58" t="s">
        <v>54</v>
      </c>
      <c r="W28" s="58" t="s">
        <v>53</v>
      </c>
      <c r="X28" s="58" t="s">
        <v>53</v>
      </c>
      <c r="Y28" s="58" t="s">
        <v>53</v>
      </c>
      <c r="Z28" s="58" t="s">
        <v>53</v>
      </c>
      <c r="AA28" s="58" t="s">
        <v>53</v>
      </c>
      <c r="AB28" s="58" t="s">
        <v>53</v>
      </c>
      <c r="AC28" s="57" t="str">
        <f t="shared" si="0"/>
        <v>4 - Alta</v>
      </c>
      <c r="AD28" s="149">
        <f t="shared" si="1"/>
        <v>0.8</v>
      </c>
      <c r="AE28" s="57" t="str">
        <f t="shared" si="2"/>
        <v>4 - Mayor</v>
      </c>
      <c r="AF28" s="149">
        <f t="shared" si="3"/>
        <v>0.8</v>
      </c>
      <c r="AG28" s="56" t="str">
        <f>IFERROR(INDEX('[10]G FINANC'!$BLU$684:$BLY$688,MATCH(I28,'[10]G FINANC'!$BLS$684:$BLS$688,0),MATCH(AE28,'[10]G FINANC'!$BLU$682:$BLY$682,0)),"")</f>
        <v>EXTREMO</v>
      </c>
      <c r="AH28" s="149">
        <f t="shared" si="4"/>
        <v>0.64000000000000012</v>
      </c>
      <c r="AI28" s="65" t="s">
        <v>1141</v>
      </c>
      <c r="AJ28" s="55" t="s">
        <v>103</v>
      </c>
      <c r="AK28" s="55" t="s">
        <v>1140</v>
      </c>
      <c r="AL28" s="54" t="s">
        <v>1139</v>
      </c>
      <c r="AM28" s="51" t="s">
        <v>35</v>
      </c>
      <c r="AN28" s="54" t="s">
        <v>46</v>
      </c>
      <c r="AO28" s="54" t="s">
        <v>49</v>
      </c>
      <c r="AP28" s="51" t="s">
        <v>52</v>
      </c>
      <c r="AQ28" s="51" t="s">
        <v>35</v>
      </c>
      <c r="AR28" s="54" t="s">
        <v>46</v>
      </c>
      <c r="AS28" s="54" t="s">
        <v>49</v>
      </c>
      <c r="AT28" s="51" t="s">
        <v>52</v>
      </c>
      <c r="AU28" s="51" t="s">
        <v>35</v>
      </c>
      <c r="AV28" s="54" t="s">
        <v>46</v>
      </c>
      <c r="AW28" s="54" t="s">
        <v>49</v>
      </c>
      <c r="AX28" s="51" t="s">
        <v>52</v>
      </c>
      <c r="AY28" s="51"/>
      <c r="AZ28" s="54"/>
      <c r="BA28" s="54"/>
      <c r="BB28" s="51"/>
      <c r="BC28" s="51"/>
      <c r="BD28" s="54"/>
      <c r="BE28" s="54"/>
      <c r="BF28" s="51"/>
      <c r="BG28" s="51"/>
      <c r="BH28" s="54"/>
      <c r="BI28" s="54"/>
      <c r="BJ28" s="51"/>
      <c r="BK28" s="51"/>
      <c r="BL28" s="54"/>
      <c r="BM28" s="54"/>
      <c r="BN28" s="51"/>
      <c r="BO28" s="51"/>
      <c r="BP28" s="54"/>
      <c r="BQ28" s="54"/>
      <c r="BR28" s="51"/>
      <c r="BS28" s="51"/>
      <c r="BT28" s="54"/>
      <c r="BU28" s="54"/>
      <c r="BV28" s="51"/>
      <c r="BW28" s="51"/>
      <c r="BX28" s="54"/>
      <c r="BY28" s="54"/>
      <c r="BZ28" s="51"/>
      <c r="CA28" s="51"/>
      <c r="CB28" s="54"/>
      <c r="CC28" s="54"/>
      <c r="CD28" s="51"/>
      <c r="CE28" s="51"/>
      <c r="CF28" s="54"/>
      <c r="CG28" s="54"/>
      <c r="CH28" s="51"/>
      <c r="CI28" s="54"/>
      <c r="CJ28" s="54"/>
      <c r="CK28" s="51"/>
      <c r="CL28" s="53" t="str">
        <f>IFERROR(IF(GE28&lt;=1,"1 - Muy Baja",VLOOKUP(GE28,'[10]G FINANC'!$BLR$684:$BLS$688,2,0)),"")</f>
        <v>1 - Muy Baja</v>
      </c>
      <c r="CM28" s="165">
        <f t="shared" si="5"/>
        <v>0.17279999999999998</v>
      </c>
      <c r="CN28" s="53" t="str">
        <f>IFERROR(IF(GG28&lt;=1,"1 - Leve",HLOOKUP(GG28,'[10]G FINANC'!$BLU$681:$BLY$682,2,0)),"")</f>
        <v>4 - Mayor</v>
      </c>
      <c r="CO28" s="165">
        <f t="shared" si="89"/>
        <v>0.8</v>
      </c>
      <c r="CP28" s="52" t="str">
        <f t="shared" si="6"/>
        <v>MODERADO</v>
      </c>
      <c r="CQ28" s="149">
        <f t="shared" si="90"/>
        <v>0.13824</v>
      </c>
      <c r="CR28" s="63" t="s">
        <v>456</v>
      </c>
      <c r="CS28" s="52">
        <f t="shared" si="91"/>
        <v>3</v>
      </c>
      <c r="CT28" s="51"/>
      <c r="CU28" s="121" t="s">
        <v>1124</v>
      </c>
      <c r="CV28" s="65" t="s">
        <v>1235</v>
      </c>
      <c r="CW28" s="158"/>
      <c r="CX28" s="47">
        <f t="shared" si="7"/>
        <v>8</v>
      </c>
      <c r="CY28" s="49">
        <f t="shared" si="92"/>
        <v>4</v>
      </c>
      <c r="CZ28" s="47" t="str">
        <f t="shared" si="93"/>
        <v>Mayor</v>
      </c>
      <c r="DA28" s="153">
        <f t="shared" si="94"/>
        <v>0.8</v>
      </c>
      <c r="DB28" s="48">
        <f t="shared" si="95"/>
        <v>0.25</v>
      </c>
      <c r="DC28" s="48">
        <f t="shared" si="8"/>
        <v>0.15</v>
      </c>
      <c r="DD28" s="47">
        <f t="shared" si="96"/>
        <v>0.4</v>
      </c>
      <c r="DE28" s="273">
        <f t="shared" si="9"/>
        <v>3</v>
      </c>
      <c r="DF28" s="187">
        <f t="shared" si="10"/>
        <v>0.48</v>
      </c>
      <c r="DG28" s="273">
        <f t="shared" si="97"/>
        <v>4</v>
      </c>
      <c r="DH28" s="273"/>
      <c r="DI28" s="187">
        <f t="shared" si="11"/>
        <v>0.8</v>
      </c>
      <c r="DJ28" s="48">
        <f t="shared" si="12"/>
        <v>0.25</v>
      </c>
      <c r="DK28" s="48">
        <f t="shared" si="13"/>
        <v>0.15</v>
      </c>
      <c r="DL28" s="47">
        <f t="shared" si="14"/>
        <v>0.4</v>
      </c>
      <c r="DM28" s="273">
        <f t="shared" si="15"/>
        <v>2</v>
      </c>
      <c r="DN28" s="187">
        <f t="shared" si="16"/>
        <v>0.28799999999999998</v>
      </c>
      <c r="DO28" s="273">
        <f t="shared" si="17"/>
        <v>4</v>
      </c>
      <c r="DP28" s="187">
        <f t="shared" si="18"/>
        <v>0.8</v>
      </c>
      <c r="DQ28" s="48">
        <f t="shared" si="19"/>
        <v>0.25</v>
      </c>
      <c r="DR28" s="48">
        <f t="shared" si="20"/>
        <v>0.15</v>
      </c>
      <c r="DS28" s="47">
        <f t="shared" si="21"/>
        <v>0.4</v>
      </c>
      <c r="DT28" s="273">
        <f t="shared" si="22"/>
        <v>1</v>
      </c>
      <c r="DU28" s="187">
        <f t="shared" si="23"/>
        <v>0.17279999999999998</v>
      </c>
      <c r="DV28" s="273">
        <f t="shared" si="24"/>
        <v>4</v>
      </c>
      <c r="DW28" s="187">
        <f t="shared" si="25"/>
        <v>0.8</v>
      </c>
      <c r="DX28" s="48">
        <f t="shared" si="26"/>
        <v>0</v>
      </c>
      <c r="DY28" s="48">
        <f>IF(BA28="",0,IF(BA28="Preventivo",0.25,IF(BA28="Detectivo",0.15,IF(#REF!="Correctivo",0.1,0))))</f>
        <v>0</v>
      </c>
      <c r="DZ28" s="47">
        <f t="shared" si="28"/>
        <v>0</v>
      </c>
      <c r="EA28" s="273">
        <f t="shared" si="29"/>
        <v>1</v>
      </c>
      <c r="EB28" s="187">
        <f t="shared" si="30"/>
        <v>0.17279999999999998</v>
      </c>
      <c r="EC28" s="273">
        <f t="shared" si="31"/>
        <v>4</v>
      </c>
      <c r="ED28" s="187">
        <f t="shared" si="32"/>
        <v>0.8</v>
      </c>
      <c r="EE28" s="48">
        <f t="shared" si="33"/>
        <v>0</v>
      </c>
      <c r="EF28" s="48">
        <f t="shared" si="34"/>
        <v>0</v>
      </c>
      <c r="EG28" s="47">
        <f t="shared" si="35"/>
        <v>0</v>
      </c>
      <c r="EH28" s="273">
        <f t="shared" si="36"/>
        <v>1</v>
      </c>
      <c r="EI28" s="187">
        <f t="shared" si="37"/>
        <v>0.17279999999999998</v>
      </c>
      <c r="EJ28" s="273">
        <f t="shared" si="38"/>
        <v>4</v>
      </c>
      <c r="EK28" s="187">
        <f t="shared" si="39"/>
        <v>0.8</v>
      </c>
      <c r="EL28" s="48">
        <f t="shared" si="40"/>
        <v>0</v>
      </c>
      <c r="EM28" s="48">
        <f t="shared" si="41"/>
        <v>0</v>
      </c>
      <c r="EN28" s="47">
        <f t="shared" si="42"/>
        <v>0</v>
      </c>
      <c r="EO28" s="273">
        <f t="shared" si="43"/>
        <v>1</v>
      </c>
      <c r="EP28" s="187">
        <f t="shared" si="44"/>
        <v>0.17279999999999998</v>
      </c>
      <c r="EQ28" s="273">
        <f t="shared" si="45"/>
        <v>4</v>
      </c>
      <c r="ER28" s="187">
        <f t="shared" si="46"/>
        <v>0.8</v>
      </c>
      <c r="ES28" s="48">
        <f t="shared" si="47"/>
        <v>0</v>
      </c>
      <c r="ET28" s="48">
        <f t="shared" si="48"/>
        <v>0</v>
      </c>
      <c r="EU28" s="47">
        <f t="shared" si="49"/>
        <v>0</v>
      </c>
      <c r="EV28" s="273">
        <f t="shared" si="50"/>
        <v>1</v>
      </c>
      <c r="EW28" s="187">
        <f t="shared" si="51"/>
        <v>0.17279999999999998</v>
      </c>
      <c r="EX28" s="273">
        <f t="shared" si="52"/>
        <v>4</v>
      </c>
      <c r="EY28" s="187">
        <f t="shared" si="53"/>
        <v>0.8</v>
      </c>
      <c r="EZ28" s="48">
        <f t="shared" si="54"/>
        <v>0</v>
      </c>
      <c r="FA28" s="48">
        <f t="shared" si="55"/>
        <v>0</v>
      </c>
      <c r="FB28" s="47">
        <f t="shared" si="56"/>
        <v>0</v>
      </c>
      <c r="FC28" s="273">
        <f t="shared" si="57"/>
        <v>1</v>
      </c>
      <c r="FD28" s="187">
        <f t="shared" si="58"/>
        <v>0.17279999999999998</v>
      </c>
      <c r="FE28" s="273">
        <f t="shared" si="59"/>
        <v>4</v>
      </c>
      <c r="FF28" s="187">
        <f t="shared" si="60"/>
        <v>0.8</v>
      </c>
      <c r="FG28" s="48">
        <f t="shared" si="61"/>
        <v>0</v>
      </c>
      <c r="FH28" s="48">
        <f t="shared" si="62"/>
        <v>0</v>
      </c>
      <c r="FI28" s="47">
        <f t="shared" si="63"/>
        <v>0</v>
      </c>
      <c r="FJ28" s="273">
        <f t="shared" si="64"/>
        <v>1</v>
      </c>
      <c r="FK28" s="187">
        <f t="shared" si="65"/>
        <v>0.17279999999999998</v>
      </c>
      <c r="FL28" s="273">
        <f t="shared" si="66"/>
        <v>4</v>
      </c>
      <c r="FM28" s="187">
        <f t="shared" si="67"/>
        <v>0.8</v>
      </c>
      <c r="FN28" s="48">
        <f t="shared" si="68"/>
        <v>0</v>
      </c>
      <c r="FO28" s="48">
        <f t="shared" si="69"/>
        <v>0</v>
      </c>
      <c r="FP28" s="47">
        <f t="shared" si="70"/>
        <v>0</v>
      </c>
      <c r="FQ28" s="273">
        <f t="shared" si="71"/>
        <v>1</v>
      </c>
      <c r="FR28" s="187">
        <f t="shared" si="72"/>
        <v>0.17279999999999998</v>
      </c>
      <c r="FS28" s="273">
        <f t="shared" si="73"/>
        <v>4</v>
      </c>
      <c r="FT28" s="187">
        <f t="shared" si="74"/>
        <v>0.8</v>
      </c>
      <c r="FU28" s="48">
        <f t="shared" si="75"/>
        <v>0</v>
      </c>
      <c r="FV28" s="48">
        <f t="shared" si="76"/>
        <v>0</v>
      </c>
      <c r="FW28" s="47">
        <f t="shared" si="77"/>
        <v>0</v>
      </c>
      <c r="FX28" s="273">
        <f t="shared" si="78"/>
        <v>1</v>
      </c>
      <c r="FY28" s="187">
        <f t="shared" si="79"/>
        <v>0.17279999999999998</v>
      </c>
      <c r="FZ28" s="273">
        <f t="shared" si="80"/>
        <v>4</v>
      </c>
      <c r="GA28" s="187">
        <f t="shared" si="81"/>
        <v>0.8</v>
      </c>
      <c r="GB28" s="48">
        <f t="shared" si="82"/>
        <v>0</v>
      </c>
      <c r="GC28" s="48">
        <f t="shared" si="83"/>
        <v>0</v>
      </c>
      <c r="GD28" s="47">
        <f t="shared" si="84"/>
        <v>0</v>
      </c>
      <c r="GE28" s="273">
        <f t="shared" si="85"/>
        <v>1</v>
      </c>
      <c r="GF28" s="187">
        <f t="shared" si="86"/>
        <v>0.17279999999999998</v>
      </c>
      <c r="GG28" s="273">
        <f t="shared" si="87"/>
        <v>4</v>
      </c>
      <c r="GH28" s="187">
        <f t="shared" si="88"/>
        <v>0.8</v>
      </c>
      <c r="GI28" s="187">
        <f t="shared" si="98"/>
        <v>0.8</v>
      </c>
    </row>
    <row r="29" spans="1:191" ht="173.4" x14ac:dyDescent="0.2">
      <c r="A29" s="62">
        <v>21</v>
      </c>
      <c r="B29" s="56" t="s">
        <v>1136</v>
      </c>
      <c r="C29" s="65" t="s">
        <v>1138</v>
      </c>
      <c r="D29" s="58" t="s">
        <v>205</v>
      </c>
      <c r="E29" s="54" t="s">
        <v>204</v>
      </c>
      <c r="F29" s="54" t="s">
        <v>222</v>
      </c>
      <c r="G29" s="59" t="s">
        <v>1137</v>
      </c>
      <c r="H29" s="59" t="s">
        <v>173</v>
      </c>
      <c r="I29" s="58" t="s">
        <v>24</v>
      </c>
      <c r="J29" s="58" t="s">
        <v>53</v>
      </c>
      <c r="K29" s="58" t="s">
        <v>53</v>
      </c>
      <c r="L29" s="58" t="s">
        <v>53</v>
      </c>
      <c r="M29" s="58" t="s">
        <v>53</v>
      </c>
      <c r="N29" s="58" t="s">
        <v>54</v>
      </c>
      <c r="O29" s="58" t="s">
        <v>54</v>
      </c>
      <c r="P29" s="58" t="s">
        <v>53</v>
      </c>
      <c r="Q29" s="58" t="s">
        <v>53</v>
      </c>
      <c r="R29" s="58" t="s">
        <v>53</v>
      </c>
      <c r="S29" s="58" t="s">
        <v>54</v>
      </c>
      <c r="T29" s="58" t="s">
        <v>54</v>
      </c>
      <c r="U29" s="58" t="s">
        <v>54</v>
      </c>
      <c r="V29" s="58" t="s">
        <v>54</v>
      </c>
      <c r="W29" s="58" t="s">
        <v>53</v>
      </c>
      <c r="X29" s="58" t="s">
        <v>53</v>
      </c>
      <c r="Y29" s="58" t="s">
        <v>53</v>
      </c>
      <c r="Z29" s="58" t="s">
        <v>53</v>
      </c>
      <c r="AA29" s="58" t="s">
        <v>53</v>
      </c>
      <c r="AB29" s="58" t="s">
        <v>53</v>
      </c>
      <c r="AC29" s="357" t="str">
        <f t="shared" si="0"/>
        <v>4 - Alta</v>
      </c>
      <c r="AD29" s="358">
        <f t="shared" si="1"/>
        <v>0.8</v>
      </c>
      <c r="AE29" s="357" t="str">
        <f t="shared" si="2"/>
        <v>4 - Mayor</v>
      </c>
      <c r="AF29" s="358">
        <f t="shared" si="3"/>
        <v>0.8</v>
      </c>
      <c r="AG29" s="56" t="str">
        <f>IFERROR(INDEX('[10]G FINANC'!$BLU$684:$BLY$688,MATCH(I29,'[10]G FINANC'!$BLS$684:$BLS$688,0),MATCH(AE29,'[10]G FINANC'!$BLU$682:$BLY$682,0)),"")</f>
        <v>EXTREMO</v>
      </c>
      <c r="AH29" s="358">
        <f t="shared" si="4"/>
        <v>0.64000000000000012</v>
      </c>
      <c r="AI29" s="65" t="s">
        <v>1133</v>
      </c>
      <c r="AJ29" s="59" t="s">
        <v>103</v>
      </c>
      <c r="AK29" s="59" t="s">
        <v>1132</v>
      </c>
      <c r="AL29" s="54" t="s">
        <v>1131</v>
      </c>
      <c r="AM29" s="54" t="s">
        <v>35</v>
      </c>
      <c r="AN29" s="54" t="s">
        <v>45</v>
      </c>
      <c r="AO29" s="54" t="s">
        <v>50</v>
      </c>
      <c r="AP29" s="54" t="s">
        <v>52</v>
      </c>
      <c r="AQ29" s="54" t="s">
        <v>35</v>
      </c>
      <c r="AR29" s="54" t="s">
        <v>46</v>
      </c>
      <c r="AS29" s="54" t="s">
        <v>49</v>
      </c>
      <c r="AT29" s="54" t="s">
        <v>52</v>
      </c>
      <c r="AU29" s="54" t="s">
        <v>35</v>
      </c>
      <c r="AV29" s="54" t="s">
        <v>45</v>
      </c>
      <c r="AW29" s="54" t="s">
        <v>50</v>
      </c>
      <c r="AX29" s="54" t="s">
        <v>52</v>
      </c>
      <c r="AY29" s="54" t="s">
        <v>35</v>
      </c>
      <c r="AZ29" s="54" t="s">
        <v>45</v>
      </c>
      <c r="BA29" s="54" t="s">
        <v>50</v>
      </c>
      <c r="BB29" s="54" t="s">
        <v>52</v>
      </c>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54"/>
      <c r="CF29" s="54"/>
      <c r="CG29" s="54"/>
      <c r="CH29" s="54"/>
      <c r="CI29" s="54"/>
      <c r="CJ29" s="54"/>
      <c r="CK29" s="54"/>
      <c r="CL29" s="119" t="str">
        <f>IFERROR(IF(GE29&lt;=1,"1 - Muy Baja",VLOOKUP(GE29,'[10]G FINANC'!$BLR$684:$BLS$688,2,0)),"")</f>
        <v>1 - Muy Baja</v>
      </c>
      <c r="CM29" s="361">
        <f t="shared" si="5"/>
        <v>0.10367999999999998</v>
      </c>
      <c r="CN29" s="119" t="str">
        <f>IFERROR(IF(GG29&lt;=1,"1 - Leve",HLOOKUP(GG29,'[10]G FINANC'!$BLU$681:$BLY$682,2,0)),"")</f>
        <v>4 - Mayor</v>
      </c>
      <c r="CO29" s="361">
        <f t="shared" si="89"/>
        <v>0.8</v>
      </c>
      <c r="CP29" s="56" t="str">
        <f t="shared" si="6"/>
        <v>MODERADO</v>
      </c>
      <c r="CQ29" s="358">
        <f t="shared" si="90"/>
        <v>8.294399999999999E-2</v>
      </c>
      <c r="CR29" s="63" t="s">
        <v>456</v>
      </c>
      <c r="CS29" s="56">
        <f t="shared" si="91"/>
        <v>3</v>
      </c>
      <c r="CT29" s="54"/>
      <c r="CU29" s="59" t="s">
        <v>1124</v>
      </c>
      <c r="CV29" s="65" t="s">
        <v>1235</v>
      </c>
      <c r="CW29" s="358"/>
      <c r="CX29" s="386">
        <f t="shared" si="7"/>
        <v>6</v>
      </c>
      <c r="CY29" s="387">
        <f t="shared" si="92"/>
        <v>4</v>
      </c>
      <c r="CZ29" s="386" t="str">
        <f t="shared" si="93"/>
        <v>Mayor</v>
      </c>
      <c r="DA29" s="388">
        <f t="shared" si="94"/>
        <v>0.8</v>
      </c>
      <c r="DB29" s="389">
        <f t="shared" si="95"/>
        <v>0.15</v>
      </c>
      <c r="DC29" s="389">
        <f t="shared" si="8"/>
        <v>0.25</v>
      </c>
      <c r="DD29" s="386">
        <f t="shared" si="96"/>
        <v>0.4</v>
      </c>
      <c r="DE29" s="273">
        <f t="shared" si="9"/>
        <v>3</v>
      </c>
      <c r="DF29" s="390">
        <f t="shared" si="10"/>
        <v>0.48</v>
      </c>
      <c r="DG29" s="273">
        <f t="shared" si="97"/>
        <v>4</v>
      </c>
      <c r="DH29" s="273"/>
      <c r="DI29" s="390">
        <f t="shared" si="11"/>
        <v>0.8</v>
      </c>
      <c r="DJ29" s="389">
        <f t="shared" si="12"/>
        <v>0.25</v>
      </c>
      <c r="DK29" s="389">
        <f t="shared" si="13"/>
        <v>0.15</v>
      </c>
      <c r="DL29" s="386">
        <f t="shared" si="14"/>
        <v>0.4</v>
      </c>
      <c r="DM29" s="273">
        <f t="shared" si="15"/>
        <v>2</v>
      </c>
      <c r="DN29" s="390">
        <f t="shared" si="16"/>
        <v>0.28799999999999998</v>
      </c>
      <c r="DO29" s="273">
        <f t="shared" si="17"/>
        <v>4</v>
      </c>
      <c r="DP29" s="390">
        <f t="shared" si="18"/>
        <v>0.8</v>
      </c>
      <c r="DQ29" s="389">
        <f t="shared" si="19"/>
        <v>0.15</v>
      </c>
      <c r="DR29" s="389">
        <f t="shared" si="20"/>
        <v>0.25</v>
      </c>
      <c r="DS29" s="386">
        <f t="shared" si="21"/>
        <v>0.4</v>
      </c>
      <c r="DT29" s="273">
        <f t="shared" si="22"/>
        <v>1</v>
      </c>
      <c r="DU29" s="390">
        <f t="shared" si="23"/>
        <v>0.17279999999999998</v>
      </c>
      <c r="DV29" s="273">
        <f t="shared" si="24"/>
        <v>4</v>
      </c>
      <c r="DW29" s="390">
        <f t="shared" si="25"/>
        <v>0.8</v>
      </c>
      <c r="DX29" s="389">
        <f t="shared" si="26"/>
        <v>0.15</v>
      </c>
      <c r="DY29" s="389">
        <f>IF(BA29="",0,IF(BA29="Preventivo",0.25,IF(BA29="Detectivo",0.15,IF(#REF!="Correctivo",0.1,0))))</f>
        <v>0.25</v>
      </c>
      <c r="DZ29" s="386">
        <f t="shared" si="28"/>
        <v>0.4</v>
      </c>
      <c r="EA29" s="273">
        <f t="shared" si="29"/>
        <v>1</v>
      </c>
      <c r="EB29" s="390">
        <f t="shared" si="30"/>
        <v>0.10367999999999998</v>
      </c>
      <c r="EC29" s="273">
        <f t="shared" si="31"/>
        <v>4</v>
      </c>
      <c r="ED29" s="390">
        <f t="shared" si="32"/>
        <v>0.8</v>
      </c>
      <c r="EE29" s="389">
        <f t="shared" si="33"/>
        <v>0</v>
      </c>
      <c r="EF29" s="389">
        <f t="shared" si="34"/>
        <v>0</v>
      </c>
      <c r="EG29" s="386">
        <f t="shared" si="35"/>
        <v>0</v>
      </c>
      <c r="EH29" s="273">
        <f t="shared" si="36"/>
        <v>1</v>
      </c>
      <c r="EI29" s="390">
        <f t="shared" si="37"/>
        <v>0.10367999999999998</v>
      </c>
      <c r="EJ29" s="273">
        <f t="shared" si="38"/>
        <v>4</v>
      </c>
      <c r="EK29" s="390">
        <f t="shared" si="39"/>
        <v>0.8</v>
      </c>
      <c r="EL29" s="389">
        <f t="shared" si="40"/>
        <v>0</v>
      </c>
      <c r="EM29" s="389">
        <f t="shared" si="41"/>
        <v>0</v>
      </c>
      <c r="EN29" s="386">
        <f t="shared" si="42"/>
        <v>0</v>
      </c>
      <c r="EO29" s="273">
        <f t="shared" si="43"/>
        <v>1</v>
      </c>
      <c r="EP29" s="390">
        <f t="shared" si="44"/>
        <v>0.10367999999999998</v>
      </c>
      <c r="EQ29" s="273">
        <f t="shared" si="45"/>
        <v>4</v>
      </c>
      <c r="ER29" s="390">
        <f t="shared" si="46"/>
        <v>0.8</v>
      </c>
      <c r="ES29" s="389">
        <f t="shared" si="47"/>
        <v>0</v>
      </c>
      <c r="ET29" s="389">
        <f t="shared" si="48"/>
        <v>0</v>
      </c>
      <c r="EU29" s="386">
        <f t="shared" si="49"/>
        <v>0</v>
      </c>
      <c r="EV29" s="273">
        <f t="shared" si="50"/>
        <v>1</v>
      </c>
      <c r="EW29" s="390">
        <f t="shared" si="51"/>
        <v>0.10367999999999998</v>
      </c>
      <c r="EX29" s="273">
        <f t="shared" si="52"/>
        <v>4</v>
      </c>
      <c r="EY29" s="390">
        <f t="shared" si="53"/>
        <v>0.8</v>
      </c>
      <c r="EZ29" s="389">
        <f t="shared" si="54"/>
        <v>0</v>
      </c>
      <c r="FA29" s="389">
        <f t="shared" si="55"/>
        <v>0</v>
      </c>
      <c r="FB29" s="386">
        <f t="shared" si="56"/>
        <v>0</v>
      </c>
      <c r="FC29" s="273">
        <f t="shared" si="57"/>
        <v>1</v>
      </c>
      <c r="FD29" s="390">
        <f t="shared" si="58"/>
        <v>0.10367999999999998</v>
      </c>
      <c r="FE29" s="273">
        <f t="shared" si="59"/>
        <v>4</v>
      </c>
      <c r="FF29" s="390">
        <f t="shared" si="60"/>
        <v>0.8</v>
      </c>
      <c r="FG29" s="389">
        <f t="shared" si="61"/>
        <v>0</v>
      </c>
      <c r="FH29" s="389">
        <f t="shared" si="62"/>
        <v>0</v>
      </c>
      <c r="FI29" s="386">
        <f t="shared" si="63"/>
        <v>0</v>
      </c>
      <c r="FJ29" s="273">
        <f t="shared" si="64"/>
        <v>1</v>
      </c>
      <c r="FK29" s="390">
        <f t="shared" si="65"/>
        <v>0.10367999999999998</v>
      </c>
      <c r="FL29" s="273">
        <f t="shared" si="66"/>
        <v>4</v>
      </c>
      <c r="FM29" s="390">
        <f t="shared" si="67"/>
        <v>0.8</v>
      </c>
      <c r="FN29" s="389">
        <f t="shared" si="68"/>
        <v>0</v>
      </c>
      <c r="FO29" s="389">
        <f t="shared" si="69"/>
        <v>0</v>
      </c>
      <c r="FP29" s="386">
        <f t="shared" si="70"/>
        <v>0</v>
      </c>
      <c r="FQ29" s="273">
        <f t="shared" si="71"/>
        <v>1</v>
      </c>
      <c r="FR29" s="390">
        <f t="shared" si="72"/>
        <v>0.10367999999999998</v>
      </c>
      <c r="FS29" s="273">
        <f t="shared" si="73"/>
        <v>4</v>
      </c>
      <c r="FT29" s="390">
        <f t="shared" si="74"/>
        <v>0.8</v>
      </c>
      <c r="FU29" s="389">
        <f t="shared" si="75"/>
        <v>0</v>
      </c>
      <c r="FV29" s="389">
        <f t="shared" si="76"/>
        <v>0</v>
      </c>
      <c r="FW29" s="386">
        <f t="shared" si="77"/>
        <v>0</v>
      </c>
      <c r="FX29" s="273">
        <f t="shared" si="78"/>
        <v>1</v>
      </c>
      <c r="FY29" s="390">
        <f t="shared" si="79"/>
        <v>0.10367999999999998</v>
      </c>
      <c r="FZ29" s="273">
        <f t="shared" si="80"/>
        <v>4</v>
      </c>
      <c r="GA29" s="390">
        <f t="shared" si="81"/>
        <v>0.8</v>
      </c>
      <c r="GB29" s="389">
        <f t="shared" si="82"/>
        <v>0</v>
      </c>
      <c r="GC29" s="389">
        <f t="shared" si="83"/>
        <v>0</v>
      </c>
      <c r="GD29" s="386">
        <f t="shared" si="84"/>
        <v>0</v>
      </c>
      <c r="GE29" s="273">
        <f t="shared" si="85"/>
        <v>1</v>
      </c>
      <c r="GF29" s="390">
        <f t="shared" si="86"/>
        <v>0.10367999999999998</v>
      </c>
      <c r="GG29" s="273">
        <f t="shared" si="87"/>
        <v>4</v>
      </c>
      <c r="GH29" s="390">
        <f t="shared" si="88"/>
        <v>0.8</v>
      </c>
      <c r="GI29" s="390">
        <f t="shared" si="98"/>
        <v>0.8</v>
      </c>
    </row>
    <row r="30" spans="1:191" ht="173.4" x14ac:dyDescent="0.2">
      <c r="A30" s="62">
        <v>22</v>
      </c>
      <c r="B30" s="56" t="s">
        <v>1136</v>
      </c>
      <c r="C30" s="65" t="s">
        <v>1135</v>
      </c>
      <c r="D30" s="58" t="s">
        <v>206</v>
      </c>
      <c r="E30" s="54" t="s">
        <v>204</v>
      </c>
      <c r="F30" s="54" t="s">
        <v>222</v>
      </c>
      <c r="G30" s="59" t="s">
        <v>1134</v>
      </c>
      <c r="H30" s="59" t="s">
        <v>173</v>
      </c>
      <c r="I30" s="58" t="s">
        <v>24</v>
      </c>
      <c r="J30" s="58" t="s">
        <v>53</v>
      </c>
      <c r="K30" s="58" t="s">
        <v>53</v>
      </c>
      <c r="L30" s="58" t="s">
        <v>53</v>
      </c>
      <c r="M30" s="58" t="s">
        <v>53</v>
      </c>
      <c r="N30" s="58" t="s">
        <v>54</v>
      </c>
      <c r="O30" s="58" t="s">
        <v>54</v>
      </c>
      <c r="P30" s="58" t="s">
        <v>53</v>
      </c>
      <c r="Q30" s="58" t="s">
        <v>53</v>
      </c>
      <c r="R30" s="58" t="s">
        <v>53</v>
      </c>
      <c r="S30" s="58" t="s">
        <v>54</v>
      </c>
      <c r="T30" s="58" t="s">
        <v>54</v>
      </c>
      <c r="U30" s="58" t="s">
        <v>54</v>
      </c>
      <c r="V30" s="58" t="s">
        <v>54</v>
      </c>
      <c r="W30" s="58" t="s">
        <v>53</v>
      </c>
      <c r="X30" s="58" t="s">
        <v>53</v>
      </c>
      <c r="Y30" s="58" t="s">
        <v>53</v>
      </c>
      <c r="Z30" s="58" t="s">
        <v>53</v>
      </c>
      <c r="AA30" s="58" t="s">
        <v>53</v>
      </c>
      <c r="AB30" s="58" t="s">
        <v>53</v>
      </c>
      <c r="AC30" s="357" t="str">
        <f t="shared" si="0"/>
        <v>4 - Alta</v>
      </c>
      <c r="AD30" s="358">
        <f t="shared" si="1"/>
        <v>0.8</v>
      </c>
      <c r="AE30" s="357" t="str">
        <f t="shared" si="2"/>
        <v>4 - Mayor</v>
      </c>
      <c r="AF30" s="358">
        <f t="shared" si="3"/>
        <v>0.8</v>
      </c>
      <c r="AG30" s="56" t="str">
        <f>IFERROR(INDEX('[10]G FINANC'!$BLU$684:$BLY$688,MATCH(I30,'[10]G FINANC'!$BLS$684:$BLS$688,0),MATCH(AE30,'[10]G FINANC'!$BLU$682:$BLY$682,0)),"")</f>
        <v>EXTREMO</v>
      </c>
      <c r="AH30" s="358">
        <f t="shared" si="4"/>
        <v>0.64000000000000012</v>
      </c>
      <c r="AI30" s="65" t="s">
        <v>1133</v>
      </c>
      <c r="AJ30" s="59" t="s">
        <v>103</v>
      </c>
      <c r="AK30" s="59" t="s">
        <v>1132</v>
      </c>
      <c r="AL30" s="54" t="s">
        <v>1131</v>
      </c>
      <c r="AM30" s="54" t="s">
        <v>35</v>
      </c>
      <c r="AN30" s="54" t="s">
        <v>45</v>
      </c>
      <c r="AO30" s="54" t="s">
        <v>50</v>
      </c>
      <c r="AP30" s="54" t="s">
        <v>52</v>
      </c>
      <c r="AQ30" s="54" t="s">
        <v>35</v>
      </c>
      <c r="AR30" s="54" t="s">
        <v>46</v>
      </c>
      <c r="AS30" s="54" t="s">
        <v>49</v>
      </c>
      <c r="AT30" s="54" t="s">
        <v>52</v>
      </c>
      <c r="AU30" s="54" t="s">
        <v>35</v>
      </c>
      <c r="AV30" s="54" t="s">
        <v>45</v>
      </c>
      <c r="AW30" s="54" t="s">
        <v>50</v>
      </c>
      <c r="AX30" s="54" t="s">
        <v>52</v>
      </c>
      <c r="AY30" s="54" t="s">
        <v>35</v>
      </c>
      <c r="AZ30" s="54" t="s">
        <v>45</v>
      </c>
      <c r="BA30" s="54" t="s">
        <v>50</v>
      </c>
      <c r="BB30" s="54" t="s">
        <v>52</v>
      </c>
      <c r="BC30" s="54"/>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c r="CB30" s="54"/>
      <c r="CC30" s="54"/>
      <c r="CD30" s="54"/>
      <c r="CE30" s="54"/>
      <c r="CF30" s="54"/>
      <c r="CG30" s="54"/>
      <c r="CH30" s="54"/>
      <c r="CI30" s="54"/>
      <c r="CJ30" s="54"/>
      <c r="CK30" s="54"/>
      <c r="CL30" s="119" t="str">
        <f>IFERROR(IF(GE30&lt;=1,"1 - Muy Baja",VLOOKUP(GE30,'[10]G FINANC'!$BLR$684:$BLS$688,2,0)),"")</f>
        <v>1 - Muy Baja</v>
      </c>
      <c r="CM30" s="361">
        <f t="shared" si="5"/>
        <v>0.10367999999999998</v>
      </c>
      <c r="CN30" s="119" t="str">
        <f>IFERROR(IF(GG30&lt;=1,"1 - Leve",HLOOKUP(GG30,'[10]G FINANC'!$BLU$681:$BLY$682,2,0)),"")</f>
        <v>4 - Mayor</v>
      </c>
      <c r="CO30" s="361">
        <f t="shared" si="89"/>
        <v>0.8</v>
      </c>
      <c r="CP30" s="56" t="str">
        <f t="shared" si="6"/>
        <v>MODERADO</v>
      </c>
      <c r="CQ30" s="358">
        <f t="shared" si="90"/>
        <v>8.294399999999999E-2</v>
      </c>
      <c r="CR30" s="63" t="s">
        <v>233</v>
      </c>
      <c r="CS30" s="56">
        <f t="shared" si="91"/>
        <v>3</v>
      </c>
      <c r="CT30" s="54"/>
      <c r="CU30" s="59" t="s">
        <v>1124</v>
      </c>
      <c r="CV30" s="65" t="s">
        <v>1235</v>
      </c>
      <c r="CW30" s="358"/>
      <c r="CX30" s="386">
        <f t="shared" si="7"/>
        <v>6</v>
      </c>
      <c r="CY30" s="387">
        <f t="shared" si="92"/>
        <v>4</v>
      </c>
      <c r="CZ30" s="386" t="str">
        <f t="shared" si="93"/>
        <v>Mayor</v>
      </c>
      <c r="DA30" s="388">
        <f t="shared" si="94"/>
        <v>0.8</v>
      </c>
      <c r="DB30" s="389">
        <f t="shared" si="95"/>
        <v>0.15</v>
      </c>
      <c r="DC30" s="389">
        <f t="shared" si="8"/>
        <v>0.25</v>
      </c>
      <c r="DD30" s="386">
        <f t="shared" si="96"/>
        <v>0.4</v>
      </c>
      <c r="DE30" s="273">
        <f t="shared" si="9"/>
        <v>3</v>
      </c>
      <c r="DF30" s="390">
        <f t="shared" si="10"/>
        <v>0.48</v>
      </c>
      <c r="DG30" s="273">
        <f t="shared" si="97"/>
        <v>4</v>
      </c>
      <c r="DH30" s="273"/>
      <c r="DI30" s="390">
        <f t="shared" si="11"/>
        <v>0.8</v>
      </c>
      <c r="DJ30" s="389">
        <f t="shared" si="12"/>
        <v>0.25</v>
      </c>
      <c r="DK30" s="389">
        <f t="shared" si="13"/>
        <v>0.15</v>
      </c>
      <c r="DL30" s="386">
        <f t="shared" si="14"/>
        <v>0.4</v>
      </c>
      <c r="DM30" s="273">
        <f t="shared" si="15"/>
        <v>2</v>
      </c>
      <c r="DN30" s="390">
        <f t="shared" si="16"/>
        <v>0.28799999999999998</v>
      </c>
      <c r="DO30" s="273">
        <f t="shared" si="17"/>
        <v>4</v>
      </c>
      <c r="DP30" s="390">
        <f t="shared" si="18"/>
        <v>0.8</v>
      </c>
      <c r="DQ30" s="389">
        <f t="shared" si="19"/>
        <v>0.15</v>
      </c>
      <c r="DR30" s="389">
        <f t="shared" si="20"/>
        <v>0.25</v>
      </c>
      <c r="DS30" s="386">
        <f t="shared" si="21"/>
        <v>0.4</v>
      </c>
      <c r="DT30" s="273">
        <f t="shared" si="22"/>
        <v>1</v>
      </c>
      <c r="DU30" s="390">
        <f t="shared" si="23"/>
        <v>0.17279999999999998</v>
      </c>
      <c r="DV30" s="273">
        <f t="shared" si="24"/>
        <v>4</v>
      </c>
      <c r="DW30" s="390">
        <f t="shared" si="25"/>
        <v>0.8</v>
      </c>
      <c r="DX30" s="389">
        <f t="shared" si="26"/>
        <v>0.15</v>
      </c>
      <c r="DY30" s="389">
        <f>IF(BA30="",0,IF(BA30="Preventivo",0.25,IF(BA30="Detectivo",0.15,IF(#REF!="Correctivo",0.1,0))))</f>
        <v>0.25</v>
      </c>
      <c r="DZ30" s="386">
        <f t="shared" si="28"/>
        <v>0.4</v>
      </c>
      <c r="EA30" s="273">
        <f t="shared" si="29"/>
        <v>1</v>
      </c>
      <c r="EB30" s="390">
        <f t="shared" si="30"/>
        <v>0.10367999999999998</v>
      </c>
      <c r="EC30" s="273">
        <f t="shared" si="31"/>
        <v>4</v>
      </c>
      <c r="ED30" s="390">
        <f t="shared" si="32"/>
        <v>0.8</v>
      </c>
      <c r="EE30" s="389">
        <f t="shared" si="33"/>
        <v>0</v>
      </c>
      <c r="EF30" s="389">
        <f t="shared" si="34"/>
        <v>0</v>
      </c>
      <c r="EG30" s="386">
        <f t="shared" si="35"/>
        <v>0</v>
      </c>
      <c r="EH30" s="273">
        <f t="shared" si="36"/>
        <v>1</v>
      </c>
      <c r="EI30" s="390">
        <f t="shared" si="37"/>
        <v>0.10367999999999998</v>
      </c>
      <c r="EJ30" s="273">
        <f t="shared" si="38"/>
        <v>4</v>
      </c>
      <c r="EK30" s="390">
        <f t="shared" si="39"/>
        <v>0.8</v>
      </c>
      <c r="EL30" s="389">
        <f t="shared" si="40"/>
        <v>0</v>
      </c>
      <c r="EM30" s="389">
        <f t="shared" si="41"/>
        <v>0</v>
      </c>
      <c r="EN30" s="386">
        <f t="shared" si="42"/>
        <v>0</v>
      </c>
      <c r="EO30" s="273">
        <f t="shared" si="43"/>
        <v>1</v>
      </c>
      <c r="EP30" s="390">
        <f t="shared" si="44"/>
        <v>0.10367999999999998</v>
      </c>
      <c r="EQ30" s="273">
        <f t="shared" si="45"/>
        <v>4</v>
      </c>
      <c r="ER30" s="390">
        <f t="shared" si="46"/>
        <v>0.8</v>
      </c>
      <c r="ES30" s="389">
        <f t="shared" si="47"/>
        <v>0</v>
      </c>
      <c r="ET30" s="389">
        <f t="shared" si="48"/>
        <v>0</v>
      </c>
      <c r="EU30" s="386">
        <f t="shared" si="49"/>
        <v>0</v>
      </c>
      <c r="EV30" s="273">
        <f t="shared" si="50"/>
        <v>1</v>
      </c>
      <c r="EW30" s="390">
        <f t="shared" si="51"/>
        <v>0.10367999999999998</v>
      </c>
      <c r="EX30" s="273">
        <f t="shared" si="52"/>
        <v>4</v>
      </c>
      <c r="EY30" s="390">
        <f t="shared" si="53"/>
        <v>0.8</v>
      </c>
      <c r="EZ30" s="389">
        <f t="shared" si="54"/>
        <v>0</v>
      </c>
      <c r="FA30" s="389">
        <f t="shared" si="55"/>
        <v>0</v>
      </c>
      <c r="FB30" s="386">
        <f t="shared" si="56"/>
        <v>0</v>
      </c>
      <c r="FC30" s="273">
        <f t="shared" si="57"/>
        <v>1</v>
      </c>
      <c r="FD30" s="390">
        <f t="shared" si="58"/>
        <v>0.10367999999999998</v>
      </c>
      <c r="FE30" s="273">
        <f t="shared" si="59"/>
        <v>4</v>
      </c>
      <c r="FF30" s="390">
        <f t="shared" si="60"/>
        <v>0.8</v>
      </c>
      <c r="FG30" s="389">
        <f t="shared" si="61"/>
        <v>0</v>
      </c>
      <c r="FH30" s="389">
        <f t="shared" si="62"/>
        <v>0</v>
      </c>
      <c r="FI30" s="386">
        <f t="shared" si="63"/>
        <v>0</v>
      </c>
      <c r="FJ30" s="273">
        <f t="shared" si="64"/>
        <v>1</v>
      </c>
      <c r="FK30" s="390">
        <f t="shared" si="65"/>
        <v>0.10367999999999998</v>
      </c>
      <c r="FL30" s="273">
        <f t="shared" si="66"/>
        <v>4</v>
      </c>
      <c r="FM30" s="390">
        <f t="shared" si="67"/>
        <v>0.8</v>
      </c>
      <c r="FN30" s="389">
        <f t="shared" si="68"/>
        <v>0</v>
      </c>
      <c r="FO30" s="389">
        <f t="shared" si="69"/>
        <v>0</v>
      </c>
      <c r="FP30" s="386">
        <f t="shared" si="70"/>
        <v>0</v>
      </c>
      <c r="FQ30" s="273">
        <f t="shared" si="71"/>
        <v>1</v>
      </c>
      <c r="FR30" s="390">
        <f t="shared" si="72"/>
        <v>0.10367999999999998</v>
      </c>
      <c r="FS30" s="273">
        <f t="shared" si="73"/>
        <v>4</v>
      </c>
      <c r="FT30" s="390">
        <f t="shared" si="74"/>
        <v>0.8</v>
      </c>
      <c r="FU30" s="389">
        <f t="shared" si="75"/>
        <v>0</v>
      </c>
      <c r="FV30" s="389">
        <f t="shared" si="76"/>
        <v>0</v>
      </c>
      <c r="FW30" s="386">
        <f t="shared" si="77"/>
        <v>0</v>
      </c>
      <c r="FX30" s="273">
        <f t="shared" si="78"/>
        <v>1</v>
      </c>
      <c r="FY30" s="390">
        <f t="shared" si="79"/>
        <v>0.10367999999999998</v>
      </c>
      <c r="FZ30" s="273">
        <f t="shared" si="80"/>
        <v>4</v>
      </c>
      <c r="GA30" s="390">
        <f t="shared" si="81"/>
        <v>0.8</v>
      </c>
      <c r="GB30" s="389">
        <f t="shared" si="82"/>
        <v>0</v>
      </c>
      <c r="GC30" s="389">
        <f t="shared" si="83"/>
        <v>0</v>
      </c>
      <c r="GD30" s="386">
        <f t="shared" si="84"/>
        <v>0</v>
      </c>
      <c r="GE30" s="273">
        <f t="shared" si="85"/>
        <v>1</v>
      </c>
      <c r="GF30" s="390">
        <f t="shared" si="86"/>
        <v>0.10367999999999998</v>
      </c>
      <c r="GG30" s="273">
        <f t="shared" si="87"/>
        <v>4</v>
      </c>
      <c r="GH30" s="390">
        <f t="shared" si="88"/>
        <v>0.8</v>
      </c>
      <c r="GI30" s="390">
        <f t="shared" si="98"/>
        <v>0.8</v>
      </c>
    </row>
    <row r="31" spans="1:191" ht="173.4" x14ac:dyDescent="0.2">
      <c r="A31" s="62">
        <v>23</v>
      </c>
      <c r="B31" s="56" t="s">
        <v>1129</v>
      </c>
      <c r="C31" s="65" t="s">
        <v>1130</v>
      </c>
      <c r="D31" s="58" t="s">
        <v>205</v>
      </c>
      <c r="E31" s="54" t="s">
        <v>204</v>
      </c>
      <c r="F31" s="54" t="s">
        <v>222</v>
      </c>
      <c r="G31" s="59" t="s">
        <v>210</v>
      </c>
      <c r="H31" s="59" t="s">
        <v>173</v>
      </c>
      <c r="I31" s="58" t="s">
        <v>24</v>
      </c>
      <c r="J31" s="58" t="s">
        <v>53</v>
      </c>
      <c r="K31" s="58" t="s">
        <v>53</v>
      </c>
      <c r="L31" s="58" t="s">
        <v>53</v>
      </c>
      <c r="M31" s="58" t="s">
        <v>53</v>
      </c>
      <c r="N31" s="58" t="s">
        <v>54</v>
      </c>
      <c r="O31" s="58" t="s">
        <v>54</v>
      </c>
      <c r="P31" s="58" t="s">
        <v>53</v>
      </c>
      <c r="Q31" s="58" t="s">
        <v>53</v>
      </c>
      <c r="R31" s="58" t="s">
        <v>53</v>
      </c>
      <c r="S31" s="58" t="s">
        <v>54</v>
      </c>
      <c r="T31" s="58" t="s">
        <v>54</v>
      </c>
      <c r="U31" s="58" t="s">
        <v>54</v>
      </c>
      <c r="V31" s="58" t="s">
        <v>54</v>
      </c>
      <c r="W31" s="58" t="s">
        <v>53</v>
      </c>
      <c r="X31" s="58" t="s">
        <v>53</v>
      </c>
      <c r="Y31" s="58" t="s">
        <v>53</v>
      </c>
      <c r="Z31" s="58" t="s">
        <v>53</v>
      </c>
      <c r="AA31" s="58" t="s">
        <v>53</v>
      </c>
      <c r="AB31" s="58" t="s">
        <v>53</v>
      </c>
      <c r="AC31" s="357" t="str">
        <f t="shared" si="0"/>
        <v>4 - Alta</v>
      </c>
      <c r="AD31" s="358">
        <f t="shared" si="1"/>
        <v>0.8</v>
      </c>
      <c r="AE31" s="357" t="str">
        <f t="shared" si="2"/>
        <v>4 - Mayor</v>
      </c>
      <c r="AF31" s="358">
        <f t="shared" si="3"/>
        <v>0.8</v>
      </c>
      <c r="AG31" s="56" t="str">
        <f>IFERROR(INDEX('[10]G FINANC'!$BLU$684:$BLY$688,MATCH(I31,'[10]G FINANC'!$BLS$684:$BLS$688,0),MATCH(AE31,'[10]G FINANC'!$BLU$682:$BLY$682,0)),"")</f>
        <v>EXTREMO</v>
      </c>
      <c r="AH31" s="358">
        <f t="shared" si="4"/>
        <v>0.64000000000000012</v>
      </c>
      <c r="AI31" s="65" t="s">
        <v>1127</v>
      </c>
      <c r="AJ31" s="59" t="s">
        <v>103</v>
      </c>
      <c r="AK31" s="59" t="s">
        <v>1126</v>
      </c>
      <c r="AL31" s="54" t="s">
        <v>1125</v>
      </c>
      <c r="AM31" s="54" t="s">
        <v>35</v>
      </c>
      <c r="AN31" s="54" t="s">
        <v>45</v>
      </c>
      <c r="AO31" s="54" t="s">
        <v>49</v>
      </c>
      <c r="AP31" s="54" t="s">
        <v>52</v>
      </c>
      <c r="AQ31" s="54" t="s">
        <v>35</v>
      </c>
      <c r="AR31" s="54" t="s">
        <v>45</v>
      </c>
      <c r="AS31" s="54" t="s">
        <v>49</v>
      </c>
      <c r="AT31" s="54" t="s">
        <v>52</v>
      </c>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c r="CB31" s="54"/>
      <c r="CC31" s="54"/>
      <c r="CD31" s="54"/>
      <c r="CE31" s="54"/>
      <c r="CF31" s="54"/>
      <c r="CG31" s="54"/>
      <c r="CH31" s="54"/>
      <c r="CI31" s="54"/>
      <c r="CJ31" s="54"/>
      <c r="CK31" s="54"/>
      <c r="CL31" s="119" t="str">
        <f>IFERROR(IF(GE31&lt;=1,"1 - Muy Baja",VLOOKUP(GE31,'[10]G FINANC'!$BLR$684:$BLS$688,2,0)),"")</f>
        <v>2 - Baja</v>
      </c>
      <c r="CM31" s="361">
        <f t="shared" si="5"/>
        <v>0.39200000000000002</v>
      </c>
      <c r="CN31" s="119" t="str">
        <f>IFERROR(IF(GG31&lt;=1,"1 - Leve",HLOOKUP(GG31,'[10]G FINANC'!$BLU$681:$BLY$682,2,0)),"")</f>
        <v>4 - Mayor</v>
      </c>
      <c r="CO31" s="361">
        <f t="shared" si="89"/>
        <v>0.8</v>
      </c>
      <c r="CP31" s="56" t="str">
        <f t="shared" si="6"/>
        <v>MODERADO</v>
      </c>
      <c r="CQ31" s="358">
        <f t="shared" si="90"/>
        <v>0.31360000000000005</v>
      </c>
      <c r="CR31" s="63" t="s">
        <v>456</v>
      </c>
      <c r="CS31" s="56">
        <f t="shared" si="91"/>
        <v>3</v>
      </c>
      <c r="CT31" s="54"/>
      <c r="CU31" s="59" t="s">
        <v>1124</v>
      </c>
      <c r="CV31" s="65" t="s">
        <v>1235</v>
      </c>
      <c r="CW31" s="358"/>
      <c r="CX31" s="386">
        <f t="shared" si="7"/>
        <v>6</v>
      </c>
      <c r="CY31" s="387">
        <f t="shared" si="92"/>
        <v>4</v>
      </c>
      <c r="CZ31" s="386" t="str">
        <f t="shared" si="93"/>
        <v>Mayor</v>
      </c>
      <c r="DA31" s="388">
        <f t="shared" si="94"/>
        <v>0.8</v>
      </c>
      <c r="DB31" s="389">
        <f t="shared" si="95"/>
        <v>0.15</v>
      </c>
      <c r="DC31" s="389">
        <f t="shared" si="8"/>
        <v>0.15</v>
      </c>
      <c r="DD31" s="386">
        <f t="shared" si="96"/>
        <v>0.3</v>
      </c>
      <c r="DE31" s="273">
        <f t="shared" si="9"/>
        <v>3</v>
      </c>
      <c r="DF31" s="390">
        <f t="shared" si="10"/>
        <v>0.56000000000000005</v>
      </c>
      <c r="DG31" s="273">
        <f t="shared" si="97"/>
        <v>4</v>
      </c>
      <c r="DH31" s="273"/>
      <c r="DI31" s="390">
        <f t="shared" si="11"/>
        <v>0.8</v>
      </c>
      <c r="DJ31" s="389">
        <f t="shared" si="12"/>
        <v>0.15</v>
      </c>
      <c r="DK31" s="389">
        <f t="shared" si="13"/>
        <v>0.15</v>
      </c>
      <c r="DL31" s="386">
        <f t="shared" si="14"/>
        <v>0.3</v>
      </c>
      <c r="DM31" s="273">
        <f t="shared" si="15"/>
        <v>2</v>
      </c>
      <c r="DN31" s="390">
        <f t="shared" si="16"/>
        <v>0.39200000000000002</v>
      </c>
      <c r="DO31" s="273">
        <f t="shared" si="17"/>
        <v>4</v>
      </c>
      <c r="DP31" s="390">
        <f t="shared" si="18"/>
        <v>0.8</v>
      </c>
      <c r="DQ31" s="389">
        <f t="shared" si="19"/>
        <v>0</v>
      </c>
      <c r="DR31" s="389">
        <f t="shared" si="20"/>
        <v>0</v>
      </c>
      <c r="DS31" s="386">
        <f t="shared" si="21"/>
        <v>0</v>
      </c>
      <c r="DT31" s="273">
        <f t="shared" si="22"/>
        <v>2</v>
      </c>
      <c r="DU31" s="390">
        <f t="shared" si="23"/>
        <v>0.39200000000000002</v>
      </c>
      <c r="DV31" s="273">
        <f t="shared" si="24"/>
        <v>4</v>
      </c>
      <c r="DW31" s="390">
        <f t="shared" si="25"/>
        <v>0.8</v>
      </c>
      <c r="DX31" s="389">
        <f t="shared" si="26"/>
        <v>0</v>
      </c>
      <c r="DY31" s="389">
        <f>IF(BA31="",0,IF(BA31="Preventivo",0.25,IF(BA31="Detectivo",0.15,IF(#REF!="Correctivo",0.1,0))))</f>
        <v>0</v>
      </c>
      <c r="DZ31" s="386">
        <f t="shared" si="28"/>
        <v>0</v>
      </c>
      <c r="EA31" s="273">
        <f t="shared" si="29"/>
        <v>2</v>
      </c>
      <c r="EB31" s="390">
        <f t="shared" si="30"/>
        <v>0.39200000000000002</v>
      </c>
      <c r="EC31" s="273">
        <f t="shared" si="31"/>
        <v>4</v>
      </c>
      <c r="ED31" s="390">
        <f t="shared" si="32"/>
        <v>0.8</v>
      </c>
      <c r="EE31" s="389">
        <f t="shared" si="33"/>
        <v>0</v>
      </c>
      <c r="EF31" s="389">
        <f t="shared" si="34"/>
        <v>0</v>
      </c>
      <c r="EG31" s="386">
        <f t="shared" si="35"/>
        <v>0</v>
      </c>
      <c r="EH31" s="273">
        <f t="shared" si="36"/>
        <v>2</v>
      </c>
      <c r="EI31" s="390">
        <f t="shared" si="37"/>
        <v>0.39200000000000002</v>
      </c>
      <c r="EJ31" s="273">
        <f t="shared" si="38"/>
        <v>4</v>
      </c>
      <c r="EK31" s="390">
        <f t="shared" si="39"/>
        <v>0.8</v>
      </c>
      <c r="EL31" s="389">
        <f t="shared" si="40"/>
        <v>0</v>
      </c>
      <c r="EM31" s="389">
        <f t="shared" si="41"/>
        <v>0</v>
      </c>
      <c r="EN31" s="386">
        <f t="shared" si="42"/>
        <v>0</v>
      </c>
      <c r="EO31" s="273">
        <f t="shared" si="43"/>
        <v>2</v>
      </c>
      <c r="EP31" s="390">
        <f t="shared" si="44"/>
        <v>0.39200000000000002</v>
      </c>
      <c r="EQ31" s="273">
        <f t="shared" si="45"/>
        <v>4</v>
      </c>
      <c r="ER31" s="390">
        <f t="shared" si="46"/>
        <v>0.8</v>
      </c>
      <c r="ES31" s="389">
        <f t="shared" si="47"/>
        <v>0</v>
      </c>
      <c r="ET31" s="389">
        <f t="shared" si="48"/>
        <v>0</v>
      </c>
      <c r="EU31" s="386">
        <f t="shared" si="49"/>
        <v>0</v>
      </c>
      <c r="EV31" s="273">
        <f t="shared" si="50"/>
        <v>2</v>
      </c>
      <c r="EW31" s="390">
        <f t="shared" si="51"/>
        <v>0.39200000000000002</v>
      </c>
      <c r="EX31" s="273">
        <f t="shared" si="52"/>
        <v>4</v>
      </c>
      <c r="EY31" s="390">
        <f t="shared" si="53"/>
        <v>0.8</v>
      </c>
      <c r="EZ31" s="389">
        <f t="shared" si="54"/>
        <v>0</v>
      </c>
      <c r="FA31" s="389">
        <f t="shared" si="55"/>
        <v>0</v>
      </c>
      <c r="FB31" s="386">
        <f t="shared" si="56"/>
        <v>0</v>
      </c>
      <c r="FC31" s="273">
        <f t="shared" si="57"/>
        <v>2</v>
      </c>
      <c r="FD31" s="390">
        <f t="shared" si="58"/>
        <v>0.39200000000000002</v>
      </c>
      <c r="FE31" s="273">
        <f t="shared" si="59"/>
        <v>4</v>
      </c>
      <c r="FF31" s="390">
        <f t="shared" si="60"/>
        <v>0.8</v>
      </c>
      <c r="FG31" s="389">
        <f t="shared" si="61"/>
        <v>0</v>
      </c>
      <c r="FH31" s="389">
        <f t="shared" si="62"/>
        <v>0</v>
      </c>
      <c r="FI31" s="386">
        <f t="shared" si="63"/>
        <v>0</v>
      </c>
      <c r="FJ31" s="273">
        <f t="shared" si="64"/>
        <v>2</v>
      </c>
      <c r="FK31" s="390">
        <f t="shared" si="65"/>
        <v>0.39200000000000002</v>
      </c>
      <c r="FL31" s="273">
        <f t="shared" si="66"/>
        <v>4</v>
      </c>
      <c r="FM31" s="390">
        <f t="shared" si="67"/>
        <v>0.8</v>
      </c>
      <c r="FN31" s="389">
        <f t="shared" si="68"/>
        <v>0</v>
      </c>
      <c r="FO31" s="389">
        <f t="shared" si="69"/>
        <v>0</v>
      </c>
      <c r="FP31" s="386">
        <f t="shared" si="70"/>
        <v>0</v>
      </c>
      <c r="FQ31" s="273">
        <f t="shared" si="71"/>
        <v>2</v>
      </c>
      <c r="FR31" s="390">
        <f t="shared" si="72"/>
        <v>0.39200000000000002</v>
      </c>
      <c r="FS31" s="273">
        <f t="shared" si="73"/>
        <v>4</v>
      </c>
      <c r="FT31" s="390">
        <f t="shared" si="74"/>
        <v>0.8</v>
      </c>
      <c r="FU31" s="389">
        <f t="shared" si="75"/>
        <v>0</v>
      </c>
      <c r="FV31" s="389">
        <f t="shared" si="76"/>
        <v>0</v>
      </c>
      <c r="FW31" s="386">
        <f t="shared" si="77"/>
        <v>0</v>
      </c>
      <c r="FX31" s="273">
        <f t="shared" si="78"/>
        <v>2</v>
      </c>
      <c r="FY31" s="390">
        <f t="shared" si="79"/>
        <v>0.39200000000000002</v>
      </c>
      <c r="FZ31" s="273">
        <f t="shared" si="80"/>
        <v>4</v>
      </c>
      <c r="GA31" s="390">
        <f t="shared" si="81"/>
        <v>0.8</v>
      </c>
      <c r="GB31" s="389">
        <f t="shared" si="82"/>
        <v>0</v>
      </c>
      <c r="GC31" s="389">
        <f t="shared" si="83"/>
        <v>0</v>
      </c>
      <c r="GD31" s="386">
        <f t="shared" si="84"/>
        <v>0</v>
      </c>
      <c r="GE31" s="273">
        <f t="shared" si="85"/>
        <v>2</v>
      </c>
      <c r="GF31" s="390">
        <f t="shared" si="86"/>
        <v>0.39200000000000002</v>
      </c>
      <c r="GG31" s="273">
        <f t="shared" si="87"/>
        <v>4</v>
      </c>
      <c r="GH31" s="390">
        <f t="shared" si="88"/>
        <v>0.8</v>
      </c>
      <c r="GI31" s="390">
        <f t="shared" si="98"/>
        <v>0.8</v>
      </c>
    </row>
    <row r="32" spans="1:191" ht="173.4" x14ac:dyDescent="0.2">
      <c r="A32" s="62">
        <v>24</v>
      </c>
      <c r="B32" s="56" t="s">
        <v>1129</v>
      </c>
      <c r="C32" s="65" t="s">
        <v>1128</v>
      </c>
      <c r="D32" s="58" t="s">
        <v>206</v>
      </c>
      <c r="E32" s="54" t="s">
        <v>204</v>
      </c>
      <c r="F32" s="54" t="s">
        <v>222</v>
      </c>
      <c r="G32" s="59" t="s">
        <v>210</v>
      </c>
      <c r="H32" s="59" t="s">
        <v>173</v>
      </c>
      <c r="I32" s="58" t="s">
        <v>24</v>
      </c>
      <c r="J32" s="58" t="s">
        <v>53</v>
      </c>
      <c r="K32" s="58" t="s">
        <v>53</v>
      </c>
      <c r="L32" s="58" t="s">
        <v>53</v>
      </c>
      <c r="M32" s="58" t="s">
        <v>53</v>
      </c>
      <c r="N32" s="58" t="s">
        <v>54</v>
      </c>
      <c r="O32" s="58" t="s">
        <v>54</v>
      </c>
      <c r="P32" s="58" t="s">
        <v>53</v>
      </c>
      <c r="Q32" s="58" t="s">
        <v>53</v>
      </c>
      <c r="R32" s="58" t="s">
        <v>53</v>
      </c>
      <c r="S32" s="58" t="s">
        <v>54</v>
      </c>
      <c r="T32" s="58" t="s">
        <v>54</v>
      </c>
      <c r="U32" s="58" t="s">
        <v>54</v>
      </c>
      <c r="V32" s="58" t="s">
        <v>54</v>
      </c>
      <c r="W32" s="58" t="s">
        <v>53</v>
      </c>
      <c r="X32" s="58" t="s">
        <v>53</v>
      </c>
      <c r="Y32" s="58" t="s">
        <v>53</v>
      </c>
      <c r="Z32" s="58" t="s">
        <v>53</v>
      </c>
      <c r="AA32" s="58" t="s">
        <v>53</v>
      </c>
      <c r="AB32" s="58" t="s">
        <v>53</v>
      </c>
      <c r="AC32" s="357" t="str">
        <f t="shared" si="0"/>
        <v>4 - Alta</v>
      </c>
      <c r="AD32" s="358">
        <f t="shared" si="1"/>
        <v>0.8</v>
      </c>
      <c r="AE32" s="357" t="str">
        <f t="shared" si="2"/>
        <v>4 - Mayor</v>
      </c>
      <c r="AF32" s="358">
        <f t="shared" si="3"/>
        <v>0.8</v>
      </c>
      <c r="AG32" s="56" t="str">
        <f>IFERROR(INDEX('[10]G FINANC'!$BLU$684:$BLY$688,MATCH(I32,'[10]G FINANC'!$BLS$684:$BLS$688,0),MATCH(AE32,'[10]G FINANC'!$BLU$682:$BLY$682,0)),"")</f>
        <v>EXTREMO</v>
      </c>
      <c r="AH32" s="358">
        <f t="shared" si="4"/>
        <v>0.64000000000000012</v>
      </c>
      <c r="AI32" s="65" t="s">
        <v>1127</v>
      </c>
      <c r="AJ32" s="59" t="s">
        <v>103</v>
      </c>
      <c r="AK32" s="59" t="s">
        <v>1126</v>
      </c>
      <c r="AL32" s="54" t="s">
        <v>1125</v>
      </c>
      <c r="AM32" s="54" t="s">
        <v>35</v>
      </c>
      <c r="AN32" s="54" t="s">
        <v>45</v>
      </c>
      <c r="AO32" s="54" t="s">
        <v>49</v>
      </c>
      <c r="AP32" s="54" t="s">
        <v>52</v>
      </c>
      <c r="AQ32" s="54" t="s">
        <v>35</v>
      </c>
      <c r="AR32" s="54" t="s">
        <v>45</v>
      </c>
      <c r="AS32" s="54" t="s">
        <v>49</v>
      </c>
      <c r="AT32" s="54" t="s">
        <v>52</v>
      </c>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4"/>
      <c r="BX32" s="54"/>
      <c r="BY32" s="54"/>
      <c r="BZ32" s="54"/>
      <c r="CA32" s="54"/>
      <c r="CB32" s="54"/>
      <c r="CC32" s="54"/>
      <c r="CD32" s="54"/>
      <c r="CE32" s="54"/>
      <c r="CF32" s="54"/>
      <c r="CG32" s="54"/>
      <c r="CH32" s="54"/>
      <c r="CI32" s="54"/>
      <c r="CJ32" s="54"/>
      <c r="CK32" s="54"/>
      <c r="CL32" s="119" t="str">
        <f>IFERROR(IF(GE32&lt;=1,"1 - Muy Baja",VLOOKUP(GE32,'[10]G FINANC'!$BLR$684:$BLS$688,2,0)),"")</f>
        <v>2 - Baja</v>
      </c>
      <c r="CM32" s="361">
        <f t="shared" si="5"/>
        <v>0.39200000000000002</v>
      </c>
      <c r="CN32" s="119" t="str">
        <f>IFERROR(IF(GG32&lt;=1,"1 - Leve",HLOOKUP(GG32,'[10]G FINANC'!$BLU$681:$BLY$682,2,0)),"")</f>
        <v>4 - Mayor</v>
      </c>
      <c r="CO32" s="361">
        <f t="shared" si="89"/>
        <v>0.8</v>
      </c>
      <c r="CP32" s="56" t="str">
        <f t="shared" si="6"/>
        <v>MODERADO</v>
      </c>
      <c r="CQ32" s="358">
        <f t="shared" si="90"/>
        <v>0.31360000000000005</v>
      </c>
      <c r="CR32" s="63" t="s">
        <v>233</v>
      </c>
      <c r="CS32" s="56">
        <f t="shared" si="91"/>
        <v>3</v>
      </c>
      <c r="CT32" s="54"/>
      <c r="CU32" s="59" t="s">
        <v>1124</v>
      </c>
      <c r="CV32" s="65" t="s">
        <v>1235</v>
      </c>
      <c r="CW32" s="358"/>
      <c r="CX32" s="386">
        <f t="shared" si="7"/>
        <v>6</v>
      </c>
      <c r="CY32" s="387">
        <f t="shared" si="92"/>
        <v>4</v>
      </c>
      <c r="CZ32" s="386" t="str">
        <f t="shared" si="93"/>
        <v>Mayor</v>
      </c>
      <c r="DA32" s="388">
        <f t="shared" si="94"/>
        <v>0.8</v>
      </c>
      <c r="DB32" s="389">
        <f t="shared" si="95"/>
        <v>0.15</v>
      </c>
      <c r="DC32" s="389">
        <f t="shared" si="8"/>
        <v>0.15</v>
      </c>
      <c r="DD32" s="386">
        <f t="shared" si="96"/>
        <v>0.3</v>
      </c>
      <c r="DE32" s="273">
        <f t="shared" si="9"/>
        <v>3</v>
      </c>
      <c r="DF32" s="390">
        <f t="shared" si="10"/>
        <v>0.56000000000000005</v>
      </c>
      <c r="DG32" s="273">
        <f t="shared" si="97"/>
        <v>4</v>
      </c>
      <c r="DH32" s="273"/>
      <c r="DI32" s="390">
        <f t="shared" si="11"/>
        <v>0.8</v>
      </c>
      <c r="DJ32" s="389">
        <f t="shared" si="12"/>
        <v>0.15</v>
      </c>
      <c r="DK32" s="389">
        <f t="shared" si="13"/>
        <v>0.15</v>
      </c>
      <c r="DL32" s="386">
        <f t="shared" si="14"/>
        <v>0.3</v>
      </c>
      <c r="DM32" s="273">
        <f t="shared" si="15"/>
        <v>2</v>
      </c>
      <c r="DN32" s="390">
        <f t="shared" si="16"/>
        <v>0.39200000000000002</v>
      </c>
      <c r="DO32" s="273">
        <f t="shared" si="17"/>
        <v>4</v>
      </c>
      <c r="DP32" s="390">
        <f t="shared" si="18"/>
        <v>0.8</v>
      </c>
      <c r="DQ32" s="389">
        <f t="shared" si="19"/>
        <v>0</v>
      </c>
      <c r="DR32" s="389">
        <f t="shared" si="20"/>
        <v>0</v>
      </c>
      <c r="DS32" s="386">
        <f t="shared" si="21"/>
        <v>0</v>
      </c>
      <c r="DT32" s="273">
        <f t="shared" si="22"/>
        <v>2</v>
      </c>
      <c r="DU32" s="390">
        <f t="shared" si="23"/>
        <v>0.39200000000000002</v>
      </c>
      <c r="DV32" s="273">
        <f t="shared" si="24"/>
        <v>4</v>
      </c>
      <c r="DW32" s="390">
        <f t="shared" si="25"/>
        <v>0.8</v>
      </c>
      <c r="DX32" s="389">
        <f t="shared" si="26"/>
        <v>0</v>
      </c>
      <c r="DY32" s="389">
        <f>IF(BA32="",0,IF(BA32="Preventivo",0.25,IF(BA32="Detectivo",0.15,IF(#REF!="Correctivo",0.1,0))))</f>
        <v>0</v>
      </c>
      <c r="DZ32" s="386">
        <f t="shared" si="28"/>
        <v>0</v>
      </c>
      <c r="EA32" s="273">
        <f t="shared" si="29"/>
        <v>2</v>
      </c>
      <c r="EB32" s="390">
        <f t="shared" si="30"/>
        <v>0.39200000000000002</v>
      </c>
      <c r="EC32" s="273">
        <f t="shared" si="31"/>
        <v>4</v>
      </c>
      <c r="ED32" s="390">
        <f t="shared" si="32"/>
        <v>0.8</v>
      </c>
      <c r="EE32" s="389">
        <f t="shared" si="33"/>
        <v>0</v>
      </c>
      <c r="EF32" s="389">
        <f t="shared" si="34"/>
        <v>0</v>
      </c>
      <c r="EG32" s="386">
        <f t="shared" si="35"/>
        <v>0</v>
      </c>
      <c r="EH32" s="273">
        <f t="shared" si="36"/>
        <v>2</v>
      </c>
      <c r="EI32" s="390">
        <f t="shared" si="37"/>
        <v>0.39200000000000002</v>
      </c>
      <c r="EJ32" s="273">
        <f t="shared" si="38"/>
        <v>4</v>
      </c>
      <c r="EK32" s="390">
        <f t="shared" si="39"/>
        <v>0.8</v>
      </c>
      <c r="EL32" s="389">
        <f t="shared" si="40"/>
        <v>0</v>
      </c>
      <c r="EM32" s="389">
        <f t="shared" si="41"/>
        <v>0</v>
      </c>
      <c r="EN32" s="386">
        <f t="shared" si="42"/>
        <v>0</v>
      </c>
      <c r="EO32" s="273">
        <f t="shared" si="43"/>
        <v>2</v>
      </c>
      <c r="EP32" s="390">
        <f t="shared" si="44"/>
        <v>0.39200000000000002</v>
      </c>
      <c r="EQ32" s="273">
        <f t="shared" si="45"/>
        <v>4</v>
      </c>
      <c r="ER32" s="390">
        <f t="shared" si="46"/>
        <v>0.8</v>
      </c>
      <c r="ES32" s="389">
        <f t="shared" si="47"/>
        <v>0</v>
      </c>
      <c r="ET32" s="389">
        <f t="shared" si="48"/>
        <v>0</v>
      </c>
      <c r="EU32" s="386">
        <f t="shared" si="49"/>
        <v>0</v>
      </c>
      <c r="EV32" s="273">
        <f t="shared" si="50"/>
        <v>2</v>
      </c>
      <c r="EW32" s="390">
        <f t="shared" si="51"/>
        <v>0.39200000000000002</v>
      </c>
      <c r="EX32" s="273">
        <f t="shared" si="52"/>
        <v>4</v>
      </c>
      <c r="EY32" s="390">
        <f t="shared" si="53"/>
        <v>0.8</v>
      </c>
      <c r="EZ32" s="389">
        <f t="shared" si="54"/>
        <v>0</v>
      </c>
      <c r="FA32" s="389">
        <f t="shared" si="55"/>
        <v>0</v>
      </c>
      <c r="FB32" s="386">
        <f t="shared" si="56"/>
        <v>0</v>
      </c>
      <c r="FC32" s="273">
        <f t="shared" si="57"/>
        <v>2</v>
      </c>
      <c r="FD32" s="390">
        <f t="shared" si="58"/>
        <v>0.39200000000000002</v>
      </c>
      <c r="FE32" s="273">
        <f t="shared" si="59"/>
        <v>4</v>
      </c>
      <c r="FF32" s="390">
        <f t="shared" si="60"/>
        <v>0.8</v>
      </c>
      <c r="FG32" s="389">
        <f t="shared" si="61"/>
        <v>0</v>
      </c>
      <c r="FH32" s="389">
        <f t="shared" si="62"/>
        <v>0</v>
      </c>
      <c r="FI32" s="386">
        <f t="shared" si="63"/>
        <v>0</v>
      </c>
      <c r="FJ32" s="273">
        <f t="shared" si="64"/>
        <v>2</v>
      </c>
      <c r="FK32" s="390">
        <f t="shared" si="65"/>
        <v>0.39200000000000002</v>
      </c>
      <c r="FL32" s="273">
        <f t="shared" si="66"/>
        <v>4</v>
      </c>
      <c r="FM32" s="390">
        <f t="shared" si="67"/>
        <v>0.8</v>
      </c>
      <c r="FN32" s="389">
        <f t="shared" si="68"/>
        <v>0</v>
      </c>
      <c r="FO32" s="389">
        <f t="shared" si="69"/>
        <v>0</v>
      </c>
      <c r="FP32" s="386">
        <f t="shared" si="70"/>
        <v>0</v>
      </c>
      <c r="FQ32" s="273">
        <f t="shared" si="71"/>
        <v>2</v>
      </c>
      <c r="FR32" s="390">
        <f t="shared" si="72"/>
        <v>0.39200000000000002</v>
      </c>
      <c r="FS32" s="273">
        <f t="shared" si="73"/>
        <v>4</v>
      </c>
      <c r="FT32" s="390">
        <f t="shared" si="74"/>
        <v>0.8</v>
      </c>
      <c r="FU32" s="389">
        <f t="shared" si="75"/>
        <v>0</v>
      </c>
      <c r="FV32" s="389">
        <f t="shared" si="76"/>
        <v>0</v>
      </c>
      <c r="FW32" s="386">
        <f t="shared" si="77"/>
        <v>0</v>
      </c>
      <c r="FX32" s="273">
        <f t="shared" si="78"/>
        <v>2</v>
      </c>
      <c r="FY32" s="390">
        <f t="shared" si="79"/>
        <v>0.39200000000000002</v>
      </c>
      <c r="FZ32" s="273">
        <f t="shared" si="80"/>
        <v>4</v>
      </c>
      <c r="GA32" s="390">
        <f t="shared" si="81"/>
        <v>0.8</v>
      </c>
      <c r="GB32" s="389">
        <f t="shared" si="82"/>
        <v>0</v>
      </c>
      <c r="GC32" s="389">
        <f t="shared" si="83"/>
        <v>0</v>
      </c>
      <c r="GD32" s="386">
        <f t="shared" si="84"/>
        <v>0</v>
      </c>
      <c r="GE32" s="273">
        <f t="shared" si="85"/>
        <v>2</v>
      </c>
      <c r="GF32" s="390">
        <f t="shared" si="86"/>
        <v>0.39200000000000002</v>
      </c>
      <c r="GG32" s="273">
        <f t="shared" si="87"/>
        <v>4</v>
      </c>
      <c r="GH32" s="390">
        <f t="shared" si="88"/>
        <v>0.8</v>
      </c>
      <c r="GI32" s="390">
        <f t="shared" si="98"/>
        <v>0.8</v>
      </c>
    </row>
    <row r="96" spans="96:99" x14ac:dyDescent="0.2">
      <c r="CR96" s="436" t="s">
        <v>454</v>
      </c>
      <c r="CS96" s="207">
        <f>SUM(CS9:CS95)</f>
        <v>72</v>
      </c>
      <c r="CT96" s="207"/>
      <c r="CU96" s="208">
        <f>COUNT(CS9:CS32)</f>
        <v>24</v>
      </c>
    </row>
    <row r="679" spans="1:1 1680:1689" ht="13.2" x14ac:dyDescent="0.25">
      <c r="A679" s="44" t="s">
        <v>225</v>
      </c>
      <c r="BLP679" s="44" t="s">
        <v>225</v>
      </c>
      <c r="BLQ679" s="18"/>
      <c r="BLR679" s="18"/>
      <c r="BLS679" s="18"/>
      <c r="BLT679" s="18"/>
      <c r="BLU679" s="18"/>
      <c r="BLV679" s="18"/>
      <c r="BLW679" s="18"/>
      <c r="BLX679" s="18"/>
      <c r="BLY679" s="18"/>
    </row>
    <row r="680" spans="1:1 1680:1689" ht="13.2" x14ac:dyDescent="0.25">
      <c r="BLP680" s="18"/>
      <c r="BLQ680" s="18"/>
      <c r="BLR680" s="18"/>
      <c r="BLS680" s="18"/>
      <c r="BLT680" s="18"/>
      <c r="BLU680" s="18"/>
      <c r="BLV680" s="18"/>
      <c r="BLW680" s="467" t="s">
        <v>33</v>
      </c>
      <c r="BLX680" s="467"/>
      <c r="BLY680" s="467"/>
    </row>
    <row r="681" spans="1:1 1680:1689" ht="13.2" x14ac:dyDescent="0.25">
      <c r="BLP681" s="18"/>
      <c r="BLQ681" s="18"/>
      <c r="BLR681" s="18"/>
      <c r="BLS681" s="18"/>
      <c r="BLT681" s="18"/>
      <c r="BLU681" s="43">
        <v>1</v>
      </c>
      <c r="BLV681" s="43">
        <v>2</v>
      </c>
      <c r="BLW681" s="43">
        <v>3</v>
      </c>
      <c r="BLX681" s="42">
        <v>4</v>
      </c>
      <c r="BLY681" s="42">
        <v>5</v>
      </c>
    </row>
    <row r="682" spans="1:1 1680:1689" ht="13.2" x14ac:dyDescent="0.25">
      <c r="BLP682" s="18"/>
      <c r="BLQ682" s="18"/>
      <c r="BLR682" s="18"/>
      <c r="BLS682" s="18"/>
      <c r="BLT682" s="18"/>
      <c r="BLU682" s="22" t="s">
        <v>32</v>
      </c>
      <c r="BLV682" s="22" t="s">
        <v>31</v>
      </c>
      <c r="BLW682" s="22" t="s">
        <v>30</v>
      </c>
      <c r="BLX682" s="22" t="s">
        <v>29</v>
      </c>
      <c r="BLY682" s="22" t="s">
        <v>28</v>
      </c>
    </row>
    <row r="683" spans="1:1 1680:1689" ht="13.2" x14ac:dyDescent="0.25">
      <c r="BLP683" s="18"/>
      <c r="BLQ683" s="18"/>
      <c r="BLR683" s="18"/>
      <c r="BLS683" s="18"/>
      <c r="BLT683" s="18"/>
      <c r="BLU683" s="43">
        <v>1</v>
      </c>
      <c r="BLV683" s="43">
        <v>2</v>
      </c>
      <c r="BLW683" s="43">
        <v>3</v>
      </c>
      <c r="BLX683" s="42">
        <v>4</v>
      </c>
      <c r="BLY683" s="42">
        <v>5</v>
      </c>
    </row>
    <row r="684" spans="1:1 1680:1689" ht="13.2" x14ac:dyDescent="0.25">
      <c r="BLP684" s="18"/>
      <c r="BLQ684" s="468" t="s">
        <v>27</v>
      </c>
      <c r="BLR684" s="19">
        <v>5</v>
      </c>
      <c r="BLS684" s="22" t="s">
        <v>26</v>
      </c>
      <c r="BLT684" s="19">
        <v>5</v>
      </c>
      <c r="BLU684" s="38" t="s">
        <v>15</v>
      </c>
      <c r="BLV684" s="40" t="s">
        <v>14</v>
      </c>
      <c r="BLW684" s="40" t="s">
        <v>14</v>
      </c>
      <c r="BLX684" s="41" t="s">
        <v>13</v>
      </c>
      <c r="BLY684" s="41" t="s">
        <v>13</v>
      </c>
    </row>
    <row r="685" spans="1:1 1680:1689" ht="13.2" x14ac:dyDescent="0.25">
      <c r="BLP685" s="18"/>
      <c r="BLQ685" s="468"/>
      <c r="BLR685" s="19">
        <v>4</v>
      </c>
      <c r="BLS685" s="22" t="s">
        <v>24</v>
      </c>
      <c r="BLT685" s="19">
        <v>4</v>
      </c>
      <c r="BLU685" s="38" t="s">
        <v>15</v>
      </c>
      <c r="BLV685" s="38" t="s">
        <v>15</v>
      </c>
      <c r="BLW685" s="40" t="s">
        <v>14</v>
      </c>
      <c r="BLX685" s="41" t="s">
        <v>13</v>
      </c>
      <c r="BLY685" s="41" t="s">
        <v>13</v>
      </c>
    </row>
    <row r="686" spans="1:1 1680:1689" ht="13.2" x14ac:dyDescent="0.25">
      <c r="BLP686" s="18"/>
      <c r="BLQ686" s="468"/>
      <c r="BLR686" s="19">
        <v>3</v>
      </c>
      <c r="BLS686" s="22" t="s">
        <v>22</v>
      </c>
      <c r="BLT686" s="19">
        <v>3</v>
      </c>
      <c r="BLU686" s="38" t="s">
        <v>15</v>
      </c>
      <c r="BLV686" s="38" t="s">
        <v>15</v>
      </c>
      <c r="BLW686" s="40" t="s">
        <v>14</v>
      </c>
      <c r="BLX686" s="40" t="s">
        <v>14</v>
      </c>
      <c r="BLY686" s="40" t="s">
        <v>14</v>
      </c>
    </row>
    <row r="687" spans="1:1 1680:1689" ht="13.2" x14ac:dyDescent="0.25">
      <c r="BLP687" s="18"/>
      <c r="BLQ687" s="468"/>
      <c r="BLR687" s="19">
        <v>2</v>
      </c>
      <c r="BLS687" s="22" t="s">
        <v>20</v>
      </c>
      <c r="BLT687" s="19">
        <v>2</v>
      </c>
      <c r="BLU687" s="39" t="s">
        <v>16</v>
      </c>
      <c r="BLV687" s="38" t="s">
        <v>15</v>
      </c>
      <c r="BLW687" s="38" t="s">
        <v>15</v>
      </c>
      <c r="BLX687" s="38" t="s">
        <v>15</v>
      </c>
      <c r="BLY687" s="40" t="s">
        <v>14</v>
      </c>
    </row>
    <row r="688" spans="1:1 1680:1689" ht="13.2" x14ac:dyDescent="0.25">
      <c r="BLP688" s="18"/>
      <c r="BLQ688" s="468"/>
      <c r="BLR688" s="19">
        <v>1</v>
      </c>
      <c r="BLS688" s="22" t="s">
        <v>18</v>
      </c>
      <c r="BLT688" s="19">
        <v>1</v>
      </c>
      <c r="BLU688" s="39" t="s">
        <v>16</v>
      </c>
      <c r="BLV688" s="39" t="s">
        <v>16</v>
      </c>
      <c r="BLW688" s="38" t="s">
        <v>15</v>
      </c>
      <c r="BLX688" s="38" t="s">
        <v>15</v>
      </c>
      <c r="BLY688" s="38" t="s">
        <v>15</v>
      </c>
    </row>
    <row r="691" spans="1691:1693" ht="13.2" x14ac:dyDescent="0.25">
      <c r="BMA691" s="18" t="s">
        <v>224</v>
      </c>
      <c r="BMB691" s="18"/>
      <c r="BMC691" s="18"/>
    </row>
    <row r="692" spans="1691:1693" ht="20.399999999999999" x14ac:dyDescent="0.25">
      <c r="BMA692" s="36" t="s">
        <v>223</v>
      </c>
      <c r="BMB692" s="18"/>
      <c r="BMC692" s="18"/>
    </row>
    <row r="693" spans="1691:1693" ht="30.6" x14ac:dyDescent="0.25">
      <c r="BMA693" s="36" t="s">
        <v>222</v>
      </c>
      <c r="BMB693" s="18"/>
      <c r="BMC693" s="18"/>
    </row>
    <row r="694" spans="1691:1693" ht="13.2" x14ac:dyDescent="0.25">
      <c r="BMA694" s="36" t="s">
        <v>221</v>
      </c>
      <c r="BMB694" s="18"/>
      <c r="BMC694" s="18"/>
    </row>
    <row r="695" spans="1691:1693" ht="13.2" x14ac:dyDescent="0.25">
      <c r="BMA695" s="36" t="s">
        <v>220</v>
      </c>
      <c r="BMB695" s="18"/>
      <c r="BMC695" s="18"/>
    </row>
    <row r="696" spans="1691:1693" ht="13.2" x14ac:dyDescent="0.25">
      <c r="BMA696" s="20"/>
      <c r="BMB696" s="18"/>
      <c r="BMC696" s="18"/>
    </row>
    <row r="697" spans="1691:1693" ht="13.2" x14ac:dyDescent="0.25">
      <c r="BMA697" s="18"/>
      <c r="BMB697" s="18"/>
      <c r="BMC697" s="18" t="s">
        <v>219</v>
      </c>
    </row>
    <row r="698" spans="1691:1693" ht="13.2" x14ac:dyDescent="0.25">
      <c r="BMA698" s="18"/>
      <c r="BMB698" s="18"/>
      <c r="BMC698" s="35" t="s">
        <v>218</v>
      </c>
    </row>
    <row r="699" spans="1691:1693" ht="13.2" x14ac:dyDescent="0.25">
      <c r="BMA699" s="18"/>
      <c r="BMB699" s="18"/>
      <c r="BMC699" s="35" t="s">
        <v>217</v>
      </c>
    </row>
    <row r="700" spans="1691:1693" ht="13.2" x14ac:dyDescent="0.25">
      <c r="BMA700" s="18"/>
      <c r="BMB700" s="18"/>
      <c r="BMC700" s="35" t="s">
        <v>216</v>
      </c>
    </row>
    <row r="701" spans="1691:1693" ht="13.2" x14ac:dyDescent="0.25">
      <c r="BMA701" s="18"/>
      <c r="BMB701" s="18"/>
      <c r="BMC701" s="35" t="s">
        <v>215</v>
      </c>
    </row>
    <row r="702" spans="1691:1693" ht="20.399999999999999" x14ac:dyDescent="0.25">
      <c r="BMA702" s="18"/>
      <c r="BMB702" s="18"/>
      <c r="BMC702" s="35" t="s">
        <v>214</v>
      </c>
    </row>
    <row r="703" spans="1691:1693" ht="20.399999999999999" x14ac:dyDescent="0.25">
      <c r="BMA703" s="18"/>
      <c r="BMB703" s="18"/>
      <c r="BMC703" s="35" t="s">
        <v>491</v>
      </c>
    </row>
    <row r="704" spans="1691:1693" ht="13.2" x14ac:dyDescent="0.25">
      <c r="BMA704" s="18"/>
      <c r="BMB704" s="18"/>
      <c r="BMC704" s="35" t="s">
        <v>213</v>
      </c>
    </row>
    <row r="705" spans="1693:1698" ht="13.2" x14ac:dyDescent="0.25">
      <c r="BMC705" s="35" t="s">
        <v>212</v>
      </c>
      <c r="BMD705" s="18"/>
      <c r="BME705" s="18"/>
      <c r="BMF705" s="21"/>
      <c r="BMG705" s="18"/>
      <c r="BMH705" s="19"/>
    </row>
    <row r="706" spans="1693:1698" ht="13.2" x14ac:dyDescent="0.25">
      <c r="BMC706" s="35" t="s">
        <v>211</v>
      </c>
      <c r="BMD706" s="18"/>
      <c r="BME706" s="18"/>
      <c r="BMF706" s="21"/>
      <c r="BMG706" s="18"/>
      <c r="BMH706" s="19"/>
    </row>
    <row r="707" spans="1693:1698" ht="13.2" x14ac:dyDescent="0.25">
      <c r="BMC707" s="35" t="s">
        <v>210</v>
      </c>
      <c r="BMD707" s="18"/>
      <c r="BME707" s="18"/>
      <c r="BMF707" s="21"/>
      <c r="BMG707" s="18"/>
      <c r="BMH707" s="19"/>
    </row>
    <row r="708" spans="1693:1698" ht="13.2" x14ac:dyDescent="0.25">
      <c r="BMC708" s="35" t="s">
        <v>209</v>
      </c>
      <c r="BMD708" s="18"/>
      <c r="BME708" s="18"/>
      <c r="BMF708" s="21"/>
      <c r="BMG708" s="18"/>
      <c r="BMH708" s="19"/>
    </row>
    <row r="709" spans="1693:1698" ht="20.399999999999999" x14ac:dyDescent="0.25">
      <c r="BMC709" s="35" t="s">
        <v>452</v>
      </c>
      <c r="BMD709" s="18"/>
      <c r="BME709" s="18"/>
      <c r="BMF709" s="21"/>
      <c r="BMG709" s="18"/>
      <c r="BMH709" s="19"/>
    </row>
    <row r="710" spans="1693:1698" ht="13.2" x14ac:dyDescent="0.25">
      <c r="BMC710" s="18"/>
      <c r="BMD710" s="18"/>
      <c r="BME710" s="35"/>
      <c r="BMF710" s="21"/>
      <c r="BMG710" s="18"/>
      <c r="BMH710" s="19"/>
    </row>
    <row r="711" spans="1693:1698" ht="13.2" x14ac:dyDescent="0.25">
      <c r="BMC711" s="18"/>
      <c r="BMD711" s="18"/>
      <c r="BME711" s="18"/>
      <c r="BMF711" s="21"/>
      <c r="BMG711" s="18"/>
      <c r="BMH711" s="19"/>
    </row>
    <row r="712" spans="1693:1698" ht="13.2" x14ac:dyDescent="0.25">
      <c r="BMC712" s="18"/>
      <c r="BMD712" s="18"/>
      <c r="BME712" s="18"/>
      <c r="BMF712" s="21" t="s">
        <v>207</v>
      </c>
      <c r="BMG712" s="18"/>
      <c r="BMH712" s="19"/>
    </row>
    <row r="713" spans="1693:1698" ht="13.2" x14ac:dyDescent="0.25">
      <c r="BMC713" s="18"/>
      <c r="BMD713" s="18"/>
      <c r="BME713" s="18"/>
      <c r="BMF713" s="6" t="s">
        <v>206</v>
      </c>
      <c r="BMG713" s="18"/>
      <c r="BMH713" s="19"/>
    </row>
    <row r="714" spans="1693:1698" ht="20.399999999999999" x14ac:dyDescent="0.25">
      <c r="BMC714" s="18"/>
      <c r="BMD714" s="18"/>
      <c r="BME714" s="18"/>
      <c r="BMF714" s="6" t="s">
        <v>205</v>
      </c>
      <c r="BMG714" s="18"/>
      <c r="BMH714" s="19"/>
    </row>
    <row r="715" spans="1693:1698" ht="13.2" x14ac:dyDescent="0.25">
      <c r="BMC715" s="18"/>
      <c r="BMD715" s="18"/>
      <c r="BME715" s="18"/>
      <c r="BMF715" s="6"/>
      <c r="BMG715" s="18"/>
      <c r="BMH715" s="19"/>
    </row>
    <row r="716" spans="1693:1698" ht="13.2" x14ac:dyDescent="0.25">
      <c r="BMC716" s="18"/>
      <c r="BMD716" s="18"/>
      <c r="BME716" s="18"/>
      <c r="BMF716" s="21"/>
      <c r="BMG716" s="18"/>
      <c r="BMH716" s="19"/>
    </row>
    <row r="717" spans="1693:1698" ht="13.2" x14ac:dyDescent="0.25">
      <c r="BMC717" s="18"/>
      <c r="BMD717" s="18"/>
      <c r="BME717" s="18"/>
      <c r="BMF717" s="21"/>
      <c r="BMG717" s="18"/>
      <c r="BMH717" s="19"/>
    </row>
    <row r="718" spans="1693:1698" ht="13.2" x14ac:dyDescent="0.25">
      <c r="BMC718" s="18"/>
      <c r="BMD718" s="18"/>
      <c r="BME718" s="18"/>
      <c r="BMF718" s="21"/>
      <c r="BMG718" s="18"/>
      <c r="BMH718" s="19" t="s">
        <v>123</v>
      </c>
    </row>
    <row r="719" spans="1693:1698" ht="13.2" x14ac:dyDescent="0.25">
      <c r="BMC719" s="18"/>
      <c r="BMD719" s="18"/>
      <c r="BME719" s="18"/>
      <c r="BMF719" s="21"/>
      <c r="BMG719" s="18"/>
      <c r="BMH719" s="34" t="s">
        <v>204</v>
      </c>
    </row>
    <row r="720" spans="1693:1698" ht="13.2" x14ac:dyDescent="0.25">
      <c r="BMC720" s="18"/>
      <c r="BMD720" s="18"/>
      <c r="BME720" s="18"/>
      <c r="BMF720" s="21"/>
      <c r="BMG720" s="18"/>
      <c r="BMH720" s="34" t="s">
        <v>203</v>
      </c>
    </row>
    <row r="721" spans="1698:1701" ht="13.2" x14ac:dyDescent="0.25">
      <c r="BMH721" s="34" t="s">
        <v>202</v>
      </c>
      <c r="BMI721" s="18"/>
      <c r="BMJ721" s="18"/>
      <c r="BMK721" s="18"/>
    </row>
    <row r="722" spans="1698:1701" ht="13.2" x14ac:dyDescent="0.25">
      <c r="BMH722" s="34" t="s">
        <v>201</v>
      </c>
      <c r="BMI722" s="18"/>
      <c r="BMJ722" s="18"/>
      <c r="BMK722" s="18"/>
    </row>
    <row r="723" spans="1698:1701" ht="13.2" x14ac:dyDescent="0.25">
      <c r="BMH723" s="34" t="s">
        <v>200</v>
      </c>
      <c r="BMI723" s="18"/>
      <c r="BMJ723" s="18"/>
      <c r="BMK723" s="18"/>
    </row>
    <row r="724" spans="1698:1701" ht="13.2" x14ac:dyDescent="0.25">
      <c r="BMH724" s="34" t="s">
        <v>199</v>
      </c>
      <c r="BMI724" s="18"/>
      <c r="BMJ724" s="18"/>
      <c r="BMK724" s="18"/>
    </row>
    <row r="725" spans="1698:1701" ht="13.2" x14ac:dyDescent="0.25">
      <c r="BMH725" s="34" t="s">
        <v>198</v>
      </c>
      <c r="BMI725" s="18"/>
      <c r="BMJ725" s="18"/>
      <c r="BMK725" s="18"/>
    </row>
    <row r="726" spans="1698:1701" ht="13.2" x14ac:dyDescent="0.25">
      <c r="BMH726" s="34" t="s">
        <v>197</v>
      </c>
      <c r="BMI726" s="18"/>
      <c r="BMJ726" s="18"/>
      <c r="BMK726" s="18"/>
    </row>
    <row r="727" spans="1698:1701" ht="13.2" x14ac:dyDescent="0.25">
      <c r="BMH727" s="34" t="s">
        <v>196</v>
      </c>
      <c r="BMI727" s="18"/>
      <c r="BMJ727" s="18"/>
      <c r="BMK727" s="18"/>
    </row>
    <row r="728" spans="1698:1701" ht="13.2" x14ac:dyDescent="0.25">
      <c r="BMH728" s="21"/>
      <c r="BMI728" s="18"/>
      <c r="BMJ728" s="18"/>
      <c r="BMK728" s="18" t="s">
        <v>195</v>
      </c>
    </row>
    <row r="729" spans="1698:1701" ht="13.2" x14ac:dyDescent="0.25">
      <c r="BMH729" s="19"/>
      <c r="BMI729" s="18"/>
      <c r="BMJ729" s="18"/>
      <c r="BMK729" s="18" t="s">
        <v>168</v>
      </c>
    </row>
    <row r="730" spans="1698:1701" ht="13.2" x14ac:dyDescent="0.25">
      <c r="BMH730" s="19"/>
      <c r="BMI730" s="18"/>
      <c r="BMJ730" s="18"/>
      <c r="BMK730" s="18" t="s">
        <v>136</v>
      </c>
    </row>
    <row r="731" spans="1698:1701" ht="13.2" x14ac:dyDescent="0.25">
      <c r="BMH731" s="19"/>
      <c r="BMI731" s="18"/>
      <c r="BMJ731" s="18"/>
      <c r="BMK731" s="18" t="s">
        <v>194</v>
      </c>
    </row>
    <row r="732" spans="1698:1701" ht="13.2" x14ac:dyDescent="0.25">
      <c r="BMH732" s="19"/>
      <c r="BMI732" s="18"/>
      <c r="BMJ732" s="18"/>
      <c r="BMK732" s="18" t="s">
        <v>193</v>
      </c>
    </row>
    <row r="733" spans="1698:1701" ht="13.2" x14ac:dyDescent="0.25">
      <c r="BMH733" s="19"/>
      <c r="BMI733" s="18"/>
      <c r="BMJ733" s="18"/>
      <c r="BMK733" s="18" t="s">
        <v>192</v>
      </c>
    </row>
    <row r="734" spans="1698:1701" ht="13.2" x14ac:dyDescent="0.25">
      <c r="BMH734" s="19"/>
      <c r="BMI734" s="18"/>
      <c r="BMJ734" s="18"/>
      <c r="BMK734" s="18" t="s">
        <v>191</v>
      </c>
    </row>
    <row r="735" spans="1698:1701" ht="13.2" x14ac:dyDescent="0.25">
      <c r="BMH735" s="19"/>
      <c r="BMI735" s="18"/>
      <c r="BMJ735" s="18"/>
      <c r="BMK735" s="18" t="s">
        <v>190</v>
      </c>
    </row>
    <row r="736" spans="1698:1701" ht="13.2" x14ac:dyDescent="0.25">
      <c r="BMH736" s="19"/>
      <c r="BMI736" s="18"/>
      <c r="BMJ736" s="18"/>
      <c r="BMK736" s="18" t="s">
        <v>189</v>
      </c>
    </row>
    <row r="739" spans="1703:1703" ht="13.2" x14ac:dyDescent="0.25">
      <c r="BMM739" s="18" t="s">
        <v>188</v>
      </c>
    </row>
    <row r="740" spans="1703:1703" ht="20.399999999999999" x14ac:dyDescent="0.25">
      <c r="BMM740" s="32" t="s">
        <v>187</v>
      </c>
    </row>
    <row r="741" spans="1703:1703" ht="13.2" x14ac:dyDescent="0.25">
      <c r="BMM741" s="32" t="s">
        <v>186</v>
      </c>
    </row>
    <row r="742" spans="1703:1703" ht="13.2" x14ac:dyDescent="0.25">
      <c r="BMM742" s="32" t="s">
        <v>185</v>
      </c>
    </row>
    <row r="743" spans="1703:1703" ht="20.399999999999999" x14ac:dyDescent="0.25">
      <c r="BMM743" s="32" t="s">
        <v>184</v>
      </c>
    </row>
    <row r="744" spans="1703:1703" ht="13.2" x14ac:dyDescent="0.25">
      <c r="BMM744" s="32" t="s">
        <v>183</v>
      </c>
    </row>
    <row r="745" spans="1703:1703" ht="20.399999999999999" x14ac:dyDescent="0.25">
      <c r="BMM745" s="33" t="s">
        <v>182</v>
      </c>
    </row>
    <row r="746" spans="1703:1703" ht="13.2" x14ac:dyDescent="0.25">
      <c r="BMM746" s="32" t="s">
        <v>181</v>
      </c>
    </row>
    <row r="747" spans="1703:1703" ht="20.399999999999999" x14ac:dyDescent="0.25">
      <c r="BMM747" s="32" t="s">
        <v>180</v>
      </c>
    </row>
    <row r="748" spans="1703:1703" ht="20.399999999999999" x14ac:dyDescent="0.25">
      <c r="BMM748" s="32" t="s">
        <v>179</v>
      </c>
    </row>
    <row r="749" spans="1703:1703" ht="20.399999999999999" x14ac:dyDescent="0.25">
      <c r="BMM749" s="32" t="s">
        <v>178</v>
      </c>
    </row>
    <row r="750" spans="1703:1703" ht="30.6" x14ac:dyDescent="0.25">
      <c r="BMM750" s="32" t="s">
        <v>177</v>
      </c>
    </row>
    <row r="751" spans="1703:1703" ht="20.399999999999999" x14ac:dyDescent="0.25">
      <c r="BMM751" s="32" t="s">
        <v>176</v>
      </c>
    </row>
    <row r="752" spans="1703:1703" ht="20.399999999999999" x14ac:dyDescent="0.25">
      <c r="BMM752" s="32" t="s">
        <v>175</v>
      </c>
    </row>
    <row r="753" spans="1703:1706" ht="13.2" x14ac:dyDescent="0.25">
      <c r="BMM753" s="32" t="s">
        <v>174</v>
      </c>
      <c r="BMN753" s="32"/>
      <c r="BMO753" s="32"/>
      <c r="BMP753" s="32"/>
    </row>
    <row r="754" spans="1703:1706" ht="13.2" x14ac:dyDescent="0.25">
      <c r="BMM754" s="32" t="s">
        <v>173</v>
      </c>
      <c r="BMN754" s="32"/>
      <c r="BMO754" s="32"/>
      <c r="BMP754" s="32"/>
    </row>
    <row r="755" spans="1703:1706" ht="13.2" x14ac:dyDescent="0.25">
      <c r="BMM755" s="32" t="s">
        <v>172</v>
      </c>
      <c r="BMN755" s="32"/>
      <c r="BMO755" s="32"/>
      <c r="BMP755" s="32"/>
    </row>
    <row r="756" spans="1703:1706" ht="13.2" x14ac:dyDescent="0.25">
      <c r="BMM756" s="32" t="s">
        <v>171</v>
      </c>
      <c r="BMN756" s="32"/>
      <c r="BMO756" s="32"/>
      <c r="BMP756" s="32"/>
    </row>
    <row r="757" spans="1703:1706" ht="13.2" x14ac:dyDescent="0.25">
      <c r="BMM757" s="32" t="s">
        <v>170</v>
      </c>
      <c r="BMN757" s="32"/>
      <c r="BMO757" s="32"/>
      <c r="BMP757" s="32"/>
    </row>
    <row r="758" spans="1703:1706" ht="13.2" x14ac:dyDescent="0.25">
      <c r="BMM758" s="32" t="s">
        <v>169</v>
      </c>
      <c r="BMN758" s="32"/>
      <c r="BMO758" s="32"/>
      <c r="BMP758" s="32"/>
    </row>
    <row r="759" spans="1703:1706" ht="13.2" x14ac:dyDescent="0.25">
      <c r="BMM759" s="32"/>
      <c r="BMN759" s="32"/>
      <c r="BMO759" s="32"/>
      <c r="BMP759" s="32"/>
    </row>
    <row r="760" spans="1703:1706" ht="13.2" x14ac:dyDescent="0.25">
      <c r="BMM760" s="32"/>
      <c r="BMN760" s="32"/>
      <c r="BMO760" s="32"/>
      <c r="BMP760" s="32"/>
    </row>
    <row r="761" spans="1703:1706" ht="13.2" x14ac:dyDescent="0.25">
      <c r="BMM761" s="32"/>
      <c r="BMN761" s="32"/>
      <c r="BMO761" s="32"/>
      <c r="BMP761" s="32"/>
    </row>
    <row r="762" spans="1703:1706" ht="13.2" x14ac:dyDescent="0.25">
      <c r="BMN762" s="32"/>
      <c r="BMO762" s="32"/>
      <c r="BMP762" s="32"/>
    </row>
    <row r="763" spans="1703:1706" ht="13.2" x14ac:dyDescent="0.25">
      <c r="BMN763" s="18"/>
      <c r="BMO763" s="18"/>
      <c r="BMP763" s="18"/>
    </row>
    <row r="764" spans="1703:1706" ht="13.2" x14ac:dyDescent="0.25">
      <c r="BMM764" s="18"/>
      <c r="BMN764" s="18"/>
      <c r="BMO764" s="18"/>
      <c r="BMP764" s="18"/>
    </row>
    <row r="765" spans="1703:1706" ht="13.2" x14ac:dyDescent="0.25">
      <c r="BMM765" s="18"/>
      <c r="BMN765" s="18"/>
      <c r="BMO765" s="18"/>
      <c r="BMP765" s="18"/>
    </row>
    <row r="766" spans="1703:1706" ht="13.2" x14ac:dyDescent="0.25">
      <c r="BMM766" s="18"/>
      <c r="BMN766" s="18"/>
      <c r="BMO766" s="18"/>
      <c r="BMP766" s="18" t="s">
        <v>168</v>
      </c>
    </row>
    <row r="767" spans="1703:1706" ht="13.2" x14ac:dyDescent="0.25">
      <c r="BMM767" s="18"/>
      <c r="BMN767" s="18"/>
      <c r="BMO767" s="18"/>
      <c r="BMP767" s="18" t="s">
        <v>167</v>
      </c>
    </row>
    <row r="768" spans="1703:1706" ht="13.2" x14ac:dyDescent="0.25">
      <c r="BMM768" s="18"/>
      <c r="BMN768" s="18"/>
      <c r="BMO768" s="18"/>
      <c r="BMP768" s="18" t="s">
        <v>166</v>
      </c>
    </row>
    <row r="769" spans="1706:1710" ht="13.2" x14ac:dyDescent="0.25">
      <c r="BMP769" s="18" t="s">
        <v>165</v>
      </c>
      <c r="BMQ769" s="18"/>
      <c r="BMR769" s="18"/>
      <c r="BMS769" s="18"/>
      <c r="BMT769" s="18"/>
    </row>
    <row r="770" spans="1706:1710" ht="13.2" x14ac:dyDescent="0.25">
      <c r="BMP770" s="18" t="s">
        <v>164</v>
      </c>
      <c r="BMQ770" s="18"/>
      <c r="BMR770" s="18"/>
      <c r="BMS770" s="18"/>
      <c r="BMT770" s="18"/>
    </row>
    <row r="771" spans="1706:1710" ht="13.2" x14ac:dyDescent="0.25">
      <c r="BMP771" s="18" t="s">
        <v>163</v>
      </c>
      <c r="BMQ771" s="18"/>
      <c r="BMR771" s="18"/>
      <c r="BMS771" s="18"/>
      <c r="BMT771" s="18"/>
    </row>
    <row r="772" spans="1706:1710" ht="13.2" x14ac:dyDescent="0.25">
      <c r="BMP772" s="18"/>
      <c r="BMQ772" s="18"/>
      <c r="BMR772" s="18"/>
      <c r="BMS772" s="18"/>
      <c r="BMT772" s="18"/>
    </row>
    <row r="773" spans="1706:1710" ht="13.2" x14ac:dyDescent="0.25">
      <c r="BMP773" s="18"/>
      <c r="BMQ773" s="18"/>
      <c r="BMR773" s="18"/>
      <c r="BMS773" s="18"/>
      <c r="BMT773" s="18"/>
    </row>
    <row r="774" spans="1706:1710" ht="13.2" x14ac:dyDescent="0.25">
      <c r="BMP774" s="18"/>
      <c r="BMQ774" s="18"/>
      <c r="BMR774" s="18"/>
      <c r="BMS774" s="18"/>
      <c r="BMT774" s="18"/>
    </row>
    <row r="775" spans="1706:1710" ht="14.4" x14ac:dyDescent="0.25">
      <c r="BMP775" s="18"/>
      <c r="BMQ775" s="18"/>
      <c r="BMR775" s="31" t="s">
        <v>52</v>
      </c>
      <c r="BMS775" s="18"/>
      <c r="BMT775" s="18"/>
    </row>
    <row r="776" spans="1706:1710" ht="13.2" x14ac:dyDescent="0.25">
      <c r="BMP776" s="18"/>
      <c r="BMQ776" s="18"/>
      <c r="BMR776" s="22" t="s">
        <v>26</v>
      </c>
      <c r="BMS776" s="18"/>
      <c r="BMT776" s="18"/>
    </row>
    <row r="777" spans="1706:1710" ht="13.2" x14ac:dyDescent="0.25">
      <c r="BMP777" s="18"/>
      <c r="BMQ777" s="18"/>
      <c r="BMR777" s="22" t="s">
        <v>24</v>
      </c>
      <c r="BMS777" s="18"/>
      <c r="BMT777" s="18"/>
    </row>
    <row r="778" spans="1706:1710" ht="13.2" x14ac:dyDescent="0.25">
      <c r="BMP778" s="18"/>
      <c r="BMQ778" s="18"/>
      <c r="BMR778" s="22" t="s">
        <v>22</v>
      </c>
      <c r="BMS778" s="18"/>
      <c r="BMT778" s="18"/>
    </row>
    <row r="779" spans="1706:1710" ht="13.2" x14ac:dyDescent="0.25">
      <c r="BMP779" s="18"/>
      <c r="BMQ779" s="18"/>
      <c r="BMR779" s="22" t="s">
        <v>20</v>
      </c>
      <c r="BMS779" s="18"/>
      <c r="BMT779" s="22"/>
    </row>
    <row r="780" spans="1706:1710" ht="13.2" x14ac:dyDescent="0.25">
      <c r="BMP780" s="18"/>
      <c r="BMQ780" s="18"/>
      <c r="BMR780" s="22" t="s">
        <v>18</v>
      </c>
      <c r="BMS780" s="18"/>
      <c r="BMT780" s="18"/>
    </row>
    <row r="781" spans="1706:1710" ht="13.2" x14ac:dyDescent="0.25">
      <c r="BMP781" s="18"/>
      <c r="BMQ781" s="18"/>
      <c r="BMR781" s="22"/>
      <c r="BMS781" s="18"/>
      <c r="BMT781" s="18"/>
    </row>
    <row r="782" spans="1706:1710" ht="14.4" x14ac:dyDescent="0.25">
      <c r="BMP782" s="18"/>
      <c r="BMQ782" s="18"/>
      <c r="BMR782" s="22"/>
      <c r="BMS782" s="18"/>
      <c r="BMT782" s="31" t="s">
        <v>51</v>
      </c>
    </row>
    <row r="783" spans="1706:1710" ht="13.2" x14ac:dyDescent="0.25">
      <c r="BMP783" s="18"/>
      <c r="BMQ783" s="18"/>
      <c r="BMR783" s="22"/>
      <c r="BMS783" s="18"/>
      <c r="BMT783" s="22" t="s">
        <v>28</v>
      </c>
    </row>
    <row r="784" spans="1706:1710" ht="13.2" x14ac:dyDescent="0.25">
      <c r="BMP784" s="18"/>
      <c r="BMQ784" s="18"/>
      <c r="BMR784" s="22"/>
      <c r="BMS784" s="18"/>
      <c r="BMT784" s="22" t="s">
        <v>29</v>
      </c>
    </row>
    <row r="785" spans="1683:1719" ht="13.2" x14ac:dyDescent="0.25">
      <c r="BLS785" s="18"/>
      <c r="BLT785" s="18"/>
      <c r="BLU785" s="18"/>
      <c r="BLV785" s="18"/>
      <c r="BLW785" s="18"/>
      <c r="BLX785" s="18"/>
      <c r="BLY785" s="18"/>
      <c r="BLZ785" s="18"/>
      <c r="BMA785" s="18"/>
      <c r="BMB785" s="18"/>
      <c r="BMC785" s="18"/>
      <c r="BMD785" s="18"/>
      <c r="BME785" s="18"/>
      <c r="BMF785" s="21"/>
      <c r="BMG785" s="18"/>
      <c r="BMH785" s="19"/>
      <c r="BMI785" s="18"/>
      <c r="BMJ785" s="18"/>
      <c r="BMK785" s="18"/>
      <c r="BML785" s="18"/>
      <c r="BMM785" s="18"/>
      <c r="BMN785" s="18"/>
      <c r="BMO785" s="18"/>
      <c r="BMP785" s="18"/>
      <c r="BMQ785" s="18"/>
      <c r="BMR785" s="22"/>
      <c r="BMS785" s="18"/>
      <c r="BMT785" s="22" t="s">
        <v>30</v>
      </c>
      <c r="BMU785" s="18"/>
      <c r="BMV785" s="18"/>
      <c r="BMW785" s="18"/>
      <c r="BMX785" s="18"/>
      <c r="BMY785" s="18"/>
      <c r="BMZ785" s="18"/>
      <c r="BNA785" s="18"/>
      <c r="BNB785" s="18"/>
      <c r="BNC785" s="18"/>
    </row>
    <row r="786" spans="1683:1719" ht="13.2" x14ac:dyDescent="0.25">
      <c r="BLS786" s="18"/>
      <c r="BLT786" s="18"/>
      <c r="BLU786" s="18"/>
      <c r="BLV786" s="18"/>
      <c r="BLW786" s="18"/>
      <c r="BLX786" s="18"/>
      <c r="BLY786" s="18"/>
      <c r="BLZ786" s="18"/>
      <c r="BMA786" s="18"/>
      <c r="BMB786" s="18"/>
      <c r="BMC786" s="18"/>
      <c r="BMD786" s="18"/>
      <c r="BME786" s="18"/>
      <c r="BMF786" s="21"/>
      <c r="BMG786" s="18"/>
      <c r="BMH786" s="19"/>
      <c r="BMI786" s="18"/>
      <c r="BMJ786" s="18"/>
      <c r="BMK786" s="18"/>
      <c r="BML786" s="18"/>
      <c r="BMM786" s="18"/>
      <c r="BMN786" s="18"/>
      <c r="BMO786" s="18"/>
      <c r="BMP786" s="18"/>
      <c r="BMQ786" s="18"/>
      <c r="BMR786" s="22"/>
      <c r="BMS786" s="18"/>
      <c r="BMT786" s="22" t="s">
        <v>31</v>
      </c>
      <c r="BMU786" s="18"/>
      <c r="BMV786" s="18"/>
      <c r="BMW786" s="18"/>
      <c r="BMX786" s="18"/>
      <c r="BMY786" s="18"/>
      <c r="BMZ786" s="18"/>
      <c r="BNA786" s="18"/>
      <c r="BNB786" s="18"/>
      <c r="BNC786" s="18"/>
    </row>
    <row r="787" spans="1683:1719" ht="13.2" x14ac:dyDescent="0.25">
      <c r="BLS787" s="18"/>
      <c r="BLT787" s="18"/>
      <c r="BLU787" s="18"/>
      <c r="BLV787" s="18"/>
      <c r="BLW787" s="18"/>
      <c r="BLX787" s="18"/>
      <c r="BLY787" s="18"/>
      <c r="BLZ787" s="18"/>
      <c r="BMA787" s="18"/>
      <c r="BMB787" s="18"/>
      <c r="BMC787" s="18"/>
      <c r="BMD787" s="18"/>
      <c r="BME787" s="18"/>
      <c r="BMF787" s="21"/>
      <c r="BMG787" s="18"/>
      <c r="BMH787" s="19"/>
      <c r="BMI787" s="18"/>
      <c r="BMJ787" s="18"/>
      <c r="BMK787" s="18"/>
      <c r="BML787" s="18"/>
      <c r="BMM787" s="18"/>
      <c r="BMN787" s="18"/>
      <c r="BMO787" s="18"/>
      <c r="BMP787" s="18"/>
      <c r="BMQ787" s="18"/>
      <c r="BMR787" s="22"/>
      <c r="BMS787" s="18"/>
      <c r="BMT787" s="22" t="s">
        <v>32</v>
      </c>
      <c r="BMU787" s="18"/>
      <c r="BMV787" s="18"/>
      <c r="BMW787" s="18"/>
      <c r="BMX787" s="18"/>
      <c r="BMY787" s="18"/>
      <c r="BMZ787" s="18"/>
      <c r="BNA787" s="18"/>
      <c r="BNB787" s="18"/>
      <c r="BNC787" s="18"/>
    </row>
    <row r="788" spans="1683:1719" ht="13.2" x14ac:dyDescent="0.25">
      <c r="BLS788" s="18"/>
      <c r="BLT788" s="18"/>
      <c r="BLU788" s="18"/>
      <c r="BLV788" s="18"/>
      <c r="BLW788" s="18"/>
      <c r="BLX788" s="18"/>
      <c r="BLY788" s="18"/>
      <c r="BLZ788" s="18"/>
      <c r="BMA788" s="18"/>
      <c r="BMB788" s="18"/>
      <c r="BMC788" s="18"/>
      <c r="BMD788" s="18"/>
      <c r="BME788" s="18"/>
      <c r="BMF788" s="21"/>
      <c r="BMG788" s="18"/>
      <c r="BMH788" s="19"/>
      <c r="BMI788" s="18"/>
      <c r="BMJ788" s="18"/>
      <c r="BMK788" s="18"/>
      <c r="BML788" s="18"/>
      <c r="BMM788" s="18"/>
      <c r="BMN788" s="18"/>
      <c r="BMO788" s="18"/>
      <c r="BMP788" s="18"/>
      <c r="BMQ788" s="18"/>
      <c r="BMR788" s="22"/>
      <c r="BMS788" s="18"/>
      <c r="BMT788" s="18"/>
      <c r="BMU788" s="18"/>
      <c r="BMV788" s="18"/>
      <c r="BMW788" s="18"/>
      <c r="BMX788" s="18"/>
      <c r="BMY788" s="18"/>
      <c r="BMZ788" s="18"/>
      <c r="BNA788" s="18"/>
      <c r="BNB788" s="18"/>
      <c r="BNC788" s="18"/>
    </row>
    <row r="789" spans="1683:1719" ht="13.2" x14ac:dyDescent="0.25">
      <c r="BLS789" s="18" t="s">
        <v>162</v>
      </c>
      <c r="BLT789" s="19"/>
      <c r="BLU789" s="18"/>
      <c r="BLV789" s="18"/>
      <c r="BLW789" s="18"/>
      <c r="BLX789" s="18"/>
      <c r="BLY789" s="18"/>
      <c r="BLZ789" s="18"/>
      <c r="BMA789" s="18"/>
      <c r="BMB789" s="18"/>
      <c r="BMC789" s="18"/>
      <c r="BMD789" s="18"/>
      <c r="BME789" s="18"/>
      <c r="BMF789" s="21"/>
      <c r="BMG789" s="18"/>
      <c r="BMH789" s="19"/>
      <c r="BMI789" s="18"/>
      <c r="BMJ789" s="18"/>
      <c r="BMK789" s="18"/>
      <c r="BML789" s="18"/>
      <c r="BMM789" s="18"/>
      <c r="BMN789" s="18"/>
      <c r="BMO789" s="18"/>
      <c r="BMP789" s="18" t="s">
        <v>77</v>
      </c>
      <c r="BMQ789" s="18"/>
      <c r="BMR789" s="22"/>
      <c r="BMS789" s="18"/>
      <c r="BMT789" s="18"/>
      <c r="BMU789" s="18"/>
      <c r="BMV789" s="18"/>
      <c r="BMW789" s="18"/>
      <c r="BMX789" s="18"/>
      <c r="BMY789" s="18"/>
      <c r="BMZ789" s="18"/>
      <c r="BNA789" s="18"/>
      <c r="BNB789" s="18"/>
      <c r="BNC789" s="18"/>
    </row>
    <row r="790" spans="1683:1719" ht="13.2" x14ac:dyDescent="0.25">
      <c r="BLS790" s="18" t="s">
        <v>161</v>
      </c>
      <c r="BLT790" s="19">
        <v>0</v>
      </c>
      <c r="BLU790" s="18" t="s">
        <v>160</v>
      </c>
      <c r="BLV790" s="18"/>
      <c r="BLW790" s="18"/>
      <c r="BLX790" s="18"/>
      <c r="BLY790" s="18"/>
      <c r="BLZ790" s="18"/>
      <c r="BMA790" s="18"/>
      <c r="BMB790" s="18"/>
      <c r="BMC790" s="18"/>
      <c r="BMD790" s="18"/>
      <c r="BME790" s="18"/>
      <c r="BMF790" s="21"/>
      <c r="BMG790" s="18"/>
      <c r="BMH790" s="19"/>
      <c r="BMI790" s="18"/>
      <c r="BMJ790" s="18"/>
      <c r="BMK790" s="18"/>
      <c r="BML790" s="18"/>
      <c r="BMM790" s="18"/>
      <c r="BMN790" s="18"/>
      <c r="BMO790" s="18"/>
      <c r="BMP790" s="18" t="s">
        <v>76</v>
      </c>
      <c r="BMQ790" s="18"/>
      <c r="BMR790" s="22"/>
      <c r="BMS790" s="18"/>
      <c r="BMT790" s="18"/>
      <c r="BMU790" s="18"/>
      <c r="BMV790" s="18"/>
      <c r="BMW790" s="18"/>
      <c r="BMX790" s="18"/>
      <c r="BMY790" s="18"/>
      <c r="BMZ790" s="18"/>
      <c r="BNA790" s="18"/>
      <c r="BNB790" s="18"/>
      <c r="BNC790" s="18"/>
    </row>
    <row r="791" spans="1683:1719" ht="13.2" x14ac:dyDescent="0.25">
      <c r="BLS791" s="18" t="s">
        <v>159</v>
      </c>
      <c r="BLT791" s="19">
        <v>1</v>
      </c>
      <c r="BLU791" s="18" t="s">
        <v>158</v>
      </c>
      <c r="BLV791" s="18"/>
      <c r="BLW791" s="18"/>
      <c r="BLX791" s="18"/>
      <c r="BLY791" s="18"/>
      <c r="BLZ791" s="18"/>
      <c r="BMA791" s="18"/>
      <c r="BMB791" s="18"/>
      <c r="BMC791" s="18"/>
      <c r="BMD791" s="18"/>
      <c r="BME791" s="18"/>
      <c r="BMF791" s="21"/>
      <c r="BMG791" s="18"/>
      <c r="BMH791" s="19"/>
      <c r="BMI791" s="18"/>
      <c r="BMJ791" s="18"/>
      <c r="BMK791" s="18"/>
      <c r="BML791" s="18"/>
      <c r="BMM791" s="18"/>
      <c r="BMN791" s="18"/>
      <c r="BMO791" s="18"/>
      <c r="BMP791" s="18" t="s">
        <v>75</v>
      </c>
      <c r="BMQ791" s="18"/>
      <c r="BMR791" s="22"/>
      <c r="BMS791" s="18"/>
      <c r="BMT791" s="18"/>
      <c r="BMU791" s="18"/>
      <c r="BMV791" s="18"/>
      <c r="BMW791" s="18"/>
      <c r="BMX791" s="18"/>
      <c r="BMY791" s="18"/>
      <c r="BMZ791" s="18"/>
      <c r="BNA791" s="18"/>
      <c r="BNB791" s="18"/>
      <c r="BNC791" s="18"/>
    </row>
    <row r="792" spans="1683:1719" ht="13.2" x14ac:dyDescent="0.25">
      <c r="BLS792" s="18" t="s">
        <v>157</v>
      </c>
      <c r="BLT792" s="19">
        <v>2</v>
      </c>
      <c r="BLU792" s="18" t="s">
        <v>156</v>
      </c>
      <c r="BLV792" s="18"/>
      <c r="BLW792" s="18"/>
      <c r="BLX792" s="18"/>
      <c r="BLY792" s="18"/>
      <c r="BLZ792" s="18"/>
      <c r="BMA792" s="18"/>
      <c r="BMB792" s="18"/>
      <c r="BMC792" s="18"/>
      <c r="BMD792" s="18"/>
      <c r="BME792" s="18"/>
      <c r="BMF792" s="21"/>
      <c r="BMG792" s="18"/>
      <c r="BMH792" s="19"/>
      <c r="BMI792" s="18"/>
      <c r="BMJ792" s="18"/>
      <c r="BMK792" s="18"/>
      <c r="BML792" s="18"/>
      <c r="BMM792" s="18"/>
      <c r="BMN792" s="18"/>
      <c r="BMO792" s="18"/>
      <c r="BMP792" s="18" t="s">
        <v>74</v>
      </c>
      <c r="BMQ792" s="18"/>
      <c r="BMR792" s="18"/>
      <c r="BMS792" s="18"/>
      <c r="BMT792" s="18"/>
      <c r="BMU792" s="18"/>
      <c r="BMV792" s="18"/>
      <c r="BMW792" s="18"/>
      <c r="BMX792" s="18"/>
      <c r="BMY792" s="18"/>
      <c r="BMZ792" s="18"/>
      <c r="BNA792" s="18"/>
      <c r="BNB792" s="18"/>
      <c r="BNC792" s="18"/>
    </row>
    <row r="793" spans="1683:1719" ht="14.4" x14ac:dyDescent="0.25">
      <c r="BLS793" s="18"/>
      <c r="BLT793" s="18"/>
      <c r="BLU793" s="18"/>
      <c r="BLV793" s="18"/>
      <c r="BLW793" s="18"/>
      <c r="BLX793" s="18"/>
      <c r="BLY793" s="18"/>
      <c r="BLZ793" s="18"/>
      <c r="BMA793" s="18"/>
      <c r="BMB793" s="18"/>
      <c r="BMC793" s="18"/>
      <c r="BMD793" s="18"/>
      <c r="BME793" s="18"/>
      <c r="BMF793" s="21"/>
      <c r="BMG793" s="18"/>
      <c r="BMH793" s="19"/>
      <c r="BMI793" s="18"/>
      <c r="BMJ793" s="18"/>
      <c r="BMK793" s="18"/>
      <c r="BML793" s="18"/>
      <c r="BMM793" s="18"/>
      <c r="BMN793" s="18"/>
      <c r="BMO793" s="18"/>
      <c r="BMP793" s="18" t="s">
        <v>73</v>
      </c>
      <c r="BMQ793" s="18"/>
      <c r="BMR793" s="18"/>
      <c r="BMS793" s="18"/>
      <c r="BMT793" s="31"/>
      <c r="BMU793" s="18"/>
      <c r="BMV793" s="18"/>
      <c r="BMW793" s="18"/>
      <c r="BMX793" s="18"/>
      <c r="BMY793" s="18"/>
      <c r="BMZ793" s="18"/>
      <c r="BNA793" s="18"/>
      <c r="BNB793" s="18"/>
      <c r="BNC793" s="18"/>
    </row>
    <row r="794" spans="1683:1719" ht="13.2" x14ac:dyDescent="0.25">
      <c r="BLS794" s="27"/>
      <c r="BLT794" s="27"/>
      <c r="BLU794" s="27"/>
      <c r="BLV794" s="27"/>
      <c r="BLW794" s="27"/>
      <c r="BLX794" s="27"/>
      <c r="BLY794" s="18"/>
      <c r="BLZ794" s="18"/>
      <c r="BMA794" s="18"/>
      <c r="BMB794" s="18"/>
      <c r="BMC794" s="18"/>
      <c r="BMD794" s="18"/>
      <c r="BME794" s="18"/>
      <c r="BMF794" s="21"/>
      <c r="BMG794" s="18"/>
      <c r="BMH794" s="19"/>
      <c r="BMI794" s="18"/>
      <c r="BMJ794" s="18"/>
      <c r="BMK794" s="18"/>
      <c r="BML794" s="18"/>
      <c r="BMM794" s="18"/>
      <c r="BMN794" s="18"/>
      <c r="BMO794" s="18"/>
      <c r="BMP794" s="18" t="s">
        <v>72</v>
      </c>
      <c r="BMQ794" s="18"/>
      <c r="BMR794" s="18"/>
      <c r="BMS794" s="18"/>
      <c r="BMT794" s="22"/>
      <c r="BMU794" s="18"/>
      <c r="BMV794" s="18"/>
      <c r="BMW794" s="23" t="s">
        <v>155</v>
      </c>
      <c r="BMX794" s="469" t="s">
        <v>154</v>
      </c>
      <c r="BMY794" s="469"/>
      <c r="BMZ794" s="469"/>
      <c r="BNA794" s="23" t="s">
        <v>153</v>
      </c>
      <c r="BNB794" s="18"/>
      <c r="BNC794" s="30" t="s">
        <v>152</v>
      </c>
    </row>
    <row r="795" spans="1683:1719" ht="13.2" x14ac:dyDescent="0.25">
      <c r="BLS795" s="27"/>
      <c r="BLT795" s="27"/>
      <c r="BLU795" s="27"/>
      <c r="BLV795" s="27"/>
      <c r="BLW795" s="27"/>
      <c r="BLX795" s="27"/>
      <c r="BLY795" s="18"/>
      <c r="BLZ795" s="18"/>
      <c r="BMA795" s="18"/>
      <c r="BMB795" s="18"/>
      <c r="BMC795" s="18"/>
      <c r="BMD795" s="18"/>
      <c r="BME795" s="18"/>
      <c r="BMF795" s="21"/>
      <c r="BMG795" s="18"/>
      <c r="BMH795" s="19"/>
      <c r="BMI795" s="18"/>
      <c r="BMJ795" s="18"/>
      <c r="BMK795" s="18"/>
      <c r="BML795" s="18"/>
      <c r="BMM795" s="18"/>
      <c r="BMN795" s="18"/>
      <c r="BMO795" s="18"/>
      <c r="BMP795" s="18" t="s">
        <v>71</v>
      </c>
      <c r="BMQ795" s="18"/>
      <c r="BMR795" s="18"/>
      <c r="BMS795" s="18"/>
      <c r="BMT795" s="22"/>
      <c r="BMU795" s="18"/>
      <c r="BMV795" s="18"/>
      <c r="BMW795" s="29" t="s">
        <v>151</v>
      </c>
      <c r="BMX795" s="29" t="s">
        <v>150</v>
      </c>
      <c r="BMY795" s="29" t="s">
        <v>149</v>
      </c>
      <c r="BMZ795" s="29" t="s">
        <v>148</v>
      </c>
      <c r="BNA795" s="29" t="s">
        <v>147</v>
      </c>
      <c r="BNB795" s="18"/>
      <c r="BNC795" s="28" t="s">
        <v>146</v>
      </c>
    </row>
    <row r="796" spans="1683:1719" ht="13.2" x14ac:dyDescent="0.25">
      <c r="BLS796" s="27"/>
      <c r="BLT796" s="27"/>
      <c r="BLU796" s="27"/>
      <c r="BLV796" s="27"/>
      <c r="BLW796" s="27"/>
      <c r="BLX796" s="27"/>
      <c r="BLY796" s="18"/>
      <c r="BLZ796" s="18"/>
      <c r="BMA796" s="18"/>
      <c r="BMB796" s="18"/>
      <c r="BMC796" s="18"/>
      <c r="BMD796" s="18"/>
      <c r="BME796" s="18"/>
      <c r="BMF796" s="21"/>
      <c r="BMG796" s="18"/>
      <c r="BMH796" s="19"/>
      <c r="BMI796" s="18"/>
      <c r="BMJ796" s="18"/>
      <c r="BMK796" s="18"/>
      <c r="BML796" s="18"/>
      <c r="BMM796" s="18"/>
      <c r="BMN796" s="18"/>
      <c r="BMO796" s="18"/>
      <c r="BMP796" s="18" t="s">
        <v>70</v>
      </c>
      <c r="BMQ796" s="18"/>
      <c r="BMR796" s="18"/>
      <c r="BMS796" s="18"/>
      <c r="BMT796" s="22"/>
      <c r="BMU796" s="18"/>
      <c r="BMV796" s="18"/>
      <c r="BMW796" s="27" t="s">
        <v>145</v>
      </c>
      <c r="BMX796" s="27" t="s">
        <v>144</v>
      </c>
      <c r="BMY796" s="27" t="s">
        <v>143</v>
      </c>
      <c r="BMZ796" s="27" t="s">
        <v>52</v>
      </c>
      <c r="BNA796" s="27" t="s">
        <v>142</v>
      </c>
      <c r="BNB796" s="18"/>
      <c r="BNC796" s="25" t="s">
        <v>141</v>
      </c>
    </row>
    <row r="797" spans="1683:1719" ht="13.2" x14ac:dyDescent="0.25">
      <c r="BLS797" s="27"/>
      <c r="BLT797" s="27"/>
      <c r="BLU797" s="27"/>
      <c r="BLV797" s="27"/>
      <c r="BLW797" s="27"/>
      <c r="BLX797" s="27"/>
      <c r="BLY797" s="18"/>
      <c r="BLZ797" s="18"/>
      <c r="BMA797" s="18"/>
      <c r="BMB797" s="18"/>
      <c r="BMC797" s="18"/>
      <c r="BMD797" s="18"/>
      <c r="BME797" s="18"/>
      <c r="BMF797" s="21"/>
      <c r="BMG797" s="18"/>
      <c r="BMH797" s="19"/>
      <c r="BMI797" s="18"/>
      <c r="BMJ797" s="18"/>
      <c r="BMK797" s="18"/>
      <c r="BML797" s="18"/>
      <c r="BMM797" s="18"/>
      <c r="BMN797" s="18"/>
      <c r="BMO797" s="18"/>
      <c r="BMP797" s="18" t="s">
        <v>69</v>
      </c>
      <c r="BMQ797" s="18"/>
      <c r="BMR797" s="18"/>
      <c r="BMS797" s="18"/>
      <c r="BMT797" s="18"/>
      <c r="BMU797" s="18"/>
      <c r="BMV797" s="18"/>
      <c r="BMW797" s="27" t="s">
        <v>140</v>
      </c>
      <c r="BMX797" s="27" t="s">
        <v>139</v>
      </c>
      <c r="BMY797" s="27" t="s">
        <v>138</v>
      </c>
      <c r="BMZ797" s="27" t="s">
        <v>51</v>
      </c>
      <c r="BNA797" s="27" t="s">
        <v>40</v>
      </c>
      <c r="BNB797" s="18"/>
      <c r="BNC797" s="25" t="s">
        <v>137</v>
      </c>
    </row>
    <row r="798" spans="1683:1719" ht="13.2" x14ac:dyDescent="0.25">
      <c r="BLS798" s="27"/>
      <c r="BLT798" s="27"/>
      <c r="BLU798" s="27"/>
      <c r="BLV798" s="27"/>
      <c r="BLW798" s="27"/>
      <c r="BLX798" s="27"/>
      <c r="BLY798" s="18"/>
      <c r="BLZ798" s="18"/>
      <c r="BMA798" s="18"/>
      <c r="BMB798" s="18"/>
      <c r="BMC798" s="18"/>
      <c r="BMD798" s="18"/>
      <c r="BME798" s="18"/>
      <c r="BMF798" s="21"/>
      <c r="BMG798" s="18"/>
      <c r="BMH798" s="19"/>
      <c r="BMI798" s="18"/>
      <c r="BMJ798" s="18"/>
      <c r="BMK798" s="18"/>
      <c r="BML798" s="18"/>
      <c r="BMM798" s="18"/>
      <c r="BMN798" s="18"/>
      <c r="BMO798" s="18"/>
      <c r="BMP798" s="18" t="s">
        <v>68</v>
      </c>
      <c r="BMQ798" s="18"/>
      <c r="BMR798" s="18"/>
      <c r="BMS798" s="18"/>
      <c r="BMT798" s="18"/>
      <c r="BMU798" s="18"/>
      <c r="BMV798" s="18"/>
      <c r="BMW798" s="27" t="s">
        <v>136</v>
      </c>
      <c r="BMX798" s="27" t="s">
        <v>135</v>
      </c>
      <c r="BMY798" s="27" t="s">
        <v>41</v>
      </c>
      <c r="BMZ798" s="27"/>
      <c r="BNA798" s="27" t="s">
        <v>134</v>
      </c>
      <c r="BNB798" s="18"/>
      <c r="BNC798" s="25" t="s">
        <v>133</v>
      </c>
    </row>
    <row r="799" spans="1683:1719" ht="13.2" x14ac:dyDescent="0.25">
      <c r="BLS799" s="27"/>
      <c r="BLT799" s="27"/>
      <c r="BLU799" s="27"/>
      <c r="BLV799" s="27"/>
      <c r="BLW799" s="27"/>
      <c r="BLX799" s="27"/>
      <c r="BLY799" s="18"/>
      <c r="BLZ799" s="18"/>
      <c r="BMA799" s="18"/>
      <c r="BMB799" s="18"/>
      <c r="BMC799" s="18"/>
      <c r="BMD799" s="18"/>
      <c r="BME799" s="18"/>
      <c r="BMF799" s="21"/>
      <c r="BMG799" s="18"/>
      <c r="BMH799" s="19"/>
      <c r="BMI799" s="18"/>
      <c r="BMJ799" s="18"/>
      <c r="BMK799" s="18"/>
      <c r="BML799" s="18"/>
      <c r="BMM799" s="18"/>
      <c r="BMN799" s="18"/>
      <c r="BMO799" s="18"/>
      <c r="BMP799" s="18" t="s">
        <v>0</v>
      </c>
      <c r="BMQ799" s="18"/>
      <c r="BMR799" s="18"/>
      <c r="BMS799" s="18"/>
      <c r="BMT799" s="18"/>
      <c r="BMU799" s="18"/>
      <c r="BMV799" s="18"/>
      <c r="BMW799" s="27" t="s">
        <v>75</v>
      </c>
      <c r="BMX799" s="27"/>
      <c r="BMY799" s="27"/>
      <c r="BMZ799" s="27"/>
      <c r="BNA799" s="27" t="s">
        <v>132</v>
      </c>
      <c r="BNB799" s="18"/>
      <c r="BNC799" s="25" t="s">
        <v>131</v>
      </c>
    </row>
    <row r="800" spans="1683:1719" ht="13.2" x14ac:dyDescent="0.25">
      <c r="BLS800" s="27"/>
      <c r="BLT800" s="27"/>
      <c r="BLU800" s="27"/>
      <c r="BLV800" s="27"/>
      <c r="BLW800" s="27"/>
      <c r="BLX800" s="27"/>
      <c r="BLY800" s="18"/>
      <c r="BLZ800" s="18"/>
      <c r="BMA800" s="18"/>
      <c r="BMB800" s="18"/>
      <c r="BMC800" s="18"/>
      <c r="BMD800" s="18"/>
      <c r="BME800" s="18"/>
      <c r="BMF800" s="21"/>
      <c r="BMG800" s="18"/>
      <c r="BMH800" s="19"/>
      <c r="BMI800" s="18"/>
      <c r="BMJ800" s="18"/>
      <c r="BMK800" s="18"/>
      <c r="BML800" s="18"/>
      <c r="BMM800" s="18"/>
      <c r="BMN800" s="18"/>
      <c r="BMO800" s="18"/>
      <c r="BMP800" s="18"/>
      <c r="BMQ800" s="18"/>
      <c r="BMR800" s="18"/>
      <c r="BMS800" s="18"/>
      <c r="BMT800" s="18"/>
      <c r="BMU800" s="18"/>
      <c r="BMV800" s="18"/>
      <c r="BMW800" s="27" t="s">
        <v>74</v>
      </c>
      <c r="BMX800" s="27"/>
      <c r="BMY800" s="27"/>
      <c r="BMZ800" s="27"/>
      <c r="BNA800" s="27"/>
      <c r="BNB800" s="18"/>
      <c r="BNC800" s="25" t="s">
        <v>130</v>
      </c>
    </row>
    <row r="801" spans="1713:1719" ht="13.2" x14ac:dyDescent="0.25">
      <c r="BMW801" s="27" t="s">
        <v>129</v>
      </c>
      <c r="BMX801" s="27"/>
      <c r="BMY801" s="27"/>
      <c r="BMZ801" s="27"/>
      <c r="BNA801" s="27"/>
      <c r="BNB801" s="18"/>
      <c r="BNC801" s="25" t="s">
        <v>128</v>
      </c>
    </row>
    <row r="802" spans="1713:1719" ht="13.2" x14ac:dyDescent="0.25">
      <c r="BMW802" s="27" t="s">
        <v>127</v>
      </c>
      <c r="BMX802" s="27"/>
      <c r="BMY802" s="27"/>
      <c r="BMZ802" s="27"/>
      <c r="BNA802" s="27"/>
      <c r="BNB802" s="18"/>
      <c r="BNC802" s="25" t="s">
        <v>126</v>
      </c>
    </row>
    <row r="803" spans="1713:1719" ht="13.2" x14ac:dyDescent="0.25">
      <c r="BMW803" s="27" t="s">
        <v>125</v>
      </c>
      <c r="BMX803" s="27"/>
      <c r="BMY803" s="27"/>
      <c r="BMZ803" s="27"/>
      <c r="BNA803" s="27"/>
      <c r="BNB803" s="18"/>
      <c r="BNC803" s="25" t="s">
        <v>124</v>
      </c>
    </row>
    <row r="804" spans="1713:1719" ht="13.2" x14ac:dyDescent="0.25">
      <c r="BMW804" s="27" t="s">
        <v>123</v>
      </c>
      <c r="BMX804" s="27"/>
      <c r="BMY804" s="27"/>
      <c r="BMZ804" s="27"/>
      <c r="BNA804" s="27"/>
      <c r="BNB804" s="18"/>
      <c r="BNC804" s="25" t="s">
        <v>122</v>
      </c>
    </row>
    <row r="805" spans="1713:1719" ht="13.2" x14ac:dyDescent="0.25">
      <c r="BMW805" s="18" t="s">
        <v>72</v>
      </c>
      <c r="BMX805" s="18"/>
      <c r="BMY805" s="27"/>
      <c r="BMZ805" s="27"/>
      <c r="BNA805" s="20"/>
      <c r="BNB805" s="18"/>
      <c r="BNC805" s="25" t="s">
        <v>121</v>
      </c>
    </row>
    <row r="806" spans="1713:1719" ht="13.2" x14ac:dyDescent="0.25">
      <c r="BMW806" s="18" t="s">
        <v>71</v>
      </c>
      <c r="BMX806" s="18"/>
      <c r="BMY806" s="27"/>
      <c r="BMZ806" s="27"/>
      <c r="BNA806" s="20"/>
      <c r="BNB806" s="18"/>
      <c r="BNC806" s="25" t="s">
        <v>120</v>
      </c>
    </row>
    <row r="807" spans="1713:1719" ht="13.2" x14ac:dyDescent="0.25">
      <c r="BMW807" s="18" t="s">
        <v>70</v>
      </c>
      <c r="BMX807" s="27"/>
      <c r="BMY807" s="27"/>
      <c r="BMZ807" s="27"/>
      <c r="BNA807" s="20"/>
      <c r="BNB807" s="18"/>
      <c r="BNC807" s="25" t="s">
        <v>119</v>
      </c>
    </row>
    <row r="808" spans="1713:1719" ht="13.2" x14ac:dyDescent="0.25">
      <c r="BMW808" s="18" t="s">
        <v>69</v>
      </c>
      <c r="BMX808" s="27"/>
      <c r="BMY808" s="27"/>
      <c r="BMZ808" s="27"/>
      <c r="BNA808" s="20"/>
      <c r="BNB808" s="18"/>
      <c r="BNC808" s="25" t="s">
        <v>118</v>
      </c>
    </row>
    <row r="809" spans="1713:1719" ht="13.2" x14ac:dyDescent="0.25">
      <c r="BMW809" s="18" t="s">
        <v>68</v>
      </c>
      <c r="BMX809" s="27"/>
      <c r="BMY809" s="27"/>
      <c r="BMZ809" s="27"/>
      <c r="BNA809" s="20"/>
      <c r="BNB809" s="18"/>
      <c r="BNC809" s="25" t="s">
        <v>117</v>
      </c>
    </row>
    <row r="810" spans="1713:1719" ht="13.2" x14ac:dyDescent="0.25">
      <c r="BMW810" s="18" t="s">
        <v>0</v>
      </c>
      <c r="BMX810" s="27"/>
      <c r="BMY810" s="27"/>
      <c r="BMZ810" s="27"/>
      <c r="BNA810" s="20"/>
      <c r="BNB810" s="18"/>
      <c r="BNC810" s="25" t="s">
        <v>116</v>
      </c>
    </row>
    <row r="811" spans="1713:1719" ht="13.2" x14ac:dyDescent="0.25">
      <c r="BMW811" s="18"/>
      <c r="BMX811" s="27"/>
      <c r="BMY811" s="27"/>
      <c r="BMZ811" s="27"/>
      <c r="BNA811" s="27"/>
      <c r="BNB811" s="18"/>
      <c r="BNC811" s="25" t="s">
        <v>115</v>
      </c>
    </row>
    <row r="812" spans="1713:1719" ht="13.2" x14ac:dyDescent="0.25">
      <c r="BMW812" s="18"/>
      <c r="BMX812" s="18"/>
      <c r="BMY812" s="18"/>
      <c r="BMZ812" s="18"/>
      <c r="BNA812" s="18"/>
      <c r="BNB812" s="18"/>
      <c r="BNC812" s="25" t="s">
        <v>114</v>
      </c>
    </row>
    <row r="813" spans="1713:1719" ht="13.2" x14ac:dyDescent="0.25">
      <c r="BMW813" s="18"/>
      <c r="BMX813" s="18"/>
      <c r="BMY813" s="18"/>
      <c r="BMZ813" s="18"/>
      <c r="BNA813" s="18"/>
      <c r="BNB813" s="18"/>
      <c r="BNC813" s="25" t="s">
        <v>113</v>
      </c>
    </row>
    <row r="814" spans="1713:1719" ht="13.2" x14ac:dyDescent="0.25">
      <c r="BMW814" s="18"/>
      <c r="BMX814" s="18"/>
      <c r="BMY814" s="18"/>
      <c r="BMZ814" s="18"/>
      <c r="BNA814" s="18"/>
      <c r="BNB814" s="18"/>
      <c r="BNC814" s="25" t="s">
        <v>112</v>
      </c>
    </row>
    <row r="815" spans="1713:1719" ht="13.2" x14ac:dyDescent="0.25">
      <c r="BMW815" s="18"/>
      <c r="BMX815" s="18"/>
      <c r="BMY815" s="18"/>
      <c r="BMZ815" s="18"/>
      <c r="BNA815" s="18"/>
      <c r="BNB815" s="18"/>
      <c r="BNC815" s="25" t="s">
        <v>111</v>
      </c>
    </row>
    <row r="816" spans="1713:1719" ht="13.2" x14ac:dyDescent="0.25">
      <c r="BMW816" s="18"/>
      <c r="BMX816" s="18"/>
      <c r="BMY816" s="18"/>
      <c r="BMZ816" s="18"/>
      <c r="BNA816" s="18"/>
      <c r="BNB816" s="18"/>
      <c r="BNC816" s="25" t="s">
        <v>110</v>
      </c>
    </row>
    <row r="817" spans="1719:1721" ht="13.2" x14ac:dyDescent="0.25">
      <c r="BNC817" s="25" t="s">
        <v>109</v>
      </c>
      <c r="BND817" s="18"/>
      <c r="BNE817" s="18"/>
    </row>
    <row r="818" spans="1719:1721" ht="13.2" x14ac:dyDescent="0.25">
      <c r="BNC818" s="25" t="s">
        <v>108</v>
      </c>
      <c r="BND818" s="18"/>
      <c r="BNE818" s="18"/>
    </row>
    <row r="819" spans="1719:1721" ht="13.2" x14ac:dyDescent="0.25">
      <c r="BNC819" s="25" t="s">
        <v>107</v>
      </c>
      <c r="BND819" s="18"/>
      <c r="BNE819" s="18"/>
    </row>
    <row r="820" spans="1719:1721" ht="13.2" x14ac:dyDescent="0.25">
      <c r="BNC820" s="25" t="s">
        <v>106</v>
      </c>
      <c r="BND820" s="18"/>
      <c r="BNE820" s="18"/>
    </row>
    <row r="821" spans="1719:1721" ht="13.2" x14ac:dyDescent="0.25">
      <c r="BNC821" s="25" t="s">
        <v>105</v>
      </c>
      <c r="BND821" s="18"/>
      <c r="BNE821" s="18"/>
    </row>
    <row r="822" spans="1719:1721" ht="13.2" x14ac:dyDescent="0.25">
      <c r="BNC822" s="25" t="s">
        <v>104</v>
      </c>
      <c r="BND822" s="18"/>
      <c r="BNE822" s="18"/>
    </row>
    <row r="823" spans="1719:1721" ht="13.2" x14ac:dyDescent="0.25">
      <c r="BNC823" s="25" t="s">
        <v>103</v>
      </c>
      <c r="BND823" s="18"/>
      <c r="BNE823" s="18"/>
    </row>
    <row r="824" spans="1719:1721" ht="13.2" x14ac:dyDescent="0.25">
      <c r="BNC824" s="25" t="s">
        <v>102</v>
      </c>
      <c r="BND824" s="18"/>
      <c r="BNE824" s="18"/>
    </row>
    <row r="825" spans="1719:1721" ht="13.2" x14ac:dyDescent="0.25">
      <c r="BNC825" s="26" t="s">
        <v>101</v>
      </c>
      <c r="BND825" s="18"/>
      <c r="BNE825" s="18"/>
    </row>
    <row r="826" spans="1719:1721" ht="13.2" x14ac:dyDescent="0.25">
      <c r="BNC826" s="25" t="s">
        <v>100</v>
      </c>
      <c r="BND826" s="18"/>
      <c r="BNE826" s="18"/>
    </row>
    <row r="827" spans="1719:1721" ht="13.2" x14ac:dyDescent="0.25">
      <c r="BNC827" s="25" t="s">
        <v>99</v>
      </c>
      <c r="BND827" s="18"/>
      <c r="BNE827" s="18"/>
    </row>
    <row r="828" spans="1719:1721" ht="13.2" x14ac:dyDescent="0.25">
      <c r="BNC828" s="25" t="s">
        <v>98</v>
      </c>
      <c r="BND828" s="18"/>
      <c r="BNE828" s="18"/>
    </row>
    <row r="829" spans="1719:1721" ht="13.2" x14ac:dyDescent="0.25">
      <c r="BNC829" s="25" t="s">
        <v>97</v>
      </c>
      <c r="BND829" s="18"/>
      <c r="BNE829" s="18"/>
    </row>
    <row r="830" spans="1719:1721" ht="13.2" x14ac:dyDescent="0.25">
      <c r="BNC830" s="18"/>
      <c r="BND830" s="18"/>
      <c r="BNE830" s="18"/>
    </row>
    <row r="831" spans="1719:1721" ht="13.2" x14ac:dyDescent="0.25">
      <c r="BNC831" s="18"/>
      <c r="BND831" s="18"/>
      <c r="BNE831" s="18"/>
    </row>
    <row r="832" spans="1719:1721" ht="13.2" x14ac:dyDescent="0.25">
      <c r="BNC832" s="18"/>
      <c r="BND832" s="18"/>
      <c r="BNE832" s="18" t="s">
        <v>54</v>
      </c>
    </row>
    <row r="833" spans="1721:1728" ht="13.2" x14ac:dyDescent="0.25">
      <c r="BNE833" s="18" t="s">
        <v>53</v>
      </c>
      <c r="BNF833" s="18"/>
      <c r="BNG833" s="18"/>
      <c r="BNH833" s="18"/>
      <c r="BNI833" s="18"/>
      <c r="BNJ833" s="18"/>
      <c r="BNK833" s="18"/>
      <c r="BNL833" s="18"/>
    </row>
    <row r="834" spans="1721:1728" ht="13.2" x14ac:dyDescent="0.25">
      <c r="BNE834" s="18"/>
      <c r="BNF834" s="18"/>
      <c r="BNG834" s="18"/>
      <c r="BNH834" s="18"/>
      <c r="BNI834" s="18"/>
      <c r="BNJ834" s="18"/>
      <c r="BNK834" s="18"/>
      <c r="BNL834" s="18"/>
    </row>
    <row r="835" spans="1721:1728" ht="13.2" x14ac:dyDescent="0.25">
      <c r="BNE835" s="18"/>
      <c r="BNF835" s="18"/>
      <c r="BNG835" s="18" t="s">
        <v>66</v>
      </c>
      <c r="BNH835" s="18"/>
      <c r="BNI835" s="18"/>
      <c r="BNJ835" s="18"/>
      <c r="BNK835" s="18"/>
      <c r="BNL835" s="18"/>
    </row>
    <row r="836" spans="1721:1728" ht="13.2" x14ac:dyDescent="0.25">
      <c r="BNE836" s="18"/>
      <c r="BNF836" s="18"/>
      <c r="BNG836" s="18" t="s">
        <v>65</v>
      </c>
      <c r="BNH836" s="18"/>
      <c r="BNI836" s="18"/>
      <c r="BNJ836" s="18"/>
      <c r="BNK836" s="18"/>
      <c r="BNL836" s="18"/>
    </row>
    <row r="837" spans="1721:1728" ht="13.2" x14ac:dyDescent="0.25">
      <c r="BNE837" s="18"/>
      <c r="BNF837" s="18"/>
      <c r="BNG837" s="18" t="s">
        <v>64</v>
      </c>
      <c r="BNH837" s="18"/>
      <c r="BNI837" s="18"/>
      <c r="BNJ837" s="18"/>
      <c r="BNK837" s="18"/>
      <c r="BNL837" s="18"/>
    </row>
    <row r="838" spans="1721:1728" ht="13.2" x14ac:dyDescent="0.25">
      <c r="BNE838" s="18"/>
      <c r="BNF838" s="18"/>
      <c r="BNG838" s="18" t="s">
        <v>63</v>
      </c>
      <c r="BNH838" s="18"/>
      <c r="BNI838" s="18"/>
      <c r="BNJ838" s="18"/>
      <c r="BNK838" s="18"/>
      <c r="BNL838" s="18"/>
    </row>
    <row r="839" spans="1721:1728" ht="13.2" x14ac:dyDescent="0.25">
      <c r="BNE839" s="18"/>
      <c r="BNF839" s="18"/>
      <c r="BNG839" s="18"/>
      <c r="BNH839" s="18"/>
      <c r="BNI839" s="18"/>
      <c r="BNJ839" s="18"/>
      <c r="BNK839" s="18"/>
      <c r="BNL839" s="18"/>
    </row>
    <row r="840" spans="1721:1728" ht="13.2" x14ac:dyDescent="0.25">
      <c r="BNE840" s="18"/>
      <c r="BNF840" s="18"/>
      <c r="BNG840" s="18"/>
      <c r="BNH840" s="18"/>
      <c r="BNI840" s="18" t="s">
        <v>96</v>
      </c>
      <c r="BNJ840" s="18"/>
      <c r="BNK840" s="18"/>
      <c r="BNL840" s="18"/>
    </row>
    <row r="841" spans="1721:1728" ht="13.2" x14ac:dyDescent="0.25">
      <c r="BNE841" s="18"/>
      <c r="BNF841" s="18"/>
      <c r="BNG841" s="18"/>
      <c r="BNH841" s="18"/>
      <c r="BNI841" s="18" t="s">
        <v>95</v>
      </c>
      <c r="BNJ841" s="18"/>
      <c r="BNK841" s="18"/>
      <c r="BNL841" s="18"/>
    </row>
    <row r="842" spans="1721:1728" ht="13.2" x14ac:dyDescent="0.25">
      <c r="BNE842" s="18"/>
      <c r="BNF842" s="18"/>
      <c r="BNG842" s="18"/>
      <c r="BNH842" s="18"/>
      <c r="BNI842" s="18" t="s">
        <v>94</v>
      </c>
      <c r="BNJ842" s="18"/>
      <c r="BNK842" s="18"/>
      <c r="BNL842" s="18"/>
    </row>
    <row r="843" spans="1721:1728" ht="13.2" x14ac:dyDescent="0.25">
      <c r="BNE843" s="18"/>
      <c r="BNF843" s="18"/>
      <c r="BNG843" s="18"/>
      <c r="BNH843" s="18"/>
      <c r="BNI843" s="18"/>
      <c r="BNJ843" s="18"/>
      <c r="BNK843" s="18"/>
      <c r="BNL843" s="18"/>
    </row>
    <row r="844" spans="1721:1728" ht="13.2" x14ac:dyDescent="0.25">
      <c r="BNE844" s="18"/>
      <c r="BNF844" s="18"/>
      <c r="BNG844" s="18"/>
      <c r="BNH844" s="18"/>
      <c r="BNI844" s="18"/>
      <c r="BNJ844" s="18"/>
      <c r="BNK844" s="18"/>
      <c r="BNL844" s="18"/>
    </row>
    <row r="845" spans="1721:1728" ht="13.2" x14ac:dyDescent="0.25">
      <c r="BNE845" s="18"/>
      <c r="BNF845" s="18"/>
      <c r="BNG845" s="18"/>
      <c r="BNH845" s="18"/>
      <c r="BNI845" s="18"/>
      <c r="BNJ845" s="18"/>
      <c r="BNK845" s="18"/>
      <c r="BNL845" s="8" t="s">
        <v>93</v>
      </c>
    </row>
    <row r="846" spans="1721:1728" ht="13.2" x14ac:dyDescent="0.25">
      <c r="BNE846" s="18"/>
      <c r="BNF846" s="18"/>
      <c r="BNG846" s="18"/>
      <c r="BNH846" s="18"/>
      <c r="BNI846" s="18"/>
      <c r="BNJ846" s="18"/>
      <c r="BNK846" s="18"/>
      <c r="BNL846" s="10" t="s">
        <v>92</v>
      </c>
    </row>
    <row r="847" spans="1721:1728" ht="13.2" x14ac:dyDescent="0.25">
      <c r="BNE847" s="18"/>
      <c r="BNF847" s="18"/>
      <c r="BNG847" s="18"/>
      <c r="BNH847" s="18"/>
      <c r="BNI847" s="18"/>
      <c r="BNJ847" s="18"/>
      <c r="BNK847" s="18"/>
      <c r="BNL847" s="10" t="s">
        <v>91</v>
      </c>
    </row>
    <row r="848" spans="1721:1728" ht="13.2" x14ac:dyDescent="0.25">
      <c r="BNE848" s="18"/>
      <c r="BNF848" s="18"/>
      <c r="BNG848" s="18"/>
      <c r="BNH848" s="18"/>
      <c r="BNI848" s="18"/>
      <c r="BNJ848" s="18"/>
      <c r="BNK848" s="18"/>
      <c r="BNL848" s="10" t="s">
        <v>90</v>
      </c>
    </row>
    <row r="849" spans="1728:1732" ht="13.2" x14ac:dyDescent="0.25">
      <c r="BNL849" s="10" t="s">
        <v>89</v>
      </c>
      <c r="BNM849" s="8"/>
      <c r="BNN849" s="8"/>
      <c r="BNO849" s="8"/>
      <c r="BNP849" s="8"/>
    </row>
    <row r="850" spans="1728:1732" ht="13.2" x14ac:dyDescent="0.25">
      <c r="BNL850" s="10" t="s">
        <v>88</v>
      </c>
      <c r="BNM850" s="8"/>
      <c r="BNN850" s="8"/>
      <c r="BNO850" s="8"/>
      <c r="BNP850" s="8"/>
    </row>
    <row r="851" spans="1728:1732" ht="13.2" x14ac:dyDescent="0.25">
      <c r="BNL851" s="10" t="s">
        <v>87</v>
      </c>
      <c r="BNM851" s="8"/>
      <c r="BNN851" s="8"/>
      <c r="BNO851" s="8"/>
      <c r="BNP851" s="8"/>
    </row>
    <row r="852" spans="1728:1732" ht="13.2" x14ac:dyDescent="0.25">
      <c r="BNL852" s="10" t="s">
        <v>86</v>
      </c>
      <c r="BNM852" s="8"/>
      <c r="BNN852" s="8"/>
      <c r="BNO852" s="8"/>
      <c r="BNP852" s="8"/>
    </row>
    <row r="853" spans="1728:1732" ht="13.2" x14ac:dyDescent="0.25">
      <c r="BNL853" s="10" t="s">
        <v>85</v>
      </c>
      <c r="BNM853" s="8"/>
      <c r="BNN853" s="8"/>
      <c r="BNO853" s="8"/>
      <c r="BNP853" s="8"/>
    </row>
    <row r="854" spans="1728:1732" ht="13.2" x14ac:dyDescent="0.25">
      <c r="BNL854" s="10" t="s">
        <v>84</v>
      </c>
      <c r="BNM854" s="8"/>
      <c r="BNN854" s="8"/>
      <c r="BNO854" s="8"/>
      <c r="BNP854" s="8"/>
    </row>
    <row r="855" spans="1728:1732" ht="13.2" x14ac:dyDescent="0.25">
      <c r="BNL855" s="10" t="s">
        <v>83</v>
      </c>
      <c r="BNM855" s="8"/>
      <c r="BNN855" s="8"/>
      <c r="BNO855" s="8"/>
      <c r="BNP855" s="8"/>
    </row>
    <row r="856" spans="1728:1732" x14ac:dyDescent="0.2">
      <c r="BNL856" s="8"/>
      <c r="BNM856" s="8"/>
      <c r="BNN856" s="8"/>
      <c r="BNO856" s="8"/>
      <c r="BNP856" s="8"/>
    </row>
    <row r="857" spans="1728:1732" x14ac:dyDescent="0.2">
      <c r="BNL857" s="8"/>
      <c r="BNM857" s="8"/>
      <c r="BNN857" s="8" t="s">
        <v>82</v>
      </c>
      <c r="BNO857" s="8"/>
      <c r="BNP857" s="8"/>
    </row>
    <row r="858" spans="1728:1732" x14ac:dyDescent="0.2">
      <c r="BNL858" s="8"/>
      <c r="BNM858" s="8"/>
      <c r="BNN858" s="8" t="s">
        <v>81</v>
      </c>
      <c r="BNO858" s="8"/>
      <c r="BNP858" s="8"/>
    </row>
    <row r="859" spans="1728:1732" x14ac:dyDescent="0.2">
      <c r="BNL859" s="8"/>
      <c r="BNM859" s="8"/>
      <c r="BNN859" s="8" t="s">
        <v>80</v>
      </c>
      <c r="BNO859" s="8"/>
      <c r="BNP859" s="8"/>
    </row>
    <row r="860" spans="1728:1732" x14ac:dyDescent="0.2">
      <c r="BNL860" s="8"/>
      <c r="BNM860" s="8"/>
      <c r="BNN860" s="8" t="s">
        <v>79</v>
      </c>
      <c r="BNO860" s="8"/>
      <c r="BNP860" s="8"/>
    </row>
    <row r="861" spans="1728:1732" x14ac:dyDescent="0.2">
      <c r="BNL861" s="8"/>
      <c r="BNM861" s="8"/>
      <c r="BNN861" s="8"/>
      <c r="BNO861" s="8"/>
      <c r="BNP861" s="8"/>
    </row>
    <row r="862" spans="1728:1732" x14ac:dyDescent="0.2">
      <c r="BNL862" s="8"/>
      <c r="BNM862" s="8"/>
      <c r="BNN862" s="8" t="s">
        <v>7</v>
      </c>
      <c r="BNO862" s="8"/>
      <c r="BNP862" s="8"/>
    </row>
    <row r="863" spans="1728:1732" ht="13.2" x14ac:dyDescent="0.25">
      <c r="BNL863" s="8"/>
      <c r="BNM863" s="8"/>
      <c r="BNN863" s="8"/>
      <c r="BNO863" s="8"/>
      <c r="BNP863" s="17" t="s">
        <v>78</v>
      </c>
    </row>
    <row r="864" spans="1728:1732" ht="13.2" x14ac:dyDescent="0.25">
      <c r="BNL864" s="8"/>
      <c r="BNM864" s="8"/>
      <c r="BNN864" s="8"/>
      <c r="BNO864" s="8"/>
      <c r="BNP864" s="10" t="s">
        <v>77</v>
      </c>
    </row>
    <row r="865" spans="1732:1736" ht="13.2" x14ac:dyDescent="0.25">
      <c r="BNP865" s="10" t="s">
        <v>76</v>
      </c>
      <c r="BNQ865" s="8"/>
      <c r="BNR865" s="8"/>
      <c r="BNS865" s="8"/>
      <c r="BNT865" s="8"/>
    </row>
    <row r="866" spans="1732:1736" ht="13.2" x14ac:dyDescent="0.25">
      <c r="BNP866" s="10" t="s">
        <v>75</v>
      </c>
      <c r="BNQ866" s="8"/>
      <c r="BNR866" s="8"/>
      <c r="BNS866" s="8"/>
      <c r="BNT866" s="8"/>
    </row>
    <row r="867" spans="1732:1736" ht="13.2" x14ac:dyDescent="0.25">
      <c r="BNP867" s="10" t="s">
        <v>74</v>
      </c>
      <c r="BNQ867" s="8"/>
      <c r="BNR867" s="8"/>
      <c r="BNS867" s="8"/>
      <c r="BNT867" s="8"/>
    </row>
    <row r="868" spans="1732:1736" ht="13.2" x14ac:dyDescent="0.25">
      <c r="BNP868" s="10" t="s">
        <v>73</v>
      </c>
      <c r="BNQ868" s="8"/>
      <c r="BNR868" s="8"/>
      <c r="BNS868" s="8"/>
      <c r="BNT868" s="8"/>
    </row>
    <row r="869" spans="1732:1736" ht="13.2" x14ac:dyDescent="0.25">
      <c r="BNP869" s="10" t="s">
        <v>72</v>
      </c>
      <c r="BNQ869" s="8"/>
      <c r="BNR869" s="8"/>
      <c r="BNS869" s="8"/>
      <c r="BNT869" s="8"/>
    </row>
    <row r="870" spans="1732:1736" ht="13.2" x14ac:dyDescent="0.25">
      <c r="BNP870" s="10" t="s">
        <v>71</v>
      </c>
      <c r="BNQ870" s="8"/>
      <c r="BNR870" s="8"/>
      <c r="BNS870" s="8"/>
      <c r="BNT870" s="8"/>
    </row>
    <row r="871" spans="1732:1736" ht="13.2" x14ac:dyDescent="0.25">
      <c r="BNP871" s="10" t="s">
        <v>70</v>
      </c>
      <c r="BNQ871" s="8"/>
      <c r="BNR871" s="8"/>
      <c r="BNS871" s="8"/>
      <c r="BNT871" s="8"/>
    </row>
    <row r="872" spans="1732:1736" ht="13.2" x14ac:dyDescent="0.25">
      <c r="BNP872" s="10" t="s">
        <v>69</v>
      </c>
      <c r="BNQ872" s="8"/>
      <c r="BNR872" s="8"/>
      <c r="BNS872" s="8"/>
      <c r="BNT872" s="8"/>
    </row>
    <row r="873" spans="1732:1736" ht="13.2" x14ac:dyDescent="0.25">
      <c r="BNP873" s="10" t="s">
        <v>68</v>
      </c>
      <c r="BNQ873" s="8"/>
      <c r="BNR873" s="8"/>
      <c r="BNS873" s="8"/>
      <c r="BNT873" s="8"/>
    </row>
    <row r="874" spans="1732:1736" ht="13.2" x14ac:dyDescent="0.25">
      <c r="BNP874" s="10" t="s">
        <v>0</v>
      </c>
      <c r="BNQ874" s="8"/>
      <c r="BNR874" s="8" t="s">
        <v>67</v>
      </c>
      <c r="BNS874" s="8"/>
      <c r="BNT874" s="8"/>
    </row>
    <row r="875" spans="1732:1736" ht="13.2" x14ac:dyDescent="0.25">
      <c r="BNP875" s="8"/>
      <c r="BNQ875" s="8"/>
      <c r="BNR875" s="10" t="s">
        <v>66</v>
      </c>
      <c r="BNS875" s="8"/>
      <c r="BNT875" s="8"/>
    </row>
    <row r="876" spans="1732:1736" ht="13.2" x14ac:dyDescent="0.25">
      <c r="BNP876" s="8"/>
      <c r="BNQ876" s="8"/>
      <c r="BNR876" s="10" t="s">
        <v>65</v>
      </c>
      <c r="BNS876" s="8"/>
      <c r="BNT876" s="8"/>
    </row>
    <row r="877" spans="1732:1736" ht="13.2" x14ac:dyDescent="0.25">
      <c r="BNP877" s="8"/>
      <c r="BNQ877" s="8"/>
      <c r="BNR877" s="10" t="s">
        <v>64</v>
      </c>
      <c r="BNS877" s="8"/>
      <c r="BNT877" s="8"/>
    </row>
    <row r="878" spans="1732:1736" ht="13.2" x14ac:dyDescent="0.25">
      <c r="BNP878" s="8"/>
      <c r="BNQ878" s="8"/>
      <c r="BNR878" s="10" t="s">
        <v>63</v>
      </c>
      <c r="BNS878" s="8"/>
      <c r="BNT878" s="8"/>
    </row>
    <row r="879" spans="1732:1736" x14ac:dyDescent="0.2">
      <c r="BNP879" s="8"/>
      <c r="BNQ879" s="8"/>
      <c r="BNR879" s="8"/>
      <c r="BNS879" s="8"/>
      <c r="BNT879" s="8"/>
    </row>
    <row r="880" spans="1732:1736" x14ac:dyDescent="0.2">
      <c r="BNP880" s="8"/>
      <c r="BNQ880" s="8"/>
      <c r="BNR880" s="8"/>
      <c r="BNS880" s="8"/>
      <c r="BNT880" s="8" t="s">
        <v>62</v>
      </c>
    </row>
    <row r="881" spans="1736:1739" ht="66" x14ac:dyDescent="0.2">
      <c r="BNT881" s="16" t="s">
        <v>61</v>
      </c>
      <c r="BNU881" s="8"/>
      <c r="BNV881" s="8"/>
      <c r="BNW881" s="8"/>
    </row>
    <row r="882" spans="1736:1739" ht="13.2" x14ac:dyDescent="0.2">
      <c r="BNT882" s="15" t="s">
        <v>60</v>
      </c>
      <c r="BNU882" s="8"/>
      <c r="BNV882" s="8"/>
      <c r="BNW882" s="8"/>
    </row>
    <row r="883" spans="1736:1739" ht="13.2" x14ac:dyDescent="0.2">
      <c r="BNT883" s="15" t="s">
        <v>59</v>
      </c>
      <c r="BNU883" s="8"/>
      <c r="BNV883" s="8"/>
      <c r="BNW883" s="8"/>
    </row>
    <row r="884" spans="1736:1739" ht="13.2" x14ac:dyDescent="0.2">
      <c r="BNT884" s="15" t="s">
        <v>58</v>
      </c>
      <c r="BNU884" s="8"/>
      <c r="BNV884" s="8"/>
      <c r="BNW884" s="8"/>
    </row>
    <row r="885" spans="1736:1739" ht="13.2" x14ac:dyDescent="0.2">
      <c r="BNT885" s="15" t="s">
        <v>57</v>
      </c>
      <c r="BNU885" s="8"/>
      <c r="BNV885" s="8"/>
      <c r="BNW885" s="8"/>
    </row>
    <row r="886" spans="1736:1739" ht="66" x14ac:dyDescent="0.2">
      <c r="BNT886" s="16" t="s">
        <v>56</v>
      </c>
      <c r="BNU886" s="8"/>
      <c r="BNV886" s="8"/>
      <c r="BNW886" s="8"/>
    </row>
    <row r="887" spans="1736:1739" ht="13.2" x14ac:dyDescent="0.2">
      <c r="BNT887" s="15" t="s">
        <v>55</v>
      </c>
      <c r="BNU887" s="8"/>
      <c r="BNV887" s="8"/>
      <c r="BNW887" s="8"/>
    </row>
    <row r="888" spans="1736:1739" ht="13.2" x14ac:dyDescent="0.2">
      <c r="BNT888" s="16" t="s">
        <v>0</v>
      </c>
      <c r="BNU888" s="8"/>
      <c r="BNV888" s="8"/>
      <c r="BNW888" s="8"/>
    </row>
    <row r="889" spans="1736:1739" ht="13.2" x14ac:dyDescent="0.2">
      <c r="BNT889" s="15" t="s">
        <v>7</v>
      </c>
      <c r="BNU889" s="8"/>
      <c r="BNV889" s="8"/>
      <c r="BNW889" s="8"/>
    </row>
    <row r="890" spans="1736:1739" ht="13.2" x14ac:dyDescent="0.2">
      <c r="BNT890" s="15"/>
      <c r="BNU890" s="8"/>
      <c r="BNV890" s="8"/>
      <c r="BNW890" s="8"/>
    </row>
    <row r="891" spans="1736:1739" ht="13.2" x14ac:dyDescent="0.25">
      <c r="BNT891" s="8"/>
      <c r="BNU891" s="8"/>
      <c r="BNV891" s="10" t="s">
        <v>54</v>
      </c>
      <c r="BNW891" s="10"/>
    </row>
    <row r="892" spans="1736:1739" ht="13.2" x14ac:dyDescent="0.25">
      <c r="BNT892" s="8"/>
      <c r="BNU892" s="8"/>
      <c r="BNV892" s="10" t="s">
        <v>53</v>
      </c>
      <c r="BNW892" s="10"/>
    </row>
    <row r="893" spans="1736:1739" ht="13.2" x14ac:dyDescent="0.25">
      <c r="BNT893" s="8"/>
      <c r="BNU893" s="8"/>
      <c r="BNV893" s="10"/>
      <c r="BNW893" s="10"/>
    </row>
    <row r="894" spans="1736:1739" ht="13.2" x14ac:dyDescent="0.25">
      <c r="BNT894" s="8"/>
      <c r="BNU894" s="8"/>
      <c r="BNV894" s="10"/>
      <c r="BNW894" s="10" t="s">
        <v>52</v>
      </c>
    </row>
    <row r="895" spans="1736:1739" ht="13.2" x14ac:dyDescent="0.25">
      <c r="BNT895" s="8"/>
      <c r="BNU895" s="8"/>
      <c r="BNV895" s="10"/>
      <c r="BNW895" s="10" t="s">
        <v>51</v>
      </c>
    </row>
    <row r="901" spans="1741:1742" ht="13.2" x14ac:dyDescent="0.25">
      <c r="BNY901" s="10" t="s">
        <v>50</v>
      </c>
      <c r="BNZ901" s="10"/>
    </row>
    <row r="902" spans="1741:1742" ht="13.2" x14ac:dyDescent="0.25">
      <c r="BNY902" s="10" t="s">
        <v>49</v>
      </c>
      <c r="BNZ902" s="10"/>
    </row>
    <row r="903" spans="1741:1742" ht="13.2" x14ac:dyDescent="0.25">
      <c r="BNY903" s="10" t="s">
        <v>48</v>
      </c>
      <c r="BNZ903" s="10"/>
    </row>
    <row r="904" spans="1741:1742" ht="13.2" x14ac:dyDescent="0.25">
      <c r="BNY904" s="10"/>
      <c r="BNZ904" s="10"/>
    </row>
    <row r="905" spans="1741:1742" ht="13.2" x14ac:dyDescent="0.25">
      <c r="BNY905" s="10"/>
      <c r="BNZ905" s="10"/>
    </row>
    <row r="906" spans="1741:1742" ht="13.2" x14ac:dyDescent="0.25">
      <c r="BNY906" s="10"/>
      <c r="BNZ906" s="10"/>
    </row>
    <row r="907" spans="1741:1742" ht="13.2" x14ac:dyDescent="0.25">
      <c r="BNY907" s="10"/>
      <c r="BNZ907" s="10" t="s">
        <v>47</v>
      </c>
    </row>
    <row r="908" spans="1741:1742" ht="13.2" x14ac:dyDescent="0.25">
      <c r="BNY908" s="10"/>
      <c r="BNZ908" s="10" t="s">
        <v>46</v>
      </c>
    </row>
    <row r="909" spans="1741:1742" ht="13.2" x14ac:dyDescent="0.25">
      <c r="BNY909" s="10"/>
      <c r="BNZ909" s="10" t="s">
        <v>45</v>
      </c>
    </row>
    <row r="913" spans="1744:1747" ht="13.2" x14ac:dyDescent="0.25">
      <c r="BOB913" s="10" t="s">
        <v>44</v>
      </c>
      <c r="BOC913" s="10"/>
      <c r="BOD913" s="10"/>
      <c r="BOE913" s="10"/>
    </row>
    <row r="914" spans="1744:1747" ht="13.2" x14ac:dyDescent="0.25">
      <c r="BOB914" s="10" t="s">
        <v>43</v>
      </c>
      <c r="BOC914" s="10"/>
      <c r="BOD914" s="10"/>
      <c r="BOE914" s="10"/>
    </row>
    <row r="915" spans="1744:1747" ht="13.2" x14ac:dyDescent="0.25">
      <c r="BOB915" s="10" t="s">
        <v>42</v>
      </c>
      <c r="BOC915" s="10"/>
      <c r="BOD915" s="10"/>
      <c r="BOE915" s="10"/>
    </row>
    <row r="916" spans="1744:1747" ht="13.2" x14ac:dyDescent="0.25">
      <c r="BOB916" s="10"/>
      <c r="BOC916" s="10"/>
      <c r="BOD916" s="10"/>
      <c r="BOE916" s="10"/>
    </row>
    <row r="917" spans="1744:1747" ht="13.2" x14ac:dyDescent="0.25">
      <c r="BOB917" s="10"/>
      <c r="BOC917" s="10" t="s">
        <v>41</v>
      </c>
      <c r="BOD917" s="10"/>
      <c r="BOE917" s="10"/>
    </row>
    <row r="918" spans="1744:1747" ht="13.2" x14ac:dyDescent="0.25">
      <c r="BOB918" s="10"/>
      <c r="BOC918" s="10" t="s">
        <v>40</v>
      </c>
      <c r="BOD918" s="10"/>
      <c r="BOE918" s="10"/>
    </row>
    <row r="919" spans="1744:1747" ht="13.2" x14ac:dyDescent="0.25">
      <c r="BOB919" s="10"/>
      <c r="BOC919" s="10" t="s">
        <v>39</v>
      </c>
      <c r="BOD919" s="10"/>
      <c r="BOE919" s="10"/>
    </row>
    <row r="920" spans="1744:1747" ht="13.2" x14ac:dyDescent="0.25">
      <c r="BOB920" s="10"/>
      <c r="BOC920" s="10"/>
      <c r="BOD920" s="10"/>
      <c r="BOE920" s="10"/>
    </row>
    <row r="921" spans="1744:1747" ht="13.2" x14ac:dyDescent="0.25">
      <c r="BOB921" s="10"/>
      <c r="BOC921" s="10"/>
      <c r="BOD921" s="10" t="s">
        <v>38</v>
      </c>
      <c r="BOE921" s="10"/>
    </row>
    <row r="922" spans="1744:1747" ht="13.2" x14ac:dyDescent="0.25">
      <c r="BOB922" s="10"/>
      <c r="BOC922" s="10"/>
      <c r="BOD922" s="10" t="s">
        <v>37</v>
      </c>
      <c r="BOE922" s="10"/>
    </row>
    <row r="923" spans="1744:1747" ht="13.2" x14ac:dyDescent="0.25">
      <c r="BOB923" s="10"/>
      <c r="BOC923" s="10"/>
      <c r="BOD923" s="10" t="s">
        <v>36</v>
      </c>
      <c r="BOE923" s="10"/>
    </row>
    <row r="924" spans="1744:1747" ht="13.2" x14ac:dyDescent="0.25">
      <c r="BOB924" s="10"/>
      <c r="BOC924" s="10"/>
      <c r="BOD924" s="10"/>
      <c r="BOE924" s="10"/>
    </row>
    <row r="925" spans="1744:1747" ht="13.2" x14ac:dyDescent="0.25">
      <c r="BOB925" s="10"/>
      <c r="BOC925" s="10"/>
      <c r="BOD925" s="10"/>
      <c r="BOE925" s="11" t="s">
        <v>35</v>
      </c>
    </row>
    <row r="926" spans="1744:1747" ht="13.2" x14ac:dyDescent="0.25">
      <c r="BOB926" s="10"/>
      <c r="BOC926" s="10"/>
      <c r="BOD926" s="10"/>
      <c r="BOE926" s="11" t="s">
        <v>34</v>
      </c>
    </row>
    <row r="930" spans="1749:1761" ht="13.2" x14ac:dyDescent="0.25">
      <c r="BOG930" s="10"/>
      <c r="BOH930" s="10"/>
      <c r="BOI930" s="10"/>
      <c r="BOJ930" s="10"/>
      <c r="BOK930" s="10"/>
      <c r="BOL930" s="10"/>
      <c r="BOM930" s="10"/>
      <c r="BON930" s="10"/>
      <c r="BOO930" s="470" t="s">
        <v>33</v>
      </c>
      <c r="BOP930" s="470"/>
      <c r="BOQ930" s="470"/>
      <c r="BOR930" s="8"/>
      <c r="BOS930" s="8"/>
    </row>
    <row r="931" spans="1749:1761" ht="13.2" x14ac:dyDescent="0.25">
      <c r="BOG931" s="10"/>
      <c r="BOH931" s="10"/>
      <c r="BOI931" s="10"/>
      <c r="BOJ931" s="10"/>
      <c r="BOK931" s="10"/>
      <c r="BOL931" s="10"/>
      <c r="BOM931" s="9">
        <v>1</v>
      </c>
      <c r="BON931" s="9">
        <v>2</v>
      </c>
      <c r="BOO931" s="9">
        <v>3</v>
      </c>
      <c r="BOP931" s="13">
        <v>4</v>
      </c>
      <c r="BOQ931" s="13">
        <v>5</v>
      </c>
      <c r="BOR931" s="8"/>
      <c r="BOS931" s="8"/>
    </row>
    <row r="932" spans="1749:1761" ht="13.2" x14ac:dyDescent="0.25">
      <c r="BOG932" s="10"/>
      <c r="BOH932" s="10"/>
      <c r="BOI932" s="10"/>
      <c r="BOJ932" s="10"/>
      <c r="BOK932" s="10"/>
      <c r="BOL932" s="10"/>
      <c r="BOM932" s="11" t="s">
        <v>32</v>
      </c>
      <c r="BON932" s="11" t="s">
        <v>31</v>
      </c>
      <c r="BOO932" s="11" t="s">
        <v>30</v>
      </c>
      <c r="BOP932" s="11" t="s">
        <v>29</v>
      </c>
      <c r="BOQ932" s="11" t="s">
        <v>28</v>
      </c>
      <c r="BOR932" s="8"/>
      <c r="BOS932" s="8"/>
    </row>
    <row r="933" spans="1749:1761" ht="13.2" x14ac:dyDescent="0.25">
      <c r="BOG933" s="10"/>
      <c r="BOH933" s="10"/>
      <c r="BOI933" s="10"/>
      <c r="BOJ933" s="10"/>
      <c r="BOK933" s="10"/>
      <c r="BOL933" s="10"/>
      <c r="BOM933" s="199">
        <v>0.2</v>
      </c>
      <c r="BON933" s="199">
        <v>0.4</v>
      </c>
      <c r="BOO933" s="199">
        <v>0.6</v>
      </c>
      <c r="BOP933" s="199">
        <v>0.8</v>
      </c>
      <c r="BOQ933" s="199">
        <v>1</v>
      </c>
      <c r="BOR933" s="8"/>
      <c r="BOS933" s="8"/>
    </row>
    <row r="934" spans="1749:1761" ht="13.2" x14ac:dyDescent="0.25">
      <c r="BOG934" s="10"/>
      <c r="BOH934" s="10"/>
      <c r="BOI934" s="10"/>
      <c r="BOJ934" s="10"/>
      <c r="BOK934" s="10"/>
      <c r="BOL934" s="10"/>
      <c r="BOM934" s="9"/>
      <c r="BON934" s="9"/>
      <c r="BOO934" s="9"/>
      <c r="BOP934" s="13"/>
      <c r="BOQ934" s="13"/>
      <c r="BOR934" s="8"/>
      <c r="BOS934" s="8"/>
    </row>
    <row r="935" spans="1749:1761" ht="13.2" x14ac:dyDescent="0.25">
      <c r="BOG935" s="464" t="s">
        <v>27</v>
      </c>
      <c r="BOH935" s="12">
        <v>5</v>
      </c>
      <c r="BOI935" s="11" t="s">
        <v>26</v>
      </c>
      <c r="BOJ935" s="199">
        <v>1</v>
      </c>
      <c r="BOK935" s="10" t="s">
        <v>25</v>
      </c>
      <c r="BOL935" s="200">
        <v>1</v>
      </c>
      <c r="BOM935" s="9" t="s">
        <v>14</v>
      </c>
      <c r="BON935" s="9" t="s">
        <v>14</v>
      </c>
      <c r="BOO935" s="9" t="s">
        <v>14</v>
      </c>
      <c r="BOP935" s="9" t="s">
        <v>14</v>
      </c>
      <c r="BOQ935" s="9" t="s">
        <v>13</v>
      </c>
      <c r="BOR935" s="8"/>
      <c r="BOS935" s="8"/>
    </row>
    <row r="936" spans="1749:1761" ht="13.2" x14ac:dyDescent="0.25">
      <c r="BOG936" s="464"/>
      <c r="BOH936" s="12">
        <v>4</v>
      </c>
      <c r="BOI936" s="11" t="s">
        <v>24</v>
      </c>
      <c r="BOJ936" s="199">
        <v>0.8</v>
      </c>
      <c r="BOK936" s="10" t="s">
        <v>23</v>
      </c>
      <c r="BOL936" s="200">
        <v>0.8</v>
      </c>
      <c r="BOM936" s="9" t="s">
        <v>15</v>
      </c>
      <c r="BON936" s="9" t="s">
        <v>15</v>
      </c>
      <c r="BOO936" s="9" t="s">
        <v>14</v>
      </c>
      <c r="BOP936" s="9" t="s">
        <v>14</v>
      </c>
      <c r="BOQ936" s="9" t="s">
        <v>13</v>
      </c>
      <c r="BOR936" s="8"/>
      <c r="BOS936" s="8"/>
    </row>
    <row r="937" spans="1749:1761" ht="13.2" x14ac:dyDescent="0.25">
      <c r="BOG937" s="464"/>
      <c r="BOH937" s="12">
        <v>3</v>
      </c>
      <c r="BOI937" s="11" t="s">
        <v>22</v>
      </c>
      <c r="BOJ937" s="199">
        <v>0.6</v>
      </c>
      <c r="BOK937" s="10" t="s">
        <v>21</v>
      </c>
      <c r="BOL937" s="200">
        <v>0.6</v>
      </c>
      <c r="BOM937" s="9" t="s">
        <v>15</v>
      </c>
      <c r="BON937" s="9" t="s">
        <v>15</v>
      </c>
      <c r="BOO937" s="9" t="s">
        <v>15</v>
      </c>
      <c r="BOP937" s="9" t="s">
        <v>14</v>
      </c>
      <c r="BOQ937" s="9" t="s">
        <v>13</v>
      </c>
      <c r="BOR937" s="8"/>
      <c r="BOS937" s="8"/>
    </row>
    <row r="938" spans="1749:1761" ht="13.2" x14ac:dyDescent="0.25">
      <c r="BOG938" s="464"/>
      <c r="BOH938" s="12">
        <v>2</v>
      </c>
      <c r="BOI938" s="11" t="s">
        <v>20</v>
      </c>
      <c r="BOJ938" s="199">
        <v>0.4</v>
      </c>
      <c r="BOK938" s="10" t="s">
        <v>19</v>
      </c>
      <c r="BOL938" s="200">
        <v>0.4</v>
      </c>
      <c r="BOM938" s="9" t="s">
        <v>16</v>
      </c>
      <c r="BON938" s="9" t="s">
        <v>15</v>
      </c>
      <c r="BOO938" s="9" t="s">
        <v>15</v>
      </c>
      <c r="BOP938" s="9" t="s">
        <v>14</v>
      </c>
      <c r="BOQ938" s="9" t="s">
        <v>13</v>
      </c>
      <c r="BOR938" s="8"/>
      <c r="BOS938" s="8"/>
    </row>
    <row r="939" spans="1749:1761" ht="13.2" x14ac:dyDescent="0.25">
      <c r="BOG939" s="464"/>
      <c r="BOH939" s="12">
        <v>1</v>
      </c>
      <c r="BOI939" s="11" t="s">
        <v>18</v>
      </c>
      <c r="BOJ939" s="199">
        <v>0.2</v>
      </c>
      <c r="BOK939" s="10" t="s">
        <v>17</v>
      </c>
      <c r="BOL939" s="200">
        <v>0.2</v>
      </c>
      <c r="BOM939" s="9" t="s">
        <v>16</v>
      </c>
      <c r="BON939" s="9" t="s">
        <v>16</v>
      </c>
      <c r="BOO939" s="9" t="s">
        <v>15</v>
      </c>
      <c r="BOP939" s="9" t="s">
        <v>14</v>
      </c>
      <c r="BOQ939" s="9" t="s">
        <v>13</v>
      </c>
      <c r="BOR939" s="8"/>
      <c r="BOS939" s="8"/>
    </row>
    <row r="940" spans="1749:1761" x14ac:dyDescent="0.2">
      <c r="BOG940" s="8"/>
      <c r="BOH940" s="8"/>
      <c r="BOI940" s="8"/>
      <c r="BOJ940" s="8"/>
      <c r="BOK940" s="8"/>
      <c r="BOL940" s="8"/>
      <c r="BOM940" s="8"/>
      <c r="BON940" s="8"/>
      <c r="BOO940" s="8"/>
      <c r="BOP940" s="8"/>
      <c r="BOQ940" s="8"/>
      <c r="BOR940" s="8"/>
      <c r="BOS940" s="8"/>
    </row>
    <row r="941" spans="1749:1761" x14ac:dyDescent="0.2">
      <c r="BOG941" s="8"/>
      <c r="BOH941" s="8"/>
      <c r="BOI941" s="8"/>
      <c r="BOJ941" s="8"/>
      <c r="BOK941" s="8"/>
      <c r="BOL941" s="8"/>
      <c r="BOM941" s="8"/>
      <c r="BON941" s="8"/>
      <c r="BOO941" s="8"/>
      <c r="BOP941" s="8"/>
      <c r="BOQ941" s="8"/>
      <c r="BOR941" s="8"/>
      <c r="BOS941" s="8"/>
    </row>
    <row r="942" spans="1749:1761" x14ac:dyDescent="0.2">
      <c r="BOG942" s="8"/>
      <c r="BOH942" s="8"/>
      <c r="BOI942" s="8"/>
      <c r="BOJ942" s="8"/>
      <c r="BOK942" s="8"/>
      <c r="BOL942" s="8"/>
      <c r="BOM942" s="8"/>
      <c r="BON942" s="8"/>
      <c r="BOO942" s="8"/>
      <c r="BOP942" s="8"/>
      <c r="BOQ942" s="8"/>
      <c r="BOR942" s="8"/>
      <c r="BOS942" s="8" t="s">
        <v>12</v>
      </c>
    </row>
    <row r="943" spans="1749:1761" x14ac:dyDescent="0.2">
      <c r="BOG943" s="8"/>
      <c r="BOH943" s="8"/>
      <c r="BOI943" s="8"/>
      <c r="BOJ943" s="8"/>
      <c r="BOK943" s="8"/>
      <c r="BOL943" s="8"/>
      <c r="BOM943" s="8"/>
      <c r="BON943" s="8"/>
      <c r="BOO943" s="8"/>
      <c r="BOP943" s="8"/>
      <c r="BOQ943" s="8"/>
      <c r="BOR943" s="8"/>
      <c r="BOS943" s="8" t="s">
        <v>11</v>
      </c>
    </row>
    <row r="944" spans="1749:1761" x14ac:dyDescent="0.2">
      <c r="BOG944" s="8"/>
      <c r="BOH944" s="8"/>
      <c r="BOI944" s="8"/>
      <c r="BOJ944" s="8"/>
      <c r="BOK944" s="8"/>
      <c r="BOL944" s="8"/>
      <c r="BOM944" s="8"/>
      <c r="BON944" s="8"/>
      <c r="BOO944" s="8"/>
      <c r="BOP944" s="8"/>
      <c r="BOQ944" s="8"/>
      <c r="BOR944" s="8"/>
      <c r="BOS944" s="8" t="s">
        <v>10</v>
      </c>
    </row>
    <row r="945" spans="1761:1763" x14ac:dyDescent="0.2">
      <c r="BOS945" s="8" t="s">
        <v>9</v>
      </c>
    </row>
    <row r="946" spans="1761:1763" x14ac:dyDescent="0.2">
      <c r="BOS946" s="8" t="s">
        <v>8</v>
      </c>
    </row>
    <row r="947" spans="1761:1763" x14ac:dyDescent="0.2">
      <c r="BOS947" s="8" t="s">
        <v>7</v>
      </c>
    </row>
    <row r="950" spans="1761:1763" x14ac:dyDescent="0.2">
      <c r="BOU950" s="7" t="s">
        <v>6</v>
      </c>
    </row>
    <row r="951" spans="1761:1763" x14ac:dyDescent="0.2">
      <c r="BOU951" s="6" t="s">
        <v>5</v>
      </c>
    </row>
    <row r="952" spans="1761:1763" ht="20.399999999999999" x14ac:dyDescent="0.2">
      <c r="BOU952" s="6" t="s">
        <v>4</v>
      </c>
    </row>
    <row r="953" spans="1761:1763" x14ac:dyDescent="0.2">
      <c r="BOU953" s="6" t="s">
        <v>3</v>
      </c>
    </row>
    <row r="954" spans="1761:1763" x14ac:dyDescent="0.2">
      <c r="BOU954" s="6" t="s">
        <v>2</v>
      </c>
    </row>
    <row r="955" spans="1761:1763" x14ac:dyDescent="0.2">
      <c r="BOU955" s="6" t="s">
        <v>1</v>
      </c>
    </row>
    <row r="956" spans="1761:1763" x14ac:dyDescent="0.2">
      <c r="BOU956" s="1" t="s">
        <v>0</v>
      </c>
    </row>
  </sheetData>
  <mergeCells count="20">
    <mergeCell ref="B7:H7"/>
    <mergeCell ref="J7:AB7"/>
    <mergeCell ref="B1:I1"/>
    <mergeCell ref="J1:K4"/>
    <mergeCell ref="B2:I2"/>
    <mergeCell ref="C3:H3"/>
    <mergeCell ref="C4:H4"/>
    <mergeCell ref="E5:G5"/>
    <mergeCell ref="I5:N5"/>
    <mergeCell ref="BOO930:BOQ930"/>
    <mergeCell ref="O5:P5"/>
    <mergeCell ref="Q5:R5"/>
    <mergeCell ref="U5:V5"/>
    <mergeCell ref="W5:X5"/>
    <mergeCell ref="BOG935:BOG939"/>
    <mergeCell ref="AC7:AH7"/>
    <mergeCell ref="AI7:AL7"/>
    <mergeCell ref="BLW680:BLY680"/>
    <mergeCell ref="BLQ684:BLQ688"/>
    <mergeCell ref="BMX794:BMZ794"/>
  </mergeCells>
  <conditionalFormatting sqref="AG9:AG95">
    <cfRule type="containsText" dxfId="448" priority="6" operator="containsText" text="MODERADO">
      <formula>NOT(ISERROR(SEARCH("MODERADO",AG9)))</formula>
    </cfRule>
    <cfRule type="containsText" dxfId="447" priority="5" operator="containsText" text="BAJO">
      <formula>NOT(ISERROR(SEARCH("BAJO",AG9)))</formula>
    </cfRule>
    <cfRule type="containsText" dxfId="446" priority="7" operator="containsText" text="ALTO">
      <formula>NOT(ISERROR(SEARCH("ALTO",AG9)))</formula>
    </cfRule>
    <cfRule type="containsText" dxfId="445" priority="8" operator="containsText" text="EXTREMO">
      <formula>NOT(ISERROR(SEARCH("EXTREMO",AG9)))</formula>
    </cfRule>
  </conditionalFormatting>
  <conditionalFormatting sqref="CL9:CP95 DF9:DF95 DN9:DN95 DU9:DU95 EB9:EB95 EI9:EI95 EP9:EP95 EW9:EW95 FD9:FD95 FK9:FK95 FR9:FR95 FY9:FY95 GF9:GF95 GH9:GI95 DB29:DD95 DI29:DL95 DP29:DS95 DW29:DZ95 ED29:EG95 EK29:EN95 ER29:EU95 EY29:FB95 FF29:FI95 FM29:FP95 FT29:FW95 GA29:GD95">
    <cfRule type="containsText" dxfId="444" priority="1" operator="containsText" text="BAJO">
      <formula>NOT(ISERROR(SEARCH("BAJO",CL9)))</formula>
    </cfRule>
  </conditionalFormatting>
  <conditionalFormatting sqref="CP9:CP95 DB29:DC95 DJ29:DK95 DQ29:DR95 DX29:DY95 EE29:EF95 EL29:EM95 ES29:ET95 EZ29:FA95 FG29:FH95 FN29:FO95 FU29:FV95 GB29:GC95">
    <cfRule type="containsText" dxfId="443" priority="2" operator="containsText" text="MODERADO">
      <formula>NOT(ISERROR(SEARCH("MODERADO",CP9)))</formula>
    </cfRule>
    <cfRule type="containsText" dxfId="442" priority="3" operator="containsText" text="ALTO">
      <formula>NOT(ISERROR(SEARCH("ALTO",CP9)))</formula>
    </cfRule>
    <cfRule type="containsText" dxfId="441" priority="4" operator="containsText" text="EXTREMO">
      <formula>NOT(ISERROR(SEARCH("EXTREMO",CP9)))</formula>
    </cfRule>
  </conditionalFormatting>
  <conditionalFormatting sqref="DB9:DC15">
    <cfRule type="containsText" dxfId="440" priority="83" operator="containsText" text="MODERADO">
      <formula>NOT(ISERROR(SEARCH("MODERADO",DB9)))</formula>
    </cfRule>
    <cfRule type="containsText" dxfId="439" priority="85" operator="containsText" text="EXTREMO">
      <formula>NOT(ISERROR(SEARCH("EXTREMO",DB9)))</formula>
    </cfRule>
    <cfRule type="containsText" dxfId="438" priority="84" operator="containsText" text="ALTO">
      <formula>NOT(ISERROR(SEARCH("ALTO",DB9)))</formula>
    </cfRule>
  </conditionalFormatting>
  <conditionalFormatting sqref="DB16:DC16">
    <cfRule type="containsText" dxfId="437" priority="28" operator="containsText" text="ALTO">
      <formula>NOT(ISERROR(SEARCH("ALTO",DB16)))</formula>
    </cfRule>
    <cfRule type="containsText" dxfId="436" priority="27" operator="containsText" text="MODERADO">
      <formula>NOT(ISERROR(SEARCH("MODERADO",DB16)))</formula>
    </cfRule>
    <cfRule type="containsText" dxfId="435" priority="29" operator="containsText" text="EXTREMO">
      <formula>NOT(ISERROR(SEARCH("EXTREMO",DB16)))</formula>
    </cfRule>
  </conditionalFormatting>
  <conditionalFormatting sqref="DJ9:DK15 DQ9:DR15 DX9:DY15 EE9:EF15 EL9:EM15 ES9:ET15 EZ9:FA15 FG9:FH15 FN9:FO15 FU9:FV15 GB9:GC15 DB17:DC28 DJ17:DK28 DQ17:DR28 DX17:DY28 EE17:EF28 EL17:EM28 ES17:ET28 EZ17:FA28 FG17:FH28 FN17:FO28 FU17:FV28 GB17:GC28">
    <cfRule type="containsText" dxfId="434" priority="88" operator="containsText" text="EXTREMO">
      <formula>NOT(ISERROR(SEARCH("EXTREMO",DB9)))</formula>
    </cfRule>
    <cfRule type="containsText" dxfId="433" priority="87" operator="containsText" text="ALTO">
      <formula>NOT(ISERROR(SEARCH("ALTO",DB9)))</formula>
    </cfRule>
  </conditionalFormatting>
  <conditionalFormatting sqref="DJ16:DK16">
    <cfRule type="containsText" dxfId="432" priority="43" operator="containsText" text="ALTO">
      <formula>NOT(ISERROR(SEARCH("ALTO",DJ16)))</formula>
    </cfRule>
    <cfRule type="containsText" dxfId="431" priority="44" operator="containsText" text="EXTREMO">
      <formula>NOT(ISERROR(SEARCH("EXTREMO",DJ16)))</formula>
    </cfRule>
    <cfRule type="containsText" dxfId="430" priority="42" operator="containsText" text="MODERADO">
      <formula>NOT(ISERROR(SEARCH("MODERADO",DJ16)))</formula>
    </cfRule>
  </conditionalFormatting>
  <conditionalFormatting sqref="DQ16:DR16">
    <cfRule type="containsText" dxfId="429" priority="40" operator="containsText" text="ALTO">
      <formula>NOT(ISERROR(SEARCH("ALTO",DQ16)))</formula>
    </cfRule>
    <cfRule type="containsText" dxfId="428" priority="41" operator="containsText" text="EXTREMO">
      <formula>NOT(ISERROR(SEARCH("EXTREMO",DQ16)))</formula>
    </cfRule>
    <cfRule type="containsText" dxfId="427" priority="39" operator="containsText" text="MODERADO">
      <formula>NOT(ISERROR(SEARCH("MODERADO",DQ16)))</formula>
    </cfRule>
  </conditionalFormatting>
  <conditionalFormatting sqref="DX16:DY16">
    <cfRule type="containsText" dxfId="426" priority="37" operator="containsText" text="ALTO">
      <formula>NOT(ISERROR(SEARCH("ALTO",DX16)))</formula>
    </cfRule>
    <cfRule type="containsText" dxfId="425" priority="38" operator="containsText" text="EXTREMO">
      <formula>NOT(ISERROR(SEARCH("EXTREMO",DX16)))</formula>
    </cfRule>
    <cfRule type="containsText" dxfId="424" priority="36" operator="containsText" text="MODERADO">
      <formula>NOT(ISERROR(SEARCH("MODERADO",DX16)))</formula>
    </cfRule>
  </conditionalFormatting>
  <conditionalFormatting sqref="EE16:EF16">
    <cfRule type="containsText" dxfId="423" priority="33" operator="containsText" text="MODERADO">
      <formula>NOT(ISERROR(SEARCH("MODERADO",EE16)))</formula>
    </cfRule>
    <cfRule type="containsText" dxfId="422" priority="34" operator="containsText" text="ALTO">
      <formula>NOT(ISERROR(SEARCH("ALTO",EE16)))</formula>
    </cfRule>
    <cfRule type="containsText" dxfId="421" priority="35" operator="containsText" text="EXTREMO">
      <formula>NOT(ISERROR(SEARCH("EXTREMO",EE16)))</formula>
    </cfRule>
  </conditionalFormatting>
  <conditionalFormatting sqref="EL16:EM16">
    <cfRule type="containsText" dxfId="420" priority="30" operator="containsText" text="MODERADO">
      <formula>NOT(ISERROR(SEARCH("MODERADO",EL16)))</formula>
    </cfRule>
    <cfRule type="containsText" dxfId="419" priority="31" operator="containsText" text="ALTO">
      <formula>NOT(ISERROR(SEARCH("ALTO",EL16)))</formula>
    </cfRule>
    <cfRule type="containsText" dxfId="418" priority="32" operator="containsText" text="EXTREMO">
      <formula>NOT(ISERROR(SEARCH("EXTREMO",EL16)))</formula>
    </cfRule>
  </conditionalFormatting>
  <conditionalFormatting sqref="ER9:EU15 EY9:FB15 FF9:FI15 FM9:FP15 FT9:FW15 GA9:GD15">
    <cfRule type="containsText" dxfId="417" priority="82" operator="containsText" text="BAJO">
      <formula>NOT(ISERROR(SEARCH("BAJO",ER9)))</formula>
    </cfRule>
  </conditionalFormatting>
  <conditionalFormatting sqref="ER16:EU28 EY16:FB28 FF16:FI28 FM16:FP28 FT16:FW28 GA16:GD28 DI9:DL28 DP9:DS28 DW9:DZ28 ED9:EG28 EK9:EN28 DB9:DD28">
    <cfRule type="containsText" dxfId="416" priority="63" operator="containsText" text="BAJO">
      <formula>NOT(ISERROR(SEARCH("BAJO",DB9)))</formula>
    </cfRule>
  </conditionalFormatting>
  <conditionalFormatting sqref="ES9:ET9">
    <cfRule type="containsText" dxfId="415" priority="81" operator="containsText" text="EXTREMO">
      <formula>NOT(ISERROR(SEARCH("EXTREMO",ES9)))</formula>
    </cfRule>
    <cfRule type="containsText" dxfId="414" priority="80" operator="containsText" text="ALTO">
      <formula>NOT(ISERROR(SEARCH("ALTO",ES9)))</formula>
    </cfRule>
    <cfRule type="containsText" dxfId="413" priority="79" operator="containsText" text="MODERADO">
      <formula>NOT(ISERROR(SEARCH("MODERADO",ES9)))</formula>
    </cfRule>
  </conditionalFormatting>
  <conditionalFormatting sqref="ES9:ET15 EZ9:FA15 FG9:FH15 FN9:FO15 FU9:FV15 GB9:GC15 DJ9:DK15 DQ9:DR15 DX9:DY15 EE9:EF15 EL9:EM15 DB17:DC28 DJ17:DK28 DQ17:DR28 DX17:DY28 EE17:EF28 EL17:EM28 ES17:ET28 EZ17:FA28 FG17:FH28 FN17:FO28 FU17:FV28 GB17:GC28">
    <cfRule type="containsText" dxfId="412" priority="86" operator="containsText" text="MODERADO">
      <formula>NOT(ISERROR(SEARCH("MODERADO",DB9)))</formula>
    </cfRule>
  </conditionalFormatting>
  <conditionalFormatting sqref="ES16:ET16">
    <cfRule type="containsText" dxfId="411" priority="60" operator="containsText" text="MODERADO">
      <formula>NOT(ISERROR(SEARCH("MODERADO",ES16)))</formula>
    </cfRule>
    <cfRule type="containsText" dxfId="410" priority="61" operator="containsText" text="ALTO">
      <formula>NOT(ISERROR(SEARCH("ALTO",ES16)))</formula>
    </cfRule>
    <cfRule type="containsText" dxfId="409" priority="24" operator="containsText" text="MODERADO">
      <formula>NOT(ISERROR(SEARCH("MODERADO",ES16)))</formula>
    </cfRule>
    <cfRule type="containsText" dxfId="408" priority="25" operator="containsText" text="ALTO">
      <formula>NOT(ISERROR(SEARCH("ALTO",ES16)))</formula>
    </cfRule>
    <cfRule type="containsText" dxfId="407" priority="26" operator="containsText" text="EXTREMO">
      <formula>NOT(ISERROR(SEARCH("EXTREMO",ES16)))</formula>
    </cfRule>
    <cfRule type="containsText" dxfId="406" priority="62" operator="containsText" text="EXTREMO">
      <formula>NOT(ISERROR(SEARCH("EXTREMO",ES16)))</formula>
    </cfRule>
  </conditionalFormatting>
  <conditionalFormatting sqref="EZ9:FA9">
    <cfRule type="containsText" dxfId="405" priority="77" operator="containsText" text="ALTO">
      <formula>NOT(ISERROR(SEARCH("ALTO",EZ9)))</formula>
    </cfRule>
    <cfRule type="containsText" dxfId="404" priority="76" operator="containsText" text="MODERADO">
      <formula>NOT(ISERROR(SEARCH("MODERADO",EZ9)))</formula>
    </cfRule>
    <cfRule type="containsText" dxfId="403" priority="78" operator="containsText" text="EXTREMO">
      <formula>NOT(ISERROR(SEARCH("EXTREMO",EZ9)))</formula>
    </cfRule>
  </conditionalFormatting>
  <conditionalFormatting sqref="EZ16:FA16">
    <cfRule type="containsText" dxfId="402" priority="58" operator="containsText" text="ALTO">
      <formula>NOT(ISERROR(SEARCH("ALTO",EZ16)))</formula>
    </cfRule>
    <cfRule type="containsText" dxfId="401" priority="59" operator="containsText" text="EXTREMO">
      <formula>NOT(ISERROR(SEARCH("EXTREMO",EZ16)))</formula>
    </cfRule>
    <cfRule type="containsText" dxfId="400" priority="21" operator="containsText" text="MODERADO">
      <formula>NOT(ISERROR(SEARCH("MODERADO",EZ16)))</formula>
    </cfRule>
    <cfRule type="containsText" dxfId="399" priority="22" operator="containsText" text="ALTO">
      <formula>NOT(ISERROR(SEARCH("ALTO",EZ16)))</formula>
    </cfRule>
    <cfRule type="containsText" dxfId="398" priority="23" operator="containsText" text="EXTREMO">
      <formula>NOT(ISERROR(SEARCH("EXTREMO",EZ16)))</formula>
    </cfRule>
    <cfRule type="containsText" dxfId="397" priority="57" operator="containsText" text="MODERADO">
      <formula>NOT(ISERROR(SEARCH("MODERADO",EZ16)))</formula>
    </cfRule>
  </conditionalFormatting>
  <conditionalFormatting sqref="FG9:FH9">
    <cfRule type="containsText" dxfId="396" priority="75" operator="containsText" text="EXTREMO">
      <formula>NOT(ISERROR(SEARCH("EXTREMO",FG9)))</formula>
    </cfRule>
    <cfRule type="containsText" dxfId="395" priority="74" operator="containsText" text="ALTO">
      <formula>NOT(ISERROR(SEARCH("ALTO",FG9)))</formula>
    </cfRule>
    <cfRule type="containsText" dxfId="394" priority="73" operator="containsText" text="MODERADO">
      <formula>NOT(ISERROR(SEARCH("MODERADO",FG9)))</formula>
    </cfRule>
  </conditionalFormatting>
  <conditionalFormatting sqref="FG16:FH16">
    <cfRule type="containsText" dxfId="393" priority="54" operator="containsText" text="MODERADO">
      <formula>NOT(ISERROR(SEARCH("MODERADO",FG16)))</formula>
    </cfRule>
    <cfRule type="containsText" dxfId="392" priority="55" operator="containsText" text="ALTO">
      <formula>NOT(ISERROR(SEARCH("ALTO",FG16)))</formula>
    </cfRule>
    <cfRule type="containsText" dxfId="391" priority="20" operator="containsText" text="EXTREMO">
      <formula>NOT(ISERROR(SEARCH("EXTREMO",FG16)))</formula>
    </cfRule>
    <cfRule type="containsText" dxfId="390" priority="19" operator="containsText" text="ALTO">
      <formula>NOT(ISERROR(SEARCH("ALTO",FG16)))</formula>
    </cfRule>
    <cfRule type="containsText" dxfId="389" priority="18" operator="containsText" text="MODERADO">
      <formula>NOT(ISERROR(SEARCH("MODERADO",FG16)))</formula>
    </cfRule>
    <cfRule type="containsText" dxfId="388" priority="56" operator="containsText" text="EXTREMO">
      <formula>NOT(ISERROR(SEARCH("EXTREMO",FG16)))</formula>
    </cfRule>
  </conditionalFormatting>
  <conditionalFormatting sqref="FN9:FO9">
    <cfRule type="containsText" dxfId="387" priority="71" operator="containsText" text="ALTO">
      <formula>NOT(ISERROR(SEARCH("ALTO",FN9)))</formula>
    </cfRule>
    <cfRule type="containsText" dxfId="386" priority="70" operator="containsText" text="MODERADO">
      <formula>NOT(ISERROR(SEARCH("MODERADO",FN9)))</formula>
    </cfRule>
    <cfRule type="containsText" dxfId="385" priority="72" operator="containsText" text="EXTREMO">
      <formula>NOT(ISERROR(SEARCH("EXTREMO",FN9)))</formula>
    </cfRule>
  </conditionalFormatting>
  <conditionalFormatting sqref="FN16:FO16">
    <cfRule type="containsText" dxfId="384" priority="53" operator="containsText" text="EXTREMO">
      <formula>NOT(ISERROR(SEARCH("EXTREMO",FN16)))</formula>
    </cfRule>
    <cfRule type="containsText" dxfId="383" priority="16" operator="containsText" text="ALTO">
      <formula>NOT(ISERROR(SEARCH("ALTO",FN16)))</formula>
    </cfRule>
    <cfRule type="containsText" dxfId="382" priority="15" operator="containsText" text="MODERADO">
      <formula>NOT(ISERROR(SEARCH("MODERADO",FN16)))</formula>
    </cfRule>
    <cfRule type="containsText" dxfId="381" priority="51" operator="containsText" text="MODERADO">
      <formula>NOT(ISERROR(SEARCH("MODERADO",FN16)))</formula>
    </cfRule>
    <cfRule type="containsText" dxfId="380" priority="52" operator="containsText" text="ALTO">
      <formula>NOT(ISERROR(SEARCH("ALTO",FN16)))</formula>
    </cfRule>
    <cfRule type="containsText" dxfId="379" priority="17" operator="containsText" text="EXTREMO">
      <formula>NOT(ISERROR(SEARCH("EXTREMO",FN16)))</formula>
    </cfRule>
  </conditionalFormatting>
  <conditionalFormatting sqref="FU9:FV9">
    <cfRule type="containsText" dxfId="378" priority="69" operator="containsText" text="EXTREMO">
      <formula>NOT(ISERROR(SEARCH("EXTREMO",FU9)))</formula>
    </cfRule>
    <cfRule type="containsText" dxfId="377" priority="68" operator="containsText" text="ALTO">
      <formula>NOT(ISERROR(SEARCH("ALTO",FU9)))</formula>
    </cfRule>
    <cfRule type="containsText" dxfId="376" priority="67" operator="containsText" text="MODERADO">
      <formula>NOT(ISERROR(SEARCH("MODERADO",FU9)))</formula>
    </cfRule>
  </conditionalFormatting>
  <conditionalFormatting sqref="FU16:FV16">
    <cfRule type="containsText" dxfId="375" priority="48" operator="containsText" text="MODERADO">
      <formula>NOT(ISERROR(SEARCH("MODERADO",FU16)))</formula>
    </cfRule>
    <cfRule type="containsText" dxfId="374" priority="12" operator="containsText" text="MODERADO">
      <formula>NOT(ISERROR(SEARCH("MODERADO",FU16)))</formula>
    </cfRule>
    <cfRule type="containsText" dxfId="373" priority="14" operator="containsText" text="EXTREMO">
      <formula>NOT(ISERROR(SEARCH("EXTREMO",FU16)))</formula>
    </cfRule>
    <cfRule type="containsText" dxfId="372" priority="13" operator="containsText" text="ALTO">
      <formula>NOT(ISERROR(SEARCH("ALTO",FU16)))</formula>
    </cfRule>
    <cfRule type="containsText" dxfId="371" priority="49" operator="containsText" text="ALTO">
      <formula>NOT(ISERROR(SEARCH("ALTO",FU16)))</formula>
    </cfRule>
    <cfRule type="containsText" dxfId="370" priority="50" operator="containsText" text="EXTREMO">
      <formula>NOT(ISERROR(SEARCH("EXTREMO",FU16)))</formula>
    </cfRule>
  </conditionalFormatting>
  <conditionalFormatting sqref="GB9:GC9">
    <cfRule type="containsText" dxfId="369" priority="64" operator="containsText" text="MODERADO">
      <formula>NOT(ISERROR(SEARCH("MODERADO",GB9)))</formula>
    </cfRule>
    <cfRule type="containsText" dxfId="368" priority="65" operator="containsText" text="ALTO">
      <formula>NOT(ISERROR(SEARCH("ALTO",GB9)))</formula>
    </cfRule>
    <cfRule type="containsText" dxfId="367" priority="66" operator="containsText" text="EXTREMO">
      <formula>NOT(ISERROR(SEARCH("EXTREMO",GB9)))</formula>
    </cfRule>
  </conditionalFormatting>
  <conditionalFormatting sqref="GB16:GC16">
    <cfRule type="containsText" dxfId="366" priority="45" operator="containsText" text="MODERADO">
      <formula>NOT(ISERROR(SEARCH("MODERADO",GB16)))</formula>
    </cfRule>
    <cfRule type="containsText" dxfId="365" priority="46" operator="containsText" text="ALTO">
      <formula>NOT(ISERROR(SEARCH("ALTO",GB16)))</formula>
    </cfRule>
    <cfRule type="containsText" dxfId="364" priority="47" operator="containsText" text="EXTREMO">
      <formula>NOT(ISERROR(SEARCH("EXTREMO",GB16)))</formula>
    </cfRule>
    <cfRule type="containsText" dxfId="363" priority="11" operator="containsText" text="EXTREMO">
      <formula>NOT(ISERROR(SEARCH("EXTREMO",GB16)))</formula>
    </cfRule>
    <cfRule type="containsText" dxfId="362" priority="10" operator="containsText" text="ALTO">
      <formula>NOT(ISERROR(SEARCH("ALTO",GB16)))</formula>
    </cfRule>
    <cfRule type="containsText" dxfId="361" priority="9" operator="containsText" text="MODERADO">
      <formula>NOT(ISERROR(SEARCH("MODERADO",GB16)))</formula>
    </cfRule>
  </conditionalFormatting>
  <dataValidations count="20">
    <dataValidation type="list" allowBlank="1" showInputMessage="1" sqref="E29:E32" xr:uid="{00000000-0002-0000-1400-000000000000}">
      <formula1>$BMH$712:$BMH$723</formula1>
    </dataValidation>
    <dataValidation type="list" showInputMessage="1" showErrorMessage="1" sqref="CJ9:CJ95 BY9:BY95 CC9:CC95 BM9:BM95 BU9:BU95 BI9:BI95 CG9:CG95 BQ9:BQ95 BE9:BE95 BA9:BA95 AS9:AS95 AO9:AO95 AW9:AW95" xr:uid="{00000000-0002-0000-1400-000001000000}">
      <formula1>TIP_CONTROL</formula1>
    </dataValidation>
    <dataValidation type="list" sqref="CI9:CI95" xr:uid="{00000000-0002-0000-1400-000002000000}">
      <formula1>IMPLEMENT</formula1>
    </dataValidation>
    <dataValidation type="list" allowBlank="1" showInputMessage="1" sqref="F9:F95" xr:uid="{00000000-0002-0000-1400-000003000000}">
      <formula1>TipoCau</formula1>
    </dataValidation>
    <dataValidation type="list" allowBlank="1" showInputMessage="1" sqref="D9:D95" xr:uid="{00000000-0002-0000-1400-000004000000}">
      <formula1>InternoExp</formula1>
    </dataValidation>
    <dataValidation type="list" allowBlank="1" showInputMessage="1" sqref="H9:H95" xr:uid="{00000000-0002-0000-1400-000005000000}">
      <formula1>TramitesSer</formula1>
    </dataValidation>
    <dataValidation type="list" allowBlank="1" showInputMessage="1" showErrorMessage="1" sqref="G9:G95" xr:uid="{00000000-0002-0000-1400-000006000000}">
      <formula1>consecuencias</formula1>
    </dataValidation>
    <dataValidation type="list" showInputMessage="1" showErrorMessage="1" errorTitle="Rechazado" error="Solo son validadas las opciones de la lista" sqref="BO9:BO95 BW9:BW95 CA9:CA95 CE9:CE95 BK9:BK95 BG9:BG95 BC9:BC95 BS9:BS95 AY9:AY95 AM9:AM95 AQ9:AQ95 AU9:AU95" xr:uid="{00000000-0002-0000-1400-000007000000}">
      <formula1>FRECUENCY</formula1>
    </dataValidation>
    <dataValidation type="list" showErrorMessage="1" sqref="BX9:BX95 CB9:CB95 BL9:BL95 BT9:BT95 CF9:CF95 BH9:BH95 BD9:BD95 BP9:BP95 AZ9:AZ95 AN9:AN95 AR9:AR95 AV9:AV95" xr:uid="{00000000-0002-0000-1400-000008000000}">
      <formula1>IMPLEMENT</formula1>
    </dataValidation>
    <dataValidation type="list" allowBlank="1" showInputMessage="1" sqref="E10:E28" xr:uid="{00000000-0002-0000-1400-000009000000}">
      <formula1>$BMH$707:$BMH$718</formula1>
    </dataValidation>
    <dataValidation type="list" allowBlank="1" showInputMessage="1" sqref="E9" xr:uid="{00000000-0002-0000-1400-00000A000000}">
      <formula1>$BMH$719:$BMH$727</formula1>
    </dataValidation>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95" xr:uid="{00000000-0002-0000-1400-00000B000000}">
      <formula1>SINO</formula1>
    </dataValidation>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xr:uid="{00000000-0002-0000-1400-00000C000000}">
      <formula1>0</formula1>
      <formula2>100</formula2>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95" xr:uid="{00000000-0002-0000-1400-00000D000000}"/>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CK9:CO95 CW9:CW95 CT9:CT95 BN9:BN95 BV9:BV95 BR9:BR95 BZ9:BZ95 BF9:BF95 BJ9:BJ95 CH9:CH95 CD9:CD95 BB9:BB95 AP9:AP95 AT9:AT95 AX9:AX95" xr:uid="{00000000-0002-0000-1400-00000E000000}">
      <formula1>Efecto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xr:uid="{00000000-0002-0000-1400-00000F000000}">
      <formula1>IMPACTO</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95" xr:uid="{00000000-0002-0000-1400-000010000000}">
      <formula1>PROBAB</formula1>
    </dataValidation>
    <dataValidation showInputMessage="1" showErrorMessage="1" errorTitle="Rechazado" error="Solo son validadas las opciones de la lista" sqref="CR33:CR95 AK45:AL95 AL33:AL42 AK9:AK44 CP9:CQ95 CS9:CS95 CU9:CV95" xr:uid="{00000000-0002-0000-1400-000011000000}"/>
    <dataValidation type="list" allowBlank="1" showInputMessage="1" sqref="E33:E95" xr:uid="{00000000-0002-0000-1400-000012000000}">
      <formula1>ExternoExp</formula1>
    </dataValidation>
    <dataValidation type="list" allowBlank="1" showInputMessage="1" showErrorMessage="1" sqref="BMA692:BMA696" xr:uid="{00000000-0002-0000-1400-000013000000}">
      <formula1>TipoCausa</formula1>
    </dataValidation>
  </dataValidations>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OU961"/>
  <sheetViews>
    <sheetView topLeftCell="BZ1" zoomScale="59" zoomScaleNormal="59" workbookViewId="0">
      <selection activeCell="CS8" sqref="CS8"/>
    </sheetView>
  </sheetViews>
  <sheetFormatPr baseColWidth="10" defaultRowHeight="10.199999999999999" x14ac:dyDescent="0.2"/>
  <cols>
    <col min="1" max="1" width="4.77734375" style="1" customWidth="1"/>
    <col min="2" max="2" width="23.21875" style="1" customWidth="1"/>
    <col min="3" max="3" width="31.44140625" style="1" customWidth="1"/>
    <col min="4" max="4" width="23.77734375" style="1" customWidth="1"/>
    <col min="5" max="6" width="13.44140625" style="1" customWidth="1"/>
    <col min="7" max="8" width="23.77734375" style="1" customWidth="1"/>
    <col min="9" max="9" width="14.44140625" style="2" customWidth="1"/>
    <col min="10" max="28" width="9.77734375" style="2" customWidth="1"/>
    <col min="29" max="29" width="16.77734375" style="2" customWidth="1"/>
    <col min="30" max="30" width="5.77734375" style="2" customWidth="1"/>
    <col min="31" max="31" width="9.77734375" style="2" customWidth="1"/>
    <col min="32" max="32" width="5.77734375" style="1" customWidth="1"/>
    <col min="33" max="33" width="10.21875" style="2" customWidth="1"/>
    <col min="34" max="34" width="6.44140625" style="5" customWidth="1"/>
    <col min="35" max="35" width="34.44140625" style="1" customWidth="1"/>
    <col min="36" max="36" width="17.77734375" style="1" customWidth="1"/>
    <col min="37" max="37" width="23" style="4" customWidth="1"/>
    <col min="38" max="38" width="18" style="4" customWidth="1"/>
    <col min="39" max="39" width="8.77734375" style="4" customWidth="1"/>
    <col min="40" max="40" width="12.21875" style="1" customWidth="1"/>
    <col min="41" max="41" width="8.77734375" style="1" customWidth="1"/>
    <col min="42" max="42" width="9.21875" style="4" customWidth="1"/>
    <col min="43" max="43" width="8.77734375" style="4" customWidth="1"/>
    <col min="44" max="44" width="12.21875" style="1" customWidth="1"/>
    <col min="45" max="45" width="8.77734375" style="1" customWidth="1"/>
    <col min="46" max="46" width="9.21875" style="4" customWidth="1"/>
    <col min="47" max="47" width="8.77734375" style="4" customWidth="1"/>
    <col min="48" max="48" width="12.21875" style="1" customWidth="1"/>
    <col min="49" max="49" width="8.77734375" style="1" customWidth="1"/>
    <col min="50" max="50" width="9.21875" style="4" customWidth="1"/>
    <col min="51" max="51" width="8.77734375" style="4" customWidth="1"/>
    <col min="52" max="52" width="12.21875" style="1" customWidth="1"/>
    <col min="53" max="53" width="8.77734375" style="1" customWidth="1"/>
    <col min="54" max="54" width="9.21875" style="4" customWidth="1"/>
    <col min="55" max="55" width="8.77734375" style="4" customWidth="1"/>
    <col min="56" max="56" width="12.21875" style="1" customWidth="1"/>
    <col min="57" max="57" width="8.77734375" style="1" customWidth="1"/>
    <col min="58" max="58" width="9.21875" style="4" customWidth="1"/>
    <col min="59" max="59" width="8.77734375" style="4" customWidth="1"/>
    <col min="60" max="60" width="12.21875" style="1" customWidth="1"/>
    <col min="61" max="61" width="8.77734375" style="1" customWidth="1"/>
    <col min="62" max="62" width="9.21875" style="4" customWidth="1"/>
    <col min="63" max="63" width="8.77734375" style="4" customWidth="1"/>
    <col min="64" max="64" width="12.21875" style="1" customWidth="1"/>
    <col min="65" max="65" width="8.77734375" style="1" customWidth="1"/>
    <col min="66" max="66" width="9.21875" style="4" customWidth="1"/>
    <col min="67" max="67" width="8.77734375" style="4" customWidth="1"/>
    <col min="68" max="68" width="12.21875" style="1" customWidth="1"/>
    <col min="69" max="69" width="8.77734375" style="1" customWidth="1"/>
    <col min="70" max="70" width="9.21875" style="4" customWidth="1"/>
    <col min="71" max="71" width="8.77734375" style="4" customWidth="1"/>
    <col min="72" max="72" width="12.21875" style="1" customWidth="1"/>
    <col min="73" max="73" width="8.77734375" style="1" customWidth="1"/>
    <col min="74" max="74" width="9.21875" style="4" customWidth="1"/>
    <col min="75" max="75" width="8.77734375" style="4" customWidth="1"/>
    <col min="76" max="76" width="12.21875" style="1" customWidth="1"/>
    <col min="77" max="77" width="11.77734375" style="1" customWidth="1"/>
    <col min="78" max="78" width="11.21875" style="4" customWidth="1"/>
    <col min="79" max="79" width="12.21875" style="4" customWidth="1"/>
    <col min="80" max="80" width="12.21875" style="1" customWidth="1"/>
    <col min="81" max="81" width="10.21875" style="1" customWidth="1"/>
    <col min="82" max="82" width="10.77734375" style="4" customWidth="1"/>
    <col min="83" max="83" width="13.77734375" style="4" customWidth="1"/>
    <col min="84" max="84" width="12.21875" style="1" customWidth="1"/>
    <col min="85" max="85" width="10.21875" style="1" customWidth="1"/>
    <col min="86" max="86" width="10.21875" style="4" customWidth="1"/>
    <col min="87" max="89" width="2.21875" style="4" hidden="1" customWidth="1"/>
    <col min="90" max="90" width="9.77734375" style="4" customWidth="1"/>
    <col min="91" max="91" width="6.77734375" style="4" customWidth="1"/>
    <col min="92" max="92" width="9.77734375" style="4" customWidth="1"/>
    <col min="93" max="93" width="6.77734375" style="4" customWidth="1"/>
    <col min="94" max="94" width="11.77734375" style="4" customWidth="1"/>
    <col min="95" max="95" width="6.77734375" style="4" customWidth="1"/>
    <col min="96" max="96" width="66.77734375" style="4" customWidth="1"/>
    <col min="97" max="97" width="11" style="4" customWidth="1"/>
    <col min="98" max="98" width="1" style="4" customWidth="1"/>
    <col min="99" max="99" width="37.21875" style="4" customWidth="1"/>
    <col min="100" max="100" width="27.44140625" style="4" customWidth="1"/>
    <col min="101" max="101" width="1.44140625" style="4" hidden="1" customWidth="1"/>
    <col min="102" max="105" width="5.44140625" style="4" hidden="1" customWidth="1"/>
    <col min="106" max="106" width="5.77734375" style="1" hidden="1" customWidth="1"/>
    <col min="107" max="108" width="6.77734375" style="1" hidden="1" customWidth="1"/>
    <col min="109" max="109" width="4.44140625" style="4" hidden="1" customWidth="1"/>
    <col min="110" max="110" width="6.44140625" style="1" hidden="1" customWidth="1"/>
    <col min="111" max="112" width="6.44140625" style="4" hidden="1" customWidth="1"/>
    <col min="113" max="113" width="19" style="1" hidden="1" customWidth="1"/>
    <col min="114" max="116" width="6" style="1" hidden="1" customWidth="1"/>
    <col min="117" max="117" width="4.44140625" style="4" hidden="1" customWidth="1"/>
    <col min="118" max="118" width="6.44140625" style="1" hidden="1" customWidth="1"/>
    <col min="119" max="119" width="6.44140625" style="4" hidden="1" customWidth="1"/>
    <col min="120" max="191" width="6" style="1" hidden="1" customWidth="1"/>
    <col min="192" max="192" width="7.44140625" style="1" customWidth="1"/>
    <col min="193" max="224" width="8" style="1" customWidth="1"/>
    <col min="225" max="1677" width="2.21875" style="1" customWidth="1"/>
    <col min="1678" max="1680" width="10.88671875" style="1"/>
    <col min="1681" max="1681" width="4.21875" style="1" customWidth="1"/>
    <col min="1682" max="1683" width="10.88671875" style="1"/>
    <col min="1684" max="1684" width="4.77734375" style="1" customWidth="1"/>
    <col min="1685" max="1690" width="10.88671875" style="1"/>
    <col min="1691" max="1691" width="36.21875" style="1" customWidth="1"/>
    <col min="1692" max="1692" width="10.88671875" style="1"/>
    <col min="1693" max="1693" width="45.44140625" style="1" customWidth="1"/>
    <col min="1694" max="1695" width="10.88671875" style="1"/>
    <col min="1696" max="1696" width="10.88671875" style="3"/>
    <col min="1697" max="1697" width="10.88671875" style="1"/>
    <col min="1698" max="1698" width="32.44140625" style="2" customWidth="1"/>
    <col min="1699" max="1702" width="10.88671875" style="1"/>
    <col min="1703" max="1703" width="35.44140625" style="1" customWidth="1"/>
    <col min="1704" max="1762" width="10.88671875" style="1"/>
    <col min="1763" max="1763" width="26.44140625" style="1" customWidth="1"/>
    <col min="1764" max="1766" width="10.88671875" style="1"/>
    <col min="1767" max="1767" width="17.44140625" style="1" customWidth="1"/>
    <col min="1768" max="1892" width="10.88671875" style="1"/>
    <col min="1893" max="1893" width="12" style="1" customWidth="1"/>
    <col min="1894" max="1894" width="2.77734375" style="1" customWidth="1"/>
    <col min="1895" max="1896" width="6.44140625" style="1" customWidth="1"/>
    <col min="1897" max="1897" width="5.77734375" style="1" customWidth="1"/>
    <col min="1898" max="1898" width="6.44140625" style="1" customWidth="1"/>
    <col min="1899" max="1899" width="13.77734375" style="1" customWidth="1"/>
    <col min="1900" max="1901" width="9" style="1" customWidth="1"/>
    <col min="1902" max="1902" width="2.44140625" style="1" customWidth="1"/>
    <col min="1903" max="1903" width="8.77734375" style="1" customWidth="1"/>
    <col min="1904" max="1904" width="7.44140625" style="1" customWidth="1"/>
    <col min="1905" max="1907" width="3.77734375" style="1" customWidth="1"/>
    <col min="1908" max="1908" width="3.44140625" style="1" customWidth="1"/>
    <col min="1909" max="1909" width="2.77734375" style="1" customWidth="1"/>
    <col min="1910" max="1910" width="3" style="1" customWidth="1"/>
    <col min="1911" max="1913" width="0" style="1" hidden="1" customWidth="1"/>
    <col min="1914" max="1914" width="4.44140625" style="1" customWidth="1"/>
    <col min="1915" max="1915" width="0" style="1" hidden="1" customWidth="1"/>
    <col min="1916" max="1917" width="14.77734375" style="1" customWidth="1"/>
    <col min="1918" max="1918" width="15.21875" style="1" customWidth="1"/>
    <col min="1919" max="1919" width="6.44140625" style="1" customWidth="1"/>
    <col min="1920" max="1920" width="15.21875" style="1" customWidth="1"/>
    <col min="1921" max="1921" width="4.21875" style="1" customWidth="1"/>
    <col min="1922" max="1922" width="3" style="1" customWidth="1"/>
    <col min="1923" max="1925" width="0" style="1" hidden="1" customWidth="1"/>
    <col min="1926" max="1926" width="3" style="1" customWidth="1"/>
    <col min="1927" max="1927" width="0" style="1" hidden="1" customWidth="1"/>
    <col min="1928" max="1928" width="3" style="1" customWidth="1"/>
    <col min="1929" max="1929" width="0" style="1" hidden="1" customWidth="1"/>
    <col min="1930" max="1930" width="4.44140625" style="1" customWidth="1"/>
    <col min="1931" max="1931" width="34.21875" style="1" customWidth="1"/>
    <col min="1932" max="1932" width="23.44140625" style="1" customWidth="1"/>
    <col min="1933" max="1933" width="9.21875" style="1" customWidth="1"/>
    <col min="1934" max="1934" width="19.44140625" style="1" customWidth="1"/>
    <col min="1935" max="1935" width="42.77734375" style="1" customWidth="1"/>
    <col min="1936" max="1936" width="5.77734375" style="1" customWidth="1"/>
    <col min="1937" max="1937" width="31.44140625" style="1" customWidth="1"/>
    <col min="1938" max="1938" width="16.21875" style="1" customWidth="1"/>
    <col min="1939" max="1940" width="9.21875" style="1" customWidth="1"/>
    <col min="1941" max="1941" width="11.21875" style="1" customWidth="1"/>
    <col min="1942" max="1942" width="2.21875" style="1" customWidth="1"/>
    <col min="1943" max="2148" width="10.88671875" style="1"/>
    <col min="2149" max="2149" width="12" style="1" customWidth="1"/>
    <col min="2150" max="2150" width="2.77734375" style="1" customWidth="1"/>
    <col min="2151" max="2152" width="6.44140625" style="1" customWidth="1"/>
    <col min="2153" max="2153" width="5.77734375" style="1" customWidth="1"/>
    <col min="2154" max="2154" width="6.44140625" style="1" customWidth="1"/>
    <col min="2155" max="2155" width="13.77734375" style="1" customWidth="1"/>
    <col min="2156" max="2157" width="9" style="1" customWidth="1"/>
    <col min="2158" max="2158" width="2.44140625" style="1" customWidth="1"/>
    <col min="2159" max="2159" width="8.77734375" style="1" customWidth="1"/>
    <col min="2160" max="2160" width="7.44140625" style="1" customWidth="1"/>
    <col min="2161" max="2163" width="3.77734375" style="1" customWidth="1"/>
    <col min="2164" max="2164" width="3.44140625" style="1" customWidth="1"/>
    <col min="2165" max="2165" width="2.77734375" style="1" customWidth="1"/>
    <col min="2166" max="2166" width="3" style="1" customWidth="1"/>
    <col min="2167" max="2169" width="0" style="1" hidden="1" customWidth="1"/>
    <col min="2170" max="2170" width="4.44140625" style="1" customWidth="1"/>
    <col min="2171" max="2171" width="0" style="1" hidden="1" customWidth="1"/>
    <col min="2172" max="2173" width="14.77734375" style="1" customWidth="1"/>
    <col min="2174" max="2174" width="15.21875" style="1" customWidth="1"/>
    <col min="2175" max="2175" width="6.44140625" style="1" customWidth="1"/>
    <col min="2176" max="2176" width="15.21875" style="1" customWidth="1"/>
    <col min="2177" max="2177" width="4.21875" style="1" customWidth="1"/>
    <col min="2178" max="2178" width="3" style="1" customWidth="1"/>
    <col min="2179" max="2181" width="0" style="1" hidden="1" customWidth="1"/>
    <col min="2182" max="2182" width="3" style="1" customWidth="1"/>
    <col min="2183" max="2183" width="0" style="1" hidden="1" customWidth="1"/>
    <col min="2184" max="2184" width="3" style="1" customWidth="1"/>
    <col min="2185" max="2185" width="0" style="1" hidden="1" customWidth="1"/>
    <col min="2186" max="2186" width="4.44140625" style="1" customWidth="1"/>
    <col min="2187" max="2187" width="34.21875" style="1" customWidth="1"/>
    <col min="2188" max="2188" width="23.44140625" style="1" customWidth="1"/>
    <col min="2189" max="2189" width="9.21875" style="1" customWidth="1"/>
    <col min="2190" max="2190" width="19.44140625" style="1" customWidth="1"/>
    <col min="2191" max="2191" width="42.77734375" style="1" customWidth="1"/>
    <col min="2192" max="2192" width="5.77734375" style="1" customWidth="1"/>
    <col min="2193" max="2193" width="31.44140625" style="1" customWidth="1"/>
    <col min="2194" max="2194" width="16.21875" style="1" customWidth="1"/>
    <col min="2195" max="2196" width="9.21875" style="1" customWidth="1"/>
    <col min="2197" max="2197" width="11.21875" style="1" customWidth="1"/>
    <col min="2198" max="2198" width="2.21875" style="1" customWidth="1"/>
    <col min="2199" max="2404" width="10.88671875" style="1"/>
    <col min="2405" max="2405" width="12" style="1" customWidth="1"/>
    <col min="2406" max="2406" width="2.77734375" style="1" customWidth="1"/>
    <col min="2407" max="2408" width="6.44140625" style="1" customWidth="1"/>
    <col min="2409" max="2409" width="5.77734375" style="1" customWidth="1"/>
    <col min="2410" max="2410" width="6.44140625" style="1" customWidth="1"/>
    <col min="2411" max="2411" width="13.77734375" style="1" customWidth="1"/>
    <col min="2412" max="2413" width="9" style="1" customWidth="1"/>
    <col min="2414" max="2414" width="2.44140625" style="1" customWidth="1"/>
    <col min="2415" max="2415" width="8.77734375" style="1" customWidth="1"/>
    <col min="2416" max="2416" width="7.44140625" style="1" customWidth="1"/>
    <col min="2417" max="2419" width="3.77734375" style="1" customWidth="1"/>
    <col min="2420" max="2420" width="3.44140625" style="1" customWidth="1"/>
    <col min="2421" max="2421" width="2.77734375" style="1" customWidth="1"/>
    <col min="2422" max="2422" width="3" style="1" customWidth="1"/>
    <col min="2423" max="2425" width="0" style="1" hidden="1" customWidth="1"/>
    <col min="2426" max="2426" width="4.44140625" style="1" customWidth="1"/>
    <col min="2427" max="2427" width="0" style="1" hidden="1" customWidth="1"/>
    <col min="2428" max="2429" width="14.77734375" style="1" customWidth="1"/>
    <col min="2430" max="2430" width="15.21875" style="1" customWidth="1"/>
    <col min="2431" max="2431" width="6.44140625" style="1" customWidth="1"/>
    <col min="2432" max="2432" width="15.21875" style="1" customWidth="1"/>
    <col min="2433" max="2433" width="4.21875" style="1" customWidth="1"/>
    <col min="2434" max="2434" width="3" style="1" customWidth="1"/>
    <col min="2435" max="2437" width="0" style="1" hidden="1" customWidth="1"/>
    <col min="2438" max="2438" width="3" style="1" customWidth="1"/>
    <col min="2439" max="2439" width="0" style="1" hidden="1" customWidth="1"/>
    <col min="2440" max="2440" width="3" style="1" customWidth="1"/>
    <col min="2441" max="2441" width="0" style="1" hidden="1" customWidth="1"/>
    <col min="2442" max="2442" width="4.44140625" style="1" customWidth="1"/>
    <col min="2443" max="2443" width="34.21875" style="1" customWidth="1"/>
    <col min="2444" max="2444" width="23.44140625" style="1" customWidth="1"/>
    <col min="2445" max="2445" width="9.21875" style="1" customWidth="1"/>
    <col min="2446" max="2446" width="19.44140625" style="1" customWidth="1"/>
    <col min="2447" max="2447" width="42.77734375" style="1" customWidth="1"/>
    <col min="2448" max="2448" width="5.77734375" style="1" customWidth="1"/>
    <col min="2449" max="2449" width="31.44140625" style="1" customWidth="1"/>
    <col min="2450" max="2450" width="16.21875" style="1" customWidth="1"/>
    <col min="2451" max="2452" width="9.21875" style="1" customWidth="1"/>
    <col min="2453" max="2453" width="11.21875" style="1" customWidth="1"/>
    <col min="2454" max="2454" width="2.21875" style="1" customWidth="1"/>
    <col min="2455" max="2660" width="10.88671875" style="1"/>
    <col min="2661" max="2661" width="12" style="1" customWidth="1"/>
    <col min="2662" max="2662" width="2.77734375" style="1" customWidth="1"/>
    <col min="2663" max="2664" width="6.44140625" style="1" customWidth="1"/>
    <col min="2665" max="2665" width="5.77734375" style="1" customWidth="1"/>
    <col min="2666" max="2666" width="6.44140625" style="1" customWidth="1"/>
    <col min="2667" max="2667" width="13.77734375" style="1" customWidth="1"/>
    <col min="2668" max="2669" width="9" style="1" customWidth="1"/>
    <col min="2670" max="2670" width="2.44140625" style="1" customWidth="1"/>
    <col min="2671" max="2671" width="8.77734375" style="1" customWidth="1"/>
    <col min="2672" max="2672" width="7.44140625" style="1" customWidth="1"/>
    <col min="2673" max="2675" width="3.77734375" style="1" customWidth="1"/>
    <col min="2676" max="2676" width="3.44140625" style="1" customWidth="1"/>
    <col min="2677" max="2677" width="2.77734375" style="1" customWidth="1"/>
    <col min="2678" max="2678" width="3" style="1" customWidth="1"/>
    <col min="2679" max="2681" width="0" style="1" hidden="1" customWidth="1"/>
    <col min="2682" max="2682" width="4.44140625" style="1" customWidth="1"/>
    <col min="2683" max="2683" width="0" style="1" hidden="1" customWidth="1"/>
    <col min="2684" max="2685" width="14.77734375" style="1" customWidth="1"/>
    <col min="2686" max="2686" width="15.21875" style="1" customWidth="1"/>
    <col min="2687" max="2687" width="6.44140625" style="1" customWidth="1"/>
    <col min="2688" max="2688" width="15.21875" style="1" customWidth="1"/>
    <col min="2689" max="2689" width="4.21875" style="1" customWidth="1"/>
    <col min="2690" max="2690" width="3" style="1" customWidth="1"/>
    <col min="2691" max="2693" width="0" style="1" hidden="1" customWidth="1"/>
    <col min="2694" max="2694" width="3" style="1" customWidth="1"/>
    <col min="2695" max="2695" width="0" style="1" hidden="1" customWidth="1"/>
    <col min="2696" max="2696" width="3" style="1" customWidth="1"/>
    <col min="2697" max="2697" width="0" style="1" hidden="1" customWidth="1"/>
    <col min="2698" max="2698" width="4.44140625" style="1" customWidth="1"/>
    <col min="2699" max="2699" width="34.21875" style="1" customWidth="1"/>
    <col min="2700" max="2700" width="23.44140625" style="1" customWidth="1"/>
    <col min="2701" max="2701" width="9.21875" style="1" customWidth="1"/>
    <col min="2702" max="2702" width="19.44140625" style="1" customWidth="1"/>
    <col min="2703" max="2703" width="42.77734375" style="1" customWidth="1"/>
    <col min="2704" max="2704" width="5.77734375" style="1" customWidth="1"/>
    <col min="2705" max="2705" width="31.44140625" style="1" customWidth="1"/>
    <col min="2706" max="2706" width="16.21875" style="1" customWidth="1"/>
    <col min="2707" max="2708" width="9.21875" style="1" customWidth="1"/>
    <col min="2709" max="2709" width="11.21875" style="1" customWidth="1"/>
    <col min="2710" max="2710" width="2.21875" style="1" customWidth="1"/>
    <col min="2711" max="2916" width="10.88671875" style="1"/>
    <col min="2917" max="2917" width="12" style="1" customWidth="1"/>
    <col min="2918" max="2918" width="2.77734375" style="1" customWidth="1"/>
    <col min="2919" max="2920" width="6.44140625" style="1" customWidth="1"/>
    <col min="2921" max="2921" width="5.77734375" style="1" customWidth="1"/>
    <col min="2922" max="2922" width="6.44140625" style="1" customWidth="1"/>
    <col min="2923" max="2923" width="13.77734375" style="1" customWidth="1"/>
    <col min="2924" max="2925" width="9" style="1" customWidth="1"/>
    <col min="2926" max="2926" width="2.44140625" style="1" customWidth="1"/>
    <col min="2927" max="2927" width="8.77734375" style="1" customWidth="1"/>
    <col min="2928" max="2928" width="7.44140625" style="1" customWidth="1"/>
    <col min="2929" max="2931" width="3.77734375" style="1" customWidth="1"/>
    <col min="2932" max="2932" width="3.44140625" style="1" customWidth="1"/>
    <col min="2933" max="2933" width="2.77734375" style="1" customWidth="1"/>
    <col min="2934" max="2934" width="3" style="1" customWidth="1"/>
    <col min="2935" max="2937" width="0" style="1" hidden="1" customWidth="1"/>
    <col min="2938" max="2938" width="4.44140625" style="1" customWidth="1"/>
    <col min="2939" max="2939" width="0" style="1" hidden="1" customWidth="1"/>
    <col min="2940" max="2941" width="14.77734375" style="1" customWidth="1"/>
    <col min="2942" max="2942" width="15.21875" style="1" customWidth="1"/>
    <col min="2943" max="2943" width="6.44140625" style="1" customWidth="1"/>
    <col min="2944" max="2944" width="15.21875" style="1" customWidth="1"/>
    <col min="2945" max="2945" width="4.21875" style="1" customWidth="1"/>
    <col min="2946" max="2946" width="3" style="1" customWidth="1"/>
    <col min="2947" max="2949" width="0" style="1" hidden="1" customWidth="1"/>
    <col min="2950" max="2950" width="3" style="1" customWidth="1"/>
    <col min="2951" max="2951" width="0" style="1" hidden="1" customWidth="1"/>
    <col min="2952" max="2952" width="3" style="1" customWidth="1"/>
    <col min="2953" max="2953" width="0" style="1" hidden="1" customWidth="1"/>
    <col min="2954" max="2954" width="4.44140625" style="1" customWidth="1"/>
    <col min="2955" max="2955" width="34.21875" style="1" customWidth="1"/>
    <col min="2956" max="2956" width="23.44140625" style="1" customWidth="1"/>
    <col min="2957" max="2957" width="9.21875" style="1" customWidth="1"/>
    <col min="2958" max="2958" width="19.44140625" style="1" customWidth="1"/>
    <col min="2959" max="2959" width="42.77734375" style="1" customWidth="1"/>
    <col min="2960" max="2960" width="5.77734375" style="1" customWidth="1"/>
    <col min="2961" max="2961" width="31.44140625" style="1" customWidth="1"/>
    <col min="2962" max="2962" width="16.21875" style="1" customWidth="1"/>
    <col min="2963" max="2964" width="9.21875" style="1" customWidth="1"/>
    <col min="2965" max="2965" width="11.21875" style="1" customWidth="1"/>
    <col min="2966" max="2966" width="2.21875" style="1" customWidth="1"/>
    <col min="2967" max="3172" width="10.88671875" style="1"/>
    <col min="3173" max="3173" width="12" style="1" customWidth="1"/>
    <col min="3174" max="3174" width="2.77734375" style="1" customWidth="1"/>
    <col min="3175" max="3176" width="6.44140625" style="1" customWidth="1"/>
    <col min="3177" max="3177" width="5.77734375" style="1" customWidth="1"/>
    <col min="3178" max="3178" width="6.44140625" style="1" customWidth="1"/>
    <col min="3179" max="3179" width="13.77734375" style="1" customWidth="1"/>
    <col min="3180" max="3181" width="9" style="1" customWidth="1"/>
    <col min="3182" max="3182" width="2.44140625" style="1" customWidth="1"/>
    <col min="3183" max="3183" width="8.77734375" style="1" customWidth="1"/>
    <col min="3184" max="3184" width="7.44140625" style="1" customWidth="1"/>
    <col min="3185" max="3187" width="3.77734375" style="1" customWidth="1"/>
    <col min="3188" max="3188" width="3.44140625" style="1" customWidth="1"/>
    <col min="3189" max="3189" width="2.77734375" style="1" customWidth="1"/>
    <col min="3190" max="3190" width="3" style="1" customWidth="1"/>
    <col min="3191" max="3193" width="0" style="1" hidden="1" customWidth="1"/>
    <col min="3194" max="3194" width="4.44140625" style="1" customWidth="1"/>
    <col min="3195" max="3195" width="0" style="1" hidden="1" customWidth="1"/>
    <col min="3196" max="3197" width="14.77734375" style="1" customWidth="1"/>
    <col min="3198" max="3198" width="15.21875" style="1" customWidth="1"/>
    <col min="3199" max="3199" width="6.44140625" style="1" customWidth="1"/>
    <col min="3200" max="3200" width="15.21875" style="1" customWidth="1"/>
    <col min="3201" max="3201" width="4.21875" style="1" customWidth="1"/>
    <col min="3202" max="3202" width="3" style="1" customWidth="1"/>
    <col min="3203" max="3205" width="0" style="1" hidden="1" customWidth="1"/>
    <col min="3206" max="3206" width="3" style="1" customWidth="1"/>
    <col min="3207" max="3207" width="0" style="1" hidden="1" customWidth="1"/>
    <col min="3208" max="3208" width="3" style="1" customWidth="1"/>
    <col min="3209" max="3209" width="0" style="1" hidden="1" customWidth="1"/>
    <col min="3210" max="3210" width="4.44140625" style="1" customWidth="1"/>
    <col min="3211" max="3211" width="34.21875" style="1" customWidth="1"/>
    <col min="3212" max="3212" width="23.44140625" style="1" customWidth="1"/>
    <col min="3213" max="3213" width="9.21875" style="1" customWidth="1"/>
    <col min="3214" max="3214" width="19.44140625" style="1" customWidth="1"/>
    <col min="3215" max="3215" width="42.77734375" style="1" customWidth="1"/>
    <col min="3216" max="3216" width="5.77734375" style="1" customWidth="1"/>
    <col min="3217" max="3217" width="31.44140625" style="1" customWidth="1"/>
    <col min="3218" max="3218" width="16.21875" style="1" customWidth="1"/>
    <col min="3219" max="3220" width="9.21875" style="1" customWidth="1"/>
    <col min="3221" max="3221" width="11.21875" style="1" customWidth="1"/>
    <col min="3222" max="3222" width="2.21875" style="1" customWidth="1"/>
    <col min="3223" max="3428" width="10.88671875" style="1"/>
    <col min="3429" max="3429" width="12" style="1" customWidth="1"/>
    <col min="3430" max="3430" width="2.77734375" style="1" customWidth="1"/>
    <col min="3431" max="3432" width="6.44140625" style="1" customWidth="1"/>
    <col min="3433" max="3433" width="5.77734375" style="1" customWidth="1"/>
    <col min="3434" max="3434" width="6.44140625" style="1" customWidth="1"/>
    <col min="3435" max="3435" width="13.77734375" style="1" customWidth="1"/>
    <col min="3436" max="3437" width="9" style="1" customWidth="1"/>
    <col min="3438" max="3438" width="2.44140625" style="1" customWidth="1"/>
    <col min="3439" max="3439" width="8.77734375" style="1" customWidth="1"/>
    <col min="3440" max="3440" width="7.44140625" style="1" customWidth="1"/>
    <col min="3441" max="3443" width="3.77734375" style="1" customWidth="1"/>
    <col min="3444" max="3444" width="3.44140625" style="1" customWidth="1"/>
    <col min="3445" max="3445" width="2.77734375" style="1" customWidth="1"/>
    <col min="3446" max="3446" width="3" style="1" customWidth="1"/>
    <col min="3447" max="3449" width="0" style="1" hidden="1" customWidth="1"/>
    <col min="3450" max="3450" width="4.44140625" style="1" customWidth="1"/>
    <col min="3451" max="3451" width="0" style="1" hidden="1" customWidth="1"/>
    <col min="3452" max="3453" width="14.77734375" style="1" customWidth="1"/>
    <col min="3454" max="3454" width="15.21875" style="1" customWidth="1"/>
    <col min="3455" max="3455" width="6.44140625" style="1" customWidth="1"/>
    <col min="3456" max="3456" width="15.21875" style="1" customWidth="1"/>
    <col min="3457" max="3457" width="4.21875" style="1" customWidth="1"/>
    <col min="3458" max="3458" width="3" style="1" customWidth="1"/>
    <col min="3459" max="3461" width="0" style="1" hidden="1" customWidth="1"/>
    <col min="3462" max="3462" width="3" style="1" customWidth="1"/>
    <col min="3463" max="3463" width="0" style="1" hidden="1" customWidth="1"/>
    <col min="3464" max="3464" width="3" style="1" customWidth="1"/>
    <col min="3465" max="3465" width="0" style="1" hidden="1" customWidth="1"/>
    <col min="3466" max="3466" width="4.44140625" style="1" customWidth="1"/>
    <col min="3467" max="3467" width="34.21875" style="1" customWidth="1"/>
    <col min="3468" max="3468" width="23.44140625" style="1" customWidth="1"/>
    <col min="3469" max="3469" width="9.21875" style="1" customWidth="1"/>
    <col min="3470" max="3470" width="19.44140625" style="1" customWidth="1"/>
    <col min="3471" max="3471" width="42.77734375" style="1" customWidth="1"/>
    <col min="3472" max="3472" width="5.77734375" style="1" customWidth="1"/>
    <col min="3473" max="3473" width="31.44140625" style="1" customWidth="1"/>
    <col min="3474" max="3474" width="16.21875" style="1" customWidth="1"/>
    <col min="3475" max="3476" width="9.21875" style="1" customWidth="1"/>
    <col min="3477" max="3477" width="11.21875" style="1" customWidth="1"/>
    <col min="3478" max="3478" width="2.21875" style="1" customWidth="1"/>
    <col min="3479" max="3684" width="10.88671875" style="1"/>
    <col min="3685" max="3685" width="12" style="1" customWidth="1"/>
    <col min="3686" max="3686" width="2.77734375" style="1" customWidth="1"/>
    <col min="3687" max="3688" width="6.44140625" style="1" customWidth="1"/>
    <col min="3689" max="3689" width="5.77734375" style="1" customWidth="1"/>
    <col min="3690" max="3690" width="6.44140625" style="1" customWidth="1"/>
    <col min="3691" max="3691" width="13.77734375" style="1" customWidth="1"/>
    <col min="3692" max="3693" width="9" style="1" customWidth="1"/>
    <col min="3694" max="3694" width="2.44140625" style="1" customWidth="1"/>
    <col min="3695" max="3695" width="8.77734375" style="1" customWidth="1"/>
    <col min="3696" max="3696" width="7.44140625" style="1" customWidth="1"/>
    <col min="3697" max="3699" width="3.77734375" style="1" customWidth="1"/>
    <col min="3700" max="3700" width="3.44140625" style="1" customWidth="1"/>
    <col min="3701" max="3701" width="2.77734375" style="1" customWidth="1"/>
    <col min="3702" max="3702" width="3" style="1" customWidth="1"/>
    <col min="3703" max="3705" width="0" style="1" hidden="1" customWidth="1"/>
    <col min="3706" max="3706" width="4.44140625" style="1" customWidth="1"/>
    <col min="3707" max="3707" width="0" style="1" hidden="1" customWidth="1"/>
    <col min="3708" max="3709" width="14.77734375" style="1" customWidth="1"/>
    <col min="3710" max="3710" width="15.21875" style="1" customWidth="1"/>
    <col min="3711" max="3711" width="6.44140625" style="1" customWidth="1"/>
    <col min="3712" max="3712" width="15.21875" style="1" customWidth="1"/>
    <col min="3713" max="3713" width="4.21875" style="1" customWidth="1"/>
    <col min="3714" max="3714" width="3" style="1" customWidth="1"/>
    <col min="3715" max="3717" width="0" style="1" hidden="1" customWidth="1"/>
    <col min="3718" max="3718" width="3" style="1" customWidth="1"/>
    <col min="3719" max="3719" width="0" style="1" hidden="1" customWidth="1"/>
    <col min="3720" max="3720" width="3" style="1" customWidth="1"/>
    <col min="3721" max="3721" width="0" style="1" hidden="1" customWidth="1"/>
    <col min="3722" max="3722" width="4.44140625" style="1" customWidth="1"/>
    <col min="3723" max="3723" width="34.21875" style="1" customWidth="1"/>
    <col min="3724" max="3724" width="23.44140625" style="1" customWidth="1"/>
    <col min="3725" max="3725" width="9.21875" style="1" customWidth="1"/>
    <col min="3726" max="3726" width="19.44140625" style="1" customWidth="1"/>
    <col min="3727" max="3727" width="42.77734375" style="1" customWidth="1"/>
    <col min="3728" max="3728" width="5.77734375" style="1" customWidth="1"/>
    <col min="3729" max="3729" width="31.44140625" style="1" customWidth="1"/>
    <col min="3730" max="3730" width="16.21875" style="1" customWidth="1"/>
    <col min="3731" max="3732" width="9.21875" style="1" customWidth="1"/>
    <col min="3733" max="3733" width="11.21875" style="1" customWidth="1"/>
    <col min="3734" max="3734" width="2.21875" style="1" customWidth="1"/>
    <col min="3735" max="3940" width="10.88671875" style="1"/>
    <col min="3941" max="3941" width="12" style="1" customWidth="1"/>
    <col min="3942" max="3942" width="2.77734375" style="1" customWidth="1"/>
    <col min="3943" max="3944" width="6.44140625" style="1" customWidth="1"/>
    <col min="3945" max="3945" width="5.77734375" style="1" customWidth="1"/>
    <col min="3946" max="3946" width="6.44140625" style="1" customWidth="1"/>
    <col min="3947" max="3947" width="13.77734375" style="1" customWidth="1"/>
    <col min="3948" max="3949" width="9" style="1" customWidth="1"/>
    <col min="3950" max="3950" width="2.44140625" style="1" customWidth="1"/>
    <col min="3951" max="3951" width="8.77734375" style="1" customWidth="1"/>
    <col min="3952" max="3952" width="7.44140625" style="1" customWidth="1"/>
    <col min="3953" max="3955" width="3.77734375" style="1" customWidth="1"/>
    <col min="3956" max="3956" width="3.44140625" style="1" customWidth="1"/>
    <col min="3957" max="3957" width="2.77734375" style="1" customWidth="1"/>
    <col min="3958" max="3958" width="3" style="1" customWidth="1"/>
    <col min="3959" max="3961" width="0" style="1" hidden="1" customWidth="1"/>
    <col min="3962" max="3962" width="4.44140625" style="1" customWidth="1"/>
    <col min="3963" max="3963" width="0" style="1" hidden="1" customWidth="1"/>
    <col min="3964" max="3965" width="14.77734375" style="1" customWidth="1"/>
    <col min="3966" max="3966" width="15.21875" style="1" customWidth="1"/>
    <col min="3967" max="3967" width="6.44140625" style="1" customWidth="1"/>
    <col min="3968" max="3968" width="15.21875" style="1" customWidth="1"/>
    <col min="3969" max="3969" width="4.21875" style="1" customWidth="1"/>
    <col min="3970" max="3970" width="3" style="1" customWidth="1"/>
    <col min="3971" max="3973" width="0" style="1" hidden="1" customWidth="1"/>
    <col min="3974" max="3974" width="3" style="1" customWidth="1"/>
    <col min="3975" max="3975" width="0" style="1" hidden="1" customWidth="1"/>
    <col min="3976" max="3976" width="3" style="1" customWidth="1"/>
    <col min="3977" max="3977" width="0" style="1" hidden="1" customWidth="1"/>
    <col min="3978" max="3978" width="4.44140625" style="1" customWidth="1"/>
    <col min="3979" max="3979" width="34.21875" style="1" customWidth="1"/>
    <col min="3980" max="3980" width="23.44140625" style="1" customWidth="1"/>
    <col min="3981" max="3981" width="9.21875" style="1" customWidth="1"/>
    <col min="3982" max="3982" width="19.44140625" style="1" customWidth="1"/>
    <col min="3983" max="3983" width="42.77734375" style="1" customWidth="1"/>
    <col min="3984" max="3984" width="5.77734375" style="1" customWidth="1"/>
    <col min="3985" max="3985" width="31.44140625" style="1" customWidth="1"/>
    <col min="3986" max="3986" width="16.21875" style="1" customWidth="1"/>
    <col min="3987" max="3988" width="9.21875" style="1" customWidth="1"/>
    <col min="3989" max="3989" width="11.21875" style="1" customWidth="1"/>
    <col min="3990" max="3990" width="2.21875" style="1" customWidth="1"/>
    <col min="3991" max="4196" width="10.88671875" style="1"/>
    <col min="4197" max="4197" width="12" style="1" customWidth="1"/>
    <col min="4198" max="4198" width="2.77734375" style="1" customWidth="1"/>
    <col min="4199" max="4200" width="6.44140625" style="1" customWidth="1"/>
    <col min="4201" max="4201" width="5.77734375" style="1" customWidth="1"/>
    <col min="4202" max="4202" width="6.44140625" style="1" customWidth="1"/>
    <col min="4203" max="4203" width="13.77734375" style="1" customWidth="1"/>
    <col min="4204" max="4205" width="9" style="1" customWidth="1"/>
    <col min="4206" max="4206" width="2.44140625" style="1" customWidth="1"/>
    <col min="4207" max="4207" width="8.77734375" style="1" customWidth="1"/>
    <col min="4208" max="4208" width="7.44140625" style="1" customWidth="1"/>
    <col min="4209" max="4211" width="3.77734375" style="1" customWidth="1"/>
    <col min="4212" max="4212" width="3.44140625" style="1" customWidth="1"/>
    <col min="4213" max="4213" width="2.77734375" style="1" customWidth="1"/>
    <col min="4214" max="4214" width="3" style="1" customWidth="1"/>
    <col min="4215" max="4217" width="0" style="1" hidden="1" customWidth="1"/>
    <col min="4218" max="4218" width="4.44140625" style="1" customWidth="1"/>
    <col min="4219" max="4219" width="0" style="1" hidden="1" customWidth="1"/>
    <col min="4220" max="4221" width="14.77734375" style="1" customWidth="1"/>
    <col min="4222" max="4222" width="15.21875" style="1" customWidth="1"/>
    <col min="4223" max="4223" width="6.44140625" style="1" customWidth="1"/>
    <col min="4224" max="4224" width="15.21875" style="1" customWidth="1"/>
    <col min="4225" max="4225" width="4.21875" style="1" customWidth="1"/>
    <col min="4226" max="4226" width="3" style="1" customWidth="1"/>
    <col min="4227" max="4229" width="0" style="1" hidden="1" customWidth="1"/>
    <col min="4230" max="4230" width="3" style="1" customWidth="1"/>
    <col min="4231" max="4231" width="0" style="1" hidden="1" customWidth="1"/>
    <col min="4232" max="4232" width="3" style="1" customWidth="1"/>
    <col min="4233" max="4233" width="0" style="1" hidden="1" customWidth="1"/>
    <col min="4234" max="4234" width="4.44140625" style="1" customWidth="1"/>
    <col min="4235" max="4235" width="34.21875" style="1" customWidth="1"/>
    <col min="4236" max="4236" width="23.44140625" style="1" customWidth="1"/>
    <col min="4237" max="4237" width="9.21875" style="1" customWidth="1"/>
    <col min="4238" max="4238" width="19.44140625" style="1" customWidth="1"/>
    <col min="4239" max="4239" width="42.77734375" style="1" customWidth="1"/>
    <col min="4240" max="4240" width="5.77734375" style="1" customWidth="1"/>
    <col min="4241" max="4241" width="31.44140625" style="1" customWidth="1"/>
    <col min="4242" max="4242" width="16.21875" style="1" customWidth="1"/>
    <col min="4243" max="4244" width="9.21875" style="1" customWidth="1"/>
    <col min="4245" max="4245" width="11.21875" style="1" customWidth="1"/>
    <col min="4246" max="4246" width="2.21875" style="1" customWidth="1"/>
    <col min="4247" max="4452" width="10.88671875" style="1"/>
    <col min="4453" max="4453" width="12" style="1" customWidth="1"/>
    <col min="4454" max="4454" width="2.77734375" style="1" customWidth="1"/>
    <col min="4455" max="4456" width="6.44140625" style="1" customWidth="1"/>
    <col min="4457" max="4457" width="5.77734375" style="1" customWidth="1"/>
    <col min="4458" max="4458" width="6.44140625" style="1" customWidth="1"/>
    <col min="4459" max="4459" width="13.77734375" style="1" customWidth="1"/>
    <col min="4460" max="4461" width="9" style="1" customWidth="1"/>
    <col min="4462" max="4462" width="2.44140625" style="1" customWidth="1"/>
    <col min="4463" max="4463" width="8.77734375" style="1" customWidth="1"/>
    <col min="4464" max="4464" width="7.44140625" style="1" customWidth="1"/>
    <col min="4465" max="4467" width="3.77734375" style="1" customWidth="1"/>
    <col min="4468" max="4468" width="3.44140625" style="1" customWidth="1"/>
    <col min="4469" max="4469" width="2.77734375" style="1" customWidth="1"/>
    <col min="4470" max="4470" width="3" style="1" customWidth="1"/>
    <col min="4471" max="4473" width="0" style="1" hidden="1" customWidth="1"/>
    <col min="4474" max="4474" width="4.44140625" style="1" customWidth="1"/>
    <col min="4475" max="4475" width="0" style="1" hidden="1" customWidth="1"/>
    <col min="4476" max="4477" width="14.77734375" style="1" customWidth="1"/>
    <col min="4478" max="4478" width="15.21875" style="1" customWidth="1"/>
    <col min="4479" max="4479" width="6.44140625" style="1" customWidth="1"/>
    <col min="4480" max="4480" width="15.21875" style="1" customWidth="1"/>
    <col min="4481" max="4481" width="4.21875" style="1" customWidth="1"/>
    <col min="4482" max="4482" width="3" style="1" customWidth="1"/>
    <col min="4483" max="4485" width="0" style="1" hidden="1" customWidth="1"/>
    <col min="4486" max="4486" width="3" style="1" customWidth="1"/>
    <col min="4487" max="4487" width="0" style="1" hidden="1" customWidth="1"/>
    <col min="4488" max="4488" width="3" style="1" customWidth="1"/>
    <col min="4489" max="4489" width="0" style="1" hidden="1" customWidth="1"/>
    <col min="4490" max="4490" width="4.44140625" style="1" customWidth="1"/>
    <col min="4491" max="4491" width="34.21875" style="1" customWidth="1"/>
    <col min="4492" max="4492" width="23.44140625" style="1" customWidth="1"/>
    <col min="4493" max="4493" width="9.21875" style="1" customWidth="1"/>
    <col min="4494" max="4494" width="19.44140625" style="1" customWidth="1"/>
    <col min="4495" max="4495" width="42.77734375" style="1" customWidth="1"/>
    <col min="4496" max="4496" width="5.77734375" style="1" customWidth="1"/>
    <col min="4497" max="4497" width="31.44140625" style="1" customWidth="1"/>
    <col min="4498" max="4498" width="16.21875" style="1" customWidth="1"/>
    <col min="4499" max="4500" width="9.21875" style="1" customWidth="1"/>
    <col min="4501" max="4501" width="11.21875" style="1" customWidth="1"/>
    <col min="4502" max="4502" width="2.21875" style="1" customWidth="1"/>
    <col min="4503" max="4708" width="10.88671875" style="1"/>
    <col min="4709" max="4709" width="12" style="1" customWidth="1"/>
    <col min="4710" max="4710" width="2.77734375" style="1" customWidth="1"/>
    <col min="4711" max="4712" width="6.44140625" style="1" customWidth="1"/>
    <col min="4713" max="4713" width="5.77734375" style="1" customWidth="1"/>
    <col min="4714" max="4714" width="6.44140625" style="1" customWidth="1"/>
    <col min="4715" max="4715" width="13.77734375" style="1" customWidth="1"/>
    <col min="4716" max="4717" width="9" style="1" customWidth="1"/>
    <col min="4718" max="4718" width="2.44140625" style="1" customWidth="1"/>
    <col min="4719" max="4719" width="8.77734375" style="1" customWidth="1"/>
    <col min="4720" max="4720" width="7.44140625" style="1" customWidth="1"/>
    <col min="4721" max="4723" width="3.77734375" style="1" customWidth="1"/>
    <col min="4724" max="4724" width="3.44140625" style="1" customWidth="1"/>
    <col min="4725" max="4725" width="2.77734375" style="1" customWidth="1"/>
    <col min="4726" max="4726" width="3" style="1" customWidth="1"/>
    <col min="4727" max="4729" width="0" style="1" hidden="1" customWidth="1"/>
    <col min="4730" max="4730" width="4.44140625" style="1" customWidth="1"/>
    <col min="4731" max="4731" width="0" style="1" hidden="1" customWidth="1"/>
    <col min="4732" max="4733" width="14.77734375" style="1" customWidth="1"/>
    <col min="4734" max="4734" width="15.21875" style="1" customWidth="1"/>
    <col min="4735" max="4735" width="6.44140625" style="1" customWidth="1"/>
    <col min="4736" max="4736" width="15.21875" style="1" customWidth="1"/>
    <col min="4737" max="4737" width="4.21875" style="1" customWidth="1"/>
    <col min="4738" max="4738" width="3" style="1" customWidth="1"/>
    <col min="4739" max="4741" width="0" style="1" hidden="1" customWidth="1"/>
    <col min="4742" max="4742" width="3" style="1" customWidth="1"/>
    <col min="4743" max="4743" width="0" style="1" hidden="1" customWidth="1"/>
    <col min="4744" max="4744" width="3" style="1" customWidth="1"/>
    <col min="4745" max="4745" width="0" style="1" hidden="1" customWidth="1"/>
    <col min="4746" max="4746" width="4.44140625" style="1" customWidth="1"/>
    <col min="4747" max="4747" width="34.21875" style="1" customWidth="1"/>
    <col min="4748" max="4748" width="23.44140625" style="1" customWidth="1"/>
    <col min="4749" max="4749" width="9.21875" style="1" customWidth="1"/>
    <col min="4750" max="4750" width="19.44140625" style="1" customWidth="1"/>
    <col min="4751" max="4751" width="42.77734375" style="1" customWidth="1"/>
    <col min="4752" max="4752" width="5.77734375" style="1" customWidth="1"/>
    <col min="4753" max="4753" width="31.44140625" style="1" customWidth="1"/>
    <col min="4754" max="4754" width="16.21875" style="1" customWidth="1"/>
    <col min="4755" max="4756" width="9.21875" style="1" customWidth="1"/>
    <col min="4757" max="4757" width="11.21875" style="1" customWidth="1"/>
    <col min="4758" max="4758" width="2.21875" style="1" customWidth="1"/>
    <col min="4759" max="4964" width="10.88671875" style="1"/>
    <col min="4965" max="4965" width="12" style="1" customWidth="1"/>
    <col min="4966" max="4966" width="2.77734375" style="1" customWidth="1"/>
    <col min="4967" max="4968" width="6.44140625" style="1" customWidth="1"/>
    <col min="4969" max="4969" width="5.77734375" style="1" customWidth="1"/>
    <col min="4970" max="4970" width="6.44140625" style="1" customWidth="1"/>
    <col min="4971" max="4971" width="13.77734375" style="1" customWidth="1"/>
    <col min="4972" max="4973" width="9" style="1" customWidth="1"/>
    <col min="4974" max="4974" width="2.44140625" style="1" customWidth="1"/>
    <col min="4975" max="4975" width="8.77734375" style="1" customWidth="1"/>
    <col min="4976" max="4976" width="7.44140625" style="1" customWidth="1"/>
    <col min="4977" max="4979" width="3.77734375" style="1" customWidth="1"/>
    <col min="4980" max="4980" width="3.44140625" style="1" customWidth="1"/>
    <col min="4981" max="4981" width="2.77734375" style="1" customWidth="1"/>
    <col min="4982" max="4982" width="3" style="1" customWidth="1"/>
    <col min="4983" max="4985" width="0" style="1" hidden="1" customWidth="1"/>
    <col min="4986" max="4986" width="4.44140625" style="1" customWidth="1"/>
    <col min="4987" max="4987" width="0" style="1" hidden="1" customWidth="1"/>
    <col min="4988" max="4989" width="14.77734375" style="1" customWidth="1"/>
    <col min="4990" max="4990" width="15.21875" style="1" customWidth="1"/>
    <col min="4991" max="4991" width="6.44140625" style="1" customWidth="1"/>
    <col min="4992" max="4992" width="15.21875" style="1" customWidth="1"/>
    <col min="4993" max="4993" width="4.21875" style="1" customWidth="1"/>
    <col min="4994" max="4994" width="3" style="1" customWidth="1"/>
    <col min="4995" max="4997" width="0" style="1" hidden="1" customWidth="1"/>
    <col min="4998" max="4998" width="3" style="1" customWidth="1"/>
    <col min="4999" max="4999" width="0" style="1" hidden="1" customWidth="1"/>
    <col min="5000" max="5000" width="3" style="1" customWidth="1"/>
    <col min="5001" max="5001" width="0" style="1" hidden="1" customWidth="1"/>
    <col min="5002" max="5002" width="4.44140625" style="1" customWidth="1"/>
    <col min="5003" max="5003" width="34.21875" style="1" customWidth="1"/>
    <col min="5004" max="5004" width="23.44140625" style="1" customWidth="1"/>
    <col min="5005" max="5005" width="9.21875" style="1" customWidth="1"/>
    <col min="5006" max="5006" width="19.44140625" style="1" customWidth="1"/>
    <col min="5007" max="5007" width="42.77734375" style="1" customWidth="1"/>
    <col min="5008" max="5008" width="5.77734375" style="1" customWidth="1"/>
    <col min="5009" max="5009" width="31.44140625" style="1" customWidth="1"/>
    <col min="5010" max="5010" width="16.21875" style="1" customWidth="1"/>
    <col min="5011" max="5012" width="9.21875" style="1" customWidth="1"/>
    <col min="5013" max="5013" width="11.21875" style="1" customWidth="1"/>
    <col min="5014" max="5014" width="2.21875" style="1" customWidth="1"/>
    <col min="5015" max="5220" width="10.88671875" style="1"/>
    <col min="5221" max="5221" width="12" style="1" customWidth="1"/>
    <col min="5222" max="5222" width="2.77734375" style="1" customWidth="1"/>
    <col min="5223" max="5224" width="6.44140625" style="1" customWidth="1"/>
    <col min="5225" max="5225" width="5.77734375" style="1" customWidth="1"/>
    <col min="5226" max="5226" width="6.44140625" style="1" customWidth="1"/>
    <col min="5227" max="5227" width="13.77734375" style="1" customWidth="1"/>
    <col min="5228" max="5229" width="9" style="1" customWidth="1"/>
    <col min="5230" max="5230" width="2.44140625" style="1" customWidth="1"/>
    <col min="5231" max="5231" width="8.77734375" style="1" customWidth="1"/>
    <col min="5232" max="5232" width="7.44140625" style="1" customWidth="1"/>
    <col min="5233" max="5235" width="3.77734375" style="1" customWidth="1"/>
    <col min="5236" max="5236" width="3.44140625" style="1" customWidth="1"/>
    <col min="5237" max="5237" width="2.77734375" style="1" customWidth="1"/>
    <col min="5238" max="5238" width="3" style="1" customWidth="1"/>
    <col min="5239" max="5241" width="0" style="1" hidden="1" customWidth="1"/>
    <col min="5242" max="5242" width="4.44140625" style="1" customWidth="1"/>
    <col min="5243" max="5243" width="0" style="1" hidden="1" customWidth="1"/>
    <col min="5244" max="5245" width="14.77734375" style="1" customWidth="1"/>
    <col min="5246" max="5246" width="15.21875" style="1" customWidth="1"/>
    <col min="5247" max="5247" width="6.44140625" style="1" customWidth="1"/>
    <col min="5248" max="5248" width="15.21875" style="1" customWidth="1"/>
    <col min="5249" max="5249" width="4.21875" style="1" customWidth="1"/>
    <col min="5250" max="5250" width="3" style="1" customWidth="1"/>
    <col min="5251" max="5253" width="0" style="1" hidden="1" customWidth="1"/>
    <col min="5254" max="5254" width="3" style="1" customWidth="1"/>
    <col min="5255" max="5255" width="0" style="1" hidden="1" customWidth="1"/>
    <col min="5256" max="5256" width="3" style="1" customWidth="1"/>
    <col min="5257" max="5257" width="0" style="1" hidden="1" customWidth="1"/>
    <col min="5258" max="5258" width="4.44140625" style="1" customWidth="1"/>
    <col min="5259" max="5259" width="34.21875" style="1" customWidth="1"/>
    <col min="5260" max="5260" width="23.44140625" style="1" customWidth="1"/>
    <col min="5261" max="5261" width="9.21875" style="1" customWidth="1"/>
    <col min="5262" max="5262" width="19.44140625" style="1" customWidth="1"/>
    <col min="5263" max="5263" width="42.77734375" style="1" customWidth="1"/>
    <col min="5264" max="5264" width="5.77734375" style="1" customWidth="1"/>
    <col min="5265" max="5265" width="31.44140625" style="1" customWidth="1"/>
    <col min="5266" max="5266" width="16.21875" style="1" customWidth="1"/>
    <col min="5267" max="5268" width="9.21875" style="1" customWidth="1"/>
    <col min="5269" max="5269" width="11.21875" style="1" customWidth="1"/>
    <col min="5270" max="5270" width="2.21875" style="1" customWidth="1"/>
    <col min="5271" max="5476" width="10.88671875" style="1"/>
    <col min="5477" max="5477" width="12" style="1" customWidth="1"/>
    <col min="5478" max="5478" width="2.77734375" style="1" customWidth="1"/>
    <col min="5479" max="5480" width="6.44140625" style="1" customWidth="1"/>
    <col min="5481" max="5481" width="5.77734375" style="1" customWidth="1"/>
    <col min="5482" max="5482" width="6.44140625" style="1" customWidth="1"/>
    <col min="5483" max="5483" width="13.77734375" style="1" customWidth="1"/>
    <col min="5484" max="5485" width="9" style="1" customWidth="1"/>
    <col min="5486" max="5486" width="2.44140625" style="1" customWidth="1"/>
    <col min="5487" max="5487" width="8.77734375" style="1" customWidth="1"/>
    <col min="5488" max="5488" width="7.44140625" style="1" customWidth="1"/>
    <col min="5489" max="5491" width="3.77734375" style="1" customWidth="1"/>
    <col min="5492" max="5492" width="3.44140625" style="1" customWidth="1"/>
    <col min="5493" max="5493" width="2.77734375" style="1" customWidth="1"/>
    <col min="5494" max="5494" width="3" style="1" customWidth="1"/>
    <col min="5495" max="5497" width="0" style="1" hidden="1" customWidth="1"/>
    <col min="5498" max="5498" width="4.44140625" style="1" customWidth="1"/>
    <col min="5499" max="5499" width="0" style="1" hidden="1" customWidth="1"/>
    <col min="5500" max="5501" width="14.77734375" style="1" customWidth="1"/>
    <col min="5502" max="5502" width="15.21875" style="1" customWidth="1"/>
    <col min="5503" max="5503" width="6.44140625" style="1" customWidth="1"/>
    <col min="5504" max="5504" width="15.21875" style="1" customWidth="1"/>
    <col min="5505" max="5505" width="4.21875" style="1" customWidth="1"/>
    <col min="5506" max="5506" width="3" style="1" customWidth="1"/>
    <col min="5507" max="5509" width="0" style="1" hidden="1" customWidth="1"/>
    <col min="5510" max="5510" width="3" style="1" customWidth="1"/>
    <col min="5511" max="5511" width="0" style="1" hidden="1" customWidth="1"/>
    <col min="5512" max="5512" width="3" style="1" customWidth="1"/>
    <col min="5513" max="5513" width="0" style="1" hidden="1" customWidth="1"/>
    <col min="5514" max="5514" width="4.44140625" style="1" customWidth="1"/>
    <col min="5515" max="5515" width="34.21875" style="1" customWidth="1"/>
    <col min="5516" max="5516" width="23.44140625" style="1" customWidth="1"/>
    <col min="5517" max="5517" width="9.21875" style="1" customWidth="1"/>
    <col min="5518" max="5518" width="19.44140625" style="1" customWidth="1"/>
    <col min="5519" max="5519" width="42.77734375" style="1" customWidth="1"/>
    <col min="5520" max="5520" width="5.77734375" style="1" customWidth="1"/>
    <col min="5521" max="5521" width="31.44140625" style="1" customWidth="1"/>
    <col min="5522" max="5522" width="16.21875" style="1" customWidth="1"/>
    <col min="5523" max="5524" width="9.21875" style="1" customWidth="1"/>
    <col min="5525" max="5525" width="11.21875" style="1" customWidth="1"/>
    <col min="5526" max="5526" width="2.21875" style="1" customWidth="1"/>
    <col min="5527" max="5732" width="10.88671875" style="1"/>
    <col min="5733" max="5733" width="12" style="1" customWidth="1"/>
    <col min="5734" max="5734" width="2.77734375" style="1" customWidth="1"/>
    <col min="5735" max="5736" width="6.44140625" style="1" customWidth="1"/>
    <col min="5737" max="5737" width="5.77734375" style="1" customWidth="1"/>
    <col min="5738" max="5738" width="6.44140625" style="1" customWidth="1"/>
    <col min="5739" max="5739" width="13.77734375" style="1" customWidth="1"/>
    <col min="5740" max="5741" width="9" style="1" customWidth="1"/>
    <col min="5742" max="5742" width="2.44140625" style="1" customWidth="1"/>
    <col min="5743" max="5743" width="8.77734375" style="1" customWidth="1"/>
    <col min="5744" max="5744" width="7.44140625" style="1" customWidth="1"/>
    <col min="5745" max="5747" width="3.77734375" style="1" customWidth="1"/>
    <col min="5748" max="5748" width="3.44140625" style="1" customWidth="1"/>
    <col min="5749" max="5749" width="2.77734375" style="1" customWidth="1"/>
    <col min="5750" max="5750" width="3" style="1" customWidth="1"/>
    <col min="5751" max="5753" width="0" style="1" hidden="1" customWidth="1"/>
    <col min="5754" max="5754" width="4.44140625" style="1" customWidth="1"/>
    <col min="5755" max="5755" width="0" style="1" hidden="1" customWidth="1"/>
    <col min="5756" max="5757" width="14.77734375" style="1" customWidth="1"/>
    <col min="5758" max="5758" width="15.21875" style="1" customWidth="1"/>
    <col min="5759" max="5759" width="6.44140625" style="1" customWidth="1"/>
    <col min="5760" max="5760" width="15.21875" style="1" customWidth="1"/>
    <col min="5761" max="5761" width="4.21875" style="1" customWidth="1"/>
    <col min="5762" max="5762" width="3" style="1" customWidth="1"/>
    <col min="5763" max="5765" width="0" style="1" hidden="1" customWidth="1"/>
    <col min="5766" max="5766" width="3" style="1" customWidth="1"/>
    <col min="5767" max="5767" width="0" style="1" hidden="1" customWidth="1"/>
    <col min="5768" max="5768" width="3" style="1" customWidth="1"/>
    <col min="5769" max="5769" width="0" style="1" hidden="1" customWidth="1"/>
    <col min="5770" max="5770" width="4.44140625" style="1" customWidth="1"/>
    <col min="5771" max="5771" width="34.21875" style="1" customWidth="1"/>
    <col min="5772" max="5772" width="23.44140625" style="1" customWidth="1"/>
    <col min="5773" max="5773" width="9.21875" style="1" customWidth="1"/>
    <col min="5774" max="5774" width="19.44140625" style="1" customWidth="1"/>
    <col min="5775" max="5775" width="42.77734375" style="1" customWidth="1"/>
    <col min="5776" max="5776" width="5.77734375" style="1" customWidth="1"/>
    <col min="5777" max="5777" width="31.44140625" style="1" customWidth="1"/>
    <col min="5778" max="5778" width="16.21875" style="1" customWidth="1"/>
    <col min="5779" max="5780" width="9.21875" style="1" customWidth="1"/>
    <col min="5781" max="5781" width="11.21875" style="1" customWidth="1"/>
    <col min="5782" max="5782" width="2.21875" style="1" customWidth="1"/>
    <col min="5783" max="5988" width="10.88671875" style="1"/>
    <col min="5989" max="5989" width="12" style="1" customWidth="1"/>
    <col min="5990" max="5990" width="2.77734375" style="1" customWidth="1"/>
    <col min="5991" max="5992" width="6.44140625" style="1" customWidth="1"/>
    <col min="5993" max="5993" width="5.77734375" style="1" customWidth="1"/>
    <col min="5994" max="5994" width="6.44140625" style="1" customWidth="1"/>
    <col min="5995" max="5995" width="13.77734375" style="1" customWidth="1"/>
    <col min="5996" max="5997" width="9" style="1" customWidth="1"/>
    <col min="5998" max="5998" width="2.44140625" style="1" customWidth="1"/>
    <col min="5999" max="5999" width="8.77734375" style="1" customWidth="1"/>
    <col min="6000" max="6000" width="7.44140625" style="1" customWidth="1"/>
    <col min="6001" max="6003" width="3.77734375" style="1" customWidth="1"/>
    <col min="6004" max="6004" width="3.44140625" style="1" customWidth="1"/>
    <col min="6005" max="6005" width="2.77734375" style="1" customWidth="1"/>
    <col min="6006" max="6006" width="3" style="1" customWidth="1"/>
    <col min="6007" max="6009" width="0" style="1" hidden="1" customWidth="1"/>
    <col min="6010" max="6010" width="4.44140625" style="1" customWidth="1"/>
    <col min="6011" max="6011" width="0" style="1" hidden="1" customWidth="1"/>
    <col min="6012" max="6013" width="14.77734375" style="1" customWidth="1"/>
    <col min="6014" max="6014" width="15.21875" style="1" customWidth="1"/>
    <col min="6015" max="6015" width="6.44140625" style="1" customWidth="1"/>
    <col min="6016" max="6016" width="15.21875" style="1" customWidth="1"/>
    <col min="6017" max="6017" width="4.21875" style="1" customWidth="1"/>
    <col min="6018" max="6018" width="3" style="1" customWidth="1"/>
    <col min="6019" max="6021" width="0" style="1" hidden="1" customWidth="1"/>
    <col min="6022" max="6022" width="3" style="1" customWidth="1"/>
    <col min="6023" max="6023" width="0" style="1" hidden="1" customWidth="1"/>
    <col min="6024" max="6024" width="3" style="1" customWidth="1"/>
    <col min="6025" max="6025" width="0" style="1" hidden="1" customWidth="1"/>
    <col min="6026" max="6026" width="4.44140625" style="1" customWidth="1"/>
    <col min="6027" max="6027" width="34.21875" style="1" customWidth="1"/>
    <col min="6028" max="6028" width="23.44140625" style="1" customWidth="1"/>
    <col min="6029" max="6029" width="9.21875" style="1" customWidth="1"/>
    <col min="6030" max="6030" width="19.44140625" style="1" customWidth="1"/>
    <col min="6031" max="6031" width="42.77734375" style="1" customWidth="1"/>
    <col min="6032" max="6032" width="5.77734375" style="1" customWidth="1"/>
    <col min="6033" max="6033" width="31.44140625" style="1" customWidth="1"/>
    <col min="6034" max="6034" width="16.21875" style="1" customWidth="1"/>
    <col min="6035" max="6036" width="9.21875" style="1" customWidth="1"/>
    <col min="6037" max="6037" width="11.21875" style="1" customWidth="1"/>
    <col min="6038" max="6038" width="2.21875" style="1" customWidth="1"/>
    <col min="6039" max="6244" width="10.88671875" style="1"/>
    <col min="6245" max="6245" width="12" style="1" customWidth="1"/>
    <col min="6246" max="6246" width="2.77734375" style="1" customWidth="1"/>
    <col min="6247" max="6248" width="6.44140625" style="1" customWidth="1"/>
    <col min="6249" max="6249" width="5.77734375" style="1" customWidth="1"/>
    <col min="6250" max="6250" width="6.44140625" style="1" customWidth="1"/>
    <col min="6251" max="6251" width="13.77734375" style="1" customWidth="1"/>
    <col min="6252" max="6253" width="9" style="1" customWidth="1"/>
    <col min="6254" max="6254" width="2.44140625" style="1" customWidth="1"/>
    <col min="6255" max="6255" width="8.77734375" style="1" customWidth="1"/>
    <col min="6256" max="6256" width="7.44140625" style="1" customWidth="1"/>
    <col min="6257" max="6259" width="3.77734375" style="1" customWidth="1"/>
    <col min="6260" max="6260" width="3.44140625" style="1" customWidth="1"/>
    <col min="6261" max="6261" width="2.77734375" style="1" customWidth="1"/>
    <col min="6262" max="6262" width="3" style="1" customWidth="1"/>
    <col min="6263" max="6265" width="0" style="1" hidden="1" customWidth="1"/>
    <col min="6266" max="6266" width="4.44140625" style="1" customWidth="1"/>
    <col min="6267" max="6267" width="0" style="1" hidden="1" customWidth="1"/>
    <col min="6268" max="6269" width="14.77734375" style="1" customWidth="1"/>
    <col min="6270" max="6270" width="15.21875" style="1" customWidth="1"/>
    <col min="6271" max="6271" width="6.44140625" style="1" customWidth="1"/>
    <col min="6272" max="6272" width="15.21875" style="1" customWidth="1"/>
    <col min="6273" max="6273" width="4.21875" style="1" customWidth="1"/>
    <col min="6274" max="6274" width="3" style="1" customWidth="1"/>
    <col min="6275" max="6277" width="0" style="1" hidden="1" customWidth="1"/>
    <col min="6278" max="6278" width="3" style="1" customWidth="1"/>
    <col min="6279" max="6279" width="0" style="1" hidden="1" customWidth="1"/>
    <col min="6280" max="6280" width="3" style="1" customWidth="1"/>
    <col min="6281" max="6281" width="0" style="1" hidden="1" customWidth="1"/>
    <col min="6282" max="6282" width="4.44140625" style="1" customWidth="1"/>
    <col min="6283" max="6283" width="34.21875" style="1" customWidth="1"/>
    <col min="6284" max="6284" width="23.44140625" style="1" customWidth="1"/>
    <col min="6285" max="6285" width="9.21875" style="1" customWidth="1"/>
    <col min="6286" max="6286" width="19.44140625" style="1" customWidth="1"/>
    <col min="6287" max="6287" width="42.77734375" style="1" customWidth="1"/>
    <col min="6288" max="6288" width="5.77734375" style="1" customWidth="1"/>
    <col min="6289" max="6289" width="31.44140625" style="1" customWidth="1"/>
    <col min="6290" max="6290" width="16.21875" style="1" customWidth="1"/>
    <col min="6291" max="6292" width="9.21875" style="1" customWidth="1"/>
    <col min="6293" max="6293" width="11.21875" style="1" customWidth="1"/>
    <col min="6294" max="6294" width="2.21875" style="1" customWidth="1"/>
    <col min="6295" max="6500" width="10.88671875" style="1"/>
    <col min="6501" max="6501" width="12" style="1" customWidth="1"/>
    <col min="6502" max="6502" width="2.77734375" style="1" customWidth="1"/>
    <col min="6503" max="6504" width="6.44140625" style="1" customWidth="1"/>
    <col min="6505" max="6505" width="5.77734375" style="1" customWidth="1"/>
    <col min="6506" max="6506" width="6.44140625" style="1" customWidth="1"/>
    <col min="6507" max="6507" width="13.77734375" style="1" customWidth="1"/>
    <col min="6508" max="6509" width="9" style="1" customWidth="1"/>
    <col min="6510" max="6510" width="2.44140625" style="1" customWidth="1"/>
    <col min="6511" max="6511" width="8.77734375" style="1" customWidth="1"/>
    <col min="6512" max="6512" width="7.44140625" style="1" customWidth="1"/>
    <col min="6513" max="6515" width="3.77734375" style="1" customWidth="1"/>
    <col min="6516" max="6516" width="3.44140625" style="1" customWidth="1"/>
    <col min="6517" max="6517" width="2.77734375" style="1" customWidth="1"/>
    <col min="6518" max="6518" width="3" style="1" customWidth="1"/>
    <col min="6519" max="6521" width="0" style="1" hidden="1" customWidth="1"/>
    <col min="6522" max="6522" width="4.44140625" style="1" customWidth="1"/>
    <col min="6523" max="6523" width="0" style="1" hidden="1" customWidth="1"/>
    <col min="6524" max="6525" width="14.77734375" style="1" customWidth="1"/>
    <col min="6526" max="6526" width="15.21875" style="1" customWidth="1"/>
    <col min="6527" max="6527" width="6.44140625" style="1" customWidth="1"/>
    <col min="6528" max="6528" width="15.21875" style="1" customWidth="1"/>
    <col min="6529" max="6529" width="4.21875" style="1" customWidth="1"/>
    <col min="6530" max="6530" width="3" style="1" customWidth="1"/>
    <col min="6531" max="6533" width="0" style="1" hidden="1" customWidth="1"/>
    <col min="6534" max="6534" width="3" style="1" customWidth="1"/>
    <col min="6535" max="6535" width="0" style="1" hidden="1" customWidth="1"/>
    <col min="6536" max="6536" width="3" style="1" customWidth="1"/>
    <col min="6537" max="6537" width="0" style="1" hidden="1" customWidth="1"/>
    <col min="6538" max="6538" width="4.44140625" style="1" customWidth="1"/>
    <col min="6539" max="6539" width="34.21875" style="1" customWidth="1"/>
    <col min="6540" max="6540" width="23.44140625" style="1" customWidth="1"/>
    <col min="6541" max="6541" width="9.21875" style="1" customWidth="1"/>
    <col min="6542" max="6542" width="19.44140625" style="1" customWidth="1"/>
    <col min="6543" max="6543" width="42.77734375" style="1" customWidth="1"/>
    <col min="6544" max="6544" width="5.77734375" style="1" customWidth="1"/>
    <col min="6545" max="6545" width="31.44140625" style="1" customWidth="1"/>
    <col min="6546" max="6546" width="16.21875" style="1" customWidth="1"/>
    <col min="6547" max="6548" width="9.21875" style="1" customWidth="1"/>
    <col min="6549" max="6549" width="11.21875" style="1" customWidth="1"/>
    <col min="6550" max="6550" width="2.21875" style="1" customWidth="1"/>
    <col min="6551" max="6756" width="10.88671875" style="1"/>
    <col min="6757" max="6757" width="12" style="1" customWidth="1"/>
    <col min="6758" max="6758" width="2.77734375" style="1" customWidth="1"/>
    <col min="6759" max="6760" width="6.44140625" style="1" customWidth="1"/>
    <col min="6761" max="6761" width="5.77734375" style="1" customWidth="1"/>
    <col min="6762" max="6762" width="6.44140625" style="1" customWidth="1"/>
    <col min="6763" max="6763" width="13.77734375" style="1" customWidth="1"/>
    <col min="6764" max="6765" width="9" style="1" customWidth="1"/>
    <col min="6766" max="6766" width="2.44140625" style="1" customWidth="1"/>
    <col min="6767" max="6767" width="8.77734375" style="1" customWidth="1"/>
    <col min="6768" max="6768" width="7.44140625" style="1" customWidth="1"/>
    <col min="6769" max="6771" width="3.77734375" style="1" customWidth="1"/>
    <col min="6772" max="6772" width="3.44140625" style="1" customWidth="1"/>
    <col min="6773" max="6773" width="2.77734375" style="1" customWidth="1"/>
    <col min="6774" max="6774" width="3" style="1" customWidth="1"/>
    <col min="6775" max="6777" width="0" style="1" hidden="1" customWidth="1"/>
    <col min="6778" max="6778" width="4.44140625" style="1" customWidth="1"/>
    <col min="6779" max="6779" width="0" style="1" hidden="1" customWidth="1"/>
    <col min="6780" max="6781" width="14.77734375" style="1" customWidth="1"/>
    <col min="6782" max="6782" width="15.21875" style="1" customWidth="1"/>
    <col min="6783" max="6783" width="6.44140625" style="1" customWidth="1"/>
    <col min="6784" max="6784" width="15.21875" style="1" customWidth="1"/>
    <col min="6785" max="6785" width="4.21875" style="1" customWidth="1"/>
    <col min="6786" max="6786" width="3" style="1" customWidth="1"/>
    <col min="6787" max="6789" width="0" style="1" hidden="1" customWidth="1"/>
    <col min="6790" max="6790" width="3" style="1" customWidth="1"/>
    <col min="6791" max="6791" width="0" style="1" hidden="1" customWidth="1"/>
    <col min="6792" max="6792" width="3" style="1" customWidth="1"/>
    <col min="6793" max="6793" width="0" style="1" hidden="1" customWidth="1"/>
    <col min="6794" max="6794" width="4.44140625" style="1" customWidth="1"/>
    <col min="6795" max="6795" width="34.21875" style="1" customWidth="1"/>
    <col min="6796" max="6796" width="23.44140625" style="1" customWidth="1"/>
    <col min="6797" max="6797" width="9.21875" style="1" customWidth="1"/>
    <col min="6798" max="6798" width="19.44140625" style="1" customWidth="1"/>
    <col min="6799" max="6799" width="42.77734375" style="1" customWidth="1"/>
    <col min="6800" max="6800" width="5.77734375" style="1" customWidth="1"/>
    <col min="6801" max="6801" width="31.44140625" style="1" customWidth="1"/>
    <col min="6802" max="6802" width="16.21875" style="1" customWidth="1"/>
    <col min="6803" max="6804" width="9.21875" style="1" customWidth="1"/>
    <col min="6805" max="6805" width="11.21875" style="1" customWidth="1"/>
    <col min="6806" max="6806" width="2.21875" style="1" customWidth="1"/>
    <col min="6807" max="7012" width="10.88671875" style="1"/>
    <col min="7013" max="7013" width="12" style="1" customWidth="1"/>
    <col min="7014" max="7014" width="2.77734375" style="1" customWidth="1"/>
    <col min="7015" max="7016" width="6.44140625" style="1" customWidth="1"/>
    <col min="7017" max="7017" width="5.77734375" style="1" customWidth="1"/>
    <col min="7018" max="7018" width="6.44140625" style="1" customWidth="1"/>
    <col min="7019" max="7019" width="13.77734375" style="1" customWidth="1"/>
    <col min="7020" max="7021" width="9" style="1" customWidth="1"/>
    <col min="7022" max="7022" width="2.44140625" style="1" customWidth="1"/>
    <col min="7023" max="7023" width="8.77734375" style="1" customWidth="1"/>
    <col min="7024" max="7024" width="7.44140625" style="1" customWidth="1"/>
    <col min="7025" max="7027" width="3.77734375" style="1" customWidth="1"/>
    <col min="7028" max="7028" width="3.44140625" style="1" customWidth="1"/>
    <col min="7029" max="7029" width="2.77734375" style="1" customWidth="1"/>
    <col min="7030" max="7030" width="3" style="1" customWidth="1"/>
    <col min="7031" max="7033" width="0" style="1" hidden="1" customWidth="1"/>
    <col min="7034" max="7034" width="4.44140625" style="1" customWidth="1"/>
    <col min="7035" max="7035" width="0" style="1" hidden="1" customWidth="1"/>
    <col min="7036" max="7037" width="14.77734375" style="1" customWidth="1"/>
    <col min="7038" max="7038" width="15.21875" style="1" customWidth="1"/>
    <col min="7039" max="7039" width="6.44140625" style="1" customWidth="1"/>
    <col min="7040" max="7040" width="15.21875" style="1" customWidth="1"/>
    <col min="7041" max="7041" width="4.21875" style="1" customWidth="1"/>
    <col min="7042" max="7042" width="3" style="1" customWidth="1"/>
    <col min="7043" max="7045" width="0" style="1" hidden="1" customWidth="1"/>
    <col min="7046" max="7046" width="3" style="1" customWidth="1"/>
    <col min="7047" max="7047" width="0" style="1" hidden="1" customWidth="1"/>
    <col min="7048" max="7048" width="3" style="1" customWidth="1"/>
    <col min="7049" max="7049" width="0" style="1" hidden="1" customWidth="1"/>
    <col min="7050" max="7050" width="4.44140625" style="1" customWidth="1"/>
    <col min="7051" max="7051" width="34.21875" style="1" customWidth="1"/>
    <col min="7052" max="7052" width="23.44140625" style="1" customWidth="1"/>
    <col min="7053" max="7053" width="9.21875" style="1" customWidth="1"/>
    <col min="7054" max="7054" width="19.44140625" style="1" customWidth="1"/>
    <col min="7055" max="7055" width="42.77734375" style="1" customWidth="1"/>
    <col min="7056" max="7056" width="5.77734375" style="1" customWidth="1"/>
    <col min="7057" max="7057" width="31.44140625" style="1" customWidth="1"/>
    <col min="7058" max="7058" width="16.21875" style="1" customWidth="1"/>
    <col min="7059" max="7060" width="9.21875" style="1" customWidth="1"/>
    <col min="7061" max="7061" width="11.21875" style="1" customWidth="1"/>
    <col min="7062" max="7062" width="2.21875" style="1" customWidth="1"/>
    <col min="7063" max="7268" width="10.88671875" style="1"/>
    <col min="7269" max="7269" width="12" style="1" customWidth="1"/>
    <col min="7270" max="7270" width="2.77734375" style="1" customWidth="1"/>
    <col min="7271" max="7272" width="6.44140625" style="1" customWidth="1"/>
    <col min="7273" max="7273" width="5.77734375" style="1" customWidth="1"/>
    <col min="7274" max="7274" width="6.44140625" style="1" customWidth="1"/>
    <col min="7275" max="7275" width="13.77734375" style="1" customWidth="1"/>
    <col min="7276" max="7277" width="9" style="1" customWidth="1"/>
    <col min="7278" max="7278" width="2.44140625" style="1" customWidth="1"/>
    <col min="7279" max="7279" width="8.77734375" style="1" customWidth="1"/>
    <col min="7280" max="7280" width="7.44140625" style="1" customWidth="1"/>
    <col min="7281" max="7283" width="3.77734375" style="1" customWidth="1"/>
    <col min="7284" max="7284" width="3.44140625" style="1" customWidth="1"/>
    <col min="7285" max="7285" width="2.77734375" style="1" customWidth="1"/>
    <col min="7286" max="7286" width="3" style="1" customWidth="1"/>
    <col min="7287" max="7289" width="0" style="1" hidden="1" customWidth="1"/>
    <col min="7290" max="7290" width="4.44140625" style="1" customWidth="1"/>
    <col min="7291" max="7291" width="0" style="1" hidden="1" customWidth="1"/>
    <col min="7292" max="7293" width="14.77734375" style="1" customWidth="1"/>
    <col min="7294" max="7294" width="15.21875" style="1" customWidth="1"/>
    <col min="7295" max="7295" width="6.44140625" style="1" customWidth="1"/>
    <col min="7296" max="7296" width="15.21875" style="1" customWidth="1"/>
    <col min="7297" max="7297" width="4.21875" style="1" customWidth="1"/>
    <col min="7298" max="7298" width="3" style="1" customWidth="1"/>
    <col min="7299" max="7301" width="0" style="1" hidden="1" customWidth="1"/>
    <col min="7302" max="7302" width="3" style="1" customWidth="1"/>
    <col min="7303" max="7303" width="0" style="1" hidden="1" customWidth="1"/>
    <col min="7304" max="7304" width="3" style="1" customWidth="1"/>
    <col min="7305" max="7305" width="0" style="1" hidden="1" customWidth="1"/>
    <col min="7306" max="7306" width="4.44140625" style="1" customWidth="1"/>
    <col min="7307" max="7307" width="34.21875" style="1" customWidth="1"/>
    <col min="7308" max="7308" width="23.44140625" style="1" customWidth="1"/>
    <col min="7309" max="7309" width="9.21875" style="1" customWidth="1"/>
    <col min="7310" max="7310" width="19.44140625" style="1" customWidth="1"/>
    <col min="7311" max="7311" width="42.77734375" style="1" customWidth="1"/>
    <col min="7312" max="7312" width="5.77734375" style="1" customWidth="1"/>
    <col min="7313" max="7313" width="31.44140625" style="1" customWidth="1"/>
    <col min="7314" max="7314" width="16.21875" style="1" customWidth="1"/>
    <col min="7315" max="7316" width="9.21875" style="1" customWidth="1"/>
    <col min="7317" max="7317" width="11.21875" style="1" customWidth="1"/>
    <col min="7318" max="7318" width="2.21875" style="1" customWidth="1"/>
    <col min="7319" max="7524" width="10.88671875" style="1"/>
    <col min="7525" max="7525" width="12" style="1" customWidth="1"/>
    <col min="7526" max="7526" width="2.77734375" style="1" customWidth="1"/>
    <col min="7527" max="7528" width="6.44140625" style="1" customWidth="1"/>
    <col min="7529" max="7529" width="5.77734375" style="1" customWidth="1"/>
    <col min="7530" max="7530" width="6.44140625" style="1" customWidth="1"/>
    <col min="7531" max="7531" width="13.77734375" style="1" customWidth="1"/>
    <col min="7532" max="7533" width="9" style="1" customWidth="1"/>
    <col min="7534" max="7534" width="2.44140625" style="1" customWidth="1"/>
    <col min="7535" max="7535" width="8.77734375" style="1" customWidth="1"/>
    <col min="7536" max="7536" width="7.44140625" style="1" customWidth="1"/>
    <col min="7537" max="7539" width="3.77734375" style="1" customWidth="1"/>
    <col min="7540" max="7540" width="3.44140625" style="1" customWidth="1"/>
    <col min="7541" max="7541" width="2.77734375" style="1" customWidth="1"/>
    <col min="7542" max="7542" width="3" style="1" customWidth="1"/>
    <col min="7543" max="7545" width="0" style="1" hidden="1" customWidth="1"/>
    <col min="7546" max="7546" width="4.44140625" style="1" customWidth="1"/>
    <col min="7547" max="7547" width="0" style="1" hidden="1" customWidth="1"/>
    <col min="7548" max="7549" width="14.77734375" style="1" customWidth="1"/>
    <col min="7550" max="7550" width="15.21875" style="1" customWidth="1"/>
    <col min="7551" max="7551" width="6.44140625" style="1" customWidth="1"/>
    <col min="7552" max="7552" width="15.21875" style="1" customWidth="1"/>
    <col min="7553" max="7553" width="4.21875" style="1" customWidth="1"/>
    <col min="7554" max="7554" width="3" style="1" customWidth="1"/>
    <col min="7555" max="7557" width="0" style="1" hidden="1" customWidth="1"/>
    <col min="7558" max="7558" width="3" style="1" customWidth="1"/>
    <col min="7559" max="7559" width="0" style="1" hidden="1" customWidth="1"/>
    <col min="7560" max="7560" width="3" style="1" customWidth="1"/>
    <col min="7561" max="7561" width="0" style="1" hidden="1" customWidth="1"/>
    <col min="7562" max="7562" width="4.44140625" style="1" customWidth="1"/>
    <col min="7563" max="7563" width="34.21875" style="1" customWidth="1"/>
    <col min="7564" max="7564" width="23.44140625" style="1" customWidth="1"/>
    <col min="7565" max="7565" width="9.21875" style="1" customWidth="1"/>
    <col min="7566" max="7566" width="19.44140625" style="1" customWidth="1"/>
    <col min="7567" max="7567" width="42.77734375" style="1" customWidth="1"/>
    <col min="7568" max="7568" width="5.77734375" style="1" customWidth="1"/>
    <col min="7569" max="7569" width="31.44140625" style="1" customWidth="1"/>
    <col min="7570" max="7570" width="16.21875" style="1" customWidth="1"/>
    <col min="7571" max="7572" width="9.21875" style="1" customWidth="1"/>
    <col min="7573" max="7573" width="11.21875" style="1" customWidth="1"/>
    <col min="7574" max="7574" width="2.21875" style="1" customWidth="1"/>
    <col min="7575" max="7780" width="10.88671875" style="1"/>
    <col min="7781" max="7781" width="12" style="1" customWidth="1"/>
    <col min="7782" max="7782" width="2.77734375" style="1" customWidth="1"/>
    <col min="7783" max="7784" width="6.44140625" style="1" customWidth="1"/>
    <col min="7785" max="7785" width="5.77734375" style="1" customWidth="1"/>
    <col min="7786" max="7786" width="6.44140625" style="1" customWidth="1"/>
    <col min="7787" max="7787" width="13.77734375" style="1" customWidth="1"/>
    <col min="7788" max="7789" width="9" style="1" customWidth="1"/>
    <col min="7790" max="7790" width="2.44140625" style="1" customWidth="1"/>
    <col min="7791" max="7791" width="8.77734375" style="1" customWidth="1"/>
    <col min="7792" max="7792" width="7.44140625" style="1" customWidth="1"/>
    <col min="7793" max="7795" width="3.77734375" style="1" customWidth="1"/>
    <col min="7796" max="7796" width="3.44140625" style="1" customWidth="1"/>
    <col min="7797" max="7797" width="2.77734375" style="1" customWidth="1"/>
    <col min="7798" max="7798" width="3" style="1" customWidth="1"/>
    <col min="7799" max="7801" width="0" style="1" hidden="1" customWidth="1"/>
    <col min="7802" max="7802" width="4.44140625" style="1" customWidth="1"/>
    <col min="7803" max="7803" width="0" style="1" hidden="1" customWidth="1"/>
    <col min="7804" max="7805" width="14.77734375" style="1" customWidth="1"/>
    <col min="7806" max="7806" width="15.21875" style="1" customWidth="1"/>
    <col min="7807" max="7807" width="6.44140625" style="1" customWidth="1"/>
    <col min="7808" max="7808" width="15.21875" style="1" customWidth="1"/>
    <col min="7809" max="7809" width="4.21875" style="1" customWidth="1"/>
    <col min="7810" max="7810" width="3" style="1" customWidth="1"/>
    <col min="7811" max="7813" width="0" style="1" hidden="1" customWidth="1"/>
    <col min="7814" max="7814" width="3" style="1" customWidth="1"/>
    <col min="7815" max="7815" width="0" style="1" hidden="1" customWidth="1"/>
    <col min="7816" max="7816" width="3" style="1" customWidth="1"/>
    <col min="7817" max="7817" width="0" style="1" hidden="1" customWidth="1"/>
    <col min="7818" max="7818" width="4.44140625" style="1" customWidth="1"/>
    <col min="7819" max="7819" width="34.21875" style="1" customWidth="1"/>
    <col min="7820" max="7820" width="23.44140625" style="1" customWidth="1"/>
    <col min="7821" max="7821" width="9.21875" style="1" customWidth="1"/>
    <col min="7822" max="7822" width="19.44140625" style="1" customWidth="1"/>
    <col min="7823" max="7823" width="42.77734375" style="1" customWidth="1"/>
    <col min="7824" max="7824" width="5.77734375" style="1" customWidth="1"/>
    <col min="7825" max="7825" width="31.44140625" style="1" customWidth="1"/>
    <col min="7826" max="7826" width="16.21875" style="1" customWidth="1"/>
    <col min="7827" max="7828" width="9.21875" style="1" customWidth="1"/>
    <col min="7829" max="7829" width="11.21875" style="1" customWidth="1"/>
    <col min="7830" max="7830" width="2.21875" style="1" customWidth="1"/>
    <col min="7831" max="8036" width="10.88671875" style="1"/>
    <col min="8037" max="8037" width="12" style="1" customWidth="1"/>
    <col min="8038" max="8038" width="2.77734375" style="1" customWidth="1"/>
    <col min="8039" max="8040" width="6.44140625" style="1" customWidth="1"/>
    <col min="8041" max="8041" width="5.77734375" style="1" customWidth="1"/>
    <col min="8042" max="8042" width="6.44140625" style="1" customWidth="1"/>
    <col min="8043" max="8043" width="13.77734375" style="1" customWidth="1"/>
    <col min="8044" max="8045" width="9" style="1" customWidth="1"/>
    <col min="8046" max="8046" width="2.44140625" style="1" customWidth="1"/>
    <col min="8047" max="8047" width="8.77734375" style="1" customWidth="1"/>
    <col min="8048" max="8048" width="7.44140625" style="1" customWidth="1"/>
    <col min="8049" max="8051" width="3.77734375" style="1" customWidth="1"/>
    <col min="8052" max="8052" width="3.44140625" style="1" customWidth="1"/>
    <col min="8053" max="8053" width="2.77734375" style="1" customWidth="1"/>
    <col min="8054" max="8054" width="3" style="1" customWidth="1"/>
    <col min="8055" max="8057" width="0" style="1" hidden="1" customWidth="1"/>
    <col min="8058" max="8058" width="4.44140625" style="1" customWidth="1"/>
    <col min="8059" max="8059" width="0" style="1" hidden="1" customWidth="1"/>
    <col min="8060" max="8061" width="14.77734375" style="1" customWidth="1"/>
    <col min="8062" max="8062" width="15.21875" style="1" customWidth="1"/>
    <col min="8063" max="8063" width="6.44140625" style="1" customWidth="1"/>
    <col min="8064" max="8064" width="15.21875" style="1" customWidth="1"/>
    <col min="8065" max="8065" width="4.21875" style="1" customWidth="1"/>
    <col min="8066" max="8066" width="3" style="1" customWidth="1"/>
    <col min="8067" max="8069" width="0" style="1" hidden="1" customWidth="1"/>
    <col min="8070" max="8070" width="3" style="1" customWidth="1"/>
    <col min="8071" max="8071" width="0" style="1" hidden="1" customWidth="1"/>
    <col min="8072" max="8072" width="3" style="1" customWidth="1"/>
    <col min="8073" max="8073" width="0" style="1" hidden="1" customWidth="1"/>
    <col min="8074" max="8074" width="4.44140625" style="1" customWidth="1"/>
    <col min="8075" max="8075" width="34.21875" style="1" customWidth="1"/>
    <col min="8076" max="8076" width="23.44140625" style="1" customWidth="1"/>
    <col min="8077" max="8077" width="9.21875" style="1" customWidth="1"/>
    <col min="8078" max="8078" width="19.44140625" style="1" customWidth="1"/>
    <col min="8079" max="8079" width="42.77734375" style="1" customWidth="1"/>
    <col min="8080" max="8080" width="5.77734375" style="1" customWidth="1"/>
    <col min="8081" max="8081" width="31.44140625" style="1" customWidth="1"/>
    <col min="8082" max="8082" width="16.21875" style="1" customWidth="1"/>
    <col min="8083" max="8084" width="9.21875" style="1" customWidth="1"/>
    <col min="8085" max="8085" width="11.21875" style="1" customWidth="1"/>
    <col min="8086" max="8086" width="2.21875" style="1" customWidth="1"/>
    <col min="8087" max="8292" width="10.88671875" style="1"/>
    <col min="8293" max="8293" width="12" style="1" customWidth="1"/>
    <col min="8294" max="8294" width="2.77734375" style="1" customWidth="1"/>
    <col min="8295" max="8296" width="6.44140625" style="1" customWidth="1"/>
    <col min="8297" max="8297" width="5.77734375" style="1" customWidth="1"/>
    <col min="8298" max="8298" width="6.44140625" style="1" customWidth="1"/>
    <col min="8299" max="8299" width="13.77734375" style="1" customWidth="1"/>
    <col min="8300" max="8301" width="9" style="1" customWidth="1"/>
    <col min="8302" max="8302" width="2.44140625" style="1" customWidth="1"/>
    <col min="8303" max="8303" width="8.77734375" style="1" customWidth="1"/>
    <col min="8304" max="8304" width="7.44140625" style="1" customWidth="1"/>
    <col min="8305" max="8307" width="3.77734375" style="1" customWidth="1"/>
    <col min="8308" max="8308" width="3.44140625" style="1" customWidth="1"/>
    <col min="8309" max="8309" width="2.77734375" style="1" customWidth="1"/>
    <col min="8310" max="8310" width="3" style="1" customWidth="1"/>
    <col min="8311" max="8313" width="0" style="1" hidden="1" customWidth="1"/>
    <col min="8314" max="8314" width="4.44140625" style="1" customWidth="1"/>
    <col min="8315" max="8315" width="0" style="1" hidden="1" customWidth="1"/>
    <col min="8316" max="8317" width="14.77734375" style="1" customWidth="1"/>
    <col min="8318" max="8318" width="15.21875" style="1" customWidth="1"/>
    <col min="8319" max="8319" width="6.44140625" style="1" customWidth="1"/>
    <col min="8320" max="8320" width="15.21875" style="1" customWidth="1"/>
    <col min="8321" max="8321" width="4.21875" style="1" customWidth="1"/>
    <col min="8322" max="8322" width="3" style="1" customWidth="1"/>
    <col min="8323" max="8325" width="0" style="1" hidden="1" customWidth="1"/>
    <col min="8326" max="8326" width="3" style="1" customWidth="1"/>
    <col min="8327" max="8327" width="0" style="1" hidden="1" customWidth="1"/>
    <col min="8328" max="8328" width="3" style="1" customWidth="1"/>
    <col min="8329" max="8329" width="0" style="1" hidden="1" customWidth="1"/>
    <col min="8330" max="8330" width="4.44140625" style="1" customWidth="1"/>
    <col min="8331" max="8331" width="34.21875" style="1" customWidth="1"/>
    <col min="8332" max="8332" width="23.44140625" style="1" customWidth="1"/>
    <col min="8333" max="8333" width="9.21875" style="1" customWidth="1"/>
    <col min="8334" max="8334" width="19.44140625" style="1" customWidth="1"/>
    <col min="8335" max="8335" width="42.77734375" style="1" customWidth="1"/>
    <col min="8336" max="8336" width="5.77734375" style="1" customWidth="1"/>
    <col min="8337" max="8337" width="31.44140625" style="1" customWidth="1"/>
    <col min="8338" max="8338" width="16.21875" style="1" customWidth="1"/>
    <col min="8339" max="8340" width="9.21875" style="1" customWidth="1"/>
    <col min="8341" max="8341" width="11.21875" style="1" customWidth="1"/>
    <col min="8342" max="8342" width="2.21875" style="1" customWidth="1"/>
    <col min="8343" max="8548" width="10.88671875" style="1"/>
    <col min="8549" max="8549" width="12" style="1" customWidth="1"/>
    <col min="8550" max="8550" width="2.77734375" style="1" customWidth="1"/>
    <col min="8551" max="8552" width="6.44140625" style="1" customWidth="1"/>
    <col min="8553" max="8553" width="5.77734375" style="1" customWidth="1"/>
    <col min="8554" max="8554" width="6.44140625" style="1" customWidth="1"/>
    <col min="8555" max="8555" width="13.77734375" style="1" customWidth="1"/>
    <col min="8556" max="8557" width="9" style="1" customWidth="1"/>
    <col min="8558" max="8558" width="2.44140625" style="1" customWidth="1"/>
    <col min="8559" max="8559" width="8.77734375" style="1" customWidth="1"/>
    <col min="8560" max="8560" width="7.44140625" style="1" customWidth="1"/>
    <col min="8561" max="8563" width="3.77734375" style="1" customWidth="1"/>
    <col min="8564" max="8564" width="3.44140625" style="1" customWidth="1"/>
    <col min="8565" max="8565" width="2.77734375" style="1" customWidth="1"/>
    <col min="8566" max="8566" width="3" style="1" customWidth="1"/>
    <col min="8567" max="8569" width="0" style="1" hidden="1" customWidth="1"/>
    <col min="8570" max="8570" width="4.44140625" style="1" customWidth="1"/>
    <col min="8571" max="8571" width="0" style="1" hidden="1" customWidth="1"/>
    <col min="8572" max="8573" width="14.77734375" style="1" customWidth="1"/>
    <col min="8574" max="8574" width="15.21875" style="1" customWidth="1"/>
    <col min="8575" max="8575" width="6.44140625" style="1" customWidth="1"/>
    <col min="8576" max="8576" width="15.21875" style="1" customWidth="1"/>
    <col min="8577" max="8577" width="4.21875" style="1" customWidth="1"/>
    <col min="8578" max="8578" width="3" style="1" customWidth="1"/>
    <col min="8579" max="8581" width="0" style="1" hidden="1" customWidth="1"/>
    <col min="8582" max="8582" width="3" style="1" customWidth="1"/>
    <col min="8583" max="8583" width="0" style="1" hidden="1" customWidth="1"/>
    <col min="8584" max="8584" width="3" style="1" customWidth="1"/>
    <col min="8585" max="8585" width="0" style="1" hidden="1" customWidth="1"/>
    <col min="8586" max="8586" width="4.44140625" style="1" customWidth="1"/>
    <col min="8587" max="8587" width="34.21875" style="1" customWidth="1"/>
    <col min="8588" max="8588" width="23.44140625" style="1" customWidth="1"/>
    <col min="8589" max="8589" width="9.21875" style="1" customWidth="1"/>
    <col min="8590" max="8590" width="19.44140625" style="1" customWidth="1"/>
    <col min="8591" max="8591" width="42.77734375" style="1" customWidth="1"/>
    <col min="8592" max="8592" width="5.77734375" style="1" customWidth="1"/>
    <col min="8593" max="8593" width="31.44140625" style="1" customWidth="1"/>
    <col min="8594" max="8594" width="16.21875" style="1" customWidth="1"/>
    <col min="8595" max="8596" width="9.21875" style="1" customWidth="1"/>
    <col min="8597" max="8597" width="11.21875" style="1" customWidth="1"/>
    <col min="8598" max="8598" width="2.21875" style="1" customWidth="1"/>
    <col min="8599" max="8804" width="10.88671875" style="1"/>
    <col min="8805" max="8805" width="12" style="1" customWidth="1"/>
    <col min="8806" max="8806" width="2.77734375" style="1" customWidth="1"/>
    <col min="8807" max="8808" width="6.44140625" style="1" customWidth="1"/>
    <col min="8809" max="8809" width="5.77734375" style="1" customWidth="1"/>
    <col min="8810" max="8810" width="6.44140625" style="1" customWidth="1"/>
    <col min="8811" max="8811" width="13.77734375" style="1" customWidth="1"/>
    <col min="8812" max="8813" width="9" style="1" customWidth="1"/>
    <col min="8814" max="8814" width="2.44140625" style="1" customWidth="1"/>
    <col min="8815" max="8815" width="8.77734375" style="1" customWidth="1"/>
    <col min="8816" max="8816" width="7.44140625" style="1" customWidth="1"/>
    <col min="8817" max="8819" width="3.77734375" style="1" customWidth="1"/>
    <col min="8820" max="8820" width="3.44140625" style="1" customWidth="1"/>
    <col min="8821" max="8821" width="2.77734375" style="1" customWidth="1"/>
    <col min="8822" max="8822" width="3" style="1" customWidth="1"/>
    <col min="8823" max="8825" width="0" style="1" hidden="1" customWidth="1"/>
    <col min="8826" max="8826" width="4.44140625" style="1" customWidth="1"/>
    <col min="8827" max="8827" width="0" style="1" hidden="1" customWidth="1"/>
    <col min="8828" max="8829" width="14.77734375" style="1" customWidth="1"/>
    <col min="8830" max="8830" width="15.21875" style="1" customWidth="1"/>
    <col min="8831" max="8831" width="6.44140625" style="1" customWidth="1"/>
    <col min="8832" max="8832" width="15.21875" style="1" customWidth="1"/>
    <col min="8833" max="8833" width="4.21875" style="1" customWidth="1"/>
    <col min="8834" max="8834" width="3" style="1" customWidth="1"/>
    <col min="8835" max="8837" width="0" style="1" hidden="1" customWidth="1"/>
    <col min="8838" max="8838" width="3" style="1" customWidth="1"/>
    <col min="8839" max="8839" width="0" style="1" hidden="1" customWidth="1"/>
    <col min="8840" max="8840" width="3" style="1" customWidth="1"/>
    <col min="8841" max="8841" width="0" style="1" hidden="1" customWidth="1"/>
    <col min="8842" max="8842" width="4.44140625" style="1" customWidth="1"/>
    <col min="8843" max="8843" width="34.21875" style="1" customWidth="1"/>
    <col min="8844" max="8844" width="23.44140625" style="1" customWidth="1"/>
    <col min="8845" max="8845" width="9.21875" style="1" customWidth="1"/>
    <col min="8846" max="8846" width="19.44140625" style="1" customWidth="1"/>
    <col min="8847" max="8847" width="42.77734375" style="1" customWidth="1"/>
    <col min="8848" max="8848" width="5.77734375" style="1" customWidth="1"/>
    <col min="8849" max="8849" width="31.44140625" style="1" customWidth="1"/>
    <col min="8850" max="8850" width="16.21875" style="1" customWidth="1"/>
    <col min="8851" max="8852" width="9.21875" style="1" customWidth="1"/>
    <col min="8853" max="8853" width="11.21875" style="1" customWidth="1"/>
    <col min="8854" max="8854" width="2.21875" style="1" customWidth="1"/>
    <col min="8855" max="9060" width="10.88671875" style="1"/>
    <col min="9061" max="9061" width="12" style="1" customWidth="1"/>
    <col min="9062" max="9062" width="2.77734375" style="1" customWidth="1"/>
    <col min="9063" max="9064" width="6.44140625" style="1" customWidth="1"/>
    <col min="9065" max="9065" width="5.77734375" style="1" customWidth="1"/>
    <col min="9066" max="9066" width="6.44140625" style="1" customWidth="1"/>
    <col min="9067" max="9067" width="13.77734375" style="1" customWidth="1"/>
    <col min="9068" max="9069" width="9" style="1" customWidth="1"/>
    <col min="9070" max="9070" width="2.44140625" style="1" customWidth="1"/>
    <col min="9071" max="9071" width="8.77734375" style="1" customWidth="1"/>
    <col min="9072" max="9072" width="7.44140625" style="1" customWidth="1"/>
    <col min="9073" max="9075" width="3.77734375" style="1" customWidth="1"/>
    <col min="9076" max="9076" width="3.44140625" style="1" customWidth="1"/>
    <col min="9077" max="9077" width="2.77734375" style="1" customWidth="1"/>
    <col min="9078" max="9078" width="3" style="1" customWidth="1"/>
    <col min="9079" max="9081" width="0" style="1" hidden="1" customWidth="1"/>
    <col min="9082" max="9082" width="4.44140625" style="1" customWidth="1"/>
    <col min="9083" max="9083" width="0" style="1" hidden="1" customWidth="1"/>
    <col min="9084" max="9085" width="14.77734375" style="1" customWidth="1"/>
    <col min="9086" max="9086" width="15.21875" style="1" customWidth="1"/>
    <col min="9087" max="9087" width="6.44140625" style="1" customWidth="1"/>
    <col min="9088" max="9088" width="15.21875" style="1" customWidth="1"/>
    <col min="9089" max="9089" width="4.21875" style="1" customWidth="1"/>
    <col min="9090" max="9090" width="3" style="1" customWidth="1"/>
    <col min="9091" max="9093" width="0" style="1" hidden="1" customWidth="1"/>
    <col min="9094" max="9094" width="3" style="1" customWidth="1"/>
    <col min="9095" max="9095" width="0" style="1" hidden="1" customWidth="1"/>
    <col min="9096" max="9096" width="3" style="1" customWidth="1"/>
    <col min="9097" max="9097" width="0" style="1" hidden="1" customWidth="1"/>
    <col min="9098" max="9098" width="4.44140625" style="1" customWidth="1"/>
    <col min="9099" max="9099" width="34.21875" style="1" customWidth="1"/>
    <col min="9100" max="9100" width="23.44140625" style="1" customWidth="1"/>
    <col min="9101" max="9101" width="9.21875" style="1" customWidth="1"/>
    <col min="9102" max="9102" width="19.44140625" style="1" customWidth="1"/>
    <col min="9103" max="9103" width="42.77734375" style="1" customWidth="1"/>
    <col min="9104" max="9104" width="5.77734375" style="1" customWidth="1"/>
    <col min="9105" max="9105" width="31.44140625" style="1" customWidth="1"/>
    <col min="9106" max="9106" width="16.21875" style="1" customWidth="1"/>
    <col min="9107" max="9108" width="9.21875" style="1" customWidth="1"/>
    <col min="9109" max="9109" width="11.21875" style="1" customWidth="1"/>
    <col min="9110" max="9110" width="2.21875" style="1" customWidth="1"/>
    <col min="9111" max="9316" width="10.88671875" style="1"/>
    <col min="9317" max="9317" width="12" style="1" customWidth="1"/>
    <col min="9318" max="9318" width="2.77734375" style="1" customWidth="1"/>
    <col min="9319" max="9320" width="6.44140625" style="1" customWidth="1"/>
    <col min="9321" max="9321" width="5.77734375" style="1" customWidth="1"/>
    <col min="9322" max="9322" width="6.44140625" style="1" customWidth="1"/>
    <col min="9323" max="9323" width="13.77734375" style="1" customWidth="1"/>
    <col min="9324" max="9325" width="9" style="1" customWidth="1"/>
    <col min="9326" max="9326" width="2.44140625" style="1" customWidth="1"/>
    <col min="9327" max="9327" width="8.77734375" style="1" customWidth="1"/>
    <col min="9328" max="9328" width="7.44140625" style="1" customWidth="1"/>
    <col min="9329" max="9331" width="3.77734375" style="1" customWidth="1"/>
    <col min="9332" max="9332" width="3.44140625" style="1" customWidth="1"/>
    <col min="9333" max="9333" width="2.77734375" style="1" customWidth="1"/>
    <col min="9334" max="9334" width="3" style="1" customWidth="1"/>
    <col min="9335" max="9337" width="0" style="1" hidden="1" customWidth="1"/>
    <col min="9338" max="9338" width="4.44140625" style="1" customWidth="1"/>
    <col min="9339" max="9339" width="0" style="1" hidden="1" customWidth="1"/>
    <col min="9340" max="9341" width="14.77734375" style="1" customWidth="1"/>
    <col min="9342" max="9342" width="15.21875" style="1" customWidth="1"/>
    <col min="9343" max="9343" width="6.44140625" style="1" customWidth="1"/>
    <col min="9344" max="9344" width="15.21875" style="1" customWidth="1"/>
    <col min="9345" max="9345" width="4.21875" style="1" customWidth="1"/>
    <col min="9346" max="9346" width="3" style="1" customWidth="1"/>
    <col min="9347" max="9349" width="0" style="1" hidden="1" customWidth="1"/>
    <col min="9350" max="9350" width="3" style="1" customWidth="1"/>
    <col min="9351" max="9351" width="0" style="1" hidden="1" customWidth="1"/>
    <col min="9352" max="9352" width="3" style="1" customWidth="1"/>
    <col min="9353" max="9353" width="0" style="1" hidden="1" customWidth="1"/>
    <col min="9354" max="9354" width="4.44140625" style="1" customWidth="1"/>
    <col min="9355" max="9355" width="34.21875" style="1" customWidth="1"/>
    <col min="9356" max="9356" width="23.44140625" style="1" customWidth="1"/>
    <col min="9357" max="9357" width="9.21875" style="1" customWidth="1"/>
    <col min="9358" max="9358" width="19.44140625" style="1" customWidth="1"/>
    <col min="9359" max="9359" width="42.77734375" style="1" customWidth="1"/>
    <col min="9360" max="9360" width="5.77734375" style="1" customWidth="1"/>
    <col min="9361" max="9361" width="31.44140625" style="1" customWidth="1"/>
    <col min="9362" max="9362" width="16.21875" style="1" customWidth="1"/>
    <col min="9363" max="9364" width="9.21875" style="1" customWidth="1"/>
    <col min="9365" max="9365" width="11.21875" style="1" customWidth="1"/>
    <col min="9366" max="9366" width="2.21875" style="1" customWidth="1"/>
    <col min="9367" max="9572" width="10.88671875" style="1"/>
    <col min="9573" max="9573" width="12" style="1" customWidth="1"/>
    <col min="9574" max="9574" width="2.77734375" style="1" customWidth="1"/>
    <col min="9575" max="9576" width="6.44140625" style="1" customWidth="1"/>
    <col min="9577" max="9577" width="5.77734375" style="1" customWidth="1"/>
    <col min="9578" max="9578" width="6.44140625" style="1" customWidth="1"/>
    <col min="9579" max="9579" width="13.77734375" style="1" customWidth="1"/>
    <col min="9580" max="9581" width="9" style="1" customWidth="1"/>
    <col min="9582" max="9582" width="2.44140625" style="1" customWidth="1"/>
    <col min="9583" max="9583" width="8.77734375" style="1" customWidth="1"/>
    <col min="9584" max="9584" width="7.44140625" style="1" customWidth="1"/>
    <col min="9585" max="9587" width="3.77734375" style="1" customWidth="1"/>
    <col min="9588" max="9588" width="3.44140625" style="1" customWidth="1"/>
    <col min="9589" max="9589" width="2.77734375" style="1" customWidth="1"/>
    <col min="9590" max="9590" width="3" style="1" customWidth="1"/>
    <col min="9591" max="9593" width="0" style="1" hidden="1" customWidth="1"/>
    <col min="9594" max="9594" width="4.44140625" style="1" customWidth="1"/>
    <col min="9595" max="9595" width="0" style="1" hidden="1" customWidth="1"/>
    <col min="9596" max="9597" width="14.77734375" style="1" customWidth="1"/>
    <col min="9598" max="9598" width="15.21875" style="1" customWidth="1"/>
    <col min="9599" max="9599" width="6.44140625" style="1" customWidth="1"/>
    <col min="9600" max="9600" width="15.21875" style="1" customWidth="1"/>
    <col min="9601" max="9601" width="4.21875" style="1" customWidth="1"/>
    <col min="9602" max="9602" width="3" style="1" customWidth="1"/>
    <col min="9603" max="9605" width="0" style="1" hidden="1" customWidth="1"/>
    <col min="9606" max="9606" width="3" style="1" customWidth="1"/>
    <col min="9607" max="9607" width="0" style="1" hidden="1" customWidth="1"/>
    <col min="9608" max="9608" width="3" style="1" customWidth="1"/>
    <col min="9609" max="9609" width="0" style="1" hidden="1" customWidth="1"/>
    <col min="9610" max="9610" width="4.44140625" style="1" customWidth="1"/>
    <col min="9611" max="9611" width="34.21875" style="1" customWidth="1"/>
    <col min="9612" max="9612" width="23.44140625" style="1" customWidth="1"/>
    <col min="9613" max="9613" width="9.21875" style="1" customWidth="1"/>
    <col min="9614" max="9614" width="19.44140625" style="1" customWidth="1"/>
    <col min="9615" max="9615" width="42.77734375" style="1" customWidth="1"/>
    <col min="9616" max="9616" width="5.77734375" style="1" customWidth="1"/>
    <col min="9617" max="9617" width="31.44140625" style="1" customWidth="1"/>
    <col min="9618" max="9618" width="16.21875" style="1" customWidth="1"/>
    <col min="9619" max="9620" width="9.21875" style="1" customWidth="1"/>
    <col min="9621" max="9621" width="11.21875" style="1" customWidth="1"/>
    <col min="9622" max="9622" width="2.21875" style="1" customWidth="1"/>
    <col min="9623" max="9828" width="10.88671875" style="1"/>
    <col min="9829" max="9829" width="12" style="1" customWidth="1"/>
    <col min="9830" max="9830" width="2.77734375" style="1" customWidth="1"/>
    <col min="9831" max="9832" width="6.44140625" style="1" customWidth="1"/>
    <col min="9833" max="9833" width="5.77734375" style="1" customWidth="1"/>
    <col min="9834" max="9834" width="6.44140625" style="1" customWidth="1"/>
    <col min="9835" max="9835" width="13.77734375" style="1" customWidth="1"/>
    <col min="9836" max="9837" width="9" style="1" customWidth="1"/>
    <col min="9838" max="9838" width="2.44140625" style="1" customWidth="1"/>
    <col min="9839" max="9839" width="8.77734375" style="1" customWidth="1"/>
    <col min="9840" max="9840" width="7.44140625" style="1" customWidth="1"/>
    <col min="9841" max="9843" width="3.77734375" style="1" customWidth="1"/>
    <col min="9844" max="9844" width="3.44140625" style="1" customWidth="1"/>
    <col min="9845" max="9845" width="2.77734375" style="1" customWidth="1"/>
    <col min="9846" max="9846" width="3" style="1" customWidth="1"/>
    <col min="9847" max="9849" width="0" style="1" hidden="1" customWidth="1"/>
    <col min="9850" max="9850" width="4.44140625" style="1" customWidth="1"/>
    <col min="9851" max="9851" width="0" style="1" hidden="1" customWidth="1"/>
    <col min="9852" max="9853" width="14.77734375" style="1" customWidth="1"/>
    <col min="9854" max="9854" width="15.21875" style="1" customWidth="1"/>
    <col min="9855" max="9855" width="6.44140625" style="1" customWidth="1"/>
    <col min="9856" max="9856" width="15.21875" style="1" customWidth="1"/>
    <col min="9857" max="9857" width="4.21875" style="1" customWidth="1"/>
    <col min="9858" max="9858" width="3" style="1" customWidth="1"/>
    <col min="9859" max="9861" width="0" style="1" hidden="1" customWidth="1"/>
    <col min="9862" max="9862" width="3" style="1" customWidth="1"/>
    <col min="9863" max="9863" width="0" style="1" hidden="1" customWidth="1"/>
    <col min="9864" max="9864" width="3" style="1" customWidth="1"/>
    <col min="9865" max="9865" width="0" style="1" hidden="1" customWidth="1"/>
    <col min="9866" max="9866" width="4.44140625" style="1" customWidth="1"/>
    <col min="9867" max="9867" width="34.21875" style="1" customWidth="1"/>
    <col min="9868" max="9868" width="23.44140625" style="1" customWidth="1"/>
    <col min="9869" max="9869" width="9.21875" style="1" customWidth="1"/>
    <col min="9870" max="9870" width="19.44140625" style="1" customWidth="1"/>
    <col min="9871" max="9871" width="42.77734375" style="1" customWidth="1"/>
    <col min="9872" max="9872" width="5.77734375" style="1" customWidth="1"/>
    <col min="9873" max="9873" width="31.44140625" style="1" customWidth="1"/>
    <col min="9874" max="9874" width="16.21875" style="1" customWidth="1"/>
    <col min="9875" max="9876" width="9.21875" style="1" customWidth="1"/>
    <col min="9877" max="9877" width="11.21875" style="1" customWidth="1"/>
    <col min="9878" max="9878" width="2.21875" style="1" customWidth="1"/>
    <col min="9879" max="10084" width="10.88671875" style="1"/>
    <col min="10085" max="10085" width="12" style="1" customWidth="1"/>
    <col min="10086" max="10086" width="2.77734375" style="1" customWidth="1"/>
    <col min="10087" max="10088" width="6.44140625" style="1" customWidth="1"/>
    <col min="10089" max="10089" width="5.77734375" style="1" customWidth="1"/>
    <col min="10090" max="10090" width="6.44140625" style="1" customWidth="1"/>
    <col min="10091" max="10091" width="13.77734375" style="1" customWidth="1"/>
    <col min="10092" max="10093" width="9" style="1" customWidth="1"/>
    <col min="10094" max="10094" width="2.44140625" style="1" customWidth="1"/>
    <col min="10095" max="10095" width="8.77734375" style="1" customWidth="1"/>
    <col min="10096" max="10096" width="7.44140625" style="1" customWidth="1"/>
    <col min="10097" max="10099" width="3.77734375" style="1" customWidth="1"/>
    <col min="10100" max="10100" width="3.44140625" style="1" customWidth="1"/>
    <col min="10101" max="10101" width="2.77734375" style="1" customWidth="1"/>
    <col min="10102" max="10102" width="3" style="1" customWidth="1"/>
    <col min="10103" max="10105" width="0" style="1" hidden="1" customWidth="1"/>
    <col min="10106" max="10106" width="4.44140625" style="1" customWidth="1"/>
    <col min="10107" max="10107" width="0" style="1" hidden="1" customWidth="1"/>
    <col min="10108" max="10109" width="14.77734375" style="1" customWidth="1"/>
    <col min="10110" max="10110" width="15.21875" style="1" customWidth="1"/>
    <col min="10111" max="10111" width="6.44140625" style="1" customWidth="1"/>
    <col min="10112" max="10112" width="15.21875" style="1" customWidth="1"/>
    <col min="10113" max="10113" width="4.21875" style="1" customWidth="1"/>
    <col min="10114" max="10114" width="3" style="1" customWidth="1"/>
    <col min="10115" max="10117" width="0" style="1" hidden="1" customWidth="1"/>
    <col min="10118" max="10118" width="3" style="1" customWidth="1"/>
    <col min="10119" max="10119" width="0" style="1" hidden="1" customWidth="1"/>
    <col min="10120" max="10120" width="3" style="1" customWidth="1"/>
    <col min="10121" max="10121" width="0" style="1" hidden="1" customWidth="1"/>
    <col min="10122" max="10122" width="4.44140625" style="1" customWidth="1"/>
    <col min="10123" max="10123" width="34.21875" style="1" customWidth="1"/>
    <col min="10124" max="10124" width="23.44140625" style="1" customWidth="1"/>
    <col min="10125" max="10125" width="9.21875" style="1" customWidth="1"/>
    <col min="10126" max="10126" width="19.44140625" style="1" customWidth="1"/>
    <col min="10127" max="10127" width="42.77734375" style="1" customWidth="1"/>
    <col min="10128" max="10128" width="5.77734375" style="1" customWidth="1"/>
    <col min="10129" max="10129" width="31.44140625" style="1" customWidth="1"/>
    <col min="10130" max="10130" width="16.21875" style="1" customWidth="1"/>
    <col min="10131" max="10132" width="9.21875" style="1" customWidth="1"/>
    <col min="10133" max="10133" width="11.21875" style="1" customWidth="1"/>
    <col min="10134" max="10134" width="2.21875" style="1" customWidth="1"/>
    <col min="10135" max="10340" width="10.88671875" style="1"/>
    <col min="10341" max="10341" width="12" style="1" customWidth="1"/>
    <col min="10342" max="10342" width="2.77734375" style="1" customWidth="1"/>
    <col min="10343" max="10344" width="6.44140625" style="1" customWidth="1"/>
    <col min="10345" max="10345" width="5.77734375" style="1" customWidth="1"/>
    <col min="10346" max="10346" width="6.44140625" style="1" customWidth="1"/>
    <col min="10347" max="10347" width="13.77734375" style="1" customWidth="1"/>
    <col min="10348" max="10349" width="9" style="1" customWidth="1"/>
    <col min="10350" max="10350" width="2.44140625" style="1" customWidth="1"/>
    <col min="10351" max="10351" width="8.77734375" style="1" customWidth="1"/>
    <col min="10352" max="10352" width="7.44140625" style="1" customWidth="1"/>
    <col min="10353" max="10355" width="3.77734375" style="1" customWidth="1"/>
    <col min="10356" max="10356" width="3.44140625" style="1" customWidth="1"/>
    <col min="10357" max="10357" width="2.77734375" style="1" customWidth="1"/>
    <col min="10358" max="10358" width="3" style="1" customWidth="1"/>
    <col min="10359" max="10361" width="0" style="1" hidden="1" customWidth="1"/>
    <col min="10362" max="10362" width="4.44140625" style="1" customWidth="1"/>
    <col min="10363" max="10363" width="0" style="1" hidden="1" customWidth="1"/>
    <col min="10364" max="10365" width="14.77734375" style="1" customWidth="1"/>
    <col min="10366" max="10366" width="15.21875" style="1" customWidth="1"/>
    <col min="10367" max="10367" width="6.44140625" style="1" customWidth="1"/>
    <col min="10368" max="10368" width="15.21875" style="1" customWidth="1"/>
    <col min="10369" max="10369" width="4.21875" style="1" customWidth="1"/>
    <col min="10370" max="10370" width="3" style="1" customWidth="1"/>
    <col min="10371" max="10373" width="0" style="1" hidden="1" customWidth="1"/>
    <col min="10374" max="10374" width="3" style="1" customWidth="1"/>
    <col min="10375" max="10375" width="0" style="1" hidden="1" customWidth="1"/>
    <col min="10376" max="10376" width="3" style="1" customWidth="1"/>
    <col min="10377" max="10377" width="0" style="1" hidden="1" customWidth="1"/>
    <col min="10378" max="10378" width="4.44140625" style="1" customWidth="1"/>
    <col min="10379" max="10379" width="34.21875" style="1" customWidth="1"/>
    <col min="10380" max="10380" width="23.44140625" style="1" customWidth="1"/>
    <col min="10381" max="10381" width="9.21875" style="1" customWidth="1"/>
    <col min="10382" max="10382" width="19.44140625" style="1" customWidth="1"/>
    <col min="10383" max="10383" width="42.77734375" style="1" customWidth="1"/>
    <col min="10384" max="10384" width="5.77734375" style="1" customWidth="1"/>
    <col min="10385" max="10385" width="31.44140625" style="1" customWidth="1"/>
    <col min="10386" max="10386" width="16.21875" style="1" customWidth="1"/>
    <col min="10387" max="10388" width="9.21875" style="1" customWidth="1"/>
    <col min="10389" max="10389" width="11.21875" style="1" customWidth="1"/>
    <col min="10390" max="10390" width="2.21875" style="1" customWidth="1"/>
    <col min="10391" max="10596" width="10.88671875" style="1"/>
    <col min="10597" max="10597" width="12" style="1" customWidth="1"/>
    <col min="10598" max="10598" width="2.77734375" style="1" customWidth="1"/>
    <col min="10599" max="10600" width="6.44140625" style="1" customWidth="1"/>
    <col min="10601" max="10601" width="5.77734375" style="1" customWidth="1"/>
    <col min="10602" max="10602" width="6.44140625" style="1" customWidth="1"/>
    <col min="10603" max="10603" width="13.77734375" style="1" customWidth="1"/>
    <col min="10604" max="10605" width="9" style="1" customWidth="1"/>
    <col min="10606" max="10606" width="2.44140625" style="1" customWidth="1"/>
    <col min="10607" max="10607" width="8.77734375" style="1" customWidth="1"/>
    <col min="10608" max="10608" width="7.44140625" style="1" customWidth="1"/>
    <col min="10609" max="10611" width="3.77734375" style="1" customWidth="1"/>
    <col min="10612" max="10612" width="3.44140625" style="1" customWidth="1"/>
    <col min="10613" max="10613" width="2.77734375" style="1" customWidth="1"/>
    <col min="10614" max="10614" width="3" style="1" customWidth="1"/>
    <col min="10615" max="10617" width="0" style="1" hidden="1" customWidth="1"/>
    <col min="10618" max="10618" width="4.44140625" style="1" customWidth="1"/>
    <col min="10619" max="10619" width="0" style="1" hidden="1" customWidth="1"/>
    <col min="10620" max="10621" width="14.77734375" style="1" customWidth="1"/>
    <col min="10622" max="10622" width="15.21875" style="1" customWidth="1"/>
    <col min="10623" max="10623" width="6.44140625" style="1" customWidth="1"/>
    <col min="10624" max="10624" width="15.21875" style="1" customWidth="1"/>
    <col min="10625" max="10625" width="4.21875" style="1" customWidth="1"/>
    <col min="10626" max="10626" width="3" style="1" customWidth="1"/>
    <col min="10627" max="10629" width="0" style="1" hidden="1" customWidth="1"/>
    <col min="10630" max="10630" width="3" style="1" customWidth="1"/>
    <col min="10631" max="10631" width="0" style="1" hidden="1" customWidth="1"/>
    <col min="10632" max="10632" width="3" style="1" customWidth="1"/>
    <col min="10633" max="10633" width="0" style="1" hidden="1" customWidth="1"/>
    <col min="10634" max="10634" width="4.44140625" style="1" customWidth="1"/>
    <col min="10635" max="10635" width="34.21875" style="1" customWidth="1"/>
    <col min="10636" max="10636" width="23.44140625" style="1" customWidth="1"/>
    <col min="10637" max="10637" width="9.21875" style="1" customWidth="1"/>
    <col min="10638" max="10638" width="19.44140625" style="1" customWidth="1"/>
    <col min="10639" max="10639" width="42.77734375" style="1" customWidth="1"/>
    <col min="10640" max="10640" width="5.77734375" style="1" customWidth="1"/>
    <col min="10641" max="10641" width="31.44140625" style="1" customWidth="1"/>
    <col min="10642" max="10642" width="16.21875" style="1" customWidth="1"/>
    <col min="10643" max="10644" width="9.21875" style="1" customWidth="1"/>
    <col min="10645" max="10645" width="11.21875" style="1" customWidth="1"/>
    <col min="10646" max="10646" width="2.21875" style="1" customWidth="1"/>
    <col min="10647" max="10852" width="10.88671875" style="1"/>
    <col min="10853" max="10853" width="12" style="1" customWidth="1"/>
    <col min="10854" max="10854" width="2.77734375" style="1" customWidth="1"/>
    <col min="10855" max="10856" width="6.44140625" style="1" customWidth="1"/>
    <col min="10857" max="10857" width="5.77734375" style="1" customWidth="1"/>
    <col min="10858" max="10858" width="6.44140625" style="1" customWidth="1"/>
    <col min="10859" max="10859" width="13.77734375" style="1" customWidth="1"/>
    <col min="10860" max="10861" width="9" style="1" customWidth="1"/>
    <col min="10862" max="10862" width="2.44140625" style="1" customWidth="1"/>
    <col min="10863" max="10863" width="8.77734375" style="1" customWidth="1"/>
    <col min="10864" max="10864" width="7.44140625" style="1" customWidth="1"/>
    <col min="10865" max="10867" width="3.77734375" style="1" customWidth="1"/>
    <col min="10868" max="10868" width="3.44140625" style="1" customWidth="1"/>
    <col min="10869" max="10869" width="2.77734375" style="1" customWidth="1"/>
    <col min="10870" max="10870" width="3" style="1" customWidth="1"/>
    <col min="10871" max="10873" width="0" style="1" hidden="1" customWidth="1"/>
    <col min="10874" max="10874" width="4.44140625" style="1" customWidth="1"/>
    <col min="10875" max="10875" width="0" style="1" hidden="1" customWidth="1"/>
    <col min="10876" max="10877" width="14.77734375" style="1" customWidth="1"/>
    <col min="10878" max="10878" width="15.21875" style="1" customWidth="1"/>
    <col min="10879" max="10879" width="6.44140625" style="1" customWidth="1"/>
    <col min="10880" max="10880" width="15.21875" style="1" customWidth="1"/>
    <col min="10881" max="10881" width="4.21875" style="1" customWidth="1"/>
    <col min="10882" max="10882" width="3" style="1" customWidth="1"/>
    <col min="10883" max="10885" width="0" style="1" hidden="1" customWidth="1"/>
    <col min="10886" max="10886" width="3" style="1" customWidth="1"/>
    <col min="10887" max="10887" width="0" style="1" hidden="1" customWidth="1"/>
    <col min="10888" max="10888" width="3" style="1" customWidth="1"/>
    <col min="10889" max="10889" width="0" style="1" hidden="1" customWidth="1"/>
    <col min="10890" max="10890" width="4.44140625" style="1" customWidth="1"/>
    <col min="10891" max="10891" width="34.21875" style="1" customWidth="1"/>
    <col min="10892" max="10892" width="23.44140625" style="1" customWidth="1"/>
    <col min="10893" max="10893" width="9.21875" style="1" customWidth="1"/>
    <col min="10894" max="10894" width="19.44140625" style="1" customWidth="1"/>
    <col min="10895" max="10895" width="42.77734375" style="1" customWidth="1"/>
    <col min="10896" max="10896" width="5.77734375" style="1" customWidth="1"/>
    <col min="10897" max="10897" width="31.44140625" style="1" customWidth="1"/>
    <col min="10898" max="10898" width="16.21875" style="1" customWidth="1"/>
    <col min="10899" max="10900" width="9.21875" style="1" customWidth="1"/>
    <col min="10901" max="10901" width="11.21875" style="1" customWidth="1"/>
    <col min="10902" max="10902" width="2.21875" style="1" customWidth="1"/>
    <col min="10903" max="11108" width="10.88671875" style="1"/>
    <col min="11109" max="11109" width="12" style="1" customWidth="1"/>
    <col min="11110" max="11110" width="2.77734375" style="1" customWidth="1"/>
    <col min="11111" max="11112" width="6.44140625" style="1" customWidth="1"/>
    <col min="11113" max="11113" width="5.77734375" style="1" customWidth="1"/>
    <col min="11114" max="11114" width="6.44140625" style="1" customWidth="1"/>
    <col min="11115" max="11115" width="13.77734375" style="1" customWidth="1"/>
    <col min="11116" max="11117" width="9" style="1" customWidth="1"/>
    <col min="11118" max="11118" width="2.44140625" style="1" customWidth="1"/>
    <col min="11119" max="11119" width="8.77734375" style="1" customWidth="1"/>
    <col min="11120" max="11120" width="7.44140625" style="1" customWidth="1"/>
    <col min="11121" max="11123" width="3.77734375" style="1" customWidth="1"/>
    <col min="11124" max="11124" width="3.44140625" style="1" customWidth="1"/>
    <col min="11125" max="11125" width="2.77734375" style="1" customWidth="1"/>
    <col min="11126" max="11126" width="3" style="1" customWidth="1"/>
    <col min="11127" max="11129" width="0" style="1" hidden="1" customWidth="1"/>
    <col min="11130" max="11130" width="4.44140625" style="1" customWidth="1"/>
    <col min="11131" max="11131" width="0" style="1" hidden="1" customWidth="1"/>
    <col min="11132" max="11133" width="14.77734375" style="1" customWidth="1"/>
    <col min="11134" max="11134" width="15.21875" style="1" customWidth="1"/>
    <col min="11135" max="11135" width="6.44140625" style="1" customWidth="1"/>
    <col min="11136" max="11136" width="15.21875" style="1" customWidth="1"/>
    <col min="11137" max="11137" width="4.21875" style="1" customWidth="1"/>
    <col min="11138" max="11138" width="3" style="1" customWidth="1"/>
    <col min="11139" max="11141" width="0" style="1" hidden="1" customWidth="1"/>
    <col min="11142" max="11142" width="3" style="1" customWidth="1"/>
    <col min="11143" max="11143" width="0" style="1" hidden="1" customWidth="1"/>
    <col min="11144" max="11144" width="3" style="1" customWidth="1"/>
    <col min="11145" max="11145" width="0" style="1" hidden="1" customWidth="1"/>
    <col min="11146" max="11146" width="4.44140625" style="1" customWidth="1"/>
    <col min="11147" max="11147" width="34.21875" style="1" customWidth="1"/>
    <col min="11148" max="11148" width="23.44140625" style="1" customWidth="1"/>
    <col min="11149" max="11149" width="9.21875" style="1" customWidth="1"/>
    <col min="11150" max="11150" width="19.44140625" style="1" customWidth="1"/>
    <col min="11151" max="11151" width="42.77734375" style="1" customWidth="1"/>
    <col min="11152" max="11152" width="5.77734375" style="1" customWidth="1"/>
    <col min="11153" max="11153" width="31.44140625" style="1" customWidth="1"/>
    <col min="11154" max="11154" width="16.21875" style="1" customWidth="1"/>
    <col min="11155" max="11156" width="9.21875" style="1" customWidth="1"/>
    <col min="11157" max="11157" width="11.21875" style="1" customWidth="1"/>
    <col min="11158" max="11158" width="2.21875" style="1" customWidth="1"/>
    <col min="11159" max="11364" width="10.88671875" style="1"/>
    <col min="11365" max="11365" width="12" style="1" customWidth="1"/>
    <col min="11366" max="11366" width="2.77734375" style="1" customWidth="1"/>
    <col min="11367" max="11368" width="6.44140625" style="1" customWidth="1"/>
    <col min="11369" max="11369" width="5.77734375" style="1" customWidth="1"/>
    <col min="11370" max="11370" width="6.44140625" style="1" customWidth="1"/>
    <col min="11371" max="11371" width="13.77734375" style="1" customWidth="1"/>
    <col min="11372" max="11373" width="9" style="1" customWidth="1"/>
    <col min="11374" max="11374" width="2.44140625" style="1" customWidth="1"/>
    <col min="11375" max="11375" width="8.77734375" style="1" customWidth="1"/>
    <col min="11376" max="11376" width="7.44140625" style="1" customWidth="1"/>
    <col min="11377" max="11379" width="3.77734375" style="1" customWidth="1"/>
    <col min="11380" max="11380" width="3.44140625" style="1" customWidth="1"/>
    <col min="11381" max="11381" width="2.77734375" style="1" customWidth="1"/>
    <col min="11382" max="11382" width="3" style="1" customWidth="1"/>
    <col min="11383" max="11385" width="0" style="1" hidden="1" customWidth="1"/>
    <col min="11386" max="11386" width="4.44140625" style="1" customWidth="1"/>
    <col min="11387" max="11387" width="0" style="1" hidden="1" customWidth="1"/>
    <col min="11388" max="11389" width="14.77734375" style="1" customWidth="1"/>
    <col min="11390" max="11390" width="15.21875" style="1" customWidth="1"/>
    <col min="11391" max="11391" width="6.44140625" style="1" customWidth="1"/>
    <col min="11392" max="11392" width="15.21875" style="1" customWidth="1"/>
    <col min="11393" max="11393" width="4.21875" style="1" customWidth="1"/>
    <col min="11394" max="11394" width="3" style="1" customWidth="1"/>
    <col min="11395" max="11397" width="0" style="1" hidden="1" customWidth="1"/>
    <col min="11398" max="11398" width="3" style="1" customWidth="1"/>
    <col min="11399" max="11399" width="0" style="1" hidden="1" customWidth="1"/>
    <col min="11400" max="11400" width="3" style="1" customWidth="1"/>
    <col min="11401" max="11401" width="0" style="1" hidden="1" customWidth="1"/>
    <col min="11402" max="11402" width="4.44140625" style="1" customWidth="1"/>
    <col min="11403" max="11403" width="34.21875" style="1" customWidth="1"/>
    <col min="11404" max="11404" width="23.44140625" style="1" customWidth="1"/>
    <col min="11405" max="11405" width="9.21875" style="1" customWidth="1"/>
    <col min="11406" max="11406" width="19.44140625" style="1" customWidth="1"/>
    <col min="11407" max="11407" width="42.77734375" style="1" customWidth="1"/>
    <col min="11408" max="11408" width="5.77734375" style="1" customWidth="1"/>
    <col min="11409" max="11409" width="31.44140625" style="1" customWidth="1"/>
    <col min="11410" max="11410" width="16.21875" style="1" customWidth="1"/>
    <col min="11411" max="11412" width="9.21875" style="1" customWidth="1"/>
    <col min="11413" max="11413" width="11.21875" style="1" customWidth="1"/>
    <col min="11414" max="11414" width="2.21875" style="1" customWidth="1"/>
    <col min="11415" max="11620" width="10.88671875" style="1"/>
    <col min="11621" max="11621" width="12" style="1" customWidth="1"/>
    <col min="11622" max="11622" width="2.77734375" style="1" customWidth="1"/>
    <col min="11623" max="11624" width="6.44140625" style="1" customWidth="1"/>
    <col min="11625" max="11625" width="5.77734375" style="1" customWidth="1"/>
    <col min="11626" max="11626" width="6.44140625" style="1" customWidth="1"/>
    <col min="11627" max="11627" width="13.77734375" style="1" customWidth="1"/>
    <col min="11628" max="11629" width="9" style="1" customWidth="1"/>
    <col min="11630" max="11630" width="2.44140625" style="1" customWidth="1"/>
    <col min="11631" max="11631" width="8.77734375" style="1" customWidth="1"/>
    <col min="11632" max="11632" width="7.44140625" style="1" customWidth="1"/>
    <col min="11633" max="11635" width="3.77734375" style="1" customWidth="1"/>
    <col min="11636" max="11636" width="3.44140625" style="1" customWidth="1"/>
    <col min="11637" max="11637" width="2.77734375" style="1" customWidth="1"/>
    <col min="11638" max="11638" width="3" style="1" customWidth="1"/>
    <col min="11639" max="11641" width="0" style="1" hidden="1" customWidth="1"/>
    <col min="11642" max="11642" width="4.44140625" style="1" customWidth="1"/>
    <col min="11643" max="11643" width="0" style="1" hidden="1" customWidth="1"/>
    <col min="11644" max="11645" width="14.77734375" style="1" customWidth="1"/>
    <col min="11646" max="11646" width="15.21875" style="1" customWidth="1"/>
    <col min="11647" max="11647" width="6.44140625" style="1" customWidth="1"/>
    <col min="11648" max="11648" width="15.21875" style="1" customWidth="1"/>
    <col min="11649" max="11649" width="4.21875" style="1" customWidth="1"/>
    <col min="11650" max="11650" width="3" style="1" customWidth="1"/>
    <col min="11651" max="11653" width="0" style="1" hidden="1" customWidth="1"/>
    <col min="11654" max="11654" width="3" style="1" customWidth="1"/>
    <col min="11655" max="11655" width="0" style="1" hidden="1" customWidth="1"/>
    <col min="11656" max="11656" width="3" style="1" customWidth="1"/>
    <col min="11657" max="11657" width="0" style="1" hidden="1" customWidth="1"/>
    <col min="11658" max="11658" width="4.44140625" style="1" customWidth="1"/>
    <col min="11659" max="11659" width="34.21875" style="1" customWidth="1"/>
    <col min="11660" max="11660" width="23.44140625" style="1" customWidth="1"/>
    <col min="11661" max="11661" width="9.21875" style="1" customWidth="1"/>
    <col min="11662" max="11662" width="19.44140625" style="1" customWidth="1"/>
    <col min="11663" max="11663" width="42.77734375" style="1" customWidth="1"/>
    <col min="11664" max="11664" width="5.77734375" style="1" customWidth="1"/>
    <col min="11665" max="11665" width="31.44140625" style="1" customWidth="1"/>
    <col min="11666" max="11666" width="16.21875" style="1" customWidth="1"/>
    <col min="11667" max="11668" width="9.21875" style="1" customWidth="1"/>
    <col min="11669" max="11669" width="11.21875" style="1" customWidth="1"/>
    <col min="11670" max="11670" width="2.21875" style="1" customWidth="1"/>
    <col min="11671" max="11876" width="10.88671875" style="1"/>
    <col min="11877" max="11877" width="12" style="1" customWidth="1"/>
    <col min="11878" max="11878" width="2.77734375" style="1" customWidth="1"/>
    <col min="11879" max="11880" width="6.44140625" style="1" customWidth="1"/>
    <col min="11881" max="11881" width="5.77734375" style="1" customWidth="1"/>
    <col min="11882" max="11882" width="6.44140625" style="1" customWidth="1"/>
    <col min="11883" max="11883" width="13.77734375" style="1" customWidth="1"/>
    <col min="11884" max="11885" width="9" style="1" customWidth="1"/>
    <col min="11886" max="11886" width="2.44140625" style="1" customWidth="1"/>
    <col min="11887" max="11887" width="8.77734375" style="1" customWidth="1"/>
    <col min="11888" max="11888" width="7.44140625" style="1" customWidth="1"/>
    <col min="11889" max="11891" width="3.77734375" style="1" customWidth="1"/>
    <col min="11892" max="11892" width="3.44140625" style="1" customWidth="1"/>
    <col min="11893" max="11893" width="2.77734375" style="1" customWidth="1"/>
    <col min="11894" max="11894" width="3" style="1" customWidth="1"/>
    <col min="11895" max="11897" width="0" style="1" hidden="1" customWidth="1"/>
    <col min="11898" max="11898" width="4.44140625" style="1" customWidth="1"/>
    <col min="11899" max="11899" width="0" style="1" hidden="1" customWidth="1"/>
    <col min="11900" max="11901" width="14.77734375" style="1" customWidth="1"/>
    <col min="11902" max="11902" width="15.21875" style="1" customWidth="1"/>
    <col min="11903" max="11903" width="6.44140625" style="1" customWidth="1"/>
    <col min="11904" max="11904" width="15.21875" style="1" customWidth="1"/>
    <col min="11905" max="11905" width="4.21875" style="1" customWidth="1"/>
    <col min="11906" max="11906" width="3" style="1" customWidth="1"/>
    <col min="11907" max="11909" width="0" style="1" hidden="1" customWidth="1"/>
    <col min="11910" max="11910" width="3" style="1" customWidth="1"/>
    <col min="11911" max="11911" width="0" style="1" hidden="1" customWidth="1"/>
    <col min="11912" max="11912" width="3" style="1" customWidth="1"/>
    <col min="11913" max="11913" width="0" style="1" hidden="1" customWidth="1"/>
    <col min="11914" max="11914" width="4.44140625" style="1" customWidth="1"/>
    <col min="11915" max="11915" width="34.21875" style="1" customWidth="1"/>
    <col min="11916" max="11916" width="23.44140625" style="1" customWidth="1"/>
    <col min="11917" max="11917" width="9.21875" style="1" customWidth="1"/>
    <col min="11918" max="11918" width="19.44140625" style="1" customWidth="1"/>
    <col min="11919" max="11919" width="42.77734375" style="1" customWidth="1"/>
    <col min="11920" max="11920" width="5.77734375" style="1" customWidth="1"/>
    <col min="11921" max="11921" width="31.44140625" style="1" customWidth="1"/>
    <col min="11922" max="11922" width="16.21875" style="1" customWidth="1"/>
    <col min="11923" max="11924" width="9.21875" style="1" customWidth="1"/>
    <col min="11925" max="11925" width="11.21875" style="1" customWidth="1"/>
    <col min="11926" max="11926" width="2.21875" style="1" customWidth="1"/>
    <col min="11927" max="12132" width="10.88671875" style="1"/>
    <col min="12133" max="12133" width="12" style="1" customWidth="1"/>
    <col min="12134" max="12134" width="2.77734375" style="1" customWidth="1"/>
    <col min="12135" max="12136" width="6.44140625" style="1" customWidth="1"/>
    <col min="12137" max="12137" width="5.77734375" style="1" customWidth="1"/>
    <col min="12138" max="12138" width="6.44140625" style="1" customWidth="1"/>
    <col min="12139" max="12139" width="13.77734375" style="1" customWidth="1"/>
    <col min="12140" max="12141" width="9" style="1" customWidth="1"/>
    <col min="12142" max="12142" width="2.44140625" style="1" customWidth="1"/>
    <col min="12143" max="12143" width="8.77734375" style="1" customWidth="1"/>
    <col min="12144" max="12144" width="7.44140625" style="1" customWidth="1"/>
    <col min="12145" max="12147" width="3.77734375" style="1" customWidth="1"/>
    <col min="12148" max="12148" width="3.44140625" style="1" customWidth="1"/>
    <col min="12149" max="12149" width="2.77734375" style="1" customWidth="1"/>
    <col min="12150" max="12150" width="3" style="1" customWidth="1"/>
    <col min="12151" max="12153" width="0" style="1" hidden="1" customWidth="1"/>
    <col min="12154" max="12154" width="4.44140625" style="1" customWidth="1"/>
    <col min="12155" max="12155" width="0" style="1" hidden="1" customWidth="1"/>
    <col min="12156" max="12157" width="14.77734375" style="1" customWidth="1"/>
    <col min="12158" max="12158" width="15.21875" style="1" customWidth="1"/>
    <col min="12159" max="12159" width="6.44140625" style="1" customWidth="1"/>
    <col min="12160" max="12160" width="15.21875" style="1" customWidth="1"/>
    <col min="12161" max="12161" width="4.21875" style="1" customWidth="1"/>
    <col min="12162" max="12162" width="3" style="1" customWidth="1"/>
    <col min="12163" max="12165" width="0" style="1" hidden="1" customWidth="1"/>
    <col min="12166" max="12166" width="3" style="1" customWidth="1"/>
    <col min="12167" max="12167" width="0" style="1" hidden="1" customWidth="1"/>
    <col min="12168" max="12168" width="3" style="1" customWidth="1"/>
    <col min="12169" max="12169" width="0" style="1" hidden="1" customWidth="1"/>
    <col min="12170" max="12170" width="4.44140625" style="1" customWidth="1"/>
    <col min="12171" max="12171" width="34.21875" style="1" customWidth="1"/>
    <col min="12172" max="12172" width="23.44140625" style="1" customWidth="1"/>
    <col min="12173" max="12173" width="9.21875" style="1" customWidth="1"/>
    <col min="12174" max="12174" width="19.44140625" style="1" customWidth="1"/>
    <col min="12175" max="12175" width="42.77734375" style="1" customWidth="1"/>
    <col min="12176" max="12176" width="5.77734375" style="1" customWidth="1"/>
    <col min="12177" max="12177" width="31.44140625" style="1" customWidth="1"/>
    <col min="12178" max="12178" width="16.21875" style="1" customWidth="1"/>
    <col min="12179" max="12180" width="9.21875" style="1" customWidth="1"/>
    <col min="12181" max="12181" width="11.21875" style="1" customWidth="1"/>
    <col min="12182" max="12182" width="2.21875" style="1" customWidth="1"/>
    <col min="12183" max="12388" width="10.88671875" style="1"/>
    <col min="12389" max="12389" width="12" style="1" customWidth="1"/>
    <col min="12390" max="12390" width="2.77734375" style="1" customWidth="1"/>
    <col min="12391" max="12392" width="6.44140625" style="1" customWidth="1"/>
    <col min="12393" max="12393" width="5.77734375" style="1" customWidth="1"/>
    <col min="12394" max="12394" width="6.44140625" style="1" customWidth="1"/>
    <col min="12395" max="12395" width="13.77734375" style="1" customWidth="1"/>
    <col min="12396" max="12397" width="9" style="1" customWidth="1"/>
    <col min="12398" max="12398" width="2.44140625" style="1" customWidth="1"/>
    <col min="12399" max="12399" width="8.77734375" style="1" customWidth="1"/>
    <col min="12400" max="12400" width="7.44140625" style="1" customWidth="1"/>
    <col min="12401" max="12403" width="3.77734375" style="1" customWidth="1"/>
    <col min="12404" max="12404" width="3.44140625" style="1" customWidth="1"/>
    <col min="12405" max="12405" width="2.77734375" style="1" customWidth="1"/>
    <col min="12406" max="12406" width="3" style="1" customWidth="1"/>
    <col min="12407" max="12409" width="0" style="1" hidden="1" customWidth="1"/>
    <col min="12410" max="12410" width="4.44140625" style="1" customWidth="1"/>
    <col min="12411" max="12411" width="0" style="1" hidden="1" customWidth="1"/>
    <col min="12412" max="12413" width="14.77734375" style="1" customWidth="1"/>
    <col min="12414" max="12414" width="15.21875" style="1" customWidth="1"/>
    <col min="12415" max="12415" width="6.44140625" style="1" customWidth="1"/>
    <col min="12416" max="12416" width="15.21875" style="1" customWidth="1"/>
    <col min="12417" max="12417" width="4.21875" style="1" customWidth="1"/>
    <col min="12418" max="12418" width="3" style="1" customWidth="1"/>
    <col min="12419" max="12421" width="0" style="1" hidden="1" customWidth="1"/>
    <col min="12422" max="12422" width="3" style="1" customWidth="1"/>
    <col min="12423" max="12423" width="0" style="1" hidden="1" customWidth="1"/>
    <col min="12424" max="12424" width="3" style="1" customWidth="1"/>
    <col min="12425" max="12425" width="0" style="1" hidden="1" customWidth="1"/>
    <col min="12426" max="12426" width="4.44140625" style="1" customWidth="1"/>
    <col min="12427" max="12427" width="34.21875" style="1" customWidth="1"/>
    <col min="12428" max="12428" width="23.44140625" style="1" customWidth="1"/>
    <col min="12429" max="12429" width="9.21875" style="1" customWidth="1"/>
    <col min="12430" max="12430" width="19.44140625" style="1" customWidth="1"/>
    <col min="12431" max="12431" width="42.77734375" style="1" customWidth="1"/>
    <col min="12432" max="12432" width="5.77734375" style="1" customWidth="1"/>
    <col min="12433" max="12433" width="31.44140625" style="1" customWidth="1"/>
    <col min="12434" max="12434" width="16.21875" style="1" customWidth="1"/>
    <col min="12435" max="12436" width="9.21875" style="1" customWidth="1"/>
    <col min="12437" max="12437" width="11.21875" style="1" customWidth="1"/>
    <col min="12438" max="12438" width="2.21875" style="1" customWidth="1"/>
    <col min="12439" max="12644" width="10.88671875" style="1"/>
    <col min="12645" max="12645" width="12" style="1" customWidth="1"/>
    <col min="12646" max="12646" width="2.77734375" style="1" customWidth="1"/>
    <col min="12647" max="12648" width="6.44140625" style="1" customWidth="1"/>
    <col min="12649" max="12649" width="5.77734375" style="1" customWidth="1"/>
    <col min="12650" max="12650" width="6.44140625" style="1" customWidth="1"/>
    <col min="12651" max="12651" width="13.77734375" style="1" customWidth="1"/>
    <col min="12652" max="12653" width="9" style="1" customWidth="1"/>
    <col min="12654" max="12654" width="2.44140625" style="1" customWidth="1"/>
    <col min="12655" max="12655" width="8.77734375" style="1" customWidth="1"/>
    <col min="12656" max="12656" width="7.44140625" style="1" customWidth="1"/>
    <col min="12657" max="12659" width="3.77734375" style="1" customWidth="1"/>
    <col min="12660" max="12660" width="3.44140625" style="1" customWidth="1"/>
    <col min="12661" max="12661" width="2.77734375" style="1" customWidth="1"/>
    <col min="12662" max="12662" width="3" style="1" customWidth="1"/>
    <col min="12663" max="12665" width="0" style="1" hidden="1" customWidth="1"/>
    <col min="12666" max="12666" width="4.44140625" style="1" customWidth="1"/>
    <col min="12667" max="12667" width="0" style="1" hidden="1" customWidth="1"/>
    <col min="12668" max="12669" width="14.77734375" style="1" customWidth="1"/>
    <col min="12670" max="12670" width="15.21875" style="1" customWidth="1"/>
    <col min="12671" max="12671" width="6.44140625" style="1" customWidth="1"/>
    <col min="12672" max="12672" width="15.21875" style="1" customWidth="1"/>
    <col min="12673" max="12673" width="4.21875" style="1" customWidth="1"/>
    <col min="12674" max="12674" width="3" style="1" customWidth="1"/>
    <col min="12675" max="12677" width="0" style="1" hidden="1" customWidth="1"/>
    <col min="12678" max="12678" width="3" style="1" customWidth="1"/>
    <col min="12679" max="12679" width="0" style="1" hidden="1" customWidth="1"/>
    <col min="12680" max="12680" width="3" style="1" customWidth="1"/>
    <col min="12681" max="12681" width="0" style="1" hidden="1" customWidth="1"/>
    <col min="12682" max="12682" width="4.44140625" style="1" customWidth="1"/>
    <col min="12683" max="12683" width="34.21875" style="1" customWidth="1"/>
    <col min="12684" max="12684" width="23.44140625" style="1" customWidth="1"/>
    <col min="12685" max="12685" width="9.21875" style="1" customWidth="1"/>
    <col min="12686" max="12686" width="19.44140625" style="1" customWidth="1"/>
    <col min="12687" max="12687" width="42.77734375" style="1" customWidth="1"/>
    <col min="12688" max="12688" width="5.77734375" style="1" customWidth="1"/>
    <col min="12689" max="12689" width="31.44140625" style="1" customWidth="1"/>
    <col min="12690" max="12690" width="16.21875" style="1" customWidth="1"/>
    <col min="12691" max="12692" width="9.21875" style="1" customWidth="1"/>
    <col min="12693" max="12693" width="11.21875" style="1" customWidth="1"/>
    <col min="12694" max="12694" width="2.21875" style="1" customWidth="1"/>
    <col min="12695" max="12900" width="10.88671875" style="1"/>
    <col min="12901" max="12901" width="12" style="1" customWidth="1"/>
    <col min="12902" max="12902" width="2.77734375" style="1" customWidth="1"/>
    <col min="12903" max="12904" width="6.44140625" style="1" customWidth="1"/>
    <col min="12905" max="12905" width="5.77734375" style="1" customWidth="1"/>
    <col min="12906" max="12906" width="6.44140625" style="1" customWidth="1"/>
    <col min="12907" max="12907" width="13.77734375" style="1" customWidth="1"/>
    <col min="12908" max="12909" width="9" style="1" customWidth="1"/>
    <col min="12910" max="12910" width="2.44140625" style="1" customWidth="1"/>
    <col min="12911" max="12911" width="8.77734375" style="1" customWidth="1"/>
    <col min="12912" max="12912" width="7.44140625" style="1" customWidth="1"/>
    <col min="12913" max="12915" width="3.77734375" style="1" customWidth="1"/>
    <col min="12916" max="12916" width="3.44140625" style="1" customWidth="1"/>
    <col min="12917" max="12917" width="2.77734375" style="1" customWidth="1"/>
    <col min="12918" max="12918" width="3" style="1" customWidth="1"/>
    <col min="12919" max="12921" width="0" style="1" hidden="1" customWidth="1"/>
    <col min="12922" max="12922" width="4.44140625" style="1" customWidth="1"/>
    <col min="12923" max="12923" width="0" style="1" hidden="1" customWidth="1"/>
    <col min="12924" max="12925" width="14.77734375" style="1" customWidth="1"/>
    <col min="12926" max="12926" width="15.21875" style="1" customWidth="1"/>
    <col min="12927" max="12927" width="6.44140625" style="1" customWidth="1"/>
    <col min="12928" max="12928" width="15.21875" style="1" customWidth="1"/>
    <col min="12929" max="12929" width="4.21875" style="1" customWidth="1"/>
    <col min="12930" max="12930" width="3" style="1" customWidth="1"/>
    <col min="12931" max="12933" width="0" style="1" hidden="1" customWidth="1"/>
    <col min="12934" max="12934" width="3" style="1" customWidth="1"/>
    <col min="12935" max="12935" width="0" style="1" hidden="1" customWidth="1"/>
    <col min="12936" max="12936" width="3" style="1" customWidth="1"/>
    <col min="12937" max="12937" width="0" style="1" hidden="1" customWidth="1"/>
    <col min="12938" max="12938" width="4.44140625" style="1" customWidth="1"/>
    <col min="12939" max="12939" width="34.21875" style="1" customWidth="1"/>
    <col min="12940" max="12940" width="23.44140625" style="1" customWidth="1"/>
    <col min="12941" max="12941" width="9.21875" style="1" customWidth="1"/>
    <col min="12942" max="12942" width="19.44140625" style="1" customWidth="1"/>
    <col min="12943" max="12943" width="42.77734375" style="1" customWidth="1"/>
    <col min="12944" max="12944" width="5.77734375" style="1" customWidth="1"/>
    <col min="12945" max="12945" width="31.44140625" style="1" customWidth="1"/>
    <col min="12946" max="12946" width="16.21875" style="1" customWidth="1"/>
    <col min="12947" max="12948" width="9.21875" style="1" customWidth="1"/>
    <col min="12949" max="12949" width="11.21875" style="1" customWidth="1"/>
    <col min="12950" max="12950" width="2.21875" style="1" customWidth="1"/>
    <col min="12951" max="13156" width="10.88671875" style="1"/>
    <col min="13157" max="13157" width="12" style="1" customWidth="1"/>
    <col min="13158" max="13158" width="2.77734375" style="1" customWidth="1"/>
    <col min="13159" max="13160" width="6.44140625" style="1" customWidth="1"/>
    <col min="13161" max="13161" width="5.77734375" style="1" customWidth="1"/>
    <col min="13162" max="13162" width="6.44140625" style="1" customWidth="1"/>
    <col min="13163" max="13163" width="13.77734375" style="1" customWidth="1"/>
    <col min="13164" max="13165" width="9" style="1" customWidth="1"/>
    <col min="13166" max="13166" width="2.44140625" style="1" customWidth="1"/>
    <col min="13167" max="13167" width="8.77734375" style="1" customWidth="1"/>
    <col min="13168" max="13168" width="7.44140625" style="1" customWidth="1"/>
    <col min="13169" max="13171" width="3.77734375" style="1" customWidth="1"/>
    <col min="13172" max="13172" width="3.44140625" style="1" customWidth="1"/>
    <col min="13173" max="13173" width="2.77734375" style="1" customWidth="1"/>
    <col min="13174" max="13174" width="3" style="1" customWidth="1"/>
    <col min="13175" max="13177" width="0" style="1" hidden="1" customWidth="1"/>
    <col min="13178" max="13178" width="4.44140625" style="1" customWidth="1"/>
    <col min="13179" max="13179" width="0" style="1" hidden="1" customWidth="1"/>
    <col min="13180" max="13181" width="14.77734375" style="1" customWidth="1"/>
    <col min="13182" max="13182" width="15.21875" style="1" customWidth="1"/>
    <col min="13183" max="13183" width="6.44140625" style="1" customWidth="1"/>
    <col min="13184" max="13184" width="15.21875" style="1" customWidth="1"/>
    <col min="13185" max="13185" width="4.21875" style="1" customWidth="1"/>
    <col min="13186" max="13186" width="3" style="1" customWidth="1"/>
    <col min="13187" max="13189" width="0" style="1" hidden="1" customWidth="1"/>
    <col min="13190" max="13190" width="3" style="1" customWidth="1"/>
    <col min="13191" max="13191" width="0" style="1" hidden="1" customWidth="1"/>
    <col min="13192" max="13192" width="3" style="1" customWidth="1"/>
    <col min="13193" max="13193" width="0" style="1" hidden="1" customWidth="1"/>
    <col min="13194" max="13194" width="4.44140625" style="1" customWidth="1"/>
    <col min="13195" max="13195" width="34.21875" style="1" customWidth="1"/>
    <col min="13196" max="13196" width="23.44140625" style="1" customWidth="1"/>
    <col min="13197" max="13197" width="9.21875" style="1" customWidth="1"/>
    <col min="13198" max="13198" width="19.44140625" style="1" customWidth="1"/>
    <col min="13199" max="13199" width="42.77734375" style="1" customWidth="1"/>
    <col min="13200" max="13200" width="5.77734375" style="1" customWidth="1"/>
    <col min="13201" max="13201" width="31.44140625" style="1" customWidth="1"/>
    <col min="13202" max="13202" width="16.21875" style="1" customWidth="1"/>
    <col min="13203" max="13204" width="9.21875" style="1" customWidth="1"/>
    <col min="13205" max="13205" width="11.21875" style="1" customWidth="1"/>
    <col min="13206" max="13206" width="2.21875" style="1" customWidth="1"/>
    <col min="13207" max="13412" width="10.88671875" style="1"/>
    <col min="13413" max="13413" width="12" style="1" customWidth="1"/>
    <col min="13414" max="13414" width="2.77734375" style="1" customWidth="1"/>
    <col min="13415" max="13416" width="6.44140625" style="1" customWidth="1"/>
    <col min="13417" max="13417" width="5.77734375" style="1" customWidth="1"/>
    <col min="13418" max="13418" width="6.44140625" style="1" customWidth="1"/>
    <col min="13419" max="13419" width="13.77734375" style="1" customWidth="1"/>
    <col min="13420" max="13421" width="9" style="1" customWidth="1"/>
    <col min="13422" max="13422" width="2.44140625" style="1" customWidth="1"/>
    <col min="13423" max="13423" width="8.77734375" style="1" customWidth="1"/>
    <col min="13424" max="13424" width="7.44140625" style="1" customWidth="1"/>
    <col min="13425" max="13427" width="3.77734375" style="1" customWidth="1"/>
    <col min="13428" max="13428" width="3.44140625" style="1" customWidth="1"/>
    <col min="13429" max="13429" width="2.77734375" style="1" customWidth="1"/>
    <col min="13430" max="13430" width="3" style="1" customWidth="1"/>
    <col min="13431" max="13433" width="0" style="1" hidden="1" customWidth="1"/>
    <col min="13434" max="13434" width="4.44140625" style="1" customWidth="1"/>
    <col min="13435" max="13435" width="0" style="1" hidden="1" customWidth="1"/>
    <col min="13436" max="13437" width="14.77734375" style="1" customWidth="1"/>
    <col min="13438" max="13438" width="15.21875" style="1" customWidth="1"/>
    <col min="13439" max="13439" width="6.44140625" style="1" customWidth="1"/>
    <col min="13440" max="13440" width="15.21875" style="1" customWidth="1"/>
    <col min="13441" max="13441" width="4.21875" style="1" customWidth="1"/>
    <col min="13442" max="13442" width="3" style="1" customWidth="1"/>
    <col min="13443" max="13445" width="0" style="1" hidden="1" customWidth="1"/>
    <col min="13446" max="13446" width="3" style="1" customWidth="1"/>
    <col min="13447" max="13447" width="0" style="1" hidden="1" customWidth="1"/>
    <col min="13448" max="13448" width="3" style="1" customWidth="1"/>
    <col min="13449" max="13449" width="0" style="1" hidden="1" customWidth="1"/>
    <col min="13450" max="13450" width="4.44140625" style="1" customWidth="1"/>
    <col min="13451" max="13451" width="34.21875" style="1" customWidth="1"/>
    <col min="13452" max="13452" width="23.44140625" style="1" customWidth="1"/>
    <col min="13453" max="13453" width="9.21875" style="1" customWidth="1"/>
    <col min="13454" max="13454" width="19.44140625" style="1" customWidth="1"/>
    <col min="13455" max="13455" width="42.77734375" style="1" customWidth="1"/>
    <col min="13456" max="13456" width="5.77734375" style="1" customWidth="1"/>
    <col min="13457" max="13457" width="31.44140625" style="1" customWidth="1"/>
    <col min="13458" max="13458" width="16.21875" style="1" customWidth="1"/>
    <col min="13459" max="13460" width="9.21875" style="1" customWidth="1"/>
    <col min="13461" max="13461" width="11.21875" style="1" customWidth="1"/>
    <col min="13462" max="13462" width="2.21875" style="1" customWidth="1"/>
    <col min="13463" max="13668" width="10.88671875" style="1"/>
    <col min="13669" max="13669" width="12" style="1" customWidth="1"/>
    <col min="13670" max="13670" width="2.77734375" style="1" customWidth="1"/>
    <col min="13671" max="13672" width="6.44140625" style="1" customWidth="1"/>
    <col min="13673" max="13673" width="5.77734375" style="1" customWidth="1"/>
    <col min="13674" max="13674" width="6.44140625" style="1" customWidth="1"/>
    <col min="13675" max="13675" width="13.77734375" style="1" customWidth="1"/>
    <col min="13676" max="13677" width="9" style="1" customWidth="1"/>
    <col min="13678" max="13678" width="2.44140625" style="1" customWidth="1"/>
    <col min="13679" max="13679" width="8.77734375" style="1" customWidth="1"/>
    <col min="13680" max="13680" width="7.44140625" style="1" customWidth="1"/>
    <col min="13681" max="13683" width="3.77734375" style="1" customWidth="1"/>
    <col min="13684" max="13684" width="3.44140625" style="1" customWidth="1"/>
    <col min="13685" max="13685" width="2.77734375" style="1" customWidth="1"/>
    <col min="13686" max="13686" width="3" style="1" customWidth="1"/>
    <col min="13687" max="13689" width="0" style="1" hidden="1" customWidth="1"/>
    <col min="13690" max="13690" width="4.44140625" style="1" customWidth="1"/>
    <col min="13691" max="13691" width="0" style="1" hidden="1" customWidth="1"/>
    <col min="13692" max="13693" width="14.77734375" style="1" customWidth="1"/>
    <col min="13694" max="13694" width="15.21875" style="1" customWidth="1"/>
    <col min="13695" max="13695" width="6.44140625" style="1" customWidth="1"/>
    <col min="13696" max="13696" width="15.21875" style="1" customWidth="1"/>
    <col min="13697" max="13697" width="4.21875" style="1" customWidth="1"/>
    <col min="13698" max="13698" width="3" style="1" customWidth="1"/>
    <col min="13699" max="13701" width="0" style="1" hidden="1" customWidth="1"/>
    <col min="13702" max="13702" width="3" style="1" customWidth="1"/>
    <col min="13703" max="13703" width="0" style="1" hidden="1" customWidth="1"/>
    <col min="13704" max="13704" width="3" style="1" customWidth="1"/>
    <col min="13705" max="13705" width="0" style="1" hidden="1" customWidth="1"/>
    <col min="13706" max="13706" width="4.44140625" style="1" customWidth="1"/>
    <col min="13707" max="13707" width="34.21875" style="1" customWidth="1"/>
    <col min="13708" max="13708" width="23.44140625" style="1" customWidth="1"/>
    <col min="13709" max="13709" width="9.21875" style="1" customWidth="1"/>
    <col min="13710" max="13710" width="19.44140625" style="1" customWidth="1"/>
    <col min="13711" max="13711" width="42.77734375" style="1" customWidth="1"/>
    <col min="13712" max="13712" width="5.77734375" style="1" customWidth="1"/>
    <col min="13713" max="13713" width="31.44140625" style="1" customWidth="1"/>
    <col min="13714" max="13714" width="16.21875" style="1" customWidth="1"/>
    <col min="13715" max="13716" width="9.21875" style="1" customWidth="1"/>
    <col min="13717" max="13717" width="11.21875" style="1" customWidth="1"/>
    <col min="13718" max="13718" width="2.21875" style="1" customWidth="1"/>
    <col min="13719" max="13924" width="10.88671875" style="1"/>
    <col min="13925" max="13925" width="12" style="1" customWidth="1"/>
    <col min="13926" max="13926" width="2.77734375" style="1" customWidth="1"/>
    <col min="13927" max="13928" width="6.44140625" style="1" customWidth="1"/>
    <col min="13929" max="13929" width="5.77734375" style="1" customWidth="1"/>
    <col min="13930" max="13930" width="6.44140625" style="1" customWidth="1"/>
    <col min="13931" max="13931" width="13.77734375" style="1" customWidth="1"/>
    <col min="13932" max="13933" width="9" style="1" customWidth="1"/>
    <col min="13934" max="13934" width="2.44140625" style="1" customWidth="1"/>
    <col min="13935" max="13935" width="8.77734375" style="1" customWidth="1"/>
    <col min="13936" max="13936" width="7.44140625" style="1" customWidth="1"/>
    <col min="13937" max="13939" width="3.77734375" style="1" customWidth="1"/>
    <col min="13940" max="13940" width="3.44140625" style="1" customWidth="1"/>
    <col min="13941" max="13941" width="2.77734375" style="1" customWidth="1"/>
    <col min="13942" max="13942" width="3" style="1" customWidth="1"/>
    <col min="13943" max="13945" width="0" style="1" hidden="1" customWidth="1"/>
    <col min="13946" max="13946" width="4.44140625" style="1" customWidth="1"/>
    <col min="13947" max="13947" width="0" style="1" hidden="1" customWidth="1"/>
    <col min="13948" max="13949" width="14.77734375" style="1" customWidth="1"/>
    <col min="13950" max="13950" width="15.21875" style="1" customWidth="1"/>
    <col min="13951" max="13951" width="6.44140625" style="1" customWidth="1"/>
    <col min="13952" max="13952" width="15.21875" style="1" customWidth="1"/>
    <col min="13953" max="13953" width="4.21875" style="1" customWidth="1"/>
    <col min="13954" max="13954" width="3" style="1" customWidth="1"/>
    <col min="13955" max="13957" width="0" style="1" hidden="1" customWidth="1"/>
    <col min="13958" max="13958" width="3" style="1" customWidth="1"/>
    <col min="13959" max="13959" width="0" style="1" hidden="1" customWidth="1"/>
    <col min="13960" max="13960" width="3" style="1" customWidth="1"/>
    <col min="13961" max="13961" width="0" style="1" hidden="1" customWidth="1"/>
    <col min="13962" max="13962" width="4.44140625" style="1" customWidth="1"/>
    <col min="13963" max="13963" width="34.21875" style="1" customWidth="1"/>
    <col min="13964" max="13964" width="23.44140625" style="1" customWidth="1"/>
    <col min="13965" max="13965" width="9.21875" style="1" customWidth="1"/>
    <col min="13966" max="13966" width="19.44140625" style="1" customWidth="1"/>
    <col min="13967" max="13967" width="42.77734375" style="1" customWidth="1"/>
    <col min="13968" max="13968" width="5.77734375" style="1" customWidth="1"/>
    <col min="13969" max="13969" width="31.44140625" style="1" customWidth="1"/>
    <col min="13970" max="13970" width="16.21875" style="1" customWidth="1"/>
    <col min="13971" max="13972" width="9.21875" style="1" customWidth="1"/>
    <col min="13973" max="13973" width="11.21875" style="1" customWidth="1"/>
    <col min="13974" max="13974" width="2.21875" style="1" customWidth="1"/>
    <col min="13975" max="14180" width="10.88671875" style="1"/>
    <col min="14181" max="14181" width="12" style="1" customWidth="1"/>
    <col min="14182" max="14182" width="2.77734375" style="1" customWidth="1"/>
    <col min="14183" max="14184" width="6.44140625" style="1" customWidth="1"/>
    <col min="14185" max="14185" width="5.77734375" style="1" customWidth="1"/>
    <col min="14186" max="14186" width="6.44140625" style="1" customWidth="1"/>
    <col min="14187" max="14187" width="13.77734375" style="1" customWidth="1"/>
    <col min="14188" max="14189" width="9" style="1" customWidth="1"/>
    <col min="14190" max="14190" width="2.44140625" style="1" customWidth="1"/>
    <col min="14191" max="14191" width="8.77734375" style="1" customWidth="1"/>
    <col min="14192" max="14192" width="7.44140625" style="1" customWidth="1"/>
    <col min="14193" max="14195" width="3.77734375" style="1" customWidth="1"/>
    <col min="14196" max="14196" width="3.44140625" style="1" customWidth="1"/>
    <col min="14197" max="14197" width="2.77734375" style="1" customWidth="1"/>
    <col min="14198" max="14198" width="3" style="1" customWidth="1"/>
    <col min="14199" max="14201" width="0" style="1" hidden="1" customWidth="1"/>
    <col min="14202" max="14202" width="4.44140625" style="1" customWidth="1"/>
    <col min="14203" max="14203" width="0" style="1" hidden="1" customWidth="1"/>
    <col min="14204" max="14205" width="14.77734375" style="1" customWidth="1"/>
    <col min="14206" max="14206" width="15.21875" style="1" customWidth="1"/>
    <col min="14207" max="14207" width="6.44140625" style="1" customWidth="1"/>
    <col min="14208" max="14208" width="15.21875" style="1" customWidth="1"/>
    <col min="14209" max="14209" width="4.21875" style="1" customWidth="1"/>
    <col min="14210" max="14210" width="3" style="1" customWidth="1"/>
    <col min="14211" max="14213" width="0" style="1" hidden="1" customWidth="1"/>
    <col min="14214" max="14214" width="3" style="1" customWidth="1"/>
    <col min="14215" max="14215" width="0" style="1" hidden="1" customWidth="1"/>
    <col min="14216" max="14216" width="3" style="1" customWidth="1"/>
    <col min="14217" max="14217" width="0" style="1" hidden="1" customWidth="1"/>
    <col min="14218" max="14218" width="4.44140625" style="1" customWidth="1"/>
    <col min="14219" max="14219" width="34.21875" style="1" customWidth="1"/>
    <col min="14220" max="14220" width="23.44140625" style="1" customWidth="1"/>
    <col min="14221" max="14221" width="9.21875" style="1" customWidth="1"/>
    <col min="14222" max="14222" width="19.44140625" style="1" customWidth="1"/>
    <col min="14223" max="14223" width="42.77734375" style="1" customWidth="1"/>
    <col min="14224" max="14224" width="5.77734375" style="1" customWidth="1"/>
    <col min="14225" max="14225" width="31.44140625" style="1" customWidth="1"/>
    <col min="14226" max="14226" width="16.21875" style="1" customWidth="1"/>
    <col min="14227" max="14228" width="9.21875" style="1" customWidth="1"/>
    <col min="14229" max="14229" width="11.21875" style="1" customWidth="1"/>
    <col min="14230" max="14230" width="2.21875" style="1" customWidth="1"/>
    <col min="14231" max="14436" width="10.88671875" style="1"/>
    <col min="14437" max="14437" width="12" style="1" customWidth="1"/>
    <col min="14438" max="14438" width="2.77734375" style="1" customWidth="1"/>
    <col min="14439" max="14440" width="6.44140625" style="1" customWidth="1"/>
    <col min="14441" max="14441" width="5.77734375" style="1" customWidth="1"/>
    <col min="14442" max="14442" width="6.44140625" style="1" customWidth="1"/>
    <col min="14443" max="14443" width="13.77734375" style="1" customWidth="1"/>
    <col min="14444" max="14445" width="9" style="1" customWidth="1"/>
    <col min="14446" max="14446" width="2.44140625" style="1" customWidth="1"/>
    <col min="14447" max="14447" width="8.77734375" style="1" customWidth="1"/>
    <col min="14448" max="14448" width="7.44140625" style="1" customWidth="1"/>
    <col min="14449" max="14451" width="3.77734375" style="1" customWidth="1"/>
    <col min="14452" max="14452" width="3.44140625" style="1" customWidth="1"/>
    <col min="14453" max="14453" width="2.77734375" style="1" customWidth="1"/>
    <col min="14454" max="14454" width="3" style="1" customWidth="1"/>
    <col min="14455" max="14457" width="0" style="1" hidden="1" customWidth="1"/>
    <col min="14458" max="14458" width="4.44140625" style="1" customWidth="1"/>
    <col min="14459" max="14459" width="0" style="1" hidden="1" customWidth="1"/>
    <col min="14460" max="14461" width="14.77734375" style="1" customWidth="1"/>
    <col min="14462" max="14462" width="15.21875" style="1" customWidth="1"/>
    <col min="14463" max="14463" width="6.44140625" style="1" customWidth="1"/>
    <col min="14464" max="14464" width="15.21875" style="1" customWidth="1"/>
    <col min="14465" max="14465" width="4.21875" style="1" customWidth="1"/>
    <col min="14466" max="14466" width="3" style="1" customWidth="1"/>
    <col min="14467" max="14469" width="0" style="1" hidden="1" customWidth="1"/>
    <col min="14470" max="14470" width="3" style="1" customWidth="1"/>
    <col min="14471" max="14471" width="0" style="1" hidden="1" customWidth="1"/>
    <col min="14472" max="14472" width="3" style="1" customWidth="1"/>
    <col min="14473" max="14473" width="0" style="1" hidden="1" customWidth="1"/>
    <col min="14474" max="14474" width="4.44140625" style="1" customWidth="1"/>
    <col min="14475" max="14475" width="34.21875" style="1" customWidth="1"/>
    <col min="14476" max="14476" width="23.44140625" style="1" customWidth="1"/>
    <col min="14477" max="14477" width="9.21875" style="1" customWidth="1"/>
    <col min="14478" max="14478" width="19.44140625" style="1" customWidth="1"/>
    <col min="14479" max="14479" width="42.77734375" style="1" customWidth="1"/>
    <col min="14480" max="14480" width="5.77734375" style="1" customWidth="1"/>
    <col min="14481" max="14481" width="31.44140625" style="1" customWidth="1"/>
    <col min="14482" max="14482" width="16.21875" style="1" customWidth="1"/>
    <col min="14483" max="14484" width="9.21875" style="1" customWidth="1"/>
    <col min="14485" max="14485" width="11.21875" style="1" customWidth="1"/>
    <col min="14486" max="14486" width="2.21875" style="1" customWidth="1"/>
    <col min="14487" max="14692" width="10.88671875" style="1"/>
    <col min="14693" max="14693" width="12" style="1" customWidth="1"/>
    <col min="14694" max="14694" width="2.77734375" style="1" customWidth="1"/>
    <col min="14695" max="14696" width="6.44140625" style="1" customWidth="1"/>
    <col min="14697" max="14697" width="5.77734375" style="1" customWidth="1"/>
    <col min="14698" max="14698" width="6.44140625" style="1" customWidth="1"/>
    <col min="14699" max="14699" width="13.77734375" style="1" customWidth="1"/>
    <col min="14700" max="14701" width="9" style="1" customWidth="1"/>
    <col min="14702" max="14702" width="2.44140625" style="1" customWidth="1"/>
    <col min="14703" max="14703" width="8.77734375" style="1" customWidth="1"/>
    <col min="14704" max="14704" width="7.44140625" style="1" customWidth="1"/>
    <col min="14705" max="14707" width="3.77734375" style="1" customWidth="1"/>
    <col min="14708" max="14708" width="3.44140625" style="1" customWidth="1"/>
    <col min="14709" max="14709" width="2.77734375" style="1" customWidth="1"/>
    <col min="14710" max="14710" width="3" style="1" customWidth="1"/>
    <col min="14711" max="14713" width="0" style="1" hidden="1" customWidth="1"/>
    <col min="14714" max="14714" width="4.44140625" style="1" customWidth="1"/>
    <col min="14715" max="14715" width="0" style="1" hidden="1" customWidth="1"/>
    <col min="14716" max="14717" width="14.77734375" style="1" customWidth="1"/>
    <col min="14718" max="14718" width="15.21875" style="1" customWidth="1"/>
    <col min="14719" max="14719" width="6.44140625" style="1" customWidth="1"/>
    <col min="14720" max="14720" width="15.21875" style="1" customWidth="1"/>
    <col min="14721" max="14721" width="4.21875" style="1" customWidth="1"/>
    <col min="14722" max="14722" width="3" style="1" customWidth="1"/>
    <col min="14723" max="14725" width="0" style="1" hidden="1" customWidth="1"/>
    <col min="14726" max="14726" width="3" style="1" customWidth="1"/>
    <col min="14727" max="14727" width="0" style="1" hidden="1" customWidth="1"/>
    <col min="14728" max="14728" width="3" style="1" customWidth="1"/>
    <col min="14729" max="14729" width="0" style="1" hidden="1" customWidth="1"/>
    <col min="14730" max="14730" width="4.44140625" style="1" customWidth="1"/>
    <col min="14731" max="14731" width="34.21875" style="1" customWidth="1"/>
    <col min="14732" max="14732" width="23.44140625" style="1" customWidth="1"/>
    <col min="14733" max="14733" width="9.21875" style="1" customWidth="1"/>
    <col min="14734" max="14734" width="19.44140625" style="1" customWidth="1"/>
    <col min="14735" max="14735" width="42.77734375" style="1" customWidth="1"/>
    <col min="14736" max="14736" width="5.77734375" style="1" customWidth="1"/>
    <col min="14737" max="14737" width="31.44140625" style="1" customWidth="1"/>
    <col min="14738" max="14738" width="16.21875" style="1" customWidth="1"/>
    <col min="14739" max="14740" width="9.21875" style="1" customWidth="1"/>
    <col min="14741" max="14741" width="11.21875" style="1" customWidth="1"/>
    <col min="14742" max="14742" width="2.21875" style="1" customWidth="1"/>
    <col min="14743" max="14948" width="10.88671875" style="1"/>
    <col min="14949" max="14949" width="12" style="1" customWidth="1"/>
    <col min="14950" max="14950" width="2.77734375" style="1" customWidth="1"/>
    <col min="14951" max="14952" width="6.44140625" style="1" customWidth="1"/>
    <col min="14953" max="14953" width="5.77734375" style="1" customWidth="1"/>
    <col min="14954" max="14954" width="6.44140625" style="1" customWidth="1"/>
    <col min="14955" max="14955" width="13.77734375" style="1" customWidth="1"/>
    <col min="14956" max="14957" width="9" style="1" customWidth="1"/>
    <col min="14958" max="14958" width="2.44140625" style="1" customWidth="1"/>
    <col min="14959" max="14959" width="8.77734375" style="1" customWidth="1"/>
    <col min="14960" max="14960" width="7.44140625" style="1" customWidth="1"/>
    <col min="14961" max="14963" width="3.77734375" style="1" customWidth="1"/>
    <col min="14964" max="14964" width="3.44140625" style="1" customWidth="1"/>
    <col min="14965" max="14965" width="2.77734375" style="1" customWidth="1"/>
    <col min="14966" max="14966" width="3" style="1" customWidth="1"/>
    <col min="14967" max="14969" width="0" style="1" hidden="1" customWidth="1"/>
    <col min="14970" max="14970" width="4.44140625" style="1" customWidth="1"/>
    <col min="14971" max="14971" width="0" style="1" hidden="1" customWidth="1"/>
    <col min="14972" max="14973" width="14.77734375" style="1" customWidth="1"/>
    <col min="14974" max="14974" width="15.21875" style="1" customWidth="1"/>
    <col min="14975" max="14975" width="6.44140625" style="1" customWidth="1"/>
    <col min="14976" max="14976" width="15.21875" style="1" customWidth="1"/>
    <col min="14977" max="14977" width="4.21875" style="1" customWidth="1"/>
    <col min="14978" max="14978" width="3" style="1" customWidth="1"/>
    <col min="14979" max="14981" width="0" style="1" hidden="1" customWidth="1"/>
    <col min="14982" max="14982" width="3" style="1" customWidth="1"/>
    <col min="14983" max="14983" width="0" style="1" hidden="1" customWidth="1"/>
    <col min="14984" max="14984" width="3" style="1" customWidth="1"/>
    <col min="14985" max="14985" width="0" style="1" hidden="1" customWidth="1"/>
    <col min="14986" max="14986" width="4.44140625" style="1" customWidth="1"/>
    <col min="14987" max="14987" width="34.21875" style="1" customWidth="1"/>
    <col min="14988" max="14988" width="23.44140625" style="1" customWidth="1"/>
    <col min="14989" max="14989" width="9.21875" style="1" customWidth="1"/>
    <col min="14990" max="14990" width="19.44140625" style="1" customWidth="1"/>
    <col min="14991" max="14991" width="42.77734375" style="1" customWidth="1"/>
    <col min="14992" max="14992" width="5.77734375" style="1" customWidth="1"/>
    <col min="14993" max="14993" width="31.44140625" style="1" customWidth="1"/>
    <col min="14994" max="14994" width="16.21875" style="1" customWidth="1"/>
    <col min="14995" max="14996" width="9.21875" style="1" customWidth="1"/>
    <col min="14997" max="14997" width="11.21875" style="1" customWidth="1"/>
    <col min="14998" max="14998" width="2.21875" style="1" customWidth="1"/>
    <col min="14999" max="15204" width="10.88671875" style="1"/>
    <col min="15205" max="15205" width="12" style="1" customWidth="1"/>
    <col min="15206" max="15206" width="2.77734375" style="1" customWidth="1"/>
    <col min="15207" max="15208" width="6.44140625" style="1" customWidth="1"/>
    <col min="15209" max="15209" width="5.77734375" style="1" customWidth="1"/>
    <col min="15210" max="15210" width="6.44140625" style="1" customWidth="1"/>
    <col min="15211" max="15211" width="13.77734375" style="1" customWidth="1"/>
    <col min="15212" max="15213" width="9" style="1" customWidth="1"/>
    <col min="15214" max="15214" width="2.44140625" style="1" customWidth="1"/>
    <col min="15215" max="15215" width="8.77734375" style="1" customWidth="1"/>
    <col min="15216" max="15216" width="7.44140625" style="1" customWidth="1"/>
    <col min="15217" max="15219" width="3.77734375" style="1" customWidth="1"/>
    <col min="15220" max="15220" width="3.44140625" style="1" customWidth="1"/>
    <col min="15221" max="15221" width="2.77734375" style="1" customWidth="1"/>
    <col min="15222" max="15222" width="3" style="1" customWidth="1"/>
    <col min="15223" max="15225" width="0" style="1" hidden="1" customWidth="1"/>
    <col min="15226" max="15226" width="4.44140625" style="1" customWidth="1"/>
    <col min="15227" max="15227" width="0" style="1" hidden="1" customWidth="1"/>
    <col min="15228" max="15229" width="14.77734375" style="1" customWidth="1"/>
    <col min="15230" max="15230" width="15.21875" style="1" customWidth="1"/>
    <col min="15231" max="15231" width="6.44140625" style="1" customWidth="1"/>
    <col min="15232" max="15232" width="15.21875" style="1" customWidth="1"/>
    <col min="15233" max="15233" width="4.21875" style="1" customWidth="1"/>
    <col min="15234" max="15234" width="3" style="1" customWidth="1"/>
    <col min="15235" max="15237" width="0" style="1" hidden="1" customWidth="1"/>
    <col min="15238" max="15238" width="3" style="1" customWidth="1"/>
    <col min="15239" max="15239" width="0" style="1" hidden="1" customWidth="1"/>
    <col min="15240" max="15240" width="3" style="1" customWidth="1"/>
    <col min="15241" max="15241" width="0" style="1" hidden="1" customWidth="1"/>
    <col min="15242" max="15242" width="4.44140625" style="1" customWidth="1"/>
    <col min="15243" max="15243" width="34.21875" style="1" customWidth="1"/>
    <col min="15244" max="15244" width="23.44140625" style="1" customWidth="1"/>
    <col min="15245" max="15245" width="9.21875" style="1" customWidth="1"/>
    <col min="15246" max="15246" width="19.44140625" style="1" customWidth="1"/>
    <col min="15247" max="15247" width="42.77734375" style="1" customWidth="1"/>
    <col min="15248" max="15248" width="5.77734375" style="1" customWidth="1"/>
    <col min="15249" max="15249" width="31.44140625" style="1" customWidth="1"/>
    <col min="15250" max="15250" width="16.21875" style="1" customWidth="1"/>
    <col min="15251" max="15252" width="9.21875" style="1" customWidth="1"/>
    <col min="15253" max="15253" width="11.21875" style="1" customWidth="1"/>
    <col min="15254" max="15254" width="2.21875" style="1" customWidth="1"/>
    <col min="15255" max="15460" width="10.88671875" style="1"/>
    <col min="15461" max="15461" width="12" style="1" customWidth="1"/>
    <col min="15462" max="15462" width="2.77734375" style="1" customWidth="1"/>
    <col min="15463" max="15464" width="6.44140625" style="1" customWidth="1"/>
    <col min="15465" max="15465" width="5.77734375" style="1" customWidth="1"/>
    <col min="15466" max="15466" width="6.44140625" style="1" customWidth="1"/>
    <col min="15467" max="15467" width="13.77734375" style="1" customWidth="1"/>
    <col min="15468" max="15469" width="9" style="1" customWidth="1"/>
    <col min="15470" max="15470" width="2.44140625" style="1" customWidth="1"/>
    <col min="15471" max="15471" width="8.77734375" style="1" customWidth="1"/>
    <col min="15472" max="15472" width="7.44140625" style="1" customWidth="1"/>
    <col min="15473" max="15475" width="3.77734375" style="1" customWidth="1"/>
    <col min="15476" max="15476" width="3.44140625" style="1" customWidth="1"/>
    <col min="15477" max="15477" width="2.77734375" style="1" customWidth="1"/>
    <col min="15478" max="15478" width="3" style="1" customWidth="1"/>
    <col min="15479" max="15481" width="0" style="1" hidden="1" customWidth="1"/>
    <col min="15482" max="15482" width="4.44140625" style="1" customWidth="1"/>
    <col min="15483" max="15483" width="0" style="1" hidden="1" customWidth="1"/>
    <col min="15484" max="15485" width="14.77734375" style="1" customWidth="1"/>
    <col min="15486" max="15486" width="15.21875" style="1" customWidth="1"/>
    <col min="15487" max="15487" width="6.44140625" style="1" customWidth="1"/>
    <col min="15488" max="15488" width="15.21875" style="1" customWidth="1"/>
    <col min="15489" max="15489" width="4.21875" style="1" customWidth="1"/>
    <col min="15490" max="15490" width="3" style="1" customWidth="1"/>
    <col min="15491" max="15493" width="0" style="1" hidden="1" customWidth="1"/>
    <col min="15494" max="15494" width="3" style="1" customWidth="1"/>
    <col min="15495" max="15495" width="0" style="1" hidden="1" customWidth="1"/>
    <col min="15496" max="15496" width="3" style="1" customWidth="1"/>
    <col min="15497" max="15497" width="0" style="1" hidden="1" customWidth="1"/>
    <col min="15498" max="15498" width="4.44140625" style="1" customWidth="1"/>
    <col min="15499" max="15499" width="34.21875" style="1" customWidth="1"/>
    <col min="15500" max="15500" width="23.44140625" style="1" customWidth="1"/>
    <col min="15501" max="15501" width="9.21875" style="1" customWidth="1"/>
    <col min="15502" max="15502" width="19.44140625" style="1" customWidth="1"/>
    <col min="15503" max="15503" width="42.77734375" style="1" customWidth="1"/>
    <col min="15504" max="15504" width="5.77734375" style="1" customWidth="1"/>
    <col min="15505" max="15505" width="31.44140625" style="1" customWidth="1"/>
    <col min="15506" max="15506" width="16.21875" style="1" customWidth="1"/>
    <col min="15507" max="15508" width="9.21875" style="1" customWidth="1"/>
    <col min="15509" max="15509" width="11.21875" style="1" customWidth="1"/>
    <col min="15510" max="15510" width="2.21875" style="1" customWidth="1"/>
    <col min="15511" max="15716" width="10.88671875" style="1"/>
    <col min="15717" max="15717" width="12" style="1" customWidth="1"/>
    <col min="15718" max="15718" width="2.77734375" style="1" customWidth="1"/>
    <col min="15719" max="15720" width="6.44140625" style="1" customWidth="1"/>
    <col min="15721" max="15721" width="5.77734375" style="1" customWidth="1"/>
    <col min="15722" max="15722" width="6.44140625" style="1" customWidth="1"/>
    <col min="15723" max="15723" width="13.77734375" style="1" customWidth="1"/>
    <col min="15724" max="15725" width="9" style="1" customWidth="1"/>
    <col min="15726" max="15726" width="2.44140625" style="1" customWidth="1"/>
    <col min="15727" max="15727" width="8.77734375" style="1" customWidth="1"/>
    <col min="15728" max="15728" width="7.44140625" style="1" customWidth="1"/>
    <col min="15729" max="15731" width="3.77734375" style="1" customWidth="1"/>
    <col min="15732" max="15732" width="3.44140625" style="1" customWidth="1"/>
    <col min="15733" max="15733" width="2.77734375" style="1" customWidth="1"/>
    <col min="15734" max="15734" width="3" style="1" customWidth="1"/>
    <col min="15735" max="15737" width="0" style="1" hidden="1" customWidth="1"/>
    <col min="15738" max="15738" width="4.44140625" style="1" customWidth="1"/>
    <col min="15739" max="15739" width="0" style="1" hidden="1" customWidth="1"/>
    <col min="15740" max="15741" width="14.77734375" style="1" customWidth="1"/>
    <col min="15742" max="15742" width="15.21875" style="1" customWidth="1"/>
    <col min="15743" max="15743" width="6.44140625" style="1" customWidth="1"/>
    <col min="15744" max="15744" width="15.21875" style="1" customWidth="1"/>
    <col min="15745" max="15745" width="4.21875" style="1" customWidth="1"/>
    <col min="15746" max="15746" width="3" style="1" customWidth="1"/>
    <col min="15747" max="15749" width="0" style="1" hidden="1" customWidth="1"/>
    <col min="15750" max="15750" width="3" style="1" customWidth="1"/>
    <col min="15751" max="15751" width="0" style="1" hidden="1" customWidth="1"/>
    <col min="15752" max="15752" width="3" style="1" customWidth="1"/>
    <col min="15753" max="15753" width="0" style="1" hidden="1" customWidth="1"/>
    <col min="15754" max="15754" width="4.44140625" style="1" customWidth="1"/>
    <col min="15755" max="15755" width="34.21875" style="1" customWidth="1"/>
    <col min="15756" max="15756" width="23.44140625" style="1" customWidth="1"/>
    <col min="15757" max="15757" width="9.21875" style="1" customWidth="1"/>
    <col min="15758" max="15758" width="19.44140625" style="1" customWidth="1"/>
    <col min="15759" max="15759" width="42.77734375" style="1" customWidth="1"/>
    <col min="15760" max="15760" width="5.77734375" style="1" customWidth="1"/>
    <col min="15761" max="15761" width="31.44140625" style="1" customWidth="1"/>
    <col min="15762" max="15762" width="16.21875" style="1" customWidth="1"/>
    <col min="15763" max="15764" width="9.21875" style="1" customWidth="1"/>
    <col min="15765" max="15765" width="11.21875" style="1" customWidth="1"/>
    <col min="15766" max="15766" width="2.21875" style="1" customWidth="1"/>
    <col min="15767" max="15972" width="10.88671875" style="1"/>
    <col min="15973" max="15973" width="12" style="1" customWidth="1"/>
    <col min="15974" max="15974" width="2.77734375" style="1" customWidth="1"/>
    <col min="15975" max="15976" width="6.44140625" style="1" customWidth="1"/>
    <col min="15977" max="15977" width="5.77734375" style="1" customWidth="1"/>
    <col min="15978" max="15978" width="6.44140625" style="1" customWidth="1"/>
    <col min="15979" max="15979" width="13.77734375" style="1" customWidth="1"/>
    <col min="15980" max="15981" width="9" style="1" customWidth="1"/>
    <col min="15982" max="15982" width="2.44140625" style="1" customWidth="1"/>
    <col min="15983" max="15983" width="8.77734375" style="1" customWidth="1"/>
    <col min="15984" max="15984" width="7.44140625" style="1" customWidth="1"/>
    <col min="15985" max="15987" width="3.77734375" style="1" customWidth="1"/>
    <col min="15988" max="15988" width="3.44140625" style="1" customWidth="1"/>
    <col min="15989" max="15989" width="2.77734375" style="1" customWidth="1"/>
    <col min="15990" max="15990" width="3" style="1" customWidth="1"/>
    <col min="15991" max="15993" width="0" style="1" hidden="1" customWidth="1"/>
    <col min="15994" max="15994" width="4.44140625" style="1" customWidth="1"/>
    <col min="15995" max="15995" width="0" style="1" hidden="1" customWidth="1"/>
    <col min="15996" max="15997" width="14.77734375" style="1" customWidth="1"/>
    <col min="15998" max="15998" width="15.21875" style="1" customWidth="1"/>
    <col min="15999" max="15999" width="6.44140625" style="1" customWidth="1"/>
    <col min="16000" max="16000" width="15.21875" style="1" customWidth="1"/>
    <col min="16001" max="16001" width="4.21875" style="1" customWidth="1"/>
    <col min="16002" max="16002" width="3" style="1" customWidth="1"/>
    <col min="16003" max="16005" width="0" style="1" hidden="1" customWidth="1"/>
    <col min="16006" max="16006" width="3" style="1" customWidth="1"/>
    <col min="16007" max="16007" width="0" style="1" hidden="1" customWidth="1"/>
    <col min="16008" max="16008" width="3" style="1" customWidth="1"/>
    <col min="16009" max="16009" width="0" style="1" hidden="1" customWidth="1"/>
    <col min="16010" max="16010" width="4.44140625" style="1" customWidth="1"/>
    <col min="16011" max="16011" width="34.21875" style="1" customWidth="1"/>
    <col min="16012" max="16012" width="23.44140625" style="1" customWidth="1"/>
    <col min="16013" max="16013" width="9.21875" style="1" customWidth="1"/>
    <col min="16014" max="16014" width="19.44140625" style="1" customWidth="1"/>
    <col min="16015" max="16015" width="42.77734375" style="1" customWidth="1"/>
    <col min="16016" max="16016" width="5.77734375" style="1" customWidth="1"/>
    <col min="16017" max="16017" width="31.44140625" style="1" customWidth="1"/>
    <col min="16018" max="16018" width="16.21875" style="1" customWidth="1"/>
    <col min="16019" max="16020" width="9.21875" style="1" customWidth="1"/>
    <col min="16021" max="16021" width="11.21875" style="1" customWidth="1"/>
    <col min="16022" max="16022" width="2.21875" style="1" customWidth="1"/>
    <col min="16023" max="16228" width="10.88671875" style="1"/>
    <col min="16229" max="16229" width="12" style="1" customWidth="1"/>
    <col min="16230" max="16230" width="2.77734375" style="1" customWidth="1"/>
    <col min="16231" max="16232" width="6.44140625" style="1" customWidth="1"/>
    <col min="16233" max="16233" width="5.77734375" style="1" customWidth="1"/>
    <col min="16234" max="16234" width="6.44140625" style="1" customWidth="1"/>
    <col min="16235" max="16235" width="13.77734375" style="1" customWidth="1"/>
    <col min="16236" max="16237" width="9" style="1" customWidth="1"/>
    <col min="16238" max="16238" width="2.44140625" style="1" customWidth="1"/>
    <col min="16239" max="16239" width="8.77734375" style="1" customWidth="1"/>
    <col min="16240" max="16240" width="7.44140625" style="1" customWidth="1"/>
    <col min="16241" max="16243" width="3.77734375" style="1" customWidth="1"/>
    <col min="16244" max="16244" width="3.44140625" style="1" customWidth="1"/>
    <col min="16245" max="16245" width="2.77734375" style="1" customWidth="1"/>
    <col min="16246" max="16246" width="3" style="1" customWidth="1"/>
    <col min="16247" max="16249" width="0" style="1" hidden="1" customWidth="1"/>
    <col min="16250" max="16250" width="4.44140625" style="1" customWidth="1"/>
    <col min="16251" max="16251" width="0" style="1" hidden="1" customWidth="1"/>
    <col min="16252" max="16253" width="14.77734375" style="1" customWidth="1"/>
    <col min="16254" max="16254" width="15.21875" style="1" customWidth="1"/>
    <col min="16255" max="16255" width="6.44140625" style="1" customWidth="1"/>
    <col min="16256" max="16256" width="15.21875" style="1" customWidth="1"/>
    <col min="16257" max="16257" width="4.21875" style="1" customWidth="1"/>
    <col min="16258" max="16258" width="3" style="1" customWidth="1"/>
    <col min="16259" max="16261" width="0" style="1" hidden="1" customWidth="1"/>
    <col min="16262" max="16262" width="3" style="1" customWidth="1"/>
    <col min="16263" max="16263" width="0" style="1" hidden="1" customWidth="1"/>
    <col min="16264" max="16264" width="3" style="1" customWidth="1"/>
    <col min="16265" max="16265" width="0" style="1" hidden="1" customWidth="1"/>
    <col min="16266" max="16266" width="4.44140625" style="1" customWidth="1"/>
    <col min="16267" max="16267" width="34.21875" style="1" customWidth="1"/>
    <col min="16268" max="16268" width="23.44140625" style="1" customWidth="1"/>
    <col min="16269" max="16269" width="9.21875" style="1" customWidth="1"/>
    <col min="16270" max="16270" width="19.44140625" style="1" customWidth="1"/>
    <col min="16271" max="16271" width="42.77734375" style="1" customWidth="1"/>
    <col min="16272" max="16272" width="5.77734375" style="1" customWidth="1"/>
    <col min="16273" max="16273" width="31.44140625" style="1" customWidth="1"/>
    <col min="16274" max="16274" width="16.21875" style="1" customWidth="1"/>
    <col min="16275" max="16276" width="9.21875" style="1" customWidth="1"/>
    <col min="16277" max="16277" width="11.21875" style="1" customWidth="1"/>
    <col min="16278" max="16278" width="2.21875" style="1" customWidth="1"/>
    <col min="16279" max="16383" width="10.88671875" style="1"/>
    <col min="16384" max="16384" width="11.44140625" style="1" customWidth="1"/>
  </cols>
  <sheetData>
    <row r="1" spans="1:193 1680:1680" x14ac:dyDescent="0.2">
      <c r="A1" s="5"/>
      <c r="B1" s="514" t="s">
        <v>449</v>
      </c>
      <c r="C1" s="515"/>
      <c r="D1" s="515"/>
      <c r="E1" s="515"/>
      <c r="F1" s="515"/>
      <c r="G1" s="515"/>
      <c r="H1" s="515"/>
      <c r="I1" s="516"/>
      <c r="J1" s="517"/>
      <c r="K1" s="518"/>
      <c r="L1" s="90"/>
      <c r="M1" s="89"/>
      <c r="N1" s="89"/>
      <c r="O1" s="90"/>
      <c r="P1" s="90"/>
      <c r="Q1" s="90"/>
      <c r="R1" s="90"/>
      <c r="S1" s="90"/>
      <c r="T1" s="90"/>
      <c r="U1" s="90"/>
      <c r="V1" s="90"/>
      <c r="W1" s="90"/>
      <c r="X1" s="90"/>
      <c r="Y1" s="90"/>
      <c r="Z1" s="90"/>
      <c r="AA1" s="90"/>
      <c r="AB1" s="90"/>
      <c r="AC1" s="90"/>
      <c r="AD1" s="90"/>
      <c r="AE1" s="90"/>
      <c r="AF1" s="90"/>
      <c r="AG1" s="90"/>
      <c r="AH1" s="90"/>
      <c r="AI1" s="90"/>
      <c r="AJ1" s="90"/>
      <c r="AK1" s="90"/>
      <c r="AL1" s="90"/>
      <c r="AM1" s="89"/>
      <c r="AN1" s="90"/>
      <c r="AO1" s="90"/>
      <c r="AP1" s="90"/>
      <c r="AQ1" s="89"/>
      <c r="AR1" s="90"/>
      <c r="AS1" s="90"/>
      <c r="AT1" s="90"/>
      <c r="AU1" s="89"/>
      <c r="AV1" s="90"/>
      <c r="AW1" s="90"/>
      <c r="AX1" s="90"/>
      <c r="AY1" s="89"/>
      <c r="AZ1" s="90"/>
      <c r="BA1" s="90"/>
      <c r="BB1" s="90"/>
      <c r="BC1" s="89"/>
      <c r="BD1" s="90"/>
      <c r="BE1" s="90"/>
      <c r="BF1" s="90"/>
      <c r="BG1" s="89"/>
      <c r="BH1" s="90"/>
      <c r="BI1" s="90"/>
      <c r="BJ1" s="90"/>
      <c r="BK1" s="89"/>
      <c r="BL1" s="90"/>
      <c r="BM1" s="90"/>
      <c r="BN1" s="90"/>
      <c r="BO1" s="89"/>
      <c r="BP1" s="90"/>
      <c r="BQ1" s="90"/>
      <c r="BR1" s="90"/>
      <c r="BS1" s="89"/>
      <c r="BT1" s="90"/>
      <c r="BU1" s="90"/>
      <c r="BV1" s="90"/>
      <c r="BW1" s="89"/>
      <c r="BX1" s="90"/>
      <c r="BY1" s="90"/>
      <c r="BZ1" s="90"/>
      <c r="CA1" s="89"/>
      <c r="CB1" s="90"/>
      <c r="CC1" s="90"/>
      <c r="CD1" s="90"/>
      <c r="CE1" s="89"/>
      <c r="CF1" s="90"/>
      <c r="CG1" s="90"/>
      <c r="CH1" s="90"/>
      <c r="CI1" s="90"/>
      <c r="CJ1" s="90"/>
      <c r="CK1" s="90"/>
      <c r="CL1" s="90"/>
      <c r="CM1" s="90"/>
      <c r="CN1" s="90"/>
      <c r="CO1" s="90"/>
      <c r="CP1" s="90"/>
      <c r="CQ1" s="90"/>
      <c r="CR1" s="90"/>
      <c r="CS1" s="90"/>
      <c r="CT1" s="90"/>
      <c r="CU1" s="90"/>
      <c r="CV1" s="90"/>
      <c r="CW1" s="90"/>
      <c r="CX1" s="90"/>
      <c r="CY1" s="90"/>
      <c r="CZ1" s="90"/>
      <c r="DA1" s="90"/>
      <c r="DB1" s="90"/>
      <c r="DC1" s="90"/>
      <c r="DD1" s="90"/>
      <c r="DE1" s="89"/>
      <c r="DF1" s="90"/>
      <c r="DG1" s="89"/>
      <c r="DH1" s="89"/>
      <c r="DI1" s="90"/>
      <c r="DJ1" s="90"/>
      <c r="DK1" s="90"/>
      <c r="DL1" s="90"/>
      <c r="DM1" s="89"/>
      <c r="DN1" s="90"/>
      <c r="DO1" s="89"/>
      <c r="DP1" s="90"/>
      <c r="DQ1" s="90"/>
      <c r="DR1" s="90"/>
      <c r="DS1" s="90"/>
      <c r="DT1" s="90"/>
      <c r="DU1" s="90"/>
      <c r="DV1" s="90"/>
      <c r="DW1" s="90"/>
      <c r="DX1" s="90"/>
      <c r="DY1" s="90"/>
      <c r="DZ1" s="90"/>
      <c r="EA1" s="90"/>
      <c r="EB1" s="90"/>
      <c r="EC1" s="90"/>
      <c r="ED1" s="90"/>
      <c r="EE1" s="90"/>
      <c r="EF1" s="90"/>
      <c r="EG1" s="90"/>
      <c r="EH1" s="90"/>
      <c r="EI1" s="90"/>
      <c r="EJ1" s="90"/>
      <c r="EK1" s="90"/>
      <c r="EL1" s="90"/>
      <c r="EM1" s="90"/>
      <c r="EN1" s="90"/>
      <c r="EO1" s="90"/>
      <c r="EP1" s="90"/>
      <c r="EQ1" s="90"/>
      <c r="ER1" s="90"/>
      <c r="ES1" s="90"/>
      <c r="ET1" s="90"/>
      <c r="EU1" s="90"/>
      <c r="EV1" s="90"/>
      <c r="EW1" s="90"/>
      <c r="EX1" s="90"/>
      <c r="EY1" s="90"/>
      <c r="EZ1" s="90"/>
      <c r="FA1" s="90"/>
      <c r="FB1" s="90"/>
      <c r="FC1" s="90"/>
      <c r="FD1" s="90"/>
      <c r="FE1" s="90"/>
      <c r="FF1" s="90"/>
      <c r="FG1" s="90"/>
      <c r="FH1" s="90"/>
      <c r="FI1" s="90"/>
      <c r="FJ1" s="90"/>
      <c r="FK1" s="90"/>
      <c r="FL1" s="90"/>
      <c r="FM1" s="90"/>
      <c r="FN1" s="90"/>
      <c r="FO1" s="90"/>
      <c r="FP1" s="90"/>
      <c r="FQ1" s="90"/>
      <c r="FR1" s="90"/>
      <c r="FS1" s="90"/>
      <c r="FT1" s="90"/>
      <c r="FU1" s="90"/>
      <c r="FV1" s="90"/>
      <c r="FW1" s="90"/>
      <c r="FX1" s="90"/>
      <c r="FY1" s="90"/>
      <c r="FZ1" s="90"/>
      <c r="GA1" s="90"/>
      <c r="GB1" s="90"/>
      <c r="GC1" s="90"/>
      <c r="GD1" s="90"/>
      <c r="GE1" s="90"/>
      <c r="GF1" s="90"/>
      <c r="GG1" s="90"/>
      <c r="GH1" s="90"/>
      <c r="GI1" s="90"/>
      <c r="GJ1" s="90"/>
      <c r="GK1" s="113" t="s">
        <v>448</v>
      </c>
      <c r="BLP1" s="112" t="s">
        <v>225</v>
      </c>
    </row>
    <row r="2" spans="1:193 1680:1680" x14ac:dyDescent="0.2">
      <c r="A2" s="5"/>
      <c r="B2" s="521" t="s">
        <v>447</v>
      </c>
      <c r="C2" s="522"/>
      <c r="D2" s="522"/>
      <c r="E2" s="522"/>
      <c r="F2" s="522"/>
      <c r="G2" s="522"/>
      <c r="H2" s="522"/>
      <c r="I2" s="523"/>
      <c r="J2" s="519"/>
      <c r="K2" s="520"/>
      <c r="L2" s="90"/>
      <c r="M2" s="89"/>
      <c r="N2" s="89"/>
      <c r="O2" s="90"/>
      <c r="P2" s="90"/>
      <c r="Q2" s="90"/>
      <c r="R2" s="90"/>
      <c r="S2" s="90"/>
      <c r="T2" s="90"/>
      <c r="U2" s="90"/>
      <c r="V2" s="90"/>
      <c r="W2" s="90"/>
      <c r="X2" s="90"/>
      <c r="Y2" s="90"/>
      <c r="Z2" s="90"/>
      <c r="AA2" s="90"/>
      <c r="AB2" s="90"/>
      <c r="AC2" s="90"/>
      <c r="AD2" s="90"/>
      <c r="AE2" s="90"/>
      <c r="AF2" s="90"/>
      <c r="AG2" s="90"/>
      <c r="AH2" s="90"/>
      <c r="AI2" s="90"/>
      <c r="AJ2" s="90"/>
      <c r="AK2" s="90"/>
      <c r="AL2" s="90"/>
      <c r="AM2" s="89"/>
      <c r="AN2" s="90"/>
      <c r="AO2" s="90"/>
      <c r="AP2" s="90"/>
      <c r="AQ2" s="89"/>
      <c r="AR2" s="90"/>
      <c r="AS2" s="90"/>
      <c r="AT2" s="90"/>
      <c r="AU2" s="89"/>
      <c r="AV2" s="90"/>
      <c r="AW2" s="90"/>
      <c r="AX2" s="90"/>
      <c r="AY2" s="89"/>
      <c r="AZ2" s="90"/>
      <c r="BA2" s="90"/>
      <c r="BB2" s="90"/>
      <c r="BC2" s="89"/>
      <c r="BD2" s="90"/>
      <c r="BE2" s="90"/>
      <c r="BF2" s="90"/>
      <c r="BG2" s="89"/>
      <c r="BH2" s="90"/>
      <c r="BI2" s="90"/>
      <c r="BJ2" s="90"/>
      <c r="BK2" s="89"/>
      <c r="BL2" s="90"/>
      <c r="BM2" s="90"/>
      <c r="BN2" s="90"/>
      <c r="BO2" s="89"/>
      <c r="BP2" s="90"/>
      <c r="BQ2" s="90"/>
      <c r="BR2" s="90"/>
      <c r="BS2" s="89"/>
      <c r="BT2" s="90"/>
      <c r="BU2" s="90"/>
      <c r="BV2" s="90"/>
      <c r="BW2" s="89"/>
      <c r="BX2" s="90"/>
      <c r="BY2" s="90"/>
      <c r="BZ2" s="90"/>
      <c r="CA2" s="89"/>
      <c r="CB2" s="90"/>
      <c r="CC2" s="90"/>
      <c r="CD2" s="90"/>
      <c r="CE2" s="89"/>
      <c r="CF2" s="90"/>
      <c r="CG2" s="90"/>
      <c r="CH2" s="90"/>
      <c r="CI2" s="90"/>
      <c r="CJ2" s="90"/>
      <c r="CK2" s="90"/>
      <c r="CL2" s="90"/>
      <c r="CM2" s="90"/>
      <c r="CN2" s="90"/>
      <c r="CO2" s="90"/>
      <c r="CP2" s="90"/>
      <c r="CQ2" s="90"/>
      <c r="CR2" s="90"/>
      <c r="CS2" s="90"/>
      <c r="CT2" s="90"/>
      <c r="CU2" s="90"/>
      <c r="CV2" s="90"/>
      <c r="CW2" s="90"/>
      <c r="CX2" s="90"/>
      <c r="CY2" s="90"/>
      <c r="CZ2" s="90"/>
      <c r="DA2" s="90"/>
      <c r="DB2" s="90"/>
      <c r="DC2" s="90"/>
      <c r="DD2" s="90"/>
      <c r="DE2" s="89"/>
      <c r="DF2" s="90"/>
      <c r="DG2" s="89"/>
      <c r="DH2" s="89"/>
      <c r="DI2" s="90"/>
      <c r="DJ2" s="90"/>
      <c r="DK2" s="90"/>
      <c r="DL2" s="90"/>
      <c r="DM2" s="89"/>
      <c r="DN2" s="90"/>
      <c r="DO2" s="89"/>
      <c r="DP2" s="90"/>
      <c r="DQ2" s="90"/>
      <c r="DR2" s="90"/>
      <c r="DS2" s="90"/>
      <c r="DT2" s="90"/>
      <c r="DU2" s="90"/>
      <c r="DV2" s="90"/>
      <c r="DW2" s="90"/>
      <c r="DX2" s="90"/>
      <c r="DY2" s="90"/>
      <c r="DZ2" s="90"/>
      <c r="EA2" s="90"/>
      <c r="EB2" s="90"/>
      <c r="EC2" s="90"/>
      <c r="ED2" s="90"/>
      <c r="EE2" s="90"/>
      <c r="EF2" s="90"/>
      <c r="EG2" s="90"/>
      <c r="EH2" s="90"/>
      <c r="EI2" s="90"/>
      <c r="EJ2" s="90"/>
      <c r="EK2" s="90"/>
      <c r="EL2" s="90"/>
      <c r="EM2" s="90"/>
      <c r="EN2" s="90"/>
      <c r="EO2" s="90"/>
      <c r="EP2" s="90"/>
      <c r="EQ2" s="90"/>
      <c r="ER2" s="90"/>
      <c r="ES2" s="90"/>
      <c r="ET2" s="90"/>
      <c r="EU2" s="90"/>
      <c r="EV2" s="90"/>
      <c r="EW2" s="90"/>
      <c r="EX2" s="90"/>
      <c r="EY2" s="90"/>
      <c r="EZ2" s="90"/>
      <c r="FA2" s="90"/>
      <c r="FB2" s="90"/>
      <c r="FC2" s="90"/>
      <c r="FD2" s="90"/>
      <c r="FE2" s="90"/>
      <c r="FF2" s="90"/>
      <c r="FG2" s="90"/>
      <c r="FH2" s="90"/>
      <c r="FI2" s="90"/>
      <c r="FJ2" s="90"/>
      <c r="FK2" s="90"/>
      <c r="FL2" s="90"/>
      <c r="FM2" s="90"/>
      <c r="FN2" s="90"/>
      <c r="FO2" s="90"/>
      <c r="FP2" s="90"/>
      <c r="FQ2" s="90"/>
      <c r="FR2" s="90"/>
      <c r="FS2" s="90"/>
      <c r="FT2" s="90"/>
      <c r="FU2" s="90"/>
      <c r="FV2" s="90"/>
      <c r="FW2" s="90"/>
      <c r="FX2" s="90"/>
      <c r="FY2" s="90"/>
      <c r="FZ2" s="90"/>
      <c r="GA2" s="90"/>
      <c r="GB2" s="90"/>
      <c r="GC2" s="90"/>
      <c r="GD2" s="90"/>
      <c r="GE2" s="90"/>
      <c r="GF2" s="90"/>
      <c r="GG2" s="90"/>
      <c r="GH2" s="90"/>
      <c r="GI2" s="90"/>
      <c r="GJ2" s="90"/>
      <c r="GK2" s="90"/>
      <c r="BLP2" s="106"/>
    </row>
    <row r="3" spans="1:193 1680:1680" x14ac:dyDescent="0.2">
      <c r="A3" s="5"/>
      <c r="B3" s="111" t="s">
        <v>446</v>
      </c>
      <c r="C3" s="524" t="s">
        <v>445</v>
      </c>
      <c r="D3" s="525"/>
      <c r="E3" s="525"/>
      <c r="F3" s="525"/>
      <c r="G3" s="525"/>
      <c r="H3" s="526"/>
      <c r="I3" s="110" t="s">
        <v>444</v>
      </c>
      <c r="J3" s="519"/>
      <c r="K3" s="520"/>
      <c r="L3" s="90"/>
      <c r="M3" s="89"/>
      <c r="N3" s="89"/>
      <c r="O3" s="90"/>
      <c r="P3" s="90"/>
      <c r="Q3" s="90"/>
      <c r="R3" s="90"/>
      <c r="S3" s="90"/>
      <c r="T3" s="90"/>
      <c r="U3" s="90"/>
      <c r="V3" s="90"/>
      <c r="W3" s="90"/>
      <c r="X3" s="90"/>
      <c r="Y3" s="90"/>
      <c r="Z3" s="90"/>
      <c r="AA3" s="90"/>
      <c r="AB3" s="90"/>
      <c r="AC3" s="90"/>
      <c r="AD3" s="90"/>
      <c r="AE3" s="90"/>
      <c r="AF3" s="90"/>
      <c r="AG3" s="90"/>
      <c r="AH3" s="90"/>
      <c r="AI3" s="90"/>
      <c r="AJ3" s="90"/>
      <c r="AK3" s="90"/>
      <c r="AL3" s="90"/>
      <c r="AM3" s="89"/>
      <c r="AN3" s="90"/>
      <c r="AO3" s="90"/>
      <c r="AP3" s="90"/>
      <c r="AQ3" s="89"/>
      <c r="AR3" s="90"/>
      <c r="AS3" s="90"/>
      <c r="AT3" s="90"/>
      <c r="AU3" s="89"/>
      <c r="AV3" s="90"/>
      <c r="AW3" s="90"/>
      <c r="AX3" s="90"/>
      <c r="AY3" s="89"/>
      <c r="AZ3" s="90"/>
      <c r="BA3" s="90"/>
      <c r="BB3" s="90"/>
      <c r="BC3" s="89"/>
      <c r="BD3" s="90"/>
      <c r="BE3" s="90"/>
      <c r="BF3" s="90"/>
      <c r="BG3" s="89"/>
      <c r="BH3" s="90"/>
      <c r="BI3" s="90"/>
      <c r="BJ3" s="90"/>
      <c r="BK3" s="89"/>
      <c r="BL3" s="90"/>
      <c r="BM3" s="90"/>
      <c r="BN3" s="90"/>
      <c r="BO3" s="89"/>
      <c r="BP3" s="90"/>
      <c r="BQ3" s="90"/>
      <c r="BR3" s="90"/>
      <c r="BS3" s="89"/>
      <c r="BT3" s="90"/>
      <c r="BU3" s="90"/>
      <c r="BV3" s="90"/>
      <c r="BW3" s="89"/>
      <c r="BX3" s="90"/>
      <c r="BY3" s="90"/>
      <c r="BZ3" s="90"/>
      <c r="CA3" s="89"/>
      <c r="CB3" s="90"/>
      <c r="CC3" s="90"/>
      <c r="CD3" s="90"/>
      <c r="CE3" s="89"/>
      <c r="CF3" s="90"/>
      <c r="CG3" s="90"/>
      <c r="CH3" s="90"/>
      <c r="CI3" s="90"/>
      <c r="CJ3" s="90"/>
      <c r="CK3" s="90"/>
      <c r="CL3" s="90"/>
      <c r="CM3" s="90"/>
      <c r="CN3" s="90"/>
      <c r="CO3" s="90"/>
      <c r="CP3" s="90"/>
      <c r="CQ3" s="90"/>
      <c r="CR3" s="90"/>
      <c r="CS3" s="90"/>
      <c r="CT3" s="90"/>
      <c r="CU3" s="90"/>
      <c r="CV3" s="90"/>
      <c r="CW3" s="90"/>
      <c r="CX3" s="90"/>
      <c r="CY3" s="90"/>
      <c r="CZ3" s="90"/>
      <c r="DA3" s="90"/>
      <c r="DB3" s="90"/>
      <c r="DC3" s="90"/>
      <c r="DD3" s="90"/>
      <c r="DE3" s="89"/>
      <c r="DF3" s="90"/>
      <c r="DG3" s="89"/>
      <c r="DH3" s="89"/>
      <c r="DI3" s="90"/>
      <c r="DJ3" s="90"/>
      <c r="DK3" s="90"/>
      <c r="DL3" s="90"/>
      <c r="DM3" s="89"/>
      <c r="DN3" s="90"/>
      <c r="DO3" s="89"/>
      <c r="DP3" s="90"/>
      <c r="DQ3" s="90"/>
      <c r="DR3" s="90"/>
      <c r="DS3" s="90"/>
      <c r="DT3" s="90"/>
      <c r="DU3" s="90"/>
      <c r="DV3" s="90"/>
      <c r="DW3" s="90"/>
      <c r="DX3" s="90"/>
      <c r="DY3" s="90"/>
      <c r="DZ3" s="90"/>
      <c r="EA3" s="90"/>
      <c r="EB3" s="90"/>
      <c r="EC3" s="90"/>
      <c r="ED3" s="90"/>
      <c r="EE3" s="90"/>
      <c r="EF3" s="90"/>
      <c r="EG3" s="90"/>
      <c r="EH3" s="90"/>
      <c r="EI3" s="90"/>
      <c r="EJ3" s="90"/>
      <c r="EK3" s="90"/>
      <c r="EL3" s="90"/>
      <c r="EM3" s="90"/>
      <c r="EN3" s="90"/>
      <c r="EO3" s="90"/>
      <c r="EP3" s="90"/>
      <c r="EQ3" s="90"/>
      <c r="ER3" s="90"/>
      <c r="ES3" s="90"/>
      <c r="ET3" s="90"/>
      <c r="EU3" s="90"/>
      <c r="EV3" s="90"/>
      <c r="EW3" s="90"/>
      <c r="EX3" s="90"/>
      <c r="EY3" s="90"/>
      <c r="EZ3" s="90"/>
      <c r="FA3" s="90"/>
      <c r="FB3" s="90"/>
      <c r="FC3" s="90"/>
      <c r="FD3" s="90"/>
      <c r="FE3" s="90"/>
      <c r="FF3" s="90"/>
      <c r="FG3" s="90"/>
      <c r="FH3" s="90"/>
      <c r="FI3" s="90"/>
      <c r="FJ3" s="90"/>
      <c r="FK3" s="90"/>
      <c r="FL3" s="90"/>
      <c r="FM3" s="90"/>
      <c r="FN3" s="90"/>
      <c r="FO3" s="90"/>
      <c r="FP3" s="90"/>
      <c r="FQ3" s="90"/>
      <c r="FR3" s="90"/>
      <c r="FS3" s="90"/>
      <c r="FT3" s="90"/>
      <c r="FU3" s="90"/>
      <c r="FV3" s="90"/>
      <c r="FW3" s="90"/>
      <c r="FX3" s="90"/>
      <c r="FY3" s="90"/>
      <c r="FZ3" s="90"/>
      <c r="GA3" s="90"/>
      <c r="GB3" s="90"/>
      <c r="GC3" s="90"/>
      <c r="GD3" s="90"/>
      <c r="GE3" s="90"/>
      <c r="GF3" s="90"/>
      <c r="GG3" s="90"/>
      <c r="GH3" s="90"/>
      <c r="GI3" s="90"/>
      <c r="GJ3" s="90"/>
      <c r="GK3" s="90"/>
      <c r="BLP3" s="106"/>
    </row>
    <row r="4" spans="1:193 1680:1680" x14ac:dyDescent="0.2">
      <c r="A4" s="5"/>
      <c r="B4" s="109" t="s">
        <v>443</v>
      </c>
      <c r="C4" s="527" t="s">
        <v>442</v>
      </c>
      <c r="D4" s="528"/>
      <c r="E4" s="528"/>
      <c r="F4" s="528"/>
      <c r="G4" s="528"/>
      <c r="H4" s="529"/>
      <c r="I4" s="108" t="s">
        <v>441</v>
      </c>
      <c r="J4" s="519"/>
      <c r="K4" s="520"/>
      <c r="L4" s="90"/>
      <c r="M4" s="89"/>
      <c r="N4" s="89"/>
      <c r="O4" s="90"/>
      <c r="P4" s="90"/>
      <c r="Q4" s="90"/>
      <c r="R4" s="90"/>
      <c r="S4" s="90"/>
      <c r="T4" s="90"/>
      <c r="U4" s="90"/>
      <c r="V4" s="90"/>
      <c r="W4" s="90"/>
      <c r="X4" s="90"/>
      <c r="Y4" s="90"/>
      <c r="Z4" s="90"/>
      <c r="AA4" s="90"/>
      <c r="AB4" s="90"/>
      <c r="AC4" s="90"/>
      <c r="AD4" s="90"/>
      <c r="AE4" s="90"/>
      <c r="AF4" s="90"/>
      <c r="AG4" s="90"/>
      <c r="AH4" s="90"/>
      <c r="AI4" s="90"/>
      <c r="AJ4" s="90"/>
      <c r="AK4" s="90"/>
      <c r="AL4" s="90"/>
      <c r="AM4" s="89"/>
      <c r="AN4" s="90"/>
      <c r="AO4" s="90"/>
      <c r="AP4" s="90"/>
      <c r="AQ4" s="89"/>
      <c r="AR4" s="90"/>
      <c r="AS4" s="90"/>
      <c r="AT4" s="90"/>
      <c r="AU4" s="89"/>
      <c r="AV4" s="90"/>
      <c r="AW4" s="90"/>
      <c r="AX4" s="90"/>
      <c r="AY4" s="89"/>
      <c r="AZ4" s="90"/>
      <c r="BA4" s="90"/>
      <c r="BB4" s="90"/>
      <c r="BC4" s="89"/>
      <c r="BD4" s="90"/>
      <c r="BE4" s="90"/>
      <c r="BF4" s="90"/>
      <c r="BG4" s="89"/>
      <c r="BH4" s="90"/>
      <c r="BI4" s="90"/>
      <c r="BJ4" s="90"/>
      <c r="BK4" s="89"/>
      <c r="BL4" s="90"/>
      <c r="BM4" s="90"/>
      <c r="BN4" s="90"/>
      <c r="BO4" s="89"/>
      <c r="BP4" s="90"/>
      <c r="BQ4" s="90"/>
      <c r="BR4" s="90"/>
      <c r="BS4" s="89"/>
      <c r="BT4" s="90"/>
      <c r="BU4" s="90"/>
      <c r="BV4" s="90"/>
      <c r="BW4" s="89"/>
      <c r="BX4" s="90"/>
      <c r="BY4" s="90"/>
      <c r="BZ4" s="90"/>
      <c r="CA4" s="89"/>
      <c r="CB4" s="90"/>
      <c r="CC4" s="90"/>
      <c r="CD4" s="90"/>
      <c r="CE4" s="89"/>
      <c r="CF4" s="90"/>
      <c r="CG4" s="90"/>
      <c r="CH4" s="90"/>
      <c r="CI4" s="90"/>
      <c r="CJ4" s="90"/>
      <c r="CK4" s="90"/>
      <c r="CL4" s="90"/>
      <c r="CM4" s="90"/>
      <c r="CN4" s="90"/>
      <c r="CO4" s="90"/>
      <c r="CP4" s="90"/>
      <c r="CQ4" s="90"/>
      <c r="CR4" s="90"/>
      <c r="CS4" s="90"/>
      <c r="CT4" s="90"/>
      <c r="CU4" s="90"/>
      <c r="CV4" s="90"/>
      <c r="CW4" s="90"/>
      <c r="CX4" s="90"/>
      <c r="CY4" s="90"/>
      <c r="CZ4" s="90"/>
      <c r="DA4" s="90"/>
      <c r="DB4" s="90"/>
      <c r="DC4" s="90"/>
      <c r="DD4" s="90"/>
      <c r="DE4" s="89"/>
      <c r="DF4" s="90"/>
      <c r="DG4" s="89"/>
      <c r="DH4" s="89"/>
      <c r="DI4" s="90"/>
      <c r="DJ4" s="93"/>
      <c r="DK4" s="90"/>
      <c r="DL4" s="90"/>
      <c r="DM4" s="89"/>
      <c r="DN4" s="90"/>
      <c r="DO4" s="89"/>
      <c r="DP4" s="90"/>
      <c r="DQ4" s="90"/>
      <c r="DR4" s="90"/>
      <c r="DS4" s="90"/>
      <c r="DT4" s="90"/>
      <c r="DU4" s="90"/>
      <c r="DV4" s="90"/>
      <c r="DW4" s="90"/>
      <c r="DX4" s="90"/>
      <c r="DY4" s="90"/>
      <c r="DZ4" s="90"/>
      <c r="EA4" s="90"/>
      <c r="EB4" s="90"/>
      <c r="EC4" s="90"/>
      <c r="ED4" s="90"/>
      <c r="EE4" s="90"/>
      <c r="EF4" s="90"/>
      <c r="EG4" s="90"/>
      <c r="EH4" s="90"/>
      <c r="EI4" s="90"/>
      <c r="EJ4" s="90"/>
      <c r="EK4" s="90"/>
      <c r="EL4" s="90"/>
      <c r="EM4" s="90"/>
      <c r="EN4" s="90"/>
      <c r="EO4" s="90"/>
      <c r="EP4" s="90"/>
      <c r="EQ4" s="90"/>
      <c r="ER4" s="90"/>
      <c r="ES4" s="90"/>
      <c r="ET4" s="90"/>
      <c r="EU4" s="90"/>
      <c r="EV4" s="90"/>
      <c r="EW4" s="90"/>
      <c r="EX4" s="90"/>
      <c r="EY4" s="90"/>
      <c r="EZ4" s="90"/>
      <c r="FA4" s="90"/>
      <c r="FB4" s="90"/>
      <c r="FC4" s="90"/>
      <c r="FD4" s="90"/>
      <c r="FE4" s="90"/>
      <c r="FF4" s="90"/>
      <c r="FG4" s="90"/>
      <c r="FH4" s="90"/>
      <c r="FI4" s="90"/>
      <c r="FJ4" s="90"/>
      <c r="FK4" s="90"/>
      <c r="FL4" s="90"/>
      <c r="FM4" s="90"/>
      <c r="FN4" s="90"/>
      <c r="FO4" s="90"/>
      <c r="FP4" s="90"/>
      <c r="FQ4" s="90"/>
      <c r="FR4" s="90"/>
      <c r="FS4" s="90"/>
      <c r="FT4" s="90"/>
      <c r="FU4" s="90"/>
      <c r="FV4" s="90"/>
      <c r="FW4" s="90"/>
      <c r="FX4" s="90"/>
      <c r="FY4" s="90"/>
      <c r="FZ4" s="90"/>
      <c r="GA4" s="90"/>
      <c r="GB4" s="90"/>
      <c r="GC4" s="90"/>
      <c r="GD4" s="90"/>
      <c r="GE4" s="90"/>
      <c r="GF4" s="90"/>
      <c r="GG4" s="90"/>
      <c r="GH4" s="90"/>
      <c r="GI4" s="90"/>
      <c r="GJ4" s="90"/>
      <c r="GK4" s="90"/>
      <c r="BLP4" s="106"/>
    </row>
    <row r="5" spans="1:193 1680:1680" ht="27.6" x14ac:dyDescent="0.2">
      <c r="A5" s="5"/>
      <c r="B5" s="105" t="s">
        <v>440</v>
      </c>
      <c r="C5" s="103" t="s">
        <v>439</v>
      </c>
      <c r="D5" s="105" t="s">
        <v>438</v>
      </c>
      <c r="E5" s="497" t="s">
        <v>1123</v>
      </c>
      <c r="F5" s="498"/>
      <c r="G5" s="499"/>
      <c r="H5" s="104" t="s">
        <v>436</v>
      </c>
      <c r="I5" s="530"/>
      <c r="J5" s="531"/>
      <c r="K5" s="531"/>
      <c r="L5" s="531"/>
      <c r="M5" s="531"/>
      <c r="N5" s="532"/>
      <c r="O5" s="505" t="s">
        <v>434</v>
      </c>
      <c r="P5" s="506"/>
      <c r="Q5" s="507">
        <v>45657</v>
      </c>
      <c r="R5" s="474"/>
      <c r="S5" s="102"/>
      <c r="T5" s="102"/>
      <c r="U5" s="508"/>
      <c r="V5" s="508"/>
      <c r="W5" s="509"/>
      <c r="X5" s="510"/>
      <c r="Y5" s="100"/>
      <c r="Z5" s="100"/>
      <c r="AA5" s="100"/>
      <c r="AB5" s="100"/>
      <c r="AC5" s="100"/>
      <c r="AD5" s="100"/>
      <c r="AE5" s="100"/>
      <c r="AF5" s="100"/>
      <c r="AG5" s="100"/>
      <c r="AH5" s="100"/>
      <c r="AI5" s="101"/>
      <c r="AJ5" s="101"/>
      <c r="AK5" s="100"/>
      <c r="AL5" s="100"/>
      <c r="AM5" s="100"/>
      <c r="AN5" s="101"/>
      <c r="AO5" s="101"/>
      <c r="AP5" s="100"/>
      <c r="AQ5" s="100"/>
      <c r="AR5" s="101"/>
      <c r="AS5" s="101"/>
      <c r="AT5" s="100"/>
      <c r="AU5" s="100"/>
      <c r="AV5" s="101"/>
      <c r="AW5" s="101"/>
      <c r="AX5" s="100"/>
      <c r="AY5" s="100"/>
      <c r="AZ5" s="101"/>
      <c r="BA5" s="101"/>
      <c r="BB5" s="100"/>
      <c r="BC5" s="100"/>
      <c r="BD5" s="101"/>
      <c r="BE5" s="101"/>
      <c r="BF5" s="100"/>
      <c r="BG5" s="100"/>
      <c r="BH5" s="101"/>
      <c r="BI5" s="101"/>
      <c r="BJ5" s="100"/>
      <c r="BK5" s="100"/>
      <c r="BL5" s="101"/>
      <c r="BM5" s="101"/>
      <c r="BN5" s="100"/>
      <c r="BO5" s="100"/>
      <c r="BP5" s="101"/>
      <c r="BQ5" s="101"/>
      <c r="BR5" s="100"/>
      <c r="BS5" s="100"/>
      <c r="BT5" s="101"/>
      <c r="BU5" s="101"/>
      <c r="BV5" s="100"/>
      <c r="BW5" s="100"/>
      <c r="BX5" s="101"/>
      <c r="BY5" s="101"/>
      <c r="BZ5" s="100"/>
      <c r="CA5" s="100"/>
      <c r="CB5" s="101"/>
      <c r="CC5" s="101"/>
      <c r="CD5" s="100"/>
      <c r="CE5" s="100"/>
      <c r="CF5" s="101"/>
      <c r="CG5" s="101"/>
      <c r="CH5" s="100"/>
      <c r="CI5" s="100"/>
      <c r="CJ5" s="100"/>
      <c r="CK5" s="100"/>
      <c r="CL5" s="100"/>
      <c r="CM5" s="100"/>
      <c r="CN5" s="100"/>
      <c r="CO5" s="100"/>
      <c r="CP5" s="100"/>
      <c r="CQ5" s="100"/>
      <c r="CR5" s="100"/>
      <c r="CS5" s="100"/>
      <c r="CT5" s="100"/>
      <c r="CU5" s="100"/>
      <c r="CV5" s="100"/>
      <c r="CW5" s="100"/>
      <c r="CX5" s="100"/>
      <c r="CY5" s="100"/>
      <c r="CZ5" s="100"/>
      <c r="DA5" s="100"/>
      <c r="DB5" s="67"/>
      <c r="DC5" s="67"/>
      <c r="DD5" s="67"/>
      <c r="DE5" s="67"/>
      <c r="DF5" s="100"/>
      <c r="DG5" s="100"/>
      <c r="DH5" s="100"/>
      <c r="DI5" s="100"/>
      <c r="DJ5" s="100"/>
      <c r="DK5" s="100"/>
      <c r="DL5" s="100"/>
      <c r="DM5" s="67"/>
      <c r="DN5" s="100"/>
      <c r="DO5" s="100"/>
      <c r="DP5" s="100"/>
      <c r="DQ5" s="100"/>
      <c r="DR5" s="100"/>
      <c r="DS5" s="100"/>
      <c r="DT5" s="100"/>
      <c r="DU5" s="100"/>
      <c r="DV5" s="100"/>
      <c r="DW5" s="100"/>
      <c r="DX5" s="100"/>
      <c r="DY5" s="100"/>
      <c r="DZ5" s="100"/>
      <c r="EA5" s="100"/>
      <c r="EB5" s="100"/>
      <c r="EC5" s="100"/>
      <c r="ED5" s="100"/>
      <c r="EE5" s="100"/>
      <c r="EF5" s="100"/>
      <c r="EG5" s="100"/>
      <c r="EH5" s="100"/>
      <c r="EI5" s="100"/>
      <c r="EJ5" s="100"/>
      <c r="EK5" s="100"/>
      <c r="EL5" s="100"/>
      <c r="EM5" s="100"/>
      <c r="EN5" s="100"/>
      <c r="EO5" s="100"/>
      <c r="EP5" s="100"/>
      <c r="EQ5" s="100"/>
      <c r="ER5" s="100"/>
      <c r="ES5" s="100"/>
      <c r="ET5" s="100"/>
      <c r="EU5" s="100"/>
      <c r="EV5" s="100"/>
      <c r="EW5" s="100"/>
      <c r="EX5" s="100"/>
      <c r="EY5" s="100"/>
      <c r="EZ5" s="100"/>
      <c r="FA5" s="100"/>
      <c r="FB5" s="100"/>
      <c r="FC5" s="100"/>
      <c r="FD5" s="100"/>
      <c r="FE5" s="100"/>
      <c r="FF5" s="100"/>
      <c r="FG5" s="100"/>
      <c r="FH5" s="100"/>
      <c r="FI5" s="100"/>
      <c r="FJ5" s="100"/>
      <c r="FK5" s="100"/>
      <c r="FL5" s="100"/>
      <c r="FM5" s="100"/>
      <c r="FN5" s="100"/>
      <c r="FO5" s="100"/>
      <c r="FP5" s="100"/>
      <c r="FQ5" s="100"/>
      <c r="FR5" s="100"/>
      <c r="FS5" s="100"/>
      <c r="FT5" s="100"/>
      <c r="FU5" s="100"/>
      <c r="FV5" s="100"/>
      <c r="FW5" s="100"/>
      <c r="FX5" s="100"/>
      <c r="FY5" s="100"/>
      <c r="FZ5" s="100"/>
      <c r="GA5" s="100"/>
      <c r="GB5" s="100"/>
      <c r="GC5" s="100"/>
      <c r="GD5" s="100"/>
      <c r="GE5" s="100"/>
      <c r="GF5" s="100"/>
      <c r="GG5" s="100"/>
      <c r="GH5" s="100"/>
      <c r="GI5" s="100"/>
      <c r="GJ5" s="5"/>
      <c r="GK5" s="5"/>
    </row>
    <row r="6" spans="1:193 1680:1680" x14ac:dyDescent="0.2">
      <c r="A6" s="5"/>
      <c r="B6" s="67"/>
      <c r="C6" s="100"/>
      <c r="D6" s="67"/>
      <c r="E6" s="67"/>
      <c r="F6" s="67"/>
      <c r="G6" s="101"/>
      <c r="H6" s="101"/>
      <c r="I6" s="100"/>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101"/>
      <c r="AJ6" s="101"/>
      <c r="AK6" s="100"/>
      <c r="AL6" s="100"/>
      <c r="AM6" s="100"/>
      <c r="AN6" s="101"/>
      <c r="AO6" s="101"/>
      <c r="AP6" s="100"/>
      <c r="AQ6" s="100"/>
      <c r="AR6" s="101"/>
      <c r="AS6" s="101"/>
      <c r="AT6" s="100"/>
      <c r="AU6" s="100"/>
      <c r="AV6" s="101"/>
      <c r="AW6" s="101"/>
      <c r="AX6" s="100"/>
      <c r="AY6" s="100"/>
      <c r="AZ6" s="101"/>
      <c r="BA6" s="101"/>
      <c r="BB6" s="100"/>
      <c r="BC6" s="100"/>
      <c r="BD6" s="101"/>
      <c r="BE6" s="101"/>
      <c r="BF6" s="100"/>
      <c r="BG6" s="100"/>
      <c r="BH6" s="101"/>
      <c r="BI6" s="101"/>
      <c r="BJ6" s="100"/>
      <c r="BK6" s="100"/>
      <c r="BL6" s="101"/>
      <c r="BM6" s="101"/>
      <c r="BN6" s="100"/>
      <c r="BO6" s="100"/>
      <c r="BP6" s="101"/>
      <c r="BQ6" s="101"/>
      <c r="BR6" s="100"/>
      <c r="BS6" s="100"/>
      <c r="BT6" s="101"/>
      <c r="BU6" s="101"/>
      <c r="BV6" s="100"/>
      <c r="BW6" s="100"/>
      <c r="BX6" s="101"/>
      <c r="BY6" s="101"/>
      <c r="BZ6" s="100"/>
      <c r="CA6" s="100"/>
      <c r="CB6" s="101"/>
      <c r="CC6" s="101"/>
      <c r="CD6" s="100"/>
      <c r="CE6" s="100"/>
      <c r="CF6" s="101"/>
      <c r="CG6" s="101"/>
      <c r="CH6" s="100"/>
      <c r="CI6" s="100"/>
      <c r="CJ6" s="100"/>
      <c r="CK6" s="100"/>
      <c r="CL6" s="100"/>
      <c r="CM6" s="100"/>
      <c r="CN6" s="100"/>
      <c r="CO6" s="100"/>
      <c r="CP6" s="100"/>
      <c r="CQ6" s="100"/>
      <c r="CR6" s="100"/>
      <c r="CS6" s="100"/>
      <c r="CT6" s="100"/>
      <c r="CU6" s="100"/>
      <c r="CV6" s="100"/>
      <c r="CW6" s="100"/>
      <c r="CX6" s="100"/>
      <c r="CY6" s="100"/>
      <c r="CZ6" s="100"/>
      <c r="DA6" s="100"/>
      <c r="DB6" s="67"/>
      <c r="DC6" s="67"/>
      <c r="DD6" s="67"/>
      <c r="DE6" s="67"/>
      <c r="DF6" s="100"/>
      <c r="DG6" s="100"/>
      <c r="DH6" s="100"/>
      <c r="DI6" s="100"/>
      <c r="DJ6" s="100"/>
      <c r="DK6" s="100"/>
      <c r="DL6" s="100"/>
      <c r="DM6" s="67"/>
      <c r="DN6" s="100"/>
      <c r="DO6" s="100"/>
      <c r="DP6" s="100"/>
      <c r="DQ6" s="100"/>
      <c r="DR6" s="100"/>
      <c r="DS6" s="100"/>
      <c r="DT6" s="100"/>
      <c r="DU6" s="100"/>
      <c r="DV6" s="100"/>
      <c r="DW6" s="100"/>
      <c r="DX6" s="100"/>
      <c r="DY6" s="100"/>
      <c r="DZ6" s="100"/>
      <c r="EA6" s="100"/>
      <c r="EB6" s="100"/>
      <c r="EC6" s="100"/>
      <c r="ED6" s="100"/>
      <c r="EE6" s="100"/>
      <c r="EF6" s="100"/>
      <c r="EG6" s="100"/>
      <c r="EH6" s="100"/>
      <c r="EI6" s="100"/>
      <c r="EJ6" s="100"/>
      <c r="EK6" s="100"/>
      <c r="EL6" s="100"/>
      <c r="EM6" s="100"/>
      <c r="EN6" s="100"/>
      <c r="EO6" s="100"/>
      <c r="EP6" s="100"/>
      <c r="EQ6" s="100"/>
      <c r="ER6" s="100"/>
      <c r="ES6" s="100"/>
      <c r="ET6" s="100"/>
      <c r="EU6" s="100"/>
      <c r="EV6" s="100"/>
      <c r="EW6" s="100"/>
      <c r="EX6" s="100"/>
      <c r="EY6" s="100"/>
      <c r="EZ6" s="100"/>
      <c r="FA6" s="100"/>
      <c r="FB6" s="100"/>
      <c r="FC6" s="100"/>
      <c r="FD6" s="100"/>
      <c r="FE6" s="100"/>
      <c r="FF6" s="100"/>
      <c r="FG6" s="100"/>
      <c r="FH6" s="100"/>
      <c r="FI6" s="100"/>
      <c r="FJ6" s="100"/>
      <c r="FK6" s="100"/>
      <c r="FL6" s="100"/>
      <c r="FM6" s="100"/>
      <c r="FN6" s="100"/>
      <c r="FO6" s="100"/>
      <c r="FP6" s="100"/>
      <c r="FQ6" s="100"/>
      <c r="FR6" s="100"/>
      <c r="FS6" s="100"/>
      <c r="FT6" s="100"/>
      <c r="FU6" s="100"/>
      <c r="FV6" s="100"/>
      <c r="FW6" s="100"/>
      <c r="FX6" s="100"/>
      <c r="FY6" s="100"/>
      <c r="FZ6" s="100"/>
      <c r="GA6" s="100"/>
      <c r="GB6" s="100"/>
      <c r="GC6" s="100"/>
      <c r="GD6" s="100"/>
      <c r="GE6" s="100"/>
      <c r="GF6" s="100"/>
      <c r="GG6" s="100"/>
      <c r="GH6" s="100"/>
      <c r="GI6" s="100"/>
      <c r="GJ6" s="5"/>
      <c r="GK6" s="5"/>
    </row>
    <row r="7" spans="1:193 1680:1680" s="5" customFormat="1" ht="13.2" x14ac:dyDescent="0.2">
      <c r="A7" s="89">
        <f>COUNTA(C9:C100)</f>
        <v>18</v>
      </c>
      <c r="B7" s="511" t="s">
        <v>433</v>
      </c>
      <c r="C7" s="512"/>
      <c r="D7" s="512"/>
      <c r="E7" s="512"/>
      <c r="F7" s="512"/>
      <c r="G7" s="512"/>
      <c r="H7" s="512"/>
      <c r="I7" s="99"/>
      <c r="J7" s="513" t="s">
        <v>432</v>
      </c>
      <c r="K7" s="513"/>
      <c r="L7" s="513"/>
      <c r="M7" s="513"/>
      <c r="N7" s="513"/>
      <c r="O7" s="513"/>
      <c r="P7" s="513"/>
      <c r="Q7" s="513"/>
      <c r="R7" s="513"/>
      <c r="S7" s="513"/>
      <c r="T7" s="513"/>
      <c r="U7" s="513"/>
      <c r="V7" s="513"/>
      <c r="W7" s="513"/>
      <c r="X7" s="513"/>
      <c r="Y7" s="513"/>
      <c r="Z7" s="513"/>
      <c r="AA7" s="513"/>
      <c r="AB7" s="513"/>
      <c r="AC7" s="503" t="s">
        <v>431</v>
      </c>
      <c r="AD7" s="503"/>
      <c r="AE7" s="503"/>
      <c r="AF7" s="503"/>
      <c r="AG7" s="503"/>
      <c r="AH7" s="503"/>
      <c r="AI7" s="504" t="s">
        <v>430</v>
      </c>
      <c r="AJ7" s="504"/>
      <c r="AK7" s="504"/>
      <c r="AL7" s="504"/>
      <c r="AM7" s="96"/>
      <c r="AN7" s="98" t="s">
        <v>429</v>
      </c>
      <c r="AO7" s="97"/>
      <c r="AP7" s="97"/>
      <c r="AQ7" s="96"/>
      <c r="AR7" s="97"/>
      <c r="AS7" s="97"/>
      <c r="AT7" s="97"/>
      <c r="AU7" s="96"/>
      <c r="AV7" s="97"/>
      <c r="AW7" s="97"/>
      <c r="AX7" s="97"/>
      <c r="AY7" s="96"/>
      <c r="AZ7" s="97"/>
      <c r="BA7" s="97"/>
      <c r="BB7" s="97"/>
      <c r="BC7" s="96"/>
      <c r="BD7" s="97"/>
      <c r="BE7" s="97"/>
      <c r="BF7" s="97"/>
      <c r="BG7" s="96"/>
      <c r="BH7" s="95"/>
      <c r="BI7" s="95"/>
      <c r="BJ7" s="95"/>
      <c r="BK7" s="96"/>
      <c r="BL7" s="95"/>
      <c r="BM7" s="95"/>
      <c r="BN7" s="95"/>
      <c r="BO7" s="96"/>
      <c r="BP7" s="95"/>
      <c r="BQ7" s="95"/>
      <c r="BR7" s="95"/>
      <c r="BS7" s="96"/>
      <c r="BT7" s="95"/>
      <c r="BU7" s="95"/>
      <c r="BV7" s="95"/>
      <c r="BW7" s="96"/>
      <c r="BX7" s="95"/>
      <c r="BY7" s="95"/>
      <c r="BZ7" s="95"/>
      <c r="CA7" s="96"/>
      <c r="CB7" s="95"/>
      <c r="CC7" s="95"/>
      <c r="CD7" s="95"/>
      <c r="CE7" s="96"/>
      <c r="CF7" s="95"/>
      <c r="CG7" s="95"/>
      <c r="CH7" s="95"/>
      <c r="CI7" s="95"/>
      <c r="CJ7" s="95"/>
      <c r="CK7" s="95"/>
      <c r="CL7" s="95"/>
      <c r="CM7" s="95"/>
      <c r="CN7" s="95"/>
      <c r="CO7" s="95"/>
      <c r="CP7" s="95"/>
      <c r="CQ7" s="95"/>
      <c r="CR7" s="95"/>
      <c r="CS7" s="299">
        <f>SUM(CS9:CS26)</f>
        <v>58</v>
      </c>
      <c r="CT7" s="95"/>
      <c r="CU7" s="95"/>
      <c r="CV7" s="95"/>
      <c r="CW7" s="95"/>
      <c r="CX7" s="94"/>
      <c r="CY7" s="94"/>
      <c r="CZ7" s="94"/>
      <c r="DA7" s="94"/>
      <c r="DB7" s="92"/>
      <c r="DC7" s="92"/>
      <c r="DD7" s="92"/>
      <c r="DE7" s="92"/>
      <c r="DF7" s="92"/>
      <c r="DG7" s="92"/>
      <c r="DH7" s="91"/>
      <c r="DI7" s="93">
        <f>IF(DA9&lt;0.6,1,4)</f>
        <v>4</v>
      </c>
      <c r="DJ7" s="92"/>
      <c r="DK7" s="92"/>
      <c r="DL7" s="92"/>
      <c r="DM7" s="92"/>
      <c r="DN7" s="92"/>
      <c r="DO7" s="92"/>
      <c r="DP7" s="92"/>
      <c r="DQ7" s="92"/>
      <c r="DR7" s="92"/>
      <c r="DS7" s="92"/>
      <c r="DT7" s="92"/>
      <c r="DU7" s="92"/>
      <c r="DV7" s="92"/>
      <c r="DW7" s="92"/>
      <c r="DX7" s="92"/>
      <c r="DY7" s="92"/>
      <c r="DZ7" s="92"/>
      <c r="EA7" s="92"/>
      <c r="EB7" s="92"/>
      <c r="EC7" s="92"/>
      <c r="ED7" s="92"/>
      <c r="EE7" s="92"/>
      <c r="EF7" s="92"/>
      <c r="EG7" s="92"/>
      <c r="EH7" s="92"/>
      <c r="EI7" s="92"/>
      <c r="EJ7" s="92"/>
      <c r="EK7" s="92"/>
      <c r="EL7" s="92"/>
      <c r="EM7" s="92"/>
      <c r="EN7" s="92"/>
      <c r="EO7" s="92"/>
      <c r="EP7" s="92"/>
      <c r="EQ7" s="92"/>
      <c r="ER7" s="92"/>
      <c r="ES7" s="92"/>
      <c r="ET7" s="92"/>
      <c r="EU7" s="92"/>
      <c r="EV7" s="92"/>
      <c r="EW7" s="92"/>
      <c r="EX7" s="92"/>
      <c r="EY7" s="92"/>
      <c r="EZ7" s="92"/>
      <c r="FA7" s="92"/>
      <c r="FB7" s="92"/>
      <c r="FC7" s="92"/>
      <c r="FD7" s="92"/>
      <c r="FE7" s="92"/>
      <c r="FF7" s="92"/>
      <c r="FG7" s="92"/>
      <c r="FH7" s="92"/>
      <c r="FI7" s="92"/>
      <c r="FJ7" s="92"/>
      <c r="FK7" s="92"/>
      <c r="FL7" s="92"/>
      <c r="FM7" s="92"/>
      <c r="FN7" s="92"/>
      <c r="FO7" s="92"/>
      <c r="FP7" s="92"/>
      <c r="FQ7" s="92"/>
      <c r="FR7" s="92"/>
      <c r="FS7" s="92"/>
      <c r="FT7" s="92"/>
      <c r="FU7" s="92"/>
      <c r="FV7" s="92"/>
      <c r="FW7" s="92"/>
      <c r="FX7" s="92"/>
      <c r="FY7" s="92"/>
      <c r="FZ7" s="92"/>
      <c r="GA7" s="92"/>
      <c r="GB7" s="92"/>
      <c r="GC7" s="92"/>
      <c r="GD7" s="92"/>
      <c r="GE7" s="92"/>
      <c r="GF7" s="92"/>
      <c r="GG7" s="92"/>
      <c r="GH7" s="92"/>
      <c r="GI7" s="91"/>
    </row>
    <row r="8" spans="1:193 1680:1680" s="66" customFormat="1" ht="61.2" x14ac:dyDescent="0.3">
      <c r="A8" s="88" t="s">
        <v>428</v>
      </c>
      <c r="B8" s="72" t="s">
        <v>427</v>
      </c>
      <c r="C8" s="72" t="s">
        <v>568</v>
      </c>
      <c r="D8" s="72" t="s">
        <v>425</v>
      </c>
      <c r="E8" s="72" t="s">
        <v>424</v>
      </c>
      <c r="F8" s="72" t="s">
        <v>423</v>
      </c>
      <c r="G8" s="72" t="s">
        <v>422</v>
      </c>
      <c r="H8" s="72" t="s">
        <v>421</v>
      </c>
      <c r="I8" s="72" t="s">
        <v>420</v>
      </c>
      <c r="J8" s="87" t="s">
        <v>419</v>
      </c>
      <c r="K8" s="87" t="s">
        <v>418</v>
      </c>
      <c r="L8" s="87" t="s">
        <v>417</v>
      </c>
      <c r="M8" s="87" t="s">
        <v>416</v>
      </c>
      <c r="N8" s="87" t="s">
        <v>415</v>
      </c>
      <c r="O8" s="87" t="s">
        <v>414</v>
      </c>
      <c r="P8" s="87" t="s">
        <v>413</v>
      </c>
      <c r="Q8" s="87" t="s">
        <v>412</v>
      </c>
      <c r="R8" s="87" t="s">
        <v>411</v>
      </c>
      <c r="S8" s="87" t="s">
        <v>410</v>
      </c>
      <c r="T8" s="87" t="s">
        <v>409</v>
      </c>
      <c r="U8" s="87" t="s">
        <v>408</v>
      </c>
      <c r="V8" s="87" t="s">
        <v>407</v>
      </c>
      <c r="W8" s="87" t="s">
        <v>406</v>
      </c>
      <c r="X8" s="87" t="s">
        <v>405</v>
      </c>
      <c r="Y8" s="87" t="s">
        <v>404</v>
      </c>
      <c r="Z8" s="87" t="s">
        <v>403</v>
      </c>
      <c r="AA8" s="87" t="s">
        <v>402</v>
      </c>
      <c r="AB8" s="87" t="s">
        <v>401</v>
      </c>
      <c r="AC8" s="72" t="s">
        <v>27</v>
      </c>
      <c r="AD8" s="72" t="s">
        <v>400</v>
      </c>
      <c r="AE8" s="72" t="s">
        <v>33</v>
      </c>
      <c r="AF8" s="72" t="s">
        <v>399</v>
      </c>
      <c r="AG8" s="72" t="s">
        <v>398</v>
      </c>
      <c r="AH8" s="72" t="s">
        <v>397</v>
      </c>
      <c r="AI8" s="72" t="s">
        <v>396</v>
      </c>
      <c r="AJ8" s="72" t="s">
        <v>395</v>
      </c>
      <c r="AK8" s="72" t="s">
        <v>394</v>
      </c>
      <c r="AL8" s="72" t="s">
        <v>393</v>
      </c>
      <c r="AM8" s="86" t="s">
        <v>392</v>
      </c>
      <c r="AN8" s="86" t="s">
        <v>391</v>
      </c>
      <c r="AO8" s="85" t="s">
        <v>390</v>
      </c>
      <c r="AP8" s="85" t="s">
        <v>389</v>
      </c>
      <c r="AQ8" s="84" t="s">
        <v>388</v>
      </c>
      <c r="AR8" s="84" t="s">
        <v>387</v>
      </c>
      <c r="AS8" s="72" t="s">
        <v>386</v>
      </c>
      <c r="AT8" s="72" t="s">
        <v>385</v>
      </c>
      <c r="AU8" s="83" t="s">
        <v>384</v>
      </c>
      <c r="AV8" s="82" t="s">
        <v>383</v>
      </c>
      <c r="AW8" s="82" t="s">
        <v>382</v>
      </c>
      <c r="AX8" s="82" t="s">
        <v>381</v>
      </c>
      <c r="AY8" s="81" t="s">
        <v>380</v>
      </c>
      <c r="AZ8" s="81" t="s">
        <v>379</v>
      </c>
      <c r="BA8" s="80" t="s">
        <v>378</v>
      </c>
      <c r="BB8" s="80" t="s">
        <v>377</v>
      </c>
      <c r="BC8" s="79" t="s">
        <v>376</v>
      </c>
      <c r="BD8" s="79" t="s">
        <v>375</v>
      </c>
      <c r="BE8" s="78" t="s">
        <v>374</v>
      </c>
      <c r="BF8" s="78" t="s">
        <v>373</v>
      </c>
      <c r="BG8" s="77" t="s">
        <v>372</v>
      </c>
      <c r="BH8" s="77" t="s">
        <v>371</v>
      </c>
      <c r="BI8" s="76" t="s">
        <v>370</v>
      </c>
      <c r="BJ8" s="76" t="s">
        <v>369</v>
      </c>
      <c r="BK8" s="75" t="s">
        <v>368</v>
      </c>
      <c r="BL8" s="75" t="s">
        <v>367</v>
      </c>
      <c r="BM8" s="74" t="s">
        <v>366</v>
      </c>
      <c r="BN8" s="74" t="s">
        <v>365</v>
      </c>
      <c r="BO8" s="83" t="s">
        <v>361</v>
      </c>
      <c r="BP8" s="83" t="s">
        <v>364</v>
      </c>
      <c r="BQ8" s="82" t="s">
        <v>363</v>
      </c>
      <c r="BR8" s="82" t="s">
        <v>362</v>
      </c>
      <c r="BS8" s="81" t="s">
        <v>361</v>
      </c>
      <c r="BT8" s="81" t="s">
        <v>360</v>
      </c>
      <c r="BU8" s="80" t="s">
        <v>359</v>
      </c>
      <c r="BV8" s="80" t="s">
        <v>358</v>
      </c>
      <c r="BW8" s="79" t="s">
        <v>357</v>
      </c>
      <c r="BX8" s="79" t="s">
        <v>356</v>
      </c>
      <c r="BY8" s="78" t="s">
        <v>355</v>
      </c>
      <c r="BZ8" s="78" t="s">
        <v>354</v>
      </c>
      <c r="CA8" s="77" t="s">
        <v>353</v>
      </c>
      <c r="CB8" s="77" t="s">
        <v>352</v>
      </c>
      <c r="CC8" s="76" t="s">
        <v>351</v>
      </c>
      <c r="CD8" s="76" t="s">
        <v>350</v>
      </c>
      <c r="CE8" s="75" t="s">
        <v>349</v>
      </c>
      <c r="CF8" s="75" t="s">
        <v>348</v>
      </c>
      <c r="CG8" s="74" t="s">
        <v>347</v>
      </c>
      <c r="CH8" s="74" t="s">
        <v>346</v>
      </c>
      <c r="CI8" s="74"/>
      <c r="CJ8" s="74"/>
      <c r="CK8" s="74"/>
      <c r="CL8" s="72" t="s">
        <v>345</v>
      </c>
      <c r="CM8" s="72" t="s">
        <v>344</v>
      </c>
      <c r="CN8" s="72" t="s">
        <v>343</v>
      </c>
      <c r="CO8" s="72" t="s">
        <v>342</v>
      </c>
      <c r="CP8" s="72" t="s">
        <v>341</v>
      </c>
      <c r="CQ8" s="72" t="s">
        <v>340</v>
      </c>
      <c r="CR8" s="73" t="s">
        <v>339</v>
      </c>
      <c r="CS8" s="73" t="s">
        <v>338</v>
      </c>
      <c r="CT8" s="73"/>
      <c r="CU8" s="72" t="s">
        <v>337</v>
      </c>
      <c r="CV8" s="72" t="s">
        <v>336</v>
      </c>
      <c r="CW8" s="71"/>
      <c r="CX8" s="71" t="s">
        <v>335</v>
      </c>
      <c r="CY8" s="71" t="s">
        <v>334</v>
      </c>
      <c r="CZ8" s="71" t="s">
        <v>333</v>
      </c>
      <c r="DA8" s="71" t="s">
        <v>332</v>
      </c>
      <c r="DB8" s="71" t="s">
        <v>331</v>
      </c>
      <c r="DC8" s="71" t="s">
        <v>330</v>
      </c>
      <c r="DD8" s="71" t="s">
        <v>329</v>
      </c>
      <c r="DE8" s="71" t="s">
        <v>328</v>
      </c>
      <c r="DF8" s="71" t="s">
        <v>327</v>
      </c>
      <c r="DG8" s="71" t="s">
        <v>326</v>
      </c>
      <c r="DH8" s="71"/>
      <c r="DI8" s="71" t="s">
        <v>325</v>
      </c>
      <c r="DJ8" s="71" t="s">
        <v>324</v>
      </c>
      <c r="DK8" s="71" t="s">
        <v>323</v>
      </c>
      <c r="DL8" s="71" t="s">
        <v>322</v>
      </c>
      <c r="DM8" s="71" t="s">
        <v>321</v>
      </c>
      <c r="DN8" s="71" t="s">
        <v>320</v>
      </c>
      <c r="DO8" s="71" t="s">
        <v>319</v>
      </c>
      <c r="DP8" s="71" t="s">
        <v>318</v>
      </c>
      <c r="DQ8" s="71" t="s">
        <v>317</v>
      </c>
      <c r="DR8" s="71" t="s">
        <v>316</v>
      </c>
      <c r="DS8" s="71" t="s">
        <v>315</v>
      </c>
      <c r="DT8" s="71" t="s">
        <v>314</v>
      </c>
      <c r="DU8" s="71" t="s">
        <v>313</v>
      </c>
      <c r="DV8" s="71" t="s">
        <v>312</v>
      </c>
      <c r="DW8" s="71" t="s">
        <v>311</v>
      </c>
      <c r="DX8" s="71" t="s">
        <v>310</v>
      </c>
      <c r="DY8" s="71" t="s">
        <v>309</v>
      </c>
      <c r="DZ8" s="71" t="s">
        <v>308</v>
      </c>
      <c r="EA8" s="71" t="s">
        <v>307</v>
      </c>
      <c r="EB8" s="71" t="s">
        <v>306</v>
      </c>
      <c r="EC8" s="71" t="s">
        <v>305</v>
      </c>
      <c r="ED8" s="71" t="s">
        <v>304</v>
      </c>
      <c r="EE8" s="71" t="s">
        <v>303</v>
      </c>
      <c r="EF8" s="71" t="s">
        <v>302</v>
      </c>
      <c r="EG8" s="71" t="s">
        <v>301</v>
      </c>
      <c r="EH8" s="71" t="s">
        <v>300</v>
      </c>
      <c r="EI8" s="71" t="s">
        <v>299</v>
      </c>
      <c r="EJ8" s="71" t="s">
        <v>298</v>
      </c>
      <c r="EK8" s="71" t="s">
        <v>297</v>
      </c>
      <c r="EL8" s="71" t="s">
        <v>296</v>
      </c>
      <c r="EM8" s="71" t="s">
        <v>295</v>
      </c>
      <c r="EN8" s="71" t="s">
        <v>294</v>
      </c>
      <c r="EO8" s="71" t="s">
        <v>293</v>
      </c>
      <c r="EP8" s="71" t="s">
        <v>292</v>
      </c>
      <c r="EQ8" s="71" t="s">
        <v>291</v>
      </c>
      <c r="ER8" s="71" t="s">
        <v>290</v>
      </c>
      <c r="ES8" s="71" t="s">
        <v>289</v>
      </c>
      <c r="ET8" s="71" t="s">
        <v>288</v>
      </c>
      <c r="EU8" s="71" t="s">
        <v>287</v>
      </c>
      <c r="EV8" s="71" t="s">
        <v>286</v>
      </c>
      <c r="EW8" s="71" t="s">
        <v>285</v>
      </c>
      <c r="EX8" s="71" t="s">
        <v>284</v>
      </c>
      <c r="EY8" s="71" t="s">
        <v>283</v>
      </c>
      <c r="EZ8" s="71" t="s">
        <v>282</v>
      </c>
      <c r="FA8" s="71" t="s">
        <v>281</v>
      </c>
      <c r="FB8" s="71" t="s">
        <v>280</v>
      </c>
      <c r="FC8" s="71" t="s">
        <v>279</v>
      </c>
      <c r="FD8" s="71" t="s">
        <v>278</v>
      </c>
      <c r="FE8" s="71" t="s">
        <v>277</v>
      </c>
      <c r="FF8" s="71" t="s">
        <v>276</v>
      </c>
      <c r="FG8" s="71" t="s">
        <v>275</v>
      </c>
      <c r="FH8" s="71" t="s">
        <v>274</v>
      </c>
      <c r="FI8" s="71" t="s">
        <v>273</v>
      </c>
      <c r="FJ8" s="71" t="s">
        <v>272</v>
      </c>
      <c r="FK8" s="71" t="s">
        <v>271</v>
      </c>
      <c r="FL8" s="71" t="s">
        <v>270</v>
      </c>
      <c r="FM8" s="71" t="s">
        <v>269</v>
      </c>
      <c r="FN8" s="71" t="s">
        <v>268</v>
      </c>
      <c r="FO8" s="71" t="s">
        <v>267</v>
      </c>
      <c r="FP8" s="71" t="s">
        <v>266</v>
      </c>
      <c r="FQ8" s="71" t="s">
        <v>265</v>
      </c>
      <c r="FR8" s="71" t="s">
        <v>264</v>
      </c>
      <c r="FS8" s="71" t="s">
        <v>263</v>
      </c>
      <c r="FT8" s="71" t="s">
        <v>262</v>
      </c>
      <c r="FU8" s="71" t="s">
        <v>261</v>
      </c>
      <c r="FV8" s="71" t="s">
        <v>260</v>
      </c>
      <c r="FW8" s="71" t="s">
        <v>259</v>
      </c>
      <c r="FX8" s="71" t="s">
        <v>258</v>
      </c>
      <c r="FY8" s="71" t="s">
        <v>257</v>
      </c>
      <c r="FZ8" s="71" t="s">
        <v>256</v>
      </c>
      <c r="GA8" s="71" t="s">
        <v>255</v>
      </c>
      <c r="GB8" s="71" t="s">
        <v>254</v>
      </c>
      <c r="GC8" s="71" t="s">
        <v>253</v>
      </c>
      <c r="GD8" s="71" t="s">
        <v>252</v>
      </c>
      <c r="GE8" s="71" t="s">
        <v>251</v>
      </c>
      <c r="GF8" s="71" t="s">
        <v>250</v>
      </c>
      <c r="GG8" s="71" t="s">
        <v>249</v>
      </c>
      <c r="GH8" s="71" t="s">
        <v>248</v>
      </c>
      <c r="GI8" s="70" t="s">
        <v>247</v>
      </c>
      <c r="GJ8" s="69"/>
      <c r="GK8" s="68"/>
    </row>
    <row r="9" spans="1:193 1680:1680" ht="345.6" x14ac:dyDescent="0.2">
      <c r="A9" s="120">
        <v>1</v>
      </c>
      <c r="B9" s="119" t="s">
        <v>1391</v>
      </c>
      <c r="C9" s="63" t="s">
        <v>1392</v>
      </c>
      <c r="D9" s="214" t="s">
        <v>206</v>
      </c>
      <c r="E9" s="64" t="s">
        <v>204</v>
      </c>
      <c r="F9" s="118" t="s">
        <v>220</v>
      </c>
      <c r="G9" s="64" t="s">
        <v>218</v>
      </c>
      <c r="H9" s="59" t="s">
        <v>169</v>
      </c>
      <c r="I9" s="58" t="s">
        <v>22</v>
      </c>
      <c r="J9" s="58" t="s">
        <v>54</v>
      </c>
      <c r="K9" s="58" t="s">
        <v>53</v>
      </c>
      <c r="L9" s="58" t="s">
        <v>53</v>
      </c>
      <c r="M9" s="58" t="s">
        <v>53</v>
      </c>
      <c r="N9" s="58" t="s">
        <v>54</v>
      </c>
      <c r="O9" s="58" t="s">
        <v>53</v>
      </c>
      <c r="P9" s="58" t="s">
        <v>54</v>
      </c>
      <c r="Q9" s="58" t="s">
        <v>53</v>
      </c>
      <c r="R9" s="58" t="s">
        <v>53</v>
      </c>
      <c r="S9" s="58" t="s">
        <v>54</v>
      </c>
      <c r="T9" s="58" t="s">
        <v>54</v>
      </c>
      <c r="U9" s="58" t="s">
        <v>54</v>
      </c>
      <c r="V9" s="58" t="s">
        <v>53</v>
      </c>
      <c r="W9" s="58" t="s">
        <v>53</v>
      </c>
      <c r="X9" s="58" t="s">
        <v>53</v>
      </c>
      <c r="Y9" s="58" t="s">
        <v>53</v>
      </c>
      <c r="Z9" s="58" t="s">
        <v>54</v>
      </c>
      <c r="AA9" s="58" t="s">
        <v>53</v>
      </c>
      <c r="AB9" s="58" t="s">
        <v>53</v>
      </c>
      <c r="AC9" s="57" t="str">
        <f t="shared" ref="AC9:AC26" si="0">I9</f>
        <v>3 - Media</v>
      </c>
      <c r="AD9" s="149">
        <f t="shared" ref="AD9:AD26" si="1">IFERROR(IF(I9="1 - Muy Baja",0.2,IF(I9="2 - Baja",0.4,IF(I9="3 - Media",0.6,IF(I9="4 - Alta",0.8,1)))),"")</f>
        <v>0.6</v>
      </c>
      <c r="AE9" s="57" t="str">
        <f t="shared" ref="AE9:AE26" si="2">CONCATENATE(CY9," - ",CZ9)</f>
        <v>4 - Mayor</v>
      </c>
      <c r="AF9" s="149">
        <f t="shared" ref="AF9:AF26" si="3">IFERROR(IF(CY9=1,0.2,IF(CY9=2,0.4,IF(CY9=3,0.6,IF(CY9=4,0.8,1)))),"")</f>
        <v>0.8</v>
      </c>
      <c r="AG9" s="56" t="str">
        <f>IFERROR(INDEX('[11]G REC FIS'!$BLU$689:$BLY$693,MATCH(I9,'[11]G REC FIS'!$BLS$689:$BLS$693,0),MATCH(AE9,'[11]G REC FIS'!$BLU$687:$BLY$687,0)),"")</f>
        <v>ALTO</v>
      </c>
      <c r="AH9" s="149">
        <f t="shared" ref="AH9:AH26" si="4">AD9*AF9</f>
        <v>0.48</v>
      </c>
      <c r="AI9" s="65" t="s">
        <v>1393</v>
      </c>
      <c r="AJ9" s="54" t="s">
        <v>101</v>
      </c>
      <c r="AK9" s="54" t="s">
        <v>1394</v>
      </c>
      <c r="AL9" s="54" t="s">
        <v>1395</v>
      </c>
      <c r="AM9" s="51" t="s">
        <v>35</v>
      </c>
      <c r="AN9" s="54" t="s">
        <v>45</v>
      </c>
      <c r="AO9" s="54" t="s">
        <v>50</v>
      </c>
      <c r="AP9" s="51" t="s">
        <v>52</v>
      </c>
      <c r="AQ9" s="51" t="s">
        <v>35</v>
      </c>
      <c r="AR9" s="54" t="s">
        <v>46</v>
      </c>
      <c r="AS9" s="54" t="s">
        <v>50</v>
      </c>
      <c r="AT9" s="51" t="s">
        <v>52</v>
      </c>
      <c r="AU9" s="51" t="s">
        <v>35</v>
      </c>
      <c r="AV9" s="54" t="s">
        <v>45</v>
      </c>
      <c r="AW9" s="54" t="s">
        <v>50</v>
      </c>
      <c r="AX9" s="51" t="s">
        <v>52</v>
      </c>
      <c r="AY9" s="51" t="s">
        <v>35</v>
      </c>
      <c r="AZ9" s="54" t="s">
        <v>45</v>
      </c>
      <c r="BA9" s="54" t="s">
        <v>50</v>
      </c>
      <c r="BB9" s="51" t="s">
        <v>52</v>
      </c>
      <c r="BC9" s="51" t="s">
        <v>35</v>
      </c>
      <c r="BD9" s="54" t="s">
        <v>45</v>
      </c>
      <c r="BE9" s="54" t="s">
        <v>50</v>
      </c>
      <c r="BF9" s="51" t="s">
        <v>52</v>
      </c>
      <c r="BG9" s="51"/>
      <c r="BH9" s="54"/>
      <c r="BI9" s="54"/>
      <c r="BJ9" s="51"/>
      <c r="BK9" s="51"/>
      <c r="BL9" s="54"/>
      <c r="BM9" s="54"/>
      <c r="BN9" s="51"/>
      <c r="BO9" s="51"/>
      <c r="BP9" s="54"/>
      <c r="BQ9" s="54"/>
      <c r="BR9" s="51"/>
      <c r="BS9" s="51"/>
      <c r="BT9" s="54"/>
      <c r="BU9" s="54"/>
      <c r="BV9" s="51"/>
      <c r="BW9" s="51"/>
      <c r="BX9" s="54"/>
      <c r="BY9" s="54"/>
      <c r="BZ9" s="51"/>
      <c r="CA9" s="51"/>
      <c r="CB9" s="54"/>
      <c r="CC9" s="54"/>
      <c r="CD9" s="51"/>
      <c r="CE9" s="51"/>
      <c r="CF9" s="54"/>
      <c r="CG9" s="54"/>
      <c r="CH9" s="51"/>
      <c r="CI9" s="54"/>
      <c r="CJ9" s="54"/>
      <c r="CK9" s="51"/>
      <c r="CL9" s="53" t="str">
        <f>IFERROR(IF(GE9&lt;=1,"1 - Muy Baja",VLOOKUP(GE9,'[12]G REC FIS'!$BLR$689:$BLS$693,2,0)),"")</f>
        <v>1 - Muy Baja</v>
      </c>
      <c r="CM9" s="165">
        <f t="shared" ref="CM9:CM26" si="5">GF9</f>
        <v>3.8879999999999998E-2</v>
      </c>
      <c r="CN9" s="53" t="str">
        <f>IFERROR(IF(GG9&lt;=1,"1 - Leve",HLOOKUP(GG9,'[11]G FINANC'!$BLU$681:$BLY$682,2,0)),"")</f>
        <v>4 - Mayor</v>
      </c>
      <c r="CO9" s="165">
        <f>GI9</f>
        <v>0.8</v>
      </c>
      <c r="CP9" s="52" t="str">
        <f t="shared" ref="CP9:CP26" si="6">IFERROR(INDEX($BLU$689:$BLY$693,MATCH(GE9,$BLR$689:$BLR$693,0),MATCH(GG9,$BLU$686:$BLY$686,0)),"")</f>
        <v>MODERADO</v>
      </c>
      <c r="CQ9" s="149">
        <f>CM9*CO9</f>
        <v>3.1104E-2</v>
      </c>
      <c r="CR9" s="63" t="s">
        <v>233</v>
      </c>
      <c r="CS9" s="52">
        <f>IF(CP9="BAJO",0.1,IF(CP9="MODERADO",3,5))</f>
        <v>3</v>
      </c>
      <c r="CT9" s="51"/>
      <c r="CU9" s="50" t="s">
        <v>1396</v>
      </c>
      <c r="CV9" s="440" t="s">
        <v>1077</v>
      </c>
      <c r="CW9" s="158"/>
      <c r="CX9" s="47">
        <f t="shared" ref="CX9:CX26" si="7">COUNTIF(J9:AB9,"SI")</f>
        <v>7</v>
      </c>
      <c r="CY9" s="49">
        <f>IF(CX9&lt;6,3,IF(CX9&gt;11,5,4))</f>
        <v>4</v>
      </c>
      <c r="CZ9" s="47" t="str">
        <f>IF(CX9&lt;6,"Moderado",IF(CX9&gt;11,"Catastrófico","Mayor"))</f>
        <v>Mayor</v>
      </c>
      <c r="DA9" s="153">
        <f>IF(CY9=3,0.6,IF(CY9=4,0.8,1))</f>
        <v>0.8</v>
      </c>
      <c r="DB9" s="48">
        <f>IF(AN9="",0,IF(AN9="Automático",0.25,IF(AN9="Manual",0.15,0)))</f>
        <v>0.15</v>
      </c>
      <c r="DC9" s="48">
        <f t="shared" ref="DC9:DC26" si="8">IF(AI9="",0,IF(AO9="Preventivo",0.25,IF(AO9="Detectivo",0.15,IF(AO9="Correctivo",0.1,0))))</f>
        <v>0.25</v>
      </c>
      <c r="DD9" s="47">
        <f>IF(OR(AN9=0,AO9=0),0,DB9+DC9)</f>
        <v>0.4</v>
      </c>
      <c r="DE9" s="46">
        <f t="shared" ref="DE9:DE26" si="9">IF(DF9&gt;0.8,5,IF(DF9&gt;0.6,4,IF(DF9&gt;0.4,3,IF(DF9&gt;0.2,2,1))))</f>
        <v>2</v>
      </c>
      <c r="DF9" s="187">
        <f t="shared" ref="DF9:DF26" si="10">IF(OR(AP9="Ambos",AP9="Probabilidad"),$AD9-($AD9*$DD9),$AD9)</f>
        <v>0.36</v>
      </c>
      <c r="DG9" s="46">
        <f>IF(DI9&gt;0.8,5,IF(DI9&gt;0.6,4,3))</f>
        <v>4</v>
      </c>
      <c r="DH9" s="46"/>
      <c r="DI9" s="187">
        <f t="shared" ref="DI9:DI26" si="11">IF(OR(AP9="Ambos",AP9="Impacto"),$DA9-($DA9*$DD9),$DA9)</f>
        <v>0.8</v>
      </c>
      <c r="DJ9" s="48">
        <f t="shared" ref="DJ9:DJ26" si="12">IF(AR9="",0,IF(AR9="Automático",0.25,IF(AR9="Manual",0.15,0)))</f>
        <v>0.25</v>
      </c>
      <c r="DK9" s="48">
        <f t="shared" ref="DK9:DK26" si="13">IF(AS9="",0,IF(AS9="Preventivo",0.25,IF(AS9="Detectivo",0.15,IF(AS9="Correctivo",0.1,0))))</f>
        <v>0.25</v>
      </c>
      <c r="DL9" s="47">
        <f t="shared" ref="DL9:DL26" si="14">IF(OR(AR9=0,AS9=0),0,DJ9+DK9)</f>
        <v>0.5</v>
      </c>
      <c r="DM9" s="46">
        <f t="shared" ref="DM9:DM26" si="15">IF(DN9&gt;0.8,5,IF(DN9&gt;0.6,4,IF(DN9&gt;0.4,3,IF(DN9&gt;0.2,2,1))))</f>
        <v>1</v>
      </c>
      <c r="DN9" s="187">
        <f t="shared" ref="DN9:DN26" si="16">IF(OR(AT9="Ambos",AT9="Probabilidad"),DF9-(DF9*$DL9),DF9)</f>
        <v>0.18</v>
      </c>
      <c r="DO9" s="46">
        <f t="shared" ref="DO9:DO26" si="17">IF(DP9&gt;0.8,5,IF(DP9&gt;0.6,4,3))</f>
        <v>4</v>
      </c>
      <c r="DP9" s="187">
        <f t="shared" ref="DP9:DP26" si="18">IF(OR(AT9="Ambos",AT9="Impacto"),$DI9-($DI9*$DL9),$DI9)</f>
        <v>0.8</v>
      </c>
      <c r="DQ9" s="48">
        <f t="shared" ref="DQ9:DQ26" si="19">IF(AV9="",0,IF(AV9="Automático",0.25,IF(AV9="Manual",0.15,0)))</f>
        <v>0.15</v>
      </c>
      <c r="DR9" s="48">
        <f t="shared" ref="DR9:DR26" si="20">IF(AW9="",0,IF(AW9="Preventivo",0.25,IF(AW9="Detectivo",0.15,IF(AW9="Correctivo",0.1,0))))</f>
        <v>0.25</v>
      </c>
      <c r="DS9" s="47">
        <f t="shared" ref="DS9:DS26" si="21">IF(OR(AV9=0,AW9=0),0,DQ9+DR9)</f>
        <v>0.4</v>
      </c>
      <c r="DT9" s="46">
        <f t="shared" ref="DT9:DT26" si="22">IF(DU9&gt;0.8,5,IF(DU9&gt;0.6,4,IF(DU9&gt;0.4,3,IF(DU9&gt;0.2,2,1))))</f>
        <v>1</v>
      </c>
      <c r="DU9" s="187">
        <f t="shared" ref="DU9:DU26" si="23">IF(OR(AX9="Ambos",AX9="Probabilidad"),DN9-(DN9*$DS9),DN9)</f>
        <v>0.108</v>
      </c>
      <c r="DV9" s="46">
        <f t="shared" ref="DV9:DV26" si="24">IF(DW9&gt;0.8,5,IF(DW9&gt;0.6,4,3))</f>
        <v>4</v>
      </c>
      <c r="DW9" s="187">
        <f t="shared" ref="DW9:DW26" si="25">IF(OR(AX9="Ambos",AX9="Impacto"),$DP9-($DP9*$DS9),$DP9)</f>
        <v>0.8</v>
      </c>
      <c r="DX9" s="48">
        <f t="shared" ref="DX9:DX26" si="26">IF(AZ9="",0,IF(AZ9="Automático",0.25,IF(AZ9="Manual",0.15,0)))</f>
        <v>0.15</v>
      </c>
      <c r="DY9" s="48">
        <f t="shared" ref="DY9:DY26" si="27">IF(BA9="",0,IF(BA9="Preventivo",0.25,IF(BA9="Detectivo",0.15,IF(BA10="Correctivo",0.1,0))))</f>
        <v>0.25</v>
      </c>
      <c r="DZ9" s="47">
        <f t="shared" ref="DZ9:DZ26" si="28">IF(OR(AZ9=0,BA9=0),0,DX9+DY9)</f>
        <v>0.4</v>
      </c>
      <c r="EA9" s="46">
        <f t="shared" ref="EA9:EA26" si="29">IF(EB9&gt;0.8,5,IF(EB9&gt;0.6,4,IF(EB9&gt;0.4,3,IF(EB9&gt;0.2,2,1))))</f>
        <v>1</v>
      </c>
      <c r="EB9" s="187">
        <f t="shared" ref="EB9:EB26" si="30">IF(OR(BB9="Ambos",BB9="Probabilidad"),DU9-(DU9*$DZ9),DU9)</f>
        <v>6.4799999999999996E-2</v>
      </c>
      <c r="EC9" s="46">
        <f t="shared" ref="EC9:EC26" si="31">IF(ED9&gt;0.8,5,IF(ED9&gt;0.6,4,3))</f>
        <v>4</v>
      </c>
      <c r="ED9" s="187">
        <f t="shared" ref="ED9:ED26" si="32">IF(OR(BB9="Ambos",BB9="Impacto"),$DW9-($DW9*$DZ9),$DW9)</f>
        <v>0.8</v>
      </c>
      <c r="EE9" s="48">
        <f t="shared" ref="EE9:EE26" si="33">IF(BD9="",0,IF(BD9="Automático",0.25,IF(BD9="Manual",0.15,0)))</f>
        <v>0.15</v>
      </c>
      <c r="EF9" s="48">
        <f t="shared" ref="EF9:EF26" si="34">IF(BE9="",0,IF(BE9="Preventivo",0.25,IF(BE9="Detectivo",0.15,IF(BE9="Correctivo",0.1,0))))</f>
        <v>0.25</v>
      </c>
      <c r="EG9" s="47">
        <f t="shared" ref="EG9:EG26" si="35">IF(OR(BD9=0,BE9=0),0,EE9+EF9)</f>
        <v>0.4</v>
      </c>
      <c r="EH9" s="46">
        <f t="shared" ref="EH9:EH26" si="36">IF(EI9&gt;0.8,5,IF(EI9&gt;0.6,4,IF(EI9&gt;0.4,3,IF(EI9&gt;0.2,2,1))))</f>
        <v>1</v>
      </c>
      <c r="EI9" s="187">
        <f t="shared" ref="EI9:EI26" si="37">IF(OR(BF9="Ambos",BF9="Probabilidad"),EB9-(EB9*$EG9),EB9)</f>
        <v>3.8879999999999998E-2</v>
      </c>
      <c r="EJ9" s="46">
        <f t="shared" ref="EJ9:EJ26" si="38">IF(EK9&gt;0.8,5,IF(EK9&gt;0.6,4,3))</f>
        <v>4</v>
      </c>
      <c r="EK9" s="187">
        <f t="shared" ref="EK9:EK26" si="39">IF(OR(BF9="Ambos",BF9="Impacto"),$ED9-($ED9*$EG9),$ED9)</f>
        <v>0.8</v>
      </c>
      <c r="EL9" s="48">
        <f t="shared" ref="EL9:EL26" si="40">IF(BH9="",0,IF(BH9="Automático",0.25,IF(BH9="Manual",0.15,0)))</f>
        <v>0</v>
      </c>
      <c r="EM9" s="48">
        <f t="shared" ref="EM9:EM26" si="41">IF(BI9="",0,IF(BI9="Preventivo",0.25,IF(BI9="Detectivo",0.15,IF(BI9="Correctivo",0.1,0))))</f>
        <v>0</v>
      </c>
      <c r="EN9" s="47">
        <f t="shared" ref="EN9:EN26" si="42">IF(OR(BH9=0,BI9=0),0,EL9+EM9)</f>
        <v>0</v>
      </c>
      <c r="EO9" s="46">
        <f t="shared" ref="EO9:EO26" si="43">IF(EP9&gt;0.8,5,IF(EP9&gt;0.6,4,IF(EP9&gt;0.4,3,IF(EP9&gt;0.2,2,1))))</f>
        <v>1</v>
      </c>
      <c r="EP9" s="187">
        <f t="shared" ref="EP9:EP26" si="44">IF(OR(BF9="Ambos",BF9="Probabilidad"),EI9-(EI9*$EN9),EI9)</f>
        <v>3.8879999999999998E-2</v>
      </c>
      <c r="EQ9" s="46">
        <f t="shared" ref="EQ9:EQ26" si="45">IF(ER9&gt;0.8,5,IF(ER9&gt;0.6,4,3))</f>
        <v>4</v>
      </c>
      <c r="ER9" s="187">
        <f t="shared" ref="ER9:ER26" si="46">IF(OR(BJ9="Ambos",BJ9="Impacto"),$EK9-($EK9*$EN9),$EK9)</f>
        <v>0.8</v>
      </c>
      <c r="ES9" s="48">
        <f t="shared" ref="ES9:ES26" si="47">IF(BL9="",0,IF(BL9="Automático",0.25,IF(BL9="Manual",0.15,0)))</f>
        <v>0</v>
      </c>
      <c r="ET9" s="48">
        <f t="shared" ref="ET9:ET26" si="48">IF(BM9="",0,IF(BM9="Preventivo",0.25,IF(BM9="Detectivo",0.15,IF(BM9="Correctivo",0.1,0))))</f>
        <v>0</v>
      </c>
      <c r="EU9" s="47">
        <f t="shared" ref="EU9:EU26" si="49">IF(OR(BL9=0,BM9=0),0,ES9+ET9)</f>
        <v>0</v>
      </c>
      <c r="EV9" s="46">
        <f t="shared" ref="EV9:EV26" si="50">IF(EW9&gt;0.8,5,IF(EW9&gt;0.6,4,IF(EW9&gt;0.4,3,IF(EW9&gt;0.2,2,1))))</f>
        <v>1</v>
      </c>
      <c r="EW9" s="187">
        <f t="shared" ref="EW9:EW26" si="51">IF(OR(BP9="Ambos",BP9="Probabilidad"),EP9-(EP9*$EU9),EP9)</f>
        <v>3.8879999999999998E-2</v>
      </c>
      <c r="EX9" s="46">
        <f t="shared" ref="EX9:EX26" si="52">IF(EY9&gt;0.8,5,IF(EY9&gt;0.6,4,3))</f>
        <v>4</v>
      </c>
      <c r="EY9" s="187">
        <f t="shared" ref="EY9:EY26" si="53">IF(OR(BN9="Ambos",BN9="Impacto"),$ER9-($ER9*$EU9),$ER9)</f>
        <v>0.8</v>
      </c>
      <c r="EZ9" s="48">
        <f t="shared" ref="EZ9:EZ26" si="54">IF(BP9="",0,IF(BP9="Automático",0.25,IF(BP9="Manual",0.15,0)))</f>
        <v>0</v>
      </c>
      <c r="FA9" s="48">
        <f t="shared" ref="FA9:FA26" si="55">IF(BQ9="",0,IF(BQ9="Preventivo",0.25,IF(BQ9="Detectivo",0.15,IF(BQ9="Correctivo",0.1,0))))</f>
        <v>0</v>
      </c>
      <c r="FB9" s="47">
        <f t="shared" ref="FB9:FB26" si="56">IF(OR(BP9=0,BQ9=0),0,EZ9+FA9)</f>
        <v>0</v>
      </c>
      <c r="FC9" s="46">
        <f t="shared" ref="FC9:FC26" si="57">IF(FD9&gt;0.8,5,IF(FD9&gt;0.6,4,IF(FD9&gt;0.4,3,IF(FD9&gt;0.2,2,1))))</f>
        <v>1</v>
      </c>
      <c r="FD9" s="187">
        <f t="shared" ref="FD9:FD26" si="58">IF(OR(BR9="Ambos",BR9="Probabilidad"),EW9-(EW9*$FB9),EW9)</f>
        <v>3.8879999999999998E-2</v>
      </c>
      <c r="FE9" s="46">
        <f t="shared" ref="FE9:FE26" si="59">IF(FF9&gt;0.8,5,IF(FF9&gt;0.6,4,3))</f>
        <v>4</v>
      </c>
      <c r="FF9" s="187">
        <f t="shared" ref="FF9:FF26" si="60">IF(OR(BR9="Ambos",BR9="Impacto"),$EY9-($EY9*$FB9),$EY9)</f>
        <v>0.8</v>
      </c>
      <c r="FG9" s="48">
        <f t="shared" ref="FG9:FG26" si="61">IF(BT9="",0,IF(BT9="Automático",0.25,IF(BT9="Manual",0.15,0)))</f>
        <v>0</v>
      </c>
      <c r="FH9" s="48">
        <f t="shared" ref="FH9:FH26" si="62">IF(BU9="",0,IF(BU9="Preventivo",0.25,IF(BU9="Detectivo",0.15,IF(BU9="Correctivo",0.1,0))))</f>
        <v>0</v>
      </c>
      <c r="FI9" s="47">
        <f t="shared" ref="FI9:FI26" si="63">IF(OR(BT9=0,BU9=0),0,FG9+FH9)</f>
        <v>0</v>
      </c>
      <c r="FJ9" s="46">
        <f t="shared" ref="FJ9:FJ26" si="64">IF(FK9&gt;0.8,5,IF(FK9&gt;0.6,4,IF(FK9&gt;0.4,3,IF(FK9&gt;0.2,2,1))))</f>
        <v>1</v>
      </c>
      <c r="FK9" s="187">
        <f t="shared" ref="FK9:FK26" si="65">IF(OR(BV9="Ambos",BV9="Probabilidad"),FD9-(FD9*$FI9),FD9)</f>
        <v>3.8879999999999998E-2</v>
      </c>
      <c r="FL9" s="46">
        <f t="shared" ref="FL9:FL26" si="66">IF(FM9&gt;0.8,5,IF(FM9&gt;0.6,4,3))</f>
        <v>4</v>
      </c>
      <c r="FM9" s="187">
        <f t="shared" ref="FM9:FM26" si="67">IF(OR(BV9="Ambos",BV9="Impacto"),$FF9-($FF9*$FI9),$FF9)</f>
        <v>0.8</v>
      </c>
      <c r="FN9" s="48">
        <f t="shared" ref="FN9:FN26" si="68">IF(BX9="",0,IF(BX9="Automático",0.25,IF(BX9="Manual",0.15,0)))</f>
        <v>0</v>
      </c>
      <c r="FO9" s="48">
        <f t="shared" ref="FO9:FO26" si="69">IF(BY9="",0,IF(BY9="Preventivo",0.25,IF(BY9="Detectivo",0.15,IF(BY9="Correctivo",0.1,0))))</f>
        <v>0</v>
      </c>
      <c r="FP9" s="47">
        <f t="shared" ref="FP9:FP26" si="70">IF(OR(BX9=0,BY9=0),0,FN9+FO9)</f>
        <v>0</v>
      </c>
      <c r="FQ9" s="46">
        <f t="shared" ref="FQ9:FQ26" si="71">IF(FR9&gt;0.8,5,IF(FR9&gt;0.6,4,IF(FR9&gt;0.4,3,IF(FR9&gt;0.2,2,1))))</f>
        <v>1</v>
      </c>
      <c r="FR9" s="187">
        <f t="shared" ref="FR9:FR26" si="72">IF(OR(BZ9="Ambos",BZ9="Probabilidad"),FK9-(FK9*$FP9),FK9)</f>
        <v>3.8879999999999998E-2</v>
      </c>
      <c r="FS9" s="46">
        <f t="shared" ref="FS9:FS26" si="73">IF(FT9&gt;0.8,5,IF(FT9&gt;0.6,4,3))</f>
        <v>4</v>
      </c>
      <c r="FT9" s="187">
        <f t="shared" ref="FT9:FT26" si="74">IF(OR(BZ9="Ambos",BZ9="Impacto"),$FM9-($FM9*$FP9),$FM9)</f>
        <v>0.8</v>
      </c>
      <c r="FU9" s="48">
        <f t="shared" ref="FU9:FU26" si="75">IF(CB9="",0,IF(CB9="Automático",0.25,IF(CB9="Manual",0.15,0)))</f>
        <v>0</v>
      </c>
      <c r="FV9" s="48">
        <f t="shared" ref="FV9:FV26" si="76">IF(CC9="",0,IF(CC9="Preventivo",0.25,IF(CC9="Detectivo",0.15,IF(CC9="Correctivo",0.1,0))))</f>
        <v>0</v>
      </c>
      <c r="FW9" s="47">
        <f t="shared" ref="FW9:FW26" si="77">IF(OR(CB9=0,CC9=0),0,FU9+FV9)</f>
        <v>0</v>
      </c>
      <c r="FX9" s="46">
        <f t="shared" ref="FX9:FX26" si="78">IF(FY9&gt;0.8,5,IF(FY9&gt;0.6,4,IF(FY9&gt;0.4,3,IF(FY9&gt;0.2,2,1))))</f>
        <v>1</v>
      </c>
      <c r="FY9" s="187">
        <f t="shared" ref="FY9:FY26" si="79">IF(OR(CD9="Ambos",CD9="Probabilidad"),FR9-(FR9*$FW9),FR9)</f>
        <v>3.8879999999999998E-2</v>
      </c>
      <c r="FZ9" s="46">
        <f t="shared" ref="FZ9:FZ26" si="80">IF(GA9&gt;0.8,5,IF(GA9&gt;0.6,4,3))</f>
        <v>4</v>
      </c>
      <c r="GA9" s="187">
        <f t="shared" ref="GA9:GA26" si="81">IF(OR(CD9="Ambos",CD9="Impacto"),$FT9-($FT9*$FW9),$FT9)</f>
        <v>0.8</v>
      </c>
      <c r="GB9" s="48">
        <f t="shared" ref="GB9:GB26" si="82">IF(CF9="",0,IF(CF9="Automático",0.25,IF(CF9="Manual",0.15,0)))</f>
        <v>0</v>
      </c>
      <c r="GC9" s="48">
        <f t="shared" ref="GC9:GC26" si="83">IF(CG9="",0,IF(CG9="Preventivo",0.25,IF(CG9="Detectivo",0.15,IF(CG9="Correctivo",0.1,0))))</f>
        <v>0</v>
      </c>
      <c r="GD9" s="47">
        <f t="shared" ref="GD9:GD26" si="84">IF(OR(CF9=0,CG9=0),0,GB9+GC9)</f>
        <v>0</v>
      </c>
      <c r="GE9" s="46">
        <f t="shared" ref="GE9:GE26" si="85">IF(GF9&gt;0.8,5,IF(GF9&gt;0.6,4,IF(GF9&gt;0.4,3,IF(GF9&gt;0.2,2,1))))</f>
        <v>1</v>
      </c>
      <c r="GF9" s="187">
        <f t="shared" ref="GF9:GF26" si="86">IF(OR(CH9="Ambos",CH9="Probabilidad"),FY9-(FY9*$GD9),FY9)</f>
        <v>3.8879999999999998E-2</v>
      </c>
      <c r="GG9" s="46">
        <f t="shared" ref="GG9:GG26" si="87">IF(GH9&gt;0.8,5,IF(GH9&gt;0.6,4,3))</f>
        <v>4</v>
      </c>
      <c r="GH9" s="187">
        <f t="shared" ref="GH9:GH26" si="88">IF(OR(CH9="Ambos",CH9="Impacto"),$GA9-($GA9*$GD9),$GA9)</f>
        <v>0.8</v>
      </c>
      <c r="GI9" s="187">
        <f>IF(GH9&lt;0.6,0.6,GH9)</f>
        <v>0.8</v>
      </c>
      <c r="GJ9" s="45"/>
      <c r="GK9" s="5"/>
    </row>
    <row r="10" spans="1:193 1680:1680" ht="345.6" x14ac:dyDescent="0.2">
      <c r="A10" s="120">
        <v>2</v>
      </c>
      <c r="B10" s="119" t="s">
        <v>1391</v>
      </c>
      <c r="C10" s="63" t="s">
        <v>1397</v>
      </c>
      <c r="D10" s="214" t="s">
        <v>205</v>
      </c>
      <c r="E10" s="64" t="s">
        <v>204</v>
      </c>
      <c r="F10" s="118" t="s">
        <v>223</v>
      </c>
      <c r="G10" s="64" t="s">
        <v>218</v>
      </c>
      <c r="H10" s="59" t="s">
        <v>169</v>
      </c>
      <c r="I10" s="58" t="s">
        <v>22</v>
      </c>
      <c r="J10" s="58" t="s">
        <v>54</v>
      </c>
      <c r="K10" s="58" t="s">
        <v>53</v>
      </c>
      <c r="L10" s="58" t="s">
        <v>53</v>
      </c>
      <c r="M10" s="58" t="s">
        <v>53</v>
      </c>
      <c r="N10" s="58" t="s">
        <v>54</v>
      </c>
      <c r="O10" s="58" t="s">
        <v>53</v>
      </c>
      <c r="P10" s="58" t="s">
        <v>54</v>
      </c>
      <c r="Q10" s="58" t="s">
        <v>53</v>
      </c>
      <c r="R10" s="58" t="s">
        <v>53</v>
      </c>
      <c r="S10" s="58" t="s">
        <v>54</v>
      </c>
      <c r="T10" s="58" t="s">
        <v>54</v>
      </c>
      <c r="U10" s="58" t="s">
        <v>54</v>
      </c>
      <c r="V10" s="58" t="s">
        <v>53</v>
      </c>
      <c r="W10" s="58" t="s">
        <v>53</v>
      </c>
      <c r="X10" s="58" t="s">
        <v>53</v>
      </c>
      <c r="Y10" s="58" t="s">
        <v>53</v>
      </c>
      <c r="Z10" s="58" t="s">
        <v>54</v>
      </c>
      <c r="AA10" s="58" t="s">
        <v>53</v>
      </c>
      <c r="AB10" s="58" t="s">
        <v>53</v>
      </c>
      <c r="AC10" s="57" t="str">
        <f t="shared" si="0"/>
        <v>3 - Media</v>
      </c>
      <c r="AD10" s="149">
        <f t="shared" si="1"/>
        <v>0.6</v>
      </c>
      <c r="AE10" s="57" t="str">
        <f t="shared" si="2"/>
        <v>4 - Mayor</v>
      </c>
      <c r="AF10" s="149">
        <f t="shared" si="3"/>
        <v>0.8</v>
      </c>
      <c r="AG10" s="56" t="str">
        <f>IFERROR(INDEX('[11]G REC FIS'!$BLU$689:$BLY$693,MATCH(I10,'[11]G REC FIS'!$BLS$689:$BLS$693,0),MATCH(AE10,'[11]G REC FIS'!$BLU$687:$BLY$687,0)),"")</f>
        <v>ALTO</v>
      </c>
      <c r="AH10" s="149">
        <f t="shared" si="4"/>
        <v>0.48</v>
      </c>
      <c r="AI10" s="65" t="s">
        <v>1398</v>
      </c>
      <c r="AJ10" s="54" t="s">
        <v>101</v>
      </c>
      <c r="AK10" s="54" t="s">
        <v>1399</v>
      </c>
      <c r="AL10" s="54" t="s">
        <v>1400</v>
      </c>
      <c r="AM10" s="51" t="s">
        <v>35</v>
      </c>
      <c r="AN10" s="54" t="s">
        <v>45</v>
      </c>
      <c r="AO10" s="54" t="s">
        <v>50</v>
      </c>
      <c r="AP10" s="51" t="s">
        <v>52</v>
      </c>
      <c r="AQ10" s="51" t="s">
        <v>35</v>
      </c>
      <c r="AR10" s="54" t="s">
        <v>46</v>
      </c>
      <c r="AS10" s="54" t="s">
        <v>50</v>
      </c>
      <c r="AT10" s="51" t="s">
        <v>52</v>
      </c>
      <c r="AU10" s="51" t="s">
        <v>35</v>
      </c>
      <c r="AV10" s="54" t="s">
        <v>46</v>
      </c>
      <c r="AW10" s="54" t="s">
        <v>50</v>
      </c>
      <c r="AX10" s="51" t="s">
        <v>52</v>
      </c>
      <c r="AY10" s="51" t="s">
        <v>35</v>
      </c>
      <c r="AZ10" s="54" t="s">
        <v>45</v>
      </c>
      <c r="BA10" s="54" t="s">
        <v>50</v>
      </c>
      <c r="BB10" s="51" t="s">
        <v>52</v>
      </c>
      <c r="BC10" s="51" t="s">
        <v>35</v>
      </c>
      <c r="BD10" s="54" t="s">
        <v>45</v>
      </c>
      <c r="BE10" s="54" t="s">
        <v>50</v>
      </c>
      <c r="BF10" s="51" t="s">
        <v>52</v>
      </c>
      <c r="BG10" s="51"/>
      <c r="BH10" s="54"/>
      <c r="BI10" s="54"/>
      <c r="BJ10" s="51"/>
      <c r="BK10" s="51"/>
      <c r="BL10" s="54"/>
      <c r="BM10" s="54"/>
      <c r="BN10" s="51"/>
      <c r="BO10" s="51"/>
      <c r="BP10" s="54"/>
      <c r="BQ10" s="54"/>
      <c r="BR10" s="51"/>
      <c r="BS10" s="51"/>
      <c r="BT10" s="54"/>
      <c r="BU10" s="54"/>
      <c r="BV10" s="51"/>
      <c r="BW10" s="51"/>
      <c r="BX10" s="54"/>
      <c r="BY10" s="54"/>
      <c r="BZ10" s="51"/>
      <c r="CA10" s="51"/>
      <c r="CB10" s="54"/>
      <c r="CC10" s="54"/>
      <c r="CD10" s="51"/>
      <c r="CE10" s="51"/>
      <c r="CF10" s="54"/>
      <c r="CG10" s="54"/>
      <c r="CH10" s="51"/>
      <c r="CI10" s="54"/>
      <c r="CJ10" s="54"/>
      <c r="CK10" s="51"/>
      <c r="CL10" s="53" t="str">
        <f>IFERROR(IF(GE10&lt;=1,"1 - Muy Baja",VLOOKUP(GE10,'[12]G REC FIS'!$BLR$689:$BLS$693,2,0)),"")</f>
        <v>1 - Muy Baja</v>
      </c>
      <c r="CM10" s="165">
        <f t="shared" si="5"/>
        <v>3.2399999999999998E-2</v>
      </c>
      <c r="CN10" s="53" t="str">
        <f>IFERROR(IF(GG10&lt;=1,"1 - Leve",HLOOKUP(GG10,'[11]G FINANC'!$BLU$681:$BLY$682,2,0)),"")</f>
        <v>4 - Mayor</v>
      </c>
      <c r="CO10" s="165">
        <f t="shared" ref="CO10:CO26" si="89">GI10</f>
        <v>0.8</v>
      </c>
      <c r="CP10" s="52" t="str">
        <f t="shared" si="6"/>
        <v>MODERADO</v>
      </c>
      <c r="CQ10" s="149">
        <f t="shared" ref="CQ10:CQ26" si="90">CM10*CO10</f>
        <v>2.5919999999999999E-2</v>
      </c>
      <c r="CR10" s="63" t="s">
        <v>456</v>
      </c>
      <c r="CS10" s="52">
        <f t="shared" ref="CS10:CS26" si="91">IF(CP10="BAJO",0.1,IF(CP10="MODERADO",3,5))</f>
        <v>3</v>
      </c>
      <c r="CT10" s="51"/>
      <c r="CU10" s="50" t="s">
        <v>1396</v>
      </c>
      <c r="CV10" s="440" t="s">
        <v>1077</v>
      </c>
      <c r="CW10" s="158"/>
      <c r="CX10" s="47">
        <f t="shared" si="7"/>
        <v>7</v>
      </c>
      <c r="CY10" s="49">
        <f t="shared" ref="CY10:CY26" si="92">IF(CX10&lt;6,3,IF(CX10&gt;11,5,4))</f>
        <v>4</v>
      </c>
      <c r="CZ10" s="47" t="str">
        <f t="shared" ref="CZ10:CZ26" si="93">IF(CX10&lt;6,"Moderado",IF(CX10&gt;11,"Catastrófico","Mayor"))</f>
        <v>Mayor</v>
      </c>
      <c r="DA10" s="153">
        <f t="shared" ref="DA10:DA26" si="94">IF(CY10=3,0.6,IF(CY10=4,0.8,1))</f>
        <v>0.8</v>
      </c>
      <c r="DB10" s="48">
        <f t="shared" ref="DB10:DB26" si="95">IF(AN10="",0,IF(AN10="Automático",0.25,IF(AN10="Manual",0.15,0)))</f>
        <v>0.15</v>
      </c>
      <c r="DC10" s="48">
        <f t="shared" si="8"/>
        <v>0.25</v>
      </c>
      <c r="DD10" s="47">
        <f t="shared" ref="DD10:DD26" si="96">IF(OR(AN10=0,AO10=0),0,DB10+DC10)</f>
        <v>0.4</v>
      </c>
      <c r="DE10" s="46">
        <f t="shared" si="9"/>
        <v>2</v>
      </c>
      <c r="DF10" s="187">
        <f t="shared" si="10"/>
        <v>0.36</v>
      </c>
      <c r="DG10" s="46">
        <f t="shared" ref="DG10:DG26" si="97">IF(DI10&gt;0.8,5,IF(DI10&gt;0.6,4,3))</f>
        <v>4</v>
      </c>
      <c r="DH10" s="46"/>
      <c r="DI10" s="187">
        <f t="shared" si="11"/>
        <v>0.8</v>
      </c>
      <c r="DJ10" s="48">
        <f t="shared" si="12"/>
        <v>0.25</v>
      </c>
      <c r="DK10" s="48">
        <f t="shared" si="13"/>
        <v>0.25</v>
      </c>
      <c r="DL10" s="47">
        <f t="shared" si="14"/>
        <v>0.5</v>
      </c>
      <c r="DM10" s="46">
        <f t="shared" si="15"/>
        <v>1</v>
      </c>
      <c r="DN10" s="187">
        <f t="shared" si="16"/>
        <v>0.18</v>
      </c>
      <c r="DO10" s="46">
        <f t="shared" si="17"/>
        <v>4</v>
      </c>
      <c r="DP10" s="187">
        <f t="shared" si="18"/>
        <v>0.8</v>
      </c>
      <c r="DQ10" s="48">
        <f t="shared" si="19"/>
        <v>0.25</v>
      </c>
      <c r="DR10" s="48">
        <f t="shared" si="20"/>
        <v>0.25</v>
      </c>
      <c r="DS10" s="47">
        <f t="shared" si="21"/>
        <v>0.5</v>
      </c>
      <c r="DT10" s="46">
        <f t="shared" si="22"/>
        <v>1</v>
      </c>
      <c r="DU10" s="187">
        <f t="shared" si="23"/>
        <v>0.09</v>
      </c>
      <c r="DV10" s="46">
        <f t="shared" si="24"/>
        <v>4</v>
      </c>
      <c r="DW10" s="187">
        <f t="shared" si="25"/>
        <v>0.8</v>
      </c>
      <c r="DX10" s="48">
        <f t="shared" si="26"/>
        <v>0.15</v>
      </c>
      <c r="DY10" s="48">
        <f t="shared" si="27"/>
        <v>0.25</v>
      </c>
      <c r="DZ10" s="47">
        <f t="shared" si="28"/>
        <v>0.4</v>
      </c>
      <c r="EA10" s="46">
        <f t="shared" si="29"/>
        <v>1</v>
      </c>
      <c r="EB10" s="187">
        <f t="shared" si="30"/>
        <v>5.3999999999999999E-2</v>
      </c>
      <c r="EC10" s="46">
        <f t="shared" si="31"/>
        <v>4</v>
      </c>
      <c r="ED10" s="187">
        <f t="shared" si="32"/>
        <v>0.8</v>
      </c>
      <c r="EE10" s="48">
        <f t="shared" si="33"/>
        <v>0.15</v>
      </c>
      <c r="EF10" s="48">
        <f t="shared" si="34"/>
        <v>0.25</v>
      </c>
      <c r="EG10" s="47">
        <f t="shared" si="35"/>
        <v>0.4</v>
      </c>
      <c r="EH10" s="46">
        <f t="shared" si="36"/>
        <v>1</v>
      </c>
      <c r="EI10" s="187">
        <f t="shared" si="37"/>
        <v>3.2399999999999998E-2</v>
      </c>
      <c r="EJ10" s="46">
        <f t="shared" si="38"/>
        <v>4</v>
      </c>
      <c r="EK10" s="187">
        <f t="shared" si="39"/>
        <v>0.8</v>
      </c>
      <c r="EL10" s="48">
        <f t="shared" si="40"/>
        <v>0</v>
      </c>
      <c r="EM10" s="48">
        <f t="shared" si="41"/>
        <v>0</v>
      </c>
      <c r="EN10" s="47">
        <f t="shared" si="42"/>
        <v>0</v>
      </c>
      <c r="EO10" s="46">
        <f t="shared" si="43"/>
        <v>1</v>
      </c>
      <c r="EP10" s="187">
        <f t="shared" si="44"/>
        <v>3.2399999999999998E-2</v>
      </c>
      <c r="EQ10" s="46">
        <f t="shared" si="45"/>
        <v>4</v>
      </c>
      <c r="ER10" s="187">
        <f t="shared" si="46"/>
        <v>0.8</v>
      </c>
      <c r="ES10" s="48">
        <f t="shared" si="47"/>
        <v>0</v>
      </c>
      <c r="ET10" s="48">
        <f t="shared" si="48"/>
        <v>0</v>
      </c>
      <c r="EU10" s="47">
        <f t="shared" si="49"/>
        <v>0</v>
      </c>
      <c r="EV10" s="46">
        <f t="shared" si="50"/>
        <v>1</v>
      </c>
      <c r="EW10" s="187">
        <f t="shared" si="51"/>
        <v>3.2399999999999998E-2</v>
      </c>
      <c r="EX10" s="46">
        <f t="shared" si="52"/>
        <v>4</v>
      </c>
      <c r="EY10" s="187">
        <f t="shared" si="53"/>
        <v>0.8</v>
      </c>
      <c r="EZ10" s="48">
        <f t="shared" si="54"/>
        <v>0</v>
      </c>
      <c r="FA10" s="48">
        <f t="shared" si="55"/>
        <v>0</v>
      </c>
      <c r="FB10" s="47">
        <f t="shared" si="56"/>
        <v>0</v>
      </c>
      <c r="FC10" s="46">
        <f t="shared" si="57"/>
        <v>1</v>
      </c>
      <c r="FD10" s="187">
        <f t="shared" si="58"/>
        <v>3.2399999999999998E-2</v>
      </c>
      <c r="FE10" s="46">
        <f t="shared" si="59"/>
        <v>4</v>
      </c>
      <c r="FF10" s="187">
        <f t="shared" si="60"/>
        <v>0.8</v>
      </c>
      <c r="FG10" s="48">
        <f t="shared" si="61"/>
        <v>0</v>
      </c>
      <c r="FH10" s="48">
        <f t="shared" si="62"/>
        <v>0</v>
      </c>
      <c r="FI10" s="47">
        <f t="shared" si="63"/>
        <v>0</v>
      </c>
      <c r="FJ10" s="46">
        <f t="shared" si="64"/>
        <v>1</v>
      </c>
      <c r="FK10" s="187">
        <f t="shared" si="65"/>
        <v>3.2399999999999998E-2</v>
      </c>
      <c r="FL10" s="46">
        <f t="shared" si="66"/>
        <v>4</v>
      </c>
      <c r="FM10" s="187">
        <f t="shared" si="67"/>
        <v>0.8</v>
      </c>
      <c r="FN10" s="48">
        <f t="shared" si="68"/>
        <v>0</v>
      </c>
      <c r="FO10" s="48">
        <f t="shared" si="69"/>
        <v>0</v>
      </c>
      <c r="FP10" s="47">
        <f t="shared" si="70"/>
        <v>0</v>
      </c>
      <c r="FQ10" s="46">
        <f t="shared" si="71"/>
        <v>1</v>
      </c>
      <c r="FR10" s="187">
        <f t="shared" si="72"/>
        <v>3.2399999999999998E-2</v>
      </c>
      <c r="FS10" s="46">
        <f t="shared" si="73"/>
        <v>4</v>
      </c>
      <c r="FT10" s="187">
        <f t="shared" si="74"/>
        <v>0.8</v>
      </c>
      <c r="FU10" s="48">
        <f t="shared" si="75"/>
        <v>0</v>
      </c>
      <c r="FV10" s="48">
        <f t="shared" si="76"/>
        <v>0</v>
      </c>
      <c r="FW10" s="47">
        <f t="shared" si="77"/>
        <v>0</v>
      </c>
      <c r="FX10" s="46">
        <f t="shared" si="78"/>
        <v>1</v>
      </c>
      <c r="FY10" s="187">
        <f t="shared" si="79"/>
        <v>3.2399999999999998E-2</v>
      </c>
      <c r="FZ10" s="46">
        <f t="shared" si="80"/>
        <v>4</v>
      </c>
      <c r="GA10" s="187">
        <f t="shared" si="81"/>
        <v>0.8</v>
      </c>
      <c r="GB10" s="48">
        <f t="shared" si="82"/>
        <v>0</v>
      </c>
      <c r="GC10" s="48">
        <f t="shared" si="83"/>
        <v>0</v>
      </c>
      <c r="GD10" s="47">
        <f t="shared" si="84"/>
        <v>0</v>
      </c>
      <c r="GE10" s="46">
        <f t="shared" si="85"/>
        <v>1</v>
      </c>
      <c r="GF10" s="187">
        <f t="shared" si="86"/>
        <v>3.2399999999999998E-2</v>
      </c>
      <c r="GG10" s="46">
        <f t="shared" si="87"/>
        <v>4</v>
      </c>
      <c r="GH10" s="187">
        <f t="shared" si="88"/>
        <v>0.8</v>
      </c>
      <c r="GI10" s="187">
        <f t="shared" ref="GI10:GI26" si="98">IF(GH10&lt;0.6,0.6,GH10)</f>
        <v>0.8</v>
      </c>
      <c r="GJ10" s="45"/>
    </row>
    <row r="11" spans="1:193 1680:1680" ht="345.6" x14ac:dyDescent="0.2">
      <c r="A11" s="120">
        <v>3</v>
      </c>
      <c r="B11" s="119" t="s">
        <v>1391</v>
      </c>
      <c r="C11" s="63" t="s">
        <v>1401</v>
      </c>
      <c r="D11" s="214" t="s">
        <v>206</v>
      </c>
      <c r="E11" s="64" t="s">
        <v>204</v>
      </c>
      <c r="F11" s="118" t="s">
        <v>220</v>
      </c>
      <c r="G11" s="64" t="s">
        <v>491</v>
      </c>
      <c r="H11" s="59" t="s">
        <v>169</v>
      </c>
      <c r="I11" s="58" t="s">
        <v>24</v>
      </c>
      <c r="J11" s="58" t="s">
        <v>54</v>
      </c>
      <c r="K11" s="58" t="s">
        <v>53</v>
      </c>
      <c r="L11" s="58" t="s">
        <v>53</v>
      </c>
      <c r="M11" s="58" t="s">
        <v>53</v>
      </c>
      <c r="N11" s="58" t="s">
        <v>54</v>
      </c>
      <c r="O11" s="58" t="s">
        <v>53</v>
      </c>
      <c r="P11" s="58" t="s">
        <v>54</v>
      </c>
      <c r="Q11" s="58" t="s">
        <v>53</v>
      </c>
      <c r="R11" s="58" t="s">
        <v>53</v>
      </c>
      <c r="S11" s="58" t="s">
        <v>54</v>
      </c>
      <c r="T11" s="58" t="s">
        <v>54</v>
      </c>
      <c r="U11" s="58" t="s">
        <v>54</v>
      </c>
      <c r="V11" s="58" t="s">
        <v>53</v>
      </c>
      <c r="W11" s="58" t="s">
        <v>53</v>
      </c>
      <c r="X11" s="58" t="s">
        <v>53</v>
      </c>
      <c r="Y11" s="58" t="s">
        <v>53</v>
      </c>
      <c r="Z11" s="58" t="s">
        <v>54</v>
      </c>
      <c r="AA11" s="58" t="s">
        <v>53</v>
      </c>
      <c r="AB11" s="58" t="s">
        <v>53</v>
      </c>
      <c r="AC11" s="57" t="str">
        <f t="shared" si="0"/>
        <v>4 - Alta</v>
      </c>
      <c r="AD11" s="149">
        <f t="shared" si="1"/>
        <v>0.8</v>
      </c>
      <c r="AE11" s="57" t="str">
        <f t="shared" si="2"/>
        <v>4 - Mayor</v>
      </c>
      <c r="AF11" s="149">
        <f t="shared" si="3"/>
        <v>0.8</v>
      </c>
      <c r="AG11" s="56" t="str">
        <f>IFERROR(INDEX('[11]G REC FIS'!$BLU$689:$BLY$693,MATCH(I11,'[11]G REC FIS'!$BLS$689:$BLS$693,0),MATCH(AE11,'[11]G REC FIS'!$BLU$687:$BLY$687,0)),"")</f>
        <v>EXTREMO</v>
      </c>
      <c r="AH11" s="149">
        <f t="shared" si="4"/>
        <v>0.64000000000000012</v>
      </c>
      <c r="AI11" s="65" t="s">
        <v>1402</v>
      </c>
      <c r="AJ11" s="54" t="s">
        <v>101</v>
      </c>
      <c r="AK11" s="54" t="s">
        <v>1394</v>
      </c>
      <c r="AL11" s="54" t="s">
        <v>1395</v>
      </c>
      <c r="AM11" s="51" t="s">
        <v>35</v>
      </c>
      <c r="AN11" s="54" t="s">
        <v>45</v>
      </c>
      <c r="AO11" s="54" t="s">
        <v>49</v>
      </c>
      <c r="AP11" s="51" t="s">
        <v>51</v>
      </c>
      <c r="AQ11" s="51" t="s">
        <v>35</v>
      </c>
      <c r="AR11" s="54" t="s">
        <v>45</v>
      </c>
      <c r="AS11" s="54" t="s">
        <v>49</v>
      </c>
      <c r="AT11" s="51" t="s">
        <v>51</v>
      </c>
      <c r="AU11" s="51" t="s">
        <v>35</v>
      </c>
      <c r="AV11" s="54" t="s">
        <v>45</v>
      </c>
      <c r="AW11" s="54" t="s">
        <v>49</v>
      </c>
      <c r="AX11" s="51" t="s">
        <v>51</v>
      </c>
      <c r="AY11" s="51" t="s">
        <v>35</v>
      </c>
      <c r="AZ11" s="54" t="s">
        <v>45</v>
      </c>
      <c r="BA11" s="54" t="s">
        <v>50</v>
      </c>
      <c r="BB11" s="51" t="s">
        <v>52</v>
      </c>
      <c r="BC11" s="51"/>
      <c r="BD11" s="54"/>
      <c r="BE11" s="54"/>
      <c r="BF11" s="51"/>
      <c r="BG11" s="51"/>
      <c r="BH11" s="54"/>
      <c r="BI11" s="54"/>
      <c r="BJ11" s="51"/>
      <c r="BK11" s="51"/>
      <c r="BL11" s="54"/>
      <c r="BM11" s="54"/>
      <c r="BN11" s="51"/>
      <c r="BO11" s="51"/>
      <c r="BP11" s="54"/>
      <c r="BQ11" s="54"/>
      <c r="BR11" s="51"/>
      <c r="BS11" s="51"/>
      <c r="BT11" s="54"/>
      <c r="BU11" s="54"/>
      <c r="BV11" s="51"/>
      <c r="BW11" s="51"/>
      <c r="BX11" s="54"/>
      <c r="BY11" s="54"/>
      <c r="BZ11" s="51"/>
      <c r="CA11" s="51"/>
      <c r="CB11" s="54"/>
      <c r="CC11" s="54"/>
      <c r="CD11" s="51"/>
      <c r="CE11" s="51"/>
      <c r="CF11" s="54"/>
      <c r="CG11" s="54"/>
      <c r="CH11" s="51"/>
      <c r="CI11" s="54"/>
      <c r="CJ11" s="54"/>
      <c r="CK11" s="51"/>
      <c r="CL11" s="53" t="str">
        <f>IFERROR(IF(GE11&lt;=1,"1 - Muy Baja",VLOOKUP(GE11,'[12]G REC FIS'!$BLR$689:$BLS$693,2,0)),"")</f>
        <v/>
      </c>
      <c r="CM11" s="165">
        <f t="shared" si="5"/>
        <v>0.48</v>
      </c>
      <c r="CN11" s="53" t="str">
        <f>IFERROR(IF(GG11&lt;=1,"1 - Leve",HLOOKUP(GG11,'[11]G FINANC'!$BLU$681:$BLY$682,2,0)),"")</f>
        <v>3 - Moderado</v>
      </c>
      <c r="CO11" s="165">
        <f t="shared" si="89"/>
        <v>0.6</v>
      </c>
      <c r="CP11" s="52" t="str">
        <f t="shared" si="6"/>
        <v>ALTO</v>
      </c>
      <c r="CQ11" s="149">
        <f t="shared" si="90"/>
        <v>0.28799999999999998</v>
      </c>
      <c r="CR11" s="63" t="s">
        <v>233</v>
      </c>
      <c r="CS11" s="52">
        <f t="shared" si="91"/>
        <v>5</v>
      </c>
      <c r="CT11" s="51"/>
      <c r="CU11" s="50" t="s">
        <v>1396</v>
      </c>
      <c r="CV11" s="440" t="s">
        <v>1077</v>
      </c>
      <c r="CW11" s="158"/>
      <c r="CX11" s="47">
        <f t="shared" si="7"/>
        <v>7</v>
      </c>
      <c r="CY11" s="49">
        <f t="shared" si="92"/>
        <v>4</v>
      </c>
      <c r="CZ11" s="47" t="str">
        <f t="shared" si="93"/>
        <v>Mayor</v>
      </c>
      <c r="DA11" s="153">
        <f t="shared" si="94"/>
        <v>0.8</v>
      </c>
      <c r="DB11" s="48">
        <f t="shared" si="95"/>
        <v>0.15</v>
      </c>
      <c r="DC11" s="48">
        <f t="shared" si="8"/>
        <v>0.15</v>
      </c>
      <c r="DD11" s="47">
        <f t="shared" si="96"/>
        <v>0.3</v>
      </c>
      <c r="DE11" s="46">
        <f t="shared" si="9"/>
        <v>4</v>
      </c>
      <c r="DF11" s="187">
        <f t="shared" si="10"/>
        <v>0.8</v>
      </c>
      <c r="DG11" s="46">
        <f t="shared" si="97"/>
        <v>3</v>
      </c>
      <c r="DH11" s="46"/>
      <c r="DI11" s="187">
        <f t="shared" si="11"/>
        <v>0.56000000000000005</v>
      </c>
      <c r="DJ11" s="48">
        <f t="shared" si="12"/>
        <v>0.15</v>
      </c>
      <c r="DK11" s="48">
        <f t="shared" si="13"/>
        <v>0.15</v>
      </c>
      <c r="DL11" s="47">
        <f t="shared" si="14"/>
        <v>0.3</v>
      </c>
      <c r="DM11" s="46">
        <f t="shared" si="15"/>
        <v>4</v>
      </c>
      <c r="DN11" s="187">
        <f t="shared" si="16"/>
        <v>0.8</v>
      </c>
      <c r="DO11" s="46">
        <f t="shared" si="17"/>
        <v>3</v>
      </c>
      <c r="DP11" s="187">
        <f t="shared" si="18"/>
        <v>0.39200000000000002</v>
      </c>
      <c r="DQ11" s="48">
        <f t="shared" si="19"/>
        <v>0.15</v>
      </c>
      <c r="DR11" s="48">
        <f t="shared" si="20"/>
        <v>0.15</v>
      </c>
      <c r="DS11" s="47">
        <f t="shared" si="21"/>
        <v>0.3</v>
      </c>
      <c r="DT11" s="46">
        <f t="shared" si="22"/>
        <v>4</v>
      </c>
      <c r="DU11" s="187">
        <f t="shared" si="23"/>
        <v>0.8</v>
      </c>
      <c r="DV11" s="46">
        <f t="shared" si="24"/>
        <v>3</v>
      </c>
      <c r="DW11" s="187">
        <f t="shared" si="25"/>
        <v>0.27440000000000003</v>
      </c>
      <c r="DX11" s="48">
        <f t="shared" si="26"/>
        <v>0.15</v>
      </c>
      <c r="DY11" s="48">
        <f t="shared" si="27"/>
        <v>0.25</v>
      </c>
      <c r="DZ11" s="47">
        <f t="shared" si="28"/>
        <v>0.4</v>
      </c>
      <c r="EA11" s="46">
        <f t="shared" si="29"/>
        <v>3</v>
      </c>
      <c r="EB11" s="187">
        <f t="shared" si="30"/>
        <v>0.48</v>
      </c>
      <c r="EC11" s="46">
        <f t="shared" si="31"/>
        <v>3</v>
      </c>
      <c r="ED11" s="187">
        <f t="shared" si="32"/>
        <v>0.27440000000000003</v>
      </c>
      <c r="EE11" s="48">
        <f t="shared" si="33"/>
        <v>0</v>
      </c>
      <c r="EF11" s="48">
        <f t="shared" si="34"/>
        <v>0</v>
      </c>
      <c r="EG11" s="47">
        <f t="shared" si="35"/>
        <v>0</v>
      </c>
      <c r="EH11" s="46">
        <f t="shared" si="36"/>
        <v>3</v>
      </c>
      <c r="EI11" s="187">
        <f t="shared" si="37"/>
        <v>0.48</v>
      </c>
      <c r="EJ11" s="46">
        <f t="shared" si="38"/>
        <v>3</v>
      </c>
      <c r="EK11" s="187">
        <f t="shared" si="39"/>
        <v>0.27440000000000003</v>
      </c>
      <c r="EL11" s="48">
        <f t="shared" si="40"/>
        <v>0</v>
      </c>
      <c r="EM11" s="48">
        <f t="shared" si="41"/>
        <v>0</v>
      </c>
      <c r="EN11" s="47">
        <f t="shared" si="42"/>
        <v>0</v>
      </c>
      <c r="EO11" s="46">
        <f t="shared" si="43"/>
        <v>3</v>
      </c>
      <c r="EP11" s="187">
        <f t="shared" si="44"/>
        <v>0.48</v>
      </c>
      <c r="EQ11" s="46">
        <f t="shared" si="45"/>
        <v>3</v>
      </c>
      <c r="ER11" s="187">
        <f t="shared" si="46"/>
        <v>0.27440000000000003</v>
      </c>
      <c r="ES11" s="48">
        <f t="shared" si="47"/>
        <v>0</v>
      </c>
      <c r="ET11" s="48">
        <f t="shared" si="48"/>
        <v>0</v>
      </c>
      <c r="EU11" s="47">
        <f t="shared" si="49"/>
        <v>0</v>
      </c>
      <c r="EV11" s="46">
        <f t="shared" si="50"/>
        <v>3</v>
      </c>
      <c r="EW11" s="187">
        <f t="shared" si="51"/>
        <v>0.48</v>
      </c>
      <c r="EX11" s="46">
        <f t="shared" si="52"/>
        <v>3</v>
      </c>
      <c r="EY11" s="187">
        <f t="shared" si="53"/>
        <v>0.27440000000000003</v>
      </c>
      <c r="EZ11" s="48">
        <f t="shared" si="54"/>
        <v>0</v>
      </c>
      <c r="FA11" s="48">
        <f t="shared" si="55"/>
        <v>0</v>
      </c>
      <c r="FB11" s="47">
        <f t="shared" si="56"/>
        <v>0</v>
      </c>
      <c r="FC11" s="46">
        <f t="shared" si="57"/>
        <v>3</v>
      </c>
      <c r="FD11" s="187">
        <f t="shared" si="58"/>
        <v>0.48</v>
      </c>
      <c r="FE11" s="46">
        <f t="shared" si="59"/>
        <v>3</v>
      </c>
      <c r="FF11" s="187">
        <f t="shared" si="60"/>
        <v>0.27440000000000003</v>
      </c>
      <c r="FG11" s="48">
        <f t="shared" si="61"/>
        <v>0</v>
      </c>
      <c r="FH11" s="48">
        <f t="shared" si="62"/>
        <v>0</v>
      </c>
      <c r="FI11" s="47">
        <f t="shared" si="63"/>
        <v>0</v>
      </c>
      <c r="FJ11" s="46">
        <f t="shared" si="64"/>
        <v>3</v>
      </c>
      <c r="FK11" s="187">
        <f t="shared" si="65"/>
        <v>0.48</v>
      </c>
      <c r="FL11" s="46">
        <f t="shared" si="66"/>
        <v>3</v>
      </c>
      <c r="FM11" s="187">
        <f t="shared" si="67"/>
        <v>0.27440000000000003</v>
      </c>
      <c r="FN11" s="48">
        <f t="shared" si="68"/>
        <v>0</v>
      </c>
      <c r="FO11" s="48">
        <f t="shared" si="69"/>
        <v>0</v>
      </c>
      <c r="FP11" s="47">
        <f t="shared" si="70"/>
        <v>0</v>
      </c>
      <c r="FQ11" s="46">
        <f t="shared" si="71"/>
        <v>3</v>
      </c>
      <c r="FR11" s="187">
        <f t="shared" si="72"/>
        <v>0.48</v>
      </c>
      <c r="FS11" s="46">
        <f t="shared" si="73"/>
        <v>3</v>
      </c>
      <c r="FT11" s="187">
        <f t="shared" si="74"/>
        <v>0.27440000000000003</v>
      </c>
      <c r="FU11" s="48">
        <f t="shared" si="75"/>
        <v>0</v>
      </c>
      <c r="FV11" s="48">
        <f t="shared" si="76"/>
        <v>0</v>
      </c>
      <c r="FW11" s="47">
        <f t="shared" si="77"/>
        <v>0</v>
      </c>
      <c r="FX11" s="46">
        <f t="shared" si="78"/>
        <v>3</v>
      </c>
      <c r="FY11" s="187">
        <f t="shared" si="79"/>
        <v>0.48</v>
      </c>
      <c r="FZ11" s="46">
        <f t="shared" si="80"/>
        <v>3</v>
      </c>
      <c r="GA11" s="187">
        <f t="shared" si="81"/>
        <v>0.27440000000000003</v>
      </c>
      <c r="GB11" s="48">
        <f t="shared" si="82"/>
        <v>0</v>
      </c>
      <c r="GC11" s="48">
        <f t="shared" si="83"/>
        <v>0</v>
      </c>
      <c r="GD11" s="47">
        <f t="shared" si="84"/>
        <v>0</v>
      </c>
      <c r="GE11" s="46">
        <f t="shared" si="85"/>
        <v>3</v>
      </c>
      <c r="GF11" s="187">
        <f t="shared" si="86"/>
        <v>0.48</v>
      </c>
      <c r="GG11" s="46">
        <f t="shared" si="87"/>
        <v>3</v>
      </c>
      <c r="GH11" s="187">
        <f t="shared" si="88"/>
        <v>0.27440000000000003</v>
      </c>
      <c r="GI11" s="187">
        <f t="shared" si="98"/>
        <v>0.6</v>
      </c>
      <c r="GJ11" s="45"/>
    </row>
    <row r="12" spans="1:193 1680:1680" ht="345.6" x14ac:dyDescent="0.2">
      <c r="A12" s="120">
        <v>4</v>
      </c>
      <c r="B12" s="119" t="s">
        <v>1391</v>
      </c>
      <c r="C12" s="63" t="s">
        <v>1403</v>
      </c>
      <c r="D12" s="214" t="s">
        <v>205</v>
      </c>
      <c r="E12" s="64" t="s">
        <v>204</v>
      </c>
      <c r="F12" s="118" t="s">
        <v>223</v>
      </c>
      <c r="G12" s="64" t="s">
        <v>491</v>
      </c>
      <c r="H12" s="59" t="s">
        <v>169</v>
      </c>
      <c r="I12" s="58" t="s">
        <v>24</v>
      </c>
      <c r="J12" s="58" t="s">
        <v>54</v>
      </c>
      <c r="K12" s="58" t="s">
        <v>53</v>
      </c>
      <c r="L12" s="58" t="s">
        <v>53</v>
      </c>
      <c r="M12" s="58" t="s">
        <v>53</v>
      </c>
      <c r="N12" s="58" t="s">
        <v>54</v>
      </c>
      <c r="O12" s="58" t="s">
        <v>53</v>
      </c>
      <c r="P12" s="58" t="s">
        <v>54</v>
      </c>
      <c r="Q12" s="58" t="s">
        <v>53</v>
      </c>
      <c r="R12" s="58" t="s">
        <v>53</v>
      </c>
      <c r="S12" s="58" t="s">
        <v>54</v>
      </c>
      <c r="T12" s="58" t="s">
        <v>54</v>
      </c>
      <c r="U12" s="58" t="s">
        <v>54</v>
      </c>
      <c r="V12" s="58" t="s">
        <v>53</v>
      </c>
      <c r="W12" s="58" t="s">
        <v>53</v>
      </c>
      <c r="X12" s="58" t="s">
        <v>53</v>
      </c>
      <c r="Y12" s="58" t="s">
        <v>53</v>
      </c>
      <c r="Z12" s="58" t="s">
        <v>54</v>
      </c>
      <c r="AA12" s="58" t="s">
        <v>53</v>
      </c>
      <c r="AB12" s="58" t="s">
        <v>53</v>
      </c>
      <c r="AC12" s="57" t="str">
        <f t="shared" si="0"/>
        <v>4 - Alta</v>
      </c>
      <c r="AD12" s="149">
        <f t="shared" si="1"/>
        <v>0.8</v>
      </c>
      <c r="AE12" s="57" t="str">
        <f t="shared" si="2"/>
        <v>4 - Mayor</v>
      </c>
      <c r="AF12" s="149">
        <f t="shared" si="3"/>
        <v>0.8</v>
      </c>
      <c r="AG12" s="56" t="str">
        <f>IFERROR(INDEX('[11]G REC FIS'!$BLU$689:$BLY$693,MATCH(I12,'[11]G REC FIS'!$BLS$689:$BLS$693,0),MATCH(AE12,'[11]G REC FIS'!$BLU$687:$BLY$687,0)),"")</f>
        <v>EXTREMO</v>
      </c>
      <c r="AH12" s="149">
        <f t="shared" si="4"/>
        <v>0.64000000000000012</v>
      </c>
      <c r="AI12" s="65" t="s">
        <v>1402</v>
      </c>
      <c r="AJ12" s="54" t="s">
        <v>101</v>
      </c>
      <c r="AK12" s="54" t="s">
        <v>1394</v>
      </c>
      <c r="AL12" s="54" t="s">
        <v>1395</v>
      </c>
      <c r="AM12" s="51" t="s">
        <v>35</v>
      </c>
      <c r="AN12" s="54" t="s">
        <v>45</v>
      </c>
      <c r="AO12" s="54" t="s">
        <v>49</v>
      </c>
      <c r="AP12" s="51" t="s">
        <v>51</v>
      </c>
      <c r="AQ12" s="51" t="s">
        <v>35</v>
      </c>
      <c r="AR12" s="54" t="s">
        <v>45</v>
      </c>
      <c r="AS12" s="54" t="s">
        <v>49</v>
      </c>
      <c r="AT12" s="51" t="s">
        <v>51</v>
      </c>
      <c r="AU12" s="51" t="s">
        <v>35</v>
      </c>
      <c r="AV12" s="54" t="s">
        <v>45</v>
      </c>
      <c r="AW12" s="54" t="s">
        <v>49</v>
      </c>
      <c r="AX12" s="51" t="s">
        <v>51</v>
      </c>
      <c r="AY12" s="51" t="s">
        <v>35</v>
      </c>
      <c r="AZ12" s="54" t="s">
        <v>45</v>
      </c>
      <c r="BA12" s="54" t="s">
        <v>50</v>
      </c>
      <c r="BB12" s="51" t="s">
        <v>52</v>
      </c>
      <c r="BC12" s="51"/>
      <c r="BD12" s="54"/>
      <c r="BE12" s="54"/>
      <c r="BF12" s="51"/>
      <c r="BG12" s="51"/>
      <c r="BH12" s="54"/>
      <c r="BI12" s="54"/>
      <c r="BJ12" s="51"/>
      <c r="BK12" s="51"/>
      <c r="BL12" s="54"/>
      <c r="BM12" s="54"/>
      <c r="BN12" s="51"/>
      <c r="BO12" s="51"/>
      <c r="BP12" s="54"/>
      <c r="BQ12" s="54"/>
      <c r="BR12" s="51"/>
      <c r="BS12" s="51"/>
      <c r="BT12" s="54"/>
      <c r="BU12" s="54"/>
      <c r="BV12" s="51"/>
      <c r="BW12" s="51"/>
      <c r="BX12" s="54"/>
      <c r="BY12" s="54"/>
      <c r="BZ12" s="51"/>
      <c r="CA12" s="51"/>
      <c r="CB12" s="54"/>
      <c r="CC12" s="54"/>
      <c r="CD12" s="51"/>
      <c r="CE12" s="51"/>
      <c r="CF12" s="54"/>
      <c r="CG12" s="54"/>
      <c r="CH12" s="51"/>
      <c r="CI12" s="54"/>
      <c r="CJ12" s="54"/>
      <c r="CK12" s="51"/>
      <c r="CL12" s="53" t="str">
        <f>IFERROR(IF(GE12&lt;=1,"1 - Muy Baja",VLOOKUP(GE12,'[12]G REC FIS'!$BLR$689:$BLS$693,2,0)),"")</f>
        <v/>
      </c>
      <c r="CM12" s="165">
        <f t="shared" si="5"/>
        <v>0.48</v>
      </c>
      <c r="CN12" s="53" t="str">
        <f>IFERROR(IF(GG12&lt;=1,"1 - Leve",HLOOKUP(GG12,'[11]G FINANC'!$BLU$681:$BLY$682,2,0)),"")</f>
        <v>3 - Moderado</v>
      </c>
      <c r="CO12" s="165">
        <f t="shared" si="89"/>
        <v>0.6</v>
      </c>
      <c r="CP12" s="52" t="str">
        <f t="shared" si="6"/>
        <v>ALTO</v>
      </c>
      <c r="CQ12" s="149">
        <f t="shared" si="90"/>
        <v>0.28799999999999998</v>
      </c>
      <c r="CR12" s="63" t="s">
        <v>456</v>
      </c>
      <c r="CS12" s="52">
        <f t="shared" si="91"/>
        <v>5</v>
      </c>
      <c r="CT12" s="51"/>
      <c r="CU12" s="50" t="s">
        <v>1396</v>
      </c>
      <c r="CV12" s="440" t="s">
        <v>1077</v>
      </c>
      <c r="CW12" s="158"/>
      <c r="CX12" s="47">
        <f t="shared" si="7"/>
        <v>7</v>
      </c>
      <c r="CY12" s="49">
        <f t="shared" si="92"/>
        <v>4</v>
      </c>
      <c r="CZ12" s="47" t="str">
        <f t="shared" si="93"/>
        <v>Mayor</v>
      </c>
      <c r="DA12" s="153">
        <f t="shared" si="94"/>
        <v>0.8</v>
      </c>
      <c r="DB12" s="48">
        <f t="shared" si="95"/>
        <v>0.15</v>
      </c>
      <c r="DC12" s="48">
        <f t="shared" si="8"/>
        <v>0.15</v>
      </c>
      <c r="DD12" s="47">
        <f t="shared" si="96"/>
        <v>0.3</v>
      </c>
      <c r="DE12" s="46">
        <f t="shared" si="9"/>
        <v>4</v>
      </c>
      <c r="DF12" s="187">
        <f t="shared" si="10"/>
        <v>0.8</v>
      </c>
      <c r="DG12" s="46">
        <f t="shared" si="97"/>
        <v>3</v>
      </c>
      <c r="DH12" s="46"/>
      <c r="DI12" s="187">
        <f t="shared" si="11"/>
        <v>0.56000000000000005</v>
      </c>
      <c r="DJ12" s="48">
        <f t="shared" si="12"/>
        <v>0.15</v>
      </c>
      <c r="DK12" s="48">
        <f t="shared" si="13"/>
        <v>0.15</v>
      </c>
      <c r="DL12" s="47">
        <f t="shared" si="14"/>
        <v>0.3</v>
      </c>
      <c r="DM12" s="46">
        <f t="shared" si="15"/>
        <v>4</v>
      </c>
      <c r="DN12" s="187">
        <f t="shared" si="16"/>
        <v>0.8</v>
      </c>
      <c r="DO12" s="46">
        <f t="shared" si="17"/>
        <v>3</v>
      </c>
      <c r="DP12" s="187">
        <f t="shared" si="18"/>
        <v>0.39200000000000002</v>
      </c>
      <c r="DQ12" s="48">
        <f t="shared" si="19"/>
        <v>0.15</v>
      </c>
      <c r="DR12" s="48">
        <f t="shared" si="20"/>
        <v>0.15</v>
      </c>
      <c r="DS12" s="47">
        <f t="shared" si="21"/>
        <v>0.3</v>
      </c>
      <c r="DT12" s="46">
        <f t="shared" si="22"/>
        <v>4</v>
      </c>
      <c r="DU12" s="187">
        <f t="shared" si="23"/>
        <v>0.8</v>
      </c>
      <c r="DV12" s="46">
        <f t="shared" si="24"/>
        <v>3</v>
      </c>
      <c r="DW12" s="187">
        <f t="shared" si="25"/>
        <v>0.27440000000000003</v>
      </c>
      <c r="DX12" s="48">
        <f t="shared" si="26"/>
        <v>0.15</v>
      </c>
      <c r="DY12" s="48">
        <f t="shared" si="27"/>
        <v>0.25</v>
      </c>
      <c r="DZ12" s="47">
        <f t="shared" si="28"/>
        <v>0.4</v>
      </c>
      <c r="EA12" s="46">
        <f t="shared" si="29"/>
        <v>3</v>
      </c>
      <c r="EB12" s="187">
        <f t="shared" si="30"/>
        <v>0.48</v>
      </c>
      <c r="EC12" s="46">
        <f t="shared" si="31"/>
        <v>3</v>
      </c>
      <c r="ED12" s="187">
        <f t="shared" si="32"/>
        <v>0.27440000000000003</v>
      </c>
      <c r="EE12" s="48">
        <f t="shared" si="33"/>
        <v>0</v>
      </c>
      <c r="EF12" s="48">
        <f t="shared" si="34"/>
        <v>0</v>
      </c>
      <c r="EG12" s="47">
        <f t="shared" si="35"/>
        <v>0</v>
      </c>
      <c r="EH12" s="46">
        <f t="shared" si="36"/>
        <v>3</v>
      </c>
      <c r="EI12" s="187">
        <f t="shared" si="37"/>
        <v>0.48</v>
      </c>
      <c r="EJ12" s="46">
        <f t="shared" si="38"/>
        <v>3</v>
      </c>
      <c r="EK12" s="187">
        <f t="shared" si="39"/>
        <v>0.27440000000000003</v>
      </c>
      <c r="EL12" s="48">
        <f t="shared" si="40"/>
        <v>0</v>
      </c>
      <c r="EM12" s="48">
        <f t="shared" si="41"/>
        <v>0</v>
      </c>
      <c r="EN12" s="47">
        <f t="shared" si="42"/>
        <v>0</v>
      </c>
      <c r="EO12" s="46">
        <f t="shared" si="43"/>
        <v>3</v>
      </c>
      <c r="EP12" s="187">
        <f t="shared" si="44"/>
        <v>0.48</v>
      </c>
      <c r="EQ12" s="46">
        <f t="shared" si="45"/>
        <v>3</v>
      </c>
      <c r="ER12" s="187">
        <f t="shared" si="46"/>
        <v>0.27440000000000003</v>
      </c>
      <c r="ES12" s="48">
        <f t="shared" si="47"/>
        <v>0</v>
      </c>
      <c r="ET12" s="48">
        <f t="shared" si="48"/>
        <v>0</v>
      </c>
      <c r="EU12" s="47">
        <f t="shared" si="49"/>
        <v>0</v>
      </c>
      <c r="EV12" s="46">
        <f t="shared" si="50"/>
        <v>3</v>
      </c>
      <c r="EW12" s="187">
        <f t="shared" si="51"/>
        <v>0.48</v>
      </c>
      <c r="EX12" s="46">
        <f t="shared" si="52"/>
        <v>3</v>
      </c>
      <c r="EY12" s="187">
        <f t="shared" si="53"/>
        <v>0.27440000000000003</v>
      </c>
      <c r="EZ12" s="48">
        <f t="shared" si="54"/>
        <v>0</v>
      </c>
      <c r="FA12" s="48">
        <f t="shared" si="55"/>
        <v>0</v>
      </c>
      <c r="FB12" s="47">
        <f t="shared" si="56"/>
        <v>0</v>
      </c>
      <c r="FC12" s="46">
        <f t="shared" si="57"/>
        <v>3</v>
      </c>
      <c r="FD12" s="187">
        <f t="shared" si="58"/>
        <v>0.48</v>
      </c>
      <c r="FE12" s="46">
        <f t="shared" si="59"/>
        <v>3</v>
      </c>
      <c r="FF12" s="187">
        <f t="shared" si="60"/>
        <v>0.27440000000000003</v>
      </c>
      <c r="FG12" s="48">
        <f t="shared" si="61"/>
        <v>0</v>
      </c>
      <c r="FH12" s="48">
        <f t="shared" si="62"/>
        <v>0</v>
      </c>
      <c r="FI12" s="47">
        <f t="shared" si="63"/>
        <v>0</v>
      </c>
      <c r="FJ12" s="46">
        <f t="shared" si="64"/>
        <v>3</v>
      </c>
      <c r="FK12" s="187">
        <f t="shared" si="65"/>
        <v>0.48</v>
      </c>
      <c r="FL12" s="46">
        <f t="shared" si="66"/>
        <v>3</v>
      </c>
      <c r="FM12" s="187">
        <f t="shared" si="67"/>
        <v>0.27440000000000003</v>
      </c>
      <c r="FN12" s="48">
        <f t="shared" si="68"/>
        <v>0</v>
      </c>
      <c r="FO12" s="48">
        <f t="shared" si="69"/>
        <v>0</v>
      </c>
      <c r="FP12" s="47">
        <f t="shared" si="70"/>
        <v>0</v>
      </c>
      <c r="FQ12" s="46">
        <f t="shared" si="71"/>
        <v>3</v>
      </c>
      <c r="FR12" s="187">
        <f t="shared" si="72"/>
        <v>0.48</v>
      </c>
      <c r="FS12" s="46">
        <f t="shared" si="73"/>
        <v>3</v>
      </c>
      <c r="FT12" s="187">
        <f t="shared" si="74"/>
        <v>0.27440000000000003</v>
      </c>
      <c r="FU12" s="48">
        <f t="shared" si="75"/>
        <v>0</v>
      </c>
      <c r="FV12" s="48">
        <f t="shared" si="76"/>
        <v>0</v>
      </c>
      <c r="FW12" s="47">
        <f t="shared" si="77"/>
        <v>0</v>
      </c>
      <c r="FX12" s="46">
        <f t="shared" si="78"/>
        <v>3</v>
      </c>
      <c r="FY12" s="187">
        <f t="shared" si="79"/>
        <v>0.48</v>
      </c>
      <c r="FZ12" s="46">
        <f t="shared" si="80"/>
        <v>3</v>
      </c>
      <c r="GA12" s="187">
        <f t="shared" si="81"/>
        <v>0.27440000000000003</v>
      </c>
      <c r="GB12" s="48">
        <f t="shared" si="82"/>
        <v>0</v>
      </c>
      <c r="GC12" s="48">
        <f t="shared" si="83"/>
        <v>0</v>
      </c>
      <c r="GD12" s="47">
        <f t="shared" si="84"/>
        <v>0</v>
      </c>
      <c r="GE12" s="46">
        <f t="shared" si="85"/>
        <v>3</v>
      </c>
      <c r="GF12" s="187">
        <f t="shared" si="86"/>
        <v>0.48</v>
      </c>
      <c r="GG12" s="46">
        <f t="shared" si="87"/>
        <v>3</v>
      </c>
      <c r="GH12" s="187">
        <f t="shared" si="88"/>
        <v>0.27440000000000003</v>
      </c>
      <c r="GI12" s="187">
        <f t="shared" si="98"/>
        <v>0.6</v>
      </c>
      <c r="GJ12" s="45"/>
    </row>
    <row r="13" spans="1:193 1680:1680" ht="345.6" x14ac:dyDescent="0.2">
      <c r="A13" s="120">
        <v>5</v>
      </c>
      <c r="B13" s="119" t="s">
        <v>1391</v>
      </c>
      <c r="C13" s="63" t="s">
        <v>1404</v>
      </c>
      <c r="D13" s="214" t="s">
        <v>206</v>
      </c>
      <c r="E13" s="64" t="s">
        <v>204</v>
      </c>
      <c r="F13" s="118" t="s">
        <v>220</v>
      </c>
      <c r="G13" s="64" t="s">
        <v>210</v>
      </c>
      <c r="H13" s="59" t="s">
        <v>169</v>
      </c>
      <c r="I13" s="58" t="s">
        <v>18</v>
      </c>
      <c r="J13" s="58" t="s">
        <v>54</v>
      </c>
      <c r="K13" s="58" t="s">
        <v>53</v>
      </c>
      <c r="L13" s="58" t="s">
        <v>53</v>
      </c>
      <c r="M13" s="58" t="s">
        <v>53</v>
      </c>
      <c r="N13" s="58" t="s">
        <v>54</v>
      </c>
      <c r="O13" s="58" t="s">
        <v>53</v>
      </c>
      <c r="P13" s="58" t="s">
        <v>54</v>
      </c>
      <c r="Q13" s="58" t="s">
        <v>53</v>
      </c>
      <c r="R13" s="58" t="s">
        <v>53</v>
      </c>
      <c r="S13" s="58" t="s">
        <v>54</v>
      </c>
      <c r="T13" s="58" t="s">
        <v>54</v>
      </c>
      <c r="U13" s="58" t="s">
        <v>54</v>
      </c>
      <c r="V13" s="58" t="s">
        <v>53</v>
      </c>
      <c r="W13" s="58" t="s">
        <v>53</v>
      </c>
      <c r="X13" s="58" t="s">
        <v>53</v>
      </c>
      <c r="Y13" s="58" t="s">
        <v>53</v>
      </c>
      <c r="Z13" s="58" t="s">
        <v>54</v>
      </c>
      <c r="AA13" s="58" t="s">
        <v>53</v>
      </c>
      <c r="AB13" s="58" t="s">
        <v>53</v>
      </c>
      <c r="AC13" s="57" t="str">
        <f t="shared" si="0"/>
        <v>1 - Muy Baja</v>
      </c>
      <c r="AD13" s="149">
        <f t="shared" si="1"/>
        <v>0.2</v>
      </c>
      <c r="AE13" s="57" t="str">
        <f t="shared" si="2"/>
        <v>4 - Mayor</v>
      </c>
      <c r="AF13" s="149">
        <f t="shared" si="3"/>
        <v>0.8</v>
      </c>
      <c r="AG13" s="56" t="str">
        <f>IFERROR(INDEX('[11]G REC FIS'!$BLU$689:$BLY$693,MATCH(I13,'[11]G REC FIS'!$BLS$689:$BLS$693,0),MATCH(AE13,'[11]G REC FIS'!$BLU$687:$BLY$687,0)),"")</f>
        <v>MODERADO</v>
      </c>
      <c r="AH13" s="149">
        <f t="shared" si="4"/>
        <v>0.16000000000000003</v>
      </c>
      <c r="AI13" s="65" t="s">
        <v>1405</v>
      </c>
      <c r="AJ13" s="54" t="s">
        <v>101</v>
      </c>
      <c r="AK13" s="54" t="s">
        <v>1406</v>
      </c>
      <c r="AL13" s="54" t="s">
        <v>1407</v>
      </c>
      <c r="AM13" s="51" t="s">
        <v>35</v>
      </c>
      <c r="AN13" s="54" t="s">
        <v>45</v>
      </c>
      <c r="AO13" s="54" t="s">
        <v>50</v>
      </c>
      <c r="AP13" s="51" t="s">
        <v>52</v>
      </c>
      <c r="AQ13" s="51" t="s">
        <v>35</v>
      </c>
      <c r="AR13" s="54" t="s">
        <v>45</v>
      </c>
      <c r="AS13" s="54" t="s">
        <v>50</v>
      </c>
      <c r="AT13" s="51" t="s">
        <v>52</v>
      </c>
      <c r="AU13" s="51" t="s">
        <v>35</v>
      </c>
      <c r="AV13" s="54" t="s">
        <v>45</v>
      </c>
      <c r="AW13" s="54" t="s">
        <v>50</v>
      </c>
      <c r="AX13" s="51" t="s">
        <v>52</v>
      </c>
      <c r="AY13" s="51" t="s">
        <v>35</v>
      </c>
      <c r="AZ13" s="54" t="s">
        <v>45</v>
      </c>
      <c r="BA13" s="54" t="s">
        <v>50</v>
      </c>
      <c r="BB13" s="51" t="s">
        <v>52</v>
      </c>
      <c r="BC13" s="51" t="s">
        <v>35</v>
      </c>
      <c r="BD13" s="54" t="s">
        <v>45</v>
      </c>
      <c r="BE13" s="54" t="s">
        <v>49</v>
      </c>
      <c r="BF13" s="51" t="s">
        <v>51</v>
      </c>
      <c r="BG13" s="51"/>
      <c r="BH13" s="54"/>
      <c r="BI13" s="54"/>
      <c r="BJ13" s="51"/>
      <c r="BK13" s="51"/>
      <c r="BL13" s="54"/>
      <c r="BM13" s="54"/>
      <c r="BN13" s="51"/>
      <c r="BO13" s="51"/>
      <c r="BP13" s="54"/>
      <c r="BQ13" s="54"/>
      <c r="BR13" s="51"/>
      <c r="BS13" s="51"/>
      <c r="BT13" s="54"/>
      <c r="BU13" s="54"/>
      <c r="BV13" s="51"/>
      <c r="BW13" s="51"/>
      <c r="BX13" s="54"/>
      <c r="BY13" s="54"/>
      <c r="BZ13" s="51"/>
      <c r="CA13" s="51"/>
      <c r="CB13" s="54"/>
      <c r="CC13" s="54"/>
      <c r="CD13" s="51"/>
      <c r="CE13" s="51"/>
      <c r="CF13" s="54"/>
      <c r="CG13" s="54"/>
      <c r="CH13" s="51"/>
      <c r="CI13" s="54"/>
      <c r="CJ13" s="54"/>
      <c r="CK13" s="51"/>
      <c r="CL13" s="53" t="str">
        <f>IFERROR(IF(GE13&lt;=1,"1 - Muy Baja",VLOOKUP(GE13,'[12]G REC FIS'!$BLR$689:$BLS$693,2,0)),"")</f>
        <v>1 - Muy Baja</v>
      </c>
      <c r="CM13" s="165">
        <f t="shared" si="5"/>
        <v>2.5919999999999995E-2</v>
      </c>
      <c r="CN13" s="53" t="str">
        <f>IFERROR(IF(GG13&lt;=1,"1 - Leve",HLOOKUP(GG13,'[11]G FINANC'!$BLU$681:$BLY$682,2,0)),"")</f>
        <v>3 - Moderado</v>
      </c>
      <c r="CO13" s="165">
        <f t="shared" si="89"/>
        <v>0.6</v>
      </c>
      <c r="CP13" s="52" t="str">
        <f t="shared" si="6"/>
        <v>MODERADO</v>
      </c>
      <c r="CQ13" s="149">
        <f t="shared" si="90"/>
        <v>1.5551999999999996E-2</v>
      </c>
      <c r="CR13" s="63" t="s">
        <v>233</v>
      </c>
      <c r="CS13" s="52">
        <f t="shared" si="91"/>
        <v>3</v>
      </c>
      <c r="CT13" s="51"/>
      <c r="CU13" s="50" t="s">
        <v>1396</v>
      </c>
      <c r="CV13" s="440" t="s">
        <v>1077</v>
      </c>
      <c r="CW13" s="158"/>
      <c r="CX13" s="47">
        <f t="shared" si="7"/>
        <v>7</v>
      </c>
      <c r="CY13" s="49">
        <f t="shared" si="92"/>
        <v>4</v>
      </c>
      <c r="CZ13" s="47" t="str">
        <f t="shared" si="93"/>
        <v>Mayor</v>
      </c>
      <c r="DA13" s="153">
        <f t="shared" si="94"/>
        <v>0.8</v>
      </c>
      <c r="DB13" s="48">
        <f t="shared" si="95"/>
        <v>0.15</v>
      </c>
      <c r="DC13" s="48">
        <f t="shared" si="8"/>
        <v>0.25</v>
      </c>
      <c r="DD13" s="47">
        <f t="shared" si="96"/>
        <v>0.4</v>
      </c>
      <c r="DE13" s="46">
        <f t="shared" si="9"/>
        <v>1</v>
      </c>
      <c r="DF13" s="187">
        <f t="shared" si="10"/>
        <v>0.12</v>
      </c>
      <c r="DG13" s="46">
        <f t="shared" si="97"/>
        <v>4</v>
      </c>
      <c r="DH13" s="46"/>
      <c r="DI13" s="187">
        <f t="shared" si="11"/>
        <v>0.8</v>
      </c>
      <c r="DJ13" s="48">
        <f t="shared" si="12"/>
        <v>0.15</v>
      </c>
      <c r="DK13" s="48">
        <f t="shared" si="13"/>
        <v>0.25</v>
      </c>
      <c r="DL13" s="47">
        <f t="shared" si="14"/>
        <v>0.4</v>
      </c>
      <c r="DM13" s="46">
        <f t="shared" si="15"/>
        <v>1</v>
      </c>
      <c r="DN13" s="187">
        <f t="shared" si="16"/>
        <v>7.1999999999999995E-2</v>
      </c>
      <c r="DO13" s="46">
        <f t="shared" si="17"/>
        <v>4</v>
      </c>
      <c r="DP13" s="187">
        <f t="shared" si="18"/>
        <v>0.8</v>
      </c>
      <c r="DQ13" s="48">
        <f t="shared" si="19"/>
        <v>0.15</v>
      </c>
      <c r="DR13" s="48">
        <f t="shared" si="20"/>
        <v>0.25</v>
      </c>
      <c r="DS13" s="47">
        <f t="shared" si="21"/>
        <v>0.4</v>
      </c>
      <c r="DT13" s="46">
        <f t="shared" si="22"/>
        <v>1</v>
      </c>
      <c r="DU13" s="187">
        <f t="shared" si="23"/>
        <v>4.3199999999999995E-2</v>
      </c>
      <c r="DV13" s="46">
        <f t="shared" si="24"/>
        <v>4</v>
      </c>
      <c r="DW13" s="187">
        <f t="shared" si="25"/>
        <v>0.8</v>
      </c>
      <c r="DX13" s="48">
        <f t="shared" si="26"/>
        <v>0.15</v>
      </c>
      <c r="DY13" s="48">
        <f t="shared" si="27"/>
        <v>0.25</v>
      </c>
      <c r="DZ13" s="47">
        <f t="shared" si="28"/>
        <v>0.4</v>
      </c>
      <c r="EA13" s="46">
        <f t="shared" si="29"/>
        <v>1</v>
      </c>
      <c r="EB13" s="187">
        <f t="shared" si="30"/>
        <v>2.5919999999999995E-2</v>
      </c>
      <c r="EC13" s="46">
        <f t="shared" si="31"/>
        <v>4</v>
      </c>
      <c r="ED13" s="187">
        <f t="shared" si="32"/>
        <v>0.8</v>
      </c>
      <c r="EE13" s="48">
        <f t="shared" si="33"/>
        <v>0.15</v>
      </c>
      <c r="EF13" s="48">
        <f t="shared" si="34"/>
        <v>0.15</v>
      </c>
      <c r="EG13" s="47">
        <f t="shared" si="35"/>
        <v>0.3</v>
      </c>
      <c r="EH13" s="46">
        <f t="shared" si="36"/>
        <v>1</v>
      </c>
      <c r="EI13" s="187">
        <f t="shared" si="37"/>
        <v>2.5919999999999995E-2</v>
      </c>
      <c r="EJ13" s="46">
        <f t="shared" si="38"/>
        <v>3</v>
      </c>
      <c r="EK13" s="187">
        <f t="shared" si="39"/>
        <v>0.56000000000000005</v>
      </c>
      <c r="EL13" s="48">
        <f t="shared" si="40"/>
        <v>0</v>
      </c>
      <c r="EM13" s="48">
        <f t="shared" si="41"/>
        <v>0</v>
      </c>
      <c r="EN13" s="47">
        <f t="shared" si="42"/>
        <v>0</v>
      </c>
      <c r="EO13" s="46">
        <f t="shared" si="43"/>
        <v>1</v>
      </c>
      <c r="EP13" s="187">
        <f t="shared" si="44"/>
        <v>2.5919999999999995E-2</v>
      </c>
      <c r="EQ13" s="46">
        <f t="shared" si="45"/>
        <v>3</v>
      </c>
      <c r="ER13" s="187">
        <f t="shared" si="46"/>
        <v>0.56000000000000005</v>
      </c>
      <c r="ES13" s="48">
        <f t="shared" si="47"/>
        <v>0</v>
      </c>
      <c r="ET13" s="48">
        <f t="shared" si="48"/>
        <v>0</v>
      </c>
      <c r="EU13" s="47">
        <f t="shared" si="49"/>
        <v>0</v>
      </c>
      <c r="EV13" s="46">
        <f t="shared" si="50"/>
        <v>1</v>
      </c>
      <c r="EW13" s="187">
        <f t="shared" si="51"/>
        <v>2.5919999999999995E-2</v>
      </c>
      <c r="EX13" s="46">
        <f t="shared" si="52"/>
        <v>3</v>
      </c>
      <c r="EY13" s="187">
        <f t="shared" si="53"/>
        <v>0.56000000000000005</v>
      </c>
      <c r="EZ13" s="48">
        <f t="shared" si="54"/>
        <v>0</v>
      </c>
      <c r="FA13" s="48">
        <f t="shared" si="55"/>
        <v>0</v>
      </c>
      <c r="FB13" s="47">
        <f t="shared" si="56"/>
        <v>0</v>
      </c>
      <c r="FC13" s="46">
        <f t="shared" si="57"/>
        <v>1</v>
      </c>
      <c r="FD13" s="187">
        <f t="shared" si="58"/>
        <v>2.5919999999999995E-2</v>
      </c>
      <c r="FE13" s="46">
        <f t="shared" si="59"/>
        <v>3</v>
      </c>
      <c r="FF13" s="187">
        <f t="shared" si="60"/>
        <v>0.56000000000000005</v>
      </c>
      <c r="FG13" s="48">
        <f t="shared" si="61"/>
        <v>0</v>
      </c>
      <c r="FH13" s="48">
        <f t="shared" si="62"/>
        <v>0</v>
      </c>
      <c r="FI13" s="47">
        <f t="shared" si="63"/>
        <v>0</v>
      </c>
      <c r="FJ13" s="46">
        <f t="shared" si="64"/>
        <v>1</v>
      </c>
      <c r="FK13" s="187">
        <f t="shared" si="65"/>
        <v>2.5919999999999995E-2</v>
      </c>
      <c r="FL13" s="46">
        <f t="shared" si="66"/>
        <v>3</v>
      </c>
      <c r="FM13" s="187">
        <f t="shared" si="67"/>
        <v>0.56000000000000005</v>
      </c>
      <c r="FN13" s="48">
        <f t="shared" si="68"/>
        <v>0</v>
      </c>
      <c r="FO13" s="48">
        <f t="shared" si="69"/>
        <v>0</v>
      </c>
      <c r="FP13" s="47">
        <f t="shared" si="70"/>
        <v>0</v>
      </c>
      <c r="FQ13" s="46">
        <f t="shared" si="71"/>
        <v>1</v>
      </c>
      <c r="FR13" s="187">
        <f t="shared" si="72"/>
        <v>2.5919999999999995E-2</v>
      </c>
      <c r="FS13" s="46">
        <f t="shared" si="73"/>
        <v>3</v>
      </c>
      <c r="FT13" s="187">
        <f t="shared" si="74"/>
        <v>0.56000000000000005</v>
      </c>
      <c r="FU13" s="48">
        <f t="shared" si="75"/>
        <v>0</v>
      </c>
      <c r="FV13" s="48">
        <f t="shared" si="76"/>
        <v>0</v>
      </c>
      <c r="FW13" s="47">
        <f t="shared" si="77"/>
        <v>0</v>
      </c>
      <c r="FX13" s="46">
        <f t="shared" si="78"/>
        <v>1</v>
      </c>
      <c r="FY13" s="187">
        <f t="shared" si="79"/>
        <v>2.5919999999999995E-2</v>
      </c>
      <c r="FZ13" s="46">
        <f t="shared" si="80"/>
        <v>3</v>
      </c>
      <c r="GA13" s="187">
        <f t="shared" si="81"/>
        <v>0.56000000000000005</v>
      </c>
      <c r="GB13" s="48">
        <f t="shared" si="82"/>
        <v>0</v>
      </c>
      <c r="GC13" s="48">
        <f t="shared" si="83"/>
        <v>0</v>
      </c>
      <c r="GD13" s="47">
        <f t="shared" si="84"/>
        <v>0</v>
      </c>
      <c r="GE13" s="46">
        <f t="shared" si="85"/>
        <v>1</v>
      </c>
      <c r="GF13" s="187">
        <f t="shared" si="86"/>
        <v>2.5919999999999995E-2</v>
      </c>
      <c r="GG13" s="46">
        <f t="shared" si="87"/>
        <v>3</v>
      </c>
      <c r="GH13" s="187">
        <f t="shared" si="88"/>
        <v>0.56000000000000005</v>
      </c>
      <c r="GI13" s="187">
        <f t="shared" si="98"/>
        <v>0.6</v>
      </c>
      <c r="GJ13" s="45"/>
    </row>
    <row r="14" spans="1:193 1680:1680" ht="345.6" x14ac:dyDescent="0.2">
      <c r="A14" s="120">
        <v>6</v>
      </c>
      <c r="B14" s="119" t="s">
        <v>1391</v>
      </c>
      <c r="C14" s="63" t="s">
        <v>1408</v>
      </c>
      <c r="D14" s="214" t="s">
        <v>205</v>
      </c>
      <c r="E14" s="64" t="s">
        <v>204</v>
      </c>
      <c r="F14" s="118" t="s">
        <v>223</v>
      </c>
      <c r="G14" s="64" t="s">
        <v>210</v>
      </c>
      <c r="H14" s="59" t="s">
        <v>169</v>
      </c>
      <c r="I14" s="58" t="s">
        <v>18</v>
      </c>
      <c r="J14" s="58" t="s">
        <v>54</v>
      </c>
      <c r="K14" s="58" t="s">
        <v>53</v>
      </c>
      <c r="L14" s="58" t="s">
        <v>53</v>
      </c>
      <c r="M14" s="58" t="s">
        <v>53</v>
      </c>
      <c r="N14" s="58" t="s">
        <v>54</v>
      </c>
      <c r="O14" s="58" t="s">
        <v>53</v>
      </c>
      <c r="P14" s="58" t="s">
        <v>54</v>
      </c>
      <c r="Q14" s="58" t="s">
        <v>53</v>
      </c>
      <c r="R14" s="58" t="s">
        <v>53</v>
      </c>
      <c r="S14" s="58" t="s">
        <v>54</v>
      </c>
      <c r="T14" s="58" t="s">
        <v>54</v>
      </c>
      <c r="U14" s="58" t="s">
        <v>54</v>
      </c>
      <c r="V14" s="58" t="s">
        <v>53</v>
      </c>
      <c r="W14" s="58" t="s">
        <v>53</v>
      </c>
      <c r="X14" s="58" t="s">
        <v>53</v>
      </c>
      <c r="Y14" s="58" t="s">
        <v>53</v>
      </c>
      <c r="Z14" s="58" t="s">
        <v>54</v>
      </c>
      <c r="AA14" s="58" t="s">
        <v>53</v>
      </c>
      <c r="AB14" s="58" t="s">
        <v>53</v>
      </c>
      <c r="AC14" s="57" t="str">
        <f t="shared" si="0"/>
        <v>1 - Muy Baja</v>
      </c>
      <c r="AD14" s="149">
        <f t="shared" si="1"/>
        <v>0.2</v>
      </c>
      <c r="AE14" s="57" t="str">
        <f t="shared" si="2"/>
        <v>4 - Mayor</v>
      </c>
      <c r="AF14" s="149">
        <f t="shared" si="3"/>
        <v>0.8</v>
      </c>
      <c r="AG14" s="56" t="str">
        <f>IFERROR(INDEX('[11]G REC FIS'!$BLU$689:$BLY$693,MATCH(I14,'[11]G REC FIS'!$BLS$689:$BLS$693,0),MATCH(AE14,'[11]G REC FIS'!$BLU$687:$BLY$687,0)),"")</f>
        <v>MODERADO</v>
      </c>
      <c r="AH14" s="149">
        <f t="shared" si="4"/>
        <v>0.16000000000000003</v>
      </c>
      <c r="AI14" s="65" t="s">
        <v>1405</v>
      </c>
      <c r="AJ14" s="54" t="s">
        <v>101</v>
      </c>
      <c r="AK14" s="54" t="s">
        <v>1406</v>
      </c>
      <c r="AL14" s="54" t="s">
        <v>1407</v>
      </c>
      <c r="AM14" s="51" t="s">
        <v>34</v>
      </c>
      <c r="AN14" s="54" t="s">
        <v>45</v>
      </c>
      <c r="AO14" s="54" t="s">
        <v>50</v>
      </c>
      <c r="AP14" s="51" t="s">
        <v>52</v>
      </c>
      <c r="AQ14" s="51" t="s">
        <v>35</v>
      </c>
      <c r="AR14" s="54" t="s">
        <v>45</v>
      </c>
      <c r="AS14" s="54" t="s">
        <v>50</v>
      </c>
      <c r="AT14" s="51" t="s">
        <v>52</v>
      </c>
      <c r="AU14" s="51" t="s">
        <v>35</v>
      </c>
      <c r="AV14" s="54" t="s">
        <v>45</v>
      </c>
      <c r="AW14" s="54" t="s">
        <v>50</v>
      </c>
      <c r="AX14" s="51" t="s">
        <v>52</v>
      </c>
      <c r="AY14" s="51" t="s">
        <v>35</v>
      </c>
      <c r="AZ14" s="54" t="s">
        <v>45</v>
      </c>
      <c r="BA14" s="54" t="s">
        <v>50</v>
      </c>
      <c r="BB14" s="51" t="s">
        <v>52</v>
      </c>
      <c r="BC14" s="51" t="s">
        <v>35</v>
      </c>
      <c r="BD14" s="54" t="s">
        <v>45</v>
      </c>
      <c r="BE14" s="54" t="s">
        <v>49</v>
      </c>
      <c r="BF14" s="51" t="s">
        <v>51</v>
      </c>
      <c r="BG14" s="51"/>
      <c r="BH14" s="54"/>
      <c r="BI14" s="54"/>
      <c r="BJ14" s="51"/>
      <c r="BK14" s="51"/>
      <c r="BL14" s="54"/>
      <c r="BM14" s="54"/>
      <c r="BN14" s="51"/>
      <c r="BO14" s="51"/>
      <c r="BP14" s="54"/>
      <c r="BQ14" s="54"/>
      <c r="BR14" s="51"/>
      <c r="BS14" s="51"/>
      <c r="BT14" s="54"/>
      <c r="BU14" s="54"/>
      <c r="BV14" s="51"/>
      <c r="BW14" s="51"/>
      <c r="BX14" s="54"/>
      <c r="BY14" s="54"/>
      <c r="BZ14" s="51"/>
      <c r="CA14" s="51"/>
      <c r="CB14" s="54"/>
      <c r="CC14" s="54"/>
      <c r="CD14" s="51"/>
      <c r="CE14" s="51"/>
      <c r="CF14" s="54"/>
      <c r="CG14" s="54"/>
      <c r="CH14" s="51"/>
      <c r="CI14" s="54"/>
      <c r="CJ14" s="54"/>
      <c r="CK14" s="51"/>
      <c r="CL14" s="53" t="str">
        <f>IFERROR(IF(GE14&lt;=1,"1 - Muy Baja",VLOOKUP(GE14,'[12]G REC FIS'!$BLR$689:$BLS$693,2,0)),"")</f>
        <v>1 - Muy Baja</v>
      </c>
      <c r="CM14" s="165">
        <f t="shared" si="5"/>
        <v>2.5919999999999995E-2</v>
      </c>
      <c r="CN14" s="53" t="str">
        <f>IFERROR(IF(GG14&lt;=1,"1 - Leve",HLOOKUP(GG14,'[11]G FINANC'!$BLU$681:$BLY$682,2,0)),"")</f>
        <v>3 - Moderado</v>
      </c>
      <c r="CO14" s="165">
        <f t="shared" si="89"/>
        <v>0.6</v>
      </c>
      <c r="CP14" s="52" t="str">
        <f t="shared" si="6"/>
        <v>MODERADO</v>
      </c>
      <c r="CQ14" s="149">
        <f t="shared" si="90"/>
        <v>1.5551999999999996E-2</v>
      </c>
      <c r="CR14" s="63" t="s">
        <v>456</v>
      </c>
      <c r="CS14" s="52">
        <f t="shared" si="91"/>
        <v>3</v>
      </c>
      <c r="CT14" s="51"/>
      <c r="CU14" s="50" t="s">
        <v>1396</v>
      </c>
      <c r="CV14" s="440" t="s">
        <v>1077</v>
      </c>
      <c r="CW14" s="158"/>
      <c r="CX14" s="47">
        <f t="shared" si="7"/>
        <v>7</v>
      </c>
      <c r="CY14" s="49">
        <f t="shared" si="92"/>
        <v>4</v>
      </c>
      <c r="CZ14" s="47" t="str">
        <f t="shared" si="93"/>
        <v>Mayor</v>
      </c>
      <c r="DA14" s="153">
        <f t="shared" si="94"/>
        <v>0.8</v>
      </c>
      <c r="DB14" s="48">
        <f t="shared" si="95"/>
        <v>0.15</v>
      </c>
      <c r="DC14" s="48">
        <f t="shared" si="8"/>
        <v>0.25</v>
      </c>
      <c r="DD14" s="47">
        <f t="shared" si="96"/>
        <v>0.4</v>
      </c>
      <c r="DE14" s="46">
        <f t="shared" si="9"/>
        <v>1</v>
      </c>
      <c r="DF14" s="187">
        <f t="shared" si="10"/>
        <v>0.12</v>
      </c>
      <c r="DG14" s="46">
        <f t="shared" si="97"/>
        <v>4</v>
      </c>
      <c r="DH14" s="46"/>
      <c r="DI14" s="187">
        <f t="shared" si="11"/>
        <v>0.8</v>
      </c>
      <c r="DJ14" s="48">
        <f t="shared" si="12"/>
        <v>0.15</v>
      </c>
      <c r="DK14" s="48">
        <f t="shared" si="13"/>
        <v>0.25</v>
      </c>
      <c r="DL14" s="47">
        <f t="shared" si="14"/>
        <v>0.4</v>
      </c>
      <c r="DM14" s="46">
        <f t="shared" si="15"/>
        <v>1</v>
      </c>
      <c r="DN14" s="187">
        <f t="shared" si="16"/>
        <v>7.1999999999999995E-2</v>
      </c>
      <c r="DO14" s="46">
        <f t="shared" si="17"/>
        <v>4</v>
      </c>
      <c r="DP14" s="187">
        <f t="shared" si="18"/>
        <v>0.8</v>
      </c>
      <c r="DQ14" s="48">
        <f t="shared" si="19"/>
        <v>0.15</v>
      </c>
      <c r="DR14" s="48">
        <f t="shared" si="20"/>
        <v>0.25</v>
      </c>
      <c r="DS14" s="47">
        <f t="shared" si="21"/>
        <v>0.4</v>
      </c>
      <c r="DT14" s="46">
        <f t="shared" si="22"/>
        <v>1</v>
      </c>
      <c r="DU14" s="187">
        <f t="shared" si="23"/>
        <v>4.3199999999999995E-2</v>
      </c>
      <c r="DV14" s="46">
        <f t="shared" si="24"/>
        <v>4</v>
      </c>
      <c r="DW14" s="187">
        <f t="shared" si="25"/>
        <v>0.8</v>
      </c>
      <c r="DX14" s="48">
        <f t="shared" si="26"/>
        <v>0.15</v>
      </c>
      <c r="DY14" s="48">
        <f t="shared" si="27"/>
        <v>0.25</v>
      </c>
      <c r="DZ14" s="47">
        <f t="shared" si="28"/>
        <v>0.4</v>
      </c>
      <c r="EA14" s="46">
        <f t="shared" si="29"/>
        <v>1</v>
      </c>
      <c r="EB14" s="187">
        <f t="shared" si="30"/>
        <v>2.5919999999999995E-2</v>
      </c>
      <c r="EC14" s="46">
        <f t="shared" si="31"/>
        <v>4</v>
      </c>
      <c r="ED14" s="187">
        <f t="shared" si="32"/>
        <v>0.8</v>
      </c>
      <c r="EE14" s="48">
        <f t="shared" si="33"/>
        <v>0.15</v>
      </c>
      <c r="EF14" s="48">
        <f t="shared" si="34"/>
        <v>0.15</v>
      </c>
      <c r="EG14" s="47">
        <f t="shared" si="35"/>
        <v>0.3</v>
      </c>
      <c r="EH14" s="46">
        <f t="shared" si="36"/>
        <v>1</v>
      </c>
      <c r="EI14" s="187">
        <f t="shared" si="37"/>
        <v>2.5919999999999995E-2</v>
      </c>
      <c r="EJ14" s="46">
        <f t="shared" si="38"/>
        <v>3</v>
      </c>
      <c r="EK14" s="187">
        <f t="shared" si="39"/>
        <v>0.56000000000000005</v>
      </c>
      <c r="EL14" s="48">
        <f t="shared" si="40"/>
        <v>0</v>
      </c>
      <c r="EM14" s="48">
        <f t="shared" si="41"/>
        <v>0</v>
      </c>
      <c r="EN14" s="47">
        <f t="shared" si="42"/>
        <v>0</v>
      </c>
      <c r="EO14" s="46">
        <f t="shared" si="43"/>
        <v>1</v>
      </c>
      <c r="EP14" s="187">
        <f t="shared" si="44"/>
        <v>2.5919999999999995E-2</v>
      </c>
      <c r="EQ14" s="46">
        <f t="shared" si="45"/>
        <v>3</v>
      </c>
      <c r="ER14" s="187">
        <f t="shared" si="46"/>
        <v>0.56000000000000005</v>
      </c>
      <c r="ES14" s="48">
        <f t="shared" si="47"/>
        <v>0</v>
      </c>
      <c r="ET14" s="48">
        <f t="shared" si="48"/>
        <v>0</v>
      </c>
      <c r="EU14" s="47">
        <f t="shared" si="49"/>
        <v>0</v>
      </c>
      <c r="EV14" s="46">
        <f t="shared" si="50"/>
        <v>1</v>
      </c>
      <c r="EW14" s="187">
        <f t="shared" si="51"/>
        <v>2.5919999999999995E-2</v>
      </c>
      <c r="EX14" s="46">
        <f t="shared" si="52"/>
        <v>3</v>
      </c>
      <c r="EY14" s="187">
        <f t="shared" si="53"/>
        <v>0.56000000000000005</v>
      </c>
      <c r="EZ14" s="48">
        <f t="shared" si="54"/>
        <v>0</v>
      </c>
      <c r="FA14" s="48">
        <f t="shared" si="55"/>
        <v>0</v>
      </c>
      <c r="FB14" s="47">
        <f t="shared" si="56"/>
        <v>0</v>
      </c>
      <c r="FC14" s="46">
        <f t="shared" si="57"/>
        <v>1</v>
      </c>
      <c r="FD14" s="187">
        <f t="shared" si="58"/>
        <v>2.5919999999999995E-2</v>
      </c>
      <c r="FE14" s="46">
        <f t="shared" si="59"/>
        <v>3</v>
      </c>
      <c r="FF14" s="187">
        <f t="shared" si="60"/>
        <v>0.56000000000000005</v>
      </c>
      <c r="FG14" s="48">
        <f t="shared" si="61"/>
        <v>0</v>
      </c>
      <c r="FH14" s="48">
        <f t="shared" si="62"/>
        <v>0</v>
      </c>
      <c r="FI14" s="47">
        <f t="shared" si="63"/>
        <v>0</v>
      </c>
      <c r="FJ14" s="46">
        <f t="shared" si="64"/>
        <v>1</v>
      </c>
      <c r="FK14" s="187">
        <f t="shared" si="65"/>
        <v>2.5919999999999995E-2</v>
      </c>
      <c r="FL14" s="46">
        <f t="shared" si="66"/>
        <v>3</v>
      </c>
      <c r="FM14" s="187">
        <f t="shared" si="67"/>
        <v>0.56000000000000005</v>
      </c>
      <c r="FN14" s="48">
        <f t="shared" si="68"/>
        <v>0</v>
      </c>
      <c r="FO14" s="48">
        <f t="shared" si="69"/>
        <v>0</v>
      </c>
      <c r="FP14" s="47">
        <f t="shared" si="70"/>
        <v>0</v>
      </c>
      <c r="FQ14" s="46">
        <f t="shared" si="71"/>
        <v>1</v>
      </c>
      <c r="FR14" s="187">
        <f t="shared" si="72"/>
        <v>2.5919999999999995E-2</v>
      </c>
      <c r="FS14" s="46">
        <f t="shared" si="73"/>
        <v>3</v>
      </c>
      <c r="FT14" s="187">
        <f t="shared" si="74"/>
        <v>0.56000000000000005</v>
      </c>
      <c r="FU14" s="48">
        <f t="shared" si="75"/>
        <v>0</v>
      </c>
      <c r="FV14" s="48">
        <f t="shared" si="76"/>
        <v>0</v>
      </c>
      <c r="FW14" s="47">
        <f t="shared" si="77"/>
        <v>0</v>
      </c>
      <c r="FX14" s="46">
        <f t="shared" si="78"/>
        <v>1</v>
      </c>
      <c r="FY14" s="187">
        <f t="shared" si="79"/>
        <v>2.5919999999999995E-2</v>
      </c>
      <c r="FZ14" s="46">
        <f t="shared" si="80"/>
        <v>3</v>
      </c>
      <c r="GA14" s="187">
        <f t="shared" si="81"/>
        <v>0.56000000000000005</v>
      </c>
      <c r="GB14" s="48">
        <f t="shared" si="82"/>
        <v>0</v>
      </c>
      <c r="GC14" s="48">
        <f t="shared" si="83"/>
        <v>0</v>
      </c>
      <c r="GD14" s="47">
        <f t="shared" si="84"/>
        <v>0</v>
      </c>
      <c r="GE14" s="46">
        <f t="shared" si="85"/>
        <v>1</v>
      </c>
      <c r="GF14" s="187">
        <f t="shared" si="86"/>
        <v>2.5919999999999995E-2</v>
      </c>
      <c r="GG14" s="46">
        <f t="shared" si="87"/>
        <v>3</v>
      </c>
      <c r="GH14" s="187">
        <f t="shared" si="88"/>
        <v>0.56000000000000005</v>
      </c>
      <c r="GI14" s="187">
        <f t="shared" si="98"/>
        <v>0.6</v>
      </c>
      <c r="GJ14" s="45"/>
    </row>
    <row r="15" spans="1:193 1680:1680" ht="345.6" x14ac:dyDescent="0.2">
      <c r="A15" s="120">
        <v>7</v>
      </c>
      <c r="B15" s="119" t="s">
        <v>1409</v>
      </c>
      <c r="C15" s="63" t="s">
        <v>1410</v>
      </c>
      <c r="D15" s="214" t="s">
        <v>206</v>
      </c>
      <c r="E15" s="64" t="s">
        <v>204</v>
      </c>
      <c r="F15" s="118" t="s">
        <v>220</v>
      </c>
      <c r="G15" s="64" t="s">
        <v>210</v>
      </c>
      <c r="H15" s="59" t="s">
        <v>169</v>
      </c>
      <c r="I15" s="58" t="s">
        <v>22</v>
      </c>
      <c r="J15" s="58" t="s">
        <v>54</v>
      </c>
      <c r="K15" s="58" t="s">
        <v>53</v>
      </c>
      <c r="L15" s="58" t="s">
        <v>53</v>
      </c>
      <c r="M15" s="58" t="s">
        <v>53</v>
      </c>
      <c r="N15" s="58" t="s">
        <v>54</v>
      </c>
      <c r="O15" s="58" t="s">
        <v>53</v>
      </c>
      <c r="P15" s="58" t="s">
        <v>54</v>
      </c>
      <c r="Q15" s="58" t="s">
        <v>53</v>
      </c>
      <c r="R15" s="58" t="s">
        <v>53</v>
      </c>
      <c r="S15" s="58" t="s">
        <v>54</v>
      </c>
      <c r="T15" s="58" t="s">
        <v>54</v>
      </c>
      <c r="U15" s="58" t="s">
        <v>54</v>
      </c>
      <c r="V15" s="58" t="s">
        <v>53</v>
      </c>
      <c r="W15" s="58" t="s">
        <v>53</v>
      </c>
      <c r="X15" s="58" t="s">
        <v>53</v>
      </c>
      <c r="Y15" s="58" t="s">
        <v>53</v>
      </c>
      <c r="Z15" s="58" t="s">
        <v>54</v>
      </c>
      <c r="AA15" s="58" t="s">
        <v>53</v>
      </c>
      <c r="AB15" s="58" t="s">
        <v>53</v>
      </c>
      <c r="AC15" s="57" t="str">
        <f t="shared" si="0"/>
        <v>3 - Media</v>
      </c>
      <c r="AD15" s="149">
        <f t="shared" si="1"/>
        <v>0.6</v>
      </c>
      <c r="AE15" s="57" t="str">
        <f t="shared" si="2"/>
        <v>4 - Mayor</v>
      </c>
      <c r="AF15" s="149">
        <f t="shared" si="3"/>
        <v>0.8</v>
      </c>
      <c r="AG15" s="56" t="str">
        <f>IFERROR(INDEX('[11]G REC FIS'!$BLU$689:$BLY$693,MATCH(I15,'[11]G REC FIS'!$BLS$689:$BLS$693,0),MATCH(AE15,'[11]G REC FIS'!$BLU$687:$BLY$687,0)),"")</f>
        <v>ALTO</v>
      </c>
      <c r="AH15" s="149">
        <f t="shared" si="4"/>
        <v>0.48</v>
      </c>
      <c r="AI15" s="65" t="s">
        <v>1411</v>
      </c>
      <c r="AJ15" s="54" t="s">
        <v>101</v>
      </c>
      <c r="AK15" s="54" t="s">
        <v>1412</v>
      </c>
      <c r="AL15" s="54" t="s">
        <v>1413</v>
      </c>
      <c r="AM15" s="51" t="s">
        <v>35</v>
      </c>
      <c r="AN15" s="54" t="s">
        <v>46</v>
      </c>
      <c r="AO15" s="54" t="s">
        <v>50</v>
      </c>
      <c r="AP15" s="51" t="s">
        <v>52</v>
      </c>
      <c r="AQ15" s="51" t="s">
        <v>35</v>
      </c>
      <c r="AR15" s="54" t="s">
        <v>45</v>
      </c>
      <c r="AS15" s="54" t="s">
        <v>50</v>
      </c>
      <c r="AT15" s="51" t="s">
        <v>52</v>
      </c>
      <c r="AU15" s="51" t="s">
        <v>35</v>
      </c>
      <c r="AV15" s="54" t="s">
        <v>45</v>
      </c>
      <c r="AW15" s="54" t="s">
        <v>50</v>
      </c>
      <c r="AX15" s="51" t="s">
        <v>52</v>
      </c>
      <c r="AY15" s="51"/>
      <c r="AZ15" s="54"/>
      <c r="BA15" s="54"/>
      <c r="BB15" s="51"/>
      <c r="BC15" s="51"/>
      <c r="BD15" s="54"/>
      <c r="BE15" s="54"/>
      <c r="BF15" s="51"/>
      <c r="BG15" s="51"/>
      <c r="BH15" s="54"/>
      <c r="BI15" s="54"/>
      <c r="BJ15" s="51"/>
      <c r="BK15" s="51"/>
      <c r="BL15" s="54"/>
      <c r="BM15" s="54"/>
      <c r="BN15" s="51"/>
      <c r="BO15" s="51"/>
      <c r="BP15" s="54"/>
      <c r="BQ15" s="54"/>
      <c r="BR15" s="51"/>
      <c r="BS15" s="51"/>
      <c r="BT15" s="54"/>
      <c r="BU15" s="54"/>
      <c r="BV15" s="51"/>
      <c r="BW15" s="51"/>
      <c r="BX15" s="54"/>
      <c r="BY15" s="54"/>
      <c r="BZ15" s="51"/>
      <c r="CA15" s="51"/>
      <c r="CB15" s="54"/>
      <c r="CC15" s="54"/>
      <c r="CD15" s="51"/>
      <c r="CE15" s="51"/>
      <c r="CF15" s="54"/>
      <c r="CG15" s="54"/>
      <c r="CH15" s="51"/>
      <c r="CI15" s="54"/>
      <c r="CJ15" s="54"/>
      <c r="CK15" s="51"/>
      <c r="CL15" s="53" t="str">
        <f>IFERROR(IF(GE15&lt;=1,"1 - Muy Baja",VLOOKUP(GE15,'[12]G REC FIS'!$BLR$689:$BLS$693,2,0)),"")</f>
        <v>1 - Muy Baja</v>
      </c>
      <c r="CM15" s="165">
        <f t="shared" si="5"/>
        <v>0.108</v>
      </c>
      <c r="CN15" s="53" t="str">
        <f>IFERROR(IF(GG15&lt;=1,"1 - Leve",HLOOKUP(GG15,'[11]G FINANC'!$BLU$681:$BLY$682,2,0)),"")</f>
        <v>4 - Mayor</v>
      </c>
      <c r="CO15" s="165">
        <f t="shared" si="89"/>
        <v>0.8</v>
      </c>
      <c r="CP15" s="52" t="str">
        <f t="shared" si="6"/>
        <v>MODERADO</v>
      </c>
      <c r="CQ15" s="149">
        <f t="shared" si="90"/>
        <v>8.6400000000000005E-2</v>
      </c>
      <c r="CR15" s="63" t="s">
        <v>233</v>
      </c>
      <c r="CS15" s="52">
        <f t="shared" si="91"/>
        <v>3</v>
      </c>
      <c r="CT15" s="51"/>
      <c r="CU15" s="50" t="s">
        <v>1396</v>
      </c>
      <c r="CV15" s="440" t="s">
        <v>1077</v>
      </c>
      <c r="CW15" s="158"/>
      <c r="CX15" s="47">
        <f t="shared" si="7"/>
        <v>7</v>
      </c>
      <c r="CY15" s="49">
        <f t="shared" si="92"/>
        <v>4</v>
      </c>
      <c r="CZ15" s="47" t="str">
        <f t="shared" si="93"/>
        <v>Mayor</v>
      </c>
      <c r="DA15" s="153">
        <f t="shared" si="94"/>
        <v>0.8</v>
      </c>
      <c r="DB15" s="48">
        <f t="shared" si="95"/>
        <v>0.25</v>
      </c>
      <c r="DC15" s="48">
        <f t="shared" si="8"/>
        <v>0.25</v>
      </c>
      <c r="DD15" s="47">
        <f t="shared" si="96"/>
        <v>0.5</v>
      </c>
      <c r="DE15" s="46">
        <f t="shared" si="9"/>
        <v>2</v>
      </c>
      <c r="DF15" s="187">
        <f t="shared" si="10"/>
        <v>0.3</v>
      </c>
      <c r="DG15" s="46">
        <f t="shared" si="97"/>
        <v>4</v>
      </c>
      <c r="DH15" s="46"/>
      <c r="DI15" s="187">
        <f t="shared" si="11"/>
        <v>0.8</v>
      </c>
      <c r="DJ15" s="48">
        <f t="shared" si="12"/>
        <v>0.15</v>
      </c>
      <c r="DK15" s="48">
        <f t="shared" si="13"/>
        <v>0.25</v>
      </c>
      <c r="DL15" s="47">
        <f t="shared" si="14"/>
        <v>0.4</v>
      </c>
      <c r="DM15" s="46">
        <f t="shared" si="15"/>
        <v>1</v>
      </c>
      <c r="DN15" s="187">
        <f t="shared" si="16"/>
        <v>0.18</v>
      </c>
      <c r="DO15" s="46">
        <f t="shared" si="17"/>
        <v>4</v>
      </c>
      <c r="DP15" s="187">
        <f t="shared" si="18"/>
        <v>0.8</v>
      </c>
      <c r="DQ15" s="48">
        <f t="shared" si="19"/>
        <v>0.15</v>
      </c>
      <c r="DR15" s="48">
        <f t="shared" si="20"/>
        <v>0.25</v>
      </c>
      <c r="DS15" s="47">
        <f t="shared" si="21"/>
        <v>0.4</v>
      </c>
      <c r="DT15" s="46">
        <f t="shared" si="22"/>
        <v>1</v>
      </c>
      <c r="DU15" s="187">
        <f t="shared" si="23"/>
        <v>0.108</v>
      </c>
      <c r="DV15" s="46">
        <f t="shared" si="24"/>
        <v>4</v>
      </c>
      <c r="DW15" s="187">
        <f t="shared" si="25"/>
        <v>0.8</v>
      </c>
      <c r="DX15" s="48">
        <f t="shared" si="26"/>
        <v>0</v>
      </c>
      <c r="DY15" s="48">
        <f t="shared" si="27"/>
        <v>0</v>
      </c>
      <c r="DZ15" s="47">
        <f t="shared" si="28"/>
        <v>0</v>
      </c>
      <c r="EA15" s="46">
        <f t="shared" si="29"/>
        <v>1</v>
      </c>
      <c r="EB15" s="187">
        <f t="shared" si="30"/>
        <v>0.108</v>
      </c>
      <c r="EC15" s="46">
        <f t="shared" si="31"/>
        <v>4</v>
      </c>
      <c r="ED15" s="187">
        <f t="shared" si="32"/>
        <v>0.8</v>
      </c>
      <c r="EE15" s="48">
        <f t="shared" si="33"/>
        <v>0</v>
      </c>
      <c r="EF15" s="48">
        <f t="shared" si="34"/>
        <v>0</v>
      </c>
      <c r="EG15" s="47">
        <f t="shared" si="35"/>
        <v>0</v>
      </c>
      <c r="EH15" s="46">
        <f t="shared" si="36"/>
        <v>1</v>
      </c>
      <c r="EI15" s="187">
        <f t="shared" si="37"/>
        <v>0.108</v>
      </c>
      <c r="EJ15" s="46">
        <f t="shared" si="38"/>
        <v>4</v>
      </c>
      <c r="EK15" s="187">
        <f t="shared" si="39"/>
        <v>0.8</v>
      </c>
      <c r="EL15" s="48">
        <f t="shared" si="40"/>
        <v>0</v>
      </c>
      <c r="EM15" s="48">
        <f t="shared" si="41"/>
        <v>0</v>
      </c>
      <c r="EN15" s="47">
        <f t="shared" si="42"/>
        <v>0</v>
      </c>
      <c r="EO15" s="46">
        <f t="shared" si="43"/>
        <v>1</v>
      </c>
      <c r="EP15" s="187">
        <f t="shared" si="44"/>
        <v>0.108</v>
      </c>
      <c r="EQ15" s="46">
        <f t="shared" si="45"/>
        <v>4</v>
      </c>
      <c r="ER15" s="187">
        <f t="shared" si="46"/>
        <v>0.8</v>
      </c>
      <c r="ES15" s="48">
        <f t="shared" si="47"/>
        <v>0</v>
      </c>
      <c r="ET15" s="48">
        <f t="shared" si="48"/>
        <v>0</v>
      </c>
      <c r="EU15" s="47">
        <f t="shared" si="49"/>
        <v>0</v>
      </c>
      <c r="EV15" s="46">
        <f t="shared" si="50"/>
        <v>1</v>
      </c>
      <c r="EW15" s="187">
        <f t="shared" si="51"/>
        <v>0.108</v>
      </c>
      <c r="EX15" s="46">
        <f t="shared" si="52"/>
        <v>4</v>
      </c>
      <c r="EY15" s="187">
        <f t="shared" si="53"/>
        <v>0.8</v>
      </c>
      <c r="EZ15" s="48">
        <f t="shared" si="54"/>
        <v>0</v>
      </c>
      <c r="FA15" s="48">
        <f t="shared" si="55"/>
        <v>0</v>
      </c>
      <c r="FB15" s="47">
        <f t="shared" si="56"/>
        <v>0</v>
      </c>
      <c r="FC15" s="46">
        <f t="shared" si="57"/>
        <v>1</v>
      </c>
      <c r="FD15" s="187">
        <f t="shared" si="58"/>
        <v>0.108</v>
      </c>
      <c r="FE15" s="46">
        <f t="shared" si="59"/>
        <v>4</v>
      </c>
      <c r="FF15" s="187">
        <f t="shared" si="60"/>
        <v>0.8</v>
      </c>
      <c r="FG15" s="48">
        <f t="shared" si="61"/>
        <v>0</v>
      </c>
      <c r="FH15" s="48">
        <f t="shared" si="62"/>
        <v>0</v>
      </c>
      <c r="FI15" s="47">
        <f t="shared" si="63"/>
        <v>0</v>
      </c>
      <c r="FJ15" s="46">
        <f t="shared" si="64"/>
        <v>1</v>
      </c>
      <c r="FK15" s="187">
        <f t="shared" si="65"/>
        <v>0.108</v>
      </c>
      <c r="FL15" s="46">
        <f t="shared" si="66"/>
        <v>4</v>
      </c>
      <c r="FM15" s="187">
        <f t="shared" si="67"/>
        <v>0.8</v>
      </c>
      <c r="FN15" s="48">
        <f t="shared" si="68"/>
        <v>0</v>
      </c>
      <c r="FO15" s="48">
        <f t="shared" si="69"/>
        <v>0</v>
      </c>
      <c r="FP15" s="47">
        <f t="shared" si="70"/>
        <v>0</v>
      </c>
      <c r="FQ15" s="46">
        <f t="shared" si="71"/>
        <v>1</v>
      </c>
      <c r="FR15" s="187">
        <f t="shared" si="72"/>
        <v>0.108</v>
      </c>
      <c r="FS15" s="46">
        <f t="shared" si="73"/>
        <v>4</v>
      </c>
      <c r="FT15" s="187">
        <f t="shared" si="74"/>
        <v>0.8</v>
      </c>
      <c r="FU15" s="48">
        <f t="shared" si="75"/>
        <v>0</v>
      </c>
      <c r="FV15" s="48">
        <f t="shared" si="76"/>
        <v>0</v>
      </c>
      <c r="FW15" s="47">
        <f t="shared" si="77"/>
        <v>0</v>
      </c>
      <c r="FX15" s="46">
        <f t="shared" si="78"/>
        <v>1</v>
      </c>
      <c r="FY15" s="187">
        <f t="shared" si="79"/>
        <v>0.108</v>
      </c>
      <c r="FZ15" s="46">
        <f t="shared" si="80"/>
        <v>4</v>
      </c>
      <c r="GA15" s="187">
        <f t="shared" si="81"/>
        <v>0.8</v>
      </c>
      <c r="GB15" s="48">
        <f t="shared" si="82"/>
        <v>0</v>
      </c>
      <c r="GC15" s="48">
        <f t="shared" si="83"/>
        <v>0</v>
      </c>
      <c r="GD15" s="47">
        <f t="shared" si="84"/>
        <v>0</v>
      </c>
      <c r="GE15" s="46">
        <f t="shared" si="85"/>
        <v>1</v>
      </c>
      <c r="GF15" s="187">
        <f t="shared" si="86"/>
        <v>0.108</v>
      </c>
      <c r="GG15" s="46">
        <f t="shared" si="87"/>
        <v>4</v>
      </c>
      <c r="GH15" s="187">
        <f t="shared" si="88"/>
        <v>0.8</v>
      </c>
      <c r="GI15" s="187">
        <f t="shared" si="98"/>
        <v>0.8</v>
      </c>
      <c r="GJ15" s="45"/>
    </row>
    <row r="16" spans="1:193 1680:1680" ht="345.6" x14ac:dyDescent="0.2">
      <c r="A16" s="120">
        <v>8</v>
      </c>
      <c r="B16" s="119" t="s">
        <v>1409</v>
      </c>
      <c r="C16" s="63" t="s">
        <v>1414</v>
      </c>
      <c r="D16" s="214" t="s">
        <v>205</v>
      </c>
      <c r="E16" s="64" t="s">
        <v>204</v>
      </c>
      <c r="F16" s="118" t="s">
        <v>222</v>
      </c>
      <c r="G16" s="116" t="s">
        <v>1415</v>
      </c>
      <c r="H16" s="59" t="s">
        <v>169</v>
      </c>
      <c r="I16" s="58" t="s">
        <v>22</v>
      </c>
      <c r="J16" s="58" t="s">
        <v>54</v>
      </c>
      <c r="K16" s="58" t="s">
        <v>53</v>
      </c>
      <c r="L16" s="58" t="s">
        <v>53</v>
      </c>
      <c r="M16" s="58" t="s">
        <v>53</v>
      </c>
      <c r="N16" s="58" t="s">
        <v>54</v>
      </c>
      <c r="O16" s="58" t="s">
        <v>53</v>
      </c>
      <c r="P16" s="58" t="s">
        <v>54</v>
      </c>
      <c r="Q16" s="58" t="s">
        <v>53</v>
      </c>
      <c r="R16" s="58" t="s">
        <v>53</v>
      </c>
      <c r="S16" s="58" t="s">
        <v>54</v>
      </c>
      <c r="T16" s="58" t="s">
        <v>54</v>
      </c>
      <c r="U16" s="58" t="s">
        <v>54</v>
      </c>
      <c r="V16" s="58" t="s">
        <v>53</v>
      </c>
      <c r="W16" s="58" t="s">
        <v>53</v>
      </c>
      <c r="X16" s="58" t="s">
        <v>53</v>
      </c>
      <c r="Y16" s="58" t="s">
        <v>53</v>
      </c>
      <c r="Z16" s="58" t="s">
        <v>54</v>
      </c>
      <c r="AA16" s="58" t="s">
        <v>53</v>
      </c>
      <c r="AB16" s="58" t="s">
        <v>53</v>
      </c>
      <c r="AC16" s="57" t="str">
        <f t="shared" si="0"/>
        <v>3 - Media</v>
      </c>
      <c r="AD16" s="149">
        <f t="shared" si="1"/>
        <v>0.6</v>
      </c>
      <c r="AE16" s="57" t="str">
        <f t="shared" si="2"/>
        <v>4 - Mayor</v>
      </c>
      <c r="AF16" s="149">
        <f t="shared" si="3"/>
        <v>0.8</v>
      </c>
      <c r="AG16" s="56" t="str">
        <f>IFERROR(INDEX('[11]G REC FIS'!$BLU$689:$BLY$693,MATCH(I16,'[11]G REC FIS'!$BLS$689:$BLS$693,0),MATCH(AE16,'[11]G REC FIS'!$BLU$687:$BLY$687,0)),"")</f>
        <v>ALTO</v>
      </c>
      <c r="AH16" s="149">
        <f t="shared" si="4"/>
        <v>0.48</v>
      </c>
      <c r="AI16" s="65" t="s">
        <v>1416</v>
      </c>
      <c r="AJ16" s="54" t="s">
        <v>101</v>
      </c>
      <c r="AK16" s="54" t="s">
        <v>1412</v>
      </c>
      <c r="AL16" s="54" t="s">
        <v>1413</v>
      </c>
      <c r="AM16" s="51" t="s">
        <v>35</v>
      </c>
      <c r="AN16" s="54" t="s">
        <v>46</v>
      </c>
      <c r="AO16" s="54" t="s">
        <v>50</v>
      </c>
      <c r="AP16" s="51" t="s">
        <v>52</v>
      </c>
      <c r="AQ16" s="51" t="s">
        <v>34</v>
      </c>
      <c r="AR16" s="54" t="s">
        <v>45</v>
      </c>
      <c r="AS16" s="54" t="s">
        <v>50</v>
      </c>
      <c r="AT16" s="51" t="s">
        <v>52</v>
      </c>
      <c r="AU16" s="51" t="s">
        <v>34</v>
      </c>
      <c r="AV16" s="54" t="s">
        <v>45</v>
      </c>
      <c r="AW16" s="54" t="s">
        <v>50</v>
      </c>
      <c r="AX16" s="51" t="s">
        <v>52</v>
      </c>
      <c r="AY16" s="51"/>
      <c r="AZ16" s="54"/>
      <c r="BA16" s="54"/>
      <c r="BB16" s="51"/>
      <c r="BC16" s="51"/>
      <c r="BD16" s="54"/>
      <c r="BE16" s="54"/>
      <c r="BF16" s="51"/>
      <c r="BG16" s="51"/>
      <c r="BH16" s="54"/>
      <c r="BI16" s="54"/>
      <c r="BJ16" s="51"/>
      <c r="BK16" s="51"/>
      <c r="BL16" s="54"/>
      <c r="BM16" s="54"/>
      <c r="BN16" s="51"/>
      <c r="BO16" s="51"/>
      <c r="BP16" s="54"/>
      <c r="BQ16" s="54"/>
      <c r="BR16" s="51"/>
      <c r="BS16" s="51"/>
      <c r="BT16" s="54"/>
      <c r="BU16" s="54"/>
      <c r="BV16" s="51"/>
      <c r="BW16" s="51"/>
      <c r="BX16" s="54"/>
      <c r="BY16" s="54"/>
      <c r="BZ16" s="51"/>
      <c r="CA16" s="51"/>
      <c r="CB16" s="54"/>
      <c r="CC16" s="54"/>
      <c r="CD16" s="51"/>
      <c r="CE16" s="51"/>
      <c r="CF16" s="54"/>
      <c r="CG16" s="54"/>
      <c r="CH16" s="51"/>
      <c r="CI16" s="54"/>
      <c r="CJ16" s="54"/>
      <c r="CK16" s="51"/>
      <c r="CL16" s="53" t="str">
        <f>IFERROR(IF(GE16&lt;=1,"1 - Muy Baja",VLOOKUP(GE16,'[12]G REC FIS'!$BLR$689:$BLS$693,2,0)),"")</f>
        <v>1 - Muy Baja</v>
      </c>
      <c r="CM16" s="165">
        <f t="shared" si="5"/>
        <v>0.108</v>
      </c>
      <c r="CN16" s="53" t="str">
        <f>IFERROR(IF(GG16&lt;=1,"1 - Leve",HLOOKUP(GG16,'[11]G FINANC'!$BLU$681:$BLY$682,2,0)),"")</f>
        <v>4 - Mayor</v>
      </c>
      <c r="CO16" s="165">
        <f t="shared" si="89"/>
        <v>0.8</v>
      </c>
      <c r="CP16" s="52" t="str">
        <f t="shared" si="6"/>
        <v>MODERADO</v>
      </c>
      <c r="CQ16" s="149">
        <f t="shared" si="90"/>
        <v>8.6400000000000005E-2</v>
      </c>
      <c r="CR16" s="63" t="s">
        <v>456</v>
      </c>
      <c r="CS16" s="52">
        <f t="shared" si="91"/>
        <v>3</v>
      </c>
      <c r="CT16" s="51"/>
      <c r="CU16" s="50" t="s">
        <v>1396</v>
      </c>
      <c r="CV16" s="440" t="s">
        <v>1077</v>
      </c>
      <c r="CW16" s="158"/>
      <c r="CX16" s="47">
        <f t="shared" si="7"/>
        <v>7</v>
      </c>
      <c r="CY16" s="49">
        <f t="shared" si="92"/>
        <v>4</v>
      </c>
      <c r="CZ16" s="47" t="str">
        <f t="shared" si="93"/>
        <v>Mayor</v>
      </c>
      <c r="DA16" s="153">
        <f t="shared" si="94"/>
        <v>0.8</v>
      </c>
      <c r="DB16" s="48">
        <f t="shared" si="95"/>
        <v>0.25</v>
      </c>
      <c r="DC16" s="48">
        <f t="shared" si="8"/>
        <v>0.25</v>
      </c>
      <c r="DD16" s="47">
        <f t="shared" si="96"/>
        <v>0.5</v>
      </c>
      <c r="DE16" s="46">
        <f t="shared" si="9"/>
        <v>2</v>
      </c>
      <c r="DF16" s="187">
        <f t="shared" si="10"/>
        <v>0.3</v>
      </c>
      <c r="DG16" s="46">
        <f t="shared" si="97"/>
        <v>4</v>
      </c>
      <c r="DH16" s="46"/>
      <c r="DI16" s="187">
        <f t="shared" si="11"/>
        <v>0.8</v>
      </c>
      <c r="DJ16" s="48">
        <f t="shared" si="12"/>
        <v>0.15</v>
      </c>
      <c r="DK16" s="48">
        <f t="shared" si="13"/>
        <v>0.25</v>
      </c>
      <c r="DL16" s="47">
        <f t="shared" si="14"/>
        <v>0.4</v>
      </c>
      <c r="DM16" s="46">
        <f t="shared" si="15"/>
        <v>1</v>
      </c>
      <c r="DN16" s="187">
        <f t="shared" si="16"/>
        <v>0.18</v>
      </c>
      <c r="DO16" s="46">
        <f t="shared" si="17"/>
        <v>4</v>
      </c>
      <c r="DP16" s="187">
        <f t="shared" si="18"/>
        <v>0.8</v>
      </c>
      <c r="DQ16" s="48">
        <f t="shared" si="19"/>
        <v>0.15</v>
      </c>
      <c r="DR16" s="48">
        <f t="shared" si="20"/>
        <v>0.25</v>
      </c>
      <c r="DS16" s="47">
        <f t="shared" si="21"/>
        <v>0.4</v>
      </c>
      <c r="DT16" s="46">
        <f t="shared" si="22"/>
        <v>1</v>
      </c>
      <c r="DU16" s="187">
        <f t="shared" si="23"/>
        <v>0.108</v>
      </c>
      <c r="DV16" s="46">
        <f t="shared" si="24"/>
        <v>4</v>
      </c>
      <c r="DW16" s="187">
        <f t="shared" si="25"/>
        <v>0.8</v>
      </c>
      <c r="DX16" s="48">
        <f t="shared" si="26"/>
        <v>0</v>
      </c>
      <c r="DY16" s="48">
        <f t="shared" si="27"/>
        <v>0</v>
      </c>
      <c r="DZ16" s="47">
        <f t="shared" si="28"/>
        <v>0</v>
      </c>
      <c r="EA16" s="46">
        <f t="shared" si="29"/>
        <v>1</v>
      </c>
      <c r="EB16" s="187">
        <f t="shared" si="30"/>
        <v>0.108</v>
      </c>
      <c r="EC16" s="46">
        <f t="shared" si="31"/>
        <v>4</v>
      </c>
      <c r="ED16" s="187">
        <f t="shared" si="32"/>
        <v>0.8</v>
      </c>
      <c r="EE16" s="48">
        <f t="shared" si="33"/>
        <v>0</v>
      </c>
      <c r="EF16" s="48">
        <f t="shared" si="34"/>
        <v>0</v>
      </c>
      <c r="EG16" s="47">
        <f t="shared" si="35"/>
        <v>0</v>
      </c>
      <c r="EH16" s="46">
        <f t="shared" si="36"/>
        <v>1</v>
      </c>
      <c r="EI16" s="187">
        <f t="shared" si="37"/>
        <v>0.108</v>
      </c>
      <c r="EJ16" s="46">
        <f t="shared" si="38"/>
        <v>4</v>
      </c>
      <c r="EK16" s="187">
        <f t="shared" si="39"/>
        <v>0.8</v>
      </c>
      <c r="EL16" s="48">
        <f t="shared" si="40"/>
        <v>0</v>
      </c>
      <c r="EM16" s="48">
        <f t="shared" si="41"/>
        <v>0</v>
      </c>
      <c r="EN16" s="47">
        <f t="shared" si="42"/>
        <v>0</v>
      </c>
      <c r="EO16" s="46">
        <f t="shared" si="43"/>
        <v>1</v>
      </c>
      <c r="EP16" s="187">
        <f t="shared" si="44"/>
        <v>0.108</v>
      </c>
      <c r="EQ16" s="46">
        <f t="shared" si="45"/>
        <v>4</v>
      </c>
      <c r="ER16" s="187">
        <f t="shared" si="46"/>
        <v>0.8</v>
      </c>
      <c r="ES16" s="48">
        <f t="shared" si="47"/>
        <v>0</v>
      </c>
      <c r="ET16" s="48">
        <f t="shared" si="48"/>
        <v>0</v>
      </c>
      <c r="EU16" s="47">
        <f t="shared" si="49"/>
        <v>0</v>
      </c>
      <c r="EV16" s="46">
        <f t="shared" si="50"/>
        <v>1</v>
      </c>
      <c r="EW16" s="187">
        <f t="shared" si="51"/>
        <v>0.108</v>
      </c>
      <c r="EX16" s="46">
        <f t="shared" si="52"/>
        <v>4</v>
      </c>
      <c r="EY16" s="187">
        <f t="shared" si="53"/>
        <v>0.8</v>
      </c>
      <c r="EZ16" s="48">
        <f t="shared" si="54"/>
        <v>0</v>
      </c>
      <c r="FA16" s="48">
        <f t="shared" si="55"/>
        <v>0</v>
      </c>
      <c r="FB16" s="47">
        <f t="shared" si="56"/>
        <v>0</v>
      </c>
      <c r="FC16" s="46">
        <f t="shared" si="57"/>
        <v>1</v>
      </c>
      <c r="FD16" s="187">
        <f t="shared" si="58"/>
        <v>0.108</v>
      </c>
      <c r="FE16" s="46">
        <f t="shared" si="59"/>
        <v>4</v>
      </c>
      <c r="FF16" s="187">
        <f t="shared" si="60"/>
        <v>0.8</v>
      </c>
      <c r="FG16" s="48">
        <f t="shared" si="61"/>
        <v>0</v>
      </c>
      <c r="FH16" s="48">
        <f t="shared" si="62"/>
        <v>0</v>
      </c>
      <c r="FI16" s="47">
        <f t="shared" si="63"/>
        <v>0</v>
      </c>
      <c r="FJ16" s="46">
        <f t="shared" si="64"/>
        <v>1</v>
      </c>
      <c r="FK16" s="187">
        <f t="shared" si="65"/>
        <v>0.108</v>
      </c>
      <c r="FL16" s="46">
        <f t="shared" si="66"/>
        <v>4</v>
      </c>
      <c r="FM16" s="187">
        <f t="shared" si="67"/>
        <v>0.8</v>
      </c>
      <c r="FN16" s="48">
        <f t="shared" si="68"/>
        <v>0</v>
      </c>
      <c r="FO16" s="48">
        <f t="shared" si="69"/>
        <v>0</v>
      </c>
      <c r="FP16" s="47">
        <f t="shared" si="70"/>
        <v>0</v>
      </c>
      <c r="FQ16" s="46">
        <f t="shared" si="71"/>
        <v>1</v>
      </c>
      <c r="FR16" s="187">
        <f t="shared" si="72"/>
        <v>0.108</v>
      </c>
      <c r="FS16" s="46">
        <f t="shared" si="73"/>
        <v>4</v>
      </c>
      <c r="FT16" s="187">
        <f t="shared" si="74"/>
        <v>0.8</v>
      </c>
      <c r="FU16" s="48">
        <f t="shared" si="75"/>
        <v>0</v>
      </c>
      <c r="FV16" s="48">
        <f t="shared" si="76"/>
        <v>0</v>
      </c>
      <c r="FW16" s="47">
        <f t="shared" si="77"/>
        <v>0</v>
      </c>
      <c r="FX16" s="46">
        <f t="shared" si="78"/>
        <v>1</v>
      </c>
      <c r="FY16" s="187">
        <f t="shared" si="79"/>
        <v>0.108</v>
      </c>
      <c r="FZ16" s="46">
        <f t="shared" si="80"/>
        <v>4</v>
      </c>
      <c r="GA16" s="187">
        <f t="shared" si="81"/>
        <v>0.8</v>
      </c>
      <c r="GB16" s="48">
        <f t="shared" si="82"/>
        <v>0</v>
      </c>
      <c r="GC16" s="48">
        <f t="shared" si="83"/>
        <v>0</v>
      </c>
      <c r="GD16" s="47">
        <f t="shared" si="84"/>
        <v>0</v>
      </c>
      <c r="GE16" s="46">
        <f t="shared" si="85"/>
        <v>1</v>
      </c>
      <c r="GF16" s="187">
        <f t="shared" si="86"/>
        <v>0.108</v>
      </c>
      <c r="GG16" s="46">
        <f t="shared" si="87"/>
        <v>4</v>
      </c>
      <c r="GH16" s="187">
        <f t="shared" si="88"/>
        <v>0.8</v>
      </c>
      <c r="GI16" s="187">
        <f t="shared" si="98"/>
        <v>0.8</v>
      </c>
      <c r="GJ16" s="45"/>
    </row>
    <row r="17" spans="1:191" ht="345.6" x14ac:dyDescent="0.2">
      <c r="A17" s="120">
        <v>9</v>
      </c>
      <c r="B17" s="119" t="s">
        <v>1409</v>
      </c>
      <c r="C17" s="63" t="s">
        <v>1417</v>
      </c>
      <c r="D17" s="214" t="s">
        <v>206</v>
      </c>
      <c r="E17" s="64" t="s">
        <v>204</v>
      </c>
      <c r="F17" s="118" t="s">
        <v>220</v>
      </c>
      <c r="G17" s="116" t="s">
        <v>1415</v>
      </c>
      <c r="H17" s="59" t="s">
        <v>169</v>
      </c>
      <c r="I17" s="58" t="s">
        <v>22</v>
      </c>
      <c r="J17" s="58" t="s">
        <v>54</v>
      </c>
      <c r="K17" s="58" t="s">
        <v>53</v>
      </c>
      <c r="L17" s="58" t="s">
        <v>53</v>
      </c>
      <c r="M17" s="58" t="s">
        <v>53</v>
      </c>
      <c r="N17" s="58" t="s">
        <v>54</v>
      </c>
      <c r="O17" s="58" t="s">
        <v>53</v>
      </c>
      <c r="P17" s="58" t="s">
        <v>54</v>
      </c>
      <c r="Q17" s="58" t="s">
        <v>53</v>
      </c>
      <c r="R17" s="58" t="s">
        <v>53</v>
      </c>
      <c r="S17" s="58" t="s">
        <v>54</v>
      </c>
      <c r="T17" s="58" t="s">
        <v>54</v>
      </c>
      <c r="U17" s="58" t="s">
        <v>54</v>
      </c>
      <c r="V17" s="58" t="s">
        <v>53</v>
      </c>
      <c r="W17" s="58" t="s">
        <v>53</v>
      </c>
      <c r="X17" s="58" t="s">
        <v>53</v>
      </c>
      <c r="Y17" s="58" t="s">
        <v>53</v>
      </c>
      <c r="Z17" s="58" t="s">
        <v>54</v>
      </c>
      <c r="AA17" s="58" t="s">
        <v>53</v>
      </c>
      <c r="AB17" s="58" t="s">
        <v>53</v>
      </c>
      <c r="AC17" s="57" t="str">
        <f t="shared" si="0"/>
        <v>3 - Media</v>
      </c>
      <c r="AD17" s="149">
        <f t="shared" si="1"/>
        <v>0.6</v>
      </c>
      <c r="AE17" s="57" t="str">
        <f t="shared" si="2"/>
        <v>4 - Mayor</v>
      </c>
      <c r="AF17" s="149">
        <f t="shared" si="3"/>
        <v>0.8</v>
      </c>
      <c r="AG17" s="56" t="str">
        <f>IFERROR(INDEX('[11]G REC FIS'!$BLU$689:$BLY$693,MATCH(I17,'[11]G REC FIS'!$BLS$689:$BLS$693,0),MATCH(AE17,'[11]G REC FIS'!$BLU$687:$BLY$687,0)),"")</f>
        <v>ALTO</v>
      </c>
      <c r="AH17" s="149">
        <f t="shared" si="4"/>
        <v>0.48</v>
      </c>
      <c r="AI17" s="234" t="s">
        <v>1418</v>
      </c>
      <c r="AJ17" s="54" t="s">
        <v>101</v>
      </c>
      <c r="AK17" s="54" t="s">
        <v>1394</v>
      </c>
      <c r="AL17" s="54" t="s">
        <v>1395</v>
      </c>
      <c r="AM17" s="51" t="s">
        <v>35</v>
      </c>
      <c r="AN17" s="54" t="s">
        <v>45</v>
      </c>
      <c r="AO17" s="54" t="s">
        <v>50</v>
      </c>
      <c r="AP17" s="51" t="s">
        <v>52</v>
      </c>
      <c r="AQ17" s="51" t="s">
        <v>35</v>
      </c>
      <c r="AR17" s="54" t="s">
        <v>45</v>
      </c>
      <c r="AS17" s="54" t="s">
        <v>50</v>
      </c>
      <c r="AT17" s="51" t="s">
        <v>52</v>
      </c>
      <c r="AU17" s="51" t="s">
        <v>35</v>
      </c>
      <c r="AV17" s="54" t="s">
        <v>45</v>
      </c>
      <c r="AW17" s="54" t="s">
        <v>50</v>
      </c>
      <c r="AX17" s="51" t="s">
        <v>52</v>
      </c>
      <c r="AY17" s="51" t="s">
        <v>35</v>
      </c>
      <c r="AZ17" s="54" t="s">
        <v>45</v>
      </c>
      <c r="BA17" s="54" t="s">
        <v>50</v>
      </c>
      <c r="BB17" s="51" t="s">
        <v>52</v>
      </c>
      <c r="BC17" s="51"/>
      <c r="BD17" s="54"/>
      <c r="BE17" s="54"/>
      <c r="BF17" s="51"/>
      <c r="BG17" s="51"/>
      <c r="BH17" s="54"/>
      <c r="BI17" s="54"/>
      <c r="BJ17" s="51"/>
      <c r="BK17" s="51"/>
      <c r="BL17" s="54"/>
      <c r="BM17" s="54"/>
      <c r="BN17" s="51"/>
      <c r="BO17" s="51"/>
      <c r="BP17" s="54"/>
      <c r="BQ17" s="54"/>
      <c r="BR17" s="51"/>
      <c r="BS17" s="51"/>
      <c r="BT17" s="54"/>
      <c r="BU17" s="54"/>
      <c r="BV17" s="51"/>
      <c r="BW17" s="51"/>
      <c r="BX17" s="54"/>
      <c r="BY17" s="54"/>
      <c r="BZ17" s="51"/>
      <c r="CA17" s="51"/>
      <c r="CB17" s="54"/>
      <c r="CC17" s="54"/>
      <c r="CD17" s="51"/>
      <c r="CE17" s="51"/>
      <c r="CF17" s="54"/>
      <c r="CG17" s="54"/>
      <c r="CH17" s="51"/>
      <c r="CI17" s="54"/>
      <c r="CJ17" s="54"/>
      <c r="CK17" s="51"/>
      <c r="CL17" s="53" t="str">
        <f>IFERROR(IF(GE17&lt;=1,"1 - Muy Baja",VLOOKUP(GE17,'[12]G REC FIS'!$BLR$689:$BLS$693,2,0)),"")</f>
        <v>1 - Muy Baja</v>
      </c>
      <c r="CM17" s="165">
        <f t="shared" si="5"/>
        <v>7.7759999999999996E-2</v>
      </c>
      <c r="CN17" s="53" t="str">
        <f>IFERROR(IF(GG17&lt;=1,"1 - Leve",HLOOKUP(GG17,'[11]G FINANC'!$BLU$681:$BLY$682,2,0)),"")</f>
        <v>4 - Mayor</v>
      </c>
      <c r="CO17" s="165">
        <f t="shared" si="89"/>
        <v>0.8</v>
      </c>
      <c r="CP17" s="52" t="str">
        <f t="shared" si="6"/>
        <v>MODERADO</v>
      </c>
      <c r="CQ17" s="149">
        <f t="shared" si="90"/>
        <v>6.2207999999999999E-2</v>
      </c>
      <c r="CR17" s="63" t="s">
        <v>233</v>
      </c>
      <c r="CS17" s="52">
        <f t="shared" si="91"/>
        <v>3</v>
      </c>
      <c r="CT17" s="51"/>
      <c r="CU17" s="50" t="s">
        <v>1396</v>
      </c>
      <c r="CV17" s="440" t="s">
        <v>1077</v>
      </c>
      <c r="CW17" s="158"/>
      <c r="CX17" s="47">
        <f t="shared" si="7"/>
        <v>7</v>
      </c>
      <c r="CY17" s="49">
        <f t="shared" si="92"/>
        <v>4</v>
      </c>
      <c r="CZ17" s="47" t="str">
        <f t="shared" si="93"/>
        <v>Mayor</v>
      </c>
      <c r="DA17" s="153">
        <f t="shared" si="94"/>
        <v>0.8</v>
      </c>
      <c r="DB17" s="48">
        <f t="shared" si="95"/>
        <v>0.15</v>
      </c>
      <c r="DC17" s="48">
        <f t="shared" si="8"/>
        <v>0.25</v>
      </c>
      <c r="DD17" s="47">
        <f t="shared" si="96"/>
        <v>0.4</v>
      </c>
      <c r="DE17" s="46">
        <f t="shared" si="9"/>
        <v>2</v>
      </c>
      <c r="DF17" s="187">
        <f t="shared" si="10"/>
        <v>0.36</v>
      </c>
      <c r="DG17" s="46">
        <f t="shared" si="97"/>
        <v>4</v>
      </c>
      <c r="DH17" s="46"/>
      <c r="DI17" s="187">
        <f t="shared" si="11"/>
        <v>0.8</v>
      </c>
      <c r="DJ17" s="48">
        <f t="shared" si="12"/>
        <v>0.15</v>
      </c>
      <c r="DK17" s="48">
        <f t="shared" si="13"/>
        <v>0.25</v>
      </c>
      <c r="DL17" s="47">
        <f t="shared" si="14"/>
        <v>0.4</v>
      </c>
      <c r="DM17" s="46">
        <f t="shared" si="15"/>
        <v>2</v>
      </c>
      <c r="DN17" s="187">
        <f t="shared" si="16"/>
        <v>0.216</v>
      </c>
      <c r="DO17" s="46">
        <f t="shared" si="17"/>
        <v>4</v>
      </c>
      <c r="DP17" s="187">
        <f t="shared" si="18"/>
        <v>0.8</v>
      </c>
      <c r="DQ17" s="48">
        <f t="shared" si="19"/>
        <v>0.15</v>
      </c>
      <c r="DR17" s="48">
        <f t="shared" si="20"/>
        <v>0.25</v>
      </c>
      <c r="DS17" s="47">
        <f t="shared" si="21"/>
        <v>0.4</v>
      </c>
      <c r="DT17" s="46">
        <f t="shared" si="22"/>
        <v>1</v>
      </c>
      <c r="DU17" s="187">
        <f t="shared" si="23"/>
        <v>0.12959999999999999</v>
      </c>
      <c r="DV17" s="46">
        <f t="shared" si="24"/>
        <v>4</v>
      </c>
      <c r="DW17" s="187">
        <f t="shared" si="25"/>
        <v>0.8</v>
      </c>
      <c r="DX17" s="48">
        <f t="shared" si="26"/>
        <v>0.15</v>
      </c>
      <c r="DY17" s="48">
        <f t="shared" si="27"/>
        <v>0.25</v>
      </c>
      <c r="DZ17" s="47">
        <f t="shared" si="28"/>
        <v>0.4</v>
      </c>
      <c r="EA17" s="46">
        <f t="shared" si="29"/>
        <v>1</v>
      </c>
      <c r="EB17" s="187">
        <f t="shared" si="30"/>
        <v>7.7759999999999996E-2</v>
      </c>
      <c r="EC17" s="46">
        <f t="shared" si="31"/>
        <v>4</v>
      </c>
      <c r="ED17" s="187">
        <f t="shared" si="32"/>
        <v>0.8</v>
      </c>
      <c r="EE17" s="48">
        <f t="shared" si="33"/>
        <v>0</v>
      </c>
      <c r="EF17" s="48">
        <f t="shared" si="34"/>
        <v>0</v>
      </c>
      <c r="EG17" s="47">
        <f t="shared" si="35"/>
        <v>0</v>
      </c>
      <c r="EH17" s="46">
        <f t="shared" si="36"/>
        <v>1</v>
      </c>
      <c r="EI17" s="187">
        <f t="shared" si="37"/>
        <v>7.7759999999999996E-2</v>
      </c>
      <c r="EJ17" s="46">
        <f t="shared" si="38"/>
        <v>4</v>
      </c>
      <c r="EK17" s="187">
        <f t="shared" si="39"/>
        <v>0.8</v>
      </c>
      <c r="EL17" s="48">
        <f t="shared" si="40"/>
        <v>0</v>
      </c>
      <c r="EM17" s="48">
        <f t="shared" si="41"/>
        <v>0</v>
      </c>
      <c r="EN17" s="47">
        <f t="shared" si="42"/>
        <v>0</v>
      </c>
      <c r="EO17" s="46">
        <f t="shared" si="43"/>
        <v>1</v>
      </c>
      <c r="EP17" s="187">
        <f t="shared" si="44"/>
        <v>7.7759999999999996E-2</v>
      </c>
      <c r="EQ17" s="46">
        <f t="shared" si="45"/>
        <v>4</v>
      </c>
      <c r="ER17" s="187">
        <f t="shared" si="46"/>
        <v>0.8</v>
      </c>
      <c r="ES17" s="48">
        <f t="shared" si="47"/>
        <v>0</v>
      </c>
      <c r="ET17" s="48">
        <f t="shared" si="48"/>
        <v>0</v>
      </c>
      <c r="EU17" s="47">
        <f t="shared" si="49"/>
        <v>0</v>
      </c>
      <c r="EV17" s="46">
        <f t="shared" si="50"/>
        <v>1</v>
      </c>
      <c r="EW17" s="187">
        <f t="shared" si="51"/>
        <v>7.7759999999999996E-2</v>
      </c>
      <c r="EX17" s="46">
        <f t="shared" si="52"/>
        <v>4</v>
      </c>
      <c r="EY17" s="187">
        <f t="shared" si="53"/>
        <v>0.8</v>
      </c>
      <c r="EZ17" s="48">
        <f t="shared" si="54"/>
        <v>0</v>
      </c>
      <c r="FA17" s="48">
        <f t="shared" si="55"/>
        <v>0</v>
      </c>
      <c r="FB17" s="47">
        <f t="shared" si="56"/>
        <v>0</v>
      </c>
      <c r="FC17" s="46">
        <f t="shared" si="57"/>
        <v>1</v>
      </c>
      <c r="FD17" s="187">
        <f t="shared" si="58"/>
        <v>7.7759999999999996E-2</v>
      </c>
      <c r="FE17" s="46">
        <f t="shared" si="59"/>
        <v>4</v>
      </c>
      <c r="FF17" s="187">
        <f t="shared" si="60"/>
        <v>0.8</v>
      </c>
      <c r="FG17" s="48">
        <f t="shared" si="61"/>
        <v>0</v>
      </c>
      <c r="FH17" s="48">
        <f t="shared" si="62"/>
        <v>0</v>
      </c>
      <c r="FI17" s="47">
        <f t="shared" si="63"/>
        <v>0</v>
      </c>
      <c r="FJ17" s="46">
        <f t="shared" si="64"/>
        <v>1</v>
      </c>
      <c r="FK17" s="187">
        <f t="shared" si="65"/>
        <v>7.7759999999999996E-2</v>
      </c>
      <c r="FL17" s="46">
        <f t="shared" si="66"/>
        <v>4</v>
      </c>
      <c r="FM17" s="187">
        <f t="shared" si="67"/>
        <v>0.8</v>
      </c>
      <c r="FN17" s="48">
        <f t="shared" si="68"/>
        <v>0</v>
      </c>
      <c r="FO17" s="48">
        <f t="shared" si="69"/>
        <v>0</v>
      </c>
      <c r="FP17" s="47">
        <f t="shared" si="70"/>
        <v>0</v>
      </c>
      <c r="FQ17" s="46">
        <f t="shared" si="71"/>
        <v>1</v>
      </c>
      <c r="FR17" s="187">
        <f t="shared" si="72"/>
        <v>7.7759999999999996E-2</v>
      </c>
      <c r="FS17" s="46">
        <f t="shared" si="73"/>
        <v>4</v>
      </c>
      <c r="FT17" s="187">
        <f t="shared" si="74"/>
        <v>0.8</v>
      </c>
      <c r="FU17" s="48">
        <f t="shared" si="75"/>
        <v>0</v>
      </c>
      <c r="FV17" s="48">
        <f t="shared" si="76"/>
        <v>0</v>
      </c>
      <c r="FW17" s="47">
        <f t="shared" si="77"/>
        <v>0</v>
      </c>
      <c r="FX17" s="46">
        <f t="shared" si="78"/>
        <v>1</v>
      </c>
      <c r="FY17" s="187">
        <f t="shared" si="79"/>
        <v>7.7759999999999996E-2</v>
      </c>
      <c r="FZ17" s="46">
        <f t="shared" si="80"/>
        <v>4</v>
      </c>
      <c r="GA17" s="187">
        <f t="shared" si="81"/>
        <v>0.8</v>
      </c>
      <c r="GB17" s="48">
        <f t="shared" si="82"/>
        <v>0</v>
      </c>
      <c r="GC17" s="48">
        <f t="shared" si="83"/>
        <v>0</v>
      </c>
      <c r="GD17" s="47">
        <f t="shared" si="84"/>
        <v>0</v>
      </c>
      <c r="GE17" s="46">
        <f t="shared" si="85"/>
        <v>1</v>
      </c>
      <c r="GF17" s="187">
        <f t="shared" si="86"/>
        <v>7.7759999999999996E-2</v>
      </c>
      <c r="GG17" s="46">
        <f t="shared" si="87"/>
        <v>4</v>
      </c>
      <c r="GH17" s="187">
        <f t="shared" si="88"/>
        <v>0.8</v>
      </c>
      <c r="GI17" s="187">
        <f t="shared" si="98"/>
        <v>0.8</v>
      </c>
    </row>
    <row r="18" spans="1:191" ht="345.6" x14ac:dyDescent="0.2">
      <c r="A18" s="120">
        <v>10</v>
      </c>
      <c r="B18" s="119" t="s">
        <v>1409</v>
      </c>
      <c r="C18" s="63" t="s">
        <v>1419</v>
      </c>
      <c r="D18" s="214" t="s">
        <v>205</v>
      </c>
      <c r="E18" s="64" t="s">
        <v>204</v>
      </c>
      <c r="F18" s="118" t="s">
        <v>222</v>
      </c>
      <c r="G18" s="116" t="s">
        <v>1415</v>
      </c>
      <c r="H18" s="59" t="s">
        <v>169</v>
      </c>
      <c r="I18" s="58" t="s">
        <v>22</v>
      </c>
      <c r="J18" s="58" t="s">
        <v>54</v>
      </c>
      <c r="K18" s="58" t="s">
        <v>53</v>
      </c>
      <c r="L18" s="58" t="s">
        <v>53</v>
      </c>
      <c r="M18" s="58" t="s">
        <v>53</v>
      </c>
      <c r="N18" s="58" t="s">
        <v>54</v>
      </c>
      <c r="O18" s="58" t="s">
        <v>53</v>
      </c>
      <c r="P18" s="58" t="s">
        <v>54</v>
      </c>
      <c r="Q18" s="58" t="s">
        <v>53</v>
      </c>
      <c r="R18" s="58" t="s">
        <v>53</v>
      </c>
      <c r="S18" s="58" t="s">
        <v>54</v>
      </c>
      <c r="T18" s="58" t="s">
        <v>54</v>
      </c>
      <c r="U18" s="58" t="s">
        <v>54</v>
      </c>
      <c r="V18" s="58" t="s">
        <v>53</v>
      </c>
      <c r="W18" s="58" t="s">
        <v>53</v>
      </c>
      <c r="X18" s="58" t="s">
        <v>53</v>
      </c>
      <c r="Y18" s="58" t="s">
        <v>53</v>
      </c>
      <c r="Z18" s="58" t="s">
        <v>54</v>
      </c>
      <c r="AA18" s="58" t="s">
        <v>53</v>
      </c>
      <c r="AB18" s="58" t="s">
        <v>53</v>
      </c>
      <c r="AC18" s="57" t="str">
        <f t="shared" si="0"/>
        <v>3 - Media</v>
      </c>
      <c r="AD18" s="149">
        <f t="shared" si="1"/>
        <v>0.6</v>
      </c>
      <c r="AE18" s="57" t="str">
        <f t="shared" si="2"/>
        <v>4 - Mayor</v>
      </c>
      <c r="AF18" s="149">
        <f t="shared" si="3"/>
        <v>0.8</v>
      </c>
      <c r="AG18" s="56" t="str">
        <f>IFERROR(INDEX('[11]G REC FIS'!$BLU$689:$BLY$693,MATCH(I18,'[11]G REC FIS'!$BLS$689:$BLS$693,0),MATCH(AE18,'[11]G REC FIS'!$BLU$687:$BLY$687,0)),"")</f>
        <v>ALTO</v>
      </c>
      <c r="AH18" s="149">
        <f t="shared" si="4"/>
        <v>0.48</v>
      </c>
      <c r="AI18" s="65" t="s">
        <v>1420</v>
      </c>
      <c r="AJ18" s="54" t="s">
        <v>101</v>
      </c>
      <c r="AK18" s="54" t="s">
        <v>1394</v>
      </c>
      <c r="AL18" s="54" t="s">
        <v>1395</v>
      </c>
      <c r="AM18" s="51" t="s">
        <v>35</v>
      </c>
      <c r="AN18" s="54" t="s">
        <v>45</v>
      </c>
      <c r="AO18" s="54" t="s">
        <v>50</v>
      </c>
      <c r="AP18" s="51" t="s">
        <v>52</v>
      </c>
      <c r="AQ18" s="51" t="s">
        <v>35</v>
      </c>
      <c r="AR18" s="54" t="s">
        <v>45</v>
      </c>
      <c r="AS18" s="54" t="s">
        <v>50</v>
      </c>
      <c r="AT18" s="51" t="s">
        <v>52</v>
      </c>
      <c r="AU18" s="51" t="s">
        <v>35</v>
      </c>
      <c r="AV18" s="54" t="s">
        <v>45</v>
      </c>
      <c r="AW18" s="54" t="s">
        <v>50</v>
      </c>
      <c r="AX18" s="51" t="s">
        <v>52</v>
      </c>
      <c r="AY18" s="51" t="s">
        <v>35</v>
      </c>
      <c r="AZ18" s="54" t="s">
        <v>45</v>
      </c>
      <c r="BA18" s="54" t="s">
        <v>50</v>
      </c>
      <c r="BB18" s="51" t="s">
        <v>52</v>
      </c>
      <c r="BC18" s="51"/>
      <c r="BD18" s="54"/>
      <c r="BE18" s="54"/>
      <c r="BF18" s="51"/>
      <c r="BG18" s="51"/>
      <c r="BH18" s="54"/>
      <c r="BI18" s="54"/>
      <c r="BJ18" s="51"/>
      <c r="BK18" s="51"/>
      <c r="BL18" s="54"/>
      <c r="BM18" s="54"/>
      <c r="BN18" s="51"/>
      <c r="BO18" s="51"/>
      <c r="BP18" s="54"/>
      <c r="BQ18" s="54"/>
      <c r="BR18" s="51"/>
      <c r="BS18" s="51"/>
      <c r="BT18" s="54"/>
      <c r="BU18" s="54"/>
      <c r="BV18" s="51"/>
      <c r="BW18" s="51"/>
      <c r="BX18" s="54"/>
      <c r="BY18" s="54"/>
      <c r="BZ18" s="51"/>
      <c r="CA18" s="51"/>
      <c r="CB18" s="54"/>
      <c r="CC18" s="54"/>
      <c r="CD18" s="51"/>
      <c r="CE18" s="51"/>
      <c r="CF18" s="54"/>
      <c r="CG18" s="54"/>
      <c r="CH18" s="51"/>
      <c r="CI18" s="54"/>
      <c r="CJ18" s="54"/>
      <c r="CK18" s="51"/>
      <c r="CL18" s="53" t="str">
        <f>IFERROR(IF(GE18&lt;=1,"1 - Muy Baja",VLOOKUP(GE18,'[12]G REC FIS'!$BLR$689:$BLS$693,2,0)),"")</f>
        <v>1 - Muy Baja</v>
      </c>
      <c r="CM18" s="165">
        <f t="shared" si="5"/>
        <v>7.7759999999999996E-2</v>
      </c>
      <c r="CN18" s="53" t="str">
        <f>IFERROR(IF(GG18&lt;=1,"1 - Leve",HLOOKUP(GG18,'[11]G FINANC'!$BLU$681:$BLY$682,2,0)),"")</f>
        <v>4 - Mayor</v>
      </c>
      <c r="CO18" s="165">
        <f t="shared" si="89"/>
        <v>0.8</v>
      </c>
      <c r="CP18" s="52" t="str">
        <f t="shared" si="6"/>
        <v>MODERADO</v>
      </c>
      <c r="CQ18" s="149">
        <f t="shared" si="90"/>
        <v>6.2207999999999999E-2</v>
      </c>
      <c r="CR18" s="63" t="s">
        <v>456</v>
      </c>
      <c r="CS18" s="52">
        <f t="shared" si="91"/>
        <v>3</v>
      </c>
      <c r="CT18" s="51"/>
      <c r="CU18" s="50" t="s">
        <v>1396</v>
      </c>
      <c r="CV18" s="440" t="s">
        <v>1077</v>
      </c>
      <c r="CW18" s="158"/>
      <c r="CX18" s="47">
        <f t="shared" si="7"/>
        <v>7</v>
      </c>
      <c r="CY18" s="49">
        <f t="shared" si="92"/>
        <v>4</v>
      </c>
      <c r="CZ18" s="47" t="str">
        <f t="shared" si="93"/>
        <v>Mayor</v>
      </c>
      <c r="DA18" s="153">
        <f t="shared" si="94"/>
        <v>0.8</v>
      </c>
      <c r="DB18" s="48">
        <f t="shared" si="95"/>
        <v>0.15</v>
      </c>
      <c r="DC18" s="48">
        <f t="shared" si="8"/>
        <v>0.25</v>
      </c>
      <c r="DD18" s="47">
        <f t="shared" si="96"/>
        <v>0.4</v>
      </c>
      <c r="DE18" s="46">
        <f t="shared" si="9"/>
        <v>2</v>
      </c>
      <c r="DF18" s="187">
        <f t="shared" si="10"/>
        <v>0.36</v>
      </c>
      <c r="DG18" s="46">
        <f t="shared" si="97"/>
        <v>4</v>
      </c>
      <c r="DH18" s="46"/>
      <c r="DI18" s="187">
        <f t="shared" si="11"/>
        <v>0.8</v>
      </c>
      <c r="DJ18" s="48">
        <f t="shared" si="12"/>
        <v>0.15</v>
      </c>
      <c r="DK18" s="48">
        <f t="shared" si="13"/>
        <v>0.25</v>
      </c>
      <c r="DL18" s="47">
        <f t="shared" si="14"/>
        <v>0.4</v>
      </c>
      <c r="DM18" s="46">
        <f t="shared" si="15"/>
        <v>2</v>
      </c>
      <c r="DN18" s="187">
        <f t="shared" si="16"/>
        <v>0.216</v>
      </c>
      <c r="DO18" s="46">
        <f t="shared" si="17"/>
        <v>4</v>
      </c>
      <c r="DP18" s="187">
        <f t="shared" si="18"/>
        <v>0.8</v>
      </c>
      <c r="DQ18" s="48">
        <f t="shared" si="19"/>
        <v>0.15</v>
      </c>
      <c r="DR18" s="48">
        <f t="shared" si="20"/>
        <v>0.25</v>
      </c>
      <c r="DS18" s="47">
        <f t="shared" si="21"/>
        <v>0.4</v>
      </c>
      <c r="DT18" s="46">
        <f t="shared" si="22"/>
        <v>1</v>
      </c>
      <c r="DU18" s="187">
        <f t="shared" si="23"/>
        <v>0.12959999999999999</v>
      </c>
      <c r="DV18" s="46">
        <f t="shared" si="24"/>
        <v>4</v>
      </c>
      <c r="DW18" s="187">
        <f t="shared" si="25"/>
        <v>0.8</v>
      </c>
      <c r="DX18" s="48">
        <f t="shared" si="26"/>
        <v>0.15</v>
      </c>
      <c r="DY18" s="48">
        <f t="shared" si="27"/>
        <v>0.25</v>
      </c>
      <c r="DZ18" s="47">
        <f t="shared" si="28"/>
        <v>0.4</v>
      </c>
      <c r="EA18" s="46">
        <f t="shared" si="29"/>
        <v>1</v>
      </c>
      <c r="EB18" s="187">
        <f t="shared" si="30"/>
        <v>7.7759999999999996E-2</v>
      </c>
      <c r="EC18" s="46">
        <f t="shared" si="31"/>
        <v>4</v>
      </c>
      <c r="ED18" s="187">
        <f t="shared" si="32"/>
        <v>0.8</v>
      </c>
      <c r="EE18" s="48">
        <f t="shared" si="33"/>
        <v>0</v>
      </c>
      <c r="EF18" s="48">
        <f t="shared" si="34"/>
        <v>0</v>
      </c>
      <c r="EG18" s="47">
        <f t="shared" si="35"/>
        <v>0</v>
      </c>
      <c r="EH18" s="46">
        <f t="shared" si="36"/>
        <v>1</v>
      </c>
      <c r="EI18" s="187">
        <f t="shared" si="37"/>
        <v>7.7759999999999996E-2</v>
      </c>
      <c r="EJ18" s="46">
        <f t="shared" si="38"/>
        <v>4</v>
      </c>
      <c r="EK18" s="187">
        <f t="shared" si="39"/>
        <v>0.8</v>
      </c>
      <c r="EL18" s="48">
        <f t="shared" si="40"/>
        <v>0</v>
      </c>
      <c r="EM18" s="48">
        <f t="shared" si="41"/>
        <v>0</v>
      </c>
      <c r="EN18" s="47">
        <f t="shared" si="42"/>
        <v>0</v>
      </c>
      <c r="EO18" s="46">
        <f t="shared" si="43"/>
        <v>1</v>
      </c>
      <c r="EP18" s="187">
        <f t="shared" si="44"/>
        <v>7.7759999999999996E-2</v>
      </c>
      <c r="EQ18" s="46">
        <f t="shared" si="45"/>
        <v>4</v>
      </c>
      <c r="ER18" s="187">
        <f t="shared" si="46"/>
        <v>0.8</v>
      </c>
      <c r="ES18" s="48">
        <f t="shared" si="47"/>
        <v>0</v>
      </c>
      <c r="ET18" s="48">
        <f t="shared" si="48"/>
        <v>0</v>
      </c>
      <c r="EU18" s="47">
        <f t="shared" si="49"/>
        <v>0</v>
      </c>
      <c r="EV18" s="46">
        <f t="shared" si="50"/>
        <v>1</v>
      </c>
      <c r="EW18" s="187">
        <f t="shared" si="51"/>
        <v>7.7759999999999996E-2</v>
      </c>
      <c r="EX18" s="46">
        <f t="shared" si="52"/>
        <v>4</v>
      </c>
      <c r="EY18" s="187">
        <f t="shared" si="53"/>
        <v>0.8</v>
      </c>
      <c r="EZ18" s="48">
        <f t="shared" si="54"/>
        <v>0</v>
      </c>
      <c r="FA18" s="48">
        <f t="shared" si="55"/>
        <v>0</v>
      </c>
      <c r="FB18" s="47">
        <f t="shared" si="56"/>
        <v>0</v>
      </c>
      <c r="FC18" s="46">
        <f t="shared" si="57"/>
        <v>1</v>
      </c>
      <c r="FD18" s="187">
        <f t="shared" si="58"/>
        <v>7.7759999999999996E-2</v>
      </c>
      <c r="FE18" s="46">
        <f t="shared" si="59"/>
        <v>4</v>
      </c>
      <c r="FF18" s="187">
        <f t="shared" si="60"/>
        <v>0.8</v>
      </c>
      <c r="FG18" s="48">
        <f t="shared" si="61"/>
        <v>0</v>
      </c>
      <c r="FH18" s="48">
        <f t="shared" si="62"/>
        <v>0</v>
      </c>
      <c r="FI18" s="47">
        <f t="shared" si="63"/>
        <v>0</v>
      </c>
      <c r="FJ18" s="46">
        <f t="shared" si="64"/>
        <v>1</v>
      </c>
      <c r="FK18" s="187">
        <f t="shared" si="65"/>
        <v>7.7759999999999996E-2</v>
      </c>
      <c r="FL18" s="46">
        <f t="shared" si="66"/>
        <v>4</v>
      </c>
      <c r="FM18" s="187">
        <f t="shared" si="67"/>
        <v>0.8</v>
      </c>
      <c r="FN18" s="48">
        <f t="shared" si="68"/>
        <v>0</v>
      </c>
      <c r="FO18" s="48">
        <f t="shared" si="69"/>
        <v>0</v>
      </c>
      <c r="FP18" s="47">
        <f t="shared" si="70"/>
        <v>0</v>
      </c>
      <c r="FQ18" s="46">
        <f t="shared" si="71"/>
        <v>1</v>
      </c>
      <c r="FR18" s="187">
        <f t="shared" si="72"/>
        <v>7.7759999999999996E-2</v>
      </c>
      <c r="FS18" s="46">
        <f t="shared" si="73"/>
        <v>4</v>
      </c>
      <c r="FT18" s="187">
        <f t="shared" si="74"/>
        <v>0.8</v>
      </c>
      <c r="FU18" s="48">
        <f t="shared" si="75"/>
        <v>0</v>
      </c>
      <c r="FV18" s="48">
        <f t="shared" si="76"/>
        <v>0</v>
      </c>
      <c r="FW18" s="47">
        <f t="shared" si="77"/>
        <v>0</v>
      </c>
      <c r="FX18" s="46">
        <f t="shared" si="78"/>
        <v>1</v>
      </c>
      <c r="FY18" s="187">
        <f t="shared" si="79"/>
        <v>7.7759999999999996E-2</v>
      </c>
      <c r="FZ18" s="46">
        <f t="shared" si="80"/>
        <v>4</v>
      </c>
      <c r="GA18" s="187">
        <f t="shared" si="81"/>
        <v>0.8</v>
      </c>
      <c r="GB18" s="48">
        <f t="shared" si="82"/>
        <v>0</v>
      </c>
      <c r="GC18" s="48">
        <f t="shared" si="83"/>
        <v>0</v>
      </c>
      <c r="GD18" s="47">
        <f t="shared" si="84"/>
        <v>0</v>
      </c>
      <c r="GE18" s="46">
        <f t="shared" si="85"/>
        <v>1</v>
      </c>
      <c r="GF18" s="187">
        <f t="shared" si="86"/>
        <v>7.7759999999999996E-2</v>
      </c>
      <c r="GG18" s="46">
        <f t="shared" si="87"/>
        <v>4</v>
      </c>
      <c r="GH18" s="187">
        <f t="shared" si="88"/>
        <v>0.8</v>
      </c>
      <c r="GI18" s="187">
        <f t="shared" si="98"/>
        <v>0.8</v>
      </c>
    </row>
    <row r="19" spans="1:191" ht="345.6" x14ac:dyDescent="0.2">
      <c r="A19" s="120">
        <v>11</v>
      </c>
      <c r="B19" s="119" t="s">
        <v>1409</v>
      </c>
      <c r="C19" s="63" t="s">
        <v>1421</v>
      </c>
      <c r="D19" s="214" t="s">
        <v>206</v>
      </c>
      <c r="E19" s="64" t="s">
        <v>204</v>
      </c>
      <c r="F19" s="118" t="s">
        <v>220</v>
      </c>
      <c r="G19" s="116" t="s">
        <v>1415</v>
      </c>
      <c r="H19" s="59" t="s">
        <v>169</v>
      </c>
      <c r="I19" s="58" t="s">
        <v>20</v>
      </c>
      <c r="J19" s="58" t="s">
        <v>54</v>
      </c>
      <c r="K19" s="58" t="s">
        <v>53</v>
      </c>
      <c r="L19" s="58" t="s">
        <v>53</v>
      </c>
      <c r="M19" s="58" t="s">
        <v>53</v>
      </c>
      <c r="N19" s="58" t="s">
        <v>54</v>
      </c>
      <c r="O19" s="58" t="s">
        <v>53</v>
      </c>
      <c r="P19" s="58" t="s">
        <v>54</v>
      </c>
      <c r="Q19" s="58" t="s">
        <v>53</v>
      </c>
      <c r="R19" s="58" t="s">
        <v>53</v>
      </c>
      <c r="S19" s="58" t="s">
        <v>54</v>
      </c>
      <c r="T19" s="58" t="s">
        <v>54</v>
      </c>
      <c r="U19" s="58" t="s">
        <v>54</v>
      </c>
      <c r="V19" s="58" t="s">
        <v>53</v>
      </c>
      <c r="W19" s="58" t="s">
        <v>53</v>
      </c>
      <c r="X19" s="58" t="s">
        <v>53</v>
      </c>
      <c r="Y19" s="58" t="s">
        <v>53</v>
      </c>
      <c r="Z19" s="58" t="s">
        <v>54</v>
      </c>
      <c r="AA19" s="58" t="s">
        <v>53</v>
      </c>
      <c r="AB19" s="58" t="s">
        <v>53</v>
      </c>
      <c r="AC19" s="57" t="str">
        <f t="shared" si="0"/>
        <v>2 - Baja</v>
      </c>
      <c r="AD19" s="149">
        <f t="shared" si="1"/>
        <v>0.4</v>
      </c>
      <c r="AE19" s="57" t="str">
        <f t="shared" si="2"/>
        <v>4 - Mayor</v>
      </c>
      <c r="AF19" s="149">
        <f t="shared" si="3"/>
        <v>0.8</v>
      </c>
      <c r="AG19" s="56" t="str">
        <f>IFERROR(INDEX('[11]G REC FIS'!$BLU$689:$BLY$693,MATCH(I19,'[11]G REC FIS'!$BLS$689:$BLS$693,0),MATCH(AE19,'[11]G REC FIS'!$BLU$687:$BLY$687,0)),"")</f>
        <v>MODERADO</v>
      </c>
      <c r="AH19" s="149">
        <f t="shared" si="4"/>
        <v>0.32000000000000006</v>
      </c>
      <c r="AI19" s="65" t="s">
        <v>1422</v>
      </c>
      <c r="AJ19" s="54" t="s">
        <v>101</v>
      </c>
      <c r="AK19" s="118" t="s">
        <v>1423</v>
      </c>
      <c r="AL19" s="118" t="s">
        <v>1424</v>
      </c>
      <c r="AM19" s="51" t="s">
        <v>35</v>
      </c>
      <c r="AN19" s="54" t="s">
        <v>45</v>
      </c>
      <c r="AO19" s="54" t="s">
        <v>50</v>
      </c>
      <c r="AP19" s="51" t="s">
        <v>52</v>
      </c>
      <c r="AQ19" s="51" t="s">
        <v>35</v>
      </c>
      <c r="AR19" s="54" t="s">
        <v>46</v>
      </c>
      <c r="AS19" s="54" t="s">
        <v>49</v>
      </c>
      <c r="AT19" s="51" t="s">
        <v>51</v>
      </c>
      <c r="AU19" s="51" t="s">
        <v>35</v>
      </c>
      <c r="AV19" s="54" t="s">
        <v>46</v>
      </c>
      <c r="AW19" s="54" t="s">
        <v>49</v>
      </c>
      <c r="AX19" s="51" t="s">
        <v>51</v>
      </c>
      <c r="AY19" s="51"/>
      <c r="AZ19" s="54"/>
      <c r="BA19" s="54"/>
      <c r="BB19" s="51"/>
      <c r="BC19" s="51"/>
      <c r="BD19" s="54"/>
      <c r="BE19" s="54"/>
      <c r="BF19" s="51"/>
      <c r="BG19" s="51"/>
      <c r="BH19" s="54"/>
      <c r="BI19" s="54"/>
      <c r="BJ19" s="51"/>
      <c r="BK19" s="51"/>
      <c r="BL19" s="54"/>
      <c r="BM19" s="54"/>
      <c r="BN19" s="51"/>
      <c r="BO19" s="51"/>
      <c r="BP19" s="54"/>
      <c r="BQ19" s="54"/>
      <c r="BR19" s="51"/>
      <c r="BS19" s="51"/>
      <c r="BT19" s="54"/>
      <c r="BU19" s="54"/>
      <c r="BV19" s="51"/>
      <c r="BW19" s="51"/>
      <c r="BX19" s="54"/>
      <c r="BY19" s="54"/>
      <c r="BZ19" s="51"/>
      <c r="CA19" s="51"/>
      <c r="CB19" s="54"/>
      <c r="CC19" s="54"/>
      <c r="CD19" s="51"/>
      <c r="CE19" s="51"/>
      <c r="CF19" s="54"/>
      <c r="CG19" s="54"/>
      <c r="CH19" s="51"/>
      <c r="CI19" s="54"/>
      <c r="CJ19" s="54"/>
      <c r="CK19" s="51"/>
      <c r="CL19" s="53" t="str">
        <f>IFERROR(IF(GE19&lt;=1,"1 - Muy Baja",VLOOKUP(GE19,'[12]G REC FIS'!$BLR$689:$BLS$693,2,0)),"")</f>
        <v/>
      </c>
      <c r="CM19" s="165">
        <f t="shared" si="5"/>
        <v>0.24</v>
      </c>
      <c r="CN19" s="53" t="str">
        <f>IFERROR(IF(GG19&lt;=1,"1 - Leve",HLOOKUP(GG19,'[11]G FINANC'!$BLU$681:$BLY$682,2,0)),"")</f>
        <v>3 - Moderado</v>
      </c>
      <c r="CO19" s="165">
        <f t="shared" si="89"/>
        <v>0.6</v>
      </c>
      <c r="CP19" s="52" t="str">
        <f t="shared" si="6"/>
        <v>MODERADO</v>
      </c>
      <c r="CQ19" s="149">
        <f t="shared" si="90"/>
        <v>0.14399999999999999</v>
      </c>
      <c r="CR19" s="63" t="s">
        <v>233</v>
      </c>
      <c r="CS19" s="52">
        <f t="shared" si="91"/>
        <v>3</v>
      </c>
      <c r="CT19" s="51"/>
      <c r="CU19" s="50" t="s">
        <v>1396</v>
      </c>
      <c r="CV19" s="440" t="s">
        <v>1077</v>
      </c>
      <c r="CW19" s="158"/>
      <c r="CX19" s="47">
        <f t="shared" si="7"/>
        <v>7</v>
      </c>
      <c r="CY19" s="49">
        <f t="shared" si="92"/>
        <v>4</v>
      </c>
      <c r="CZ19" s="47" t="str">
        <f t="shared" si="93"/>
        <v>Mayor</v>
      </c>
      <c r="DA19" s="153">
        <f t="shared" si="94"/>
        <v>0.8</v>
      </c>
      <c r="DB19" s="48">
        <f t="shared" si="95"/>
        <v>0.15</v>
      </c>
      <c r="DC19" s="48">
        <f t="shared" si="8"/>
        <v>0.25</v>
      </c>
      <c r="DD19" s="47">
        <f t="shared" si="96"/>
        <v>0.4</v>
      </c>
      <c r="DE19" s="46">
        <f t="shared" si="9"/>
        <v>2</v>
      </c>
      <c r="DF19" s="187">
        <f t="shared" si="10"/>
        <v>0.24</v>
      </c>
      <c r="DG19" s="46">
        <f t="shared" si="97"/>
        <v>4</v>
      </c>
      <c r="DH19" s="46"/>
      <c r="DI19" s="187">
        <f t="shared" si="11"/>
        <v>0.8</v>
      </c>
      <c r="DJ19" s="48">
        <f t="shared" si="12"/>
        <v>0.25</v>
      </c>
      <c r="DK19" s="48">
        <f t="shared" si="13"/>
        <v>0.15</v>
      </c>
      <c r="DL19" s="47">
        <f t="shared" si="14"/>
        <v>0.4</v>
      </c>
      <c r="DM19" s="46">
        <f t="shared" si="15"/>
        <v>2</v>
      </c>
      <c r="DN19" s="187">
        <f t="shared" si="16"/>
        <v>0.24</v>
      </c>
      <c r="DO19" s="46">
        <f t="shared" si="17"/>
        <v>3</v>
      </c>
      <c r="DP19" s="187">
        <f t="shared" si="18"/>
        <v>0.48</v>
      </c>
      <c r="DQ19" s="48">
        <f t="shared" si="19"/>
        <v>0.25</v>
      </c>
      <c r="DR19" s="48">
        <f t="shared" si="20"/>
        <v>0.15</v>
      </c>
      <c r="DS19" s="47">
        <f t="shared" si="21"/>
        <v>0.4</v>
      </c>
      <c r="DT19" s="46">
        <f t="shared" si="22"/>
        <v>2</v>
      </c>
      <c r="DU19" s="187">
        <f t="shared" si="23"/>
        <v>0.24</v>
      </c>
      <c r="DV19" s="46">
        <f t="shared" si="24"/>
        <v>3</v>
      </c>
      <c r="DW19" s="187">
        <f t="shared" si="25"/>
        <v>0.28799999999999998</v>
      </c>
      <c r="DX19" s="48">
        <f t="shared" si="26"/>
        <v>0</v>
      </c>
      <c r="DY19" s="48">
        <f t="shared" si="27"/>
        <v>0</v>
      </c>
      <c r="DZ19" s="47">
        <f t="shared" si="28"/>
        <v>0</v>
      </c>
      <c r="EA19" s="46">
        <f t="shared" si="29"/>
        <v>2</v>
      </c>
      <c r="EB19" s="187">
        <f t="shared" si="30"/>
        <v>0.24</v>
      </c>
      <c r="EC19" s="46">
        <f t="shared" si="31"/>
        <v>3</v>
      </c>
      <c r="ED19" s="187">
        <f t="shared" si="32"/>
        <v>0.28799999999999998</v>
      </c>
      <c r="EE19" s="48">
        <f t="shared" si="33"/>
        <v>0</v>
      </c>
      <c r="EF19" s="48">
        <f t="shared" si="34"/>
        <v>0</v>
      </c>
      <c r="EG19" s="47">
        <f t="shared" si="35"/>
        <v>0</v>
      </c>
      <c r="EH19" s="46">
        <f t="shared" si="36"/>
        <v>2</v>
      </c>
      <c r="EI19" s="187">
        <f t="shared" si="37"/>
        <v>0.24</v>
      </c>
      <c r="EJ19" s="46">
        <f t="shared" si="38"/>
        <v>3</v>
      </c>
      <c r="EK19" s="187">
        <f t="shared" si="39"/>
        <v>0.28799999999999998</v>
      </c>
      <c r="EL19" s="48">
        <f t="shared" si="40"/>
        <v>0</v>
      </c>
      <c r="EM19" s="48">
        <f t="shared" si="41"/>
        <v>0</v>
      </c>
      <c r="EN19" s="47">
        <f t="shared" si="42"/>
        <v>0</v>
      </c>
      <c r="EO19" s="46">
        <f t="shared" si="43"/>
        <v>2</v>
      </c>
      <c r="EP19" s="187">
        <f t="shared" si="44"/>
        <v>0.24</v>
      </c>
      <c r="EQ19" s="46">
        <f t="shared" si="45"/>
        <v>3</v>
      </c>
      <c r="ER19" s="187">
        <f t="shared" si="46"/>
        <v>0.28799999999999998</v>
      </c>
      <c r="ES19" s="48">
        <f t="shared" si="47"/>
        <v>0</v>
      </c>
      <c r="ET19" s="48">
        <f t="shared" si="48"/>
        <v>0</v>
      </c>
      <c r="EU19" s="47">
        <f t="shared" si="49"/>
        <v>0</v>
      </c>
      <c r="EV19" s="46">
        <f t="shared" si="50"/>
        <v>2</v>
      </c>
      <c r="EW19" s="187">
        <f t="shared" si="51"/>
        <v>0.24</v>
      </c>
      <c r="EX19" s="46">
        <f t="shared" si="52"/>
        <v>3</v>
      </c>
      <c r="EY19" s="187">
        <f t="shared" si="53"/>
        <v>0.28799999999999998</v>
      </c>
      <c r="EZ19" s="48">
        <f t="shared" si="54"/>
        <v>0</v>
      </c>
      <c r="FA19" s="48">
        <f t="shared" si="55"/>
        <v>0</v>
      </c>
      <c r="FB19" s="47">
        <f t="shared" si="56"/>
        <v>0</v>
      </c>
      <c r="FC19" s="46">
        <f t="shared" si="57"/>
        <v>2</v>
      </c>
      <c r="FD19" s="187">
        <f t="shared" si="58"/>
        <v>0.24</v>
      </c>
      <c r="FE19" s="46">
        <f t="shared" si="59"/>
        <v>3</v>
      </c>
      <c r="FF19" s="187">
        <f t="shared" si="60"/>
        <v>0.28799999999999998</v>
      </c>
      <c r="FG19" s="48">
        <f t="shared" si="61"/>
        <v>0</v>
      </c>
      <c r="FH19" s="48">
        <f t="shared" si="62"/>
        <v>0</v>
      </c>
      <c r="FI19" s="47">
        <f t="shared" si="63"/>
        <v>0</v>
      </c>
      <c r="FJ19" s="46">
        <f t="shared" si="64"/>
        <v>2</v>
      </c>
      <c r="FK19" s="187">
        <f t="shared" si="65"/>
        <v>0.24</v>
      </c>
      <c r="FL19" s="46">
        <f t="shared" si="66"/>
        <v>3</v>
      </c>
      <c r="FM19" s="187">
        <f t="shared" si="67"/>
        <v>0.28799999999999998</v>
      </c>
      <c r="FN19" s="48">
        <f t="shared" si="68"/>
        <v>0</v>
      </c>
      <c r="FO19" s="48">
        <f t="shared" si="69"/>
        <v>0</v>
      </c>
      <c r="FP19" s="47">
        <f t="shared" si="70"/>
        <v>0</v>
      </c>
      <c r="FQ19" s="46">
        <f t="shared" si="71"/>
        <v>2</v>
      </c>
      <c r="FR19" s="187">
        <f t="shared" si="72"/>
        <v>0.24</v>
      </c>
      <c r="FS19" s="46">
        <f t="shared" si="73"/>
        <v>3</v>
      </c>
      <c r="FT19" s="187">
        <f t="shared" si="74"/>
        <v>0.28799999999999998</v>
      </c>
      <c r="FU19" s="48">
        <f t="shared" si="75"/>
        <v>0</v>
      </c>
      <c r="FV19" s="48">
        <f t="shared" si="76"/>
        <v>0</v>
      </c>
      <c r="FW19" s="47">
        <f t="shared" si="77"/>
        <v>0</v>
      </c>
      <c r="FX19" s="46">
        <f t="shared" si="78"/>
        <v>2</v>
      </c>
      <c r="FY19" s="187">
        <f t="shared" si="79"/>
        <v>0.24</v>
      </c>
      <c r="FZ19" s="46">
        <f t="shared" si="80"/>
        <v>3</v>
      </c>
      <c r="GA19" s="187">
        <f t="shared" si="81"/>
        <v>0.28799999999999998</v>
      </c>
      <c r="GB19" s="48">
        <f t="shared" si="82"/>
        <v>0</v>
      </c>
      <c r="GC19" s="48">
        <f t="shared" si="83"/>
        <v>0</v>
      </c>
      <c r="GD19" s="47">
        <f t="shared" si="84"/>
        <v>0</v>
      </c>
      <c r="GE19" s="46">
        <f t="shared" si="85"/>
        <v>2</v>
      </c>
      <c r="GF19" s="187">
        <f t="shared" si="86"/>
        <v>0.24</v>
      </c>
      <c r="GG19" s="46">
        <f t="shared" si="87"/>
        <v>3</v>
      </c>
      <c r="GH19" s="187">
        <f t="shared" si="88"/>
        <v>0.28799999999999998</v>
      </c>
      <c r="GI19" s="187">
        <f t="shared" si="98"/>
        <v>0.6</v>
      </c>
    </row>
    <row r="20" spans="1:191" ht="345.6" x14ac:dyDescent="0.2">
      <c r="A20" s="120">
        <v>12</v>
      </c>
      <c r="B20" s="119" t="s">
        <v>1409</v>
      </c>
      <c r="C20" s="63" t="s">
        <v>1425</v>
      </c>
      <c r="D20" s="214" t="s">
        <v>205</v>
      </c>
      <c r="E20" s="64" t="s">
        <v>204</v>
      </c>
      <c r="F20" s="118" t="s">
        <v>223</v>
      </c>
      <c r="G20" s="116" t="s">
        <v>1415</v>
      </c>
      <c r="H20" s="59" t="s">
        <v>169</v>
      </c>
      <c r="I20" s="58" t="s">
        <v>20</v>
      </c>
      <c r="J20" s="58" t="s">
        <v>54</v>
      </c>
      <c r="K20" s="58" t="s">
        <v>53</v>
      </c>
      <c r="L20" s="58" t="s">
        <v>53</v>
      </c>
      <c r="M20" s="58" t="s">
        <v>53</v>
      </c>
      <c r="N20" s="58" t="s">
        <v>54</v>
      </c>
      <c r="O20" s="58" t="s">
        <v>53</v>
      </c>
      <c r="P20" s="58" t="s">
        <v>54</v>
      </c>
      <c r="Q20" s="58" t="s">
        <v>53</v>
      </c>
      <c r="R20" s="58" t="s">
        <v>53</v>
      </c>
      <c r="S20" s="58" t="s">
        <v>54</v>
      </c>
      <c r="T20" s="58" t="s">
        <v>54</v>
      </c>
      <c r="U20" s="58" t="s">
        <v>54</v>
      </c>
      <c r="V20" s="58" t="s">
        <v>53</v>
      </c>
      <c r="W20" s="58" t="s">
        <v>53</v>
      </c>
      <c r="X20" s="58" t="s">
        <v>53</v>
      </c>
      <c r="Y20" s="58" t="s">
        <v>53</v>
      </c>
      <c r="Z20" s="58" t="s">
        <v>54</v>
      </c>
      <c r="AA20" s="58" t="s">
        <v>53</v>
      </c>
      <c r="AB20" s="58" t="s">
        <v>53</v>
      </c>
      <c r="AC20" s="57" t="str">
        <f t="shared" si="0"/>
        <v>2 - Baja</v>
      </c>
      <c r="AD20" s="149">
        <f t="shared" si="1"/>
        <v>0.4</v>
      </c>
      <c r="AE20" s="57" t="str">
        <f t="shared" si="2"/>
        <v>4 - Mayor</v>
      </c>
      <c r="AF20" s="149">
        <f t="shared" si="3"/>
        <v>0.8</v>
      </c>
      <c r="AG20" s="56" t="str">
        <f>IFERROR(INDEX('[11]G REC FIS'!$BLU$689:$BLY$693,MATCH(I20,'[11]G REC FIS'!$BLS$689:$BLS$693,0),MATCH(AE20,'[11]G REC FIS'!$BLU$687:$BLY$687,0)),"")</f>
        <v>MODERADO</v>
      </c>
      <c r="AH20" s="149">
        <f t="shared" si="4"/>
        <v>0.32000000000000006</v>
      </c>
      <c r="AI20" s="65" t="s">
        <v>1422</v>
      </c>
      <c r="AJ20" s="54" t="s">
        <v>101</v>
      </c>
      <c r="AK20" s="118" t="s">
        <v>1423</v>
      </c>
      <c r="AL20" s="118" t="s">
        <v>1424</v>
      </c>
      <c r="AM20" s="51" t="s">
        <v>34</v>
      </c>
      <c r="AN20" s="54" t="s">
        <v>45</v>
      </c>
      <c r="AO20" s="54" t="s">
        <v>50</v>
      </c>
      <c r="AP20" s="51" t="s">
        <v>52</v>
      </c>
      <c r="AQ20" s="51" t="s">
        <v>34</v>
      </c>
      <c r="AR20" s="54" t="s">
        <v>46</v>
      </c>
      <c r="AS20" s="54" t="s">
        <v>49</v>
      </c>
      <c r="AT20" s="51" t="s">
        <v>51</v>
      </c>
      <c r="AU20" s="51" t="s">
        <v>35</v>
      </c>
      <c r="AV20" s="54" t="s">
        <v>46</v>
      </c>
      <c r="AW20" s="54" t="s">
        <v>49</v>
      </c>
      <c r="AX20" s="51" t="s">
        <v>51</v>
      </c>
      <c r="AY20" s="51"/>
      <c r="AZ20" s="54"/>
      <c r="BA20" s="54"/>
      <c r="BB20" s="51"/>
      <c r="BC20" s="51"/>
      <c r="BD20" s="54"/>
      <c r="BE20" s="54"/>
      <c r="BF20" s="51"/>
      <c r="BG20" s="51"/>
      <c r="BH20" s="54"/>
      <c r="BI20" s="54"/>
      <c r="BJ20" s="51"/>
      <c r="BK20" s="51"/>
      <c r="BL20" s="54"/>
      <c r="BM20" s="54"/>
      <c r="BN20" s="51"/>
      <c r="BO20" s="51"/>
      <c r="BP20" s="54"/>
      <c r="BQ20" s="54"/>
      <c r="BR20" s="51"/>
      <c r="BS20" s="51"/>
      <c r="BT20" s="54"/>
      <c r="BU20" s="54"/>
      <c r="BV20" s="51"/>
      <c r="BW20" s="51"/>
      <c r="BX20" s="54"/>
      <c r="BY20" s="54"/>
      <c r="BZ20" s="51"/>
      <c r="CA20" s="51"/>
      <c r="CB20" s="54"/>
      <c r="CC20" s="54"/>
      <c r="CD20" s="51"/>
      <c r="CE20" s="51"/>
      <c r="CF20" s="54"/>
      <c r="CG20" s="54"/>
      <c r="CH20" s="51"/>
      <c r="CI20" s="54"/>
      <c r="CJ20" s="54"/>
      <c r="CK20" s="51"/>
      <c r="CL20" s="53" t="str">
        <f>IFERROR(IF(GE20&lt;=1,"1 - Muy Baja",VLOOKUP(GE20,'[12]G REC FIS'!$BLR$689:$BLS$693,2,0)),"")</f>
        <v/>
      </c>
      <c r="CM20" s="165">
        <f t="shared" si="5"/>
        <v>0.24</v>
      </c>
      <c r="CN20" s="53" t="str">
        <f>IFERROR(IF(GG20&lt;=1,"1 - Leve",HLOOKUP(GG20,'[11]G FINANC'!$BLU$681:$BLY$682,2,0)),"")</f>
        <v>3 - Moderado</v>
      </c>
      <c r="CO20" s="165">
        <f t="shared" si="89"/>
        <v>0.6</v>
      </c>
      <c r="CP20" s="52" t="str">
        <f t="shared" si="6"/>
        <v>MODERADO</v>
      </c>
      <c r="CQ20" s="149">
        <f t="shared" si="90"/>
        <v>0.14399999999999999</v>
      </c>
      <c r="CR20" s="63" t="s">
        <v>456</v>
      </c>
      <c r="CS20" s="52">
        <f t="shared" si="91"/>
        <v>3</v>
      </c>
      <c r="CT20" s="51"/>
      <c r="CU20" s="50" t="s">
        <v>1396</v>
      </c>
      <c r="CV20" s="440" t="s">
        <v>1077</v>
      </c>
      <c r="CW20" s="158"/>
      <c r="CX20" s="47">
        <f t="shared" si="7"/>
        <v>7</v>
      </c>
      <c r="CY20" s="49">
        <f t="shared" si="92"/>
        <v>4</v>
      </c>
      <c r="CZ20" s="47" t="str">
        <f t="shared" si="93"/>
        <v>Mayor</v>
      </c>
      <c r="DA20" s="153">
        <f t="shared" si="94"/>
        <v>0.8</v>
      </c>
      <c r="DB20" s="48">
        <f t="shared" si="95"/>
        <v>0.15</v>
      </c>
      <c r="DC20" s="48">
        <f t="shared" si="8"/>
        <v>0.25</v>
      </c>
      <c r="DD20" s="47">
        <f t="shared" si="96"/>
        <v>0.4</v>
      </c>
      <c r="DE20" s="46">
        <f t="shared" si="9"/>
        <v>2</v>
      </c>
      <c r="DF20" s="187">
        <f t="shared" si="10"/>
        <v>0.24</v>
      </c>
      <c r="DG20" s="46">
        <f t="shared" si="97"/>
        <v>4</v>
      </c>
      <c r="DH20" s="46"/>
      <c r="DI20" s="187">
        <f t="shared" si="11"/>
        <v>0.8</v>
      </c>
      <c r="DJ20" s="48">
        <f t="shared" si="12"/>
        <v>0.25</v>
      </c>
      <c r="DK20" s="48">
        <f t="shared" si="13"/>
        <v>0.15</v>
      </c>
      <c r="DL20" s="47">
        <f t="shared" si="14"/>
        <v>0.4</v>
      </c>
      <c r="DM20" s="46">
        <f t="shared" si="15"/>
        <v>2</v>
      </c>
      <c r="DN20" s="187">
        <f t="shared" si="16"/>
        <v>0.24</v>
      </c>
      <c r="DO20" s="46">
        <f t="shared" si="17"/>
        <v>3</v>
      </c>
      <c r="DP20" s="187">
        <f t="shared" si="18"/>
        <v>0.48</v>
      </c>
      <c r="DQ20" s="48">
        <f t="shared" si="19"/>
        <v>0.25</v>
      </c>
      <c r="DR20" s="48">
        <f t="shared" si="20"/>
        <v>0.15</v>
      </c>
      <c r="DS20" s="47">
        <f t="shared" si="21"/>
        <v>0.4</v>
      </c>
      <c r="DT20" s="46">
        <f t="shared" si="22"/>
        <v>2</v>
      </c>
      <c r="DU20" s="187">
        <f t="shared" si="23"/>
        <v>0.24</v>
      </c>
      <c r="DV20" s="46">
        <f t="shared" si="24"/>
        <v>3</v>
      </c>
      <c r="DW20" s="187">
        <f t="shared" si="25"/>
        <v>0.28799999999999998</v>
      </c>
      <c r="DX20" s="48">
        <f t="shared" si="26"/>
        <v>0</v>
      </c>
      <c r="DY20" s="48">
        <f t="shared" si="27"/>
        <v>0</v>
      </c>
      <c r="DZ20" s="47">
        <f t="shared" si="28"/>
        <v>0</v>
      </c>
      <c r="EA20" s="46">
        <f t="shared" si="29"/>
        <v>2</v>
      </c>
      <c r="EB20" s="187">
        <f t="shared" si="30"/>
        <v>0.24</v>
      </c>
      <c r="EC20" s="46">
        <f t="shared" si="31"/>
        <v>3</v>
      </c>
      <c r="ED20" s="187">
        <f t="shared" si="32"/>
        <v>0.28799999999999998</v>
      </c>
      <c r="EE20" s="48">
        <f t="shared" si="33"/>
        <v>0</v>
      </c>
      <c r="EF20" s="48">
        <f t="shared" si="34"/>
        <v>0</v>
      </c>
      <c r="EG20" s="47">
        <f t="shared" si="35"/>
        <v>0</v>
      </c>
      <c r="EH20" s="46">
        <f t="shared" si="36"/>
        <v>2</v>
      </c>
      <c r="EI20" s="187">
        <f t="shared" si="37"/>
        <v>0.24</v>
      </c>
      <c r="EJ20" s="46">
        <f t="shared" si="38"/>
        <v>3</v>
      </c>
      <c r="EK20" s="187">
        <f t="shared" si="39"/>
        <v>0.28799999999999998</v>
      </c>
      <c r="EL20" s="48">
        <f t="shared" si="40"/>
        <v>0</v>
      </c>
      <c r="EM20" s="48">
        <f t="shared" si="41"/>
        <v>0</v>
      </c>
      <c r="EN20" s="47">
        <f t="shared" si="42"/>
        <v>0</v>
      </c>
      <c r="EO20" s="46">
        <f t="shared" si="43"/>
        <v>2</v>
      </c>
      <c r="EP20" s="187">
        <f t="shared" si="44"/>
        <v>0.24</v>
      </c>
      <c r="EQ20" s="46">
        <f t="shared" si="45"/>
        <v>3</v>
      </c>
      <c r="ER20" s="187">
        <f t="shared" si="46"/>
        <v>0.28799999999999998</v>
      </c>
      <c r="ES20" s="48">
        <f t="shared" si="47"/>
        <v>0</v>
      </c>
      <c r="ET20" s="48">
        <f t="shared" si="48"/>
        <v>0</v>
      </c>
      <c r="EU20" s="47">
        <f t="shared" si="49"/>
        <v>0</v>
      </c>
      <c r="EV20" s="46">
        <f t="shared" si="50"/>
        <v>2</v>
      </c>
      <c r="EW20" s="187">
        <f t="shared" si="51"/>
        <v>0.24</v>
      </c>
      <c r="EX20" s="46">
        <f t="shared" si="52"/>
        <v>3</v>
      </c>
      <c r="EY20" s="187">
        <f t="shared" si="53"/>
        <v>0.28799999999999998</v>
      </c>
      <c r="EZ20" s="48">
        <f t="shared" si="54"/>
        <v>0</v>
      </c>
      <c r="FA20" s="48">
        <f t="shared" si="55"/>
        <v>0</v>
      </c>
      <c r="FB20" s="47">
        <f t="shared" si="56"/>
        <v>0</v>
      </c>
      <c r="FC20" s="46">
        <f t="shared" si="57"/>
        <v>2</v>
      </c>
      <c r="FD20" s="187">
        <f t="shared" si="58"/>
        <v>0.24</v>
      </c>
      <c r="FE20" s="46">
        <f t="shared" si="59"/>
        <v>3</v>
      </c>
      <c r="FF20" s="187">
        <f t="shared" si="60"/>
        <v>0.28799999999999998</v>
      </c>
      <c r="FG20" s="48">
        <f t="shared" si="61"/>
        <v>0</v>
      </c>
      <c r="FH20" s="48">
        <f t="shared" si="62"/>
        <v>0</v>
      </c>
      <c r="FI20" s="47">
        <f t="shared" si="63"/>
        <v>0</v>
      </c>
      <c r="FJ20" s="46">
        <f t="shared" si="64"/>
        <v>2</v>
      </c>
      <c r="FK20" s="187">
        <f t="shared" si="65"/>
        <v>0.24</v>
      </c>
      <c r="FL20" s="46">
        <f t="shared" si="66"/>
        <v>3</v>
      </c>
      <c r="FM20" s="187">
        <f t="shared" si="67"/>
        <v>0.28799999999999998</v>
      </c>
      <c r="FN20" s="48">
        <f t="shared" si="68"/>
        <v>0</v>
      </c>
      <c r="FO20" s="48">
        <f t="shared" si="69"/>
        <v>0</v>
      </c>
      <c r="FP20" s="47">
        <f t="shared" si="70"/>
        <v>0</v>
      </c>
      <c r="FQ20" s="46">
        <f t="shared" si="71"/>
        <v>2</v>
      </c>
      <c r="FR20" s="187">
        <f t="shared" si="72"/>
        <v>0.24</v>
      </c>
      <c r="FS20" s="46">
        <f t="shared" si="73"/>
        <v>3</v>
      </c>
      <c r="FT20" s="187">
        <f t="shared" si="74"/>
        <v>0.28799999999999998</v>
      </c>
      <c r="FU20" s="48">
        <f t="shared" si="75"/>
        <v>0</v>
      </c>
      <c r="FV20" s="48">
        <f t="shared" si="76"/>
        <v>0</v>
      </c>
      <c r="FW20" s="47">
        <f t="shared" si="77"/>
        <v>0</v>
      </c>
      <c r="FX20" s="46">
        <f t="shared" si="78"/>
        <v>2</v>
      </c>
      <c r="FY20" s="187">
        <f t="shared" si="79"/>
        <v>0.24</v>
      </c>
      <c r="FZ20" s="46">
        <f t="shared" si="80"/>
        <v>3</v>
      </c>
      <c r="GA20" s="187">
        <f t="shared" si="81"/>
        <v>0.28799999999999998</v>
      </c>
      <c r="GB20" s="48">
        <f t="shared" si="82"/>
        <v>0</v>
      </c>
      <c r="GC20" s="48">
        <f t="shared" si="83"/>
        <v>0</v>
      </c>
      <c r="GD20" s="47">
        <f t="shared" si="84"/>
        <v>0</v>
      </c>
      <c r="GE20" s="46">
        <f t="shared" si="85"/>
        <v>2</v>
      </c>
      <c r="GF20" s="187">
        <f t="shared" si="86"/>
        <v>0.24</v>
      </c>
      <c r="GG20" s="46">
        <f t="shared" si="87"/>
        <v>3</v>
      </c>
      <c r="GH20" s="187">
        <f t="shared" si="88"/>
        <v>0.28799999999999998</v>
      </c>
      <c r="GI20" s="187">
        <f t="shared" si="98"/>
        <v>0.6</v>
      </c>
    </row>
    <row r="21" spans="1:191" ht="345.6" x14ac:dyDescent="0.2">
      <c r="A21" s="120">
        <v>13</v>
      </c>
      <c r="B21" s="119" t="s">
        <v>1426</v>
      </c>
      <c r="C21" s="63" t="s">
        <v>1427</v>
      </c>
      <c r="D21" s="214" t="s">
        <v>205</v>
      </c>
      <c r="E21" s="64" t="s">
        <v>204</v>
      </c>
      <c r="F21" s="118" t="s">
        <v>223</v>
      </c>
      <c r="G21" s="64" t="s">
        <v>210</v>
      </c>
      <c r="H21" s="59" t="s">
        <v>169</v>
      </c>
      <c r="I21" s="58" t="s">
        <v>18</v>
      </c>
      <c r="J21" s="58" t="s">
        <v>54</v>
      </c>
      <c r="K21" s="58" t="s">
        <v>53</v>
      </c>
      <c r="L21" s="58" t="s">
        <v>53</v>
      </c>
      <c r="M21" s="58" t="s">
        <v>53</v>
      </c>
      <c r="N21" s="58" t="s">
        <v>54</v>
      </c>
      <c r="O21" s="58" t="s">
        <v>53</v>
      </c>
      <c r="P21" s="58" t="s">
        <v>54</v>
      </c>
      <c r="Q21" s="58" t="s">
        <v>53</v>
      </c>
      <c r="R21" s="58" t="s">
        <v>53</v>
      </c>
      <c r="S21" s="58" t="s">
        <v>54</v>
      </c>
      <c r="T21" s="58" t="s">
        <v>54</v>
      </c>
      <c r="U21" s="58" t="s">
        <v>54</v>
      </c>
      <c r="V21" s="58" t="s">
        <v>53</v>
      </c>
      <c r="W21" s="58" t="s">
        <v>53</v>
      </c>
      <c r="X21" s="58" t="s">
        <v>53</v>
      </c>
      <c r="Y21" s="58" t="s">
        <v>53</v>
      </c>
      <c r="Z21" s="58" t="s">
        <v>54</v>
      </c>
      <c r="AA21" s="58" t="s">
        <v>53</v>
      </c>
      <c r="AB21" s="58" t="s">
        <v>53</v>
      </c>
      <c r="AC21" s="57" t="str">
        <f t="shared" si="0"/>
        <v>1 - Muy Baja</v>
      </c>
      <c r="AD21" s="149">
        <f t="shared" si="1"/>
        <v>0.2</v>
      </c>
      <c r="AE21" s="57" t="str">
        <f t="shared" si="2"/>
        <v>4 - Mayor</v>
      </c>
      <c r="AF21" s="149">
        <f t="shared" si="3"/>
        <v>0.8</v>
      </c>
      <c r="AG21" s="56" t="str">
        <f>IFERROR(INDEX('[11]G REC FIS'!$BLU$689:$BLY$693,MATCH(I21,'[11]G REC FIS'!$BLS$689:$BLS$693,0),MATCH(AE21,'[11]G REC FIS'!$BLU$687:$BLY$687,0)),"")</f>
        <v>MODERADO</v>
      </c>
      <c r="AH21" s="149">
        <f t="shared" si="4"/>
        <v>0.16000000000000003</v>
      </c>
      <c r="AI21" s="65" t="s">
        <v>1428</v>
      </c>
      <c r="AJ21" s="54" t="s">
        <v>101</v>
      </c>
      <c r="AK21" s="118" t="s">
        <v>1423</v>
      </c>
      <c r="AL21" s="118" t="s">
        <v>1429</v>
      </c>
      <c r="AM21" s="51" t="s">
        <v>35</v>
      </c>
      <c r="AN21" s="54" t="s">
        <v>46</v>
      </c>
      <c r="AO21" s="54" t="s">
        <v>49</v>
      </c>
      <c r="AP21" s="51" t="s">
        <v>51</v>
      </c>
      <c r="AQ21" s="51" t="s">
        <v>35</v>
      </c>
      <c r="AR21" s="54" t="s">
        <v>46</v>
      </c>
      <c r="AS21" s="54" t="s">
        <v>49</v>
      </c>
      <c r="AT21" s="51" t="s">
        <v>51</v>
      </c>
      <c r="AU21" s="51" t="s">
        <v>35</v>
      </c>
      <c r="AV21" s="54" t="s">
        <v>45</v>
      </c>
      <c r="AW21" s="54" t="s">
        <v>50</v>
      </c>
      <c r="AX21" s="51" t="s">
        <v>52</v>
      </c>
      <c r="AY21" s="51"/>
      <c r="AZ21" s="54"/>
      <c r="BA21" s="54"/>
      <c r="BB21" s="51"/>
      <c r="BC21" s="51"/>
      <c r="BD21" s="54"/>
      <c r="BE21" s="54"/>
      <c r="BF21" s="51"/>
      <c r="BG21" s="51"/>
      <c r="BH21" s="54"/>
      <c r="BI21" s="54"/>
      <c r="BJ21" s="51"/>
      <c r="BK21" s="51"/>
      <c r="BL21" s="54"/>
      <c r="BM21" s="54"/>
      <c r="BN21" s="51"/>
      <c r="BO21" s="51"/>
      <c r="BP21" s="54"/>
      <c r="BQ21" s="54"/>
      <c r="BR21" s="51"/>
      <c r="BS21" s="51"/>
      <c r="BT21" s="54"/>
      <c r="BU21" s="54"/>
      <c r="BV21" s="51"/>
      <c r="BW21" s="51"/>
      <c r="BX21" s="54"/>
      <c r="BY21" s="54"/>
      <c r="BZ21" s="51"/>
      <c r="CA21" s="51"/>
      <c r="CB21" s="54"/>
      <c r="CC21" s="54"/>
      <c r="CD21" s="51"/>
      <c r="CE21" s="51"/>
      <c r="CF21" s="54"/>
      <c r="CG21" s="54"/>
      <c r="CH21" s="51"/>
      <c r="CI21" s="54"/>
      <c r="CJ21" s="54"/>
      <c r="CK21" s="51"/>
      <c r="CL21" s="53" t="str">
        <f>IFERROR(IF(GE21&lt;=1,"1 - Muy Baja",VLOOKUP(GE21,'[12]G REC FIS'!$BLR$689:$BLS$693,2,0)),"")</f>
        <v>1 - Muy Baja</v>
      </c>
      <c r="CM21" s="165">
        <f t="shared" si="5"/>
        <v>0.12</v>
      </c>
      <c r="CN21" s="53" t="str">
        <f>IFERROR(IF(GG21&lt;=1,"1 - Leve",HLOOKUP(GG21,'[11]G FINANC'!$BLU$681:$BLY$682,2,0)),"")</f>
        <v>3 - Moderado</v>
      </c>
      <c r="CO21" s="165">
        <f t="shared" si="89"/>
        <v>0.6</v>
      </c>
      <c r="CP21" s="52" t="str">
        <f t="shared" si="6"/>
        <v>MODERADO</v>
      </c>
      <c r="CQ21" s="149">
        <f t="shared" si="90"/>
        <v>7.1999999999999995E-2</v>
      </c>
      <c r="CR21" s="63" t="s">
        <v>456</v>
      </c>
      <c r="CS21" s="52">
        <f t="shared" si="91"/>
        <v>3</v>
      </c>
      <c r="CT21" s="51"/>
      <c r="CU21" s="50" t="s">
        <v>1396</v>
      </c>
      <c r="CV21" s="440" t="s">
        <v>1077</v>
      </c>
      <c r="CW21" s="158"/>
      <c r="CX21" s="47">
        <f t="shared" si="7"/>
        <v>7</v>
      </c>
      <c r="CY21" s="49">
        <f t="shared" si="92"/>
        <v>4</v>
      </c>
      <c r="CZ21" s="47" t="str">
        <f t="shared" si="93"/>
        <v>Mayor</v>
      </c>
      <c r="DA21" s="153">
        <f t="shared" si="94"/>
        <v>0.8</v>
      </c>
      <c r="DB21" s="48">
        <f t="shared" si="95"/>
        <v>0.25</v>
      </c>
      <c r="DC21" s="48">
        <f t="shared" si="8"/>
        <v>0.15</v>
      </c>
      <c r="DD21" s="47">
        <f t="shared" si="96"/>
        <v>0.4</v>
      </c>
      <c r="DE21" s="46">
        <f t="shared" si="9"/>
        <v>1</v>
      </c>
      <c r="DF21" s="187">
        <f t="shared" si="10"/>
        <v>0.2</v>
      </c>
      <c r="DG21" s="46">
        <f t="shared" si="97"/>
        <v>3</v>
      </c>
      <c r="DH21" s="46"/>
      <c r="DI21" s="187">
        <f t="shared" si="11"/>
        <v>0.48</v>
      </c>
      <c r="DJ21" s="48">
        <f t="shared" si="12"/>
        <v>0.25</v>
      </c>
      <c r="DK21" s="48">
        <f t="shared" si="13"/>
        <v>0.15</v>
      </c>
      <c r="DL21" s="47">
        <f t="shared" si="14"/>
        <v>0.4</v>
      </c>
      <c r="DM21" s="46">
        <f t="shared" si="15"/>
        <v>1</v>
      </c>
      <c r="DN21" s="187">
        <f t="shared" si="16"/>
        <v>0.2</v>
      </c>
      <c r="DO21" s="46">
        <f t="shared" si="17"/>
        <v>3</v>
      </c>
      <c r="DP21" s="187">
        <f t="shared" si="18"/>
        <v>0.28799999999999998</v>
      </c>
      <c r="DQ21" s="48">
        <f t="shared" si="19"/>
        <v>0.15</v>
      </c>
      <c r="DR21" s="48">
        <f t="shared" si="20"/>
        <v>0.25</v>
      </c>
      <c r="DS21" s="47">
        <f t="shared" si="21"/>
        <v>0.4</v>
      </c>
      <c r="DT21" s="46">
        <f t="shared" si="22"/>
        <v>1</v>
      </c>
      <c r="DU21" s="187">
        <f t="shared" si="23"/>
        <v>0.12</v>
      </c>
      <c r="DV21" s="46">
        <f t="shared" si="24"/>
        <v>3</v>
      </c>
      <c r="DW21" s="187">
        <f t="shared" si="25"/>
        <v>0.28799999999999998</v>
      </c>
      <c r="DX21" s="48">
        <f t="shared" si="26"/>
        <v>0</v>
      </c>
      <c r="DY21" s="48">
        <f t="shared" si="27"/>
        <v>0</v>
      </c>
      <c r="DZ21" s="47">
        <f t="shared" si="28"/>
        <v>0</v>
      </c>
      <c r="EA21" s="46">
        <f t="shared" si="29"/>
        <v>1</v>
      </c>
      <c r="EB21" s="187">
        <f t="shared" si="30"/>
        <v>0.12</v>
      </c>
      <c r="EC21" s="46">
        <f t="shared" si="31"/>
        <v>3</v>
      </c>
      <c r="ED21" s="187">
        <f t="shared" si="32"/>
        <v>0.28799999999999998</v>
      </c>
      <c r="EE21" s="48">
        <f t="shared" si="33"/>
        <v>0</v>
      </c>
      <c r="EF21" s="48">
        <f t="shared" si="34"/>
        <v>0</v>
      </c>
      <c r="EG21" s="47">
        <f t="shared" si="35"/>
        <v>0</v>
      </c>
      <c r="EH21" s="46">
        <f t="shared" si="36"/>
        <v>1</v>
      </c>
      <c r="EI21" s="187">
        <f t="shared" si="37"/>
        <v>0.12</v>
      </c>
      <c r="EJ21" s="46">
        <f t="shared" si="38"/>
        <v>3</v>
      </c>
      <c r="EK21" s="187">
        <f t="shared" si="39"/>
        <v>0.28799999999999998</v>
      </c>
      <c r="EL21" s="48">
        <f t="shared" si="40"/>
        <v>0</v>
      </c>
      <c r="EM21" s="48">
        <f t="shared" si="41"/>
        <v>0</v>
      </c>
      <c r="EN21" s="47">
        <f t="shared" si="42"/>
        <v>0</v>
      </c>
      <c r="EO21" s="46">
        <f t="shared" si="43"/>
        <v>1</v>
      </c>
      <c r="EP21" s="187">
        <f t="shared" si="44"/>
        <v>0.12</v>
      </c>
      <c r="EQ21" s="46">
        <f t="shared" si="45"/>
        <v>3</v>
      </c>
      <c r="ER21" s="187">
        <f t="shared" si="46"/>
        <v>0.28799999999999998</v>
      </c>
      <c r="ES21" s="48">
        <f t="shared" si="47"/>
        <v>0</v>
      </c>
      <c r="ET21" s="48">
        <f t="shared" si="48"/>
        <v>0</v>
      </c>
      <c r="EU21" s="47">
        <f t="shared" si="49"/>
        <v>0</v>
      </c>
      <c r="EV21" s="46">
        <f t="shared" si="50"/>
        <v>1</v>
      </c>
      <c r="EW21" s="187">
        <f t="shared" si="51"/>
        <v>0.12</v>
      </c>
      <c r="EX21" s="46">
        <f t="shared" si="52"/>
        <v>3</v>
      </c>
      <c r="EY21" s="187">
        <f t="shared" si="53"/>
        <v>0.28799999999999998</v>
      </c>
      <c r="EZ21" s="48">
        <f t="shared" si="54"/>
        <v>0</v>
      </c>
      <c r="FA21" s="48">
        <f t="shared" si="55"/>
        <v>0</v>
      </c>
      <c r="FB21" s="47">
        <f t="shared" si="56"/>
        <v>0</v>
      </c>
      <c r="FC21" s="46">
        <f t="shared" si="57"/>
        <v>1</v>
      </c>
      <c r="FD21" s="187">
        <f t="shared" si="58"/>
        <v>0.12</v>
      </c>
      <c r="FE21" s="46">
        <f t="shared" si="59"/>
        <v>3</v>
      </c>
      <c r="FF21" s="187">
        <f t="shared" si="60"/>
        <v>0.28799999999999998</v>
      </c>
      <c r="FG21" s="48">
        <f t="shared" si="61"/>
        <v>0</v>
      </c>
      <c r="FH21" s="48">
        <f t="shared" si="62"/>
        <v>0</v>
      </c>
      <c r="FI21" s="47">
        <f t="shared" si="63"/>
        <v>0</v>
      </c>
      <c r="FJ21" s="46">
        <f t="shared" si="64"/>
        <v>1</v>
      </c>
      <c r="FK21" s="187">
        <f t="shared" si="65"/>
        <v>0.12</v>
      </c>
      <c r="FL21" s="46">
        <f t="shared" si="66"/>
        <v>3</v>
      </c>
      <c r="FM21" s="187">
        <f t="shared" si="67"/>
        <v>0.28799999999999998</v>
      </c>
      <c r="FN21" s="48">
        <f t="shared" si="68"/>
        <v>0</v>
      </c>
      <c r="FO21" s="48">
        <f t="shared" si="69"/>
        <v>0</v>
      </c>
      <c r="FP21" s="47">
        <f t="shared" si="70"/>
        <v>0</v>
      </c>
      <c r="FQ21" s="46">
        <f t="shared" si="71"/>
        <v>1</v>
      </c>
      <c r="FR21" s="187">
        <f t="shared" si="72"/>
        <v>0.12</v>
      </c>
      <c r="FS21" s="46">
        <f t="shared" si="73"/>
        <v>3</v>
      </c>
      <c r="FT21" s="187">
        <f t="shared" si="74"/>
        <v>0.28799999999999998</v>
      </c>
      <c r="FU21" s="48">
        <f t="shared" si="75"/>
        <v>0</v>
      </c>
      <c r="FV21" s="48">
        <f t="shared" si="76"/>
        <v>0</v>
      </c>
      <c r="FW21" s="47">
        <f t="shared" si="77"/>
        <v>0</v>
      </c>
      <c r="FX21" s="46">
        <f t="shared" si="78"/>
        <v>1</v>
      </c>
      <c r="FY21" s="187">
        <f t="shared" si="79"/>
        <v>0.12</v>
      </c>
      <c r="FZ21" s="46">
        <f t="shared" si="80"/>
        <v>3</v>
      </c>
      <c r="GA21" s="187">
        <f t="shared" si="81"/>
        <v>0.28799999999999998</v>
      </c>
      <c r="GB21" s="48">
        <f t="shared" si="82"/>
        <v>0</v>
      </c>
      <c r="GC21" s="48">
        <f t="shared" si="83"/>
        <v>0</v>
      </c>
      <c r="GD21" s="47">
        <f t="shared" si="84"/>
        <v>0</v>
      </c>
      <c r="GE21" s="46">
        <f t="shared" si="85"/>
        <v>1</v>
      </c>
      <c r="GF21" s="187">
        <f t="shared" si="86"/>
        <v>0.12</v>
      </c>
      <c r="GG21" s="46">
        <f t="shared" si="87"/>
        <v>3</v>
      </c>
      <c r="GH21" s="187">
        <f t="shared" si="88"/>
        <v>0.28799999999999998</v>
      </c>
      <c r="GI21" s="187">
        <f t="shared" si="98"/>
        <v>0.6</v>
      </c>
    </row>
    <row r="22" spans="1:191" ht="345.6" x14ac:dyDescent="0.2">
      <c r="A22" s="120">
        <v>14</v>
      </c>
      <c r="B22" s="119" t="s">
        <v>1426</v>
      </c>
      <c r="C22" s="63" t="s">
        <v>1430</v>
      </c>
      <c r="D22" s="214" t="s">
        <v>206</v>
      </c>
      <c r="E22" s="116" t="s">
        <v>204</v>
      </c>
      <c r="F22" s="118" t="s">
        <v>220</v>
      </c>
      <c r="G22" s="64" t="s">
        <v>210</v>
      </c>
      <c r="H22" s="59" t="s">
        <v>169</v>
      </c>
      <c r="I22" s="58" t="s">
        <v>18</v>
      </c>
      <c r="J22" s="58" t="s">
        <v>54</v>
      </c>
      <c r="K22" s="58" t="s">
        <v>53</v>
      </c>
      <c r="L22" s="58" t="s">
        <v>53</v>
      </c>
      <c r="M22" s="58" t="s">
        <v>53</v>
      </c>
      <c r="N22" s="58" t="s">
        <v>54</v>
      </c>
      <c r="O22" s="58" t="s">
        <v>53</v>
      </c>
      <c r="P22" s="58" t="s">
        <v>54</v>
      </c>
      <c r="Q22" s="58" t="s">
        <v>53</v>
      </c>
      <c r="R22" s="58" t="s">
        <v>53</v>
      </c>
      <c r="S22" s="58" t="s">
        <v>54</v>
      </c>
      <c r="T22" s="58" t="s">
        <v>54</v>
      </c>
      <c r="U22" s="58" t="s">
        <v>54</v>
      </c>
      <c r="V22" s="58" t="s">
        <v>53</v>
      </c>
      <c r="W22" s="58" t="s">
        <v>53</v>
      </c>
      <c r="X22" s="58" t="s">
        <v>53</v>
      </c>
      <c r="Y22" s="58" t="s">
        <v>53</v>
      </c>
      <c r="Z22" s="58" t="s">
        <v>54</v>
      </c>
      <c r="AA22" s="58" t="s">
        <v>53</v>
      </c>
      <c r="AB22" s="58" t="s">
        <v>53</v>
      </c>
      <c r="AC22" s="57" t="str">
        <f t="shared" si="0"/>
        <v>1 - Muy Baja</v>
      </c>
      <c r="AD22" s="149">
        <f t="shared" si="1"/>
        <v>0.2</v>
      </c>
      <c r="AE22" s="57" t="str">
        <f t="shared" si="2"/>
        <v>4 - Mayor</v>
      </c>
      <c r="AF22" s="149">
        <f t="shared" si="3"/>
        <v>0.8</v>
      </c>
      <c r="AG22" s="56" t="str">
        <f>IFERROR(INDEX('[11]G REC FIS'!$BLU$689:$BLY$693,MATCH(I22,'[11]G REC FIS'!$BLS$689:$BLS$693,0),MATCH(AE22,'[11]G REC FIS'!$BLU$687:$BLY$687,0)),"")</f>
        <v>MODERADO</v>
      </c>
      <c r="AH22" s="149">
        <f t="shared" si="4"/>
        <v>0.16000000000000003</v>
      </c>
      <c r="AI22" s="65" t="s">
        <v>1431</v>
      </c>
      <c r="AJ22" s="54" t="s">
        <v>101</v>
      </c>
      <c r="AK22" s="118" t="s">
        <v>1423</v>
      </c>
      <c r="AL22" s="118" t="s">
        <v>1429</v>
      </c>
      <c r="AM22" s="51" t="s">
        <v>35</v>
      </c>
      <c r="AN22" s="54" t="s">
        <v>46</v>
      </c>
      <c r="AO22" s="54" t="s">
        <v>49</v>
      </c>
      <c r="AP22" s="51" t="s">
        <v>51</v>
      </c>
      <c r="AQ22" s="51" t="s">
        <v>35</v>
      </c>
      <c r="AR22" s="54" t="s">
        <v>46</v>
      </c>
      <c r="AS22" s="54" t="s">
        <v>49</v>
      </c>
      <c r="AT22" s="51" t="s">
        <v>51</v>
      </c>
      <c r="AU22" s="51" t="s">
        <v>35</v>
      </c>
      <c r="AV22" s="54" t="s">
        <v>45</v>
      </c>
      <c r="AW22" s="54" t="s">
        <v>50</v>
      </c>
      <c r="AX22" s="51" t="s">
        <v>52</v>
      </c>
      <c r="AY22" s="51"/>
      <c r="AZ22" s="54"/>
      <c r="BA22" s="54"/>
      <c r="BB22" s="51"/>
      <c r="BC22" s="51"/>
      <c r="BD22" s="54"/>
      <c r="BE22" s="54"/>
      <c r="BF22" s="51"/>
      <c r="BG22" s="51"/>
      <c r="BH22" s="54"/>
      <c r="BI22" s="54"/>
      <c r="BJ22" s="51"/>
      <c r="BK22" s="51"/>
      <c r="BL22" s="54"/>
      <c r="BM22" s="54"/>
      <c r="BN22" s="51"/>
      <c r="BO22" s="51"/>
      <c r="BP22" s="54"/>
      <c r="BQ22" s="54"/>
      <c r="BR22" s="51"/>
      <c r="BS22" s="51"/>
      <c r="BT22" s="54"/>
      <c r="BU22" s="54"/>
      <c r="BV22" s="51"/>
      <c r="BW22" s="51"/>
      <c r="BX22" s="54"/>
      <c r="BY22" s="54"/>
      <c r="BZ22" s="51"/>
      <c r="CA22" s="51"/>
      <c r="CB22" s="54"/>
      <c r="CC22" s="54"/>
      <c r="CD22" s="51"/>
      <c r="CE22" s="51"/>
      <c r="CF22" s="54"/>
      <c r="CG22" s="54"/>
      <c r="CH22" s="51"/>
      <c r="CI22" s="54"/>
      <c r="CJ22" s="54"/>
      <c r="CK22" s="51"/>
      <c r="CL22" s="53" t="str">
        <f>IFERROR(IF(GE22&lt;=1,"1 - Muy Baja",VLOOKUP(GE22,'[12]G REC FIS'!$BLR$689:$BLS$693,2,0)),"")</f>
        <v>1 - Muy Baja</v>
      </c>
      <c r="CM22" s="165">
        <f t="shared" si="5"/>
        <v>0.12</v>
      </c>
      <c r="CN22" s="53" t="str">
        <f>IFERROR(IF(GG22&lt;=1,"1 - Leve",HLOOKUP(GG22,'[11]G FINANC'!$BLU$681:$BLY$682,2,0)),"")</f>
        <v>3 - Moderado</v>
      </c>
      <c r="CO22" s="165">
        <f t="shared" si="89"/>
        <v>0.6</v>
      </c>
      <c r="CP22" s="52" t="str">
        <f t="shared" si="6"/>
        <v>MODERADO</v>
      </c>
      <c r="CQ22" s="149">
        <f t="shared" si="90"/>
        <v>7.1999999999999995E-2</v>
      </c>
      <c r="CR22" s="63" t="s">
        <v>233</v>
      </c>
      <c r="CS22" s="52">
        <f t="shared" si="91"/>
        <v>3</v>
      </c>
      <c r="CT22" s="51"/>
      <c r="CU22" s="50" t="s">
        <v>1396</v>
      </c>
      <c r="CV22" s="440" t="s">
        <v>1077</v>
      </c>
      <c r="CW22" s="158"/>
      <c r="CX22" s="47">
        <f t="shared" si="7"/>
        <v>7</v>
      </c>
      <c r="CY22" s="49">
        <f t="shared" si="92"/>
        <v>4</v>
      </c>
      <c r="CZ22" s="47" t="str">
        <f t="shared" si="93"/>
        <v>Mayor</v>
      </c>
      <c r="DA22" s="153">
        <f t="shared" si="94"/>
        <v>0.8</v>
      </c>
      <c r="DB22" s="48">
        <f t="shared" si="95"/>
        <v>0.25</v>
      </c>
      <c r="DC22" s="48">
        <f t="shared" si="8"/>
        <v>0.15</v>
      </c>
      <c r="DD22" s="47">
        <f t="shared" si="96"/>
        <v>0.4</v>
      </c>
      <c r="DE22" s="46">
        <f t="shared" si="9"/>
        <v>1</v>
      </c>
      <c r="DF22" s="187">
        <f t="shared" si="10"/>
        <v>0.2</v>
      </c>
      <c r="DG22" s="46">
        <f t="shared" si="97"/>
        <v>3</v>
      </c>
      <c r="DH22" s="46"/>
      <c r="DI22" s="187">
        <f t="shared" si="11"/>
        <v>0.48</v>
      </c>
      <c r="DJ22" s="48">
        <f t="shared" si="12"/>
        <v>0.25</v>
      </c>
      <c r="DK22" s="48">
        <f t="shared" si="13"/>
        <v>0.15</v>
      </c>
      <c r="DL22" s="47">
        <f t="shared" si="14"/>
        <v>0.4</v>
      </c>
      <c r="DM22" s="46">
        <f t="shared" si="15"/>
        <v>1</v>
      </c>
      <c r="DN22" s="187">
        <f t="shared" si="16"/>
        <v>0.2</v>
      </c>
      <c r="DO22" s="46">
        <f t="shared" si="17"/>
        <v>3</v>
      </c>
      <c r="DP22" s="187">
        <f t="shared" si="18"/>
        <v>0.28799999999999998</v>
      </c>
      <c r="DQ22" s="48">
        <f t="shared" si="19"/>
        <v>0.15</v>
      </c>
      <c r="DR22" s="48">
        <f t="shared" si="20"/>
        <v>0.25</v>
      </c>
      <c r="DS22" s="47">
        <f t="shared" si="21"/>
        <v>0.4</v>
      </c>
      <c r="DT22" s="46">
        <f t="shared" si="22"/>
        <v>1</v>
      </c>
      <c r="DU22" s="187">
        <f t="shared" si="23"/>
        <v>0.12</v>
      </c>
      <c r="DV22" s="46">
        <f t="shared" si="24"/>
        <v>3</v>
      </c>
      <c r="DW22" s="187">
        <f t="shared" si="25"/>
        <v>0.28799999999999998</v>
      </c>
      <c r="DX22" s="48">
        <f t="shared" si="26"/>
        <v>0</v>
      </c>
      <c r="DY22" s="48">
        <f t="shared" si="27"/>
        <v>0</v>
      </c>
      <c r="DZ22" s="47">
        <f t="shared" si="28"/>
        <v>0</v>
      </c>
      <c r="EA22" s="46">
        <f t="shared" si="29"/>
        <v>1</v>
      </c>
      <c r="EB22" s="187">
        <f t="shared" si="30"/>
        <v>0.12</v>
      </c>
      <c r="EC22" s="46">
        <f t="shared" si="31"/>
        <v>3</v>
      </c>
      <c r="ED22" s="187">
        <f t="shared" si="32"/>
        <v>0.28799999999999998</v>
      </c>
      <c r="EE22" s="48">
        <f t="shared" si="33"/>
        <v>0</v>
      </c>
      <c r="EF22" s="48">
        <f t="shared" si="34"/>
        <v>0</v>
      </c>
      <c r="EG22" s="47">
        <f t="shared" si="35"/>
        <v>0</v>
      </c>
      <c r="EH22" s="46">
        <f t="shared" si="36"/>
        <v>1</v>
      </c>
      <c r="EI22" s="187">
        <f t="shared" si="37"/>
        <v>0.12</v>
      </c>
      <c r="EJ22" s="46">
        <f t="shared" si="38"/>
        <v>3</v>
      </c>
      <c r="EK22" s="187">
        <f t="shared" si="39"/>
        <v>0.28799999999999998</v>
      </c>
      <c r="EL22" s="48">
        <f t="shared" si="40"/>
        <v>0</v>
      </c>
      <c r="EM22" s="48">
        <f t="shared" si="41"/>
        <v>0</v>
      </c>
      <c r="EN22" s="47">
        <f t="shared" si="42"/>
        <v>0</v>
      </c>
      <c r="EO22" s="46">
        <f t="shared" si="43"/>
        <v>1</v>
      </c>
      <c r="EP22" s="187">
        <f t="shared" si="44"/>
        <v>0.12</v>
      </c>
      <c r="EQ22" s="46">
        <f t="shared" si="45"/>
        <v>3</v>
      </c>
      <c r="ER22" s="187">
        <f t="shared" si="46"/>
        <v>0.28799999999999998</v>
      </c>
      <c r="ES22" s="48">
        <f t="shared" si="47"/>
        <v>0</v>
      </c>
      <c r="ET22" s="48">
        <f t="shared" si="48"/>
        <v>0</v>
      </c>
      <c r="EU22" s="47">
        <f t="shared" si="49"/>
        <v>0</v>
      </c>
      <c r="EV22" s="46">
        <f t="shared" si="50"/>
        <v>1</v>
      </c>
      <c r="EW22" s="187">
        <f t="shared" si="51"/>
        <v>0.12</v>
      </c>
      <c r="EX22" s="46">
        <f t="shared" si="52"/>
        <v>3</v>
      </c>
      <c r="EY22" s="187">
        <f t="shared" si="53"/>
        <v>0.28799999999999998</v>
      </c>
      <c r="EZ22" s="48">
        <f t="shared" si="54"/>
        <v>0</v>
      </c>
      <c r="FA22" s="48">
        <f t="shared" si="55"/>
        <v>0</v>
      </c>
      <c r="FB22" s="47">
        <f t="shared" si="56"/>
        <v>0</v>
      </c>
      <c r="FC22" s="46">
        <f t="shared" si="57"/>
        <v>1</v>
      </c>
      <c r="FD22" s="187">
        <f t="shared" si="58"/>
        <v>0.12</v>
      </c>
      <c r="FE22" s="46">
        <f t="shared" si="59"/>
        <v>3</v>
      </c>
      <c r="FF22" s="187">
        <f t="shared" si="60"/>
        <v>0.28799999999999998</v>
      </c>
      <c r="FG22" s="48">
        <f t="shared" si="61"/>
        <v>0</v>
      </c>
      <c r="FH22" s="48">
        <f t="shared" si="62"/>
        <v>0</v>
      </c>
      <c r="FI22" s="47">
        <f t="shared" si="63"/>
        <v>0</v>
      </c>
      <c r="FJ22" s="46">
        <f t="shared" si="64"/>
        <v>1</v>
      </c>
      <c r="FK22" s="187">
        <f t="shared" si="65"/>
        <v>0.12</v>
      </c>
      <c r="FL22" s="46">
        <f t="shared" si="66"/>
        <v>3</v>
      </c>
      <c r="FM22" s="187">
        <f t="shared" si="67"/>
        <v>0.28799999999999998</v>
      </c>
      <c r="FN22" s="48">
        <f t="shared" si="68"/>
        <v>0</v>
      </c>
      <c r="FO22" s="48">
        <f t="shared" si="69"/>
        <v>0</v>
      </c>
      <c r="FP22" s="47">
        <f t="shared" si="70"/>
        <v>0</v>
      </c>
      <c r="FQ22" s="46">
        <f t="shared" si="71"/>
        <v>1</v>
      </c>
      <c r="FR22" s="187">
        <f t="shared" si="72"/>
        <v>0.12</v>
      </c>
      <c r="FS22" s="46">
        <f t="shared" si="73"/>
        <v>3</v>
      </c>
      <c r="FT22" s="187">
        <f t="shared" si="74"/>
        <v>0.28799999999999998</v>
      </c>
      <c r="FU22" s="48">
        <f t="shared" si="75"/>
        <v>0</v>
      </c>
      <c r="FV22" s="48">
        <f t="shared" si="76"/>
        <v>0</v>
      </c>
      <c r="FW22" s="47">
        <f t="shared" si="77"/>
        <v>0</v>
      </c>
      <c r="FX22" s="46">
        <f t="shared" si="78"/>
        <v>1</v>
      </c>
      <c r="FY22" s="187">
        <f t="shared" si="79"/>
        <v>0.12</v>
      </c>
      <c r="FZ22" s="46">
        <f t="shared" si="80"/>
        <v>3</v>
      </c>
      <c r="GA22" s="187">
        <f t="shared" si="81"/>
        <v>0.28799999999999998</v>
      </c>
      <c r="GB22" s="48">
        <f t="shared" si="82"/>
        <v>0</v>
      </c>
      <c r="GC22" s="48">
        <f t="shared" si="83"/>
        <v>0</v>
      </c>
      <c r="GD22" s="47">
        <f t="shared" si="84"/>
        <v>0</v>
      </c>
      <c r="GE22" s="46">
        <f t="shared" si="85"/>
        <v>1</v>
      </c>
      <c r="GF22" s="187">
        <f t="shared" si="86"/>
        <v>0.12</v>
      </c>
      <c r="GG22" s="46">
        <f t="shared" si="87"/>
        <v>3</v>
      </c>
      <c r="GH22" s="187">
        <f t="shared" si="88"/>
        <v>0.28799999999999998</v>
      </c>
      <c r="GI22" s="187">
        <f t="shared" si="98"/>
        <v>0.6</v>
      </c>
    </row>
    <row r="23" spans="1:191" ht="345.6" x14ac:dyDescent="0.2">
      <c r="A23" s="120">
        <v>15</v>
      </c>
      <c r="B23" s="119" t="s">
        <v>1426</v>
      </c>
      <c r="C23" s="63" t="s">
        <v>1432</v>
      </c>
      <c r="D23" s="214" t="s">
        <v>205</v>
      </c>
      <c r="E23" s="116" t="s">
        <v>204</v>
      </c>
      <c r="F23" s="118" t="s">
        <v>220</v>
      </c>
      <c r="G23" s="64" t="s">
        <v>950</v>
      </c>
      <c r="H23" s="59" t="s">
        <v>169</v>
      </c>
      <c r="I23" s="58" t="s">
        <v>22</v>
      </c>
      <c r="J23" s="58" t="s">
        <v>54</v>
      </c>
      <c r="K23" s="58" t="s">
        <v>53</v>
      </c>
      <c r="L23" s="58" t="s">
        <v>53</v>
      </c>
      <c r="M23" s="58" t="s">
        <v>53</v>
      </c>
      <c r="N23" s="58" t="s">
        <v>54</v>
      </c>
      <c r="O23" s="58" t="s">
        <v>53</v>
      </c>
      <c r="P23" s="58" t="s">
        <v>54</v>
      </c>
      <c r="Q23" s="58" t="s">
        <v>53</v>
      </c>
      <c r="R23" s="58" t="s">
        <v>53</v>
      </c>
      <c r="S23" s="58" t="s">
        <v>54</v>
      </c>
      <c r="T23" s="58" t="s">
        <v>54</v>
      </c>
      <c r="U23" s="58" t="s">
        <v>54</v>
      </c>
      <c r="V23" s="58" t="s">
        <v>53</v>
      </c>
      <c r="W23" s="58" t="s">
        <v>53</v>
      </c>
      <c r="X23" s="58" t="s">
        <v>53</v>
      </c>
      <c r="Y23" s="58" t="s">
        <v>53</v>
      </c>
      <c r="Z23" s="58" t="s">
        <v>54</v>
      </c>
      <c r="AA23" s="58" t="s">
        <v>53</v>
      </c>
      <c r="AB23" s="58" t="s">
        <v>53</v>
      </c>
      <c r="AC23" s="57" t="str">
        <f t="shared" si="0"/>
        <v>3 - Media</v>
      </c>
      <c r="AD23" s="149">
        <f t="shared" si="1"/>
        <v>0.6</v>
      </c>
      <c r="AE23" s="57" t="str">
        <f t="shared" si="2"/>
        <v>4 - Mayor</v>
      </c>
      <c r="AF23" s="149">
        <f t="shared" si="3"/>
        <v>0.8</v>
      </c>
      <c r="AG23" s="56" t="str">
        <f>IFERROR(INDEX('[11]G REC FIS'!$BLU$689:$BLY$693,MATCH(I23,'[11]G REC FIS'!$BLS$689:$BLS$693,0),MATCH(AE23,'[11]G REC FIS'!$BLU$687:$BLY$687,0)),"")</f>
        <v>ALTO</v>
      </c>
      <c r="AH23" s="149">
        <f t="shared" si="4"/>
        <v>0.48</v>
      </c>
      <c r="AI23" s="65" t="s">
        <v>1433</v>
      </c>
      <c r="AJ23" s="54" t="s">
        <v>101</v>
      </c>
      <c r="AK23" s="118" t="s">
        <v>1434</v>
      </c>
      <c r="AL23" s="118" t="s">
        <v>1435</v>
      </c>
      <c r="AM23" s="51" t="s">
        <v>35</v>
      </c>
      <c r="AN23" s="54" t="s">
        <v>45</v>
      </c>
      <c r="AO23" s="54" t="s">
        <v>50</v>
      </c>
      <c r="AP23" s="51" t="s">
        <v>52</v>
      </c>
      <c r="AQ23" s="51" t="s">
        <v>35</v>
      </c>
      <c r="AR23" s="54" t="s">
        <v>45</v>
      </c>
      <c r="AS23" s="54" t="s">
        <v>49</v>
      </c>
      <c r="AT23" s="51" t="s">
        <v>51</v>
      </c>
      <c r="AU23" s="51" t="s">
        <v>35</v>
      </c>
      <c r="AV23" s="54" t="s">
        <v>45</v>
      </c>
      <c r="AW23" s="54" t="s">
        <v>50</v>
      </c>
      <c r="AX23" s="51" t="s">
        <v>52</v>
      </c>
      <c r="AY23" s="51"/>
      <c r="AZ23" s="54"/>
      <c r="BA23" s="54"/>
      <c r="BB23" s="51"/>
      <c r="BC23" s="51"/>
      <c r="BD23" s="54"/>
      <c r="BE23" s="54"/>
      <c r="BF23" s="51"/>
      <c r="BG23" s="51"/>
      <c r="BH23" s="54"/>
      <c r="BI23" s="54"/>
      <c r="BJ23" s="51"/>
      <c r="BK23" s="51"/>
      <c r="BL23" s="54"/>
      <c r="BM23" s="54"/>
      <c r="BN23" s="51"/>
      <c r="BO23" s="51"/>
      <c r="BP23" s="54"/>
      <c r="BQ23" s="54"/>
      <c r="BR23" s="51"/>
      <c r="BS23" s="51"/>
      <c r="BT23" s="54"/>
      <c r="BU23" s="54"/>
      <c r="BV23" s="51"/>
      <c r="BW23" s="51"/>
      <c r="BX23" s="54"/>
      <c r="BY23" s="54"/>
      <c r="BZ23" s="51"/>
      <c r="CA23" s="51"/>
      <c r="CB23" s="54"/>
      <c r="CC23" s="54"/>
      <c r="CD23" s="51"/>
      <c r="CE23" s="51"/>
      <c r="CF23" s="54"/>
      <c r="CG23" s="54"/>
      <c r="CH23" s="51"/>
      <c r="CI23" s="54"/>
      <c r="CJ23" s="54"/>
      <c r="CK23" s="51"/>
      <c r="CL23" s="53" t="str">
        <f>IFERROR(IF(GE23&lt;=1,"1 - Muy Baja",VLOOKUP(GE23,'[12]G REC FIS'!$BLR$689:$BLS$693,2,0)),"")</f>
        <v/>
      </c>
      <c r="CM23" s="165">
        <f t="shared" si="5"/>
        <v>0.216</v>
      </c>
      <c r="CN23" s="53" t="str">
        <f>IFERROR(IF(GG23&lt;=1,"1 - Leve",HLOOKUP(GG23,'[11]G FINANC'!$BLU$681:$BLY$682,2,0)),"")</f>
        <v>3 - Moderado</v>
      </c>
      <c r="CO23" s="165">
        <f t="shared" si="89"/>
        <v>0.6</v>
      </c>
      <c r="CP23" s="52" t="str">
        <f t="shared" si="6"/>
        <v>MODERADO</v>
      </c>
      <c r="CQ23" s="149">
        <f t="shared" si="90"/>
        <v>0.12959999999999999</v>
      </c>
      <c r="CR23" s="63" t="s">
        <v>456</v>
      </c>
      <c r="CS23" s="52">
        <f t="shared" si="91"/>
        <v>3</v>
      </c>
      <c r="CT23" s="51"/>
      <c r="CU23" s="50" t="s">
        <v>1396</v>
      </c>
      <c r="CV23" s="440" t="s">
        <v>1077</v>
      </c>
      <c r="CW23" s="158"/>
      <c r="CX23" s="47">
        <f t="shared" si="7"/>
        <v>7</v>
      </c>
      <c r="CY23" s="49">
        <f t="shared" si="92"/>
        <v>4</v>
      </c>
      <c r="CZ23" s="47" t="str">
        <f t="shared" si="93"/>
        <v>Mayor</v>
      </c>
      <c r="DA23" s="153">
        <f t="shared" si="94"/>
        <v>0.8</v>
      </c>
      <c r="DB23" s="48">
        <f t="shared" si="95"/>
        <v>0.15</v>
      </c>
      <c r="DC23" s="48">
        <f t="shared" si="8"/>
        <v>0.25</v>
      </c>
      <c r="DD23" s="47">
        <f t="shared" si="96"/>
        <v>0.4</v>
      </c>
      <c r="DE23" s="46">
        <f t="shared" si="9"/>
        <v>2</v>
      </c>
      <c r="DF23" s="187">
        <f t="shared" si="10"/>
        <v>0.36</v>
      </c>
      <c r="DG23" s="46">
        <f t="shared" si="97"/>
        <v>4</v>
      </c>
      <c r="DH23" s="46"/>
      <c r="DI23" s="187">
        <f t="shared" si="11"/>
        <v>0.8</v>
      </c>
      <c r="DJ23" s="48">
        <f t="shared" si="12"/>
        <v>0.15</v>
      </c>
      <c r="DK23" s="48">
        <f t="shared" si="13"/>
        <v>0.15</v>
      </c>
      <c r="DL23" s="47">
        <f t="shared" si="14"/>
        <v>0.3</v>
      </c>
      <c r="DM23" s="46">
        <f t="shared" si="15"/>
        <v>2</v>
      </c>
      <c r="DN23" s="187">
        <f t="shared" si="16"/>
        <v>0.36</v>
      </c>
      <c r="DO23" s="46">
        <f t="shared" si="17"/>
        <v>3</v>
      </c>
      <c r="DP23" s="187">
        <f t="shared" si="18"/>
        <v>0.56000000000000005</v>
      </c>
      <c r="DQ23" s="48">
        <f t="shared" si="19"/>
        <v>0.15</v>
      </c>
      <c r="DR23" s="48">
        <f t="shared" si="20"/>
        <v>0.25</v>
      </c>
      <c r="DS23" s="47">
        <f t="shared" si="21"/>
        <v>0.4</v>
      </c>
      <c r="DT23" s="46">
        <f t="shared" si="22"/>
        <v>2</v>
      </c>
      <c r="DU23" s="187">
        <f t="shared" si="23"/>
        <v>0.216</v>
      </c>
      <c r="DV23" s="46">
        <f t="shared" si="24"/>
        <v>3</v>
      </c>
      <c r="DW23" s="187">
        <f t="shared" si="25"/>
        <v>0.56000000000000005</v>
      </c>
      <c r="DX23" s="48">
        <f t="shared" si="26"/>
        <v>0</v>
      </c>
      <c r="DY23" s="48">
        <f t="shared" si="27"/>
        <v>0</v>
      </c>
      <c r="DZ23" s="47">
        <f t="shared" si="28"/>
        <v>0</v>
      </c>
      <c r="EA23" s="46">
        <f t="shared" si="29"/>
        <v>2</v>
      </c>
      <c r="EB23" s="187">
        <f t="shared" si="30"/>
        <v>0.216</v>
      </c>
      <c r="EC23" s="46">
        <f t="shared" si="31"/>
        <v>3</v>
      </c>
      <c r="ED23" s="187">
        <f t="shared" si="32"/>
        <v>0.56000000000000005</v>
      </c>
      <c r="EE23" s="48">
        <f t="shared" si="33"/>
        <v>0</v>
      </c>
      <c r="EF23" s="48">
        <f t="shared" si="34"/>
        <v>0</v>
      </c>
      <c r="EG23" s="47">
        <f t="shared" si="35"/>
        <v>0</v>
      </c>
      <c r="EH23" s="46">
        <f t="shared" si="36"/>
        <v>2</v>
      </c>
      <c r="EI23" s="187">
        <f t="shared" si="37"/>
        <v>0.216</v>
      </c>
      <c r="EJ23" s="46">
        <f t="shared" si="38"/>
        <v>3</v>
      </c>
      <c r="EK23" s="187">
        <f t="shared" si="39"/>
        <v>0.56000000000000005</v>
      </c>
      <c r="EL23" s="48">
        <f t="shared" si="40"/>
        <v>0</v>
      </c>
      <c r="EM23" s="48">
        <f t="shared" si="41"/>
        <v>0</v>
      </c>
      <c r="EN23" s="47">
        <f t="shared" si="42"/>
        <v>0</v>
      </c>
      <c r="EO23" s="46">
        <f t="shared" si="43"/>
        <v>2</v>
      </c>
      <c r="EP23" s="187">
        <f t="shared" si="44"/>
        <v>0.216</v>
      </c>
      <c r="EQ23" s="46">
        <f t="shared" si="45"/>
        <v>3</v>
      </c>
      <c r="ER23" s="187">
        <f t="shared" si="46"/>
        <v>0.56000000000000005</v>
      </c>
      <c r="ES23" s="48">
        <f t="shared" si="47"/>
        <v>0</v>
      </c>
      <c r="ET23" s="48">
        <f t="shared" si="48"/>
        <v>0</v>
      </c>
      <c r="EU23" s="47">
        <f t="shared" si="49"/>
        <v>0</v>
      </c>
      <c r="EV23" s="46">
        <f t="shared" si="50"/>
        <v>2</v>
      </c>
      <c r="EW23" s="187">
        <f t="shared" si="51"/>
        <v>0.216</v>
      </c>
      <c r="EX23" s="46">
        <f t="shared" si="52"/>
        <v>3</v>
      </c>
      <c r="EY23" s="187">
        <f t="shared" si="53"/>
        <v>0.56000000000000005</v>
      </c>
      <c r="EZ23" s="48">
        <f t="shared" si="54"/>
        <v>0</v>
      </c>
      <c r="FA23" s="48">
        <f t="shared" si="55"/>
        <v>0</v>
      </c>
      <c r="FB23" s="47">
        <f t="shared" si="56"/>
        <v>0</v>
      </c>
      <c r="FC23" s="46">
        <f t="shared" si="57"/>
        <v>2</v>
      </c>
      <c r="FD23" s="187">
        <f t="shared" si="58"/>
        <v>0.216</v>
      </c>
      <c r="FE23" s="46">
        <f t="shared" si="59"/>
        <v>3</v>
      </c>
      <c r="FF23" s="187">
        <f t="shared" si="60"/>
        <v>0.56000000000000005</v>
      </c>
      <c r="FG23" s="48">
        <f t="shared" si="61"/>
        <v>0</v>
      </c>
      <c r="FH23" s="48">
        <f t="shared" si="62"/>
        <v>0</v>
      </c>
      <c r="FI23" s="47">
        <f t="shared" si="63"/>
        <v>0</v>
      </c>
      <c r="FJ23" s="46">
        <f t="shared" si="64"/>
        <v>2</v>
      </c>
      <c r="FK23" s="187">
        <f t="shared" si="65"/>
        <v>0.216</v>
      </c>
      <c r="FL23" s="46">
        <f t="shared" si="66"/>
        <v>3</v>
      </c>
      <c r="FM23" s="187">
        <f t="shared" si="67"/>
        <v>0.56000000000000005</v>
      </c>
      <c r="FN23" s="48">
        <f t="shared" si="68"/>
        <v>0</v>
      </c>
      <c r="FO23" s="48">
        <f t="shared" si="69"/>
        <v>0</v>
      </c>
      <c r="FP23" s="47">
        <f t="shared" si="70"/>
        <v>0</v>
      </c>
      <c r="FQ23" s="46">
        <f t="shared" si="71"/>
        <v>2</v>
      </c>
      <c r="FR23" s="187">
        <f t="shared" si="72"/>
        <v>0.216</v>
      </c>
      <c r="FS23" s="46">
        <f t="shared" si="73"/>
        <v>3</v>
      </c>
      <c r="FT23" s="187">
        <f t="shared" si="74"/>
        <v>0.56000000000000005</v>
      </c>
      <c r="FU23" s="48">
        <f t="shared" si="75"/>
        <v>0</v>
      </c>
      <c r="FV23" s="48">
        <f t="shared" si="76"/>
        <v>0</v>
      </c>
      <c r="FW23" s="47">
        <f t="shared" si="77"/>
        <v>0</v>
      </c>
      <c r="FX23" s="46">
        <f t="shared" si="78"/>
        <v>2</v>
      </c>
      <c r="FY23" s="187">
        <f t="shared" si="79"/>
        <v>0.216</v>
      </c>
      <c r="FZ23" s="46">
        <f t="shared" si="80"/>
        <v>3</v>
      </c>
      <c r="GA23" s="187">
        <f t="shared" si="81"/>
        <v>0.56000000000000005</v>
      </c>
      <c r="GB23" s="48">
        <f t="shared" si="82"/>
        <v>0</v>
      </c>
      <c r="GC23" s="48">
        <f t="shared" si="83"/>
        <v>0</v>
      </c>
      <c r="GD23" s="47">
        <f t="shared" si="84"/>
        <v>0</v>
      </c>
      <c r="GE23" s="46">
        <f t="shared" si="85"/>
        <v>2</v>
      </c>
      <c r="GF23" s="187">
        <f t="shared" si="86"/>
        <v>0.216</v>
      </c>
      <c r="GG23" s="46">
        <f t="shared" si="87"/>
        <v>3</v>
      </c>
      <c r="GH23" s="187">
        <f t="shared" si="88"/>
        <v>0.56000000000000005</v>
      </c>
      <c r="GI23" s="187">
        <f t="shared" si="98"/>
        <v>0.6</v>
      </c>
    </row>
    <row r="24" spans="1:191" ht="345.6" x14ac:dyDescent="0.2">
      <c r="A24" s="120">
        <v>16</v>
      </c>
      <c r="B24" s="119" t="s">
        <v>1426</v>
      </c>
      <c r="C24" s="63" t="s">
        <v>1436</v>
      </c>
      <c r="D24" s="214" t="s">
        <v>206</v>
      </c>
      <c r="E24" s="64" t="s">
        <v>204</v>
      </c>
      <c r="F24" s="118" t="s">
        <v>220</v>
      </c>
      <c r="G24" s="64" t="s">
        <v>210</v>
      </c>
      <c r="H24" s="59" t="s">
        <v>169</v>
      </c>
      <c r="I24" s="58" t="s">
        <v>22</v>
      </c>
      <c r="J24" s="58" t="s">
        <v>54</v>
      </c>
      <c r="K24" s="58" t="s">
        <v>53</v>
      </c>
      <c r="L24" s="58" t="s">
        <v>53</v>
      </c>
      <c r="M24" s="58" t="s">
        <v>53</v>
      </c>
      <c r="N24" s="58" t="s">
        <v>54</v>
      </c>
      <c r="O24" s="58" t="s">
        <v>53</v>
      </c>
      <c r="P24" s="58" t="s">
        <v>54</v>
      </c>
      <c r="Q24" s="58" t="s">
        <v>53</v>
      </c>
      <c r="R24" s="58" t="s">
        <v>53</v>
      </c>
      <c r="S24" s="58" t="s">
        <v>54</v>
      </c>
      <c r="T24" s="58" t="s">
        <v>54</v>
      </c>
      <c r="U24" s="58" t="s">
        <v>54</v>
      </c>
      <c r="V24" s="58" t="s">
        <v>53</v>
      </c>
      <c r="W24" s="58" t="s">
        <v>53</v>
      </c>
      <c r="X24" s="58" t="s">
        <v>53</v>
      </c>
      <c r="Y24" s="58" t="s">
        <v>53</v>
      </c>
      <c r="Z24" s="58" t="s">
        <v>54</v>
      </c>
      <c r="AA24" s="58" t="s">
        <v>53</v>
      </c>
      <c r="AB24" s="58" t="s">
        <v>53</v>
      </c>
      <c r="AC24" s="57" t="str">
        <f t="shared" si="0"/>
        <v>3 - Media</v>
      </c>
      <c r="AD24" s="149">
        <f t="shared" si="1"/>
        <v>0.6</v>
      </c>
      <c r="AE24" s="57" t="str">
        <f t="shared" si="2"/>
        <v>4 - Mayor</v>
      </c>
      <c r="AF24" s="149">
        <f t="shared" si="3"/>
        <v>0.8</v>
      </c>
      <c r="AG24" s="56" t="str">
        <f>IFERROR(INDEX('[11]G REC FIS'!$BLU$689:$BLY$693,MATCH(I24,'[11]G REC FIS'!$BLS$689:$BLS$693,0),MATCH(AE24,'[11]G REC FIS'!$BLU$687:$BLY$687,0)),"")</f>
        <v>ALTO</v>
      </c>
      <c r="AH24" s="149">
        <f t="shared" si="4"/>
        <v>0.48</v>
      </c>
      <c r="AI24" s="65" t="s">
        <v>1437</v>
      </c>
      <c r="AJ24" s="54" t="s">
        <v>101</v>
      </c>
      <c r="AK24" s="118" t="s">
        <v>1434</v>
      </c>
      <c r="AL24" s="118" t="s">
        <v>1435</v>
      </c>
      <c r="AM24" s="51" t="s">
        <v>35</v>
      </c>
      <c r="AN24" s="54" t="s">
        <v>46</v>
      </c>
      <c r="AO24" s="54" t="s">
        <v>50</v>
      </c>
      <c r="AP24" s="51" t="s">
        <v>52</v>
      </c>
      <c r="AQ24" s="51" t="s">
        <v>35</v>
      </c>
      <c r="AR24" s="54" t="s">
        <v>46</v>
      </c>
      <c r="AS24" s="54" t="s">
        <v>50</v>
      </c>
      <c r="AT24" s="51" t="s">
        <v>52</v>
      </c>
      <c r="AU24" s="51" t="s">
        <v>35</v>
      </c>
      <c r="AV24" s="54" t="s">
        <v>46</v>
      </c>
      <c r="AW24" s="54" t="s">
        <v>50</v>
      </c>
      <c r="AX24" s="51" t="s">
        <v>52</v>
      </c>
      <c r="AY24" s="51"/>
      <c r="AZ24" s="54"/>
      <c r="BA24" s="54"/>
      <c r="BB24" s="51"/>
      <c r="BC24" s="51"/>
      <c r="BD24" s="54"/>
      <c r="BE24" s="54"/>
      <c r="BF24" s="51"/>
      <c r="BG24" s="51"/>
      <c r="BH24" s="54"/>
      <c r="BI24" s="54"/>
      <c r="BJ24" s="51"/>
      <c r="BK24" s="51"/>
      <c r="BL24" s="54"/>
      <c r="BM24" s="54"/>
      <c r="BN24" s="51"/>
      <c r="BO24" s="51"/>
      <c r="BP24" s="54"/>
      <c r="BQ24" s="54"/>
      <c r="BR24" s="51"/>
      <c r="BS24" s="51"/>
      <c r="BT24" s="54"/>
      <c r="BU24" s="54"/>
      <c r="BV24" s="51"/>
      <c r="BW24" s="51"/>
      <c r="BX24" s="54"/>
      <c r="BY24" s="54"/>
      <c r="BZ24" s="51"/>
      <c r="CA24" s="51"/>
      <c r="CB24" s="54"/>
      <c r="CC24" s="54"/>
      <c r="CD24" s="51"/>
      <c r="CE24" s="51"/>
      <c r="CF24" s="54"/>
      <c r="CG24" s="54"/>
      <c r="CH24" s="51"/>
      <c r="CI24" s="54"/>
      <c r="CJ24" s="54"/>
      <c r="CK24" s="51"/>
      <c r="CL24" s="53" t="str">
        <f>IFERROR(IF(GE24&lt;=1,"1 - Muy Baja",VLOOKUP(GE24,'[12]G REC FIS'!$BLR$689:$BLS$693,2,0)),"")</f>
        <v>1 - Muy Baja</v>
      </c>
      <c r="CM24" s="165">
        <f t="shared" si="5"/>
        <v>7.4999999999999997E-2</v>
      </c>
      <c r="CN24" s="53" t="str">
        <f>IFERROR(IF(GG24&lt;=1,"1 - Leve",HLOOKUP(GG24,'[11]G FINANC'!$BLU$681:$BLY$682,2,0)),"")</f>
        <v>4 - Mayor</v>
      </c>
      <c r="CO24" s="165">
        <f t="shared" si="89"/>
        <v>0.8</v>
      </c>
      <c r="CP24" s="52" t="str">
        <f t="shared" si="6"/>
        <v>MODERADO</v>
      </c>
      <c r="CQ24" s="149">
        <f t="shared" si="90"/>
        <v>0.06</v>
      </c>
      <c r="CR24" s="63" t="s">
        <v>233</v>
      </c>
      <c r="CS24" s="52">
        <f t="shared" si="91"/>
        <v>3</v>
      </c>
      <c r="CT24" s="51"/>
      <c r="CU24" s="50" t="s">
        <v>1396</v>
      </c>
      <c r="CV24" s="440" t="s">
        <v>1077</v>
      </c>
      <c r="CW24" s="158"/>
      <c r="CX24" s="47">
        <f t="shared" si="7"/>
        <v>7</v>
      </c>
      <c r="CY24" s="49">
        <f t="shared" si="92"/>
        <v>4</v>
      </c>
      <c r="CZ24" s="47" t="str">
        <f t="shared" si="93"/>
        <v>Mayor</v>
      </c>
      <c r="DA24" s="153">
        <f t="shared" si="94"/>
        <v>0.8</v>
      </c>
      <c r="DB24" s="48">
        <f t="shared" si="95"/>
        <v>0.25</v>
      </c>
      <c r="DC24" s="48">
        <f t="shared" si="8"/>
        <v>0.25</v>
      </c>
      <c r="DD24" s="47">
        <f t="shared" si="96"/>
        <v>0.5</v>
      </c>
      <c r="DE24" s="46">
        <f t="shared" si="9"/>
        <v>2</v>
      </c>
      <c r="DF24" s="187">
        <f t="shared" si="10"/>
        <v>0.3</v>
      </c>
      <c r="DG24" s="46">
        <f t="shared" si="97"/>
        <v>4</v>
      </c>
      <c r="DH24" s="46"/>
      <c r="DI24" s="187">
        <f t="shared" si="11"/>
        <v>0.8</v>
      </c>
      <c r="DJ24" s="48">
        <f t="shared" si="12"/>
        <v>0.25</v>
      </c>
      <c r="DK24" s="48">
        <f t="shared" si="13"/>
        <v>0.25</v>
      </c>
      <c r="DL24" s="47">
        <f t="shared" si="14"/>
        <v>0.5</v>
      </c>
      <c r="DM24" s="46">
        <f t="shared" si="15"/>
        <v>1</v>
      </c>
      <c r="DN24" s="187">
        <f t="shared" si="16"/>
        <v>0.15</v>
      </c>
      <c r="DO24" s="46">
        <f t="shared" si="17"/>
        <v>4</v>
      </c>
      <c r="DP24" s="187">
        <f t="shared" si="18"/>
        <v>0.8</v>
      </c>
      <c r="DQ24" s="48">
        <f t="shared" si="19"/>
        <v>0.25</v>
      </c>
      <c r="DR24" s="48">
        <f t="shared" si="20"/>
        <v>0.25</v>
      </c>
      <c r="DS24" s="47">
        <f t="shared" si="21"/>
        <v>0.5</v>
      </c>
      <c r="DT24" s="46">
        <f t="shared" si="22"/>
        <v>1</v>
      </c>
      <c r="DU24" s="187">
        <f t="shared" si="23"/>
        <v>7.4999999999999997E-2</v>
      </c>
      <c r="DV24" s="46">
        <f t="shared" si="24"/>
        <v>4</v>
      </c>
      <c r="DW24" s="187">
        <f t="shared" si="25"/>
        <v>0.8</v>
      </c>
      <c r="DX24" s="48">
        <f t="shared" si="26"/>
        <v>0</v>
      </c>
      <c r="DY24" s="48">
        <f t="shared" si="27"/>
        <v>0</v>
      </c>
      <c r="DZ24" s="47">
        <f t="shared" si="28"/>
        <v>0</v>
      </c>
      <c r="EA24" s="46">
        <f t="shared" si="29"/>
        <v>1</v>
      </c>
      <c r="EB24" s="187">
        <f t="shared" si="30"/>
        <v>7.4999999999999997E-2</v>
      </c>
      <c r="EC24" s="46">
        <f t="shared" si="31"/>
        <v>4</v>
      </c>
      <c r="ED24" s="187">
        <f t="shared" si="32"/>
        <v>0.8</v>
      </c>
      <c r="EE24" s="48">
        <f t="shared" si="33"/>
        <v>0</v>
      </c>
      <c r="EF24" s="48">
        <f t="shared" si="34"/>
        <v>0</v>
      </c>
      <c r="EG24" s="47">
        <f t="shared" si="35"/>
        <v>0</v>
      </c>
      <c r="EH24" s="46">
        <f t="shared" si="36"/>
        <v>1</v>
      </c>
      <c r="EI24" s="187">
        <f t="shared" si="37"/>
        <v>7.4999999999999997E-2</v>
      </c>
      <c r="EJ24" s="46">
        <f t="shared" si="38"/>
        <v>4</v>
      </c>
      <c r="EK24" s="187">
        <f t="shared" si="39"/>
        <v>0.8</v>
      </c>
      <c r="EL24" s="48">
        <f t="shared" si="40"/>
        <v>0</v>
      </c>
      <c r="EM24" s="48">
        <f t="shared" si="41"/>
        <v>0</v>
      </c>
      <c r="EN24" s="47">
        <f t="shared" si="42"/>
        <v>0</v>
      </c>
      <c r="EO24" s="46">
        <f t="shared" si="43"/>
        <v>1</v>
      </c>
      <c r="EP24" s="187">
        <f t="shared" si="44"/>
        <v>7.4999999999999997E-2</v>
      </c>
      <c r="EQ24" s="46">
        <f t="shared" si="45"/>
        <v>4</v>
      </c>
      <c r="ER24" s="187">
        <f t="shared" si="46"/>
        <v>0.8</v>
      </c>
      <c r="ES24" s="48">
        <f t="shared" si="47"/>
        <v>0</v>
      </c>
      <c r="ET24" s="48">
        <f t="shared" si="48"/>
        <v>0</v>
      </c>
      <c r="EU24" s="47">
        <f t="shared" si="49"/>
        <v>0</v>
      </c>
      <c r="EV24" s="46">
        <f t="shared" si="50"/>
        <v>1</v>
      </c>
      <c r="EW24" s="187">
        <f t="shared" si="51"/>
        <v>7.4999999999999997E-2</v>
      </c>
      <c r="EX24" s="46">
        <f t="shared" si="52"/>
        <v>4</v>
      </c>
      <c r="EY24" s="187">
        <f t="shared" si="53"/>
        <v>0.8</v>
      </c>
      <c r="EZ24" s="48">
        <f t="shared" si="54"/>
        <v>0</v>
      </c>
      <c r="FA24" s="48">
        <f t="shared" si="55"/>
        <v>0</v>
      </c>
      <c r="FB24" s="47">
        <f t="shared" si="56"/>
        <v>0</v>
      </c>
      <c r="FC24" s="46">
        <f t="shared" si="57"/>
        <v>1</v>
      </c>
      <c r="FD24" s="187">
        <f t="shared" si="58"/>
        <v>7.4999999999999997E-2</v>
      </c>
      <c r="FE24" s="46">
        <f t="shared" si="59"/>
        <v>4</v>
      </c>
      <c r="FF24" s="187">
        <f t="shared" si="60"/>
        <v>0.8</v>
      </c>
      <c r="FG24" s="48">
        <f t="shared" si="61"/>
        <v>0</v>
      </c>
      <c r="FH24" s="48">
        <f t="shared" si="62"/>
        <v>0</v>
      </c>
      <c r="FI24" s="47">
        <f t="shared" si="63"/>
        <v>0</v>
      </c>
      <c r="FJ24" s="46">
        <f t="shared" si="64"/>
        <v>1</v>
      </c>
      <c r="FK24" s="187">
        <f t="shared" si="65"/>
        <v>7.4999999999999997E-2</v>
      </c>
      <c r="FL24" s="46">
        <f t="shared" si="66"/>
        <v>4</v>
      </c>
      <c r="FM24" s="187">
        <f t="shared" si="67"/>
        <v>0.8</v>
      </c>
      <c r="FN24" s="48">
        <f t="shared" si="68"/>
        <v>0</v>
      </c>
      <c r="FO24" s="48">
        <f t="shared" si="69"/>
        <v>0</v>
      </c>
      <c r="FP24" s="47">
        <f t="shared" si="70"/>
        <v>0</v>
      </c>
      <c r="FQ24" s="46">
        <f t="shared" si="71"/>
        <v>1</v>
      </c>
      <c r="FR24" s="187">
        <f t="shared" si="72"/>
        <v>7.4999999999999997E-2</v>
      </c>
      <c r="FS24" s="46">
        <f t="shared" si="73"/>
        <v>4</v>
      </c>
      <c r="FT24" s="187">
        <f t="shared" si="74"/>
        <v>0.8</v>
      </c>
      <c r="FU24" s="48">
        <f t="shared" si="75"/>
        <v>0</v>
      </c>
      <c r="FV24" s="48">
        <f t="shared" si="76"/>
        <v>0</v>
      </c>
      <c r="FW24" s="47">
        <f t="shared" si="77"/>
        <v>0</v>
      </c>
      <c r="FX24" s="46">
        <f t="shared" si="78"/>
        <v>1</v>
      </c>
      <c r="FY24" s="187">
        <f t="shared" si="79"/>
        <v>7.4999999999999997E-2</v>
      </c>
      <c r="FZ24" s="46">
        <f t="shared" si="80"/>
        <v>4</v>
      </c>
      <c r="GA24" s="187">
        <f t="shared" si="81"/>
        <v>0.8</v>
      </c>
      <c r="GB24" s="48">
        <f t="shared" si="82"/>
        <v>0</v>
      </c>
      <c r="GC24" s="48">
        <f t="shared" si="83"/>
        <v>0</v>
      </c>
      <c r="GD24" s="47">
        <f t="shared" si="84"/>
        <v>0</v>
      </c>
      <c r="GE24" s="46">
        <f t="shared" si="85"/>
        <v>1</v>
      </c>
      <c r="GF24" s="187">
        <f t="shared" si="86"/>
        <v>7.4999999999999997E-2</v>
      </c>
      <c r="GG24" s="46">
        <f t="shared" si="87"/>
        <v>4</v>
      </c>
      <c r="GH24" s="187">
        <f t="shared" si="88"/>
        <v>0.8</v>
      </c>
      <c r="GI24" s="187">
        <f t="shared" si="98"/>
        <v>0.8</v>
      </c>
    </row>
    <row r="25" spans="1:191" ht="345.6" x14ac:dyDescent="0.2">
      <c r="A25" s="120">
        <v>17</v>
      </c>
      <c r="B25" s="119" t="s">
        <v>1426</v>
      </c>
      <c r="C25" s="63" t="s">
        <v>1438</v>
      </c>
      <c r="D25" s="214" t="s">
        <v>205</v>
      </c>
      <c r="E25" s="116" t="s">
        <v>204</v>
      </c>
      <c r="F25" s="118" t="s">
        <v>223</v>
      </c>
      <c r="G25" s="64" t="s">
        <v>210</v>
      </c>
      <c r="H25" s="59" t="s">
        <v>169</v>
      </c>
      <c r="I25" s="58" t="s">
        <v>22</v>
      </c>
      <c r="J25" s="58" t="s">
        <v>54</v>
      </c>
      <c r="K25" s="58" t="s">
        <v>53</v>
      </c>
      <c r="L25" s="58" t="s">
        <v>53</v>
      </c>
      <c r="M25" s="58" t="s">
        <v>53</v>
      </c>
      <c r="N25" s="58" t="s">
        <v>54</v>
      </c>
      <c r="O25" s="58" t="s">
        <v>53</v>
      </c>
      <c r="P25" s="58" t="s">
        <v>54</v>
      </c>
      <c r="Q25" s="58" t="s">
        <v>53</v>
      </c>
      <c r="R25" s="58" t="s">
        <v>53</v>
      </c>
      <c r="S25" s="58" t="s">
        <v>54</v>
      </c>
      <c r="T25" s="58" t="s">
        <v>54</v>
      </c>
      <c r="U25" s="58" t="s">
        <v>54</v>
      </c>
      <c r="V25" s="58" t="s">
        <v>53</v>
      </c>
      <c r="W25" s="58" t="s">
        <v>53</v>
      </c>
      <c r="X25" s="58" t="s">
        <v>53</v>
      </c>
      <c r="Y25" s="58" t="s">
        <v>53</v>
      </c>
      <c r="Z25" s="58" t="s">
        <v>54</v>
      </c>
      <c r="AA25" s="58" t="s">
        <v>53</v>
      </c>
      <c r="AB25" s="58" t="s">
        <v>53</v>
      </c>
      <c r="AC25" s="57" t="str">
        <f t="shared" si="0"/>
        <v>3 - Media</v>
      </c>
      <c r="AD25" s="149">
        <f t="shared" si="1"/>
        <v>0.6</v>
      </c>
      <c r="AE25" s="57" t="str">
        <f t="shared" si="2"/>
        <v>4 - Mayor</v>
      </c>
      <c r="AF25" s="149">
        <f t="shared" si="3"/>
        <v>0.8</v>
      </c>
      <c r="AG25" s="56" t="str">
        <f>IFERROR(INDEX('[11]G REC FIS'!$BLU$689:$BLY$693,MATCH(I25,'[11]G REC FIS'!$BLS$689:$BLS$693,0),MATCH(AE25,'[11]G REC FIS'!$BLU$687:$BLY$687,0)),"")</f>
        <v>ALTO</v>
      </c>
      <c r="AH25" s="149">
        <f t="shared" si="4"/>
        <v>0.48</v>
      </c>
      <c r="AI25" s="65" t="s">
        <v>1439</v>
      </c>
      <c r="AJ25" s="54" t="s">
        <v>101</v>
      </c>
      <c r="AK25" s="118" t="s">
        <v>1085</v>
      </c>
      <c r="AL25" s="118" t="s">
        <v>1440</v>
      </c>
      <c r="AM25" s="51" t="s">
        <v>34</v>
      </c>
      <c r="AN25" s="54" t="s">
        <v>45</v>
      </c>
      <c r="AO25" s="54" t="s">
        <v>49</v>
      </c>
      <c r="AP25" s="51" t="s">
        <v>51</v>
      </c>
      <c r="AQ25" s="51" t="s">
        <v>35</v>
      </c>
      <c r="AR25" s="54" t="s">
        <v>45</v>
      </c>
      <c r="AS25" s="54" t="s">
        <v>50</v>
      </c>
      <c r="AT25" s="51" t="s">
        <v>52</v>
      </c>
      <c r="AU25" s="51"/>
      <c r="AV25" s="54"/>
      <c r="AW25" s="54"/>
      <c r="AX25" s="51"/>
      <c r="AY25" s="51"/>
      <c r="AZ25" s="54"/>
      <c r="BA25" s="54"/>
      <c r="BB25" s="51"/>
      <c r="BC25" s="51"/>
      <c r="BD25" s="54"/>
      <c r="BE25" s="54"/>
      <c r="BF25" s="51"/>
      <c r="BG25" s="51"/>
      <c r="BH25" s="54"/>
      <c r="BI25" s="54"/>
      <c r="BJ25" s="51"/>
      <c r="BK25" s="51"/>
      <c r="BL25" s="54"/>
      <c r="BM25" s="54"/>
      <c r="BN25" s="51"/>
      <c r="BO25" s="51"/>
      <c r="BP25" s="54"/>
      <c r="BQ25" s="54"/>
      <c r="BR25" s="51"/>
      <c r="BS25" s="51"/>
      <c r="BT25" s="54"/>
      <c r="BU25" s="54"/>
      <c r="BV25" s="51"/>
      <c r="BW25" s="51"/>
      <c r="BX25" s="54"/>
      <c r="BY25" s="54"/>
      <c r="BZ25" s="51"/>
      <c r="CA25" s="51"/>
      <c r="CB25" s="54"/>
      <c r="CC25" s="54"/>
      <c r="CD25" s="51"/>
      <c r="CE25" s="51"/>
      <c r="CF25" s="54"/>
      <c r="CG25" s="54"/>
      <c r="CH25" s="51"/>
      <c r="CI25" s="54"/>
      <c r="CJ25" s="54"/>
      <c r="CK25" s="51"/>
      <c r="CL25" s="53" t="str">
        <f>IFERROR(IF(GE25&lt;=1,"1 - Muy Baja",VLOOKUP(GE25,'[12]G REC FIS'!$BLR$689:$BLS$693,2,0)),"")</f>
        <v/>
      </c>
      <c r="CM25" s="165">
        <f t="shared" si="5"/>
        <v>0.36</v>
      </c>
      <c r="CN25" s="53" t="str">
        <f>IFERROR(IF(GG25&lt;=1,"1 - Leve",HLOOKUP(GG25,'[11]G FINANC'!$BLU$681:$BLY$682,2,0)),"")</f>
        <v>3 - Moderado</v>
      </c>
      <c r="CO25" s="165">
        <f t="shared" si="89"/>
        <v>0.6</v>
      </c>
      <c r="CP25" s="52" t="str">
        <f t="shared" si="6"/>
        <v>MODERADO</v>
      </c>
      <c r="CQ25" s="149">
        <f t="shared" si="90"/>
        <v>0.216</v>
      </c>
      <c r="CR25" s="63" t="s">
        <v>456</v>
      </c>
      <c r="CS25" s="52">
        <f t="shared" si="91"/>
        <v>3</v>
      </c>
      <c r="CT25" s="51"/>
      <c r="CU25" s="50" t="s">
        <v>1396</v>
      </c>
      <c r="CV25" s="440" t="s">
        <v>1077</v>
      </c>
      <c r="CW25" s="158"/>
      <c r="CX25" s="47">
        <f t="shared" si="7"/>
        <v>7</v>
      </c>
      <c r="CY25" s="49">
        <f t="shared" si="92"/>
        <v>4</v>
      </c>
      <c r="CZ25" s="47" t="str">
        <f t="shared" si="93"/>
        <v>Mayor</v>
      </c>
      <c r="DA25" s="153">
        <f t="shared" si="94"/>
        <v>0.8</v>
      </c>
      <c r="DB25" s="48">
        <f t="shared" si="95"/>
        <v>0.15</v>
      </c>
      <c r="DC25" s="48">
        <f t="shared" si="8"/>
        <v>0.15</v>
      </c>
      <c r="DD25" s="47">
        <f t="shared" si="96"/>
        <v>0.3</v>
      </c>
      <c r="DE25" s="46">
        <f t="shared" si="9"/>
        <v>3</v>
      </c>
      <c r="DF25" s="187">
        <f t="shared" si="10"/>
        <v>0.6</v>
      </c>
      <c r="DG25" s="46">
        <f t="shared" si="97"/>
        <v>3</v>
      </c>
      <c r="DH25" s="46"/>
      <c r="DI25" s="187">
        <f t="shared" si="11"/>
        <v>0.56000000000000005</v>
      </c>
      <c r="DJ25" s="48">
        <f t="shared" si="12"/>
        <v>0.15</v>
      </c>
      <c r="DK25" s="48">
        <f t="shared" si="13"/>
        <v>0.25</v>
      </c>
      <c r="DL25" s="47">
        <f t="shared" si="14"/>
        <v>0.4</v>
      </c>
      <c r="DM25" s="46">
        <f t="shared" si="15"/>
        <v>2</v>
      </c>
      <c r="DN25" s="187">
        <f t="shared" si="16"/>
        <v>0.36</v>
      </c>
      <c r="DO25" s="46">
        <f t="shared" si="17"/>
        <v>3</v>
      </c>
      <c r="DP25" s="187">
        <f t="shared" si="18"/>
        <v>0.56000000000000005</v>
      </c>
      <c r="DQ25" s="48">
        <f t="shared" si="19"/>
        <v>0</v>
      </c>
      <c r="DR25" s="48">
        <f t="shared" si="20"/>
        <v>0</v>
      </c>
      <c r="DS25" s="47">
        <f t="shared" si="21"/>
        <v>0</v>
      </c>
      <c r="DT25" s="46">
        <f t="shared" si="22"/>
        <v>2</v>
      </c>
      <c r="DU25" s="187">
        <f t="shared" si="23"/>
        <v>0.36</v>
      </c>
      <c r="DV25" s="46">
        <f t="shared" si="24"/>
        <v>3</v>
      </c>
      <c r="DW25" s="187">
        <f t="shared" si="25"/>
        <v>0.56000000000000005</v>
      </c>
      <c r="DX25" s="48">
        <f t="shared" si="26"/>
        <v>0</v>
      </c>
      <c r="DY25" s="48">
        <f t="shared" si="27"/>
        <v>0</v>
      </c>
      <c r="DZ25" s="47">
        <f t="shared" si="28"/>
        <v>0</v>
      </c>
      <c r="EA25" s="46">
        <f t="shared" si="29"/>
        <v>2</v>
      </c>
      <c r="EB25" s="187">
        <f t="shared" si="30"/>
        <v>0.36</v>
      </c>
      <c r="EC25" s="46">
        <f t="shared" si="31"/>
        <v>3</v>
      </c>
      <c r="ED25" s="187">
        <f t="shared" si="32"/>
        <v>0.56000000000000005</v>
      </c>
      <c r="EE25" s="48">
        <f t="shared" si="33"/>
        <v>0</v>
      </c>
      <c r="EF25" s="48">
        <f t="shared" si="34"/>
        <v>0</v>
      </c>
      <c r="EG25" s="47">
        <f t="shared" si="35"/>
        <v>0</v>
      </c>
      <c r="EH25" s="46">
        <f t="shared" si="36"/>
        <v>2</v>
      </c>
      <c r="EI25" s="187">
        <f t="shared" si="37"/>
        <v>0.36</v>
      </c>
      <c r="EJ25" s="46">
        <f t="shared" si="38"/>
        <v>3</v>
      </c>
      <c r="EK25" s="187">
        <f t="shared" si="39"/>
        <v>0.56000000000000005</v>
      </c>
      <c r="EL25" s="48">
        <f t="shared" si="40"/>
        <v>0</v>
      </c>
      <c r="EM25" s="48">
        <f t="shared" si="41"/>
        <v>0</v>
      </c>
      <c r="EN25" s="47">
        <f t="shared" si="42"/>
        <v>0</v>
      </c>
      <c r="EO25" s="46">
        <f t="shared" si="43"/>
        <v>2</v>
      </c>
      <c r="EP25" s="187">
        <f t="shared" si="44"/>
        <v>0.36</v>
      </c>
      <c r="EQ25" s="46">
        <f t="shared" si="45"/>
        <v>3</v>
      </c>
      <c r="ER25" s="187">
        <f t="shared" si="46"/>
        <v>0.56000000000000005</v>
      </c>
      <c r="ES25" s="48">
        <f t="shared" si="47"/>
        <v>0</v>
      </c>
      <c r="ET25" s="48">
        <f t="shared" si="48"/>
        <v>0</v>
      </c>
      <c r="EU25" s="47">
        <f t="shared" si="49"/>
        <v>0</v>
      </c>
      <c r="EV25" s="46">
        <f t="shared" si="50"/>
        <v>2</v>
      </c>
      <c r="EW25" s="187">
        <f t="shared" si="51"/>
        <v>0.36</v>
      </c>
      <c r="EX25" s="46">
        <f t="shared" si="52"/>
        <v>3</v>
      </c>
      <c r="EY25" s="187">
        <f t="shared" si="53"/>
        <v>0.56000000000000005</v>
      </c>
      <c r="EZ25" s="48">
        <f t="shared" si="54"/>
        <v>0</v>
      </c>
      <c r="FA25" s="48">
        <f t="shared" si="55"/>
        <v>0</v>
      </c>
      <c r="FB25" s="47">
        <f t="shared" si="56"/>
        <v>0</v>
      </c>
      <c r="FC25" s="46">
        <f t="shared" si="57"/>
        <v>2</v>
      </c>
      <c r="FD25" s="187">
        <f t="shared" si="58"/>
        <v>0.36</v>
      </c>
      <c r="FE25" s="46">
        <f t="shared" si="59"/>
        <v>3</v>
      </c>
      <c r="FF25" s="187">
        <f t="shared" si="60"/>
        <v>0.56000000000000005</v>
      </c>
      <c r="FG25" s="48">
        <f t="shared" si="61"/>
        <v>0</v>
      </c>
      <c r="FH25" s="48">
        <f t="shared" si="62"/>
        <v>0</v>
      </c>
      <c r="FI25" s="47">
        <f t="shared" si="63"/>
        <v>0</v>
      </c>
      <c r="FJ25" s="46">
        <f t="shared" si="64"/>
        <v>2</v>
      </c>
      <c r="FK25" s="187">
        <f t="shared" si="65"/>
        <v>0.36</v>
      </c>
      <c r="FL25" s="46">
        <f t="shared" si="66"/>
        <v>3</v>
      </c>
      <c r="FM25" s="187">
        <f t="shared" si="67"/>
        <v>0.56000000000000005</v>
      </c>
      <c r="FN25" s="48">
        <f t="shared" si="68"/>
        <v>0</v>
      </c>
      <c r="FO25" s="48">
        <f t="shared" si="69"/>
        <v>0</v>
      </c>
      <c r="FP25" s="47">
        <f t="shared" si="70"/>
        <v>0</v>
      </c>
      <c r="FQ25" s="46">
        <f t="shared" si="71"/>
        <v>2</v>
      </c>
      <c r="FR25" s="187">
        <f t="shared" si="72"/>
        <v>0.36</v>
      </c>
      <c r="FS25" s="46">
        <f t="shared" si="73"/>
        <v>3</v>
      </c>
      <c r="FT25" s="187">
        <f t="shared" si="74"/>
        <v>0.56000000000000005</v>
      </c>
      <c r="FU25" s="48">
        <f t="shared" si="75"/>
        <v>0</v>
      </c>
      <c r="FV25" s="48">
        <f t="shared" si="76"/>
        <v>0</v>
      </c>
      <c r="FW25" s="47">
        <f t="shared" si="77"/>
        <v>0</v>
      </c>
      <c r="FX25" s="46">
        <f t="shared" si="78"/>
        <v>2</v>
      </c>
      <c r="FY25" s="187">
        <f t="shared" si="79"/>
        <v>0.36</v>
      </c>
      <c r="FZ25" s="46">
        <f t="shared" si="80"/>
        <v>3</v>
      </c>
      <c r="GA25" s="187">
        <f t="shared" si="81"/>
        <v>0.56000000000000005</v>
      </c>
      <c r="GB25" s="48">
        <f t="shared" si="82"/>
        <v>0</v>
      </c>
      <c r="GC25" s="48">
        <f t="shared" si="83"/>
        <v>0</v>
      </c>
      <c r="GD25" s="47">
        <f t="shared" si="84"/>
        <v>0</v>
      </c>
      <c r="GE25" s="46">
        <f t="shared" si="85"/>
        <v>2</v>
      </c>
      <c r="GF25" s="187">
        <f t="shared" si="86"/>
        <v>0.36</v>
      </c>
      <c r="GG25" s="46">
        <f t="shared" si="87"/>
        <v>3</v>
      </c>
      <c r="GH25" s="187">
        <f t="shared" si="88"/>
        <v>0.56000000000000005</v>
      </c>
      <c r="GI25" s="187">
        <f t="shared" si="98"/>
        <v>0.6</v>
      </c>
    </row>
    <row r="26" spans="1:191" ht="345.6" x14ac:dyDescent="0.2">
      <c r="A26" s="120">
        <v>18</v>
      </c>
      <c r="B26" s="119" t="s">
        <v>1426</v>
      </c>
      <c r="C26" s="63" t="s">
        <v>1441</v>
      </c>
      <c r="D26" s="214" t="s">
        <v>206</v>
      </c>
      <c r="E26" s="64" t="s">
        <v>204</v>
      </c>
      <c r="F26" s="118" t="s">
        <v>220</v>
      </c>
      <c r="G26" s="64" t="s">
        <v>950</v>
      </c>
      <c r="H26" s="59" t="s">
        <v>169</v>
      </c>
      <c r="I26" s="58" t="s">
        <v>22</v>
      </c>
      <c r="J26" s="58" t="s">
        <v>54</v>
      </c>
      <c r="K26" s="58" t="s">
        <v>53</v>
      </c>
      <c r="L26" s="58" t="s">
        <v>53</v>
      </c>
      <c r="M26" s="58" t="s">
        <v>53</v>
      </c>
      <c r="N26" s="58" t="s">
        <v>54</v>
      </c>
      <c r="O26" s="58" t="s">
        <v>53</v>
      </c>
      <c r="P26" s="58" t="s">
        <v>54</v>
      </c>
      <c r="Q26" s="58" t="s">
        <v>53</v>
      </c>
      <c r="R26" s="58" t="s">
        <v>53</v>
      </c>
      <c r="S26" s="58" t="s">
        <v>54</v>
      </c>
      <c r="T26" s="58" t="s">
        <v>54</v>
      </c>
      <c r="U26" s="58" t="s">
        <v>54</v>
      </c>
      <c r="V26" s="58" t="s">
        <v>53</v>
      </c>
      <c r="W26" s="58" t="s">
        <v>53</v>
      </c>
      <c r="X26" s="58" t="s">
        <v>53</v>
      </c>
      <c r="Y26" s="58" t="s">
        <v>53</v>
      </c>
      <c r="Z26" s="58" t="s">
        <v>54</v>
      </c>
      <c r="AA26" s="58" t="s">
        <v>53</v>
      </c>
      <c r="AB26" s="58" t="s">
        <v>53</v>
      </c>
      <c r="AC26" s="57" t="str">
        <f t="shared" si="0"/>
        <v>3 - Media</v>
      </c>
      <c r="AD26" s="149">
        <f t="shared" si="1"/>
        <v>0.6</v>
      </c>
      <c r="AE26" s="57" t="str">
        <f t="shared" si="2"/>
        <v>4 - Mayor</v>
      </c>
      <c r="AF26" s="149">
        <f t="shared" si="3"/>
        <v>0.8</v>
      </c>
      <c r="AG26" s="56" t="str">
        <f>IFERROR(INDEX('[11]G REC FIS'!$BLU$689:$BLY$693,MATCH(I26,'[11]G REC FIS'!$BLS$689:$BLS$693,0),MATCH(AE26,'[11]G REC FIS'!$BLU$687:$BLY$687,0)),"")</f>
        <v>ALTO</v>
      </c>
      <c r="AH26" s="149">
        <f t="shared" si="4"/>
        <v>0.48</v>
      </c>
      <c r="AI26" s="65" t="s">
        <v>1442</v>
      </c>
      <c r="AJ26" s="54" t="s">
        <v>101</v>
      </c>
      <c r="AK26" s="118" t="s">
        <v>1085</v>
      </c>
      <c r="AL26" s="118" t="s">
        <v>1440</v>
      </c>
      <c r="AM26" s="51" t="s">
        <v>34</v>
      </c>
      <c r="AN26" s="54" t="s">
        <v>45</v>
      </c>
      <c r="AO26" s="54" t="s">
        <v>49</v>
      </c>
      <c r="AP26" s="51" t="s">
        <v>51</v>
      </c>
      <c r="AQ26" s="51" t="s">
        <v>35</v>
      </c>
      <c r="AR26" s="54" t="s">
        <v>45</v>
      </c>
      <c r="AS26" s="54" t="s">
        <v>50</v>
      </c>
      <c r="AT26" s="51" t="s">
        <v>52</v>
      </c>
      <c r="AU26" s="51"/>
      <c r="AV26" s="54"/>
      <c r="AW26" s="54"/>
      <c r="AX26" s="51"/>
      <c r="AY26" s="51"/>
      <c r="AZ26" s="54"/>
      <c r="BA26" s="54"/>
      <c r="BB26" s="51"/>
      <c r="BC26" s="51"/>
      <c r="BD26" s="54"/>
      <c r="BE26" s="54"/>
      <c r="BF26" s="51"/>
      <c r="BG26" s="51"/>
      <c r="BH26" s="54"/>
      <c r="BI26" s="54"/>
      <c r="BJ26" s="51"/>
      <c r="BK26" s="51"/>
      <c r="BL26" s="54"/>
      <c r="BM26" s="54"/>
      <c r="BN26" s="51"/>
      <c r="BO26" s="51"/>
      <c r="BP26" s="54"/>
      <c r="BQ26" s="54"/>
      <c r="BR26" s="51"/>
      <c r="BS26" s="51"/>
      <c r="BT26" s="54"/>
      <c r="BU26" s="54"/>
      <c r="BV26" s="51"/>
      <c r="BW26" s="51"/>
      <c r="BX26" s="54"/>
      <c r="BY26" s="54"/>
      <c r="BZ26" s="51"/>
      <c r="CA26" s="51"/>
      <c r="CB26" s="54"/>
      <c r="CC26" s="54"/>
      <c r="CD26" s="51"/>
      <c r="CE26" s="51"/>
      <c r="CF26" s="54"/>
      <c r="CG26" s="54"/>
      <c r="CH26" s="51"/>
      <c r="CI26" s="54"/>
      <c r="CJ26" s="54"/>
      <c r="CK26" s="51"/>
      <c r="CL26" s="53" t="str">
        <f>IFERROR(IF(GE26&lt;=1,"1 - Muy Baja",VLOOKUP(GE26,'[12]G REC FIS'!$BLR$689:$BLS$693,2,0)),"")</f>
        <v/>
      </c>
      <c r="CM26" s="165">
        <f t="shared" si="5"/>
        <v>0.36</v>
      </c>
      <c r="CN26" s="53" t="str">
        <f>IFERROR(IF(GG26&lt;=1,"1 - Leve",HLOOKUP(GG26,'[11]G FINANC'!$BLU$681:$BLY$682,2,0)),"")</f>
        <v>3 - Moderado</v>
      </c>
      <c r="CO26" s="165">
        <f t="shared" si="89"/>
        <v>0.6</v>
      </c>
      <c r="CP26" s="52" t="str">
        <f t="shared" si="6"/>
        <v>MODERADO</v>
      </c>
      <c r="CQ26" s="149">
        <f t="shared" si="90"/>
        <v>0.216</v>
      </c>
      <c r="CR26" s="63" t="s">
        <v>233</v>
      </c>
      <c r="CS26" s="52">
        <f t="shared" si="91"/>
        <v>3</v>
      </c>
      <c r="CT26" s="51"/>
      <c r="CU26" s="50" t="s">
        <v>1396</v>
      </c>
      <c r="CV26" s="440" t="s">
        <v>1077</v>
      </c>
      <c r="CW26" s="158"/>
      <c r="CX26" s="47">
        <f t="shared" si="7"/>
        <v>7</v>
      </c>
      <c r="CY26" s="49">
        <f t="shared" si="92"/>
        <v>4</v>
      </c>
      <c r="CZ26" s="47" t="str">
        <f t="shared" si="93"/>
        <v>Mayor</v>
      </c>
      <c r="DA26" s="153">
        <f t="shared" si="94"/>
        <v>0.8</v>
      </c>
      <c r="DB26" s="48">
        <f t="shared" si="95"/>
        <v>0.15</v>
      </c>
      <c r="DC26" s="48">
        <f t="shared" si="8"/>
        <v>0.15</v>
      </c>
      <c r="DD26" s="47">
        <f t="shared" si="96"/>
        <v>0.3</v>
      </c>
      <c r="DE26" s="46">
        <f t="shared" si="9"/>
        <v>3</v>
      </c>
      <c r="DF26" s="187">
        <f t="shared" si="10"/>
        <v>0.6</v>
      </c>
      <c r="DG26" s="46">
        <f t="shared" si="97"/>
        <v>3</v>
      </c>
      <c r="DH26" s="46"/>
      <c r="DI26" s="187">
        <f t="shared" si="11"/>
        <v>0.56000000000000005</v>
      </c>
      <c r="DJ26" s="48">
        <f t="shared" si="12"/>
        <v>0.15</v>
      </c>
      <c r="DK26" s="48">
        <f t="shared" si="13"/>
        <v>0.25</v>
      </c>
      <c r="DL26" s="47">
        <f t="shared" si="14"/>
        <v>0.4</v>
      </c>
      <c r="DM26" s="46">
        <f t="shared" si="15"/>
        <v>2</v>
      </c>
      <c r="DN26" s="187">
        <f t="shared" si="16"/>
        <v>0.36</v>
      </c>
      <c r="DO26" s="46">
        <f t="shared" si="17"/>
        <v>3</v>
      </c>
      <c r="DP26" s="187">
        <f t="shared" si="18"/>
        <v>0.56000000000000005</v>
      </c>
      <c r="DQ26" s="48">
        <f t="shared" si="19"/>
        <v>0</v>
      </c>
      <c r="DR26" s="48">
        <f t="shared" si="20"/>
        <v>0</v>
      </c>
      <c r="DS26" s="47">
        <f t="shared" si="21"/>
        <v>0</v>
      </c>
      <c r="DT26" s="46">
        <f t="shared" si="22"/>
        <v>2</v>
      </c>
      <c r="DU26" s="187">
        <f t="shared" si="23"/>
        <v>0.36</v>
      </c>
      <c r="DV26" s="46">
        <f t="shared" si="24"/>
        <v>3</v>
      </c>
      <c r="DW26" s="187">
        <f t="shared" si="25"/>
        <v>0.56000000000000005</v>
      </c>
      <c r="DX26" s="48">
        <f t="shared" si="26"/>
        <v>0</v>
      </c>
      <c r="DY26" s="48">
        <f t="shared" si="27"/>
        <v>0</v>
      </c>
      <c r="DZ26" s="47">
        <f t="shared" si="28"/>
        <v>0</v>
      </c>
      <c r="EA26" s="46">
        <f t="shared" si="29"/>
        <v>2</v>
      </c>
      <c r="EB26" s="187">
        <f t="shared" si="30"/>
        <v>0.36</v>
      </c>
      <c r="EC26" s="46">
        <f t="shared" si="31"/>
        <v>3</v>
      </c>
      <c r="ED26" s="187">
        <f t="shared" si="32"/>
        <v>0.56000000000000005</v>
      </c>
      <c r="EE26" s="48">
        <f t="shared" si="33"/>
        <v>0</v>
      </c>
      <c r="EF26" s="48">
        <f t="shared" si="34"/>
        <v>0</v>
      </c>
      <c r="EG26" s="47">
        <f t="shared" si="35"/>
        <v>0</v>
      </c>
      <c r="EH26" s="46">
        <f t="shared" si="36"/>
        <v>2</v>
      </c>
      <c r="EI26" s="187">
        <f t="shared" si="37"/>
        <v>0.36</v>
      </c>
      <c r="EJ26" s="46">
        <f t="shared" si="38"/>
        <v>3</v>
      </c>
      <c r="EK26" s="187">
        <f t="shared" si="39"/>
        <v>0.56000000000000005</v>
      </c>
      <c r="EL26" s="48">
        <f t="shared" si="40"/>
        <v>0</v>
      </c>
      <c r="EM26" s="48">
        <f t="shared" si="41"/>
        <v>0</v>
      </c>
      <c r="EN26" s="47">
        <f t="shared" si="42"/>
        <v>0</v>
      </c>
      <c r="EO26" s="46">
        <f t="shared" si="43"/>
        <v>2</v>
      </c>
      <c r="EP26" s="187">
        <f t="shared" si="44"/>
        <v>0.36</v>
      </c>
      <c r="EQ26" s="46">
        <f t="shared" si="45"/>
        <v>3</v>
      </c>
      <c r="ER26" s="187">
        <f t="shared" si="46"/>
        <v>0.56000000000000005</v>
      </c>
      <c r="ES26" s="48">
        <f t="shared" si="47"/>
        <v>0</v>
      </c>
      <c r="ET26" s="48">
        <f t="shared" si="48"/>
        <v>0</v>
      </c>
      <c r="EU26" s="47">
        <f t="shared" si="49"/>
        <v>0</v>
      </c>
      <c r="EV26" s="46">
        <f t="shared" si="50"/>
        <v>2</v>
      </c>
      <c r="EW26" s="187">
        <f t="shared" si="51"/>
        <v>0.36</v>
      </c>
      <c r="EX26" s="46">
        <f t="shared" si="52"/>
        <v>3</v>
      </c>
      <c r="EY26" s="187">
        <f t="shared" si="53"/>
        <v>0.56000000000000005</v>
      </c>
      <c r="EZ26" s="48">
        <f t="shared" si="54"/>
        <v>0</v>
      </c>
      <c r="FA26" s="48">
        <f t="shared" si="55"/>
        <v>0</v>
      </c>
      <c r="FB26" s="47">
        <f t="shared" si="56"/>
        <v>0</v>
      </c>
      <c r="FC26" s="46">
        <f t="shared" si="57"/>
        <v>2</v>
      </c>
      <c r="FD26" s="187">
        <f t="shared" si="58"/>
        <v>0.36</v>
      </c>
      <c r="FE26" s="46">
        <f t="shared" si="59"/>
        <v>3</v>
      </c>
      <c r="FF26" s="187">
        <f t="shared" si="60"/>
        <v>0.56000000000000005</v>
      </c>
      <c r="FG26" s="48">
        <f t="shared" si="61"/>
        <v>0</v>
      </c>
      <c r="FH26" s="48">
        <f t="shared" si="62"/>
        <v>0</v>
      </c>
      <c r="FI26" s="47">
        <f t="shared" si="63"/>
        <v>0</v>
      </c>
      <c r="FJ26" s="46">
        <f t="shared" si="64"/>
        <v>2</v>
      </c>
      <c r="FK26" s="187">
        <f t="shared" si="65"/>
        <v>0.36</v>
      </c>
      <c r="FL26" s="46">
        <f t="shared" si="66"/>
        <v>3</v>
      </c>
      <c r="FM26" s="187">
        <f t="shared" si="67"/>
        <v>0.56000000000000005</v>
      </c>
      <c r="FN26" s="48">
        <f t="shared" si="68"/>
        <v>0</v>
      </c>
      <c r="FO26" s="48">
        <f t="shared" si="69"/>
        <v>0</v>
      </c>
      <c r="FP26" s="47">
        <f t="shared" si="70"/>
        <v>0</v>
      </c>
      <c r="FQ26" s="46">
        <f t="shared" si="71"/>
        <v>2</v>
      </c>
      <c r="FR26" s="187">
        <f t="shared" si="72"/>
        <v>0.36</v>
      </c>
      <c r="FS26" s="46">
        <f t="shared" si="73"/>
        <v>3</v>
      </c>
      <c r="FT26" s="187">
        <f t="shared" si="74"/>
        <v>0.56000000000000005</v>
      </c>
      <c r="FU26" s="48">
        <f t="shared" si="75"/>
        <v>0</v>
      </c>
      <c r="FV26" s="48">
        <f t="shared" si="76"/>
        <v>0</v>
      </c>
      <c r="FW26" s="47">
        <f t="shared" si="77"/>
        <v>0</v>
      </c>
      <c r="FX26" s="46">
        <f t="shared" si="78"/>
        <v>2</v>
      </c>
      <c r="FY26" s="187">
        <f t="shared" si="79"/>
        <v>0.36</v>
      </c>
      <c r="FZ26" s="46">
        <f t="shared" si="80"/>
        <v>3</v>
      </c>
      <c r="GA26" s="187">
        <f t="shared" si="81"/>
        <v>0.56000000000000005</v>
      </c>
      <c r="GB26" s="48">
        <f t="shared" si="82"/>
        <v>0</v>
      </c>
      <c r="GC26" s="48">
        <f t="shared" si="83"/>
        <v>0</v>
      </c>
      <c r="GD26" s="47">
        <f t="shared" si="84"/>
        <v>0</v>
      </c>
      <c r="GE26" s="46">
        <f t="shared" si="85"/>
        <v>2</v>
      </c>
      <c r="GF26" s="187">
        <f t="shared" si="86"/>
        <v>0.36</v>
      </c>
      <c r="GG26" s="46">
        <f t="shared" si="87"/>
        <v>3</v>
      </c>
      <c r="GH26" s="187">
        <f t="shared" si="88"/>
        <v>0.56000000000000005</v>
      </c>
      <c r="GI26" s="187">
        <f t="shared" si="98"/>
        <v>0.6</v>
      </c>
    </row>
    <row r="101" spans="96:99" x14ac:dyDescent="0.2">
      <c r="CR101" s="207" t="s">
        <v>454</v>
      </c>
      <c r="CS101" s="207">
        <f>SUM(CS9:CS100)</f>
        <v>58</v>
      </c>
      <c r="CT101" s="207"/>
      <c r="CU101" s="207">
        <f>COUNT(CS9:CS26)</f>
        <v>18</v>
      </c>
    </row>
    <row r="684" spans="1:1 1680:1689" ht="13.2" x14ac:dyDescent="0.25">
      <c r="A684" s="44" t="s">
        <v>225</v>
      </c>
      <c r="BLP684" s="44" t="s">
        <v>225</v>
      </c>
      <c r="BLQ684" s="18"/>
      <c r="BLR684" s="18"/>
      <c r="BLS684" s="18"/>
      <c r="BLT684" s="18"/>
      <c r="BLU684" s="18"/>
      <c r="BLV684" s="18"/>
      <c r="BLW684" s="18"/>
      <c r="BLX684" s="18"/>
      <c r="BLY684" s="18"/>
    </row>
    <row r="685" spans="1:1 1680:1689" ht="13.2" x14ac:dyDescent="0.25">
      <c r="BLP685" s="18"/>
      <c r="BLQ685" s="18"/>
      <c r="BLR685" s="18"/>
      <c r="BLS685" s="18"/>
      <c r="BLT685" s="18"/>
      <c r="BLU685" s="18"/>
      <c r="BLV685" s="18"/>
      <c r="BLW685" s="467" t="s">
        <v>33</v>
      </c>
      <c r="BLX685" s="467"/>
      <c r="BLY685" s="467"/>
    </row>
    <row r="686" spans="1:1 1680:1689" ht="13.2" x14ac:dyDescent="0.25">
      <c r="BLP686" s="18"/>
      <c r="BLQ686" s="18"/>
      <c r="BLR686" s="18"/>
      <c r="BLS686" s="18"/>
      <c r="BLT686" s="18"/>
      <c r="BLU686" s="43">
        <v>1</v>
      </c>
      <c r="BLV686" s="43">
        <v>2</v>
      </c>
      <c r="BLW686" s="43">
        <v>3</v>
      </c>
      <c r="BLX686" s="42">
        <v>4</v>
      </c>
      <c r="BLY686" s="42">
        <v>5</v>
      </c>
    </row>
    <row r="687" spans="1:1 1680:1689" ht="13.2" x14ac:dyDescent="0.25">
      <c r="BLP687" s="18"/>
      <c r="BLQ687" s="18"/>
      <c r="BLR687" s="18"/>
      <c r="BLS687" s="18"/>
      <c r="BLT687" s="18"/>
      <c r="BLU687" s="22" t="s">
        <v>32</v>
      </c>
      <c r="BLV687" s="22" t="s">
        <v>31</v>
      </c>
      <c r="BLW687" s="22" t="s">
        <v>30</v>
      </c>
      <c r="BLX687" s="22" t="s">
        <v>29</v>
      </c>
      <c r="BLY687" s="22" t="s">
        <v>28</v>
      </c>
    </row>
    <row r="688" spans="1:1 1680:1689" ht="13.2" x14ac:dyDescent="0.25">
      <c r="BLP688" s="18"/>
      <c r="BLQ688" s="18"/>
      <c r="BLR688" s="18"/>
      <c r="BLS688" s="18"/>
      <c r="BLT688" s="18"/>
      <c r="BLU688" s="43">
        <v>1</v>
      </c>
      <c r="BLV688" s="43">
        <v>2</v>
      </c>
      <c r="BLW688" s="43">
        <v>3</v>
      </c>
      <c r="BLX688" s="42">
        <v>4</v>
      </c>
      <c r="BLY688" s="42">
        <v>5</v>
      </c>
    </row>
    <row r="689" spans="1680:1693" ht="13.2" x14ac:dyDescent="0.25">
      <c r="BLP689" s="18"/>
      <c r="BLQ689" s="468" t="s">
        <v>27</v>
      </c>
      <c r="BLR689" s="19">
        <v>5</v>
      </c>
      <c r="BLS689" s="22" t="s">
        <v>26</v>
      </c>
      <c r="BLT689" s="19">
        <v>5</v>
      </c>
      <c r="BLU689" s="38" t="s">
        <v>15</v>
      </c>
      <c r="BLV689" s="40" t="s">
        <v>14</v>
      </c>
      <c r="BLW689" s="40" t="s">
        <v>14</v>
      </c>
      <c r="BLX689" s="41" t="s">
        <v>13</v>
      </c>
      <c r="BLY689" s="41" t="s">
        <v>13</v>
      </c>
      <c r="BLZ689" s="37"/>
      <c r="BMA689" s="37"/>
      <c r="BMB689" s="37"/>
      <c r="BMC689" s="37"/>
    </row>
    <row r="690" spans="1680:1693" ht="13.2" x14ac:dyDescent="0.25">
      <c r="BLP690" s="18"/>
      <c r="BLQ690" s="468"/>
      <c r="BLR690" s="19">
        <v>4</v>
      </c>
      <c r="BLS690" s="22" t="s">
        <v>24</v>
      </c>
      <c r="BLT690" s="19">
        <v>4</v>
      </c>
      <c r="BLU690" s="38" t="s">
        <v>15</v>
      </c>
      <c r="BLV690" s="38" t="s">
        <v>15</v>
      </c>
      <c r="BLW690" s="40" t="s">
        <v>14</v>
      </c>
      <c r="BLX690" s="41" t="s">
        <v>13</v>
      </c>
      <c r="BLY690" s="41" t="s">
        <v>13</v>
      </c>
      <c r="BLZ690" s="37"/>
      <c r="BMA690" s="37"/>
      <c r="BMB690" s="37"/>
      <c r="BMC690" s="37"/>
    </row>
    <row r="691" spans="1680:1693" ht="13.2" x14ac:dyDescent="0.25">
      <c r="BLP691" s="18"/>
      <c r="BLQ691" s="468"/>
      <c r="BLR691" s="19">
        <v>3</v>
      </c>
      <c r="BLS691" s="22" t="s">
        <v>22</v>
      </c>
      <c r="BLT691" s="19">
        <v>3</v>
      </c>
      <c r="BLU691" s="38" t="s">
        <v>15</v>
      </c>
      <c r="BLV691" s="38" t="s">
        <v>15</v>
      </c>
      <c r="BLW691" s="40" t="s">
        <v>14</v>
      </c>
      <c r="BLX691" s="40" t="s">
        <v>14</v>
      </c>
      <c r="BLY691" s="40" t="s">
        <v>14</v>
      </c>
      <c r="BLZ691" s="37"/>
      <c r="BMA691" s="37"/>
      <c r="BMB691" s="37"/>
      <c r="BMC691" s="37"/>
    </row>
    <row r="692" spans="1680:1693" ht="13.2" x14ac:dyDescent="0.25">
      <c r="BLP692" s="18"/>
      <c r="BLQ692" s="468"/>
      <c r="BLR692" s="19">
        <v>2</v>
      </c>
      <c r="BLS692" s="22" t="s">
        <v>20</v>
      </c>
      <c r="BLT692" s="19">
        <v>2</v>
      </c>
      <c r="BLU692" s="39" t="s">
        <v>16</v>
      </c>
      <c r="BLV692" s="38" t="s">
        <v>15</v>
      </c>
      <c r="BLW692" s="38" t="s">
        <v>15</v>
      </c>
      <c r="BLX692" s="38" t="s">
        <v>15</v>
      </c>
      <c r="BLY692" s="40" t="s">
        <v>14</v>
      </c>
      <c r="BLZ692" s="37"/>
      <c r="BMA692" s="37"/>
      <c r="BMB692" s="37"/>
      <c r="BMC692" s="37"/>
    </row>
    <row r="693" spans="1680:1693" ht="13.2" x14ac:dyDescent="0.25">
      <c r="BLP693" s="18"/>
      <c r="BLQ693" s="468"/>
      <c r="BLR693" s="19">
        <v>1</v>
      </c>
      <c r="BLS693" s="22" t="s">
        <v>18</v>
      </c>
      <c r="BLT693" s="19">
        <v>1</v>
      </c>
      <c r="BLU693" s="39" t="s">
        <v>16</v>
      </c>
      <c r="BLV693" s="39" t="s">
        <v>16</v>
      </c>
      <c r="BLW693" s="38" t="s">
        <v>15</v>
      </c>
      <c r="BLX693" s="38" t="s">
        <v>15</v>
      </c>
      <c r="BLY693" s="38" t="s">
        <v>15</v>
      </c>
      <c r="BLZ693" s="37"/>
      <c r="BMA693" s="37"/>
      <c r="BMB693" s="37"/>
      <c r="BMC693" s="37"/>
    </row>
    <row r="694" spans="1680:1693" ht="13.2" x14ac:dyDescent="0.25">
      <c r="BLP694" s="18"/>
      <c r="BLQ694" s="18"/>
      <c r="BLR694" s="18"/>
      <c r="BLS694" s="18"/>
      <c r="BLT694" s="18"/>
      <c r="BLU694" s="18"/>
      <c r="BLV694" s="18"/>
      <c r="BLW694" s="18"/>
      <c r="BLX694" s="18"/>
      <c r="BLY694" s="18"/>
      <c r="BLZ694" s="18"/>
      <c r="BMA694" s="18"/>
      <c r="BMB694" s="18"/>
      <c r="BMC694" s="18"/>
    </row>
    <row r="695" spans="1680:1693" ht="13.2" x14ac:dyDescent="0.25">
      <c r="BLP695" s="18"/>
      <c r="BLQ695" s="18"/>
      <c r="BLR695" s="18"/>
      <c r="BLS695" s="18"/>
      <c r="BLT695" s="18"/>
      <c r="BLU695" s="18"/>
      <c r="BLV695" s="18"/>
      <c r="BLW695" s="18"/>
      <c r="BLX695" s="18"/>
      <c r="BLY695" s="18"/>
      <c r="BLZ695" s="18"/>
      <c r="BMA695" s="18"/>
      <c r="BMB695" s="18"/>
      <c r="BMC695" s="18"/>
    </row>
    <row r="696" spans="1680:1693" ht="13.2" x14ac:dyDescent="0.25">
      <c r="BLP696" s="18"/>
      <c r="BLQ696" s="18"/>
      <c r="BLR696" s="18"/>
      <c r="BLS696" s="18"/>
      <c r="BLT696" s="18"/>
      <c r="BLU696" s="18"/>
      <c r="BLV696" s="18"/>
      <c r="BLW696" s="18"/>
      <c r="BLX696" s="18"/>
      <c r="BLY696" s="18"/>
      <c r="BLZ696" s="18"/>
      <c r="BMA696" s="18" t="s">
        <v>224</v>
      </c>
      <c r="BMB696" s="18"/>
      <c r="BMC696" s="18"/>
    </row>
    <row r="697" spans="1680:1693" ht="20.399999999999999" x14ac:dyDescent="0.25">
      <c r="BLP697" s="18"/>
      <c r="BLQ697" s="18"/>
      <c r="BLR697" s="18"/>
      <c r="BLS697" s="18"/>
      <c r="BLT697" s="18"/>
      <c r="BLU697" s="18"/>
      <c r="BLV697" s="18"/>
      <c r="BLW697" s="18"/>
      <c r="BLX697" s="18"/>
      <c r="BLY697" s="18"/>
      <c r="BLZ697" s="18"/>
      <c r="BMA697" s="36" t="s">
        <v>223</v>
      </c>
      <c r="BMB697" s="18"/>
      <c r="BMC697" s="18"/>
    </row>
    <row r="698" spans="1680:1693" ht="30.6" x14ac:dyDescent="0.25">
      <c r="BLP698" s="18"/>
      <c r="BLQ698" s="18"/>
      <c r="BLR698" s="18"/>
      <c r="BLS698" s="18"/>
      <c r="BLT698" s="18"/>
      <c r="BLU698" s="18"/>
      <c r="BLV698" s="18"/>
      <c r="BLW698" s="18"/>
      <c r="BLX698" s="18"/>
      <c r="BLY698" s="18"/>
      <c r="BLZ698" s="18"/>
      <c r="BMA698" s="36" t="s">
        <v>222</v>
      </c>
      <c r="BMB698" s="18"/>
      <c r="BMC698" s="18"/>
    </row>
    <row r="699" spans="1680:1693" ht="13.2" x14ac:dyDescent="0.25">
      <c r="BLP699" s="18"/>
      <c r="BLQ699" s="18"/>
      <c r="BLR699" s="18"/>
      <c r="BLS699" s="18"/>
      <c r="BLT699" s="18"/>
      <c r="BLU699" s="18"/>
      <c r="BLV699" s="18"/>
      <c r="BLW699" s="18"/>
      <c r="BLX699" s="18"/>
      <c r="BLY699" s="18"/>
      <c r="BLZ699" s="18"/>
      <c r="BMA699" s="36" t="s">
        <v>221</v>
      </c>
      <c r="BMB699" s="18"/>
      <c r="BMC699" s="18"/>
    </row>
    <row r="700" spans="1680:1693" ht="13.2" x14ac:dyDescent="0.25">
      <c r="BLP700" s="18"/>
      <c r="BLQ700" s="18"/>
      <c r="BLR700" s="18"/>
      <c r="BLS700" s="18"/>
      <c r="BLT700" s="18"/>
      <c r="BLU700" s="18"/>
      <c r="BLV700" s="18"/>
      <c r="BLW700" s="18"/>
      <c r="BLX700" s="18"/>
      <c r="BLY700" s="18"/>
      <c r="BLZ700" s="18"/>
      <c r="BMA700" s="36" t="s">
        <v>220</v>
      </c>
      <c r="BMB700" s="18"/>
      <c r="BMC700" s="18"/>
    </row>
    <row r="701" spans="1680:1693" ht="13.2" x14ac:dyDescent="0.25">
      <c r="BLP701" s="18"/>
      <c r="BLQ701" s="18"/>
      <c r="BLR701" s="18"/>
      <c r="BLS701" s="18"/>
      <c r="BLT701" s="18"/>
      <c r="BLU701" s="18"/>
      <c r="BLV701" s="18"/>
      <c r="BLW701" s="18"/>
      <c r="BLX701" s="18"/>
      <c r="BLY701" s="18"/>
      <c r="BLZ701" s="18"/>
      <c r="BMA701" s="20"/>
      <c r="BMB701" s="18"/>
      <c r="BMC701" s="18"/>
    </row>
    <row r="702" spans="1680:1693" ht="13.2" x14ac:dyDescent="0.25">
      <c r="BLP702" s="18"/>
      <c r="BLQ702" s="18"/>
      <c r="BLR702" s="18"/>
      <c r="BLS702" s="18"/>
      <c r="BLT702" s="18"/>
      <c r="BLU702" s="18"/>
      <c r="BLV702" s="18"/>
      <c r="BLW702" s="18"/>
      <c r="BLX702" s="18"/>
      <c r="BLY702" s="18"/>
      <c r="BLZ702" s="18"/>
      <c r="BMA702" s="18"/>
      <c r="BMB702" s="18"/>
      <c r="BMC702" s="18" t="s">
        <v>219</v>
      </c>
    </row>
    <row r="703" spans="1680:1693" ht="13.2" x14ac:dyDescent="0.25">
      <c r="BLP703" s="18"/>
      <c r="BLQ703" s="18"/>
      <c r="BLR703" s="18"/>
      <c r="BLS703" s="18"/>
      <c r="BLT703" s="18"/>
      <c r="BLU703" s="18"/>
      <c r="BLV703" s="18"/>
      <c r="BLW703" s="18"/>
      <c r="BLX703" s="18"/>
      <c r="BLY703" s="18"/>
      <c r="BLZ703" s="18"/>
      <c r="BMA703" s="18"/>
      <c r="BMB703" s="18"/>
      <c r="BMC703" s="35" t="s">
        <v>218</v>
      </c>
    </row>
    <row r="704" spans="1680:1693" ht="13.2" x14ac:dyDescent="0.25">
      <c r="BLP704" s="18"/>
      <c r="BLQ704" s="18"/>
      <c r="BLR704" s="18"/>
      <c r="BLS704" s="18"/>
      <c r="BLT704" s="18"/>
      <c r="BLU704" s="18"/>
      <c r="BLV704" s="18"/>
      <c r="BLW704" s="18"/>
      <c r="BLX704" s="18"/>
      <c r="BLY704" s="18"/>
      <c r="BLZ704" s="18"/>
      <c r="BMA704" s="18"/>
      <c r="BMB704" s="18"/>
      <c r="BMC704" s="35" t="s">
        <v>217</v>
      </c>
    </row>
    <row r="705" spans="1693:1696" ht="13.2" x14ac:dyDescent="0.25">
      <c r="BMC705" s="35" t="s">
        <v>216</v>
      </c>
      <c r="BMD705" s="18"/>
      <c r="BME705" s="18"/>
      <c r="BMF705" s="21"/>
    </row>
    <row r="706" spans="1693:1696" ht="13.2" x14ac:dyDescent="0.25">
      <c r="BMC706" s="35" t="s">
        <v>215</v>
      </c>
      <c r="BMD706" s="18"/>
      <c r="BME706" s="18"/>
      <c r="BMF706" s="21"/>
    </row>
    <row r="707" spans="1693:1696" ht="20.399999999999999" x14ac:dyDescent="0.25">
      <c r="BMC707" s="35" t="s">
        <v>214</v>
      </c>
      <c r="BMD707" s="18"/>
      <c r="BME707" s="18"/>
      <c r="BMF707" s="21"/>
    </row>
    <row r="708" spans="1693:1696" ht="20.399999999999999" x14ac:dyDescent="0.25">
      <c r="BMC708" s="35" t="s">
        <v>491</v>
      </c>
      <c r="BMD708" s="18"/>
      <c r="BME708" s="18"/>
      <c r="BMF708" s="21"/>
    </row>
    <row r="709" spans="1693:1696" ht="13.2" x14ac:dyDescent="0.25">
      <c r="BMC709" s="35" t="s">
        <v>213</v>
      </c>
      <c r="BMD709" s="18"/>
      <c r="BME709" s="18"/>
      <c r="BMF709" s="21"/>
    </row>
    <row r="710" spans="1693:1696" ht="13.2" x14ac:dyDescent="0.25">
      <c r="BMC710" s="35" t="s">
        <v>212</v>
      </c>
      <c r="BMD710" s="18"/>
      <c r="BME710" s="18"/>
      <c r="BMF710" s="21"/>
    </row>
    <row r="711" spans="1693:1696" ht="13.2" x14ac:dyDescent="0.25">
      <c r="BMC711" s="35" t="s">
        <v>211</v>
      </c>
      <c r="BMD711" s="18"/>
      <c r="BME711" s="18"/>
      <c r="BMF711" s="21"/>
    </row>
    <row r="712" spans="1693:1696" ht="13.2" x14ac:dyDescent="0.25">
      <c r="BMC712" s="35" t="s">
        <v>210</v>
      </c>
      <c r="BMD712" s="18"/>
      <c r="BME712" s="18"/>
      <c r="BMF712" s="21"/>
    </row>
    <row r="713" spans="1693:1696" ht="13.2" x14ac:dyDescent="0.25">
      <c r="BMC713" s="35" t="s">
        <v>209</v>
      </c>
      <c r="BMD713" s="18"/>
      <c r="BME713" s="18"/>
      <c r="BMF713" s="21"/>
    </row>
    <row r="714" spans="1693:1696" ht="20.399999999999999" x14ac:dyDescent="0.25">
      <c r="BMC714" s="35" t="s">
        <v>452</v>
      </c>
      <c r="BMD714" s="18"/>
      <c r="BME714" s="18"/>
      <c r="BMF714" s="21"/>
    </row>
    <row r="715" spans="1693:1696" ht="13.2" x14ac:dyDescent="0.25">
      <c r="BMC715" s="18"/>
      <c r="BMD715" s="18"/>
      <c r="BME715" s="35"/>
      <c r="BMF715" s="21"/>
    </row>
    <row r="716" spans="1693:1696" ht="13.2" x14ac:dyDescent="0.25">
      <c r="BMC716" s="18"/>
      <c r="BMD716" s="18"/>
      <c r="BME716" s="18"/>
      <c r="BMF716" s="21"/>
    </row>
    <row r="717" spans="1693:1696" ht="13.2" x14ac:dyDescent="0.25">
      <c r="BMC717" s="18"/>
      <c r="BMD717" s="18"/>
      <c r="BME717" s="18"/>
      <c r="BMF717" s="21" t="s">
        <v>207</v>
      </c>
    </row>
    <row r="718" spans="1693:1696" ht="13.2" x14ac:dyDescent="0.25">
      <c r="BMC718" s="18"/>
      <c r="BMD718" s="18"/>
      <c r="BME718" s="18"/>
      <c r="BMF718" s="6" t="s">
        <v>206</v>
      </c>
    </row>
    <row r="719" spans="1693:1696" ht="20.399999999999999" x14ac:dyDescent="0.25">
      <c r="BMC719" s="18"/>
      <c r="BMD719" s="18"/>
      <c r="BME719" s="18"/>
      <c r="BMF719" s="6" t="s">
        <v>205</v>
      </c>
    </row>
    <row r="723" spans="1698:1701" ht="13.2" x14ac:dyDescent="0.25">
      <c r="BMH723" s="19" t="s">
        <v>123</v>
      </c>
      <c r="BMI723" s="18"/>
      <c r="BMJ723" s="18"/>
      <c r="BMK723" s="18"/>
    </row>
    <row r="724" spans="1698:1701" ht="13.2" x14ac:dyDescent="0.25">
      <c r="BMH724" s="34" t="s">
        <v>204</v>
      </c>
      <c r="BMI724" s="18"/>
      <c r="BMJ724" s="18"/>
      <c r="BMK724" s="18"/>
    </row>
    <row r="725" spans="1698:1701" ht="13.2" x14ac:dyDescent="0.25">
      <c r="BMH725" s="34" t="s">
        <v>203</v>
      </c>
      <c r="BMI725" s="18"/>
      <c r="BMJ725" s="18"/>
      <c r="BMK725" s="18"/>
    </row>
    <row r="726" spans="1698:1701" ht="13.2" x14ac:dyDescent="0.25">
      <c r="BMH726" s="34" t="s">
        <v>202</v>
      </c>
      <c r="BMI726" s="18"/>
      <c r="BMJ726" s="18"/>
      <c r="BMK726" s="18"/>
    </row>
    <row r="727" spans="1698:1701" ht="13.2" x14ac:dyDescent="0.25">
      <c r="BMH727" s="34" t="s">
        <v>201</v>
      </c>
      <c r="BMI727" s="18"/>
      <c r="BMJ727" s="18"/>
      <c r="BMK727" s="18"/>
    </row>
    <row r="728" spans="1698:1701" ht="13.2" x14ac:dyDescent="0.25">
      <c r="BMH728" s="34" t="s">
        <v>200</v>
      </c>
      <c r="BMI728" s="18"/>
      <c r="BMJ728" s="18"/>
      <c r="BMK728" s="18"/>
    </row>
    <row r="729" spans="1698:1701" ht="13.2" x14ac:dyDescent="0.25">
      <c r="BMH729" s="34" t="s">
        <v>199</v>
      </c>
      <c r="BMI729" s="18"/>
      <c r="BMJ729" s="18"/>
      <c r="BMK729" s="18"/>
    </row>
    <row r="730" spans="1698:1701" ht="13.2" x14ac:dyDescent="0.25">
      <c r="BMH730" s="34" t="s">
        <v>198</v>
      </c>
      <c r="BMI730" s="18"/>
      <c r="BMJ730" s="18"/>
      <c r="BMK730" s="18"/>
    </row>
    <row r="731" spans="1698:1701" ht="13.2" x14ac:dyDescent="0.25">
      <c r="BMH731" s="34" t="s">
        <v>197</v>
      </c>
      <c r="BMI731" s="18"/>
      <c r="BMJ731" s="18"/>
      <c r="BMK731" s="18"/>
    </row>
    <row r="732" spans="1698:1701" ht="13.2" x14ac:dyDescent="0.25">
      <c r="BMH732" s="34" t="s">
        <v>196</v>
      </c>
      <c r="BMI732" s="18"/>
      <c r="BMJ732" s="18"/>
      <c r="BMK732" s="18"/>
    </row>
    <row r="733" spans="1698:1701" ht="13.2" x14ac:dyDescent="0.25">
      <c r="BMH733" s="21"/>
      <c r="BMI733" s="18"/>
      <c r="BMJ733" s="18"/>
      <c r="BMK733" s="18" t="s">
        <v>195</v>
      </c>
    </row>
    <row r="734" spans="1698:1701" ht="13.2" x14ac:dyDescent="0.25">
      <c r="BMH734" s="19"/>
      <c r="BMI734" s="18"/>
      <c r="BMJ734" s="18"/>
      <c r="BMK734" s="18" t="s">
        <v>168</v>
      </c>
    </row>
    <row r="735" spans="1698:1701" ht="13.2" x14ac:dyDescent="0.25">
      <c r="BMH735" s="19"/>
      <c r="BMI735" s="18"/>
      <c r="BMJ735" s="18"/>
      <c r="BMK735" s="18" t="s">
        <v>136</v>
      </c>
    </row>
    <row r="736" spans="1698:1701" ht="13.2" x14ac:dyDescent="0.25">
      <c r="BMH736" s="19"/>
      <c r="BMI736" s="18"/>
      <c r="BMJ736" s="18"/>
      <c r="BMK736" s="18" t="s">
        <v>194</v>
      </c>
    </row>
    <row r="737" spans="1701:1703" ht="13.2" x14ac:dyDescent="0.25">
      <c r="BMK737" s="18" t="s">
        <v>193</v>
      </c>
      <c r="BML737" s="18"/>
      <c r="BMM737" s="18"/>
    </row>
    <row r="738" spans="1701:1703" ht="13.2" x14ac:dyDescent="0.25">
      <c r="BMK738" s="18" t="s">
        <v>192</v>
      </c>
      <c r="BML738" s="18"/>
      <c r="BMM738" s="18"/>
    </row>
    <row r="739" spans="1701:1703" ht="13.2" x14ac:dyDescent="0.25">
      <c r="BMK739" s="18" t="s">
        <v>191</v>
      </c>
      <c r="BML739" s="18"/>
      <c r="BMM739" s="18"/>
    </row>
    <row r="740" spans="1701:1703" ht="13.2" x14ac:dyDescent="0.25">
      <c r="BMK740" s="18" t="s">
        <v>190</v>
      </c>
      <c r="BML740" s="18"/>
      <c r="BMM740" s="18"/>
    </row>
    <row r="741" spans="1701:1703" ht="13.2" x14ac:dyDescent="0.25">
      <c r="BMK741" s="18" t="s">
        <v>189</v>
      </c>
      <c r="BML741" s="18"/>
      <c r="BMM741" s="18"/>
    </row>
    <row r="742" spans="1701:1703" ht="13.2" x14ac:dyDescent="0.25">
      <c r="BMK742" s="18"/>
      <c r="BML742" s="18"/>
      <c r="BMM742" s="18"/>
    </row>
    <row r="743" spans="1701:1703" ht="13.2" x14ac:dyDescent="0.25">
      <c r="BMK743" s="18"/>
      <c r="BML743" s="18"/>
      <c r="BMM743" s="18"/>
    </row>
    <row r="744" spans="1701:1703" ht="13.2" x14ac:dyDescent="0.25">
      <c r="BMK744" s="18"/>
      <c r="BML744" s="18"/>
      <c r="BMM744" s="18" t="s">
        <v>188</v>
      </c>
    </row>
    <row r="745" spans="1701:1703" ht="20.399999999999999" x14ac:dyDescent="0.25">
      <c r="BMK745" s="18"/>
      <c r="BML745" s="18"/>
      <c r="BMM745" s="32" t="s">
        <v>187</v>
      </c>
    </row>
    <row r="746" spans="1701:1703" ht="13.2" x14ac:dyDescent="0.25">
      <c r="BMK746" s="18"/>
      <c r="BML746" s="18"/>
      <c r="BMM746" s="32" t="s">
        <v>186</v>
      </c>
    </row>
    <row r="747" spans="1701:1703" ht="13.2" x14ac:dyDescent="0.25">
      <c r="BMK747" s="18"/>
      <c r="BML747" s="18"/>
      <c r="BMM747" s="32" t="s">
        <v>185</v>
      </c>
    </row>
    <row r="748" spans="1701:1703" ht="20.399999999999999" x14ac:dyDescent="0.25">
      <c r="BMK748" s="18"/>
      <c r="BML748" s="18"/>
      <c r="BMM748" s="32" t="s">
        <v>184</v>
      </c>
    </row>
    <row r="749" spans="1701:1703" ht="13.2" x14ac:dyDescent="0.25">
      <c r="BMK749" s="18"/>
      <c r="BML749" s="18"/>
      <c r="BMM749" s="32" t="s">
        <v>183</v>
      </c>
    </row>
    <row r="750" spans="1701:1703" ht="20.399999999999999" x14ac:dyDescent="0.25">
      <c r="BMK750" s="18"/>
      <c r="BML750" s="18"/>
      <c r="BMM750" s="33" t="s">
        <v>182</v>
      </c>
    </row>
    <row r="751" spans="1701:1703" ht="13.2" x14ac:dyDescent="0.25">
      <c r="BMK751" s="18"/>
      <c r="BML751" s="18"/>
      <c r="BMM751" s="32" t="s">
        <v>181</v>
      </c>
    </row>
    <row r="752" spans="1701:1703" ht="20.399999999999999" x14ac:dyDescent="0.25">
      <c r="BMK752" s="18"/>
      <c r="BML752" s="18"/>
      <c r="BMM752" s="32" t="s">
        <v>180</v>
      </c>
    </row>
    <row r="753" spans="1703:1703" ht="20.399999999999999" x14ac:dyDescent="0.2">
      <c r="BMM753" s="32" t="s">
        <v>179</v>
      </c>
    </row>
    <row r="754" spans="1703:1703" ht="20.399999999999999" x14ac:dyDescent="0.2">
      <c r="BMM754" s="32" t="s">
        <v>178</v>
      </c>
    </row>
    <row r="755" spans="1703:1703" ht="30.6" x14ac:dyDescent="0.2">
      <c r="BMM755" s="32" t="s">
        <v>177</v>
      </c>
    </row>
    <row r="756" spans="1703:1703" ht="20.399999999999999" x14ac:dyDescent="0.2">
      <c r="BMM756" s="32" t="s">
        <v>176</v>
      </c>
    </row>
    <row r="757" spans="1703:1703" ht="20.399999999999999" x14ac:dyDescent="0.2">
      <c r="BMM757" s="32" t="s">
        <v>175</v>
      </c>
    </row>
    <row r="758" spans="1703:1703" x14ac:dyDescent="0.2">
      <c r="BMM758" s="32" t="s">
        <v>174</v>
      </c>
    </row>
    <row r="759" spans="1703:1703" x14ac:dyDescent="0.2">
      <c r="BMM759" s="32" t="s">
        <v>173</v>
      </c>
    </row>
    <row r="760" spans="1703:1703" x14ac:dyDescent="0.2">
      <c r="BMM760" s="32" t="s">
        <v>172</v>
      </c>
    </row>
    <row r="761" spans="1703:1703" x14ac:dyDescent="0.2">
      <c r="BMM761" s="32" t="s">
        <v>171</v>
      </c>
    </row>
    <row r="762" spans="1703:1703" x14ac:dyDescent="0.2">
      <c r="BMM762" s="32" t="s">
        <v>170</v>
      </c>
    </row>
    <row r="763" spans="1703:1703" x14ac:dyDescent="0.2">
      <c r="BMM763" s="32" t="s">
        <v>169</v>
      </c>
    </row>
    <row r="771" spans="1706:1708" ht="13.2" x14ac:dyDescent="0.25">
      <c r="BMP771" s="18" t="s">
        <v>168</v>
      </c>
      <c r="BMQ771" s="18"/>
      <c r="BMR771" s="18"/>
    </row>
    <row r="772" spans="1706:1708" ht="13.2" x14ac:dyDescent="0.25">
      <c r="BMP772" s="18" t="s">
        <v>167</v>
      </c>
      <c r="BMQ772" s="18"/>
      <c r="BMR772" s="18"/>
    </row>
    <row r="773" spans="1706:1708" ht="13.2" x14ac:dyDescent="0.25">
      <c r="BMP773" s="18" t="s">
        <v>166</v>
      </c>
      <c r="BMQ773" s="18"/>
      <c r="BMR773" s="18"/>
    </row>
    <row r="774" spans="1706:1708" ht="13.2" x14ac:dyDescent="0.25">
      <c r="BMP774" s="18" t="s">
        <v>165</v>
      </c>
      <c r="BMQ774" s="18"/>
      <c r="BMR774" s="18"/>
    </row>
    <row r="775" spans="1706:1708" ht="13.2" x14ac:dyDescent="0.25">
      <c r="BMP775" s="18" t="s">
        <v>164</v>
      </c>
      <c r="BMQ775" s="18"/>
      <c r="BMR775" s="18"/>
    </row>
    <row r="776" spans="1706:1708" ht="13.2" x14ac:dyDescent="0.25">
      <c r="BMP776" s="18" t="s">
        <v>163</v>
      </c>
      <c r="BMQ776" s="18"/>
      <c r="BMR776" s="18"/>
    </row>
    <row r="777" spans="1706:1708" ht="13.2" x14ac:dyDescent="0.25">
      <c r="BMP777" s="18"/>
      <c r="BMQ777" s="18"/>
      <c r="BMR777" s="18"/>
    </row>
    <row r="778" spans="1706:1708" ht="13.2" x14ac:dyDescent="0.25">
      <c r="BMP778" s="18"/>
      <c r="BMQ778" s="18"/>
      <c r="BMR778" s="18"/>
    </row>
    <row r="779" spans="1706:1708" ht="13.2" x14ac:dyDescent="0.25">
      <c r="BMP779" s="18"/>
      <c r="BMQ779" s="18"/>
      <c r="BMR779" s="18"/>
    </row>
    <row r="780" spans="1706:1708" ht="14.4" x14ac:dyDescent="0.25">
      <c r="BMP780" s="18"/>
      <c r="BMQ780" s="18"/>
      <c r="BMR780" s="31" t="s">
        <v>52</v>
      </c>
    </row>
    <row r="781" spans="1706:1708" ht="13.2" x14ac:dyDescent="0.25">
      <c r="BMP781" s="18"/>
      <c r="BMQ781" s="18"/>
      <c r="BMR781" s="22" t="s">
        <v>26</v>
      </c>
    </row>
    <row r="782" spans="1706:1708" ht="13.2" x14ac:dyDescent="0.25">
      <c r="BMP782" s="18"/>
      <c r="BMQ782" s="18"/>
      <c r="BMR782" s="22" t="s">
        <v>24</v>
      </c>
    </row>
    <row r="783" spans="1706:1708" ht="13.2" x14ac:dyDescent="0.25">
      <c r="BMP783" s="18"/>
      <c r="BMQ783" s="18"/>
      <c r="BMR783" s="22" t="s">
        <v>22</v>
      </c>
    </row>
    <row r="784" spans="1706:1708" ht="13.2" x14ac:dyDescent="0.25">
      <c r="BMP784" s="18"/>
      <c r="BMQ784" s="18"/>
      <c r="BMR784" s="22" t="s">
        <v>20</v>
      </c>
    </row>
    <row r="785" spans="1683:1719" ht="13.2" x14ac:dyDescent="0.25">
      <c r="BLS785" s="18"/>
      <c r="BLT785" s="18"/>
      <c r="BLU785" s="18"/>
      <c r="BLV785" s="18"/>
      <c r="BLW785" s="18"/>
      <c r="BLX785" s="18"/>
      <c r="BLY785" s="18"/>
      <c r="BLZ785" s="18"/>
      <c r="BMA785" s="18"/>
      <c r="BMB785" s="18"/>
      <c r="BMC785" s="18"/>
      <c r="BMD785" s="18"/>
      <c r="BME785" s="18"/>
      <c r="BMF785" s="21"/>
      <c r="BMG785" s="18"/>
      <c r="BMH785" s="19"/>
      <c r="BMI785" s="18"/>
      <c r="BMJ785" s="18"/>
      <c r="BMK785" s="18"/>
      <c r="BML785" s="18"/>
      <c r="BMM785" s="18"/>
      <c r="BMN785" s="18"/>
      <c r="BMO785" s="18"/>
      <c r="BMP785" s="18"/>
      <c r="BMQ785" s="18"/>
      <c r="BMR785" s="22" t="s">
        <v>18</v>
      </c>
      <c r="BMS785" s="18"/>
      <c r="BMT785" s="18"/>
      <c r="BMU785" s="18"/>
      <c r="BMV785" s="18"/>
      <c r="BMW785" s="18"/>
      <c r="BMX785" s="18"/>
      <c r="BMY785" s="18"/>
      <c r="BMZ785" s="18"/>
      <c r="BNA785" s="18"/>
      <c r="BNB785" s="18"/>
      <c r="BNC785" s="18"/>
    </row>
    <row r="786" spans="1683:1719" ht="13.2" x14ac:dyDescent="0.25">
      <c r="BLS786" s="18"/>
      <c r="BLT786" s="18"/>
      <c r="BLU786" s="18"/>
      <c r="BLV786" s="18"/>
      <c r="BLW786" s="18"/>
      <c r="BLX786" s="18"/>
      <c r="BLY786" s="18"/>
      <c r="BLZ786" s="18"/>
      <c r="BMA786" s="18"/>
      <c r="BMB786" s="18"/>
      <c r="BMC786" s="18"/>
      <c r="BMD786" s="18"/>
      <c r="BME786" s="18"/>
      <c r="BMF786" s="21"/>
      <c r="BMG786" s="18"/>
      <c r="BMH786" s="19"/>
      <c r="BMI786" s="18"/>
      <c r="BMJ786" s="18"/>
      <c r="BMK786" s="18"/>
      <c r="BML786" s="18"/>
      <c r="BMM786" s="18"/>
      <c r="BMN786" s="18"/>
      <c r="BMO786" s="18"/>
      <c r="BMP786" s="18"/>
      <c r="BMQ786" s="18"/>
      <c r="BMR786" s="22"/>
      <c r="BMS786" s="18"/>
      <c r="BMT786" s="18"/>
      <c r="BMU786" s="18"/>
      <c r="BMV786" s="18"/>
      <c r="BMW786" s="18"/>
      <c r="BMX786" s="18"/>
      <c r="BMY786" s="18"/>
      <c r="BMZ786" s="18"/>
      <c r="BNA786" s="18"/>
      <c r="BNB786" s="18"/>
      <c r="BNC786" s="18"/>
    </row>
    <row r="787" spans="1683:1719" ht="14.4" x14ac:dyDescent="0.25">
      <c r="BLS787" s="18"/>
      <c r="BLT787" s="18"/>
      <c r="BLU787" s="18"/>
      <c r="BLV787" s="18"/>
      <c r="BLW787" s="18"/>
      <c r="BLX787" s="18"/>
      <c r="BLY787" s="18"/>
      <c r="BLZ787" s="18"/>
      <c r="BMA787" s="18"/>
      <c r="BMB787" s="18"/>
      <c r="BMC787" s="18"/>
      <c r="BMD787" s="18"/>
      <c r="BME787" s="18"/>
      <c r="BMF787" s="21"/>
      <c r="BMG787" s="18"/>
      <c r="BMH787" s="19"/>
      <c r="BMI787" s="18"/>
      <c r="BMJ787" s="18"/>
      <c r="BMK787" s="18"/>
      <c r="BML787" s="18"/>
      <c r="BMM787" s="18"/>
      <c r="BMN787" s="18"/>
      <c r="BMO787" s="18"/>
      <c r="BMP787" s="18"/>
      <c r="BMQ787" s="18"/>
      <c r="BMR787" s="22"/>
      <c r="BMS787" s="18"/>
      <c r="BMT787" s="31" t="s">
        <v>51</v>
      </c>
      <c r="BMU787" s="18"/>
      <c r="BMV787" s="18"/>
      <c r="BMW787" s="18"/>
      <c r="BMX787" s="18"/>
      <c r="BMY787" s="18"/>
      <c r="BMZ787" s="18"/>
      <c r="BNA787" s="18"/>
      <c r="BNB787" s="18"/>
      <c r="BNC787" s="18"/>
    </row>
    <row r="788" spans="1683:1719" ht="13.2" x14ac:dyDescent="0.25">
      <c r="BLS788" s="18"/>
      <c r="BLT788" s="18"/>
      <c r="BLU788" s="18"/>
      <c r="BLV788" s="18"/>
      <c r="BLW788" s="18"/>
      <c r="BLX788" s="18"/>
      <c r="BLY788" s="18"/>
      <c r="BLZ788" s="18"/>
      <c r="BMA788" s="18"/>
      <c r="BMB788" s="18"/>
      <c r="BMC788" s="18"/>
      <c r="BMD788" s="18"/>
      <c r="BME788" s="18"/>
      <c r="BMF788" s="21"/>
      <c r="BMG788" s="18"/>
      <c r="BMH788" s="19"/>
      <c r="BMI788" s="18"/>
      <c r="BMJ788" s="18"/>
      <c r="BMK788" s="18"/>
      <c r="BML788" s="18"/>
      <c r="BMM788" s="18"/>
      <c r="BMN788" s="18"/>
      <c r="BMO788" s="18"/>
      <c r="BMP788" s="18"/>
      <c r="BMQ788" s="18"/>
      <c r="BMR788" s="22"/>
      <c r="BMS788" s="18"/>
      <c r="BMT788" s="22" t="s">
        <v>28</v>
      </c>
      <c r="BMU788" s="18"/>
      <c r="BMV788" s="18"/>
      <c r="BMW788" s="18"/>
      <c r="BMX788" s="18"/>
      <c r="BMY788" s="18"/>
      <c r="BMZ788" s="18"/>
      <c r="BNA788" s="18"/>
      <c r="BNB788" s="18"/>
      <c r="BNC788" s="18"/>
    </row>
    <row r="789" spans="1683:1719" ht="13.2" x14ac:dyDescent="0.25">
      <c r="BLS789" s="18"/>
      <c r="BLT789" s="19"/>
      <c r="BLU789" s="18"/>
      <c r="BLV789" s="18"/>
      <c r="BLW789" s="18"/>
      <c r="BLX789" s="18"/>
      <c r="BLY789" s="18"/>
      <c r="BLZ789" s="18"/>
      <c r="BMA789" s="18"/>
      <c r="BMB789" s="18"/>
      <c r="BMC789" s="18"/>
      <c r="BMD789" s="18"/>
      <c r="BME789" s="18"/>
      <c r="BMF789" s="21"/>
      <c r="BMG789" s="18"/>
      <c r="BMH789" s="19"/>
      <c r="BMI789" s="18"/>
      <c r="BMJ789" s="18"/>
      <c r="BMK789" s="18"/>
      <c r="BML789" s="18"/>
      <c r="BMM789" s="18"/>
      <c r="BMN789" s="18"/>
      <c r="BMO789" s="18"/>
      <c r="BMP789" s="18"/>
      <c r="BMQ789" s="18"/>
      <c r="BMR789" s="22"/>
      <c r="BMS789" s="18"/>
      <c r="BMT789" s="22" t="s">
        <v>29</v>
      </c>
      <c r="BMU789" s="18"/>
      <c r="BMV789" s="18"/>
      <c r="BMW789" s="18"/>
      <c r="BMX789" s="18"/>
      <c r="BMY789" s="18"/>
      <c r="BMZ789" s="18"/>
      <c r="BNA789" s="18"/>
      <c r="BNB789" s="18"/>
      <c r="BNC789" s="18"/>
    </row>
    <row r="790" spans="1683:1719" ht="13.2" x14ac:dyDescent="0.25">
      <c r="BLS790" s="18"/>
      <c r="BLT790" s="18"/>
      <c r="BLU790" s="18"/>
      <c r="BLV790" s="18"/>
      <c r="BLW790" s="18"/>
      <c r="BLX790" s="18"/>
      <c r="BLY790" s="18"/>
      <c r="BLZ790" s="18"/>
      <c r="BMA790" s="18"/>
      <c r="BMB790" s="18"/>
      <c r="BMC790" s="18"/>
      <c r="BMD790" s="18"/>
      <c r="BME790" s="18"/>
      <c r="BMF790" s="21"/>
      <c r="BMG790" s="18"/>
      <c r="BMH790" s="19"/>
      <c r="BMI790" s="18"/>
      <c r="BMJ790" s="18"/>
      <c r="BMK790" s="18"/>
      <c r="BML790" s="18"/>
      <c r="BMM790" s="18"/>
      <c r="BMN790" s="18"/>
      <c r="BMO790" s="18"/>
      <c r="BMP790" s="18"/>
      <c r="BMQ790" s="18"/>
      <c r="BMR790" s="22"/>
      <c r="BMS790" s="18"/>
      <c r="BMT790" s="22" t="s">
        <v>30</v>
      </c>
      <c r="BMU790" s="18"/>
      <c r="BMV790" s="18"/>
      <c r="BMW790" s="18"/>
      <c r="BMX790" s="18"/>
      <c r="BMY790" s="18"/>
      <c r="BMZ790" s="18"/>
      <c r="BNA790" s="18"/>
      <c r="BNB790" s="18"/>
      <c r="BNC790" s="18"/>
    </row>
    <row r="791" spans="1683:1719" ht="13.2" x14ac:dyDescent="0.25">
      <c r="BLS791" s="18"/>
      <c r="BLT791" s="18"/>
      <c r="BLU791" s="18"/>
      <c r="BLV791" s="18"/>
      <c r="BLW791" s="18"/>
      <c r="BLX791" s="18"/>
      <c r="BLY791" s="18"/>
      <c r="BLZ791" s="18"/>
      <c r="BMA791" s="18"/>
      <c r="BMB791" s="18"/>
      <c r="BMC791" s="18"/>
      <c r="BMD791" s="18"/>
      <c r="BME791" s="18"/>
      <c r="BMF791" s="21"/>
      <c r="BMG791" s="18"/>
      <c r="BMH791" s="19"/>
      <c r="BMI791" s="18"/>
      <c r="BMJ791" s="18"/>
      <c r="BMK791" s="18"/>
      <c r="BML791" s="18"/>
      <c r="BMM791" s="18"/>
      <c r="BMN791" s="18"/>
      <c r="BMO791" s="18"/>
      <c r="BMP791" s="18"/>
      <c r="BMQ791" s="18"/>
      <c r="BMR791" s="22"/>
      <c r="BMS791" s="18"/>
      <c r="BMT791" s="22" t="s">
        <v>31</v>
      </c>
      <c r="BMU791" s="18"/>
      <c r="BMV791" s="18"/>
      <c r="BMW791" s="18"/>
      <c r="BMX791" s="18"/>
      <c r="BMY791" s="18"/>
      <c r="BMZ791" s="18"/>
      <c r="BNA791" s="18"/>
      <c r="BNB791" s="18"/>
      <c r="BNC791" s="18"/>
    </row>
    <row r="792" spans="1683:1719" ht="13.2" x14ac:dyDescent="0.25">
      <c r="BLS792" s="18"/>
      <c r="BLT792" s="18"/>
      <c r="BLU792" s="18"/>
      <c r="BLV792" s="18"/>
      <c r="BLW792" s="18"/>
      <c r="BLX792" s="18"/>
      <c r="BLY792" s="18"/>
      <c r="BLZ792" s="18"/>
      <c r="BMA792" s="18"/>
      <c r="BMB792" s="18"/>
      <c r="BMC792" s="18"/>
      <c r="BMD792" s="18"/>
      <c r="BME792" s="18"/>
      <c r="BMF792" s="21"/>
      <c r="BMG792" s="18"/>
      <c r="BMH792" s="19"/>
      <c r="BMI792" s="18"/>
      <c r="BMJ792" s="18"/>
      <c r="BMK792" s="18"/>
      <c r="BML792" s="18"/>
      <c r="BMM792" s="18"/>
      <c r="BMN792" s="18"/>
      <c r="BMO792" s="18"/>
      <c r="BMP792" s="18"/>
      <c r="BMQ792" s="18"/>
      <c r="BMR792" s="22"/>
      <c r="BMS792" s="18"/>
      <c r="BMT792" s="22" t="s">
        <v>32</v>
      </c>
      <c r="BMU792" s="18"/>
      <c r="BMV792" s="18"/>
      <c r="BMW792" s="18"/>
      <c r="BMX792" s="18"/>
      <c r="BMY792" s="18"/>
      <c r="BMZ792" s="18"/>
      <c r="BNA792" s="18"/>
      <c r="BNB792" s="18"/>
      <c r="BNC792" s="18"/>
    </row>
    <row r="793" spans="1683:1719" ht="13.2" x14ac:dyDescent="0.25">
      <c r="BLS793" s="18"/>
      <c r="BLT793" s="18"/>
      <c r="BLU793" s="18"/>
      <c r="BLV793" s="18"/>
      <c r="BLW793" s="18"/>
      <c r="BLX793" s="18"/>
      <c r="BLY793" s="18"/>
      <c r="BLZ793" s="18"/>
      <c r="BMA793" s="18"/>
      <c r="BMB793" s="18"/>
      <c r="BMC793" s="18"/>
      <c r="BMD793" s="18"/>
      <c r="BME793" s="18"/>
      <c r="BMF793" s="21"/>
      <c r="BMG793" s="18"/>
      <c r="BMH793" s="19"/>
      <c r="BMI793" s="18"/>
      <c r="BMJ793" s="18"/>
      <c r="BMK793" s="18"/>
      <c r="BML793" s="18"/>
      <c r="BMM793" s="18"/>
      <c r="BMN793" s="18"/>
      <c r="BMO793" s="18"/>
      <c r="BMP793" s="18"/>
      <c r="BMQ793" s="18"/>
      <c r="BMR793" s="22"/>
      <c r="BMS793" s="18"/>
      <c r="BMT793" s="18"/>
      <c r="BMU793" s="18"/>
      <c r="BMV793" s="18"/>
      <c r="BMW793" s="18"/>
      <c r="BMX793" s="18"/>
      <c r="BMY793" s="18"/>
      <c r="BMZ793" s="18"/>
      <c r="BNA793" s="18"/>
      <c r="BNB793" s="18"/>
      <c r="BNC793" s="18"/>
    </row>
    <row r="794" spans="1683:1719" ht="13.2" x14ac:dyDescent="0.25">
      <c r="BLS794" s="18" t="s">
        <v>162</v>
      </c>
      <c r="BLT794" s="19"/>
      <c r="BLU794" s="18"/>
      <c r="BLV794" s="18"/>
      <c r="BLW794" s="18"/>
      <c r="BLX794" s="18"/>
      <c r="BLY794" s="18"/>
      <c r="BLZ794" s="18"/>
      <c r="BMA794" s="18"/>
      <c r="BMB794" s="18"/>
      <c r="BMC794" s="18"/>
      <c r="BMD794" s="18"/>
      <c r="BME794" s="18"/>
      <c r="BMF794" s="21"/>
      <c r="BMG794" s="18"/>
      <c r="BMH794" s="19"/>
      <c r="BMI794" s="18"/>
      <c r="BMJ794" s="18"/>
      <c r="BMK794" s="18"/>
      <c r="BML794" s="18"/>
      <c r="BMM794" s="18"/>
      <c r="BMN794" s="18"/>
      <c r="BMO794" s="18"/>
      <c r="BMP794" s="18" t="s">
        <v>77</v>
      </c>
      <c r="BMQ794" s="18"/>
      <c r="BMR794" s="22"/>
      <c r="BMS794" s="18"/>
      <c r="BMT794" s="18"/>
      <c r="BMU794" s="18"/>
      <c r="BMV794" s="18"/>
      <c r="BMW794" s="18"/>
      <c r="BMX794" s="18"/>
      <c r="BMY794" s="18"/>
      <c r="BMZ794" s="18"/>
      <c r="BNA794" s="18"/>
      <c r="BNB794" s="18"/>
      <c r="BNC794" s="18"/>
    </row>
    <row r="795" spans="1683:1719" ht="13.2" x14ac:dyDescent="0.25">
      <c r="BLS795" s="18" t="s">
        <v>161</v>
      </c>
      <c r="BLT795" s="19">
        <v>0</v>
      </c>
      <c r="BLU795" s="18" t="s">
        <v>160</v>
      </c>
      <c r="BLV795" s="18"/>
      <c r="BLW795" s="18"/>
      <c r="BLX795" s="18"/>
      <c r="BLY795" s="18"/>
      <c r="BLZ795" s="18"/>
      <c r="BMA795" s="18"/>
      <c r="BMB795" s="18"/>
      <c r="BMC795" s="18"/>
      <c r="BMD795" s="18"/>
      <c r="BME795" s="18"/>
      <c r="BMF795" s="21"/>
      <c r="BMG795" s="18"/>
      <c r="BMH795" s="19"/>
      <c r="BMI795" s="18"/>
      <c r="BMJ795" s="18"/>
      <c r="BMK795" s="18"/>
      <c r="BML795" s="18"/>
      <c r="BMM795" s="18"/>
      <c r="BMN795" s="18"/>
      <c r="BMO795" s="18"/>
      <c r="BMP795" s="18" t="s">
        <v>76</v>
      </c>
      <c r="BMQ795" s="18"/>
      <c r="BMR795" s="22"/>
      <c r="BMS795" s="18"/>
      <c r="BMT795" s="18"/>
      <c r="BMU795" s="18"/>
      <c r="BMV795" s="18"/>
      <c r="BMW795" s="18"/>
      <c r="BMX795" s="18"/>
      <c r="BMY795" s="18"/>
      <c r="BMZ795" s="18"/>
      <c r="BNA795" s="18"/>
      <c r="BNB795" s="18"/>
      <c r="BNC795" s="18"/>
    </row>
    <row r="796" spans="1683:1719" ht="13.2" x14ac:dyDescent="0.25">
      <c r="BLS796" s="18" t="s">
        <v>159</v>
      </c>
      <c r="BLT796" s="19">
        <v>1</v>
      </c>
      <c r="BLU796" s="18" t="s">
        <v>158</v>
      </c>
      <c r="BLV796" s="18"/>
      <c r="BLW796" s="18"/>
      <c r="BLX796" s="18"/>
      <c r="BLY796" s="18"/>
      <c r="BLZ796" s="18"/>
      <c r="BMA796" s="18"/>
      <c r="BMB796" s="18"/>
      <c r="BMC796" s="18"/>
      <c r="BMD796" s="18"/>
      <c r="BME796" s="18"/>
      <c r="BMF796" s="21"/>
      <c r="BMG796" s="18"/>
      <c r="BMH796" s="19"/>
      <c r="BMI796" s="18"/>
      <c r="BMJ796" s="18"/>
      <c r="BMK796" s="18"/>
      <c r="BML796" s="18"/>
      <c r="BMM796" s="18"/>
      <c r="BMN796" s="18"/>
      <c r="BMO796" s="18"/>
      <c r="BMP796" s="18" t="s">
        <v>75</v>
      </c>
      <c r="BMQ796" s="18"/>
      <c r="BMR796" s="22"/>
      <c r="BMS796" s="18"/>
      <c r="BMT796" s="18"/>
      <c r="BMU796" s="18"/>
      <c r="BMV796" s="18"/>
      <c r="BMW796" s="18"/>
      <c r="BMX796" s="18"/>
      <c r="BMY796" s="18"/>
      <c r="BMZ796" s="18"/>
      <c r="BNA796" s="18"/>
      <c r="BNB796" s="18"/>
      <c r="BNC796" s="18"/>
    </row>
    <row r="797" spans="1683:1719" ht="13.2" x14ac:dyDescent="0.25">
      <c r="BLS797" s="18" t="s">
        <v>157</v>
      </c>
      <c r="BLT797" s="19">
        <v>2</v>
      </c>
      <c r="BLU797" s="18" t="s">
        <v>156</v>
      </c>
      <c r="BLV797" s="18"/>
      <c r="BLW797" s="18"/>
      <c r="BLX797" s="18"/>
      <c r="BLY797" s="18"/>
      <c r="BLZ797" s="18"/>
      <c r="BMA797" s="18"/>
      <c r="BMB797" s="18"/>
      <c r="BMC797" s="18"/>
      <c r="BMD797" s="18"/>
      <c r="BME797" s="18"/>
      <c r="BMF797" s="21"/>
      <c r="BMG797" s="18"/>
      <c r="BMH797" s="19"/>
      <c r="BMI797" s="18"/>
      <c r="BMJ797" s="18"/>
      <c r="BMK797" s="18"/>
      <c r="BML797" s="18"/>
      <c r="BMM797" s="18"/>
      <c r="BMN797" s="18"/>
      <c r="BMO797" s="18"/>
      <c r="BMP797" s="18" t="s">
        <v>74</v>
      </c>
      <c r="BMQ797" s="18"/>
      <c r="BMR797" s="18"/>
      <c r="BMS797" s="18"/>
      <c r="BMT797" s="18"/>
      <c r="BMU797" s="18"/>
      <c r="BMV797" s="18"/>
      <c r="BMW797" s="18"/>
      <c r="BMX797" s="18"/>
      <c r="BMY797" s="18"/>
      <c r="BMZ797" s="18"/>
      <c r="BNA797" s="18"/>
      <c r="BNB797" s="18"/>
      <c r="BNC797" s="18"/>
    </row>
    <row r="798" spans="1683:1719" ht="14.4" x14ac:dyDescent="0.25">
      <c r="BLS798" s="18"/>
      <c r="BLT798" s="18"/>
      <c r="BLU798" s="18"/>
      <c r="BLV798" s="18"/>
      <c r="BLW798" s="18"/>
      <c r="BLX798" s="18"/>
      <c r="BLY798" s="18"/>
      <c r="BLZ798" s="18"/>
      <c r="BMA798" s="18"/>
      <c r="BMB798" s="18"/>
      <c r="BMC798" s="18"/>
      <c r="BMD798" s="18"/>
      <c r="BME798" s="18"/>
      <c r="BMF798" s="21"/>
      <c r="BMG798" s="18"/>
      <c r="BMH798" s="19"/>
      <c r="BMI798" s="18"/>
      <c r="BMJ798" s="18"/>
      <c r="BMK798" s="18"/>
      <c r="BML798" s="18"/>
      <c r="BMM798" s="18"/>
      <c r="BMN798" s="18"/>
      <c r="BMO798" s="18"/>
      <c r="BMP798" s="18" t="s">
        <v>73</v>
      </c>
      <c r="BMQ798" s="18"/>
      <c r="BMR798" s="18"/>
      <c r="BMS798" s="18"/>
      <c r="BMT798" s="31"/>
      <c r="BMU798" s="18"/>
      <c r="BMV798" s="18"/>
      <c r="BMW798" s="18"/>
      <c r="BMX798" s="18"/>
      <c r="BMY798" s="18"/>
      <c r="BMZ798" s="18"/>
      <c r="BNA798" s="18"/>
      <c r="BNB798" s="18"/>
      <c r="BNC798" s="18"/>
    </row>
    <row r="799" spans="1683:1719" ht="13.2" x14ac:dyDescent="0.25">
      <c r="BLS799" s="27"/>
      <c r="BLT799" s="27"/>
      <c r="BLU799" s="27"/>
      <c r="BLV799" s="27"/>
      <c r="BLW799" s="27"/>
      <c r="BLX799" s="27"/>
      <c r="BLY799" s="18"/>
      <c r="BLZ799" s="18"/>
      <c r="BMA799" s="18"/>
      <c r="BMB799" s="18"/>
      <c r="BMC799" s="18"/>
      <c r="BMD799" s="18"/>
      <c r="BME799" s="18"/>
      <c r="BMF799" s="21"/>
      <c r="BMG799" s="18"/>
      <c r="BMH799" s="19"/>
      <c r="BMI799" s="18"/>
      <c r="BMJ799" s="18"/>
      <c r="BMK799" s="18"/>
      <c r="BML799" s="18"/>
      <c r="BMM799" s="18"/>
      <c r="BMN799" s="18"/>
      <c r="BMO799" s="18"/>
      <c r="BMP799" s="18" t="s">
        <v>72</v>
      </c>
      <c r="BMQ799" s="18"/>
      <c r="BMR799" s="18"/>
      <c r="BMS799" s="18"/>
      <c r="BMT799" s="22"/>
      <c r="BMU799" s="18"/>
      <c r="BMV799" s="18"/>
      <c r="BMW799" s="23" t="s">
        <v>155</v>
      </c>
      <c r="BMX799" s="469" t="s">
        <v>154</v>
      </c>
      <c r="BMY799" s="469"/>
      <c r="BMZ799" s="469"/>
      <c r="BNA799" s="23" t="s">
        <v>153</v>
      </c>
      <c r="BNB799" s="18"/>
      <c r="BNC799" s="30" t="s">
        <v>152</v>
      </c>
    </row>
    <row r="800" spans="1683:1719" ht="13.2" x14ac:dyDescent="0.25">
      <c r="BLS800" s="27"/>
      <c r="BLT800" s="27"/>
      <c r="BLU800" s="27"/>
      <c r="BLV800" s="27"/>
      <c r="BLW800" s="27"/>
      <c r="BLX800" s="27"/>
      <c r="BLY800" s="18"/>
      <c r="BLZ800" s="18"/>
      <c r="BMA800" s="18"/>
      <c r="BMB800" s="18"/>
      <c r="BMC800" s="18"/>
      <c r="BMD800" s="18"/>
      <c r="BME800" s="18"/>
      <c r="BMF800" s="21"/>
      <c r="BMG800" s="18"/>
      <c r="BMH800" s="19"/>
      <c r="BMI800" s="18"/>
      <c r="BMJ800" s="18"/>
      <c r="BMK800" s="18"/>
      <c r="BML800" s="18"/>
      <c r="BMM800" s="18"/>
      <c r="BMN800" s="18"/>
      <c r="BMO800" s="18"/>
      <c r="BMP800" s="18" t="s">
        <v>71</v>
      </c>
      <c r="BMQ800" s="18"/>
      <c r="BMR800" s="18"/>
      <c r="BMS800" s="18"/>
      <c r="BMT800" s="22"/>
      <c r="BMU800" s="18"/>
      <c r="BMV800" s="18"/>
      <c r="BMW800" s="29" t="s">
        <v>151</v>
      </c>
      <c r="BMX800" s="29" t="s">
        <v>150</v>
      </c>
      <c r="BMY800" s="29" t="s">
        <v>149</v>
      </c>
      <c r="BMZ800" s="29" t="s">
        <v>148</v>
      </c>
      <c r="BNA800" s="29" t="s">
        <v>147</v>
      </c>
      <c r="BNB800" s="18"/>
      <c r="BNC800" s="28" t="s">
        <v>146</v>
      </c>
    </row>
    <row r="801" spans="1706:1719" ht="13.2" x14ac:dyDescent="0.25">
      <c r="BMP801" s="18" t="s">
        <v>70</v>
      </c>
      <c r="BMQ801" s="18"/>
      <c r="BMR801" s="18"/>
      <c r="BMS801" s="18"/>
      <c r="BMT801" s="22"/>
      <c r="BMU801" s="18"/>
      <c r="BMV801" s="18"/>
      <c r="BMW801" s="27" t="s">
        <v>145</v>
      </c>
      <c r="BMX801" s="27" t="s">
        <v>144</v>
      </c>
      <c r="BMY801" s="27" t="s">
        <v>143</v>
      </c>
      <c r="BMZ801" s="27" t="s">
        <v>52</v>
      </c>
      <c r="BNA801" s="27" t="s">
        <v>142</v>
      </c>
      <c r="BNB801" s="18"/>
      <c r="BNC801" s="25" t="s">
        <v>141</v>
      </c>
    </row>
    <row r="802" spans="1706:1719" ht="13.2" x14ac:dyDescent="0.25">
      <c r="BMP802" s="18" t="s">
        <v>69</v>
      </c>
      <c r="BMQ802" s="18"/>
      <c r="BMR802" s="18"/>
      <c r="BMS802" s="18"/>
      <c r="BMT802" s="18"/>
      <c r="BMU802" s="18"/>
      <c r="BMV802" s="18"/>
      <c r="BMW802" s="27" t="s">
        <v>140</v>
      </c>
      <c r="BMX802" s="27" t="s">
        <v>139</v>
      </c>
      <c r="BMY802" s="27" t="s">
        <v>138</v>
      </c>
      <c r="BMZ802" s="27" t="s">
        <v>51</v>
      </c>
      <c r="BNA802" s="27" t="s">
        <v>40</v>
      </c>
      <c r="BNB802" s="18"/>
      <c r="BNC802" s="25" t="s">
        <v>137</v>
      </c>
    </row>
    <row r="803" spans="1706:1719" ht="13.2" x14ac:dyDescent="0.25">
      <c r="BMP803" s="18" t="s">
        <v>68</v>
      </c>
      <c r="BMQ803" s="18"/>
      <c r="BMR803" s="18"/>
      <c r="BMS803" s="18"/>
      <c r="BMT803" s="18"/>
      <c r="BMU803" s="18"/>
      <c r="BMV803" s="18"/>
      <c r="BMW803" s="27" t="s">
        <v>136</v>
      </c>
      <c r="BMX803" s="27" t="s">
        <v>135</v>
      </c>
      <c r="BMY803" s="27" t="s">
        <v>41</v>
      </c>
      <c r="BMZ803" s="27"/>
      <c r="BNA803" s="27" t="s">
        <v>134</v>
      </c>
      <c r="BNB803" s="18"/>
      <c r="BNC803" s="25" t="s">
        <v>133</v>
      </c>
    </row>
    <row r="804" spans="1706:1719" ht="13.2" x14ac:dyDescent="0.25">
      <c r="BMP804" s="18" t="s">
        <v>0</v>
      </c>
      <c r="BMQ804" s="18"/>
      <c r="BMR804" s="18"/>
      <c r="BMS804" s="18"/>
      <c r="BMT804" s="18"/>
      <c r="BMU804" s="18"/>
      <c r="BMV804" s="18"/>
      <c r="BMW804" s="27" t="s">
        <v>75</v>
      </c>
      <c r="BMX804" s="27"/>
      <c r="BMY804" s="27"/>
      <c r="BMZ804" s="27"/>
      <c r="BNA804" s="27" t="s">
        <v>132</v>
      </c>
      <c r="BNB804" s="18"/>
      <c r="BNC804" s="25" t="s">
        <v>131</v>
      </c>
    </row>
    <row r="805" spans="1706:1719" ht="13.2" x14ac:dyDescent="0.25">
      <c r="BMP805" s="18"/>
      <c r="BMQ805" s="18"/>
      <c r="BMR805" s="18"/>
      <c r="BMS805" s="18"/>
      <c r="BMT805" s="18"/>
      <c r="BMU805" s="18"/>
      <c r="BMV805" s="18"/>
      <c r="BMW805" s="27" t="s">
        <v>74</v>
      </c>
      <c r="BMX805" s="27"/>
      <c r="BMY805" s="27"/>
      <c r="BMZ805" s="27"/>
      <c r="BNA805" s="27"/>
      <c r="BNB805" s="18"/>
      <c r="BNC805" s="25" t="s">
        <v>130</v>
      </c>
    </row>
    <row r="806" spans="1706:1719" ht="13.2" x14ac:dyDescent="0.25">
      <c r="BMP806" s="18"/>
      <c r="BMQ806" s="18"/>
      <c r="BMR806" s="18"/>
      <c r="BMS806" s="18"/>
      <c r="BMT806" s="18"/>
      <c r="BMU806" s="18"/>
      <c r="BMV806" s="18"/>
      <c r="BMW806" s="27" t="s">
        <v>129</v>
      </c>
      <c r="BMX806" s="27"/>
      <c r="BMY806" s="27"/>
      <c r="BMZ806" s="27"/>
      <c r="BNA806" s="27"/>
      <c r="BNB806" s="18"/>
      <c r="BNC806" s="25" t="s">
        <v>128</v>
      </c>
    </row>
    <row r="807" spans="1706:1719" ht="13.2" x14ac:dyDescent="0.25">
      <c r="BMP807" s="18"/>
      <c r="BMQ807" s="18"/>
      <c r="BMR807" s="18"/>
      <c r="BMS807" s="18"/>
      <c r="BMT807" s="18"/>
      <c r="BMU807" s="18"/>
      <c r="BMV807" s="18"/>
      <c r="BMW807" s="27" t="s">
        <v>127</v>
      </c>
      <c r="BMX807" s="27"/>
      <c r="BMY807" s="27"/>
      <c r="BMZ807" s="27"/>
      <c r="BNA807" s="27"/>
      <c r="BNB807" s="18"/>
      <c r="BNC807" s="25" t="s">
        <v>126</v>
      </c>
    </row>
    <row r="808" spans="1706:1719" ht="13.2" x14ac:dyDescent="0.25">
      <c r="BMP808" s="18"/>
      <c r="BMQ808" s="18"/>
      <c r="BMR808" s="18"/>
      <c r="BMS808" s="18"/>
      <c r="BMT808" s="18"/>
      <c r="BMU808" s="18"/>
      <c r="BMV808" s="18"/>
      <c r="BMW808" s="27" t="s">
        <v>125</v>
      </c>
      <c r="BMX808" s="27"/>
      <c r="BMY808" s="27"/>
      <c r="BMZ808" s="27"/>
      <c r="BNA808" s="27"/>
      <c r="BNB808" s="18"/>
      <c r="BNC808" s="25" t="s">
        <v>124</v>
      </c>
    </row>
    <row r="809" spans="1706:1719" ht="13.2" x14ac:dyDescent="0.25">
      <c r="BMP809" s="18"/>
      <c r="BMQ809" s="18"/>
      <c r="BMR809" s="18"/>
      <c r="BMS809" s="18"/>
      <c r="BMT809" s="18"/>
      <c r="BMU809" s="18"/>
      <c r="BMV809" s="18"/>
      <c r="BMW809" s="27" t="s">
        <v>123</v>
      </c>
      <c r="BMX809" s="27"/>
      <c r="BMY809" s="27"/>
      <c r="BMZ809" s="27"/>
      <c r="BNA809" s="27"/>
      <c r="BNB809" s="18"/>
      <c r="BNC809" s="25" t="s">
        <v>122</v>
      </c>
    </row>
    <row r="810" spans="1706:1719" ht="13.2" x14ac:dyDescent="0.25">
      <c r="BMP810" s="18"/>
      <c r="BMQ810" s="18"/>
      <c r="BMR810" s="18"/>
      <c r="BMS810" s="18"/>
      <c r="BMT810" s="18"/>
      <c r="BMU810" s="18"/>
      <c r="BMV810" s="18"/>
      <c r="BMW810" s="18" t="s">
        <v>72</v>
      </c>
      <c r="BMX810" s="18"/>
      <c r="BMY810" s="27"/>
      <c r="BMZ810" s="27"/>
      <c r="BNA810" s="20"/>
      <c r="BNB810" s="18"/>
      <c r="BNC810" s="25" t="s">
        <v>121</v>
      </c>
    </row>
    <row r="811" spans="1706:1719" ht="13.2" x14ac:dyDescent="0.25">
      <c r="BMP811" s="18"/>
      <c r="BMQ811" s="18"/>
      <c r="BMR811" s="18"/>
      <c r="BMS811" s="18"/>
      <c r="BMT811" s="18"/>
      <c r="BMU811" s="18"/>
      <c r="BMV811" s="18"/>
      <c r="BMW811" s="18" t="s">
        <v>71</v>
      </c>
      <c r="BMX811" s="18"/>
      <c r="BMY811" s="27"/>
      <c r="BMZ811" s="27"/>
      <c r="BNA811" s="20"/>
      <c r="BNB811" s="18"/>
      <c r="BNC811" s="25" t="s">
        <v>120</v>
      </c>
    </row>
    <row r="812" spans="1706:1719" ht="13.2" x14ac:dyDescent="0.25">
      <c r="BMP812" s="18"/>
      <c r="BMQ812" s="18"/>
      <c r="BMR812" s="18"/>
      <c r="BMS812" s="18"/>
      <c r="BMT812" s="18"/>
      <c r="BMU812" s="18"/>
      <c r="BMV812" s="18"/>
      <c r="BMW812" s="18" t="s">
        <v>70</v>
      </c>
      <c r="BMX812" s="27"/>
      <c r="BMY812" s="27"/>
      <c r="BMZ812" s="27"/>
      <c r="BNA812" s="20"/>
      <c r="BNB812" s="18"/>
      <c r="BNC812" s="25" t="s">
        <v>119</v>
      </c>
    </row>
    <row r="813" spans="1706:1719" ht="13.2" x14ac:dyDescent="0.25">
      <c r="BMP813" s="18"/>
      <c r="BMQ813" s="18"/>
      <c r="BMR813" s="18"/>
      <c r="BMS813" s="18"/>
      <c r="BMT813" s="18"/>
      <c r="BMU813" s="18"/>
      <c r="BMV813" s="18"/>
      <c r="BMW813" s="18" t="s">
        <v>69</v>
      </c>
      <c r="BMX813" s="27"/>
      <c r="BMY813" s="27"/>
      <c r="BMZ813" s="27"/>
      <c r="BNA813" s="20"/>
      <c r="BNB813" s="18"/>
      <c r="BNC813" s="25" t="s">
        <v>118</v>
      </c>
    </row>
    <row r="814" spans="1706:1719" ht="13.2" x14ac:dyDescent="0.25">
      <c r="BMP814" s="18"/>
      <c r="BMQ814" s="18"/>
      <c r="BMR814" s="18"/>
      <c r="BMS814" s="18"/>
      <c r="BMT814" s="18"/>
      <c r="BMU814" s="18"/>
      <c r="BMV814" s="18"/>
      <c r="BMW814" s="18" t="s">
        <v>68</v>
      </c>
      <c r="BMX814" s="27"/>
      <c r="BMY814" s="27"/>
      <c r="BMZ814" s="27"/>
      <c r="BNA814" s="20"/>
      <c r="BNB814" s="18"/>
      <c r="BNC814" s="25" t="s">
        <v>117</v>
      </c>
    </row>
    <row r="815" spans="1706:1719" ht="13.2" x14ac:dyDescent="0.25">
      <c r="BMP815" s="18"/>
      <c r="BMQ815" s="18"/>
      <c r="BMR815" s="18"/>
      <c r="BMS815" s="18"/>
      <c r="BMT815" s="18"/>
      <c r="BMU815" s="18"/>
      <c r="BMV815" s="18"/>
      <c r="BMW815" s="18" t="s">
        <v>0</v>
      </c>
      <c r="BMX815" s="27"/>
      <c r="BMY815" s="27"/>
      <c r="BMZ815" s="27"/>
      <c r="BNA815" s="20"/>
      <c r="BNB815" s="18"/>
      <c r="BNC815" s="25" t="s">
        <v>116</v>
      </c>
    </row>
    <row r="816" spans="1706:1719" ht="13.2" x14ac:dyDescent="0.25">
      <c r="BMP816" s="18"/>
      <c r="BMQ816" s="18"/>
      <c r="BMR816" s="18"/>
      <c r="BMS816" s="18"/>
      <c r="BMT816" s="18"/>
      <c r="BMU816" s="18"/>
      <c r="BMV816" s="18"/>
      <c r="BMW816" s="18"/>
      <c r="BMX816" s="27"/>
      <c r="BMY816" s="27"/>
      <c r="BMZ816" s="27"/>
      <c r="BNA816" s="27"/>
      <c r="BNB816" s="18"/>
      <c r="BNC816" s="25" t="s">
        <v>115</v>
      </c>
    </row>
    <row r="817" spans="1719:1719" ht="13.2" x14ac:dyDescent="0.2">
      <c r="BNC817" s="25" t="s">
        <v>114</v>
      </c>
    </row>
    <row r="818" spans="1719:1719" ht="13.2" x14ac:dyDescent="0.2">
      <c r="BNC818" s="25" t="s">
        <v>113</v>
      </c>
    </row>
    <row r="819" spans="1719:1719" ht="13.2" x14ac:dyDescent="0.2">
      <c r="BNC819" s="25" t="s">
        <v>112</v>
      </c>
    </row>
    <row r="820" spans="1719:1719" ht="13.2" x14ac:dyDescent="0.2">
      <c r="BNC820" s="25" t="s">
        <v>111</v>
      </c>
    </row>
    <row r="821" spans="1719:1719" ht="13.2" x14ac:dyDescent="0.2">
      <c r="BNC821" s="25" t="s">
        <v>110</v>
      </c>
    </row>
    <row r="822" spans="1719:1719" ht="13.2" x14ac:dyDescent="0.2">
      <c r="BNC822" s="25" t="s">
        <v>109</v>
      </c>
    </row>
    <row r="823" spans="1719:1719" ht="13.2" x14ac:dyDescent="0.2">
      <c r="BNC823" s="25" t="s">
        <v>108</v>
      </c>
    </row>
    <row r="824" spans="1719:1719" ht="13.2" x14ac:dyDescent="0.2">
      <c r="BNC824" s="25" t="s">
        <v>107</v>
      </c>
    </row>
    <row r="825" spans="1719:1719" ht="13.2" x14ac:dyDescent="0.2">
      <c r="BNC825" s="25" t="s">
        <v>106</v>
      </c>
    </row>
    <row r="826" spans="1719:1719" ht="13.2" x14ac:dyDescent="0.2">
      <c r="BNC826" s="25" t="s">
        <v>105</v>
      </c>
    </row>
    <row r="827" spans="1719:1719" ht="13.2" x14ac:dyDescent="0.2">
      <c r="BNC827" s="25" t="s">
        <v>104</v>
      </c>
    </row>
    <row r="828" spans="1719:1719" ht="13.2" x14ac:dyDescent="0.2">
      <c r="BNC828" s="25" t="s">
        <v>103</v>
      </c>
    </row>
    <row r="829" spans="1719:1719" ht="13.2" x14ac:dyDescent="0.2">
      <c r="BNC829" s="25" t="s">
        <v>102</v>
      </c>
    </row>
    <row r="830" spans="1719:1719" ht="13.2" x14ac:dyDescent="0.2">
      <c r="BNC830" s="26" t="s">
        <v>101</v>
      </c>
    </row>
    <row r="831" spans="1719:1719" ht="13.2" x14ac:dyDescent="0.2">
      <c r="BNC831" s="25" t="s">
        <v>100</v>
      </c>
    </row>
    <row r="832" spans="1719:1719" ht="13.2" x14ac:dyDescent="0.2">
      <c r="BNC832" s="25" t="s">
        <v>99</v>
      </c>
    </row>
    <row r="833" spans="1719:1725" ht="13.2" x14ac:dyDescent="0.25">
      <c r="BNC833" s="25" t="s">
        <v>98</v>
      </c>
      <c r="BND833" s="18"/>
      <c r="BNE833" s="18"/>
      <c r="BNF833" s="18"/>
      <c r="BNG833" s="18"/>
      <c r="BNH833" s="18"/>
      <c r="BNI833" s="18"/>
    </row>
    <row r="834" spans="1719:1725" ht="13.2" x14ac:dyDescent="0.25">
      <c r="BNC834" s="25" t="s">
        <v>97</v>
      </c>
      <c r="BND834" s="18"/>
      <c r="BNE834" s="18"/>
      <c r="BNF834" s="18"/>
      <c r="BNG834" s="18"/>
      <c r="BNH834" s="18"/>
      <c r="BNI834" s="18"/>
    </row>
    <row r="835" spans="1719:1725" ht="13.2" x14ac:dyDescent="0.25">
      <c r="BNC835" s="18"/>
      <c r="BND835" s="18"/>
      <c r="BNE835" s="18"/>
      <c r="BNF835" s="18"/>
      <c r="BNG835" s="18"/>
      <c r="BNH835" s="18"/>
      <c r="BNI835" s="18"/>
    </row>
    <row r="836" spans="1719:1725" ht="13.2" x14ac:dyDescent="0.25">
      <c r="BNC836" s="18"/>
      <c r="BND836" s="18"/>
      <c r="BNE836" s="18"/>
      <c r="BNF836" s="18"/>
      <c r="BNG836" s="18"/>
      <c r="BNH836" s="18"/>
      <c r="BNI836" s="18"/>
    </row>
    <row r="837" spans="1719:1725" ht="13.2" x14ac:dyDescent="0.25">
      <c r="BNC837" s="18"/>
      <c r="BND837" s="18"/>
      <c r="BNE837" s="18" t="s">
        <v>54</v>
      </c>
      <c r="BNF837" s="18"/>
      <c r="BNG837" s="18"/>
      <c r="BNH837" s="18"/>
      <c r="BNI837" s="18"/>
    </row>
    <row r="838" spans="1719:1725" ht="13.2" x14ac:dyDescent="0.25">
      <c r="BNC838" s="18"/>
      <c r="BND838" s="18"/>
      <c r="BNE838" s="18" t="s">
        <v>53</v>
      </c>
      <c r="BNF838" s="18"/>
      <c r="BNG838" s="18"/>
      <c r="BNH838" s="18"/>
      <c r="BNI838" s="18"/>
    </row>
    <row r="839" spans="1719:1725" ht="13.2" x14ac:dyDescent="0.25">
      <c r="BNC839" s="18"/>
      <c r="BND839" s="18"/>
      <c r="BNE839" s="18"/>
      <c r="BNF839" s="18"/>
      <c r="BNG839" s="18"/>
      <c r="BNH839" s="18"/>
      <c r="BNI839" s="18"/>
    </row>
    <row r="840" spans="1719:1725" ht="13.2" x14ac:dyDescent="0.25">
      <c r="BNC840" s="18"/>
      <c r="BND840" s="18"/>
      <c r="BNE840" s="18"/>
      <c r="BNF840" s="18"/>
      <c r="BNG840" s="18" t="s">
        <v>66</v>
      </c>
      <c r="BNH840" s="18"/>
      <c r="BNI840" s="18"/>
    </row>
    <row r="841" spans="1719:1725" ht="13.2" x14ac:dyDescent="0.25">
      <c r="BNC841" s="18"/>
      <c r="BND841" s="18"/>
      <c r="BNE841" s="18"/>
      <c r="BNF841" s="18"/>
      <c r="BNG841" s="18" t="s">
        <v>65</v>
      </c>
      <c r="BNH841" s="18"/>
      <c r="BNI841" s="18"/>
    </row>
    <row r="842" spans="1719:1725" ht="13.2" x14ac:dyDescent="0.25">
      <c r="BNC842" s="18"/>
      <c r="BND842" s="18"/>
      <c r="BNE842" s="18"/>
      <c r="BNF842" s="18"/>
      <c r="BNG842" s="18" t="s">
        <v>64</v>
      </c>
      <c r="BNH842" s="18"/>
      <c r="BNI842" s="18"/>
    </row>
    <row r="843" spans="1719:1725" ht="13.2" x14ac:dyDescent="0.25">
      <c r="BNC843" s="18"/>
      <c r="BND843" s="18"/>
      <c r="BNE843" s="18"/>
      <c r="BNF843" s="18"/>
      <c r="BNG843" s="18" t="s">
        <v>63</v>
      </c>
      <c r="BNH843" s="18"/>
      <c r="BNI843" s="18"/>
    </row>
    <row r="844" spans="1719:1725" ht="13.2" x14ac:dyDescent="0.25">
      <c r="BNC844" s="18"/>
      <c r="BND844" s="18"/>
      <c r="BNE844" s="18"/>
      <c r="BNF844" s="18"/>
      <c r="BNG844" s="18"/>
      <c r="BNH844" s="18"/>
      <c r="BNI844" s="18"/>
    </row>
    <row r="845" spans="1719:1725" ht="13.2" x14ac:dyDescent="0.25">
      <c r="BNC845" s="18"/>
      <c r="BND845" s="18"/>
      <c r="BNE845" s="18"/>
      <c r="BNF845" s="18"/>
      <c r="BNG845" s="18"/>
      <c r="BNH845" s="18"/>
      <c r="BNI845" s="18" t="s">
        <v>96</v>
      </c>
    </row>
    <row r="846" spans="1719:1725" ht="13.2" x14ac:dyDescent="0.25">
      <c r="BNC846" s="18"/>
      <c r="BND846" s="18"/>
      <c r="BNE846" s="18"/>
      <c r="BNF846" s="18"/>
      <c r="BNG846" s="18"/>
      <c r="BNH846" s="18"/>
      <c r="BNI846" s="18" t="s">
        <v>95</v>
      </c>
    </row>
    <row r="847" spans="1719:1725" ht="13.2" x14ac:dyDescent="0.25">
      <c r="BNC847" s="18"/>
      <c r="BND847" s="18"/>
      <c r="BNE847" s="18"/>
      <c r="BNF847" s="18"/>
      <c r="BNG847" s="18"/>
      <c r="BNH847" s="18"/>
      <c r="BNI847" s="18" t="s">
        <v>94</v>
      </c>
    </row>
    <row r="850" spans="1728:1730" x14ac:dyDescent="0.2">
      <c r="BNL850" s="8" t="s">
        <v>93</v>
      </c>
      <c r="BNM850" s="8"/>
      <c r="BNN850" s="8"/>
    </row>
    <row r="851" spans="1728:1730" ht="13.2" x14ac:dyDescent="0.25">
      <c r="BNL851" s="10" t="s">
        <v>92</v>
      </c>
      <c r="BNM851" s="8"/>
      <c r="BNN851" s="8"/>
    </row>
    <row r="852" spans="1728:1730" ht="13.2" x14ac:dyDescent="0.25">
      <c r="BNL852" s="10" t="s">
        <v>91</v>
      </c>
      <c r="BNM852" s="8"/>
      <c r="BNN852" s="8"/>
    </row>
    <row r="853" spans="1728:1730" ht="13.2" x14ac:dyDescent="0.25">
      <c r="BNL853" s="10" t="s">
        <v>90</v>
      </c>
      <c r="BNM853" s="8"/>
      <c r="BNN853" s="8"/>
    </row>
    <row r="854" spans="1728:1730" ht="13.2" x14ac:dyDescent="0.25">
      <c r="BNL854" s="10" t="s">
        <v>89</v>
      </c>
      <c r="BNM854" s="8"/>
      <c r="BNN854" s="8"/>
    </row>
    <row r="855" spans="1728:1730" ht="13.2" x14ac:dyDescent="0.25">
      <c r="BNL855" s="10" t="s">
        <v>88</v>
      </c>
      <c r="BNM855" s="8"/>
      <c r="BNN855" s="8"/>
    </row>
    <row r="856" spans="1728:1730" ht="13.2" x14ac:dyDescent="0.25">
      <c r="BNL856" s="10" t="s">
        <v>87</v>
      </c>
      <c r="BNM856" s="8"/>
      <c r="BNN856" s="8"/>
    </row>
    <row r="857" spans="1728:1730" ht="13.2" x14ac:dyDescent="0.25">
      <c r="BNL857" s="10" t="s">
        <v>86</v>
      </c>
      <c r="BNM857" s="8"/>
      <c r="BNN857" s="8"/>
    </row>
    <row r="858" spans="1728:1730" ht="13.2" x14ac:dyDescent="0.25">
      <c r="BNL858" s="10" t="s">
        <v>85</v>
      </c>
      <c r="BNM858" s="8"/>
      <c r="BNN858" s="8"/>
    </row>
    <row r="859" spans="1728:1730" ht="13.2" x14ac:dyDescent="0.25">
      <c r="BNL859" s="10" t="s">
        <v>84</v>
      </c>
      <c r="BNM859" s="8"/>
      <c r="BNN859" s="8"/>
    </row>
    <row r="860" spans="1728:1730" ht="13.2" x14ac:dyDescent="0.25">
      <c r="BNL860" s="10" t="s">
        <v>83</v>
      </c>
      <c r="BNM860" s="8"/>
      <c r="BNN860" s="8"/>
    </row>
    <row r="861" spans="1728:1730" x14ac:dyDescent="0.2">
      <c r="BNL861" s="8"/>
      <c r="BNM861" s="8"/>
      <c r="BNN861" s="8"/>
    </row>
    <row r="862" spans="1728:1730" x14ac:dyDescent="0.2">
      <c r="BNL862" s="8"/>
      <c r="BNM862" s="8"/>
      <c r="BNN862" s="8" t="s">
        <v>82</v>
      </c>
    </row>
    <row r="863" spans="1728:1730" x14ac:dyDescent="0.2">
      <c r="BNL863" s="8"/>
      <c r="BNM863" s="8"/>
      <c r="BNN863" s="8" t="s">
        <v>81</v>
      </c>
    </row>
    <row r="864" spans="1728:1730" x14ac:dyDescent="0.2">
      <c r="BNL864" s="8"/>
      <c r="BNM864" s="8"/>
      <c r="BNN864" s="8" t="s">
        <v>80</v>
      </c>
    </row>
    <row r="865" spans="1730:1734" x14ac:dyDescent="0.2">
      <c r="BNN865" s="8" t="s">
        <v>79</v>
      </c>
      <c r="BNO865" s="8"/>
      <c r="BNP865" s="8"/>
      <c r="BNQ865" s="8"/>
      <c r="BNR865" s="8"/>
    </row>
    <row r="866" spans="1730:1734" x14ac:dyDescent="0.2">
      <c r="BNN866" s="8"/>
      <c r="BNO866" s="8"/>
      <c r="BNP866" s="8"/>
      <c r="BNQ866" s="8"/>
      <c r="BNR866" s="8"/>
    </row>
    <row r="867" spans="1730:1734" x14ac:dyDescent="0.2">
      <c r="BNN867" s="8" t="s">
        <v>7</v>
      </c>
      <c r="BNO867" s="8"/>
      <c r="BNP867" s="8"/>
      <c r="BNQ867" s="8"/>
      <c r="BNR867" s="8"/>
    </row>
    <row r="868" spans="1730:1734" ht="13.2" x14ac:dyDescent="0.25">
      <c r="BNN868" s="8"/>
      <c r="BNO868" s="8"/>
      <c r="BNP868" s="17" t="s">
        <v>78</v>
      </c>
      <c r="BNQ868" s="8"/>
      <c r="BNR868" s="8"/>
    </row>
    <row r="869" spans="1730:1734" ht="13.2" x14ac:dyDescent="0.25">
      <c r="BNN869" s="8"/>
      <c r="BNO869" s="8"/>
      <c r="BNP869" s="10" t="s">
        <v>77</v>
      </c>
      <c r="BNQ869" s="8"/>
      <c r="BNR869" s="8"/>
    </row>
    <row r="870" spans="1730:1734" ht="13.2" x14ac:dyDescent="0.25">
      <c r="BNN870" s="8"/>
      <c r="BNO870" s="8"/>
      <c r="BNP870" s="10" t="s">
        <v>76</v>
      </c>
      <c r="BNQ870" s="8"/>
      <c r="BNR870" s="8"/>
    </row>
    <row r="871" spans="1730:1734" ht="13.2" x14ac:dyDescent="0.25">
      <c r="BNN871" s="8"/>
      <c r="BNO871" s="8"/>
      <c r="BNP871" s="10" t="s">
        <v>75</v>
      </c>
      <c r="BNQ871" s="8"/>
      <c r="BNR871" s="8"/>
    </row>
    <row r="872" spans="1730:1734" ht="13.2" x14ac:dyDescent="0.25">
      <c r="BNN872" s="8"/>
      <c r="BNO872" s="8"/>
      <c r="BNP872" s="10" t="s">
        <v>74</v>
      </c>
      <c r="BNQ872" s="8"/>
      <c r="BNR872" s="8"/>
    </row>
    <row r="873" spans="1730:1734" ht="13.2" x14ac:dyDescent="0.25">
      <c r="BNN873" s="8"/>
      <c r="BNO873" s="8"/>
      <c r="BNP873" s="10" t="s">
        <v>73</v>
      </c>
      <c r="BNQ873" s="8"/>
      <c r="BNR873" s="8"/>
    </row>
    <row r="874" spans="1730:1734" ht="13.2" x14ac:dyDescent="0.25">
      <c r="BNN874" s="8"/>
      <c r="BNO874" s="8"/>
      <c r="BNP874" s="10" t="s">
        <v>72</v>
      </c>
      <c r="BNQ874" s="8"/>
      <c r="BNR874" s="8"/>
    </row>
    <row r="875" spans="1730:1734" ht="13.2" x14ac:dyDescent="0.25">
      <c r="BNN875" s="8"/>
      <c r="BNO875" s="8"/>
      <c r="BNP875" s="10" t="s">
        <v>71</v>
      </c>
      <c r="BNQ875" s="8"/>
      <c r="BNR875" s="8"/>
    </row>
    <row r="876" spans="1730:1734" ht="13.2" x14ac:dyDescent="0.25">
      <c r="BNN876" s="8"/>
      <c r="BNO876" s="8"/>
      <c r="BNP876" s="10" t="s">
        <v>70</v>
      </c>
      <c r="BNQ876" s="8"/>
      <c r="BNR876" s="8"/>
    </row>
    <row r="877" spans="1730:1734" ht="13.2" x14ac:dyDescent="0.25">
      <c r="BNN877" s="8"/>
      <c r="BNO877" s="8"/>
      <c r="BNP877" s="10" t="s">
        <v>69</v>
      </c>
      <c r="BNQ877" s="8"/>
      <c r="BNR877" s="8"/>
    </row>
    <row r="878" spans="1730:1734" ht="13.2" x14ac:dyDescent="0.25">
      <c r="BNN878" s="8"/>
      <c r="BNO878" s="8"/>
      <c r="BNP878" s="10" t="s">
        <v>68</v>
      </c>
      <c r="BNQ878" s="8"/>
      <c r="BNR878" s="8"/>
    </row>
    <row r="879" spans="1730:1734" ht="13.2" x14ac:dyDescent="0.25">
      <c r="BNN879" s="8"/>
      <c r="BNO879" s="8"/>
      <c r="BNP879" s="10" t="s">
        <v>0</v>
      </c>
      <c r="BNQ879" s="8"/>
      <c r="BNR879" s="8" t="s">
        <v>67</v>
      </c>
    </row>
    <row r="880" spans="1730:1734" ht="13.2" x14ac:dyDescent="0.25">
      <c r="BNN880" s="8"/>
      <c r="BNO880" s="8"/>
      <c r="BNP880" s="8"/>
      <c r="BNQ880" s="8"/>
      <c r="BNR880" s="10" t="s">
        <v>66</v>
      </c>
    </row>
    <row r="881" spans="1734:1738" ht="13.2" x14ac:dyDescent="0.25">
      <c r="BNR881" s="10" t="s">
        <v>65</v>
      </c>
      <c r="BNS881" s="8"/>
      <c r="BNT881" s="8"/>
      <c r="BNU881" s="8"/>
      <c r="BNV881" s="8"/>
    </row>
    <row r="882" spans="1734:1738" ht="13.2" x14ac:dyDescent="0.25">
      <c r="BNR882" s="10" t="s">
        <v>64</v>
      </c>
      <c r="BNS882" s="8"/>
      <c r="BNT882" s="8"/>
      <c r="BNU882" s="8"/>
      <c r="BNV882" s="8"/>
    </row>
    <row r="883" spans="1734:1738" ht="13.2" x14ac:dyDescent="0.25">
      <c r="BNR883" s="10" t="s">
        <v>63</v>
      </c>
      <c r="BNS883" s="8"/>
      <c r="BNT883" s="8"/>
      <c r="BNU883" s="8"/>
      <c r="BNV883" s="8"/>
    </row>
    <row r="884" spans="1734:1738" x14ac:dyDescent="0.2">
      <c r="BNR884" s="8"/>
      <c r="BNS884" s="8"/>
      <c r="BNT884" s="8"/>
      <c r="BNU884" s="8"/>
      <c r="BNV884" s="8"/>
    </row>
    <row r="885" spans="1734:1738" x14ac:dyDescent="0.2">
      <c r="BNR885" s="8"/>
      <c r="BNS885" s="8"/>
      <c r="BNT885" s="8" t="s">
        <v>62</v>
      </c>
      <c r="BNU885" s="8"/>
      <c r="BNV885" s="8"/>
    </row>
    <row r="886" spans="1734:1738" ht="66" x14ac:dyDescent="0.2">
      <c r="BNR886" s="8"/>
      <c r="BNS886" s="8"/>
      <c r="BNT886" s="16" t="s">
        <v>61</v>
      </c>
      <c r="BNU886" s="8"/>
      <c r="BNV886" s="8"/>
    </row>
    <row r="887" spans="1734:1738" ht="13.2" x14ac:dyDescent="0.2">
      <c r="BNR887" s="8"/>
      <c r="BNS887" s="8"/>
      <c r="BNT887" s="15" t="s">
        <v>60</v>
      </c>
      <c r="BNU887" s="8"/>
      <c r="BNV887" s="8"/>
    </row>
    <row r="888" spans="1734:1738" ht="13.2" x14ac:dyDescent="0.2">
      <c r="BNR888" s="8"/>
      <c r="BNS888" s="8"/>
      <c r="BNT888" s="15" t="s">
        <v>59</v>
      </c>
      <c r="BNU888" s="8"/>
      <c r="BNV888" s="8"/>
    </row>
    <row r="889" spans="1734:1738" ht="13.2" x14ac:dyDescent="0.2">
      <c r="BNR889" s="8"/>
      <c r="BNS889" s="8"/>
      <c r="BNT889" s="15" t="s">
        <v>58</v>
      </c>
      <c r="BNU889" s="8"/>
      <c r="BNV889" s="8"/>
    </row>
    <row r="890" spans="1734:1738" ht="13.2" x14ac:dyDescent="0.2">
      <c r="BNR890" s="8"/>
      <c r="BNS890" s="8"/>
      <c r="BNT890" s="15" t="s">
        <v>57</v>
      </c>
      <c r="BNU890" s="8"/>
      <c r="BNV890" s="8"/>
    </row>
    <row r="891" spans="1734:1738" ht="66" x14ac:dyDescent="0.2">
      <c r="BNR891" s="8"/>
      <c r="BNS891" s="8"/>
      <c r="BNT891" s="16" t="s">
        <v>56</v>
      </c>
      <c r="BNU891" s="8"/>
      <c r="BNV891" s="8"/>
    </row>
    <row r="892" spans="1734:1738" ht="13.2" x14ac:dyDescent="0.2">
      <c r="BNR892" s="8"/>
      <c r="BNS892" s="8"/>
      <c r="BNT892" s="15" t="s">
        <v>55</v>
      </c>
      <c r="BNU892" s="8"/>
      <c r="BNV892" s="8"/>
    </row>
    <row r="893" spans="1734:1738" ht="13.2" x14ac:dyDescent="0.2">
      <c r="BNR893" s="8"/>
      <c r="BNS893" s="8"/>
      <c r="BNT893" s="16" t="s">
        <v>0</v>
      </c>
      <c r="BNU893" s="8"/>
      <c r="BNV893" s="8"/>
    </row>
    <row r="894" spans="1734:1738" ht="13.2" x14ac:dyDescent="0.2">
      <c r="BNR894" s="8"/>
      <c r="BNS894" s="8"/>
      <c r="BNT894" s="15" t="s">
        <v>7</v>
      </c>
      <c r="BNU894" s="8"/>
      <c r="BNV894" s="8"/>
    </row>
    <row r="895" spans="1734:1738" ht="13.2" x14ac:dyDescent="0.2">
      <c r="BNR895" s="8"/>
      <c r="BNS895" s="8"/>
      <c r="BNT895" s="15"/>
      <c r="BNU895" s="8"/>
      <c r="BNV895" s="8"/>
    </row>
    <row r="896" spans="1734:1738" ht="13.2" x14ac:dyDescent="0.25">
      <c r="BNR896" s="8"/>
      <c r="BNS896" s="8"/>
      <c r="BNT896" s="8"/>
      <c r="BNU896" s="8"/>
      <c r="BNV896" s="10" t="s">
        <v>54</v>
      </c>
    </row>
    <row r="897" spans="1738:1742" ht="13.2" x14ac:dyDescent="0.25">
      <c r="BNV897" s="10" t="s">
        <v>53</v>
      </c>
      <c r="BNW897" s="10"/>
      <c r="BNX897" s="10"/>
      <c r="BNY897" s="10"/>
      <c r="BNZ897" s="10"/>
    </row>
    <row r="898" spans="1738:1742" ht="13.2" x14ac:dyDescent="0.25">
      <c r="BNV898" s="10"/>
      <c r="BNW898" s="10"/>
      <c r="BNX898" s="10"/>
      <c r="BNY898" s="10"/>
      <c r="BNZ898" s="10"/>
    </row>
    <row r="899" spans="1738:1742" ht="13.2" x14ac:dyDescent="0.25">
      <c r="BNV899" s="10"/>
      <c r="BNW899" s="10" t="s">
        <v>52</v>
      </c>
      <c r="BNX899" s="10"/>
      <c r="BNY899" s="10"/>
      <c r="BNZ899" s="10"/>
    </row>
    <row r="900" spans="1738:1742" ht="13.2" x14ac:dyDescent="0.25">
      <c r="BNV900" s="10"/>
      <c r="BNW900" s="10" t="s">
        <v>51</v>
      </c>
      <c r="BNX900" s="10"/>
      <c r="BNY900" s="10"/>
      <c r="BNZ900" s="10"/>
    </row>
    <row r="901" spans="1738:1742" ht="13.2" x14ac:dyDescent="0.25">
      <c r="BNV901" s="10"/>
      <c r="BNW901" s="10"/>
      <c r="BNX901" s="10"/>
      <c r="BNY901" s="10"/>
      <c r="BNZ901" s="10"/>
    </row>
    <row r="902" spans="1738:1742" ht="13.2" x14ac:dyDescent="0.25">
      <c r="BNV902" s="10"/>
      <c r="BNW902" s="10"/>
      <c r="BNX902" s="10"/>
      <c r="BNY902" s="10"/>
      <c r="BNZ902" s="10"/>
    </row>
    <row r="903" spans="1738:1742" ht="13.2" x14ac:dyDescent="0.25">
      <c r="BNV903" s="10"/>
      <c r="BNW903" s="10"/>
      <c r="BNX903" s="10"/>
      <c r="BNY903" s="10"/>
      <c r="BNZ903" s="10"/>
    </row>
    <row r="904" spans="1738:1742" ht="13.2" x14ac:dyDescent="0.25">
      <c r="BNV904" s="10"/>
      <c r="BNW904" s="10"/>
      <c r="BNX904" s="10"/>
      <c r="BNY904" s="10"/>
      <c r="BNZ904" s="10"/>
    </row>
    <row r="905" spans="1738:1742" ht="13.2" x14ac:dyDescent="0.25">
      <c r="BNV905" s="10"/>
      <c r="BNW905" s="10"/>
      <c r="BNX905" s="10"/>
      <c r="BNY905" s="10"/>
      <c r="BNZ905" s="10"/>
    </row>
    <row r="906" spans="1738:1742" ht="13.2" x14ac:dyDescent="0.25">
      <c r="BNV906" s="10"/>
      <c r="BNW906" s="10"/>
      <c r="BNX906" s="10"/>
      <c r="BNY906" s="10" t="s">
        <v>50</v>
      </c>
      <c r="BNZ906" s="10"/>
    </row>
    <row r="907" spans="1738:1742" ht="13.2" x14ac:dyDescent="0.25">
      <c r="BNV907" s="10"/>
      <c r="BNW907" s="10"/>
      <c r="BNX907" s="10"/>
      <c r="BNY907" s="10" t="s">
        <v>49</v>
      </c>
      <c r="BNZ907" s="10"/>
    </row>
    <row r="908" spans="1738:1742" ht="13.2" x14ac:dyDescent="0.25">
      <c r="BNV908" s="10"/>
      <c r="BNW908" s="10"/>
      <c r="BNX908" s="10"/>
      <c r="BNY908" s="10" t="s">
        <v>48</v>
      </c>
      <c r="BNZ908" s="10"/>
    </row>
    <row r="909" spans="1738:1742" ht="13.2" x14ac:dyDescent="0.25">
      <c r="BNV909" s="10"/>
      <c r="BNW909" s="10"/>
      <c r="BNX909" s="10"/>
      <c r="BNY909" s="10"/>
      <c r="BNZ909" s="10"/>
    </row>
    <row r="910" spans="1738:1742" ht="13.2" x14ac:dyDescent="0.25">
      <c r="BNV910" s="10"/>
      <c r="BNW910" s="10"/>
      <c r="BNX910" s="10"/>
      <c r="BNY910" s="10"/>
      <c r="BNZ910" s="10"/>
    </row>
    <row r="911" spans="1738:1742" ht="13.2" x14ac:dyDescent="0.25">
      <c r="BNV911" s="10"/>
      <c r="BNW911" s="10"/>
      <c r="BNX911" s="10"/>
      <c r="BNY911" s="10"/>
      <c r="BNZ911" s="10"/>
    </row>
    <row r="912" spans="1738:1742" ht="13.2" x14ac:dyDescent="0.25">
      <c r="BNV912" s="10"/>
      <c r="BNW912" s="10"/>
      <c r="BNX912" s="10"/>
      <c r="BNY912" s="10"/>
      <c r="BNZ912" s="10" t="s">
        <v>47</v>
      </c>
    </row>
    <row r="913" spans="1742:1746" ht="13.2" x14ac:dyDescent="0.25">
      <c r="BNZ913" s="10" t="s">
        <v>46</v>
      </c>
      <c r="BOA913" s="10"/>
      <c r="BOB913" s="10"/>
      <c r="BOC913" s="10"/>
      <c r="BOD913" s="10"/>
    </row>
    <row r="914" spans="1742:1746" ht="13.2" x14ac:dyDescent="0.25">
      <c r="BNZ914" s="10" t="s">
        <v>45</v>
      </c>
      <c r="BOA914" s="10"/>
      <c r="BOB914" s="10"/>
      <c r="BOC914" s="10"/>
      <c r="BOD914" s="10"/>
    </row>
    <row r="915" spans="1742:1746" ht="13.2" x14ac:dyDescent="0.25">
      <c r="BNZ915" s="10"/>
      <c r="BOA915" s="10"/>
      <c r="BOB915" s="10"/>
      <c r="BOC915" s="10"/>
      <c r="BOD915" s="10"/>
    </row>
    <row r="916" spans="1742:1746" ht="13.2" x14ac:dyDescent="0.25">
      <c r="BNZ916" s="10"/>
      <c r="BOA916" s="10"/>
      <c r="BOB916" s="10"/>
      <c r="BOC916" s="10"/>
      <c r="BOD916" s="10"/>
    </row>
    <row r="917" spans="1742:1746" ht="13.2" x14ac:dyDescent="0.25">
      <c r="BNZ917" s="10"/>
      <c r="BOA917" s="10"/>
      <c r="BOB917" s="10"/>
      <c r="BOC917" s="10"/>
      <c r="BOD917" s="10"/>
    </row>
    <row r="918" spans="1742:1746" ht="13.2" x14ac:dyDescent="0.25">
      <c r="BNZ918" s="10"/>
      <c r="BOA918" s="10"/>
      <c r="BOB918" s="10" t="s">
        <v>44</v>
      </c>
      <c r="BOC918" s="10"/>
      <c r="BOD918" s="10"/>
    </row>
    <row r="919" spans="1742:1746" ht="13.2" x14ac:dyDescent="0.25">
      <c r="BNZ919" s="10"/>
      <c r="BOA919" s="10"/>
      <c r="BOB919" s="10" t="s">
        <v>43</v>
      </c>
      <c r="BOC919" s="10"/>
      <c r="BOD919" s="10"/>
    </row>
    <row r="920" spans="1742:1746" ht="13.2" x14ac:dyDescent="0.25">
      <c r="BNZ920" s="10"/>
      <c r="BOA920" s="10"/>
      <c r="BOB920" s="10" t="s">
        <v>42</v>
      </c>
      <c r="BOC920" s="10"/>
      <c r="BOD920" s="10"/>
    </row>
    <row r="921" spans="1742:1746" ht="13.2" x14ac:dyDescent="0.25">
      <c r="BNZ921" s="10"/>
      <c r="BOA921" s="10"/>
      <c r="BOB921" s="10"/>
      <c r="BOC921" s="10"/>
      <c r="BOD921" s="10"/>
    </row>
    <row r="922" spans="1742:1746" ht="13.2" x14ac:dyDescent="0.25">
      <c r="BNZ922" s="10"/>
      <c r="BOA922" s="10"/>
      <c r="BOB922" s="10"/>
      <c r="BOC922" s="10" t="s">
        <v>41</v>
      </c>
      <c r="BOD922" s="10"/>
    </row>
    <row r="923" spans="1742:1746" ht="13.2" x14ac:dyDescent="0.25">
      <c r="BNZ923" s="10"/>
      <c r="BOA923" s="10"/>
      <c r="BOB923" s="10"/>
      <c r="BOC923" s="10" t="s">
        <v>40</v>
      </c>
      <c r="BOD923" s="10"/>
    </row>
    <row r="924" spans="1742:1746" ht="13.2" x14ac:dyDescent="0.25">
      <c r="BNZ924" s="10"/>
      <c r="BOA924" s="10"/>
      <c r="BOB924" s="10"/>
      <c r="BOC924" s="10" t="s">
        <v>39</v>
      </c>
      <c r="BOD924" s="10"/>
    </row>
    <row r="925" spans="1742:1746" ht="13.2" x14ac:dyDescent="0.25">
      <c r="BNZ925" s="10"/>
      <c r="BOA925" s="10"/>
      <c r="BOB925" s="10"/>
      <c r="BOC925" s="10"/>
      <c r="BOD925" s="10"/>
    </row>
    <row r="926" spans="1742:1746" ht="13.2" x14ac:dyDescent="0.25">
      <c r="BNZ926" s="10"/>
      <c r="BOA926" s="10"/>
      <c r="BOB926" s="10"/>
      <c r="BOC926" s="10"/>
      <c r="BOD926" s="10" t="s">
        <v>38</v>
      </c>
    </row>
    <row r="927" spans="1742:1746" ht="13.2" x14ac:dyDescent="0.25">
      <c r="BNZ927" s="10"/>
      <c r="BOA927" s="10"/>
      <c r="BOB927" s="10"/>
      <c r="BOC927" s="10"/>
      <c r="BOD927" s="10" t="s">
        <v>37</v>
      </c>
    </row>
    <row r="928" spans="1742:1746" ht="13.2" x14ac:dyDescent="0.25">
      <c r="BNZ928" s="10"/>
      <c r="BOA928" s="10"/>
      <c r="BOB928" s="10"/>
      <c r="BOC928" s="10"/>
      <c r="BOD928" s="10" t="s">
        <v>36</v>
      </c>
    </row>
    <row r="930" spans="1747:1759" ht="13.2" x14ac:dyDescent="0.2">
      <c r="BOE930" s="11" t="s">
        <v>35</v>
      </c>
      <c r="BOF930" s="8"/>
      <c r="BOG930" s="8"/>
      <c r="BOH930" s="8"/>
      <c r="BOI930" s="8"/>
      <c r="BOJ930" s="8"/>
      <c r="BOK930" s="8"/>
      <c r="BOL930" s="8"/>
      <c r="BOM930" s="8"/>
      <c r="BON930" s="8"/>
      <c r="BOO930" s="8"/>
      <c r="BOP930" s="8"/>
      <c r="BOQ930" s="8"/>
    </row>
    <row r="931" spans="1747:1759" ht="13.2" x14ac:dyDescent="0.2">
      <c r="BOE931" s="11" t="s">
        <v>34</v>
      </c>
      <c r="BOF931" s="8"/>
      <c r="BOG931" s="8"/>
      <c r="BOH931" s="8"/>
      <c r="BOI931" s="8"/>
      <c r="BOJ931" s="8"/>
      <c r="BOK931" s="8"/>
      <c r="BOL931" s="8"/>
      <c r="BOM931" s="8"/>
      <c r="BON931" s="8"/>
      <c r="BOO931" s="8"/>
      <c r="BOP931" s="8"/>
      <c r="BOQ931" s="8"/>
    </row>
    <row r="932" spans="1747:1759" ht="13.2" x14ac:dyDescent="0.2">
      <c r="BOE932" s="11"/>
      <c r="BOF932" s="8"/>
      <c r="BOG932" s="8"/>
      <c r="BOH932" s="8"/>
      <c r="BOI932" s="8"/>
      <c r="BOJ932" s="8"/>
      <c r="BOK932" s="8"/>
      <c r="BOL932" s="8"/>
      <c r="BOM932" s="8"/>
      <c r="BON932" s="8"/>
      <c r="BOO932" s="8"/>
      <c r="BOP932" s="8"/>
      <c r="BOQ932" s="8"/>
    </row>
    <row r="933" spans="1747:1759" x14ac:dyDescent="0.2">
      <c r="BOE933" s="8"/>
      <c r="BOF933" s="8"/>
      <c r="BOG933" s="8"/>
      <c r="BOH933" s="8"/>
      <c r="BOI933" s="8"/>
      <c r="BOJ933" s="8"/>
      <c r="BOK933" s="8"/>
      <c r="BOL933" s="8"/>
      <c r="BOM933" s="8"/>
      <c r="BON933" s="8"/>
      <c r="BOO933" s="8"/>
      <c r="BOP933" s="8"/>
      <c r="BOQ933" s="8"/>
    </row>
    <row r="934" spans="1747:1759" x14ac:dyDescent="0.2">
      <c r="BOE934" s="8"/>
      <c r="BOF934" s="8"/>
      <c r="BOG934" s="8"/>
      <c r="BOH934" s="8"/>
      <c r="BOI934" s="8"/>
      <c r="BOJ934" s="8"/>
      <c r="BOK934" s="8"/>
      <c r="BOL934" s="8"/>
      <c r="BOM934" s="8"/>
      <c r="BON934" s="8"/>
      <c r="BOO934" s="8"/>
      <c r="BOP934" s="8"/>
      <c r="BOQ934" s="8"/>
    </row>
    <row r="935" spans="1747:1759" ht="13.2" x14ac:dyDescent="0.25">
      <c r="BOE935" s="8"/>
      <c r="BOF935" s="8"/>
      <c r="BOG935" s="10"/>
      <c r="BOH935" s="10"/>
      <c r="BOI935" s="10"/>
      <c r="BOJ935" s="10"/>
      <c r="BOK935" s="10"/>
      <c r="BOL935" s="10"/>
      <c r="BOM935" s="10"/>
      <c r="BON935" s="10"/>
      <c r="BOO935" s="470" t="s">
        <v>33</v>
      </c>
      <c r="BOP935" s="470"/>
      <c r="BOQ935" s="470"/>
    </row>
    <row r="936" spans="1747:1759" ht="13.2" x14ac:dyDescent="0.25">
      <c r="BOE936" s="8"/>
      <c r="BOF936" s="8"/>
      <c r="BOG936" s="10"/>
      <c r="BOH936" s="10"/>
      <c r="BOI936" s="10"/>
      <c r="BOJ936" s="10"/>
      <c r="BOK936" s="10"/>
      <c r="BOL936" s="10"/>
      <c r="BOM936" s="9">
        <v>1</v>
      </c>
      <c r="BON936" s="9">
        <v>2</v>
      </c>
      <c r="BOO936" s="9">
        <v>3</v>
      </c>
      <c r="BOP936" s="13">
        <v>4</v>
      </c>
      <c r="BOQ936" s="13">
        <v>5</v>
      </c>
    </row>
    <row r="937" spans="1747:1759" ht="13.2" x14ac:dyDescent="0.25">
      <c r="BOE937" s="8"/>
      <c r="BOF937" s="8"/>
      <c r="BOG937" s="10"/>
      <c r="BOH937" s="10"/>
      <c r="BOI937" s="10"/>
      <c r="BOJ937" s="10"/>
      <c r="BOK937" s="10"/>
      <c r="BOL937" s="10"/>
      <c r="BOM937" s="11" t="s">
        <v>32</v>
      </c>
      <c r="BON937" s="11" t="s">
        <v>31</v>
      </c>
      <c r="BOO937" s="11" t="s">
        <v>30</v>
      </c>
      <c r="BOP937" s="11" t="s">
        <v>29</v>
      </c>
      <c r="BOQ937" s="11" t="s">
        <v>28</v>
      </c>
    </row>
    <row r="938" spans="1747:1759" ht="13.2" x14ac:dyDescent="0.25">
      <c r="BOE938" s="8"/>
      <c r="BOF938" s="8"/>
      <c r="BOG938" s="10"/>
      <c r="BOH938" s="10"/>
      <c r="BOI938" s="10"/>
      <c r="BOJ938" s="10"/>
      <c r="BOK938" s="10"/>
      <c r="BOL938" s="10"/>
      <c r="BOM938" s="199">
        <v>0.2</v>
      </c>
      <c r="BON938" s="199">
        <v>0.4</v>
      </c>
      <c r="BOO938" s="199">
        <v>0.6</v>
      </c>
      <c r="BOP938" s="199">
        <v>0.8</v>
      </c>
      <c r="BOQ938" s="199">
        <v>1</v>
      </c>
    </row>
    <row r="939" spans="1747:1759" ht="13.2" x14ac:dyDescent="0.25">
      <c r="BOE939" s="8"/>
      <c r="BOF939" s="8"/>
      <c r="BOG939" s="10"/>
      <c r="BOH939" s="10"/>
      <c r="BOI939" s="10"/>
      <c r="BOJ939" s="10"/>
      <c r="BOK939" s="10"/>
      <c r="BOL939" s="10"/>
      <c r="BOM939" s="9"/>
      <c r="BON939" s="9"/>
      <c r="BOO939" s="9"/>
      <c r="BOP939" s="13"/>
      <c r="BOQ939" s="13"/>
    </row>
    <row r="940" spans="1747:1759" ht="13.2" x14ac:dyDescent="0.25">
      <c r="BOE940" s="8"/>
      <c r="BOF940" s="8"/>
      <c r="BOG940" s="464" t="s">
        <v>27</v>
      </c>
      <c r="BOH940" s="12">
        <v>5</v>
      </c>
      <c r="BOI940" s="11" t="s">
        <v>26</v>
      </c>
      <c r="BOJ940" s="199">
        <v>1</v>
      </c>
      <c r="BOK940" s="10" t="s">
        <v>25</v>
      </c>
      <c r="BOL940" s="200">
        <v>1</v>
      </c>
      <c r="BOM940" s="9" t="s">
        <v>14</v>
      </c>
      <c r="BON940" s="9" t="s">
        <v>14</v>
      </c>
      <c r="BOO940" s="9" t="s">
        <v>14</v>
      </c>
      <c r="BOP940" s="9" t="s">
        <v>14</v>
      </c>
      <c r="BOQ940" s="9" t="s">
        <v>13</v>
      </c>
    </row>
    <row r="941" spans="1747:1759" ht="13.2" x14ac:dyDescent="0.25">
      <c r="BOE941" s="8"/>
      <c r="BOF941" s="8"/>
      <c r="BOG941" s="464"/>
      <c r="BOH941" s="12">
        <v>4</v>
      </c>
      <c r="BOI941" s="11" t="s">
        <v>24</v>
      </c>
      <c r="BOJ941" s="199">
        <v>0.8</v>
      </c>
      <c r="BOK941" s="10" t="s">
        <v>23</v>
      </c>
      <c r="BOL941" s="200">
        <v>0.8</v>
      </c>
      <c r="BOM941" s="9" t="s">
        <v>15</v>
      </c>
      <c r="BON941" s="9" t="s">
        <v>15</v>
      </c>
      <c r="BOO941" s="9" t="s">
        <v>14</v>
      </c>
      <c r="BOP941" s="9" t="s">
        <v>14</v>
      </c>
      <c r="BOQ941" s="9" t="s">
        <v>13</v>
      </c>
    </row>
    <row r="942" spans="1747:1759" ht="13.2" x14ac:dyDescent="0.25">
      <c r="BOE942" s="8"/>
      <c r="BOF942" s="8"/>
      <c r="BOG942" s="464"/>
      <c r="BOH942" s="12">
        <v>3</v>
      </c>
      <c r="BOI942" s="11" t="s">
        <v>22</v>
      </c>
      <c r="BOJ942" s="199">
        <v>0.6</v>
      </c>
      <c r="BOK942" s="10" t="s">
        <v>21</v>
      </c>
      <c r="BOL942" s="200">
        <v>0.6</v>
      </c>
      <c r="BOM942" s="9" t="s">
        <v>15</v>
      </c>
      <c r="BON942" s="9" t="s">
        <v>15</v>
      </c>
      <c r="BOO942" s="9" t="s">
        <v>15</v>
      </c>
      <c r="BOP942" s="9" t="s">
        <v>14</v>
      </c>
      <c r="BOQ942" s="9" t="s">
        <v>13</v>
      </c>
    </row>
    <row r="943" spans="1747:1759" ht="13.2" x14ac:dyDescent="0.25">
      <c r="BOE943" s="8"/>
      <c r="BOF943" s="8"/>
      <c r="BOG943" s="464"/>
      <c r="BOH943" s="12">
        <v>2</v>
      </c>
      <c r="BOI943" s="11" t="s">
        <v>20</v>
      </c>
      <c r="BOJ943" s="199">
        <v>0.4</v>
      </c>
      <c r="BOK943" s="10" t="s">
        <v>19</v>
      </c>
      <c r="BOL943" s="200">
        <v>0.4</v>
      </c>
      <c r="BOM943" s="9" t="s">
        <v>16</v>
      </c>
      <c r="BON943" s="9" t="s">
        <v>15</v>
      </c>
      <c r="BOO943" s="9" t="s">
        <v>15</v>
      </c>
      <c r="BOP943" s="9" t="s">
        <v>14</v>
      </c>
      <c r="BOQ943" s="9" t="s">
        <v>13</v>
      </c>
    </row>
    <row r="944" spans="1747:1759" ht="13.2" x14ac:dyDescent="0.25">
      <c r="BOE944" s="8"/>
      <c r="BOF944" s="8"/>
      <c r="BOG944" s="464"/>
      <c r="BOH944" s="12">
        <v>1</v>
      </c>
      <c r="BOI944" s="11" t="s">
        <v>18</v>
      </c>
      <c r="BOJ944" s="199">
        <v>0.2</v>
      </c>
      <c r="BOK944" s="10" t="s">
        <v>17</v>
      </c>
      <c r="BOL944" s="200">
        <v>0.2</v>
      </c>
      <c r="BOM944" s="9" t="s">
        <v>16</v>
      </c>
      <c r="BON944" s="9" t="s">
        <v>16</v>
      </c>
      <c r="BOO944" s="9" t="s">
        <v>15</v>
      </c>
      <c r="BOP944" s="9" t="s">
        <v>14</v>
      </c>
      <c r="BOQ944" s="9" t="s">
        <v>13</v>
      </c>
    </row>
    <row r="947" spans="1761:1763" x14ac:dyDescent="0.2">
      <c r="BOS947" s="8" t="s">
        <v>12</v>
      </c>
    </row>
    <row r="948" spans="1761:1763" x14ac:dyDescent="0.2">
      <c r="BOS948" s="8" t="s">
        <v>11</v>
      </c>
    </row>
    <row r="949" spans="1761:1763" x14ac:dyDescent="0.2">
      <c r="BOS949" s="8" t="s">
        <v>10</v>
      </c>
    </row>
    <row r="950" spans="1761:1763" x14ac:dyDescent="0.2">
      <c r="BOS950" s="8" t="s">
        <v>9</v>
      </c>
    </row>
    <row r="951" spans="1761:1763" x14ac:dyDescent="0.2">
      <c r="BOS951" s="8" t="s">
        <v>8</v>
      </c>
    </row>
    <row r="952" spans="1761:1763" x14ac:dyDescent="0.2">
      <c r="BOS952" s="8" t="s">
        <v>7</v>
      </c>
    </row>
    <row r="955" spans="1761:1763" x14ac:dyDescent="0.2">
      <c r="BOU955" s="7" t="s">
        <v>6</v>
      </c>
    </row>
    <row r="956" spans="1761:1763" x14ac:dyDescent="0.2">
      <c r="BOU956" s="6" t="s">
        <v>5</v>
      </c>
    </row>
    <row r="957" spans="1761:1763" ht="20.399999999999999" x14ac:dyDescent="0.2">
      <c r="BOU957" s="6" t="s">
        <v>4</v>
      </c>
    </row>
    <row r="958" spans="1761:1763" x14ac:dyDescent="0.2">
      <c r="BOU958" s="6" t="s">
        <v>3</v>
      </c>
    </row>
    <row r="959" spans="1761:1763" x14ac:dyDescent="0.2">
      <c r="BOU959" s="6" t="s">
        <v>2</v>
      </c>
    </row>
    <row r="960" spans="1761:1763" x14ac:dyDescent="0.2">
      <c r="BOU960" s="6" t="s">
        <v>1</v>
      </c>
    </row>
    <row r="961" spans="1763:1763" x14ac:dyDescent="0.2">
      <c r="BOU961" s="1" t="s">
        <v>0</v>
      </c>
    </row>
  </sheetData>
  <mergeCells count="20">
    <mergeCell ref="B7:H7"/>
    <mergeCell ref="J7:AB7"/>
    <mergeCell ref="B1:I1"/>
    <mergeCell ref="J1:K4"/>
    <mergeCell ref="B2:I2"/>
    <mergeCell ref="C3:H3"/>
    <mergeCell ref="C4:H4"/>
    <mergeCell ref="E5:G5"/>
    <mergeCell ref="I5:N5"/>
    <mergeCell ref="BOO935:BOQ935"/>
    <mergeCell ref="O5:P5"/>
    <mergeCell ref="Q5:R5"/>
    <mergeCell ref="U5:V5"/>
    <mergeCell ref="W5:X5"/>
    <mergeCell ref="BOG940:BOG944"/>
    <mergeCell ref="AC7:AH7"/>
    <mergeCell ref="AI7:AL7"/>
    <mergeCell ref="BLW685:BLY685"/>
    <mergeCell ref="BLQ689:BLQ693"/>
    <mergeCell ref="BMX799:BMZ799"/>
  </mergeCells>
  <conditionalFormatting sqref="AG9:AG100">
    <cfRule type="containsText" dxfId="360" priority="84" operator="containsText" text="EXTREMO">
      <formula>NOT(ISERROR(SEARCH("EXTREMO",AG9)))</formula>
    </cfRule>
    <cfRule type="containsText" dxfId="359" priority="83" operator="containsText" text="ALTO">
      <formula>NOT(ISERROR(SEARCH("ALTO",AG9)))</formula>
    </cfRule>
    <cfRule type="containsText" dxfId="358" priority="82" operator="containsText" text="MODERADO">
      <formula>NOT(ISERROR(SEARCH("MODERADO",AG9)))</formula>
    </cfRule>
    <cfRule type="containsText" dxfId="357" priority="81" operator="containsText" text="BAJO">
      <formula>NOT(ISERROR(SEARCH("BAJO",AG9)))</formula>
    </cfRule>
  </conditionalFormatting>
  <conditionalFormatting sqref="CL9:CP100">
    <cfRule type="containsText" dxfId="356" priority="1" operator="containsText" text="BAJO">
      <formula>NOT(ISERROR(SEARCH("BAJO",CL9)))</formula>
    </cfRule>
  </conditionalFormatting>
  <conditionalFormatting sqref="CP9:CP100">
    <cfRule type="containsText" dxfId="355" priority="78" operator="containsText" text="MODERADO">
      <formula>NOT(ISERROR(SEARCH("MODERADO",CP9)))</formula>
    </cfRule>
    <cfRule type="containsText" dxfId="354" priority="80" operator="containsText" text="EXTREMO">
      <formula>NOT(ISERROR(SEARCH("EXTREMO",CP9)))</formula>
    </cfRule>
    <cfRule type="containsText" dxfId="353" priority="79" operator="containsText" text="ALTO">
      <formula>NOT(ISERROR(SEARCH("ALTO",CP9)))</formula>
    </cfRule>
  </conditionalFormatting>
  <conditionalFormatting sqref="DB9:DC9">
    <cfRule type="containsText" dxfId="352" priority="77" operator="containsText" text="EXTREMO">
      <formula>NOT(ISERROR(SEARCH("EXTREMO",DB9)))</formula>
    </cfRule>
    <cfRule type="containsText" dxfId="351" priority="76" operator="containsText" text="ALTO">
      <formula>NOT(ISERROR(SEARCH("ALTO",DB9)))</formula>
    </cfRule>
    <cfRule type="containsText" dxfId="350" priority="75" operator="containsText" text="MODERADO">
      <formula>NOT(ISERROR(SEARCH("MODERADO",DB9)))</formula>
    </cfRule>
  </conditionalFormatting>
  <conditionalFormatting sqref="DB10:DC100">
    <cfRule type="containsText" dxfId="349" priority="21" operator="containsText" text="ALTO">
      <formula>NOT(ISERROR(SEARCH("ALTO",DB10)))</formula>
    </cfRule>
    <cfRule type="containsText" dxfId="348" priority="20" operator="containsText" text="MODERADO">
      <formula>NOT(ISERROR(SEARCH("MODERADO",DB10)))</formula>
    </cfRule>
    <cfRule type="containsText" dxfId="347" priority="22" operator="containsText" text="EXTREMO">
      <formula>NOT(ISERROR(SEARCH("EXTREMO",DB10)))</formula>
    </cfRule>
  </conditionalFormatting>
  <conditionalFormatting sqref="DJ9:DK100">
    <cfRule type="containsText" dxfId="346" priority="35" operator="containsText" text="MODERADO">
      <formula>NOT(ISERROR(SEARCH("MODERADO",DJ9)))</formula>
    </cfRule>
    <cfRule type="containsText" dxfId="345" priority="36" operator="containsText" text="ALTO">
      <formula>NOT(ISERROR(SEARCH("ALTO",DJ9)))</formula>
    </cfRule>
    <cfRule type="containsText" dxfId="344" priority="37" operator="containsText" text="EXTREMO">
      <formula>NOT(ISERROR(SEARCH("EXTREMO",DJ9)))</formula>
    </cfRule>
  </conditionalFormatting>
  <conditionalFormatting sqref="DQ9:DR100">
    <cfRule type="containsText" dxfId="343" priority="32" operator="containsText" text="MODERADO">
      <formula>NOT(ISERROR(SEARCH("MODERADO",DQ9)))</formula>
    </cfRule>
    <cfRule type="containsText" dxfId="342" priority="33" operator="containsText" text="ALTO">
      <formula>NOT(ISERROR(SEARCH("ALTO",DQ9)))</formula>
    </cfRule>
    <cfRule type="containsText" dxfId="341" priority="34" operator="containsText" text="EXTREMO">
      <formula>NOT(ISERROR(SEARCH("EXTREMO",DQ9)))</formula>
    </cfRule>
  </conditionalFormatting>
  <conditionalFormatting sqref="DX9:DY100">
    <cfRule type="containsText" dxfId="340" priority="30" operator="containsText" text="ALTO">
      <formula>NOT(ISERROR(SEARCH("ALTO",DX9)))</formula>
    </cfRule>
    <cfRule type="containsText" dxfId="339" priority="31" operator="containsText" text="EXTREMO">
      <formula>NOT(ISERROR(SEARCH("EXTREMO",DX9)))</formula>
    </cfRule>
    <cfRule type="containsText" dxfId="338" priority="29" operator="containsText" text="MODERADO">
      <formula>NOT(ISERROR(SEARCH("MODERADO",DX9)))</formula>
    </cfRule>
  </conditionalFormatting>
  <conditionalFormatting sqref="EE9:EF100">
    <cfRule type="containsText" dxfId="337" priority="26" operator="containsText" text="MODERADO">
      <formula>NOT(ISERROR(SEARCH("MODERADO",EE9)))</formula>
    </cfRule>
    <cfRule type="containsText" dxfId="336" priority="27" operator="containsText" text="ALTO">
      <formula>NOT(ISERROR(SEARCH("ALTO",EE9)))</formula>
    </cfRule>
    <cfRule type="containsText" dxfId="335" priority="28" operator="containsText" text="EXTREMO">
      <formula>NOT(ISERROR(SEARCH("EXTREMO",EE9)))</formula>
    </cfRule>
  </conditionalFormatting>
  <conditionalFormatting sqref="EL9:EM100">
    <cfRule type="containsText" dxfId="334" priority="23" operator="containsText" text="MODERADO">
      <formula>NOT(ISERROR(SEARCH("MODERADO",EL9)))</formula>
    </cfRule>
    <cfRule type="containsText" dxfId="333" priority="24" operator="containsText" text="ALTO">
      <formula>NOT(ISERROR(SEARCH("ALTO",EL9)))</formula>
    </cfRule>
    <cfRule type="containsText" dxfId="332" priority="25" operator="containsText" text="EXTREMO">
      <formula>NOT(ISERROR(SEARCH("EXTREMO",EL9)))</formula>
    </cfRule>
  </conditionalFormatting>
  <conditionalFormatting sqref="ER9:EU100 EY9:FB100 FF9:FI100 FM9:FP100 FT9:FW100 GA9:GD100 DI9:DL100 DP9:DS100 DW9:DZ100 ED9:EG100 EK9:EN100 DB9:DD100 DF9:DF100 DN9:DN100 DU9:DU100 EB9:EB100 EI9:EI100 EP9:EP100 EW9:EW100 FD9:FD100 FK9:FK100 FR9:FR100 FY9:FY100 GF9:GF100 GH9:GI100">
    <cfRule type="containsText" dxfId="331" priority="74" operator="containsText" text="BAJO">
      <formula>NOT(ISERROR(SEARCH("BAJO",DB9)))</formula>
    </cfRule>
  </conditionalFormatting>
  <conditionalFormatting sqref="ES9:ET9">
    <cfRule type="containsText" dxfId="330" priority="71" operator="containsText" text="MODERADO">
      <formula>NOT(ISERROR(SEARCH("MODERADO",ES9)))</formula>
    </cfRule>
    <cfRule type="containsText" dxfId="329" priority="73" operator="containsText" text="EXTREMO">
      <formula>NOT(ISERROR(SEARCH("EXTREMO",ES9)))</formula>
    </cfRule>
    <cfRule type="containsText" dxfId="328" priority="72" operator="containsText" text="ALTO">
      <formula>NOT(ISERROR(SEARCH("ALTO",ES9)))</formula>
    </cfRule>
  </conditionalFormatting>
  <conditionalFormatting sqref="ES9:ET100">
    <cfRule type="containsText" dxfId="327" priority="53" operator="containsText" text="MODERADO">
      <formula>NOT(ISERROR(SEARCH("MODERADO",ES9)))</formula>
    </cfRule>
    <cfRule type="containsText" dxfId="326" priority="55" operator="containsText" text="EXTREMO">
      <formula>NOT(ISERROR(SEARCH("EXTREMO",ES9)))</formula>
    </cfRule>
    <cfRule type="containsText" dxfId="325" priority="54" operator="containsText" text="ALTO">
      <formula>NOT(ISERROR(SEARCH("ALTO",ES9)))</formula>
    </cfRule>
  </conditionalFormatting>
  <conditionalFormatting sqref="ES10:ET100">
    <cfRule type="containsText" dxfId="324" priority="18" operator="containsText" text="ALTO">
      <formula>NOT(ISERROR(SEARCH("ALTO",ES10)))</formula>
    </cfRule>
    <cfRule type="containsText" dxfId="323" priority="19" operator="containsText" text="EXTREMO">
      <formula>NOT(ISERROR(SEARCH("EXTREMO",ES10)))</formula>
    </cfRule>
    <cfRule type="containsText" dxfId="322" priority="17" operator="containsText" text="MODERADO">
      <formula>NOT(ISERROR(SEARCH("MODERADO",ES10)))</formula>
    </cfRule>
  </conditionalFormatting>
  <conditionalFormatting sqref="EZ9:FA9">
    <cfRule type="containsText" dxfId="321" priority="70" operator="containsText" text="EXTREMO">
      <formula>NOT(ISERROR(SEARCH("EXTREMO",EZ9)))</formula>
    </cfRule>
    <cfRule type="containsText" dxfId="320" priority="69" operator="containsText" text="ALTO">
      <formula>NOT(ISERROR(SEARCH("ALTO",EZ9)))</formula>
    </cfRule>
    <cfRule type="containsText" dxfId="319" priority="68" operator="containsText" text="MODERADO">
      <formula>NOT(ISERROR(SEARCH("MODERADO",EZ9)))</formula>
    </cfRule>
  </conditionalFormatting>
  <conditionalFormatting sqref="EZ9:FA100">
    <cfRule type="containsText" dxfId="318" priority="51" operator="containsText" text="ALTO">
      <formula>NOT(ISERROR(SEARCH("ALTO",EZ9)))</formula>
    </cfRule>
    <cfRule type="containsText" dxfId="317" priority="50" operator="containsText" text="MODERADO">
      <formula>NOT(ISERROR(SEARCH("MODERADO",EZ9)))</formula>
    </cfRule>
    <cfRule type="containsText" dxfId="316" priority="52" operator="containsText" text="EXTREMO">
      <formula>NOT(ISERROR(SEARCH("EXTREMO",EZ9)))</formula>
    </cfRule>
  </conditionalFormatting>
  <conditionalFormatting sqref="EZ10:FA100">
    <cfRule type="containsText" dxfId="315" priority="14" operator="containsText" text="MODERADO">
      <formula>NOT(ISERROR(SEARCH("MODERADO",EZ10)))</formula>
    </cfRule>
    <cfRule type="containsText" dxfId="314" priority="16" operator="containsText" text="EXTREMO">
      <formula>NOT(ISERROR(SEARCH("EXTREMO",EZ10)))</formula>
    </cfRule>
    <cfRule type="containsText" dxfId="313" priority="15" operator="containsText" text="ALTO">
      <formula>NOT(ISERROR(SEARCH("ALTO",EZ10)))</formula>
    </cfRule>
  </conditionalFormatting>
  <conditionalFormatting sqref="FG9:FH9">
    <cfRule type="containsText" dxfId="312" priority="65" operator="containsText" text="MODERADO">
      <formula>NOT(ISERROR(SEARCH("MODERADO",FG9)))</formula>
    </cfRule>
    <cfRule type="containsText" dxfId="311" priority="66" operator="containsText" text="ALTO">
      <formula>NOT(ISERROR(SEARCH("ALTO",FG9)))</formula>
    </cfRule>
    <cfRule type="containsText" dxfId="310" priority="67" operator="containsText" text="EXTREMO">
      <formula>NOT(ISERROR(SEARCH("EXTREMO",FG9)))</formula>
    </cfRule>
  </conditionalFormatting>
  <conditionalFormatting sqref="FG9:FH100">
    <cfRule type="containsText" dxfId="309" priority="49" operator="containsText" text="EXTREMO">
      <formula>NOT(ISERROR(SEARCH("EXTREMO",FG9)))</formula>
    </cfRule>
    <cfRule type="containsText" dxfId="308" priority="48" operator="containsText" text="ALTO">
      <formula>NOT(ISERROR(SEARCH("ALTO",FG9)))</formula>
    </cfRule>
    <cfRule type="containsText" dxfId="307" priority="47" operator="containsText" text="MODERADO">
      <formula>NOT(ISERROR(SEARCH("MODERADO",FG9)))</formula>
    </cfRule>
  </conditionalFormatting>
  <conditionalFormatting sqref="FG10:FH100">
    <cfRule type="containsText" dxfId="306" priority="13" operator="containsText" text="EXTREMO">
      <formula>NOT(ISERROR(SEARCH("EXTREMO",FG10)))</formula>
    </cfRule>
    <cfRule type="containsText" dxfId="305" priority="12" operator="containsText" text="ALTO">
      <formula>NOT(ISERROR(SEARCH("ALTO",FG10)))</formula>
    </cfRule>
    <cfRule type="containsText" dxfId="304" priority="11" operator="containsText" text="MODERADO">
      <formula>NOT(ISERROR(SEARCH("MODERADO",FG10)))</formula>
    </cfRule>
  </conditionalFormatting>
  <conditionalFormatting sqref="FN9:FO9">
    <cfRule type="containsText" dxfId="303" priority="62" operator="containsText" text="MODERADO">
      <formula>NOT(ISERROR(SEARCH("MODERADO",FN9)))</formula>
    </cfRule>
    <cfRule type="containsText" dxfId="302" priority="63" operator="containsText" text="ALTO">
      <formula>NOT(ISERROR(SEARCH("ALTO",FN9)))</formula>
    </cfRule>
    <cfRule type="containsText" dxfId="301" priority="64" operator="containsText" text="EXTREMO">
      <formula>NOT(ISERROR(SEARCH("EXTREMO",FN9)))</formula>
    </cfRule>
  </conditionalFormatting>
  <conditionalFormatting sqref="FN9:FO100">
    <cfRule type="containsText" dxfId="300" priority="46" operator="containsText" text="EXTREMO">
      <formula>NOT(ISERROR(SEARCH("EXTREMO",FN9)))</formula>
    </cfRule>
    <cfRule type="containsText" dxfId="299" priority="45" operator="containsText" text="ALTO">
      <formula>NOT(ISERROR(SEARCH("ALTO",FN9)))</formula>
    </cfRule>
    <cfRule type="containsText" dxfId="298" priority="44" operator="containsText" text="MODERADO">
      <formula>NOT(ISERROR(SEARCH("MODERADO",FN9)))</formula>
    </cfRule>
  </conditionalFormatting>
  <conditionalFormatting sqref="FN10:FO100">
    <cfRule type="containsText" dxfId="297" priority="8" operator="containsText" text="MODERADO">
      <formula>NOT(ISERROR(SEARCH("MODERADO",FN10)))</formula>
    </cfRule>
    <cfRule type="containsText" dxfId="296" priority="9" operator="containsText" text="ALTO">
      <formula>NOT(ISERROR(SEARCH("ALTO",FN10)))</formula>
    </cfRule>
    <cfRule type="containsText" dxfId="295" priority="10" operator="containsText" text="EXTREMO">
      <formula>NOT(ISERROR(SEARCH("EXTREMO",FN10)))</formula>
    </cfRule>
  </conditionalFormatting>
  <conditionalFormatting sqref="FU9:FV9">
    <cfRule type="containsText" dxfId="294" priority="59" operator="containsText" text="MODERADO">
      <formula>NOT(ISERROR(SEARCH("MODERADO",FU9)))</formula>
    </cfRule>
    <cfRule type="containsText" dxfId="293" priority="60" operator="containsText" text="ALTO">
      <formula>NOT(ISERROR(SEARCH("ALTO",FU9)))</formula>
    </cfRule>
    <cfRule type="containsText" dxfId="292" priority="61" operator="containsText" text="EXTREMO">
      <formula>NOT(ISERROR(SEARCH("EXTREMO",FU9)))</formula>
    </cfRule>
  </conditionalFormatting>
  <conditionalFormatting sqref="FU9:FV100">
    <cfRule type="containsText" dxfId="291" priority="41" operator="containsText" text="MODERADO">
      <formula>NOT(ISERROR(SEARCH("MODERADO",FU9)))</formula>
    </cfRule>
    <cfRule type="containsText" dxfId="290" priority="42" operator="containsText" text="ALTO">
      <formula>NOT(ISERROR(SEARCH("ALTO",FU9)))</formula>
    </cfRule>
    <cfRule type="containsText" dxfId="289" priority="43" operator="containsText" text="EXTREMO">
      <formula>NOT(ISERROR(SEARCH("EXTREMO",FU9)))</formula>
    </cfRule>
  </conditionalFormatting>
  <conditionalFormatting sqref="FU10:FV100">
    <cfRule type="containsText" dxfId="288" priority="7" operator="containsText" text="EXTREMO">
      <formula>NOT(ISERROR(SEARCH("EXTREMO",FU10)))</formula>
    </cfRule>
    <cfRule type="containsText" dxfId="287" priority="6" operator="containsText" text="ALTO">
      <formula>NOT(ISERROR(SEARCH("ALTO",FU10)))</formula>
    </cfRule>
    <cfRule type="containsText" dxfId="286" priority="5" operator="containsText" text="MODERADO">
      <formula>NOT(ISERROR(SEARCH("MODERADO",FU10)))</formula>
    </cfRule>
  </conditionalFormatting>
  <conditionalFormatting sqref="GB9:GC9">
    <cfRule type="containsText" dxfId="285" priority="57" operator="containsText" text="ALTO">
      <formula>NOT(ISERROR(SEARCH("ALTO",GB9)))</formula>
    </cfRule>
    <cfRule type="containsText" dxfId="284" priority="56" operator="containsText" text="MODERADO">
      <formula>NOT(ISERROR(SEARCH("MODERADO",GB9)))</formula>
    </cfRule>
    <cfRule type="containsText" dxfId="283" priority="58" operator="containsText" text="EXTREMO">
      <formula>NOT(ISERROR(SEARCH("EXTREMO",GB9)))</formula>
    </cfRule>
  </conditionalFormatting>
  <conditionalFormatting sqref="GB9:GC100">
    <cfRule type="containsText" dxfId="282" priority="40" operator="containsText" text="EXTREMO">
      <formula>NOT(ISERROR(SEARCH("EXTREMO",GB9)))</formula>
    </cfRule>
    <cfRule type="containsText" dxfId="281" priority="39" operator="containsText" text="ALTO">
      <formula>NOT(ISERROR(SEARCH("ALTO",GB9)))</formula>
    </cfRule>
    <cfRule type="containsText" dxfId="280" priority="38" operator="containsText" text="MODERADO">
      <formula>NOT(ISERROR(SEARCH("MODERADO",GB9)))</formula>
    </cfRule>
  </conditionalFormatting>
  <conditionalFormatting sqref="GB10:GC100">
    <cfRule type="containsText" dxfId="279" priority="4" operator="containsText" text="EXTREMO">
      <formula>NOT(ISERROR(SEARCH("EXTREMO",GB10)))</formula>
    </cfRule>
    <cfRule type="containsText" dxfId="278" priority="3" operator="containsText" text="ALTO">
      <formula>NOT(ISERROR(SEARCH("ALTO",GB10)))</formula>
    </cfRule>
    <cfRule type="containsText" dxfId="277" priority="2" operator="containsText" text="MODERADO">
      <formula>NOT(ISERROR(SEARCH("MODERADO",GB10)))</formula>
    </cfRule>
  </conditionalFormatting>
  <dataValidations count="19">
    <dataValidation type="list" showErrorMessage="1" sqref="AR27:AR100 AV27:AV100 AZ25:AZ100 BD19:BD100 BH18:BH100 BL18:BL100 CF9:CF100 BP9:BP100 BT9:BT100 BX9:BX100 CB9:CB100 AN27:AN100 AZ15:AZ16 AZ19:AZ22 BL9:BL16 BH9:BH16 BD15:BD16 BD11:BD12" xr:uid="{00000000-0002-0000-1500-000000000000}">
      <formula1>IMPLEMENT</formula1>
    </dataValidation>
    <dataValidation type="list" showInputMessage="1" showErrorMessage="1" errorTitle="Rechazado" error="Solo son validadas las opciones de la lista" sqref="AU9:AU100 BC9:BC100 BG9:BG100 BK9:BK100 AY9:AY100 BO9:BO100 BS9:BS100 BW9:BW100 CA9:CA100 CE9:CE100 AM9:AM100 AQ9:AQ100" xr:uid="{00000000-0002-0000-1500-000001000000}">
      <formula1>FRECUENCY</formula1>
    </dataValidation>
    <dataValidation type="list" allowBlank="1" showInputMessage="1" showErrorMessage="1" sqref="BMA697:BMA701" xr:uid="{00000000-0002-0000-1500-000002000000}">
      <formula1>TipoCausa</formula1>
    </dataValidation>
    <dataValidation type="list" allowBlank="1" showInputMessage="1" showErrorMessage="1" sqref="G9:G100" xr:uid="{00000000-0002-0000-1500-000003000000}">
      <formula1>consecuencias</formula1>
    </dataValidation>
    <dataValidation type="list" allowBlank="1" showInputMessage="1" sqref="H9:H100" xr:uid="{00000000-0002-0000-1500-000004000000}">
      <formula1>TramitesSer</formula1>
    </dataValidation>
    <dataValidation type="list" allowBlank="1" showInputMessage="1" sqref="E20:E100 E10 E12 E14 E16 E18" xr:uid="{00000000-0002-0000-1500-000005000000}">
      <formula1>ExternoExp</formula1>
    </dataValidation>
    <dataValidation type="list" allowBlank="1" showInputMessage="1" sqref="D9:D100" xr:uid="{00000000-0002-0000-1500-000006000000}">
      <formula1>InternoExp</formula1>
    </dataValidation>
    <dataValidation type="list" allowBlank="1" showInputMessage="1" sqref="F9:F100" xr:uid="{00000000-0002-0000-1500-000007000000}">
      <formula1>TipoCau</formula1>
    </dataValidation>
    <dataValidation showInputMessage="1" showErrorMessage="1" errorTitle="Rechazado" error="Solo son validadas las opciones de la lista" sqref="AK9:AL100 CR27:CR100 CP9:CQ100 CS9:CS100 CU9:CU100 CV27:CV100" xr:uid="{00000000-0002-0000-1500-000008000000}"/>
    <dataValidation type="list" sqref="CI9:CI100 BD9:BD10 AR9:AR26 AZ9:AZ14 BL17 BH17 AZ17:AZ18 BD17:BD18 AZ23:AZ24 BD13:BD14 AV9:AV26 AN9:AN26" xr:uid="{00000000-0002-0000-1500-000009000000}">
      <formula1>IMPLEMENT</formula1>
    </dataValidation>
    <dataValidation type="list" showInputMessage="1" showErrorMessage="1" sqref="BI9:BI100 BA9:BA100 BU9:BU100 BQ9:BQ100 CC9:CC100 BY9:BY100 CG9:CG100 BE9:BE100 AW9:AW100 CJ9:CJ100 BM9:BM100 AO9:AO100 AS9:AS100" xr:uid="{00000000-0002-0000-1500-00000A000000}">
      <formula1>TIP_CONTROL</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100" xr:uid="{00000000-0002-0000-1500-00000B000000}">
      <formula1>PROBAB</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xr:uid="{00000000-0002-0000-1500-00000C000000}">
      <formula1>IMPACTO</formula1>
    </dataValidation>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N9:BN100 BF9:BF100 BR9:BR100 BV9:BV100 BZ9:BZ100 CH9:CH100 BB9:BB100 AX9:AX100 CD9:CD100 AP9:AP100 BJ9:BJ100 CW9:CW100 CT9:CT100 AT9:AT100 CK9:CO100" xr:uid="{00000000-0002-0000-1500-00000D000000}">
      <formula1>Efecto</formula1>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100" xr:uid="{00000000-0002-0000-1500-00000E000000}"/>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xr:uid="{00000000-0002-0000-1500-00000F000000}">
      <formula1>0</formula1>
      <formula2>100</formula2>
    </dataValidation>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100" xr:uid="{00000000-0002-0000-1500-000010000000}">
      <formula1>SINO</formula1>
    </dataValidation>
    <dataValidation type="list" allowBlank="1" showInputMessage="1" sqref="E19 E11 E13 E15 E17" xr:uid="{00000000-0002-0000-1500-000011000000}">
      <formula1>$BMH$713:$BMH$724</formula1>
    </dataValidation>
    <dataValidation type="list" allowBlank="1" showInputMessage="1" sqref="E9" xr:uid="{00000000-0002-0000-1500-000012000000}">
      <formula1>$BMH$724:$BMH$732</formula1>
    </dataValidation>
  </dataValidations>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OU875"/>
  <sheetViews>
    <sheetView topLeftCell="CO3" workbookViewId="0">
      <selection activeCell="CQ20" sqref="CQ20"/>
    </sheetView>
  </sheetViews>
  <sheetFormatPr baseColWidth="10" defaultRowHeight="10.199999999999999" x14ac:dyDescent="0.2"/>
  <cols>
    <col min="1" max="1" width="4.21875" style="128" customWidth="1"/>
    <col min="2" max="2" width="20.21875" style="128" customWidth="1"/>
    <col min="3" max="3" width="24" style="128" customWidth="1"/>
    <col min="4" max="4" width="20.88671875" style="128" customWidth="1"/>
    <col min="5" max="6" width="11.77734375" style="128" customWidth="1"/>
    <col min="7" max="8" width="20.88671875" style="128" customWidth="1"/>
    <col min="9" max="9" width="10.44140625" style="265" customWidth="1"/>
    <col min="10" max="28" width="8.44140625" style="265" customWidth="1"/>
    <col min="29" max="29" width="10.77734375" style="265" customWidth="1"/>
    <col min="30" max="30" width="5.44140625" style="265" customWidth="1"/>
    <col min="31" max="31" width="8.6640625" style="265" customWidth="1"/>
    <col min="32" max="32" width="5.109375" style="128" customWidth="1"/>
    <col min="33" max="33" width="9" style="265" customWidth="1"/>
    <col min="34" max="34" width="5.6640625" style="129" customWidth="1"/>
    <col min="35" max="35" width="30.109375" style="128" customWidth="1"/>
    <col min="36" max="36" width="15.44140625" style="128" customWidth="1"/>
    <col min="37" max="37" width="20.109375" style="135" customWidth="1"/>
    <col min="38" max="38" width="15.77734375" style="135" customWidth="1"/>
    <col min="39" max="39" width="7.77734375" style="135" customWidth="1"/>
    <col min="40" max="40" width="10.77734375" style="128" customWidth="1"/>
    <col min="41" max="41" width="7.6640625" style="128" customWidth="1"/>
    <col min="42" max="42" width="8" style="135" customWidth="1"/>
    <col min="43" max="43" width="7.77734375" style="135" customWidth="1"/>
    <col min="44" max="44" width="10.77734375" style="128" customWidth="1"/>
    <col min="45" max="45" width="7.6640625" style="128" customWidth="1"/>
    <col min="46" max="46" width="8" style="135" customWidth="1"/>
    <col min="47" max="47" width="7.77734375" style="135" customWidth="1"/>
    <col min="48" max="48" width="10.77734375" style="128" customWidth="1"/>
    <col min="49" max="49" width="7.6640625" style="128" customWidth="1"/>
    <col min="50" max="50" width="8" style="135" customWidth="1"/>
    <col min="51" max="51" width="7.77734375" style="135" customWidth="1"/>
    <col min="52" max="52" width="10.77734375" style="128" customWidth="1"/>
    <col min="53" max="53" width="7.6640625" style="128" customWidth="1"/>
    <col min="54" max="54" width="8" style="135" customWidth="1"/>
    <col min="55" max="55" width="7.77734375" style="135" customWidth="1"/>
    <col min="56" max="56" width="10.77734375" style="128" customWidth="1"/>
    <col min="57" max="57" width="7.6640625" style="128" customWidth="1"/>
    <col min="58" max="58" width="8" style="135" customWidth="1"/>
    <col min="59" max="59" width="7.77734375" style="135" customWidth="1"/>
    <col min="60" max="60" width="10.77734375" style="128" customWidth="1"/>
    <col min="61" max="61" width="7.6640625" style="128" customWidth="1"/>
    <col min="62" max="62" width="8" style="135" customWidth="1"/>
    <col min="63" max="63" width="7.77734375" style="135" customWidth="1"/>
    <col min="64" max="64" width="10.77734375" style="128" customWidth="1"/>
    <col min="65" max="65" width="7.6640625" style="128" customWidth="1"/>
    <col min="66" max="66" width="8" style="135" customWidth="1"/>
    <col min="67" max="67" width="7.77734375" style="135" customWidth="1"/>
    <col min="68" max="68" width="10.77734375" style="128" customWidth="1"/>
    <col min="69" max="69" width="7.6640625" style="128" customWidth="1"/>
    <col min="70" max="70" width="8" style="135" customWidth="1"/>
    <col min="71" max="71" width="7.77734375" style="135" customWidth="1"/>
    <col min="72" max="72" width="10.77734375" style="128" customWidth="1"/>
    <col min="73" max="73" width="7.6640625" style="128" customWidth="1"/>
    <col min="74" max="74" width="8" style="135" customWidth="1"/>
    <col min="75" max="75" width="7.77734375" style="135" customWidth="1"/>
    <col min="76" max="76" width="10.77734375" style="128" customWidth="1"/>
    <col min="77" max="77" width="7.6640625" style="128" customWidth="1"/>
    <col min="78" max="78" width="8" style="135" customWidth="1"/>
    <col min="79" max="79" width="7.77734375" style="135" customWidth="1"/>
    <col min="80" max="80" width="10.77734375" style="128" customWidth="1"/>
    <col min="81" max="81" width="7.6640625" style="128" customWidth="1"/>
    <col min="82" max="82" width="8" style="135" customWidth="1"/>
    <col min="83" max="83" width="7.77734375" style="135" customWidth="1"/>
    <col min="84" max="84" width="10.77734375" style="128" customWidth="1"/>
    <col min="85" max="85" width="7.6640625" style="128" customWidth="1"/>
    <col min="86" max="86" width="8" style="135" customWidth="1"/>
    <col min="87" max="89" width="1.88671875" style="135" hidden="1" customWidth="1"/>
    <col min="90" max="90" width="8.44140625" style="135" customWidth="1"/>
    <col min="91" max="91" width="6" style="135" customWidth="1"/>
    <col min="92" max="92" width="8.44140625" style="135" customWidth="1"/>
    <col min="93" max="93" width="6" style="135" customWidth="1"/>
    <col min="94" max="94" width="8.44140625" style="135" customWidth="1"/>
    <col min="95" max="95" width="6" style="135" customWidth="1"/>
    <col min="96" max="96" width="28.77734375" style="135" customWidth="1"/>
    <col min="97" max="97" width="6.109375" style="135" customWidth="1"/>
    <col min="98" max="98" width="0.88671875" style="135" customWidth="1"/>
    <col min="99" max="99" width="32.6640625" style="135" customWidth="1"/>
    <col min="100" max="100" width="24" style="135" customWidth="1"/>
    <col min="101" max="101" width="1.21875" style="135" hidden="1" customWidth="1"/>
    <col min="102" max="105" width="4.77734375" style="135" hidden="1" customWidth="1"/>
    <col min="106" max="106" width="5.109375" style="128" hidden="1" customWidth="1"/>
    <col min="107" max="108" width="6" style="128" hidden="1" customWidth="1"/>
    <col min="109" max="109" width="3.88671875" style="135" hidden="1" customWidth="1"/>
    <col min="110" max="110" width="5.6640625" style="128" hidden="1" customWidth="1"/>
    <col min="111" max="112" width="5.6640625" style="135" hidden="1" customWidth="1"/>
    <col min="113" max="113" width="16.6640625" style="128" hidden="1" customWidth="1"/>
    <col min="114" max="116" width="5.21875" style="128" hidden="1" customWidth="1"/>
    <col min="117" max="117" width="3.88671875" style="135" hidden="1" customWidth="1"/>
    <col min="118" max="118" width="5.6640625" style="128" hidden="1" customWidth="1"/>
    <col min="119" max="119" width="5.6640625" style="135" hidden="1" customWidth="1"/>
    <col min="120" max="191" width="5.21875" style="128" hidden="1" customWidth="1"/>
    <col min="192" max="192" width="6.44140625" style="128" hidden="1" customWidth="1"/>
    <col min="193" max="224" width="7" style="128" customWidth="1"/>
    <col min="225" max="1677" width="1.88671875" style="128" customWidth="1"/>
    <col min="1678" max="1680" width="10.88671875" style="128"/>
    <col min="1681" max="1681" width="3.77734375" style="128" customWidth="1"/>
    <col min="1682" max="1683" width="10.88671875" style="128"/>
    <col min="1684" max="1684" width="4.21875" style="128" customWidth="1"/>
    <col min="1685" max="1690" width="10.88671875" style="128"/>
    <col min="1691" max="1691" width="31.77734375" style="128" customWidth="1"/>
    <col min="1692" max="1692" width="10.88671875" style="128"/>
    <col min="1693" max="1693" width="39.77734375" style="128" customWidth="1"/>
    <col min="1694" max="1695" width="10.88671875" style="128"/>
    <col min="1696" max="1696" width="10.88671875" style="136"/>
    <col min="1697" max="1697" width="10.88671875" style="128"/>
    <col min="1698" max="1698" width="28.33203125" style="265" customWidth="1"/>
    <col min="1699" max="1702" width="10.88671875" style="128"/>
    <col min="1703" max="1703" width="37.109375" style="128" customWidth="1"/>
    <col min="1704" max="1762" width="10.88671875" style="128"/>
    <col min="1763" max="1763" width="23.109375" style="128" customWidth="1"/>
    <col min="1764" max="1766" width="10.88671875" style="128"/>
    <col min="1767" max="1767" width="15.21875" style="128" customWidth="1"/>
    <col min="1768" max="1892" width="10.88671875" style="128"/>
    <col min="1893" max="1893" width="10.44140625" style="128" customWidth="1"/>
    <col min="1894" max="1894" width="2.33203125" style="128" customWidth="1"/>
    <col min="1895" max="1896" width="5.6640625" style="128" customWidth="1"/>
    <col min="1897" max="1897" width="5.109375" style="128" customWidth="1"/>
    <col min="1898" max="1898" width="5.6640625" style="128" customWidth="1"/>
    <col min="1899" max="1899" width="12" style="128" customWidth="1"/>
    <col min="1900" max="1901" width="7.88671875" style="128" customWidth="1"/>
    <col min="1902" max="1902" width="2.109375" style="128" customWidth="1"/>
    <col min="1903" max="1903" width="7.77734375" style="128" customWidth="1"/>
    <col min="1904" max="1904" width="6.44140625" style="128" customWidth="1"/>
    <col min="1905" max="1907" width="3.21875" style="128" customWidth="1"/>
    <col min="1908" max="1908" width="3" style="128" customWidth="1"/>
    <col min="1909" max="1909" width="2.44140625" style="128" customWidth="1"/>
    <col min="1910" max="1910" width="2.6640625" style="128" customWidth="1"/>
    <col min="1911" max="1913" width="0" style="128" hidden="1" customWidth="1"/>
    <col min="1914" max="1914" width="3.88671875" style="128" customWidth="1"/>
    <col min="1915" max="1915" width="0" style="128" hidden="1" customWidth="1"/>
    <col min="1916" max="1917" width="13" style="128" customWidth="1"/>
    <col min="1918" max="1918" width="13.21875" style="128" customWidth="1"/>
    <col min="1919" max="1919" width="5.6640625" style="128" customWidth="1"/>
    <col min="1920" max="1920" width="13.21875" style="128" customWidth="1"/>
    <col min="1921" max="1921" width="3.6640625" style="128" customWidth="1"/>
    <col min="1922" max="1922" width="2.6640625" style="128" customWidth="1"/>
    <col min="1923" max="1925" width="0" style="128" hidden="1" customWidth="1"/>
    <col min="1926" max="1926" width="2.6640625" style="128" customWidth="1"/>
    <col min="1927" max="1927" width="0" style="128" hidden="1" customWidth="1"/>
    <col min="1928" max="1928" width="2.6640625" style="128" customWidth="1"/>
    <col min="1929" max="1929" width="0" style="128" hidden="1" customWidth="1"/>
    <col min="1930" max="1930" width="3.88671875" style="128" customWidth="1"/>
    <col min="1931" max="1931" width="30" style="128" customWidth="1"/>
    <col min="1932" max="1932" width="20.44140625" style="128" customWidth="1"/>
    <col min="1933" max="1933" width="8" style="128" customWidth="1"/>
    <col min="1934" max="1934" width="17" style="128" customWidth="1"/>
    <col min="1935" max="1935" width="37.33203125" style="128" customWidth="1"/>
    <col min="1936" max="1936" width="5.109375" style="128" customWidth="1"/>
    <col min="1937" max="1937" width="27.44140625" style="128" customWidth="1"/>
    <col min="1938" max="1938" width="14.109375" style="128" customWidth="1"/>
    <col min="1939" max="1940" width="8.109375" style="128" customWidth="1"/>
    <col min="1941" max="1941" width="9.77734375" style="128" customWidth="1"/>
    <col min="1942" max="1942" width="1.88671875" style="128" customWidth="1"/>
    <col min="1943" max="2148" width="10.88671875" style="128"/>
    <col min="2149" max="2149" width="10.44140625" style="128" customWidth="1"/>
    <col min="2150" max="2150" width="2.33203125" style="128" customWidth="1"/>
    <col min="2151" max="2152" width="5.6640625" style="128" customWidth="1"/>
    <col min="2153" max="2153" width="5.109375" style="128" customWidth="1"/>
    <col min="2154" max="2154" width="5.6640625" style="128" customWidth="1"/>
    <col min="2155" max="2155" width="12" style="128" customWidth="1"/>
    <col min="2156" max="2157" width="7.88671875" style="128" customWidth="1"/>
    <col min="2158" max="2158" width="2.109375" style="128" customWidth="1"/>
    <col min="2159" max="2159" width="7.77734375" style="128" customWidth="1"/>
    <col min="2160" max="2160" width="6.44140625" style="128" customWidth="1"/>
    <col min="2161" max="2163" width="3.21875" style="128" customWidth="1"/>
    <col min="2164" max="2164" width="3" style="128" customWidth="1"/>
    <col min="2165" max="2165" width="2.44140625" style="128" customWidth="1"/>
    <col min="2166" max="2166" width="2.6640625" style="128" customWidth="1"/>
    <col min="2167" max="2169" width="0" style="128" hidden="1" customWidth="1"/>
    <col min="2170" max="2170" width="3.88671875" style="128" customWidth="1"/>
    <col min="2171" max="2171" width="0" style="128" hidden="1" customWidth="1"/>
    <col min="2172" max="2173" width="13" style="128" customWidth="1"/>
    <col min="2174" max="2174" width="13.21875" style="128" customWidth="1"/>
    <col min="2175" max="2175" width="5.6640625" style="128" customWidth="1"/>
    <col min="2176" max="2176" width="13.21875" style="128" customWidth="1"/>
    <col min="2177" max="2177" width="3.6640625" style="128" customWidth="1"/>
    <col min="2178" max="2178" width="2.6640625" style="128" customWidth="1"/>
    <col min="2179" max="2181" width="0" style="128" hidden="1" customWidth="1"/>
    <col min="2182" max="2182" width="2.6640625" style="128" customWidth="1"/>
    <col min="2183" max="2183" width="0" style="128" hidden="1" customWidth="1"/>
    <col min="2184" max="2184" width="2.6640625" style="128" customWidth="1"/>
    <col min="2185" max="2185" width="0" style="128" hidden="1" customWidth="1"/>
    <col min="2186" max="2186" width="3.88671875" style="128" customWidth="1"/>
    <col min="2187" max="2187" width="30" style="128" customWidth="1"/>
    <col min="2188" max="2188" width="20.44140625" style="128" customWidth="1"/>
    <col min="2189" max="2189" width="8" style="128" customWidth="1"/>
    <col min="2190" max="2190" width="17" style="128" customWidth="1"/>
    <col min="2191" max="2191" width="37.33203125" style="128" customWidth="1"/>
    <col min="2192" max="2192" width="5.109375" style="128" customWidth="1"/>
    <col min="2193" max="2193" width="27.44140625" style="128" customWidth="1"/>
    <col min="2194" max="2194" width="14.109375" style="128" customWidth="1"/>
    <col min="2195" max="2196" width="8.109375" style="128" customWidth="1"/>
    <col min="2197" max="2197" width="9.77734375" style="128" customWidth="1"/>
    <col min="2198" max="2198" width="1.88671875" style="128" customWidth="1"/>
    <col min="2199" max="2404" width="10.88671875" style="128"/>
    <col min="2405" max="2405" width="10.44140625" style="128" customWidth="1"/>
    <col min="2406" max="2406" width="2.33203125" style="128" customWidth="1"/>
    <col min="2407" max="2408" width="5.6640625" style="128" customWidth="1"/>
    <col min="2409" max="2409" width="5.109375" style="128" customWidth="1"/>
    <col min="2410" max="2410" width="5.6640625" style="128" customWidth="1"/>
    <col min="2411" max="2411" width="12" style="128" customWidth="1"/>
    <col min="2412" max="2413" width="7.88671875" style="128" customWidth="1"/>
    <col min="2414" max="2414" width="2.109375" style="128" customWidth="1"/>
    <col min="2415" max="2415" width="7.77734375" style="128" customWidth="1"/>
    <col min="2416" max="2416" width="6.44140625" style="128" customWidth="1"/>
    <col min="2417" max="2419" width="3.21875" style="128" customWidth="1"/>
    <col min="2420" max="2420" width="3" style="128" customWidth="1"/>
    <col min="2421" max="2421" width="2.44140625" style="128" customWidth="1"/>
    <col min="2422" max="2422" width="2.6640625" style="128" customWidth="1"/>
    <col min="2423" max="2425" width="0" style="128" hidden="1" customWidth="1"/>
    <col min="2426" max="2426" width="3.88671875" style="128" customWidth="1"/>
    <col min="2427" max="2427" width="0" style="128" hidden="1" customWidth="1"/>
    <col min="2428" max="2429" width="13" style="128" customWidth="1"/>
    <col min="2430" max="2430" width="13.21875" style="128" customWidth="1"/>
    <col min="2431" max="2431" width="5.6640625" style="128" customWidth="1"/>
    <col min="2432" max="2432" width="13.21875" style="128" customWidth="1"/>
    <col min="2433" max="2433" width="3.6640625" style="128" customWidth="1"/>
    <col min="2434" max="2434" width="2.6640625" style="128" customWidth="1"/>
    <col min="2435" max="2437" width="0" style="128" hidden="1" customWidth="1"/>
    <col min="2438" max="2438" width="2.6640625" style="128" customWidth="1"/>
    <col min="2439" max="2439" width="0" style="128" hidden="1" customWidth="1"/>
    <col min="2440" max="2440" width="2.6640625" style="128" customWidth="1"/>
    <col min="2441" max="2441" width="0" style="128" hidden="1" customWidth="1"/>
    <col min="2442" max="2442" width="3.88671875" style="128" customWidth="1"/>
    <col min="2443" max="2443" width="30" style="128" customWidth="1"/>
    <col min="2444" max="2444" width="20.44140625" style="128" customWidth="1"/>
    <col min="2445" max="2445" width="8" style="128" customWidth="1"/>
    <col min="2446" max="2446" width="17" style="128" customWidth="1"/>
    <col min="2447" max="2447" width="37.33203125" style="128" customWidth="1"/>
    <col min="2448" max="2448" width="5.109375" style="128" customWidth="1"/>
    <col min="2449" max="2449" width="27.44140625" style="128" customWidth="1"/>
    <col min="2450" max="2450" width="14.109375" style="128" customWidth="1"/>
    <col min="2451" max="2452" width="8.109375" style="128" customWidth="1"/>
    <col min="2453" max="2453" width="9.77734375" style="128" customWidth="1"/>
    <col min="2454" max="2454" width="1.88671875" style="128" customWidth="1"/>
    <col min="2455" max="2660" width="10.88671875" style="128"/>
    <col min="2661" max="2661" width="10.44140625" style="128" customWidth="1"/>
    <col min="2662" max="2662" width="2.33203125" style="128" customWidth="1"/>
    <col min="2663" max="2664" width="5.6640625" style="128" customWidth="1"/>
    <col min="2665" max="2665" width="5.109375" style="128" customWidth="1"/>
    <col min="2666" max="2666" width="5.6640625" style="128" customWidth="1"/>
    <col min="2667" max="2667" width="12" style="128" customWidth="1"/>
    <col min="2668" max="2669" width="7.88671875" style="128" customWidth="1"/>
    <col min="2670" max="2670" width="2.109375" style="128" customWidth="1"/>
    <col min="2671" max="2671" width="7.77734375" style="128" customWidth="1"/>
    <col min="2672" max="2672" width="6.44140625" style="128" customWidth="1"/>
    <col min="2673" max="2675" width="3.21875" style="128" customWidth="1"/>
    <col min="2676" max="2676" width="3" style="128" customWidth="1"/>
    <col min="2677" max="2677" width="2.44140625" style="128" customWidth="1"/>
    <col min="2678" max="2678" width="2.6640625" style="128" customWidth="1"/>
    <col min="2679" max="2681" width="0" style="128" hidden="1" customWidth="1"/>
    <col min="2682" max="2682" width="3.88671875" style="128" customWidth="1"/>
    <col min="2683" max="2683" width="0" style="128" hidden="1" customWidth="1"/>
    <col min="2684" max="2685" width="13" style="128" customWidth="1"/>
    <col min="2686" max="2686" width="13.21875" style="128" customWidth="1"/>
    <col min="2687" max="2687" width="5.6640625" style="128" customWidth="1"/>
    <col min="2688" max="2688" width="13.21875" style="128" customWidth="1"/>
    <col min="2689" max="2689" width="3.6640625" style="128" customWidth="1"/>
    <col min="2690" max="2690" width="2.6640625" style="128" customWidth="1"/>
    <col min="2691" max="2693" width="0" style="128" hidden="1" customWidth="1"/>
    <col min="2694" max="2694" width="2.6640625" style="128" customWidth="1"/>
    <col min="2695" max="2695" width="0" style="128" hidden="1" customWidth="1"/>
    <col min="2696" max="2696" width="2.6640625" style="128" customWidth="1"/>
    <col min="2697" max="2697" width="0" style="128" hidden="1" customWidth="1"/>
    <col min="2698" max="2698" width="3.88671875" style="128" customWidth="1"/>
    <col min="2699" max="2699" width="30" style="128" customWidth="1"/>
    <col min="2700" max="2700" width="20.44140625" style="128" customWidth="1"/>
    <col min="2701" max="2701" width="8" style="128" customWidth="1"/>
    <col min="2702" max="2702" width="17" style="128" customWidth="1"/>
    <col min="2703" max="2703" width="37.33203125" style="128" customWidth="1"/>
    <col min="2704" max="2704" width="5.109375" style="128" customWidth="1"/>
    <col min="2705" max="2705" width="27.44140625" style="128" customWidth="1"/>
    <col min="2706" max="2706" width="14.109375" style="128" customWidth="1"/>
    <col min="2707" max="2708" width="8.109375" style="128" customWidth="1"/>
    <col min="2709" max="2709" width="9.77734375" style="128" customWidth="1"/>
    <col min="2710" max="2710" width="1.88671875" style="128" customWidth="1"/>
    <col min="2711" max="2916" width="10.88671875" style="128"/>
    <col min="2917" max="2917" width="10.44140625" style="128" customWidth="1"/>
    <col min="2918" max="2918" width="2.33203125" style="128" customWidth="1"/>
    <col min="2919" max="2920" width="5.6640625" style="128" customWidth="1"/>
    <col min="2921" max="2921" width="5.109375" style="128" customWidth="1"/>
    <col min="2922" max="2922" width="5.6640625" style="128" customWidth="1"/>
    <col min="2923" max="2923" width="12" style="128" customWidth="1"/>
    <col min="2924" max="2925" width="7.88671875" style="128" customWidth="1"/>
    <col min="2926" max="2926" width="2.109375" style="128" customWidth="1"/>
    <col min="2927" max="2927" width="7.77734375" style="128" customWidth="1"/>
    <col min="2928" max="2928" width="6.44140625" style="128" customWidth="1"/>
    <col min="2929" max="2931" width="3.21875" style="128" customWidth="1"/>
    <col min="2932" max="2932" width="3" style="128" customWidth="1"/>
    <col min="2933" max="2933" width="2.44140625" style="128" customWidth="1"/>
    <col min="2934" max="2934" width="2.6640625" style="128" customWidth="1"/>
    <col min="2935" max="2937" width="0" style="128" hidden="1" customWidth="1"/>
    <col min="2938" max="2938" width="3.88671875" style="128" customWidth="1"/>
    <col min="2939" max="2939" width="0" style="128" hidden="1" customWidth="1"/>
    <col min="2940" max="2941" width="13" style="128" customWidth="1"/>
    <col min="2942" max="2942" width="13.21875" style="128" customWidth="1"/>
    <col min="2943" max="2943" width="5.6640625" style="128" customWidth="1"/>
    <col min="2944" max="2944" width="13.21875" style="128" customWidth="1"/>
    <col min="2945" max="2945" width="3.6640625" style="128" customWidth="1"/>
    <col min="2946" max="2946" width="2.6640625" style="128" customWidth="1"/>
    <col min="2947" max="2949" width="0" style="128" hidden="1" customWidth="1"/>
    <col min="2950" max="2950" width="2.6640625" style="128" customWidth="1"/>
    <col min="2951" max="2951" width="0" style="128" hidden="1" customWidth="1"/>
    <col min="2952" max="2952" width="2.6640625" style="128" customWidth="1"/>
    <col min="2953" max="2953" width="0" style="128" hidden="1" customWidth="1"/>
    <col min="2954" max="2954" width="3.88671875" style="128" customWidth="1"/>
    <col min="2955" max="2955" width="30" style="128" customWidth="1"/>
    <col min="2956" max="2956" width="20.44140625" style="128" customWidth="1"/>
    <col min="2957" max="2957" width="8" style="128" customWidth="1"/>
    <col min="2958" max="2958" width="17" style="128" customWidth="1"/>
    <col min="2959" max="2959" width="37.33203125" style="128" customWidth="1"/>
    <col min="2960" max="2960" width="5.109375" style="128" customWidth="1"/>
    <col min="2961" max="2961" width="27.44140625" style="128" customWidth="1"/>
    <col min="2962" max="2962" width="14.109375" style="128" customWidth="1"/>
    <col min="2963" max="2964" width="8.109375" style="128" customWidth="1"/>
    <col min="2965" max="2965" width="9.77734375" style="128" customWidth="1"/>
    <col min="2966" max="2966" width="1.88671875" style="128" customWidth="1"/>
    <col min="2967" max="3172" width="10.88671875" style="128"/>
    <col min="3173" max="3173" width="10.44140625" style="128" customWidth="1"/>
    <col min="3174" max="3174" width="2.33203125" style="128" customWidth="1"/>
    <col min="3175" max="3176" width="5.6640625" style="128" customWidth="1"/>
    <col min="3177" max="3177" width="5.109375" style="128" customWidth="1"/>
    <col min="3178" max="3178" width="5.6640625" style="128" customWidth="1"/>
    <col min="3179" max="3179" width="12" style="128" customWidth="1"/>
    <col min="3180" max="3181" width="7.88671875" style="128" customWidth="1"/>
    <col min="3182" max="3182" width="2.109375" style="128" customWidth="1"/>
    <col min="3183" max="3183" width="7.77734375" style="128" customWidth="1"/>
    <col min="3184" max="3184" width="6.44140625" style="128" customWidth="1"/>
    <col min="3185" max="3187" width="3.21875" style="128" customWidth="1"/>
    <col min="3188" max="3188" width="3" style="128" customWidth="1"/>
    <col min="3189" max="3189" width="2.44140625" style="128" customWidth="1"/>
    <col min="3190" max="3190" width="2.6640625" style="128" customWidth="1"/>
    <col min="3191" max="3193" width="0" style="128" hidden="1" customWidth="1"/>
    <col min="3194" max="3194" width="3.88671875" style="128" customWidth="1"/>
    <col min="3195" max="3195" width="0" style="128" hidden="1" customWidth="1"/>
    <col min="3196" max="3197" width="13" style="128" customWidth="1"/>
    <col min="3198" max="3198" width="13.21875" style="128" customWidth="1"/>
    <col min="3199" max="3199" width="5.6640625" style="128" customWidth="1"/>
    <col min="3200" max="3200" width="13.21875" style="128" customWidth="1"/>
    <col min="3201" max="3201" width="3.6640625" style="128" customWidth="1"/>
    <col min="3202" max="3202" width="2.6640625" style="128" customWidth="1"/>
    <col min="3203" max="3205" width="0" style="128" hidden="1" customWidth="1"/>
    <col min="3206" max="3206" width="2.6640625" style="128" customWidth="1"/>
    <col min="3207" max="3207" width="0" style="128" hidden="1" customWidth="1"/>
    <col min="3208" max="3208" width="2.6640625" style="128" customWidth="1"/>
    <col min="3209" max="3209" width="0" style="128" hidden="1" customWidth="1"/>
    <col min="3210" max="3210" width="3.88671875" style="128" customWidth="1"/>
    <col min="3211" max="3211" width="30" style="128" customWidth="1"/>
    <col min="3212" max="3212" width="20.44140625" style="128" customWidth="1"/>
    <col min="3213" max="3213" width="8" style="128" customWidth="1"/>
    <col min="3214" max="3214" width="17" style="128" customWidth="1"/>
    <col min="3215" max="3215" width="37.33203125" style="128" customWidth="1"/>
    <col min="3216" max="3216" width="5.109375" style="128" customWidth="1"/>
    <col min="3217" max="3217" width="27.44140625" style="128" customWidth="1"/>
    <col min="3218" max="3218" width="14.109375" style="128" customWidth="1"/>
    <col min="3219" max="3220" width="8.109375" style="128" customWidth="1"/>
    <col min="3221" max="3221" width="9.77734375" style="128" customWidth="1"/>
    <col min="3222" max="3222" width="1.88671875" style="128" customWidth="1"/>
    <col min="3223" max="3428" width="10.88671875" style="128"/>
    <col min="3429" max="3429" width="10.44140625" style="128" customWidth="1"/>
    <col min="3430" max="3430" width="2.33203125" style="128" customWidth="1"/>
    <col min="3431" max="3432" width="5.6640625" style="128" customWidth="1"/>
    <col min="3433" max="3433" width="5.109375" style="128" customWidth="1"/>
    <col min="3434" max="3434" width="5.6640625" style="128" customWidth="1"/>
    <col min="3435" max="3435" width="12" style="128" customWidth="1"/>
    <col min="3436" max="3437" width="7.88671875" style="128" customWidth="1"/>
    <col min="3438" max="3438" width="2.109375" style="128" customWidth="1"/>
    <col min="3439" max="3439" width="7.77734375" style="128" customWidth="1"/>
    <col min="3440" max="3440" width="6.44140625" style="128" customWidth="1"/>
    <col min="3441" max="3443" width="3.21875" style="128" customWidth="1"/>
    <col min="3444" max="3444" width="3" style="128" customWidth="1"/>
    <col min="3445" max="3445" width="2.44140625" style="128" customWidth="1"/>
    <col min="3446" max="3446" width="2.6640625" style="128" customWidth="1"/>
    <col min="3447" max="3449" width="0" style="128" hidden="1" customWidth="1"/>
    <col min="3450" max="3450" width="3.88671875" style="128" customWidth="1"/>
    <col min="3451" max="3451" width="0" style="128" hidden="1" customWidth="1"/>
    <col min="3452" max="3453" width="13" style="128" customWidth="1"/>
    <col min="3454" max="3454" width="13.21875" style="128" customWidth="1"/>
    <col min="3455" max="3455" width="5.6640625" style="128" customWidth="1"/>
    <col min="3456" max="3456" width="13.21875" style="128" customWidth="1"/>
    <col min="3457" max="3457" width="3.6640625" style="128" customWidth="1"/>
    <col min="3458" max="3458" width="2.6640625" style="128" customWidth="1"/>
    <col min="3459" max="3461" width="0" style="128" hidden="1" customWidth="1"/>
    <col min="3462" max="3462" width="2.6640625" style="128" customWidth="1"/>
    <col min="3463" max="3463" width="0" style="128" hidden="1" customWidth="1"/>
    <col min="3464" max="3464" width="2.6640625" style="128" customWidth="1"/>
    <col min="3465" max="3465" width="0" style="128" hidden="1" customWidth="1"/>
    <col min="3466" max="3466" width="3.88671875" style="128" customWidth="1"/>
    <col min="3467" max="3467" width="30" style="128" customWidth="1"/>
    <col min="3468" max="3468" width="20.44140625" style="128" customWidth="1"/>
    <col min="3469" max="3469" width="8" style="128" customWidth="1"/>
    <col min="3470" max="3470" width="17" style="128" customWidth="1"/>
    <col min="3471" max="3471" width="37.33203125" style="128" customWidth="1"/>
    <col min="3472" max="3472" width="5.109375" style="128" customWidth="1"/>
    <col min="3473" max="3473" width="27.44140625" style="128" customWidth="1"/>
    <col min="3474" max="3474" width="14.109375" style="128" customWidth="1"/>
    <col min="3475" max="3476" width="8.109375" style="128" customWidth="1"/>
    <col min="3477" max="3477" width="9.77734375" style="128" customWidth="1"/>
    <col min="3478" max="3478" width="1.88671875" style="128" customWidth="1"/>
    <col min="3479" max="3684" width="10.88671875" style="128"/>
    <col min="3685" max="3685" width="10.44140625" style="128" customWidth="1"/>
    <col min="3686" max="3686" width="2.33203125" style="128" customWidth="1"/>
    <col min="3687" max="3688" width="5.6640625" style="128" customWidth="1"/>
    <col min="3689" max="3689" width="5.109375" style="128" customWidth="1"/>
    <col min="3690" max="3690" width="5.6640625" style="128" customWidth="1"/>
    <col min="3691" max="3691" width="12" style="128" customWidth="1"/>
    <col min="3692" max="3693" width="7.88671875" style="128" customWidth="1"/>
    <col min="3694" max="3694" width="2.109375" style="128" customWidth="1"/>
    <col min="3695" max="3695" width="7.77734375" style="128" customWidth="1"/>
    <col min="3696" max="3696" width="6.44140625" style="128" customWidth="1"/>
    <col min="3697" max="3699" width="3.21875" style="128" customWidth="1"/>
    <col min="3700" max="3700" width="3" style="128" customWidth="1"/>
    <col min="3701" max="3701" width="2.44140625" style="128" customWidth="1"/>
    <col min="3702" max="3702" width="2.6640625" style="128" customWidth="1"/>
    <col min="3703" max="3705" width="0" style="128" hidden="1" customWidth="1"/>
    <col min="3706" max="3706" width="3.88671875" style="128" customWidth="1"/>
    <col min="3707" max="3707" width="0" style="128" hidden="1" customWidth="1"/>
    <col min="3708" max="3709" width="13" style="128" customWidth="1"/>
    <col min="3710" max="3710" width="13.21875" style="128" customWidth="1"/>
    <col min="3711" max="3711" width="5.6640625" style="128" customWidth="1"/>
    <col min="3712" max="3712" width="13.21875" style="128" customWidth="1"/>
    <col min="3713" max="3713" width="3.6640625" style="128" customWidth="1"/>
    <col min="3714" max="3714" width="2.6640625" style="128" customWidth="1"/>
    <col min="3715" max="3717" width="0" style="128" hidden="1" customWidth="1"/>
    <col min="3718" max="3718" width="2.6640625" style="128" customWidth="1"/>
    <col min="3719" max="3719" width="0" style="128" hidden="1" customWidth="1"/>
    <col min="3720" max="3720" width="2.6640625" style="128" customWidth="1"/>
    <col min="3721" max="3721" width="0" style="128" hidden="1" customWidth="1"/>
    <col min="3722" max="3722" width="3.88671875" style="128" customWidth="1"/>
    <col min="3723" max="3723" width="30" style="128" customWidth="1"/>
    <col min="3724" max="3724" width="20.44140625" style="128" customWidth="1"/>
    <col min="3725" max="3725" width="8" style="128" customWidth="1"/>
    <col min="3726" max="3726" width="17" style="128" customWidth="1"/>
    <col min="3727" max="3727" width="37.33203125" style="128" customWidth="1"/>
    <col min="3728" max="3728" width="5.109375" style="128" customWidth="1"/>
    <col min="3729" max="3729" width="27.44140625" style="128" customWidth="1"/>
    <col min="3730" max="3730" width="14.109375" style="128" customWidth="1"/>
    <col min="3731" max="3732" width="8.109375" style="128" customWidth="1"/>
    <col min="3733" max="3733" width="9.77734375" style="128" customWidth="1"/>
    <col min="3734" max="3734" width="1.88671875" style="128" customWidth="1"/>
    <col min="3735" max="3940" width="10.88671875" style="128"/>
    <col min="3941" max="3941" width="10.44140625" style="128" customWidth="1"/>
    <col min="3942" max="3942" width="2.33203125" style="128" customWidth="1"/>
    <col min="3943" max="3944" width="5.6640625" style="128" customWidth="1"/>
    <col min="3945" max="3945" width="5.109375" style="128" customWidth="1"/>
    <col min="3946" max="3946" width="5.6640625" style="128" customWidth="1"/>
    <col min="3947" max="3947" width="12" style="128" customWidth="1"/>
    <col min="3948" max="3949" width="7.88671875" style="128" customWidth="1"/>
    <col min="3950" max="3950" width="2.109375" style="128" customWidth="1"/>
    <col min="3951" max="3951" width="7.77734375" style="128" customWidth="1"/>
    <col min="3952" max="3952" width="6.44140625" style="128" customWidth="1"/>
    <col min="3953" max="3955" width="3.21875" style="128" customWidth="1"/>
    <col min="3956" max="3956" width="3" style="128" customWidth="1"/>
    <col min="3957" max="3957" width="2.44140625" style="128" customWidth="1"/>
    <col min="3958" max="3958" width="2.6640625" style="128" customWidth="1"/>
    <col min="3959" max="3961" width="0" style="128" hidden="1" customWidth="1"/>
    <col min="3962" max="3962" width="3.88671875" style="128" customWidth="1"/>
    <col min="3963" max="3963" width="0" style="128" hidden="1" customWidth="1"/>
    <col min="3964" max="3965" width="13" style="128" customWidth="1"/>
    <col min="3966" max="3966" width="13.21875" style="128" customWidth="1"/>
    <col min="3967" max="3967" width="5.6640625" style="128" customWidth="1"/>
    <col min="3968" max="3968" width="13.21875" style="128" customWidth="1"/>
    <col min="3969" max="3969" width="3.6640625" style="128" customWidth="1"/>
    <col min="3970" max="3970" width="2.6640625" style="128" customWidth="1"/>
    <col min="3971" max="3973" width="0" style="128" hidden="1" customWidth="1"/>
    <col min="3974" max="3974" width="2.6640625" style="128" customWidth="1"/>
    <col min="3975" max="3975" width="0" style="128" hidden="1" customWidth="1"/>
    <col min="3976" max="3976" width="2.6640625" style="128" customWidth="1"/>
    <col min="3977" max="3977" width="0" style="128" hidden="1" customWidth="1"/>
    <col min="3978" max="3978" width="3.88671875" style="128" customWidth="1"/>
    <col min="3979" max="3979" width="30" style="128" customWidth="1"/>
    <col min="3980" max="3980" width="20.44140625" style="128" customWidth="1"/>
    <col min="3981" max="3981" width="8" style="128" customWidth="1"/>
    <col min="3982" max="3982" width="17" style="128" customWidth="1"/>
    <col min="3983" max="3983" width="37.33203125" style="128" customWidth="1"/>
    <col min="3984" max="3984" width="5.109375" style="128" customWidth="1"/>
    <col min="3985" max="3985" width="27.44140625" style="128" customWidth="1"/>
    <col min="3986" max="3986" width="14.109375" style="128" customWidth="1"/>
    <col min="3987" max="3988" width="8.109375" style="128" customWidth="1"/>
    <col min="3989" max="3989" width="9.77734375" style="128" customWidth="1"/>
    <col min="3990" max="3990" width="1.88671875" style="128" customWidth="1"/>
    <col min="3991" max="4196" width="10.88671875" style="128"/>
    <col min="4197" max="4197" width="10.44140625" style="128" customWidth="1"/>
    <col min="4198" max="4198" width="2.33203125" style="128" customWidth="1"/>
    <col min="4199" max="4200" width="5.6640625" style="128" customWidth="1"/>
    <col min="4201" max="4201" width="5.109375" style="128" customWidth="1"/>
    <col min="4202" max="4202" width="5.6640625" style="128" customWidth="1"/>
    <col min="4203" max="4203" width="12" style="128" customWidth="1"/>
    <col min="4204" max="4205" width="7.88671875" style="128" customWidth="1"/>
    <col min="4206" max="4206" width="2.109375" style="128" customWidth="1"/>
    <col min="4207" max="4207" width="7.77734375" style="128" customWidth="1"/>
    <col min="4208" max="4208" width="6.44140625" style="128" customWidth="1"/>
    <col min="4209" max="4211" width="3.21875" style="128" customWidth="1"/>
    <col min="4212" max="4212" width="3" style="128" customWidth="1"/>
    <col min="4213" max="4213" width="2.44140625" style="128" customWidth="1"/>
    <col min="4214" max="4214" width="2.6640625" style="128" customWidth="1"/>
    <col min="4215" max="4217" width="0" style="128" hidden="1" customWidth="1"/>
    <col min="4218" max="4218" width="3.88671875" style="128" customWidth="1"/>
    <col min="4219" max="4219" width="0" style="128" hidden="1" customWidth="1"/>
    <col min="4220" max="4221" width="13" style="128" customWidth="1"/>
    <col min="4222" max="4222" width="13.21875" style="128" customWidth="1"/>
    <col min="4223" max="4223" width="5.6640625" style="128" customWidth="1"/>
    <col min="4224" max="4224" width="13.21875" style="128" customWidth="1"/>
    <col min="4225" max="4225" width="3.6640625" style="128" customWidth="1"/>
    <col min="4226" max="4226" width="2.6640625" style="128" customWidth="1"/>
    <col min="4227" max="4229" width="0" style="128" hidden="1" customWidth="1"/>
    <col min="4230" max="4230" width="2.6640625" style="128" customWidth="1"/>
    <col min="4231" max="4231" width="0" style="128" hidden="1" customWidth="1"/>
    <col min="4232" max="4232" width="2.6640625" style="128" customWidth="1"/>
    <col min="4233" max="4233" width="0" style="128" hidden="1" customWidth="1"/>
    <col min="4234" max="4234" width="3.88671875" style="128" customWidth="1"/>
    <col min="4235" max="4235" width="30" style="128" customWidth="1"/>
    <col min="4236" max="4236" width="20.44140625" style="128" customWidth="1"/>
    <col min="4237" max="4237" width="8" style="128" customWidth="1"/>
    <col min="4238" max="4238" width="17" style="128" customWidth="1"/>
    <col min="4239" max="4239" width="37.33203125" style="128" customWidth="1"/>
    <col min="4240" max="4240" width="5.109375" style="128" customWidth="1"/>
    <col min="4241" max="4241" width="27.44140625" style="128" customWidth="1"/>
    <col min="4242" max="4242" width="14.109375" style="128" customWidth="1"/>
    <col min="4243" max="4244" width="8.109375" style="128" customWidth="1"/>
    <col min="4245" max="4245" width="9.77734375" style="128" customWidth="1"/>
    <col min="4246" max="4246" width="1.88671875" style="128" customWidth="1"/>
    <col min="4247" max="4452" width="10.88671875" style="128"/>
    <col min="4453" max="4453" width="10.44140625" style="128" customWidth="1"/>
    <col min="4454" max="4454" width="2.33203125" style="128" customWidth="1"/>
    <col min="4455" max="4456" width="5.6640625" style="128" customWidth="1"/>
    <col min="4457" max="4457" width="5.109375" style="128" customWidth="1"/>
    <col min="4458" max="4458" width="5.6640625" style="128" customWidth="1"/>
    <col min="4459" max="4459" width="12" style="128" customWidth="1"/>
    <col min="4460" max="4461" width="7.88671875" style="128" customWidth="1"/>
    <col min="4462" max="4462" width="2.109375" style="128" customWidth="1"/>
    <col min="4463" max="4463" width="7.77734375" style="128" customWidth="1"/>
    <col min="4464" max="4464" width="6.44140625" style="128" customWidth="1"/>
    <col min="4465" max="4467" width="3.21875" style="128" customWidth="1"/>
    <col min="4468" max="4468" width="3" style="128" customWidth="1"/>
    <col min="4469" max="4469" width="2.44140625" style="128" customWidth="1"/>
    <col min="4470" max="4470" width="2.6640625" style="128" customWidth="1"/>
    <col min="4471" max="4473" width="0" style="128" hidden="1" customWidth="1"/>
    <col min="4474" max="4474" width="3.88671875" style="128" customWidth="1"/>
    <col min="4475" max="4475" width="0" style="128" hidden="1" customWidth="1"/>
    <col min="4476" max="4477" width="13" style="128" customWidth="1"/>
    <col min="4478" max="4478" width="13.21875" style="128" customWidth="1"/>
    <col min="4479" max="4479" width="5.6640625" style="128" customWidth="1"/>
    <col min="4480" max="4480" width="13.21875" style="128" customWidth="1"/>
    <col min="4481" max="4481" width="3.6640625" style="128" customWidth="1"/>
    <col min="4482" max="4482" width="2.6640625" style="128" customWidth="1"/>
    <col min="4483" max="4485" width="0" style="128" hidden="1" customWidth="1"/>
    <col min="4486" max="4486" width="2.6640625" style="128" customWidth="1"/>
    <col min="4487" max="4487" width="0" style="128" hidden="1" customWidth="1"/>
    <col min="4488" max="4488" width="2.6640625" style="128" customWidth="1"/>
    <col min="4489" max="4489" width="0" style="128" hidden="1" customWidth="1"/>
    <col min="4490" max="4490" width="3.88671875" style="128" customWidth="1"/>
    <col min="4491" max="4491" width="30" style="128" customWidth="1"/>
    <col min="4492" max="4492" width="20.44140625" style="128" customWidth="1"/>
    <col min="4493" max="4493" width="8" style="128" customWidth="1"/>
    <col min="4494" max="4494" width="17" style="128" customWidth="1"/>
    <col min="4495" max="4495" width="37.33203125" style="128" customWidth="1"/>
    <col min="4496" max="4496" width="5.109375" style="128" customWidth="1"/>
    <col min="4497" max="4497" width="27.44140625" style="128" customWidth="1"/>
    <col min="4498" max="4498" width="14.109375" style="128" customWidth="1"/>
    <col min="4499" max="4500" width="8.109375" style="128" customWidth="1"/>
    <col min="4501" max="4501" width="9.77734375" style="128" customWidth="1"/>
    <col min="4502" max="4502" width="1.88671875" style="128" customWidth="1"/>
    <col min="4503" max="4708" width="10.88671875" style="128"/>
    <col min="4709" max="4709" width="10.44140625" style="128" customWidth="1"/>
    <col min="4710" max="4710" width="2.33203125" style="128" customWidth="1"/>
    <col min="4711" max="4712" width="5.6640625" style="128" customWidth="1"/>
    <col min="4713" max="4713" width="5.109375" style="128" customWidth="1"/>
    <col min="4714" max="4714" width="5.6640625" style="128" customWidth="1"/>
    <col min="4715" max="4715" width="12" style="128" customWidth="1"/>
    <col min="4716" max="4717" width="7.88671875" style="128" customWidth="1"/>
    <col min="4718" max="4718" width="2.109375" style="128" customWidth="1"/>
    <col min="4719" max="4719" width="7.77734375" style="128" customWidth="1"/>
    <col min="4720" max="4720" width="6.44140625" style="128" customWidth="1"/>
    <col min="4721" max="4723" width="3.21875" style="128" customWidth="1"/>
    <col min="4724" max="4724" width="3" style="128" customWidth="1"/>
    <col min="4725" max="4725" width="2.44140625" style="128" customWidth="1"/>
    <col min="4726" max="4726" width="2.6640625" style="128" customWidth="1"/>
    <col min="4727" max="4729" width="0" style="128" hidden="1" customWidth="1"/>
    <col min="4730" max="4730" width="3.88671875" style="128" customWidth="1"/>
    <col min="4731" max="4731" width="0" style="128" hidden="1" customWidth="1"/>
    <col min="4732" max="4733" width="13" style="128" customWidth="1"/>
    <col min="4734" max="4734" width="13.21875" style="128" customWidth="1"/>
    <col min="4735" max="4735" width="5.6640625" style="128" customWidth="1"/>
    <col min="4736" max="4736" width="13.21875" style="128" customWidth="1"/>
    <col min="4737" max="4737" width="3.6640625" style="128" customWidth="1"/>
    <col min="4738" max="4738" width="2.6640625" style="128" customWidth="1"/>
    <col min="4739" max="4741" width="0" style="128" hidden="1" customWidth="1"/>
    <col min="4742" max="4742" width="2.6640625" style="128" customWidth="1"/>
    <col min="4743" max="4743" width="0" style="128" hidden="1" customWidth="1"/>
    <col min="4744" max="4744" width="2.6640625" style="128" customWidth="1"/>
    <col min="4745" max="4745" width="0" style="128" hidden="1" customWidth="1"/>
    <col min="4746" max="4746" width="3.88671875" style="128" customWidth="1"/>
    <col min="4747" max="4747" width="30" style="128" customWidth="1"/>
    <col min="4748" max="4748" width="20.44140625" style="128" customWidth="1"/>
    <col min="4749" max="4749" width="8" style="128" customWidth="1"/>
    <col min="4750" max="4750" width="17" style="128" customWidth="1"/>
    <col min="4751" max="4751" width="37.33203125" style="128" customWidth="1"/>
    <col min="4752" max="4752" width="5.109375" style="128" customWidth="1"/>
    <col min="4753" max="4753" width="27.44140625" style="128" customWidth="1"/>
    <col min="4754" max="4754" width="14.109375" style="128" customWidth="1"/>
    <col min="4755" max="4756" width="8.109375" style="128" customWidth="1"/>
    <col min="4757" max="4757" width="9.77734375" style="128" customWidth="1"/>
    <col min="4758" max="4758" width="1.88671875" style="128" customWidth="1"/>
    <col min="4759" max="4964" width="10.88671875" style="128"/>
    <col min="4965" max="4965" width="10.44140625" style="128" customWidth="1"/>
    <col min="4966" max="4966" width="2.33203125" style="128" customWidth="1"/>
    <col min="4967" max="4968" width="5.6640625" style="128" customWidth="1"/>
    <col min="4969" max="4969" width="5.109375" style="128" customWidth="1"/>
    <col min="4970" max="4970" width="5.6640625" style="128" customWidth="1"/>
    <col min="4971" max="4971" width="12" style="128" customWidth="1"/>
    <col min="4972" max="4973" width="7.88671875" style="128" customWidth="1"/>
    <col min="4974" max="4974" width="2.109375" style="128" customWidth="1"/>
    <col min="4975" max="4975" width="7.77734375" style="128" customWidth="1"/>
    <col min="4976" max="4976" width="6.44140625" style="128" customWidth="1"/>
    <col min="4977" max="4979" width="3.21875" style="128" customWidth="1"/>
    <col min="4980" max="4980" width="3" style="128" customWidth="1"/>
    <col min="4981" max="4981" width="2.44140625" style="128" customWidth="1"/>
    <col min="4982" max="4982" width="2.6640625" style="128" customWidth="1"/>
    <col min="4983" max="4985" width="0" style="128" hidden="1" customWidth="1"/>
    <col min="4986" max="4986" width="3.88671875" style="128" customWidth="1"/>
    <col min="4987" max="4987" width="0" style="128" hidden="1" customWidth="1"/>
    <col min="4988" max="4989" width="13" style="128" customWidth="1"/>
    <col min="4990" max="4990" width="13.21875" style="128" customWidth="1"/>
    <col min="4991" max="4991" width="5.6640625" style="128" customWidth="1"/>
    <col min="4992" max="4992" width="13.21875" style="128" customWidth="1"/>
    <col min="4993" max="4993" width="3.6640625" style="128" customWidth="1"/>
    <col min="4994" max="4994" width="2.6640625" style="128" customWidth="1"/>
    <col min="4995" max="4997" width="0" style="128" hidden="1" customWidth="1"/>
    <col min="4998" max="4998" width="2.6640625" style="128" customWidth="1"/>
    <col min="4999" max="4999" width="0" style="128" hidden="1" customWidth="1"/>
    <col min="5000" max="5000" width="2.6640625" style="128" customWidth="1"/>
    <col min="5001" max="5001" width="0" style="128" hidden="1" customWidth="1"/>
    <col min="5002" max="5002" width="3.88671875" style="128" customWidth="1"/>
    <col min="5003" max="5003" width="30" style="128" customWidth="1"/>
    <col min="5004" max="5004" width="20.44140625" style="128" customWidth="1"/>
    <col min="5005" max="5005" width="8" style="128" customWidth="1"/>
    <col min="5006" max="5006" width="17" style="128" customWidth="1"/>
    <col min="5007" max="5007" width="37.33203125" style="128" customWidth="1"/>
    <col min="5008" max="5008" width="5.109375" style="128" customWidth="1"/>
    <col min="5009" max="5009" width="27.44140625" style="128" customWidth="1"/>
    <col min="5010" max="5010" width="14.109375" style="128" customWidth="1"/>
    <col min="5011" max="5012" width="8.109375" style="128" customWidth="1"/>
    <col min="5013" max="5013" width="9.77734375" style="128" customWidth="1"/>
    <col min="5014" max="5014" width="1.88671875" style="128" customWidth="1"/>
    <col min="5015" max="5220" width="10.88671875" style="128"/>
    <col min="5221" max="5221" width="10.44140625" style="128" customWidth="1"/>
    <col min="5222" max="5222" width="2.33203125" style="128" customWidth="1"/>
    <col min="5223" max="5224" width="5.6640625" style="128" customWidth="1"/>
    <col min="5225" max="5225" width="5.109375" style="128" customWidth="1"/>
    <col min="5226" max="5226" width="5.6640625" style="128" customWidth="1"/>
    <col min="5227" max="5227" width="12" style="128" customWidth="1"/>
    <col min="5228" max="5229" width="7.88671875" style="128" customWidth="1"/>
    <col min="5230" max="5230" width="2.109375" style="128" customWidth="1"/>
    <col min="5231" max="5231" width="7.77734375" style="128" customWidth="1"/>
    <col min="5232" max="5232" width="6.44140625" style="128" customWidth="1"/>
    <col min="5233" max="5235" width="3.21875" style="128" customWidth="1"/>
    <col min="5236" max="5236" width="3" style="128" customWidth="1"/>
    <col min="5237" max="5237" width="2.44140625" style="128" customWidth="1"/>
    <col min="5238" max="5238" width="2.6640625" style="128" customWidth="1"/>
    <col min="5239" max="5241" width="0" style="128" hidden="1" customWidth="1"/>
    <col min="5242" max="5242" width="3.88671875" style="128" customWidth="1"/>
    <col min="5243" max="5243" width="0" style="128" hidden="1" customWidth="1"/>
    <col min="5244" max="5245" width="13" style="128" customWidth="1"/>
    <col min="5246" max="5246" width="13.21875" style="128" customWidth="1"/>
    <col min="5247" max="5247" width="5.6640625" style="128" customWidth="1"/>
    <col min="5248" max="5248" width="13.21875" style="128" customWidth="1"/>
    <col min="5249" max="5249" width="3.6640625" style="128" customWidth="1"/>
    <col min="5250" max="5250" width="2.6640625" style="128" customWidth="1"/>
    <col min="5251" max="5253" width="0" style="128" hidden="1" customWidth="1"/>
    <col min="5254" max="5254" width="2.6640625" style="128" customWidth="1"/>
    <col min="5255" max="5255" width="0" style="128" hidden="1" customWidth="1"/>
    <col min="5256" max="5256" width="2.6640625" style="128" customWidth="1"/>
    <col min="5257" max="5257" width="0" style="128" hidden="1" customWidth="1"/>
    <col min="5258" max="5258" width="3.88671875" style="128" customWidth="1"/>
    <col min="5259" max="5259" width="30" style="128" customWidth="1"/>
    <col min="5260" max="5260" width="20.44140625" style="128" customWidth="1"/>
    <col min="5261" max="5261" width="8" style="128" customWidth="1"/>
    <col min="5262" max="5262" width="17" style="128" customWidth="1"/>
    <col min="5263" max="5263" width="37.33203125" style="128" customWidth="1"/>
    <col min="5264" max="5264" width="5.109375" style="128" customWidth="1"/>
    <col min="5265" max="5265" width="27.44140625" style="128" customWidth="1"/>
    <col min="5266" max="5266" width="14.109375" style="128" customWidth="1"/>
    <col min="5267" max="5268" width="8.109375" style="128" customWidth="1"/>
    <col min="5269" max="5269" width="9.77734375" style="128" customWidth="1"/>
    <col min="5270" max="5270" width="1.88671875" style="128" customWidth="1"/>
    <col min="5271" max="5476" width="10.88671875" style="128"/>
    <col min="5477" max="5477" width="10.44140625" style="128" customWidth="1"/>
    <col min="5478" max="5478" width="2.33203125" style="128" customWidth="1"/>
    <col min="5479" max="5480" width="5.6640625" style="128" customWidth="1"/>
    <col min="5481" max="5481" width="5.109375" style="128" customWidth="1"/>
    <col min="5482" max="5482" width="5.6640625" style="128" customWidth="1"/>
    <col min="5483" max="5483" width="12" style="128" customWidth="1"/>
    <col min="5484" max="5485" width="7.88671875" style="128" customWidth="1"/>
    <col min="5486" max="5486" width="2.109375" style="128" customWidth="1"/>
    <col min="5487" max="5487" width="7.77734375" style="128" customWidth="1"/>
    <col min="5488" max="5488" width="6.44140625" style="128" customWidth="1"/>
    <col min="5489" max="5491" width="3.21875" style="128" customWidth="1"/>
    <col min="5492" max="5492" width="3" style="128" customWidth="1"/>
    <col min="5493" max="5493" width="2.44140625" style="128" customWidth="1"/>
    <col min="5494" max="5494" width="2.6640625" style="128" customWidth="1"/>
    <col min="5495" max="5497" width="0" style="128" hidden="1" customWidth="1"/>
    <col min="5498" max="5498" width="3.88671875" style="128" customWidth="1"/>
    <col min="5499" max="5499" width="0" style="128" hidden="1" customWidth="1"/>
    <col min="5500" max="5501" width="13" style="128" customWidth="1"/>
    <col min="5502" max="5502" width="13.21875" style="128" customWidth="1"/>
    <col min="5503" max="5503" width="5.6640625" style="128" customWidth="1"/>
    <col min="5504" max="5504" width="13.21875" style="128" customWidth="1"/>
    <col min="5505" max="5505" width="3.6640625" style="128" customWidth="1"/>
    <col min="5506" max="5506" width="2.6640625" style="128" customWidth="1"/>
    <col min="5507" max="5509" width="0" style="128" hidden="1" customWidth="1"/>
    <col min="5510" max="5510" width="2.6640625" style="128" customWidth="1"/>
    <col min="5511" max="5511" width="0" style="128" hidden="1" customWidth="1"/>
    <col min="5512" max="5512" width="2.6640625" style="128" customWidth="1"/>
    <col min="5513" max="5513" width="0" style="128" hidden="1" customWidth="1"/>
    <col min="5514" max="5514" width="3.88671875" style="128" customWidth="1"/>
    <col min="5515" max="5515" width="30" style="128" customWidth="1"/>
    <col min="5516" max="5516" width="20.44140625" style="128" customWidth="1"/>
    <col min="5517" max="5517" width="8" style="128" customWidth="1"/>
    <col min="5518" max="5518" width="17" style="128" customWidth="1"/>
    <col min="5519" max="5519" width="37.33203125" style="128" customWidth="1"/>
    <col min="5520" max="5520" width="5.109375" style="128" customWidth="1"/>
    <col min="5521" max="5521" width="27.44140625" style="128" customWidth="1"/>
    <col min="5522" max="5522" width="14.109375" style="128" customWidth="1"/>
    <col min="5523" max="5524" width="8.109375" style="128" customWidth="1"/>
    <col min="5525" max="5525" width="9.77734375" style="128" customWidth="1"/>
    <col min="5526" max="5526" width="1.88671875" style="128" customWidth="1"/>
    <col min="5527" max="5732" width="10.88671875" style="128"/>
    <col min="5733" max="5733" width="10.44140625" style="128" customWidth="1"/>
    <col min="5734" max="5734" width="2.33203125" style="128" customWidth="1"/>
    <col min="5735" max="5736" width="5.6640625" style="128" customWidth="1"/>
    <col min="5737" max="5737" width="5.109375" style="128" customWidth="1"/>
    <col min="5738" max="5738" width="5.6640625" style="128" customWidth="1"/>
    <col min="5739" max="5739" width="12" style="128" customWidth="1"/>
    <col min="5740" max="5741" width="7.88671875" style="128" customWidth="1"/>
    <col min="5742" max="5742" width="2.109375" style="128" customWidth="1"/>
    <col min="5743" max="5743" width="7.77734375" style="128" customWidth="1"/>
    <col min="5744" max="5744" width="6.44140625" style="128" customWidth="1"/>
    <col min="5745" max="5747" width="3.21875" style="128" customWidth="1"/>
    <col min="5748" max="5748" width="3" style="128" customWidth="1"/>
    <col min="5749" max="5749" width="2.44140625" style="128" customWidth="1"/>
    <col min="5750" max="5750" width="2.6640625" style="128" customWidth="1"/>
    <col min="5751" max="5753" width="0" style="128" hidden="1" customWidth="1"/>
    <col min="5754" max="5754" width="3.88671875" style="128" customWidth="1"/>
    <col min="5755" max="5755" width="0" style="128" hidden="1" customWidth="1"/>
    <col min="5756" max="5757" width="13" style="128" customWidth="1"/>
    <col min="5758" max="5758" width="13.21875" style="128" customWidth="1"/>
    <col min="5759" max="5759" width="5.6640625" style="128" customWidth="1"/>
    <col min="5760" max="5760" width="13.21875" style="128" customWidth="1"/>
    <col min="5761" max="5761" width="3.6640625" style="128" customWidth="1"/>
    <col min="5762" max="5762" width="2.6640625" style="128" customWidth="1"/>
    <col min="5763" max="5765" width="0" style="128" hidden="1" customWidth="1"/>
    <col min="5766" max="5766" width="2.6640625" style="128" customWidth="1"/>
    <col min="5767" max="5767" width="0" style="128" hidden="1" customWidth="1"/>
    <col min="5768" max="5768" width="2.6640625" style="128" customWidth="1"/>
    <col min="5769" max="5769" width="0" style="128" hidden="1" customWidth="1"/>
    <col min="5770" max="5770" width="3.88671875" style="128" customWidth="1"/>
    <col min="5771" max="5771" width="30" style="128" customWidth="1"/>
    <col min="5772" max="5772" width="20.44140625" style="128" customWidth="1"/>
    <col min="5773" max="5773" width="8" style="128" customWidth="1"/>
    <col min="5774" max="5774" width="17" style="128" customWidth="1"/>
    <col min="5775" max="5775" width="37.33203125" style="128" customWidth="1"/>
    <col min="5776" max="5776" width="5.109375" style="128" customWidth="1"/>
    <col min="5777" max="5777" width="27.44140625" style="128" customWidth="1"/>
    <col min="5778" max="5778" width="14.109375" style="128" customWidth="1"/>
    <col min="5779" max="5780" width="8.109375" style="128" customWidth="1"/>
    <col min="5781" max="5781" width="9.77734375" style="128" customWidth="1"/>
    <col min="5782" max="5782" width="1.88671875" style="128" customWidth="1"/>
    <col min="5783" max="5988" width="10.88671875" style="128"/>
    <col min="5989" max="5989" width="10.44140625" style="128" customWidth="1"/>
    <col min="5990" max="5990" width="2.33203125" style="128" customWidth="1"/>
    <col min="5991" max="5992" width="5.6640625" style="128" customWidth="1"/>
    <col min="5993" max="5993" width="5.109375" style="128" customWidth="1"/>
    <col min="5994" max="5994" width="5.6640625" style="128" customWidth="1"/>
    <col min="5995" max="5995" width="12" style="128" customWidth="1"/>
    <col min="5996" max="5997" width="7.88671875" style="128" customWidth="1"/>
    <col min="5998" max="5998" width="2.109375" style="128" customWidth="1"/>
    <col min="5999" max="5999" width="7.77734375" style="128" customWidth="1"/>
    <col min="6000" max="6000" width="6.44140625" style="128" customWidth="1"/>
    <col min="6001" max="6003" width="3.21875" style="128" customWidth="1"/>
    <col min="6004" max="6004" width="3" style="128" customWidth="1"/>
    <col min="6005" max="6005" width="2.44140625" style="128" customWidth="1"/>
    <col min="6006" max="6006" width="2.6640625" style="128" customWidth="1"/>
    <col min="6007" max="6009" width="0" style="128" hidden="1" customWidth="1"/>
    <col min="6010" max="6010" width="3.88671875" style="128" customWidth="1"/>
    <col min="6011" max="6011" width="0" style="128" hidden="1" customWidth="1"/>
    <col min="6012" max="6013" width="13" style="128" customWidth="1"/>
    <col min="6014" max="6014" width="13.21875" style="128" customWidth="1"/>
    <col min="6015" max="6015" width="5.6640625" style="128" customWidth="1"/>
    <col min="6016" max="6016" width="13.21875" style="128" customWidth="1"/>
    <col min="6017" max="6017" width="3.6640625" style="128" customWidth="1"/>
    <col min="6018" max="6018" width="2.6640625" style="128" customWidth="1"/>
    <col min="6019" max="6021" width="0" style="128" hidden="1" customWidth="1"/>
    <col min="6022" max="6022" width="2.6640625" style="128" customWidth="1"/>
    <col min="6023" max="6023" width="0" style="128" hidden="1" customWidth="1"/>
    <col min="6024" max="6024" width="2.6640625" style="128" customWidth="1"/>
    <col min="6025" max="6025" width="0" style="128" hidden="1" customWidth="1"/>
    <col min="6026" max="6026" width="3.88671875" style="128" customWidth="1"/>
    <col min="6027" max="6027" width="30" style="128" customWidth="1"/>
    <col min="6028" max="6028" width="20.44140625" style="128" customWidth="1"/>
    <col min="6029" max="6029" width="8" style="128" customWidth="1"/>
    <col min="6030" max="6030" width="17" style="128" customWidth="1"/>
    <col min="6031" max="6031" width="37.33203125" style="128" customWidth="1"/>
    <col min="6032" max="6032" width="5.109375" style="128" customWidth="1"/>
    <col min="6033" max="6033" width="27.44140625" style="128" customWidth="1"/>
    <col min="6034" max="6034" width="14.109375" style="128" customWidth="1"/>
    <col min="6035" max="6036" width="8.109375" style="128" customWidth="1"/>
    <col min="6037" max="6037" width="9.77734375" style="128" customWidth="1"/>
    <col min="6038" max="6038" width="1.88671875" style="128" customWidth="1"/>
    <col min="6039" max="6244" width="10.88671875" style="128"/>
    <col min="6245" max="6245" width="10.44140625" style="128" customWidth="1"/>
    <col min="6246" max="6246" width="2.33203125" style="128" customWidth="1"/>
    <col min="6247" max="6248" width="5.6640625" style="128" customWidth="1"/>
    <col min="6249" max="6249" width="5.109375" style="128" customWidth="1"/>
    <col min="6250" max="6250" width="5.6640625" style="128" customWidth="1"/>
    <col min="6251" max="6251" width="12" style="128" customWidth="1"/>
    <col min="6252" max="6253" width="7.88671875" style="128" customWidth="1"/>
    <col min="6254" max="6254" width="2.109375" style="128" customWidth="1"/>
    <col min="6255" max="6255" width="7.77734375" style="128" customWidth="1"/>
    <col min="6256" max="6256" width="6.44140625" style="128" customWidth="1"/>
    <col min="6257" max="6259" width="3.21875" style="128" customWidth="1"/>
    <col min="6260" max="6260" width="3" style="128" customWidth="1"/>
    <col min="6261" max="6261" width="2.44140625" style="128" customWidth="1"/>
    <col min="6262" max="6262" width="2.6640625" style="128" customWidth="1"/>
    <col min="6263" max="6265" width="0" style="128" hidden="1" customWidth="1"/>
    <col min="6266" max="6266" width="3.88671875" style="128" customWidth="1"/>
    <col min="6267" max="6267" width="0" style="128" hidden="1" customWidth="1"/>
    <col min="6268" max="6269" width="13" style="128" customWidth="1"/>
    <col min="6270" max="6270" width="13.21875" style="128" customWidth="1"/>
    <col min="6271" max="6271" width="5.6640625" style="128" customWidth="1"/>
    <col min="6272" max="6272" width="13.21875" style="128" customWidth="1"/>
    <col min="6273" max="6273" width="3.6640625" style="128" customWidth="1"/>
    <col min="6274" max="6274" width="2.6640625" style="128" customWidth="1"/>
    <col min="6275" max="6277" width="0" style="128" hidden="1" customWidth="1"/>
    <col min="6278" max="6278" width="2.6640625" style="128" customWidth="1"/>
    <col min="6279" max="6279" width="0" style="128" hidden="1" customWidth="1"/>
    <col min="6280" max="6280" width="2.6640625" style="128" customWidth="1"/>
    <col min="6281" max="6281" width="0" style="128" hidden="1" customWidth="1"/>
    <col min="6282" max="6282" width="3.88671875" style="128" customWidth="1"/>
    <col min="6283" max="6283" width="30" style="128" customWidth="1"/>
    <col min="6284" max="6284" width="20.44140625" style="128" customWidth="1"/>
    <col min="6285" max="6285" width="8" style="128" customWidth="1"/>
    <col min="6286" max="6286" width="17" style="128" customWidth="1"/>
    <col min="6287" max="6287" width="37.33203125" style="128" customWidth="1"/>
    <col min="6288" max="6288" width="5.109375" style="128" customWidth="1"/>
    <col min="6289" max="6289" width="27.44140625" style="128" customWidth="1"/>
    <col min="6290" max="6290" width="14.109375" style="128" customWidth="1"/>
    <col min="6291" max="6292" width="8.109375" style="128" customWidth="1"/>
    <col min="6293" max="6293" width="9.77734375" style="128" customWidth="1"/>
    <col min="6294" max="6294" width="1.88671875" style="128" customWidth="1"/>
    <col min="6295" max="6500" width="10.88671875" style="128"/>
    <col min="6501" max="6501" width="10.44140625" style="128" customWidth="1"/>
    <col min="6502" max="6502" width="2.33203125" style="128" customWidth="1"/>
    <col min="6503" max="6504" width="5.6640625" style="128" customWidth="1"/>
    <col min="6505" max="6505" width="5.109375" style="128" customWidth="1"/>
    <col min="6506" max="6506" width="5.6640625" style="128" customWidth="1"/>
    <col min="6507" max="6507" width="12" style="128" customWidth="1"/>
    <col min="6508" max="6509" width="7.88671875" style="128" customWidth="1"/>
    <col min="6510" max="6510" width="2.109375" style="128" customWidth="1"/>
    <col min="6511" max="6511" width="7.77734375" style="128" customWidth="1"/>
    <col min="6512" max="6512" width="6.44140625" style="128" customWidth="1"/>
    <col min="6513" max="6515" width="3.21875" style="128" customWidth="1"/>
    <col min="6516" max="6516" width="3" style="128" customWidth="1"/>
    <col min="6517" max="6517" width="2.44140625" style="128" customWidth="1"/>
    <col min="6518" max="6518" width="2.6640625" style="128" customWidth="1"/>
    <col min="6519" max="6521" width="0" style="128" hidden="1" customWidth="1"/>
    <col min="6522" max="6522" width="3.88671875" style="128" customWidth="1"/>
    <col min="6523" max="6523" width="0" style="128" hidden="1" customWidth="1"/>
    <col min="6524" max="6525" width="13" style="128" customWidth="1"/>
    <col min="6526" max="6526" width="13.21875" style="128" customWidth="1"/>
    <col min="6527" max="6527" width="5.6640625" style="128" customWidth="1"/>
    <col min="6528" max="6528" width="13.21875" style="128" customWidth="1"/>
    <col min="6529" max="6529" width="3.6640625" style="128" customWidth="1"/>
    <col min="6530" max="6530" width="2.6640625" style="128" customWidth="1"/>
    <col min="6531" max="6533" width="0" style="128" hidden="1" customWidth="1"/>
    <col min="6534" max="6534" width="2.6640625" style="128" customWidth="1"/>
    <col min="6535" max="6535" width="0" style="128" hidden="1" customWidth="1"/>
    <col min="6536" max="6536" width="2.6640625" style="128" customWidth="1"/>
    <col min="6537" max="6537" width="0" style="128" hidden="1" customWidth="1"/>
    <col min="6538" max="6538" width="3.88671875" style="128" customWidth="1"/>
    <col min="6539" max="6539" width="30" style="128" customWidth="1"/>
    <col min="6540" max="6540" width="20.44140625" style="128" customWidth="1"/>
    <col min="6541" max="6541" width="8" style="128" customWidth="1"/>
    <col min="6542" max="6542" width="17" style="128" customWidth="1"/>
    <col min="6543" max="6543" width="37.33203125" style="128" customWidth="1"/>
    <col min="6544" max="6544" width="5.109375" style="128" customWidth="1"/>
    <col min="6545" max="6545" width="27.44140625" style="128" customWidth="1"/>
    <col min="6546" max="6546" width="14.109375" style="128" customWidth="1"/>
    <col min="6547" max="6548" width="8.109375" style="128" customWidth="1"/>
    <col min="6549" max="6549" width="9.77734375" style="128" customWidth="1"/>
    <col min="6550" max="6550" width="1.88671875" style="128" customWidth="1"/>
    <col min="6551" max="6756" width="10.88671875" style="128"/>
    <col min="6757" max="6757" width="10.44140625" style="128" customWidth="1"/>
    <col min="6758" max="6758" width="2.33203125" style="128" customWidth="1"/>
    <col min="6759" max="6760" width="5.6640625" style="128" customWidth="1"/>
    <col min="6761" max="6761" width="5.109375" style="128" customWidth="1"/>
    <col min="6762" max="6762" width="5.6640625" style="128" customWidth="1"/>
    <col min="6763" max="6763" width="12" style="128" customWidth="1"/>
    <col min="6764" max="6765" width="7.88671875" style="128" customWidth="1"/>
    <col min="6766" max="6766" width="2.109375" style="128" customWidth="1"/>
    <col min="6767" max="6767" width="7.77734375" style="128" customWidth="1"/>
    <col min="6768" max="6768" width="6.44140625" style="128" customWidth="1"/>
    <col min="6769" max="6771" width="3.21875" style="128" customWidth="1"/>
    <col min="6772" max="6772" width="3" style="128" customWidth="1"/>
    <col min="6773" max="6773" width="2.44140625" style="128" customWidth="1"/>
    <col min="6774" max="6774" width="2.6640625" style="128" customWidth="1"/>
    <col min="6775" max="6777" width="0" style="128" hidden="1" customWidth="1"/>
    <col min="6778" max="6778" width="3.88671875" style="128" customWidth="1"/>
    <col min="6779" max="6779" width="0" style="128" hidden="1" customWidth="1"/>
    <col min="6780" max="6781" width="13" style="128" customWidth="1"/>
    <col min="6782" max="6782" width="13.21875" style="128" customWidth="1"/>
    <col min="6783" max="6783" width="5.6640625" style="128" customWidth="1"/>
    <col min="6784" max="6784" width="13.21875" style="128" customWidth="1"/>
    <col min="6785" max="6785" width="3.6640625" style="128" customWidth="1"/>
    <col min="6786" max="6786" width="2.6640625" style="128" customWidth="1"/>
    <col min="6787" max="6789" width="0" style="128" hidden="1" customWidth="1"/>
    <col min="6790" max="6790" width="2.6640625" style="128" customWidth="1"/>
    <col min="6791" max="6791" width="0" style="128" hidden="1" customWidth="1"/>
    <col min="6792" max="6792" width="2.6640625" style="128" customWidth="1"/>
    <col min="6793" max="6793" width="0" style="128" hidden="1" customWidth="1"/>
    <col min="6794" max="6794" width="3.88671875" style="128" customWidth="1"/>
    <col min="6795" max="6795" width="30" style="128" customWidth="1"/>
    <col min="6796" max="6796" width="20.44140625" style="128" customWidth="1"/>
    <col min="6797" max="6797" width="8" style="128" customWidth="1"/>
    <col min="6798" max="6798" width="17" style="128" customWidth="1"/>
    <col min="6799" max="6799" width="37.33203125" style="128" customWidth="1"/>
    <col min="6800" max="6800" width="5.109375" style="128" customWidth="1"/>
    <col min="6801" max="6801" width="27.44140625" style="128" customWidth="1"/>
    <col min="6802" max="6802" width="14.109375" style="128" customWidth="1"/>
    <col min="6803" max="6804" width="8.109375" style="128" customWidth="1"/>
    <col min="6805" max="6805" width="9.77734375" style="128" customWidth="1"/>
    <col min="6806" max="6806" width="1.88671875" style="128" customWidth="1"/>
    <col min="6807" max="7012" width="10.88671875" style="128"/>
    <col min="7013" max="7013" width="10.44140625" style="128" customWidth="1"/>
    <col min="7014" max="7014" width="2.33203125" style="128" customWidth="1"/>
    <col min="7015" max="7016" width="5.6640625" style="128" customWidth="1"/>
    <col min="7017" max="7017" width="5.109375" style="128" customWidth="1"/>
    <col min="7018" max="7018" width="5.6640625" style="128" customWidth="1"/>
    <col min="7019" max="7019" width="12" style="128" customWidth="1"/>
    <col min="7020" max="7021" width="7.88671875" style="128" customWidth="1"/>
    <col min="7022" max="7022" width="2.109375" style="128" customWidth="1"/>
    <col min="7023" max="7023" width="7.77734375" style="128" customWidth="1"/>
    <col min="7024" max="7024" width="6.44140625" style="128" customWidth="1"/>
    <col min="7025" max="7027" width="3.21875" style="128" customWidth="1"/>
    <col min="7028" max="7028" width="3" style="128" customWidth="1"/>
    <col min="7029" max="7029" width="2.44140625" style="128" customWidth="1"/>
    <col min="7030" max="7030" width="2.6640625" style="128" customWidth="1"/>
    <col min="7031" max="7033" width="0" style="128" hidden="1" customWidth="1"/>
    <col min="7034" max="7034" width="3.88671875" style="128" customWidth="1"/>
    <col min="7035" max="7035" width="0" style="128" hidden="1" customWidth="1"/>
    <col min="7036" max="7037" width="13" style="128" customWidth="1"/>
    <col min="7038" max="7038" width="13.21875" style="128" customWidth="1"/>
    <col min="7039" max="7039" width="5.6640625" style="128" customWidth="1"/>
    <col min="7040" max="7040" width="13.21875" style="128" customWidth="1"/>
    <col min="7041" max="7041" width="3.6640625" style="128" customWidth="1"/>
    <col min="7042" max="7042" width="2.6640625" style="128" customWidth="1"/>
    <col min="7043" max="7045" width="0" style="128" hidden="1" customWidth="1"/>
    <col min="7046" max="7046" width="2.6640625" style="128" customWidth="1"/>
    <col min="7047" max="7047" width="0" style="128" hidden="1" customWidth="1"/>
    <col min="7048" max="7048" width="2.6640625" style="128" customWidth="1"/>
    <col min="7049" max="7049" width="0" style="128" hidden="1" customWidth="1"/>
    <col min="7050" max="7050" width="3.88671875" style="128" customWidth="1"/>
    <col min="7051" max="7051" width="30" style="128" customWidth="1"/>
    <col min="7052" max="7052" width="20.44140625" style="128" customWidth="1"/>
    <col min="7053" max="7053" width="8" style="128" customWidth="1"/>
    <col min="7054" max="7054" width="17" style="128" customWidth="1"/>
    <col min="7055" max="7055" width="37.33203125" style="128" customWidth="1"/>
    <col min="7056" max="7056" width="5.109375" style="128" customWidth="1"/>
    <col min="7057" max="7057" width="27.44140625" style="128" customWidth="1"/>
    <col min="7058" max="7058" width="14.109375" style="128" customWidth="1"/>
    <col min="7059" max="7060" width="8.109375" style="128" customWidth="1"/>
    <col min="7061" max="7061" width="9.77734375" style="128" customWidth="1"/>
    <col min="7062" max="7062" width="1.88671875" style="128" customWidth="1"/>
    <col min="7063" max="7268" width="10.88671875" style="128"/>
    <col min="7269" max="7269" width="10.44140625" style="128" customWidth="1"/>
    <col min="7270" max="7270" width="2.33203125" style="128" customWidth="1"/>
    <col min="7271" max="7272" width="5.6640625" style="128" customWidth="1"/>
    <col min="7273" max="7273" width="5.109375" style="128" customWidth="1"/>
    <col min="7274" max="7274" width="5.6640625" style="128" customWidth="1"/>
    <col min="7275" max="7275" width="12" style="128" customWidth="1"/>
    <col min="7276" max="7277" width="7.88671875" style="128" customWidth="1"/>
    <col min="7278" max="7278" width="2.109375" style="128" customWidth="1"/>
    <col min="7279" max="7279" width="7.77734375" style="128" customWidth="1"/>
    <col min="7280" max="7280" width="6.44140625" style="128" customWidth="1"/>
    <col min="7281" max="7283" width="3.21875" style="128" customWidth="1"/>
    <col min="7284" max="7284" width="3" style="128" customWidth="1"/>
    <col min="7285" max="7285" width="2.44140625" style="128" customWidth="1"/>
    <col min="7286" max="7286" width="2.6640625" style="128" customWidth="1"/>
    <col min="7287" max="7289" width="0" style="128" hidden="1" customWidth="1"/>
    <col min="7290" max="7290" width="3.88671875" style="128" customWidth="1"/>
    <col min="7291" max="7291" width="0" style="128" hidden="1" customWidth="1"/>
    <col min="7292" max="7293" width="13" style="128" customWidth="1"/>
    <col min="7294" max="7294" width="13.21875" style="128" customWidth="1"/>
    <col min="7295" max="7295" width="5.6640625" style="128" customWidth="1"/>
    <col min="7296" max="7296" width="13.21875" style="128" customWidth="1"/>
    <col min="7297" max="7297" width="3.6640625" style="128" customWidth="1"/>
    <col min="7298" max="7298" width="2.6640625" style="128" customWidth="1"/>
    <col min="7299" max="7301" width="0" style="128" hidden="1" customWidth="1"/>
    <col min="7302" max="7302" width="2.6640625" style="128" customWidth="1"/>
    <col min="7303" max="7303" width="0" style="128" hidden="1" customWidth="1"/>
    <col min="7304" max="7304" width="2.6640625" style="128" customWidth="1"/>
    <col min="7305" max="7305" width="0" style="128" hidden="1" customWidth="1"/>
    <col min="7306" max="7306" width="3.88671875" style="128" customWidth="1"/>
    <col min="7307" max="7307" width="30" style="128" customWidth="1"/>
    <col min="7308" max="7308" width="20.44140625" style="128" customWidth="1"/>
    <col min="7309" max="7309" width="8" style="128" customWidth="1"/>
    <col min="7310" max="7310" width="17" style="128" customWidth="1"/>
    <col min="7311" max="7311" width="37.33203125" style="128" customWidth="1"/>
    <col min="7312" max="7312" width="5.109375" style="128" customWidth="1"/>
    <col min="7313" max="7313" width="27.44140625" style="128" customWidth="1"/>
    <col min="7314" max="7314" width="14.109375" style="128" customWidth="1"/>
    <col min="7315" max="7316" width="8.109375" style="128" customWidth="1"/>
    <col min="7317" max="7317" width="9.77734375" style="128" customWidth="1"/>
    <col min="7318" max="7318" width="1.88671875" style="128" customWidth="1"/>
    <col min="7319" max="7524" width="10.88671875" style="128"/>
    <col min="7525" max="7525" width="10.44140625" style="128" customWidth="1"/>
    <col min="7526" max="7526" width="2.33203125" style="128" customWidth="1"/>
    <col min="7527" max="7528" width="5.6640625" style="128" customWidth="1"/>
    <col min="7529" max="7529" width="5.109375" style="128" customWidth="1"/>
    <col min="7530" max="7530" width="5.6640625" style="128" customWidth="1"/>
    <col min="7531" max="7531" width="12" style="128" customWidth="1"/>
    <col min="7532" max="7533" width="7.88671875" style="128" customWidth="1"/>
    <col min="7534" max="7534" width="2.109375" style="128" customWidth="1"/>
    <col min="7535" max="7535" width="7.77734375" style="128" customWidth="1"/>
    <col min="7536" max="7536" width="6.44140625" style="128" customWidth="1"/>
    <col min="7537" max="7539" width="3.21875" style="128" customWidth="1"/>
    <col min="7540" max="7540" width="3" style="128" customWidth="1"/>
    <col min="7541" max="7541" width="2.44140625" style="128" customWidth="1"/>
    <col min="7542" max="7542" width="2.6640625" style="128" customWidth="1"/>
    <col min="7543" max="7545" width="0" style="128" hidden="1" customWidth="1"/>
    <col min="7546" max="7546" width="3.88671875" style="128" customWidth="1"/>
    <col min="7547" max="7547" width="0" style="128" hidden="1" customWidth="1"/>
    <col min="7548" max="7549" width="13" style="128" customWidth="1"/>
    <col min="7550" max="7550" width="13.21875" style="128" customWidth="1"/>
    <col min="7551" max="7551" width="5.6640625" style="128" customWidth="1"/>
    <col min="7552" max="7552" width="13.21875" style="128" customWidth="1"/>
    <col min="7553" max="7553" width="3.6640625" style="128" customWidth="1"/>
    <col min="7554" max="7554" width="2.6640625" style="128" customWidth="1"/>
    <col min="7555" max="7557" width="0" style="128" hidden="1" customWidth="1"/>
    <col min="7558" max="7558" width="2.6640625" style="128" customWidth="1"/>
    <col min="7559" max="7559" width="0" style="128" hidden="1" customWidth="1"/>
    <col min="7560" max="7560" width="2.6640625" style="128" customWidth="1"/>
    <col min="7561" max="7561" width="0" style="128" hidden="1" customWidth="1"/>
    <col min="7562" max="7562" width="3.88671875" style="128" customWidth="1"/>
    <col min="7563" max="7563" width="30" style="128" customWidth="1"/>
    <col min="7564" max="7564" width="20.44140625" style="128" customWidth="1"/>
    <col min="7565" max="7565" width="8" style="128" customWidth="1"/>
    <col min="7566" max="7566" width="17" style="128" customWidth="1"/>
    <col min="7567" max="7567" width="37.33203125" style="128" customWidth="1"/>
    <col min="7568" max="7568" width="5.109375" style="128" customWidth="1"/>
    <col min="7569" max="7569" width="27.44140625" style="128" customWidth="1"/>
    <col min="7570" max="7570" width="14.109375" style="128" customWidth="1"/>
    <col min="7571" max="7572" width="8.109375" style="128" customWidth="1"/>
    <col min="7573" max="7573" width="9.77734375" style="128" customWidth="1"/>
    <col min="7574" max="7574" width="1.88671875" style="128" customWidth="1"/>
    <col min="7575" max="7780" width="10.88671875" style="128"/>
    <col min="7781" max="7781" width="10.44140625" style="128" customWidth="1"/>
    <col min="7782" max="7782" width="2.33203125" style="128" customWidth="1"/>
    <col min="7783" max="7784" width="5.6640625" style="128" customWidth="1"/>
    <col min="7785" max="7785" width="5.109375" style="128" customWidth="1"/>
    <col min="7786" max="7786" width="5.6640625" style="128" customWidth="1"/>
    <col min="7787" max="7787" width="12" style="128" customWidth="1"/>
    <col min="7788" max="7789" width="7.88671875" style="128" customWidth="1"/>
    <col min="7790" max="7790" width="2.109375" style="128" customWidth="1"/>
    <col min="7791" max="7791" width="7.77734375" style="128" customWidth="1"/>
    <col min="7792" max="7792" width="6.44140625" style="128" customWidth="1"/>
    <col min="7793" max="7795" width="3.21875" style="128" customWidth="1"/>
    <col min="7796" max="7796" width="3" style="128" customWidth="1"/>
    <col min="7797" max="7797" width="2.44140625" style="128" customWidth="1"/>
    <col min="7798" max="7798" width="2.6640625" style="128" customWidth="1"/>
    <col min="7799" max="7801" width="0" style="128" hidden="1" customWidth="1"/>
    <col min="7802" max="7802" width="3.88671875" style="128" customWidth="1"/>
    <col min="7803" max="7803" width="0" style="128" hidden="1" customWidth="1"/>
    <col min="7804" max="7805" width="13" style="128" customWidth="1"/>
    <col min="7806" max="7806" width="13.21875" style="128" customWidth="1"/>
    <col min="7807" max="7807" width="5.6640625" style="128" customWidth="1"/>
    <col min="7808" max="7808" width="13.21875" style="128" customWidth="1"/>
    <col min="7809" max="7809" width="3.6640625" style="128" customWidth="1"/>
    <col min="7810" max="7810" width="2.6640625" style="128" customWidth="1"/>
    <col min="7811" max="7813" width="0" style="128" hidden="1" customWidth="1"/>
    <col min="7814" max="7814" width="2.6640625" style="128" customWidth="1"/>
    <col min="7815" max="7815" width="0" style="128" hidden="1" customWidth="1"/>
    <col min="7816" max="7816" width="2.6640625" style="128" customWidth="1"/>
    <col min="7817" max="7817" width="0" style="128" hidden="1" customWidth="1"/>
    <col min="7818" max="7818" width="3.88671875" style="128" customWidth="1"/>
    <col min="7819" max="7819" width="30" style="128" customWidth="1"/>
    <col min="7820" max="7820" width="20.44140625" style="128" customWidth="1"/>
    <col min="7821" max="7821" width="8" style="128" customWidth="1"/>
    <col min="7822" max="7822" width="17" style="128" customWidth="1"/>
    <col min="7823" max="7823" width="37.33203125" style="128" customWidth="1"/>
    <col min="7824" max="7824" width="5.109375" style="128" customWidth="1"/>
    <col min="7825" max="7825" width="27.44140625" style="128" customWidth="1"/>
    <col min="7826" max="7826" width="14.109375" style="128" customWidth="1"/>
    <col min="7827" max="7828" width="8.109375" style="128" customWidth="1"/>
    <col min="7829" max="7829" width="9.77734375" style="128" customWidth="1"/>
    <col min="7830" max="7830" width="1.88671875" style="128" customWidth="1"/>
    <col min="7831" max="8036" width="10.88671875" style="128"/>
    <col min="8037" max="8037" width="10.44140625" style="128" customWidth="1"/>
    <col min="8038" max="8038" width="2.33203125" style="128" customWidth="1"/>
    <col min="8039" max="8040" width="5.6640625" style="128" customWidth="1"/>
    <col min="8041" max="8041" width="5.109375" style="128" customWidth="1"/>
    <col min="8042" max="8042" width="5.6640625" style="128" customWidth="1"/>
    <col min="8043" max="8043" width="12" style="128" customWidth="1"/>
    <col min="8044" max="8045" width="7.88671875" style="128" customWidth="1"/>
    <col min="8046" max="8046" width="2.109375" style="128" customWidth="1"/>
    <col min="8047" max="8047" width="7.77734375" style="128" customWidth="1"/>
    <col min="8048" max="8048" width="6.44140625" style="128" customWidth="1"/>
    <col min="8049" max="8051" width="3.21875" style="128" customWidth="1"/>
    <col min="8052" max="8052" width="3" style="128" customWidth="1"/>
    <col min="8053" max="8053" width="2.44140625" style="128" customWidth="1"/>
    <col min="8054" max="8054" width="2.6640625" style="128" customWidth="1"/>
    <col min="8055" max="8057" width="0" style="128" hidden="1" customWidth="1"/>
    <col min="8058" max="8058" width="3.88671875" style="128" customWidth="1"/>
    <col min="8059" max="8059" width="0" style="128" hidden="1" customWidth="1"/>
    <col min="8060" max="8061" width="13" style="128" customWidth="1"/>
    <col min="8062" max="8062" width="13.21875" style="128" customWidth="1"/>
    <col min="8063" max="8063" width="5.6640625" style="128" customWidth="1"/>
    <col min="8064" max="8064" width="13.21875" style="128" customWidth="1"/>
    <col min="8065" max="8065" width="3.6640625" style="128" customWidth="1"/>
    <col min="8066" max="8066" width="2.6640625" style="128" customWidth="1"/>
    <col min="8067" max="8069" width="0" style="128" hidden="1" customWidth="1"/>
    <col min="8070" max="8070" width="2.6640625" style="128" customWidth="1"/>
    <col min="8071" max="8071" width="0" style="128" hidden="1" customWidth="1"/>
    <col min="8072" max="8072" width="2.6640625" style="128" customWidth="1"/>
    <col min="8073" max="8073" width="0" style="128" hidden="1" customWidth="1"/>
    <col min="8074" max="8074" width="3.88671875" style="128" customWidth="1"/>
    <col min="8075" max="8075" width="30" style="128" customWidth="1"/>
    <col min="8076" max="8076" width="20.44140625" style="128" customWidth="1"/>
    <col min="8077" max="8077" width="8" style="128" customWidth="1"/>
    <col min="8078" max="8078" width="17" style="128" customWidth="1"/>
    <col min="8079" max="8079" width="37.33203125" style="128" customWidth="1"/>
    <col min="8080" max="8080" width="5.109375" style="128" customWidth="1"/>
    <col min="8081" max="8081" width="27.44140625" style="128" customWidth="1"/>
    <col min="8082" max="8082" width="14.109375" style="128" customWidth="1"/>
    <col min="8083" max="8084" width="8.109375" style="128" customWidth="1"/>
    <col min="8085" max="8085" width="9.77734375" style="128" customWidth="1"/>
    <col min="8086" max="8086" width="1.88671875" style="128" customWidth="1"/>
    <col min="8087" max="8292" width="10.88671875" style="128"/>
    <col min="8293" max="8293" width="10.44140625" style="128" customWidth="1"/>
    <col min="8294" max="8294" width="2.33203125" style="128" customWidth="1"/>
    <col min="8295" max="8296" width="5.6640625" style="128" customWidth="1"/>
    <col min="8297" max="8297" width="5.109375" style="128" customWidth="1"/>
    <col min="8298" max="8298" width="5.6640625" style="128" customWidth="1"/>
    <col min="8299" max="8299" width="12" style="128" customWidth="1"/>
    <col min="8300" max="8301" width="7.88671875" style="128" customWidth="1"/>
    <col min="8302" max="8302" width="2.109375" style="128" customWidth="1"/>
    <col min="8303" max="8303" width="7.77734375" style="128" customWidth="1"/>
    <col min="8304" max="8304" width="6.44140625" style="128" customWidth="1"/>
    <col min="8305" max="8307" width="3.21875" style="128" customWidth="1"/>
    <col min="8308" max="8308" width="3" style="128" customWidth="1"/>
    <col min="8309" max="8309" width="2.44140625" style="128" customWidth="1"/>
    <col min="8310" max="8310" width="2.6640625" style="128" customWidth="1"/>
    <col min="8311" max="8313" width="0" style="128" hidden="1" customWidth="1"/>
    <col min="8314" max="8314" width="3.88671875" style="128" customWidth="1"/>
    <col min="8315" max="8315" width="0" style="128" hidden="1" customWidth="1"/>
    <col min="8316" max="8317" width="13" style="128" customWidth="1"/>
    <col min="8318" max="8318" width="13.21875" style="128" customWidth="1"/>
    <col min="8319" max="8319" width="5.6640625" style="128" customWidth="1"/>
    <col min="8320" max="8320" width="13.21875" style="128" customWidth="1"/>
    <col min="8321" max="8321" width="3.6640625" style="128" customWidth="1"/>
    <col min="8322" max="8322" width="2.6640625" style="128" customWidth="1"/>
    <col min="8323" max="8325" width="0" style="128" hidden="1" customWidth="1"/>
    <col min="8326" max="8326" width="2.6640625" style="128" customWidth="1"/>
    <col min="8327" max="8327" width="0" style="128" hidden="1" customWidth="1"/>
    <col min="8328" max="8328" width="2.6640625" style="128" customWidth="1"/>
    <col min="8329" max="8329" width="0" style="128" hidden="1" customWidth="1"/>
    <col min="8330" max="8330" width="3.88671875" style="128" customWidth="1"/>
    <col min="8331" max="8331" width="30" style="128" customWidth="1"/>
    <col min="8332" max="8332" width="20.44140625" style="128" customWidth="1"/>
    <col min="8333" max="8333" width="8" style="128" customWidth="1"/>
    <col min="8334" max="8334" width="17" style="128" customWidth="1"/>
    <col min="8335" max="8335" width="37.33203125" style="128" customWidth="1"/>
    <col min="8336" max="8336" width="5.109375" style="128" customWidth="1"/>
    <col min="8337" max="8337" width="27.44140625" style="128" customWidth="1"/>
    <col min="8338" max="8338" width="14.109375" style="128" customWidth="1"/>
    <col min="8339" max="8340" width="8.109375" style="128" customWidth="1"/>
    <col min="8341" max="8341" width="9.77734375" style="128" customWidth="1"/>
    <col min="8342" max="8342" width="1.88671875" style="128" customWidth="1"/>
    <col min="8343" max="8548" width="10.88671875" style="128"/>
    <col min="8549" max="8549" width="10.44140625" style="128" customWidth="1"/>
    <col min="8550" max="8550" width="2.33203125" style="128" customWidth="1"/>
    <col min="8551" max="8552" width="5.6640625" style="128" customWidth="1"/>
    <col min="8553" max="8553" width="5.109375" style="128" customWidth="1"/>
    <col min="8554" max="8554" width="5.6640625" style="128" customWidth="1"/>
    <col min="8555" max="8555" width="12" style="128" customWidth="1"/>
    <col min="8556" max="8557" width="7.88671875" style="128" customWidth="1"/>
    <col min="8558" max="8558" width="2.109375" style="128" customWidth="1"/>
    <col min="8559" max="8559" width="7.77734375" style="128" customWidth="1"/>
    <col min="8560" max="8560" width="6.44140625" style="128" customWidth="1"/>
    <col min="8561" max="8563" width="3.21875" style="128" customWidth="1"/>
    <col min="8564" max="8564" width="3" style="128" customWidth="1"/>
    <col min="8565" max="8565" width="2.44140625" style="128" customWidth="1"/>
    <col min="8566" max="8566" width="2.6640625" style="128" customWidth="1"/>
    <col min="8567" max="8569" width="0" style="128" hidden="1" customWidth="1"/>
    <col min="8570" max="8570" width="3.88671875" style="128" customWidth="1"/>
    <col min="8571" max="8571" width="0" style="128" hidden="1" customWidth="1"/>
    <col min="8572" max="8573" width="13" style="128" customWidth="1"/>
    <col min="8574" max="8574" width="13.21875" style="128" customWidth="1"/>
    <col min="8575" max="8575" width="5.6640625" style="128" customWidth="1"/>
    <col min="8576" max="8576" width="13.21875" style="128" customWidth="1"/>
    <col min="8577" max="8577" width="3.6640625" style="128" customWidth="1"/>
    <col min="8578" max="8578" width="2.6640625" style="128" customWidth="1"/>
    <col min="8579" max="8581" width="0" style="128" hidden="1" customWidth="1"/>
    <col min="8582" max="8582" width="2.6640625" style="128" customWidth="1"/>
    <col min="8583" max="8583" width="0" style="128" hidden="1" customWidth="1"/>
    <col min="8584" max="8584" width="2.6640625" style="128" customWidth="1"/>
    <col min="8585" max="8585" width="0" style="128" hidden="1" customWidth="1"/>
    <col min="8586" max="8586" width="3.88671875" style="128" customWidth="1"/>
    <col min="8587" max="8587" width="30" style="128" customWidth="1"/>
    <col min="8588" max="8588" width="20.44140625" style="128" customWidth="1"/>
    <col min="8589" max="8589" width="8" style="128" customWidth="1"/>
    <col min="8590" max="8590" width="17" style="128" customWidth="1"/>
    <col min="8591" max="8591" width="37.33203125" style="128" customWidth="1"/>
    <col min="8592" max="8592" width="5.109375" style="128" customWidth="1"/>
    <col min="8593" max="8593" width="27.44140625" style="128" customWidth="1"/>
    <col min="8594" max="8594" width="14.109375" style="128" customWidth="1"/>
    <col min="8595" max="8596" width="8.109375" style="128" customWidth="1"/>
    <col min="8597" max="8597" width="9.77734375" style="128" customWidth="1"/>
    <col min="8598" max="8598" width="1.88671875" style="128" customWidth="1"/>
    <col min="8599" max="8804" width="10.88671875" style="128"/>
    <col min="8805" max="8805" width="10.44140625" style="128" customWidth="1"/>
    <col min="8806" max="8806" width="2.33203125" style="128" customWidth="1"/>
    <col min="8807" max="8808" width="5.6640625" style="128" customWidth="1"/>
    <col min="8809" max="8809" width="5.109375" style="128" customWidth="1"/>
    <col min="8810" max="8810" width="5.6640625" style="128" customWidth="1"/>
    <col min="8811" max="8811" width="12" style="128" customWidth="1"/>
    <col min="8812" max="8813" width="7.88671875" style="128" customWidth="1"/>
    <col min="8814" max="8814" width="2.109375" style="128" customWidth="1"/>
    <col min="8815" max="8815" width="7.77734375" style="128" customWidth="1"/>
    <col min="8816" max="8816" width="6.44140625" style="128" customWidth="1"/>
    <col min="8817" max="8819" width="3.21875" style="128" customWidth="1"/>
    <col min="8820" max="8820" width="3" style="128" customWidth="1"/>
    <col min="8821" max="8821" width="2.44140625" style="128" customWidth="1"/>
    <col min="8822" max="8822" width="2.6640625" style="128" customWidth="1"/>
    <col min="8823" max="8825" width="0" style="128" hidden="1" customWidth="1"/>
    <col min="8826" max="8826" width="3.88671875" style="128" customWidth="1"/>
    <col min="8827" max="8827" width="0" style="128" hidden="1" customWidth="1"/>
    <col min="8828" max="8829" width="13" style="128" customWidth="1"/>
    <col min="8830" max="8830" width="13.21875" style="128" customWidth="1"/>
    <col min="8831" max="8831" width="5.6640625" style="128" customWidth="1"/>
    <col min="8832" max="8832" width="13.21875" style="128" customWidth="1"/>
    <col min="8833" max="8833" width="3.6640625" style="128" customWidth="1"/>
    <col min="8834" max="8834" width="2.6640625" style="128" customWidth="1"/>
    <col min="8835" max="8837" width="0" style="128" hidden="1" customWidth="1"/>
    <col min="8838" max="8838" width="2.6640625" style="128" customWidth="1"/>
    <col min="8839" max="8839" width="0" style="128" hidden="1" customWidth="1"/>
    <col min="8840" max="8840" width="2.6640625" style="128" customWidth="1"/>
    <col min="8841" max="8841" width="0" style="128" hidden="1" customWidth="1"/>
    <col min="8842" max="8842" width="3.88671875" style="128" customWidth="1"/>
    <col min="8843" max="8843" width="30" style="128" customWidth="1"/>
    <col min="8844" max="8844" width="20.44140625" style="128" customWidth="1"/>
    <col min="8845" max="8845" width="8" style="128" customWidth="1"/>
    <col min="8846" max="8846" width="17" style="128" customWidth="1"/>
    <col min="8847" max="8847" width="37.33203125" style="128" customWidth="1"/>
    <col min="8848" max="8848" width="5.109375" style="128" customWidth="1"/>
    <col min="8849" max="8849" width="27.44140625" style="128" customWidth="1"/>
    <col min="8850" max="8850" width="14.109375" style="128" customWidth="1"/>
    <col min="8851" max="8852" width="8.109375" style="128" customWidth="1"/>
    <col min="8853" max="8853" width="9.77734375" style="128" customWidth="1"/>
    <col min="8854" max="8854" width="1.88671875" style="128" customWidth="1"/>
    <col min="8855" max="9060" width="10.88671875" style="128"/>
    <col min="9061" max="9061" width="10.44140625" style="128" customWidth="1"/>
    <col min="9062" max="9062" width="2.33203125" style="128" customWidth="1"/>
    <col min="9063" max="9064" width="5.6640625" style="128" customWidth="1"/>
    <col min="9065" max="9065" width="5.109375" style="128" customWidth="1"/>
    <col min="9066" max="9066" width="5.6640625" style="128" customWidth="1"/>
    <col min="9067" max="9067" width="12" style="128" customWidth="1"/>
    <col min="9068" max="9069" width="7.88671875" style="128" customWidth="1"/>
    <col min="9070" max="9070" width="2.109375" style="128" customWidth="1"/>
    <col min="9071" max="9071" width="7.77734375" style="128" customWidth="1"/>
    <col min="9072" max="9072" width="6.44140625" style="128" customWidth="1"/>
    <col min="9073" max="9075" width="3.21875" style="128" customWidth="1"/>
    <col min="9076" max="9076" width="3" style="128" customWidth="1"/>
    <col min="9077" max="9077" width="2.44140625" style="128" customWidth="1"/>
    <col min="9078" max="9078" width="2.6640625" style="128" customWidth="1"/>
    <col min="9079" max="9081" width="0" style="128" hidden="1" customWidth="1"/>
    <col min="9082" max="9082" width="3.88671875" style="128" customWidth="1"/>
    <col min="9083" max="9083" width="0" style="128" hidden="1" customWidth="1"/>
    <col min="9084" max="9085" width="13" style="128" customWidth="1"/>
    <col min="9086" max="9086" width="13.21875" style="128" customWidth="1"/>
    <col min="9087" max="9087" width="5.6640625" style="128" customWidth="1"/>
    <col min="9088" max="9088" width="13.21875" style="128" customWidth="1"/>
    <col min="9089" max="9089" width="3.6640625" style="128" customWidth="1"/>
    <col min="9090" max="9090" width="2.6640625" style="128" customWidth="1"/>
    <col min="9091" max="9093" width="0" style="128" hidden="1" customWidth="1"/>
    <col min="9094" max="9094" width="2.6640625" style="128" customWidth="1"/>
    <col min="9095" max="9095" width="0" style="128" hidden="1" customWidth="1"/>
    <col min="9096" max="9096" width="2.6640625" style="128" customWidth="1"/>
    <col min="9097" max="9097" width="0" style="128" hidden="1" customWidth="1"/>
    <col min="9098" max="9098" width="3.88671875" style="128" customWidth="1"/>
    <col min="9099" max="9099" width="30" style="128" customWidth="1"/>
    <col min="9100" max="9100" width="20.44140625" style="128" customWidth="1"/>
    <col min="9101" max="9101" width="8" style="128" customWidth="1"/>
    <col min="9102" max="9102" width="17" style="128" customWidth="1"/>
    <col min="9103" max="9103" width="37.33203125" style="128" customWidth="1"/>
    <col min="9104" max="9104" width="5.109375" style="128" customWidth="1"/>
    <col min="9105" max="9105" width="27.44140625" style="128" customWidth="1"/>
    <col min="9106" max="9106" width="14.109375" style="128" customWidth="1"/>
    <col min="9107" max="9108" width="8.109375" style="128" customWidth="1"/>
    <col min="9109" max="9109" width="9.77734375" style="128" customWidth="1"/>
    <col min="9110" max="9110" width="1.88671875" style="128" customWidth="1"/>
    <col min="9111" max="9316" width="10.88671875" style="128"/>
    <col min="9317" max="9317" width="10.44140625" style="128" customWidth="1"/>
    <col min="9318" max="9318" width="2.33203125" style="128" customWidth="1"/>
    <col min="9319" max="9320" width="5.6640625" style="128" customWidth="1"/>
    <col min="9321" max="9321" width="5.109375" style="128" customWidth="1"/>
    <col min="9322" max="9322" width="5.6640625" style="128" customWidth="1"/>
    <col min="9323" max="9323" width="12" style="128" customWidth="1"/>
    <col min="9324" max="9325" width="7.88671875" style="128" customWidth="1"/>
    <col min="9326" max="9326" width="2.109375" style="128" customWidth="1"/>
    <col min="9327" max="9327" width="7.77734375" style="128" customWidth="1"/>
    <col min="9328" max="9328" width="6.44140625" style="128" customWidth="1"/>
    <col min="9329" max="9331" width="3.21875" style="128" customWidth="1"/>
    <col min="9332" max="9332" width="3" style="128" customWidth="1"/>
    <col min="9333" max="9333" width="2.44140625" style="128" customWidth="1"/>
    <col min="9334" max="9334" width="2.6640625" style="128" customWidth="1"/>
    <col min="9335" max="9337" width="0" style="128" hidden="1" customWidth="1"/>
    <col min="9338" max="9338" width="3.88671875" style="128" customWidth="1"/>
    <col min="9339" max="9339" width="0" style="128" hidden="1" customWidth="1"/>
    <col min="9340" max="9341" width="13" style="128" customWidth="1"/>
    <col min="9342" max="9342" width="13.21875" style="128" customWidth="1"/>
    <col min="9343" max="9343" width="5.6640625" style="128" customWidth="1"/>
    <col min="9344" max="9344" width="13.21875" style="128" customWidth="1"/>
    <col min="9345" max="9345" width="3.6640625" style="128" customWidth="1"/>
    <col min="9346" max="9346" width="2.6640625" style="128" customWidth="1"/>
    <col min="9347" max="9349" width="0" style="128" hidden="1" customWidth="1"/>
    <col min="9350" max="9350" width="2.6640625" style="128" customWidth="1"/>
    <col min="9351" max="9351" width="0" style="128" hidden="1" customWidth="1"/>
    <col min="9352" max="9352" width="2.6640625" style="128" customWidth="1"/>
    <col min="9353" max="9353" width="0" style="128" hidden="1" customWidth="1"/>
    <col min="9354" max="9354" width="3.88671875" style="128" customWidth="1"/>
    <col min="9355" max="9355" width="30" style="128" customWidth="1"/>
    <col min="9356" max="9356" width="20.44140625" style="128" customWidth="1"/>
    <col min="9357" max="9357" width="8" style="128" customWidth="1"/>
    <col min="9358" max="9358" width="17" style="128" customWidth="1"/>
    <col min="9359" max="9359" width="37.33203125" style="128" customWidth="1"/>
    <col min="9360" max="9360" width="5.109375" style="128" customWidth="1"/>
    <col min="9361" max="9361" width="27.44140625" style="128" customWidth="1"/>
    <col min="9362" max="9362" width="14.109375" style="128" customWidth="1"/>
    <col min="9363" max="9364" width="8.109375" style="128" customWidth="1"/>
    <col min="9365" max="9365" width="9.77734375" style="128" customWidth="1"/>
    <col min="9366" max="9366" width="1.88671875" style="128" customWidth="1"/>
    <col min="9367" max="9572" width="10.88671875" style="128"/>
    <col min="9573" max="9573" width="10.44140625" style="128" customWidth="1"/>
    <col min="9574" max="9574" width="2.33203125" style="128" customWidth="1"/>
    <col min="9575" max="9576" width="5.6640625" style="128" customWidth="1"/>
    <col min="9577" max="9577" width="5.109375" style="128" customWidth="1"/>
    <col min="9578" max="9578" width="5.6640625" style="128" customWidth="1"/>
    <col min="9579" max="9579" width="12" style="128" customWidth="1"/>
    <col min="9580" max="9581" width="7.88671875" style="128" customWidth="1"/>
    <col min="9582" max="9582" width="2.109375" style="128" customWidth="1"/>
    <col min="9583" max="9583" width="7.77734375" style="128" customWidth="1"/>
    <col min="9584" max="9584" width="6.44140625" style="128" customWidth="1"/>
    <col min="9585" max="9587" width="3.21875" style="128" customWidth="1"/>
    <col min="9588" max="9588" width="3" style="128" customWidth="1"/>
    <col min="9589" max="9589" width="2.44140625" style="128" customWidth="1"/>
    <col min="9590" max="9590" width="2.6640625" style="128" customWidth="1"/>
    <col min="9591" max="9593" width="0" style="128" hidden="1" customWidth="1"/>
    <col min="9594" max="9594" width="3.88671875" style="128" customWidth="1"/>
    <col min="9595" max="9595" width="0" style="128" hidden="1" customWidth="1"/>
    <col min="9596" max="9597" width="13" style="128" customWidth="1"/>
    <col min="9598" max="9598" width="13.21875" style="128" customWidth="1"/>
    <col min="9599" max="9599" width="5.6640625" style="128" customWidth="1"/>
    <col min="9600" max="9600" width="13.21875" style="128" customWidth="1"/>
    <col min="9601" max="9601" width="3.6640625" style="128" customWidth="1"/>
    <col min="9602" max="9602" width="2.6640625" style="128" customWidth="1"/>
    <col min="9603" max="9605" width="0" style="128" hidden="1" customWidth="1"/>
    <col min="9606" max="9606" width="2.6640625" style="128" customWidth="1"/>
    <col min="9607" max="9607" width="0" style="128" hidden="1" customWidth="1"/>
    <col min="9608" max="9608" width="2.6640625" style="128" customWidth="1"/>
    <col min="9609" max="9609" width="0" style="128" hidden="1" customWidth="1"/>
    <col min="9610" max="9610" width="3.88671875" style="128" customWidth="1"/>
    <col min="9611" max="9611" width="30" style="128" customWidth="1"/>
    <col min="9612" max="9612" width="20.44140625" style="128" customWidth="1"/>
    <col min="9613" max="9613" width="8" style="128" customWidth="1"/>
    <col min="9614" max="9614" width="17" style="128" customWidth="1"/>
    <col min="9615" max="9615" width="37.33203125" style="128" customWidth="1"/>
    <col min="9616" max="9616" width="5.109375" style="128" customWidth="1"/>
    <col min="9617" max="9617" width="27.44140625" style="128" customWidth="1"/>
    <col min="9618" max="9618" width="14.109375" style="128" customWidth="1"/>
    <col min="9619" max="9620" width="8.109375" style="128" customWidth="1"/>
    <col min="9621" max="9621" width="9.77734375" style="128" customWidth="1"/>
    <col min="9622" max="9622" width="1.88671875" style="128" customWidth="1"/>
    <col min="9623" max="9828" width="10.88671875" style="128"/>
    <col min="9829" max="9829" width="10.44140625" style="128" customWidth="1"/>
    <col min="9830" max="9830" width="2.33203125" style="128" customWidth="1"/>
    <col min="9831" max="9832" width="5.6640625" style="128" customWidth="1"/>
    <col min="9833" max="9833" width="5.109375" style="128" customWidth="1"/>
    <col min="9834" max="9834" width="5.6640625" style="128" customWidth="1"/>
    <col min="9835" max="9835" width="12" style="128" customWidth="1"/>
    <col min="9836" max="9837" width="7.88671875" style="128" customWidth="1"/>
    <col min="9838" max="9838" width="2.109375" style="128" customWidth="1"/>
    <col min="9839" max="9839" width="7.77734375" style="128" customWidth="1"/>
    <col min="9840" max="9840" width="6.44140625" style="128" customWidth="1"/>
    <col min="9841" max="9843" width="3.21875" style="128" customWidth="1"/>
    <col min="9844" max="9844" width="3" style="128" customWidth="1"/>
    <col min="9845" max="9845" width="2.44140625" style="128" customWidth="1"/>
    <col min="9846" max="9846" width="2.6640625" style="128" customWidth="1"/>
    <col min="9847" max="9849" width="0" style="128" hidden="1" customWidth="1"/>
    <col min="9850" max="9850" width="3.88671875" style="128" customWidth="1"/>
    <col min="9851" max="9851" width="0" style="128" hidden="1" customWidth="1"/>
    <col min="9852" max="9853" width="13" style="128" customWidth="1"/>
    <col min="9854" max="9854" width="13.21875" style="128" customWidth="1"/>
    <col min="9855" max="9855" width="5.6640625" style="128" customWidth="1"/>
    <col min="9856" max="9856" width="13.21875" style="128" customWidth="1"/>
    <col min="9857" max="9857" width="3.6640625" style="128" customWidth="1"/>
    <col min="9858" max="9858" width="2.6640625" style="128" customWidth="1"/>
    <col min="9859" max="9861" width="0" style="128" hidden="1" customWidth="1"/>
    <col min="9862" max="9862" width="2.6640625" style="128" customWidth="1"/>
    <col min="9863" max="9863" width="0" style="128" hidden="1" customWidth="1"/>
    <col min="9864" max="9864" width="2.6640625" style="128" customWidth="1"/>
    <col min="9865" max="9865" width="0" style="128" hidden="1" customWidth="1"/>
    <col min="9866" max="9866" width="3.88671875" style="128" customWidth="1"/>
    <col min="9867" max="9867" width="30" style="128" customWidth="1"/>
    <col min="9868" max="9868" width="20.44140625" style="128" customWidth="1"/>
    <col min="9869" max="9869" width="8" style="128" customWidth="1"/>
    <col min="9870" max="9870" width="17" style="128" customWidth="1"/>
    <col min="9871" max="9871" width="37.33203125" style="128" customWidth="1"/>
    <col min="9872" max="9872" width="5.109375" style="128" customWidth="1"/>
    <col min="9873" max="9873" width="27.44140625" style="128" customWidth="1"/>
    <col min="9874" max="9874" width="14.109375" style="128" customWidth="1"/>
    <col min="9875" max="9876" width="8.109375" style="128" customWidth="1"/>
    <col min="9877" max="9877" width="9.77734375" style="128" customWidth="1"/>
    <col min="9878" max="9878" width="1.88671875" style="128" customWidth="1"/>
    <col min="9879" max="10084" width="10.88671875" style="128"/>
    <col min="10085" max="10085" width="10.44140625" style="128" customWidth="1"/>
    <col min="10086" max="10086" width="2.33203125" style="128" customWidth="1"/>
    <col min="10087" max="10088" width="5.6640625" style="128" customWidth="1"/>
    <col min="10089" max="10089" width="5.109375" style="128" customWidth="1"/>
    <col min="10090" max="10090" width="5.6640625" style="128" customWidth="1"/>
    <col min="10091" max="10091" width="12" style="128" customWidth="1"/>
    <col min="10092" max="10093" width="7.88671875" style="128" customWidth="1"/>
    <col min="10094" max="10094" width="2.109375" style="128" customWidth="1"/>
    <col min="10095" max="10095" width="7.77734375" style="128" customWidth="1"/>
    <col min="10096" max="10096" width="6.44140625" style="128" customWidth="1"/>
    <col min="10097" max="10099" width="3.21875" style="128" customWidth="1"/>
    <col min="10100" max="10100" width="3" style="128" customWidth="1"/>
    <col min="10101" max="10101" width="2.44140625" style="128" customWidth="1"/>
    <col min="10102" max="10102" width="2.6640625" style="128" customWidth="1"/>
    <col min="10103" max="10105" width="0" style="128" hidden="1" customWidth="1"/>
    <col min="10106" max="10106" width="3.88671875" style="128" customWidth="1"/>
    <col min="10107" max="10107" width="0" style="128" hidden="1" customWidth="1"/>
    <col min="10108" max="10109" width="13" style="128" customWidth="1"/>
    <col min="10110" max="10110" width="13.21875" style="128" customWidth="1"/>
    <col min="10111" max="10111" width="5.6640625" style="128" customWidth="1"/>
    <col min="10112" max="10112" width="13.21875" style="128" customWidth="1"/>
    <col min="10113" max="10113" width="3.6640625" style="128" customWidth="1"/>
    <col min="10114" max="10114" width="2.6640625" style="128" customWidth="1"/>
    <col min="10115" max="10117" width="0" style="128" hidden="1" customWidth="1"/>
    <col min="10118" max="10118" width="2.6640625" style="128" customWidth="1"/>
    <col min="10119" max="10119" width="0" style="128" hidden="1" customWidth="1"/>
    <col min="10120" max="10120" width="2.6640625" style="128" customWidth="1"/>
    <col min="10121" max="10121" width="0" style="128" hidden="1" customWidth="1"/>
    <col min="10122" max="10122" width="3.88671875" style="128" customWidth="1"/>
    <col min="10123" max="10123" width="30" style="128" customWidth="1"/>
    <col min="10124" max="10124" width="20.44140625" style="128" customWidth="1"/>
    <col min="10125" max="10125" width="8" style="128" customWidth="1"/>
    <col min="10126" max="10126" width="17" style="128" customWidth="1"/>
    <col min="10127" max="10127" width="37.33203125" style="128" customWidth="1"/>
    <col min="10128" max="10128" width="5.109375" style="128" customWidth="1"/>
    <col min="10129" max="10129" width="27.44140625" style="128" customWidth="1"/>
    <col min="10130" max="10130" width="14.109375" style="128" customWidth="1"/>
    <col min="10131" max="10132" width="8.109375" style="128" customWidth="1"/>
    <col min="10133" max="10133" width="9.77734375" style="128" customWidth="1"/>
    <col min="10134" max="10134" width="1.88671875" style="128" customWidth="1"/>
    <col min="10135" max="10340" width="10.88671875" style="128"/>
    <col min="10341" max="10341" width="10.44140625" style="128" customWidth="1"/>
    <col min="10342" max="10342" width="2.33203125" style="128" customWidth="1"/>
    <col min="10343" max="10344" width="5.6640625" style="128" customWidth="1"/>
    <col min="10345" max="10345" width="5.109375" style="128" customWidth="1"/>
    <col min="10346" max="10346" width="5.6640625" style="128" customWidth="1"/>
    <col min="10347" max="10347" width="12" style="128" customWidth="1"/>
    <col min="10348" max="10349" width="7.88671875" style="128" customWidth="1"/>
    <col min="10350" max="10350" width="2.109375" style="128" customWidth="1"/>
    <col min="10351" max="10351" width="7.77734375" style="128" customWidth="1"/>
    <col min="10352" max="10352" width="6.44140625" style="128" customWidth="1"/>
    <col min="10353" max="10355" width="3.21875" style="128" customWidth="1"/>
    <col min="10356" max="10356" width="3" style="128" customWidth="1"/>
    <col min="10357" max="10357" width="2.44140625" style="128" customWidth="1"/>
    <col min="10358" max="10358" width="2.6640625" style="128" customWidth="1"/>
    <col min="10359" max="10361" width="0" style="128" hidden="1" customWidth="1"/>
    <col min="10362" max="10362" width="3.88671875" style="128" customWidth="1"/>
    <col min="10363" max="10363" width="0" style="128" hidden="1" customWidth="1"/>
    <col min="10364" max="10365" width="13" style="128" customWidth="1"/>
    <col min="10366" max="10366" width="13.21875" style="128" customWidth="1"/>
    <col min="10367" max="10367" width="5.6640625" style="128" customWidth="1"/>
    <col min="10368" max="10368" width="13.21875" style="128" customWidth="1"/>
    <col min="10369" max="10369" width="3.6640625" style="128" customWidth="1"/>
    <col min="10370" max="10370" width="2.6640625" style="128" customWidth="1"/>
    <col min="10371" max="10373" width="0" style="128" hidden="1" customWidth="1"/>
    <col min="10374" max="10374" width="2.6640625" style="128" customWidth="1"/>
    <col min="10375" max="10375" width="0" style="128" hidden="1" customWidth="1"/>
    <col min="10376" max="10376" width="2.6640625" style="128" customWidth="1"/>
    <col min="10377" max="10377" width="0" style="128" hidden="1" customWidth="1"/>
    <col min="10378" max="10378" width="3.88671875" style="128" customWidth="1"/>
    <col min="10379" max="10379" width="30" style="128" customWidth="1"/>
    <col min="10380" max="10380" width="20.44140625" style="128" customWidth="1"/>
    <col min="10381" max="10381" width="8" style="128" customWidth="1"/>
    <col min="10382" max="10382" width="17" style="128" customWidth="1"/>
    <col min="10383" max="10383" width="37.33203125" style="128" customWidth="1"/>
    <col min="10384" max="10384" width="5.109375" style="128" customWidth="1"/>
    <col min="10385" max="10385" width="27.44140625" style="128" customWidth="1"/>
    <col min="10386" max="10386" width="14.109375" style="128" customWidth="1"/>
    <col min="10387" max="10388" width="8.109375" style="128" customWidth="1"/>
    <col min="10389" max="10389" width="9.77734375" style="128" customWidth="1"/>
    <col min="10390" max="10390" width="1.88671875" style="128" customWidth="1"/>
    <col min="10391" max="10596" width="10.88671875" style="128"/>
    <col min="10597" max="10597" width="10.44140625" style="128" customWidth="1"/>
    <col min="10598" max="10598" width="2.33203125" style="128" customWidth="1"/>
    <col min="10599" max="10600" width="5.6640625" style="128" customWidth="1"/>
    <col min="10601" max="10601" width="5.109375" style="128" customWidth="1"/>
    <col min="10602" max="10602" width="5.6640625" style="128" customWidth="1"/>
    <col min="10603" max="10603" width="12" style="128" customWidth="1"/>
    <col min="10604" max="10605" width="7.88671875" style="128" customWidth="1"/>
    <col min="10606" max="10606" width="2.109375" style="128" customWidth="1"/>
    <col min="10607" max="10607" width="7.77734375" style="128" customWidth="1"/>
    <col min="10608" max="10608" width="6.44140625" style="128" customWidth="1"/>
    <col min="10609" max="10611" width="3.21875" style="128" customWidth="1"/>
    <col min="10612" max="10612" width="3" style="128" customWidth="1"/>
    <col min="10613" max="10613" width="2.44140625" style="128" customWidth="1"/>
    <col min="10614" max="10614" width="2.6640625" style="128" customWidth="1"/>
    <col min="10615" max="10617" width="0" style="128" hidden="1" customWidth="1"/>
    <col min="10618" max="10618" width="3.88671875" style="128" customWidth="1"/>
    <col min="10619" max="10619" width="0" style="128" hidden="1" customWidth="1"/>
    <col min="10620" max="10621" width="13" style="128" customWidth="1"/>
    <col min="10622" max="10622" width="13.21875" style="128" customWidth="1"/>
    <col min="10623" max="10623" width="5.6640625" style="128" customWidth="1"/>
    <col min="10624" max="10624" width="13.21875" style="128" customWidth="1"/>
    <col min="10625" max="10625" width="3.6640625" style="128" customWidth="1"/>
    <col min="10626" max="10626" width="2.6640625" style="128" customWidth="1"/>
    <col min="10627" max="10629" width="0" style="128" hidden="1" customWidth="1"/>
    <col min="10630" max="10630" width="2.6640625" style="128" customWidth="1"/>
    <col min="10631" max="10631" width="0" style="128" hidden="1" customWidth="1"/>
    <col min="10632" max="10632" width="2.6640625" style="128" customWidth="1"/>
    <col min="10633" max="10633" width="0" style="128" hidden="1" customWidth="1"/>
    <col min="10634" max="10634" width="3.88671875" style="128" customWidth="1"/>
    <col min="10635" max="10635" width="30" style="128" customWidth="1"/>
    <col min="10636" max="10636" width="20.44140625" style="128" customWidth="1"/>
    <col min="10637" max="10637" width="8" style="128" customWidth="1"/>
    <col min="10638" max="10638" width="17" style="128" customWidth="1"/>
    <col min="10639" max="10639" width="37.33203125" style="128" customWidth="1"/>
    <col min="10640" max="10640" width="5.109375" style="128" customWidth="1"/>
    <col min="10641" max="10641" width="27.44140625" style="128" customWidth="1"/>
    <col min="10642" max="10642" width="14.109375" style="128" customWidth="1"/>
    <col min="10643" max="10644" width="8.109375" style="128" customWidth="1"/>
    <col min="10645" max="10645" width="9.77734375" style="128" customWidth="1"/>
    <col min="10646" max="10646" width="1.88671875" style="128" customWidth="1"/>
    <col min="10647" max="10852" width="10.88671875" style="128"/>
    <col min="10853" max="10853" width="10.44140625" style="128" customWidth="1"/>
    <col min="10854" max="10854" width="2.33203125" style="128" customWidth="1"/>
    <col min="10855" max="10856" width="5.6640625" style="128" customWidth="1"/>
    <col min="10857" max="10857" width="5.109375" style="128" customWidth="1"/>
    <col min="10858" max="10858" width="5.6640625" style="128" customWidth="1"/>
    <col min="10859" max="10859" width="12" style="128" customWidth="1"/>
    <col min="10860" max="10861" width="7.88671875" style="128" customWidth="1"/>
    <col min="10862" max="10862" width="2.109375" style="128" customWidth="1"/>
    <col min="10863" max="10863" width="7.77734375" style="128" customWidth="1"/>
    <col min="10864" max="10864" width="6.44140625" style="128" customWidth="1"/>
    <col min="10865" max="10867" width="3.21875" style="128" customWidth="1"/>
    <col min="10868" max="10868" width="3" style="128" customWidth="1"/>
    <col min="10869" max="10869" width="2.44140625" style="128" customWidth="1"/>
    <col min="10870" max="10870" width="2.6640625" style="128" customWidth="1"/>
    <col min="10871" max="10873" width="0" style="128" hidden="1" customWidth="1"/>
    <col min="10874" max="10874" width="3.88671875" style="128" customWidth="1"/>
    <col min="10875" max="10875" width="0" style="128" hidden="1" customWidth="1"/>
    <col min="10876" max="10877" width="13" style="128" customWidth="1"/>
    <col min="10878" max="10878" width="13.21875" style="128" customWidth="1"/>
    <col min="10879" max="10879" width="5.6640625" style="128" customWidth="1"/>
    <col min="10880" max="10880" width="13.21875" style="128" customWidth="1"/>
    <col min="10881" max="10881" width="3.6640625" style="128" customWidth="1"/>
    <col min="10882" max="10882" width="2.6640625" style="128" customWidth="1"/>
    <col min="10883" max="10885" width="0" style="128" hidden="1" customWidth="1"/>
    <col min="10886" max="10886" width="2.6640625" style="128" customWidth="1"/>
    <col min="10887" max="10887" width="0" style="128" hidden="1" customWidth="1"/>
    <col min="10888" max="10888" width="2.6640625" style="128" customWidth="1"/>
    <col min="10889" max="10889" width="0" style="128" hidden="1" customWidth="1"/>
    <col min="10890" max="10890" width="3.88671875" style="128" customWidth="1"/>
    <col min="10891" max="10891" width="30" style="128" customWidth="1"/>
    <col min="10892" max="10892" width="20.44140625" style="128" customWidth="1"/>
    <col min="10893" max="10893" width="8" style="128" customWidth="1"/>
    <col min="10894" max="10894" width="17" style="128" customWidth="1"/>
    <col min="10895" max="10895" width="37.33203125" style="128" customWidth="1"/>
    <col min="10896" max="10896" width="5.109375" style="128" customWidth="1"/>
    <col min="10897" max="10897" width="27.44140625" style="128" customWidth="1"/>
    <col min="10898" max="10898" width="14.109375" style="128" customWidth="1"/>
    <col min="10899" max="10900" width="8.109375" style="128" customWidth="1"/>
    <col min="10901" max="10901" width="9.77734375" style="128" customWidth="1"/>
    <col min="10902" max="10902" width="1.88671875" style="128" customWidth="1"/>
    <col min="10903" max="11108" width="10.88671875" style="128"/>
    <col min="11109" max="11109" width="10.44140625" style="128" customWidth="1"/>
    <col min="11110" max="11110" width="2.33203125" style="128" customWidth="1"/>
    <col min="11111" max="11112" width="5.6640625" style="128" customWidth="1"/>
    <col min="11113" max="11113" width="5.109375" style="128" customWidth="1"/>
    <col min="11114" max="11114" width="5.6640625" style="128" customWidth="1"/>
    <col min="11115" max="11115" width="12" style="128" customWidth="1"/>
    <col min="11116" max="11117" width="7.88671875" style="128" customWidth="1"/>
    <col min="11118" max="11118" width="2.109375" style="128" customWidth="1"/>
    <col min="11119" max="11119" width="7.77734375" style="128" customWidth="1"/>
    <col min="11120" max="11120" width="6.44140625" style="128" customWidth="1"/>
    <col min="11121" max="11123" width="3.21875" style="128" customWidth="1"/>
    <col min="11124" max="11124" width="3" style="128" customWidth="1"/>
    <col min="11125" max="11125" width="2.44140625" style="128" customWidth="1"/>
    <col min="11126" max="11126" width="2.6640625" style="128" customWidth="1"/>
    <col min="11127" max="11129" width="0" style="128" hidden="1" customWidth="1"/>
    <col min="11130" max="11130" width="3.88671875" style="128" customWidth="1"/>
    <col min="11131" max="11131" width="0" style="128" hidden="1" customWidth="1"/>
    <col min="11132" max="11133" width="13" style="128" customWidth="1"/>
    <col min="11134" max="11134" width="13.21875" style="128" customWidth="1"/>
    <col min="11135" max="11135" width="5.6640625" style="128" customWidth="1"/>
    <col min="11136" max="11136" width="13.21875" style="128" customWidth="1"/>
    <col min="11137" max="11137" width="3.6640625" style="128" customWidth="1"/>
    <col min="11138" max="11138" width="2.6640625" style="128" customWidth="1"/>
    <col min="11139" max="11141" width="0" style="128" hidden="1" customWidth="1"/>
    <col min="11142" max="11142" width="2.6640625" style="128" customWidth="1"/>
    <col min="11143" max="11143" width="0" style="128" hidden="1" customWidth="1"/>
    <col min="11144" max="11144" width="2.6640625" style="128" customWidth="1"/>
    <col min="11145" max="11145" width="0" style="128" hidden="1" customWidth="1"/>
    <col min="11146" max="11146" width="3.88671875" style="128" customWidth="1"/>
    <col min="11147" max="11147" width="30" style="128" customWidth="1"/>
    <col min="11148" max="11148" width="20.44140625" style="128" customWidth="1"/>
    <col min="11149" max="11149" width="8" style="128" customWidth="1"/>
    <col min="11150" max="11150" width="17" style="128" customWidth="1"/>
    <col min="11151" max="11151" width="37.33203125" style="128" customWidth="1"/>
    <col min="11152" max="11152" width="5.109375" style="128" customWidth="1"/>
    <col min="11153" max="11153" width="27.44140625" style="128" customWidth="1"/>
    <col min="11154" max="11154" width="14.109375" style="128" customWidth="1"/>
    <col min="11155" max="11156" width="8.109375" style="128" customWidth="1"/>
    <col min="11157" max="11157" width="9.77734375" style="128" customWidth="1"/>
    <col min="11158" max="11158" width="1.88671875" style="128" customWidth="1"/>
    <col min="11159" max="11364" width="10.88671875" style="128"/>
    <col min="11365" max="11365" width="10.44140625" style="128" customWidth="1"/>
    <col min="11366" max="11366" width="2.33203125" style="128" customWidth="1"/>
    <col min="11367" max="11368" width="5.6640625" style="128" customWidth="1"/>
    <col min="11369" max="11369" width="5.109375" style="128" customWidth="1"/>
    <col min="11370" max="11370" width="5.6640625" style="128" customWidth="1"/>
    <col min="11371" max="11371" width="12" style="128" customWidth="1"/>
    <col min="11372" max="11373" width="7.88671875" style="128" customWidth="1"/>
    <col min="11374" max="11374" width="2.109375" style="128" customWidth="1"/>
    <col min="11375" max="11375" width="7.77734375" style="128" customWidth="1"/>
    <col min="11376" max="11376" width="6.44140625" style="128" customWidth="1"/>
    <col min="11377" max="11379" width="3.21875" style="128" customWidth="1"/>
    <col min="11380" max="11380" width="3" style="128" customWidth="1"/>
    <col min="11381" max="11381" width="2.44140625" style="128" customWidth="1"/>
    <col min="11382" max="11382" width="2.6640625" style="128" customWidth="1"/>
    <col min="11383" max="11385" width="0" style="128" hidden="1" customWidth="1"/>
    <col min="11386" max="11386" width="3.88671875" style="128" customWidth="1"/>
    <col min="11387" max="11387" width="0" style="128" hidden="1" customWidth="1"/>
    <col min="11388" max="11389" width="13" style="128" customWidth="1"/>
    <col min="11390" max="11390" width="13.21875" style="128" customWidth="1"/>
    <col min="11391" max="11391" width="5.6640625" style="128" customWidth="1"/>
    <col min="11392" max="11392" width="13.21875" style="128" customWidth="1"/>
    <col min="11393" max="11393" width="3.6640625" style="128" customWidth="1"/>
    <col min="11394" max="11394" width="2.6640625" style="128" customWidth="1"/>
    <col min="11395" max="11397" width="0" style="128" hidden="1" customWidth="1"/>
    <col min="11398" max="11398" width="2.6640625" style="128" customWidth="1"/>
    <col min="11399" max="11399" width="0" style="128" hidden="1" customWidth="1"/>
    <col min="11400" max="11400" width="2.6640625" style="128" customWidth="1"/>
    <col min="11401" max="11401" width="0" style="128" hidden="1" customWidth="1"/>
    <col min="11402" max="11402" width="3.88671875" style="128" customWidth="1"/>
    <col min="11403" max="11403" width="30" style="128" customWidth="1"/>
    <col min="11404" max="11404" width="20.44140625" style="128" customWidth="1"/>
    <col min="11405" max="11405" width="8" style="128" customWidth="1"/>
    <col min="11406" max="11406" width="17" style="128" customWidth="1"/>
    <col min="11407" max="11407" width="37.33203125" style="128" customWidth="1"/>
    <col min="11408" max="11408" width="5.109375" style="128" customWidth="1"/>
    <col min="11409" max="11409" width="27.44140625" style="128" customWidth="1"/>
    <col min="11410" max="11410" width="14.109375" style="128" customWidth="1"/>
    <col min="11411" max="11412" width="8.109375" style="128" customWidth="1"/>
    <col min="11413" max="11413" width="9.77734375" style="128" customWidth="1"/>
    <col min="11414" max="11414" width="1.88671875" style="128" customWidth="1"/>
    <col min="11415" max="11620" width="10.88671875" style="128"/>
    <col min="11621" max="11621" width="10.44140625" style="128" customWidth="1"/>
    <col min="11622" max="11622" width="2.33203125" style="128" customWidth="1"/>
    <col min="11623" max="11624" width="5.6640625" style="128" customWidth="1"/>
    <col min="11625" max="11625" width="5.109375" style="128" customWidth="1"/>
    <col min="11626" max="11626" width="5.6640625" style="128" customWidth="1"/>
    <col min="11627" max="11627" width="12" style="128" customWidth="1"/>
    <col min="11628" max="11629" width="7.88671875" style="128" customWidth="1"/>
    <col min="11630" max="11630" width="2.109375" style="128" customWidth="1"/>
    <col min="11631" max="11631" width="7.77734375" style="128" customWidth="1"/>
    <col min="11632" max="11632" width="6.44140625" style="128" customWidth="1"/>
    <col min="11633" max="11635" width="3.21875" style="128" customWidth="1"/>
    <col min="11636" max="11636" width="3" style="128" customWidth="1"/>
    <col min="11637" max="11637" width="2.44140625" style="128" customWidth="1"/>
    <col min="11638" max="11638" width="2.6640625" style="128" customWidth="1"/>
    <col min="11639" max="11641" width="0" style="128" hidden="1" customWidth="1"/>
    <col min="11642" max="11642" width="3.88671875" style="128" customWidth="1"/>
    <col min="11643" max="11643" width="0" style="128" hidden="1" customWidth="1"/>
    <col min="11644" max="11645" width="13" style="128" customWidth="1"/>
    <col min="11646" max="11646" width="13.21875" style="128" customWidth="1"/>
    <col min="11647" max="11647" width="5.6640625" style="128" customWidth="1"/>
    <col min="11648" max="11648" width="13.21875" style="128" customWidth="1"/>
    <col min="11649" max="11649" width="3.6640625" style="128" customWidth="1"/>
    <col min="11650" max="11650" width="2.6640625" style="128" customWidth="1"/>
    <col min="11651" max="11653" width="0" style="128" hidden="1" customWidth="1"/>
    <col min="11654" max="11654" width="2.6640625" style="128" customWidth="1"/>
    <col min="11655" max="11655" width="0" style="128" hidden="1" customWidth="1"/>
    <col min="11656" max="11656" width="2.6640625" style="128" customWidth="1"/>
    <col min="11657" max="11657" width="0" style="128" hidden="1" customWidth="1"/>
    <col min="11658" max="11658" width="3.88671875" style="128" customWidth="1"/>
    <col min="11659" max="11659" width="30" style="128" customWidth="1"/>
    <col min="11660" max="11660" width="20.44140625" style="128" customWidth="1"/>
    <col min="11661" max="11661" width="8" style="128" customWidth="1"/>
    <col min="11662" max="11662" width="17" style="128" customWidth="1"/>
    <col min="11663" max="11663" width="37.33203125" style="128" customWidth="1"/>
    <col min="11664" max="11664" width="5.109375" style="128" customWidth="1"/>
    <col min="11665" max="11665" width="27.44140625" style="128" customWidth="1"/>
    <col min="11666" max="11666" width="14.109375" style="128" customWidth="1"/>
    <col min="11667" max="11668" width="8.109375" style="128" customWidth="1"/>
    <col min="11669" max="11669" width="9.77734375" style="128" customWidth="1"/>
    <col min="11670" max="11670" width="1.88671875" style="128" customWidth="1"/>
    <col min="11671" max="11876" width="10.88671875" style="128"/>
    <col min="11877" max="11877" width="10.44140625" style="128" customWidth="1"/>
    <col min="11878" max="11878" width="2.33203125" style="128" customWidth="1"/>
    <col min="11879" max="11880" width="5.6640625" style="128" customWidth="1"/>
    <col min="11881" max="11881" width="5.109375" style="128" customWidth="1"/>
    <col min="11882" max="11882" width="5.6640625" style="128" customWidth="1"/>
    <col min="11883" max="11883" width="12" style="128" customWidth="1"/>
    <col min="11884" max="11885" width="7.88671875" style="128" customWidth="1"/>
    <col min="11886" max="11886" width="2.109375" style="128" customWidth="1"/>
    <col min="11887" max="11887" width="7.77734375" style="128" customWidth="1"/>
    <col min="11888" max="11888" width="6.44140625" style="128" customWidth="1"/>
    <col min="11889" max="11891" width="3.21875" style="128" customWidth="1"/>
    <col min="11892" max="11892" width="3" style="128" customWidth="1"/>
    <col min="11893" max="11893" width="2.44140625" style="128" customWidth="1"/>
    <col min="11894" max="11894" width="2.6640625" style="128" customWidth="1"/>
    <col min="11895" max="11897" width="0" style="128" hidden="1" customWidth="1"/>
    <col min="11898" max="11898" width="3.88671875" style="128" customWidth="1"/>
    <col min="11899" max="11899" width="0" style="128" hidden="1" customWidth="1"/>
    <col min="11900" max="11901" width="13" style="128" customWidth="1"/>
    <col min="11902" max="11902" width="13.21875" style="128" customWidth="1"/>
    <col min="11903" max="11903" width="5.6640625" style="128" customWidth="1"/>
    <col min="11904" max="11904" width="13.21875" style="128" customWidth="1"/>
    <col min="11905" max="11905" width="3.6640625" style="128" customWidth="1"/>
    <col min="11906" max="11906" width="2.6640625" style="128" customWidth="1"/>
    <col min="11907" max="11909" width="0" style="128" hidden="1" customWidth="1"/>
    <col min="11910" max="11910" width="2.6640625" style="128" customWidth="1"/>
    <col min="11911" max="11911" width="0" style="128" hidden="1" customWidth="1"/>
    <col min="11912" max="11912" width="2.6640625" style="128" customWidth="1"/>
    <col min="11913" max="11913" width="0" style="128" hidden="1" customWidth="1"/>
    <col min="11914" max="11914" width="3.88671875" style="128" customWidth="1"/>
    <col min="11915" max="11915" width="30" style="128" customWidth="1"/>
    <col min="11916" max="11916" width="20.44140625" style="128" customWidth="1"/>
    <col min="11917" max="11917" width="8" style="128" customWidth="1"/>
    <col min="11918" max="11918" width="17" style="128" customWidth="1"/>
    <col min="11919" max="11919" width="37.33203125" style="128" customWidth="1"/>
    <col min="11920" max="11920" width="5.109375" style="128" customWidth="1"/>
    <col min="11921" max="11921" width="27.44140625" style="128" customWidth="1"/>
    <col min="11922" max="11922" width="14.109375" style="128" customWidth="1"/>
    <col min="11923" max="11924" width="8.109375" style="128" customWidth="1"/>
    <col min="11925" max="11925" width="9.77734375" style="128" customWidth="1"/>
    <col min="11926" max="11926" width="1.88671875" style="128" customWidth="1"/>
    <col min="11927" max="12132" width="10.88671875" style="128"/>
    <col min="12133" max="12133" width="10.44140625" style="128" customWidth="1"/>
    <col min="12134" max="12134" width="2.33203125" style="128" customWidth="1"/>
    <col min="12135" max="12136" width="5.6640625" style="128" customWidth="1"/>
    <col min="12137" max="12137" width="5.109375" style="128" customWidth="1"/>
    <col min="12138" max="12138" width="5.6640625" style="128" customWidth="1"/>
    <col min="12139" max="12139" width="12" style="128" customWidth="1"/>
    <col min="12140" max="12141" width="7.88671875" style="128" customWidth="1"/>
    <col min="12142" max="12142" width="2.109375" style="128" customWidth="1"/>
    <col min="12143" max="12143" width="7.77734375" style="128" customWidth="1"/>
    <col min="12144" max="12144" width="6.44140625" style="128" customWidth="1"/>
    <col min="12145" max="12147" width="3.21875" style="128" customWidth="1"/>
    <col min="12148" max="12148" width="3" style="128" customWidth="1"/>
    <col min="12149" max="12149" width="2.44140625" style="128" customWidth="1"/>
    <col min="12150" max="12150" width="2.6640625" style="128" customWidth="1"/>
    <col min="12151" max="12153" width="0" style="128" hidden="1" customWidth="1"/>
    <col min="12154" max="12154" width="3.88671875" style="128" customWidth="1"/>
    <col min="12155" max="12155" width="0" style="128" hidden="1" customWidth="1"/>
    <col min="12156" max="12157" width="13" style="128" customWidth="1"/>
    <col min="12158" max="12158" width="13.21875" style="128" customWidth="1"/>
    <col min="12159" max="12159" width="5.6640625" style="128" customWidth="1"/>
    <col min="12160" max="12160" width="13.21875" style="128" customWidth="1"/>
    <col min="12161" max="12161" width="3.6640625" style="128" customWidth="1"/>
    <col min="12162" max="12162" width="2.6640625" style="128" customWidth="1"/>
    <col min="12163" max="12165" width="0" style="128" hidden="1" customWidth="1"/>
    <col min="12166" max="12166" width="2.6640625" style="128" customWidth="1"/>
    <col min="12167" max="12167" width="0" style="128" hidden="1" customWidth="1"/>
    <col min="12168" max="12168" width="2.6640625" style="128" customWidth="1"/>
    <col min="12169" max="12169" width="0" style="128" hidden="1" customWidth="1"/>
    <col min="12170" max="12170" width="3.88671875" style="128" customWidth="1"/>
    <col min="12171" max="12171" width="30" style="128" customWidth="1"/>
    <col min="12172" max="12172" width="20.44140625" style="128" customWidth="1"/>
    <col min="12173" max="12173" width="8" style="128" customWidth="1"/>
    <col min="12174" max="12174" width="17" style="128" customWidth="1"/>
    <col min="12175" max="12175" width="37.33203125" style="128" customWidth="1"/>
    <col min="12176" max="12176" width="5.109375" style="128" customWidth="1"/>
    <col min="12177" max="12177" width="27.44140625" style="128" customWidth="1"/>
    <col min="12178" max="12178" width="14.109375" style="128" customWidth="1"/>
    <col min="12179" max="12180" width="8.109375" style="128" customWidth="1"/>
    <col min="12181" max="12181" width="9.77734375" style="128" customWidth="1"/>
    <col min="12182" max="12182" width="1.88671875" style="128" customWidth="1"/>
    <col min="12183" max="12388" width="10.88671875" style="128"/>
    <col min="12389" max="12389" width="10.44140625" style="128" customWidth="1"/>
    <col min="12390" max="12390" width="2.33203125" style="128" customWidth="1"/>
    <col min="12391" max="12392" width="5.6640625" style="128" customWidth="1"/>
    <col min="12393" max="12393" width="5.109375" style="128" customWidth="1"/>
    <col min="12394" max="12394" width="5.6640625" style="128" customWidth="1"/>
    <col min="12395" max="12395" width="12" style="128" customWidth="1"/>
    <col min="12396" max="12397" width="7.88671875" style="128" customWidth="1"/>
    <col min="12398" max="12398" width="2.109375" style="128" customWidth="1"/>
    <col min="12399" max="12399" width="7.77734375" style="128" customWidth="1"/>
    <col min="12400" max="12400" width="6.44140625" style="128" customWidth="1"/>
    <col min="12401" max="12403" width="3.21875" style="128" customWidth="1"/>
    <col min="12404" max="12404" width="3" style="128" customWidth="1"/>
    <col min="12405" max="12405" width="2.44140625" style="128" customWidth="1"/>
    <col min="12406" max="12406" width="2.6640625" style="128" customWidth="1"/>
    <col min="12407" max="12409" width="0" style="128" hidden="1" customWidth="1"/>
    <col min="12410" max="12410" width="3.88671875" style="128" customWidth="1"/>
    <col min="12411" max="12411" width="0" style="128" hidden="1" customWidth="1"/>
    <col min="12412" max="12413" width="13" style="128" customWidth="1"/>
    <col min="12414" max="12414" width="13.21875" style="128" customWidth="1"/>
    <col min="12415" max="12415" width="5.6640625" style="128" customWidth="1"/>
    <col min="12416" max="12416" width="13.21875" style="128" customWidth="1"/>
    <col min="12417" max="12417" width="3.6640625" style="128" customWidth="1"/>
    <col min="12418" max="12418" width="2.6640625" style="128" customWidth="1"/>
    <col min="12419" max="12421" width="0" style="128" hidden="1" customWidth="1"/>
    <col min="12422" max="12422" width="2.6640625" style="128" customWidth="1"/>
    <col min="12423" max="12423" width="0" style="128" hidden="1" customWidth="1"/>
    <col min="12424" max="12424" width="2.6640625" style="128" customWidth="1"/>
    <col min="12425" max="12425" width="0" style="128" hidden="1" customWidth="1"/>
    <col min="12426" max="12426" width="3.88671875" style="128" customWidth="1"/>
    <col min="12427" max="12427" width="30" style="128" customWidth="1"/>
    <col min="12428" max="12428" width="20.44140625" style="128" customWidth="1"/>
    <col min="12429" max="12429" width="8" style="128" customWidth="1"/>
    <col min="12430" max="12430" width="17" style="128" customWidth="1"/>
    <col min="12431" max="12431" width="37.33203125" style="128" customWidth="1"/>
    <col min="12432" max="12432" width="5.109375" style="128" customWidth="1"/>
    <col min="12433" max="12433" width="27.44140625" style="128" customWidth="1"/>
    <col min="12434" max="12434" width="14.109375" style="128" customWidth="1"/>
    <col min="12435" max="12436" width="8.109375" style="128" customWidth="1"/>
    <col min="12437" max="12437" width="9.77734375" style="128" customWidth="1"/>
    <col min="12438" max="12438" width="1.88671875" style="128" customWidth="1"/>
    <col min="12439" max="12644" width="10.88671875" style="128"/>
    <col min="12645" max="12645" width="10.44140625" style="128" customWidth="1"/>
    <col min="12646" max="12646" width="2.33203125" style="128" customWidth="1"/>
    <col min="12647" max="12648" width="5.6640625" style="128" customWidth="1"/>
    <col min="12649" max="12649" width="5.109375" style="128" customWidth="1"/>
    <col min="12650" max="12650" width="5.6640625" style="128" customWidth="1"/>
    <col min="12651" max="12651" width="12" style="128" customWidth="1"/>
    <col min="12652" max="12653" width="7.88671875" style="128" customWidth="1"/>
    <col min="12654" max="12654" width="2.109375" style="128" customWidth="1"/>
    <col min="12655" max="12655" width="7.77734375" style="128" customWidth="1"/>
    <col min="12656" max="12656" width="6.44140625" style="128" customWidth="1"/>
    <col min="12657" max="12659" width="3.21875" style="128" customWidth="1"/>
    <col min="12660" max="12660" width="3" style="128" customWidth="1"/>
    <col min="12661" max="12661" width="2.44140625" style="128" customWidth="1"/>
    <col min="12662" max="12662" width="2.6640625" style="128" customWidth="1"/>
    <col min="12663" max="12665" width="0" style="128" hidden="1" customWidth="1"/>
    <col min="12666" max="12666" width="3.88671875" style="128" customWidth="1"/>
    <col min="12667" max="12667" width="0" style="128" hidden="1" customWidth="1"/>
    <col min="12668" max="12669" width="13" style="128" customWidth="1"/>
    <col min="12670" max="12670" width="13.21875" style="128" customWidth="1"/>
    <col min="12671" max="12671" width="5.6640625" style="128" customWidth="1"/>
    <col min="12672" max="12672" width="13.21875" style="128" customWidth="1"/>
    <col min="12673" max="12673" width="3.6640625" style="128" customWidth="1"/>
    <col min="12674" max="12674" width="2.6640625" style="128" customWidth="1"/>
    <col min="12675" max="12677" width="0" style="128" hidden="1" customWidth="1"/>
    <col min="12678" max="12678" width="2.6640625" style="128" customWidth="1"/>
    <col min="12679" max="12679" width="0" style="128" hidden="1" customWidth="1"/>
    <col min="12680" max="12680" width="2.6640625" style="128" customWidth="1"/>
    <col min="12681" max="12681" width="0" style="128" hidden="1" customWidth="1"/>
    <col min="12682" max="12682" width="3.88671875" style="128" customWidth="1"/>
    <col min="12683" max="12683" width="30" style="128" customWidth="1"/>
    <col min="12684" max="12684" width="20.44140625" style="128" customWidth="1"/>
    <col min="12685" max="12685" width="8" style="128" customWidth="1"/>
    <col min="12686" max="12686" width="17" style="128" customWidth="1"/>
    <col min="12687" max="12687" width="37.33203125" style="128" customWidth="1"/>
    <col min="12688" max="12688" width="5.109375" style="128" customWidth="1"/>
    <col min="12689" max="12689" width="27.44140625" style="128" customWidth="1"/>
    <col min="12690" max="12690" width="14.109375" style="128" customWidth="1"/>
    <col min="12691" max="12692" width="8.109375" style="128" customWidth="1"/>
    <col min="12693" max="12693" width="9.77734375" style="128" customWidth="1"/>
    <col min="12694" max="12694" width="1.88671875" style="128" customWidth="1"/>
    <col min="12695" max="12900" width="10.88671875" style="128"/>
    <col min="12901" max="12901" width="10.44140625" style="128" customWidth="1"/>
    <col min="12902" max="12902" width="2.33203125" style="128" customWidth="1"/>
    <col min="12903" max="12904" width="5.6640625" style="128" customWidth="1"/>
    <col min="12905" max="12905" width="5.109375" style="128" customWidth="1"/>
    <col min="12906" max="12906" width="5.6640625" style="128" customWidth="1"/>
    <col min="12907" max="12907" width="12" style="128" customWidth="1"/>
    <col min="12908" max="12909" width="7.88671875" style="128" customWidth="1"/>
    <col min="12910" max="12910" width="2.109375" style="128" customWidth="1"/>
    <col min="12911" max="12911" width="7.77734375" style="128" customWidth="1"/>
    <col min="12912" max="12912" width="6.44140625" style="128" customWidth="1"/>
    <col min="12913" max="12915" width="3.21875" style="128" customWidth="1"/>
    <col min="12916" max="12916" width="3" style="128" customWidth="1"/>
    <col min="12917" max="12917" width="2.44140625" style="128" customWidth="1"/>
    <col min="12918" max="12918" width="2.6640625" style="128" customWidth="1"/>
    <col min="12919" max="12921" width="0" style="128" hidden="1" customWidth="1"/>
    <col min="12922" max="12922" width="3.88671875" style="128" customWidth="1"/>
    <col min="12923" max="12923" width="0" style="128" hidden="1" customWidth="1"/>
    <col min="12924" max="12925" width="13" style="128" customWidth="1"/>
    <col min="12926" max="12926" width="13.21875" style="128" customWidth="1"/>
    <col min="12927" max="12927" width="5.6640625" style="128" customWidth="1"/>
    <col min="12928" max="12928" width="13.21875" style="128" customWidth="1"/>
    <col min="12929" max="12929" width="3.6640625" style="128" customWidth="1"/>
    <col min="12930" max="12930" width="2.6640625" style="128" customWidth="1"/>
    <col min="12931" max="12933" width="0" style="128" hidden="1" customWidth="1"/>
    <col min="12934" max="12934" width="2.6640625" style="128" customWidth="1"/>
    <col min="12935" max="12935" width="0" style="128" hidden="1" customWidth="1"/>
    <col min="12936" max="12936" width="2.6640625" style="128" customWidth="1"/>
    <col min="12937" max="12937" width="0" style="128" hidden="1" customWidth="1"/>
    <col min="12938" max="12938" width="3.88671875" style="128" customWidth="1"/>
    <col min="12939" max="12939" width="30" style="128" customWidth="1"/>
    <col min="12940" max="12940" width="20.44140625" style="128" customWidth="1"/>
    <col min="12941" max="12941" width="8" style="128" customWidth="1"/>
    <col min="12942" max="12942" width="17" style="128" customWidth="1"/>
    <col min="12943" max="12943" width="37.33203125" style="128" customWidth="1"/>
    <col min="12944" max="12944" width="5.109375" style="128" customWidth="1"/>
    <col min="12945" max="12945" width="27.44140625" style="128" customWidth="1"/>
    <col min="12946" max="12946" width="14.109375" style="128" customWidth="1"/>
    <col min="12947" max="12948" width="8.109375" style="128" customWidth="1"/>
    <col min="12949" max="12949" width="9.77734375" style="128" customWidth="1"/>
    <col min="12950" max="12950" width="1.88671875" style="128" customWidth="1"/>
    <col min="12951" max="13156" width="10.88671875" style="128"/>
    <col min="13157" max="13157" width="10.44140625" style="128" customWidth="1"/>
    <col min="13158" max="13158" width="2.33203125" style="128" customWidth="1"/>
    <col min="13159" max="13160" width="5.6640625" style="128" customWidth="1"/>
    <col min="13161" max="13161" width="5.109375" style="128" customWidth="1"/>
    <col min="13162" max="13162" width="5.6640625" style="128" customWidth="1"/>
    <col min="13163" max="13163" width="12" style="128" customWidth="1"/>
    <col min="13164" max="13165" width="7.88671875" style="128" customWidth="1"/>
    <col min="13166" max="13166" width="2.109375" style="128" customWidth="1"/>
    <col min="13167" max="13167" width="7.77734375" style="128" customWidth="1"/>
    <col min="13168" max="13168" width="6.44140625" style="128" customWidth="1"/>
    <col min="13169" max="13171" width="3.21875" style="128" customWidth="1"/>
    <col min="13172" max="13172" width="3" style="128" customWidth="1"/>
    <col min="13173" max="13173" width="2.44140625" style="128" customWidth="1"/>
    <col min="13174" max="13174" width="2.6640625" style="128" customWidth="1"/>
    <col min="13175" max="13177" width="0" style="128" hidden="1" customWidth="1"/>
    <col min="13178" max="13178" width="3.88671875" style="128" customWidth="1"/>
    <col min="13179" max="13179" width="0" style="128" hidden="1" customWidth="1"/>
    <col min="13180" max="13181" width="13" style="128" customWidth="1"/>
    <col min="13182" max="13182" width="13.21875" style="128" customWidth="1"/>
    <col min="13183" max="13183" width="5.6640625" style="128" customWidth="1"/>
    <col min="13184" max="13184" width="13.21875" style="128" customWidth="1"/>
    <col min="13185" max="13185" width="3.6640625" style="128" customWidth="1"/>
    <col min="13186" max="13186" width="2.6640625" style="128" customWidth="1"/>
    <col min="13187" max="13189" width="0" style="128" hidden="1" customWidth="1"/>
    <col min="13190" max="13190" width="2.6640625" style="128" customWidth="1"/>
    <col min="13191" max="13191" width="0" style="128" hidden="1" customWidth="1"/>
    <col min="13192" max="13192" width="2.6640625" style="128" customWidth="1"/>
    <col min="13193" max="13193" width="0" style="128" hidden="1" customWidth="1"/>
    <col min="13194" max="13194" width="3.88671875" style="128" customWidth="1"/>
    <col min="13195" max="13195" width="30" style="128" customWidth="1"/>
    <col min="13196" max="13196" width="20.44140625" style="128" customWidth="1"/>
    <col min="13197" max="13197" width="8" style="128" customWidth="1"/>
    <col min="13198" max="13198" width="17" style="128" customWidth="1"/>
    <col min="13199" max="13199" width="37.33203125" style="128" customWidth="1"/>
    <col min="13200" max="13200" width="5.109375" style="128" customWidth="1"/>
    <col min="13201" max="13201" width="27.44140625" style="128" customWidth="1"/>
    <col min="13202" max="13202" width="14.109375" style="128" customWidth="1"/>
    <col min="13203" max="13204" width="8.109375" style="128" customWidth="1"/>
    <col min="13205" max="13205" width="9.77734375" style="128" customWidth="1"/>
    <col min="13206" max="13206" width="1.88671875" style="128" customWidth="1"/>
    <col min="13207" max="13412" width="10.88671875" style="128"/>
    <col min="13413" max="13413" width="10.44140625" style="128" customWidth="1"/>
    <col min="13414" max="13414" width="2.33203125" style="128" customWidth="1"/>
    <col min="13415" max="13416" width="5.6640625" style="128" customWidth="1"/>
    <col min="13417" max="13417" width="5.109375" style="128" customWidth="1"/>
    <col min="13418" max="13418" width="5.6640625" style="128" customWidth="1"/>
    <col min="13419" max="13419" width="12" style="128" customWidth="1"/>
    <col min="13420" max="13421" width="7.88671875" style="128" customWidth="1"/>
    <col min="13422" max="13422" width="2.109375" style="128" customWidth="1"/>
    <col min="13423" max="13423" width="7.77734375" style="128" customWidth="1"/>
    <col min="13424" max="13424" width="6.44140625" style="128" customWidth="1"/>
    <col min="13425" max="13427" width="3.21875" style="128" customWidth="1"/>
    <col min="13428" max="13428" width="3" style="128" customWidth="1"/>
    <col min="13429" max="13429" width="2.44140625" style="128" customWidth="1"/>
    <col min="13430" max="13430" width="2.6640625" style="128" customWidth="1"/>
    <col min="13431" max="13433" width="0" style="128" hidden="1" customWidth="1"/>
    <col min="13434" max="13434" width="3.88671875" style="128" customWidth="1"/>
    <col min="13435" max="13435" width="0" style="128" hidden="1" customWidth="1"/>
    <col min="13436" max="13437" width="13" style="128" customWidth="1"/>
    <col min="13438" max="13438" width="13.21875" style="128" customWidth="1"/>
    <col min="13439" max="13439" width="5.6640625" style="128" customWidth="1"/>
    <col min="13440" max="13440" width="13.21875" style="128" customWidth="1"/>
    <col min="13441" max="13441" width="3.6640625" style="128" customWidth="1"/>
    <col min="13442" max="13442" width="2.6640625" style="128" customWidth="1"/>
    <col min="13443" max="13445" width="0" style="128" hidden="1" customWidth="1"/>
    <col min="13446" max="13446" width="2.6640625" style="128" customWidth="1"/>
    <col min="13447" max="13447" width="0" style="128" hidden="1" customWidth="1"/>
    <col min="13448" max="13448" width="2.6640625" style="128" customWidth="1"/>
    <col min="13449" max="13449" width="0" style="128" hidden="1" customWidth="1"/>
    <col min="13450" max="13450" width="3.88671875" style="128" customWidth="1"/>
    <col min="13451" max="13451" width="30" style="128" customWidth="1"/>
    <col min="13452" max="13452" width="20.44140625" style="128" customWidth="1"/>
    <col min="13453" max="13453" width="8" style="128" customWidth="1"/>
    <col min="13454" max="13454" width="17" style="128" customWidth="1"/>
    <col min="13455" max="13455" width="37.33203125" style="128" customWidth="1"/>
    <col min="13456" max="13456" width="5.109375" style="128" customWidth="1"/>
    <col min="13457" max="13457" width="27.44140625" style="128" customWidth="1"/>
    <col min="13458" max="13458" width="14.109375" style="128" customWidth="1"/>
    <col min="13459" max="13460" width="8.109375" style="128" customWidth="1"/>
    <col min="13461" max="13461" width="9.77734375" style="128" customWidth="1"/>
    <col min="13462" max="13462" width="1.88671875" style="128" customWidth="1"/>
    <col min="13463" max="13668" width="10.88671875" style="128"/>
    <col min="13669" max="13669" width="10.44140625" style="128" customWidth="1"/>
    <col min="13670" max="13670" width="2.33203125" style="128" customWidth="1"/>
    <col min="13671" max="13672" width="5.6640625" style="128" customWidth="1"/>
    <col min="13673" max="13673" width="5.109375" style="128" customWidth="1"/>
    <col min="13674" max="13674" width="5.6640625" style="128" customWidth="1"/>
    <col min="13675" max="13675" width="12" style="128" customWidth="1"/>
    <col min="13676" max="13677" width="7.88671875" style="128" customWidth="1"/>
    <col min="13678" max="13678" width="2.109375" style="128" customWidth="1"/>
    <col min="13679" max="13679" width="7.77734375" style="128" customWidth="1"/>
    <col min="13680" max="13680" width="6.44140625" style="128" customWidth="1"/>
    <col min="13681" max="13683" width="3.21875" style="128" customWidth="1"/>
    <col min="13684" max="13684" width="3" style="128" customWidth="1"/>
    <col min="13685" max="13685" width="2.44140625" style="128" customWidth="1"/>
    <col min="13686" max="13686" width="2.6640625" style="128" customWidth="1"/>
    <col min="13687" max="13689" width="0" style="128" hidden="1" customWidth="1"/>
    <col min="13690" max="13690" width="3.88671875" style="128" customWidth="1"/>
    <col min="13691" max="13691" width="0" style="128" hidden="1" customWidth="1"/>
    <col min="13692" max="13693" width="13" style="128" customWidth="1"/>
    <col min="13694" max="13694" width="13.21875" style="128" customWidth="1"/>
    <col min="13695" max="13695" width="5.6640625" style="128" customWidth="1"/>
    <col min="13696" max="13696" width="13.21875" style="128" customWidth="1"/>
    <col min="13697" max="13697" width="3.6640625" style="128" customWidth="1"/>
    <col min="13698" max="13698" width="2.6640625" style="128" customWidth="1"/>
    <col min="13699" max="13701" width="0" style="128" hidden="1" customWidth="1"/>
    <col min="13702" max="13702" width="2.6640625" style="128" customWidth="1"/>
    <col min="13703" max="13703" width="0" style="128" hidden="1" customWidth="1"/>
    <col min="13704" max="13704" width="2.6640625" style="128" customWidth="1"/>
    <col min="13705" max="13705" width="0" style="128" hidden="1" customWidth="1"/>
    <col min="13706" max="13706" width="3.88671875" style="128" customWidth="1"/>
    <col min="13707" max="13707" width="30" style="128" customWidth="1"/>
    <col min="13708" max="13708" width="20.44140625" style="128" customWidth="1"/>
    <col min="13709" max="13709" width="8" style="128" customWidth="1"/>
    <col min="13710" max="13710" width="17" style="128" customWidth="1"/>
    <col min="13711" max="13711" width="37.33203125" style="128" customWidth="1"/>
    <col min="13712" max="13712" width="5.109375" style="128" customWidth="1"/>
    <col min="13713" max="13713" width="27.44140625" style="128" customWidth="1"/>
    <col min="13714" max="13714" width="14.109375" style="128" customWidth="1"/>
    <col min="13715" max="13716" width="8.109375" style="128" customWidth="1"/>
    <col min="13717" max="13717" width="9.77734375" style="128" customWidth="1"/>
    <col min="13718" max="13718" width="1.88671875" style="128" customWidth="1"/>
    <col min="13719" max="13924" width="10.88671875" style="128"/>
    <col min="13925" max="13925" width="10.44140625" style="128" customWidth="1"/>
    <col min="13926" max="13926" width="2.33203125" style="128" customWidth="1"/>
    <col min="13927" max="13928" width="5.6640625" style="128" customWidth="1"/>
    <col min="13929" max="13929" width="5.109375" style="128" customWidth="1"/>
    <col min="13930" max="13930" width="5.6640625" style="128" customWidth="1"/>
    <col min="13931" max="13931" width="12" style="128" customWidth="1"/>
    <col min="13932" max="13933" width="7.88671875" style="128" customWidth="1"/>
    <col min="13934" max="13934" width="2.109375" style="128" customWidth="1"/>
    <col min="13935" max="13935" width="7.77734375" style="128" customWidth="1"/>
    <col min="13936" max="13936" width="6.44140625" style="128" customWidth="1"/>
    <col min="13937" max="13939" width="3.21875" style="128" customWidth="1"/>
    <col min="13940" max="13940" width="3" style="128" customWidth="1"/>
    <col min="13941" max="13941" width="2.44140625" style="128" customWidth="1"/>
    <col min="13942" max="13942" width="2.6640625" style="128" customWidth="1"/>
    <col min="13943" max="13945" width="0" style="128" hidden="1" customWidth="1"/>
    <col min="13946" max="13946" width="3.88671875" style="128" customWidth="1"/>
    <col min="13947" max="13947" width="0" style="128" hidden="1" customWidth="1"/>
    <col min="13948" max="13949" width="13" style="128" customWidth="1"/>
    <col min="13950" max="13950" width="13.21875" style="128" customWidth="1"/>
    <col min="13951" max="13951" width="5.6640625" style="128" customWidth="1"/>
    <col min="13952" max="13952" width="13.21875" style="128" customWidth="1"/>
    <col min="13953" max="13953" width="3.6640625" style="128" customWidth="1"/>
    <col min="13954" max="13954" width="2.6640625" style="128" customWidth="1"/>
    <col min="13955" max="13957" width="0" style="128" hidden="1" customWidth="1"/>
    <col min="13958" max="13958" width="2.6640625" style="128" customWidth="1"/>
    <col min="13959" max="13959" width="0" style="128" hidden="1" customWidth="1"/>
    <col min="13960" max="13960" width="2.6640625" style="128" customWidth="1"/>
    <col min="13961" max="13961" width="0" style="128" hidden="1" customWidth="1"/>
    <col min="13962" max="13962" width="3.88671875" style="128" customWidth="1"/>
    <col min="13963" max="13963" width="30" style="128" customWidth="1"/>
    <col min="13964" max="13964" width="20.44140625" style="128" customWidth="1"/>
    <col min="13965" max="13965" width="8" style="128" customWidth="1"/>
    <col min="13966" max="13966" width="17" style="128" customWidth="1"/>
    <col min="13967" max="13967" width="37.33203125" style="128" customWidth="1"/>
    <col min="13968" max="13968" width="5.109375" style="128" customWidth="1"/>
    <col min="13969" max="13969" width="27.44140625" style="128" customWidth="1"/>
    <col min="13970" max="13970" width="14.109375" style="128" customWidth="1"/>
    <col min="13971" max="13972" width="8.109375" style="128" customWidth="1"/>
    <col min="13973" max="13973" width="9.77734375" style="128" customWidth="1"/>
    <col min="13974" max="13974" width="1.88671875" style="128" customWidth="1"/>
    <col min="13975" max="14180" width="10.88671875" style="128"/>
    <col min="14181" max="14181" width="10.44140625" style="128" customWidth="1"/>
    <col min="14182" max="14182" width="2.33203125" style="128" customWidth="1"/>
    <col min="14183" max="14184" width="5.6640625" style="128" customWidth="1"/>
    <col min="14185" max="14185" width="5.109375" style="128" customWidth="1"/>
    <col min="14186" max="14186" width="5.6640625" style="128" customWidth="1"/>
    <col min="14187" max="14187" width="12" style="128" customWidth="1"/>
    <col min="14188" max="14189" width="7.88671875" style="128" customWidth="1"/>
    <col min="14190" max="14190" width="2.109375" style="128" customWidth="1"/>
    <col min="14191" max="14191" width="7.77734375" style="128" customWidth="1"/>
    <col min="14192" max="14192" width="6.44140625" style="128" customWidth="1"/>
    <col min="14193" max="14195" width="3.21875" style="128" customWidth="1"/>
    <col min="14196" max="14196" width="3" style="128" customWidth="1"/>
    <col min="14197" max="14197" width="2.44140625" style="128" customWidth="1"/>
    <col min="14198" max="14198" width="2.6640625" style="128" customWidth="1"/>
    <col min="14199" max="14201" width="0" style="128" hidden="1" customWidth="1"/>
    <col min="14202" max="14202" width="3.88671875" style="128" customWidth="1"/>
    <col min="14203" max="14203" width="0" style="128" hidden="1" customWidth="1"/>
    <col min="14204" max="14205" width="13" style="128" customWidth="1"/>
    <col min="14206" max="14206" width="13.21875" style="128" customWidth="1"/>
    <col min="14207" max="14207" width="5.6640625" style="128" customWidth="1"/>
    <col min="14208" max="14208" width="13.21875" style="128" customWidth="1"/>
    <col min="14209" max="14209" width="3.6640625" style="128" customWidth="1"/>
    <col min="14210" max="14210" width="2.6640625" style="128" customWidth="1"/>
    <col min="14211" max="14213" width="0" style="128" hidden="1" customWidth="1"/>
    <col min="14214" max="14214" width="2.6640625" style="128" customWidth="1"/>
    <col min="14215" max="14215" width="0" style="128" hidden="1" customWidth="1"/>
    <col min="14216" max="14216" width="2.6640625" style="128" customWidth="1"/>
    <col min="14217" max="14217" width="0" style="128" hidden="1" customWidth="1"/>
    <col min="14218" max="14218" width="3.88671875" style="128" customWidth="1"/>
    <col min="14219" max="14219" width="30" style="128" customWidth="1"/>
    <col min="14220" max="14220" width="20.44140625" style="128" customWidth="1"/>
    <col min="14221" max="14221" width="8" style="128" customWidth="1"/>
    <col min="14222" max="14222" width="17" style="128" customWidth="1"/>
    <col min="14223" max="14223" width="37.33203125" style="128" customWidth="1"/>
    <col min="14224" max="14224" width="5.109375" style="128" customWidth="1"/>
    <col min="14225" max="14225" width="27.44140625" style="128" customWidth="1"/>
    <col min="14226" max="14226" width="14.109375" style="128" customWidth="1"/>
    <col min="14227" max="14228" width="8.109375" style="128" customWidth="1"/>
    <col min="14229" max="14229" width="9.77734375" style="128" customWidth="1"/>
    <col min="14230" max="14230" width="1.88671875" style="128" customWidth="1"/>
    <col min="14231" max="14436" width="10.88671875" style="128"/>
    <col min="14437" max="14437" width="10.44140625" style="128" customWidth="1"/>
    <col min="14438" max="14438" width="2.33203125" style="128" customWidth="1"/>
    <col min="14439" max="14440" width="5.6640625" style="128" customWidth="1"/>
    <col min="14441" max="14441" width="5.109375" style="128" customWidth="1"/>
    <col min="14442" max="14442" width="5.6640625" style="128" customWidth="1"/>
    <col min="14443" max="14443" width="12" style="128" customWidth="1"/>
    <col min="14444" max="14445" width="7.88671875" style="128" customWidth="1"/>
    <col min="14446" max="14446" width="2.109375" style="128" customWidth="1"/>
    <col min="14447" max="14447" width="7.77734375" style="128" customWidth="1"/>
    <col min="14448" max="14448" width="6.44140625" style="128" customWidth="1"/>
    <col min="14449" max="14451" width="3.21875" style="128" customWidth="1"/>
    <col min="14452" max="14452" width="3" style="128" customWidth="1"/>
    <col min="14453" max="14453" width="2.44140625" style="128" customWidth="1"/>
    <col min="14454" max="14454" width="2.6640625" style="128" customWidth="1"/>
    <col min="14455" max="14457" width="0" style="128" hidden="1" customWidth="1"/>
    <col min="14458" max="14458" width="3.88671875" style="128" customWidth="1"/>
    <col min="14459" max="14459" width="0" style="128" hidden="1" customWidth="1"/>
    <col min="14460" max="14461" width="13" style="128" customWidth="1"/>
    <col min="14462" max="14462" width="13.21875" style="128" customWidth="1"/>
    <col min="14463" max="14463" width="5.6640625" style="128" customWidth="1"/>
    <col min="14464" max="14464" width="13.21875" style="128" customWidth="1"/>
    <col min="14465" max="14465" width="3.6640625" style="128" customWidth="1"/>
    <col min="14466" max="14466" width="2.6640625" style="128" customWidth="1"/>
    <col min="14467" max="14469" width="0" style="128" hidden="1" customWidth="1"/>
    <col min="14470" max="14470" width="2.6640625" style="128" customWidth="1"/>
    <col min="14471" max="14471" width="0" style="128" hidden="1" customWidth="1"/>
    <col min="14472" max="14472" width="2.6640625" style="128" customWidth="1"/>
    <col min="14473" max="14473" width="0" style="128" hidden="1" customWidth="1"/>
    <col min="14474" max="14474" width="3.88671875" style="128" customWidth="1"/>
    <col min="14475" max="14475" width="30" style="128" customWidth="1"/>
    <col min="14476" max="14476" width="20.44140625" style="128" customWidth="1"/>
    <col min="14477" max="14477" width="8" style="128" customWidth="1"/>
    <col min="14478" max="14478" width="17" style="128" customWidth="1"/>
    <col min="14479" max="14479" width="37.33203125" style="128" customWidth="1"/>
    <col min="14480" max="14480" width="5.109375" style="128" customWidth="1"/>
    <col min="14481" max="14481" width="27.44140625" style="128" customWidth="1"/>
    <col min="14482" max="14482" width="14.109375" style="128" customWidth="1"/>
    <col min="14483" max="14484" width="8.109375" style="128" customWidth="1"/>
    <col min="14485" max="14485" width="9.77734375" style="128" customWidth="1"/>
    <col min="14486" max="14486" width="1.88671875" style="128" customWidth="1"/>
    <col min="14487" max="14692" width="10.88671875" style="128"/>
    <col min="14693" max="14693" width="10.44140625" style="128" customWidth="1"/>
    <col min="14694" max="14694" width="2.33203125" style="128" customWidth="1"/>
    <col min="14695" max="14696" width="5.6640625" style="128" customWidth="1"/>
    <col min="14697" max="14697" width="5.109375" style="128" customWidth="1"/>
    <col min="14698" max="14698" width="5.6640625" style="128" customWidth="1"/>
    <col min="14699" max="14699" width="12" style="128" customWidth="1"/>
    <col min="14700" max="14701" width="7.88671875" style="128" customWidth="1"/>
    <col min="14702" max="14702" width="2.109375" style="128" customWidth="1"/>
    <col min="14703" max="14703" width="7.77734375" style="128" customWidth="1"/>
    <col min="14704" max="14704" width="6.44140625" style="128" customWidth="1"/>
    <col min="14705" max="14707" width="3.21875" style="128" customWidth="1"/>
    <col min="14708" max="14708" width="3" style="128" customWidth="1"/>
    <col min="14709" max="14709" width="2.44140625" style="128" customWidth="1"/>
    <col min="14710" max="14710" width="2.6640625" style="128" customWidth="1"/>
    <col min="14711" max="14713" width="0" style="128" hidden="1" customWidth="1"/>
    <col min="14714" max="14714" width="3.88671875" style="128" customWidth="1"/>
    <col min="14715" max="14715" width="0" style="128" hidden="1" customWidth="1"/>
    <col min="14716" max="14717" width="13" style="128" customWidth="1"/>
    <col min="14718" max="14718" width="13.21875" style="128" customWidth="1"/>
    <col min="14719" max="14719" width="5.6640625" style="128" customWidth="1"/>
    <col min="14720" max="14720" width="13.21875" style="128" customWidth="1"/>
    <col min="14721" max="14721" width="3.6640625" style="128" customWidth="1"/>
    <col min="14722" max="14722" width="2.6640625" style="128" customWidth="1"/>
    <col min="14723" max="14725" width="0" style="128" hidden="1" customWidth="1"/>
    <col min="14726" max="14726" width="2.6640625" style="128" customWidth="1"/>
    <col min="14727" max="14727" width="0" style="128" hidden="1" customWidth="1"/>
    <col min="14728" max="14728" width="2.6640625" style="128" customWidth="1"/>
    <col min="14729" max="14729" width="0" style="128" hidden="1" customWidth="1"/>
    <col min="14730" max="14730" width="3.88671875" style="128" customWidth="1"/>
    <col min="14731" max="14731" width="30" style="128" customWidth="1"/>
    <col min="14732" max="14732" width="20.44140625" style="128" customWidth="1"/>
    <col min="14733" max="14733" width="8" style="128" customWidth="1"/>
    <col min="14734" max="14734" width="17" style="128" customWidth="1"/>
    <col min="14735" max="14735" width="37.33203125" style="128" customWidth="1"/>
    <col min="14736" max="14736" width="5.109375" style="128" customWidth="1"/>
    <col min="14737" max="14737" width="27.44140625" style="128" customWidth="1"/>
    <col min="14738" max="14738" width="14.109375" style="128" customWidth="1"/>
    <col min="14739" max="14740" width="8.109375" style="128" customWidth="1"/>
    <col min="14741" max="14741" width="9.77734375" style="128" customWidth="1"/>
    <col min="14742" max="14742" width="1.88671875" style="128" customWidth="1"/>
    <col min="14743" max="14948" width="10.88671875" style="128"/>
    <col min="14949" max="14949" width="10.44140625" style="128" customWidth="1"/>
    <col min="14950" max="14950" width="2.33203125" style="128" customWidth="1"/>
    <col min="14951" max="14952" width="5.6640625" style="128" customWidth="1"/>
    <col min="14953" max="14953" width="5.109375" style="128" customWidth="1"/>
    <col min="14954" max="14954" width="5.6640625" style="128" customWidth="1"/>
    <col min="14955" max="14955" width="12" style="128" customWidth="1"/>
    <col min="14956" max="14957" width="7.88671875" style="128" customWidth="1"/>
    <col min="14958" max="14958" width="2.109375" style="128" customWidth="1"/>
    <col min="14959" max="14959" width="7.77734375" style="128" customWidth="1"/>
    <col min="14960" max="14960" width="6.44140625" style="128" customWidth="1"/>
    <col min="14961" max="14963" width="3.21875" style="128" customWidth="1"/>
    <col min="14964" max="14964" width="3" style="128" customWidth="1"/>
    <col min="14965" max="14965" width="2.44140625" style="128" customWidth="1"/>
    <col min="14966" max="14966" width="2.6640625" style="128" customWidth="1"/>
    <col min="14967" max="14969" width="0" style="128" hidden="1" customWidth="1"/>
    <col min="14970" max="14970" width="3.88671875" style="128" customWidth="1"/>
    <col min="14971" max="14971" width="0" style="128" hidden="1" customWidth="1"/>
    <col min="14972" max="14973" width="13" style="128" customWidth="1"/>
    <col min="14974" max="14974" width="13.21875" style="128" customWidth="1"/>
    <col min="14975" max="14975" width="5.6640625" style="128" customWidth="1"/>
    <col min="14976" max="14976" width="13.21875" style="128" customWidth="1"/>
    <col min="14977" max="14977" width="3.6640625" style="128" customWidth="1"/>
    <col min="14978" max="14978" width="2.6640625" style="128" customWidth="1"/>
    <col min="14979" max="14981" width="0" style="128" hidden="1" customWidth="1"/>
    <col min="14982" max="14982" width="2.6640625" style="128" customWidth="1"/>
    <col min="14983" max="14983" width="0" style="128" hidden="1" customWidth="1"/>
    <col min="14984" max="14984" width="2.6640625" style="128" customWidth="1"/>
    <col min="14985" max="14985" width="0" style="128" hidden="1" customWidth="1"/>
    <col min="14986" max="14986" width="3.88671875" style="128" customWidth="1"/>
    <col min="14987" max="14987" width="30" style="128" customWidth="1"/>
    <col min="14988" max="14988" width="20.44140625" style="128" customWidth="1"/>
    <col min="14989" max="14989" width="8" style="128" customWidth="1"/>
    <col min="14990" max="14990" width="17" style="128" customWidth="1"/>
    <col min="14991" max="14991" width="37.33203125" style="128" customWidth="1"/>
    <col min="14992" max="14992" width="5.109375" style="128" customWidth="1"/>
    <col min="14993" max="14993" width="27.44140625" style="128" customWidth="1"/>
    <col min="14994" max="14994" width="14.109375" style="128" customWidth="1"/>
    <col min="14995" max="14996" width="8.109375" style="128" customWidth="1"/>
    <col min="14997" max="14997" width="9.77734375" style="128" customWidth="1"/>
    <col min="14998" max="14998" width="1.88671875" style="128" customWidth="1"/>
    <col min="14999" max="15204" width="10.88671875" style="128"/>
    <col min="15205" max="15205" width="10.44140625" style="128" customWidth="1"/>
    <col min="15206" max="15206" width="2.33203125" style="128" customWidth="1"/>
    <col min="15207" max="15208" width="5.6640625" style="128" customWidth="1"/>
    <col min="15209" max="15209" width="5.109375" style="128" customWidth="1"/>
    <col min="15210" max="15210" width="5.6640625" style="128" customWidth="1"/>
    <col min="15211" max="15211" width="12" style="128" customWidth="1"/>
    <col min="15212" max="15213" width="7.88671875" style="128" customWidth="1"/>
    <col min="15214" max="15214" width="2.109375" style="128" customWidth="1"/>
    <col min="15215" max="15215" width="7.77734375" style="128" customWidth="1"/>
    <col min="15216" max="15216" width="6.44140625" style="128" customWidth="1"/>
    <col min="15217" max="15219" width="3.21875" style="128" customWidth="1"/>
    <col min="15220" max="15220" width="3" style="128" customWidth="1"/>
    <col min="15221" max="15221" width="2.44140625" style="128" customWidth="1"/>
    <col min="15222" max="15222" width="2.6640625" style="128" customWidth="1"/>
    <col min="15223" max="15225" width="0" style="128" hidden="1" customWidth="1"/>
    <col min="15226" max="15226" width="3.88671875" style="128" customWidth="1"/>
    <col min="15227" max="15227" width="0" style="128" hidden="1" customWidth="1"/>
    <col min="15228" max="15229" width="13" style="128" customWidth="1"/>
    <col min="15230" max="15230" width="13.21875" style="128" customWidth="1"/>
    <col min="15231" max="15231" width="5.6640625" style="128" customWidth="1"/>
    <col min="15232" max="15232" width="13.21875" style="128" customWidth="1"/>
    <col min="15233" max="15233" width="3.6640625" style="128" customWidth="1"/>
    <col min="15234" max="15234" width="2.6640625" style="128" customWidth="1"/>
    <col min="15235" max="15237" width="0" style="128" hidden="1" customWidth="1"/>
    <col min="15238" max="15238" width="2.6640625" style="128" customWidth="1"/>
    <col min="15239" max="15239" width="0" style="128" hidden="1" customWidth="1"/>
    <col min="15240" max="15240" width="2.6640625" style="128" customWidth="1"/>
    <col min="15241" max="15241" width="0" style="128" hidden="1" customWidth="1"/>
    <col min="15242" max="15242" width="3.88671875" style="128" customWidth="1"/>
    <col min="15243" max="15243" width="30" style="128" customWidth="1"/>
    <col min="15244" max="15244" width="20.44140625" style="128" customWidth="1"/>
    <col min="15245" max="15245" width="8" style="128" customWidth="1"/>
    <col min="15246" max="15246" width="17" style="128" customWidth="1"/>
    <col min="15247" max="15247" width="37.33203125" style="128" customWidth="1"/>
    <col min="15248" max="15248" width="5.109375" style="128" customWidth="1"/>
    <col min="15249" max="15249" width="27.44140625" style="128" customWidth="1"/>
    <col min="15250" max="15250" width="14.109375" style="128" customWidth="1"/>
    <col min="15251" max="15252" width="8.109375" style="128" customWidth="1"/>
    <col min="15253" max="15253" width="9.77734375" style="128" customWidth="1"/>
    <col min="15254" max="15254" width="1.88671875" style="128" customWidth="1"/>
    <col min="15255" max="15460" width="10.88671875" style="128"/>
    <col min="15461" max="15461" width="10.44140625" style="128" customWidth="1"/>
    <col min="15462" max="15462" width="2.33203125" style="128" customWidth="1"/>
    <col min="15463" max="15464" width="5.6640625" style="128" customWidth="1"/>
    <col min="15465" max="15465" width="5.109375" style="128" customWidth="1"/>
    <col min="15466" max="15466" width="5.6640625" style="128" customWidth="1"/>
    <col min="15467" max="15467" width="12" style="128" customWidth="1"/>
    <col min="15468" max="15469" width="7.88671875" style="128" customWidth="1"/>
    <col min="15470" max="15470" width="2.109375" style="128" customWidth="1"/>
    <col min="15471" max="15471" width="7.77734375" style="128" customWidth="1"/>
    <col min="15472" max="15472" width="6.44140625" style="128" customWidth="1"/>
    <col min="15473" max="15475" width="3.21875" style="128" customWidth="1"/>
    <col min="15476" max="15476" width="3" style="128" customWidth="1"/>
    <col min="15477" max="15477" width="2.44140625" style="128" customWidth="1"/>
    <col min="15478" max="15478" width="2.6640625" style="128" customWidth="1"/>
    <col min="15479" max="15481" width="0" style="128" hidden="1" customWidth="1"/>
    <col min="15482" max="15482" width="3.88671875" style="128" customWidth="1"/>
    <col min="15483" max="15483" width="0" style="128" hidden="1" customWidth="1"/>
    <col min="15484" max="15485" width="13" style="128" customWidth="1"/>
    <col min="15486" max="15486" width="13.21875" style="128" customWidth="1"/>
    <col min="15487" max="15487" width="5.6640625" style="128" customWidth="1"/>
    <col min="15488" max="15488" width="13.21875" style="128" customWidth="1"/>
    <col min="15489" max="15489" width="3.6640625" style="128" customWidth="1"/>
    <col min="15490" max="15490" width="2.6640625" style="128" customWidth="1"/>
    <col min="15491" max="15493" width="0" style="128" hidden="1" customWidth="1"/>
    <col min="15494" max="15494" width="2.6640625" style="128" customWidth="1"/>
    <col min="15495" max="15495" width="0" style="128" hidden="1" customWidth="1"/>
    <col min="15496" max="15496" width="2.6640625" style="128" customWidth="1"/>
    <col min="15497" max="15497" width="0" style="128" hidden="1" customWidth="1"/>
    <col min="15498" max="15498" width="3.88671875" style="128" customWidth="1"/>
    <col min="15499" max="15499" width="30" style="128" customWidth="1"/>
    <col min="15500" max="15500" width="20.44140625" style="128" customWidth="1"/>
    <col min="15501" max="15501" width="8" style="128" customWidth="1"/>
    <col min="15502" max="15502" width="17" style="128" customWidth="1"/>
    <col min="15503" max="15503" width="37.33203125" style="128" customWidth="1"/>
    <col min="15504" max="15504" width="5.109375" style="128" customWidth="1"/>
    <col min="15505" max="15505" width="27.44140625" style="128" customWidth="1"/>
    <col min="15506" max="15506" width="14.109375" style="128" customWidth="1"/>
    <col min="15507" max="15508" width="8.109375" style="128" customWidth="1"/>
    <col min="15509" max="15509" width="9.77734375" style="128" customWidth="1"/>
    <col min="15510" max="15510" width="1.88671875" style="128" customWidth="1"/>
    <col min="15511" max="15716" width="10.88671875" style="128"/>
    <col min="15717" max="15717" width="10.44140625" style="128" customWidth="1"/>
    <col min="15718" max="15718" width="2.33203125" style="128" customWidth="1"/>
    <col min="15719" max="15720" width="5.6640625" style="128" customWidth="1"/>
    <col min="15721" max="15721" width="5.109375" style="128" customWidth="1"/>
    <col min="15722" max="15722" width="5.6640625" style="128" customWidth="1"/>
    <col min="15723" max="15723" width="12" style="128" customWidth="1"/>
    <col min="15724" max="15725" width="7.88671875" style="128" customWidth="1"/>
    <col min="15726" max="15726" width="2.109375" style="128" customWidth="1"/>
    <col min="15727" max="15727" width="7.77734375" style="128" customWidth="1"/>
    <col min="15728" max="15728" width="6.44140625" style="128" customWidth="1"/>
    <col min="15729" max="15731" width="3.21875" style="128" customWidth="1"/>
    <col min="15732" max="15732" width="3" style="128" customWidth="1"/>
    <col min="15733" max="15733" width="2.44140625" style="128" customWidth="1"/>
    <col min="15734" max="15734" width="2.6640625" style="128" customWidth="1"/>
    <col min="15735" max="15737" width="0" style="128" hidden="1" customWidth="1"/>
    <col min="15738" max="15738" width="3.88671875" style="128" customWidth="1"/>
    <col min="15739" max="15739" width="0" style="128" hidden="1" customWidth="1"/>
    <col min="15740" max="15741" width="13" style="128" customWidth="1"/>
    <col min="15742" max="15742" width="13.21875" style="128" customWidth="1"/>
    <col min="15743" max="15743" width="5.6640625" style="128" customWidth="1"/>
    <col min="15744" max="15744" width="13.21875" style="128" customWidth="1"/>
    <col min="15745" max="15745" width="3.6640625" style="128" customWidth="1"/>
    <col min="15746" max="15746" width="2.6640625" style="128" customWidth="1"/>
    <col min="15747" max="15749" width="0" style="128" hidden="1" customWidth="1"/>
    <col min="15750" max="15750" width="2.6640625" style="128" customWidth="1"/>
    <col min="15751" max="15751" width="0" style="128" hidden="1" customWidth="1"/>
    <col min="15752" max="15752" width="2.6640625" style="128" customWidth="1"/>
    <col min="15753" max="15753" width="0" style="128" hidden="1" customWidth="1"/>
    <col min="15754" max="15754" width="3.88671875" style="128" customWidth="1"/>
    <col min="15755" max="15755" width="30" style="128" customWidth="1"/>
    <col min="15756" max="15756" width="20.44140625" style="128" customWidth="1"/>
    <col min="15757" max="15757" width="8" style="128" customWidth="1"/>
    <col min="15758" max="15758" width="17" style="128" customWidth="1"/>
    <col min="15759" max="15759" width="37.33203125" style="128" customWidth="1"/>
    <col min="15760" max="15760" width="5.109375" style="128" customWidth="1"/>
    <col min="15761" max="15761" width="27.44140625" style="128" customWidth="1"/>
    <col min="15762" max="15762" width="14.109375" style="128" customWidth="1"/>
    <col min="15763" max="15764" width="8.109375" style="128" customWidth="1"/>
    <col min="15765" max="15765" width="9.77734375" style="128" customWidth="1"/>
    <col min="15766" max="15766" width="1.88671875" style="128" customWidth="1"/>
    <col min="15767" max="15972" width="10.88671875" style="128"/>
    <col min="15973" max="15973" width="10.44140625" style="128" customWidth="1"/>
    <col min="15974" max="15974" width="2.33203125" style="128" customWidth="1"/>
    <col min="15975" max="15976" width="5.6640625" style="128" customWidth="1"/>
    <col min="15977" max="15977" width="5.109375" style="128" customWidth="1"/>
    <col min="15978" max="15978" width="5.6640625" style="128" customWidth="1"/>
    <col min="15979" max="15979" width="12" style="128" customWidth="1"/>
    <col min="15980" max="15981" width="7.88671875" style="128" customWidth="1"/>
    <col min="15982" max="15982" width="2.109375" style="128" customWidth="1"/>
    <col min="15983" max="15983" width="7.77734375" style="128" customWidth="1"/>
    <col min="15984" max="15984" width="6.44140625" style="128" customWidth="1"/>
    <col min="15985" max="15987" width="3.21875" style="128" customWidth="1"/>
    <col min="15988" max="15988" width="3" style="128" customWidth="1"/>
    <col min="15989" max="15989" width="2.44140625" style="128" customWidth="1"/>
    <col min="15990" max="15990" width="2.6640625" style="128" customWidth="1"/>
    <col min="15991" max="15993" width="0" style="128" hidden="1" customWidth="1"/>
    <col min="15994" max="15994" width="3.88671875" style="128" customWidth="1"/>
    <col min="15995" max="15995" width="0" style="128" hidden="1" customWidth="1"/>
    <col min="15996" max="15997" width="13" style="128" customWidth="1"/>
    <col min="15998" max="15998" width="13.21875" style="128" customWidth="1"/>
    <col min="15999" max="15999" width="5.6640625" style="128" customWidth="1"/>
    <col min="16000" max="16000" width="13.21875" style="128" customWidth="1"/>
    <col min="16001" max="16001" width="3.6640625" style="128" customWidth="1"/>
    <col min="16002" max="16002" width="2.6640625" style="128" customWidth="1"/>
    <col min="16003" max="16005" width="0" style="128" hidden="1" customWidth="1"/>
    <col min="16006" max="16006" width="2.6640625" style="128" customWidth="1"/>
    <col min="16007" max="16007" width="0" style="128" hidden="1" customWidth="1"/>
    <col min="16008" max="16008" width="2.6640625" style="128" customWidth="1"/>
    <col min="16009" max="16009" width="0" style="128" hidden="1" customWidth="1"/>
    <col min="16010" max="16010" width="3.88671875" style="128" customWidth="1"/>
    <col min="16011" max="16011" width="30" style="128" customWidth="1"/>
    <col min="16012" max="16012" width="20.44140625" style="128" customWidth="1"/>
    <col min="16013" max="16013" width="8" style="128" customWidth="1"/>
    <col min="16014" max="16014" width="17" style="128" customWidth="1"/>
    <col min="16015" max="16015" width="37.33203125" style="128" customWidth="1"/>
    <col min="16016" max="16016" width="5.109375" style="128" customWidth="1"/>
    <col min="16017" max="16017" width="27.44140625" style="128" customWidth="1"/>
    <col min="16018" max="16018" width="14.109375" style="128" customWidth="1"/>
    <col min="16019" max="16020" width="8.109375" style="128" customWidth="1"/>
    <col min="16021" max="16021" width="9.77734375" style="128" customWidth="1"/>
    <col min="16022" max="16022" width="1.88671875" style="128" customWidth="1"/>
    <col min="16023" max="16228" width="10.88671875" style="128"/>
    <col min="16229" max="16229" width="10.44140625" style="128" customWidth="1"/>
    <col min="16230" max="16230" width="2.33203125" style="128" customWidth="1"/>
    <col min="16231" max="16232" width="5.6640625" style="128" customWidth="1"/>
    <col min="16233" max="16233" width="5.109375" style="128" customWidth="1"/>
    <col min="16234" max="16234" width="5.6640625" style="128" customWidth="1"/>
    <col min="16235" max="16235" width="12" style="128" customWidth="1"/>
    <col min="16236" max="16237" width="7.88671875" style="128" customWidth="1"/>
    <col min="16238" max="16238" width="2.109375" style="128" customWidth="1"/>
    <col min="16239" max="16239" width="7.77734375" style="128" customWidth="1"/>
    <col min="16240" max="16240" width="6.44140625" style="128" customWidth="1"/>
    <col min="16241" max="16243" width="3.21875" style="128" customWidth="1"/>
    <col min="16244" max="16244" width="3" style="128" customWidth="1"/>
    <col min="16245" max="16245" width="2.44140625" style="128" customWidth="1"/>
    <col min="16246" max="16246" width="2.6640625" style="128" customWidth="1"/>
    <col min="16247" max="16249" width="0" style="128" hidden="1" customWidth="1"/>
    <col min="16250" max="16250" width="3.88671875" style="128" customWidth="1"/>
    <col min="16251" max="16251" width="0" style="128" hidden="1" customWidth="1"/>
    <col min="16252" max="16253" width="13" style="128" customWidth="1"/>
    <col min="16254" max="16254" width="13.21875" style="128" customWidth="1"/>
    <col min="16255" max="16255" width="5.6640625" style="128" customWidth="1"/>
    <col min="16256" max="16256" width="13.21875" style="128" customWidth="1"/>
    <col min="16257" max="16257" width="3.6640625" style="128" customWidth="1"/>
    <col min="16258" max="16258" width="2.6640625" style="128" customWidth="1"/>
    <col min="16259" max="16261" width="0" style="128" hidden="1" customWidth="1"/>
    <col min="16262" max="16262" width="2.6640625" style="128" customWidth="1"/>
    <col min="16263" max="16263" width="0" style="128" hidden="1" customWidth="1"/>
    <col min="16264" max="16264" width="2.6640625" style="128" customWidth="1"/>
    <col min="16265" max="16265" width="0" style="128" hidden="1" customWidth="1"/>
    <col min="16266" max="16266" width="3.88671875" style="128" customWidth="1"/>
    <col min="16267" max="16267" width="30" style="128" customWidth="1"/>
    <col min="16268" max="16268" width="20.44140625" style="128" customWidth="1"/>
    <col min="16269" max="16269" width="8" style="128" customWidth="1"/>
    <col min="16270" max="16270" width="17" style="128" customWidth="1"/>
    <col min="16271" max="16271" width="37.33203125" style="128" customWidth="1"/>
    <col min="16272" max="16272" width="5.109375" style="128" customWidth="1"/>
    <col min="16273" max="16273" width="27.44140625" style="128" customWidth="1"/>
    <col min="16274" max="16274" width="14.109375" style="128" customWidth="1"/>
    <col min="16275" max="16276" width="8.109375" style="128" customWidth="1"/>
    <col min="16277" max="16277" width="9.77734375" style="128" customWidth="1"/>
    <col min="16278" max="16278" width="1.88671875" style="128" customWidth="1"/>
    <col min="16279" max="16383" width="10.88671875" style="128"/>
    <col min="16384" max="16384" width="10" style="128" customWidth="1"/>
  </cols>
  <sheetData>
    <row r="1" spans="1:193 1680:1680" ht="11.25" customHeight="1" x14ac:dyDescent="0.2">
      <c r="A1" s="129"/>
      <c r="B1" s="481" t="s">
        <v>449</v>
      </c>
      <c r="C1" s="482"/>
      <c r="D1" s="482"/>
      <c r="E1" s="482"/>
      <c r="F1" s="482"/>
      <c r="G1" s="482"/>
      <c r="H1" s="482"/>
      <c r="I1" s="483"/>
      <c r="J1" s="484"/>
      <c r="K1" s="485"/>
      <c r="L1" s="141"/>
      <c r="M1" s="140"/>
      <c r="N1" s="140"/>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0"/>
      <c r="AN1" s="141"/>
      <c r="AO1" s="141"/>
      <c r="AP1" s="141"/>
      <c r="AQ1" s="140"/>
      <c r="AR1" s="141"/>
      <c r="AS1" s="141"/>
      <c r="AT1" s="141"/>
      <c r="AU1" s="140"/>
      <c r="AV1" s="141"/>
      <c r="AW1" s="141"/>
      <c r="AX1" s="141"/>
      <c r="AY1" s="140"/>
      <c r="AZ1" s="141"/>
      <c r="BA1" s="141"/>
      <c r="BB1" s="141"/>
      <c r="BC1" s="140"/>
      <c r="BD1" s="141"/>
      <c r="BE1" s="141"/>
      <c r="BF1" s="141"/>
      <c r="BG1" s="140"/>
      <c r="BH1" s="141"/>
      <c r="BI1" s="141"/>
      <c r="BJ1" s="141"/>
      <c r="BK1" s="140"/>
      <c r="BL1" s="141"/>
      <c r="BM1" s="141"/>
      <c r="BN1" s="141"/>
      <c r="BO1" s="140"/>
      <c r="BP1" s="141"/>
      <c r="BQ1" s="141"/>
      <c r="BR1" s="141"/>
      <c r="BS1" s="140"/>
      <c r="BT1" s="141"/>
      <c r="BU1" s="141"/>
      <c r="BV1" s="141"/>
      <c r="BW1" s="140"/>
      <c r="BX1" s="141"/>
      <c r="BY1" s="141"/>
      <c r="BZ1" s="141"/>
      <c r="CA1" s="140"/>
      <c r="CB1" s="141"/>
      <c r="CC1" s="141"/>
      <c r="CD1" s="141"/>
      <c r="CE1" s="140"/>
      <c r="CF1" s="141"/>
      <c r="CG1" s="141"/>
      <c r="CH1" s="141"/>
      <c r="CI1" s="141"/>
      <c r="CJ1" s="141"/>
      <c r="CK1" s="141"/>
      <c r="CL1" s="141"/>
      <c r="CM1" s="141"/>
      <c r="CN1" s="141"/>
      <c r="CO1" s="141"/>
      <c r="CP1" s="141"/>
      <c r="CQ1" s="141"/>
      <c r="CR1" s="141"/>
      <c r="CS1" s="141"/>
      <c r="CT1" s="141"/>
      <c r="CU1" s="141"/>
      <c r="CV1" s="141"/>
      <c r="CW1" s="141"/>
      <c r="CX1" s="141"/>
      <c r="CY1" s="141"/>
      <c r="CZ1" s="141"/>
      <c r="DA1" s="141"/>
      <c r="DB1" s="141"/>
      <c r="DC1" s="141"/>
      <c r="DD1" s="141"/>
      <c r="DE1" s="140"/>
      <c r="DF1" s="141"/>
      <c r="DG1" s="140"/>
      <c r="DH1" s="140"/>
      <c r="DI1" s="141"/>
      <c r="DJ1" s="141"/>
      <c r="DK1" s="141"/>
      <c r="DL1" s="141"/>
      <c r="DM1" s="140"/>
      <c r="DN1" s="141"/>
      <c r="DO1" s="140"/>
      <c r="DP1" s="141"/>
      <c r="DQ1" s="141"/>
      <c r="DR1" s="141"/>
      <c r="DS1" s="141"/>
      <c r="DT1" s="141"/>
      <c r="DU1" s="141"/>
      <c r="DV1" s="141"/>
      <c r="DW1" s="141"/>
      <c r="DX1" s="141"/>
      <c r="DY1" s="141"/>
      <c r="DZ1" s="141"/>
      <c r="EA1" s="141"/>
      <c r="EB1" s="141"/>
      <c r="EC1" s="141"/>
      <c r="ED1" s="141"/>
      <c r="EE1" s="141"/>
      <c r="EF1" s="141"/>
      <c r="EG1" s="141"/>
      <c r="EH1" s="141"/>
      <c r="EI1" s="141"/>
      <c r="EJ1" s="141"/>
      <c r="EK1" s="141"/>
      <c r="EL1" s="141"/>
      <c r="EM1" s="141"/>
      <c r="EN1" s="141"/>
      <c r="EO1" s="141"/>
      <c r="EP1" s="141"/>
      <c r="EQ1" s="141"/>
      <c r="ER1" s="141"/>
      <c r="ES1" s="141"/>
      <c r="ET1" s="141"/>
      <c r="EU1" s="141"/>
      <c r="EV1" s="141"/>
      <c r="EW1" s="141"/>
      <c r="EX1" s="141"/>
      <c r="EY1" s="141"/>
      <c r="EZ1" s="141"/>
      <c r="FA1" s="141"/>
      <c r="FB1" s="141"/>
      <c r="FC1" s="141"/>
      <c r="FD1" s="141"/>
      <c r="FE1" s="141"/>
      <c r="FF1" s="141"/>
      <c r="FG1" s="141"/>
      <c r="FH1" s="141"/>
      <c r="FI1" s="141"/>
      <c r="FJ1" s="141"/>
      <c r="FK1" s="141"/>
      <c r="FL1" s="141"/>
      <c r="FM1" s="141"/>
      <c r="FN1" s="141"/>
      <c r="FO1" s="141"/>
      <c r="FP1" s="141"/>
      <c r="FQ1" s="141"/>
      <c r="FR1" s="141"/>
      <c r="FS1" s="141"/>
      <c r="FT1" s="141"/>
      <c r="FU1" s="141"/>
      <c r="FV1" s="141"/>
      <c r="FW1" s="141"/>
      <c r="FX1" s="141"/>
      <c r="FY1" s="141"/>
      <c r="FZ1" s="141"/>
      <c r="GA1" s="141"/>
      <c r="GB1" s="141"/>
      <c r="GC1" s="141"/>
      <c r="GD1" s="141"/>
      <c r="GE1" s="141"/>
      <c r="GF1" s="141"/>
      <c r="GG1" s="141"/>
      <c r="GH1" s="141"/>
      <c r="GI1" s="141"/>
      <c r="GJ1" s="141"/>
      <c r="GK1" s="236" t="s">
        <v>448</v>
      </c>
      <c r="BLP1" s="151" t="s">
        <v>225</v>
      </c>
    </row>
    <row r="2" spans="1:193 1680:1680" ht="14.25" customHeight="1" x14ac:dyDescent="0.2">
      <c r="A2" s="129"/>
      <c r="B2" s="488" t="s">
        <v>447</v>
      </c>
      <c r="C2" s="489"/>
      <c r="D2" s="489"/>
      <c r="E2" s="489"/>
      <c r="F2" s="489"/>
      <c r="G2" s="489"/>
      <c r="H2" s="489"/>
      <c r="I2" s="490"/>
      <c r="J2" s="486"/>
      <c r="K2" s="487"/>
      <c r="L2" s="141"/>
      <c r="M2" s="140"/>
      <c r="N2" s="140"/>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0"/>
      <c r="AN2" s="141"/>
      <c r="AO2" s="141"/>
      <c r="AP2" s="141"/>
      <c r="AQ2" s="140"/>
      <c r="AR2" s="141"/>
      <c r="AS2" s="141"/>
      <c r="AT2" s="141"/>
      <c r="AU2" s="140"/>
      <c r="AV2" s="141"/>
      <c r="AW2" s="141"/>
      <c r="AX2" s="141"/>
      <c r="AY2" s="140"/>
      <c r="AZ2" s="141"/>
      <c r="BA2" s="141"/>
      <c r="BB2" s="141"/>
      <c r="BC2" s="140"/>
      <c r="BD2" s="141"/>
      <c r="BE2" s="141"/>
      <c r="BF2" s="141"/>
      <c r="BG2" s="140"/>
      <c r="BH2" s="141"/>
      <c r="BI2" s="141"/>
      <c r="BJ2" s="141"/>
      <c r="BK2" s="140"/>
      <c r="BL2" s="141"/>
      <c r="BM2" s="141"/>
      <c r="BN2" s="141"/>
      <c r="BO2" s="140"/>
      <c r="BP2" s="141"/>
      <c r="BQ2" s="141"/>
      <c r="BR2" s="141"/>
      <c r="BS2" s="140"/>
      <c r="BT2" s="141"/>
      <c r="BU2" s="141"/>
      <c r="BV2" s="141"/>
      <c r="BW2" s="140"/>
      <c r="BX2" s="141"/>
      <c r="BY2" s="141"/>
      <c r="BZ2" s="141"/>
      <c r="CA2" s="140"/>
      <c r="CB2" s="141"/>
      <c r="CC2" s="141"/>
      <c r="CD2" s="141"/>
      <c r="CE2" s="140"/>
      <c r="CF2" s="141"/>
      <c r="CG2" s="141"/>
      <c r="CH2" s="141"/>
      <c r="CI2" s="141"/>
      <c r="CJ2" s="141"/>
      <c r="CK2" s="141"/>
      <c r="CL2" s="141"/>
      <c r="CM2" s="141"/>
      <c r="CN2" s="141"/>
      <c r="CO2" s="141"/>
      <c r="CP2" s="141"/>
      <c r="CQ2" s="141"/>
      <c r="CR2" s="141"/>
      <c r="CS2" s="141"/>
      <c r="CT2" s="141"/>
      <c r="CU2" s="141"/>
      <c r="CV2" s="141"/>
      <c r="CW2" s="141"/>
      <c r="CX2" s="141"/>
      <c r="CY2" s="141"/>
      <c r="CZ2" s="141"/>
      <c r="DA2" s="141"/>
      <c r="DB2" s="141"/>
      <c r="DC2" s="141"/>
      <c r="DD2" s="141"/>
      <c r="DE2" s="140"/>
      <c r="DF2" s="141"/>
      <c r="DG2" s="140"/>
      <c r="DH2" s="140"/>
      <c r="DI2" s="141"/>
      <c r="DJ2" s="141"/>
      <c r="DK2" s="141"/>
      <c r="DL2" s="141"/>
      <c r="DM2" s="140"/>
      <c r="DN2" s="141"/>
      <c r="DO2" s="140"/>
      <c r="DP2" s="141"/>
      <c r="DQ2" s="141"/>
      <c r="DR2" s="141"/>
      <c r="DS2" s="141"/>
      <c r="DT2" s="141"/>
      <c r="DU2" s="141"/>
      <c r="DV2" s="141"/>
      <c r="DW2" s="141"/>
      <c r="DX2" s="141"/>
      <c r="DY2" s="141"/>
      <c r="DZ2" s="141"/>
      <c r="EA2" s="141"/>
      <c r="EB2" s="141"/>
      <c r="EC2" s="141"/>
      <c r="ED2" s="141"/>
      <c r="EE2" s="141"/>
      <c r="EF2" s="141"/>
      <c r="EG2" s="141"/>
      <c r="EH2" s="141"/>
      <c r="EI2" s="141"/>
      <c r="EJ2" s="141"/>
      <c r="EK2" s="141"/>
      <c r="EL2" s="141"/>
      <c r="EM2" s="141"/>
      <c r="EN2" s="141"/>
      <c r="EO2" s="141"/>
      <c r="EP2" s="141"/>
      <c r="EQ2" s="141"/>
      <c r="ER2" s="141"/>
      <c r="ES2" s="141"/>
      <c r="ET2" s="141"/>
      <c r="EU2" s="141"/>
      <c r="EV2" s="141"/>
      <c r="EW2" s="141"/>
      <c r="EX2" s="141"/>
      <c r="EY2" s="141"/>
      <c r="EZ2" s="141"/>
      <c r="FA2" s="141"/>
      <c r="FB2" s="141"/>
      <c r="FC2" s="141"/>
      <c r="FD2" s="141"/>
      <c r="FE2" s="141"/>
      <c r="FF2" s="141"/>
      <c r="FG2" s="141"/>
      <c r="FH2" s="141"/>
      <c r="FI2" s="141"/>
      <c r="FJ2" s="141"/>
      <c r="FK2" s="141"/>
      <c r="FL2" s="141"/>
      <c r="FM2" s="141"/>
      <c r="FN2" s="141"/>
      <c r="FO2" s="141"/>
      <c r="FP2" s="141"/>
      <c r="FQ2" s="141"/>
      <c r="FR2" s="141"/>
      <c r="FS2" s="141"/>
      <c r="FT2" s="141"/>
      <c r="FU2" s="141"/>
      <c r="FV2" s="141"/>
      <c r="FW2" s="141"/>
      <c r="FX2" s="141"/>
      <c r="FY2" s="141"/>
      <c r="FZ2" s="141"/>
      <c r="GA2" s="141"/>
      <c r="GB2" s="141"/>
      <c r="GC2" s="141"/>
      <c r="GD2" s="141"/>
      <c r="GE2" s="141"/>
      <c r="GF2" s="141"/>
      <c r="GG2" s="141"/>
      <c r="GH2" s="141"/>
      <c r="GI2" s="141"/>
      <c r="GJ2" s="141"/>
      <c r="GK2" s="141"/>
      <c r="BLP2" s="130"/>
    </row>
    <row r="3" spans="1:193 1680:1680" ht="11.25" customHeight="1" x14ac:dyDescent="0.2">
      <c r="A3" s="129"/>
      <c r="B3" s="137" t="s">
        <v>446</v>
      </c>
      <c r="C3" s="491" t="s">
        <v>445</v>
      </c>
      <c r="D3" s="492"/>
      <c r="E3" s="492"/>
      <c r="F3" s="492"/>
      <c r="G3" s="492"/>
      <c r="H3" s="493"/>
      <c r="I3" s="138" t="s">
        <v>444</v>
      </c>
      <c r="J3" s="486"/>
      <c r="K3" s="487"/>
      <c r="L3" s="141"/>
      <c r="M3" s="140"/>
      <c r="N3" s="140"/>
      <c r="O3" s="141"/>
      <c r="P3" s="141"/>
      <c r="Q3" s="141"/>
      <c r="R3" s="141"/>
      <c r="S3" s="141"/>
      <c r="T3" s="141"/>
      <c r="U3" s="141"/>
      <c r="V3" s="141"/>
      <c r="W3" s="141"/>
      <c r="X3" s="141"/>
      <c r="Y3" s="141"/>
      <c r="Z3" s="141"/>
      <c r="AA3" s="141"/>
      <c r="AB3" s="141"/>
      <c r="AC3" s="141"/>
      <c r="AD3" s="141"/>
      <c r="AE3" s="141"/>
      <c r="AF3" s="141"/>
      <c r="AG3" s="141"/>
      <c r="AH3" s="141"/>
      <c r="AI3" s="141"/>
      <c r="AJ3" s="141"/>
      <c r="AK3" s="141"/>
      <c r="AL3" s="141"/>
      <c r="AM3" s="140"/>
      <c r="AN3" s="141"/>
      <c r="AO3" s="141"/>
      <c r="AP3" s="141"/>
      <c r="AQ3" s="140"/>
      <c r="AR3" s="141"/>
      <c r="AS3" s="141"/>
      <c r="AT3" s="141"/>
      <c r="AU3" s="140"/>
      <c r="AV3" s="141"/>
      <c r="AW3" s="141"/>
      <c r="AX3" s="141"/>
      <c r="AY3" s="140"/>
      <c r="AZ3" s="141"/>
      <c r="BA3" s="141"/>
      <c r="BB3" s="141"/>
      <c r="BC3" s="140"/>
      <c r="BD3" s="141"/>
      <c r="BE3" s="141"/>
      <c r="BF3" s="141"/>
      <c r="BG3" s="140"/>
      <c r="BH3" s="141"/>
      <c r="BI3" s="141"/>
      <c r="BJ3" s="141"/>
      <c r="BK3" s="140"/>
      <c r="BL3" s="141"/>
      <c r="BM3" s="141"/>
      <c r="BN3" s="141"/>
      <c r="BO3" s="140"/>
      <c r="BP3" s="141"/>
      <c r="BQ3" s="141"/>
      <c r="BR3" s="141"/>
      <c r="BS3" s="140"/>
      <c r="BT3" s="141"/>
      <c r="BU3" s="141"/>
      <c r="BV3" s="141"/>
      <c r="BW3" s="140"/>
      <c r="BX3" s="141"/>
      <c r="BY3" s="141"/>
      <c r="BZ3" s="141"/>
      <c r="CA3" s="140"/>
      <c r="CB3" s="141"/>
      <c r="CC3" s="141"/>
      <c r="CD3" s="141"/>
      <c r="CE3" s="140"/>
      <c r="CF3" s="141"/>
      <c r="CG3" s="141"/>
      <c r="CH3" s="141"/>
      <c r="CI3" s="141"/>
      <c r="CJ3" s="141"/>
      <c r="CK3" s="141"/>
      <c r="CL3" s="141"/>
      <c r="CM3" s="141"/>
      <c r="CN3" s="141"/>
      <c r="CO3" s="141"/>
      <c r="CP3" s="141"/>
      <c r="CQ3" s="141"/>
      <c r="CR3" s="141"/>
      <c r="CS3" s="141"/>
      <c r="CT3" s="141"/>
      <c r="CU3" s="141"/>
      <c r="CV3" s="141"/>
      <c r="CW3" s="141"/>
      <c r="CX3" s="141"/>
      <c r="CY3" s="141"/>
      <c r="CZ3" s="141"/>
      <c r="DA3" s="141"/>
      <c r="DB3" s="141"/>
      <c r="DC3" s="141"/>
      <c r="DD3" s="141"/>
      <c r="DE3" s="140"/>
      <c r="DF3" s="141"/>
      <c r="DG3" s="140"/>
      <c r="DH3" s="140"/>
      <c r="DI3" s="141"/>
      <c r="DJ3" s="141"/>
      <c r="DK3" s="141"/>
      <c r="DL3" s="141"/>
      <c r="DM3" s="140"/>
      <c r="DN3" s="141"/>
      <c r="DO3" s="140"/>
      <c r="DP3" s="141"/>
      <c r="DQ3" s="141"/>
      <c r="DR3" s="141"/>
      <c r="DS3" s="141"/>
      <c r="DT3" s="141"/>
      <c r="DU3" s="141"/>
      <c r="DV3" s="141"/>
      <c r="DW3" s="141"/>
      <c r="DX3" s="141"/>
      <c r="DY3" s="141"/>
      <c r="DZ3" s="141"/>
      <c r="EA3" s="141"/>
      <c r="EB3" s="141"/>
      <c r="EC3" s="141"/>
      <c r="ED3" s="141"/>
      <c r="EE3" s="141"/>
      <c r="EF3" s="141"/>
      <c r="EG3" s="141"/>
      <c r="EH3" s="141"/>
      <c r="EI3" s="141"/>
      <c r="EJ3" s="141"/>
      <c r="EK3" s="141"/>
      <c r="EL3" s="141"/>
      <c r="EM3" s="141"/>
      <c r="EN3" s="141"/>
      <c r="EO3" s="141"/>
      <c r="EP3" s="141"/>
      <c r="EQ3" s="141"/>
      <c r="ER3" s="141"/>
      <c r="ES3" s="141"/>
      <c r="ET3" s="141"/>
      <c r="EU3" s="141"/>
      <c r="EV3" s="141"/>
      <c r="EW3" s="141"/>
      <c r="EX3" s="141"/>
      <c r="EY3" s="141"/>
      <c r="EZ3" s="141"/>
      <c r="FA3" s="141"/>
      <c r="FB3" s="141"/>
      <c r="FC3" s="141"/>
      <c r="FD3" s="141"/>
      <c r="FE3" s="141"/>
      <c r="FF3" s="141"/>
      <c r="FG3" s="141"/>
      <c r="FH3" s="141"/>
      <c r="FI3" s="141"/>
      <c r="FJ3" s="141"/>
      <c r="FK3" s="141"/>
      <c r="FL3" s="141"/>
      <c r="FM3" s="141"/>
      <c r="FN3" s="141"/>
      <c r="FO3" s="141"/>
      <c r="FP3" s="141"/>
      <c r="FQ3" s="141"/>
      <c r="FR3" s="141"/>
      <c r="FS3" s="141"/>
      <c r="FT3" s="141"/>
      <c r="FU3" s="141"/>
      <c r="FV3" s="141"/>
      <c r="FW3" s="141"/>
      <c r="FX3" s="141"/>
      <c r="FY3" s="141"/>
      <c r="FZ3" s="141"/>
      <c r="GA3" s="141"/>
      <c r="GB3" s="141"/>
      <c r="GC3" s="141"/>
      <c r="GD3" s="141"/>
      <c r="GE3" s="141"/>
      <c r="GF3" s="141"/>
      <c r="GG3" s="141"/>
      <c r="GH3" s="141"/>
      <c r="GI3" s="141"/>
      <c r="GJ3" s="141"/>
      <c r="GK3" s="141"/>
      <c r="BLP3" s="130"/>
    </row>
    <row r="4" spans="1:193 1680:1680" ht="14.25" customHeight="1" x14ac:dyDescent="0.2">
      <c r="A4" s="129"/>
      <c r="B4" s="139" t="s">
        <v>443</v>
      </c>
      <c r="C4" s="494" t="s">
        <v>442</v>
      </c>
      <c r="D4" s="495"/>
      <c r="E4" s="495"/>
      <c r="F4" s="495"/>
      <c r="G4" s="495"/>
      <c r="H4" s="496"/>
      <c r="I4" s="203" t="s">
        <v>441</v>
      </c>
      <c r="J4" s="486"/>
      <c r="K4" s="487"/>
      <c r="L4" s="141"/>
      <c r="M4" s="140"/>
      <c r="N4" s="140"/>
      <c r="O4" s="141"/>
      <c r="P4" s="141"/>
      <c r="Q4" s="141"/>
      <c r="R4" s="141"/>
      <c r="S4" s="141"/>
      <c r="T4" s="141"/>
      <c r="U4" s="141"/>
      <c r="V4" s="141"/>
      <c r="W4" s="141"/>
      <c r="X4" s="141"/>
      <c r="Y4" s="141"/>
      <c r="Z4" s="141"/>
      <c r="AA4" s="141"/>
      <c r="AB4" s="141"/>
      <c r="AC4" s="141"/>
      <c r="AD4" s="141"/>
      <c r="AE4" s="141"/>
      <c r="AF4" s="141"/>
      <c r="AG4" s="141"/>
      <c r="AH4" s="141"/>
      <c r="AI4" s="141"/>
      <c r="AJ4" s="141"/>
      <c r="AK4" s="141"/>
      <c r="AL4" s="141"/>
      <c r="AM4" s="140"/>
      <c r="AN4" s="141"/>
      <c r="AO4" s="141"/>
      <c r="AP4" s="141"/>
      <c r="AQ4" s="140"/>
      <c r="AR4" s="141"/>
      <c r="AS4" s="141"/>
      <c r="AT4" s="141"/>
      <c r="AU4" s="140"/>
      <c r="AV4" s="141"/>
      <c r="AW4" s="141"/>
      <c r="AX4" s="141"/>
      <c r="AY4" s="140"/>
      <c r="AZ4" s="141"/>
      <c r="BA4" s="141"/>
      <c r="BB4" s="141"/>
      <c r="BC4" s="140"/>
      <c r="BD4" s="141"/>
      <c r="BE4" s="141"/>
      <c r="BF4" s="141"/>
      <c r="BG4" s="140"/>
      <c r="BH4" s="141"/>
      <c r="BI4" s="141"/>
      <c r="BJ4" s="141"/>
      <c r="BK4" s="140"/>
      <c r="BL4" s="141"/>
      <c r="BM4" s="141"/>
      <c r="BN4" s="141"/>
      <c r="BO4" s="140"/>
      <c r="BP4" s="141"/>
      <c r="BQ4" s="141"/>
      <c r="BR4" s="141"/>
      <c r="BS4" s="140"/>
      <c r="BT4" s="141"/>
      <c r="BU4" s="141"/>
      <c r="BV4" s="141"/>
      <c r="BW4" s="140"/>
      <c r="BX4" s="141"/>
      <c r="BY4" s="141"/>
      <c r="BZ4" s="141"/>
      <c r="CA4" s="140"/>
      <c r="CB4" s="141"/>
      <c r="CC4" s="141"/>
      <c r="CD4" s="141"/>
      <c r="CE4" s="140"/>
      <c r="CF4" s="141"/>
      <c r="CG4" s="141"/>
      <c r="CH4" s="141"/>
      <c r="CI4" s="141"/>
      <c r="CJ4" s="141"/>
      <c r="CK4" s="141"/>
      <c r="CL4" s="141"/>
      <c r="CM4" s="141"/>
      <c r="CN4" s="141"/>
      <c r="CO4" s="141"/>
      <c r="CP4" s="141"/>
      <c r="CQ4" s="141"/>
      <c r="CR4" s="141"/>
      <c r="CS4" s="141"/>
      <c r="CT4" s="141"/>
      <c r="CU4" s="141"/>
      <c r="CV4" s="141"/>
      <c r="CW4" s="141"/>
      <c r="CX4" s="141"/>
      <c r="CY4" s="141"/>
      <c r="CZ4" s="141"/>
      <c r="DA4" s="141"/>
      <c r="DB4" s="141"/>
      <c r="DC4" s="141"/>
      <c r="DD4" s="141"/>
      <c r="DE4" s="140"/>
      <c r="DF4" s="141"/>
      <c r="DG4" s="140"/>
      <c r="DH4" s="140"/>
      <c r="DI4" s="141"/>
      <c r="DJ4" s="168"/>
      <c r="DK4" s="141"/>
      <c r="DL4" s="141"/>
      <c r="DM4" s="140"/>
      <c r="DN4" s="141"/>
      <c r="DO4" s="140"/>
      <c r="DP4" s="141"/>
      <c r="DQ4" s="141"/>
      <c r="DR4" s="141"/>
      <c r="DS4" s="141"/>
      <c r="DT4" s="141"/>
      <c r="DU4" s="141"/>
      <c r="DV4" s="141"/>
      <c r="DW4" s="141"/>
      <c r="DX4" s="141"/>
      <c r="DY4" s="141"/>
      <c r="DZ4" s="141"/>
      <c r="EA4" s="141"/>
      <c r="EB4" s="141"/>
      <c r="EC4" s="141"/>
      <c r="ED4" s="141"/>
      <c r="EE4" s="141"/>
      <c r="EF4" s="141"/>
      <c r="EG4" s="141"/>
      <c r="EH4" s="141"/>
      <c r="EI4" s="141"/>
      <c r="EJ4" s="141"/>
      <c r="EK4" s="141"/>
      <c r="EL4" s="141"/>
      <c r="EM4" s="141"/>
      <c r="EN4" s="141"/>
      <c r="EO4" s="141"/>
      <c r="EP4" s="141"/>
      <c r="EQ4" s="141"/>
      <c r="ER4" s="141"/>
      <c r="ES4" s="141"/>
      <c r="ET4" s="141"/>
      <c r="EU4" s="141"/>
      <c r="EV4" s="141"/>
      <c r="EW4" s="141"/>
      <c r="EX4" s="141"/>
      <c r="EY4" s="141"/>
      <c r="EZ4" s="141"/>
      <c r="FA4" s="141"/>
      <c r="FB4" s="141"/>
      <c r="FC4" s="141"/>
      <c r="FD4" s="141"/>
      <c r="FE4" s="141"/>
      <c r="FF4" s="141"/>
      <c r="FG4" s="141"/>
      <c r="FH4" s="141"/>
      <c r="FI4" s="141"/>
      <c r="FJ4" s="141"/>
      <c r="FK4" s="141"/>
      <c r="FL4" s="141"/>
      <c r="FM4" s="141"/>
      <c r="FN4" s="141"/>
      <c r="FO4" s="141"/>
      <c r="FP4" s="141"/>
      <c r="FQ4" s="141"/>
      <c r="FR4" s="141"/>
      <c r="FS4" s="141"/>
      <c r="FT4" s="141"/>
      <c r="FU4" s="141"/>
      <c r="FV4" s="141"/>
      <c r="FW4" s="141"/>
      <c r="FX4" s="141"/>
      <c r="FY4" s="141"/>
      <c r="FZ4" s="141"/>
      <c r="GA4" s="141"/>
      <c r="GB4" s="141"/>
      <c r="GC4" s="141"/>
      <c r="GD4" s="141"/>
      <c r="GE4" s="141"/>
      <c r="GF4" s="141"/>
      <c r="GG4" s="141"/>
      <c r="GH4" s="141"/>
      <c r="GI4" s="141"/>
      <c r="GJ4" s="141"/>
      <c r="GK4" s="141"/>
      <c r="BLP4" s="130"/>
    </row>
    <row r="5" spans="1:193 1680:1680" ht="41.25" customHeight="1" x14ac:dyDescent="0.2">
      <c r="A5" s="129"/>
      <c r="B5" s="146" t="s">
        <v>440</v>
      </c>
      <c r="C5" s="190" t="s">
        <v>439</v>
      </c>
      <c r="D5" s="146" t="s">
        <v>438</v>
      </c>
      <c r="E5" s="535" t="s">
        <v>1107</v>
      </c>
      <c r="F5" s="536"/>
      <c r="G5" s="537"/>
      <c r="H5" s="191" t="s">
        <v>436</v>
      </c>
      <c r="I5" s="543"/>
      <c r="J5" s="544"/>
      <c r="K5" s="544"/>
      <c r="L5" s="544"/>
      <c r="M5" s="544"/>
      <c r="N5" s="545"/>
      <c r="O5" s="471" t="s">
        <v>434</v>
      </c>
      <c r="P5" s="472"/>
      <c r="Q5" s="541">
        <v>45554</v>
      </c>
      <c r="R5" s="542"/>
      <c r="S5" s="202"/>
      <c r="T5" s="202"/>
      <c r="U5" s="475"/>
      <c r="V5" s="475"/>
      <c r="W5" s="476"/>
      <c r="X5" s="477"/>
      <c r="Y5" s="126"/>
      <c r="Z5" s="126"/>
      <c r="AA5" s="126"/>
      <c r="AB5" s="126"/>
      <c r="AC5" s="126"/>
      <c r="AD5" s="126"/>
      <c r="AE5" s="126"/>
      <c r="AF5" s="126"/>
      <c r="AG5" s="126"/>
      <c r="AH5" s="126"/>
      <c r="AI5" s="127"/>
      <c r="AJ5" s="127"/>
      <c r="AK5" s="126"/>
      <c r="AL5" s="126"/>
      <c r="AM5" s="126"/>
      <c r="AN5" s="127"/>
      <c r="AO5" s="127"/>
      <c r="AP5" s="126"/>
      <c r="AQ5" s="126"/>
      <c r="AR5" s="127"/>
      <c r="AS5" s="127"/>
      <c r="AT5" s="126"/>
      <c r="AU5" s="126"/>
      <c r="AV5" s="127"/>
      <c r="AW5" s="127"/>
      <c r="AX5" s="126"/>
      <c r="AY5" s="126"/>
      <c r="AZ5" s="127"/>
      <c r="BA5" s="127"/>
      <c r="BB5" s="126"/>
      <c r="BC5" s="126"/>
      <c r="BD5" s="127"/>
      <c r="BE5" s="127"/>
      <c r="BF5" s="126"/>
      <c r="BG5" s="126"/>
      <c r="BH5" s="127"/>
      <c r="BI5" s="127"/>
      <c r="BJ5" s="126"/>
      <c r="BK5" s="126"/>
      <c r="BL5" s="127"/>
      <c r="BM5" s="127"/>
      <c r="BN5" s="126"/>
      <c r="BO5" s="126"/>
      <c r="BP5" s="127"/>
      <c r="BQ5" s="127"/>
      <c r="BR5" s="126"/>
      <c r="BS5" s="126"/>
      <c r="BT5" s="127"/>
      <c r="BU5" s="127"/>
      <c r="BV5" s="126"/>
      <c r="BW5" s="126"/>
      <c r="BX5" s="127"/>
      <c r="BY5" s="127"/>
      <c r="BZ5" s="126"/>
      <c r="CA5" s="126"/>
      <c r="CB5" s="127"/>
      <c r="CC5" s="127"/>
      <c r="CD5" s="126"/>
      <c r="CE5" s="126"/>
      <c r="CF5" s="127"/>
      <c r="CG5" s="127"/>
      <c r="CH5" s="126"/>
      <c r="CI5" s="126"/>
      <c r="CJ5" s="126"/>
      <c r="CK5" s="126"/>
      <c r="CL5" s="126"/>
      <c r="CM5" s="126"/>
      <c r="CN5" s="126"/>
      <c r="CO5" s="126"/>
      <c r="CP5" s="126"/>
      <c r="CQ5" s="126"/>
      <c r="CR5" s="126"/>
      <c r="CS5" s="126"/>
      <c r="CT5" s="126"/>
      <c r="CU5" s="126"/>
      <c r="CV5" s="126"/>
      <c r="CW5" s="126"/>
      <c r="CX5" s="126"/>
      <c r="CY5" s="126"/>
      <c r="CZ5" s="126"/>
      <c r="DA5" s="126"/>
      <c r="DB5" s="125"/>
      <c r="DC5" s="125"/>
      <c r="DD5" s="125"/>
      <c r="DE5" s="125"/>
      <c r="DF5" s="126"/>
      <c r="DG5" s="126"/>
      <c r="DH5" s="126"/>
      <c r="DI5" s="126"/>
      <c r="DJ5" s="126"/>
      <c r="DK5" s="126"/>
      <c r="DL5" s="126"/>
      <c r="DM5" s="125"/>
      <c r="DN5" s="126"/>
      <c r="DO5" s="126"/>
      <c r="DP5" s="126"/>
      <c r="DQ5" s="126"/>
      <c r="DR5" s="126"/>
      <c r="DS5" s="126"/>
      <c r="DT5" s="126"/>
      <c r="DU5" s="126"/>
      <c r="DV5" s="126"/>
      <c r="DW5" s="126"/>
      <c r="DX5" s="126"/>
      <c r="DY5" s="126"/>
      <c r="DZ5" s="126"/>
      <c r="EA5" s="126"/>
      <c r="EB5" s="126"/>
      <c r="EC5" s="126"/>
      <c r="ED5" s="126"/>
      <c r="EE5" s="126"/>
      <c r="EF5" s="126"/>
      <c r="EG5" s="126"/>
      <c r="EH5" s="126"/>
      <c r="EI5" s="126"/>
      <c r="EJ5" s="126"/>
      <c r="EK5" s="126"/>
      <c r="EL5" s="126"/>
      <c r="EM5" s="126"/>
      <c r="EN5" s="126"/>
      <c r="EO5" s="126"/>
      <c r="EP5" s="126"/>
      <c r="EQ5" s="126"/>
      <c r="ER5" s="126"/>
      <c r="ES5" s="126"/>
      <c r="ET5" s="126"/>
      <c r="EU5" s="126"/>
      <c r="EV5" s="126"/>
      <c r="EW5" s="126"/>
      <c r="EX5" s="126"/>
      <c r="EY5" s="126"/>
      <c r="EZ5" s="126"/>
      <c r="FA5" s="126"/>
      <c r="FB5" s="126"/>
      <c r="FC5" s="126"/>
      <c r="FD5" s="126"/>
      <c r="FE5" s="126"/>
      <c r="FF5" s="126"/>
      <c r="FG5" s="126"/>
      <c r="FH5" s="126"/>
      <c r="FI5" s="126"/>
      <c r="FJ5" s="126"/>
      <c r="FK5" s="126"/>
      <c r="FL5" s="126"/>
      <c r="FM5" s="126"/>
      <c r="FN5" s="126"/>
      <c r="FO5" s="126"/>
      <c r="FP5" s="126"/>
      <c r="FQ5" s="126"/>
      <c r="FR5" s="126"/>
      <c r="FS5" s="126"/>
      <c r="FT5" s="126"/>
      <c r="FU5" s="126"/>
      <c r="FV5" s="126"/>
      <c r="FW5" s="126"/>
      <c r="FX5" s="126"/>
      <c r="FY5" s="126"/>
      <c r="FZ5" s="126"/>
      <c r="GA5" s="126"/>
      <c r="GB5" s="126"/>
      <c r="GC5" s="126"/>
      <c r="GD5" s="126"/>
      <c r="GE5" s="126"/>
      <c r="GF5" s="126"/>
      <c r="GG5" s="126"/>
      <c r="GH5" s="126"/>
      <c r="GI5" s="126"/>
      <c r="GJ5" s="129"/>
      <c r="GK5" s="129"/>
    </row>
    <row r="6" spans="1:193 1680:1680" ht="5.25" customHeight="1" x14ac:dyDescent="0.2">
      <c r="A6" s="129"/>
      <c r="B6" s="125"/>
      <c r="C6" s="126"/>
      <c r="D6" s="125"/>
      <c r="E6" s="125"/>
      <c r="F6" s="125"/>
      <c r="G6" s="127"/>
      <c r="H6" s="127"/>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7"/>
      <c r="AJ6" s="127"/>
      <c r="AK6" s="126"/>
      <c r="AL6" s="126"/>
      <c r="AM6" s="126"/>
      <c r="AN6" s="127"/>
      <c r="AO6" s="127"/>
      <c r="AP6" s="126"/>
      <c r="AQ6" s="126"/>
      <c r="AR6" s="127"/>
      <c r="AS6" s="127"/>
      <c r="AT6" s="126"/>
      <c r="AU6" s="126"/>
      <c r="AV6" s="127"/>
      <c r="AW6" s="127"/>
      <c r="AX6" s="126"/>
      <c r="AY6" s="126"/>
      <c r="AZ6" s="127"/>
      <c r="BA6" s="127"/>
      <c r="BB6" s="126"/>
      <c r="BC6" s="126"/>
      <c r="BD6" s="127"/>
      <c r="BE6" s="127"/>
      <c r="BF6" s="126"/>
      <c r="BG6" s="126"/>
      <c r="BH6" s="127"/>
      <c r="BI6" s="127"/>
      <c r="BJ6" s="126"/>
      <c r="BK6" s="126"/>
      <c r="BL6" s="127"/>
      <c r="BM6" s="127"/>
      <c r="BN6" s="126"/>
      <c r="BO6" s="126"/>
      <c r="BP6" s="127"/>
      <c r="BQ6" s="127"/>
      <c r="BR6" s="126"/>
      <c r="BS6" s="126"/>
      <c r="BT6" s="127"/>
      <c r="BU6" s="127"/>
      <c r="BV6" s="126"/>
      <c r="BW6" s="126"/>
      <c r="BX6" s="127"/>
      <c r="BY6" s="127"/>
      <c r="BZ6" s="126"/>
      <c r="CA6" s="126"/>
      <c r="CB6" s="127"/>
      <c r="CC6" s="127"/>
      <c r="CD6" s="126"/>
      <c r="CE6" s="126"/>
      <c r="CF6" s="127"/>
      <c r="CG6" s="127"/>
      <c r="CH6" s="126"/>
      <c r="CI6" s="126"/>
      <c r="CJ6" s="126"/>
      <c r="CK6" s="126"/>
      <c r="CL6" s="126"/>
      <c r="CM6" s="126"/>
      <c r="CN6" s="126"/>
      <c r="CO6" s="126"/>
      <c r="CP6" s="126"/>
      <c r="CQ6" s="126"/>
      <c r="CR6" s="126"/>
      <c r="CS6" s="126"/>
      <c r="CT6" s="126"/>
      <c r="CU6" s="126"/>
      <c r="CV6" s="126"/>
      <c r="CW6" s="126"/>
      <c r="CX6" s="126"/>
      <c r="CY6" s="126"/>
      <c r="CZ6" s="126"/>
      <c r="DA6" s="126"/>
      <c r="DB6" s="125"/>
      <c r="DC6" s="125"/>
      <c r="DD6" s="125"/>
      <c r="DE6" s="125"/>
      <c r="DF6" s="126"/>
      <c r="DG6" s="126"/>
      <c r="DH6" s="126"/>
      <c r="DI6" s="126"/>
      <c r="DJ6" s="126"/>
      <c r="DK6" s="126"/>
      <c r="DL6" s="126"/>
      <c r="DM6" s="125"/>
      <c r="DN6" s="126"/>
      <c r="DO6" s="126"/>
      <c r="DP6" s="126"/>
      <c r="DQ6" s="126"/>
      <c r="DR6" s="126"/>
      <c r="DS6" s="126"/>
      <c r="DT6" s="126"/>
      <c r="DU6" s="126"/>
      <c r="DV6" s="126"/>
      <c r="DW6" s="126"/>
      <c r="DX6" s="126"/>
      <c r="DY6" s="126"/>
      <c r="DZ6" s="126"/>
      <c r="EA6" s="126"/>
      <c r="EB6" s="126"/>
      <c r="EC6" s="126"/>
      <c r="ED6" s="126"/>
      <c r="EE6" s="126"/>
      <c r="EF6" s="126"/>
      <c r="EG6" s="126"/>
      <c r="EH6" s="126"/>
      <c r="EI6" s="126"/>
      <c r="EJ6" s="126"/>
      <c r="EK6" s="126"/>
      <c r="EL6" s="126"/>
      <c r="EM6" s="126"/>
      <c r="EN6" s="126"/>
      <c r="EO6" s="126"/>
      <c r="EP6" s="126"/>
      <c r="EQ6" s="126"/>
      <c r="ER6" s="126"/>
      <c r="ES6" s="126"/>
      <c r="ET6" s="126"/>
      <c r="EU6" s="126"/>
      <c r="EV6" s="126"/>
      <c r="EW6" s="126"/>
      <c r="EX6" s="126"/>
      <c r="EY6" s="126"/>
      <c r="EZ6" s="126"/>
      <c r="FA6" s="126"/>
      <c r="FB6" s="126"/>
      <c r="FC6" s="126"/>
      <c r="FD6" s="126"/>
      <c r="FE6" s="126"/>
      <c r="FF6" s="126"/>
      <c r="FG6" s="126"/>
      <c r="FH6" s="126"/>
      <c r="FI6" s="126"/>
      <c r="FJ6" s="126"/>
      <c r="FK6" s="126"/>
      <c r="FL6" s="126"/>
      <c r="FM6" s="126"/>
      <c r="FN6" s="126"/>
      <c r="FO6" s="126"/>
      <c r="FP6" s="126"/>
      <c r="FQ6" s="126"/>
      <c r="FR6" s="126"/>
      <c r="FS6" s="126"/>
      <c r="FT6" s="126"/>
      <c r="FU6" s="126"/>
      <c r="FV6" s="126"/>
      <c r="FW6" s="126"/>
      <c r="FX6" s="126"/>
      <c r="FY6" s="126"/>
      <c r="FZ6" s="126"/>
      <c r="GA6" s="126"/>
      <c r="GB6" s="126"/>
      <c r="GC6" s="126"/>
      <c r="GD6" s="126"/>
      <c r="GE6" s="126"/>
      <c r="GF6" s="126"/>
      <c r="GG6" s="126"/>
      <c r="GH6" s="126"/>
      <c r="GI6" s="126"/>
      <c r="GJ6" s="129"/>
      <c r="GK6" s="129"/>
    </row>
    <row r="7" spans="1:193 1680:1680" s="129" customFormat="1" ht="23.25" customHeight="1" x14ac:dyDescent="0.2">
      <c r="A7" s="89">
        <f>COUNTA(C9:C14)</f>
        <v>6</v>
      </c>
      <c r="B7" s="478" t="s">
        <v>433</v>
      </c>
      <c r="C7" s="479"/>
      <c r="D7" s="479"/>
      <c r="E7" s="479"/>
      <c r="F7" s="479"/>
      <c r="G7" s="479"/>
      <c r="H7" s="479"/>
      <c r="I7" s="162"/>
      <c r="J7" s="480" t="s">
        <v>432</v>
      </c>
      <c r="K7" s="480"/>
      <c r="L7" s="480"/>
      <c r="M7" s="480"/>
      <c r="N7" s="480"/>
      <c r="O7" s="480"/>
      <c r="P7" s="480"/>
      <c r="Q7" s="480"/>
      <c r="R7" s="480"/>
      <c r="S7" s="480"/>
      <c r="T7" s="480"/>
      <c r="U7" s="480"/>
      <c r="V7" s="480"/>
      <c r="W7" s="480"/>
      <c r="X7" s="480"/>
      <c r="Y7" s="480"/>
      <c r="Z7" s="480"/>
      <c r="AA7" s="480"/>
      <c r="AB7" s="480"/>
      <c r="AC7" s="465" t="s">
        <v>431</v>
      </c>
      <c r="AD7" s="465"/>
      <c r="AE7" s="465"/>
      <c r="AF7" s="465"/>
      <c r="AG7" s="465"/>
      <c r="AH7" s="465"/>
      <c r="AI7" s="466" t="s">
        <v>430</v>
      </c>
      <c r="AJ7" s="466"/>
      <c r="AK7" s="466"/>
      <c r="AL7" s="466"/>
      <c r="AM7" s="189"/>
      <c r="AN7" s="167" t="s">
        <v>429</v>
      </c>
      <c r="AO7" s="166"/>
      <c r="AP7" s="166"/>
      <c r="AQ7" s="189"/>
      <c r="AR7" s="166"/>
      <c r="AS7" s="166"/>
      <c r="AT7" s="166"/>
      <c r="AU7" s="189"/>
      <c r="AV7" s="166"/>
      <c r="AW7" s="166"/>
      <c r="AX7" s="166"/>
      <c r="AY7" s="189"/>
      <c r="AZ7" s="166"/>
      <c r="BA7" s="166"/>
      <c r="BB7" s="166"/>
      <c r="BC7" s="189"/>
      <c r="BD7" s="166"/>
      <c r="BE7" s="166"/>
      <c r="BF7" s="166"/>
      <c r="BG7" s="189"/>
      <c r="BH7" s="163"/>
      <c r="BI7" s="163"/>
      <c r="BJ7" s="163"/>
      <c r="BK7" s="189"/>
      <c r="BL7" s="163"/>
      <c r="BM7" s="163"/>
      <c r="BN7" s="163"/>
      <c r="BO7" s="189"/>
      <c r="BP7" s="163"/>
      <c r="BQ7" s="163"/>
      <c r="BR7" s="163"/>
      <c r="BS7" s="189"/>
      <c r="BT7" s="163"/>
      <c r="BU7" s="163"/>
      <c r="BV7" s="163"/>
      <c r="BW7" s="189"/>
      <c r="BX7" s="163"/>
      <c r="BY7" s="163"/>
      <c r="BZ7" s="163"/>
      <c r="CA7" s="189"/>
      <c r="CB7" s="163"/>
      <c r="CC7" s="163"/>
      <c r="CD7" s="163"/>
      <c r="CE7" s="189"/>
      <c r="CF7" s="163"/>
      <c r="CG7" s="163"/>
      <c r="CH7" s="163"/>
      <c r="CI7" s="163"/>
      <c r="CJ7" s="163"/>
      <c r="CK7" s="163"/>
      <c r="CL7" s="163"/>
      <c r="CM7" s="163"/>
      <c r="CN7" s="163"/>
      <c r="CO7" s="163"/>
      <c r="CP7" s="163"/>
      <c r="CQ7" s="163"/>
      <c r="CR7" s="163"/>
      <c r="CS7" s="298">
        <f>SUM(CS9:CS14)</f>
        <v>18</v>
      </c>
      <c r="CT7" s="163"/>
      <c r="CU7" s="163"/>
      <c r="CV7" s="163"/>
      <c r="CW7" s="163"/>
      <c r="CX7" s="150"/>
      <c r="CY7" s="150"/>
      <c r="CZ7" s="150"/>
      <c r="DA7" s="150"/>
      <c r="DB7" s="144"/>
      <c r="DC7" s="144"/>
      <c r="DD7" s="144"/>
      <c r="DE7" s="144"/>
      <c r="DF7" s="144"/>
      <c r="DG7" s="144"/>
      <c r="DH7" s="169"/>
      <c r="DI7" s="168">
        <f>IF(DA9&lt;0.6,1,4)</f>
        <v>4</v>
      </c>
      <c r="DJ7" s="144"/>
      <c r="DK7" s="144"/>
      <c r="DL7" s="144"/>
      <c r="DM7" s="144"/>
      <c r="DN7" s="144"/>
      <c r="DO7" s="144"/>
      <c r="DP7" s="144"/>
      <c r="DQ7" s="144"/>
      <c r="DR7" s="144"/>
      <c r="DS7" s="144"/>
      <c r="DT7" s="144"/>
      <c r="DU7" s="144"/>
      <c r="DV7" s="144"/>
      <c r="DW7" s="144"/>
      <c r="DX7" s="144"/>
      <c r="DY7" s="144"/>
      <c r="DZ7" s="144"/>
      <c r="EA7" s="144"/>
      <c r="EB7" s="144"/>
      <c r="EC7" s="144"/>
      <c r="ED7" s="144"/>
      <c r="EE7" s="144"/>
      <c r="EF7" s="144"/>
      <c r="EG7" s="144"/>
      <c r="EH7" s="144"/>
      <c r="EI7" s="144"/>
      <c r="EJ7" s="144"/>
      <c r="EK7" s="144"/>
      <c r="EL7" s="144"/>
      <c r="EM7" s="144"/>
      <c r="EN7" s="144"/>
      <c r="EO7" s="144"/>
      <c r="EP7" s="144"/>
      <c r="EQ7" s="144"/>
      <c r="ER7" s="144"/>
      <c r="ES7" s="144"/>
      <c r="ET7" s="144"/>
      <c r="EU7" s="144"/>
      <c r="EV7" s="144"/>
      <c r="EW7" s="144"/>
      <c r="EX7" s="144"/>
      <c r="EY7" s="144"/>
      <c r="EZ7" s="144"/>
      <c r="FA7" s="144"/>
      <c r="FB7" s="144"/>
      <c r="FC7" s="144"/>
      <c r="FD7" s="144"/>
      <c r="FE7" s="144"/>
      <c r="FF7" s="144"/>
      <c r="FG7" s="144"/>
      <c r="FH7" s="144"/>
      <c r="FI7" s="144"/>
      <c r="FJ7" s="144"/>
      <c r="FK7" s="144"/>
      <c r="FL7" s="144"/>
      <c r="FM7" s="144"/>
      <c r="FN7" s="144"/>
      <c r="FO7" s="144"/>
      <c r="FP7" s="144"/>
      <c r="FQ7" s="144"/>
      <c r="FR7" s="144"/>
      <c r="FS7" s="144"/>
      <c r="FT7" s="144"/>
      <c r="FU7" s="144"/>
      <c r="FV7" s="144"/>
      <c r="FW7" s="144"/>
      <c r="FX7" s="144"/>
      <c r="FY7" s="144"/>
      <c r="FZ7" s="144"/>
      <c r="GA7" s="144"/>
      <c r="GB7" s="144"/>
      <c r="GC7" s="144"/>
      <c r="GD7" s="144"/>
      <c r="GE7" s="144"/>
      <c r="GF7" s="144"/>
      <c r="GG7" s="144"/>
      <c r="GH7" s="144"/>
      <c r="GI7" s="169"/>
    </row>
    <row r="8" spans="1:193 1680:1680" ht="74.25" customHeight="1" x14ac:dyDescent="0.2">
      <c r="A8" s="171" t="s">
        <v>428</v>
      </c>
      <c r="B8" s="172" t="s">
        <v>427</v>
      </c>
      <c r="C8" s="172" t="s">
        <v>426</v>
      </c>
      <c r="D8" s="147" t="s">
        <v>425</v>
      </c>
      <c r="E8" s="147" t="s">
        <v>424</v>
      </c>
      <c r="F8" s="147" t="s">
        <v>423</v>
      </c>
      <c r="G8" s="147" t="s">
        <v>422</v>
      </c>
      <c r="H8" s="147" t="s">
        <v>421</v>
      </c>
      <c r="I8" s="172" t="s">
        <v>420</v>
      </c>
      <c r="J8" s="266" t="s">
        <v>419</v>
      </c>
      <c r="K8" s="266" t="s">
        <v>418</v>
      </c>
      <c r="L8" s="266" t="s">
        <v>417</v>
      </c>
      <c r="M8" s="266" t="s">
        <v>416</v>
      </c>
      <c r="N8" s="266" t="s">
        <v>415</v>
      </c>
      <c r="O8" s="266" t="s">
        <v>414</v>
      </c>
      <c r="P8" s="266" t="s">
        <v>413</v>
      </c>
      <c r="Q8" s="266" t="s">
        <v>412</v>
      </c>
      <c r="R8" s="266" t="s">
        <v>411</v>
      </c>
      <c r="S8" s="266" t="s">
        <v>410</v>
      </c>
      <c r="T8" s="266" t="s">
        <v>409</v>
      </c>
      <c r="U8" s="266" t="s">
        <v>408</v>
      </c>
      <c r="V8" s="266" t="s">
        <v>407</v>
      </c>
      <c r="W8" s="266" t="s">
        <v>406</v>
      </c>
      <c r="X8" s="266" t="s">
        <v>405</v>
      </c>
      <c r="Y8" s="266" t="s">
        <v>404</v>
      </c>
      <c r="Z8" s="266" t="s">
        <v>403</v>
      </c>
      <c r="AA8" s="266" t="s">
        <v>402</v>
      </c>
      <c r="AB8" s="266" t="s">
        <v>401</v>
      </c>
      <c r="AC8" s="172" t="s">
        <v>27</v>
      </c>
      <c r="AD8" s="172" t="s">
        <v>400</v>
      </c>
      <c r="AE8" s="172" t="s">
        <v>33</v>
      </c>
      <c r="AF8" s="172" t="s">
        <v>399</v>
      </c>
      <c r="AG8" s="172" t="s">
        <v>398</v>
      </c>
      <c r="AH8" s="172" t="s">
        <v>397</v>
      </c>
      <c r="AI8" s="147" t="s">
        <v>396</v>
      </c>
      <c r="AJ8" s="147" t="s">
        <v>395</v>
      </c>
      <c r="AK8" s="147" t="s">
        <v>394</v>
      </c>
      <c r="AL8" s="147" t="s">
        <v>393</v>
      </c>
      <c r="AM8" s="174" t="s">
        <v>392</v>
      </c>
      <c r="AN8" s="174" t="s">
        <v>391</v>
      </c>
      <c r="AO8" s="175" t="s">
        <v>390</v>
      </c>
      <c r="AP8" s="175" t="s">
        <v>389</v>
      </c>
      <c r="AQ8" s="267" t="s">
        <v>388</v>
      </c>
      <c r="AR8" s="267" t="s">
        <v>387</v>
      </c>
      <c r="AS8" s="268" t="s">
        <v>386</v>
      </c>
      <c r="AT8" s="268" t="s">
        <v>385</v>
      </c>
      <c r="AU8" s="176" t="s">
        <v>384</v>
      </c>
      <c r="AV8" s="177" t="s">
        <v>383</v>
      </c>
      <c r="AW8" s="177" t="s">
        <v>382</v>
      </c>
      <c r="AX8" s="177" t="s">
        <v>381</v>
      </c>
      <c r="AY8" s="178" t="s">
        <v>380</v>
      </c>
      <c r="AZ8" s="178" t="s">
        <v>379</v>
      </c>
      <c r="BA8" s="179" t="s">
        <v>378</v>
      </c>
      <c r="BB8" s="179" t="s">
        <v>377</v>
      </c>
      <c r="BC8" s="180" t="s">
        <v>376</v>
      </c>
      <c r="BD8" s="180" t="s">
        <v>375</v>
      </c>
      <c r="BE8" s="181" t="s">
        <v>374</v>
      </c>
      <c r="BF8" s="181" t="s">
        <v>373</v>
      </c>
      <c r="BG8" s="182" t="s">
        <v>372</v>
      </c>
      <c r="BH8" s="182" t="s">
        <v>371</v>
      </c>
      <c r="BI8" s="183" t="s">
        <v>370</v>
      </c>
      <c r="BJ8" s="183" t="s">
        <v>369</v>
      </c>
      <c r="BK8" s="184" t="s">
        <v>368</v>
      </c>
      <c r="BL8" s="184" t="s">
        <v>367</v>
      </c>
      <c r="BM8" s="185" t="s">
        <v>366</v>
      </c>
      <c r="BN8" s="185" t="s">
        <v>365</v>
      </c>
      <c r="BO8" s="176" t="s">
        <v>361</v>
      </c>
      <c r="BP8" s="176" t="s">
        <v>364</v>
      </c>
      <c r="BQ8" s="177" t="s">
        <v>363</v>
      </c>
      <c r="BR8" s="177" t="s">
        <v>362</v>
      </c>
      <c r="BS8" s="178" t="s">
        <v>361</v>
      </c>
      <c r="BT8" s="178" t="s">
        <v>360</v>
      </c>
      <c r="BU8" s="179" t="s">
        <v>359</v>
      </c>
      <c r="BV8" s="179" t="s">
        <v>358</v>
      </c>
      <c r="BW8" s="180" t="s">
        <v>357</v>
      </c>
      <c r="BX8" s="180" t="s">
        <v>356</v>
      </c>
      <c r="BY8" s="181" t="s">
        <v>355</v>
      </c>
      <c r="BZ8" s="181" t="s">
        <v>354</v>
      </c>
      <c r="CA8" s="182" t="s">
        <v>353</v>
      </c>
      <c r="CB8" s="182" t="s">
        <v>352</v>
      </c>
      <c r="CC8" s="183" t="s">
        <v>351</v>
      </c>
      <c r="CD8" s="183" t="s">
        <v>350</v>
      </c>
      <c r="CE8" s="184" t="s">
        <v>349</v>
      </c>
      <c r="CF8" s="184" t="s">
        <v>348</v>
      </c>
      <c r="CG8" s="185" t="s">
        <v>347</v>
      </c>
      <c r="CH8" s="185" t="s">
        <v>346</v>
      </c>
      <c r="CI8" s="185"/>
      <c r="CJ8" s="185"/>
      <c r="CK8" s="185"/>
      <c r="CL8" s="172" t="s">
        <v>345</v>
      </c>
      <c r="CM8" s="172" t="s">
        <v>344</v>
      </c>
      <c r="CN8" s="172" t="s">
        <v>343</v>
      </c>
      <c r="CO8" s="172" t="s">
        <v>342</v>
      </c>
      <c r="CP8" s="172" t="s">
        <v>341</v>
      </c>
      <c r="CQ8" s="172" t="s">
        <v>340</v>
      </c>
      <c r="CR8" s="186" t="s">
        <v>339</v>
      </c>
      <c r="CS8" s="186" t="s">
        <v>338</v>
      </c>
      <c r="CT8" s="162"/>
      <c r="CU8" s="269" t="s">
        <v>337</v>
      </c>
      <c r="CV8" s="270" t="s">
        <v>336</v>
      </c>
      <c r="CW8" s="152"/>
      <c r="CX8" s="152" t="s">
        <v>335</v>
      </c>
      <c r="CY8" s="152" t="s">
        <v>334</v>
      </c>
      <c r="CZ8" s="152" t="s">
        <v>333</v>
      </c>
      <c r="DA8" s="152" t="s">
        <v>332</v>
      </c>
      <c r="DB8" s="152" t="s">
        <v>331</v>
      </c>
      <c r="DC8" s="152" t="s">
        <v>330</v>
      </c>
      <c r="DD8" s="152" t="s">
        <v>329</v>
      </c>
      <c r="DE8" s="152" t="s">
        <v>328</v>
      </c>
      <c r="DF8" s="152" t="s">
        <v>327</v>
      </c>
      <c r="DG8" s="152" t="s">
        <v>326</v>
      </c>
      <c r="DH8" s="152"/>
      <c r="DI8" s="152" t="s">
        <v>325</v>
      </c>
      <c r="DJ8" s="152" t="s">
        <v>324</v>
      </c>
      <c r="DK8" s="152" t="s">
        <v>323</v>
      </c>
      <c r="DL8" s="152" t="s">
        <v>322</v>
      </c>
      <c r="DM8" s="152" t="s">
        <v>321</v>
      </c>
      <c r="DN8" s="152" t="s">
        <v>320</v>
      </c>
      <c r="DO8" s="152" t="s">
        <v>319</v>
      </c>
      <c r="DP8" s="152" t="s">
        <v>318</v>
      </c>
      <c r="DQ8" s="152" t="s">
        <v>317</v>
      </c>
      <c r="DR8" s="152" t="s">
        <v>316</v>
      </c>
      <c r="DS8" s="152" t="s">
        <v>315</v>
      </c>
      <c r="DT8" s="152" t="s">
        <v>314</v>
      </c>
      <c r="DU8" s="152" t="s">
        <v>313</v>
      </c>
      <c r="DV8" s="152" t="s">
        <v>312</v>
      </c>
      <c r="DW8" s="152" t="s">
        <v>311</v>
      </c>
      <c r="DX8" s="152" t="s">
        <v>310</v>
      </c>
      <c r="DY8" s="152" t="s">
        <v>309</v>
      </c>
      <c r="DZ8" s="152" t="s">
        <v>308</v>
      </c>
      <c r="EA8" s="152" t="s">
        <v>307</v>
      </c>
      <c r="EB8" s="152" t="s">
        <v>306</v>
      </c>
      <c r="EC8" s="152" t="s">
        <v>305</v>
      </c>
      <c r="ED8" s="152" t="s">
        <v>304</v>
      </c>
      <c r="EE8" s="152" t="s">
        <v>303</v>
      </c>
      <c r="EF8" s="152" t="s">
        <v>302</v>
      </c>
      <c r="EG8" s="152" t="s">
        <v>301</v>
      </c>
      <c r="EH8" s="152" t="s">
        <v>300</v>
      </c>
      <c r="EI8" s="152" t="s">
        <v>299</v>
      </c>
      <c r="EJ8" s="152" t="s">
        <v>298</v>
      </c>
      <c r="EK8" s="152" t="s">
        <v>297</v>
      </c>
      <c r="EL8" s="152" t="s">
        <v>296</v>
      </c>
      <c r="EM8" s="152" t="s">
        <v>295</v>
      </c>
      <c r="EN8" s="152" t="s">
        <v>294</v>
      </c>
      <c r="EO8" s="152" t="s">
        <v>293</v>
      </c>
      <c r="EP8" s="152" t="s">
        <v>292</v>
      </c>
      <c r="EQ8" s="152" t="s">
        <v>291</v>
      </c>
      <c r="ER8" s="152" t="s">
        <v>290</v>
      </c>
      <c r="ES8" s="152" t="s">
        <v>289</v>
      </c>
      <c r="ET8" s="152" t="s">
        <v>288</v>
      </c>
      <c r="EU8" s="152" t="s">
        <v>287</v>
      </c>
      <c r="EV8" s="152" t="s">
        <v>286</v>
      </c>
      <c r="EW8" s="152" t="s">
        <v>285</v>
      </c>
      <c r="EX8" s="152" t="s">
        <v>284</v>
      </c>
      <c r="EY8" s="152" t="s">
        <v>283</v>
      </c>
      <c r="EZ8" s="152" t="s">
        <v>282</v>
      </c>
      <c r="FA8" s="152" t="s">
        <v>281</v>
      </c>
      <c r="FB8" s="152" t="s">
        <v>280</v>
      </c>
      <c r="FC8" s="152" t="s">
        <v>279</v>
      </c>
      <c r="FD8" s="152" t="s">
        <v>278</v>
      </c>
      <c r="FE8" s="152" t="s">
        <v>277</v>
      </c>
      <c r="FF8" s="152" t="s">
        <v>276</v>
      </c>
      <c r="FG8" s="152" t="s">
        <v>275</v>
      </c>
      <c r="FH8" s="152" t="s">
        <v>274</v>
      </c>
      <c r="FI8" s="152" t="s">
        <v>273</v>
      </c>
      <c r="FJ8" s="152" t="s">
        <v>272</v>
      </c>
      <c r="FK8" s="152" t="s">
        <v>271</v>
      </c>
      <c r="FL8" s="152" t="s">
        <v>270</v>
      </c>
      <c r="FM8" s="152" t="s">
        <v>269</v>
      </c>
      <c r="FN8" s="152" t="s">
        <v>268</v>
      </c>
      <c r="FO8" s="152" t="s">
        <v>267</v>
      </c>
      <c r="FP8" s="152" t="s">
        <v>266</v>
      </c>
      <c r="FQ8" s="152" t="s">
        <v>265</v>
      </c>
      <c r="FR8" s="152" t="s">
        <v>264</v>
      </c>
      <c r="FS8" s="152" t="s">
        <v>263</v>
      </c>
      <c r="FT8" s="152" t="s">
        <v>262</v>
      </c>
      <c r="FU8" s="152" t="s">
        <v>261</v>
      </c>
      <c r="FV8" s="152" t="s">
        <v>260</v>
      </c>
      <c r="FW8" s="152" t="s">
        <v>259</v>
      </c>
      <c r="FX8" s="152" t="s">
        <v>258</v>
      </c>
      <c r="FY8" s="152" t="s">
        <v>257</v>
      </c>
      <c r="FZ8" s="152" t="s">
        <v>256</v>
      </c>
      <c r="GA8" s="152" t="s">
        <v>255</v>
      </c>
      <c r="GB8" s="152" t="s">
        <v>254</v>
      </c>
      <c r="GC8" s="152" t="s">
        <v>253</v>
      </c>
      <c r="GD8" s="152" t="s">
        <v>252</v>
      </c>
      <c r="GE8" s="152" t="s">
        <v>251</v>
      </c>
      <c r="GF8" s="152" t="s">
        <v>250</v>
      </c>
      <c r="GG8" s="152" t="s">
        <v>249</v>
      </c>
      <c r="GH8" s="152" t="s">
        <v>248</v>
      </c>
      <c r="GI8" s="170" t="s">
        <v>247</v>
      </c>
      <c r="GJ8" s="157"/>
      <c r="GK8" s="271"/>
    </row>
    <row r="9" spans="1:193 1680:1680" ht="71.55" customHeight="1" x14ac:dyDescent="0.2">
      <c r="A9" s="148">
        <v>1</v>
      </c>
      <c r="B9" s="133" t="s">
        <v>1108</v>
      </c>
      <c r="C9" s="133" t="s">
        <v>1109</v>
      </c>
      <c r="D9" s="274" t="s">
        <v>205</v>
      </c>
      <c r="E9" s="133" t="s">
        <v>204</v>
      </c>
      <c r="F9" s="275" t="s">
        <v>222</v>
      </c>
      <c r="G9" s="133" t="s">
        <v>218</v>
      </c>
      <c r="H9" s="133" t="s">
        <v>173</v>
      </c>
      <c r="I9" s="132" t="s">
        <v>24</v>
      </c>
      <c r="J9" s="132" t="s">
        <v>54</v>
      </c>
      <c r="K9" s="132" t="s">
        <v>53</v>
      </c>
      <c r="L9" s="132" t="s">
        <v>53</v>
      </c>
      <c r="M9" s="132" t="s">
        <v>53</v>
      </c>
      <c r="N9" s="132" t="s">
        <v>54</v>
      </c>
      <c r="O9" s="132" t="s">
        <v>53</v>
      </c>
      <c r="P9" s="132" t="s">
        <v>53</v>
      </c>
      <c r="Q9" s="132" t="s">
        <v>53</v>
      </c>
      <c r="R9" s="132" t="s">
        <v>53</v>
      </c>
      <c r="S9" s="132" t="s">
        <v>54</v>
      </c>
      <c r="T9" s="132" t="s">
        <v>54</v>
      </c>
      <c r="U9" s="132" t="s">
        <v>54</v>
      </c>
      <c r="V9" s="132" t="s">
        <v>53</v>
      </c>
      <c r="W9" s="132" t="s">
        <v>53</v>
      </c>
      <c r="X9" s="132" t="s">
        <v>53</v>
      </c>
      <c r="Y9" s="132" t="s">
        <v>53</v>
      </c>
      <c r="Z9" s="132" t="s">
        <v>53</v>
      </c>
      <c r="AA9" s="132" t="s">
        <v>53</v>
      </c>
      <c r="AB9" s="132" t="s">
        <v>53</v>
      </c>
      <c r="AC9" s="155" t="str">
        <f t="shared" ref="AC9:AC14" si="0">I9</f>
        <v>4 - Alta</v>
      </c>
      <c r="AD9" s="149">
        <f t="shared" ref="AD9:AD14" si="1">IFERROR(IF(I9="1 - Muy Baja",0.2,IF(I9="2 - Baja",0.4,IF(I9="3 - Media",0.6,IF(I9="4 - Alta",0.8,1)))),"")</f>
        <v>0.8</v>
      </c>
      <c r="AE9" s="155" t="str">
        <f t="shared" ref="AE9:AE14" si="2">CONCATENATE(CY9," - ",CZ9)</f>
        <v>3 - Moderado</v>
      </c>
      <c r="AF9" s="149">
        <f t="shared" ref="AF9:AF14" si="3">IFERROR(IF(CY9=1,0.2,IF(CY9=2,0.4,IF(CY9=3,0.6,IF(CY9=4,0.8,1)))),"")</f>
        <v>0.6</v>
      </c>
      <c r="AG9" s="156" t="str">
        <f t="shared" ref="AG9:AG14" si="4">IFERROR(INDEX($BLU$603:$BLY$607,MATCH(I9,$BLS$603:$BLS$607,0),MATCH(AE9,$BLU$601:$BLY$601,0)),"")</f>
        <v>ALTO</v>
      </c>
      <c r="AH9" s="149">
        <f t="shared" ref="AH9:AH14" si="5">AD9*AF9</f>
        <v>0.48</v>
      </c>
      <c r="AI9" s="133" t="s">
        <v>1110</v>
      </c>
      <c r="AJ9" s="133" t="s">
        <v>1111</v>
      </c>
      <c r="AK9" s="133" t="s">
        <v>1112</v>
      </c>
      <c r="AL9" s="133" t="s">
        <v>1113</v>
      </c>
      <c r="AM9" s="134" t="s">
        <v>35</v>
      </c>
      <c r="AN9" s="164" t="s">
        <v>45</v>
      </c>
      <c r="AO9" s="164" t="s">
        <v>50</v>
      </c>
      <c r="AP9" s="134" t="s">
        <v>52</v>
      </c>
      <c r="AQ9" s="134" t="s">
        <v>35</v>
      </c>
      <c r="AR9" s="164" t="s">
        <v>46</v>
      </c>
      <c r="AS9" s="164" t="s">
        <v>50</v>
      </c>
      <c r="AT9" s="134" t="s">
        <v>52</v>
      </c>
      <c r="AU9" s="134"/>
      <c r="AV9" s="164"/>
      <c r="AW9" s="164"/>
      <c r="AX9" s="134"/>
      <c r="AY9" s="134"/>
      <c r="AZ9" s="164"/>
      <c r="BA9" s="164"/>
      <c r="BB9" s="134"/>
      <c r="BC9" s="134"/>
      <c r="BD9" s="164"/>
      <c r="BE9" s="164"/>
      <c r="BF9" s="134"/>
      <c r="BG9" s="134"/>
      <c r="BH9" s="164"/>
      <c r="BI9" s="164"/>
      <c r="BJ9" s="134"/>
      <c r="BK9" s="134"/>
      <c r="BL9" s="164"/>
      <c r="BM9" s="164"/>
      <c r="BN9" s="134"/>
      <c r="BO9" s="134"/>
      <c r="BP9" s="164"/>
      <c r="BQ9" s="164"/>
      <c r="BR9" s="134"/>
      <c r="BS9" s="134"/>
      <c r="BT9" s="164"/>
      <c r="BU9" s="164"/>
      <c r="BV9" s="134"/>
      <c r="BW9" s="134"/>
      <c r="BX9" s="164"/>
      <c r="BY9" s="164"/>
      <c r="BZ9" s="134"/>
      <c r="CA9" s="134"/>
      <c r="CB9" s="164"/>
      <c r="CC9" s="164"/>
      <c r="CD9" s="134"/>
      <c r="CE9" s="134"/>
      <c r="CF9" s="164"/>
      <c r="CG9" s="164"/>
      <c r="CH9" s="134"/>
      <c r="CI9" s="164"/>
      <c r="CJ9" s="164"/>
      <c r="CK9" s="134"/>
      <c r="CL9" s="159" t="str">
        <f t="shared" ref="CL9:CL14" si="6">IFERROR(IF(GE9&lt;=1,"1 - Muy Baja",VLOOKUP(GE9,$BLR$603:$BLS$607,2,0)),"")</f>
        <v>2 - Baja</v>
      </c>
      <c r="CM9" s="165">
        <f t="shared" ref="CM9:CM14" si="7">GF9</f>
        <v>0.24</v>
      </c>
      <c r="CN9" s="159" t="str">
        <f t="shared" ref="CN9:CN14" si="8">IFERROR(IF(GG9&lt;=1,"1 - Leve",HLOOKUP(GG9,$BLU$600:$BLY$601,2,0)),"")</f>
        <v>3 - Moderado</v>
      </c>
      <c r="CO9" s="165">
        <f>GI9</f>
        <v>0.6</v>
      </c>
      <c r="CP9" s="145" t="str">
        <f t="shared" ref="CP9:CP14" si="9">IFERROR(INDEX($BLU$603:$BLY$607,MATCH(GE9,$BLR$603:$BLR$607,0),MATCH(GG9,$BLU$600:$BLY$600,0)),"")</f>
        <v>MODERADO</v>
      </c>
      <c r="CQ9" s="149">
        <f>CM9*CO9</f>
        <v>0.14399999999999999</v>
      </c>
      <c r="CR9" s="188" t="s">
        <v>456</v>
      </c>
      <c r="CS9" s="145">
        <f>IF(CP9="BAJO",0.1,IF(CP9="MODERADO",3,5))</f>
        <v>3</v>
      </c>
      <c r="CT9" s="134"/>
      <c r="CU9" s="50" t="s">
        <v>1345</v>
      </c>
      <c r="CV9" s="65" t="s">
        <v>1235</v>
      </c>
      <c r="CW9" s="158"/>
      <c r="CX9" s="160">
        <f t="shared" ref="CX9:CX14" si="10">COUNTIF(J9:AB9,"SI")</f>
        <v>5</v>
      </c>
      <c r="CY9" s="161">
        <f>IF(CX9&lt;6,3,IF(CX9&gt;11,5,4))</f>
        <v>3</v>
      </c>
      <c r="CZ9" s="160" t="str">
        <f>IF(CX9&lt;6,"Moderado",IF(CX9&gt;11,"Catastrófico","Mayor"))</f>
        <v>Moderado</v>
      </c>
      <c r="DA9" s="153">
        <f>IF(CY9=3,0.6,IF(CY9=4,0.8,1))</f>
        <v>0.6</v>
      </c>
      <c r="DB9" s="154">
        <f>IF(AN9="",0,IF(AN9="Automático",0.25,IF(AN9="Manual",0.15,0)))</f>
        <v>0.15</v>
      </c>
      <c r="DC9" s="154">
        <f t="shared" ref="DC9:DC14" si="11">IF(AI9="",0,IF(AO9="Preventivo",0.25,IF(AO9="Detectivo",0.15,IF(AO9="Correctivo",0.1,0))))</f>
        <v>0.25</v>
      </c>
      <c r="DD9" s="160">
        <f>IF(OR(AN9=0,AO9=0),0,DB9+DC9)</f>
        <v>0.4</v>
      </c>
      <c r="DE9" s="273">
        <f t="shared" ref="DE9:DE14" si="12">IF(DF9&gt;0.8,5,IF(DF9&gt;0.6,4,IF(DF9&gt;0.4,3,IF(DF9&gt;0.2,2,1))))</f>
        <v>3</v>
      </c>
      <c r="DF9" s="187">
        <f t="shared" ref="DF9:DF14" si="13">IF(OR(AP9="Ambos",AP9="Probabilidad"),$AD9-($AD9*$DD9),$AD9)</f>
        <v>0.48</v>
      </c>
      <c r="DG9" s="273">
        <f>IF(DI9&gt;0.8,5,IF(DI9&gt;0.6,4,3))</f>
        <v>3</v>
      </c>
      <c r="DH9" s="273"/>
      <c r="DI9" s="187">
        <f t="shared" ref="DI9:DI14" si="14">IF(OR(AP9="Ambos",AP9="Impacto"),$DA9-($DA9*$DD9),$DA9)</f>
        <v>0.6</v>
      </c>
      <c r="DJ9" s="154">
        <f t="shared" ref="DJ9:DJ14" si="15">IF(AR9="",0,IF(AR9="Automático",0.25,IF(AR9="Manual",0.15,0)))</f>
        <v>0.25</v>
      </c>
      <c r="DK9" s="154">
        <f t="shared" ref="DK9:DK14" si="16">IF(AS9="",0,IF(AS9="Preventivo",0.25,IF(AS9="Detectivo",0.15,IF(AS9="Correctivo",0.1,0))))</f>
        <v>0.25</v>
      </c>
      <c r="DL9" s="160">
        <f t="shared" ref="DL9:DL14" si="17">IF(OR(AR9=0,AS9=0),0,DJ9+DK9)</f>
        <v>0.5</v>
      </c>
      <c r="DM9" s="273">
        <f t="shared" ref="DM9:DM14" si="18">IF(DN9&gt;0.8,5,IF(DN9&gt;0.6,4,IF(DN9&gt;0.4,3,IF(DN9&gt;0.2,2,1))))</f>
        <v>2</v>
      </c>
      <c r="DN9" s="187">
        <f t="shared" ref="DN9:DN14" si="19">IF(OR(AT9="Ambos",AT9="Probabilidad"),DF9-(DF9*$DL9),DF9)</f>
        <v>0.24</v>
      </c>
      <c r="DO9" s="273">
        <f t="shared" ref="DO9:DO14" si="20">IF(DP9&gt;0.8,5,IF(DP9&gt;0.6,4,3))</f>
        <v>3</v>
      </c>
      <c r="DP9" s="187">
        <f t="shared" ref="DP9:DP14" si="21">IF(OR(AT9="Ambos",AT9="Impacto"),$DI9-($DI9*$DL9),$DI9)</f>
        <v>0.6</v>
      </c>
      <c r="DQ9" s="154">
        <f t="shared" ref="DQ9:DQ14" si="22">IF(AV9="",0,IF(AV9="Automático",0.25,IF(AV9="Manual",0.15,0)))</f>
        <v>0</v>
      </c>
      <c r="DR9" s="154">
        <f t="shared" ref="DR9:DR14" si="23">IF(AW9="",0,IF(AW9="Preventivo",0.25,IF(AW9="Detectivo",0.15,IF(AW9="Correctivo",0.1,0))))</f>
        <v>0</v>
      </c>
      <c r="DS9" s="160">
        <f t="shared" ref="DS9:DS14" si="24">IF(OR(AV9=0,AW9=0),0,DQ9+DR9)</f>
        <v>0</v>
      </c>
      <c r="DT9" s="273">
        <f t="shared" ref="DT9:DT14" si="25">IF(DU9&gt;0.8,5,IF(DU9&gt;0.6,4,IF(DU9&gt;0.4,3,IF(DU9&gt;0.2,2,1))))</f>
        <v>2</v>
      </c>
      <c r="DU9" s="187">
        <f t="shared" ref="DU9:DU14" si="26">IF(OR(AX9="Ambos",AX9="Probabilidad"),DN9-(DN9*$DS9),DN9)</f>
        <v>0.24</v>
      </c>
      <c r="DV9" s="273">
        <f t="shared" ref="DV9:DV14" si="27">IF(DW9&gt;0.8,5,IF(DW9&gt;0.6,4,3))</f>
        <v>3</v>
      </c>
      <c r="DW9" s="187">
        <f t="shared" ref="DW9:DW14" si="28">IF(OR(AX9="Ambos",AX9="Impacto"),$DP9-($DP9*$DS9),$DP9)</f>
        <v>0.6</v>
      </c>
      <c r="DX9" s="154">
        <f t="shared" ref="DX9:DX14" si="29">IF(AZ9="",0,IF(AZ9="Automático",0.25,IF(AZ9="Manual",0.15,0)))</f>
        <v>0</v>
      </c>
      <c r="DY9" s="154">
        <f t="shared" ref="DY9:DY13" si="30">IF(BA9="",0,IF(BA9="Preventivo",0.25,IF(BA9="Detectivo",0.15,IF(BA10="Correctivo",0.1,0))))</f>
        <v>0</v>
      </c>
      <c r="DZ9" s="160">
        <f t="shared" ref="DZ9:DZ14" si="31">IF(OR(AZ9=0,BA9=0),0,DX9+DY9)</f>
        <v>0</v>
      </c>
      <c r="EA9" s="273">
        <f t="shared" ref="EA9:EA14" si="32">IF(EB9&gt;0.8,5,IF(EB9&gt;0.6,4,IF(EB9&gt;0.4,3,IF(EB9&gt;0.2,2,1))))</f>
        <v>2</v>
      </c>
      <c r="EB9" s="187">
        <f t="shared" ref="EB9:EB14" si="33">IF(OR(BB9="Ambos",BB9="Probabilidad"),DU9-(DU9*$DZ9),DU9)</f>
        <v>0.24</v>
      </c>
      <c r="EC9" s="273">
        <f t="shared" ref="EC9:EC14" si="34">IF(ED9&gt;0.8,5,IF(ED9&gt;0.6,4,3))</f>
        <v>3</v>
      </c>
      <c r="ED9" s="187">
        <f t="shared" ref="ED9:ED14" si="35">IF(OR(BB9="Ambos",BB9="Impacto"),$DW9-($DW9*$DZ9),$DW9)</f>
        <v>0.6</v>
      </c>
      <c r="EE9" s="154">
        <f t="shared" ref="EE9:EE14" si="36">IF(BD9="",0,IF(BD9="Automático",0.25,IF(BD9="Manual",0.15,0)))</f>
        <v>0</v>
      </c>
      <c r="EF9" s="154">
        <f t="shared" ref="EF9:EF14" si="37">IF(BE9="",0,IF(BE9="Preventivo",0.25,IF(BE9="Detectivo",0.15,IF(BE9="Correctivo",0.1,0))))</f>
        <v>0</v>
      </c>
      <c r="EG9" s="160">
        <f t="shared" ref="EG9:EG14" si="38">IF(OR(BD9=0,BE9=0),0,EE9+EF9)</f>
        <v>0</v>
      </c>
      <c r="EH9" s="273">
        <f t="shared" ref="EH9:EH14" si="39">IF(EI9&gt;0.8,5,IF(EI9&gt;0.6,4,IF(EI9&gt;0.4,3,IF(EI9&gt;0.2,2,1))))</f>
        <v>2</v>
      </c>
      <c r="EI9" s="187">
        <f t="shared" ref="EI9:EI14" si="40">IF(OR(BF9="Ambos",BF9="Probabilidad"),EB9-(EB9*$EG9),EB9)</f>
        <v>0.24</v>
      </c>
      <c r="EJ9" s="273">
        <f t="shared" ref="EJ9:EJ14" si="41">IF(EK9&gt;0.8,5,IF(EK9&gt;0.6,4,3))</f>
        <v>3</v>
      </c>
      <c r="EK9" s="187">
        <f t="shared" ref="EK9:EK14" si="42">IF(OR(BF9="Ambos",BF9="Impacto"),$ED9-($ED9*$EG9),$ED9)</f>
        <v>0.6</v>
      </c>
      <c r="EL9" s="154">
        <f t="shared" ref="EL9:EL14" si="43">IF(BH9="",0,IF(BH9="Automático",0.25,IF(BH9="Manual",0.15,0)))</f>
        <v>0</v>
      </c>
      <c r="EM9" s="154">
        <f t="shared" ref="EM9:EM14" si="44">IF(BI9="",0,IF(BI9="Preventivo",0.25,IF(BI9="Detectivo",0.15,IF(BI9="Correctivo",0.1,0))))</f>
        <v>0</v>
      </c>
      <c r="EN9" s="160">
        <f t="shared" ref="EN9:EN14" si="45">IF(OR(BH9=0,BI9=0),0,EL9+EM9)</f>
        <v>0</v>
      </c>
      <c r="EO9" s="273">
        <f t="shared" ref="EO9:EO14" si="46">IF(EP9&gt;0.8,5,IF(EP9&gt;0.6,4,IF(EP9&gt;0.4,3,IF(EP9&gt;0.2,2,1))))</f>
        <v>2</v>
      </c>
      <c r="EP9" s="187">
        <f t="shared" ref="EP9:EP14" si="47">IF(OR(BF9="Ambos",BF9="Probabilidad"),EI9-(EI9*$EN9),EI9)</f>
        <v>0.24</v>
      </c>
      <c r="EQ9" s="273">
        <f t="shared" ref="EQ9:EQ14" si="48">IF(ER9&gt;0.8,5,IF(ER9&gt;0.6,4,3))</f>
        <v>3</v>
      </c>
      <c r="ER9" s="187">
        <f t="shared" ref="ER9:ER14" si="49">IF(OR(BJ9="Ambos",BJ9="Impacto"),$EK9-($EK9*$EN9),$EK9)</f>
        <v>0.6</v>
      </c>
      <c r="ES9" s="154">
        <f t="shared" ref="ES9:ES14" si="50">IF(BL9="",0,IF(BL9="Automático",0.25,IF(BL9="Manual",0.15,0)))</f>
        <v>0</v>
      </c>
      <c r="ET9" s="154">
        <f t="shared" ref="ET9:ET14" si="51">IF(BM9="",0,IF(BM9="Preventivo",0.25,IF(BM9="Detectivo",0.15,IF(BM9="Correctivo",0.1,0))))</f>
        <v>0</v>
      </c>
      <c r="EU9" s="160">
        <f t="shared" ref="EU9:EU14" si="52">IF(OR(BL9=0,BM9=0),0,ES9+ET9)</f>
        <v>0</v>
      </c>
      <c r="EV9" s="273">
        <f t="shared" ref="EV9:EV14" si="53">IF(EW9&gt;0.8,5,IF(EW9&gt;0.6,4,IF(EW9&gt;0.4,3,IF(EW9&gt;0.2,2,1))))</f>
        <v>2</v>
      </c>
      <c r="EW9" s="187">
        <f t="shared" ref="EW9:EW14" si="54">IF(OR(BP9="Ambos",BP9="Probabilidad"),EP9-(EP9*$EU9),EP9)</f>
        <v>0.24</v>
      </c>
      <c r="EX9" s="273">
        <f t="shared" ref="EX9:EX14" si="55">IF(EY9&gt;0.8,5,IF(EY9&gt;0.6,4,3))</f>
        <v>3</v>
      </c>
      <c r="EY9" s="187">
        <f t="shared" ref="EY9:EY14" si="56">IF(OR(BN9="Ambos",BN9="Impacto"),$ER9-($ER9*$EU9),$ER9)</f>
        <v>0.6</v>
      </c>
      <c r="EZ9" s="154">
        <f t="shared" ref="EZ9:EZ14" si="57">IF(BP9="",0,IF(BP9="Automático",0.25,IF(BP9="Manual",0.15,0)))</f>
        <v>0</v>
      </c>
      <c r="FA9" s="154">
        <f t="shared" ref="FA9:FA14" si="58">IF(BQ9="",0,IF(BQ9="Preventivo",0.25,IF(BQ9="Detectivo",0.15,IF(BQ9="Correctivo",0.1,0))))</f>
        <v>0</v>
      </c>
      <c r="FB9" s="160">
        <f t="shared" ref="FB9:FB14" si="59">IF(OR(BP9=0,BQ9=0),0,EZ9+FA9)</f>
        <v>0</v>
      </c>
      <c r="FC9" s="273">
        <f t="shared" ref="FC9:FC14" si="60">IF(FD9&gt;0.8,5,IF(FD9&gt;0.6,4,IF(FD9&gt;0.4,3,IF(FD9&gt;0.2,2,1))))</f>
        <v>2</v>
      </c>
      <c r="FD9" s="187">
        <f t="shared" ref="FD9:FD14" si="61">IF(OR(BR9="Ambos",BR9="Probabilidad"),EW9-(EW9*$FB9),EW9)</f>
        <v>0.24</v>
      </c>
      <c r="FE9" s="273">
        <f t="shared" ref="FE9:FE14" si="62">IF(FF9&gt;0.8,5,IF(FF9&gt;0.6,4,3))</f>
        <v>3</v>
      </c>
      <c r="FF9" s="187">
        <f t="shared" ref="FF9:FF14" si="63">IF(OR(BR9="Ambos",BR9="Impacto"),$EY9-($EY9*$FB9),$EY9)</f>
        <v>0.6</v>
      </c>
      <c r="FG9" s="154">
        <f t="shared" ref="FG9:FG14" si="64">IF(BT9="",0,IF(BT9="Automático",0.25,IF(BT9="Manual",0.15,0)))</f>
        <v>0</v>
      </c>
      <c r="FH9" s="154">
        <f t="shared" ref="FH9:FH14" si="65">IF(BU9="",0,IF(BU9="Preventivo",0.25,IF(BU9="Detectivo",0.15,IF(BU9="Correctivo",0.1,0))))</f>
        <v>0</v>
      </c>
      <c r="FI9" s="160">
        <f t="shared" ref="FI9:FI14" si="66">IF(OR(BT9=0,BU9=0),0,FG9+FH9)</f>
        <v>0</v>
      </c>
      <c r="FJ9" s="273">
        <f t="shared" ref="FJ9:FJ14" si="67">IF(FK9&gt;0.8,5,IF(FK9&gt;0.6,4,IF(FK9&gt;0.4,3,IF(FK9&gt;0.2,2,1))))</f>
        <v>2</v>
      </c>
      <c r="FK9" s="187">
        <f t="shared" ref="FK9:FK14" si="68">IF(OR(BV9="Ambos",BV9="Probabilidad"),FD9-(FD9*$FI9),FD9)</f>
        <v>0.24</v>
      </c>
      <c r="FL9" s="273">
        <f t="shared" ref="FL9:FL14" si="69">IF(FM9&gt;0.8,5,IF(FM9&gt;0.6,4,3))</f>
        <v>3</v>
      </c>
      <c r="FM9" s="187">
        <f t="shared" ref="FM9:FM14" si="70">IF(OR(BV9="Ambos",BV9="Impacto"),$FF9-($FF9*$FI9),$FF9)</f>
        <v>0.6</v>
      </c>
      <c r="FN9" s="154">
        <f t="shared" ref="FN9:FN14" si="71">IF(BX9="",0,IF(BX9="Automático",0.25,IF(BX9="Manual",0.15,0)))</f>
        <v>0</v>
      </c>
      <c r="FO9" s="154">
        <f t="shared" ref="FO9:FO14" si="72">IF(BY9="",0,IF(BY9="Preventivo",0.25,IF(BY9="Detectivo",0.15,IF(BY9="Correctivo",0.1,0))))</f>
        <v>0</v>
      </c>
      <c r="FP9" s="160">
        <f t="shared" ref="FP9:FP14" si="73">IF(OR(BX9=0,BY9=0),0,FN9+FO9)</f>
        <v>0</v>
      </c>
      <c r="FQ9" s="273">
        <f t="shared" ref="FQ9:FQ14" si="74">IF(FR9&gt;0.8,5,IF(FR9&gt;0.6,4,IF(FR9&gt;0.4,3,IF(FR9&gt;0.2,2,1))))</f>
        <v>2</v>
      </c>
      <c r="FR9" s="187">
        <f t="shared" ref="FR9:FR14" si="75">IF(OR(BZ9="Ambos",BZ9="Probabilidad"),FK9-(FK9*$FP9),FK9)</f>
        <v>0.24</v>
      </c>
      <c r="FS9" s="273">
        <f t="shared" ref="FS9:FS14" si="76">IF(FT9&gt;0.8,5,IF(FT9&gt;0.6,4,3))</f>
        <v>3</v>
      </c>
      <c r="FT9" s="187">
        <f t="shared" ref="FT9:FT14" si="77">IF(OR(BZ9="Ambos",BZ9="Impacto"),$FM9-($FM9*$FP9),$FM9)</f>
        <v>0.6</v>
      </c>
      <c r="FU9" s="154">
        <f t="shared" ref="FU9:FU14" si="78">IF(CB9="",0,IF(CB9="Automático",0.25,IF(CB9="Manual",0.15,0)))</f>
        <v>0</v>
      </c>
      <c r="FV9" s="154">
        <f t="shared" ref="FV9:FV14" si="79">IF(CC9="",0,IF(CC9="Preventivo",0.25,IF(CC9="Detectivo",0.15,IF(CC9="Correctivo",0.1,0))))</f>
        <v>0</v>
      </c>
      <c r="FW9" s="160">
        <f t="shared" ref="FW9:FW14" si="80">IF(OR(CB9=0,CC9=0),0,FU9+FV9)</f>
        <v>0</v>
      </c>
      <c r="FX9" s="273">
        <f t="shared" ref="FX9:FX14" si="81">IF(FY9&gt;0.8,5,IF(FY9&gt;0.6,4,IF(FY9&gt;0.4,3,IF(FY9&gt;0.2,2,1))))</f>
        <v>2</v>
      </c>
      <c r="FY9" s="187">
        <f t="shared" ref="FY9:FY14" si="82">IF(OR(CD9="Ambos",CD9="Probabilidad"),FR9-(FR9*$FW9),FR9)</f>
        <v>0.24</v>
      </c>
      <c r="FZ9" s="273">
        <f t="shared" ref="FZ9:FZ14" si="83">IF(GA9&gt;0.8,5,IF(GA9&gt;0.6,4,3))</f>
        <v>3</v>
      </c>
      <c r="GA9" s="187">
        <f t="shared" ref="GA9:GA14" si="84">IF(OR(CD9="Ambos",CD9="Impacto"),$FT9-($FT9*$FW9),$FT9)</f>
        <v>0.6</v>
      </c>
      <c r="GB9" s="154">
        <f t="shared" ref="GB9:GB14" si="85">IF(CF9="",0,IF(CF9="Automático",0.25,IF(CF9="Manual",0.15,0)))</f>
        <v>0</v>
      </c>
      <c r="GC9" s="154">
        <f t="shared" ref="GC9:GC14" si="86">IF(CG9="",0,IF(CG9="Preventivo",0.25,IF(CG9="Detectivo",0.15,IF(CG9="Correctivo",0.1,0))))</f>
        <v>0</v>
      </c>
      <c r="GD9" s="160">
        <f t="shared" ref="GD9:GD14" si="87">IF(OR(CF9=0,CG9=0),0,GB9+GC9)</f>
        <v>0</v>
      </c>
      <c r="GE9" s="273">
        <f t="shared" ref="GE9:GE14" si="88">IF(GF9&gt;0.8,5,IF(GF9&gt;0.6,4,IF(GF9&gt;0.4,3,IF(GF9&gt;0.2,2,1))))</f>
        <v>2</v>
      </c>
      <c r="GF9" s="187">
        <f t="shared" ref="GF9:GF14" si="89">IF(OR(CH9="Ambos",CH9="Probabilidad"),FY9-(FY9*$GD9),FY9)</f>
        <v>0.24</v>
      </c>
      <c r="GG9" s="273">
        <f t="shared" ref="GG9:GG14" si="90">IF(GH9&gt;0.8,5,IF(GH9&gt;0.6,4,3))</f>
        <v>3</v>
      </c>
      <c r="GH9" s="187">
        <f t="shared" ref="GH9:GH14" si="91">IF(OR(CH9="Ambos",CH9="Impacto"),$GA9-($GA9*$GD9),$GA9)</f>
        <v>0.6</v>
      </c>
      <c r="GI9" s="187">
        <f>IF(GH9&lt;0.6,0.6,GH9)</f>
        <v>0.6</v>
      </c>
      <c r="GJ9" s="157"/>
      <c r="GK9" s="129"/>
    </row>
    <row r="10" spans="1:193 1680:1680" ht="66" customHeight="1" x14ac:dyDescent="0.2">
      <c r="A10" s="148">
        <v>2</v>
      </c>
      <c r="B10" s="133" t="s">
        <v>1108</v>
      </c>
      <c r="C10" s="133" t="s">
        <v>1114</v>
      </c>
      <c r="D10" s="274" t="s">
        <v>206</v>
      </c>
      <c r="E10" s="133" t="s">
        <v>204</v>
      </c>
      <c r="F10" s="275" t="s">
        <v>220</v>
      </c>
      <c r="G10" s="133" t="s">
        <v>218</v>
      </c>
      <c r="H10" s="133" t="s">
        <v>173</v>
      </c>
      <c r="I10" s="132" t="s">
        <v>24</v>
      </c>
      <c r="J10" s="132" t="s">
        <v>54</v>
      </c>
      <c r="K10" s="132" t="s">
        <v>53</v>
      </c>
      <c r="L10" s="132" t="s">
        <v>53</v>
      </c>
      <c r="M10" s="132" t="s">
        <v>53</v>
      </c>
      <c r="N10" s="132" t="s">
        <v>54</v>
      </c>
      <c r="O10" s="132" t="s">
        <v>53</v>
      </c>
      <c r="P10" s="132" t="s">
        <v>53</v>
      </c>
      <c r="Q10" s="132" t="s">
        <v>53</v>
      </c>
      <c r="R10" s="132" t="s">
        <v>53</v>
      </c>
      <c r="S10" s="132" t="s">
        <v>54</v>
      </c>
      <c r="T10" s="132" t="s">
        <v>54</v>
      </c>
      <c r="U10" s="132" t="s">
        <v>54</v>
      </c>
      <c r="V10" s="132" t="s">
        <v>53</v>
      </c>
      <c r="W10" s="132" t="s">
        <v>53</v>
      </c>
      <c r="X10" s="132" t="s">
        <v>53</v>
      </c>
      <c r="Y10" s="132" t="s">
        <v>53</v>
      </c>
      <c r="Z10" s="132" t="s">
        <v>53</v>
      </c>
      <c r="AA10" s="132" t="s">
        <v>53</v>
      </c>
      <c r="AB10" s="132" t="s">
        <v>53</v>
      </c>
      <c r="AC10" s="155" t="str">
        <f t="shared" si="0"/>
        <v>4 - Alta</v>
      </c>
      <c r="AD10" s="149">
        <f t="shared" si="1"/>
        <v>0.8</v>
      </c>
      <c r="AE10" s="155" t="str">
        <f t="shared" si="2"/>
        <v>3 - Moderado</v>
      </c>
      <c r="AF10" s="149">
        <f t="shared" si="3"/>
        <v>0.6</v>
      </c>
      <c r="AG10" s="156" t="str">
        <f t="shared" si="4"/>
        <v>ALTO</v>
      </c>
      <c r="AH10" s="149">
        <f t="shared" si="5"/>
        <v>0.48</v>
      </c>
      <c r="AI10" s="133" t="s">
        <v>1110</v>
      </c>
      <c r="AJ10" s="133" t="s">
        <v>1111</v>
      </c>
      <c r="AK10" s="133" t="s">
        <v>1112</v>
      </c>
      <c r="AL10" s="133" t="s">
        <v>1113</v>
      </c>
      <c r="AM10" s="134" t="s">
        <v>35</v>
      </c>
      <c r="AN10" s="164" t="s">
        <v>46</v>
      </c>
      <c r="AO10" s="164" t="s">
        <v>50</v>
      </c>
      <c r="AP10" s="134" t="s">
        <v>52</v>
      </c>
      <c r="AQ10" s="134" t="s">
        <v>35</v>
      </c>
      <c r="AR10" s="164" t="s">
        <v>46</v>
      </c>
      <c r="AS10" s="164" t="s">
        <v>50</v>
      </c>
      <c r="AT10" s="134" t="s">
        <v>52</v>
      </c>
      <c r="AU10" s="134"/>
      <c r="AV10" s="164"/>
      <c r="AW10" s="164"/>
      <c r="AX10" s="134"/>
      <c r="AY10" s="134"/>
      <c r="AZ10" s="164"/>
      <c r="BA10" s="164"/>
      <c r="BB10" s="134"/>
      <c r="BC10" s="134"/>
      <c r="BD10" s="164"/>
      <c r="BE10" s="164"/>
      <c r="BF10" s="134"/>
      <c r="BG10" s="134"/>
      <c r="BH10" s="164"/>
      <c r="BI10" s="164"/>
      <c r="BJ10" s="134"/>
      <c r="BK10" s="134"/>
      <c r="BL10" s="164"/>
      <c r="BM10" s="164"/>
      <c r="BN10" s="134"/>
      <c r="BO10" s="134"/>
      <c r="BP10" s="164"/>
      <c r="BQ10" s="164"/>
      <c r="BR10" s="134"/>
      <c r="BS10" s="134"/>
      <c r="BT10" s="164"/>
      <c r="BU10" s="164"/>
      <c r="BV10" s="134"/>
      <c r="BW10" s="134"/>
      <c r="BX10" s="164"/>
      <c r="BY10" s="164"/>
      <c r="BZ10" s="134"/>
      <c r="CA10" s="134"/>
      <c r="CB10" s="164"/>
      <c r="CC10" s="164"/>
      <c r="CD10" s="134"/>
      <c r="CE10" s="134"/>
      <c r="CF10" s="164"/>
      <c r="CG10" s="164"/>
      <c r="CH10" s="134"/>
      <c r="CI10" s="164"/>
      <c r="CJ10" s="164"/>
      <c r="CK10" s="134"/>
      <c r="CL10" s="159" t="str">
        <f t="shared" si="6"/>
        <v>1 - Muy Baja</v>
      </c>
      <c r="CM10" s="165">
        <f t="shared" si="7"/>
        <v>0.2</v>
      </c>
      <c r="CN10" s="159" t="str">
        <f t="shared" si="8"/>
        <v>3 - Moderado</v>
      </c>
      <c r="CO10" s="165">
        <f t="shared" ref="CO10:CO14" si="92">GI10</f>
        <v>0.6</v>
      </c>
      <c r="CP10" s="145" t="str">
        <f t="shared" si="9"/>
        <v>MODERADO</v>
      </c>
      <c r="CQ10" s="149">
        <f t="shared" ref="CQ10:CQ14" si="93">CM10*CO10</f>
        <v>0.12</v>
      </c>
      <c r="CR10" s="188" t="s">
        <v>233</v>
      </c>
      <c r="CS10" s="145">
        <f t="shared" ref="CS10:CS14" si="94">IF(CP10="BAJO",0.1,IF(CP10="MODERADO",3,5))</f>
        <v>3</v>
      </c>
      <c r="CT10" s="134"/>
      <c r="CU10" s="50" t="s">
        <v>1345</v>
      </c>
      <c r="CV10" s="65" t="s">
        <v>1235</v>
      </c>
      <c r="CW10" s="158"/>
      <c r="CX10" s="160">
        <f t="shared" si="10"/>
        <v>5</v>
      </c>
      <c r="CY10" s="161">
        <f t="shared" ref="CY10:CY14" si="95">IF(CX10&lt;6,3,IF(CX10&gt;11,5,4))</f>
        <v>3</v>
      </c>
      <c r="CZ10" s="160" t="str">
        <f t="shared" ref="CZ10:CZ14" si="96">IF(CX10&lt;6,"Moderado",IF(CX10&gt;11,"Catastrófico","Mayor"))</f>
        <v>Moderado</v>
      </c>
      <c r="DA10" s="153">
        <f t="shared" ref="DA10:DA14" si="97">IF(CY10=3,0.6,IF(CY10=4,0.8,1))</f>
        <v>0.6</v>
      </c>
      <c r="DB10" s="154">
        <f t="shared" ref="DB10:DB14" si="98">IF(AN10="",0,IF(AN10="Automático",0.25,IF(AN10="Manual",0.15,0)))</f>
        <v>0.25</v>
      </c>
      <c r="DC10" s="154">
        <f t="shared" si="11"/>
        <v>0.25</v>
      </c>
      <c r="DD10" s="160">
        <f t="shared" ref="DD10:DD14" si="99">IF(OR(AN10=0,AO10=0),0,DB10+DC10)</f>
        <v>0.5</v>
      </c>
      <c r="DE10" s="273">
        <f t="shared" si="12"/>
        <v>2</v>
      </c>
      <c r="DF10" s="187">
        <f t="shared" si="13"/>
        <v>0.4</v>
      </c>
      <c r="DG10" s="273">
        <f t="shared" ref="DG10:DG14" si="100">IF(DI10&gt;0.8,5,IF(DI10&gt;0.6,4,3))</f>
        <v>3</v>
      </c>
      <c r="DH10" s="273"/>
      <c r="DI10" s="187">
        <f t="shared" si="14"/>
        <v>0.6</v>
      </c>
      <c r="DJ10" s="154">
        <f t="shared" si="15"/>
        <v>0.25</v>
      </c>
      <c r="DK10" s="154">
        <f t="shared" si="16"/>
        <v>0.25</v>
      </c>
      <c r="DL10" s="160">
        <f t="shared" si="17"/>
        <v>0.5</v>
      </c>
      <c r="DM10" s="273">
        <f t="shared" si="18"/>
        <v>1</v>
      </c>
      <c r="DN10" s="187">
        <f t="shared" si="19"/>
        <v>0.2</v>
      </c>
      <c r="DO10" s="273">
        <f t="shared" si="20"/>
        <v>3</v>
      </c>
      <c r="DP10" s="187">
        <f t="shared" si="21"/>
        <v>0.6</v>
      </c>
      <c r="DQ10" s="154">
        <f t="shared" si="22"/>
        <v>0</v>
      </c>
      <c r="DR10" s="154">
        <f t="shared" si="23"/>
        <v>0</v>
      </c>
      <c r="DS10" s="160">
        <f t="shared" si="24"/>
        <v>0</v>
      </c>
      <c r="DT10" s="273">
        <f t="shared" si="25"/>
        <v>1</v>
      </c>
      <c r="DU10" s="187">
        <f t="shared" si="26"/>
        <v>0.2</v>
      </c>
      <c r="DV10" s="273">
        <f t="shared" si="27"/>
        <v>3</v>
      </c>
      <c r="DW10" s="187">
        <f t="shared" si="28"/>
        <v>0.6</v>
      </c>
      <c r="DX10" s="154">
        <f t="shared" si="29"/>
        <v>0</v>
      </c>
      <c r="DY10" s="154">
        <f t="shared" si="30"/>
        <v>0</v>
      </c>
      <c r="DZ10" s="160">
        <f t="shared" si="31"/>
        <v>0</v>
      </c>
      <c r="EA10" s="273">
        <f t="shared" si="32"/>
        <v>1</v>
      </c>
      <c r="EB10" s="187">
        <f t="shared" si="33"/>
        <v>0.2</v>
      </c>
      <c r="EC10" s="273">
        <f t="shared" si="34"/>
        <v>3</v>
      </c>
      <c r="ED10" s="187">
        <f t="shared" si="35"/>
        <v>0.6</v>
      </c>
      <c r="EE10" s="154">
        <f t="shared" si="36"/>
        <v>0</v>
      </c>
      <c r="EF10" s="154">
        <f t="shared" si="37"/>
        <v>0</v>
      </c>
      <c r="EG10" s="160">
        <f t="shared" si="38"/>
        <v>0</v>
      </c>
      <c r="EH10" s="273">
        <f t="shared" si="39"/>
        <v>1</v>
      </c>
      <c r="EI10" s="187">
        <f t="shared" si="40"/>
        <v>0.2</v>
      </c>
      <c r="EJ10" s="273">
        <f t="shared" si="41"/>
        <v>3</v>
      </c>
      <c r="EK10" s="187">
        <f t="shared" si="42"/>
        <v>0.6</v>
      </c>
      <c r="EL10" s="154">
        <f t="shared" si="43"/>
        <v>0</v>
      </c>
      <c r="EM10" s="154">
        <f t="shared" si="44"/>
        <v>0</v>
      </c>
      <c r="EN10" s="160">
        <f t="shared" si="45"/>
        <v>0</v>
      </c>
      <c r="EO10" s="273">
        <f t="shared" si="46"/>
        <v>1</v>
      </c>
      <c r="EP10" s="187">
        <f t="shared" si="47"/>
        <v>0.2</v>
      </c>
      <c r="EQ10" s="273">
        <f t="shared" si="48"/>
        <v>3</v>
      </c>
      <c r="ER10" s="187">
        <f t="shared" si="49"/>
        <v>0.6</v>
      </c>
      <c r="ES10" s="154">
        <f t="shared" si="50"/>
        <v>0</v>
      </c>
      <c r="ET10" s="154">
        <f t="shared" si="51"/>
        <v>0</v>
      </c>
      <c r="EU10" s="160">
        <f t="shared" si="52"/>
        <v>0</v>
      </c>
      <c r="EV10" s="273">
        <f t="shared" si="53"/>
        <v>1</v>
      </c>
      <c r="EW10" s="187">
        <f t="shared" si="54"/>
        <v>0.2</v>
      </c>
      <c r="EX10" s="273">
        <f t="shared" si="55"/>
        <v>3</v>
      </c>
      <c r="EY10" s="187">
        <f t="shared" si="56"/>
        <v>0.6</v>
      </c>
      <c r="EZ10" s="154">
        <f t="shared" si="57"/>
        <v>0</v>
      </c>
      <c r="FA10" s="154">
        <f t="shared" si="58"/>
        <v>0</v>
      </c>
      <c r="FB10" s="160">
        <f t="shared" si="59"/>
        <v>0</v>
      </c>
      <c r="FC10" s="273">
        <f t="shared" si="60"/>
        <v>1</v>
      </c>
      <c r="FD10" s="187">
        <f t="shared" si="61"/>
        <v>0.2</v>
      </c>
      <c r="FE10" s="273">
        <f t="shared" si="62"/>
        <v>3</v>
      </c>
      <c r="FF10" s="187">
        <f t="shared" si="63"/>
        <v>0.6</v>
      </c>
      <c r="FG10" s="154">
        <f t="shared" si="64"/>
        <v>0</v>
      </c>
      <c r="FH10" s="154">
        <f t="shared" si="65"/>
        <v>0</v>
      </c>
      <c r="FI10" s="160">
        <f t="shared" si="66"/>
        <v>0</v>
      </c>
      <c r="FJ10" s="273">
        <f t="shared" si="67"/>
        <v>1</v>
      </c>
      <c r="FK10" s="187">
        <f t="shared" si="68"/>
        <v>0.2</v>
      </c>
      <c r="FL10" s="273">
        <f t="shared" si="69"/>
        <v>3</v>
      </c>
      <c r="FM10" s="187">
        <f t="shared" si="70"/>
        <v>0.6</v>
      </c>
      <c r="FN10" s="154">
        <f t="shared" si="71"/>
        <v>0</v>
      </c>
      <c r="FO10" s="154">
        <f t="shared" si="72"/>
        <v>0</v>
      </c>
      <c r="FP10" s="160">
        <f t="shared" si="73"/>
        <v>0</v>
      </c>
      <c r="FQ10" s="273">
        <f t="shared" si="74"/>
        <v>1</v>
      </c>
      <c r="FR10" s="187">
        <f t="shared" si="75"/>
        <v>0.2</v>
      </c>
      <c r="FS10" s="273">
        <f t="shared" si="76"/>
        <v>3</v>
      </c>
      <c r="FT10" s="187">
        <f t="shared" si="77"/>
        <v>0.6</v>
      </c>
      <c r="FU10" s="154">
        <f t="shared" si="78"/>
        <v>0</v>
      </c>
      <c r="FV10" s="154">
        <f t="shared" si="79"/>
        <v>0</v>
      </c>
      <c r="FW10" s="160">
        <f t="shared" si="80"/>
        <v>0</v>
      </c>
      <c r="FX10" s="273">
        <f t="shared" si="81"/>
        <v>1</v>
      </c>
      <c r="FY10" s="187">
        <f t="shared" si="82"/>
        <v>0.2</v>
      </c>
      <c r="FZ10" s="273">
        <f t="shared" si="83"/>
        <v>3</v>
      </c>
      <c r="GA10" s="187">
        <f t="shared" si="84"/>
        <v>0.6</v>
      </c>
      <c r="GB10" s="154">
        <f t="shared" si="85"/>
        <v>0</v>
      </c>
      <c r="GC10" s="154">
        <f t="shared" si="86"/>
        <v>0</v>
      </c>
      <c r="GD10" s="160">
        <f t="shared" si="87"/>
        <v>0</v>
      </c>
      <c r="GE10" s="273">
        <f t="shared" si="88"/>
        <v>1</v>
      </c>
      <c r="GF10" s="187">
        <f t="shared" si="89"/>
        <v>0.2</v>
      </c>
      <c r="GG10" s="273">
        <f t="shared" si="90"/>
        <v>3</v>
      </c>
      <c r="GH10" s="187">
        <f t="shared" si="91"/>
        <v>0.6</v>
      </c>
      <c r="GI10" s="187">
        <f t="shared" ref="GI10:GI14" si="101">IF(GH10&lt;0.6,0.6,GH10)</f>
        <v>0.6</v>
      </c>
      <c r="GJ10" s="157"/>
    </row>
    <row r="11" spans="1:193 1680:1680" ht="54" customHeight="1" x14ac:dyDescent="0.2">
      <c r="A11" s="148">
        <v>3</v>
      </c>
      <c r="B11" s="133" t="s">
        <v>1115</v>
      </c>
      <c r="C11" s="133" t="s">
        <v>1116</v>
      </c>
      <c r="D11" s="274" t="s">
        <v>205</v>
      </c>
      <c r="E11" s="133" t="s">
        <v>204</v>
      </c>
      <c r="F11" s="275" t="s">
        <v>222</v>
      </c>
      <c r="G11" s="133" t="s">
        <v>218</v>
      </c>
      <c r="H11" s="133" t="s">
        <v>173</v>
      </c>
      <c r="I11" s="132" t="s">
        <v>22</v>
      </c>
      <c r="J11" s="132" t="s">
        <v>54</v>
      </c>
      <c r="K11" s="132" t="s">
        <v>53</v>
      </c>
      <c r="L11" s="132" t="s">
        <v>53</v>
      </c>
      <c r="M11" s="132" t="s">
        <v>53</v>
      </c>
      <c r="N11" s="132" t="s">
        <v>54</v>
      </c>
      <c r="O11" s="132" t="s">
        <v>53</v>
      </c>
      <c r="P11" s="132" t="s">
        <v>53</v>
      </c>
      <c r="Q11" s="132" t="s">
        <v>53</v>
      </c>
      <c r="R11" s="132" t="s">
        <v>53</v>
      </c>
      <c r="S11" s="132" t="s">
        <v>54</v>
      </c>
      <c r="T11" s="132" t="s">
        <v>54</v>
      </c>
      <c r="U11" s="132" t="s">
        <v>54</v>
      </c>
      <c r="V11" s="132" t="s">
        <v>53</v>
      </c>
      <c r="W11" s="132" t="s">
        <v>53</v>
      </c>
      <c r="X11" s="132" t="s">
        <v>53</v>
      </c>
      <c r="Y11" s="132" t="s">
        <v>53</v>
      </c>
      <c r="Z11" s="132" t="s">
        <v>53</v>
      </c>
      <c r="AA11" s="132" t="s">
        <v>53</v>
      </c>
      <c r="AB11" s="132" t="s">
        <v>53</v>
      </c>
      <c r="AC11" s="155" t="str">
        <f t="shared" si="0"/>
        <v>3 - Media</v>
      </c>
      <c r="AD11" s="149">
        <f t="shared" si="1"/>
        <v>0.6</v>
      </c>
      <c r="AE11" s="155" t="str">
        <f t="shared" si="2"/>
        <v>3 - Moderado</v>
      </c>
      <c r="AF11" s="149">
        <f t="shared" si="3"/>
        <v>0.6</v>
      </c>
      <c r="AG11" s="156" t="str">
        <f t="shared" si="4"/>
        <v>ALTO</v>
      </c>
      <c r="AH11" s="149">
        <f t="shared" si="5"/>
        <v>0.36</v>
      </c>
      <c r="AI11" s="133" t="s">
        <v>1117</v>
      </c>
      <c r="AJ11" s="133" t="s">
        <v>1111</v>
      </c>
      <c r="AK11" s="133" t="s">
        <v>1112</v>
      </c>
      <c r="AL11" s="133" t="s">
        <v>1113</v>
      </c>
      <c r="AM11" s="134" t="s">
        <v>35</v>
      </c>
      <c r="AN11" s="164" t="s">
        <v>46</v>
      </c>
      <c r="AO11" s="164" t="s">
        <v>50</v>
      </c>
      <c r="AP11" s="134" t="s">
        <v>52</v>
      </c>
      <c r="AQ11" s="134" t="s">
        <v>35</v>
      </c>
      <c r="AR11" s="164" t="s">
        <v>46</v>
      </c>
      <c r="AS11" s="164" t="s">
        <v>50</v>
      </c>
      <c r="AT11" s="134" t="s">
        <v>52</v>
      </c>
      <c r="AU11" s="134"/>
      <c r="AV11" s="164"/>
      <c r="AW11" s="164"/>
      <c r="AX11" s="134"/>
      <c r="AY11" s="134"/>
      <c r="AZ11" s="164"/>
      <c r="BA11" s="164"/>
      <c r="BB11" s="134"/>
      <c r="BC11" s="134"/>
      <c r="BD11" s="164"/>
      <c r="BE11" s="164"/>
      <c r="BF11" s="134"/>
      <c r="BG11" s="134"/>
      <c r="BH11" s="164"/>
      <c r="BI11" s="164"/>
      <c r="BJ11" s="134"/>
      <c r="BK11" s="134"/>
      <c r="BL11" s="164"/>
      <c r="BM11" s="164"/>
      <c r="BN11" s="134"/>
      <c r="BO11" s="134"/>
      <c r="BP11" s="164"/>
      <c r="BQ11" s="164"/>
      <c r="BR11" s="134"/>
      <c r="BS11" s="134"/>
      <c r="BT11" s="164"/>
      <c r="BU11" s="164"/>
      <c r="BV11" s="134"/>
      <c r="BW11" s="134"/>
      <c r="BX11" s="164"/>
      <c r="BY11" s="164"/>
      <c r="BZ11" s="134"/>
      <c r="CA11" s="134"/>
      <c r="CB11" s="164"/>
      <c r="CC11" s="164"/>
      <c r="CD11" s="134"/>
      <c r="CE11" s="134"/>
      <c r="CF11" s="164"/>
      <c r="CG11" s="164"/>
      <c r="CH11" s="134"/>
      <c r="CI11" s="164"/>
      <c r="CJ11" s="164"/>
      <c r="CK11" s="134"/>
      <c r="CL11" s="159" t="str">
        <f t="shared" si="6"/>
        <v>1 - Muy Baja</v>
      </c>
      <c r="CM11" s="165">
        <f t="shared" si="7"/>
        <v>0.15</v>
      </c>
      <c r="CN11" s="159" t="str">
        <f t="shared" si="8"/>
        <v>3 - Moderado</v>
      </c>
      <c r="CO11" s="165">
        <f t="shared" si="92"/>
        <v>0.6</v>
      </c>
      <c r="CP11" s="145" t="str">
        <f t="shared" si="9"/>
        <v>MODERADO</v>
      </c>
      <c r="CQ11" s="149">
        <f t="shared" si="93"/>
        <v>0.09</v>
      </c>
      <c r="CR11" s="188" t="s">
        <v>456</v>
      </c>
      <c r="CS11" s="145">
        <f t="shared" si="94"/>
        <v>3</v>
      </c>
      <c r="CT11" s="134"/>
      <c r="CU11" s="50" t="s">
        <v>1345</v>
      </c>
      <c r="CV11" s="65" t="s">
        <v>1235</v>
      </c>
      <c r="CW11" s="158"/>
      <c r="CX11" s="160">
        <f t="shared" si="10"/>
        <v>5</v>
      </c>
      <c r="CY11" s="161">
        <f t="shared" si="95"/>
        <v>3</v>
      </c>
      <c r="CZ11" s="160" t="str">
        <f t="shared" si="96"/>
        <v>Moderado</v>
      </c>
      <c r="DA11" s="153">
        <f t="shared" si="97"/>
        <v>0.6</v>
      </c>
      <c r="DB11" s="154">
        <f t="shared" si="98"/>
        <v>0.25</v>
      </c>
      <c r="DC11" s="154">
        <f t="shared" si="11"/>
        <v>0.25</v>
      </c>
      <c r="DD11" s="160">
        <f t="shared" si="99"/>
        <v>0.5</v>
      </c>
      <c r="DE11" s="273">
        <f t="shared" si="12"/>
        <v>2</v>
      </c>
      <c r="DF11" s="187">
        <f t="shared" si="13"/>
        <v>0.3</v>
      </c>
      <c r="DG11" s="273">
        <f t="shared" si="100"/>
        <v>3</v>
      </c>
      <c r="DH11" s="273"/>
      <c r="DI11" s="187">
        <f t="shared" si="14"/>
        <v>0.6</v>
      </c>
      <c r="DJ11" s="154">
        <f t="shared" si="15"/>
        <v>0.25</v>
      </c>
      <c r="DK11" s="154">
        <f t="shared" si="16"/>
        <v>0.25</v>
      </c>
      <c r="DL11" s="160">
        <f t="shared" si="17"/>
        <v>0.5</v>
      </c>
      <c r="DM11" s="273">
        <f t="shared" si="18"/>
        <v>1</v>
      </c>
      <c r="DN11" s="187">
        <f t="shared" si="19"/>
        <v>0.15</v>
      </c>
      <c r="DO11" s="273">
        <f t="shared" si="20"/>
        <v>3</v>
      </c>
      <c r="DP11" s="187">
        <f t="shared" si="21"/>
        <v>0.6</v>
      </c>
      <c r="DQ11" s="154">
        <f t="shared" si="22"/>
        <v>0</v>
      </c>
      <c r="DR11" s="154">
        <f t="shared" si="23"/>
        <v>0</v>
      </c>
      <c r="DS11" s="160">
        <f t="shared" si="24"/>
        <v>0</v>
      </c>
      <c r="DT11" s="273">
        <f t="shared" si="25"/>
        <v>1</v>
      </c>
      <c r="DU11" s="187">
        <f t="shared" si="26"/>
        <v>0.15</v>
      </c>
      <c r="DV11" s="273">
        <f t="shared" si="27"/>
        <v>3</v>
      </c>
      <c r="DW11" s="187">
        <f t="shared" si="28"/>
        <v>0.6</v>
      </c>
      <c r="DX11" s="154">
        <f t="shared" si="29"/>
        <v>0</v>
      </c>
      <c r="DY11" s="154">
        <f t="shared" si="30"/>
        <v>0</v>
      </c>
      <c r="DZ11" s="160">
        <f t="shared" si="31"/>
        <v>0</v>
      </c>
      <c r="EA11" s="273">
        <f t="shared" si="32"/>
        <v>1</v>
      </c>
      <c r="EB11" s="187">
        <f t="shared" si="33"/>
        <v>0.15</v>
      </c>
      <c r="EC11" s="273">
        <f t="shared" si="34"/>
        <v>3</v>
      </c>
      <c r="ED11" s="187">
        <f t="shared" si="35"/>
        <v>0.6</v>
      </c>
      <c r="EE11" s="154">
        <f t="shared" si="36"/>
        <v>0</v>
      </c>
      <c r="EF11" s="154">
        <f t="shared" si="37"/>
        <v>0</v>
      </c>
      <c r="EG11" s="160">
        <f t="shared" si="38"/>
        <v>0</v>
      </c>
      <c r="EH11" s="273">
        <f t="shared" si="39"/>
        <v>1</v>
      </c>
      <c r="EI11" s="187">
        <f t="shared" si="40"/>
        <v>0.15</v>
      </c>
      <c r="EJ11" s="273">
        <f t="shared" si="41"/>
        <v>3</v>
      </c>
      <c r="EK11" s="187">
        <f t="shared" si="42"/>
        <v>0.6</v>
      </c>
      <c r="EL11" s="154">
        <f t="shared" si="43"/>
        <v>0</v>
      </c>
      <c r="EM11" s="154">
        <f t="shared" si="44"/>
        <v>0</v>
      </c>
      <c r="EN11" s="160">
        <f t="shared" si="45"/>
        <v>0</v>
      </c>
      <c r="EO11" s="273">
        <f t="shared" si="46"/>
        <v>1</v>
      </c>
      <c r="EP11" s="187">
        <f t="shared" si="47"/>
        <v>0.15</v>
      </c>
      <c r="EQ11" s="273">
        <f t="shared" si="48"/>
        <v>3</v>
      </c>
      <c r="ER11" s="187">
        <f t="shared" si="49"/>
        <v>0.6</v>
      </c>
      <c r="ES11" s="154">
        <f t="shared" si="50"/>
        <v>0</v>
      </c>
      <c r="ET11" s="154">
        <f t="shared" si="51"/>
        <v>0</v>
      </c>
      <c r="EU11" s="160">
        <f t="shared" si="52"/>
        <v>0</v>
      </c>
      <c r="EV11" s="273">
        <f t="shared" si="53"/>
        <v>1</v>
      </c>
      <c r="EW11" s="187">
        <f t="shared" si="54"/>
        <v>0.15</v>
      </c>
      <c r="EX11" s="273">
        <f t="shared" si="55"/>
        <v>3</v>
      </c>
      <c r="EY11" s="187">
        <f t="shared" si="56"/>
        <v>0.6</v>
      </c>
      <c r="EZ11" s="154">
        <f t="shared" si="57"/>
        <v>0</v>
      </c>
      <c r="FA11" s="154">
        <f t="shared" si="58"/>
        <v>0</v>
      </c>
      <c r="FB11" s="160">
        <f t="shared" si="59"/>
        <v>0</v>
      </c>
      <c r="FC11" s="273">
        <f t="shared" si="60"/>
        <v>1</v>
      </c>
      <c r="FD11" s="187">
        <f t="shared" si="61"/>
        <v>0.15</v>
      </c>
      <c r="FE11" s="273">
        <f t="shared" si="62"/>
        <v>3</v>
      </c>
      <c r="FF11" s="187">
        <f t="shared" si="63"/>
        <v>0.6</v>
      </c>
      <c r="FG11" s="154">
        <f t="shared" si="64"/>
        <v>0</v>
      </c>
      <c r="FH11" s="154">
        <f t="shared" si="65"/>
        <v>0</v>
      </c>
      <c r="FI11" s="160">
        <f t="shared" si="66"/>
        <v>0</v>
      </c>
      <c r="FJ11" s="273">
        <f t="shared" si="67"/>
        <v>1</v>
      </c>
      <c r="FK11" s="187">
        <f t="shared" si="68"/>
        <v>0.15</v>
      </c>
      <c r="FL11" s="273">
        <f t="shared" si="69"/>
        <v>3</v>
      </c>
      <c r="FM11" s="187">
        <f t="shared" si="70"/>
        <v>0.6</v>
      </c>
      <c r="FN11" s="154">
        <f t="shared" si="71"/>
        <v>0</v>
      </c>
      <c r="FO11" s="154">
        <f t="shared" si="72"/>
        <v>0</v>
      </c>
      <c r="FP11" s="160">
        <f t="shared" si="73"/>
        <v>0</v>
      </c>
      <c r="FQ11" s="273">
        <f t="shared" si="74"/>
        <v>1</v>
      </c>
      <c r="FR11" s="187">
        <f t="shared" si="75"/>
        <v>0.15</v>
      </c>
      <c r="FS11" s="273">
        <f t="shared" si="76"/>
        <v>3</v>
      </c>
      <c r="FT11" s="187">
        <f t="shared" si="77"/>
        <v>0.6</v>
      </c>
      <c r="FU11" s="154">
        <f t="shared" si="78"/>
        <v>0</v>
      </c>
      <c r="FV11" s="154">
        <f t="shared" si="79"/>
        <v>0</v>
      </c>
      <c r="FW11" s="160">
        <f t="shared" si="80"/>
        <v>0</v>
      </c>
      <c r="FX11" s="273">
        <f t="shared" si="81"/>
        <v>1</v>
      </c>
      <c r="FY11" s="187">
        <f t="shared" si="82"/>
        <v>0.15</v>
      </c>
      <c r="FZ11" s="273">
        <f t="shared" si="83"/>
        <v>3</v>
      </c>
      <c r="GA11" s="187">
        <f t="shared" si="84"/>
        <v>0.6</v>
      </c>
      <c r="GB11" s="154">
        <f t="shared" si="85"/>
        <v>0</v>
      </c>
      <c r="GC11" s="154">
        <f t="shared" si="86"/>
        <v>0</v>
      </c>
      <c r="GD11" s="160">
        <f t="shared" si="87"/>
        <v>0</v>
      </c>
      <c r="GE11" s="273">
        <f t="shared" si="88"/>
        <v>1</v>
      </c>
      <c r="GF11" s="187">
        <f t="shared" si="89"/>
        <v>0.15</v>
      </c>
      <c r="GG11" s="273">
        <f t="shared" si="90"/>
        <v>3</v>
      </c>
      <c r="GH11" s="187">
        <f t="shared" si="91"/>
        <v>0.6</v>
      </c>
      <c r="GI11" s="187">
        <f t="shared" si="101"/>
        <v>0.6</v>
      </c>
      <c r="GJ11" s="157"/>
    </row>
    <row r="12" spans="1:193 1680:1680" ht="37.799999999999997" customHeight="1" x14ac:dyDescent="0.2">
      <c r="A12" s="148">
        <v>4</v>
      </c>
      <c r="B12" s="133" t="s">
        <v>1118</v>
      </c>
      <c r="C12" s="133" t="s">
        <v>1119</v>
      </c>
      <c r="D12" s="274" t="s">
        <v>206</v>
      </c>
      <c r="E12" s="133" t="s">
        <v>204</v>
      </c>
      <c r="F12" s="275" t="s">
        <v>220</v>
      </c>
      <c r="G12" s="133" t="s">
        <v>218</v>
      </c>
      <c r="H12" s="133" t="s">
        <v>173</v>
      </c>
      <c r="I12" s="132" t="s">
        <v>22</v>
      </c>
      <c r="J12" s="132" t="s">
        <v>54</v>
      </c>
      <c r="K12" s="132" t="s">
        <v>53</v>
      </c>
      <c r="L12" s="132" t="s">
        <v>53</v>
      </c>
      <c r="M12" s="132" t="s">
        <v>53</v>
      </c>
      <c r="N12" s="132" t="s">
        <v>54</v>
      </c>
      <c r="O12" s="132" t="s">
        <v>53</v>
      </c>
      <c r="P12" s="132" t="s">
        <v>53</v>
      </c>
      <c r="Q12" s="132" t="s">
        <v>53</v>
      </c>
      <c r="R12" s="132" t="s">
        <v>53</v>
      </c>
      <c r="S12" s="132" t="s">
        <v>54</v>
      </c>
      <c r="T12" s="132" t="s">
        <v>54</v>
      </c>
      <c r="U12" s="132" t="s">
        <v>54</v>
      </c>
      <c r="V12" s="132" t="s">
        <v>53</v>
      </c>
      <c r="W12" s="132" t="s">
        <v>53</v>
      </c>
      <c r="X12" s="132" t="s">
        <v>53</v>
      </c>
      <c r="Y12" s="132" t="s">
        <v>53</v>
      </c>
      <c r="Z12" s="132" t="s">
        <v>53</v>
      </c>
      <c r="AA12" s="132" t="s">
        <v>53</v>
      </c>
      <c r="AB12" s="132" t="s">
        <v>53</v>
      </c>
      <c r="AC12" s="155" t="str">
        <f t="shared" si="0"/>
        <v>3 - Media</v>
      </c>
      <c r="AD12" s="149">
        <f t="shared" si="1"/>
        <v>0.6</v>
      </c>
      <c r="AE12" s="155" t="str">
        <f t="shared" si="2"/>
        <v>3 - Moderado</v>
      </c>
      <c r="AF12" s="149">
        <f t="shared" si="3"/>
        <v>0.6</v>
      </c>
      <c r="AG12" s="156" t="str">
        <f t="shared" si="4"/>
        <v>ALTO</v>
      </c>
      <c r="AH12" s="149">
        <f t="shared" si="5"/>
        <v>0.36</v>
      </c>
      <c r="AI12" s="133" t="s">
        <v>1117</v>
      </c>
      <c r="AJ12" s="133" t="s">
        <v>1111</v>
      </c>
      <c r="AK12" s="133" t="s">
        <v>1112</v>
      </c>
      <c r="AL12" s="133" t="s">
        <v>1113</v>
      </c>
      <c r="AM12" s="134" t="s">
        <v>35</v>
      </c>
      <c r="AN12" s="164" t="s">
        <v>46</v>
      </c>
      <c r="AO12" s="164" t="s">
        <v>50</v>
      </c>
      <c r="AP12" s="134" t="s">
        <v>52</v>
      </c>
      <c r="AQ12" s="134" t="s">
        <v>35</v>
      </c>
      <c r="AR12" s="164" t="s">
        <v>46</v>
      </c>
      <c r="AS12" s="164" t="s">
        <v>50</v>
      </c>
      <c r="AT12" s="134" t="s">
        <v>52</v>
      </c>
      <c r="AU12" s="134"/>
      <c r="AV12" s="164"/>
      <c r="AW12" s="164"/>
      <c r="AX12" s="134"/>
      <c r="AY12" s="134"/>
      <c r="AZ12" s="164"/>
      <c r="BA12" s="164"/>
      <c r="BB12" s="134"/>
      <c r="BC12" s="134"/>
      <c r="BD12" s="164"/>
      <c r="BE12" s="164"/>
      <c r="BF12" s="134"/>
      <c r="BG12" s="134"/>
      <c r="BH12" s="164"/>
      <c r="BI12" s="164"/>
      <c r="BJ12" s="134"/>
      <c r="BK12" s="134"/>
      <c r="BL12" s="164"/>
      <c r="BM12" s="164"/>
      <c r="BN12" s="134"/>
      <c r="BO12" s="134"/>
      <c r="BP12" s="164"/>
      <c r="BQ12" s="164"/>
      <c r="BR12" s="134"/>
      <c r="BS12" s="134"/>
      <c r="BT12" s="164"/>
      <c r="BU12" s="164"/>
      <c r="BV12" s="134"/>
      <c r="BW12" s="134"/>
      <c r="BX12" s="164"/>
      <c r="BY12" s="164"/>
      <c r="BZ12" s="134"/>
      <c r="CA12" s="134"/>
      <c r="CB12" s="164"/>
      <c r="CC12" s="164"/>
      <c r="CD12" s="134"/>
      <c r="CE12" s="134"/>
      <c r="CF12" s="164"/>
      <c r="CG12" s="164"/>
      <c r="CH12" s="134"/>
      <c r="CI12" s="164"/>
      <c r="CJ12" s="164"/>
      <c r="CK12" s="134"/>
      <c r="CL12" s="159" t="str">
        <f t="shared" si="6"/>
        <v>1 - Muy Baja</v>
      </c>
      <c r="CM12" s="165">
        <f t="shared" si="7"/>
        <v>0.15</v>
      </c>
      <c r="CN12" s="159" t="str">
        <f t="shared" si="8"/>
        <v>3 - Moderado</v>
      </c>
      <c r="CO12" s="165">
        <f t="shared" si="92"/>
        <v>0.6</v>
      </c>
      <c r="CP12" s="145" t="str">
        <f t="shared" si="9"/>
        <v>MODERADO</v>
      </c>
      <c r="CQ12" s="149">
        <f t="shared" si="93"/>
        <v>0.09</v>
      </c>
      <c r="CR12" s="188" t="s">
        <v>233</v>
      </c>
      <c r="CS12" s="145">
        <f t="shared" si="94"/>
        <v>3</v>
      </c>
      <c r="CT12" s="134"/>
      <c r="CU12" s="50" t="s">
        <v>1345</v>
      </c>
      <c r="CV12" s="65" t="s">
        <v>1235</v>
      </c>
      <c r="CW12" s="158"/>
      <c r="CX12" s="160">
        <f t="shared" si="10"/>
        <v>5</v>
      </c>
      <c r="CY12" s="161">
        <f t="shared" si="95"/>
        <v>3</v>
      </c>
      <c r="CZ12" s="160" t="str">
        <f t="shared" si="96"/>
        <v>Moderado</v>
      </c>
      <c r="DA12" s="153">
        <f t="shared" si="97"/>
        <v>0.6</v>
      </c>
      <c r="DB12" s="154">
        <f t="shared" si="98"/>
        <v>0.25</v>
      </c>
      <c r="DC12" s="154">
        <f t="shared" si="11"/>
        <v>0.25</v>
      </c>
      <c r="DD12" s="160">
        <f t="shared" si="99"/>
        <v>0.5</v>
      </c>
      <c r="DE12" s="273">
        <f t="shared" si="12"/>
        <v>2</v>
      </c>
      <c r="DF12" s="187">
        <f t="shared" si="13"/>
        <v>0.3</v>
      </c>
      <c r="DG12" s="273">
        <f t="shared" si="100"/>
        <v>3</v>
      </c>
      <c r="DH12" s="273"/>
      <c r="DI12" s="187">
        <f t="shared" si="14"/>
        <v>0.6</v>
      </c>
      <c r="DJ12" s="154">
        <f t="shared" si="15"/>
        <v>0.25</v>
      </c>
      <c r="DK12" s="154">
        <f t="shared" si="16"/>
        <v>0.25</v>
      </c>
      <c r="DL12" s="160">
        <f t="shared" si="17"/>
        <v>0.5</v>
      </c>
      <c r="DM12" s="273">
        <f t="shared" si="18"/>
        <v>1</v>
      </c>
      <c r="DN12" s="187">
        <f t="shared" si="19"/>
        <v>0.15</v>
      </c>
      <c r="DO12" s="273">
        <f t="shared" si="20"/>
        <v>3</v>
      </c>
      <c r="DP12" s="187">
        <f t="shared" si="21"/>
        <v>0.6</v>
      </c>
      <c r="DQ12" s="154">
        <f t="shared" si="22"/>
        <v>0</v>
      </c>
      <c r="DR12" s="154">
        <f t="shared" si="23"/>
        <v>0</v>
      </c>
      <c r="DS12" s="160">
        <f t="shared" si="24"/>
        <v>0</v>
      </c>
      <c r="DT12" s="273">
        <f t="shared" si="25"/>
        <v>1</v>
      </c>
      <c r="DU12" s="187">
        <f t="shared" si="26"/>
        <v>0.15</v>
      </c>
      <c r="DV12" s="273">
        <f t="shared" si="27"/>
        <v>3</v>
      </c>
      <c r="DW12" s="187">
        <f t="shared" si="28"/>
        <v>0.6</v>
      </c>
      <c r="DX12" s="154">
        <f t="shared" si="29"/>
        <v>0</v>
      </c>
      <c r="DY12" s="154">
        <f t="shared" si="30"/>
        <v>0</v>
      </c>
      <c r="DZ12" s="160">
        <f t="shared" si="31"/>
        <v>0</v>
      </c>
      <c r="EA12" s="273">
        <f t="shared" si="32"/>
        <v>1</v>
      </c>
      <c r="EB12" s="187">
        <f t="shared" si="33"/>
        <v>0.15</v>
      </c>
      <c r="EC12" s="273">
        <f t="shared" si="34"/>
        <v>3</v>
      </c>
      <c r="ED12" s="187">
        <f t="shared" si="35"/>
        <v>0.6</v>
      </c>
      <c r="EE12" s="154">
        <f t="shared" si="36"/>
        <v>0</v>
      </c>
      <c r="EF12" s="154">
        <f t="shared" si="37"/>
        <v>0</v>
      </c>
      <c r="EG12" s="160">
        <f t="shared" si="38"/>
        <v>0</v>
      </c>
      <c r="EH12" s="273">
        <f t="shared" si="39"/>
        <v>1</v>
      </c>
      <c r="EI12" s="187">
        <f t="shared" si="40"/>
        <v>0.15</v>
      </c>
      <c r="EJ12" s="273">
        <f t="shared" si="41"/>
        <v>3</v>
      </c>
      <c r="EK12" s="187">
        <f t="shared" si="42"/>
        <v>0.6</v>
      </c>
      <c r="EL12" s="154">
        <f t="shared" si="43"/>
        <v>0</v>
      </c>
      <c r="EM12" s="154">
        <f t="shared" si="44"/>
        <v>0</v>
      </c>
      <c r="EN12" s="160">
        <f t="shared" si="45"/>
        <v>0</v>
      </c>
      <c r="EO12" s="273">
        <f t="shared" si="46"/>
        <v>1</v>
      </c>
      <c r="EP12" s="187">
        <f t="shared" si="47"/>
        <v>0.15</v>
      </c>
      <c r="EQ12" s="273">
        <f t="shared" si="48"/>
        <v>3</v>
      </c>
      <c r="ER12" s="187">
        <f t="shared" si="49"/>
        <v>0.6</v>
      </c>
      <c r="ES12" s="154">
        <f t="shared" si="50"/>
        <v>0</v>
      </c>
      <c r="ET12" s="154">
        <f t="shared" si="51"/>
        <v>0</v>
      </c>
      <c r="EU12" s="160">
        <f t="shared" si="52"/>
        <v>0</v>
      </c>
      <c r="EV12" s="273">
        <f t="shared" si="53"/>
        <v>1</v>
      </c>
      <c r="EW12" s="187">
        <f t="shared" si="54"/>
        <v>0.15</v>
      </c>
      <c r="EX12" s="273">
        <f t="shared" si="55"/>
        <v>3</v>
      </c>
      <c r="EY12" s="187">
        <f t="shared" si="56"/>
        <v>0.6</v>
      </c>
      <c r="EZ12" s="154">
        <f t="shared" si="57"/>
        <v>0</v>
      </c>
      <c r="FA12" s="154">
        <f t="shared" si="58"/>
        <v>0</v>
      </c>
      <c r="FB12" s="160">
        <f t="shared" si="59"/>
        <v>0</v>
      </c>
      <c r="FC12" s="273">
        <f t="shared" si="60"/>
        <v>1</v>
      </c>
      <c r="FD12" s="187">
        <f t="shared" si="61"/>
        <v>0.15</v>
      </c>
      <c r="FE12" s="273">
        <f t="shared" si="62"/>
        <v>3</v>
      </c>
      <c r="FF12" s="187">
        <f t="shared" si="63"/>
        <v>0.6</v>
      </c>
      <c r="FG12" s="154">
        <f t="shared" si="64"/>
        <v>0</v>
      </c>
      <c r="FH12" s="154">
        <f t="shared" si="65"/>
        <v>0</v>
      </c>
      <c r="FI12" s="160">
        <f t="shared" si="66"/>
        <v>0</v>
      </c>
      <c r="FJ12" s="273">
        <f t="shared" si="67"/>
        <v>1</v>
      </c>
      <c r="FK12" s="187">
        <f t="shared" si="68"/>
        <v>0.15</v>
      </c>
      <c r="FL12" s="273">
        <f t="shared" si="69"/>
        <v>3</v>
      </c>
      <c r="FM12" s="187">
        <f t="shared" si="70"/>
        <v>0.6</v>
      </c>
      <c r="FN12" s="154">
        <f t="shared" si="71"/>
        <v>0</v>
      </c>
      <c r="FO12" s="154">
        <f t="shared" si="72"/>
        <v>0</v>
      </c>
      <c r="FP12" s="160">
        <f t="shared" si="73"/>
        <v>0</v>
      </c>
      <c r="FQ12" s="273">
        <f t="shared" si="74"/>
        <v>1</v>
      </c>
      <c r="FR12" s="187">
        <f t="shared" si="75"/>
        <v>0.15</v>
      </c>
      <c r="FS12" s="273">
        <f t="shared" si="76"/>
        <v>3</v>
      </c>
      <c r="FT12" s="187">
        <f t="shared" si="77"/>
        <v>0.6</v>
      </c>
      <c r="FU12" s="154">
        <f t="shared" si="78"/>
        <v>0</v>
      </c>
      <c r="FV12" s="154">
        <f t="shared" si="79"/>
        <v>0</v>
      </c>
      <c r="FW12" s="160">
        <f t="shared" si="80"/>
        <v>0</v>
      </c>
      <c r="FX12" s="273">
        <f t="shared" si="81"/>
        <v>1</v>
      </c>
      <c r="FY12" s="187">
        <f t="shared" si="82"/>
        <v>0.15</v>
      </c>
      <c r="FZ12" s="273">
        <f t="shared" si="83"/>
        <v>3</v>
      </c>
      <c r="GA12" s="187">
        <f t="shared" si="84"/>
        <v>0.6</v>
      </c>
      <c r="GB12" s="154">
        <f t="shared" si="85"/>
        <v>0</v>
      </c>
      <c r="GC12" s="154">
        <f t="shared" si="86"/>
        <v>0</v>
      </c>
      <c r="GD12" s="160">
        <f t="shared" si="87"/>
        <v>0</v>
      </c>
      <c r="GE12" s="273">
        <f t="shared" si="88"/>
        <v>1</v>
      </c>
      <c r="GF12" s="187">
        <f t="shared" si="89"/>
        <v>0.15</v>
      </c>
      <c r="GG12" s="273">
        <f t="shared" si="90"/>
        <v>3</v>
      </c>
      <c r="GH12" s="187">
        <f t="shared" si="91"/>
        <v>0.6</v>
      </c>
      <c r="GI12" s="187">
        <f t="shared" si="101"/>
        <v>0.6</v>
      </c>
      <c r="GJ12" s="157"/>
    </row>
    <row r="13" spans="1:193 1680:1680" ht="37.799999999999997" customHeight="1" x14ac:dyDescent="0.2">
      <c r="A13" s="148">
        <v>5</v>
      </c>
      <c r="B13" s="133" t="s">
        <v>1120</v>
      </c>
      <c r="C13" s="133" t="s">
        <v>1121</v>
      </c>
      <c r="D13" s="274" t="s">
        <v>205</v>
      </c>
      <c r="E13" s="133" t="s">
        <v>204</v>
      </c>
      <c r="F13" s="275" t="s">
        <v>222</v>
      </c>
      <c r="G13" s="133" t="s">
        <v>218</v>
      </c>
      <c r="H13" s="133" t="s">
        <v>173</v>
      </c>
      <c r="I13" s="132" t="s">
        <v>24</v>
      </c>
      <c r="J13" s="132" t="s">
        <v>54</v>
      </c>
      <c r="K13" s="132" t="s">
        <v>53</v>
      </c>
      <c r="L13" s="132" t="s">
        <v>53</v>
      </c>
      <c r="M13" s="132" t="s">
        <v>53</v>
      </c>
      <c r="N13" s="132" t="s">
        <v>54</v>
      </c>
      <c r="O13" s="132" t="s">
        <v>53</v>
      </c>
      <c r="P13" s="132" t="s">
        <v>53</v>
      </c>
      <c r="Q13" s="132" t="s">
        <v>53</v>
      </c>
      <c r="R13" s="132" t="s">
        <v>53</v>
      </c>
      <c r="S13" s="132" t="s">
        <v>54</v>
      </c>
      <c r="T13" s="132" t="s">
        <v>54</v>
      </c>
      <c r="U13" s="132" t="s">
        <v>54</v>
      </c>
      <c r="V13" s="132" t="s">
        <v>53</v>
      </c>
      <c r="W13" s="132" t="s">
        <v>53</v>
      </c>
      <c r="X13" s="132" t="s">
        <v>53</v>
      </c>
      <c r="Y13" s="132" t="s">
        <v>53</v>
      </c>
      <c r="Z13" s="132" t="s">
        <v>53</v>
      </c>
      <c r="AA13" s="132" t="s">
        <v>53</v>
      </c>
      <c r="AB13" s="132" t="s">
        <v>53</v>
      </c>
      <c r="AC13" s="155" t="str">
        <f t="shared" si="0"/>
        <v>4 - Alta</v>
      </c>
      <c r="AD13" s="149">
        <f t="shared" si="1"/>
        <v>0.8</v>
      </c>
      <c r="AE13" s="155" t="str">
        <f t="shared" si="2"/>
        <v>3 - Moderado</v>
      </c>
      <c r="AF13" s="149">
        <f t="shared" si="3"/>
        <v>0.6</v>
      </c>
      <c r="AG13" s="156" t="str">
        <f t="shared" si="4"/>
        <v>ALTO</v>
      </c>
      <c r="AH13" s="149">
        <f t="shared" si="5"/>
        <v>0.48</v>
      </c>
      <c r="AI13" s="133" t="s">
        <v>1117</v>
      </c>
      <c r="AJ13" s="133" t="s">
        <v>1111</v>
      </c>
      <c r="AK13" s="133" t="s">
        <v>1112</v>
      </c>
      <c r="AL13" s="133" t="s">
        <v>1113</v>
      </c>
      <c r="AM13" s="134" t="s">
        <v>35</v>
      </c>
      <c r="AN13" s="164" t="s">
        <v>46</v>
      </c>
      <c r="AO13" s="164" t="s">
        <v>50</v>
      </c>
      <c r="AP13" s="134" t="s">
        <v>52</v>
      </c>
      <c r="AQ13" s="134" t="s">
        <v>35</v>
      </c>
      <c r="AR13" s="164" t="s">
        <v>46</v>
      </c>
      <c r="AS13" s="164" t="s">
        <v>50</v>
      </c>
      <c r="AT13" s="134" t="s">
        <v>52</v>
      </c>
      <c r="AU13" s="134"/>
      <c r="AV13" s="164"/>
      <c r="AW13" s="164"/>
      <c r="AX13" s="134"/>
      <c r="AY13" s="134"/>
      <c r="AZ13" s="164"/>
      <c r="BA13" s="164"/>
      <c r="BB13" s="134"/>
      <c r="BC13" s="134"/>
      <c r="BD13" s="164"/>
      <c r="BE13" s="164"/>
      <c r="BF13" s="134"/>
      <c r="BG13" s="134"/>
      <c r="BH13" s="164"/>
      <c r="BI13" s="164"/>
      <c r="BJ13" s="134"/>
      <c r="BK13" s="134"/>
      <c r="BL13" s="164"/>
      <c r="BM13" s="164"/>
      <c r="BN13" s="134"/>
      <c r="BO13" s="134"/>
      <c r="BP13" s="164"/>
      <c r="BQ13" s="164"/>
      <c r="BR13" s="134"/>
      <c r="BS13" s="134"/>
      <c r="BT13" s="164"/>
      <c r="BU13" s="164"/>
      <c r="BV13" s="134"/>
      <c r="BW13" s="134"/>
      <c r="BX13" s="164"/>
      <c r="BY13" s="164"/>
      <c r="BZ13" s="134"/>
      <c r="CA13" s="134"/>
      <c r="CB13" s="164"/>
      <c r="CC13" s="164"/>
      <c r="CD13" s="134"/>
      <c r="CE13" s="134"/>
      <c r="CF13" s="164"/>
      <c r="CG13" s="164"/>
      <c r="CH13" s="134"/>
      <c r="CI13" s="164"/>
      <c r="CJ13" s="164"/>
      <c r="CK13" s="134"/>
      <c r="CL13" s="159" t="str">
        <f t="shared" si="6"/>
        <v>1 - Muy Baja</v>
      </c>
      <c r="CM13" s="165">
        <f t="shared" si="7"/>
        <v>0.2</v>
      </c>
      <c r="CN13" s="159" t="str">
        <f t="shared" si="8"/>
        <v>3 - Moderado</v>
      </c>
      <c r="CO13" s="165">
        <f t="shared" si="92"/>
        <v>0.6</v>
      </c>
      <c r="CP13" s="145" t="str">
        <f t="shared" si="9"/>
        <v>MODERADO</v>
      </c>
      <c r="CQ13" s="149">
        <f t="shared" si="93"/>
        <v>0.12</v>
      </c>
      <c r="CR13" s="188" t="s">
        <v>456</v>
      </c>
      <c r="CS13" s="145">
        <f t="shared" si="94"/>
        <v>3</v>
      </c>
      <c r="CT13" s="134"/>
      <c r="CU13" s="50" t="s">
        <v>1345</v>
      </c>
      <c r="CV13" s="65" t="s">
        <v>1235</v>
      </c>
      <c r="CW13" s="158"/>
      <c r="CX13" s="160">
        <f t="shared" si="10"/>
        <v>5</v>
      </c>
      <c r="CY13" s="161">
        <f t="shared" si="95"/>
        <v>3</v>
      </c>
      <c r="CZ13" s="160" t="str">
        <f t="shared" si="96"/>
        <v>Moderado</v>
      </c>
      <c r="DA13" s="153">
        <f t="shared" si="97"/>
        <v>0.6</v>
      </c>
      <c r="DB13" s="154">
        <f t="shared" si="98"/>
        <v>0.25</v>
      </c>
      <c r="DC13" s="154">
        <f t="shared" si="11"/>
        <v>0.25</v>
      </c>
      <c r="DD13" s="160">
        <f t="shared" si="99"/>
        <v>0.5</v>
      </c>
      <c r="DE13" s="273">
        <f t="shared" si="12"/>
        <v>2</v>
      </c>
      <c r="DF13" s="187">
        <f t="shared" si="13"/>
        <v>0.4</v>
      </c>
      <c r="DG13" s="273">
        <f t="shared" si="100"/>
        <v>3</v>
      </c>
      <c r="DH13" s="273"/>
      <c r="DI13" s="187">
        <f t="shared" si="14"/>
        <v>0.6</v>
      </c>
      <c r="DJ13" s="154">
        <f t="shared" si="15"/>
        <v>0.25</v>
      </c>
      <c r="DK13" s="154">
        <f t="shared" si="16"/>
        <v>0.25</v>
      </c>
      <c r="DL13" s="160">
        <f t="shared" si="17"/>
        <v>0.5</v>
      </c>
      <c r="DM13" s="273">
        <f t="shared" si="18"/>
        <v>1</v>
      </c>
      <c r="DN13" s="187">
        <f t="shared" si="19"/>
        <v>0.2</v>
      </c>
      <c r="DO13" s="273">
        <f t="shared" si="20"/>
        <v>3</v>
      </c>
      <c r="DP13" s="187">
        <f t="shared" si="21"/>
        <v>0.6</v>
      </c>
      <c r="DQ13" s="154">
        <f t="shared" si="22"/>
        <v>0</v>
      </c>
      <c r="DR13" s="154">
        <f t="shared" si="23"/>
        <v>0</v>
      </c>
      <c r="DS13" s="160">
        <f t="shared" si="24"/>
        <v>0</v>
      </c>
      <c r="DT13" s="273">
        <f t="shared" si="25"/>
        <v>1</v>
      </c>
      <c r="DU13" s="187">
        <f t="shared" si="26"/>
        <v>0.2</v>
      </c>
      <c r="DV13" s="273">
        <f t="shared" si="27"/>
        <v>3</v>
      </c>
      <c r="DW13" s="187">
        <f t="shared" si="28"/>
        <v>0.6</v>
      </c>
      <c r="DX13" s="154">
        <f t="shared" si="29"/>
        <v>0</v>
      </c>
      <c r="DY13" s="154">
        <f t="shared" si="30"/>
        <v>0</v>
      </c>
      <c r="DZ13" s="160">
        <f t="shared" si="31"/>
        <v>0</v>
      </c>
      <c r="EA13" s="273">
        <f t="shared" si="32"/>
        <v>1</v>
      </c>
      <c r="EB13" s="187">
        <f t="shared" si="33"/>
        <v>0.2</v>
      </c>
      <c r="EC13" s="273">
        <f t="shared" si="34"/>
        <v>3</v>
      </c>
      <c r="ED13" s="187">
        <f t="shared" si="35"/>
        <v>0.6</v>
      </c>
      <c r="EE13" s="154">
        <f t="shared" si="36"/>
        <v>0</v>
      </c>
      <c r="EF13" s="154">
        <f t="shared" si="37"/>
        <v>0</v>
      </c>
      <c r="EG13" s="160">
        <f t="shared" si="38"/>
        <v>0</v>
      </c>
      <c r="EH13" s="273">
        <f t="shared" si="39"/>
        <v>1</v>
      </c>
      <c r="EI13" s="187">
        <f t="shared" si="40"/>
        <v>0.2</v>
      </c>
      <c r="EJ13" s="273">
        <f t="shared" si="41"/>
        <v>3</v>
      </c>
      <c r="EK13" s="187">
        <f t="shared" si="42"/>
        <v>0.6</v>
      </c>
      <c r="EL13" s="154">
        <f t="shared" si="43"/>
        <v>0</v>
      </c>
      <c r="EM13" s="154">
        <f t="shared" si="44"/>
        <v>0</v>
      </c>
      <c r="EN13" s="160">
        <f t="shared" si="45"/>
        <v>0</v>
      </c>
      <c r="EO13" s="273">
        <f t="shared" si="46"/>
        <v>1</v>
      </c>
      <c r="EP13" s="187">
        <f t="shared" si="47"/>
        <v>0.2</v>
      </c>
      <c r="EQ13" s="273">
        <f t="shared" si="48"/>
        <v>3</v>
      </c>
      <c r="ER13" s="187">
        <f t="shared" si="49"/>
        <v>0.6</v>
      </c>
      <c r="ES13" s="154">
        <f t="shared" si="50"/>
        <v>0</v>
      </c>
      <c r="ET13" s="154">
        <f t="shared" si="51"/>
        <v>0</v>
      </c>
      <c r="EU13" s="160">
        <f t="shared" si="52"/>
        <v>0</v>
      </c>
      <c r="EV13" s="273">
        <f t="shared" si="53"/>
        <v>1</v>
      </c>
      <c r="EW13" s="187">
        <f t="shared" si="54"/>
        <v>0.2</v>
      </c>
      <c r="EX13" s="273">
        <f t="shared" si="55"/>
        <v>3</v>
      </c>
      <c r="EY13" s="187">
        <f t="shared" si="56"/>
        <v>0.6</v>
      </c>
      <c r="EZ13" s="154">
        <f t="shared" si="57"/>
        <v>0</v>
      </c>
      <c r="FA13" s="154">
        <f t="shared" si="58"/>
        <v>0</v>
      </c>
      <c r="FB13" s="160">
        <f t="shared" si="59"/>
        <v>0</v>
      </c>
      <c r="FC13" s="273">
        <f t="shared" si="60"/>
        <v>1</v>
      </c>
      <c r="FD13" s="187">
        <f t="shared" si="61"/>
        <v>0.2</v>
      </c>
      <c r="FE13" s="273">
        <f t="shared" si="62"/>
        <v>3</v>
      </c>
      <c r="FF13" s="187">
        <f t="shared" si="63"/>
        <v>0.6</v>
      </c>
      <c r="FG13" s="154">
        <f t="shared" si="64"/>
        <v>0</v>
      </c>
      <c r="FH13" s="154">
        <f t="shared" si="65"/>
        <v>0</v>
      </c>
      <c r="FI13" s="160">
        <f t="shared" si="66"/>
        <v>0</v>
      </c>
      <c r="FJ13" s="273">
        <f t="shared" si="67"/>
        <v>1</v>
      </c>
      <c r="FK13" s="187">
        <f t="shared" si="68"/>
        <v>0.2</v>
      </c>
      <c r="FL13" s="273">
        <f t="shared" si="69"/>
        <v>3</v>
      </c>
      <c r="FM13" s="187">
        <f t="shared" si="70"/>
        <v>0.6</v>
      </c>
      <c r="FN13" s="154">
        <f t="shared" si="71"/>
        <v>0</v>
      </c>
      <c r="FO13" s="154">
        <f t="shared" si="72"/>
        <v>0</v>
      </c>
      <c r="FP13" s="160">
        <f t="shared" si="73"/>
        <v>0</v>
      </c>
      <c r="FQ13" s="273">
        <f t="shared" si="74"/>
        <v>1</v>
      </c>
      <c r="FR13" s="187">
        <f t="shared" si="75"/>
        <v>0.2</v>
      </c>
      <c r="FS13" s="273">
        <f t="shared" si="76"/>
        <v>3</v>
      </c>
      <c r="FT13" s="187">
        <f t="shared" si="77"/>
        <v>0.6</v>
      </c>
      <c r="FU13" s="154">
        <f t="shared" si="78"/>
        <v>0</v>
      </c>
      <c r="FV13" s="154">
        <f t="shared" si="79"/>
        <v>0</v>
      </c>
      <c r="FW13" s="160">
        <f t="shared" si="80"/>
        <v>0</v>
      </c>
      <c r="FX13" s="273">
        <f t="shared" si="81"/>
        <v>1</v>
      </c>
      <c r="FY13" s="187">
        <f t="shared" si="82"/>
        <v>0.2</v>
      </c>
      <c r="FZ13" s="273">
        <f t="shared" si="83"/>
        <v>3</v>
      </c>
      <c r="GA13" s="187">
        <f t="shared" si="84"/>
        <v>0.6</v>
      </c>
      <c r="GB13" s="154">
        <f t="shared" si="85"/>
        <v>0</v>
      </c>
      <c r="GC13" s="154">
        <f t="shared" si="86"/>
        <v>0</v>
      </c>
      <c r="GD13" s="160">
        <f t="shared" si="87"/>
        <v>0</v>
      </c>
      <c r="GE13" s="273">
        <f t="shared" si="88"/>
        <v>1</v>
      </c>
      <c r="GF13" s="187">
        <f t="shared" si="89"/>
        <v>0.2</v>
      </c>
      <c r="GG13" s="273">
        <f t="shared" si="90"/>
        <v>3</v>
      </c>
      <c r="GH13" s="187">
        <f t="shared" si="91"/>
        <v>0.6</v>
      </c>
      <c r="GI13" s="187">
        <f t="shared" si="101"/>
        <v>0.6</v>
      </c>
      <c r="GJ13" s="157"/>
    </row>
    <row r="14" spans="1:193 1680:1680" ht="37.799999999999997" customHeight="1" x14ac:dyDescent="0.2">
      <c r="A14" s="148">
        <v>6</v>
      </c>
      <c r="B14" s="133" t="s">
        <v>1120</v>
      </c>
      <c r="C14" s="133" t="s">
        <v>1122</v>
      </c>
      <c r="D14" s="274" t="s">
        <v>206</v>
      </c>
      <c r="E14" s="133" t="s">
        <v>204</v>
      </c>
      <c r="F14" s="275" t="s">
        <v>220</v>
      </c>
      <c r="G14" s="133" t="s">
        <v>218</v>
      </c>
      <c r="H14" s="133" t="s">
        <v>173</v>
      </c>
      <c r="I14" s="132" t="s">
        <v>24</v>
      </c>
      <c r="J14" s="132" t="s">
        <v>54</v>
      </c>
      <c r="K14" s="132" t="s">
        <v>53</v>
      </c>
      <c r="L14" s="132" t="s">
        <v>53</v>
      </c>
      <c r="M14" s="132" t="s">
        <v>53</v>
      </c>
      <c r="N14" s="132" t="s">
        <v>54</v>
      </c>
      <c r="O14" s="132" t="s">
        <v>53</v>
      </c>
      <c r="P14" s="132" t="s">
        <v>53</v>
      </c>
      <c r="Q14" s="132" t="s">
        <v>53</v>
      </c>
      <c r="R14" s="132" t="s">
        <v>53</v>
      </c>
      <c r="S14" s="132" t="s">
        <v>54</v>
      </c>
      <c r="T14" s="132" t="s">
        <v>54</v>
      </c>
      <c r="U14" s="132" t="s">
        <v>54</v>
      </c>
      <c r="V14" s="132" t="s">
        <v>53</v>
      </c>
      <c r="W14" s="132" t="s">
        <v>53</v>
      </c>
      <c r="X14" s="132" t="s">
        <v>53</v>
      </c>
      <c r="Y14" s="132" t="s">
        <v>53</v>
      </c>
      <c r="Z14" s="132" t="s">
        <v>53</v>
      </c>
      <c r="AA14" s="132" t="s">
        <v>53</v>
      </c>
      <c r="AB14" s="132" t="s">
        <v>53</v>
      </c>
      <c r="AC14" s="155" t="str">
        <f t="shared" si="0"/>
        <v>4 - Alta</v>
      </c>
      <c r="AD14" s="149">
        <f t="shared" si="1"/>
        <v>0.8</v>
      </c>
      <c r="AE14" s="155" t="str">
        <f t="shared" si="2"/>
        <v>3 - Moderado</v>
      </c>
      <c r="AF14" s="149">
        <f t="shared" si="3"/>
        <v>0.6</v>
      </c>
      <c r="AG14" s="156" t="str">
        <f t="shared" si="4"/>
        <v>ALTO</v>
      </c>
      <c r="AH14" s="149">
        <f t="shared" si="5"/>
        <v>0.48</v>
      </c>
      <c r="AI14" s="133" t="s">
        <v>1117</v>
      </c>
      <c r="AJ14" s="133" t="s">
        <v>1111</v>
      </c>
      <c r="AK14" s="133" t="s">
        <v>1112</v>
      </c>
      <c r="AL14" s="133" t="s">
        <v>1113</v>
      </c>
      <c r="AM14" s="134" t="s">
        <v>35</v>
      </c>
      <c r="AN14" s="164" t="s">
        <v>46</v>
      </c>
      <c r="AO14" s="164" t="s">
        <v>50</v>
      </c>
      <c r="AP14" s="134" t="s">
        <v>52</v>
      </c>
      <c r="AQ14" s="134" t="s">
        <v>35</v>
      </c>
      <c r="AR14" s="164" t="s">
        <v>46</v>
      </c>
      <c r="AS14" s="164" t="s">
        <v>50</v>
      </c>
      <c r="AT14" s="134" t="s">
        <v>52</v>
      </c>
      <c r="AU14" s="134"/>
      <c r="AV14" s="164"/>
      <c r="AW14" s="164"/>
      <c r="AX14" s="134"/>
      <c r="AY14" s="134"/>
      <c r="AZ14" s="164"/>
      <c r="BA14" s="164"/>
      <c r="BB14" s="134"/>
      <c r="BC14" s="134"/>
      <c r="BD14" s="164"/>
      <c r="BE14" s="164"/>
      <c r="BF14" s="134"/>
      <c r="BG14" s="134"/>
      <c r="BH14" s="164"/>
      <c r="BI14" s="164"/>
      <c r="BJ14" s="134"/>
      <c r="BK14" s="134"/>
      <c r="BL14" s="164"/>
      <c r="BM14" s="164"/>
      <c r="BN14" s="134"/>
      <c r="BO14" s="134"/>
      <c r="BP14" s="164"/>
      <c r="BQ14" s="164"/>
      <c r="BR14" s="134"/>
      <c r="BS14" s="134"/>
      <c r="BT14" s="164"/>
      <c r="BU14" s="164"/>
      <c r="BV14" s="134"/>
      <c r="BW14" s="134"/>
      <c r="BX14" s="164"/>
      <c r="BY14" s="164"/>
      <c r="BZ14" s="134"/>
      <c r="CA14" s="134"/>
      <c r="CB14" s="164"/>
      <c r="CC14" s="164"/>
      <c r="CD14" s="134"/>
      <c r="CE14" s="134"/>
      <c r="CF14" s="164"/>
      <c r="CG14" s="164"/>
      <c r="CH14" s="134"/>
      <c r="CI14" s="164"/>
      <c r="CJ14" s="164"/>
      <c r="CK14" s="134"/>
      <c r="CL14" s="159" t="str">
        <f t="shared" si="6"/>
        <v>1 - Muy Baja</v>
      </c>
      <c r="CM14" s="165">
        <f t="shared" si="7"/>
        <v>0.2</v>
      </c>
      <c r="CN14" s="159" t="str">
        <f t="shared" si="8"/>
        <v>3 - Moderado</v>
      </c>
      <c r="CO14" s="165">
        <f t="shared" si="92"/>
        <v>0.6</v>
      </c>
      <c r="CP14" s="145" t="str">
        <f t="shared" si="9"/>
        <v>MODERADO</v>
      </c>
      <c r="CQ14" s="149">
        <f t="shared" si="93"/>
        <v>0.12</v>
      </c>
      <c r="CR14" s="188" t="s">
        <v>233</v>
      </c>
      <c r="CS14" s="145">
        <f t="shared" si="94"/>
        <v>3</v>
      </c>
      <c r="CT14" s="134"/>
      <c r="CU14" s="50" t="s">
        <v>1345</v>
      </c>
      <c r="CV14" s="65" t="s">
        <v>1235</v>
      </c>
      <c r="CW14" s="158"/>
      <c r="CX14" s="160">
        <f t="shared" si="10"/>
        <v>5</v>
      </c>
      <c r="CY14" s="161">
        <f t="shared" si="95"/>
        <v>3</v>
      </c>
      <c r="CZ14" s="160" t="str">
        <f t="shared" si="96"/>
        <v>Moderado</v>
      </c>
      <c r="DA14" s="153">
        <f t="shared" si="97"/>
        <v>0.6</v>
      </c>
      <c r="DB14" s="154">
        <f t="shared" si="98"/>
        <v>0.25</v>
      </c>
      <c r="DC14" s="154">
        <f t="shared" si="11"/>
        <v>0.25</v>
      </c>
      <c r="DD14" s="160">
        <f t="shared" si="99"/>
        <v>0.5</v>
      </c>
      <c r="DE14" s="273">
        <f t="shared" si="12"/>
        <v>2</v>
      </c>
      <c r="DF14" s="187">
        <f t="shared" si="13"/>
        <v>0.4</v>
      </c>
      <c r="DG14" s="273">
        <f t="shared" si="100"/>
        <v>3</v>
      </c>
      <c r="DH14" s="273"/>
      <c r="DI14" s="187">
        <f t="shared" si="14"/>
        <v>0.6</v>
      </c>
      <c r="DJ14" s="154">
        <f t="shared" si="15"/>
        <v>0.25</v>
      </c>
      <c r="DK14" s="154">
        <f t="shared" si="16"/>
        <v>0.25</v>
      </c>
      <c r="DL14" s="160">
        <f t="shared" si="17"/>
        <v>0.5</v>
      </c>
      <c r="DM14" s="273">
        <f t="shared" si="18"/>
        <v>1</v>
      </c>
      <c r="DN14" s="187">
        <f t="shared" si="19"/>
        <v>0.2</v>
      </c>
      <c r="DO14" s="273">
        <f t="shared" si="20"/>
        <v>3</v>
      </c>
      <c r="DP14" s="187">
        <f t="shared" si="21"/>
        <v>0.6</v>
      </c>
      <c r="DQ14" s="154">
        <f t="shared" si="22"/>
        <v>0</v>
      </c>
      <c r="DR14" s="154">
        <f t="shared" si="23"/>
        <v>0</v>
      </c>
      <c r="DS14" s="160">
        <f t="shared" si="24"/>
        <v>0</v>
      </c>
      <c r="DT14" s="273">
        <f t="shared" si="25"/>
        <v>1</v>
      </c>
      <c r="DU14" s="187">
        <f t="shared" si="26"/>
        <v>0.2</v>
      </c>
      <c r="DV14" s="273">
        <f t="shared" si="27"/>
        <v>3</v>
      </c>
      <c r="DW14" s="187">
        <f t="shared" si="28"/>
        <v>0.6</v>
      </c>
      <c r="DX14" s="154">
        <f t="shared" si="29"/>
        <v>0</v>
      </c>
      <c r="DY14" s="154">
        <f>IF(BA14="",0,IF(BA14="Preventivo",0.25,IF(BA14="Detectivo",0.15,IF(#REF!="Correctivo",0.1,0))))</f>
        <v>0</v>
      </c>
      <c r="DZ14" s="160">
        <f t="shared" si="31"/>
        <v>0</v>
      </c>
      <c r="EA14" s="273">
        <f t="shared" si="32"/>
        <v>1</v>
      </c>
      <c r="EB14" s="187">
        <f t="shared" si="33"/>
        <v>0.2</v>
      </c>
      <c r="EC14" s="273">
        <f t="shared" si="34"/>
        <v>3</v>
      </c>
      <c r="ED14" s="187">
        <f t="shared" si="35"/>
        <v>0.6</v>
      </c>
      <c r="EE14" s="154">
        <f t="shared" si="36"/>
        <v>0</v>
      </c>
      <c r="EF14" s="154">
        <f t="shared" si="37"/>
        <v>0</v>
      </c>
      <c r="EG14" s="160">
        <f t="shared" si="38"/>
        <v>0</v>
      </c>
      <c r="EH14" s="273">
        <f t="shared" si="39"/>
        <v>1</v>
      </c>
      <c r="EI14" s="187">
        <f t="shared" si="40"/>
        <v>0.2</v>
      </c>
      <c r="EJ14" s="273">
        <f t="shared" si="41"/>
        <v>3</v>
      </c>
      <c r="EK14" s="187">
        <f t="shared" si="42"/>
        <v>0.6</v>
      </c>
      <c r="EL14" s="154">
        <f t="shared" si="43"/>
        <v>0</v>
      </c>
      <c r="EM14" s="154">
        <f t="shared" si="44"/>
        <v>0</v>
      </c>
      <c r="EN14" s="160">
        <f t="shared" si="45"/>
        <v>0</v>
      </c>
      <c r="EO14" s="273">
        <f t="shared" si="46"/>
        <v>1</v>
      </c>
      <c r="EP14" s="187">
        <f t="shared" si="47"/>
        <v>0.2</v>
      </c>
      <c r="EQ14" s="273">
        <f t="shared" si="48"/>
        <v>3</v>
      </c>
      <c r="ER14" s="187">
        <f t="shared" si="49"/>
        <v>0.6</v>
      </c>
      <c r="ES14" s="154">
        <f t="shared" si="50"/>
        <v>0</v>
      </c>
      <c r="ET14" s="154">
        <f t="shared" si="51"/>
        <v>0</v>
      </c>
      <c r="EU14" s="160">
        <f t="shared" si="52"/>
        <v>0</v>
      </c>
      <c r="EV14" s="273">
        <f t="shared" si="53"/>
        <v>1</v>
      </c>
      <c r="EW14" s="187">
        <f t="shared" si="54"/>
        <v>0.2</v>
      </c>
      <c r="EX14" s="273">
        <f t="shared" si="55"/>
        <v>3</v>
      </c>
      <c r="EY14" s="187">
        <f t="shared" si="56"/>
        <v>0.6</v>
      </c>
      <c r="EZ14" s="154">
        <f t="shared" si="57"/>
        <v>0</v>
      </c>
      <c r="FA14" s="154">
        <f t="shared" si="58"/>
        <v>0</v>
      </c>
      <c r="FB14" s="160">
        <f t="shared" si="59"/>
        <v>0</v>
      </c>
      <c r="FC14" s="273">
        <f t="shared" si="60"/>
        <v>1</v>
      </c>
      <c r="FD14" s="187">
        <f t="shared" si="61"/>
        <v>0.2</v>
      </c>
      <c r="FE14" s="273">
        <f t="shared" si="62"/>
        <v>3</v>
      </c>
      <c r="FF14" s="187">
        <f t="shared" si="63"/>
        <v>0.6</v>
      </c>
      <c r="FG14" s="154">
        <f t="shared" si="64"/>
        <v>0</v>
      </c>
      <c r="FH14" s="154">
        <f t="shared" si="65"/>
        <v>0</v>
      </c>
      <c r="FI14" s="160">
        <f t="shared" si="66"/>
        <v>0</v>
      </c>
      <c r="FJ14" s="273">
        <f t="shared" si="67"/>
        <v>1</v>
      </c>
      <c r="FK14" s="187">
        <f t="shared" si="68"/>
        <v>0.2</v>
      </c>
      <c r="FL14" s="273">
        <f t="shared" si="69"/>
        <v>3</v>
      </c>
      <c r="FM14" s="187">
        <f t="shared" si="70"/>
        <v>0.6</v>
      </c>
      <c r="FN14" s="154">
        <f t="shared" si="71"/>
        <v>0</v>
      </c>
      <c r="FO14" s="154">
        <f t="shared" si="72"/>
        <v>0</v>
      </c>
      <c r="FP14" s="160">
        <f t="shared" si="73"/>
        <v>0</v>
      </c>
      <c r="FQ14" s="273">
        <f t="shared" si="74"/>
        <v>1</v>
      </c>
      <c r="FR14" s="187">
        <f t="shared" si="75"/>
        <v>0.2</v>
      </c>
      <c r="FS14" s="273">
        <f t="shared" si="76"/>
        <v>3</v>
      </c>
      <c r="FT14" s="187">
        <f t="shared" si="77"/>
        <v>0.6</v>
      </c>
      <c r="FU14" s="154">
        <f t="shared" si="78"/>
        <v>0</v>
      </c>
      <c r="FV14" s="154">
        <f t="shared" si="79"/>
        <v>0</v>
      </c>
      <c r="FW14" s="160">
        <f t="shared" si="80"/>
        <v>0</v>
      </c>
      <c r="FX14" s="273">
        <f t="shared" si="81"/>
        <v>1</v>
      </c>
      <c r="FY14" s="187">
        <f t="shared" si="82"/>
        <v>0.2</v>
      </c>
      <c r="FZ14" s="273">
        <f t="shared" si="83"/>
        <v>3</v>
      </c>
      <c r="GA14" s="187">
        <f t="shared" si="84"/>
        <v>0.6</v>
      </c>
      <c r="GB14" s="154">
        <f t="shared" si="85"/>
        <v>0</v>
      </c>
      <c r="GC14" s="154">
        <f t="shared" si="86"/>
        <v>0</v>
      </c>
      <c r="GD14" s="160">
        <f t="shared" si="87"/>
        <v>0</v>
      </c>
      <c r="GE14" s="273">
        <f t="shared" si="88"/>
        <v>1</v>
      </c>
      <c r="GF14" s="187">
        <f t="shared" si="89"/>
        <v>0.2</v>
      </c>
      <c r="GG14" s="273">
        <f t="shared" si="90"/>
        <v>3</v>
      </c>
      <c r="GH14" s="187">
        <f t="shared" si="91"/>
        <v>0.6</v>
      </c>
      <c r="GI14" s="187">
        <f t="shared" si="101"/>
        <v>0.6</v>
      </c>
      <c r="GJ14" s="157"/>
    </row>
    <row r="598" spans="1:1 1680:1689" ht="13.2" x14ac:dyDescent="0.25">
      <c r="A598" s="131" t="s">
        <v>225</v>
      </c>
      <c r="BLP598" s="131" t="s">
        <v>225</v>
      </c>
      <c r="BLQ598" s="18"/>
      <c r="BLR598" s="18"/>
      <c r="BLS598" s="18"/>
      <c r="BLT598" s="18"/>
      <c r="BLU598" s="18"/>
      <c r="BLV598" s="18"/>
      <c r="BLW598" s="18"/>
      <c r="BLX598" s="18"/>
      <c r="BLY598" s="18"/>
    </row>
    <row r="599" spans="1:1 1680:1689" ht="13.2" x14ac:dyDescent="0.25">
      <c r="BLP599" s="18"/>
      <c r="BLQ599" s="18"/>
      <c r="BLR599" s="18"/>
      <c r="BLS599" s="18"/>
      <c r="BLT599" s="18"/>
      <c r="BLU599" s="18"/>
      <c r="BLV599" s="18"/>
      <c r="BLW599" s="467" t="s">
        <v>33</v>
      </c>
      <c r="BLX599" s="467"/>
      <c r="BLY599" s="467"/>
    </row>
    <row r="600" spans="1:1 1680:1689" ht="13.2" x14ac:dyDescent="0.25">
      <c r="BLP600" s="18"/>
      <c r="BLQ600" s="18"/>
      <c r="BLR600" s="18"/>
      <c r="BLS600" s="18"/>
      <c r="BLT600" s="18"/>
      <c r="BLU600" s="43">
        <v>1</v>
      </c>
      <c r="BLV600" s="43">
        <v>2</v>
      </c>
      <c r="BLW600" s="43">
        <v>3</v>
      </c>
      <c r="BLX600" s="42">
        <v>4</v>
      </c>
      <c r="BLY600" s="42">
        <v>5</v>
      </c>
    </row>
    <row r="601" spans="1:1 1680:1689" ht="13.2" x14ac:dyDescent="0.25">
      <c r="BLP601" s="18"/>
      <c r="BLQ601" s="18"/>
      <c r="BLR601" s="18"/>
      <c r="BLS601" s="18"/>
      <c r="BLT601" s="18"/>
      <c r="BLU601" s="22" t="s">
        <v>32</v>
      </c>
      <c r="BLV601" s="22" t="s">
        <v>31</v>
      </c>
      <c r="BLW601" s="22" t="s">
        <v>30</v>
      </c>
      <c r="BLX601" s="22" t="s">
        <v>29</v>
      </c>
      <c r="BLY601" s="22" t="s">
        <v>28</v>
      </c>
    </row>
    <row r="602" spans="1:1 1680:1689" ht="13.2" x14ac:dyDescent="0.25">
      <c r="BLP602" s="18"/>
      <c r="BLQ602" s="18"/>
      <c r="BLR602" s="18"/>
      <c r="BLS602" s="18"/>
      <c r="BLT602" s="18"/>
      <c r="BLU602" s="43">
        <v>1</v>
      </c>
      <c r="BLV602" s="43">
        <v>2</v>
      </c>
      <c r="BLW602" s="43">
        <v>3</v>
      </c>
      <c r="BLX602" s="42">
        <v>4</v>
      </c>
      <c r="BLY602" s="42">
        <v>5</v>
      </c>
    </row>
    <row r="603" spans="1:1 1680:1689" ht="28.8" customHeight="1" x14ac:dyDescent="0.25">
      <c r="BLP603" s="18"/>
      <c r="BLQ603" s="468" t="s">
        <v>27</v>
      </c>
      <c r="BLR603" s="19">
        <v>5</v>
      </c>
      <c r="BLS603" s="22" t="s">
        <v>26</v>
      </c>
      <c r="BLT603" s="19">
        <v>5</v>
      </c>
      <c r="BLU603" s="38" t="s">
        <v>15</v>
      </c>
      <c r="BLV603" s="40" t="s">
        <v>14</v>
      </c>
      <c r="BLW603" s="40" t="s">
        <v>14</v>
      </c>
      <c r="BLX603" s="41" t="s">
        <v>13</v>
      </c>
      <c r="BLY603" s="41" t="s">
        <v>13</v>
      </c>
    </row>
    <row r="604" spans="1:1 1680:1689" ht="28.8" customHeight="1" x14ac:dyDescent="0.25">
      <c r="BLP604" s="18"/>
      <c r="BLQ604" s="468"/>
      <c r="BLR604" s="19">
        <v>4</v>
      </c>
      <c r="BLS604" s="22" t="s">
        <v>24</v>
      </c>
      <c r="BLT604" s="19">
        <v>4</v>
      </c>
      <c r="BLU604" s="38" t="s">
        <v>15</v>
      </c>
      <c r="BLV604" s="38" t="s">
        <v>15</v>
      </c>
      <c r="BLW604" s="40" t="s">
        <v>14</v>
      </c>
      <c r="BLX604" s="41" t="s">
        <v>13</v>
      </c>
      <c r="BLY604" s="41" t="s">
        <v>13</v>
      </c>
    </row>
    <row r="605" spans="1:1 1680:1689" ht="28.8" customHeight="1" x14ac:dyDescent="0.25">
      <c r="BLP605" s="18"/>
      <c r="BLQ605" s="468"/>
      <c r="BLR605" s="19">
        <v>3</v>
      </c>
      <c r="BLS605" s="22" t="s">
        <v>22</v>
      </c>
      <c r="BLT605" s="19">
        <v>3</v>
      </c>
      <c r="BLU605" s="38" t="s">
        <v>15</v>
      </c>
      <c r="BLV605" s="38" t="s">
        <v>15</v>
      </c>
      <c r="BLW605" s="40" t="s">
        <v>14</v>
      </c>
      <c r="BLX605" s="40" t="s">
        <v>14</v>
      </c>
      <c r="BLY605" s="40" t="s">
        <v>14</v>
      </c>
    </row>
    <row r="606" spans="1:1 1680:1689" ht="28.8" customHeight="1" x14ac:dyDescent="0.25">
      <c r="BLP606" s="18"/>
      <c r="BLQ606" s="468"/>
      <c r="BLR606" s="19">
        <v>2</v>
      </c>
      <c r="BLS606" s="22" t="s">
        <v>20</v>
      </c>
      <c r="BLT606" s="19">
        <v>2</v>
      </c>
      <c r="BLU606" s="39" t="s">
        <v>16</v>
      </c>
      <c r="BLV606" s="38" t="s">
        <v>15</v>
      </c>
      <c r="BLW606" s="38" t="s">
        <v>15</v>
      </c>
      <c r="BLX606" s="38" t="s">
        <v>15</v>
      </c>
      <c r="BLY606" s="40" t="s">
        <v>14</v>
      </c>
    </row>
    <row r="607" spans="1:1 1680:1689" ht="28.8" customHeight="1" x14ac:dyDescent="0.25">
      <c r="BLP607" s="18"/>
      <c r="BLQ607" s="468"/>
      <c r="BLR607" s="19">
        <v>1</v>
      </c>
      <c r="BLS607" s="22" t="s">
        <v>18</v>
      </c>
      <c r="BLT607" s="19">
        <v>1</v>
      </c>
      <c r="BLU607" s="39" t="s">
        <v>16</v>
      </c>
      <c r="BLV607" s="39" t="s">
        <v>16</v>
      </c>
      <c r="BLW607" s="38" t="s">
        <v>15</v>
      </c>
      <c r="BLX607" s="38" t="s">
        <v>15</v>
      </c>
      <c r="BLY607" s="38" t="s">
        <v>15</v>
      </c>
    </row>
    <row r="610" spans="1691:1693" ht="13.2" x14ac:dyDescent="0.25">
      <c r="BMA610" s="18" t="s">
        <v>224</v>
      </c>
      <c r="BMB610" s="18"/>
      <c r="BMC610" s="18"/>
    </row>
    <row r="611" spans="1691:1693" ht="30.6" x14ac:dyDescent="0.25">
      <c r="BMA611" s="36" t="s">
        <v>1221</v>
      </c>
      <c r="BMB611" s="18"/>
      <c r="BMC611" s="18"/>
    </row>
    <row r="612" spans="1691:1693" ht="20.399999999999999" x14ac:dyDescent="0.25">
      <c r="BMA612" s="36" t="s">
        <v>220</v>
      </c>
      <c r="BMB612" s="18"/>
      <c r="BMC612" s="18"/>
    </row>
    <row r="613" spans="1691:1693" ht="13.2" x14ac:dyDescent="0.25">
      <c r="BMA613" s="36" t="s">
        <v>221</v>
      </c>
      <c r="BMB613" s="18"/>
      <c r="BMC613" s="18"/>
    </row>
    <row r="614" spans="1691:1693" ht="20.399999999999999" x14ac:dyDescent="0.25">
      <c r="BMA614" s="36" t="s">
        <v>223</v>
      </c>
      <c r="BMB614" s="18"/>
      <c r="BMC614" s="18"/>
    </row>
    <row r="615" spans="1691:1693" ht="13.2" x14ac:dyDescent="0.25">
      <c r="BMA615" s="20"/>
      <c r="BMB615" s="18"/>
      <c r="BMC615" s="18"/>
    </row>
    <row r="616" spans="1691:1693" ht="13.2" x14ac:dyDescent="0.25">
      <c r="BMA616" s="18"/>
      <c r="BMB616" s="18"/>
      <c r="BMC616" s="18" t="s">
        <v>219</v>
      </c>
    </row>
    <row r="617" spans="1691:1693" ht="20.399999999999999" x14ac:dyDescent="0.25">
      <c r="BMA617" s="18"/>
      <c r="BMB617" s="18"/>
      <c r="BMC617" s="192" t="s">
        <v>452</v>
      </c>
    </row>
    <row r="618" spans="1691:1693" ht="13.2" x14ac:dyDescent="0.25">
      <c r="BMA618" s="18"/>
      <c r="BMB618" s="18"/>
      <c r="BMC618" s="192" t="s">
        <v>209</v>
      </c>
    </row>
    <row r="619" spans="1691:1693" ht="13.2" x14ac:dyDescent="0.25">
      <c r="BMA619" s="18"/>
      <c r="BMB619" s="18"/>
      <c r="BMC619" s="192" t="s">
        <v>218</v>
      </c>
    </row>
    <row r="620" spans="1691:1693" ht="13.2" x14ac:dyDescent="0.25">
      <c r="BMA620" s="18"/>
      <c r="BMB620" s="18"/>
      <c r="BMC620" s="192" t="s">
        <v>215</v>
      </c>
    </row>
    <row r="621" spans="1691:1693" ht="13.2" x14ac:dyDescent="0.25">
      <c r="BMA621" s="18"/>
      <c r="BMB621" s="18"/>
      <c r="BMC621" s="192" t="s">
        <v>212</v>
      </c>
    </row>
    <row r="622" spans="1691:1693" ht="13.2" x14ac:dyDescent="0.25">
      <c r="BMA622" s="18"/>
      <c r="BMB622" s="18"/>
      <c r="BMC622" s="192" t="s">
        <v>216</v>
      </c>
    </row>
    <row r="623" spans="1691:1693" ht="13.2" x14ac:dyDescent="0.25">
      <c r="BMA623" s="18"/>
      <c r="BMB623" s="18"/>
      <c r="BMC623" s="192" t="s">
        <v>217</v>
      </c>
    </row>
    <row r="624" spans="1691:1693" ht="20.399999999999999" x14ac:dyDescent="0.25">
      <c r="BMA624" s="18"/>
      <c r="BMB624" s="18"/>
      <c r="BMC624" s="192" t="s">
        <v>211</v>
      </c>
    </row>
    <row r="625" spans="1693:1698" ht="13.2" x14ac:dyDescent="0.25">
      <c r="BMC625" s="192" t="s">
        <v>210</v>
      </c>
      <c r="BMD625" s="18"/>
      <c r="BME625" s="18"/>
      <c r="BMF625" s="21"/>
      <c r="BMG625" s="18"/>
      <c r="BMH625" s="19"/>
    </row>
    <row r="626" spans="1693:1698" ht="13.2" x14ac:dyDescent="0.25">
      <c r="BMC626" s="192" t="s">
        <v>213</v>
      </c>
      <c r="BMD626" s="18"/>
      <c r="BME626" s="18"/>
      <c r="BMF626" s="21"/>
      <c r="BMG626" s="18"/>
      <c r="BMH626" s="19"/>
    </row>
    <row r="627" spans="1693:1698" ht="20.399999999999999" x14ac:dyDescent="0.25">
      <c r="BMC627" s="192" t="s">
        <v>214</v>
      </c>
      <c r="BMD627" s="18"/>
      <c r="BME627" s="18"/>
      <c r="BMF627" s="21"/>
      <c r="BMG627" s="18"/>
      <c r="BMH627" s="19"/>
    </row>
    <row r="628" spans="1693:1698" ht="20.399999999999999" x14ac:dyDescent="0.25">
      <c r="BMC628" s="192" t="s">
        <v>491</v>
      </c>
      <c r="BMD628" s="18"/>
      <c r="BME628" s="18"/>
      <c r="BMF628" s="21"/>
      <c r="BMG628" s="18"/>
      <c r="BMH628" s="19"/>
    </row>
    <row r="629" spans="1693:1698" ht="13.2" x14ac:dyDescent="0.25">
      <c r="BMC629" s="18"/>
      <c r="BMD629" s="18"/>
      <c r="BME629" s="21"/>
      <c r="BMF629" s="21"/>
      <c r="BMG629" s="18"/>
      <c r="BMH629" s="19"/>
    </row>
    <row r="630" spans="1693:1698" ht="13.2" x14ac:dyDescent="0.25">
      <c r="BMC630" s="18"/>
      <c r="BMD630" s="18"/>
      <c r="BME630" s="18"/>
      <c r="BMF630" s="21"/>
      <c r="BMG630" s="18"/>
      <c r="BMH630" s="19"/>
    </row>
    <row r="631" spans="1693:1698" ht="13.2" x14ac:dyDescent="0.25">
      <c r="BMC631" s="18"/>
      <c r="BMD631" s="18"/>
      <c r="BME631" s="18"/>
      <c r="BMF631" s="21" t="s">
        <v>207</v>
      </c>
      <c r="BMG631" s="18"/>
      <c r="BMH631" s="19"/>
    </row>
    <row r="632" spans="1693:1698" ht="13.2" x14ac:dyDescent="0.25">
      <c r="BMC632" s="18"/>
      <c r="BMD632" s="18"/>
      <c r="BME632" s="18"/>
      <c r="BMF632" s="193" t="s">
        <v>206</v>
      </c>
      <c r="BMG632" s="18"/>
      <c r="BMH632" s="19"/>
    </row>
    <row r="633" spans="1693:1698" ht="20.399999999999999" x14ac:dyDescent="0.25">
      <c r="BMC633" s="18"/>
      <c r="BMD633" s="18"/>
      <c r="BME633" s="18"/>
      <c r="BMF633" s="193" t="s">
        <v>1222</v>
      </c>
      <c r="BMG633" s="18"/>
      <c r="BMH633" s="19"/>
    </row>
    <row r="634" spans="1693:1698" ht="13.2" x14ac:dyDescent="0.25">
      <c r="BMC634" s="18"/>
      <c r="BMD634" s="18"/>
      <c r="BME634" s="18"/>
      <c r="BMF634" s="193"/>
      <c r="BMG634" s="18"/>
      <c r="BMH634" s="19"/>
    </row>
    <row r="635" spans="1693:1698" ht="13.2" x14ac:dyDescent="0.25">
      <c r="BMC635" s="18"/>
      <c r="BMD635" s="18"/>
      <c r="BME635" s="18"/>
      <c r="BMF635" s="21"/>
      <c r="BMG635" s="18"/>
      <c r="BMH635" s="19"/>
    </row>
    <row r="636" spans="1693:1698" ht="13.2" x14ac:dyDescent="0.25">
      <c r="BMC636" s="18"/>
      <c r="BMD636" s="18"/>
      <c r="BME636" s="18"/>
      <c r="BMF636" s="21"/>
      <c r="BMG636" s="18"/>
      <c r="BMH636" s="19"/>
    </row>
    <row r="637" spans="1693:1698" ht="13.2" x14ac:dyDescent="0.25">
      <c r="BMC637" s="18"/>
      <c r="BMD637" s="18"/>
      <c r="BME637" s="18"/>
      <c r="BMF637" s="21"/>
      <c r="BMG637" s="18"/>
      <c r="BMH637" s="19" t="s">
        <v>123</v>
      </c>
    </row>
    <row r="638" spans="1693:1698" ht="13.2" x14ac:dyDescent="0.25">
      <c r="BMC638" s="18"/>
      <c r="BMD638" s="18"/>
      <c r="BME638" s="18"/>
      <c r="BMF638" s="21"/>
      <c r="BMG638" s="18"/>
      <c r="BMH638" s="194" t="s">
        <v>196</v>
      </c>
    </row>
    <row r="639" spans="1693:1698" ht="13.2" x14ac:dyDescent="0.25">
      <c r="BMC639" s="18"/>
      <c r="BMD639" s="18"/>
      <c r="BME639" s="18"/>
      <c r="BMF639" s="21"/>
      <c r="BMG639" s="18"/>
      <c r="BMH639" s="194" t="s">
        <v>198</v>
      </c>
    </row>
    <row r="640" spans="1693:1698" ht="13.2" x14ac:dyDescent="0.25">
      <c r="BMC640" s="18"/>
      <c r="BMD640" s="18"/>
      <c r="BME640" s="18"/>
      <c r="BMF640" s="21"/>
      <c r="BMG640" s="18"/>
      <c r="BMH640" s="194" t="s">
        <v>204</v>
      </c>
    </row>
    <row r="641" spans="1698:1701" ht="13.2" x14ac:dyDescent="0.25">
      <c r="BMH641" s="194" t="s">
        <v>199</v>
      </c>
      <c r="BMI641" s="18"/>
      <c r="BMJ641" s="18"/>
      <c r="BMK641" s="18"/>
    </row>
    <row r="642" spans="1698:1701" ht="13.2" x14ac:dyDescent="0.25">
      <c r="BMH642" s="194" t="s">
        <v>202</v>
      </c>
      <c r="BMI642" s="18"/>
      <c r="BMJ642" s="18"/>
      <c r="BMK642" s="18"/>
    </row>
    <row r="643" spans="1698:1701" ht="13.2" x14ac:dyDescent="0.25">
      <c r="BMH643" s="194" t="s">
        <v>203</v>
      </c>
      <c r="BMI643" s="18"/>
      <c r="BMJ643" s="18"/>
      <c r="BMK643" s="18"/>
    </row>
    <row r="644" spans="1698:1701" ht="13.2" x14ac:dyDescent="0.25">
      <c r="BMH644" s="194" t="s">
        <v>201</v>
      </c>
      <c r="BMI644" s="18"/>
      <c r="BMJ644" s="18"/>
      <c r="BMK644" s="18"/>
    </row>
    <row r="645" spans="1698:1701" ht="13.2" x14ac:dyDescent="0.25">
      <c r="BMH645" s="194" t="s">
        <v>200</v>
      </c>
      <c r="BMI645" s="18"/>
      <c r="BMJ645" s="18"/>
      <c r="BMK645" s="18"/>
    </row>
    <row r="646" spans="1698:1701" ht="13.2" x14ac:dyDescent="0.25">
      <c r="BMH646" s="194" t="s">
        <v>197</v>
      </c>
      <c r="BMI646" s="18"/>
      <c r="BMJ646" s="18"/>
      <c r="BMK646" s="18"/>
    </row>
    <row r="647" spans="1698:1701" ht="13.2" x14ac:dyDescent="0.25">
      <c r="BMH647" s="21"/>
      <c r="BMI647" s="18"/>
      <c r="BMJ647" s="18"/>
      <c r="BMK647" s="18" t="s">
        <v>195</v>
      </c>
    </row>
    <row r="648" spans="1698:1701" ht="13.2" x14ac:dyDescent="0.25">
      <c r="BMH648" s="19"/>
      <c r="BMI648" s="18"/>
      <c r="BMJ648" s="18"/>
      <c r="BMK648" s="18" t="s">
        <v>136</v>
      </c>
    </row>
    <row r="649" spans="1698:1701" ht="13.2" x14ac:dyDescent="0.25">
      <c r="BMH649" s="19"/>
      <c r="BMI649" s="18"/>
      <c r="BMJ649" s="18"/>
      <c r="BMK649" s="18" t="s">
        <v>168</v>
      </c>
    </row>
    <row r="650" spans="1698:1701" ht="13.2" x14ac:dyDescent="0.25">
      <c r="BMH650" s="19"/>
      <c r="BMI650" s="18"/>
      <c r="BMJ650" s="18"/>
      <c r="BMK650" s="18" t="s">
        <v>191</v>
      </c>
    </row>
    <row r="651" spans="1698:1701" ht="13.2" x14ac:dyDescent="0.25">
      <c r="BMH651" s="19"/>
      <c r="BMI651" s="18"/>
      <c r="BMJ651" s="18"/>
      <c r="BMK651" s="18" t="s">
        <v>193</v>
      </c>
    </row>
    <row r="652" spans="1698:1701" ht="13.2" x14ac:dyDescent="0.25">
      <c r="BMH652" s="19"/>
      <c r="BMI652" s="18"/>
      <c r="BMJ652" s="18"/>
      <c r="BMK652" s="18" t="s">
        <v>189</v>
      </c>
    </row>
    <row r="653" spans="1698:1701" ht="13.2" x14ac:dyDescent="0.25">
      <c r="BMH653" s="19"/>
      <c r="BMI653" s="18"/>
      <c r="BMJ653" s="18"/>
      <c r="BMK653" s="18" t="s">
        <v>190</v>
      </c>
    </row>
    <row r="654" spans="1698:1701" ht="13.2" x14ac:dyDescent="0.25">
      <c r="BMH654" s="19"/>
      <c r="BMI654" s="18"/>
      <c r="BMJ654" s="18"/>
      <c r="BMK654" s="18" t="s">
        <v>192</v>
      </c>
    </row>
    <row r="655" spans="1698:1701" ht="13.2" x14ac:dyDescent="0.25">
      <c r="BMH655" s="19"/>
      <c r="BMI655" s="18"/>
      <c r="BMJ655" s="18"/>
      <c r="BMK655" s="18" t="s">
        <v>194</v>
      </c>
    </row>
    <row r="658" spans="1703:1703" ht="13.2" x14ac:dyDescent="0.25">
      <c r="BMM658" s="18" t="s">
        <v>188</v>
      </c>
    </row>
    <row r="659" spans="1703:1703" ht="13.2" x14ac:dyDescent="0.25">
      <c r="BMM659" s="195" t="s">
        <v>187</v>
      </c>
    </row>
    <row r="660" spans="1703:1703" ht="13.2" x14ac:dyDescent="0.25">
      <c r="BMM660" s="195" t="s">
        <v>186</v>
      </c>
    </row>
    <row r="661" spans="1703:1703" ht="13.2" x14ac:dyDescent="0.25">
      <c r="BMM661" s="195" t="s">
        <v>185</v>
      </c>
    </row>
    <row r="662" spans="1703:1703" ht="20.399999999999999" x14ac:dyDescent="0.25">
      <c r="BMM662" s="195" t="s">
        <v>184</v>
      </c>
    </row>
    <row r="663" spans="1703:1703" ht="13.2" x14ac:dyDescent="0.25">
      <c r="BMM663" s="195" t="s">
        <v>183</v>
      </c>
    </row>
    <row r="664" spans="1703:1703" ht="20.399999999999999" x14ac:dyDescent="0.25">
      <c r="BMM664" s="196" t="s">
        <v>182</v>
      </c>
    </row>
    <row r="665" spans="1703:1703" ht="13.2" x14ac:dyDescent="0.25">
      <c r="BMM665" s="195" t="s">
        <v>181</v>
      </c>
    </row>
    <row r="666" spans="1703:1703" ht="20.399999999999999" x14ac:dyDescent="0.25">
      <c r="BMM666" s="195" t="s">
        <v>180</v>
      </c>
    </row>
    <row r="667" spans="1703:1703" ht="20.399999999999999" x14ac:dyDescent="0.25">
      <c r="BMM667" s="195" t="s">
        <v>179</v>
      </c>
    </row>
    <row r="668" spans="1703:1703" ht="20.399999999999999" x14ac:dyDescent="0.25">
      <c r="BMM668" s="195" t="s">
        <v>178</v>
      </c>
    </row>
    <row r="669" spans="1703:1703" ht="30.6" x14ac:dyDescent="0.25">
      <c r="BMM669" s="195" t="s">
        <v>177</v>
      </c>
    </row>
    <row r="670" spans="1703:1703" ht="20.399999999999999" x14ac:dyDescent="0.25">
      <c r="BMM670" s="195" t="s">
        <v>176</v>
      </c>
    </row>
    <row r="671" spans="1703:1703" ht="20.399999999999999" x14ac:dyDescent="0.25">
      <c r="BMM671" s="195" t="s">
        <v>175</v>
      </c>
    </row>
    <row r="672" spans="1703:1703" ht="13.2" x14ac:dyDescent="0.25">
      <c r="BMM672" s="195" t="s">
        <v>174</v>
      </c>
    </row>
    <row r="673" spans="1703:1706" ht="13.2" x14ac:dyDescent="0.25">
      <c r="BMM673" s="195" t="s">
        <v>173</v>
      </c>
      <c r="BMN673" s="195"/>
      <c r="BMO673" s="195"/>
      <c r="BMP673" s="195"/>
    </row>
    <row r="674" spans="1703:1706" ht="13.2" x14ac:dyDescent="0.25">
      <c r="BMM674" s="195" t="s">
        <v>172</v>
      </c>
      <c r="BMN674" s="195"/>
      <c r="BMO674" s="195"/>
      <c r="BMP674" s="195"/>
    </row>
    <row r="675" spans="1703:1706" ht="13.2" x14ac:dyDescent="0.25">
      <c r="BMM675" s="195" t="s">
        <v>171</v>
      </c>
      <c r="BMN675" s="195"/>
      <c r="BMO675" s="195"/>
      <c r="BMP675" s="195"/>
    </row>
    <row r="676" spans="1703:1706" ht="13.2" x14ac:dyDescent="0.25">
      <c r="BMM676" s="195" t="s">
        <v>170</v>
      </c>
      <c r="BMN676" s="195"/>
      <c r="BMO676" s="195"/>
      <c r="BMP676" s="195"/>
    </row>
    <row r="677" spans="1703:1706" ht="13.2" x14ac:dyDescent="0.25">
      <c r="BMM677" s="195" t="s">
        <v>169</v>
      </c>
      <c r="BMN677" s="195"/>
      <c r="BMO677" s="195"/>
      <c r="BMP677" s="195"/>
    </row>
    <row r="678" spans="1703:1706" ht="13.35" customHeight="1" x14ac:dyDescent="0.25">
      <c r="BMM678" s="195"/>
      <c r="BMN678" s="195"/>
      <c r="BMO678" s="195"/>
      <c r="BMP678" s="195"/>
    </row>
    <row r="679" spans="1703:1706" ht="13.35" customHeight="1" x14ac:dyDescent="0.25">
      <c r="BMM679" s="195"/>
      <c r="BMN679" s="195"/>
      <c r="BMO679" s="195"/>
      <c r="BMP679" s="195"/>
    </row>
    <row r="680" spans="1703:1706" ht="13.35" customHeight="1" x14ac:dyDescent="0.25">
      <c r="BMM680" s="195"/>
      <c r="BMN680" s="195"/>
      <c r="BMO680" s="195"/>
      <c r="BMP680" s="195"/>
    </row>
    <row r="681" spans="1703:1706" ht="13.2" x14ac:dyDescent="0.25">
      <c r="BMN681" s="195"/>
      <c r="BMO681" s="195"/>
      <c r="BMP681" s="195"/>
    </row>
    <row r="682" spans="1703:1706" ht="13.2" x14ac:dyDescent="0.25">
      <c r="BMN682" s="18"/>
      <c r="BMO682" s="18"/>
      <c r="BMP682" s="18"/>
    </row>
    <row r="683" spans="1703:1706" ht="13.2" x14ac:dyDescent="0.25">
      <c r="BMM683" s="18"/>
      <c r="BMN683" s="18"/>
      <c r="BMO683" s="18"/>
      <c r="BMP683" s="18"/>
    </row>
    <row r="684" spans="1703:1706" ht="13.2" x14ac:dyDescent="0.25">
      <c r="BMM684" s="18"/>
      <c r="BMN684" s="18"/>
      <c r="BMO684" s="18"/>
      <c r="BMP684" s="18"/>
    </row>
    <row r="685" spans="1703:1706" ht="13.2" x14ac:dyDescent="0.25">
      <c r="BMM685" s="18"/>
      <c r="BMN685" s="18"/>
      <c r="BMO685" s="18"/>
      <c r="BMP685" s="18" t="s">
        <v>168</v>
      </c>
    </row>
    <row r="686" spans="1703:1706" ht="13.2" x14ac:dyDescent="0.25">
      <c r="BMM686" s="18"/>
      <c r="BMN686" s="18"/>
      <c r="BMO686" s="18"/>
      <c r="BMP686" s="18" t="s">
        <v>167</v>
      </c>
    </row>
    <row r="687" spans="1703:1706" ht="13.2" x14ac:dyDescent="0.25">
      <c r="BMM687" s="18"/>
      <c r="BMN687" s="18"/>
      <c r="BMO687" s="18"/>
      <c r="BMP687" s="18" t="s">
        <v>166</v>
      </c>
    </row>
    <row r="688" spans="1703:1706" ht="13.2" x14ac:dyDescent="0.25">
      <c r="BMM688" s="18"/>
      <c r="BMN688" s="18"/>
      <c r="BMO688" s="18"/>
      <c r="BMP688" s="18" t="s">
        <v>165</v>
      </c>
    </row>
    <row r="689" spans="1706:1710" ht="13.2" x14ac:dyDescent="0.25">
      <c r="BMP689" s="18" t="s">
        <v>164</v>
      </c>
      <c r="BMQ689" s="18"/>
      <c r="BMR689" s="18"/>
      <c r="BMS689" s="18"/>
      <c r="BMT689" s="18"/>
    </row>
    <row r="690" spans="1706:1710" ht="13.2" x14ac:dyDescent="0.25">
      <c r="BMP690" s="18" t="s">
        <v>163</v>
      </c>
      <c r="BMQ690" s="18"/>
      <c r="BMR690" s="18"/>
      <c r="BMS690" s="18"/>
      <c r="BMT690" s="18"/>
    </row>
    <row r="691" spans="1706:1710" ht="13.2" x14ac:dyDescent="0.25">
      <c r="BMP691" s="18"/>
      <c r="BMQ691" s="18"/>
      <c r="BMR691" s="18"/>
      <c r="BMS691" s="18"/>
      <c r="BMT691" s="18"/>
    </row>
    <row r="692" spans="1706:1710" ht="13.2" x14ac:dyDescent="0.25">
      <c r="BMP692" s="18"/>
      <c r="BMQ692" s="18"/>
      <c r="BMR692" s="18"/>
      <c r="BMS692" s="18"/>
      <c r="BMT692" s="18"/>
    </row>
    <row r="693" spans="1706:1710" ht="13.2" x14ac:dyDescent="0.25">
      <c r="BMP693" s="18"/>
      <c r="BMQ693" s="18"/>
      <c r="BMR693" s="18"/>
      <c r="BMS693" s="18"/>
      <c r="BMT693" s="18"/>
    </row>
    <row r="694" spans="1706:1710" ht="14.4" x14ac:dyDescent="0.25">
      <c r="BMP694" s="18"/>
      <c r="BMQ694" s="18"/>
      <c r="BMR694" s="31" t="s">
        <v>52</v>
      </c>
      <c r="BMS694" s="18"/>
      <c r="BMT694" s="18"/>
    </row>
    <row r="695" spans="1706:1710" ht="13.2" x14ac:dyDescent="0.25">
      <c r="BMP695" s="18"/>
      <c r="BMQ695" s="18"/>
      <c r="BMR695" s="22" t="s">
        <v>26</v>
      </c>
      <c r="BMS695" s="18"/>
      <c r="BMT695" s="18"/>
    </row>
    <row r="696" spans="1706:1710" ht="13.2" x14ac:dyDescent="0.25">
      <c r="BMP696" s="18"/>
      <c r="BMQ696" s="18"/>
      <c r="BMR696" s="22" t="s">
        <v>24</v>
      </c>
      <c r="BMS696" s="18"/>
      <c r="BMT696" s="18"/>
    </row>
    <row r="697" spans="1706:1710" ht="13.2" x14ac:dyDescent="0.25">
      <c r="BMP697" s="18"/>
      <c r="BMQ697" s="18"/>
      <c r="BMR697" s="22" t="s">
        <v>22</v>
      </c>
      <c r="BMS697" s="18"/>
      <c r="BMT697" s="18"/>
    </row>
    <row r="698" spans="1706:1710" ht="13.2" x14ac:dyDescent="0.25">
      <c r="BMP698" s="18"/>
      <c r="BMQ698" s="18"/>
      <c r="BMR698" s="22" t="s">
        <v>20</v>
      </c>
      <c r="BMS698" s="18"/>
      <c r="BMT698" s="22"/>
    </row>
    <row r="699" spans="1706:1710" ht="13.2" x14ac:dyDescent="0.25">
      <c r="BMP699" s="18"/>
      <c r="BMQ699" s="18"/>
      <c r="BMR699" s="22" t="s">
        <v>18</v>
      </c>
      <c r="BMS699" s="18"/>
      <c r="BMT699" s="18"/>
    </row>
    <row r="700" spans="1706:1710" ht="13.2" x14ac:dyDescent="0.25">
      <c r="BMP700" s="18"/>
      <c r="BMQ700" s="18"/>
      <c r="BMR700" s="22"/>
      <c r="BMS700" s="18"/>
      <c r="BMT700" s="18"/>
    </row>
    <row r="701" spans="1706:1710" ht="14.4" x14ac:dyDescent="0.25">
      <c r="BMP701" s="18"/>
      <c r="BMQ701" s="18"/>
      <c r="BMR701" s="22"/>
      <c r="BMS701" s="18"/>
      <c r="BMT701" s="31" t="s">
        <v>51</v>
      </c>
    </row>
    <row r="702" spans="1706:1710" ht="13.2" x14ac:dyDescent="0.25">
      <c r="BMP702" s="18"/>
      <c r="BMQ702" s="18"/>
      <c r="BMR702" s="22"/>
      <c r="BMS702" s="18"/>
      <c r="BMT702" s="22" t="s">
        <v>28</v>
      </c>
    </row>
    <row r="703" spans="1706:1710" ht="13.2" x14ac:dyDescent="0.25">
      <c r="BMP703" s="18"/>
      <c r="BMQ703" s="18"/>
      <c r="BMR703" s="22"/>
      <c r="BMS703" s="18"/>
      <c r="BMT703" s="22" t="s">
        <v>29</v>
      </c>
    </row>
    <row r="704" spans="1706:1710" ht="13.2" x14ac:dyDescent="0.25">
      <c r="BMP704" s="18"/>
      <c r="BMQ704" s="18"/>
      <c r="BMR704" s="22"/>
      <c r="BMS704" s="18"/>
      <c r="BMT704" s="22" t="s">
        <v>30</v>
      </c>
    </row>
    <row r="705" spans="1683:1719" ht="13.2" x14ac:dyDescent="0.25">
      <c r="BLS705" s="18"/>
      <c r="BLT705" s="18"/>
      <c r="BLU705" s="18"/>
      <c r="BLV705" s="18"/>
      <c r="BLW705" s="18"/>
      <c r="BLX705" s="18"/>
      <c r="BLY705" s="18"/>
      <c r="BLZ705" s="18"/>
      <c r="BMA705" s="18"/>
      <c r="BMB705" s="18"/>
      <c r="BMC705" s="18"/>
      <c r="BMD705" s="18"/>
      <c r="BME705" s="18"/>
      <c r="BMF705" s="21"/>
      <c r="BMG705" s="18"/>
      <c r="BMH705" s="19"/>
      <c r="BMI705" s="18"/>
      <c r="BMJ705" s="18"/>
      <c r="BMK705" s="18"/>
      <c r="BML705" s="18"/>
      <c r="BMM705" s="18"/>
      <c r="BMN705" s="18"/>
      <c r="BMO705" s="18"/>
      <c r="BMP705" s="18"/>
      <c r="BMQ705" s="18"/>
      <c r="BMR705" s="22"/>
      <c r="BMS705" s="18"/>
      <c r="BMT705" s="22" t="s">
        <v>31</v>
      </c>
      <c r="BMU705" s="18"/>
      <c r="BMV705" s="18"/>
      <c r="BMW705" s="18"/>
      <c r="BMX705" s="18"/>
      <c r="BMY705" s="18"/>
      <c r="BMZ705" s="18"/>
      <c r="BNA705" s="18"/>
      <c r="BNB705" s="18"/>
      <c r="BNC705" s="18"/>
    </row>
    <row r="706" spans="1683:1719" ht="13.2" x14ac:dyDescent="0.25">
      <c r="BLS706" s="18"/>
      <c r="BLT706" s="18"/>
      <c r="BLU706" s="18"/>
      <c r="BLV706" s="18"/>
      <c r="BLW706" s="18"/>
      <c r="BLX706" s="18"/>
      <c r="BLY706" s="18"/>
      <c r="BLZ706" s="18"/>
      <c r="BMA706" s="18"/>
      <c r="BMB706" s="18"/>
      <c r="BMC706" s="18"/>
      <c r="BMD706" s="18"/>
      <c r="BME706" s="18"/>
      <c r="BMF706" s="21"/>
      <c r="BMG706" s="18"/>
      <c r="BMH706" s="19"/>
      <c r="BMI706" s="18"/>
      <c r="BMJ706" s="18"/>
      <c r="BMK706" s="18"/>
      <c r="BML706" s="18"/>
      <c r="BMM706" s="18"/>
      <c r="BMN706" s="18"/>
      <c r="BMO706" s="18"/>
      <c r="BMP706" s="18"/>
      <c r="BMQ706" s="18"/>
      <c r="BMR706" s="22"/>
      <c r="BMS706" s="18"/>
      <c r="BMT706" s="22" t="s">
        <v>32</v>
      </c>
      <c r="BMU706" s="18"/>
      <c r="BMV706" s="18"/>
      <c r="BMW706" s="18"/>
      <c r="BMX706" s="18"/>
      <c r="BMY706" s="18"/>
      <c r="BMZ706" s="18"/>
      <c r="BNA706" s="18"/>
      <c r="BNB706" s="18"/>
      <c r="BNC706" s="18"/>
    </row>
    <row r="707" spans="1683:1719" ht="13.2" x14ac:dyDescent="0.25">
      <c r="BLS707" s="18"/>
      <c r="BLT707" s="18"/>
      <c r="BLU707" s="18"/>
      <c r="BLV707" s="18"/>
      <c r="BLW707" s="18"/>
      <c r="BLX707" s="18"/>
      <c r="BLY707" s="18"/>
      <c r="BLZ707" s="18"/>
      <c r="BMA707" s="18"/>
      <c r="BMB707" s="18"/>
      <c r="BMC707" s="18"/>
      <c r="BMD707" s="18"/>
      <c r="BME707" s="18"/>
      <c r="BMF707" s="21"/>
      <c r="BMG707" s="18"/>
      <c r="BMH707" s="19"/>
      <c r="BMI707" s="18"/>
      <c r="BMJ707" s="18"/>
      <c r="BMK707" s="18"/>
      <c r="BML707" s="18"/>
      <c r="BMM707" s="18"/>
      <c r="BMN707" s="18"/>
      <c r="BMO707" s="18"/>
      <c r="BMP707" s="18"/>
      <c r="BMQ707" s="18"/>
      <c r="BMR707" s="22"/>
      <c r="BMS707" s="18"/>
      <c r="BMT707" s="18"/>
      <c r="BMU707" s="18"/>
      <c r="BMV707" s="18"/>
      <c r="BMW707" s="18"/>
      <c r="BMX707" s="18"/>
      <c r="BMY707" s="18"/>
      <c r="BMZ707" s="18"/>
      <c r="BNA707" s="18"/>
      <c r="BNB707" s="18"/>
      <c r="BNC707" s="18"/>
    </row>
    <row r="708" spans="1683:1719" ht="13.2" x14ac:dyDescent="0.25">
      <c r="BLS708" s="18" t="s">
        <v>162</v>
      </c>
      <c r="BLT708" s="19"/>
      <c r="BLU708" s="18"/>
      <c r="BLV708" s="18"/>
      <c r="BLW708" s="18"/>
      <c r="BLX708" s="18"/>
      <c r="BLY708" s="18"/>
      <c r="BLZ708" s="18"/>
      <c r="BMA708" s="18"/>
      <c r="BMB708" s="18"/>
      <c r="BMC708" s="18"/>
      <c r="BMD708" s="18"/>
      <c r="BME708" s="18"/>
      <c r="BMF708" s="21"/>
      <c r="BMG708" s="18"/>
      <c r="BMH708" s="19"/>
      <c r="BMI708" s="18"/>
      <c r="BMJ708" s="18"/>
      <c r="BMK708" s="18"/>
      <c r="BML708" s="18"/>
      <c r="BMM708" s="18"/>
      <c r="BMN708" s="18"/>
      <c r="BMO708" s="18"/>
      <c r="BMP708" s="18" t="s">
        <v>77</v>
      </c>
      <c r="BMQ708" s="18"/>
      <c r="BMR708" s="22"/>
      <c r="BMS708" s="18"/>
      <c r="BMT708" s="18"/>
      <c r="BMU708" s="18"/>
      <c r="BMV708" s="18"/>
      <c r="BMW708" s="18"/>
      <c r="BMX708" s="18"/>
      <c r="BMY708" s="18"/>
      <c r="BMZ708" s="18"/>
      <c r="BNA708" s="18"/>
      <c r="BNB708" s="18"/>
      <c r="BNC708" s="18"/>
    </row>
    <row r="709" spans="1683:1719" ht="13.2" x14ac:dyDescent="0.25">
      <c r="BLS709" s="18" t="s">
        <v>161</v>
      </c>
      <c r="BLT709" s="19">
        <v>0</v>
      </c>
      <c r="BLU709" s="18" t="s">
        <v>160</v>
      </c>
      <c r="BLV709" s="18"/>
      <c r="BLW709" s="18"/>
      <c r="BLX709" s="18"/>
      <c r="BLY709" s="18"/>
      <c r="BLZ709" s="18"/>
      <c r="BMA709" s="18"/>
      <c r="BMB709" s="18"/>
      <c r="BMC709" s="18"/>
      <c r="BMD709" s="18"/>
      <c r="BME709" s="18"/>
      <c r="BMF709" s="21"/>
      <c r="BMG709" s="18"/>
      <c r="BMH709" s="19"/>
      <c r="BMI709" s="18"/>
      <c r="BMJ709" s="18"/>
      <c r="BMK709" s="18"/>
      <c r="BML709" s="18"/>
      <c r="BMM709" s="18"/>
      <c r="BMN709" s="18"/>
      <c r="BMO709" s="18"/>
      <c r="BMP709" s="18" t="s">
        <v>76</v>
      </c>
      <c r="BMQ709" s="18"/>
      <c r="BMR709" s="22"/>
      <c r="BMS709" s="18"/>
      <c r="BMT709" s="18"/>
      <c r="BMU709" s="18"/>
      <c r="BMV709" s="18"/>
      <c r="BMW709" s="18"/>
      <c r="BMX709" s="18"/>
      <c r="BMY709" s="18"/>
      <c r="BMZ709" s="18"/>
      <c r="BNA709" s="18"/>
      <c r="BNB709" s="18"/>
      <c r="BNC709" s="18"/>
    </row>
    <row r="710" spans="1683:1719" ht="13.2" x14ac:dyDescent="0.25">
      <c r="BLS710" s="18" t="s">
        <v>159</v>
      </c>
      <c r="BLT710" s="19">
        <v>1</v>
      </c>
      <c r="BLU710" s="18" t="s">
        <v>158</v>
      </c>
      <c r="BLV710" s="18"/>
      <c r="BLW710" s="18"/>
      <c r="BLX710" s="18"/>
      <c r="BLY710" s="18"/>
      <c r="BLZ710" s="18"/>
      <c r="BMA710" s="18"/>
      <c r="BMB710" s="18"/>
      <c r="BMC710" s="18"/>
      <c r="BMD710" s="18"/>
      <c r="BME710" s="18"/>
      <c r="BMF710" s="21"/>
      <c r="BMG710" s="18"/>
      <c r="BMH710" s="19"/>
      <c r="BMI710" s="18"/>
      <c r="BMJ710" s="18"/>
      <c r="BMK710" s="18"/>
      <c r="BML710" s="18"/>
      <c r="BMM710" s="18"/>
      <c r="BMN710" s="18"/>
      <c r="BMO710" s="18"/>
      <c r="BMP710" s="18" t="s">
        <v>75</v>
      </c>
      <c r="BMQ710" s="18"/>
      <c r="BMR710" s="22"/>
      <c r="BMS710" s="18"/>
      <c r="BMT710" s="18"/>
      <c r="BMU710" s="18"/>
      <c r="BMV710" s="18"/>
      <c r="BMW710" s="18"/>
      <c r="BMX710" s="18"/>
      <c r="BMY710" s="18"/>
      <c r="BMZ710" s="18"/>
      <c r="BNA710" s="18"/>
      <c r="BNB710" s="18"/>
      <c r="BNC710" s="18"/>
    </row>
    <row r="711" spans="1683:1719" ht="13.2" x14ac:dyDescent="0.25">
      <c r="BLS711" s="18" t="s">
        <v>157</v>
      </c>
      <c r="BLT711" s="19">
        <v>2</v>
      </c>
      <c r="BLU711" s="18" t="s">
        <v>156</v>
      </c>
      <c r="BLV711" s="18"/>
      <c r="BLW711" s="18"/>
      <c r="BLX711" s="18"/>
      <c r="BLY711" s="18"/>
      <c r="BLZ711" s="18"/>
      <c r="BMA711" s="18"/>
      <c r="BMB711" s="18"/>
      <c r="BMC711" s="18"/>
      <c r="BMD711" s="18"/>
      <c r="BME711" s="18"/>
      <c r="BMF711" s="21"/>
      <c r="BMG711" s="18"/>
      <c r="BMH711" s="19"/>
      <c r="BMI711" s="18"/>
      <c r="BMJ711" s="18"/>
      <c r="BMK711" s="18"/>
      <c r="BML711" s="18"/>
      <c r="BMM711" s="18"/>
      <c r="BMN711" s="18"/>
      <c r="BMO711" s="18"/>
      <c r="BMP711" s="18" t="s">
        <v>74</v>
      </c>
      <c r="BMQ711" s="18"/>
      <c r="BMR711" s="18"/>
      <c r="BMS711" s="18"/>
      <c r="BMT711" s="18"/>
      <c r="BMU711" s="18"/>
      <c r="BMV711" s="18"/>
      <c r="BMW711" s="18"/>
      <c r="BMX711" s="18"/>
      <c r="BMY711" s="18"/>
      <c r="BMZ711" s="18"/>
      <c r="BNA711" s="18"/>
      <c r="BNB711" s="18"/>
      <c r="BNC711" s="18"/>
    </row>
    <row r="712" spans="1683:1719" ht="14.4" x14ac:dyDescent="0.25">
      <c r="BLS712" s="18"/>
      <c r="BLT712" s="18"/>
      <c r="BLU712" s="18"/>
      <c r="BLV712" s="18"/>
      <c r="BLW712" s="18"/>
      <c r="BLX712" s="18"/>
      <c r="BLY712" s="18"/>
      <c r="BLZ712" s="18"/>
      <c r="BMA712" s="18"/>
      <c r="BMB712" s="18"/>
      <c r="BMC712" s="18"/>
      <c r="BMD712" s="18"/>
      <c r="BME712" s="18"/>
      <c r="BMF712" s="21"/>
      <c r="BMG712" s="18"/>
      <c r="BMH712" s="19"/>
      <c r="BMI712" s="18"/>
      <c r="BMJ712" s="18"/>
      <c r="BMK712" s="18"/>
      <c r="BML712" s="18"/>
      <c r="BMM712" s="18"/>
      <c r="BMN712" s="18"/>
      <c r="BMO712" s="18"/>
      <c r="BMP712" s="18" t="s">
        <v>73</v>
      </c>
      <c r="BMQ712" s="18"/>
      <c r="BMR712" s="18"/>
      <c r="BMS712" s="18"/>
      <c r="BMT712" s="31"/>
      <c r="BMU712" s="18"/>
      <c r="BMV712" s="18"/>
      <c r="BMW712" s="18"/>
      <c r="BMX712" s="18"/>
      <c r="BMY712" s="18"/>
      <c r="BMZ712" s="18"/>
      <c r="BNA712" s="18"/>
      <c r="BNB712" s="18"/>
      <c r="BNC712" s="18"/>
    </row>
    <row r="713" spans="1683:1719" ht="13.2" x14ac:dyDescent="0.25">
      <c r="BLS713" s="27"/>
      <c r="BLT713" s="27"/>
      <c r="BLU713" s="27"/>
      <c r="BLV713" s="27"/>
      <c r="BLW713" s="27"/>
      <c r="BLX713" s="27"/>
      <c r="BLY713" s="18"/>
      <c r="BLZ713" s="18"/>
      <c r="BMA713" s="18"/>
      <c r="BMB713" s="18"/>
      <c r="BMC713" s="18"/>
      <c r="BMD713" s="18"/>
      <c r="BME713" s="18"/>
      <c r="BMF713" s="21"/>
      <c r="BMG713" s="18"/>
      <c r="BMH713" s="19"/>
      <c r="BMI713" s="18"/>
      <c r="BMJ713" s="18"/>
      <c r="BMK713" s="18"/>
      <c r="BML713" s="18"/>
      <c r="BMM713" s="18"/>
      <c r="BMN713" s="18"/>
      <c r="BMO713" s="18"/>
      <c r="BMP713" s="18" t="s">
        <v>72</v>
      </c>
      <c r="BMQ713" s="18"/>
      <c r="BMR713" s="18"/>
      <c r="BMS713" s="18"/>
      <c r="BMT713" s="22"/>
      <c r="BMU713" s="18"/>
      <c r="BMV713" s="18"/>
      <c r="BMW713" s="23" t="s">
        <v>155</v>
      </c>
      <c r="BMX713" s="469" t="s">
        <v>154</v>
      </c>
      <c r="BMY713" s="469"/>
      <c r="BMZ713" s="469"/>
      <c r="BNA713" s="23" t="s">
        <v>153</v>
      </c>
      <c r="BNB713" s="18"/>
      <c r="BNC713" s="30" t="s">
        <v>152</v>
      </c>
    </row>
    <row r="714" spans="1683:1719" ht="13.2" x14ac:dyDescent="0.25">
      <c r="BLS714" s="27"/>
      <c r="BLT714" s="27"/>
      <c r="BLU714" s="27"/>
      <c r="BLV714" s="27"/>
      <c r="BLW714" s="27"/>
      <c r="BLX714" s="27"/>
      <c r="BLY714" s="18"/>
      <c r="BLZ714" s="18"/>
      <c r="BMA714" s="18"/>
      <c r="BMB714" s="18"/>
      <c r="BMC714" s="18"/>
      <c r="BMD714" s="18"/>
      <c r="BME714" s="18"/>
      <c r="BMF714" s="21"/>
      <c r="BMG714" s="18"/>
      <c r="BMH714" s="19"/>
      <c r="BMI714" s="18"/>
      <c r="BMJ714" s="18"/>
      <c r="BMK714" s="18"/>
      <c r="BML714" s="18"/>
      <c r="BMM714" s="18"/>
      <c r="BMN714" s="18"/>
      <c r="BMO714" s="18"/>
      <c r="BMP714" s="18" t="s">
        <v>71</v>
      </c>
      <c r="BMQ714" s="18"/>
      <c r="BMR714" s="18"/>
      <c r="BMS714" s="18"/>
      <c r="BMT714" s="22"/>
      <c r="BMU714" s="18"/>
      <c r="BMV714" s="18"/>
      <c r="BMW714" s="29" t="s">
        <v>151</v>
      </c>
      <c r="BMX714" s="29" t="s">
        <v>150</v>
      </c>
      <c r="BMY714" s="29" t="s">
        <v>149</v>
      </c>
      <c r="BMZ714" s="29" t="s">
        <v>148</v>
      </c>
      <c r="BNA714" s="29" t="s">
        <v>147</v>
      </c>
      <c r="BNB714" s="18"/>
      <c r="BNC714" s="28" t="s">
        <v>146</v>
      </c>
    </row>
    <row r="715" spans="1683:1719" ht="13.2" x14ac:dyDescent="0.25">
      <c r="BLS715" s="27"/>
      <c r="BLT715" s="27"/>
      <c r="BLU715" s="27"/>
      <c r="BLV715" s="27"/>
      <c r="BLW715" s="27"/>
      <c r="BLX715" s="27"/>
      <c r="BLY715" s="18"/>
      <c r="BLZ715" s="18"/>
      <c r="BMA715" s="18"/>
      <c r="BMB715" s="18"/>
      <c r="BMC715" s="18"/>
      <c r="BMD715" s="18"/>
      <c r="BME715" s="18"/>
      <c r="BMF715" s="21"/>
      <c r="BMG715" s="18"/>
      <c r="BMH715" s="19"/>
      <c r="BMI715" s="18"/>
      <c r="BMJ715" s="18"/>
      <c r="BMK715" s="18"/>
      <c r="BML715" s="18"/>
      <c r="BMM715" s="18"/>
      <c r="BMN715" s="18"/>
      <c r="BMO715" s="18"/>
      <c r="BMP715" s="18" t="s">
        <v>70</v>
      </c>
      <c r="BMQ715" s="18"/>
      <c r="BMR715" s="18"/>
      <c r="BMS715" s="18"/>
      <c r="BMT715" s="22"/>
      <c r="BMU715" s="18"/>
      <c r="BMV715" s="18"/>
      <c r="BMW715" s="27" t="s">
        <v>145</v>
      </c>
      <c r="BMX715" s="27" t="s">
        <v>144</v>
      </c>
      <c r="BMY715" s="27" t="s">
        <v>143</v>
      </c>
      <c r="BMZ715" s="27" t="s">
        <v>52</v>
      </c>
      <c r="BNA715" s="27" t="s">
        <v>142</v>
      </c>
      <c r="BNB715" s="18"/>
      <c r="BNC715" s="25" t="s">
        <v>141</v>
      </c>
    </row>
    <row r="716" spans="1683:1719" ht="13.2" x14ac:dyDescent="0.25">
      <c r="BLS716" s="27"/>
      <c r="BLT716" s="27"/>
      <c r="BLU716" s="27"/>
      <c r="BLV716" s="27"/>
      <c r="BLW716" s="27"/>
      <c r="BLX716" s="27"/>
      <c r="BLY716" s="18"/>
      <c r="BLZ716" s="18"/>
      <c r="BMA716" s="18"/>
      <c r="BMB716" s="18"/>
      <c r="BMC716" s="18"/>
      <c r="BMD716" s="18"/>
      <c r="BME716" s="18"/>
      <c r="BMF716" s="21"/>
      <c r="BMG716" s="18"/>
      <c r="BMH716" s="19"/>
      <c r="BMI716" s="18"/>
      <c r="BMJ716" s="18"/>
      <c r="BMK716" s="18"/>
      <c r="BML716" s="18"/>
      <c r="BMM716" s="18"/>
      <c r="BMN716" s="18"/>
      <c r="BMO716" s="18"/>
      <c r="BMP716" s="18" t="s">
        <v>69</v>
      </c>
      <c r="BMQ716" s="18"/>
      <c r="BMR716" s="18"/>
      <c r="BMS716" s="18"/>
      <c r="BMT716" s="18"/>
      <c r="BMU716" s="18"/>
      <c r="BMV716" s="18"/>
      <c r="BMW716" s="27" t="s">
        <v>140</v>
      </c>
      <c r="BMX716" s="27" t="s">
        <v>139</v>
      </c>
      <c r="BMY716" s="27" t="s">
        <v>138</v>
      </c>
      <c r="BMZ716" s="27" t="s">
        <v>51</v>
      </c>
      <c r="BNA716" s="27" t="s">
        <v>40</v>
      </c>
      <c r="BNB716" s="18"/>
      <c r="BNC716" s="25" t="s">
        <v>137</v>
      </c>
    </row>
    <row r="717" spans="1683:1719" ht="13.2" x14ac:dyDescent="0.25">
      <c r="BLS717" s="27"/>
      <c r="BLT717" s="27"/>
      <c r="BLU717" s="27"/>
      <c r="BLV717" s="27"/>
      <c r="BLW717" s="27"/>
      <c r="BLX717" s="27"/>
      <c r="BLY717" s="18"/>
      <c r="BLZ717" s="18"/>
      <c r="BMA717" s="18"/>
      <c r="BMB717" s="18"/>
      <c r="BMC717" s="18"/>
      <c r="BMD717" s="18"/>
      <c r="BME717" s="18"/>
      <c r="BMF717" s="21"/>
      <c r="BMG717" s="18"/>
      <c r="BMH717" s="19"/>
      <c r="BMI717" s="18"/>
      <c r="BMJ717" s="18"/>
      <c r="BMK717" s="18"/>
      <c r="BML717" s="18"/>
      <c r="BMM717" s="18"/>
      <c r="BMN717" s="18"/>
      <c r="BMO717" s="18"/>
      <c r="BMP717" s="18" t="s">
        <v>68</v>
      </c>
      <c r="BMQ717" s="18"/>
      <c r="BMR717" s="18"/>
      <c r="BMS717" s="18"/>
      <c r="BMT717" s="18"/>
      <c r="BMU717" s="18"/>
      <c r="BMV717" s="18"/>
      <c r="BMW717" s="27" t="s">
        <v>136</v>
      </c>
      <c r="BMX717" s="27" t="s">
        <v>135</v>
      </c>
      <c r="BMY717" s="27" t="s">
        <v>41</v>
      </c>
      <c r="BMZ717" s="27"/>
      <c r="BNA717" s="27" t="s">
        <v>134</v>
      </c>
      <c r="BNB717" s="18"/>
      <c r="BNC717" s="25" t="s">
        <v>133</v>
      </c>
    </row>
    <row r="718" spans="1683:1719" ht="13.2" x14ac:dyDescent="0.25">
      <c r="BLS718" s="27"/>
      <c r="BLT718" s="27"/>
      <c r="BLU718" s="27"/>
      <c r="BLV718" s="27"/>
      <c r="BLW718" s="27"/>
      <c r="BLX718" s="27"/>
      <c r="BLY718" s="18"/>
      <c r="BLZ718" s="18"/>
      <c r="BMA718" s="18"/>
      <c r="BMB718" s="18"/>
      <c r="BMC718" s="18"/>
      <c r="BMD718" s="18"/>
      <c r="BME718" s="18"/>
      <c r="BMF718" s="21"/>
      <c r="BMG718" s="18"/>
      <c r="BMH718" s="19"/>
      <c r="BMI718" s="18"/>
      <c r="BMJ718" s="18"/>
      <c r="BMK718" s="18"/>
      <c r="BML718" s="18"/>
      <c r="BMM718" s="18"/>
      <c r="BMN718" s="18"/>
      <c r="BMO718" s="18"/>
      <c r="BMP718" s="18" t="s">
        <v>0</v>
      </c>
      <c r="BMQ718" s="18"/>
      <c r="BMR718" s="18"/>
      <c r="BMS718" s="18"/>
      <c r="BMT718" s="18"/>
      <c r="BMU718" s="18"/>
      <c r="BMV718" s="18"/>
      <c r="BMW718" s="27" t="s">
        <v>75</v>
      </c>
      <c r="BMX718" s="27"/>
      <c r="BMY718" s="27"/>
      <c r="BMZ718" s="27"/>
      <c r="BNA718" s="27" t="s">
        <v>132</v>
      </c>
      <c r="BNB718" s="18"/>
      <c r="BNC718" s="25" t="s">
        <v>131</v>
      </c>
    </row>
    <row r="719" spans="1683:1719" ht="13.2" x14ac:dyDescent="0.25">
      <c r="BLS719" s="27"/>
      <c r="BLT719" s="27"/>
      <c r="BLU719" s="27"/>
      <c r="BLV719" s="27"/>
      <c r="BLW719" s="27"/>
      <c r="BLX719" s="27"/>
      <c r="BLY719" s="18"/>
      <c r="BLZ719" s="18"/>
      <c r="BMA719" s="18"/>
      <c r="BMB719" s="18"/>
      <c r="BMC719" s="18"/>
      <c r="BMD719" s="18"/>
      <c r="BME719" s="18"/>
      <c r="BMF719" s="21"/>
      <c r="BMG719" s="18"/>
      <c r="BMH719" s="19"/>
      <c r="BMI719" s="18"/>
      <c r="BMJ719" s="18"/>
      <c r="BMK719" s="18"/>
      <c r="BML719" s="18"/>
      <c r="BMM719" s="18"/>
      <c r="BMN719" s="18"/>
      <c r="BMO719" s="18"/>
      <c r="BMP719" s="18"/>
      <c r="BMQ719" s="18"/>
      <c r="BMR719" s="18"/>
      <c r="BMS719" s="18"/>
      <c r="BMT719" s="18"/>
      <c r="BMU719" s="18"/>
      <c r="BMV719" s="18"/>
      <c r="BMW719" s="27" t="s">
        <v>74</v>
      </c>
      <c r="BMX719" s="27"/>
      <c r="BMY719" s="27"/>
      <c r="BMZ719" s="27"/>
      <c r="BNA719" s="27"/>
      <c r="BNB719" s="18"/>
      <c r="BNC719" s="25" t="s">
        <v>130</v>
      </c>
    </row>
    <row r="720" spans="1683:1719" ht="13.2" x14ac:dyDescent="0.25">
      <c r="BLS720" s="27"/>
      <c r="BLT720" s="27"/>
      <c r="BLU720" s="27"/>
      <c r="BLV720" s="27"/>
      <c r="BLW720" s="27"/>
      <c r="BLX720" s="27"/>
      <c r="BLY720" s="18"/>
      <c r="BLZ720" s="18"/>
      <c r="BMA720" s="18"/>
      <c r="BMB720" s="18"/>
      <c r="BMC720" s="18"/>
      <c r="BMD720" s="18"/>
      <c r="BME720" s="18"/>
      <c r="BMF720" s="21"/>
      <c r="BMG720" s="18"/>
      <c r="BMH720" s="19"/>
      <c r="BMI720" s="18"/>
      <c r="BMJ720" s="18"/>
      <c r="BMK720" s="18"/>
      <c r="BML720" s="18"/>
      <c r="BMM720" s="18"/>
      <c r="BMN720" s="18"/>
      <c r="BMO720" s="18"/>
      <c r="BMP720" s="18"/>
      <c r="BMQ720" s="18"/>
      <c r="BMR720" s="18"/>
      <c r="BMS720" s="18"/>
      <c r="BMT720" s="18"/>
      <c r="BMU720" s="18"/>
      <c r="BMV720" s="18"/>
      <c r="BMW720" s="27" t="s">
        <v>129</v>
      </c>
      <c r="BMX720" s="27"/>
      <c r="BMY720" s="27"/>
      <c r="BMZ720" s="27"/>
      <c r="BNA720" s="27"/>
      <c r="BNB720" s="18"/>
      <c r="BNC720" s="25" t="s">
        <v>128</v>
      </c>
    </row>
    <row r="721" spans="1713:1719" ht="13.2" x14ac:dyDescent="0.25">
      <c r="BMW721" s="27" t="s">
        <v>127</v>
      </c>
      <c r="BMX721" s="27"/>
      <c r="BMY721" s="27"/>
      <c r="BMZ721" s="27"/>
      <c r="BNA721" s="27"/>
      <c r="BNB721" s="18"/>
      <c r="BNC721" s="25" t="s">
        <v>126</v>
      </c>
    </row>
    <row r="722" spans="1713:1719" ht="13.2" x14ac:dyDescent="0.25">
      <c r="BMW722" s="27" t="s">
        <v>125</v>
      </c>
      <c r="BMX722" s="27"/>
      <c r="BMY722" s="27"/>
      <c r="BMZ722" s="27"/>
      <c r="BNA722" s="27"/>
      <c r="BNB722" s="18"/>
      <c r="BNC722" s="25" t="s">
        <v>124</v>
      </c>
    </row>
    <row r="723" spans="1713:1719" ht="13.2" x14ac:dyDescent="0.25">
      <c r="BMW723" s="27" t="s">
        <v>123</v>
      </c>
      <c r="BMX723" s="27"/>
      <c r="BMY723" s="27"/>
      <c r="BMZ723" s="27"/>
      <c r="BNA723" s="27"/>
      <c r="BNB723" s="18"/>
      <c r="BNC723" s="25" t="s">
        <v>122</v>
      </c>
    </row>
    <row r="724" spans="1713:1719" ht="13.2" x14ac:dyDescent="0.25">
      <c r="BMW724" s="18" t="s">
        <v>72</v>
      </c>
      <c r="BMX724" s="18"/>
      <c r="BMY724" s="27"/>
      <c r="BMZ724" s="27"/>
      <c r="BNA724" s="20"/>
      <c r="BNB724" s="18"/>
      <c r="BNC724" s="25" t="s">
        <v>121</v>
      </c>
    </row>
    <row r="725" spans="1713:1719" ht="13.2" x14ac:dyDescent="0.25">
      <c r="BMW725" s="18" t="s">
        <v>71</v>
      </c>
      <c r="BMX725" s="18"/>
      <c r="BMY725" s="27"/>
      <c r="BMZ725" s="27"/>
      <c r="BNA725" s="20"/>
      <c r="BNB725" s="18"/>
      <c r="BNC725" s="25" t="s">
        <v>120</v>
      </c>
    </row>
    <row r="726" spans="1713:1719" ht="13.2" x14ac:dyDescent="0.25">
      <c r="BMW726" s="18" t="s">
        <v>70</v>
      </c>
      <c r="BMX726" s="27"/>
      <c r="BMY726" s="27"/>
      <c r="BMZ726" s="27"/>
      <c r="BNA726" s="20"/>
      <c r="BNB726" s="18"/>
      <c r="BNC726" s="25" t="s">
        <v>119</v>
      </c>
    </row>
    <row r="727" spans="1713:1719" ht="13.2" x14ac:dyDescent="0.25">
      <c r="BMW727" s="18" t="s">
        <v>69</v>
      </c>
      <c r="BMX727" s="27"/>
      <c r="BMY727" s="27"/>
      <c r="BMZ727" s="27"/>
      <c r="BNA727" s="20"/>
      <c r="BNB727" s="18"/>
      <c r="BNC727" s="25" t="s">
        <v>118</v>
      </c>
    </row>
    <row r="728" spans="1713:1719" ht="13.2" x14ac:dyDescent="0.25">
      <c r="BMW728" s="18" t="s">
        <v>68</v>
      </c>
      <c r="BMX728" s="27"/>
      <c r="BMY728" s="27"/>
      <c r="BMZ728" s="27"/>
      <c r="BNA728" s="20"/>
      <c r="BNB728" s="18"/>
      <c r="BNC728" s="25" t="s">
        <v>117</v>
      </c>
    </row>
    <row r="729" spans="1713:1719" ht="13.2" x14ac:dyDescent="0.25">
      <c r="BMW729" s="18" t="s">
        <v>0</v>
      </c>
      <c r="BMX729" s="27"/>
      <c r="BMY729" s="27"/>
      <c r="BMZ729" s="27"/>
      <c r="BNA729" s="20"/>
      <c r="BNB729" s="18"/>
      <c r="BNC729" s="25" t="s">
        <v>116</v>
      </c>
    </row>
    <row r="730" spans="1713:1719" ht="13.2" x14ac:dyDescent="0.25">
      <c r="BMW730" s="18"/>
      <c r="BMX730" s="27"/>
      <c r="BMY730" s="27"/>
      <c r="BMZ730" s="27"/>
      <c r="BNA730" s="27"/>
      <c r="BNB730" s="18"/>
      <c r="BNC730" s="25" t="s">
        <v>115</v>
      </c>
    </row>
    <row r="731" spans="1713:1719" ht="13.2" x14ac:dyDescent="0.25">
      <c r="BMW731" s="18"/>
      <c r="BMX731" s="18"/>
      <c r="BMY731" s="18"/>
      <c r="BMZ731" s="18"/>
      <c r="BNA731" s="18"/>
      <c r="BNB731" s="18"/>
      <c r="BNC731" s="25" t="s">
        <v>114</v>
      </c>
    </row>
    <row r="732" spans="1713:1719" ht="13.2" x14ac:dyDescent="0.25">
      <c r="BMW732" s="18"/>
      <c r="BMX732" s="18"/>
      <c r="BMY732" s="18"/>
      <c r="BMZ732" s="18"/>
      <c r="BNA732" s="18"/>
      <c r="BNB732" s="18"/>
      <c r="BNC732" s="25" t="s">
        <v>113</v>
      </c>
    </row>
    <row r="733" spans="1713:1719" ht="13.2" x14ac:dyDescent="0.25">
      <c r="BMW733" s="18"/>
      <c r="BMX733" s="18"/>
      <c r="BMY733" s="18"/>
      <c r="BMZ733" s="18"/>
      <c r="BNA733" s="18"/>
      <c r="BNB733" s="18"/>
      <c r="BNC733" s="25" t="s">
        <v>112</v>
      </c>
    </row>
    <row r="734" spans="1713:1719" ht="13.2" x14ac:dyDescent="0.25">
      <c r="BMW734" s="18"/>
      <c r="BMX734" s="18"/>
      <c r="BMY734" s="18"/>
      <c r="BMZ734" s="18"/>
      <c r="BNA734" s="18"/>
      <c r="BNB734" s="18"/>
      <c r="BNC734" s="25" t="s">
        <v>111</v>
      </c>
    </row>
    <row r="735" spans="1713:1719" ht="13.2" x14ac:dyDescent="0.25">
      <c r="BMW735" s="18"/>
      <c r="BMX735" s="18"/>
      <c r="BMY735" s="18"/>
      <c r="BMZ735" s="18"/>
      <c r="BNA735" s="18"/>
      <c r="BNB735" s="18"/>
      <c r="BNC735" s="25" t="s">
        <v>110</v>
      </c>
    </row>
    <row r="736" spans="1713:1719" ht="13.2" x14ac:dyDescent="0.25">
      <c r="BMW736" s="18"/>
      <c r="BMX736" s="18"/>
      <c r="BMY736" s="18"/>
      <c r="BMZ736" s="18"/>
      <c r="BNA736" s="18"/>
      <c r="BNB736" s="18"/>
      <c r="BNC736" s="25" t="s">
        <v>109</v>
      </c>
    </row>
    <row r="737" spans="1719:1721" ht="13.2" x14ac:dyDescent="0.25">
      <c r="BNC737" s="25" t="s">
        <v>108</v>
      </c>
      <c r="BND737" s="18"/>
      <c r="BNE737" s="18"/>
    </row>
    <row r="738" spans="1719:1721" ht="13.2" x14ac:dyDescent="0.25">
      <c r="BNC738" s="25" t="s">
        <v>107</v>
      </c>
      <c r="BND738" s="18"/>
      <c r="BNE738" s="18"/>
    </row>
    <row r="739" spans="1719:1721" ht="13.2" x14ac:dyDescent="0.25">
      <c r="BNC739" s="25" t="s">
        <v>106</v>
      </c>
      <c r="BND739" s="18"/>
      <c r="BNE739" s="18"/>
    </row>
    <row r="740" spans="1719:1721" ht="13.2" x14ac:dyDescent="0.25">
      <c r="BNC740" s="25" t="s">
        <v>105</v>
      </c>
      <c r="BND740" s="18"/>
      <c r="BNE740" s="18"/>
    </row>
    <row r="741" spans="1719:1721" ht="13.2" x14ac:dyDescent="0.25">
      <c r="BNC741" s="25" t="s">
        <v>104</v>
      </c>
      <c r="BND741" s="18"/>
      <c r="BNE741" s="18"/>
    </row>
    <row r="742" spans="1719:1721" ht="13.2" x14ac:dyDescent="0.25">
      <c r="BNC742" s="25" t="s">
        <v>103</v>
      </c>
      <c r="BND742" s="18"/>
      <c r="BNE742" s="18"/>
    </row>
    <row r="743" spans="1719:1721" ht="13.2" x14ac:dyDescent="0.25">
      <c r="BNC743" s="25" t="s">
        <v>102</v>
      </c>
      <c r="BND743" s="18"/>
      <c r="BNE743" s="18"/>
    </row>
    <row r="744" spans="1719:1721" ht="13.2" x14ac:dyDescent="0.25">
      <c r="BNC744" s="26" t="s">
        <v>101</v>
      </c>
      <c r="BND744" s="18"/>
      <c r="BNE744" s="18"/>
    </row>
    <row r="745" spans="1719:1721" ht="13.2" x14ac:dyDescent="0.25">
      <c r="BNC745" s="25" t="s">
        <v>100</v>
      </c>
      <c r="BND745" s="18"/>
      <c r="BNE745" s="18"/>
    </row>
    <row r="746" spans="1719:1721" ht="13.2" x14ac:dyDescent="0.25">
      <c r="BNC746" s="25" t="s">
        <v>99</v>
      </c>
      <c r="BND746" s="18"/>
      <c r="BNE746" s="18"/>
    </row>
    <row r="747" spans="1719:1721" ht="13.2" x14ac:dyDescent="0.25">
      <c r="BNC747" s="25" t="s">
        <v>98</v>
      </c>
      <c r="BND747" s="18"/>
      <c r="BNE747" s="18"/>
    </row>
    <row r="748" spans="1719:1721" ht="13.2" x14ac:dyDescent="0.25">
      <c r="BNC748" s="25" t="s">
        <v>97</v>
      </c>
      <c r="BND748" s="18"/>
      <c r="BNE748" s="18"/>
    </row>
    <row r="749" spans="1719:1721" ht="13.2" x14ac:dyDescent="0.25">
      <c r="BNC749" s="18"/>
      <c r="BND749" s="18"/>
      <c r="BNE749" s="18"/>
    </row>
    <row r="750" spans="1719:1721" ht="13.2" x14ac:dyDescent="0.25">
      <c r="BNC750" s="18"/>
      <c r="BND750" s="18"/>
      <c r="BNE750" s="18"/>
    </row>
    <row r="751" spans="1719:1721" ht="13.2" x14ac:dyDescent="0.25">
      <c r="BNC751" s="18"/>
      <c r="BND751" s="18"/>
      <c r="BNE751" s="18" t="s">
        <v>54</v>
      </c>
    </row>
    <row r="752" spans="1719:1721" ht="13.2" x14ac:dyDescent="0.25">
      <c r="BNC752" s="18"/>
      <c r="BND752" s="18"/>
      <c r="BNE752" s="18" t="s">
        <v>53</v>
      </c>
    </row>
    <row r="754" spans="1723:1728" ht="13.2" x14ac:dyDescent="0.25">
      <c r="BNG754" s="18" t="s">
        <v>66</v>
      </c>
      <c r="BNH754" s="18"/>
      <c r="BNI754" s="18"/>
      <c r="BNJ754" s="18"/>
      <c r="BNK754" s="18"/>
      <c r="BNL754" s="18"/>
    </row>
    <row r="755" spans="1723:1728" ht="13.2" x14ac:dyDescent="0.25">
      <c r="BNG755" s="18" t="s">
        <v>65</v>
      </c>
      <c r="BNH755" s="18"/>
      <c r="BNI755" s="18"/>
      <c r="BNJ755" s="18"/>
      <c r="BNK755" s="18"/>
      <c r="BNL755" s="18"/>
    </row>
    <row r="756" spans="1723:1728" ht="13.2" x14ac:dyDescent="0.25">
      <c r="BNG756" s="18" t="s">
        <v>64</v>
      </c>
      <c r="BNH756" s="18"/>
      <c r="BNI756" s="18"/>
      <c r="BNJ756" s="18"/>
      <c r="BNK756" s="18"/>
      <c r="BNL756" s="18"/>
    </row>
    <row r="757" spans="1723:1728" ht="13.2" x14ac:dyDescent="0.25">
      <c r="BNG757" s="18" t="s">
        <v>63</v>
      </c>
      <c r="BNH757" s="18"/>
      <c r="BNI757" s="18"/>
      <c r="BNJ757" s="18"/>
      <c r="BNK757" s="18"/>
      <c r="BNL757" s="18"/>
    </row>
    <row r="758" spans="1723:1728" ht="13.2" x14ac:dyDescent="0.25">
      <c r="BNG758" s="18"/>
      <c r="BNH758" s="18"/>
      <c r="BNI758" s="18"/>
      <c r="BNJ758" s="18"/>
      <c r="BNK758" s="18"/>
      <c r="BNL758" s="18"/>
    </row>
    <row r="759" spans="1723:1728" ht="13.2" x14ac:dyDescent="0.25">
      <c r="BNG759" s="18"/>
      <c r="BNH759" s="18"/>
      <c r="BNI759" s="18" t="s">
        <v>96</v>
      </c>
      <c r="BNJ759" s="18"/>
      <c r="BNK759" s="18"/>
      <c r="BNL759" s="18"/>
    </row>
    <row r="760" spans="1723:1728" ht="13.2" x14ac:dyDescent="0.25">
      <c r="BNG760" s="18"/>
      <c r="BNH760" s="18"/>
      <c r="BNI760" s="18" t="s">
        <v>95</v>
      </c>
      <c r="BNJ760" s="18"/>
      <c r="BNK760" s="18"/>
      <c r="BNL760" s="18"/>
    </row>
    <row r="761" spans="1723:1728" ht="13.2" x14ac:dyDescent="0.25">
      <c r="BNG761" s="18"/>
      <c r="BNH761" s="18"/>
      <c r="BNI761" s="18" t="s">
        <v>94</v>
      </c>
      <c r="BNJ761" s="18"/>
      <c r="BNK761" s="18"/>
      <c r="BNL761" s="18"/>
    </row>
    <row r="762" spans="1723:1728" ht="13.2" x14ac:dyDescent="0.25">
      <c r="BNG762" s="18"/>
      <c r="BNH762" s="18"/>
      <c r="BNI762" s="18"/>
      <c r="BNJ762" s="18"/>
      <c r="BNK762" s="18"/>
      <c r="BNL762" s="18"/>
    </row>
    <row r="763" spans="1723:1728" ht="13.2" x14ac:dyDescent="0.25">
      <c r="BNG763" s="18"/>
      <c r="BNH763" s="18"/>
      <c r="BNI763" s="18"/>
      <c r="BNJ763" s="18"/>
      <c r="BNK763" s="18"/>
      <c r="BNL763" s="18"/>
    </row>
    <row r="764" spans="1723:1728" ht="13.2" x14ac:dyDescent="0.25">
      <c r="BNG764" s="18"/>
      <c r="BNH764" s="18"/>
      <c r="BNI764" s="18"/>
      <c r="BNJ764" s="18"/>
      <c r="BNK764" s="18"/>
      <c r="BNL764" s="8" t="s">
        <v>93</v>
      </c>
    </row>
    <row r="765" spans="1723:1728" ht="13.2" x14ac:dyDescent="0.25">
      <c r="BNG765" s="18"/>
      <c r="BNH765" s="18"/>
      <c r="BNI765" s="18"/>
      <c r="BNJ765" s="18"/>
      <c r="BNK765" s="18"/>
      <c r="BNL765" s="10" t="s">
        <v>92</v>
      </c>
    </row>
    <row r="766" spans="1723:1728" ht="13.2" x14ac:dyDescent="0.25">
      <c r="BNG766" s="18"/>
      <c r="BNH766" s="18"/>
      <c r="BNI766" s="18"/>
      <c r="BNJ766" s="18"/>
      <c r="BNK766" s="18"/>
      <c r="BNL766" s="10" t="s">
        <v>91</v>
      </c>
    </row>
    <row r="767" spans="1723:1728" ht="13.2" x14ac:dyDescent="0.25">
      <c r="BNG767" s="18"/>
      <c r="BNH767" s="18"/>
      <c r="BNI767" s="18"/>
      <c r="BNJ767" s="18"/>
      <c r="BNK767" s="18"/>
      <c r="BNL767" s="10" t="s">
        <v>90</v>
      </c>
    </row>
    <row r="768" spans="1723:1728" ht="13.2" x14ac:dyDescent="0.25">
      <c r="BNG768" s="18"/>
      <c r="BNH768" s="18"/>
      <c r="BNI768" s="18"/>
      <c r="BNJ768" s="18"/>
      <c r="BNK768" s="18"/>
      <c r="BNL768" s="10" t="s">
        <v>89</v>
      </c>
    </row>
    <row r="769" spans="1728:1732" ht="13.2" x14ac:dyDescent="0.25">
      <c r="BNL769" s="10" t="s">
        <v>88</v>
      </c>
      <c r="BNM769" s="8"/>
      <c r="BNN769" s="8"/>
      <c r="BNO769" s="8"/>
      <c r="BNP769" s="8"/>
    </row>
    <row r="770" spans="1728:1732" ht="13.2" x14ac:dyDescent="0.25">
      <c r="BNL770" s="10" t="s">
        <v>87</v>
      </c>
      <c r="BNM770" s="8"/>
      <c r="BNN770" s="8"/>
      <c r="BNO770" s="8"/>
      <c r="BNP770" s="8"/>
    </row>
    <row r="771" spans="1728:1732" ht="13.2" x14ac:dyDescent="0.25">
      <c r="BNL771" s="10" t="s">
        <v>86</v>
      </c>
      <c r="BNM771" s="8"/>
      <c r="BNN771" s="8"/>
      <c r="BNO771" s="8"/>
      <c r="BNP771" s="8"/>
    </row>
    <row r="772" spans="1728:1732" ht="13.2" x14ac:dyDescent="0.25">
      <c r="BNL772" s="10" t="s">
        <v>85</v>
      </c>
      <c r="BNM772" s="8"/>
      <c r="BNN772" s="8"/>
      <c r="BNO772" s="8"/>
      <c r="BNP772" s="8"/>
    </row>
    <row r="773" spans="1728:1732" ht="13.2" x14ac:dyDescent="0.25">
      <c r="BNL773" s="10" t="s">
        <v>84</v>
      </c>
      <c r="BNM773" s="8"/>
      <c r="BNN773" s="8"/>
      <c r="BNO773" s="8"/>
      <c r="BNP773" s="8"/>
    </row>
    <row r="774" spans="1728:1732" ht="13.2" x14ac:dyDescent="0.25">
      <c r="BNL774" s="10" t="s">
        <v>83</v>
      </c>
      <c r="BNM774" s="8"/>
      <c r="BNN774" s="8"/>
      <c r="BNO774" s="8"/>
      <c r="BNP774" s="8"/>
    </row>
    <row r="775" spans="1728:1732" x14ac:dyDescent="0.2">
      <c r="BNL775" s="8"/>
      <c r="BNM775" s="8"/>
      <c r="BNN775" s="8"/>
      <c r="BNO775" s="8"/>
      <c r="BNP775" s="8"/>
    </row>
    <row r="776" spans="1728:1732" x14ac:dyDescent="0.2">
      <c r="BNL776" s="8"/>
      <c r="BNM776" s="8"/>
      <c r="BNN776" s="8" t="s">
        <v>82</v>
      </c>
      <c r="BNO776" s="8"/>
      <c r="BNP776" s="8"/>
    </row>
    <row r="777" spans="1728:1732" x14ac:dyDescent="0.2">
      <c r="BNL777" s="8"/>
      <c r="BNM777" s="8"/>
      <c r="BNN777" s="8" t="s">
        <v>81</v>
      </c>
      <c r="BNO777" s="8"/>
      <c r="BNP777" s="8"/>
    </row>
    <row r="778" spans="1728:1732" x14ac:dyDescent="0.2">
      <c r="BNL778" s="8"/>
      <c r="BNM778" s="8"/>
      <c r="BNN778" s="8" t="s">
        <v>80</v>
      </c>
      <c r="BNO778" s="8"/>
      <c r="BNP778" s="8"/>
    </row>
    <row r="779" spans="1728:1732" x14ac:dyDescent="0.2">
      <c r="BNL779" s="8"/>
      <c r="BNM779" s="8"/>
      <c r="BNN779" s="8" t="s">
        <v>79</v>
      </c>
      <c r="BNO779" s="8"/>
      <c r="BNP779" s="8"/>
    </row>
    <row r="780" spans="1728:1732" x14ac:dyDescent="0.2">
      <c r="BNL780" s="8"/>
      <c r="BNM780" s="8"/>
      <c r="BNN780" s="8"/>
      <c r="BNO780" s="8"/>
      <c r="BNP780" s="8"/>
    </row>
    <row r="781" spans="1728:1732" x14ac:dyDescent="0.2">
      <c r="BNL781" s="8"/>
      <c r="BNM781" s="8"/>
      <c r="BNN781" s="8" t="s">
        <v>7</v>
      </c>
      <c r="BNO781" s="8"/>
      <c r="BNP781" s="8"/>
    </row>
    <row r="782" spans="1728:1732" ht="13.2" x14ac:dyDescent="0.25">
      <c r="BNL782" s="8"/>
      <c r="BNM782" s="8"/>
      <c r="BNN782" s="8"/>
      <c r="BNO782" s="8"/>
      <c r="BNP782" s="17" t="s">
        <v>78</v>
      </c>
    </row>
    <row r="783" spans="1728:1732" ht="13.2" x14ac:dyDescent="0.25">
      <c r="BNL783" s="8"/>
      <c r="BNM783" s="8"/>
      <c r="BNN783" s="8"/>
      <c r="BNO783" s="8"/>
      <c r="BNP783" s="10" t="s">
        <v>77</v>
      </c>
    </row>
    <row r="784" spans="1728:1732" ht="13.2" x14ac:dyDescent="0.25">
      <c r="BNL784" s="8"/>
      <c r="BNM784" s="8"/>
      <c r="BNN784" s="8"/>
      <c r="BNO784" s="8"/>
      <c r="BNP784" s="10" t="s">
        <v>76</v>
      </c>
    </row>
    <row r="785" spans="1732:1736" ht="13.2" x14ac:dyDescent="0.25">
      <c r="BNP785" s="10" t="s">
        <v>75</v>
      </c>
      <c r="BNQ785" s="8"/>
      <c r="BNR785" s="8"/>
      <c r="BNS785" s="8"/>
      <c r="BNT785" s="8"/>
    </row>
    <row r="786" spans="1732:1736" ht="13.2" x14ac:dyDescent="0.25">
      <c r="BNP786" s="10" t="s">
        <v>74</v>
      </c>
      <c r="BNQ786" s="8"/>
      <c r="BNR786" s="8"/>
      <c r="BNS786" s="8"/>
      <c r="BNT786" s="8"/>
    </row>
    <row r="787" spans="1732:1736" ht="13.2" x14ac:dyDescent="0.25">
      <c r="BNP787" s="10" t="s">
        <v>73</v>
      </c>
      <c r="BNQ787" s="8"/>
      <c r="BNR787" s="8"/>
      <c r="BNS787" s="8"/>
      <c r="BNT787" s="8"/>
    </row>
    <row r="788" spans="1732:1736" ht="13.2" x14ac:dyDescent="0.25">
      <c r="BNP788" s="10" t="s">
        <v>72</v>
      </c>
      <c r="BNQ788" s="8"/>
      <c r="BNR788" s="8"/>
      <c r="BNS788" s="8"/>
      <c r="BNT788" s="8"/>
    </row>
    <row r="789" spans="1732:1736" ht="13.2" x14ac:dyDescent="0.25">
      <c r="BNP789" s="10" t="s">
        <v>71</v>
      </c>
      <c r="BNQ789" s="8"/>
      <c r="BNR789" s="8"/>
      <c r="BNS789" s="8"/>
      <c r="BNT789" s="8"/>
    </row>
    <row r="790" spans="1732:1736" ht="13.2" x14ac:dyDescent="0.25">
      <c r="BNP790" s="10" t="s">
        <v>70</v>
      </c>
      <c r="BNQ790" s="8"/>
      <c r="BNR790" s="8"/>
      <c r="BNS790" s="8"/>
      <c r="BNT790" s="8"/>
    </row>
    <row r="791" spans="1732:1736" ht="13.2" x14ac:dyDescent="0.25">
      <c r="BNP791" s="10" t="s">
        <v>69</v>
      </c>
      <c r="BNQ791" s="8"/>
      <c r="BNR791" s="8"/>
      <c r="BNS791" s="8"/>
      <c r="BNT791" s="8"/>
    </row>
    <row r="792" spans="1732:1736" ht="13.2" x14ac:dyDescent="0.25">
      <c r="BNP792" s="10" t="s">
        <v>68</v>
      </c>
      <c r="BNQ792" s="8"/>
      <c r="BNR792" s="8"/>
      <c r="BNS792" s="8"/>
      <c r="BNT792" s="8"/>
    </row>
    <row r="793" spans="1732:1736" ht="13.2" x14ac:dyDescent="0.25">
      <c r="BNP793" s="10" t="s">
        <v>0</v>
      </c>
      <c r="BNQ793" s="8"/>
      <c r="BNR793" s="8" t="s">
        <v>67</v>
      </c>
      <c r="BNS793" s="8"/>
      <c r="BNT793" s="8"/>
    </row>
    <row r="794" spans="1732:1736" ht="13.2" x14ac:dyDescent="0.25">
      <c r="BNP794" s="8"/>
      <c r="BNQ794" s="8"/>
      <c r="BNR794" s="10" t="s">
        <v>66</v>
      </c>
      <c r="BNS794" s="8"/>
      <c r="BNT794" s="8"/>
    </row>
    <row r="795" spans="1732:1736" ht="13.2" x14ac:dyDescent="0.25">
      <c r="BNP795" s="8"/>
      <c r="BNQ795" s="8"/>
      <c r="BNR795" s="10" t="s">
        <v>65</v>
      </c>
      <c r="BNS795" s="8"/>
      <c r="BNT795" s="8"/>
    </row>
    <row r="796" spans="1732:1736" ht="13.2" x14ac:dyDescent="0.25">
      <c r="BNP796" s="8"/>
      <c r="BNQ796" s="8"/>
      <c r="BNR796" s="10" t="s">
        <v>64</v>
      </c>
      <c r="BNS796" s="8"/>
      <c r="BNT796" s="8"/>
    </row>
    <row r="797" spans="1732:1736" ht="13.2" x14ac:dyDescent="0.25">
      <c r="BNP797" s="8"/>
      <c r="BNQ797" s="8"/>
      <c r="BNR797" s="10" t="s">
        <v>63</v>
      </c>
      <c r="BNS797" s="8"/>
      <c r="BNT797" s="8"/>
    </row>
    <row r="798" spans="1732:1736" x14ac:dyDescent="0.2">
      <c r="BNP798" s="8"/>
      <c r="BNQ798" s="8"/>
      <c r="BNR798" s="8"/>
      <c r="BNS798" s="8"/>
      <c r="BNT798" s="8"/>
    </row>
    <row r="799" spans="1732:1736" x14ac:dyDescent="0.2">
      <c r="BNP799" s="8"/>
      <c r="BNQ799" s="8"/>
      <c r="BNR799" s="8"/>
      <c r="BNS799" s="8"/>
      <c r="BNT799" s="8" t="s">
        <v>62</v>
      </c>
    </row>
    <row r="800" spans="1732:1736" ht="66" x14ac:dyDescent="0.2">
      <c r="BNP800" s="8"/>
      <c r="BNQ800" s="8"/>
      <c r="BNR800" s="8"/>
      <c r="BNS800" s="8"/>
      <c r="BNT800" s="197" t="s">
        <v>61</v>
      </c>
    </row>
    <row r="801" spans="1736:1739" ht="13.2" x14ac:dyDescent="0.2">
      <c r="BNT801" s="198" t="s">
        <v>60</v>
      </c>
      <c r="BNU801" s="8"/>
      <c r="BNV801" s="8"/>
      <c r="BNW801" s="8"/>
    </row>
    <row r="802" spans="1736:1739" ht="13.2" x14ac:dyDescent="0.2">
      <c r="BNT802" s="198" t="s">
        <v>59</v>
      </c>
      <c r="BNU802" s="8"/>
      <c r="BNV802" s="8"/>
      <c r="BNW802" s="8"/>
    </row>
    <row r="803" spans="1736:1739" ht="13.2" x14ac:dyDescent="0.2">
      <c r="BNT803" s="198" t="s">
        <v>58</v>
      </c>
      <c r="BNU803" s="8"/>
      <c r="BNV803" s="8"/>
      <c r="BNW803" s="8"/>
    </row>
    <row r="804" spans="1736:1739" ht="13.2" x14ac:dyDescent="0.2">
      <c r="BNT804" s="198" t="s">
        <v>57</v>
      </c>
      <c r="BNU804" s="8"/>
      <c r="BNV804" s="8"/>
      <c r="BNW804" s="8"/>
    </row>
    <row r="805" spans="1736:1739" ht="66" x14ac:dyDescent="0.2">
      <c r="BNT805" s="197" t="s">
        <v>56</v>
      </c>
      <c r="BNU805" s="8"/>
      <c r="BNV805" s="8"/>
      <c r="BNW805" s="8"/>
    </row>
    <row r="806" spans="1736:1739" ht="13.2" x14ac:dyDescent="0.2">
      <c r="BNT806" s="198" t="s">
        <v>55</v>
      </c>
      <c r="BNU806" s="8"/>
      <c r="BNV806" s="8"/>
      <c r="BNW806" s="8"/>
    </row>
    <row r="807" spans="1736:1739" ht="13.2" x14ac:dyDescent="0.2">
      <c r="BNT807" s="197" t="s">
        <v>0</v>
      </c>
      <c r="BNU807" s="8"/>
      <c r="BNV807" s="8"/>
      <c r="BNW807" s="8"/>
    </row>
    <row r="808" spans="1736:1739" ht="13.2" x14ac:dyDescent="0.2">
      <c r="BNT808" s="198" t="s">
        <v>7</v>
      </c>
      <c r="BNU808" s="8"/>
      <c r="BNV808" s="8"/>
      <c r="BNW808" s="8"/>
    </row>
    <row r="809" spans="1736:1739" ht="13.2" x14ac:dyDescent="0.2">
      <c r="BNT809" s="198"/>
      <c r="BNU809" s="8"/>
      <c r="BNV809" s="8"/>
      <c r="BNW809" s="8"/>
    </row>
    <row r="810" spans="1736:1739" ht="13.2" x14ac:dyDescent="0.25">
      <c r="BNT810" s="8"/>
      <c r="BNU810" s="8"/>
      <c r="BNV810" s="10" t="s">
        <v>54</v>
      </c>
      <c r="BNW810" s="10"/>
    </row>
    <row r="811" spans="1736:1739" ht="13.2" x14ac:dyDescent="0.25">
      <c r="BNT811" s="8"/>
      <c r="BNU811" s="8"/>
      <c r="BNV811" s="10" t="s">
        <v>53</v>
      </c>
      <c r="BNW811" s="10"/>
    </row>
    <row r="812" spans="1736:1739" ht="13.2" x14ac:dyDescent="0.25">
      <c r="BNT812" s="8"/>
      <c r="BNU812" s="8"/>
      <c r="BNV812" s="10"/>
      <c r="BNW812" s="10"/>
    </row>
    <row r="813" spans="1736:1739" ht="13.2" x14ac:dyDescent="0.25">
      <c r="BNT813" s="8"/>
      <c r="BNU813" s="8"/>
      <c r="BNV813" s="10"/>
      <c r="BNW813" s="10" t="s">
        <v>52</v>
      </c>
    </row>
    <row r="814" spans="1736:1739" ht="13.2" x14ac:dyDescent="0.25">
      <c r="BNT814" s="8"/>
      <c r="BNU814" s="8"/>
      <c r="BNV814" s="10"/>
      <c r="BNW814" s="10" t="s">
        <v>51</v>
      </c>
    </row>
    <row r="820" spans="1741:1744" ht="13.2" x14ac:dyDescent="0.25">
      <c r="BNY820" s="10" t="s">
        <v>50</v>
      </c>
      <c r="BNZ820" s="10"/>
      <c r="BOA820" s="10"/>
      <c r="BOB820" s="10"/>
    </row>
    <row r="821" spans="1741:1744" ht="13.2" x14ac:dyDescent="0.25">
      <c r="BNY821" s="10" t="s">
        <v>49</v>
      </c>
      <c r="BNZ821" s="10"/>
      <c r="BOA821" s="10"/>
      <c r="BOB821" s="10"/>
    </row>
    <row r="822" spans="1741:1744" ht="13.2" x14ac:dyDescent="0.25">
      <c r="BNY822" s="10" t="s">
        <v>48</v>
      </c>
      <c r="BNZ822" s="10"/>
      <c r="BOA822" s="10"/>
      <c r="BOB822" s="10"/>
    </row>
    <row r="823" spans="1741:1744" ht="13.2" x14ac:dyDescent="0.25">
      <c r="BNY823" s="10"/>
      <c r="BNZ823" s="10"/>
      <c r="BOA823" s="10"/>
      <c r="BOB823" s="10"/>
    </row>
    <row r="824" spans="1741:1744" ht="13.2" x14ac:dyDescent="0.25">
      <c r="BNY824" s="10"/>
      <c r="BNZ824" s="10"/>
      <c r="BOA824" s="10"/>
      <c r="BOB824" s="10"/>
    </row>
    <row r="825" spans="1741:1744" ht="13.2" x14ac:dyDescent="0.25">
      <c r="BNY825" s="10"/>
      <c r="BNZ825" s="10"/>
      <c r="BOA825" s="10"/>
      <c r="BOB825" s="10"/>
    </row>
    <row r="826" spans="1741:1744" ht="13.2" x14ac:dyDescent="0.25">
      <c r="BNY826" s="10"/>
      <c r="BNZ826" s="10" t="s">
        <v>47</v>
      </c>
      <c r="BOA826" s="10"/>
      <c r="BOB826" s="10"/>
    </row>
    <row r="827" spans="1741:1744" ht="13.2" x14ac:dyDescent="0.25">
      <c r="BNY827" s="10"/>
      <c r="BNZ827" s="10" t="s">
        <v>46</v>
      </c>
      <c r="BOA827" s="10"/>
      <c r="BOB827" s="10"/>
    </row>
    <row r="828" spans="1741:1744" ht="13.2" x14ac:dyDescent="0.25">
      <c r="BNY828" s="10"/>
      <c r="BNZ828" s="10" t="s">
        <v>45</v>
      </c>
      <c r="BOA828" s="10"/>
      <c r="BOB828" s="10"/>
    </row>
    <row r="829" spans="1741:1744" ht="13.2" x14ac:dyDescent="0.25">
      <c r="BNY829" s="10"/>
      <c r="BNZ829" s="10"/>
      <c r="BOA829" s="10"/>
      <c r="BOB829" s="10"/>
    </row>
    <row r="830" spans="1741:1744" ht="13.2" x14ac:dyDescent="0.25">
      <c r="BNY830" s="10"/>
      <c r="BNZ830" s="10"/>
      <c r="BOA830" s="10"/>
      <c r="BOB830" s="10"/>
    </row>
    <row r="831" spans="1741:1744" ht="13.2" x14ac:dyDescent="0.25">
      <c r="BNY831" s="10"/>
      <c r="BNZ831" s="10"/>
      <c r="BOA831" s="10"/>
      <c r="BOB831" s="10"/>
    </row>
    <row r="832" spans="1741:1744" ht="13.2" x14ac:dyDescent="0.25">
      <c r="BNY832" s="10"/>
      <c r="BNZ832" s="10"/>
      <c r="BOA832" s="10"/>
      <c r="BOB832" s="10" t="s">
        <v>44</v>
      </c>
    </row>
    <row r="833" spans="1744:1747" ht="13.2" x14ac:dyDescent="0.25">
      <c r="BOB833" s="10" t="s">
        <v>43</v>
      </c>
      <c r="BOC833" s="10"/>
      <c r="BOD833" s="10"/>
      <c r="BOE833" s="10"/>
    </row>
    <row r="834" spans="1744:1747" ht="13.2" x14ac:dyDescent="0.25">
      <c r="BOB834" s="10" t="s">
        <v>42</v>
      </c>
      <c r="BOC834" s="10"/>
      <c r="BOD834" s="10"/>
      <c r="BOE834" s="10"/>
    </row>
    <row r="835" spans="1744:1747" ht="13.2" x14ac:dyDescent="0.25">
      <c r="BOB835" s="10"/>
      <c r="BOC835" s="10"/>
      <c r="BOD835" s="10"/>
      <c r="BOE835" s="10"/>
    </row>
    <row r="836" spans="1744:1747" ht="13.2" x14ac:dyDescent="0.25">
      <c r="BOB836" s="10"/>
      <c r="BOC836" s="10" t="s">
        <v>41</v>
      </c>
      <c r="BOD836" s="10"/>
      <c r="BOE836" s="10"/>
    </row>
    <row r="837" spans="1744:1747" ht="13.2" x14ac:dyDescent="0.25">
      <c r="BOB837" s="10"/>
      <c r="BOC837" s="10" t="s">
        <v>40</v>
      </c>
      <c r="BOD837" s="10"/>
      <c r="BOE837" s="10"/>
    </row>
    <row r="838" spans="1744:1747" ht="13.2" x14ac:dyDescent="0.25">
      <c r="BOB838" s="10"/>
      <c r="BOC838" s="10" t="s">
        <v>39</v>
      </c>
      <c r="BOD838" s="10"/>
      <c r="BOE838" s="10"/>
    </row>
    <row r="839" spans="1744:1747" ht="13.2" x14ac:dyDescent="0.25">
      <c r="BOB839" s="10"/>
      <c r="BOC839" s="10"/>
      <c r="BOD839" s="10"/>
      <c r="BOE839" s="10"/>
    </row>
    <row r="840" spans="1744:1747" ht="13.2" x14ac:dyDescent="0.25">
      <c r="BOB840" s="10"/>
      <c r="BOC840" s="10"/>
      <c r="BOD840" s="10" t="s">
        <v>38</v>
      </c>
      <c r="BOE840" s="10"/>
    </row>
    <row r="841" spans="1744:1747" ht="13.2" x14ac:dyDescent="0.25">
      <c r="BOB841" s="10"/>
      <c r="BOC841" s="10"/>
      <c r="BOD841" s="10" t="s">
        <v>37</v>
      </c>
      <c r="BOE841" s="10"/>
    </row>
    <row r="842" spans="1744:1747" ht="13.2" x14ac:dyDescent="0.25">
      <c r="BOB842" s="10"/>
      <c r="BOC842" s="10"/>
      <c r="BOD842" s="10" t="s">
        <v>36</v>
      </c>
      <c r="BOE842" s="10"/>
    </row>
    <row r="843" spans="1744:1747" ht="13.2" x14ac:dyDescent="0.25">
      <c r="BOB843" s="10"/>
      <c r="BOC843" s="10"/>
      <c r="BOD843" s="10"/>
      <c r="BOE843" s="10"/>
    </row>
    <row r="844" spans="1744:1747" ht="13.2" x14ac:dyDescent="0.25">
      <c r="BOB844" s="10"/>
      <c r="BOC844" s="10"/>
      <c r="BOD844" s="10"/>
      <c r="BOE844" s="11" t="s">
        <v>35</v>
      </c>
    </row>
    <row r="845" spans="1744:1747" ht="13.2" x14ac:dyDescent="0.25">
      <c r="BOB845" s="10"/>
      <c r="BOC845" s="10"/>
      <c r="BOD845" s="10"/>
      <c r="BOE845" s="11" t="s">
        <v>34</v>
      </c>
    </row>
    <row r="849" spans="1749:1761" ht="13.2" x14ac:dyDescent="0.25">
      <c r="BOG849" s="10"/>
      <c r="BOH849" s="10"/>
      <c r="BOI849" s="10"/>
      <c r="BOJ849" s="10"/>
      <c r="BOK849" s="10"/>
      <c r="BOL849" s="10"/>
      <c r="BOM849" s="10"/>
      <c r="BON849" s="10"/>
      <c r="BOO849" s="470" t="s">
        <v>33</v>
      </c>
      <c r="BOP849" s="470"/>
      <c r="BOQ849" s="470"/>
      <c r="BOR849" s="8"/>
      <c r="BOS849" s="8"/>
    </row>
    <row r="850" spans="1749:1761" ht="13.2" x14ac:dyDescent="0.25">
      <c r="BOG850" s="10"/>
      <c r="BOH850" s="10"/>
      <c r="BOI850" s="10"/>
      <c r="BOJ850" s="10"/>
      <c r="BOK850" s="10"/>
      <c r="BOL850" s="10"/>
      <c r="BOM850" s="9">
        <v>1</v>
      </c>
      <c r="BON850" s="9">
        <v>2</v>
      </c>
      <c r="BOO850" s="9">
        <v>3</v>
      </c>
      <c r="BOP850" s="13">
        <v>4</v>
      </c>
      <c r="BOQ850" s="13">
        <v>5</v>
      </c>
      <c r="BOR850" s="8"/>
      <c r="BOS850" s="8"/>
    </row>
    <row r="851" spans="1749:1761" ht="13.2" x14ac:dyDescent="0.25">
      <c r="BOG851" s="10"/>
      <c r="BOH851" s="10"/>
      <c r="BOI851" s="10"/>
      <c r="BOJ851" s="10"/>
      <c r="BOK851" s="10"/>
      <c r="BOL851" s="10"/>
      <c r="BOM851" s="11" t="s">
        <v>32</v>
      </c>
      <c r="BON851" s="11" t="s">
        <v>31</v>
      </c>
      <c r="BOO851" s="11" t="s">
        <v>30</v>
      </c>
      <c r="BOP851" s="11" t="s">
        <v>29</v>
      </c>
      <c r="BOQ851" s="11" t="s">
        <v>28</v>
      </c>
      <c r="BOR851" s="8"/>
      <c r="BOS851" s="8"/>
    </row>
    <row r="852" spans="1749:1761" ht="13.2" x14ac:dyDescent="0.25">
      <c r="BOG852" s="10"/>
      <c r="BOH852" s="10"/>
      <c r="BOI852" s="10"/>
      <c r="BOJ852" s="10"/>
      <c r="BOK852" s="10"/>
      <c r="BOL852" s="10"/>
      <c r="BOM852" s="199">
        <v>0.2</v>
      </c>
      <c r="BON852" s="199">
        <v>0.4</v>
      </c>
      <c r="BOO852" s="199">
        <v>0.6</v>
      </c>
      <c r="BOP852" s="199">
        <v>0.8</v>
      </c>
      <c r="BOQ852" s="199">
        <v>1</v>
      </c>
      <c r="BOR852" s="8"/>
      <c r="BOS852" s="8"/>
    </row>
    <row r="853" spans="1749:1761" ht="13.2" x14ac:dyDescent="0.25">
      <c r="BOG853" s="10"/>
      <c r="BOH853" s="10"/>
      <c r="BOI853" s="10"/>
      <c r="BOJ853" s="10"/>
      <c r="BOK853" s="10"/>
      <c r="BOL853" s="10"/>
      <c r="BOM853" s="9"/>
      <c r="BON853" s="9"/>
      <c r="BOO853" s="9"/>
      <c r="BOP853" s="13"/>
      <c r="BOQ853" s="13"/>
      <c r="BOR853" s="8"/>
      <c r="BOS853" s="8"/>
    </row>
    <row r="854" spans="1749:1761" ht="13.2" x14ac:dyDescent="0.25">
      <c r="BOG854" s="464" t="s">
        <v>27</v>
      </c>
      <c r="BOH854" s="12">
        <v>5</v>
      </c>
      <c r="BOI854" s="11" t="s">
        <v>26</v>
      </c>
      <c r="BOJ854" s="199">
        <v>1</v>
      </c>
      <c r="BOK854" s="10" t="s">
        <v>25</v>
      </c>
      <c r="BOL854" s="200">
        <v>1</v>
      </c>
      <c r="BOM854" s="9" t="s">
        <v>14</v>
      </c>
      <c r="BON854" s="9" t="s">
        <v>14</v>
      </c>
      <c r="BOO854" s="9" t="s">
        <v>14</v>
      </c>
      <c r="BOP854" s="9" t="s">
        <v>14</v>
      </c>
      <c r="BOQ854" s="9" t="s">
        <v>13</v>
      </c>
      <c r="BOR854" s="8"/>
      <c r="BOS854" s="8"/>
    </row>
    <row r="855" spans="1749:1761" ht="13.2" x14ac:dyDescent="0.25">
      <c r="BOG855" s="464"/>
      <c r="BOH855" s="12">
        <v>4</v>
      </c>
      <c r="BOI855" s="11" t="s">
        <v>24</v>
      </c>
      <c r="BOJ855" s="199">
        <v>0.8</v>
      </c>
      <c r="BOK855" s="10" t="s">
        <v>23</v>
      </c>
      <c r="BOL855" s="200">
        <v>0.8</v>
      </c>
      <c r="BOM855" s="9" t="s">
        <v>15</v>
      </c>
      <c r="BON855" s="9" t="s">
        <v>15</v>
      </c>
      <c r="BOO855" s="9" t="s">
        <v>14</v>
      </c>
      <c r="BOP855" s="9" t="s">
        <v>14</v>
      </c>
      <c r="BOQ855" s="9" t="s">
        <v>13</v>
      </c>
      <c r="BOR855" s="8"/>
      <c r="BOS855" s="8"/>
    </row>
    <row r="856" spans="1749:1761" ht="13.2" x14ac:dyDescent="0.25">
      <c r="BOG856" s="464"/>
      <c r="BOH856" s="12">
        <v>3</v>
      </c>
      <c r="BOI856" s="11" t="s">
        <v>22</v>
      </c>
      <c r="BOJ856" s="199">
        <v>0.6</v>
      </c>
      <c r="BOK856" s="10" t="s">
        <v>21</v>
      </c>
      <c r="BOL856" s="200">
        <v>0.6</v>
      </c>
      <c r="BOM856" s="9" t="s">
        <v>15</v>
      </c>
      <c r="BON856" s="9" t="s">
        <v>15</v>
      </c>
      <c r="BOO856" s="9" t="s">
        <v>15</v>
      </c>
      <c r="BOP856" s="9" t="s">
        <v>14</v>
      </c>
      <c r="BOQ856" s="9" t="s">
        <v>13</v>
      </c>
      <c r="BOR856" s="8"/>
      <c r="BOS856" s="8"/>
    </row>
    <row r="857" spans="1749:1761" ht="13.2" x14ac:dyDescent="0.25">
      <c r="BOG857" s="464"/>
      <c r="BOH857" s="12">
        <v>2</v>
      </c>
      <c r="BOI857" s="11" t="s">
        <v>20</v>
      </c>
      <c r="BOJ857" s="199">
        <v>0.4</v>
      </c>
      <c r="BOK857" s="10" t="s">
        <v>19</v>
      </c>
      <c r="BOL857" s="200">
        <v>0.4</v>
      </c>
      <c r="BOM857" s="9" t="s">
        <v>16</v>
      </c>
      <c r="BON857" s="9" t="s">
        <v>15</v>
      </c>
      <c r="BOO857" s="9" t="s">
        <v>15</v>
      </c>
      <c r="BOP857" s="9" t="s">
        <v>14</v>
      </c>
      <c r="BOQ857" s="9" t="s">
        <v>13</v>
      </c>
      <c r="BOR857" s="8"/>
      <c r="BOS857" s="8"/>
    </row>
    <row r="858" spans="1749:1761" ht="13.2" x14ac:dyDescent="0.25">
      <c r="BOG858" s="464"/>
      <c r="BOH858" s="12">
        <v>1</v>
      </c>
      <c r="BOI858" s="11" t="s">
        <v>18</v>
      </c>
      <c r="BOJ858" s="199">
        <v>0.2</v>
      </c>
      <c r="BOK858" s="10" t="s">
        <v>17</v>
      </c>
      <c r="BOL858" s="200">
        <v>0.2</v>
      </c>
      <c r="BOM858" s="9" t="s">
        <v>16</v>
      </c>
      <c r="BON858" s="9" t="s">
        <v>16</v>
      </c>
      <c r="BOO858" s="9" t="s">
        <v>15</v>
      </c>
      <c r="BOP858" s="9" t="s">
        <v>14</v>
      </c>
      <c r="BOQ858" s="9" t="s">
        <v>13</v>
      </c>
      <c r="BOR858" s="8"/>
      <c r="BOS858" s="8"/>
    </row>
    <row r="859" spans="1749:1761" x14ac:dyDescent="0.2">
      <c r="BOG859" s="8"/>
      <c r="BOH859" s="8"/>
      <c r="BOI859" s="8"/>
      <c r="BOJ859" s="8"/>
      <c r="BOK859" s="8"/>
      <c r="BOL859" s="8"/>
      <c r="BOM859" s="8"/>
      <c r="BON859" s="8"/>
      <c r="BOO859" s="8"/>
      <c r="BOP859" s="8"/>
      <c r="BOQ859" s="8"/>
      <c r="BOR859" s="8"/>
      <c r="BOS859" s="8"/>
    </row>
    <row r="860" spans="1749:1761" x14ac:dyDescent="0.2">
      <c r="BOG860" s="8"/>
      <c r="BOH860" s="8"/>
      <c r="BOI860" s="8"/>
      <c r="BOJ860" s="8"/>
      <c r="BOK860" s="8"/>
      <c r="BOL860" s="8"/>
      <c r="BOM860" s="8"/>
      <c r="BON860" s="8"/>
      <c r="BOO860" s="8"/>
      <c r="BOP860" s="8"/>
      <c r="BOQ860" s="8"/>
      <c r="BOR860" s="8"/>
      <c r="BOS860" s="8"/>
    </row>
    <row r="861" spans="1749:1761" x14ac:dyDescent="0.2">
      <c r="BOG861" s="8"/>
      <c r="BOH861" s="8"/>
      <c r="BOI861" s="8"/>
      <c r="BOJ861" s="8"/>
      <c r="BOK861" s="8"/>
      <c r="BOL861" s="8"/>
      <c r="BOM861" s="8"/>
      <c r="BON861" s="8"/>
      <c r="BOO861" s="8"/>
      <c r="BOP861" s="8"/>
      <c r="BOQ861" s="8"/>
      <c r="BOR861" s="8"/>
      <c r="BOS861" s="8" t="s">
        <v>12</v>
      </c>
    </row>
    <row r="862" spans="1749:1761" x14ac:dyDescent="0.2">
      <c r="BOG862" s="8"/>
      <c r="BOH862" s="8"/>
      <c r="BOI862" s="8"/>
      <c r="BOJ862" s="8"/>
      <c r="BOK862" s="8"/>
      <c r="BOL862" s="8"/>
      <c r="BOM862" s="8"/>
      <c r="BON862" s="8"/>
      <c r="BOO862" s="8"/>
      <c r="BOP862" s="8"/>
      <c r="BOQ862" s="8"/>
      <c r="BOR862" s="8"/>
      <c r="BOS862" s="8" t="s">
        <v>11</v>
      </c>
    </row>
    <row r="863" spans="1749:1761" x14ac:dyDescent="0.2">
      <c r="BOG863" s="8"/>
      <c r="BOH863" s="8"/>
      <c r="BOI863" s="8"/>
      <c r="BOJ863" s="8"/>
      <c r="BOK863" s="8"/>
      <c r="BOL863" s="8"/>
      <c r="BOM863" s="8"/>
      <c r="BON863" s="8"/>
      <c r="BOO863" s="8"/>
      <c r="BOP863" s="8"/>
      <c r="BOQ863" s="8"/>
      <c r="BOR863" s="8"/>
      <c r="BOS863" s="8" t="s">
        <v>10</v>
      </c>
    </row>
    <row r="864" spans="1749:1761" x14ac:dyDescent="0.2">
      <c r="BOG864" s="8"/>
      <c r="BOH864" s="8"/>
      <c r="BOI864" s="8"/>
      <c r="BOJ864" s="8"/>
      <c r="BOK864" s="8"/>
      <c r="BOL864" s="8"/>
      <c r="BOM864" s="8"/>
      <c r="BON864" s="8"/>
      <c r="BOO864" s="8"/>
      <c r="BOP864" s="8"/>
      <c r="BOQ864" s="8"/>
      <c r="BOR864" s="8"/>
      <c r="BOS864" s="8" t="s">
        <v>9</v>
      </c>
    </row>
    <row r="865" spans="1761:1763" x14ac:dyDescent="0.2">
      <c r="BOS865" s="8" t="s">
        <v>8</v>
      </c>
    </row>
    <row r="866" spans="1761:1763" x14ac:dyDescent="0.2">
      <c r="BOS866" s="8" t="s">
        <v>7</v>
      </c>
    </row>
    <row r="869" spans="1761:1763" x14ac:dyDescent="0.2">
      <c r="BOU869" s="201" t="s">
        <v>6</v>
      </c>
    </row>
    <row r="870" spans="1761:1763" x14ac:dyDescent="0.2">
      <c r="BOU870" s="193" t="s">
        <v>5</v>
      </c>
    </row>
    <row r="871" spans="1761:1763" ht="20.399999999999999" x14ac:dyDescent="0.2">
      <c r="BOU871" s="193" t="s">
        <v>4</v>
      </c>
    </row>
    <row r="872" spans="1761:1763" x14ac:dyDescent="0.2">
      <c r="BOU872" s="193" t="s">
        <v>3</v>
      </c>
    </row>
    <row r="873" spans="1761:1763" x14ac:dyDescent="0.2">
      <c r="BOU873" s="193" t="s">
        <v>2</v>
      </c>
    </row>
    <row r="874" spans="1761:1763" x14ac:dyDescent="0.2">
      <c r="BOU874" s="193" t="s">
        <v>1</v>
      </c>
    </row>
    <row r="875" spans="1761:1763" x14ac:dyDescent="0.2">
      <c r="BOU875" s="128" t="s">
        <v>0</v>
      </c>
    </row>
  </sheetData>
  <mergeCells count="20">
    <mergeCell ref="B7:H7"/>
    <mergeCell ref="J7:AB7"/>
    <mergeCell ref="B1:I1"/>
    <mergeCell ref="J1:K4"/>
    <mergeCell ref="B2:I2"/>
    <mergeCell ref="C3:H3"/>
    <mergeCell ref="C4:H4"/>
    <mergeCell ref="E5:G5"/>
    <mergeCell ref="I5:N5"/>
    <mergeCell ref="BOO849:BOQ849"/>
    <mergeCell ref="O5:P5"/>
    <mergeCell ref="Q5:R5"/>
    <mergeCell ref="U5:V5"/>
    <mergeCell ref="W5:X5"/>
    <mergeCell ref="BOG854:BOG858"/>
    <mergeCell ref="AC7:AH7"/>
    <mergeCell ref="AI7:AL7"/>
    <mergeCell ref="BLW599:BLY599"/>
    <mergeCell ref="BLQ603:BLQ607"/>
    <mergeCell ref="BMX713:BMZ713"/>
  </mergeCells>
  <conditionalFormatting sqref="AG9:AG14">
    <cfRule type="containsText" dxfId="276" priority="83" operator="containsText" text="EXTREMO">
      <formula>NOT(ISERROR(SEARCH("EXTREMO",AG9)))</formula>
    </cfRule>
    <cfRule type="containsText" dxfId="275" priority="82" operator="containsText" text="ALTO">
      <formula>NOT(ISERROR(SEARCH("ALTO",AG9)))</formula>
    </cfRule>
    <cfRule type="containsText" dxfId="274" priority="81" operator="containsText" text="MODERADO">
      <formula>NOT(ISERROR(SEARCH("MODERADO",AG9)))</formula>
    </cfRule>
    <cfRule type="containsText" dxfId="273" priority="80" operator="containsText" text="BAJO">
      <formula>NOT(ISERROR(SEARCH("BAJO",AG9)))</formula>
    </cfRule>
  </conditionalFormatting>
  <conditionalFormatting sqref="CP9:CP14">
    <cfRule type="containsText" dxfId="272" priority="79" operator="containsText" text="EXTREMO">
      <formula>NOT(ISERROR(SEARCH("EXTREMO",CP9)))</formula>
    </cfRule>
    <cfRule type="containsText" dxfId="271" priority="78" operator="containsText" text="ALTO">
      <formula>NOT(ISERROR(SEARCH("ALTO",CP9)))</formula>
    </cfRule>
    <cfRule type="containsText" dxfId="270" priority="77" operator="containsText" text="MODERADO">
      <formula>NOT(ISERROR(SEARCH("MODERADO",CP9)))</formula>
    </cfRule>
  </conditionalFormatting>
  <conditionalFormatting sqref="DB9:DC9">
    <cfRule type="containsText" dxfId="269" priority="74" operator="containsText" text="MODERADO">
      <formula>NOT(ISERROR(SEARCH("MODERADO",DB9)))</formula>
    </cfRule>
    <cfRule type="containsText" dxfId="268" priority="76" operator="containsText" text="EXTREMO">
      <formula>NOT(ISERROR(SEARCH("EXTREMO",DB9)))</formula>
    </cfRule>
    <cfRule type="containsText" dxfId="267" priority="75" operator="containsText" text="ALTO">
      <formula>NOT(ISERROR(SEARCH("ALTO",DB9)))</formula>
    </cfRule>
  </conditionalFormatting>
  <conditionalFormatting sqref="DB10:DC14">
    <cfRule type="containsText" dxfId="266" priority="21" operator="containsText" text="EXTREMO">
      <formula>NOT(ISERROR(SEARCH("EXTREMO",DB10)))</formula>
    </cfRule>
    <cfRule type="containsText" dxfId="265" priority="19" operator="containsText" text="MODERADO">
      <formula>NOT(ISERROR(SEARCH("MODERADO",DB10)))</formula>
    </cfRule>
    <cfRule type="containsText" dxfId="264" priority="20" operator="containsText" text="ALTO">
      <formula>NOT(ISERROR(SEARCH("ALTO",DB10)))</formula>
    </cfRule>
  </conditionalFormatting>
  <conditionalFormatting sqref="DJ9:DK14">
    <cfRule type="containsText" dxfId="263" priority="34" operator="containsText" text="MODERADO">
      <formula>NOT(ISERROR(SEARCH("MODERADO",DJ9)))</formula>
    </cfRule>
    <cfRule type="containsText" dxfId="262" priority="35" operator="containsText" text="ALTO">
      <formula>NOT(ISERROR(SEARCH("ALTO",DJ9)))</formula>
    </cfRule>
    <cfRule type="containsText" dxfId="261" priority="36" operator="containsText" text="EXTREMO">
      <formula>NOT(ISERROR(SEARCH("EXTREMO",DJ9)))</formula>
    </cfRule>
  </conditionalFormatting>
  <conditionalFormatting sqref="DQ9:DR14">
    <cfRule type="containsText" dxfId="260" priority="33" operator="containsText" text="EXTREMO">
      <formula>NOT(ISERROR(SEARCH("EXTREMO",DQ9)))</formula>
    </cfRule>
    <cfRule type="containsText" dxfId="259" priority="31" operator="containsText" text="MODERADO">
      <formula>NOT(ISERROR(SEARCH("MODERADO",DQ9)))</formula>
    </cfRule>
    <cfRule type="containsText" dxfId="258" priority="32" operator="containsText" text="ALTO">
      <formula>NOT(ISERROR(SEARCH("ALTO",DQ9)))</formula>
    </cfRule>
  </conditionalFormatting>
  <conditionalFormatting sqref="DX9:DY14">
    <cfRule type="containsText" dxfId="257" priority="28" operator="containsText" text="MODERADO">
      <formula>NOT(ISERROR(SEARCH("MODERADO",DX9)))</formula>
    </cfRule>
    <cfRule type="containsText" dxfId="256" priority="29" operator="containsText" text="ALTO">
      <formula>NOT(ISERROR(SEARCH("ALTO",DX9)))</formula>
    </cfRule>
    <cfRule type="containsText" dxfId="255" priority="30" operator="containsText" text="EXTREMO">
      <formula>NOT(ISERROR(SEARCH("EXTREMO",DX9)))</formula>
    </cfRule>
  </conditionalFormatting>
  <conditionalFormatting sqref="EE9:EF14">
    <cfRule type="containsText" dxfId="254" priority="25" operator="containsText" text="MODERADO">
      <formula>NOT(ISERROR(SEARCH("MODERADO",EE9)))</formula>
    </cfRule>
    <cfRule type="containsText" dxfId="253" priority="26" operator="containsText" text="ALTO">
      <formula>NOT(ISERROR(SEARCH("ALTO",EE9)))</formula>
    </cfRule>
    <cfRule type="containsText" dxfId="252" priority="27" operator="containsText" text="EXTREMO">
      <formula>NOT(ISERROR(SEARCH("EXTREMO",EE9)))</formula>
    </cfRule>
  </conditionalFormatting>
  <conditionalFormatting sqref="EL9:EM14">
    <cfRule type="containsText" dxfId="251" priority="22" operator="containsText" text="MODERADO">
      <formula>NOT(ISERROR(SEARCH("MODERADO",EL9)))</formula>
    </cfRule>
    <cfRule type="containsText" dxfId="250" priority="23" operator="containsText" text="ALTO">
      <formula>NOT(ISERROR(SEARCH("ALTO",EL9)))</formula>
    </cfRule>
    <cfRule type="containsText" dxfId="249" priority="24" operator="containsText" text="EXTREMO">
      <formula>NOT(ISERROR(SEARCH("EXTREMO",EL9)))</formula>
    </cfRule>
  </conditionalFormatting>
  <conditionalFormatting sqref="ER9:EU14 EY9:FB14 FF9:FI14 FM9:FP14 FT9:FW14 GA9:GD14 DI9:DL14 DP9:DS14 DW9:DZ14 ED9:EG14 EK9:EN14 DB9:DD14 CL9:CP14 DF9:DF14 DN9:DN14 DU9:DU14 EB9:EB14 EI9:EI14 EP9:EP14 EW9:EW14 FD9:FD14 FK9:FK14 FR9:FR14 FY9:FY14 GF9:GF14 GH9:GI14">
    <cfRule type="containsText" dxfId="248" priority="73" operator="containsText" text="BAJO">
      <formula>NOT(ISERROR(SEARCH("BAJO",CL9)))</formula>
    </cfRule>
  </conditionalFormatting>
  <conditionalFormatting sqref="ES9:ET9">
    <cfRule type="containsText" dxfId="247" priority="72" operator="containsText" text="EXTREMO">
      <formula>NOT(ISERROR(SEARCH("EXTREMO",ES9)))</formula>
    </cfRule>
    <cfRule type="containsText" dxfId="246" priority="71" operator="containsText" text="ALTO">
      <formula>NOT(ISERROR(SEARCH("ALTO",ES9)))</formula>
    </cfRule>
    <cfRule type="containsText" dxfId="245" priority="70" operator="containsText" text="MODERADO">
      <formula>NOT(ISERROR(SEARCH("MODERADO",ES9)))</formula>
    </cfRule>
  </conditionalFormatting>
  <conditionalFormatting sqref="ES9:ET14">
    <cfRule type="containsText" dxfId="244" priority="52" operator="containsText" text="MODERADO">
      <formula>NOT(ISERROR(SEARCH("MODERADO",ES9)))</formula>
    </cfRule>
    <cfRule type="containsText" dxfId="243" priority="53" operator="containsText" text="ALTO">
      <formula>NOT(ISERROR(SEARCH("ALTO",ES9)))</formula>
    </cfRule>
    <cfRule type="containsText" dxfId="242" priority="54" operator="containsText" text="EXTREMO">
      <formula>NOT(ISERROR(SEARCH("EXTREMO",ES9)))</formula>
    </cfRule>
  </conditionalFormatting>
  <conditionalFormatting sqref="ES10:ET14">
    <cfRule type="containsText" dxfId="241" priority="16" operator="containsText" text="MODERADO">
      <formula>NOT(ISERROR(SEARCH("MODERADO",ES10)))</formula>
    </cfRule>
    <cfRule type="containsText" dxfId="240" priority="18" operator="containsText" text="EXTREMO">
      <formula>NOT(ISERROR(SEARCH("EXTREMO",ES10)))</formula>
    </cfRule>
    <cfRule type="containsText" dxfId="239" priority="17" operator="containsText" text="ALTO">
      <formula>NOT(ISERROR(SEARCH("ALTO",ES10)))</formula>
    </cfRule>
  </conditionalFormatting>
  <conditionalFormatting sqref="EZ9:FA9">
    <cfRule type="containsText" dxfId="238" priority="69" operator="containsText" text="EXTREMO">
      <formula>NOT(ISERROR(SEARCH("EXTREMO",EZ9)))</formula>
    </cfRule>
    <cfRule type="containsText" dxfId="237" priority="68" operator="containsText" text="ALTO">
      <formula>NOT(ISERROR(SEARCH("ALTO",EZ9)))</formula>
    </cfRule>
    <cfRule type="containsText" dxfId="236" priority="67" operator="containsText" text="MODERADO">
      <formula>NOT(ISERROR(SEARCH("MODERADO",EZ9)))</formula>
    </cfRule>
  </conditionalFormatting>
  <conditionalFormatting sqref="EZ9:FA14">
    <cfRule type="containsText" dxfId="235" priority="49" operator="containsText" text="MODERADO">
      <formula>NOT(ISERROR(SEARCH("MODERADO",EZ9)))</formula>
    </cfRule>
    <cfRule type="containsText" dxfId="234" priority="50" operator="containsText" text="ALTO">
      <formula>NOT(ISERROR(SEARCH("ALTO",EZ9)))</formula>
    </cfRule>
    <cfRule type="containsText" dxfId="233" priority="51" operator="containsText" text="EXTREMO">
      <formula>NOT(ISERROR(SEARCH("EXTREMO",EZ9)))</formula>
    </cfRule>
  </conditionalFormatting>
  <conditionalFormatting sqref="EZ10:FA14">
    <cfRule type="containsText" dxfId="232" priority="14" operator="containsText" text="ALTO">
      <formula>NOT(ISERROR(SEARCH("ALTO",EZ10)))</formula>
    </cfRule>
    <cfRule type="containsText" dxfId="231" priority="15" operator="containsText" text="EXTREMO">
      <formula>NOT(ISERROR(SEARCH("EXTREMO",EZ10)))</formula>
    </cfRule>
    <cfRule type="containsText" dxfId="230" priority="13" operator="containsText" text="MODERADO">
      <formula>NOT(ISERROR(SEARCH("MODERADO",EZ10)))</formula>
    </cfRule>
  </conditionalFormatting>
  <conditionalFormatting sqref="FG9:FH9">
    <cfRule type="containsText" dxfId="229" priority="66" operator="containsText" text="EXTREMO">
      <formula>NOT(ISERROR(SEARCH("EXTREMO",FG9)))</formula>
    </cfRule>
    <cfRule type="containsText" dxfId="228" priority="65" operator="containsText" text="ALTO">
      <formula>NOT(ISERROR(SEARCH("ALTO",FG9)))</formula>
    </cfRule>
    <cfRule type="containsText" dxfId="227" priority="64" operator="containsText" text="MODERADO">
      <formula>NOT(ISERROR(SEARCH("MODERADO",FG9)))</formula>
    </cfRule>
  </conditionalFormatting>
  <conditionalFormatting sqref="FG9:FH14">
    <cfRule type="containsText" dxfId="226" priority="48" operator="containsText" text="EXTREMO">
      <formula>NOT(ISERROR(SEARCH("EXTREMO",FG9)))</formula>
    </cfRule>
    <cfRule type="containsText" dxfId="225" priority="46" operator="containsText" text="MODERADO">
      <formula>NOT(ISERROR(SEARCH("MODERADO",FG9)))</formula>
    </cfRule>
    <cfRule type="containsText" dxfId="224" priority="47" operator="containsText" text="ALTO">
      <formula>NOT(ISERROR(SEARCH("ALTO",FG9)))</formula>
    </cfRule>
  </conditionalFormatting>
  <conditionalFormatting sqref="FG10:FH14">
    <cfRule type="containsText" dxfId="223" priority="11" operator="containsText" text="ALTO">
      <formula>NOT(ISERROR(SEARCH("ALTO",FG10)))</formula>
    </cfRule>
    <cfRule type="containsText" dxfId="222" priority="10" operator="containsText" text="MODERADO">
      <formula>NOT(ISERROR(SEARCH("MODERADO",FG10)))</formula>
    </cfRule>
    <cfRule type="containsText" dxfId="221" priority="12" operator="containsText" text="EXTREMO">
      <formula>NOT(ISERROR(SEARCH("EXTREMO",FG10)))</formula>
    </cfRule>
  </conditionalFormatting>
  <conditionalFormatting sqref="FN9:FO9">
    <cfRule type="containsText" dxfId="220" priority="63" operator="containsText" text="EXTREMO">
      <formula>NOT(ISERROR(SEARCH("EXTREMO",FN9)))</formula>
    </cfRule>
    <cfRule type="containsText" dxfId="219" priority="62" operator="containsText" text="ALTO">
      <formula>NOT(ISERROR(SEARCH("ALTO",FN9)))</formula>
    </cfRule>
    <cfRule type="containsText" dxfId="218" priority="61" operator="containsText" text="MODERADO">
      <formula>NOT(ISERROR(SEARCH("MODERADO",FN9)))</formula>
    </cfRule>
  </conditionalFormatting>
  <conditionalFormatting sqref="FN9:FO14">
    <cfRule type="containsText" dxfId="217" priority="44" operator="containsText" text="ALTO">
      <formula>NOT(ISERROR(SEARCH("ALTO",FN9)))</formula>
    </cfRule>
    <cfRule type="containsText" dxfId="216" priority="45" operator="containsText" text="EXTREMO">
      <formula>NOT(ISERROR(SEARCH("EXTREMO",FN9)))</formula>
    </cfRule>
    <cfRule type="containsText" dxfId="215" priority="43" operator="containsText" text="MODERADO">
      <formula>NOT(ISERROR(SEARCH("MODERADO",FN9)))</formula>
    </cfRule>
  </conditionalFormatting>
  <conditionalFormatting sqref="FN10:FO14">
    <cfRule type="containsText" dxfId="214" priority="9" operator="containsText" text="EXTREMO">
      <formula>NOT(ISERROR(SEARCH("EXTREMO",FN10)))</formula>
    </cfRule>
    <cfRule type="containsText" dxfId="213" priority="7" operator="containsText" text="MODERADO">
      <formula>NOT(ISERROR(SEARCH("MODERADO",FN10)))</formula>
    </cfRule>
    <cfRule type="containsText" dxfId="212" priority="8" operator="containsText" text="ALTO">
      <formula>NOT(ISERROR(SEARCH("ALTO",FN10)))</formula>
    </cfRule>
  </conditionalFormatting>
  <conditionalFormatting sqref="FU9:FV9">
    <cfRule type="containsText" dxfId="211" priority="60" operator="containsText" text="EXTREMO">
      <formula>NOT(ISERROR(SEARCH("EXTREMO",FU9)))</formula>
    </cfRule>
    <cfRule type="containsText" dxfId="210" priority="59" operator="containsText" text="ALTO">
      <formula>NOT(ISERROR(SEARCH("ALTO",FU9)))</formula>
    </cfRule>
    <cfRule type="containsText" dxfId="209" priority="58" operator="containsText" text="MODERADO">
      <formula>NOT(ISERROR(SEARCH("MODERADO",FU9)))</formula>
    </cfRule>
  </conditionalFormatting>
  <conditionalFormatting sqref="FU9:FV14">
    <cfRule type="containsText" dxfId="208" priority="41" operator="containsText" text="ALTO">
      <formula>NOT(ISERROR(SEARCH("ALTO",FU9)))</formula>
    </cfRule>
    <cfRule type="containsText" dxfId="207" priority="42" operator="containsText" text="EXTREMO">
      <formula>NOT(ISERROR(SEARCH("EXTREMO",FU9)))</formula>
    </cfRule>
    <cfRule type="containsText" dxfId="206" priority="40" operator="containsText" text="MODERADO">
      <formula>NOT(ISERROR(SEARCH("MODERADO",FU9)))</formula>
    </cfRule>
  </conditionalFormatting>
  <conditionalFormatting sqref="FU10:FV14">
    <cfRule type="containsText" dxfId="205" priority="6" operator="containsText" text="EXTREMO">
      <formula>NOT(ISERROR(SEARCH("EXTREMO",FU10)))</formula>
    </cfRule>
    <cfRule type="containsText" dxfId="204" priority="5" operator="containsText" text="ALTO">
      <formula>NOT(ISERROR(SEARCH("ALTO",FU10)))</formula>
    </cfRule>
    <cfRule type="containsText" dxfId="203" priority="4" operator="containsText" text="MODERADO">
      <formula>NOT(ISERROR(SEARCH("MODERADO",FU10)))</formula>
    </cfRule>
  </conditionalFormatting>
  <conditionalFormatting sqref="GB9:GC9">
    <cfRule type="containsText" dxfId="202" priority="57" operator="containsText" text="EXTREMO">
      <formula>NOT(ISERROR(SEARCH("EXTREMO",GB9)))</formula>
    </cfRule>
    <cfRule type="containsText" dxfId="201" priority="56" operator="containsText" text="ALTO">
      <formula>NOT(ISERROR(SEARCH("ALTO",GB9)))</formula>
    </cfRule>
    <cfRule type="containsText" dxfId="200" priority="55" operator="containsText" text="MODERADO">
      <formula>NOT(ISERROR(SEARCH("MODERADO",GB9)))</formula>
    </cfRule>
  </conditionalFormatting>
  <conditionalFormatting sqref="GB9:GC14">
    <cfRule type="containsText" dxfId="199" priority="38" operator="containsText" text="ALTO">
      <formula>NOT(ISERROR(SEARCH("ALTO",GB9)))</formula>
    </cfRule>
    <cfRule type="containsText" dxfId="198" priority="37" operator="containsText" text="MODERADO">
      <formula>NOT(ISERROR(SEARCH("MODERADO",GB9)))</formula>
    </cfRule>
    <cfRule type="containsText" dxfId="197" priority="39" operator="containsText" text="EXTREMO">
      <formula>NOT(ISERROR(SEARCH("EXTREMO",GB9)))</formula>
    </cfRule>
  </conditionalFormatting>
  <conditionalFormatting sqref="GB10:GC14">
    <cfRule type="containsText" dxfId="196" priority="2" operator="containsText" text="ALTO">
      <formula>NOT(ISERROR(SEARCH("ALTO",GB10)))</formula>
    </cfRule>
    <cfRule type="containsText" dxfId="195" priority="1" operator="containsText" text="MODERADO">
      <formula>NOT(ISERROR(SEARCH("MODERADO",GB10)))</formula>
    </cfRule>
    <cfRule type="containsText" dxfId="194" priority="3" operator="containsText" text="EXTREMO">
      <formula>NOT(ISERROR(SEARCH("EXTREMO",GB10)))</formula>
    </cfRule>
  </conditionalFormatting>
  <dataValidations count="17">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14" xr:uid="{00000000-0002-0000-1600-000000000000}">
      <formula1>SINO</formula1>
    </dataValidation>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xr:uid="{00000000-0002-0000-1600-000001000000}">
      <formula1>0</formula1>
      <formula2>100</formula2>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14" xr:uid="{00000000-0002-0000-1600-000002000000}"/>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B9:BB14 BN9:BN14 BR9:BR14 BV9:BV14 BZ9:BZ14 CH9:CH14 AT9:AT14 AP9:AP14 CD9:CD14 BJ9:BJ14 AX9:AX14 CW9:CW14 CT9:CT14 CK9:CO14 BF9:BF14" xr:uid="{00000000-0002-0000-1600-000003000000}">
      <formula1>Efecto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xr:uid="{00000000-0002-0000-1600-000004000000}">
      <formula1>IMPACTO</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14" xr:uid="{00000000-0002-0000-1600-000005000000}">
      <formula1>PROBAB</formula1>
    </dataValidation>
    <dataValidation type="list" showInputMessage="1" showErrorMessage="1" sqref="BE9:BE14 BU9:BU14 BQ9:BQ14 CC9:CC14 BY9:BY14 CG9:CG14 AO9:AO14 AS9:AS14 AW9:AW14 CJ9:CJ14 BA9:BA14 BM9:BM14 BI9:BI14" xr:uid="{00000000-0002-0000-1600-000006000000}">
      <formula1>TIP_CONTROL</formula1>
    </dataValidation>
    <dataValidation type="list" sqref="CI9:CI14" xr:uid="{00000000-0002-0000-1600-000007000000}">
      <formula1>IMPLEMENT</formula1>
    </dataValidation>
    <dataValidation showInputMessage="1" showErrorMessage="1" errorTitle="Rechazado" error="Solo son validadas las opciones de la lista" sqref="CP9:CS14 AK9:AL14 CU9:CV14" xr:uid="{00000000-0002-0000-1600-000008000000}"/>
    <dataValidation type="list" allowBlank="1" showInputMessage="1" sqref="D9:D14" xr:uid="{00000000-0002-0000-1600-000009000000}">
      <formula1>InternoExp</formula1>
    </dataValidation>
    <dataValidation type="list" allowBlank="1" showInputMessage="1" sqref="E9:E14" xr:uid="{00000000-0002-0000-1600-00000A000000}">
      <formula1>ExternoExp</formula1>
    </dataValidation>
    <dataValidation type="list" allowBlank="1" showInputMessage="1" sqref="H9:H14" xr:uid="{00000000-0002-0000-1600-00000B000000}">
      <formula1>TramitesSer</formula1>
    </dataValidation>
    <dataValidation type="list" allowBlank="1" showInputMessage="1" showErrorMessage="1" sqref="G9:G14" xr:uid="{00000000-0002-0000-1600-00000C000000}">
      <formula1>consecuencias</formula1>
    </dataValidation>
    <dataValidation type="list" allowBlank="1" showInputMessage="1" showErrorMessage="1" sqref="BMA611:BMA615" xr:uid="{00000000-0002-0000-1600-00000D000000}">
      <formula1>TipoCausa</formula1>
    </dataValidation>
    <dataValidation type="list" showInputMessage="1" showErrorMessage="1" errorTitle="Rechazado" error="Solo son validadas las opciones de la lista" sqref="AU9:AU14 AY9:AY14 BC9:BC14 BG9:BG14 BK9:BK14 BO9:BO14 BS9:BS14 BW9:BW14 CA9:CA14 CE9:CE14 AM9:AM14 AQ9:AQ14" xr:uid="{00000000-0002-0000-1600-00000E000000}">
      <formula1>FRECUENCY</formula1>
    </dataValidation>
    <dataValidation type="list" showErrorMessage="1" sqref="AR9:AR14 AV9:AV14 AZ9:AZ14 BD9:BD14 BH9:BH14 BL9:BL14 BP9:BP14 BT9:BT14 BX9:BX14 CB9:CB14 CF9:CF14 AN9:AN14" xr:uid="{00000000-0002-0000-1600-00000F000000}">
      <formula1>IMPLEMENT</formula1>
    </dataValidation>
    <dataValidation type="list" allowBlank="1" showInputMessage="1" sqref="F9:F14" xr:uid="{00000000-0002-0000-1600-000010000000}">
      <formula1>$BMA$611:$BMA$615</formula1>
    </dataValidation>
  </dataValidations>
  <pageMargins left="0.7" right="0.7" top="0.75" bottom="0.75" header="0.3" footer="0.3"/>
  <drawing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OU890"/>
  <sheetViews>
    <sheetView workbookViewId="0">
      <selection activeCell="G10" sqref="G10"/>
    </sheetView>
  </sheetViews>
  <sheetFormatPr baseColWidth="10" defaultRowHeight="10.199999999999999" x14ac:dyDescent="0.2"/>
  <cols>
    <col min="1" max="1" width="4.88671875" style="1" customWidth="1"/>
    <col min="2" max="2" width="23.109375" style="1" customWidth="1"/>
    <col min="3" max="3" width="37.44140625" style="1" customWidth="1"/>
    <col min="4" max="4" width="23.88671875" style="1" customWidth="1"/>
    <col min="5" max="5" width="13.44140625" style="1" customWidth="1"/>
    <col min="6" max="6" width="17.109375" style="1" customWidth="1"/>
    <col min="7" max="7" width="47.77734375" style="1" customWidth="1"/>
    <col min="8" max="8" width="23.88671875" style="1" customWidth="1"/>
    <col min="9" max="9" width="15.21875" style="2" customWidth="1"/>
    <col min="10" max="28" width="9.77734375" style="2" customWidth="1"/>
    <col min="29" max="29" width="14.21875" style="2" customWidth="1"/>
    <col min="30" max="30" width="5.88671875" style="2" customWidth="1"/>
    <col min="31" max="31" width="9.88671875" style="2" customWidth="1"/>
    <col min="32" max="32" width="5.88671875" style="1" customWidth="1"/>
    <col min="33" max="33" width="10.21875" style="2" customWidth="1"/>
    <col min="34" max="34" width="6.44140625" style="5" customWidth="1"/>
    <col min="35" max="35" width="66.44140625" style="1" customWidth="1"/>
    <col min="36" max="36" width="17.77734375" style="1" customWidth="1"/>
    <col min="37" max="37" width="23" style="4" customWidth="1"/>
    <col min="38" max="38" width="18" style="4" customWidth="1"/>
    <col min="39" max="39" width="8.88671875" style="4" customWidth="1"/>
    <col min="40" max="40" width="12.21875" style="1" customWidth="1"/>
    <col min="41" max="41" width="10.21875" style="1" customWidth="1"/>
    <col min="42" max="42" width="10.77734375" style="4" customWidth="1"/>
    <col min="43" max="43" width="8.88671875" style="4" customWidth="1"/>
    <col min="44" max="44" width="12.21875" style="1" customWidth="1"/>
    <col min="45" max="45" width="11.44140625" style="1" customWidth="1"/>
    <col min="46" max="46" width="11.109375" style="4" customWidth="1"/>
    <col min="47" max="47" width="8.88671875" style="4" customWidth="1"/>
    <col min="48" max="48" width="12.21875" style="1" customWidth="1"/>
    <col min="49" max="49" width="11" style="1" customWidth="1"/>
    <col min="50" max="50" width="11.21875" style="4" customWidth="1"/>
    <col min="51" max="51" width="8.88671875" style="4" customWidth="1"/>
    <col min="52" max="52" width="12.21875" style="1" customWidth="1"/>
    <col min="53" max="53" width="10.77734375" style="1" customWidth="1"/>
    <col min="54" max="54" width="10.77734375" style="4" customWidth="1"/>
    <col min="55" max="55" width="8.88671875" style="4" customWidth="1"/>
    <col min="56" max="56" width="12.21875" style="1" customWidth="1"/>
    <col min="57" max="57" width="8.77734375" style="1" customWidth="1"/>
    <col min="58" max="58" width="16.44140625" style="4" customWidth="1"/>
    <col min="59" max="59" width="12" style="4" customWidth="1"/>
    <col min="60" max="60" width="14.44140625" style="1" customWidth="1"/>
    <col min="61" max="61" width="11.77734375" style="1" customWidth="1"/>
    <col min="62" max="62" width="10.77734375" style="4" customWidth="1"/>
    <col min="63" max="63" width="8.88671875" style="4" customWidth="1"/>
    <col min="64" max="64" width="12.21875" style="1" customWidth="1"/>
    <col min="65" max="65" width="8.77734375" style="1" customWidth="1"/>
    <col min="66" max="66" width="9.109375" style="4" customWidth="1"/>
    <col min="67" max="67" width="8.88671875" style="4" customWidth="1"/>
    <col min="68" max="68" width="12.21875" style="1" customWidth="1"/>
    <col min="69" max="69" width="8.77734375" style="1" customWidth="1"/>
    <col min="70" max="70" width="9.109375" style="4" customWidth="1"/>
    <col min="71" max="71" width="8.88671875" style="4" customWidth="1"/>
    <col min="72" max="72" width="12.21875" style="1" customWidth="1"/>
    <col min="73" max="73" width="8.77734375" style="1" customWidth="1"/>
    <col min="74" max="74" width="9.109375" style="4" customWidth="1"/>
    <col min="75" max="75" width="8.88671875" style="4" customWidth="1"/>
    <col min="76" max="76" width="12.21875" style="1" customWidth="1"/>
    <col min="77" max="77" width="8.77734375" style="1" customWidth="1"/>
    <col min="78" max="78" width="9.109375" style="4" customWidth="1"/>
    <col min="79" max="79" width="8.88671875" style="4" customWidth="1"/>
    <col min="80" max="80" width="12.21875" style="1" customWidth="1"/>
    <col min="81" max="81" width="8.77734375" style="1" customWidth="1"/>
    <col min="82" max="82" width="9.109375" style="4" customWidth="1"/>
    <col min="83" max="83" width="8.88671875" style="4" customWidth="1"/>
    <col min="84" max="84" width="12.21875" style="1" customWidth="1"/>
    <col min="85" max="85" width="8.77734375" style="1" customWidth="1"/>
    <col min="86" max="86" width="9.109375" style="4" customWidth="1"/>
    <col min="87" max="89" width="2.109375" style="4" hidden="1" customWidth="1"/>
    <col min="90" max="90" width="9.77734375" style="4" customWidth="1"/>
    <col min="91" max="91" width="6.88671875" style="4" customWidth="1"/>
    <col min="92" max="92" width="9.77734375" style="4" customWidth="1"/>
    <col min="93" max="93" width="6.88671875" style="4" customWidth="1"/>
    <col min="94" max="94" width="12.109375" style="4" customWidth="1"/>
    <col min="95" max="95" width="6.88671875" style="4" customWidth="1"/>
    <col min="96" max="96" width="63.21875" style="4" customWidth="1"/>
    <col min="97" max="97" width="7" style="4" customWidth="1"/>
    <col min="98" max="98" width="1" style="4" customWidth="1"/>
    <col min="99" max="99" width="37.21875" style="2" customWidth="1"/>
    <col min="100" max="100" width="31" style="2" customWidth="1"/>
    <col min="101" max="101" width="1.44140625" style="4" customWidth="1"/>
    <col min="102" max="105" width="5.44140625" style="4" hidden="1" customWidth="1"/>
    <col min="106" max="106" width="5.88671875" style="1" hidden="1" customWidth="1"/>
    <col min="107" max="108" width="6.88671875" style="1" hidden="1" customWidth="1"/>
    <col min="109" max="109" width="4.44140625" style="4" hidden="1" customWidth="1"/>
    <col min="110" max="110" width="6.44140625" style="1" hidden="1" customWidth="1"/>
    <col min="111" max="112" width="6.44140625" style="4" hidden="1" customWidth="1"/>
    <col min="113" max="113" width="19" style="1" hidden="1" customWidth="1"/>
    <col min="114" max="116" width="6" style="1" hidden="1" customWidth="1"/>
    <col min="117" max="117" width="4.44140625" style="4" hidden="1" customWidth="1"/>
    <col min="118" max="118" width="6.44140625" style="1" hidden="1" customWidth="1"/>
    <col min="119" max="119" width="6.44140625" style="4" hidden="1" customWidth="1"/>
    <col min="120" max="191" width="6" style="1" hidden="1" customWidth="1"/>
    <col min="192" max="192" width="7.44140625" style="1" hidden="1" customWidth="1"/>
    <col min="193" max="224" width="8" style="1" customWidth="1"/>
    <col min="225" max="1677" width="2.109375" style="1" customWidth="1"/>
    <col min="1678" max="1680" width="10.88671875" style="1"/>
    <col min="1681" max="1681" width="4.21875" style="1" customWidth="1"/>
    <col min="1682" max="1683" width="10.88671875" style="1"/>
    <col min="1684" max="1684" width="4.88671875" style="1" customWidth="1"/>
    <col min="1685" max="1690" width="10.88671875" style="1"/>
    <col min="1691" max="1691" width="36.21875" style="1" customWidth="1"/>
    <col min="1692" max="1692" width="10.88671875" style="1"/>
    <col min="1693" max="1693" width="45.44140625" style="1" customWidth="1"/>
    <col min="1694" max="1695" width="10.88671875" style="1"/>
    <col min="1696" max="1696" width="10.88671875" style="3"/>
    <col min="1697" max="1697" width="10.88671875" style="1"/>
    <col min="1698" max="1698" width="32.44140625" style="2" customWidth="1"/>
    <col min="1699" max="1702" width="10.88671875" style="1"/>
    <col min="1703" max="1703" width="35.44140625" style="1" customWidth="1"/>
    <col min="1704" max="1762" width="10.88671875" style="1"/>
    <col min="1763" max="1763" width="26.44140625" style="1" customWidth="1"/>
    <col min="1764" max="1766" width="10.88671875" style="1"/>
    <col min="1767" max="1767" width="17.44140625" style="1" customWidth="1"/>
    <col min="1768" max="1892" width="10.88671875" style="1"/>
    <col min="1893" max="1893" width="12" style="1" customWidth="1"/>
    <col min="1894" max="1894" width="2.77734375" style="1" customWidth="1"/>
    <col min="1895" max="1896" width="6.44140625" style="1" customWidth="1"/>
    <col min="1897" max="1897" width="5.88671875" style="1" customWidth="1"/>
    <col min="1898" max="1898" width="6.44140625" style="1" customWidth="1"/>
    <col min="1899" max="1899" width="13.77734375" style="1" customWidth="1"/>
    <col min="1900" max="1901" width="9" style="1" customWidth="1"/>
    <col min="1902" max="1902" width="2.44140625" style="1" customWidth="1"/>
    <col min="1903" max="1903" width="8.88671875" style="1" customWidth="1"/>
    <col min="1904" max="1904" width="7.44140625" style="1" customWidth="1"/>
    <col min="1905" max="1907" width="3.77734375" style="1" customWidth="1"/>
    <col min="1908" max="1908" width="3.44140625" style="1" customWidth="1"/>
    <col min="1909" max="1909" width="2.88671875" style="1" customWidth="1"/>
    <col min="1910" max="1910" width="3" style="1" customWidth="1"/>
    <col min="1911" max="1913" width="0" style="1" hidden="1" customWidth="1"/>
    <col min="1914" max="1914" width="4.44140625" style="1" customWidth="1"/>
    <col min="1915" max="1915" width="0" style="1" hidden="1" customWidth="1"/>
    <col min="1916" max="1917" width="14.88671875" style="1" customWidth="1"/>
    <col min="1918" max="1918" width="15.109375" style="1" customWidth="1"/>
    <col min="1919" max="1919" width="6.44140625" style="1" customWidth="1"/>
    <col min="1920" max="1920" width="15.109375" style="1" customWidth="1"/>
    <col min="1921" max="1921" width="4.109375" style="1" customWidth="1"/>
    <col min="1922" max="1922" width="3" style="1" customWidth="1"/>
    <col min="1923" max="1925" width="0" style="1" hidden="1" customWidth="1"/>
    <col min="1926" max="1926" width="3" style="1" customWidth="1"/>
    <col min="1927" max="1927" width="0" style="1" hidden="1" customWidth="1"/>
    <col min="1928" max="1928" width="3" style="1" customWidth="1"/>
    <col min="1929" max="1929" width="0" style="1" hidden="1" customWidth="1"/>
    <col min="1930" max="1930" width="4.44140625" style="1" customWidth="1"/>
    <col min="1931" max="1931" width="34.21875" style="1" customWidth="1"/>
    <col min="1932" max="1932" width="23.44140625" style="1" customWidth="1"/>
    <col min="1933" max="1933" width="9.109375" style="1" customWidth="1"/>
    <col min="1934" max="1934" width="19.44140625" style="1" customWidth="1"/>
    <col min="1935" max="1935" width="42.77734375" style="1" customWidth="1"/>
    <col min="1936" max="1936" width="5.88671875" style="1" customWidth="1"/>
    <col min="1937" max="1937" width="31.44140625" style="1" customWidth="1"/>
    <col min="1938" max="1938" width="16.109375" style="1" customWidth="1"/>
    <col min="1939" max="1940" width="9.21875" style="1" customWidth="1"/>
    <col min="1941" max="1941" width="11.109375" style="1" customWidth="1"/>
    <col min="1942" max="1942" width="2.109375" style="1" customWidth="1"/>
    <col min="1943" max="2148" width="10.88671875" style="1"/>
    <col min="2149" max="2149" width="12" style="1" customWidth="1"/>
    <col min="2150" max="2150" width="2.77734375" style="1" customWidth="1"/>
    <col min="2151" max="2152" width="6.44140625" style="1" customWidth="1"/>
    <col min="2153" max="2153" width="5.88671875" style="1" customWidth="1"/>
    <col min="2154" max="2154" width="6.44140625" style="1" customWidth="1"/>
    <col min="2155" max="2155" width="13.77734375" style="1" customWidth="1"/>
    <col min="2156" max="2157" width="9" style="1" customWidth="1"/>
    <col min="2158" max="2158" width="2.44140625" style="1" customWidth="1"/>
    <col min="2159" max="2159" width="8.88671875" style="1" customWidth="1"/>
    <col min="2160" max="2160" width="7.44140625" style="1" customWidth="1"/>
    <col min="2161" max="2163" width="3.77734375" style="1" customWidth="1"/>
    <col min="2164" max="2164" width="3.44140625" style="1" customWidth="1"/>
    <col min="2165" max="2165" width="2.88671875" style="1" customWidth="1"/>
    <col min="2166" max="2166" width="3" style="1" customWidth="1"/>
    <col min="2167" max="2169" width="0" style="1" hidden="1" customWidth="1"/>
    <col min="2170" max="2170" width="4.44140625" style="1" customWidth="1"/>
    <col min="2171" max="2171" width="0" style="1" hidden="1" customWidth="1"/>
    <col min="2172" max="2173" width="14.88671875" style="1" customWidth="1"/>
    <col min="2174" max="2174" width="15.109375" style="1" customWidth="1"/>
    <col min="2175" max="2175" width="6.44140625" style="1" customWidth="1"/>
    <col min="2176" max="2176" width="15.109375" style="1" customWidth="1"/>
    <col min="2177" max="2177" width="4.109375" style="1" customWidth="1"/>
    <col min="2178" max="2178" width="3" style="1" customWidth="1"/>
    <col min="2179" max="2181" width="0" style="1" hidden="1" customWidth="1"/>
    <col min="2182" max="2182" width="3" style="1" customWidth="1"/>
    <col min="2183" max="2183" width="0" style="1" hidden="1" customWidth="1"/>
    <col min="2184" max="2184" width="3" style="1" customWidth="1"/>
    <col min="2185" max="2185" width="0" style="1" hidden="1" customWidth="1"/>
    <col min="2186" max="2186" width="4.44140625" style="1" customWidth="1"/>
    <col min="2187" max="2187" width="34.21875" style="1" customWidth="1"/>
    <col min="2188" max="2188" width="23.44140625" style="1" customWidth="1"/>
    <col min="2189" max="2189" width="9.109375" style="1" customWidth="1"/>
    <col min="2190" max="2190" width="19.44140625" style="1" customWidth="1"/>
    <col min="2191" max="2191" width="42.77734375" style="1" customWidth="1"/>
    <col min="2192" max="2192" width="5.88671875" style="1" customWidth="1"/>
    <col min="2193" max="2193" width="31.44140625" style="1" customWidth="1"/>
    <col min="2194" max="2194" width="16.109375" style="1" customWidth="1"/>
    <col min="2195" max="2196" width="9.21875" style="1" customWidth="1"/>
    <col min="2197" max="2197" width="11.109375" style="1" customWidth="1"/>
    <col min="2198" max="2198" width="2.109375" style="1" customWidth="1"/>
    <col min="2199" max="2404" width="10.88671875" style="1"/>
    <col min="2405" max="2405" width="12" style="1" customWidth="1"/>
    <col min="2406" max="2406" width="2.77734375" style="1" customWidth="1"/>
    <col min="2407" max="2408" width="6.44140625" style="1" customWidth="1"/>
    <col min="2409" max="2409" width="5.88671875" style="1" customWidth="1"/>
    <col min="2410" max="2410" width="6.44140625" style="1" customWidth="1"/>
    <col min="2411" max="2411" width="13.77734375" style="1" customWidth="1"/>
    <col min="2412" max="2413" width="9" style="1" customWidth="1"/>
    <col min="2414" max="2414" width="2.44140625" style="1" customWidth="1"/>
    <col min="2415" max="2415" width="8.88671875" style="1" customWidth="1"/>
    <col min="2416" max="2416" width="7.44140625" style="1" customWidth="1"/>
    <col min="2417" max="2419" width="3.77734375" style="1" customWidth="1"/>
    <col min="2420" max="2420" width="3.44140625" style="1" customWidth="1"/>
    <col min="2421" max="2421" width="2.88671875" style="1" customWidth="1"/>
    <col min="2422" max="2422" width="3" style="1" customWidth="1"/>
    <col min="2423" max="2425" width="0" style="1" hidden="1" customWidth="1"/>
    <col min="2426" max="2426" width="4.44140625" style="1" customWidth="1"/>
    <col min="2427" max="2427" width="0" style="1" hidden="1" customWidth="1"/>
    <col min="2428" max="2429" width="14.88671875" style="1" customWidth="1"/>
    <col min="2430" max="2430" width="15.109375" style="1" customWidth="1"/>
    <col min="2431" max="2431" width="6.44140625" style="1" customWidth="1"/>
    <col min="2432" max="2432" width="15.109375" style="1" customWidth="1"/>
    <col min="2433" max="2433" width="4.109375" style="1" customWidth="1"/>
    <col min="2434" max="2434" width="3" style="1" customWidth="1"/>
    <col min="2435" max="2437" width="0" style="1" hidden="1" customWidth="1"/>
    <col min="2438" max="2438" width="3" style="1" customWidth="1"/>
    <col min="2439" max="2439" width="0" style="1" hidden="1" customWidth="1"/>
    <col min="2440" max="2440" width="3" style="1" customWidth="1"/>
    <col min="2441" max="2441" width="0" style="1" hidden="1" customWidth="1"/>
    <col min="2442" max="2442" width="4.44140625" style="1" customWidth="1"/>
    <col min="2443" max="2443" width="34.21875" style="1" customWidth="1"/>
    <col min="2444" max="2444" width="23.44140625" style="1" customWidth="1"/>
    <col min="2445" max="2445" width="9.109375" style="1" customWidth="1"/>
    <col min="2446" max="2446" width="19.44140625" style="1" customWidth="1"/>
    <col min="2447" max="2447" width="42.77734375" style="1" customWidth="1"/>
    <col min="2448" max="2448" width="5.88671875" style="1" customWidth="1"/>
    <col min="2449" max="2449" width="31.44140625" style="1" customWidth="1"/>
    <col min="2450" max="2450" width="16.109375" style="1" customWidth="1"/>
    <col min="2451" max="2452" width="9.21875" style="1" customWidth="1"/>
    <col min="2453" max="2453" width="11.109375" style="1" customWidth="1"/>
    <col min="2454" max="2454" width="2.109375" style="1" customWidth="1"/>
    <col min="2455" max="2660" width="10.88671875" style="1"/>
    <col min="2661" max="2661" width="12" style="1" customWidth="1"/>
    <col min="2662" max="2662" width="2.77734375" style="1" customWidth="1"/>
    <col min="2663" max="2664" width="6.44140625" style="1" customWidth="1"/>
    <col min="2665" max="2665" width="5.88671875" style="1" customWidth="1"/>
    <col min="2666" max="2666" width="6.44140625" style="1" customWidth="1"/>
    <col min="2667" max="2667" width="13.77734375" style="1" customWidth="1"/>
    <col min="2668" max="2669" width="9" style="1" customWidth="1"/>
    <col min="2670" max="2670" width="2.44140625" style="1" customWidth="1"/>
    <col min="2671" max="2671" width="8.88671875" style="1" customWidth="1"/>
    <col min="2672" max="2672" width="7.44140625" style="1" customWidth="1"/>
    <col min="2673" max="2675" width="3.77734375" style="1" customWidth="1"/>
    <col min="2676" max="2676" width="3.44140625" style="1" customWidth="1"/>
    <col min="2677" max="2677" width="2.88671875" style="1" customWidth="1"/>
    <col min="2678" max="2678" width="3" style="1" customWidth="1"/>
    <col min="2679" max="2681" width="0" style="1" hidden="1" customWidth="1"/>
    <col min="2682" max="2682" width="4.44140625" style="1" customWidth="1"/>
    <col min="2683" max="2683" width="0" style="1" hidden="1" customWidth="1"/>
    <col min="2684" max="2685" width="14.88671875" style="1" customWidth="1"/>
    <col min="2686" max="2686" width="15.109375" style="1" customWidth="1"/>
    <col min="2687" max="2687" width="6.44140625" style="1" customWidth="1"/>
    <col min="2688" max="2688" width="15.109375" style="1" customWidth="1"/>
    <col min="2689" max="2689" width="4.109375" style="1" customWidth="1"/>
    <col min="2690" max="2690" width="3" style="1" customWidth="1"/>
    <col min="2691" max="2693" width="0" style="1" hidden="1" customWidth="1"/>
    <col min="2694" max="2694" width="3" style="1" customWidth="1"/>
    <col min="2695" max="2695" width="0" style="1" hidden="1" customWidth="1"/>
    <col min="2696" max="2696" width="3" style="1" customWidth="1"/>
    <col min="2697" max="2697" width="0" style="1" hidden="1" customWidth="1"/>
    <col min="2698" max="2698" width="4.44140625" style="1" customWidth="1"/>
    <col min="2699" max="2699" width="34.21875" style="1" customWidth="1"/>
    <col min="2700" max="2700" width="23.44140625" style="1" customWidth="1"/>
    <col min="2701" max="2701" width="9.109375" style="1" customWidth="1"/>
    <col min="2702" max="2702" width="19.44140625" style="1" customWidth="1"/>
    <col min="2703" max="2703" width="42.77734375" style="1" customWidth="1"/>
    <col min="2704" max="2704" width="5.88671875" style="1" customWidth="1"/>
    <col min="2705" max="2705" width="31.44140625" style="1" customWidth="1"/>
    <col min="2706" max="2706" width="16.109375" style="1" customWidth="1"/>
    <col min="2707" max="2708" width="9.21875" style="1" customWidth="1"/>
    <col min="2709" max="2709" width="11.109375" style="1" customWidth="1"/>
    <col min="2710" max="2710" width="2.109375" style="1" customWidth="1"/>
    <col min="2711" max="2916" width="10.88671875" style="1"/>
    <col min="2917" max="2917" width="12" style="1" customWidth="1"/>
    <col min="2918" max="2918" width="2.77734375" style="1" customWidth="1"/>
    <col min="2919" max="2920" width="6.44140625" style="1" customWidth="1"/>
    <col min="2921" max="2921" width="5.88671875" style="1" customWidth="1"/>
    <col min="2922" max="2922" width="6.44140625" style="1" customWidth="1"/>
    <col min="2923" max="2923" width="13.77734375" style="1" customWidth="1"/>
    <col min="2924" max="2925" width="9" style="1" customWidth="1"/>
    <col min="2926" max="2926" width="2.44140625" style="1" customWidth="1"/>
    <col min="2927" max="2927" width="8.88671875" style="1" customWidth="1"/>
    <col min="2928" max="2928" width="7.44140625" style="1" customWidth="1"/>
    <col min="2929" max="2931" width="3.77734375" style="1" customWidth="1"/>
    <col min="2932" max="2932" width="3.44140625" style="1" customWidth="1"/>
    <col min="2933" max="2933" width="2.88671875" style="1" customWidth="1"/>
    <col min="2934" max="2934" width="3" style="1" customWidth="1"/>
    <col min="2935" max="2937" width="0" style="1" hidden="1" customWidth="1"/>
    <col min="2938" max="2938" width="4.44140625" style="1" customWidth="1"/>
    <col min="2939" max="2939" width="0" style="1" hidden="1" customWidth="1"/>
    <col min="2940" max="2941" width="14.88671875" style="1" customWidth="1"/>
    <col min="2942" max="2942" width="15.109375" style="1" customWidth="1"/>
    <col min="2943" max="2943" width="6.44140625" style="1" customWidth="1"/>
    <col min="2944" max="2944" width="15.109375" style="1" customWidth="1"/>
    <col min="2945" max="2945" width="4.109375" style="1" customWidth="1"/>
    <col min="2946" max="2946" width="3" style="1" customWidth="1"/>
    <col min="2947" max="2949" width="0" style="1" hidden="1" customWidth="1"/>
    <col min="2950" max="2950" width="3" style="1" customWidth="1"/>
    <col min="2951" max="2951" width="0" style="1" hidden="1" customWidth="1"/>
    <col min="2952" max="2952" width="3" style="1" customWidth="1"/>
    <col min="2953" max="2953" width="0" style="1" hidden="1" customWidth="1"/>
    <col min="2954" max="2954" width="4.44140625" style="1" customWidth="1"/>
    <col min="2955" max="2955" width="34.21875" style="1" customWidth="1"/>
    <col min="2956" max="2956" width="23.44140625" style="1" customWidth="1"/>
    <col min="2957" max="2957" width="9.109375" style="1" customWidth="1"/>
    <col min="2958" max="2958" width="19.44140625" style="1" customWidth="1"/>
    <col min="2959" max="2959" width="42.77734375" style="1" customWidth="1"/>
    <col min="2960" max="2960" width="5.88671875" style="1" customWidth="1"/>
    <col min="2961" max="2961" width="31.44140625" style="1" customWidth="1"/>
    <col min="2962" max="2962" width="16.109375" style="1" customWidth="1"/>
    <col min="2963" max="2964" width="9.21875" style="1" customWidth="1"/>
    <col min="2965" max="2965" width="11.109375" style="1" customWidth="1"/>
    <col min="2966" max="2966" width="2.109375" style="1" customWidth="1"/>
    <col min="2967" max="3172" width="10.88671875" style="1"/>
    <col min="3173" max="3173" width="12" style="1" customWidth="1"/>
    <col min="3174" max="3174" width="2.77734375" style="1" customWidth="1"/>
    <col min="3175" max="3176" width="6.44140625" style="1" customWidth="1"/>
    <col min="3177" max="3177" width="5.88671875" style="1" customWidth="1"/>
    <col min="3178" max="3178" width="6.44140625" style="1" customWidth="1"/>
    <col min="3179" max="3179" width="13.77734375" style="1" customWidth="1"/>
    <col min="3180" max="3181" width="9" style="1" customWidth="1"/>
    <col min="3182" max="3182" width="2.44140625" style="1" customWidth="1"/>
    <col min="3183" max="3183" width="8.88671875" style="1" customWidth="1"/>
    <col min="3184" max="3184" width="7.44140625" style="1" customWidth="1"/>
    <col min="3185" max="3187" width="3.77734375" style="1" customWidth="1"/>
    <col min="3188" max="3188" width="3.44140625" style="1" customWidth="1"/>
    <col min="3189" max="3189" width="2.88671875" style="1" customWidth="1"/>
    <col min="3190" max="3190" width="3" style="1" customWidth="1"/>
    <col min="3191" max="3193" width="0" style="1" hidden="1" customWidth="1"/>
    <col min="3194" max="3194" width="4.44140625" style="1" customWidth="1"/>
    <col min="3195" max="3195" width="0" style="1" hidden="1" customWidth="1"/>
    <col min="3196" max="3197" width="14.88671875" style="1" customWidth="1"/>
    <col min="3198" max="3198" width="15.109375" style="1" customWidth="1"/>
    <col min="3199" max="3199" width="6.44140625" style="1" customWidth="1"/>
    <col min="3200" max="3200" width="15.109375" style="1" customWidth="1"/>
    <col min="3201" max="3201" width="4.109375" style="1" customWidth="1"/>
    <col min="3202" max="3202" width="3" style="1" customWidth="1"/>
    <col min="3203" max="3205" width="0" style="1" hidden="1" customWidth="1"/>
    <col min="3206" max="3206" width="3" style="1" customWidth="1"/>
    <col min="3207" max="3207" width="0" style="1" hidden="1" customWidth="1"/>
    <col min="3208" max="3208" width="3" style="1" customWidth="1"/>
    <col min="3209" max="3209" width="0" style="1" hidden="1" customWidth="1"/>
    <col min="3210" max="3210" width="4.44140625" style="1" customWidth="1"/>
    <col min="3211" max="3211" width="34.21875" style="1" customWidth="1"/>
    <col min="3212" max="3212" width="23.44140625" style="1" customWidth="1"/>
    <col min="3213" max="3213" width="9.109375" style="1" customWidth="1"/>
    <col min="3214" max="3214" width="19.44140625" style="1" customWidth="1"/>
    <col min="3215" max="3215" width="42.77734375" style="1" customWidth="1"/>
    <col min="3216" max="3216" width="5.88671875" style="1" customWidth="1"/>
    <col min="3217" max="3217" width="31.44140625" style="1" customWidth="1"/>
    <col min="3218" max="3218" width="16.109375" style="1" customWidth="1"/>
    <col min="3219" max="3220" width="9.21875" style="1" customWidth="1"/>
    <col min="3221" max="3221" width="11.109375" style="1" customWidth="1"/>
    <col min="3222" max="3222" width="2.109375" style="1" customWidth="1"/>
    <col min="3223" max="3428" width="10.88671875" style="1"/>
    <col min="3429" max="3429" width="12" style="1" customWidth="1"/>
    <col min="3430" max="3430" width="2.77734375" style="1" customWidth="1"/>
    <col min="3431" max="3432" width="6.44140625" style="1" customWidth="1"/>
    <col min="3433" max="3433" width="5.88671875" style="1" customWidth="1"/>
    <col min="3434" max="3434" width="6.44140625" style="1" customWidth="1"/>
    <col min="3435" max="3435" width="13.77734375" style="1" customWidth="1"/>
    <col min="3436" max="3437" width="9" style="1" customWidth="1"/>
    <col min="3438" max="3438" width="2.44140625" style="1" customWidth="1"/>
    <col min="3439" max="3439" width="8.88671875" style="1" customWidth="1"/>
    <col min="3440" max="3440" width="7.44140625" style="1" customWidth="1"/>
    <col min="3441" max="3443" width="3.77734375" style="1" customWidth="1"/>
    <col min="3444" max="3444" width="3.44140625" style="1" customWidth="1"/>
    <col min="3445" max="3445" width="2.88671875" style="1" customWidth="1"/>
    <col min="3446" max="3446" width="3" style="1" customWidth="1"/>
    <col min="3447" max="3449" width="0" style="1" hidden="1" customWidth="1"/>
    <col min="3450" max="3450" width="4.44140625" style="1" customWidth="1"/>
    <col min="3451" max="3451" width="0" style="1" hidden="1" customWidth="1"/>
    <col min="3452" max="3453" width="14.88671875" style="1" customWidth="1"/>
    <col min="3454" max="3454" width="15.109375" style="1" customWidth="1"/>
    <col min="3455" max="3455" width="6.44140625" style="1" customWidth="1"/>
    <col min="3456" max="3456" width="15.109375" style="1" customWidth="1"/>
    <col min="3457" max="3457" width="4.109375" style="1" customWidth="1"/>
    <col min="3458" max="3458" width="3" style="1" customWidth="1"/>
    <col min="3459" max="3461" width="0" style="1" hidden="1" customWidth="1"/>
    <col min="3462" max="3462" width="3" style="1" customWidth="1"/>
    <col min="3463" max="3463" width="0" style="1" hidden="1" customWidth="1"/>
    <col min="3464" max="3464" width="3" style="1" customWidth="1"/>
    <col min="3465" max="3465" width="0" style="1" hidden="1" customWidth="1"/>
    <col min="3466" max="3466" width="4.44140625" style="1" customWidth="1"/>
    <col min="3467" max="3467" width="34.21875" style="1" customWidth="1"/>
    <col min="3468" max="3468" width="23.44140625" style="1" customWidth="1"/>
    <col min="3469" max="3469" width="9.109375" style="1" customWidth="1"/>
    <col min="3470" max="3470" width="19.44140625" style="1" customWidth="1"/>
    <col min="3471" max="3471" width="42.77734375" style="1" customWidth="1"/>
    <col min="3472" max="3472" width="5.88671875" style="1" customWidth="1"/>
    <col min="3473" max="3473" width="31.44140625" style="1" customWidth="1"/>
    <col min="3474" max="3474" width="16.109375" style="1" customWidth="1"/>
    <col min="3475" max="3476" width="9.21875" style="1" customWidth="1"/>
    <col min="3477" max="3477" width="11.109375" style="1" customWidth="1"/>
    <col min="3478" max="3478" width="2.109375" style="1" customWidth="1"/>
    <col min="3479" max="3684" width="10.88671875" style="1"/>
    <col min="3685" max="3685" width="12" style="1" customWidth="1"/>
    <col min="3686" max="3686" width="2.77734375" style="1" customWidth="1"/>
    <col min="3687" max="3688" width="6.44140625" style="1" customWidth="1"/>
    <col min="3689" max="3689" width="5.88671875" style="1" customWidth="1"/>
    <col min="3690" max="3690" width="6.44140625" style="1" customWidth="1"/>
    <col min="3691" max="3691" width="13.77734375" style="1" customWidth="1"/>
    <col min="3692" max="3693" width="9" style="1" customWidth="1"/>
    <col min="3694" max="3694" width="2.44140625" style="1" customWidth="1"/>
    <col min="3695" max="3695" width="8.88671875" style="1" customWidth="1"/>
    <col min="3696" max="3696" width="7.44140625" style="1" customWidth="1"/>
    <col min="3697" max="3699" width="3.77734375" style="1" customWidth="1"/>
    <col min="3700" max="3700" width="3.44140625" style="1" customWidth="1"/>
    <col min="3701" max="3701" width="2.88671875" style="1" customWidth="1"/>
    <col min="3702" max="3702" width="3" style="1" customWidth="1"/>
    <col min="3703" max="3705" width="0" style="1" hidden="1" customWidth="1"/>
    <col min="3706" max="3706" width="4.44140625" style="1" customWidth="1"/>
    <col min="3707" max="3707" width="0" style="1" hidden="1" customWidth="1"/>
    <col min="3708" max="3709" width="14.88671875" style="1" customWidth="1"/>
    <col min="3710" max="3710" width="15.109375" style="1" customWidth="1"/>
    <col min="3711" max="3711" width="6.44140625" style="1" customWidth="1"/>
    <col min="3712" max="3712" width="15.109375" style="1" customWidth="1"/>
    <col min="3713" max="3713" width="4.109375" style="1" customWidth="1"/>
    <col min="3714" max="3714" width="3" style="1" customWidth="1"/>
    <col min="3715" max="3717" width="0" style="1" hidden="1" customWidth="1"/>
    <col min="3718" max="3718" width="3" style="1" customWidth="1"/>
    <col min="3719" max="3719" width="0" style="1" hidden="1" customWidth="1"/>
    <col min="3720" max="3720" width="3" style="1" customWidth="1"/>
    <col min="3721" max="3721" width="0" style="1" hidden="1" customWidth="1"/>
    <col min="3722" max="3722" width="4.44140625" style="1" customWidth="1"/>
    <col min="3723" max="3723" width="34.21875" style="1" customWidth="1"/>
    <col min="3724" max="3724" width="23.44140625" style="1" customWidth="1"/>
    <col min="3725" max="3725" width="9.109375" style="1" customWidth="1"/>
    <col min="3726" max="3726" width="19.44140625" style="1" customWidth="1"/>
    <col min="3727" max="3727" width="42.77734375" style="1" customWidth="1"/>
    <col min="3728" max="3728" width="5.88671875" style="1" customWidth="1"/>
    <col min="3729" max="3729" width="31.44140625" style="1" customWidth="1"/>
    <col min="3730" max="3730" width="16.109375" style="1" customWidth="1"/>
    <col min="3731" max="3732" width="9.21875" style="1" customWidth="1"/>
    <col min="3733" max="3733" width="11.109375" style="1" customWidth="1"/>
    <col min="3734" max="3734" width="2.109375" style="1" customWidth="1"/>
    <col min="3735" max="3940" width="10.88671875" style="1"/>
    <col min="3941" max="3941" width="12" style="1" customWidth="1"/>
    <col min="3942" max="3942" width="2.77734375" style="1" customWidth="1"/>
    <col min="3943" max="3944" width="6.44140625" style="1" customWidth="1"/>
    <col min="3945" max="3945" width="5.88671875" style="1" customWidth="1"/>
    <col min="3946" max="3946" width="6.44140625" style="1" customWidth="1"/>
    <col min="3947" max="3947" width="13.77734375" style="1" customWidth="1"/>
    <col min="3948" max="3949" width="9" style="1" customWidth="1"/>
    <col min="3950" max="3950" width="2.44140625" style="1" customWidth="1"/>
    <col min="3951" max="3951" width="8.88671875" style="1" customWidth="1"/>
    <col min="3952" max="3952" width="7.44140625" style="1" customWidth="1"/>
    <col min="3953" max="3955" width="3.77734375" style="1" customWidth="1"/>
    <col min="3956" max="3956" width="3.44140625" style="1" customWidth="1"/>
    <col min="3957" max="3957" width="2.88671875" style="1" customWidth="1"/>
    <col min="3958" max="3958" width="3" style="1" customWidth="1"/>
    <col min="3959" max="3961" width="0" style="1" hidden="1" customWidth="1"/>
    <col min="3962" max="3962" width="4.44140625" style="1" customWidth="1"/>
    <col min="3963" max="3963" width="0" style="1" hidden="1" customWidth="1"/>
    <col min="3964" max="3965" width="14.88671875" style="1" customWidth="1"/>
    <col min="3966" max="3966" width="15.109375" style="1" customWidth="1"/>
    <col min="3967" max="3967" width="6.44140625" style="1" customWidth="1"/>
    <col min="3968" max="3968" width="15.109375" style="1" customWidth="1"/>
    <col min="3969" max="3969" width="4.109375" style="1" customWidth="1"/>
    <col min="3970" max="3970" width="3" style="1" customWidth="1"/>
    <col min="3971" max="3973" width="0" style="1" hidden="1" customWidth="1"/>
    <col min="3974" max="3974" width="3" style="1" customWidth="1"/>
    <col min="3975" max="3975" width="0" style="1" hidden="1" customWidth="1"/>
    <col min="3976" max="3976" width="3" style="1" customWidth="1"/>
    <col min="3977" max="3977" width="0" style="1" hidden="1" customWidth="1"/>
    <col min="3978" max="3978" width="4.44140625" style="1" customWidth="1"/>
    <col min="3979" max="3979" width="34.21875" style="1" customWidth="1"/>
    <col min="3980" max="3980" width="23.44140625" style="1" customWidth="1"/>
    <col min="3981" max="3981" width="9.109375" style="1" customWidth="1"/>
    <col min="3982" max="3982" width="19.44140625" style="1" customWidth="1"/>
    <col min="3983" max="3983" width="42.77734375" style="1" customWidth="1"/>
    <col min="3984" max="3984" width="5.88671875" style="1" customWidth="1"/>
    <col min="3985" max="3985" width="31.44140625" style="1" customWidth="1"/>
    <col min="3986" max="3986" width="16.109375" style="1" customWidth="1"/>
    <col min="3987" max="3988" width="9.21875" style="1" customWidth="1"/>
    <col min="3989" max="3989" width="11.109375" style="1" customWidth="1"/>
    <col min="3990" max="3990" width="2.109375" style="1" customWidth="1"/>
    <col min="3991" max="4196" width="10.88671875" style="1"/>
    <col min="4197" max="4197" width="12" style="1" customWidth="1"/>
    <col min="4198" max="4198" width="2.77734375" style="1" customWidth="1"/>
    <col min="4199" max="4200" width="6.44140625" style="1" customWidth="1"/>
    <col min="4201" max="4201" width="5.88671875" style="1" customWidth="1"/>
    <col min="4202" max="4202" width="6.44140625" style="1" customWidth="1"/>
    <col min="4203" max="4203" width="13.77734375" style="1" customWidth="1"/>
    <col min="4204" max="4205" width="9" style="1" customWidth="1"/>
    <col min="4206" max="4206" width="2.44140625" style="1" customWidth="1"/>
    <col min="4207" max="4207" width="8.88671875" style="1" customWidth="1"/>
    <col min="4208" max="4208" width="7.44140625" style="1" customWidth="1"/>
    <col min="4209" max="4211" width="3.77734375" style="1" customWidth="1"/>
    <col min="4212" max="4212" width="3.44140625" style="1" customWidth="1"/>
    <col min="4213" max="4213" width="2.88671875" style="1" customWidth="1"/>
    <col min="4214" max="4214" width="3" style="1" customWidth="1"/>
    <col min="4215" max="4217" width="0" style="1" hidden="1" customWidth="1"/>
    <col min="4218" max="4218" width="4.44140625" style="1" customWidth="1"/>
    <col min="4219" max="4219" width="0" style="1" hidden="1" customWidth="1"/>
    <col min="4220" max="4221" width="14.88671875" style="1" customWidth="1"/>
    <col min="4222" max="4222" width="15.109375" style="1" customWidth="1"/>
    <col min="4223" max="4223" width="6.44140625" style="1" customWidth="1"/>
    <col min="4224" max="4224" width="15.109375" style="1" customWidth="1"/>
    <col min="4225" max="4225" width="4.109375" style="1" customWidth="1"/>
    <col min="4226" max="4226" width="3" style="1" customWidth="1"/>
    <col min="4227" max="4229" width="0" style="1" hidden="1" customWidth="1"/>
    <col min="4230" max="4230" width="3" style="1" customWidth="1"/>
    <col min="4231" max="4231" width="0" style="1" hidden="1" customWidth="1"/>
    <col min="4232" max="4232" width="3" style="1" customWidth="1"/>
    <col min="4233" max="4233" width="0" style="1" hidden="1" customWidth="1"/>
    <col min="4234" max="4234" width="4.44140625" style="1" customWidth="1"/>
    <col min="4235" max="4235" width="34.21875" style="1" customWidth="1"/>
    <col min="4236" max="4236" width="23.44140625" style="1" customWidth="1"/>
    <col min="4237" max="4237" width="9.109375" style="1" customWidth="1"/>
    <col min="4238" max="4238" width="19.44140625" style="1" customWidth="1"/>
    <col min="4239" max="4239" width="42.77734375" style="1" customWidth="1"/>
    <col min="4240" max="4240" width="5.88671875" style="1" customWidth="1"/>
    <col min="4241" max="4241" width="31.44140625" style="1" customWidth="1"/>
    <col min="4242" max="4242" width="16.109375" style="1" customWidth="1"/>
    <col min="4243" max="4244" width="9.21875" style="1" customWidth="1"/>
    <col min="4245" max="4245" width="11.109375" style="1" customWidth="1"/>
    <col min="4246" max="4246" width="2.109375" style="1" customWidth="1"/>
    <col min="4247" max="4452" width="10.88671875" style="1"/>
    <col min="4453" max="4453" width="12" style="1" customWidth="1"/>
    <col min="4454" max="4454" width="2.77734375" style="1" customWidth="1"/>
    <col min="4455" max="4456" width="6.44140625" style="1" customWidth="1"/>
    <col min="4457" max="4457" width="5.88671875" style="1" customWidth="1"/>
    <col min="4458" max="4458" width="6.44140625" style="1" customWidth="1"/>
    <col min="4459" max="4459" width="13.77734375" style="1" customWidth="1"/>
    <col min="4460" max="4461" width="9" style="1" customWidth="1"/>
    <col min="4462" max="4462" width="2.44140625" style="1" customWidth="1"/>
    <col min="4463" max="4463" width="8.88671875" style="1" customWidth="1"/>
    <col min="4464" max="4464" width="7.44140625" style="1" customWidth="1"/>
    <col min="4465" max="4467" width="3.77734375" style="1" customWidth="1"/>
    <col min="4468" max="4468" width="3.44140625" style="1" customWidth="1"/>
    <col min="4469" max="4469" width="2.88671875" style="1" customWidth="1"/>
    <col min="4470" max="4470" width="3" style="1" customWidth="1"/>
    <col min="4471" max="4473" width="0" style="1" hidden="1" customWidth="1"/>
    <col min="4474" max="4474" width="4.44140625" style="1" customWidth="1"/>
    <col min="4475" max="4475" width="0" style="1" hidden="1" customWidth="1"/>
    <col min="4476" max="4477" width="14.88671875" style="1" customWidth="1"/>
    <col min="4478" max="4478" width="15.109375" style="1" customWidth="1"/>
    <col min="4479" max="4479" width="6.44140625" style="1" customWidth="1"/>
    <col min="4480" max="4480" width="15.109375" style="1" customWidth="1"/>
    <col min="4481" max="4481" width="4.109375" style="1" customWidth="1"/>
    <col min="4482" max="4482" width="3" style="1" customWidth="1"/>
    <col min="4483" max="4485" width="0" style="1" hidden="1" customWidth="1"/>
    <col min="4486" max="4486" width="3" style="1" customWidth="1"/>
    <col min="4487" max="4487" width="0" style="1" hidden="1" customWidth="1"/>
    <col min="4488" max="4488" width="3" style="1" customWidth="1"/>
    <col min="4489" max="4489" width="0" style="1" hidden="1" customWidth="1"/>
    <col min="4490" max="4490" width="4.44140625" style="1" customWidth="1"/>
    <col min="4491" max="4491" width="34.21875" style="1" customWidth="1"/>
    <col min="4492" max="4492" width="23.44140625" style="1" customWidth="1"/>
    <col min="4493" max="4493" width="9.109375" style="1" customWidth="1"/>
    <col min="4494" max="4494" width="19.44140625" style="1" customWidth="1"/>
    <col min="4495" max="4495" width="42.77734375" style="1" customWidth="1"/>
    <col min="4496" max="4496" width="5.88671875" style="1" customWidth="1"/>
    <col min="4497" max="4497" width="31.44140625" style="1" customWidth="1"/>
    <col min="4498" max="4498" width="16.109375" style="1" customWidth="1"/>
    <col min="4499" max="4500" width="9.21875" style="1" customWidth="1"/>
    <col min="4501" max="4501" width="11.109375" style="1" customWidth="1"/>
    <col min="4502" max="4502" width="2.109375" style="1" customWidth="1"/>
    <col min="4503" max="4708" width="10.88671875" style="1"/>
    <col min="4709" max="4709" width="12" style="1" customWidth="1"/>
    <col min="4710" max="4710" width="2.77734375" style="1" customWidth="1"/>
    <col min="4711" max="4712" width="6.44140625" style="1" customWidth="1"/>
    <col min="4713" max="4713" width="5.88671875" style="1" customWidth="1"/>
    <col min="4714" max="4714" width="6.44140625" style="1" customWidth="1"/>
    <col min="4715" max="4715" width="13.77734375" style="1" customWidth="1"/>
    <col min="4716" max="4717" width="9" style="1" customWidth="1"/>
    <col min="4718" max="4718" width="2.44140625" style="1" customWidth="1"/>
    <col min="4719" max="4719" width="8.88671875" style="1" customWidth="1"/>
    <col min="4720" max="4720" width="7.44140625" style="1" customWidth="1"/>
    <col min="4721" max="4723" width="3.77734375" style="1" customWidth="1"/>
    <col min="4724" max="4724" width="3.44140625" style="1" customWidth="1"/>
    <col min="4725" max="4725" width="2.88671875" style="1" customWidth="1"/>
    <col min="4726" max="4726" width="3" style="1" customWidth="1"/>
    <col min="4727" max="4729" width="0" style="1" hidden="1" customWidth="1"/>
    <col min="4730" max="4730" width="4.44140625" style="1" customWidth="1"/>
    <col min="4731" max="4731" width="0" style="1" hidden="1" customWidth="1"/>
    <col min="4732" max="4733" width="14.88671875" style="1" customWidth="1"/>
    <col min="4734" max="4734" width="15.109375" style="1" customWidth="1"/>
    <col min="4735" max="4735" width="6.44140625" style="1" customWidth="1"/>
    <col min="4736" max="4736" width="15.109375" style="1" customWidth="1"/>
    <col min="4737" max="4737" width="4.109375" style="1" customWidth="1"/>
    <col min="4738" max="4738" width="3" style="1" customWidth="1"/>
    <col min="4739" max="4741" width="0" style="1" hidden="1" customWidth="1"/>
    <col min="4742" max="4742" width="3" style="1" customWidth="1"/>
    <col min="4743" max="4743" width="0" style="1" hidden="1" customWidth="1"/>
    <col min="4744" max="4744" width="3" style="1" customWidth="1"/>
    <col min="4745" max="4745" width="0" style="1" hidden="1" customWidth="1"/>
    <col min="4746" max="4746" width="4.44140625" style="1" customWidth="1"/>
    <col min="4747" max="4747" width="34.21875" style="1" customWidth="1"/>
    <col min="4748" max="4748" width="23.44140625" style="1" customWidth="1"/>
    <col min="4749" max="4749" width="9.109375" style="1" customWidth="1"/>
    <col min="4750" max="4750" width="19.44140625" style="1" customWidth="1"/>
    <col min="4751" max="4751" width="42.77734375" style="1" customWidth="1"/>
    <col min="4752" max="4752" width="5.88671875" style="1" customWidth="1"/>
    <col min="4753" max="4753" width="31.44140625" style="1" customWidth="1"/>
    <col min="4754" max="4754" width="16.109375" style="1" customWidth="1"/>
    <col min="4755" max="4756" width="9.21875" style="1" customWidth="1"/>
    <col min="4757" max="4757" width="11.109375" style="1" customWidth="1"/>
    <col min="4758" max="4758" width="2.109375" style="1" customWidth="1"/>
    <col min="4759" max="4964" width="10.88671875" style="1"/>
    <col min="4965" max="4965" width="12" style="1" customWidth="1"/>
    <col min="4966" max="4966" width="2.77734375" style="1" customWidth="1"/>
    <col min="4967" max="4968" width="6.44140625" style="1" customWidth="1"/>
    <col min="4969" max="4969" width="5.88671875" style="1" customWidth="1"/>
    <col min="4970" max="4970" width="6.44140625" style="1" customWidth="1"/>
    <col min="4971" max="4971" width="13.77734375" style="1" customWidth="1"/>
    <col min="4972" max="4973" width="9" style="1" customWidth="1"/>
    <col min="4974" max="4974" width="2.44140625" style="1" customWidth="1"/>
    <col min="4975" max="4975" width="8.88671875" style="1" customWidth="1"/>
    <col min="4976" max="4976" width="7.44140625" style="1" customWidth="1"/>
    <col min="4977" max="4979" width="3.77734375" style="1" customWidth="1"/>
    <col min="4980" max="4980" width="3.44140625" style="1" customWidth="1"/>
    <col min="4981" max="4981" width="2.88671875" style="1" customWidth="1"/>
    <col min="4982" max="4982" width="3" style="1" customWidth="1"/>
    <col min="4983" max="4985" width="0" style="1" hidden="1" customWidth="1"/>
    <col min="4986" max="4986" width="4.44140625" style="1" customWidth="1"/>
    <col min="4987" max="4987" width="0" style="1" hidden="1" customWidth="1"/>
    <col min="4988" max="4989" width="14.88671875" style="1" customWidth="1"/>
    <col min="4990" max="4990" width="15.109375" style="1" customWidth="1"/>
    <col min="4991" max="4991" width="6.44140625" style="1" customWidth="1"/>
    <col min="4992" max="4992" width="15.109375" style="1" customWidth="1"/>
    <col min="4993" max="4993" width="4.109375" style="1" customWidth="1"/>
    <col min="4994" max="4994" width="3" style="1" customWidth="1"/>
    <col min="4995" max="4997" width="0" style="1" hidden="1" customWidth="1"/>
    <col min="4998" max="4998" width="3" style="1" customWidth="1"/>
    <col min="4999" max="4999" width="0" style="1" hidden="1" customWidth="1"/>
    <col min="5000" max="5000" width="3" style="1" customWidth="1"/>
    <col min="5001" max="5001" width="0" style="1" hidden="1" customWidth="1"/>
    <col min="5002" max="5002" width="4.44140625" style="1" customWidth="1"/>
    <col min="5003" max="5003" width="34.21875" style="1" customWidth="1"/>
    <col min="5004" max="5004" width="23.44140625" style="1" customWidth="1"/>
    <col min="5005" max="5005" width="9.109375" style="1" customWidth="1"/>
    <col min="5006" max="5006" width="19.44140625" style="1" customWidth="1"/>
    <col min="5007" max="5007" width="42.77734375" style="1" customWidth="1"/>
    <col min="5008" max="5008" width="5.88671875" style="1" customWidth="1"/>
    <col min="5009" max="5009" width="31.44140625" style="1" customWidth="1"/>
    <col min="5010" max="5010" width="16.109375" style="1" customWidth="1"/>
    <col min="5011" max="5012" width="9.21875" style="1" customWidth="1"/>
    <col min="5013" max="5013" width="11.109375" style="1" customWidth="1"/>
    <col min="5014" max="5014" width="2.109375" style="1" customWidth="1"/>
    <col min="5015" max="5220" width="10.88671875" style="1"/>
    <col min="5221" max="5221" width="12" style="1" customWidth="1"/>
    <col min="5222" max="5222" width="2.77734375" style="1" customWidth="1"/>
    <col min="5223" max="5224" width="6.44140625" style="1" customWidth="1"/>
    <col min="5225" max="5225" width="5.88671875" style="1" customWidth="1"/>
    <col min="5226" max="5226" width="6.44140625" style="1" customWidth="1"/>
    <col min="5227" max="5227" width="13.77734375" style="1" customWidth="1"/>
    <col min="5228" max="5229" width="9" style="1" customWidth="1"/>
    <col min="5230" max="5230" width="2.44140625" style="1" customWidth="1"/>
    <col min="5231" max="5231" width="8.88671875" style="1" customWidth="1"/>
    <col min="5232" max="5232" width="7.44140625" style="1" customWidth="1"/>
    <col min="5233" max="5235" width="3.77734375" style="1" customWidth="1"/>
    <col min="5236" max="5236" width="3.44140625" style="1" customWidth="1"/>
    <col min="5237" max="5237" width="2.88671875" style="1" customWidth="1"/>
    <col min="5238" max="5238" width="3" style="1" customWidth="1"/>
    <col min="5239" max="5241" width="0" style="1" hidden="1" customWidth="1"/>
    <col min="5242" max="5242" width="4.44140625" style="1" customWidth="1"/>
    <col min="5243" max="5243" width="0" style="1" hidden="1" customWidth="1"/>
    <col min="5244" max="5245" width="14.88671875" style="1" customWidth="1"/>
    <col min="5246" max="5246" width="15.109375" style="1" customWidth="1"/>
    <col min="5247" max="5247" width="6.44140625" style="1" customWidth="1"/>
    <col min="5248" max="5248" width="15.109375" style="1" customWidth="1"/>
    <col min="5249" max="5249" width="4.109375" style="1" customWidth="1"/>
    <col min="5250" max="5250" width="3" style="1" customWidth="1"/>
    <col min="5251" max="5253" width="0" style="1" hidden="1" customWidth="1"/>
    <col min="5254" max="5254" width="3" style="1" customWidth="1"/>
    <col min="5255" max="5255" width="0" style="1" hidden="1" customWidth="1"/>
    <col min="5256" max="5256" width="3" style="1" customWidth="1"/>
    <col min="5257" max="5257" width="0" style="1" hidden="1" customWidth="1"/>
    <col min="5258" max="5258" width="4.44140625" style="1" customWidth="1"/>
    <col min="5259" max="5259" width="34.21875" style="1" customWidth="1"/>
    <col min="5260" max="5260" width="23.44140625" style="1" customWidth="1"/>
    <col min="5261" max="5261" width="9.109375" style="1" customWidth="1"/>
    <col min="5262" max="5262" width="19.44140625" style="1" customWidth="1"/>
    <col min="5263" max="5263" width="42.77734375" style="1" customWidth="1"/>
    <col min="5264" max="5264" width="5.88671875" style="1" customWidth="1"/>
    <col min="5265" max="5265" width="31.44140625" style="1" customWidth="1"/>
    <col min="5266" max="5266" width="16.109375" style="1" customWidth="1"/>
    <col min="5267" max="5268" width="9.21875" style="1" customWidth="1"/>
    <col min="5269" max="5269" width="11.109375" style="1" customWidth="1"/>
    <col min="5270" max="5270" width="2.109375" style="1" customWidth="1"/>
    <col min="5271" max="5476" width="10.88671875" style="1"/>
    <col min="5477" max="5477" width="12" style="1" customWidth="1"/>
    <col min="5478" max="5478" width="2.77734375" style="1" customWidth="1"/>
    <col min="5479" max="5480" width="6.44140625" style="1" customWidth="1"/>
    <col min="5481" max="5481" width="5.88671875" style="1" customWidth="1"/>
    <col min="5482" max="5482" width="6.44140625" style="1" customWidth="1"/>
    <col min="5483" max="5483" width="13.77734375" style="1" customWidth="1"/>
    <col min="5484" max="5485" width="9" style="1" customWidth="1"/>
    <col min="5486" max="5486" width="2.44140625" style="1" customWidth="1"/>
    <col min="5487" max="5487" width="8.88671875" style="1" customWidth="1"/>
    <col min="5488" max="5488" width="7.44140625" style="1" customWidth="1"/>
    <col min="5489" max="5491" width="3.77734375" style="1" customWidth="1"/>
    <col min="5492" max="5492" width="3.44140625" style="1" customWidth="1"/>
    <col min="5493" max="5493" width="2.88671875" style="1" customWidth="1"/>
    <col min="5494" max="5494" width="3" style="1" customWidth="1"/>
    <col min="5495" max="5497" width="0" style="1" hidden="1" customWidth="1"/>
    <col min="5498" max="5498" width="4.44140625" style="1" customWidth="1"/>
    <col min="5499" max="5499" width="0" style="1" hidden="1" customWidth="1"/>
    <col min="5500" max="5501" width="14.88671875" style="1" customWidth="1"/>
    <col min="5502" max="5502" width="15.109375" style="1" customWidth="1"/>
    <col min="5503" max="5503" width="6.44140625" style="1" customWidth="1"/>
    <col min="5504" max="5504" width="15.109375" style="1" customWidth="1"/>
    <col min="5505" max="5505" width="4.109375" style="1" customWidth="1"/>
    <col min="5506" max="5506" width="3" style="1" customWidth="1"/>
    <col min="5507" max="5509" width="0" style="1" hidden="1" customWidth="1"/>
    <col min="5510" max="5510" width="3" style="1" customWidth="1"/>
    <col min="5511" max="5511" width="0" style="1" hidden="1" customWidth="1"/>
    <col min="5512" max="5512" width="3" style="1" customWidth="1"/>
    <col min="5513" max="5513" width="0" style="1" hidden="1" customWidth="1"/>
    <col min="5514" max="5514" width="4.44140625" style="1" customWidth="1"/>
    <col min="5515" max="5515" width="34.21875" style="1" customWidth="1"/>
    <col min="5516" max="5516" width="23.44140625" style="1" customWidth="1"/>
    <col min="5517" max="5517" width="9.109375" style="1" customWidth="1"/>
    <col min="5518" max="5518" width="19.44140625" style="1" customWidth="1"/>
    <col min="5519" max="5519" width="42.77734375" style="1" customWidth="1"/>
    <col min="5520" max="5520" width="5.88671875" style="1" customWidth="1"/>
    <col min="5521" max="5521" width="31.44140625" style="1" customWidth="1"/>
    <col min="5522" max="5522" width="16.109375" style="1" customWidth="1"/>
    <col min="5523" max="5524" width="9.21875" style="1" customWidth="1"/>
    <col min="5525" max="5525" width="11.109375" style="1" customWidth="1"/>
    <col min="5526" max="5526" width="2.109375" style="1" customWidth="1"/>
    <col min="5527" max="5732" width="10.88671875" style="1"/>
    <col min="5733" max="5733" width="12" style="1" customWidth="1"/>
    <col min="5734" max="5734" width="2.77734375" style="1" customWidth="1"/>
    <col min="5735" max="5736" width="6.44140625" style="1" customWidth="1"/>
    <col min="5737" max="5737" width="5.88671875" style="1" customWidth="1"/>
    <col min="5738" max="5738" width="6.44140625" style="1" customWidth="1"/>
    <col min="5739" max="5739" width="13.77734375" style="1" customWidth="1"/>
    <col min="5740" max="5741" width="9" style="1" customWidth="1"/>
    <col min="5742" max="5742" width="2.44140625" style="1" customWidth="1"/>
    <col min="5743" max="5743" width="8.88671875" style="1" customWidth="1"/>
    <col min="5744" max="5744" width="7.44140625" style="1" customWidth="1"/>
    <col min="5745" max="5747" width="3.77734375" style="1" customWidth="1"/>
    <col min="5748" max="5748" width="3.44140625" style="1" customWidth="1"/>
    <col min="5749" max="5749" width="2.88671875" style="1" customWidth="1"/>
    <col min="5750" max="5750" width="3" style="1" customWidth="1"/>
    <col min="5751" max="5753" width="0" style="1" hidden="1" customWidth="1"/>
    <col min="5754" max="5754" width="4.44140625" style="1" customWidth="1"/>
    <col min="5755" max="5755" width="0" style="1" hidden="1" customWidth="1"/>
    <col min="5756" max="5757" width="14.88671875" style="1" customWidth="1"/>
    <col min="5758" max="5758" width="15.109375" style="1" customWidth="1"/>
    <col min="5759" max="5759" width="6.44140625" style="1" customWidth="1"/>
    <col min="5760" max="5760" width="15.109375" style="1" customWidth="1"/>
    <col min="5761" max="5761" width="4.109375" style="1" customWidth="1"/>
    <col min="5762" max="5762" width="3" style="1" customWidth="1"/>
    <col min="5763" max="5765" width="0" style="1" hidden="1" customWidth="1"/>
    <col min="5766" max="5766" width="3" style="1" customWidth="1"/>
    <col min="5767" max="5767" width="0" style="1" hidden="1" customWidth="1"/>
    <col min="5768" max="5768" width="3" style="1" customWidth="1"/>
    <col min="5769" max="5769" width="0" style="1" hidden="1" customWidth="1"/>
    <col min="5770" max="5770" width="4.44140625" style="1" customWidth="1"/>
    <col min="5771" max="5771" width="34.21875" style="1" customWidth="1"/>
    <col min="5772" max="5772" width="23.44140625" style="1" customWidth="1"/>
    <col min="5773" max="5773" width="9.109375" style="1" customWidth="1"/>
    <col min="5774" max="5774" width="19.44140625" style="1" customWidth="1"/>
    <col min="5775" max="5775" width="42.77734375" style="1" customWidth="1"/>
    <col min="5776" max="5776" width="5.88671875" style="1" customWidth="1"/>
    <col min="5777" max="5777" width="31.44140625" style="1" customWidth="1"/>
    <col min="5778" max="5778" width="16.109375" style="1" customWidth="1"/>
    <col min="5779" max="5780" width="9.21875" style="1" customWidth="1"/>
    <col min="5781" max="5781" width="11.109375" style="1" customWidth="1"/>
    <col min="5782" max="5782" width="2.109375" style="1" customWidth="1"/>
    <col min="5783" max="5988" width="10.88671875" style="1"/>
    <col min="5989" max="5989" width="12" style="1" customWidth="1"/>
    <col min="5990" max="5990" width="2.77734375" style="1" customWidth="1"/>
    <col min="5991" max="5992" width="6.44140625" style="1" customWidth="1"/>
    <col min="5993" max="5993" width="5.88671875" style="1" customWidth="1"/>
    <col min="5994" max="5994" width="6.44140625" style="1" customWidth="1"/>
    <col min="5995" max="5995" width="13.77734375" style="1" customWidth="1"/>
    <col min="5996" max="5997" width="9" style="1" customWidth="1"/>
    <col min="5998" max="5998" width="2.44140625" style="1" customWidth="1"/>
    <col min="5999" max="5999" width="8.88671875" style="1" customWidth="1"/>
    <col min="6000" max="6000" width="7.44140625" style="1" customWidth="1"/>
    <col min="6001" max="6003" width="3.77734375" style="1" customWidth="1"/>
    <col min="6004" max="6004" width="3.44140625" style="1" customWidth="1"/>
    <col min="6005" max="6005" width="2.88671875" style="1" customWidth="1"/>
    <col min="6006" max="6006" width="3" style="1" customWidth="1"/>
    <col min="6007" max="6009" width="0" style="1" hidden="1" customWidth="1"/>
    <col min="6010" max="6010" width="4.44140625" style="1" customWidth="1"/>
    <col min="6011" max="6011" width="0" style="1" hidden="1" customWidth="1"/>
    <col min="6012" max="6013" width="14.88671875" style="1" customWidth="1"/>
    <col min="6014" max="6014" width="15.109375" style="1" customWidth="1"/>
    <col min="6015" max="6015" width="6.44140625" style="1" customWidth="1"/>
    <col min="6016" max="6016" width="15.109375" style="1" customWidth="1"/>
    <col min="6017" max="6017" width="4.109375" style="1" customWidth="1"/>
    <col min="6018" max="6018" width="3" style="1" customWidth="1"/>
    <col min="6019" max="6021" width="0" style="1" hidden="1" customWidth="1"/>
    <col min="6022" max="6022" width="3" style="1" customWidth="1"/>
    <col min="6023" max="6023" width="0" style="1" hidden="1" customWidth="1"/>
    <col min="6024" max="6024" width="3" style="1" customWidth="1"/>
    <col min="6025" max="6025" width="0" style="1" hidden="1" customWidth="1"/>
    <col min="6026" max="6026" width="4.44140625" style="1" customWidth="1"/>
    <col min="6027" max="6027" width="34.21875" style="1" customWidth="1"/>
    <col min="6028" max="6028" width="23.44140625" style="1" customWidth="1"/>
    <col min="6029" max="6029" width="9.109375" style="1" customWidth="1"/>
    <col min="6030" max="6030" width="19.44140625" style="1" customWidth="1"/>
    <col min="6031" max="6031" width="42.77734375" style="1" customWidth="1"/>
    <col min="6032" max="6032" width="5.88671875" style="1" customWidth="1"/>
    <col min="6033" max="6033" width="31.44140625" style="1" customWidth="1"/>
    <col min="6034" max="6034" width="16.109375" style="1" customWidth="1"/>
    <col min="6035" max="6036" width="9.21875" style="1" customWidth="1"/>
    <col min="6037" max="6037" width="11.109375" style="1" customWidth="1"/>
    <col min="6038" max="6038" width="2.109375" style="1" customWidth="1"/>
    <col min="6039" max="6244" width="10.88671875" style="1"/>
    <col min="6245" max="6245" width="12" style="1" customWidth="1"/>
    <col min="6246" max="6246" width="2.77734375" style="1" customWidth="1"/>
    <col min="6247" max="6248" width="6.44140625" style="1" customWidth="1"/>
    <col min="6249" max="6249" width="5.88671875" style="1" customWidth="1"/>
    <col min="6250" max="6250" width="6.44140625" style="1" customWidth="1"/>
    <col min="6251" max="6251" width="13.77734375" style="1" customWidth="1"/>
    <col min="6252" max="6253" width="9" style="1" customWidth="1"/>
    <col min="6254" max="6254" width="2.44140625" style="1" customWidth="1"/>
    <col min="6255" max="6255" width="8.88671875" style="1" customWidth="1"/>
    <col min="6256" max="6256" width="7.44140625" style="1" customWidth="1"/>
    <col min="6257" max="6259" width="3.77734375" style="1" customWidth="1"/>
    <col min="6260" max="6260" width="3.44140625" style="1" customWidth="1"/>
    <col min="6261" max="6261" width="2.88671875" style="1" customWidth="1"/>
    <col min="6262" max="6262" width="3" style="1" customWidth="1"/>
    <col min="6263" max="6265" width="0" style="1" hidden="1" customWidth="1"/>
    <col min="6266" max="6266" width="4.44140625" style="1" customWidth="1"/>
    <col min="6267" max="6267" width="0" style="1" hidden="1" customWidth="1"/>
    <col min="6268" max="6269" width="14.88671875" style="1" customWidth="1"/>
    <col min="6270" max="6270" width="15.109375" style="1" customWidth="1"/>
    <col min="6271" max="6271" width="6.44140625" style="1" customWidth="1"/>
    <col min="6272" max="6272" width="15.109375" style="1" customWidth="1"/>
    <col min="6273" max="6273" width="4.109375" style="1" customWidth="1"/>
    <col min="6274" max="6274" width="3" style="1" customWidth="1"/>
    <col min="6275" max="6277" width="0" style="1" hidden="1" customWidth="1"/>
    <col min="6278" max="6278" width="3" style="1" customWidth="1"/>
    <col min="6279" max="6279" width="0" style="1" hidden="1" customWidth="1"/>
    <col min="6280" max="6280" width="3" style="1" customWidth="1"/>
    <col min="6281" max="6281" width="0" style="1" hidden="1" customWidth="1"/>
    <col min="6282" max="6282" width="4.44140625" style="1" customWidth="1"/>
    <col min="6283" max="6283" width="34.21875" style="1" customWidth="1"/>
    <col min="6284" max="6284" width="23.44140625" style="1" customWidth="1"/>
    <col min="6285" max="6285" width="9.109375" style="1" customWidth="1"/>
    <col min="6286" max="6286" width="19.44140625" style="1" customWidth="1"/>
    <col min="6287" max="6287" width="42.77734375" style="1" customWidth="1"/>
    <col min="6288" max="6288" width="5.88671875" style="1" customWidth="1"/>
    <col min="6289" max="6289" width="31.44140625" style="1" customWidth="1"/>
    <col min="6290" max="6290" width="16.109375" style="1" customWidth="1"/>
    <col min="6291" max="6292" width="9.21875" style="1" customWidth="1"/>
    <col min="6293" max="6293" width="11.109375" style="1" customWidth="1"/>
    <col min="6294" max="6294" width="2.109375" style="1" customWidth="1"/>
    <col min="6295" max="6500" width="10.88671875" style="1"/>
    <col min="6501" max="6501" width="12" style="1" customWidth="1"/>
    <col min="6502" max="6502" width="2.77734375" style="1" customWidth="1"/>
    <col min="6503" max="6504" width="6.44140625" style="1" customWidth="1"/>
    <col min="6505" max="6505" width="5.88671875" style="1" customWidth="1"/>
    <col min="6506" max="6506" width="6.44140625" style="1" customWidth="1"/>
    <col min="6507" max="6507" width="13.77734375" style="1" customWidth="1"/>
    <col min="6508" max="6509" width="9" style="1" customWidth="1"/>
    <col min="6510" max="6510" width="2.44140625" style="1" customWidth="1"/>
    <col min="6511" max="6511" width="8.88671875" style="1" customWidth="1"/>
    <col min="6512" max="6512" width="7.44140625" style="1" customWidth="1"/>
    <col min="6513" max="6515" width="3.77734375" style="1" customWidth="1"/>
    <col min="6516" max="6516" width="3.44140625" style="1" customWidth="1"/>
    <col min="6517" max="6517" width="2.88671875" style="1" customWidth="1"/>
    <col min="6518" max="6518" width="3" style="1" customWidth="1"/>
    <col min="6519" max="6521" width="0" style="1" hidden="1" customWidth="1"/>
    <col min="6522" max="6522" width="4.44140625" style="1" customWidth="1"/>
    <col min="6523" max="6523" width="0" style="1" hidden="1" customWidth="1"/>
    <col min="6524" max="6525" width="14.88671875" style="1" customWidth="1"/>
    <col min="6526" max="6526" width="15.109375" style="1" customWidth="1"/>
    <col min="6527" max="6527" width="6.44140625" style="1" customWidth="1"/>
    <col min="6528" max="6528" width="15.109375" style="1" customWidth="1"/>
    <col min="6529" max="6529" width="4.109375" style="1" customWidth="1"/>
    <col min="6530" max="6530" width="3" style="1" customWidth="1"/>
    <col min="6531" max="6533" width="0" style="1" hidden="1" customWidth="1"/>
    <col min="6534" max="6534" width="3" style="1" customWidth="1"/>
    <col min="6535" max="6535" width="0" style="1" hidden="1" customWidth="1"/>
    <col min="6536" max="6536" width="3" style="1" customWidth="1"/>
    <col min="6537" max="6537" width="0" style="1" hidden="1" customWidth="1"/>
    <col min="6538" max="6538" width="4.44140625" style="1" customWidth="1"/>
    <col min="6539" max="6539" width="34.21875" style="1" customWidth="1"/>
    <col min="6540" max="6540" width="23.44140625" style="1" customWidth="1"/>
    <col min="6541" max="6541" width="9.109375" style="1" customWidth="1"/>
    <col min="6542" max="6542" width="19.44140625" style="1" customWidth="1"/>
    <col min="6543" max="6543" width="42.77734375" style="1" customWidth="1"/>
    <col min="6544" max="6544" width="5.88671875" style="1" customWidth="1"/>
    <col min="6545" max="6545" width="31.44140625" style="1" customWidth="1"/>
    <col min="6546" max="6546" width="16.109375" style="1" customWidth="1"/>
    <col min="6547" max="6548" width="9.21875" style="1" customWidth="1"/>
    <col min="6549" max="6549" width="11.109375" style="1" customWidth="1"/>
    <col min="6550" max="6550" width="2.109375" style="1" customWidth="1"/>
    <col min="6551" max="6756" width="10.88671875" style="1"/>
    <col min="6757" max="6757" width="12" style="1" customWidth="1"/>
    <col min="6758" max="6758" width="2.77734375" style="1" customWidth="1"/>
    <col min="6759" max="6760" width="6.44140625" style="1" customWidth="1"/>
    <col min="6761" max="6761" width="5.88671875" style="1" customWidth="1"/>
    <col min="6762" max="6762" width="6.44140625" style="1" customWidth="1"/>
    <col min="6763" max="6763" width="13.77734375" style="1" customWidth="1"/>
    <col min="6764" max="6765" width="9" style="1" customWidth="1"/>
    <col min="6766" max="6766" width="2.44140625" style="1" customWidth="1"/>
    <col min="6767" max="6767" width="8.88671875" style="1" customWidth="1"/>
    <col min="6768" max="6768" width="7.44140625" style="1" customWidth="1"/>
    <col min="6769" max="6771" width="3.77734375" style="1" customWidth="1"/>
    <col min="6772" max="6772" width="3.44140625" style="1" customWidth="1"/>
    <col min="6773" max="6773" width="2.88671875" style="1" customWidth="1"/>
    <col min="6774" max="6774" width="3" style="1" customWidth="1"/>
    <col min="6775" max="6777" width="0" style="1" hidden="1" customWidth="1"/>
    <col min="6778" max="6778" width="4.44140625" style="1" customWidth="1"/>
    <col min="6779" max="6779" width="0" style="1" hidden="1" customWidth="1"/>
    <col min="6780" max="6781" width="14.88671875" style="1" customWidth="1"/>
    <col min="6782" max="6782" width="15.109375" style="1" customWidth="1"/>
    <col min="6783" max="6783" width="6.44140625" style="1" customWidth="1"/>
    <col min="6784" max="6784" width="15.109375" style="1" customWidth="1"/>
    <col min="6785" max="6785" width="4.109375" style="1" customWidth="1"/>
    <col min="6786" max="6786" width="3" style="1" customWidth="1"/>
    <col min="6787" max="6789" width="0" style="1" hidden="1" customWidth="1"/>
    <col min="6790" max="6790" width="3" style="1" customWidth="1"/>
    <col min="6791" max="6791" width="0" style="1" hidden="1" customWidth="1"/>
    <col min="6792" max="6792" width="3" style="1" customWidth="1"/>
    <col min="6793" max="6793" width="0" style="1" hidden="1" customWidth="1"/>
    <col min="6794" max="6794" width="4.44140625" style="1" customWidth="1"/>
    <col min="6795" max="6795" width="34.21875" style="1" customWidth="1"/>
    <col min="6796" max="6796" width="23.44140625" style="1" customWidth="1"/>
    <col min="6797" max="6797" width="9.109375" style="1" customWidth="1"/>
    <col min="6798" max="6798" width="19.44140625" style="1" customWidth="1"/>
    <col min="6799" max="6799" width="42.77734375" style="1" customWidth="1"/>
    <col min="6800" max="6800" width="5.88671875" style="1" customWidth="1"/>
    <col min="6801" max="6801" width="31.44140625" style="1" customWidth="1"/>
    <col min="6802" max="6802" width="16.109375" style="1" customWidth="1"/>
    <col min="6803" max="6804" width="9.21875" style="1" customWidth="1"/>
    <col min="6805" max="6805" width="11.109375" style="1" customWidth="1"/>
    <col min="6806" max="6806" width="2.109375" style="1" customWidth="1"/>
    <col min="6807" max="7012" width="10.88671875" style="1"/>
    <col min="7013" max="7013" width="12" style="1" customWidth="1"/>
    <col min="7014" max="7014" width="2.77734375" style="1" customWidth="1"/>
    <col min="7015" max="7016" width="6.44140625" style="1" customWidth="1"/>
    <col min="7017" max="7017" width="5.88671875" style="1" customWidth="1"/>
    <col min="7018" max="7018" width="6.44140625" style="1" customWidth="1"/>
    <col min="7019" max="7019" width="13.77734375" style="1" customWidth="1"/>
    <col min="7020" max="7021" width="9" style="1" customWidth="1"/>
    <col min="7022" max="7022" width="2.44140625" style="1" customWidth="1"/>
    <col min="7023" max="7023" width="8.88671875" style="1" customWidth="1"/>
    <col min="7024" max="7024" width="7.44140625" style="1" customWidth="1"/>
    <col min="7025" max="7027" width="3.77734375" style="1" customWidth="1"/>
    <col min="7028" max="7028" width="3.44140625" style="1" customWidth="1"/>
    <col min="7029" max="7029" width="2.88671875" style="1" customWidth="1"/>
    <col min="7030" max="7030" width="3" style="1" customWidth="1"/>
    <col min="7031" max="7033" width="0" style="1" hidden="1" customWidth="1"/>
    <col min="7034" max="7034" width="4.44140625" style="1" customWidth="1"/>
    <col min="7035" max="7035" width="0" style="1" hidden="1" customWidth="1"/>
    <col min="7036" max="7037" width="14.88671875" style="1" customWidth="1"/>
    <col min="7038" max="7038" width="15.109375" style="1" customWidth="1"/>
    <col min="7039" max="7039" width="6.44140625" style="1" customWidth="1"/>
    <col min="7040" max="7040" width="15.109375" style="1" customWidth="1"/>
    <col min="7041" max="7041" width="4.109375" style="1" customWidth="1"/>
    <col min="7042" max="7042" width="3" style="1" customWidth="1"/>
    <col min="7043" max="7045" width="0" style="1" hidden="1" customWidth="1"/>
    <col min="7046" max="7046" width="3" style="1" customWidth="1"/>
    <col min="7047" max="7047" width="0" style="1" hidden="1" customWidth="1"/>
    <col min="7048" max="7048" width="3" style="1" customWidth="1"/>
    <col min="7049" max="7049" width="0" style="1" hidden="1" customWidth="1"/>
    <col min="7050" max="7050" width="4.44140625" style="1" customWidth="1"/>
    <col min="7051" max="7051" width="34.21875" style="1" customWidth="1"/>
    <col min="7052" max="7052" width="23.44140625" style="1" customWidth="1"/>
    <col min="7053" max="7053" width="9.109375" style="1" customWidth="1"/>
    <col min="7054" max="7054" width="19.44140625" style="1" customWidth="1"/>
    <col min="7055" max="7055" width="42.77734375" style="1" customWidth="1"/>
    <col min="7056" max="7056" width="5.88671875" style="1" customWidth="1"/>
    <col min="7057" max="7057" width="31.44140625" style="1" customWidth="1"/>
    <col min="7058" max="7058" width="16.109375" style="1" customWidth="1"/>
    <col min="7059" max="7060" width="9.21875" style="1" customWidth="1"/>
    <col min="7061" max="7061" width="11.109375" style="1" customWidth="1"/>
    <col min="7062" max="7062" width="2.109375" style="1" customWidth="1"/>
    <col min="7063" max="7268" width="10.88671875" style="1"/>
    <col min="7269" max="7269" width="12" style="1" customWidth="1"/>
    <col min="7270" max="7270" width="2.77734375" style="1" customWidth="1"/>
    <col min="7271" max="7272" width="6.44140625" style="1" customWidth="1"/>
    <col min="7273" max="7273" width="5.88671875" style="1" customWidth="1"/>
    <col min="7274" max="7274" width="6.44140625" style="1" customWidth="1"/>
    <col min="7275" max="7275" width="13.77734375" style="1" customWidth="1"/>
    <col min="7276" max="7277" width="9" style="1" customWidth="1"/>
    <col min="7278" max="7278" width="2.44140625" style="1" customWidth="1"/>
    <col min="7279" max="7279" width="8.88671875" style="1" customWidth="1"/>
    <col min="7280" max="7280" width="7.44140625" style="1" customWidth="1"/>
    <col min="7281" max="7283" width="3.77734375" style="1" customWidth="1"/>
    <col min="7284" max="7284" width="3.44140625" style="1" customWidth="1"/>
    <col min="7285" max="7285" width="2.88671875" style="1" customWidth="1"/>
    <col min="7286" max="7286" width="3" style="1" customWidth="1"/>
    <col min="7287" max="7289" width="0" style="1" hidden="1" customWidth="1"/>
    <col min="7290" max="7290" width="4.44140625" style="1" customWidth="1"/>
    <col min="7291" max="7291" width="0" style="1" hidden="1" customWidth="1"/>
    <col min="7292" max="7293" width="14.88671875" style="1" customWidth="1"/>
    <col min="7294" max="7294" width="15.109375" style="1" customWidth="1"/>
    <col min="7295" max="7295" width="6.44140625" style="1" customWidth="1"/>
    <col min="7296" max="7296" width="15.109375" style="1" customWidth="1"/>
    <col min="7297" max="7297" width="4.109375" style="1" customWidth="1"/>
    <col min="7298" max="7298" width="3" style="1" customWidth="1"/>
    <col min="7299" max="7301" width="0" style="1" hidden="1" customWidth="1"/>
    <col min="7302" max="7302" width="3" style="1" customWidth="1"/>
    <col min="7303" max="7303" width="0" style="1" hidden="1" customWidth="1"/>
    <col min="7304" max="7304" width="3" style="1" customWidth="1"/>
    <col min="7305" max="7305" width="0" style="1" hidden="1" customWidth="1"/>
    <col min="7306" max="7306" width="4.44140625" style="1" customWidth="1"/>
    <col min="7307" max="7307" width="34.21875" style="1" customWidth="1"/>
    <col min="7308" max="7308" width="23.44140625" style="1" customWidth="1"/>
    <col min="7309" max="7309" width="9.109375" style="1" customWidth="1"/>
    <col min="7310" max="7310" width="19.44140625" style="1" customWidth="1"/>
    <col min="7311" max="7311" width="42.77734375" style="1" customWidth="1"/>
    <col min="7312" max="7312" width="5.88671875" style="1" customWidth="1"/>
    <col min="7313" max="7313" width="31.44140625" style="1" customWidth="1"/>
    <col min="7314" max="7314" width="16.109375" style="1" customWidth="1"/>
    <col min="7315" max="7316" width="9.21875" style="1" customWidth="1"/>
    <col min="7317" max="7317" width="11.109375" style="1" customWidth="1"/>
    <col min="7318" max="7318" width="2.109375" style="1" customWidth="1"/>
    <col min="7319" max="7524" width="10.88671875" style="1"/>
    <col min="7525" max="7525" width="12" style="1" customWidth="1"/>
    <col min="7526" max="7526" width="2.77734375" style="1" customWidth="1"/>
    <col min="7527" max="7528" width="6.44140625" style="1" customWidth="1"/>
    <col min="7529" max="7529" width="5.88671875" style="1" customWidth="1"/>
    <col min="7530" max="7530" width="6.44140625" style="1" customWidth="1"/>
    <col min="7531" max="7531" width="13.77734375" style="1" customWidth="1"/>
    <col min="7532" max="7533" width="9" style="1" customWidth="1"/>
    <col min="7534" max="7534" width="2.44140625" style="1" customWidth="1"/>
    <col min="7535" max="7535" width="8.88671875" style="1" customWidth="1"/>
    <col min="7536" max="7536" width="7.44140625" style="1" customWidth="1"/>
    <col min="7537" max="7539" width="3.77734375" style="1" customWidth="1"/>
    <col min="7540" max="7540" width="3.44140625" style="1" customWidth="1"/>
    <col min="7541" max="7541" width="2.88671875" style="1" customWidth="1"/>
    <col min="7542" max="7542" width="3" style="1" customWidth="1"/>
    <col min="7543" max="7545" width="0" style="1" hidden="1" customWidth="1"/>
    <col min="7546" max="7546" width="4.44140625" style="1" customWidth="1"/>
    <col min="7547" max="7547" width="0" style="1" hidden="1" customWidth="1"/>
    <col min="7548" max="7549" width="14.88671875" style="1" customWidth="1"/>
    <col min="7550" max="7550" width="15.109375" style="1" customWidth="1"/>
    <col min="7551" max="7551" width="6.44140625" style="1" customWidth="1"/>
    <col min="7552" max="7552" width="15.109375" style="1" customWidth="1"/>
    <col min="7553" max="7553" width="4.109375" style="1" customWidth="1"/>
    <col min="7554" max="7554" width="3" style="1" customWidth="1"/>
    <col min="7555" max="7557" width="0" style="1" hidden="1" customWidth="1"/>
    <col min="7558" max="7558" width="3" style="1" customWidth="1"/>
    <col min="7559" max="7559" width="0" style="1" hidden="1" customWidth="1"/>
    <col min="7560" max="7560" width="3" style="1" customWidth="1"/>
    <col min="7561" max="7561" width="0" style="1" hidden="1" customWidth="1"/>
    <col min="7562" max="7562" width="4.44140625" style="1" customWidth="1"/>
    <col min="7563" max="7563" width="34.21875" style="1" customWidth="1"/>
    <col min="7564" max="7564" width="23.44140625" style="1" customWidth="1"/>
    <col min="7565" max="7565" width="9.109375" style="1" customWidth="1"/>
    <col min="7566" max="7566" width="19.44140625" style="1" customWidth="1"/>
    <col min="7567" max="7567" width="42.77734375" style="1" customWidth="1"/>
    <col min="7568" max="7568" width="5.88671875" style="1" customWidth="1"/>
    <col min="7569" max="7569" width="31.44140625" style="1" customWidth="1"/>
    <col min="7570" max="7570" width="16.109375" style="1" customWidth="1"/>
    <col min="7571" max="7572" width="9.21875" style="1" customWidth="1"/>
    <col min="7573" max="7573" width="11.109375" style="1" customWidth="1"/>
    <col min="7574" max="7574" width="2.109375" style="1" customWidth="1"/>
    <col min="7575" max="7780" width="10.88671875" style="1"/>
    <col min="7781" max="7781" width="12" style="1" customWidth="1"/>
    <col min="7782" max="7782" width="2.77734375" style="1" customWidth="1"/>
    <col min="7783" max="7784" width="6.44140625" style="1" customWidth="1"/>
    <col min="7785" max="7785" width="5.88671875" style="1" customWidth="1"/>
    <col min="7786" max="7786" width="6.44140625" style="1" customWidth="1"/>
    <col min="7787" max="7787" width="13.77734375" style="1" customWidth="1"/>
    <col min="7788" max="7789" width="9" style="1" customWidth="1"/>
    <col min="7790" max="7790" width="2.44140625" style="1" customWidth="1"/>
    <col min="7791" max="7791" width="8.88671875" style="1" customWidth="1"/>
    <col min="7792" max="7792" width="7.44140625" style="1" customWidth="1"/>
    <col min="7793" max="7795" width="3.77734375" style="1" customWidth="1"/>
    <col min="7796" max="7796" width="3.44140625" style="1" customWidth="1"/>
    <col min="7797" max="7797" width="2.88671875" style="1" customWidth="1"/>
    <col min="7798" max="7798" width="3" style="1" customWidth="1"/>
    <col min="7799" max="7801" width="0" style="1" hidden="1" customWidth="1"/>
    <col min="7802" max="7802" width="4.44140625" style="1" customWidth="1"/>
    <col min="7803" max="7803" width="0" style="1" hidden="1" customWidth="1"/>
    <col min="7804" max="7805" width="14.88671875" style="1" customWidth="1"/>
    <col min="7806" max="7806" width="15.109375" style="1" customWidth="1"/>
    <col min="7807" max="7807" width="6.44140625" style="1" customWidth="1"/>
    <col min="7808" max="7808" width="15.109375" style="1" customWidth="1"/>
    <col min="7809" max="7809" width="4.109375" style="1" customWidth="1"/>
    <col min="7810" max="7810" width="3" style="1" customWidth="1"/>
    <col min="7811" max="7813" width="0" style="1" hidden="1" customWidth="1"/>
    <col min="7814" max="7814" width="3" style="1" customWidth="1"/>
    <col min="7815" max="7815" width="0" style="1" hidden="1" customWidth="1"/>
    <col min="7816" max="7816" width="3" style="1" customWidth="1"/>
    <col min="7817" max="7817" width="0" style="1" hidden="1" customWidth="1"/>
    <col min="7818" max="7818" width="4.44140625" style="1" customWidth="1"/>
    <col min="7819" max="7819" width="34.21875" style="1" customWidth="1"/>
    <col min="7820" max="7820" width="23.44140625" style="1" customWidth="1"/>
    <col min="7821" max="7821" width="9.109375" style="1" customWidth="1"/>
    <col min="7822" max="7822" width="19.44140625" style="1" customWidth="1"/>
    <col min="7823" max="7823" width="42.77734375" style="1" customWidth="1"/>
    <col min="7824" max="7824" width="5.88671875" style="1" customWidth="1"/>
    <col min="7825" max="7825" width="31.44140625" style="1" customWidth="1"/>
    <col min="7826" max="7826" width="16.109375" style="1" customWidth="1"/>
    <col min="7827" max="7828" width="9.21875" style="1" customWidth="1"/>
    <col min="7829" max="7829" width="11.109375" style="1" customWidth="1"/>
    <col min="7830" max="7830" width="2.109375" style="1" customWidth="1"/>
    <col min="7831" max="8036" width="10.88671875" style="1"/>
    <col min="8037" max="8037" width="12" style="1" customWidth="1"/>
    <col min="8038" max="8038" width="2.77734375" style="1" customWidth="1"/>
    <col min="8039" max="8040" width="6.44140625" style="1" customWidth="1"/>
    <col min="8041" max="8041" width="5.88671875" style="1" customWidth="1"/>
    <col min="8042" max="8042" width="6.44140625" style="1" customWidth="1"/>
    <col min="8043" max="8043" width="13.77734375" style="1" customWidth="1"/>
    <col min="8044" max="8045" width="9" style="1" customWidth="1"/>
    <col min="8046" max="8046" width="2.44140625" style="1" customWidth="1"/>
    <col min="8047" max="8047" width="8.88671875" style="1" customWidth="1"/>
    <col min="8048" max="8048" width="7.44140625" style="1" customWidth="1"/>
    <col min="8049" max="8051" width="3.77734375" style="1" customWidth="1"/>
    <col min="8052" max="8052" width="3.44140625" style="1" customWidth="1"/>
    <col min="8053" max="8053" width="2.88671875" style="1" customWidth="1"/>
    <col min="8054" max="8054" width="3" style="1" customWidth="1"/>
    <col min="8055" max="8057" width="0" style="1" hidden="1" customWidth="1"/>
    <col min="8058" max="8058" width="4.44140625" style="1" customWidth="1"/>
    <col min="8059" max="8059" width="0" style="1" hidden="1" customWidth="1"/>
    <col min="8060" max="8061" width="14.88671875" style="1" customWidth="1"/>
    <col min="8062" max="8062" width="15.109375" style="1" customWidth="1"/>
    <col min="8063" max="8063" width="6.44140625" style="1" customWidth="1"/>
    <col min="8064" max="8064" width="15.109375" style="1" customWidth="1"/>
    <col min="8065" max="8065" width="4.109375" style="1" customWidth="1"/>
    <col min="8066" max="8066" width="3" style="1" customWidth="1"/>
    <col min="8067" max="8069" width="0" style="1" hidden="1" customWidth="1"/>
    <col min="8070" max="8070" width="3" style="1" customWidth="1"/>
    <col min="8071" max="8071" width="0" style="1" hidden="1" customWidth="1"/>
    <col min="8072" max="8072" width="3" style="1" customWidth="1"/>
    <col min="8073" max="8073" width="0" style="1" hidden="1" customWidth="1"/>
    <col min="8074" max="8074" width="4.44140625" style="1" customWidth="1"/>
    <col min="8075" max="8075" width="34.21875" style="1" customWidth="1"/>
    <col min="8076" max="8076" width="23.44140625" style="1" customWidth="1"/>
    <col min="8077" max="8077" width="9.109375" style="1" customWidth="1"/>
    <col min="8078" max="8078" width="19.44140625" style="1" customWidth="1"/>
    <col min="8079" max="8079" width="42.77734375" style="1" customWidth="1"/>
    <col min="8080" max="8080" width="5.88671875" style="1" customWidth="1"/>
    <col min="8081" max="8081" width="31.44140625" style="1" customWidth="1"/>
    <col min="8082" max="8082" width="16.109375" style="1" customWidth="1"/>
    <col min="8083" max="8084" width="9.21875" style="1" customWidth="1"/>
    <col min="8085" max="8085" width="11.109375" style="1" customWidth="1"/>
    <col min="8086" max="8086" width="2.109375" style="1" customWidth="1"/>
    <col min="8087" max="8292" width="10.88671875" style="1"/>
    <col min="8293" max="8293" width="12" style="1" customWidth="1"/>
    <col min="8294" max="8294" width="2.77734375" style="1" customWidth="1"/>
    <col min="8295" max="8296" width="6.44140625" style="1" customWidth="1"/>
    <col min="8297" max="8297" width="5.88671875" style="1" customWidth="1"/>
    <col min="8298" max="8298" width="6.44140625" style="1" customWidth="1"/>
    <col min="8299" max="8299" width="13.77734375" style="1" customWidth="1"/>
    <col min="8300" max="8301" width="9" style="1" customWidth="1"/>
    <col min="8302" max="8302" width="2.44140625" style="1" customWidth="1"/>
    <col min="8303" max="8303" width="8.88671875" style="1" customWidth="1"/>
    <col min="8304" max="8304" width="7.44140625" style="1" customWidth="1"/>
    <col min="8305" max="8307" width="3.77734375" style="1" customWidth="1"/>
    <col min="8308" max="8308" width="3.44140625" style="1" customWidth="1"/>
    <col min="8309" max="8309" width="2.88671875" style="1" customWidth="1"/>
    <col min="8310" max="8310" width="3" style="1" customWidth="1"/>
    <col min="8311" max="8313" width="0" style="1" hidden="1" customWidth="1"/>
    <col min="8314" max="8314" width="4.44140625" style="1" customWidth="1"/>
    <col min="8315" max="8315" width="0" style="1" hidden="1" customWidth="1"/>
    <col min="8316" max="8317" width="14.88671875" style="1" customWidth="1"/>
    <col min="8318" max="8318" width="15.109375" style="1" customWidth="1"/>
    <col min="8319" max="8319" width="6.44140625" style="1" customWidth="1"/>
    <col min="8320" max="8320" width="15.109375" style="1" customWidth="1"/>
    <col min="8321" max="8321" width="4.109375" style="1" customWidth="1"/>
    <col min="8322" max="8322" width="3" style="1" customWidth="1"/>
    <col min="8323" max="8325" width="0" style="1" hidden="1" customWidth="1"/>
    <col min="8326" max="8326" width="3" style="1" customWidth="1"/>
    <col min="8327" max="8327" width="0" style="1" hidden="1" customWidth="1"/>
    <col min="8328" max="8328" width="3" style="1" customWidth="1"/>
    <col min="8329" max="8329" width="0" style="1" hidden="1" customWidth="1"/>
    <col min="8330" max="8330" width="4.44140625" style="1" customWidth="1"/>
    <col min="8331" max="8331" width="34.21875" style="1" customWidth="1"/>
    <col min="8332" max="8332" width="23.44140625" style="1" customWidth="1"/>
    <col min="8333" max="8333" width="9.109375" style="1" customWidth="1"/>
    <col min="8334" max="8334" width="19.44140625" style="1" customWidth="1"/>
    <col min="8335" max="8335" width="42.77734375" style="1" customWidth="1"/>
    <col min="8336" max="8336" width="5.88671875" style="1" customWidth="1"/>
    <col min="8337" max="8337" width="31.44140625" style="1" customWidth="1"/>
    <col min="8338" max="8338" width="16.109375" style="1" customWidth="1"/>
    <col min="8339" max="8340" width="9.21875" style="1" customWidth="1"/>
    <col min="8341" max="8341" width="11.109375" style="1" customWidth="1"/>
    <col min="8342" max="8342" width="2.109375" style="1" customWidth="1"/>
    <col min="8343" max="8548" width="10.88671875" style="1"/>
    <col min="8549" max="8549" width="12" style="1" customWidth="1"/>
    <col min="8550" max="8550" width="2.77734375" style="1" customWidth="1"/>
    <col min="8551" max="8552" width="6.44140625" style="1" customWidth="1"/>
    <col min="8553" max="8553" width="5.88671875" style="1" customWidth="1"/>
    <col min="8554" max="8554" width="6.44140625" style="1" customWidth="1"/>
    <col min="8555" max="8555" width="13.77734375" style="1" customWidth="1"/>
    <col min="8556" max="8557" width="9" style="1" customWidth="1"/>
    <col min="8558" max="8558" width="2.44140625" style="1" customWidth="1"/>
    <col min="8559" max="8559" width="8.88671875" style="1" customWidth="1"/>
    <col min="8560" max="8560" width="7.44140625" style="1" customWidth="1"/>
    <col min="8561" max="8563" width="3.77734375" style="1" customWidth="1"/>
    <col min="8564" max="8564" width="3.44140625" style="1" customWidth="1"/>
    <col min="8565" max="8565" width="2.88671875" style="1" customWidth="1"/>
    <col min="8566" max="8566" width="3" style="1" customWidth="1"/>
    <col min="8567" max="8569" width="0" style="1" hidden="1" customWidth="1"/>
    <col min="8570" max="8570" width="4.44140625" style="1" customWidth="1"/>
    <col min="8571" max="8571" width="0" style="1" hidden="1" customWidth="1"/>
    <col min="8572" max="8573" width="14.88671875" style="1" customWidth="1"/>
    <col min="8574" max="8574" width="15.109375" style="1" customWidth="1"/>
    <col min="8575" max="8575" width="6.44140625" style="1" customWidth="1"/>
    <col min="8576" max="8576" width="15.109375" style="1" customWidth="1"/>
    <col min="8577" max="8577" width="4.109375" style="1" customWidth="1"/>
    <col min="8578" max="8578" width="3" style="1" customWidth="1"/>
    <col min="8579" max="8581" width="0" style="1" hidden="1" customWidth="1"/>
    <col min="8582" max="8582" width="3" style="1" customWidth="1"/>
    <col min="8583" max="8583" width="0" style="1" hidden="1" customWidth="1"/>
    <col min="8584" max="8584" width="3" style="1" customWidth="1"/>
    <col min="8585" max="8585" width="0" style="1" hidden="1" customWidth="1"/>
    <col min="8586" max="8586" width="4.44140625" style="1" customWidth="1"/>
    <col min="8587" max="8587" width="34.21875" style="1" customWidth="1"/>
    <col min="8588" max="8588" width="23.44140625" style="1" customWidth="1"/>
    <col min="8589" max="8589" width="9.109375" style="1" customWidth="1"/>
    <col min="8590" max="8590" width="19.44140625" style="1" customWidth="1"/>
    <col min="8591" max="8591" width="42.77734375" style="1" customWidth="1"/>
    <col min="8592" max="8592" width="5.88671875" style="1" customWidth="1"/>
    <col min="8593" max="8593" width="31.44140625" style="1" customWidth="1"/>
    <col min="8594" max="8594" width="16.109375" style="1" customWidth="1"/>
    <col min="8595" max="8596" width="9.21875" style="1" customWidth="1"/>
    <col min="8597" max="8597" width="11.109375" style="1" customWidth="1"/>
    <col min="8598" max="8598" width="2.109375" style="1" customWidth="1"/>
    <col min="8599" max="8804" width="10.88671875" style="1"/>
    <col min="8805" max="8805" width="12" style="1" customWidth="1"/>
    <col min="8806" max="8806" width="2.77734375" style="1" customWidth="1"/>
    <col min="8807" max="8808" width="6.44140625" style="1" customWidth="1"/>
    <col min="8809" max="8809" width="5.88671875" style="1" customWidth="1"/>
    <col min="8810" max="8810" width="6.44140625" style="1" customWidth="1"/>
    <col min="8811" max="8811" width="13.77734375" style="1" customWidth="1"/>
    <col min="8812" max="8813" width="9" style="1" customWidth="1"/>
    <col min="8814" max="8814" width="2.44140625" style="1" customWidth="1"/>
    <col min="8815" max="8815" width="8.88671875" style="1" customWidth="1"/>
    <col min="8816" max="8816" width="7.44140625" style="1" customWidth="1"/>
    <col min="8817" max="8819" width="3.77734375" style="1" customWidth="1"/>
    <col min="8820" max="8820" width="3.44140625" style="1" customWidth="1"/>
    <col min="8821" max="8821" width="2.88671875" style="1" customWidth="1"/>
    <col min="8822" max="8822" width="3" style="1" customWidth="1"/>
    <col min="8823" max="8825" width="0" style="1" hidden="1" customWidth="1"/>
    <col min="8826" max="8826" width="4.44140625" style="1" customWidth="1"/>
    <col min="8827" max="8827" width="0" style="1" hidden="1" customWidth="1"/>
    <col min="8828" max="8829" width="14.88671875" style="1" customWidth="1"/>
    <col min="8830" max="8830" width="15.109375" style="1" customWidth="1"/>
    <col min="8831" max="8831" width="6.44140625" style="1" customWidth="1"/>
    <col min="8832" max="8832" width="15.109375" style="1" customWidth="1"/>
    <col min="8833" max="8833" width="4.109375" style="1" customWidth="1"/>
    <col min="8834" max="8834" width="3" style="1" customWidth="1"/>
    <col min="8835" max="8837" width="0" style="1" hidden="1" customWidth="1"/>
    <col min="8838" max="8838" width="3" style="1" customWidth="1"/>
    <col min="8839" max="8839" width="0" style="1" hidden="1" customWidth="1"/>
    <col min="8840" max="8840" width="3" style="1" customWidth="1"/>
    <col min="8841" max="8841" width="0" style="1" hidden="1" customWidth="1"/>
    <col min="8842" max="8842" width="4.44140625" style="1" customWidth="1"/>
    <col min="8843" max="8843" width="34.21875" style="1" customWidth="1"/>
    <col min="8844" max="8844" width="23.44140625" style="1" customWidth="1"/>
    <col min="8845" max="8845" width="9.109375" style="1" customWidth="1"/>
    <col min="8846" max="8846" width="19.44140625" style="1" customWidth="1"/>
    <col min="8847" max="8847" width="42.77734375" style="1" customWidth="1"/>
    <col min="8848" max="8848" width="5.88671875" style="1" customWidth="1"/>
    <col min="8849" max="8849" width="31.44140625" style="1" customWidth="1"/>
    <col min="8850" max="8850" width="16.109375" style="1" customWidth="1"/>
    <col min="8851" max="8852" width="9.21875" style="1" customWidth="1"/>
    <col min="8853" max="8853" width="11.109375" style="1" customWidth="1"/>
    <col min="8854" max="8854" width="2.109375" style="1" customWidth="1"/>
    <col min="8855" max="9060" width="10.88671875" style="1"/>
    <col min="9061" max="9061" width="12" style="1" customWidth="1"/>
    <col min="9062" max="9062" width="2.77734375" style="1" customWidth="1"/>
    <col min="9063" max="9064" width="6.44140625" style="1" customWidth="1"/>
    <col min="9065" max="9065" width="5.88671875" style="1" customWidth="1"/>
    <col min="9066" max="9066" width="6.44140625" style="1" customWidth="1"/>
    <col min="9067" max="9067" width="13.77734375" style="1" customWidth="1"/>
    <col min="9068" max="9069" width="9" style="1" customWidth="1"/>
    <col min="9070" max="9070" width="2.44140625" style="1" customWidth="1"/>
    <col min="9071" max="9071" width="8.88671875" style="1" customWidth="1"/>
    <col min="9072" max="9072" width="7.44140625" style="1" customWidth="1"/>
    <col min="9073" max="9075" width="3.77734375" style="1" customWidth="1"/>
    <col min="9076" max="9076" width="3.44140625" style="1" customWidth="1"/>
    <col min="9077" max="9077" width="2.88671875" style="1" customWidth="1"/>
    <col min="9078" max="9078" width="3" style="1" customWidth="1"/>
    <col min="9079" max="9081" width="0" style="1" hidden="1" customWidth="1"/>
    <col min="9082" max="9082" width="4.44140625" style="1" customWidth="1"/>
    <col min="9083" max="9083" width="0" style="1" hidden="1" customWidth="1"/>
    <col min="9084" max="9085" width="14.88671875" style="1" customWidth="1"/>
    <col min="9086" max="9086" width="15.109375" style="1" customWidth="1"/>
    <col min="9087" max="9087" width="6.44140625" style="1" customWidth="1"/>
    <col min="9088" max="9088" width="15.109375" style="1" customWidth="1"/>
    <col min="9089" max="9089" width="4.109375" style="1" customWidth="1"/>
    <col min="9090" max="9090" width="3" style="1" customWidth="1"/>
    <col min="9091" max="9093" width="0" style="1" hidden="1" customWidth="1"/>
    <col min="9094" max="9094" width="3" style="1" customWidth="1"/>
    <col min="9095" max="9095" width="0" style="1" hidden="1" customWidth="1"/>
    <col min="9096" max="9096" width="3" style="1" customWidth="1"/>
    <col min="9097" max="9097" width="0" style="1" hidden="1" customWidth="1"/>
    <col min="9098" max="9098" width="4.44140625" style="1" customWidth="1"/>
    <col min="9099" max="9099" width="34.21875" style="1" customWidth="1"/>
    <col min="9100" max="9100" width="23.44140625" style="1" customWidth="1"/>
    <col min="9101" max="9101" width="9.109375" style="1" customWidth="1"/>
    <col min="9102" max="9102" width="19.44140625" style="1" customWidth="1"/>
    <col min="9103" max="9103" width="42.77734375" style="1" customWidth="1"/>
    <col min="9104" max="9104" width="5.88671875" style="1" customWidth="1"/>
    <col min="9105" max="9105" width="31.44140625" style="1" customWidth="1"/>
    <col min="9106" max="9106" width="16.109375" style="1" customWidth="1"/>
    <col min="9107" max="9108" width="9.21875" style="1" customWidth="1"/>
    <col min="9109" max="9109" width="11.109375" style="1" customWidth="1"/>
    <col min="9110" max="9110" width="2.109375" style="1" customWidth="1"/>
    <col min="9111" max="9316" width="10.88671875" style="1"/>
    <col min="9317" max="9317" width="12" style="1" customWidth="1"/>
    <col min="9318" max="9318" width="2.77734375" style="1" customWidth="1"/>
    <col min="9319" max="9320" width="6.44140625" style="1" customWidth="1"/>
    <col min="9321" max="9321" width="5.88671875" style="1" customWidth="1"/>
    <col min="9322" max="9322" width="6.44140625" style="1" customWidth="1"/>
    <col min="9323" max="9323" width="13.77734375" style="1" customWidth="1"/>
    <col min="9324" max="9325" width="9" style="1" customWidth="1"/>
    <col min="9326" max="9326" width="2.44140625" style="1" customWidth="1"/>
    <col min="9327" max="9327" width="8.88671875" style="1" customWidth="1"/>
    <col min="9328" max="9328" width="7.44140625" style="1" customWidth="1"/>
    <col min="9329" max="9331" width="3.77734375" style="1" customWidth="1"/>
    <col min="9332" max="9332" width="3.44140625" style="1" customWidth="1"/>
    <col min="9333" max="9333" width="2.88671875" style="1" customWidth="1"/>
    <col min="9334" max="9334" width="3" style="1" customWidth="1"/>
    <col min="9335" max="9337" width="0" style="1" hidden="1" customWidth="1"/>
    <col min="9338" max="9338" width="4.44140625" style="1" customWidth="1"/>
    <col min="9339" max="9339" width="0" style="1" hidden="1" customWidth="1"/>
    <col min="9340" max="9341" width="14.88671875" style="1" customWidth="1"/>
    <col min="9342" max="9342" width="15.109375" style="1" customWidth="1"/>
    <col min="9343" max="9343" width="6.44140625" style="1" customWidth="1"/>
    <col min="9344" max="9344" width="15.109375" style="1" customWidth="1"/>
    <col min="9345" max="9345" width="4.109375" style="1" customWidth="1"/>
    <col min="9346" max="9346" width="3" style="1" customWidth="1"/>
    <col min="9347" max="9349" width="0" style="1" hidden="1" customWidth="1"/>
    <col min="9350" max="9350" width="3" style="1" customWidth="1"/>
    <col min="9351" max="9351" width="0" style="1" hidden="1" customWidth="1"/>
    <col min="9352" max="9352" width="3" style="1" customWidth="1"/>
    <col min="9353" max="9353" width="0" style="1" hidden="1" customWidth="1"/>
    <col min="9354" max="9354" width="4.44140625" style="1" customWidth="1"/>
    <col min="9355" max="9355" width="34.21875" style="1" customWidth="1"/>
    <col min="9356" max="9356" width="23.44140625" style="1" customWidth="1"/>
    <col min="9357" max="9357" width="9.109375" style="1" customWidth="1"/>
    <col min="9358" max="9358" width="19.44140625" style="1" customWidth="1"/>
    <col min="9359" max="9359" width="42.77734375" style="1" customWidth="1"/>
    <col min="9360" max="9360" width="5.88671875" style="1" customWidth="1"/>
    <col min="9361" max="9361" width="31.44140625" style="1" customWidth="1"/>
    <col min="9362" max="9362" width="16.109375" style="1" customWidth="1"/>
    <col min="9363" max="9364" width="9.21875" style="1" customWidth="1"/>
    <col min="9365" max="9365" width="11.109375" style="1" customWidth="1"/>
    <col min="9366" max="9366" width="2.109375" style="1" customWidth="1"/>
    <col min="9367" max="9572" width="10.88671875" style="1"/>
    <col min="9573" max="9573" width="12" style="1" customWidth="1"/>
    <col min="9574" max="9574" width="2.77734375" style="1" customWidth="1"/>
    <col min="9575" max="9576" width="6.44140625" style="1" customWidth="1"/>
    <col min="9577" max="9577" width="5.88671875" style="1" customWidth="1"/>
    <col min="9578" max="9578" width="6.44140625" style="1" customWidth="1"/>
    <col min="9579" max="9579" width="13.77734375" style="1" customWidth="1"/>
    <col min="9580" max="9581" width="9" style="1" customWidth="1"/>
    <col min="9582" max="9582" width="2.44140625" style="1" customWidth="1"/>
    <col min="9583" max="9583" width="8.88671875" style="1" customWidth="1"/>
    <col min="9584" max="9584" width="7.44140625" style="1" customWidth="1"/>
    <col min="9585" max="9587" width="3.77734375" style="1" customWidth="1"/>
    <col min="9588" max="9588" width="3.44140625" style="1" customWidth="1"/>
    <col min="9589" max="9589" width="2.88671875" style="1" customWidth="1"/>
    <col min="9590" max="9590" width="3" style="1" customWidth="1"/>
    <col min="9591" max="9593" width="0" style="1" hidden="1" customWidth="1"/>
    <col min="9594" max="9594" width="4.44140625" style="1" customWidth="1"/>
    <col min="9595" max="9595" width="0" style="1" hidden="1" customWidth="1"/>
    <col min="9596" max="9597" width="14.88671875" style="1" customWidth="1"/>
    <col min="9598" max="9598" width="15.109375" style="1" customWidth="1"/>
    <col min="9599" max="9599" width="6.44140625" style="1" customWidth="1"/>
    <col min="9600" max="9600" width="15.109375" style="1" customWidth="1"/>
    <col min="9601" max="9601" width="4.109375" style="1" customWidth="1"/>
    <col min="9602" max="9602" width="3" style="1" customWidth="1"/>
    <col min="9603" max="9605" width="0" style="1" hidden="1" customWidth="1"/>
    <col min="9606" max="9606" width="3" style="1" customWidth="1"/>
    <col min="9607" max="9607" width="0" style="1" hidden="1" customWidth="1"/>
    <col min="9608" max="9608" width="3" style="1" customWidth="1"/>
    <col min="9609" max="9609" width="0" style="1" hidden="1" customWidth="1"/>
    <col min="9610" max="9610" width="4.44140625" style="1" customWidth="1"/>
    <col min="9611" max="9611" width="34.21875" style="1" customWidth="1"/>
    <col min="9612" max="9612" width="23.44140625" style="1" customWidth="1"/>
    <col min="9613" max="9613" width="9.109375" style="1" customWidth="1"/>
    <col min="9614" max="9614" width="19.44140625" style="1" customWidth="1"/>
    <col min="9615" max="9615" width="42.77734375" style="1" customWidth="1"/>
    <col min="9616" max="9616" width="5.88671875" style="1" customWidth="1"/>
    <col min="9617" max="9617" width="31.44140625" style="1" customWidth="1"/>
    <col min="9618" max="9618" width="16.109375" style="1" customWidth="1"/>
    <col min="9619" max="9620" width="9.21875" style="1" customWidth="1"/>
    <col min="9621" max="9621" width="11.109375" style="1" customWidth="1"/>
    <col min="9622" max="9622" width="2.109375" style="1" customWidth="1"/>
    <col min="9623" max="9828" width="10.88671875" style="1"/>
    <col min="9829" max="9829" width="12" style="1" customWidth="1"/>
    <col min="9830" max="9830" width="2.77734375" style="1" customWidth="1"/>
    <col min="9831" max="9832" width="6.44140625" style="1" customWidth="1"/>
    <col min="9833" max="9833" width="5.88671875" style="1" customWidth="1"/>
    <col min="9834" max="9834" width="6.44140625" style="1" customWidth="1"/>
    <col min="9835" max="9835" width="13.77734375" style="1" customWidth="1"/>
    <col min="9836" max="9837" width="9" style="1" customWidth="1"/>
    <col min="9838" max="9838" width="2.44140625" style="1" customWidth="1"/>
    <col min="9839" max="9839" width="8.88671875" style="1" customWidth="1"/>
    <col min="9840" max="9840" width="7.44140625" style="1" customWidth="1"/>
    <col min="9841" max="9843" width="3.77734375" style="1" customWidth="1"/>
    <col min="9844" max="9844" width="3.44140625" style="1" customWidth="1"/>
    <col min="9845" max="9845" width="2.88671875" style="1" customWidth="1"/>
    <col min="9846" max="9846" width="3" style="1" customWidth="1"/>
    <col min="9847" max="9849" width="0" style="1" hidden="1" customWidth="1"/>
    <col min="9850" max="9850" width="4.44140625" style="1" customWidth="1"/>
    <col min="9851" max="9851" width="0" style="1" hidden="1" customWidth="1"/>
    <col min="9852" max="9853" width="14.88671875" style="1" customWidth="1"/>
    <col min="9854" max="9854" width="15.109375" style="1" customWidth="1"/>
    <col min="9855" max="9855" width="6.44140625" style="1" customWidth="1"/>
    <col min="9856" max="9856" width="15.109375" style="1" customWidth="1"/>
    <col min="9857" max="9857" width="4.109375" style="1" customWidth="1"/>
    <col min="9858" max="9858" width="3" style="1" customWidth="1"/>
    <col min="9859" max="9861" width="0" style="1" hidden="1" customWidth="1"/>
    <col min="9862" max="9862" width="3" style="1" customWidth="1"/>
    <col min="9863" max="9863" width="0" style="1" hidden="1" customWidth="1"/>
    <col min="9864" max="9864" width="3" style="1" customWidth="1"/>
    <col min="9865" max="9865" width="0" style="1" hidden="1" customWidth="1"/>
    <col min="9866" max="9866" width="4.44140625" style="1" customWidth="1"/>
    <col min="9867" max="9867" width="34.21875" style="1" customWidth="1"/>
    <col min="9868" max="9868" width="23.44140625" style="1" customWidth="1"/>
    <col min="9869" max="9869" width="9.109375" style="1" customWidth="1"/>
    <col min="9870" max="9870" width="19.44140625" style="1" customWidth="1"/>
    <col min="9871" max="9871" width="42.77734375" style="1" customWidth="1"/>
    <col min="9872" max="9872" width="5.88671875" style="1" customWidth="1"/>
    <col min="9873" max="9873" width="31.44140625" style="1" customWidth="1"/>
    <col min="9874" max="9874" width="16.109375" style="1" customWidth="1"/>
    <col min="9875" max="9876" width="9.21875" style="1" customWidth="1"/>
    <col min="9877" max="9877" width="11.109375" style="1" customWidth="1"/>
    <col min="9878" max="9878" width="2.109375" style="1" customWidth="1"/>
    <col min="9879" max="10084" width="10.88671875" style="1"/>
    <col min="10085" max="10085" width="12" style="1" customWidth="1"/>
    <col min="10086" max="10086" width="2.77734375" style="1" customWidth="1"/>
    <col min="10087" max="10088" width="6.44140625" style="1" customWidth="1"/>
    <col min="10089" max="10089" width="5.88671875" style="1" customWidth="1"/>
    <col min="10090" max="10090" width="6.44140625" style="1" customWidth="1"/>
    <col min="10091" max="10091" width="13.77734375" style="1" customWidth="1"/>
    <col min="10092" max="10093" width="9" style="1" customWidth="1"/>
    <col min="10094" max="10094" width="2.44140625" style="1" customWidth="1"/>
    <col min="10095" max="10095" width="8.88671875" style="1" customWidth="1"/>
    <col min="10096" max="10096" width="7.44140625" style="1" customWidth="1"/>
    <col min="10097" max="10099" width="3.77734375" style="1" customWidth="1"/>
    <col min="10100" max="10100" width="3.44140625" style="1" customWidth="1"/>
    <col min="10101" max="10101" width="2.88671875" style="1" customWidth="1"/>
    <col min="10102" max="10102" width="3" style="1" customWidth="1"/>
    <col min="10103" max="10105" width="0" style="1" hidden="1" customWidth="1"/>
    <col min="10106" max="10106" width="4.44140625" style="1" customWidth="1"/>
    <col min="10107" max="10107" width="0" style="1" hidden="1" customWidth="1"/>
    <col min="10108" max="10109" width="14.88671875" style="1" customWidth="1"/>
    <col min="10110" max="10110" width="15.109375" style="1" customWidth="1"/>
    <col min="10111" max="10111" width="6.44140625" style="1" customWidth="1"/>
    <col min="10112" max="10112" width="15.109375" style="1" customWidth="1"/>
    <col min="10113" max="10113" width="4.109375" style="1" customWidth="1"/>
    <col min="10114" max="10114" width="3" style="1" customWidth="1"/>
    <col min="10115" max="10117" width="0" style="1" hidden="1" customWidth="1"/>
    <col min="10118" max="10118" width="3" style="1" customWidth="1"/>
    <col min="10119" max="10119" width="0" style="1" hidden="1" customWidth="1"/>
    <col min="10120" max="10120" width="3" style="1" customWidth="1"/>
    <col min="10121" max="10121" width="0" style="1" hidden="1" customWidth="1"/>
    <col min="10122" max="10122" width="4.44140625" style="1" customWidth="1"/>
    <col min="10123" max="10123" width="34.21875" style="1" customWidth="1"/>
    <col min="10124" max="10124" width="23.44140625" style="1" customWidth="1"/>
    <col min="10125" max="10125" width="9.109375" style="1" customWidth="1"/>
    <col min="10126" max="10126" width="19.44140625" style="1" customWidth="1"/>
    <col min="10127" max="10127" width="42.77734375" style="1" customWidth="1"/>
    <col min="10128" max="10128" width="5.88671875" style="1" customWidth="1"/>
    <col min="10129" max="10129" width="31.44140625" style="1" customWidth="1"/>
    <col min="10130" max="10130" width="16.109375" style="1" customWidth="1"/>
    <col min="10131" max="10132" width="9.21875" style="1" customWidth="1"/>
    <col min="10133" max="10133" width="11.109375" style="1" customWidth="1"/>
    <col min="10134" max="10134" width="2.109375" style="1" customWidth="1"/>
    <col min="10135" max="10340" width="10.88671875" style="1"/>
    <col min="10341" max="10341" width="12" style="1" customWidth="1"/>
    <col min="10342" max="10342" width="2.77734375" style="1" customWidth="1"/>
    <col min="10343" max="10344" width="6.44140625" style="1" customWidth="1"/>
    <col min="10345" max="10345" width="5.88671875" style="1" customWidth="1"/>
    <col min="10346" max="10346" width="6.44140625" style="1" customWidth="1"/>
    <col min="10347" max="10347" width="13.77734375" style="1" customWidth="1"/>
    <col min="10348" max="10349" width="9" style="1" customWidth="1"/>
    <col min="10350" max="10350" width="2.44140625" style="1" customWidth="1"/>
    <col min="10351" max="10351" width="8.88671875" style="1" customWidth="1"/>
    <col min="10352" max="10352" width="7.44140625" style="1" customWidth="1"/>
    <col min="10353" max="10355" width="3.77734375" style="1" customWidth="1"/>
    <col min="10356" max="10356" width="3.44140625" style="1" customWidth="1"/>
    <col min="10357" max="10357" width="2.88671875" style="1" customWidth="1"/>
    <col min="10358" max="10358" width="3" style="1" customWidth="1"/>
    <col min="10359" max="10361" width="0" style="1" hidden="1" customWidth="1"/>
    <col min="10362" max="10362" width="4.44140625" style="1" customWidth="1"/>
    <col min="10363" max="10363" width="0" style="1" hidden="1" customWidth="1"/>
    <col min="10364" max="10365" width="14.88671875" style="1" customWidth="1"/>
    <col min="10366" max="10366" width="15.109375" style="1" customWidth="1"/>
    <col min="10367" max="10367" width="6.44140625" style="1" customWidth="1"/>
    <col min="10368" max="10368" width="15.109375" style="1" customWidth="1"/>
    <col min="10369" max="10369" width="4.109375" style="1" customWidth="1"/>
    <col min="10370" max="10370" width="3" style="1" customWidth="1"/>
    <col min="10371" max="10373" width="0" style="1" hidden="1" customWidth="1"/>
    <col min="10374" max="10374" width="3" style="1" customWidth="1"/>
    <col min="10375" max="10375" width="0" style="1" hidden="1" customWidth="1"/>
    <col min="10376" max="10376" width="3" style="1" customWidth="1"/>
    <col min="10377" max="10377" width="0" style="1" hidden="1" customWidth="1"/>
    <col min="10378" max="10378" width="4.44140625" style="1" customWidth="1"/>
    <col min="10379" max="10379" width="34.21875" style="1" customWidth="1"/>
    <col min="10380" max="10380" width="23.44140625" style="1" customWidth="1"/>
    <col min="10381" max="10381" width="9.109375" style="1" customWidth="1"/>
    <col min="10382" max="10382" width="19.44140625" style="1" customWidth="1"/>
    <col min="10383" max="10383" width="42.77734375" style="1" customWidth="1"/>
    <col min="10384" max="10384" width="5.88671875" style="1" customWidth="1"/>
    <col min="10385" max="10385" width="31.44140625" style="1" customWidth="1"/>
    <col min="10386" max="10386" width="16.109375" style="1" customWidth="1"/>
    <col min="10387" max="10388" width="9.21875" style="1" customWidth="1"/>
    <col min="10389" max="10389" width="11.109375" style="1" customWidth="1"/>
    <col min="10390" max="10390" width="2.109375" style="1" customWidth="1"/>
    <col min="10391" max="10596" width="10.88671875" style="1"/>
    <col min="10597" max="10597" width="12" style="1" customWidth="1"/>
    <col min="10598" max="10598" width="2.77734375" style="1" customWidth="1"/>
    <col min="10599" max="10600" width="6.44140625" style="1" customWidth="1"/>
    <col min="10601" max="10601" width="5.88671875" style="1" customWidth="1"/>
    <col min="10602" max="10602" width="6.44140625" style="1" customWidth="1"/>
    <col min="10603" max="10603" width="13.77734375" style="1" customWidth="1"/>
    <col min="10604" max="10605" width="9" style="1" customWidth="1"/>
    <col min="10606" max="10606" width="2.44140625" style="1" customWidth="1"/>
    <col min="10607" max="10607" width="8.88671875" style="1" customWidth="1"/>
    <col min="10608" max="10608" width="7.44140625" style="1" customWidth="1"/>
    <col min="10609" max="10611" width="3.77734375" style="1" customWidth="1"/>
    <col min="10612" max="10612" width="3.44140625" style="1" customWidth="1"/>
    <col min="10613" max="10613" width="2.88671875" style="1" customWidth="1"/>
    <col min="10614" max="10614" width="3" style="1" customWidth="1"/>
    <col min="10615" max="10617" width="0" style="1" hidden="1" customWidth="1"/>
    <col min="10618" max="10618" width="4.44140625" style="1" customWidth="1"/>
    <col min="10619" max="10619" width="0" style="1" hidden="1" customWidth="1"/>
    <col min="10620" max="10621" width="14.88671875" style="1" customWidth="1"/>
    <col min="10622" max="10622" width="15.109375" style="1" customWidth="1"/>
    <col min="10623" max="10623" width="6.44140625" style="1" customWidth="1"/>
    <col min="10624" max="10624" width="15.109375" style="1" customWidth="1"/>
    <col min="10625" max="10625" width="4.109375" style="1" customWidth="1"/>
    <col min="10626" max="10626" width="3" style="1" customWidth="1"/>
    <col min="10627" max="10629" width="0" style="1" hidden="1" customWidth="1"/>
    <col min="10630" max="10630" width="3" style="1" customWidth="1"/>
    <col min="10631" max="10631" width="0" style="1" hidden="1" customWidth="1"/>
    <col min="10632" max="10632" width="3" style="1" customWidth="1"/>
    <col min="10633" max="10633" width="0" style="1" hidden="1" customWidth="1"/>
    <col min="10634" max="10634" width="4.44140625" style="1" customWidth="1"/>
    <col min="10635" max="10635" width="34.21875" style="1" customWidth="1"/>
    <col min="10636" max="10636" width="23.44140625" style="1" customWidth="1"/>
    <col min="10637" max="10637" width="9.109375" style="1" customWidth="1"/>
    <col min="10638" max="10638" width="19.44140625" style="1" customWidth="1"/>
    <col min="10639" max="10639" width="42.77734375" style="1" customWidth="1"/>
    <col min="10640" max="10640" width="5.88671875" style="1" customWidth="1"/>
    <col min="10641" max="10641" width="31.44140625" style="1" customWidth="1"/>
    <col min="10642" max="10642" width="16.109375" style="1" customWidth="1"/>
    <col min="10643" max="10644" width="9.21875" style="1" customWidth="1"/>
    <col min="10645" max="10645" width="11.109375" style="1" customWidth="1"/>
    <col min="10646" max="10646" width="2.109375" style="1" customWidth="1"/>
    <col min="10647" max="10852" width="10.88671875" style="1"/>
    <col min="10853" max="10853" width="12" style="1" customWidth="1"/>
    <col min="10854" max="10854" width="2.77734375" style="1" customWidth="1"/>
    <col min="10855" max="10856" width="6.44140625" style="1" customWidth="1"/>
    <col min="10857" max="10857" width="5.88671875" style="1" customWidth="1"/>
    <col min="10858" max="10858" width="6.44140625" style="1" customWidth="1"/>
    <col min="10859" max="10859" width="13.77734375" style="1" customWidth="1"/>
    <col min="10860" max="10861" width="9" style="1" customWidth="1"/>
    <col min="10862" max="10862" width="2.44140625" style="1" customWidth="1"/>
    <col min="10863" max="10863" width="8.88671875" style="1" customWidth="1"/>
    <col min="10864" max="10864" width="7.44140625" style="1" customWidth="1"/>
    <col min="10865" max="10867" width="3.77734375" style="1" customWidth="1"/>
    <col min="10868" max="10868" width="3.44140625" style="1" customWidth="1"/>
    <col min="10869" max="10869" width="2.88671875" style="1" customWidth="1"/>
    <col min="10870" max="10870" width="3" style="1" customWidth="1"/>
    <col min="10871" max="10873" width="0" style="1" hidden="1" customWidth="1"/>
    <col min="10874" max="10874" width="4.44140625" style="1" customWidth="1"/>
    <col min="10875" max="10875" width="0" style="1" hidden="1" customWidth="1"/>
    <col min="10876" max="10877" width="14.88671875" style="1" customWidth="1"/>
    <col min="10878" max="10878" width="15.109375" style="1" customWidth="1"/>
    <col min="10879" max="10879" width="6.44140625" style="1" customWidth="1"/>
    <col min="10880" max="10880" width="15.109375" style="1" customWidth="1"/>
    <col min="10881" max="10881" width="4.109375" style="1" customWidth="1"/>
    <col min="10882" max="10882" width="3" style="1" customWidth="1"/>
    <col min="10883" max="10885" width="0" style="1" hidden="1" customWidth="1"/>
    <col min="10886" max="10886" width="3" style="1" customWidth="1"/>
    <col min="10887" max="10887" width="0" style="1" hidden="1" customWidth="1"/>
    <col min="10888" max="10888" width="3" style="1" customWidth="1"/>
    <col min="10889" max="10889" width="0" style="1" hidden="1" customWidth="1"/>
    <col min="10890" max="10890" width="4.44140625" style="1" customWidth="1"/>
    <col min="10891" max="10891" width="34.21875" style="1" customWidth="1"/>
    <col min="10892" max="10892" width="23.44140625" style="1" customWidth="1"/>
    <col min="10893" max="10893" width="9.109375" style="1" customWidth="1"/>
    <col min="10894" max="10894" width="19.44140625" style="1" customWidth="1"/>
    <col min="10895" max="10895" width="42.77734375" style="1" customWidth="1"/>
    <col min="10896" max="10896" width="5.88671875" style="1" customWidth="1"/>
    <col min="10897" max="10897" width="31.44140625" style="1" customWidth="1"/>
    <col min="10898" max="10898" width="16.109375" style="1" customWidth="1"/>
    <col min="10899" max="10900" width="9.21875" style="1" customWidth="1"/>
    <col min="10901" max="10901" width="11.109375" style="1" customWidth="1"/>
    <col min="10902" max="10902" width="2.109375" style="1" customWidth="1"/>
    <col min="10903" max="11108" width="10.88671875" style="1"/>
    <col min="11109" max="11109" width="12" style="1" customWidth="1"/>
    <col min="11110" max="11110" width="2.77734375" style="1" customWidth="1"/>
    <col min="11111" max="11112" width="6.44140625" style="1" customWidth="1"/>
    <col min="11113" max="11113" width="5.88671875" style="1" customWidth="1"/>
    <col min="11114" max="11114" width="6.44140625" style="1" customWidth="1"/>
    <col min="11115" max="11115" width="13.77734375" style="1" customWidth="1"/>
    <col min="11116" max="11117" width="9" style="1" customWidth="1"/>
    <col min="11118" max="11118" width="2.44140625" style="1" customWidth="1"/>
    <col min="11119" max="11119" width="8.88671875" style="1" customWidth="1"/>
    <col min="11120" max="11120" width="7.44140625" style="1" customWidth="1"/>
    <col min="11121" max="11123" width="3.77734375" style="1" customWidth="1"/>
    <col min="11124" max="11124" width="3.44140625" style="1" customWidth="1"/>
    <col min="11125" max="11125" width="2.88671875" style="1" customWidth="1"/>
    <col min="11126" max="11126" width="3" style="1" customWidth="1"/>
    <col min="11127" max="11129" width="0" style="1" hidden="1" customWidth="1"/>
    <col min="11130" max="11130" width="4.44140625" style="1" customWidth="1"/>
    <col min="11131" max="11131" width="0" style="1" hidden="1" customWidth="1"/>
    <col min="11132" max="11133" width="14.88671875" style="1" customWidth="1"/>
    <col min="11134" max="11134" width="15.109375" style="1" customWidth="1"/>
    <col min="11135" max="11135" width="6.44140625" style="1" customWidth="1"/>
    <col min="11136" max="11136" width="15.109375" style="1" customWidth="1"/>
    <col min="11137" max="11137" width="4.109375" style="1" customWidth="1"/>
    <col min="11138" max="11138" width="3" style="1" customWidth="1"/>
    <col min="11139" max="11141" width="0" style="1" hidden="1" customWidth="1"/>
    <col min="11142" max="11142" width="3" style="1" customWidth="1"/>
    <col min="11143" max="11143" width="0" style="1" hidden="1" customWidth="1"/>
    <col min="11144" max="11144" width="3" style="1" customWidth="1"/>
    <col min="11145" max="11145" width="0" style="1" hidden="1" customWidth="1"/>
    <col min="11146" max="11146" width="4.44140625" style="1" customWidth="1"/>
    <col min="11147" max="11147" width="34.21875" style="1" customWidth="1"/>
    <col min="11148" max="11148" width="23.44140625" style="1" customWidth="1"/>
    <col min="11149" max="11149" width="9.109375" style="1" customWidth="1"/>
    <col min="11150" max="11150" width="19.44140625" style="1" customWidth="1"/>
    <col min="11151" max="11151" width="42.77734375" style="1" customWidth="1"/>
    <col min="11152" max="11152" width="5.88671875" style="1" customWidth="1"/>
    <col min="11153" max="11153" width="31.44140625" style="1" customWidth="1"/>
    <col min="11154" max="11154" width="16.109375" style="1" customWidth="1"/>
    <col min="11155" max="11156" width="9.21875" style="1" customWidth="1"/>
    <col min="11157" max="11157" width="11.109375" style="1" customWidth="1"/>
    <col min="11158" max="11158" width="2.109375" style="1" customWidth="1"/>
    <col min="11159" max="11364" width="10.88671875" style="1"/>
    <col min="11365" max="11365" width="12" style="1" customWidth="1"/>
    <col min="11366" max="11366" width="2.77734375" style="1" customWidth="1"/>
    <col min="11367" max="11368" width="6.44140625" style="1" customWidth="1"/>
    <col min="11369" max="11369" width="5.88671875" style="1" customWidth="1"/>
    <col min="11370" max="11370" width="6.44140625" style="1" customWidth="1"/>
    <col min="11371" max="11371" width="13.77734375" style="1" customWidth="1"/>
    <col min="11372" max="11373" width="9" style="1" customWidth="1"/>
    <col min="11374" max="11374" width="2.44140625" style="1" customWidth="1"/>
    <col min="11375" max="11375" width="8.88671875" style="1" customWidth="1"/>
    <col min="11376" max="11376" width="7.44140625" style="1" customWidth="1"/>
    <col min="11377" max="11379" width="3.77734375" style="1" customWidth="1"/>
    <col min="11380" max="11380" width="3.44140625" style="1" customWidth="1"/>
    <col min="11381" max="11381" width="2.88671875" style="1" customWidth="1"/>
    <col min="11382" max="11382" width="3" style="1" customWidth="1"/>
    <col min="11383" max="11385" width="0" style="1" hidden="1" customWidth="1"/>
    <col min="11386" max="11386" width="4.44140625" style="1" customWidth="1"/>
    <col min="11387" max="11387" width="0" style="1" hidden="1" customWidth="1"/>
    <col min="11388" max="11389" width="14.88671875" style="1" customWidth="1"/>
    <col min="11390" max="11390" width="15.109375" style="1" customWidth="1"/>
    <col min="11391" max="11391" width="6.44140625" style="1" customWidth="1"/>
    <col min="11392" max="11392" width="15.109375" style="1" customWidth="1"/>
    <col min="11393" max="11393" width="4.109375" style="1" customWidth="1"/>
    <col min="11394" max="11394" width="3" style="1" customWidth="1"/>
    <col min="11395" max="11397" width="0" style="1" hidden="1" customWidth="1"/>
    <col min="11398" max="11398" width="3" style="1" customWidth="1"/>
    <col min="11399" max="11399" width="0" style="1" hidden="1" customWidth="1"/>
    <col min="11400" max="11400" width="3" style="1" customWidth="1"/>
    <col min="11401" max="11401" width="0" style="1" hidden="1" customWidth="1"/>
    <col min="11402" max="11402" width="4.44140625" style="1" customWidth="1"/>
    <col min="11403" max="11403" width="34.21875" style="1" customWidth="1"/>
    <col min="11404" max="11404" width="23.44140625" style="1" customWidth="1"/>
    <col min="11405" max="11405" width="9.109375" style="1" customWidth="1"/>
    <col min="11406" max="11406" width="19.44140625" style="1" customWidth="1"/>
    <col min="11407" max="11407" width="42.77734375" style="1" customWidth="1"/>
    <col min="11408" max="11408" width="5.88671875" style="1" customWidth="1"/>
    <col min="11409" max="11409" width="31.44140625" style="1" customWidth="1"/>
    <col min="11410" max="11410" width="16.109375" style="1" customWidth="1"/>
    <col min="11411" max="11412" width="9.21875" style="1" customWidth="1"/>
    <col min="11413" max="11413" width="11.109375" style="1" customWidth="1"/>
    <col min="11414" max="11414" width="2.109375" style="1" customWidth="1"/>
    <col min="11415" max="11620" width="10.88671875" style="1"/>
    <col min="11621" max="11621" width="12" style="1" customWidth="1"/>
    <col min="11622" max="11622" width="2.77734375" style="1" customWidth="1"/>
    <col min="11623" max="11624" width="6.44140625" style="1" customWidth="1"/>
    <col min="11625" max="11625" width="5.88671875" style="1" customWidth="1"/>
    <col min="11626" max="11626" width="6.44140625" style="1" customWidth="1"/>
    <col min="11627" max="11627" width="13.77734375" style="1" customWidth="1"/>
    <col min="11628" max="11629" width="9" style="1" customWidth="1"/>
    <col min="11630" max="11630" width="2.44140625" style="1" customWidth="1"/>
    <col min="11631" max="11631" width="8.88671875" style="1" customWidth="1"/>
    <col min="11632" max="11632" width="7.44140625" style="1" customWidth="1"/>
    <col min="11633" max="11635" width="3.77734375" style="1" customWidth="1"/>
    <col min="11636" max="11636" width="3.44140625" style="1" customWidth="1"/>
    <col min="11637" max="11637" width="2.88671875" style="1" customWidth="1"/>
    <col min="11638" max="11638" width="3" style="1" customWidth="1"/>
    <col min="11639" max="11641" width="0" style="1" hidden="1" customWidth="1"/>
    <col min="11642" max="11642" width="4.44140625" style="1" customWidth="1"/>
    <col min="11643" max="11643" width="0" style="1" hidden="1" customWidth="1"/>
    <col min="11644" max="11645" width="14.88671875" style="1" customWidth="1"/>
    <col min="11646" max="11646" width="15.109375" style="1" customWidth="1"/>
    <col min="11647" max="11647" width="6.44140625" style="1" customWidth="1"/>
    <col min="11648" max="11648" width="15.109375" style="1" customWidth="1"/>
    <col min="11649" max="11649" width="4.109375" style="1" customWidth="1"/>
    <col min="11650" max="11650" width="3" style="1" customWidth="1"/>
    <col min="11651" max="11653" width="0" style="1" hidden="1" customWidth="1"/>
    <col min="11654" max="11654" width="3" style="1" customWidth="1"/>
    <col min="11655" max="11655" width="0" style="1" hidden="1" customWidth="1"/>
    <col min="11656" max="11656" width="3" style="1" customWidth="1"/>
    <col min="11657" max="11657" width="0" style="1" hidden="1" customWidth="1"/>
    <col min="11658" max="11658" width="4.44140625" style="1" customWidth="1"/>
    <col min="11659" max="11659" width="34.21875" style="1" customWidth="1"/>
    <col min="11660" max="11660" width="23.44140625" style="1" customWidth="1"/>
    <col min="11661" max="11661" width="9.109375" style="1" customWidth="1"/>
    <col min="11662" max="11662" width="19.44140625" style="1" customWidth="1"/>
    <col min="11663" max="11663" width="42.77734375" style="1" customWidth="1"/>
    <col min="11664" max="11664" width="5.88671875" style="1" customWidth="1"/>
    <col min="11665" max="11665" width="31.44140625" style="1" customWidth="1"/>
    <col min="11666" max="11666" width="16.109375" style="1" customWidth="1"/>
    <col min="11667" max="11668" width="9.21875" style="1" customWidth="1"/>
    <col min="11669" max="11669" width="11.109375" style="1" customWidth="1"/>
    <col min="11670" max="11670" width="2.109375" style="1" customWidth="1"/>
    <col min="11671" max="11876" width="10.88671875" style="1"/>
    <col min="11877" max="11877" width="12" style="1" customWidth="1"/>
    <col min="11878" max="11878" width="2.77734375" style="1" customWidth="1"/>
    <col min="11879" max="11880" width="6.44140625" style="1" customWidth="1"/>
    <col min="11881" max="11881" width="5.88671875" style="1" customWidth="1"/>
    <col min="11882" max="11882" width="6.44140625" style="1" customWidth="1"/>
    <col min="11883" max="11883" width="13.77734375" style="1" customWidth="1"/>
    <col min="11884" max="11885" width="9" style="1" customWidth="1"/>
    <col min="11886" max="11886" width="2.44140625" style="1" customWidth="1"/>
    <col min="11887" max="11887" width="8.88671875" style="1" customWidth="1"/>
    <col min="11888" max="11888" width="7.44140625" style="1" customWidth="1"/>
    <col min="11889" max="11891" width="3.77734375" style="1" customWidth="1"/>
    <col min="11892" max="11892" width="3.44140625" style="1" customWidth="1"/>
    <col min="11893" max="11893" width="2.88671875" style="1" customWidth="1"/>
    <col min="11894" max="11894" width="3" style="1" customWidth="1"/>
    <col min="11895" max="11897" width="0" style="1" hidden="1" customWidth="1"/>
    <col min="11898" max="11898" width="4.44140625" style="1" customWidth="1"/>
    <col min="11899" max="11899" width="0" style="1" hidden="1" customWidth="1"/>
    <col min="11900" max="11901" width="14.88671875" style="1" customWidth="1"/>
    <col min="11902" max="11902" width="15.109375" style="1" customWidth="1"/>
    <col min="11903" max="11903" width="6.44140625" style="1" customWidth="1"/>
    <col min="11904" max="11904" width="15.109375" style="1" customWidth="1"/>
    <col min="11905" max="11905" width="4.109375" style="1" customWidth="1"/>
    <col min="11906" max="11906" width="3" style="1" customWidth="1"/>
    <col min="11907" max="11909" width="0" style="1" hidden="1" customWidth="1"/>
    <col min="11910" max="11910" width="3" style="1" customWidth="1"/>
    <col min="11911" max="11911" width="0" style="1" hidden="1" customWidth="1"/>
    <col min="11912" max="11912" width="3" style="1" customWidth="1"/>
    <col min="11913" max="11913" width="0" style="1" hidden="1" customWidth="1"/>
    <col min="11914" max="11914" width="4.44140625" style="1" customWidth="1"/>
    <col min="11915" max="11915" width="34.21875" style="1" customWidth="1"/>
    <col min="11916" max="11916" width="23.44140625" style="1" customWidth="1"/>
    <col min="11917" max="11917" width="9.109375" style="1" customWidth="1"/>
    <col min="11918" max="11918" width="19.44140625" style="1" customWidth="1"/>
    <col min="11919" max="11919" width="42.77734375" style="1" customWidth="1"/>
    <col min="11920" max="11920" width="5.88671875" style="1" customWidth="1"/>
    <col min="11921" max="11921" width="31.44140625" style="1" customWidth="1"/>
    <col min="11922" max="11922" width="16.109375" style="1" customWidth="1"/>
    <col min="11923" max="11924" width="9.21875" style="1" customWidth="1"/>
    <col min="11925" max="11925" width="11.109375" style="1" customWidth="1"/>
    <col min="11926" max="11926" width="2.109375" style="1" customWidth="1"/>
    <col min="11927" max="12132" width="10.88671875" style="1"/>
    <col min="12133" max="12133" width="12" style="1" customWidth="1"/>
    <col min="12134" max="12134" width="2.77734375" style="1" customWidth="1"/>
    <col min="12135" max="12136" width="6.44140625" style="1" customWidth="1"/>
    <col min="12137" max="12137" width="5.88671875" style="1" customWidth="1"/>
    <col min="12138" max="12138" width="6.44140625" style="1" customWidth="1"/>
    <col min="12139" max="12139" width="13.77734375" style="1" customWidth="1"/>
    <col min="12140" max="12141" width="9" style="1" customWidth="1"/>
    <col min="12142" max="12142" width="2.44140625" style="1" customWidth="1"/>
    <col min="12143" max="12143" width="8.88671875" style="1" customWidth="1"/>
    <col min="12144" max="12144" width="7.44140625" style="1" customWidth="1"/>
    <col min="12145" max="12147" width="3.77734375" style="1" customWidth="1"/>
    <col min="12148" max="12148" width="3.44140625" style="1" customWidth="1"/>
    <col min="12149" max="12149" width="2.88671875" style="1" customWidth="1"/>
    <col min="12150" max="12150" width="3" style="1" customWidth="1"/>
    <col min="12151" max="12153" width="0" style="1" hidden="1" customWidth="1"/>
    <col min="12154" max="12154" width="4.44140625" style="1" customWidth="1"/>
    <col min="12155" max="12155" width="0" style="1" hidden="1" customWidth="1"/>
    <col min="12156" max="12157" width="14.88671875" style="1" customWidth="1"/>
    <col min="12158" max="12158" width="15.109375" style="1" customWidth="1"/>
    <col min="12159" max="12159" width="6.44140625" style="1" customWidth="1"/>
    <col min="12160" max="12160" width="15.109375" style="1" customWidth="1"/>
    <col min="12161" max="12161" width="4.109375" style="1" customWidth="1"/>
    <col min="12162" max="12162" width="3" style="1" customWidth="1"/>
    <col min="12163" max="12165" width="0" style="1" hidden="1" customWidth="1"/>
    <col min="12166" max="12166" width="3" style="1" customWidth="1"/>
    <col min="12167" max="12167" width="0" style="1" hidden="1" customWidth="1"/>
    <col min="12168" max="12168" width="3" style="1" customWidth="1"/>
    <col min="12169" max="12169" width="0" style="1" hidden="1" customWidth="1"/>
    <col min="12170" max="12170" width="4.44140625" style="1" customWidth="1"/>
    <col min="12171" max="12171" width="34.21875" style="1" customWidth="1"/>
    <col min="12172" max="12172" width="23.44140625" style="1" customWidth="1"/>
    <col min="12173" max="12173" width="9.109375" style="1" customWidth="1"/>
    <col min="12174" max="12174" width="19.44140625" style="1" customWidth="1"/>
    <col min="12175" max="12175" width="42.77734375" style="1" customWidth="1"/>
    <col min="12176" max="12176" width="5.88671875" style="1" customWidth="1"/>
    <col min="12177" max="12177" width="31.44140625" style="1" customWidth="1"/>
    <col min="12178" max="12178" width="16.109375" style="1" customWidth="1"/>
    <col min="12179" max="12180" width="9.21875" style="1" customWidth="1"/>
    <col min="12181" max="12181" width="11.109375" style="1" customWidth="1"/>
    <col min="12182" max="12182" width="2.109375" style="1" customWidth="1"/>
    <col min="12183" max="12388" width="10.88671875" style="1"/>
    <col min="12389" max="12389" width="12" style="1" customWidth="1"/>
    <col min="12390" max="12390" width="2.77734375" style="1" customWidth="1"/>
    <col min="12391" max="12392" width="6.44140625" style="1" customWidth="1"/>
    <col min="12393" max="12393" width="5.88671875" style="1" customWidth="1"/>
    <col min="12394" max="12394" width="6.44140625" style="1" customWidth="1"/>
    <col min="12395" max="12395" width="13.77734375" style="1" customWidth="1"/>
    <col min="12396" max="12397" width="9" style="1" customWidth="1"/>
    <col min="12398" max="12398" width="2.44140625" style="1" customWidth="1"/>
    <col min="12399" max="12399" width="8.88671875" style="1" customWidth="1"/>
    <col min="12400" max="12400" width="7.44140625" style="1" customWidth="1"/>
    <col min="12401" max="12403" width="3.77734375" style="1" customWidth="1"/>
    <col min="12404" max="12404" width="3.44140625" style="1" customWidth="1"/>
    <col min="12405" max="12405" width="2.88671875" style="1" customWidth="1"/>
    <col min="12406" max="12406" width="3" style="1" customWidth="1"/>
    <col min="12407" max="12409" width="0" style="1" hidden="1" customWidth="1"/>
    <col min="12410" max="12410" width="4.44140625" style="1" customWidth="1"/>
    <col min="12411" max="12411" width="0" style="1" hidden="1" customWidth="1"/>
    <col min="12412" max="12413" width="14.88671875" style="1" customWidth="1"/>
    <col min="12414" max="12414" width="15.109375" style="1" customWidth="1"/>
    <col min="12415" max="12415" width="6.44140625" style="1" customWidth="1"/>
    <col min="12416" max="12416" width="15.109375" style="1" customWidth="1"/>
    <col min="12417" max="12417" width="4.109375" style="1" customWidth="1"/>
    <col min="12418" max="12418" width="3" style="1" customWidth="1"/>
    <col min="12419" max="12421" width="0" style="1" hidden="1" customWidth="1"/>
    <col min="12422" max="12422" width="3" style="1" customWidth="1"/>
    <col min="12423" max="12423" width="0" style="1" hidden="1" customWidth="1"/>
    <col min="12424" max="12424" width="3" style="1" customWidth="1"/>
    <col min="12425" max="12425" width="0" style="1" hidden="1" customWidth="1"/>
    <col min="12426" max="12426" width="4.44140625" style="1" customWidth="1"/>
    <col min="12427" max="12427" width="34.21875" style="1" customWidth="1"/>
    <col min="12428" max="12428" width="23.44140625" style="1" customWidth="1"/>
    <col min="12429" max="12429" width="9.109375" style="1" customWidth="1"/>
    <col min="12430" max="12430" width="19.44140625" style="1" customWidth="1"/>
    <col min="12431" max="12431" width="42.77734375" style="1" customWidth="1"/>
    <col min="12432" max="12432" width="5.88671875" style="1" customWidth="1"/>
    <col min="12433" max="12433" width="31.44140625" style="1" customWidth="1"/>
    <col min="12434" max="12434" width="16.109375" style="1" customWidth="1"/>
    <col min="12435" max="12436" width="9.21875" style="1" customWidth="1"/>
    <col min="12437" max="12437" width="11.109375" style="1" customWidth="1"/>
    <col min="12438" max="12438" width="2.109375" style="1" customWidth="1"/>
    <col min="12439" max="12644" width="10.88671875" style="1"/>
    <col min="12645" max="12645" width="12" style="1" customWidth="1"/>
    <col min="12646" max="12646" width="2.77734375" style="1" customWidth="1"/>
    <col min="12647" max="12648" width="6.44140625" style="1" customWidth="1"/>
    <col min="12649" max="12649" width="5.88671875" style="1" customWidth="1"/>
    <col min="12650" max="12650" width="6.44140625" style="1" customWidth="1"/>
    <col min="12651" max="12651" width="13.77734375" style="1" customWidth="1"/>
    <col min="12652" max="12653" width="9" style="1" customWidth="1"/>
    <col min="12654" max="12654" width="2.44140625" style="1" customWidth="1"/>
    <col min="12655" max="12655" width="8.88671875" style="1" customWidth="1"/>
    <col min="12656" max="12656" width="7.44140625" style="1" customWidth="1"/>
    <col min="12657" max="12659" width="3.77734375" style="1" customWidth="1"/>
    <col min="12660" max="12660" width="3.44140625" style="1" customWidth="1"/>
    <col min="12661" max="12661" width="2.88671875" style="1" customWidth="1"/>
    <col min="12662" max="12662" width="3" style="1" customWidth="1"/>
    <col min="12663" max="12665" width="0" style="1" hidden="1" customWidth="1"/>
    <col min="12666" max="12666" width="4.44140625" style="1" customWidth="1"/>
    <col min="12667" max="12667" width="0" style="1" hidden="1" customWidth="1"/>
    <col min="12668" max="12669" width="14.88671875" style="1" customWidth="1"/>
    <col min="12670" max="12670" width="15.109375" style="1" customWidth="1"/>
    <col min="12671" max="12671" width="6.44140625" style="1" customWidth="1"/>
    <col min="12672" max="12672" width="15.109375" style="1" customWidth="1"/>
    <col min="12673" max="12673" width="4.109375" style="1" customWidth="1"/>
    <col min="12674" max="12674" width="3" style="1" customWidth="1"/>
    <col min="12675" max="12677" width="0" style="1" hidden="1" customWidth="1"/>
    <col min="12678" max="12678" width="3" style="1" customWidth="1"/>
    <col min="12679" max="12679" width="0" style="1" hidden="1" customWidth="1"/>
    <col min="12680" max="12680" width="3" style="1" customWidth="1"/>
    <col min="12681" max="12681" width="0" style="1" hidden="1" customWidth="1"/>
    <col min="12682" max="12682" width="4.44140625" style="1" customWidth="1"/>
    <col min="12683" max="12683" width="34.21875" style="1" customWidth="1"/>
    <col min="12684" max="12684" width="23.44140625" style="1" customWidth="1"/>
    <col min="12685" max="12685" width="9.109375" style="1" customWidth="1"/>
    <col min="12686" max="12686" width="19.44140625" style="1" customWidth="1"/>
    <col min="12687" max="12687" width="42.77734375" style="1" customWidth="1"/>
    <col min="12688" max="12688" width="5.88671875" style="1" customWidth="1"/>
    <col min="12689" max="12689" width="31.44140625" style="1" customWidth="1"/>
    <col min="12690" max="12690" width="16.109375" style="1" customWidth="1"/>
    <col min="12691" max="12692" width="9.21875" style="1" customWidth="1"/>
    <col min="12693" max="12693" width="11.109375" style="1" customWidth="1"/>
    <col min="12694" max="12694" width="2.109375" style="1" customWidth="1"/>
    <col min="12695" max="12900" width="10.88671875" style="1"/>
    <col min="12901" max="12901" width="12" style="1" customWidth="1"/>
    <col min="12902" max="12902" width="2.77734375" style="1" customWidth="1"/>
    <col min="12903" max="12904" width="6.44140625" style="1" customWidth="1"/>
    <col min="12905" max="12905" width="5.88671875" style="1" customWidth="1"/>
    <col min="12906" max="12906" width="6.44140625" style="1" customWidth="1"/>
    <col min="12907" max="12907" width="13.77734375" style="1" customWidth="1"/>
    <col min="12908" max="12909" width="9" style="1" customWidth="1"/>
    <col min="12910" max="12910" width="2.44140625" style="1" customWidth="1"/>
    <col min="12911" max="12911" width="8.88671875" style="1" customWidth="1"/>
    <col min="12912" max="12912" width="7.44140625" style="1" customWidth="1"/>
    <col min="12913" max="12915" width="3.77734375" style="1" customWidth="1"/>
    <col min="12916" max="12916" width="3.44140625" style="1" customWidth="1"/>
    <col min="12917" max="12917" width="2.88671875" style="1" customWidth="1"/>
    <col min="12918" max="12918" width="3" style="1" customWidth="1"/>
    <col min="12919" max="12921" width="0" style="1" hidden="1" customWidth="1"/>
    <col min="12922" max="12922" width="4.44140625" style="1" customWidth="1"/>
    <col min="12923" max="12923" width="0" style="1" hidden="1" customWidth="1"/>
    <col min="12924" max="12925" width="14.88671875" style="1" customWidth="1"/>
    <col min="12926" max="12926" width="15.109375" style="1" customWidth="1"/>
    <col min="12927" max="12927" width="6.44140625" style="1" customWidth="1"/>
    <col min="12928" max="12928" width="15.109375" style="1" customWidth="1"/>
    <col min="12929" max="12929" width="4.109375" style="1" customWidth="1"/>
    <col min="12930" max="12930" width="3" style="1" customWidth="1"/>
    <col min="12931" max="12933" width="0" style="1" hidden="1" customWidth="1"/>
    <col min="12934" max="12934" width="3" style="1" customWidth="1"/>
    <col min="12935" max="12935" width="0" style="1" hidden="1" customWidth="1"/>
    <col min="12936" max="12936" width="3" style="1" customWidth="1"/>
    <col min="12937" max="12937" width="0" style="1" hidden="1" customWidth="1"/>
    <col min="12938" max="12938" width="4.44140625" style="1" customWidth="1"/>
    <col min="12939" max="12939" width="34.21875" style="1" customWidth="1"/>
    <col min="12940" max="12940" width="23.44140625" style="1" customWidth="1"/>
    <col min="12941" max="12941" width="9.109375" style="1" customWidth="1"/>
    <col min="12942" max="12942" width="19.44140625" style="1" customWidth="1"/>
    <col min="12943" max="12943" width="42.77734375" style="1" customWidth="1"/>
    <col min="12944" max="12944" width="5.88671875" style="1" customWidth="1"/>
    <col min="12945" max="12945" width="31.44140625" style="1" customWidth="1"/>
    <col min="12946" max="12946" width="16.109375" style="1" customWidth="1"/>
    <col min="12947" max="12948" width="9.21875" style="1" customWidth="1"/>
    <col min="12949" max="12949" width="11.109375" style="1" customWidth="1"/>
    <col min="12950" max="12950" width="2.109375" style="1" customWidth="1"/>
    <col min="12951" max="13156" width="10.88671875" style="1"/>
    <col min="13157" max="13157" width="12" style="1" customWidth="1"/>
    <col min="13158" max="13158" width="2.77734375" style="1" customWidth="1"/>
    <col min="13159" max="13160" width="6.44140625" style="1" customWidth="1"/>
    <col min="13161" max="13161" width="5.88671875" style="1" customWidth="1"/>
    <col min="13162" max="13162" width="6.44140625" style="1" customWidth="1"/>
    <col min="13163" max="13163" width="13.77734375" style="1" customWidth="1"/>
    <col min="13164" max="13165" width="9" style="1" customWidth="1"/>
    <col min="13166" max="13166" width="2.44140625" style="1" customWidth="1"/>
    <col min="13167" max="13167" width="8.88671875" style="1" customWidth="1"/>
    <col min="13168" max="13168" width="7.44140625" style="1" customWidth="1"/>
    <col min="13169" max="13171" width="3.77734375" style="1" customWidth="1"/>
    <col min="13172" max="13172" width="3.44140625" style="1" customWidth="1"/>
    <col min="13173" max="13173" width="2.88671875" style="1" customWidth="1"/>
    <col min="13174" max="13174" width="3" style="1" customWidth="1"/>
    <col min="13175" max="13177" width="0" style="1" hidden="1" customWidth="1"/>
    <col min="13178" max="13178" width="4.44140625" style="1" customWidth="1"/>
    <col min="13179" max="13179" width="0" style="1" hidden="1" customWidth="1"/>
    <col min="13180" max="13181" width="14.88671875" style="1" customWidth="1"/>
    <col min="13182" max="13182" width="15.109375" style="1" customWidth="1"/>
    <col min="13183" max="13183" width="6.44140625" style="1" customWidth="1"/>
    <col min="13184" max="13184" width="15.109375" style="1" customWidth="1"/>
    <col min="13185" max="13185" width="4.109375" style="1" customWidth="1"/>
    <col min="13186" max="13186" width="3" style="1" customWidth="1"/>
    <col min="13187" max="13189" width="0" style="1" hidden="1" customWidth="1"/>
    <col min="13190" max="13190" width="3" style="1" customWidth="1"/>
    <col min="13191" max="13191" width="0" style="1" hidden="1" customWidth="1"/>
    <col min="13192" max="13192" width="3" style="1" customWidth="1"/>
    <col min="13193" max="13193" width="0" style="1" hidden="1" customWidth="1"/>
    <col min="13194" max="13194" width="4.44140625" style="1" customWidth="1"/>
    <col min="13195" max="13195" width="34.21875" style="1" customWidth="1"/>
    <col min="13196" max="13196" width="23.44140625" style="1" customWidth="1"/>
    <col min="13197" max="13197" width="9.109375" style="1" customWidth="1"/>
    <col min="13198" max="13198" width="19.44140625" style="1" customWidth="1"/>
    <col min="13199" max="13199" width="42.77734375" style="1" customWidth="1"/>
    <col min="13200" max="13200" width="5.88671875" style="1" customWidth="1"/>
    <col min="13201" max="13201" width="31.44140625" style="1" customWidth="1"/>
    <col min="13202" max="13202" width="16.109375" style="1" customWidth="1"/>
    <col min="13203" max="13204" width="9.21875" style="1" customWidth="1"/>
    <col min="13205" max="13205" width="11.109375" style="1" customWidth="1"/>
    <col min="13206" max="13206" width="2.109375" style="1" customWidth="1"/>
    <col min="13207" max="13412" width="10.88671875" style="1"/>
    <col min="13413" max="13413" width="12" style="1" customWidth="1"/>
    <col min="13414" max="13414" width="2.77734375" style="1" customWidth="1"/>
    <col min="13415" max="13416" width="6.44140625" style="1" customWidth="1"/>
    <col min="13417" max="13417" width="5.88671875" style="1" customWidth="1"/>
    <col min="13418" max="13418" width="6.44140625" style="1" customWidth="1"/>
    <col min="13419" max="13419" width="13.77734375" style="1" customWidth="1"/>
    <col min="13420" max="13421" width="9" style="1" customWidth="1"/>
    <col min="13422" max="13422" width="2.44140625" style="1" customWidth="1"/>
    <col min="13423" max="13423" width="8.88671875" style="1" customWidth="1"/>
    <col min="13424" max="13424" width="7.44140625" style="1" customWidth="1"/>
    <col min="13425" max="13427" width="3.77734375" style="1" customWidth="1"/>
    <col min="13428" max="13428" width="3.44140625" style="1" customWidth="1"/>
    <col min="13429" max="13429" width="2.88671875" style="1" customWidth="1"/>
    <col min="13430" max="13430" width="3" style="1" customWidth="1"/>
    <col min="13431" max="13433" width="0" style="1" hidden="1" customWidth="1"/>
    <col min="13434" max="13434" width="4.44140625" style="1" customWidth="1"/>
    <col min="13435" max="13435" width="0" style="1" hidden="1" customWidth="1"/>
    <col min="13436" max="13437" width="14.88671875" style="1" customWidth="1"/>
    <col min="13438" max="13438" width="15.109375" style="1" customWidth="1"/>
    <col min="13439" max="13439" width="6.44140625" style="1" customWidth="1"/>
    <col min="13440" max="13440" width="15.109375" style="1" customWidth="1"/>
    <col min="13441" max="13441" width="4.109375" style="1" customWidth="1"/>
    <col min="13442" max="13442" width="3" style="1" customWidth="1"/>
    <col min="13443" max="13445" width="0" style="1" hidden="1" customWidth="1"/>
    <col min="13446" max="13446" width="3" style="1" customWidth="1"/>
    <col min="13447" max="13447" width="0" style="1" hidden="1" customWidth="1"/>
    <col min="13448" max="13448" width="3" style="1" customWidth="1"/>
    <col min="13449" max="13449" width="0" style="1" hidden="1" customWidth="1"/>
    <col min="13450" max="13450" width="4.44140625" style="1" customWidth="1"/>
    <col min="13451" max="13451" width="34.21875" style="1" customWidth="1"/>
    <col min="13452" max="13452" width="23.44140625" style="1" customWidth="1"/>
    <col min="13453" max="13453" width="9.109375" style="1" customWidth="1"/>
    <col min="13454" max="13454" width="19.44140625" style="1" customWidth="1"/>
    <col min="13455" max="13455" width="42.77734375" style="1" customWidth="1"/>
    <col min="13456" max="13456" width="5.88671875" style="1" customWidth="1"/>
    <col min="13457" max="13457" width="31.44140625" style="1" customWidth="1"/>
    <col min="13458" max="13458" width="16.109375" style="1" customWidth="1"/>
    <col min="13459" max="13460" width="9.21875" style="1" customWidth="1"/>
    <col min="13461" max="13461" width="11.109375" style="1" customWidth="1"/>
    <col min="13462" max="13462" width="2.109375" style="1" customWidth="1"/>
    <col min="13463" max="13668" width="10.88671875" style="1"/>
    <col min="13669" max="13669" width="12" style="1" customWidth="1"/>
    <col min="13670" max="13670" width="2.77734375" style="1" customWidth="1"/>
    <col min="13671" max="13672" width="6.44140625" style="1" customWidth="1"/>
    <col min="13673" max="13673" width="5.88671875" style="1" customWidth="1"/>
    <col min="13674" max="13674" width="6.44140625" style="1" customWidth="1"/>
    <col min="13675" max="13675" width="13.77734375" style="1" customWidth="1"/>
    <col min="13676" max="13677" width="9" style="1" customWidth="1"/>
    <col min="13678" max="13678" width="2.44140625" style="1" customWidth="1"/>
    <col min="13679" max="13679" width="8.88671875" style="1" customWidth="1"/>
    <col min="13680" max="13680" width="7.44140625" style="1" customWidth="1"/>
    <col min="13681" max="13683" width="3.77734375" style="1" customWidth="1"/>
    <col min="13684" max="13684" width="3.44140625" style="1" customWidth="1"/>
    <col min="13685" max="13685" width="2.88671875" style="1" customWidth="1"/>
    <col min="13686" max="13686" width="3" style="1" customWidth="1"/>
    <col min="13687" max="13689" width="0" style="1" hidden="1" customWidth="1"/>
    <col min="13690" max="13690" width="4.44140625" style="1" customWidth="1"/>
    <col min="13691" max="13691" width="0" style="1" hidden="1" customWidth="1"/>
    <col min="13692" max="13693" width="14.88671875" style="1" customWidth="1"/>
    <col min="13694" max="13694" width="15.109375" style="1" customWidth="1"/>
    <col min="13695" max="13695" width="6.44140625" style="1" customWidth="1"/>
    <col min="13696" max="13696" width="15.109375" style="1" customWidth="1"/>
    <col min="13697" max="13697" width="4.109375" style="1" customWidth="1"/>
    <col min="13698" max="13698" width="3" style="1" customWidth="1"/>
    <col min="13699" max="13701" width="0" style="1" hidden="1" customWidth="1"/>
    <col min="13702" max="13702" width="3" style="1" customWidth="1"/>
    <col min="13703" max="13703" width="0" style="1" hidden="1" customWidth="1"/>
    <col min="13704" max="13704" width="3" style="1" customWidth="1"/>
    <col min="13705" max="13705" width="0" style="1" hidden="1" customWidth="1"/>
    <col min="13706" max="13706" width="4.44140625" style="1" customWidth="1"/>
    <col min="13707" max="13707" width="34.21875" style="1" customWidth="1"/>
    <col min="13708" max="13708" width="23.44140625" style="1" customWidth="1"/>
    <col min="13709" max="13709" width="9.109375" style="1" customWidth="1"/>
    <col min="13710" max="13710" width="19.44140625" style="1" customWidth="1"/>
    <col min="13711" max="13711" width="42.77734375" style="1" customWidth="1"/>
    <col min="13712" max="13712" width="5.88671875" style="1" customWidth="1"/>
    <col min="13713" max="13713" width="31.44140625" style="1" customWidth="1"/>
    <col min="13714" max="13714" width="16.109375" style="1" customWidth="1"/>
    <col min="13715" max="13716" width="9.21875" style="1" customWidth="1"/>
    <col min="13717" max="13717" width="11.109375" style="1" customWidth="1"/>
    <col min="13718" max="13718" width="2.109375" style="1" customWidth="1"/>
    <col min="13719" max="13924" width="10.88671875" style="1"/>
    <col min="13925" max="13925" width="12" style="1" customWidth="1"/>
    <col min="13926" max="13926" width="2.77734375" style="1" customWidth="1"/>
    <col min="13927" max="13928" width="6.44140625" style="1" customWidth="1"/>
    <col min="13929" max="13929" width="5.88671875" style="1" customWidth="1"/>
    <col min="13930" max="13930" width="6.44140625" style="1" customWidth="1"/>
    <col min="13931" max="13931" width="13.77734375" style="1" customWidth="1"/>
    <col min="13932" max="13933" width="9" style="1" customWidth="1"/>
    <col min="13934" max="13934" width="2.44140625" style="1" customWidth="1"/>
    <col min="13935" max="13935" width="8.88671875" style="1" customWidth="1"/>
    <col min="13936" max="13936" width="7.44140625" style="1" customWidth="1"/>
    <col min="13937" max="13939" width="3.77734375" style="1" customWidth="1"/>
    <col min="13940" max="13940" width="3.44140625" style="1" customWidth="1"/>
    <col min="13941" max="13941" width="2.88671875" style="1" customWidth="1"/>
    <col min="13942" max="13942" width="3" style="1" customWidth="1"/>
    <col min="13943" max="13945" width="0" style="1" hidden="1" customWidth="1"/>
    <col min="13946" max="13946" width="4.44140625" style="1" customWidth="1"/>
    <col min="13947" max="13947" width="0" style="1" hidden="1" customWidth="1"/>
    <col min="13948" max="13949" width="14.88671875" style="1" customWidth="1"/>
    <col min="13950" max="13950" width="15.109375" style="1" customWidth="1"/>
    <col min="13951" max="13951" width="6.44140625" style="1" customWidth="1"/>
    <col min="13952" max="13952" width="15.109375" style="1" customWidth="1"/>
    <col min="13953" max="13953" width="4.109375" style="1" customWidth="1"/>
    <col min="13954" max="13954" width="3" style="1" customWidth="1"/>
    <col min="13955" max="13957" width="0" style="1" hidden="1" customWidth="1"/>
    <col min="13958" max="13958" width="3" style="1" customWidth="1"/>
    <col min="13959" max="13959" width="0" style="1" hidden="1" customWidth="1"/>
    <col min="13960" max="13960" width="3" style="1" customWidth="1"/>
    <col min="13961" max="13961" width="0" style="1" hidden="1" customWidth="1"/>
    <col min="13962" max="13962" width="4.44140625" style="1" customWidth="1"/>
    <col min="13963" max="13963" width="34.21875" style="1" customWidth="1"/>
    <col min="13964" max="13964" width="23.44140625" style="1" customWidth="1"/>
    <col min="13965" max="13965" width="9.109375" style="1" customWidth="1"/>
    <col min="13966" max="13966" width="19.44140625" style="1" customWidth="1"/>
    <col min="13967" max="13967" width="42.77734375" style="1" customWidth="1"/>
    <col min="13968" max="13968" width="5.88671875" style="1" customWidth="1"/>
    <col min="13969" max="13969" width="31.44140625" style="1" customWidth="1"/>
    <col min="13970" max="13970" width="16.109375" style="1" customWidth="1"/>
    <col min="13971" max="13972" width="9.21875" style="1" customWidth="1"/>
    <col min="13973" max="13973" width="11.109375" style="1" customWidth="1"/>
    <col min="13974" max="13974" width="2.109375" style="1" customWidth="1"/>
    <col min="13975" max="14180" width="10.88671875" style="1"/>
    <col min="14181" max="14181" width="12" style="1" customWidth="1"/>
    <col min="14182" max="14182" width="2.77734375" style="1" customWidth="1"/>
    <col min="14183" max="14184" width="6.44140625" style="1" customWidth="1"/>
    <col min="14185" max="14185" width="5.88671875" style="1" customWidth="1"/>
    <col min="14186" max="14186" width="6.44140625" style="1" customWidth="1"/>
    <col min="14187" max="14187" width="13.77734375" style="1" customWidth="1"/>
    <col min="14188" max="14189" width="9" style="1" customWidth="1"/>
    <col min="14190" max="14190" width="2.44140625" style="1" customWidth="1"/>
    <col min="14191" max="14191" width="8.88671875" style="1" customWidth="1"/>
    <col min="14192" max="14192" width="7.44140625" style="1" customWidth="1"/>
    <col min="14193" max="14195" width="3.77734375" style="1" customWidth="1"/>
    <col min="14196" max="14196" width="3.44140625" style="1" customWidth="1"/>
    <col min="14197" max="14197" width="2.88671875" style="1" customWidth="1"/>
    <col min="14198" max="14198" width="3" style="1" customWidth="1"/>
    <col min="14199" max="14201" width="0" style="1" hidden="1" customWidth="1"/>
    <col min="14202" max="14202" width="4.44140625" style="1" customWidth="1"/>
    <col min="14203" max="14203" width="0" style="1" hidden="1" customWidth="1"/>
    <col min="14204" max="14205" width="14.88671875" style="1" customWidth="1"/>
    <col min="14206" max="14206" width="15.109375" style="1" customWidth="1"/>
    <col min="14207" max="14207" width="6.44140625" style="1" customWidth="1"/>
    <col min="14208" max="14208" width="15.109375" style="1" customWidth="1"/>
    <col min="14209" max="14209" width="4.109375" style="1" customWidth="1"/>
    <col min="14210" max="14210" width="3" style="1" customWidth="1"/>
    <col min="14211" max="14213" width="0" style="1" hidden="1" customWidth="1"/>
    <col min="14214" max="14214" width="3" style="1" customWidth="1"/>
    <col min="14215" max="14215" width="0" style="1" hidden="1" customWidth="1"/>
    <col min="14216" max="14216" width="3" style="1" customWidth="1"/>
    <col min="14217" max="14217" width="0" style="1" hidden="1" customWidth="1"/>
    <col min="14218" max="14218" width="4.44140625" style="1" customWidth="1"/>
    <col min="14219" max="14219" width="34.21875" style="1" customWidth="1"/>
    <col min="14220" max="14220" width="23.44140625" style="1" customWidth="1"/>
    <col min="14221" max="14221" width="9.109375" style="1" customWidth="1"/>
    <col min="14222" max="14222" width="19.44140625" style="1" customWidth="1"/>
    <col min="14223" max="14223" width="42.77734375" style="1" customWidth="1"/>
    <col min="14224" max="14224" width="5.88671875" style="1" customWidth="1"/>
    <col min="14225" max="14225" width="31.44140625" style="1" customWidth="1"/>
    <col min="14226" max="14226" width="16.109375" style="1" customWidth="1"/>
    <col min="14227" max="14228" width="9.21875" style="1" customWidth="1"/>
    <col min="14229" max="14229" width="11.109375" style="1" customWidth="1"/>
    <col min="14230" max="14230" width="2.109375" style="1" customWidth="1"/>
    <col min="14231" max="14436" width="10.88671875" style="1"/>
    <col min="14437" max="14437" width="12" style="1" customWidth="1"/>
    <col min="14438" max="14438" width="2.77734375" style="1" customWidth="1"/>
    <col min="14439" max="14440" width="6.44140625" style="1" customWidth="1"/>
    <col min="14441" max="14441" width="5.88671875" style="1" customWidth="1"/>
    <col min="14442" max="14442" width="6.44140625" style="1" customWidth="1"/>
    <col min="14443" max="14443" width="13.77734375" style="1" customWidth="1"/>
    <col min="14444" max="14445" width="9" style="1" customWidth="1"/>
    <col min="14446" max="14446" width="2.44140625" style="1" customWidth="1"/>
    <col min="14447" max="14447" width="8.88671875" style="1" customWidth="1"/>
    <col min="14448" max="14448" width="7.44140625" style="1" customWidth="1"/>
    <col min="14449" max="14451" width="3.77734375" style="1" customWidth="1"/>
    <col min="14452" max="14452" width="3.44140625" style="1" customWidth="1"/>
    <col min="14453" max="14453" width="2.88671875" style="1" customWidth="1"/>
    <col min="14454" max="14454" width="3" style="1" customWidth="1"/>
    <col min="14455" max="14457" width="0" style="1" hidden="1" customWidth="1"/>
    <col min="14458" max="14458" width="4.44140625" style="1" customWidth="1"/>
    <col min="14459" max="14459" width="0" style="1" hidden="1" customWidth="1"/>
    <col min="14460" max="14461" width="14.88671875" style="1" customWidth="1"/>
    <col min="14462" max="14462" width="15.109375" style="1" customWidth="1"/>
    <col min="14463" max="14463" width="6.44140625" style="1" customWidth="1"/>
    <col min="14464" max="14464" width="15.109375" style="1" customWidth="1"/>
    <col min="14465" max="14465" width="4.109375" style="1" customWidth="1"/>
    <col min="14466" max="14466" width="3" style="1" customWidth="1"/>
    <col min="14467" max="14469" width="0" style="1" hidden="1" customWidth="1"/>
    <col min="14470" max="14470" width="3" style="1" customWidth="1"/>
    <col min="14471" max="14471" width="0" style="1" hidden="1" customWidth="1"/>
    <col min="14472" max="14472" width="3" style="1" customWidth="1"/>
    <col min="14473" max="14473" width="0" style="1" hidden="1" customWidth="1"/>
    <col min="14474" max="14474" width="4.44140625" style="1" customWidth="1"/>
    <col min="14475" max="14475" width="34.21875" style="1" customWidth="1"/>
    <col min="14476" max="14476" width="23.44140625" style="1" customWidth="1"/>
    <col min="14477" max="14477" width="9.109375" style="1" customWidth="1"/>
    <col min="14478" max="14478" width="19.44140625" style="1" customWidth="1"/>
    <col min="14479" max="14479" width="42.77734375" style="1" customWidth="1"/>
    <col min="14480" max="14480" width="5.88671875" style="1" customWidth="1"/>
    <col min="14481" max="14481" width="31.44140625" style="1" customWidth="1"/>
    <col min="14482" max="14482" width="16.109375" style="1" customWidth="1"/>
    <col min="14483" max="14484" width="9.21875" style="1" customWidth="1"/>
    <col min="14485" max="14485" width="11.109375" style="1" customWidth="1"/>
    <col min="14486" max="14486" width="2.109375" style="1" customWidth="1"/>
    <col min="14487" max="14692" width="10.88671875" style="1"/>
    <col min="14693" max="14693" width="12" style="1" customWidth="1"/>
    <col min="14694" max="14694" width="2.77734375" style="1" customWidth="1"/>
    <col min="14695" max="14696" width="6.44140625" style="1" customWidth="1"/>
    <col min="14697" max="14697" width="5.88671875" style="1" customWidth="1"/>
    <col min="14698" max="14698" width="6.44140625" style="1" customWidth="1"/>
    <col min="14699" max="14699" width="13.77734375" style="1" customWidth="1"/>
    <col min="14700" max="14701" width="9" style="1" customWidth="1"/>
    <col min="14702" max="14702" width="2.44140625" style="1" customWidth="1"/>
    <col min="14703" max="14703" width="8.88671875" style="1" customWidth="1"/>
    <col min="14704" max="14704" width="7.44140625" style="1" customWidth="1"/>
    <col min="14705" max="14707" width="3.77734375" style="1" customWidth="1"/>
    <col min="14708" max="14708" width="3.44140625" style="1" customWidth="1"/>
    <col min="14709" max="14709" width="2.88671875" style="1" customWidth="1"/>
    <col min="14710" max="14710" width="3" style="1" customWidth="1"/>
    <col min="14711" max="14713" width="0" style="1" hidden="1" customWidth="1"/>
    <col min="14714" max="14714" width="4.44140625" style="1" customWidth="1"/>
    <col min="14715" max="14715" width="0" style="1" hidden="1" customWidth="1"/>
    <col min="14716" max="14717" width="14.88671875" style="1" customWidth="1"/>
    <col min="14718" max="14718" width="15.109375" style="1" customWidth="1"/>
    <col min="14719" max="14719" width="6.44140625" style="1" customWidth="1"/>
    <col min="14720" max="14720" width="15.109375" style="1" customWidth="1"/>
    <col min="14721" max="14721" width="4.109375" style="1" customWidth="1"/>
    <col min="14722" max="14722" width="3" style="1" customWidth="1"/>
    <col min="14723" max="14725" width="0" style="1" hidden="1" customWidth="1"/>
    <col min="14726" max="14726" width="3" style="1" customWidth="1"/>
    <col min="14727" max="14727" width="0" style="1" hidden="1" customWidth="1"/>
    <col min="14728" max="14728" width="3" style="1" customWidth="1"/>
    <col min="14729" max="14729" width="0" style="1" hidden="1" customWidth="1"/>
    <col min="14730" max="14730" width="4.44140625" style="1" customWidth="1"/>
    <col min="14731" max="14731" width="34.21875" style="1" customWidth="1"/>
    <col min="14732" max="14732" width="23.44140625" style="1" customWidth="1"/>
    <col min="14733" max="14733" width="9.109375" style="1" customWidth="1"/>
    <col min="14734" max="14734" width="19.44140625" style="1" customWidth="1"/>
    <col min="14735" max="14735" width="42.77734375" style="1" customWidth="1"/>
    <col min="14736" max="14736" width="5.88671875" style="1" customWidth="1"/>
    <col min="14737" max="14737" width="31.44140625" style="1" customWidth="1"/>
    <col min="14738" max="14738" width="16.109375" style="1" customWidth="1"/>
    <col min="14739" max="14740" width="9.21875" style="1" customWidth="1"/>
    <col min="14741" max="14741" width="11.109375" style="1" customWidth="1"/>
    <col min="14742" max="14742" width="2.109375" style="1" customWidth="1"/>
    <col min="14743" max="14948" width="10.88671875" style="1"/>
    <col min="14949" max="14949" width="12" style="1" customWidth="1"/>
    <col min="14950" max="14950" width="2.77734375" style="1" customWidth="1"/>
    <col min="14951" max="14952" width="6.44140625" style="1" customWidth="1"/>
    <col min="14953" max="14953" width="5.88671875" style="1" customWidth="1"/>
    <col min="14954" max="14954" width="6.44140625" style="1" customWidth="1"/>
    <col min="14955" max="14955" width="13.77734375" style="1" customWidth="1"/>
    <col min="14956" max="14957" width="9" style="1" customWidth="1"/>
    <col min="14958" max="14958" width="2.44140625" style="1" customWidth="1"/>
    <col min="14959" max="14959" width="8.88671875" style="1" customWidth="1"/>
    <col min="14960" max="14960" width="7.44140625" style="1" customWidth="1"/>
    <col min="14961" max="14963" width="3.77734375" style="1" customWidth="1"/>
    <col min="14964" max="14964" width="3.44140625" style="1" customWidth="1"/>
    <col min="14965" max="14965" width="2.88671875" style="1" customWidth="1"/>
    <col min="14966" max="14966" width="3" style="1" customWidth="1"/>
    <col min="14967" max="14969" width="0" style="1" hidden="1" customWidth="1"/>
    <col min="14970" max="14970" width="4.44140625" style="1" customWidth="1"/>
    <col min="14971" max="14971" width="0" style="1" hidden="1" customWidth="1"/>
    <col min="14972" max="14973" width="14.88671875" style="1" customWidth="1"/>
    <col min="14974" max="14974" width="15.109375" style="1" customWidth="1"/>
    <col min="14975" max="14975" width="6.44140625" style="1" customWidth="1"/>
    <col min="14976" max="14976" width="15.109375" style="1" customWidth="1"/>
    <col min="14977" max="14977" width="4.109375" style="1" customWidth="1"/>
    <col min="14978" max="14978" width="3" style="1" customWidth="1"/>
    <col min="14979" max="14981" width="0" style="1" hidden="1" customWidth="1"/>
    <col min="14982" max="14982" width="3" style="1" customWidth="1"/>
    <col min="14983" max="14983" width="0" style="1" hidden="1" customWidth="1"/>
    <col min="14984" max="14984" width="3" style="1" customWidth="1"/>
    <col min="14985" max="14985" width="0" style="1" hidden="1" customWidth="1"/>
    <col min="14986" max="14986" width="4.44140625" style="1" customWidth="1"/>
    <col min="14987" max="14987" width="34.21875" style="1" customWidth="1"/>
    <col min="14988" max="14988" width="23.44140625" style="1" customWidth="1"/>
    <col min="14989" max="14989" width="9.109375" style="1" customWidth="1"/>
    <col min="14990" max="14990" width="19.44140625" style="1" customWidth="1"/>
    <col min="14991" max="14991" width="42.77734375" style="1" customWidth="1"/>
    <col min="14992" max="14992" width="5.88671875" style="1" customWidth="1"/>
    <col min="14993" max="14993" width="31.44140625" style="1" customWidth="1"/>
    <col min="14994" max="14994" width="16.109375" style="1" customWidth="1"/>
    <col min="14995" max="14996" width="9.21875" style="1" customWidth="1"/>
    <col min="14997" max="14997" width="11.109375" style="1" customWidth="1"/>
    <col min="14998" max="14998" width="2.109375" style="1" customWidth="1"/>
    <col min="14999" max="15204" width="10.88671875" style="1"/>
    <col min="15205" max="15205" width="12" style="1" customWidth="1"/>
    <col min="15206" max="15206" width="2.77734375" style="1" customWidth="1"/>
    <col min="15207" max="15208" width="6.44140625" style="1" customWidth="1"/>
    <col min="15209" max="15209" width="5.88671875" style="1" customWidth="1"/>
    <col min="15210" max="15210" width="6.44140625" style="1" customWidth="1"/>
    <col min="15211" max="15211" width="13.77734375" style="1" customWidth="1"/>
    <col min="15212" max="15213" width="9" style="1" customWidth="1"/>
    <col min="15214" max="15214" width="2.44140625" style="1" customWidth="1"/>
    <col min="15215" max="15215" width="8.88671875" style="1" customWidth="1"/>
    <col min="15216" max="15216" width="7.44140625" style="1" customWidth="1"/>
    <col min="15217" max="15219" width="3.77734375" style="1" customWidth="1"/>
    <col min="15220" max="15220" width="3.44140625" style="1" customWidth="1"/>
    <col min="15221" max="15221" width="2.88671875" style="1" customWidth="1"/>
    <col min="15222" max="15222" width="3" style="1" customWidth="1"/>
    <col min="15223" max="15225" width="0" style="1" hidden="1" customWidth="1"/>
    <col min="15226" max="15226" width="4.44140625" style="1" customWidth="1"/>
    <col min="15227" max="15227" width="0" style="1" hidden="1" customWidth="1"/>
    <col min="15228" max="15229" width="14.88671875" style="1" customWidth="1"/>
    <col min="15230" max="15230" width="15.109375" style="1" customWidth="1"/>
    <col min="15231" max="15231" width="6.44140625" style="1" customWidth="1"/>
    <col min="15232" max="15232" width="15.109375" style="1" customWidth="1"/>
    <col min="15233" max="15233" width="4.109375" style="1" customWidth="1"/>
    <col min="15234" max="15234" width="3" style="1" customWidth="1"/>
    <col min="15235" max="15237" width="0" style="1" hidden="1" customWidth="1"/>
    <col min="15238" max="15238" width="3" style="1" customWidth="1"/>
    <col min="15239" max="15239" width="0" style="1" hidden="1" customWidth="1"/>
    <col min="15240" max="15240" width="3" style="1" customWidth="1"/>
    <col min="15241" max="15241" width="0" style="1" hidden="1" customWidth="1"/>
    <col min="15242" max="15242" width="4.44140625" style="1" customWidth="1"/>
    <col min="15243" max="15243" width="34.21875" style="1" customWidth="1"/>
    <col min="15244" max="15244" width="23.44140625" style="1" customWidth="1"/>
    <col min="15245" max="15245" width="9.109375" style="1" customWidth="1"/>
    <col min="15246" max="15246" width="19.44140625" style="1" customWidth="1"/>
    <col min="15247" max="15247" width="42.77734375" style="1" customWidth="1"/>
    <col min="15248" max="15248" width="5.88671875" style="1" customWidth="1"/>
    <col min="15249" max="15249" width="31.44140625" style="1" customWidth="1"/>
    <col min="15250" max="15250" width="16.109375" style="1" customWidth="1"/>
    <col min="15251" max="15252" width="9.21875" style="1" customWidth="1"/>
    <col min="15253" max="15253" width="11.109375" style="1" customWidth="1"/>
    <col min="15254" max="15254" width="2.109375" style="1" customWidth="1"/>
    <col min="15255" max="15460" width="10.88671875" style="1"/>
    <col min="15461" max="15461" width="12" style="1" customWidth="1"/>
    <col min="15462" max="15462" width="2.77734375" style="1" customWidth="1"/>
    <col min="15463" max="15464" width="6.44140625" style="1" customWidth="1"/>
    <col min="15465" max="15465" width="5.88671875" style="1" customWidth="1"/>
    <col min="15466" max="15466" width="6.44140625" style="1" customWidth="1"/>
    <col min="15467" max="15467" width="13.77734375" style="1" customWidth="1"/>
    <col min="15468" max="15469" width="9" style="1" customWidth="1"/>
    <col min="15470" max="15470" width="2.44140625" style="1" customWidth="1"/>
    <col min="15471" max="15471" width="8.88671875" style="1" customWidth="1"/>
    <col min="15472" max="15472" width="7.44140625" style="1" customWidth="1"/>
    <col min="15473" max="15475" width="3.77734375" style="1" customWidth="1"/>
    <col min="15476" max="15476" width="3.44140625" style="1" customWidth="1"/>
    <col min="15477" max="15477" width="2.88671875" style="1" customWidth="1"/>
    <col min="15478" max="15478" width="3" style="1" customWidth="1"/>
    <col min="15479" max="15481" width="0" style="1" hidden="1" customWidth="1"/>
    <col min="15482" max="15482" width="4.44140625" style="1" customWidth="1"/>
    <col min="15483" max="15483" width="0" style="1" hidden="1" customWidth="1"/>
    <col min="15484" max="15485" width="14.88671875" style="1" customWidth="1"/>
    <col min="15486" max="15486" width="15.109375" style="1" customWidth="1"/>
    <col min="15487" max="15487" width="6.44140625" style="1" customWidth="1"/>
    <col min="15488" max="15488" width="15.109375" style="1" customWidth="1"/>
    <col min="15489" max="15489" width="4.109375" style="1" customWidth="1"/>
    <col min="15490" max="15490" width="3" style="1" customWidth="1"/>
    <col min="15491" max="15493" width="0" style="1" hidden="1" customWidth="1"/>
    <col min="15494" max="15494" width="3" style="1" customWidth="1"/>
    <col min="15495" max="15495" width="0" style="1" hidden="1" customWidth="1"/>
    <col min="15496" max="15496" width="3" style="1" customWidth="1"/>
    <col min="15497" max="15497" width="0" style="1" hidden="1" customWidth="1"/>
    <col min="15498" max="15498" width="4.44140625" style="1" customWidth="1"/>
    <col min="15499" max="15499" width="34.21875" style="1" customWidth="1"/>
    <col min="15500" max="15500" width="23.44140625" style="1" customWidth="1"/>
    <col min="15501" max="15501" width="9.109375" style="1" customWidth="1"/>
    <col min="15502" max="15502" width="19.44140625" style="1" customWidth="1"/>
    <col min="15503" max="15503" width="42.77734375" style="1" customWidth="1"/>
    <col min="15504" max="15504" width="5.88671875" style="1" customWidth="1"/>
    <col min="15505" max="15505" width="31.44140625" style="1" customWidth="1"/>
    <col min="15506" max="15506" width="16.109375" style="1" customWidth="1"/>
    <col min="15507" max="15508" width="9.21875" style="1" customWidth="1"/>
    <col min="15509" max="15509" width="11.109375" style="1" customWidth="1"/>
    <col min="15510" max="15510" width="2.109375" style="1" customWidth="1"/>
    <col min="15511" max="15716" width="10.88671875" style="1"/>
    <col min="15717" max="15717" width="12" style="1" customWidth="1"/>
    <col min="15718" max="15718" width="2.77734375" style="1" customWidth="1"/>
    <col min="15719" max="15720" width="6.44140625" style="1" customWidth="1"/>
    <col min="15721" max="15721" width="5.88671875" style="1" customWidth="1"/>
    <col min="15722" max="15722" width="6.44140625" style="1" customWidth="1"/>
    <col min="15723" max="15723" width="13.77734375" style="1" customWidth="1"/>
    <col min="15724" max="15725" width="9" style="1" customWidth="1"/>
    <col min="15726" max="15726" width="2.44140625" style="1" customWidth="1"/>
    <col min="15727" max="15727" width="8.88671875" style="1" customWidth="1"/>
    <col min="15728" max="15728" width="7.44140625" style="1" customWidth="1"/>
    <col min="15729" max="15731" width="3.77734375" style="1" customWidth="1"/>
    <col min="15732" max="15732" width="3.44140625" style="1" customWidth="1"/>
    <col min="15733" max="15733" width="2.88671875" style="1" customWidth="1"/>
    <col min="15734" max="15734" width="3" style="1" customWidth="1"/>
    <col min="15735" max="15737" width="0" style="1" hidden="1" customWidth="1"/>
    <col min="15738" max="15738" width="4.44140625" style="1" customWidth="1"/>
    <col min="15739" max="15739" width="0" style="1" hidden="1" customWidth="1"/>
    <col min="15740" max="15741" width="14.88671875" style="1" customWidth="1"/>
    <col min="15742" max="15742" width="15.109375" style="1" customWidth="1"/>
    <col min="15743" max="15743" width="6.44140625" style="1" customWidth="1"/>
    <col min="15744" max="15744" width="15.109375" style="1" customWidth="1"/>
    <col min="15745" max="15745" width="4.109375" style="1" customWidth="1"/>
    <col min="15746" max="15746" width="3" style="1" customWidth="1"/>
    <col min="15747" max="15749" width="0" style="1" hidden="1" customWidth="1"/>
    <col min="15750" max="15750" width="3" style="1" customWidth="1"/>
    <col min="15751" max="15751" width="0" style="1" hidden="1" customWidth="1"/>
    <col min="15752" max="15752" width="3" style="1" customWidth="1"/>
    <col min="15753" max="15753" width="0" style="1" hidden="1" customWidth="1"/>
    <col min="15754" max="15754" width="4.44140625" style="1" customWidth="1"/>
    <col min="15755" max="15755" width="34.21875" style="1" customWidth="1"/>
    <col min="15756" max="15756" width="23.44140625" style="1" customWidth="1"/>
    <col min="15757" max="15757" width="9.109375" style="1" customWidth="1"/>
    <col min="15758" max="15758" width="19.44140625" style="1" customWidth="1"/>
    <col min="15759" max="15759" width="42.77734375" style="1" customWidth="1"/>
    <col min="15760" max="15760" width="5.88671875" style="1" customWidth="1"/>
    <col min="15761" max="15761" width="31.44140625" style="1" customWidth="1"/>
    <col min="15762" max="15762" width="16.109375" style="1" customWidth="1"/>
    <col min="15763" max="15764" width="9.21875" style="1" customWidth="1"/>
    <col min="15765" max="15765" width="11.109375" style="1" customWidth="1"/>
    <col min="15766" max="15766" width="2.109375" style="1" customWidth="1"/>
    <col min="15767" max="15972" width="10.88671875" style="1"/>
    <col min="15973" max="15973" width="12" style="1" customWidth="1"/>
    <col min="15974" max="15974" width="2.77734375" style="1" customWidth="1"/>
    <col min="15975" max="15976" width="6.44140625" style="1" customWidth="1"/>
    <col min="15977" max="15977" width="5.88671875" style="1" customWidth="1"/>
    <col min="15978" max="15978" width="6.44140625" style="1" customWidth="1"/>
    <col min="15979" max="15979" width="13.77734375" style="1" customWidth="1"/>
    <col min="15980" max="15981" width="9" style="1" customWidth="1"/>
    <col min="15982" max="15982" width="2.44140625" style="1" customWidth="1"/>
    <col min="15983" max="15983" width="8.88671875" style="1" customWidth="1"/>
    <col min="15984" max="15984" width="7.44140625" style="1" customWidth="1"/>
    <col min="15985" max="15987" width="3.77734375" style="1" customWidth="1"/>
    <col min="15988" max="15988" width="3.44140625" style="1" customWidth="1"/>
    <col min="15989" max="15989" width="2.88671875" style="1" customWidth="1"/>
    <col min="15990" max="15990" width="3" style="1" customWidth="1"/>
    <col min="15991" max="15993" width="0" style="1" hidden="1" customWidth="1"/>
    <col min="15994" max="15994" width="4.44140625" style="1" customWidth="1"/>
    <col min="15995" max="15995" width="0" style="1" hidden="1" customWidth="1"/>
    <col min="15996" max="15997" width="14.88671875" style="1" customWidth="1"/>
    <col min="15998" max="15998" width="15.109375" style="1" customWidth="1"/>
    <col min="15999" max="15999" width="6.44140625" style="1" customWidth="1"/>
    <col min="16000" max="16000" width="15.109375" style="1" customWidth="1"/>
    <col min="16001" max="16001" width="4.109375" style="1" customWidth="1"/>
    <col min="16002" max="16002" width="3" style="1" customWidth="1"/>
    <col min="16003" max="16005" width="0" style="1" hidden="1" customWidth="1"/>
    <col min="16006" max="16006" width="3" style="1" customWidth="1"/>
    <col min="16007" max="16007" width="0" style="1" hidden="1" customWidth="1"/>
    <col min="16008" max="16008" width="3" style="1" customWidth="1"/>
    <col min="16009" max="16009" width="0" style="1" hidden="1" customWidth="1"/>
    <col min="16010" max="16010" width="4.44140625" style="1" customWidth="1"/>
    <col min="16011" max="16011" width="34.21875" style="1" customWidth="1"/>
    <col min="16012" max="16012" width="23.44140625" style="1" customWidth="1"/>
    <col min="16013" max="16013" width="9.109375" style="1" customWidth="1"/>
    <col min="16014" max="16014" width="19.44140625" style="1" customWidth="1"/>
    <col min="16015" max="16015" width="42.77734375" style="1" customWidth="1"/>
    <col min="16016" max="16016" width="5.88671875" style="1" customWidth="1"/>
    <col min="16017" max="16017" width="31.44140625" style="1" customWidth="1"/>
    <col min="16018" max="16018" width="16.109375" style="1" customWidth="1"/>
    <col min="16019" max="16020" width="9.21875" style="1" customWidth="1"/>
    <col min="16021" max="16021" width="11.109375" style="1" customWidth="1"/>
    <col min="16022" max="16022" width="2.109375" style="1" customWidth="1"/>
    <col min="16023" max="16228" width="10.88671875" style="1"/>
    <col min="16229" max="16229" width="12" style="1" customWidth="1"/>
    <col min="16230" max="16230" width="2.77734375" style="1" customWidth="1"/>
    <col min="16231" max="16232" width="6.44140625" style="1" customWidth="1"/>
    <col min="16233" max="16233" width="5.88671875" style="1" customWidth="1"/>
    <col min="16234" max="16234" width="6.44140625" style="1" customWidth="1"/>
    <col min="16235" max="16235" width="13.77734375" style="1" customWidth="1"/>
    <col min="16236" max="16237" width="9" style="1" customWidth="1"/>
    <col min="16238" max="16238" width="2.44140625" style="1" customWidth="1"/>
    <col min="16239" max="16239" width="8.88671875" style="1" customWidth="1"/>
    <col min="16240" max="16240" width="7.44140625" style="1" customWidth="1"/>
    <col min="16241" max="16243" width="3.77734375" style="1" customWidth="1"/>
    <col min="16244" max="16244" width="3.44140625" style="1" customWidth="1"/>
    <col min="16245" max="16245" width="2.88671875" style="1" customWidth="1"/>
    <col min="16246" max="16246" width="3" style="1" customWidth="1"/>
    <col min="16247" max="16249" width="0" style="1" hidden="1" customWidth="1"/>
    <col min="16250" max="16250" width="4.44140625" style="1" customWidth="1"/>
    <col min="16251" max="16251" width="0" style="1" hidden="1" customWidth="1"/>
    <col min="16252" max="16253" width="14.88671875" style="1" customWidth="1"/>
    <col min="16254" max="16254" width="15.109375" style="1" customWidth="1"/>
    <col min="16255" max="16255" width="6.44140625" style="1" customWidth="1"/>
    <col min="16256" max="16256" width="15.109375" style="1" customWidth="1"/>
    <col min="16257" max="16257" width="4.109375" style="1" customWidth="1"/>
    <col min="16258" max="16258" width="3" style="1" customWidth="1"/>
    <col min="16259" max="16261" width="0" style="1" hidden="1" customWidth="1"/>
    <col min="16262" max="16262" width="3" style="1" customWidth="1"/>
    <col min="16263" max="16263" width="0" style="1" hidden="1" customWidth="1"/>
    <col min="16264" max="16264" width="3" style="1" customWidth="1"/>
    <col min="16265" max="16265" width="0" style="1" hidden="1" customWidth="1"/>
    <col min="16266" max="16266" width="4.44140625" style="1" customWidth="1"/>
    <col min="16267" max="16267" width="34.21875" style="1" customWidth="1"/>
    <col min="16268" max="16268" width="23.44140625" style="1" customWidth="1"/>
    <col min="16269" max="16269" width="9.109375" style="1" customWidth="1"/>
    <col min="16270" max="16270" width="19.44140625" style="1" customWidth="1"/>
    <col min="16271" max="16271" width="42.77734375" style="1" customWidth="1"/>
    <col min="16272" max="16272" width="5.88671875" style="1" customWidth="1"/>
    <col min="16273" max="16273" width="31.44140625" style="1" customWidth="1"/>
    <col min="16274" max="16274" width="16.109375" style="1" customWidth="1"/>
    <col min="16275" max="16276" width="9.21875" style="1" customWidth="1"/>
    <col min="16277" max="16277" width="11.109375" style="1" customWidth="1"/>
    <col min="16278" max="16278" width="2.109375" style="1" customWidth="1"/>
    <col min="16279" max="16383" width="10.88671875" style="1"/>
    <col min="16384" max="16384" width="11.44140625" style="1" customWidth="1"/>
  </cols>
  <sheetData>
    <row r="1" spans="1:193 1680:1680" x14ac:dyDescent="0.2">
      <c r="A1" s="5"/>
      <c r="B1" s="514" t="s">
        <v>449</v>
      </c>
      <c r="C1" s="515"/>
      <c r="D1" s="515"/>
      <c r="E1" s="515"/>
      <c r="F1" s="515"/>
      <c r="G1" s="515"/>
      <c r="H1" s="515"/>
      <c r="I1" s="516"/>
      <c r="J1" s="517"/>
      <c r="K1" s="518"/>
      <c r="L1" s="90"/>
      <c r="M1" s="89"/>
      <c r="N1" s="89"/>
      <c r="O1" s="90"/>
      <c r="P1" s="90"/>
      <c r="Q1" s="90"/>
      <c r="R1" s="90"/>
      <c r="S1" s="90"/>
      <c r="T1" s="90"/>
      <c r="U1" s="90"/>
      <c r="V1" s="90"/>
      <c r="W1" s="90"/>
      <c r="X1" s="90"/>
      <c r="Y1" s="90"/>
      <c r="Z1" s="90"/>
      <c r="AA1" s="90"/>
      <c r="AB1" s="90"/>
      <c r="AC1" s="90"/>
      <c r="AD1" s="90"/>
      <c r="AE1" s="90"/>
      <c r="AF1" s="90"/>
      <c r="AG1" s="90"/>
      <c r="AH1" s="90"/>
      <c r="AI1" s="90"/>
      <c r="AJ1" s="90"/>
      <c r="AK1" s="90"/>
      <c r="AL1" s="90"/>
      <c r="AM1" s="89"/>
      <c r="AN1" s="90"/>
      <c r="AO1" s="90"/>
      <c r="AP1" s="90"/>
      <c r="AQ1" s="89"/>
      <c r="AR1" s="90"/>
      <c r="AS1" s="90"/>
      <c r="AT1" s="90"/>
      <c r="AU1" s="89"/>
      <c r="AV1" s="90"/>
      <c r="AW1" s="90"/>
      <c r="AX1" s="90"/>
      <c r="AY1" s="89"/>
      <c r="AZ1" s="90"/>
      <c r="BA1" s="90"/>
      <c r="BB1" s="90"/>
      <c r="BC1" s="89"/>
      <c r="BD1" s="90"/>
      <c r="BE1" s="90"/>
      <c r="BF1" s="90"/>
      <c r="BG1" s="89"/>
      <c r="BH1" s="90"/>
      <c r="BI1" s="90"/>
      <c r="BJ1" s="90"/>
      <c r="BK1" s="89"/>
      <c r="BL1" s="90"/>
      <c r="BM1" s="90"/>
      <c r="BN1" s="90"/>
      <c r="BO1" s="89"/>
      <c r="BP1" s="90"/>
      <c r="BQ1" s="90"/>
      <c r="BR1" s="90"/>
      <c r="BS1" s="89"/>
      <c r="BT1" s="90"/>
      <c r="BU1" s="90"/>
      <c r="BV1" s="90"/>
      <c r="BW1" s="89"/>
      <c r="BX1" s="90"/>
      <c r="BY1" s="90"/>
      <c r="BZ1" s="90"/>
      <c r="CA1" s="89"/>
      <c r="CB1" s="90"/>
      <c r="CC1" s="90"/>
      <c r="CD1" s="90"/>
      <c r="CE1" s="89"/>
      <c r="CF1" s="90"/>
      <c r="CG1" s="90"/>
      <c r="CH1" s="90"/>
      <c r="CI1" s="90"/>
      <c r="CJ1" s="90"/>
      <c r="CK1" s="90"/>
      <c r="CL1" s="90"/>
      <c r="CM1" s="90"/>
      <c r="CN1" s="90"/>
      <c r="CO1" s="90"/>
      <c r="CP1" s="90"/>
      <c r="CQ1" s="90"/>
      <c r="CR1" s="90"/>
      <c r="CS1" s="90"/>
      <c r="CT1" s="90"/>
      <c r="CU1" s="90"/>
      <c r="CV1" s="90"/>
      <c r="CW1" s="90"/>
      <c r="CX1" s="90"/>
      <c r="CY1" s="90"/>
      <c r="CZ1" s="90"/>
      <c r="DA1" s="90"/>
      <c r="DB1" s="90"/>
      <c r="DC1" s="90"/>
      <c r="DD1" s="90"/>
      <c r="DE1" s="89"/>
      <c r="DF1" s="90"/>
      <c r="DG1" s="89"/>
      <c r="DH1" s="89"/>
      <c r="DI1" s="90"/>
      <c r="DJ1" s="90"/>
      <c r="DK1" s="90"/>
      <c r="DL1" s="90"/>
      <c r="DM1" s="89"/>
      <c r="DN1" s="90"/>
      <c r="DO1" s="89"/>
      <c r="DP1" s="90"/>
      <c r="DQ1" s="90"/>
      <c r="DR1" s="90"/>
      <c r="DS1" s="90"/>
      <c r="DT1" s="90"/>
      <c r="DU1" s="90"/>
      <c r="DV1" s="90"/>
      <c r="DW1" s="90"/>
      <c r="DX1" s="90"/>
      <c r="DY1" s="90"/>
      <c r="DZ1" s="90"/>
      <c r="EA1" s="90"/>
      <c r="EB1" s="90"/>
      <c r="EC1" s="90"/>
      <c r="ED1" s="90"/>
      <c r="EE1" s="90"/>
      <c r="EF1" s="90"/>
      <c r="EG1" s="90"/>
      <c r="EH1" s="90"/>
      <c r="EI1" s="90"/>
      <c r="EJ1" s="90"/>
      <c r="EK1" s="90"/>
      <c r="EL1" s="90"/>
      <c r="EM1" s="90"/>
      <c r="EN1" s="90"/>
      <c r="EO1" s="90"/>
      <c r="EP1" s="90"/>
      <c r="EQ1" s="90"/>
      <c r="ER1" s="90"/>
      <c r="ES1" s="90"/>
      <c r="ET1" s="90"/>
      <c r="EU1" s="90"/>
      <c r="EV1" s="90"/>
      <c r="EW1" s="90"/>
      <c r="EX1" s="90"/>
      <c r="EY1" s="90"/>
      <c r="EZ1" s="90"/>
      <c r="FA1" s="90"/>
      <c r="FB1" s="90"/>
      <c r="FC1" s="90"/>
      <c r="FD1" s="90"/>
      <c r="FE1" s="90"/>
      <c r="FF1" s="90"/>
      <c r="FG1" s="90"/>
      <c r="FH1" s="90"/>
      <c r="FI1" s="90"/>
      <c r="FJ1" s="90"/>
      <c r="FK1" s="90"/>
      <c r="FL1" s="90"/>
      <c r="FM1" s="90"/>
      <c r="FN1" s="90"/>
      <c r="FO1" s="90"/>
      <c r="FP1" s="90"/>
      <c r="FQ1" s="90"/>
      <c r="FR1" s="90"/>
      <c r="FS1" s="90"/>
      <c r="FT1" s="90"/>
      <c r="FU1" s="90"/>
      <c r="FV1" s="90"/>
      <c r="FW1" s="90"/>
      <c r="FX1" s="90"/>
      <c r="FY1" s="90"/>
      <c r="FZ1" s="90"/>
      <c r="GA1" s="90"/>
      <c r="GB1" s="90"/>
      <c r="GC1" s="90"/>
      <c r="GD1" s="90"/>
      <c r="GE1" s="90"/>
      <c r="GF1" s="90"/>
      <c r="GG1" s="90"/>
      <c r="GH1" s="90"/>
      <c r="GI1" s="90"/>
      <c r="GJ1" s="90"/>
      <c r="GK1" s="113" t="s">
        <v>448</v>
      </c>
      <c r="BLP1" s="112" t="s">
        <v>225</v>
      </c>
    </row>
    <row r="2" spans="1:193 1680:1680" x14ac:dyDescent="0.2">
      <c r="A2" s="5"/>
      <c r="B2" s="521" t="s">
        <v>447</v>
      </c>
      <c r="C2" s="522"/>
      <c r="D2" s="522"/>
      <c r="E2" s="522"/>
      <c r="F2" s="522"/>
      <c r="G2" s="522"/>
      <c r="H2" s="522"/>
      <c r="I2" s="523"/>
      <c r="J2" s="519"/>
      <c r="K2" s="520"/>
      <c r="L2" s="90"/>
      <c r="M2" s="89"/>
      <c r="N2" s="89"/>
      <c r="O2" s="90"/>
      <c r="P2" s="90"/>
      <c r="Q2" s="90"/>
      <c r="R2" s="90"/>
      <c r="S2" s="90"/>
      <c r="T2" s="90"/>
      <c r="U2" s="90"/>
      <c r="V2" s="90"/>
      <c r="W2" s="90"/>
      <c r="X2" s="90"/>
      <c r="Y2" s="90"/>
      <c r="Z2" s="90"/>
      <c r="AA2" s="90"/>
      <c r="AB2" s="90"/>
      <c r="AC2" s="90"/>
      <c r="AD2" s="90"/>
      <c r="AE2" s="90"/>
      <c r="AF2" s="90"/>
      <c r="AG2" s="90"/>
      <c r="AH2" s="90"/>
      <c r="AI2" s="90"/>
      <c r="AJ2" s="90"/>
      <c r="AK2" s="90"/>
      <c r="AL2" s="90"/>
      <c r="AM2" s="89"/>
      <c r="AN2" s="90"/>
      <c r="AO2" s="90"/>
      <c r="AP2" s="90"/>
      <c r="AQ2" s="89"/>
      <c r="AR2" s="90"/>
      <c r="AS2" s="90"/>
      <c r="AT2" s="90"/>
      <c r="AU2" s="89"/>
      <c r="AV2" s="90"/>
      <c r="AW2" s="90"/>
      <c r="AX2" s="90"/>
      <c r="AY2" s="89"/>
      <c r="AZ2" s="90"/>
      <c r="BA2" s="90"/>
      <c r="BB2" s="90"/>
      <c r="BC2" s="89"/>
      <c r="BD2" s="90"/>
      <c r="BE2" s="90"/>
      <c r="BF2" s="90"/>
      <c r="BG2" s="89"/>
      <c r="BH2" s="90"/>
      <c r="BI2" s="90"/>
      <c r="BJ2" s="90"/>
      <c r="BK2" s="89"/>
      <c r="BL2" s="90"/>
      <c r="BM2" s="90"/>
      <c r="BN2" s="90"/>
      <c r="BO2" s="89"/>
      <c r="BP2" s="90"/>
      <c r="BQ2" s="90"/>
      <c r="BR2" s="90"/>
      <c r="BS2" s="89"/>
      <c r="BT2" s="90"/>
      <c r="BU2" s="90"/>
      <c r="BV2" s="90"/>
      <c r="BW2" s="89"/>
      <c r="BX2" s="90"/>
      <c r="BY2" s="90"/>
      <c r="BZ2" s="90"/>
      <c r="CA2" s="89"/>
      <c r="CB2" s="90"/>
      <c r="CC2" s="90"/>
      <c r="CD2" s="90"/>
      <c r="CE2" s="89"/>
      <c r="CF2" s="90"/>
      <c r="CG2" s="90"/>
      <c r="CH2" s="90"/>
      <c r="CI2" s="90"/>
      <c r="CJ2" s="90"/>
      <c r="CK2" s="90"/>
      <c r="CL2" s="90"/>
      <c r="CM2" s="90"/>
      <c r="CN2" s="90"/>
      <c r="CO2" s="90"/>
      <c r="CP2" s="90"/>
      <c r="CQ2" s="90"/>
      <c r="CR2" s="90"/>
      <c r="CS2" s="90"/>
      <c r="CT2" s="90"/>
      <c r="CU2" s="90"/>
      <c r="CV2" s="90"/>
      <c r="CW2" s="90"/>
      <c r="CX2" s="90"/>
      <c r="CY2" s="90"/>
      <c r="CZ2" s="90"/>
      <c r="DA2" s="90"/>
      <c r="DB2" s="90"/>
      <c r="DC2" s="90"/>
      <c r="DD2" s="90"/>
      <c r="DE2" s="89"/>
      <c r="DF2" s="90"/>
      <c r="DG2" s="89"/>
      <c r="DH2" s="89"/>
      <c r="DI2" s="90"/>
      <c r="DJ2" s="90"/>
      <c r="DK2" s="90"/>
      <c r="DL2" s="90"/>
      <c r="DM2" s="89"/>
      <c r="DN2" s="90"/>
      <c r="DO2" s="89"/>
      <c r="DP2" s="90"/>
      <c r="DQ2" s="90"/>
      <c r="DR2" s="90"/>
      <c r="DS2" s="90"/>
      <c r="DT2" s="90"/>
      <c r="DU2" s="90"/>
      <c r="DV2" s="90"/>
      <c r="DW2" s="90"/>
      <c r="DX2" s="90"/>
      <c r="DY2" s="90"/>
      <c r="DZ2" s="90"/>
      <c r="EA2" s="90"/>
      <c r="EB2" s="90"/>
      <c r="EC2" s="90"/>
      <c r="ED2" s="90"/>
      <c r="EE2" s="90"/>
      <c r="EF2" s="90"/>
      <c r="EG2" s="90"/>
      <c r="EH2" s="90"/>
      <c r="EI2" s="90"/>
      <c r="EJ2" s="90"/>
      <c r="EK2" s="90"/>
      <c r="EL2" s="90"/>
      <c r="EM2" s="90"/>
      <c r="EN2" s="90"/>
      <c r="EO2" s="90"/>
      <c r="EP2" s="90"/>
      <c r="EQ2" s="90"/>
      <c r="ER2" s="90"/>
      <c r="ES2" s="90"/>
      <c r="ET2" s="90"/>
      <c r="EU2" s="90"/>
      <c r="EV2" s="90"/>
      <c r="EW2" s="90"/>
      <c r="EX2" s="90"/>
      <c r="EY2" s="90"/>
      <c r="EZ2" s="90"/>
      <c r="FA2" s="90"/>
      <c r="FB2" s="90"/>
      <c r="FC2" s="90"/>
      <c r="FD2" s="90"/>
      <c r="FE2" s="90"/>
      <c r="FF2" s="90"/>
      <c r="FG2" s="90"/>
      <c r="FH2" s="90"/>
      <c r="FI2" s="90"/>
      <c r="FJ2" s="90"/>
      <c r="FK2" s="90"/>
      <c r="FL2" s="90"/>
      <c r="FM2" s="90"/>
      <c r="FN2" s="90"/>
      <c r="FO2" s="90"/>
      <c r="FP2" s="90"/>
      <c r="FQ2" s="90"/>
      <c r="FR2" s="90"/>
      <c r="FS2" s="90"/>
      <c r="FT2" s="90"/>
      <c r="FU2" s="90"/>
      <c r="FV2" s="90"/>
      <c r="FW2" s="90"/>
      <c r="FX2" s="90"/>
      <c r="FY2" s="90"/>
      <c r="FZ2" s="90"/>
      <c r="GA2" s="90"/>
      <c r="GB2" s="90"/>
      <c r="GC2" s="90"/>
      <c r="GD2" s="90"/>
      <c r="GE2" s="90"/>
      <c r="GF2" s="90"/>
      <c r="GG2" s="90"/>
      <c r="GH2" s="90"/>
      <c r="GI2" s="90"/>
      <c r="GJ2" s="90"/>
      <c r="GK2" s="90"/>
      <c r="BLP2" s="106"/>
    </row>
    <row r="3" spans="1:193 1680:1680" x14ac:dyDescent="0.2">
      <c r="A3" s="5"/>
      <c r="B3" s="111" t="s">
        <v>446</v>
      </c>
      <c r="C3" s="524" t="s">
        <v>445</v>
      </c>
      <c r="D3" s="525"/>
      <c r="E3" s="525"/>
      <c r="F3" s="525"/>
      <c r="G3" s="525"/>
      <c r="H3" s="526"/>
      <c r="I3" s="110" t="s">
        <v>444</v>
      </c>
      <c r="J3" s="519"/>
      <c r="K3" s="520"/>
      <c r="L3" s="90"/>
      <c r="M3" s="89"/>
      <c r="N3" s="89"/>
      <c r="O3" s="90"/>
      <c r="P3" s="90"/>
      <c r="Q3" s="90"/>
      <c r="R3" s="90"/>
      <c r="S3" s="90"/>
      <c r="T3" s="90"/>
      <c r="U3" s="90"/>
      <c r="V3" s="90"/>
      <c r="W3" s="90"/>
      <c r="X3" s="90"/>
      <c r="Y3" s="90"/>
      <c r="Z3" s="90"/>
      <c r="AA3" s="90"/>
      <c r="AB3" s="90"/>
      <c r="AC3" s="90"/>
      <c r="AD3" s="90"/>
      <c r="AE3" s="90"/>
      <c r="AF3" s="90"/>
      <c r="AG3" s="90"/>
      <c r="AH3" s="90"/>
      <c r="AI3" s="90"/>
      <c r="AJ3" s="90"/>
      <c r="AK3" s="90"/>
      <c r="AL3" s="90"/>
      <c r="AM3" s="89"/>
      <c r="AN3" s="90"/>
      <c r="AO3" s="90"/>
      <c r="AP3" s="90"/>
      <c r="AQ3" s="89"/>
      <c r="AR3" s="90"/>
      <c r="AS3" s="90"/>
      <c r="AT3" s="90"/>
      <c r="AU3" s="89"/>
      <c r="AV3" s="90"/>
      <c r="AW3" s="90"/>
      <c r="AX3" s="90"/>
      <c r="AY3" s="89"/>
      <c r="AZ3" s="90"/>
      <c r="BA3" s="90"/>
      <c r="BB3" s="90"/>
      <c r="BC3" s="89"/>
      <c r="BD3" s="90"/>
      <c r="BE3" s="90"/>
      <c r="BF3" s="90"/>
      <c r="BG3" s="89"/>
      <c r="BH3" s="90"/>
      <c r="BI3" s="90"/>
      <c r="BJ3" s="90"/>
      <c r="BK3" s="89"/>
      <c r="BL3" s="90"/>
      <c r="BM3" s="90"/>
      <c r="BN3" s="90"/>
      <c r="BO3" s="89"/>
      <c r="BP3" s="90"/>
      <c r="BQ3" s="90"/>
      <c r="BR3" s="90"/>
      <c r="BS3" s="89"/>
      <c r="BT3" s="90"/>
      <c r="BU3" s="90"/>
      <c r="BV3" s="90"/>
      <c r="BW3" s="89"/>
      <c r="BX3" s="90"/>
      <c r="BY3" s="90"/>
      <c r="BZ3" s="90"/>
      <c r="CA3" s="89"/>
      <c r="CB3" s="90"/>
      <c r="CC3" s="90"/>
      <c r="CD3" s="90"/>
      <c r="CE3" s="89"/>
      <c r="CF3" s="90"/>
      <c r="CG3" s="90"/>
      <c r="CH3" s="90"/>
      <c r="CI3" s="90"/>
      <c r="CJ3" s="90"/>
      <c r="CK3" s="90"/>
      <c r="CL3" s="90"/>
      <c r="CM3" s="90"/>
      <c r="CN3" s="90"/>
      <c r="CO3" s="90"/>
      <c r="CP3" s="90"/>
      <c r="CQ3" s="90"/>
      <c r="CR3" s="90"/>
      <c r="CS3" s="90"/>
      <c r="CT3" s="90"/>
      <c r="CU3" s="90"/>
      <c r="CV3" s="90"/>
      <c r="CW3" s="90"/>
      <c r="CX3" s="90"/>
      <c r="CY3" s="90"/>
      <c r="CZ3" s="90"/>
      <c r="DA3" s="90"/>
      <c r="DB3" s="90"/>
      <c r="DC3" s="90"/>
      <c r="DD3" s="90"/>
      <c r="DE3" s="89"/>
      <c r="DF3" s="90"/>
      <c r="DG3" s="89"/>
      <c r="DH3" s="89"/>
      <c r="DI3" s="90"/>
      <c r="DJ3" s="90"/>
      <c r="DK3" s="90"/>
      <c r="DL3" s="90"/>
      <c r="DM3" s="89"/>
      <c r="DN3" s="90"/>
      <c r="DO3" s="89"/>
      <c r="DP3" s="90"/>
      <c r="DQ3" s="90"/>
      <c r="DR3" s="90"/>
      <c r="DS3" s="90"/>
      <c r="DT3" s="90"/>
      <c r="DU3" s="90"/>
      <c r="DV3" s="90"/>
      <c r="DW3" s="90"/>
      <c r="DX3" s="90"/>
      <c r="DY3" s="90"/>
      <c r="DZ3" s="90"/>
      <c r="EA3" s="90"/>
      <c r="EB3" s="90"/>
      <c r="EC3" s="90"/>
      <c r="ED3" s="90"/>
      <c r="EE3" s="90"/>
      <c r="EF3" s="90"/>
      <c r="EG3" s="90"/>
      <c r="EH3" s="90"/>
      <c r="EI3" s="90"/>
      <c r="EJ3" s="90"/>
      <c r="EK3" s="90"/>
      <c r="EL3" s="90"/>
      <c r="EM3" s="90"/>
      <c r="EN3" s="90"/>
      <c r="EO3" s="90"/>
      <c r="EP3" s="90"/>
      <c r="EQ3" s="90"/>
      <c r="ER3" s="90"/>
      <c r="ES3" s="90"/>
      <c r="ET3" s="90"/>
      <c r="EU3" s="90"/>
      <c r="EV3" s="90"/>
      <c r="EW3" s="90"/>
      <c r="EX3" s="90"/>
      <c r="EY3" s="90"/>
      <c r="EZ3" s="90"/>
      <c r="FA3" s="90"/>
      <c r="FB3" s="90"/>
      <c r="FC3" s="90"/>
      <c r="FD3" s="90"/>
      <c r="FE3" s="90"/>
      <c r="FF3" s="90"/>
      <c r="FG3" s="90"/>
      <c r="FH3" s="90"/>
      <c r="FI3" s="90"/>
      <c r="FJ3" s="90"/>
      <c r="FK3" s="90"/>
      <c r="FL3" s="90"/>
      <c r="FM3" s="90"/>
      <c r="FN3" s="90"/>
      <c r="FO3" s="90"/>
      <c r="FP3" s="90"/>
      <c r="FQ3" s="90"/>
      <c r="FR3" s="90"/>
      <c r="FS3" s="90"/>
      <c r="FT3" s="90"/>
      <c r="FU3" s="90"/>
      <c r="FV3" s="90"/>
      <c r="FW3" s="90"/>
      <c r="FX3" s="90"/>
      <c r="FY3" s="90"/>
      <c r="FZ3" s="90"/>
      <c r="GA3" s="90"/>
      <c r="GB3" s="90"/>
      <c r="GC3" s="90"/>
      <c r="GD3" s="90"/>
      <c r="GE3" s="90"/>
      <c r="GF3" s="90"/>
      <c r="GG3" s="90"/>
      <c r="GH3" s="90"/>
      <c r="GI3" s="90"/>
      <c r="GJ3" s="90"/>
      <c r="GK3" s="90"/>
      <c r="BLP3" s="106"/>
    </row>
    <row r="4" spans="1:193 1680:1680" x14ac:dyDescent="0.2">
      <c r="A4" s="5"/>
      <c r="B4" s="109" t="s">
        <v>443</v>
      </c>
      <c r="C4" s="527" t="s">
        <v>442</v>
      </c>
      <c r="D4" s="528"/>
      <c r="E4" s="528"/>
      <c r="F4" s="528"/>
      <c r="G4" s="528"/>
      <c r="H4" s="529"/>
      <c r="I4" s="108" t="s">
        <v>441</v>
      </c>
      <c r="J4" s="519"/>
      <c r="K4" s="520"/>
      <c r="L4" s="90"/>
      <c r="M4" s="89"/>
      <c r="N4" s="89"/>
      <c r="O4" s="90"/>
      <c r="P4" s="90"/>
      <c r="Q4" s="90"/>
      <c r="R4" s="90"/>
      <c r="S4" s="90"/>
      <c r="T4" s="90"/>
      <c r="U4" s="90"/>
      <c r="V4" s="90"/>
      <c r="W4" s="90"/>
      <c r="X4" s="90"/>
      <c r="Y4" s="90"/>
      <c r="Z4" s="90"/>
      <c r="AA4" s="90"/>
      <c r="AB4" s="90"/>
      <c r="AC4" s="90"/>
      <c r="AD4" s="90"/>
      <c r="AE4" s="90"/>
      <c r="AF4" s="90"/>
      <c r="AG4" s="90"/>
      <c r="AH4" s="90"/>
      <c r="AI4" s="90"/>
      <c r="AJ4" s="90"/>
      <c r="AK4" s="90"/>
      <c r="AL4" s="90"/>
      <c r="AM4" s="89"/>
      <c r="AN4" s="90"/>
      <c r="AO4" s="90"/>
      <c r="AP4" s="90"/>
      <c r="AQ4" s="89"/>
      <c r="AR4" s="90"/>
      <c r="AS4" s="90"/>
      <c r="AT4" s="90"/>
      <c r="AU4" s="89"/>
      <c r="AV4" s="90"/>
      <c r="AW4" s="90"/>
      <c r="AX4" s="90"/>
      <c r="AY4" s="89"/>
      <c r="AZ4" s="90"/>
      <c r="BA4" s="90"/>
      <c r="BB4" s="90"/>
      <c r="BC4" s="89"/>
      <c r="BD4" s="90"/>
      <c r="BE4" s="90"/>
      <c r="BF4" s="90"/>
      <c r="BG4" s="89"/>
      <c r="BH4" s="90"/>
      <c r="BI4" s="90"/>
      <c r="BJ4" s="90"/>
      <c r="BK4" s="89"/>
      <c r="BL4" s="90"/>
      <c r="BM4" s="90"/>
      <c r="BN4" s="90"/>
      <c r="BO4" s="89"/>
      <c r="BP4" s="90"/>
      <c r="BQ4" s="90"/>
      <c r="BR4" s="90"/>
      <c r="BS4" s="89"/>
      <c r="BT4" s="90"/>
      <c r="BU4" s="90"/>
      <c r="BV4" s="90"/>
      <c r="BW4" s="89"/>
      <c r="BX4" s="90"/>
      <c r="BY4" s="90"/>
      <c r="BZ4" s="90"/>
      <c r="CA4" s="89"/>
      <c r="CB4" s="90"/>
      <c r="CC4" s="90"/>
      <c r="CD4" s="90"/>
      <c r="CE4" s="89"/>
      <c r="CF4" s="90"/>
      <c r="CG4" s="90"/>
      <c r="CH4" s="90"/>
      <c r="CI4" s="90"/>
      <c r="CJ4" s="90"/>
      <c r="CK4" s="90"/>
      <c r="CL4" s="90"/>
      <c r="CM4" s="90"/>
      <c r="CN4" s="90"/>
      <c r="CO4" s="90"/>
      <c r="CP4" s="90"/>
      <c r="CQ4" s="90"/>
      <c r="CR4" s="90"/>
      <c r="CS4" s="90"/>
      <c r="CT4" s="90"/>
      <c r="CU4" s="90"/>
      <c r="CV4" s="90"/>
      <c r="CW4" s="90"/>
      <c r="CX4" s="90"/>
      <c r="CY4" s="90"/>
      <c r="CZ4" s="90"/>
      <c r="DA4" s="90"/>
      <c r="DB4" s="90"/>
      <c r="DC4" s="90"/>
      <c r="DD4" s="90"/>
      <c r="DE4" s="89"/>
      <c r="DF4" s="90"/>
      <c r="DG4" s="89"/>
      <c r="DH4" s="89"/>
      <c r="DI4" s="90"/>
      <c r="DJ4" s="93"/>
      <c r="DK4" s="90"/>
      <c r="DL4" s="90"/>
      <c r="DM4" s="89"/>
      <c r="DN4" s="90"/>
      <c r="DO4" s="89"/>
      <c r="DP4" s="90"/>
      <c r="DQ4" s="90"/>
      <c r="DR4" s="90"/>
      <c r="DS4" s="90"/>
      <c r="DT4" s="90"/>
      <c r="DU4" s="90"/>
      <c r="DV4" s="90"/>
      <c r="DW4" s="90"/>
      <c r="DX4" s="90"/>
      <c r="DY4" s="90"/>
      <c r="DZ4" s="90"/>
      <c r="EA4" s="90"/>
      <c r="EB4" s="90"/>
      <c r="EC4" s="90"/>
      <c r="ED4" s="90"/>
      <c r="EE4" s="90"/>
      <c r="EF4" s="90"/>
      <c r="EG4" s="90"/>
      <c r="EH4" s="90"/>
      <c r="EI4" s="90"/>
      <c r="EJ4" s="90"/>
      <c r="EK4" s="90"/>
      <c r="EL4" s="90"/>
      <c r="EM4" s="90"/>
      <c r="EN4" s="90"/>
      <c r="EO4" s="90"/>
      <c r="EP4" s="90"/>
      <c r="EQ4" s="90"/>
      <c r="ER4" s="90"/>
      <c r="ES4" s="90"/>
      <c r="ET4" s="90"/>
      <c r="EU4" s="90"/>
      <c r="EV4" s="90"/>
      <c r="EW4" s="90"/>
      <c r="EX4" s="90"/>
      <c r="EY4" s="90"/>
      <c r="EZ4" s="90"/>
      <c r="FA4" s="90"/>
      <c r="FB4" s="90"/>
      <c r="FC4" s="90"/>
      <c r="FD4" s="90"/>
      <c r="FE4" s="90"/>
      <c r="FF4" s="90"/>
      <c r="FG4" s="90"/>
      <c r="FH4" s="90"/>
      <c r="FI4" s="90"/>
      <c r="FJ4" s="90"/>
      <c r="FK4" s="90"/>
      <c r="FL4" s="90"/>
      <c r="FM4" s="90"/>
      <c r="FN4" s="90"/>
      <c r="FO4" s="90"/>
      <c r="FP4" s="90"/>
      <c r="FQ4" s="90"/>
      <c r="FR4" s="90"/>
      <c r="FS4" s="90"/>
      <c r="FT4" s="90"/>
      <c r="FU4" s="90"/>
      <c r="FV4" s="90"/>
      <c r="FW4" s="90"/>
      <c r="FX4" s="90"/>
      <c r="FY4" s="90"/>
      <c r="FZ4" s="90"/>
      <c r="GA4" s="90"/>
      <c r="GB4" s="90"/>
      <c r="GC4" s="90"/>
      <c r="GD4" s="90"/>
      <c r="GE4" s="90"/>
      <c r="GF4" s="90"/>
      <c r="GG4" s="90"/>
      <c r="GH4" s="90"/>
      <c r="GI4" s="90"/>
      <c r="GJ4" s="90"/>
      <c r="GK4" s="90"/>
      <c r="BLP4" s="106"/>
    </row>
    <row r="5" spans="1:193 1680:1680" ht="27.6" x14ac:dyDescent="0.2">
      <c r="A5" s="5"/>
      <c r="B5" s="105" t="s">
        <v>440</v>
      </c>
      <c r="C5" s="103" t="s">
        <v>439</v>
      </c>
      <c r="D5" s="105" t="s">
        <v>438</v>
      </c>
      <c r="E5" s="497" t="s">
        <v>1031</v>
      </c>
      <c r="F5" s="498"/>
      <c r="G5" s="499"/>
      <c r="H5" s="104" t="s">
        <v>436</v>
      </c>
      <c r="I5" s="555" t="s">
        <v>1030</v>
      </c>
      <c r="J5" s="556"/>
      <c r="K5" s="556"/>
      <c r="L5" s="556"/>
      <c r="M5" s="556"/>
      <c r="N5" s="557"/>
      <c r="O5" s="505" t="s">
        <v>434</v>
      </c>
      <c r="P5" s="506"/>
      <c r="Q5" s="507">
        <v>45677</v>
      </c>
      <c r="R5" s="474"/>
      <c r="S5" s="102"/>
      <c r="T5" s="102"/>
      <c r="U5" s="508"/>
      <c r="V5" s="508"/>
      <c r="W5" s="509"/>
      <c r="X5" s="510"/>
      <c r="Y5" s="100"/>
      <c r="Z5" s="100"/>
      <c r="AA5" s="100"/>
      <c r="AB5" s="100"/>
      <c r="AC5" s="100"/>
      <c r="AD5" s="100"/>
      <c r="AE5" s="100"/>
      <c r="AF5" s="100"/>
      <c r="AG5" s="100"/>
      <c r="AH5" s="100"/>
      <c r="AI5" s="101"/>
      <c r="AJ5" s="101"/>
      <c r="AK5" s="100"/>
      <c r="AL5" s="100"/>
      <c r="AM5" s="100"/>
      <c r="AN5" s="101"/>
      <c r="AO5" s="101"/>
      <c r="AP5" s="100"/>
      <c r="AQ5" s="100"/>
      <c r="AR5" s="101"/>
      <c r="AS5" s="101"/>
      <c r="AT5" s="100"/>
      <c r="AU5" s="100"/>
      <c r="AV5" s="101"/>
      <c r="AW5" s="101"/>
      <c r="AX5" s="100"/>
      <c r="AY5" s="100"/>
      <c r="AZ5" s="101"/>
      <c r="BA5" s="101"/>
      <c r="BB5" s="100"/>
      <c r="BC5" s="100"/>
      <c r="BD5" s="101"/>
      <c r="BE5" s="101"/>
      <c r="BF5" s="100"/>
      <c r="BG5" s="100"/>
      <c r="BH5" s="101"/>
      <c r="BI5" s="101"/>
      <c r="BJ5" s="100"/>
      <c r="BK5" s="100"/>
      <c r="BL5" s="101"/>
      <c r="BM5" s="101"/>
      <c r="BN5" s="100"/>
      <c r="BO5" s="100"/>
      <c r="BP5" s="101"/>
      <c r="BQ5" s="101"/>
      <c r="BR5" s="100"/>
      <c r="BS5" s="100"/>
      <c r="BT5" s="101"/>
      <c r="BU5" s="101"/>
      <c r="BV5" s="100"/>
      <c r="BW5" s="100"/>
      <c r="BX5" s="101"/>
      <c r="BY5" s="101"/>
      <c r="BZ5" s="100"/>
      <c r="CA5" s="100"/>
      <c r="CB5" s="101"/>
      <c r="CC5" s="101"/>
      <c r="CD5" s="100"/>
      <c r="CE5" s="100"/>
      <c r="CF5" s="101"/>
      <c r="CG5" s="101"/>
      <c r="CH5" s="100"/>
      <c r="CI5" s="100"/>
      <c r="CJ5" s="100"/>
      <c r="CK5" s="100"/>
      <c r="CL5" s="100"/>
      <c r="CM5" s="100"/>
      <c r="CN5" s="100"/>
      <c r="CO5" s="100"/>
      <c r="CP5" s="100"/>
      <c r="CQ5" s="100"/>
      <c r="CR5" s="100"/>
      <c r="CS5" s="100"/>
      <c r="CT5" s="100"/>
      <c r="CU5" s="100"/>
      <c r="CV5" s="100"/>
      <c r="CW5" s="100"/>
      <c r="CX5" s="100"/>
      <c r="CY5" s="100"/>
      <c r="CZ5" s="100"/>
      <c r="DA5" s="100"/>
      <c r="DB5" s="67"/>
      <c r="DC5" s="67"/>
      <c r="DD5" s="67"/>
      <c r="DE5" s="67"/>
      <c r="DF5" s="100"/>
      <c r="DG5" s="100"/>
      <c r="DH5" s="100"/>
      <c r="DI5" s="100"/>
      <c r="DJ5" s="100"/>
      <c r="DK5" s="100"/>
      <c r="DL5" s="100"/>
      <c r="DM5" s="67"/>
      <c r="DN5" s="100"/>
      <c r="DO5" s="100"/>
      <c r="DP5" s="100"/>
      <c r="DQ5" s="100"/>
      <c r="DR5" s="100"/>
      <c r="DS5" s="100"/>
      <c r="DT5" s="100"/>
      <c r="DU5" s="100"/>
      <c r="DV5" s="100"/>
      <c r="DW5" s="100"/>
      <c r="DX5" s="100"/>
      <c r="DY5" s="100"/>
      <c r="DZ5" s="100"/>
      <c r="EA5" s="100"/>
      <c r="EB5" s="100"/>
      <c r="EC5" s="100"/>
      <c r="ED5" s="100"/>
      <c r="EE5" s="100"/>
      <c r="EF5" s="100"/>
      <c r="EG5" s="100"/>
      <c r="EH5" s="100"/>
      <c r="EI5" s="100"/>
      <c r="EJ5" s="100"/>
      <c r="EK5" s="100"/>
      <c r="EL5" s="100"/>
      <c r="EM5" s="100"/>
      <c r="EN5" s="100"/>
      <c r="EO5" s="100"/>
      <c r="EP5" s="100"/>
      <c r="EQ5" s="100"/>
      <c r="ER5" s="100"/>
      <c r="ES5" s="100"/>
      <c r="ET5" s="100"/>
      <c r="EU5" s="100"/>
      <c r="EV5" s="100"/>
      <c r="EW5" s="100"/>
      <c r="EX5" s="100"/>
      <c r="EY5" s="100"/>
      <c r="EZ5" s="100"/>
      <c r="FA5" s="100"/>
      <c r="FB5" s="100"/>
      <c r="FC5" s="100"/>
      <c r="FD5" s="100"/>
      <c r="FE5" s="100"/>
      <c r="FF5" s="100"/>
      <c r="FG5" s="100"/>
      <c r="FH5" s="100"/>
      <c r="FI5" s="100"/>
      <c r="FJ5" s="100"/>
      <c r="FK5" s="100"/>
      <c r="FL5" s="100"/>
      <c r="FM5" s="100"/>
      <c r="FN5" s="100"/>
      <c r="FO5" s="100"/>
      <c r="FP5" s="100"/>
      <c r="FQ5" s="100"/>
      <c r="FR5" s="100"/>
      <c r="FS5" s="100"/>
      <c r="FT5" s="100"/>
      <c r="FU5" s="100"/>
      <c r="FV5" s="100"/>
      <c r="FW5" s="100"/>
      <c r="FX5" s="100"/>
      <c r="FY5" s="100"/>
      <c r="FZ5" s="100"/>
      <c r="GA5" s="100"/>
      <c r="GB5" s="100"/>
      <c r="GC5" s="100"/>
      <c r="GD5" s="100"/>
      <c r="GE5" s="100"/>
      <c r="GF5" s="100"/>
      <c r="GG5" s="100"/>
      <c r="GH5" s="100"/>
      <c r="GI5" s="100"/>
      <c r="GJ5" s="5"/>
      <c r="GK5" s="5"/>
    </row>
    <row r="6" spans="1:193 1680:1680" x14ac:dyDescent="0.2">
      <c r="A6" s="5"/>
      <c r="B6" s="67"/>
      <c r="C6" s="100"/>
      <c r="D6" s="67"/>
      <c r="E6" s="67"/>
      <c r="F6" s="67"/>
      <c r="G6" s="101"/>
      <c r="H6" s="101"/>
      <c r="I6" s="100"/>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101"/>
      <c r="AJ6" s="101"/>
      <c r="AK6" s="100"/>
      <c r="AL6" s="100"/>
      <c r="AM6" s="100"/>
      <c r="AN6" s="101"/>
      <c r="AO6" s="101"/>
      <c r="AP6" s="100"/>
      <c r="AQ6" s="100"/>
      <c r="AR6" s="101"/>
      <c r="AS6" s="101"/>
      <c r="AT6" s="100"/>
      <c r="AU6" s="100"/>
      <c r="AV6" s="101"/>
      <c r="AW6" s="101"/>
      <c r="AX6" s="100"/>
      <c r="AY6" s="100"/>
      <c r="AZ6" s="101"/>
      <c r="BA6" s="101"/>
      <c r="BB6" s="100"/>
      <c r="BC6" s="100"/>
      <c r="BD6" s="101"/>
      <c r="BE6" s="101"/>
      <c r="BF6" s="100"/>
      <c r="BG6" s="100"/>
      <c r="BH6" s="101"/>
      <c r="BI6" s="101"/>
      <c r="BJ6" s="100"/>
      <c r="BK6" s="100"/>
      <c r="BL6" s="101"/>
      <c r="BM6" s="101"/>
      <c r="BN6" s="100"/>
      <c r="BO6" s="100"/>
      <c r="BP6" s="101"/>
      <c r="BQ6" s="101"/>
      <c r="BR6" s="100"/>
      <c r="BS6" s="100"/>
      <c r="BT6" s="101"/>
      <c r="BU6" s="101"/>
      <c r="BV6" s="100"/>
      <c r="BW6" s="100"/>
      <c r="BX6" s="101"/>
      <c r="BY6" s="101"/>
      <c r="BZ6" s="100"/>
      <c r="CA6" s="100"/>
      <c r="CB6" s="101"/>
      <c r="CC6" s="101"/>
      <c r="CD6" s="100"/>
      <c r="CE6" s="100"/>
      <c r="CF6" s="101"/>
      <c r="CG6" s="101"/>
      <c r="CH6" s="100"/>
      <c r="CI6" s="100"/>
      <c r="CJ6" s="100"/>
      <c r="CK6" s="100"/>
      <c r="CL6" s="100"/>
      <c r="CM6" s="100"/>
      <c r="CN6" s="100"/>
      <c r="CO6" s="100"/>
      <c r="CP6" s="100"/>
      <c r="CQ6" s="100"/>
      <c r="CR6" s="100"/>
      <c r="CS6" s="100"/>
      <c r="CT6" s="100"/>
      <c r="CU6" s="100"/>
      <c r="CV6" s="100"/>
      <c r="CW6" s="100"/>
      <c r="CX6" s="100"/>
      <c r="CY6" s="100"/>
      <c r="CZ6" s="100"/>
      <c r="DA6" s="100"/>
      <c r="DB6" s="67"/>
      <c r="DC6" s="67"/>
      <c r="DD6" s="67"/>
      <c r="DE6" s="67"/>
      <c r="DF6" s="100"/>
      <c r="DG6" s="100"/>
      <c r="DH6" s="100"/>
      <c r="DI6" s="100"/>
      <c r="DJ6" s="100"/>
      <c r="DK6" s="100"/>
      <c r="DL6" s="100"/>
      <c r="DM6" s="67"/>
      <c r="DN6" s="100"/>
      <c r="DO6" s="100"/>
      <c r="DP6" s="100"/>
      <c r="DQ6" s="100"/>
      <c r="DR6" s="100"/>
      <c r="DS6" s="100"/>
      <c r="DT6" s="100"/>
      <c r="DU6" s="100"/>
      <c r="DV6" s="100"/>
      <c r="DW6" s="100"/>
      <c r="DX6" s="100"/>
      <c r="DY6" s="100"/>
      <c r="DZ6" s="100"/>
      <c r="EA6" s="100"/>
      <c r="EB6" s="100"/>
      <c r="EC6" s="100"/>
      <c r="ED6" s="100"/>
      <c r="EE6" s="100"/>
      <c r="EF6" s="100"/>
      <c r="EG6" s="100"/>
      <c r="EH6" s="100"/>
      <c r="EI6" s="100"/>
      <c r="EJ6" s="100"/>
      <c r="EK6" s="100"/>
      <c r="EL6" s="100"/>
      <c r="EM6" s="100"/>
      <c r="EN6" s="100"/>
      <c r="EO6" s="100"/>
      <c r="EP6" s="100"/>
      <c r="EQ6" s="100"/>
      <c r="ER6" s="100"/>
      <c r="ES6" s="100"/>
      <c r="ET6" s="100"/>
      <c r="EU6" s="100"/>
      <c r="EV6" s="100"/>
      <c r="EW6" s="100"/>
      <c r="EX6" s="100"/>
      <c r="EY6" s="100"/>
      <c r="EZ6" s="100"/>
      <c r="FA6" s="100"/>
      <c r="FB6" s="100"/>
      <c r="FC6" s="100"/>
      <c r="FD6" s="100"/>
      <c r="FE6" s="100"/>
      <c r="FF6" s="100"/>
      <c r="FG6" s="100"/>
      <c r="FH6" s="100"/>
      <c r="FI6" s="100"/>
      <c r="FJ6" s="100"/>
      <c r="FK6" s="100"/>
      <c r="FL6" s="100"/>
      <c r="FM6" s="100"/>
      <c r="FN6" s="100"/>
      <c r="FO6" s="100"/>
      <c r="FP6" s="100"/>
      <c r="FQ6" s="100"/>
      <c r="FR6" s="100"/>
      <c r="FS6" s="100"/>
      <c r="FT6" s="100"/>
      <c r="FU6" s="100"/>
      <c r="FV6" s="100"/>
      <c r="FW6" s="100"/>
      <c r="FX6" s="100"/>
      <c r="FY6" s="100"/>
      <c r="FZ6" s="100"/>
      <c r="GA6" s="100"/>
      <c r="GB6" s="100"/>
      <c r="GC6" s="100"/>
      <c r="GD6" s="100"/>
      <c r="GE6" s="100"/>
      <c r="GF6" s="100"/>
      <c r="GG6" s="100"/>
      <c r="GH6" s="100"/>
      <c r="GI6" s="100"/>
      <c r="GJ6" s="5"/>
      <c r="GK6" s="5"/>
    </row>
    <row r="7" spans="1:193 1680:1680" s="5" customFormat="1" ht="13.2" x14ac:dyDescent="0.2">
      <c r="A7" s="89"/>
      <c r="B7" s="511" t="s">
        <v>433</v>
      </c>
      <c r="C7" s="512"/>
      <c r="D7" s="512"/>
      <c r="E7" s="512"/>
      <c r="F7" s="512"/>
      <c r="G7" s="512"/>
      <c r="H7" s="512"/>
      <c r="I7" s="99"/>
      <c r="J7" s="513" t="s">
        <v>432</v>
      </c>
      <c r="K7" s="513"/>
      <c r="L7" s="513"/>
      <c r="M7" s="513"/>
      <c r="N7" s="513"/>
      <c r="O7" s="513"/>
      <c r="P7" s="513"/>
      <c r="Q7" s="513"/>
      <c r="R7" s="513"/>
      <c r="S7" s="513"/>
      <c r="T7" s="513"/>
      <c r="U7" s="513"/>
      <c r="V7" s="513"/>
      <c r="W7" s="513"/>
      <c r="X7" s="513"/>
      <c r="Y7" s="513"/>
      <c r="Z7" s="513"/>
      <c r="AA7" s="513"/>
      <c r="AB7" s="513"/>
      <c r="AC7" s="503" t="s">
        <v>431</v>
      </c>
      <c r="AD7" s="503"/>
      <c r="AE7" s="503"/>
      <c r="AF7" s="503"/>
      <c r="AG7" s="503"/>
      <c r="AH7" s="503"/>
      <c r="AI7" s="504" t="s">
        <v>430</v>
      </c>
      <c r="AJ7" s="504"/>
      <c r="AK7" s="504"/>
      <c r="AL7" s="504"/>
      <c r="AM7" s="96"/>
      <c r="AN7" s="98" t="s">
        <v>429</v>
      </c>
      <c r="AO7" s="97"/>
      <c r="AP7" s="97"/>
      <c r="AQ7" s="96"/>
      <c r="AR7" s="97"/>
      <c r="AS7" s="97"/>
      <c r="AT7" s="97"/>
      <c r="AU7" s="96"/>
      <c r="AV7" s="97"/>
      <c r="AW7" s="97"/>
      <c r="AX7" s="97"/>
      <c r="AY7" s="96"/>
      <c r="AZ7" s="97"/>
      <c r="BA7" s="97"/>
      <c r="BB7" s="97"/>
      <c r="BC7" s="96"/>
      <c r="BD7" s="97"/>
      <c r="BE7" s="97"/>
      <c r="BF7" s="97"/>
      <c r="BG7" s="96"/>
      <c r="BH7" s="95"/>
      <c r="BI7" s="95"/>
      <c r="BJ7" s="95"/>
      <c r="BK7" s="96"/>
      <c r="BL7" s="95"/>
      <c r="BM7" s="95"/>
      <c r="BN7" s="95"/>
      <c r="BO7" s="96"/>
      <c r="BP7" s="95"/>
      <c r="BQ7" s="95"/>
      <c r="BR7" s="95"/>
      <c r="BS7" s="96"/>
      <c r="BT7" s="95"/>
      <c r="BU7" s="95"/>
      <c r="BV7" s="95"/>
      <c r="BW7" s="96"/>
      <c r="BX7" s="95"/>
      <c r="BY7" s="95"/>
      <c r="BZ7" s="95"/>
      <c r="CA7" s="96"/>
      <c r="CB7" s="95"/>
      <c r="CC7" s="95"/>
      <c r="CD7" s="95"/>
      <c r="CE7" s="96"/>
      <c r="CF7" s="95"/>
      <c r="CG7" s="95"/>
      <c r="CH7" s="95"/>
      <c r="CI7" s="95"/>
      <c r="CJ7" s="95"/>
      <c r="CK7" s="95"/>
      <c r="CL7" s="95"/>
      <c r="CM7" s="95"/>
      <c r="CN7" s="95"/>
      <c r="CO7" s="95"/>
      <c r="CP7" s="95"/>
      <c r="CQ7" s="95"/>
      <c r="CR7" s="95"/>
      <c r="CS7" s="95">
        <f>SUM(CS9:CS31)</f>
        <v>69</v>
      </c>
      <c r="CT7" s="95"/>
      <c r="CU7" s="95"/>
      <c r="CV7" s="95"/>
      <c r="CW7" s="95"/>
      <c r="CX7" s="94"/>
      <c r="CY7" s="94"/>
      <c r="CZ7" s="94"/>
      <c r="DA7" s="94"/>
      <c r="DB7" s="92"/>
      <c r="DC7" s="92"/>
      <c r="DD7" s="92"/>
      <c r="DE7" s="92"/>
      <c r="DF7" s="92"/>
      <c r="DG7" s="92"/>
      <c r="DH7" s="91"/>
      <c r="DI7" s="93">
        <f>IF(DA9&lt;0.6,1,4)</f>
        <v>4</v>
      </c>
      <c r="DJ7" s="92"/>
      <c r="DK7" s="92"/>
      <c r="DL7" s="92"/>
      <c r="DM7" s="92"/>
      <c r="DN7" s="92"/>
      <c r="DO7" s="92"/>
      <c r="DP7" s="92"/>
      <c r="DQ7" s="92"/>
      <c r="DR7" s="92"/>
      <c r="DS7" s="92"/>
      <c r="DT7" s="92"/>
      <c r="DU7" s="92"/>
      <c r="DV7" s="92"/>
      <c r="DW7" s="92"/>
      <c r="DX7" s="92"/>
      <c r="DY7" s="92"/>
      <c r="DZ7" s="92"/>
      <c r="EA7" s="92"/>
      <c r="EB7" s="92"/>
      <c r="EC7" s="92"/>
      <c r="ED7" s="92"/>
      <c r="EE7" s="92"/>
      <c r="EF7" s="92"/>
      <c r="EG7" s="92"/>
      <c r="EH7" s="92"/>
      <c r="EI7" s="92"/>
      <c r="EJ7" s="92"/>
      <c r="EK7" s="92"/>
      <c r="EL7" s="92"/>
      <c r="EM7" s="92"/>
      <c r="EN7" s="92"/>
      <c r="EO7" s="92"/>
      <c r="EP7" s="92"/>
      <c r="EQ7" s="92"/>
      <c r="ER7" s="92"/>
      <c r="ES7" s="92"/>
      <c r="ET7" s="92"/>
      <c r="EU7" s="92"/>
      <c r="EV7" s="92"/>
      <c r="EW7" s="92"/>
      <c r="EX7" s="92"/>
      <c r="EY7" s="92"/>
      <c r="EZ7" s="92"/>
      <c r="FA7" s="92"/>
      <c r="FB7" s="92"/>
      <c r="FC7" s="92"/>
      <c r="FD7" s="92"/>
      <c r="FE7" s="92"/>
      <c r="FF7" s="92"/>
      <c r="FG7" s="92"/>
      <c r="FH7" s="92"/>
      <c r="FI7" s="92"/>
      <c r="FJ7" s="92"/>
      <c r="FK7" s="92"/>
      <c r="FL7" s="92"/>
      <c r="FM7" s="92"/>
      <c r="FN7" s="92"/>
      <c r="FO7" s="92"/>
      <c r="FP7" s="92"/>
      <c r="FQ7" s="92"/>
      <c r="FR7" s="92"/>
      <c r="FS7" s="92"/>
      <c r="FT7" s="92"/>
      <c r="FU7" s="92"/>
      <c r="FV7" s="92"/>
      <c r="FW7" s="92"/>
      <c r="FX7" s="92"/>
      <c r="FY7" s="92"/>
      <c r="FZ7" s="92"/>
      <c r="GA7" s="92"/>
      <c r="GB7" s="92"/>
      <c r="GC7" s="92"/>
      <c r="GD7" s="92"/>
      <c r="GE7" s="92"/>
      <c r="GF7" s="92"/>
      <c r="GG7" s="92"/>
      <c r="GH7" s="92"/>
      <c r="GI7" s="91"/>
    </row>
    <row r="8" spans="1:193 1680:1680" s="66" customFormat="1" ht="61.2" x14ac:dyDescent="0.3">
      <c r="A8" s="88" t="s">
        <v>428</v>
      </c>
      <c r="B8" s="72" t="s">
        <v>427</v>
      </c>
      <c r="C8" s="72" t="s">
        <v>568</v>
      </c>
      <c r="D8" s="72" t="s">
        <v>425</v>
      </c>
      <c r="E8" s="72" t="s">
        <v>424</v>
      </c>
      <c r="F8" s="72" t="s">
        <v>423</v>
      </c>
      <c r="G8" s="72" t="s">
        <v>422</v>
      </c>
      <c r="H8" s="72" t="s">
        <v>421</v>
      </c>
      <c r="I8" s="72" t="s">
        <v>420</v>
      </c>
      <c r="J8" s="87" t="s">
        <v>419</v>
      </c>
      <c r="K8" s="87" t="s">
        <v>418</v>
      </c>
      <c r="L8" s="87" t="s">
        <v>417</v>
      </c>
      <c r="M8" s="87" t="s">
        <v>416</v>
      </c>
      <c r="N8" s="87" t="s">
        <v>415</v>
      </c>
      <c r="O8" s="87" t="s">
        <v>414</v>
      </c>
      <c r="P8" s="87" t="s">
        <v>413</v>
      </c>
      <c r="Q8" s="87" t="s">
        <v>412</v>
      </c>
      <c r="R8" s="87" t="s">
        <v>411</v>
      </c>
      <c r="S8" s="87" t="s">
        <v>410</v>
      </c>
      <c r="T8" s="87" t="s">
        <v>409</v>
      </c>
      <c r="U8" s="87" t="s">
        <v>408</v>
      </c>
      <c r="V8" s="87" t="s">
        <v>407</v>
      </c>
      <c r="W8" s="87" t="s">
        <v>406</v>
      </c>
      <c r="X8" s="87" t="s">
        <v>405</v>
      </c>
      <c r="Y8" s="87" t="s">
        <v>404</v>
      </c>
      <c r="Z8" s="87" t="s">
        <v>403</v>
      </c>
      <c r="AA8" s="87" t="s">
        <v>402</v>
      </c>
      <c r="AB8" s="87" t="s">
        <v>401</v>
      </c>
      <c r="AC8" s="355" t="s">
        <v>27</v>
      </c>
      <c r="AD8" s="355" t="s">
        <v>400</v>
      </c>
      <c r="AE8" s="355" t="s">
        <v>33</v>
      </c>
      <c r="AF8" s="355" t="s">
        <v>399</v>
      </c>
      <c r="AG8" s="355" t="s">
        <v>398</v>
      </c>
      <c r="AH8" s="355" t="s">
        <v>397</v>
      </c>
      <c r="AI8" s="72" t="s">
        <v>396</v>
      </c>
      <c r="AJ8" s="72" t="s">
        <v>395</v>
      </c>
      <c r="AK8" s="72" t="s">
        <v>394</v>
      </c>
      <c r="AL8" s="72" t="s">
        <v>393</v>
      </c>
      <c r="AM8" s="86" t="s">
        <v>392</v>
      </c>
      <c r="AN8" s="86" t="s">
        <v>391</v>
      </c>
      <c r="AO8" s="85" t="s">
        <v>390</v>
      </c>
      <c r="AP8" s="85" t="s">
        <v>389</v>
      </c>
      <c r="AQ8" s="84" t="s">
        <v>388</v>
      </c>
      <c r="AR8" s="84" t="s">
        <v>387</v>
      </c>
      <c r="AS8" s="72" t="s">
        <v>386</v>
      </c>
      <c r="AT8" s="72" t="s">
        <v>385</v>
      </c>
      <c r="AU8" s="83" t="s">
        <v>384</v>
      </c>
      <c r="AV8" s="82" t="s">
        <v>383</v>
      </c>
      <c r="AW8" s="82" t="s">
        <v>382</v>
      </c>
      <c r="AX8" s="82" t="s">
        <v>381</v>
      </c>
      <c r="AY8" s="81" t="s">
        <v>380</v>
      </c>
      <c r="AZ8" s="81" t="s">
        <v>379</v>
      </c>
      <c r="BA8" s="80" t="s">
        <v>378</v>
      </c>
      <c r="BB8" s="80" t="s">
        <v>377</v>
      </c>
      <c r="BC8" s="79" t="s">
        <v>376</v>
      </c>
      <c r="BD8" s="79" t="s">
        <v>375</v>
      </c>
      <c r="BE8" s="78" t="s">
        <v>374</v>
      </c>
      <c r="BF8" s="78" t="s">
        <v>373</v>
      </c>
      <c r="BG8" s="77" t="s">
        <v>372</v>
      </c>
      <c r="BH8" s="77" t="s">
        <v>371</v>
      </c>
      <c r="BI8" s="76" t="s">
        <v>370</v>
      </c>
      <c r="BJ8" s="76" t="s">
        <v>369</v>
      </c>
      <c r="BK8" s="75" t="s">
        <v>368</v>
      </c>
      <c r="BL8" s="75" t="s">
        <v>367</v>
      </c>
      <c r="BM8" s="74" t="s">
        <v>366</v>
      </c>
      <c r="BN8" s="74" t="s">
        <v>365</v>
      </c>
      <c r="BO8" s="83" t="s">
        <v>875</v>
      </c>
      <c r="BP8" s="83" t="s">
        <v>364</v>
      </c>
      <c r="BQ8" s="82" t="s">
        <v>363</v>
      </c>
      <c r="BR8" s="82" t="s">
        <v>362</v>
      </c>
      <c r="BS8" s="81" t="s">
        <v>361</v>
      </c>
      <c r="BT8" s="81" t="s">
        <v>360</v>
      </c>
      <c r="BU8" s="80" t="s">
        <v>359</v>
      </c>
      <c r="BV8" s="80" t="s">
        <v>358</v>
      </c>
      <c r="BW8" s="79" t="s">
        <v>357</v>
      </c>
      <c r="BX8" s="79" t="s">
        <v>356</v>
      </c>
      <c r="BY8" s="78" t="s">
        <v>355</v>
      </c>
      <c r="BZ8" s="78" t="s">
        <v>354</v>
      </c>
      <c r="CA8" s="77" t="s">
        <v>353</v>
      </c>
      <c r="CB8" s="77" t="s">
        <v>352</v>
      </c>
      <c r="CC8" s="76" t="s">
        <v>351</v>
      </c>
      <c r="CD8" s="76" t="s">
        <v>350</v>
      </c>
      <c r="CE8" s="75" t="s">
        <v>349</v>
      </c>
      <c r="CF8" s="75" t="s">
        <v>348</v>
      </c>
      <c r="CG8" s="74" t="s">
        <v>347</v>
      </c>
      <c r="CH8" s="74" t="s">
        <v>346</v>
      </c>
      <c r="CI8" s="74"/>
      <c r="CJ8" s="74"/>
      <c r="CK8" s="74"/>
      <c r="CL8" s="72" t="s">
        <v>345</v>
      </c>
      <c r="CM8" s="72" t="s">
        <v>344</v>
      </c>
      <c r="CN8" s="72" t="s">
        <v>343</v>
      </c>
      <c r="CO8" s="72" t="s">
        <v>342</v>
      </c>
      <c r="CP8" s="72" t="s">
        <v>341</v>
      </c>
      <c r="CQ8" s="72" t="s">
        <v>340</v>
      </c>
      <c r="CR8" s="73" t="s">
        <v>339</v>
      </c>
      <c r="CS8" s="73" t="s">
        <v>338</v>
      </c>
      <c r="CT8" s="73"/>
      <c r="CU8" s="72" t="s">
        <v>337</v>
      </c>
      <c r="CV8" s="72" t="s">
        <v>336</v>
      </c>
      <c r="CW8" s="71"/>
      <c r="CX8" s="71" t="s">
        <v>335</v>
      </c>
      <c r="CY8" s="71" t="s">
        <v>334</v>
      </c>
      <c r="CZ8" s="71" t="s">
        <v>333</v>
      </c>
      <c r="DA8" s="71" t="s">
        <v>332</v>
      </c>
      <c r="DB8" s="71" t="s">
        <v>331</v>
      </c>
      <c r="DC8" s="71" t="s">
        <v>330</v>
      </c>
      <c r="DD8" s="71" t="s">
        <v>329</v>
      </c>
      <c r="DE8" s="71" t="s">
        <v>328</v>
      </c>
      <c r="DF8" s="71" t="s">
        <v>327</v>
      </c>
      <c r="DG8" s="71" t="s">
        <v>326</v>
      </c>
      <c r="DH8" s="71"/>
      <c r="DI8" s="71" t="s">
        <v>325</v>
      </c>
      <c r="DJ8" s="71" t="s">
        <v>324</v>
      </c>
      <c r="DK8" s="71" t="s">
        <v>323</v>
      </c>
      <c r="DL8" s="71" t="s">
        <v>322</v>
      </c>
      <c r="DM8" s="71" t="s">
        <v>321</v>
      </c>
      <c r="DN8" s="71" t="s">
        <v>320</v>
      </c>
      <c r="DO8" s="71" t="s">
        <v>319</v>
      </c>
      <c r="DP8" s="71" t="s">
        <v>318</v>
      </c>
      <c r="DQ8" s="71" t="s">
        <v>317</v>
      </c>
      <c r="DR8" s="71" t="s">
        <v>316</v>
      </c>
      <c r="DS8" s="71" t="s">
        <v>315</v>
      </c>
      <c r="DT8" s="71" t="s">
        <v>314</v>
      </c>
      <c r="DU8" s="71" t="s">
        <v>313</v>
      </c>
      <c r="DV8" s="71" t="s">
        <v>312</v>
      </c>
      <c r="DW8" s="71" t="s">
        <v>311</v>
      </c>
      <c r="DX8" s="71" t="s">
        <v>310</v>
      </c>
      <c r="DY8" s="71" t="s">
        <v>309</v>
      </c>
      <c r="DZ8" s="71" t="s">
        <v>308</v>
      </c>
      <c r="EA8" s="71" t="s">
        <v>307</v>
      </c>
      <c r="EB8" s="71" t="s">
        <v>306</v>
      </c>
      <c r="EC8" s="71" t="s">
        <v>305</v>
      </c>
      <c r="ED8" s="71" t="s">
        <v>304</v>
      </c>
      <c r="EE8" s="71" t="s">
        <v>303</v>
      </c>
      <c r="EF8" s="71" t="s">
        <v>302</v>
      </c>
      <c r="EG8" s="71" t="s">
        <v>301</v>
      </c>
      <c r="EH8" s="71" t="s">
        <v>300</v>
      </c>
      <c r="EI8" s="71" t="s">
        <v>299</v>
      </c>
      <c r="EJ8" s="71" t="s">
        <v>298</v>
      </c>
      <c r="EK8" s="71" t="s">
        <v>297</v>
      </c>
      <c r="EL8" s="71" t="s">
        <v>296</v>
      </c>
      <c r="EM8" s="71" t="s">
        <v>295</v>
      </c>
      <c r="EN8" s="71" t="s">
        <v>294</v>
      </c>
      <c r="EO8" s="71" t="s">
        <v>293</v>
      </c>
      <c r="EP8" s="71" t="s">
        <v>292</v>
      </c>
      <c r="EQ8" s="71" t="s">
        <v>291</v>
      </c>
      <c r="ER8" s="71" t="s">
        <v>290</v>
      </c>
      <c r="ES8" s="71" t="s">
        <v>289</v>
      </c>
      <c r="ET8" s="71" t="s">
        <v>288</v>
      </c>
      <c r="EU8" s="71" t="s">
        <v>287</v>
      </c>
      <c r="EV8" s="71" t="s">
        <v>286</v>
      </c>
      <c r="EW8" s="71" t="s">
        <v>285</v>
      </c>
      <c r="EX8" s="71" t="s">
        <v>284</v>
      </c>
      <c r="EY8" s="71" t="s">
        <v>283</v>
      </c>
      <c r="EZ8" s="71" t="s">
        <v>282</v>
      </c>
      <c r="FA8" s="71" t="s">
        <v>281</v>
      </c>
      <c r="FB8" s="71" t="s">
        <v>280</v>
      </c>
      <c r="FC8" s="71" t="s">
        <v>279</v>
      </c>
      <c r="FD8" s="71" t="s">
        <v>278</v>
      </c>
      <c r="FE8" s="71" t="s">
        <v>277</v>
      </c>
      <c r="FF8" s="71" t="s">
        <v>276</v>
      </c>
      <c r="FG8" s="71" t="s">
        <v>275</v>
      </c>
      <c r="FH8" s="71" t="s">
        <v>274</v>
      </c>
      <c r="FI8" s="71" t="s">
        <v>273</v>
      </c>
      <c r="FJ8" s="71" t="s">
        <v>272</v>
      </c>
      <c r="FK8" s="71" t="s">
        <v>271</v>
      </c>
      <c r="FL8" s="71" t="s">
        <v>270</v>
      </c>
      <c r="FM8" s="71" t="s">
        <v>269</v>
      </c>
      <c r="FN8" s="71" t="s">
        <v>268</v>
      </c>
      <c r="FO8" s="71" t="s">
        <v>267</v>
      </c>
      <c r="FP8" s="71" t="s">
        <v>266</v>
      </c>
      <c r="FQ8" s="71" t="s">
        <v>265</v>
      </c>
      <c r="FR8" s="71" t="s">
        <v>264</v>
      </c>
      <c r="FS8" s="71" t="s">
        <v>263</v>
      </c>
      <c r="FT8" s="71" t="s">
        <v>262</v>
      </c>
      <c r="FU8" s="71" t="s">
        <v>261</v>
      </c>
      <c r="FV8" s="71" t="s">
        <v>260</v>
      </c>
      <c r="FW8" s="71" t="s">
        <v>259</v>
      </c>
      <c r="FX8" s="71" t="s">
        <v>258</v>
      </c>
      <c r="FY8" s="71" t="s">
        <v>257</v>
      </c>
      <c r="FZ8" s="71" t="s">
        <v>256</v>
      </c>
      <c r="GA8" s="71" t="s">
        <v>255</v>
      </c>
      <c r="GB8" s="71" t="s">
        <v>254</v>
      </c>
      <c r="GC8" s="71" t="s">
        <v>253</v>
      </c>
      <c r="GD8" s="71" t="s">
        <v>252</v>
      </c>
      <c r="GE8" s="71" t="s">
        <v>251</v>
      </c>
      <c r="GF8" s="71" t="s">
        <v>250</v>
      </c>
      <c r="GG8" s="71" t="s">
        <v>249</v>
      </c>
      <c r="GH8" s="71" t="s">
        <v>248</v>
      </c>
      <c r="GI8" s="70" t="s">
        <v>247</v>
      </c>
      <c r="GJ8" s="69"/>
      <c r="GK8" s="68"/>
    </row>
    <row r="9" spans="1:193 1680:1680" s="115" customFormat="1" ht="153" x14ac:dyDescent="0.2">
      <c r="A9" s="120">
        <v>1</v>
      </c>
      <c r="B9" s="119" t="s">
        <v>1028</v>
      </c>
      <c r="C9" s="63" t="s">
        <v>1029</v>
      </c>
      <c r="D9" s="363" t="s">
        <v>205</v>
      </c>
      <c r="E9" s="118" t="s">
        <v>204</v>
      </c>
      <c r="F9" s="118" t="s">
        <v>223</v>
      </c>
      <c r="G9" s="64" t="s">
        <v>218</v>
      </c>
      <c r="H9" s="64" t="s">
        <v>173</v>
      </c>
      <c r="I9" s="363" t="s">
        <v>20</v>
      </c>
      <c r="J9" s="363" t="s">
        <v>54</v>
      </c>
      <c r="K9" s="363" t="s">
        <v>53</v>
      </c>
      <c r="L9" s="363" t="s">
        <v>53</v>
      </c>
      <c r="M9" s="363" t="s">
        <v>53</v>
      </c>
      <c r="N9" s="363" t="s">
        <v>54</v>
      </c>
      <c r="O9" s="363" t="s">
        <v>53</v>
      </c>
      <c r="P9" s="363" t="s">
        <v>53</v>
      </c>
      <c r="Q9" s="363" t="s">
        <v>53</v>
      </c>
      <c r="R9" s="363" t="s">
        <v>53</v>
      </c>
      <c r="S9" s="363" t="s">
        <v>54</v>
      </c>
      <c r="T9" s="363" t="s">
        <v>54</v>
      </c>
      <c r="U9" s="363" t="s">
        <v>54</v>
      </c>
      <c r="V9" s="363" t="s">
        <v>54</v>
      </c>
      <c r="W9" s="363" t="s">
        <v>54</v>
      </c>
      <c r="X9" s="363" t="s">
        <v>53</v>
      </c>
      <c r="Y9" s="363" t="s">
        <v>53</v>
      </c>
      <c r="Z9" s="363" t="s">
        <v>53</v>
      </c>
      <c r="AA9" s="363" t="s">
        <v>53</v>
      </c>
      <c r="AB9" s="363" t="s">
        <v>53</v>
      </c>
      <c r="AC9" s="364" t="str">
        <f t="shared" ref="AC9:AC31" si="0">I9</f>
        <v>2 - Baja</v>
      </c>
      <c r="AD9" s="365">
        <f t="shared" ref="AD9:AD31" si="1">IFERROR(IF(I9="1 - Muy Baja",0.2,IF(I9="2 - Baja",0.4,IF(I9="3 - Media",0.6,IF(I9="4 - Alta",0.8,1)))),"")</f>
        <v>0.4</v>
      </c>
      <c r="AE9" s="364" t="str">
        <f t="shared" ref="AE9:AE31" si="2">CONCATENATE(CY9," - ",CZ9)</f>
        <v>4 - Mayor</v>
      </c>
      <c r="AF9" s="365">
        <f t="shared" ref="AF9:AF31" si="3">IFERROR(IF(CY9=1,0.2,IF(CY9=2,0.4,IF(CY9=3,0.6,IF(CY9=4,0.8,1)))),"")</f>
        <v>0.8</v>
      </c>
      <c r="AG9" s="56" t="str">
        <f>IFERROR(INDEX(#REF!,MATCH(I9,#REF!,0),MATCH(AE9,#REF!,0)),"")</f>
        <v/>
      </c>
      <c r="AH9" s="365">
        <f t="shared" ref="AH9:AH31" si="4">AD9*AF9</f>
        <v>0.32000000000000006</v>
      </c>
      <c r="AI9" s="63" t="s">
        <v>1026</v>
      </c>
      <c r="AJ9" s="116" t="s">
        <v>1025</v>
      </c>
      <c r="AK9" s="64" t="s">
        <v>983</v>
      </c>
      <c r="AL9" s="118" t="s">
        <v>982</v>
      </c>
      <c r="AM9" s="118" t="s">
        <v>35</v>
      </c>
      <c r="AN9" s="118" t="s">
        <v>45</v>
      </c>
      <c r="AO9" s="118" t="s">
        <v>50</v>
      </c>
      <c r="AP9" s="118" t="s">
        <v>52</v>
      </c>
      <c r="AQ9" s="118" t="s">
        <v>35</v>
      </c>
      <c r="AR9" s="118" t="s">
        <v>45</v>
      </c>
      <c r="AS9" s="118" t="s">
        <v>50</v>
      </c>
      <c r="AT9" s="118" t="s">
        <v>52</v>
      </c>
      <c r="AU9" s="118" t="s">
        <v>35</v>
      </c>
      <c r="AV9" s="118" t="s">
        <v>45</v>
      </c>
      <c r="AW9" s="118" t="s">
        <v>50</v>
      </c>
      <c r="AX9" s="118" t="s">
        <v>52</v>
      </c>
      <c r="AY9" s="118" t="s">
        <v>35</v>
      </c>
      <c r="AZ9" s="118" t="s">
        <v>45</v>
      </c>
      <c r="BA9" s="118" t="s">
        <v>50</v>
      </c>
      <c r="BB9" s="118" t="s">
        <v>52</v>
      </c>
      <c r="BC9" s="118" t="s">
        <v>35</v>
      </c>
      <c r="BD9" s="118" t="s">
        <v>45</v>
      </c>
      <c r="BE9" s="118" t="s">
        <v>49</v>
      </c>
      <c r="BF9" s="118" t="s">
        <v>52</v>
      </c>
      <c r="BG9" s="118" t="s">
        <v>35</v>
      </c>
      <c r="BH9" s="118" t="s">
        <v>45</v>
      </c>
      <c r="BI9" s="118" t="s">
        <v>50</v>
      </c>
      <c r="BJ9" s="118" t="s">
        <v>52</v>
      </c>
      <c r="BK9" s="118" t="s">
        <v>35</v>
      </c>
      <c r="BL9" s="118" t="s">
        <v>45</v>
      </c>
      <c r="BM9" s="118" t="s">
        <v>50</v>
      </c>
      <c r="BN9" s="118" t="s">
        <v>52</v>
      </c>
      <c r="BO9" s="118" t="s">
        <v>34</v>
      </c>
      <c r="BP9" s="118" t="s">
        <v>45</v>
      </c>
      <c r="BQ9" s="118" t="s">
        <v>48</v>
      </c>
      <c r="BR9" s="118" t="s">
        <v>52</v>
      </c>
      <c r="BS9" s="118"/>
      <c r="BT9" s="118"/>
      <c r="BU9" s="118"/>
      <c r="BV9" s="118"/>
      <c r="BW9" s="118"/>
      <c r="BX9" s="118"/>
      <c r="BY9" s="118"/>
      <c r="BZ9" s="118"/>
      <c r="CA9" s="118"/>
      <c r="CB9" s="118"/>
      <c r="CC9" s="118"/>
      <c r="CD9" s="118"/>
      <c r="CE9" s="118"/>
      <c r="CF9" s="118"/>
      <c r="CG9" s="118"/>
      <c r="CH9" s="118"/>
      <c r="CI9" s="118"/>
      <c r="CJ9" s="118"/>
      <c r="CK9" s="118"/>
      <c r="CL9" s="119" t="str">
        <f>IFERROR(IF(GE9&lt;=1,"1 - Muy Baja",VLOOKUP(GE9,'[13]EVAL CONT'!$BLR$690:$BLS$694,2,0)),"")</f>
        <v>1 - Muy Baja</v>
      </c>
      <c r="CM9" s="366">
        <f t="shared" ref="CM9:CM31" si="5">GF9</f>
        <v>1.6329599999999996E-2</v>
      </c>
      <c r="CN9" s="53" t="str">
        <f>IFERROR(IF(GG9&lt;=1,"1 - Leve",HLOOKUP(GG9,#REF!,2,0)),"")</f>
        <v/>
      </c>
      <c r="CO9" s="366">
        <f>GI9</f>
        <v>0.8</v>
      </c>
      <c r="CP9" s="119" t="str">
        <f t="shared" ref="CP9:CP31" si="6">IFERROR(INDEX($BLU$618:$BLY$622,MATCH(GE9,$BLR$618:$BLR$622,0),MATCH(GG9,$BLU$615:$BLY$615,0)),"")</f>
        <v>MODERADO</v>
      </c>
      <c r="CQ9" s="365">
        <f>CM9*CO9</f>
        <v>1.3063679999999998E-2</v>
      </c>
      <c r="CR9" s="63" t="s">
        <v>456</v>
      </c>
      <c r="CS9" s="119">
        <f>IF(CP9="BAJO",0.1,IF(CP9="MODERADO",3,5))</f>
        <v>3</v>
      </c>
      <c r="CT9" s="118"/>
      <c r="CU9" s="121" t="s">
        <v>981</v>
      </c>
      <c r="CV9" s="65" t="s">
        <v>1235</v>
      </c>
      <c r="CW9" s="365"/>
      <c r="CX9" s="368">
        <f t="shared" ref="CX9:CX31" si="7">COUNTIF(J9:AB9,"SI")</f>
        <v>7</v>
      </c>
      <c r="CY9" s="369">
        <f>IF(CX9&lt;6,3,IF(CX9&gt;11,5,4))</f>
        <v>4</v>
      </c>
      <c r="CZ9" s="368" t="str">
        <f>IF(CX9&lt;6,"Moderado",IF(CX9&gt;11,"Catastrófico","Mayor"))</f>
        <v>Mayor</v>
      </c>
      <c r="DA9" s="370">
        <f>IF(CY9=3,0.6,IF(CY9=4,0.8,1))</f>
        <v>0.8</v>
      </c>
      <c r="DB9" s="371">
        <f>IF(AN9="",0,IF(AN9="Automático",0.25,IF(AN9="Manual",0.15,0)))</f>
        <v>0.15</v>
      </c>
      <c r="DC9" s="371">
        <f t="shared" ref="DC9:DC31" si="8">IF(AI9="",0,IF(AO9="Preventivo",0.25,IF(AO9="Detectivo",0.15,IF(AO9="Correctivo",0.1,0))))</f>
        <v>0.25</v>
      </c>
      <c r="DD9" s="368">
        <f>IF(OR(AN9=0,AO9=0),0,DB9+DC9)</f>
        <v>0.4</v>
      </c>
      <c r="DE9" s="372">
        <f t="shared" ref="DE9:DE31" si="9">IF(DF9&gt;0.8,5,IF(DF9&gt;0.6,4,IF(DF9&gt;0.4,3,IF(DF9&gt;0.2,2,1))))</f>
        <v>2</v>
      </c>
      <c r="DF9" s="373">
        <f t="shared" ref="DF9:DF31" si="10">IF(OR(AP9="Ambos",AP9="Probabilidad"),$AD9-($AD9*$DD9),$AD9)</f>
        <v>0.24</v>
      </c>
      <c r="DG9" s="372">
        <f>IF(DI9&gt;0.8,5,IF(DI9&gt;0.6,4,3))</f>
        <v>4</v>
      </c>
      <c r="DH9" s="372"/>
      <c r="DI9" s="373">
        <f t="shared" ref="DI9:DI31" si="11">IF(OR(AP9="Ambos",AP9="Impacto"),$DA9-($DA9*$DD9),$DA9)</f>
        <v>0.8</v>
      </c>
      <c r="DJ9" s="371">
        <f t="shared" ref="DJ9:DJ31" si="12">IF(AR9="",0,IF(AR9="Automático",0.25,IF(AR9="Manual",0.15,0)))</f>
        <v>0.15</v>
      </c>
      <c r="DK9" s="371">
        <f t="shared" ref="DK9:DK31" si="13">IF(AS9="",0,IF(AS9="Preventivo",0.25,IF(AS9="Detectivo",0.15,IF(AS9="Correctivo",0.1,0))))</f>
        <v>0.25</v>
      </c>
      <c r="DL9" s="368">
        <f t="shared" ref="DL9:DL31" si="14">IF(OR(AR9=0,AS9=0),0,DJ9+DK9)</f>
        <v>0.4</v>
      </c>
      <c r="DM9" s="372">
        <f t="shared" ref="DM9:DM31" si="15">IF(DN9&gt;0.8,5,IF(DN9&gt;0.6,4,IF(DN9&gt;0.4,3,IF(DN9&gt;0.2,2,1))))</f>
        <v>1</v>
      </c>
      <c r="DN9" s="373">
        <f t="shared" ref="DN9:DN31" si="16">IF(OR(AT9="Ambos",AT9="Probabilidad"),DF9-(DF9*$DL9),DF9)</f>
        <v>0.14399999999999999</v>
      </c>
      <c r="DO9" s="372">
        <f t="shared" ref="DO9:DO31" si="17">IF(DP9&gt;0.8,5,IF(DP9&gt;0.6,4,3))</f>
        <v>4</v>
      </c>
      <c r="DP9" s="373">
        <f t="shared" ref="DP9:DP31" si="18">IF(OR(AT9="Ambos",AT9="Impacto"),$DI9-($DI9*$DL9),$DI9)</f>
        <v>0.8</v>
      </c>
      <c r="DQ9" s="371">
        <f t="shared" ref="DQ9:DQ31" si="19">IF(AV9="",0,IF(AV9="Automático",0.25,IF(AV9="Manual",0.15,0)))</f>
        <v>0.15</v>
      </c>
      <c r="DR9" s="371">
        <f t="shared" ref="DR9:DR31" si="20">IF(AW9="",0,IF(AW9="Preventivo",0.25,IF(AW9="Detectivo",0.15,IF(AW9="Correctivo",0.1,0))))</f>
        <v>0.25</v>
      </c>
      <c r="DS9" s="368">
        <f t="shared" ref="DS9:DS31" si="21">IF(OR(AV9=0,AW9=0),0,DQ9+DR9)</f>
        <v>0.4</v>
      </c>
      <c r="DT9" s="372">
        <f t="shared" ref="DT9:DT31" si="22">IF(DU9&gt;0.8,5,IF(DU9&gt;0.6,4,IF(DU9&gt;0.4,3,IF(DU9&gt;0.2,2,1))))</f>
        <v>1</v>
      </c>
      <c r="DU9" s="373">
        <f t="shared" ref="DU9:DU31" si="23">IF(OR(AX9="Ambos",AX9="Probabilidad"),DN9-(DN9*$DS9),DN9)</f>
        <v>8.6399999999999991E-2</v>
      </c>
      <c r="DV9" s="372">
        <f t="shared" ref="DV9:DV31" si="24">IF(DW9&gt;0.8,5,IF(DW9&gt;0.6,4,3))</f>
        <v>4</v>
      </c>
      <c r="DW9" s="373">
        <f t="shared" ref="DW9:DW31" si="25">IF(OR(AX9="Ambos",AX9="Impacto"),$DP9-($DP9*$DS9),$DP9)</f>
        <v>0.8</v>
      </c>
      <c r="DX9" s="371">
        <f t="shared" ref="DX9:DX31" si="26">IF(AZ9="",0,IF(AZ9="Automático",0.25,IF(AZ9="Manual",0.15,0)))</f>
        <v>0.15</v>
      </c>
      <c r="DY9" s="371">
        <f t="shared" ref="DY9:DY28" si="27">IF(BA9="",0,IF(BA9="Preventivo",0.25,IF(BA9="Detectivo",0.15,IF(BA10="Correctivo",0.1,0))))</f>
        <v>0.25</v>
      </c>
      <c r="DZ9" s="368">
        <f t="shared" ref="DZ9:DZ31" si="28">IF(OR(AZ9=0,BA9=0),0,DX9+DY9)</f>
        <v>0.4</v>
      </c>
      <c r="EA9" s="372">
        <f t="shared" ref="EA9:EA31" si="29">IF(EB9&gt;0.8,5,IF(EB9&gt;0.6,4,IF(EB9&gt;0.4,3,IF(EB9&gt;0.2,2,1))))</f>
        <v>1</v>
      </c>
      <c r="EB9" s="373">
        <f t="shared" ref="EB9:EB31" si="30">IF(OR(BB9="Ambos",BB9="Probabilidad"),DU9-(DU9*$DZ9),DU9)</f>
        <v>5.183999999999999E-2</v>
      </c>
      <c r="EC9" s="372">
        <f t="shared" ref="EC9:EC31" si="31">IF(ED9&gt;0.8,5,IF(ED9&gt;0.6,4,3))</f>
        <v>4</v>
      </c>
      <c r="ED9" s="373">
        <f t="shared" ref="ED9:ED31" si="32">IF(OR(BB9="Ambos",BB9="Impacto"),$DW9-($DW9*$DZ9),$DW9)</f>
        <v>0.8</v>
      </c>
      <c r="EE9" s="371">
        <f t="shared" ref="EE9:EE31" si="33">IF(BD9="",0,IF(BD9="Automático",0.25,IF(BD9="Manual",0.15,0)))</f>
        <v>0.15</v>
      </c>
      <c r="EF9" s="371">
        <f t="shared" ref="EF9:EF31" si="34">IF(BE9="",0,IF(BE9="Preventivo",0.25,IF(BE9="Detectivo",0.15,IF(BE9="Correctivo",0.1,0))))</f>
        <v>0.15</v>
      </c>
      <c r="EG9" s="368">
        <f t="shared" ref="EG9:EG31" si="35">IF(OR(BD9=0,BE9=0),0,EE9+EF9)</f>
        <v>0.3</v>
      </c>
      <c r="EH9" s="372">
        <f t="shared" ref="EH9:EH31" si="36">IF(EI9&gt;0.8,5,IF(EI9&gt;0.6,4,IF(EI9&gt;0.4,3,IF(EI9&gt;0.2,2,1))))</f>
        <v>1</v>
      </c>
      <c r="EI9" s="373">
        <f t="shared" ref="EI9:EI31" si="37">IF(OR(BF9="Ambos",BF9="Probabilidad"),EB9-(EB9*$EG9),EB9)</f>
        <v>3.6287999999999994E-2</v>
      </c>
      <c r="EJ9" s="372">
        <f t="shared" ref="EJ9:EJ31" si="38">IF(EK9&gt;0.8,5,IF(EK9&gt;0.6,4,3))</f>
        <v>4</v>
      </c>
      <c r="EK9" s="373">
        <f t="shared" ref="EK9:EK31" si="39">IF(OR(BF9="Ambos",BF9="Impacto"),$ED9-($ED9*$EG9),$ED9)</f>
        <v>0.8</v>
      </c>
      <c r="EL9" s="371">
        <f t="shared" ref="EL9:EL31" si="40">IF(BH9="",0,IF(BH9="Automático",0.25,IF(BH9="Manual",0.15,0)))</f>
        <v>0.15</v>
      </c>
      <c r="EM9" s="371">
        <f t="shared" ref="EM9:EM31" si="41">IF(BI9="",0,IF(BI9="Preventivo",0.25,IF(BI9="Detectivo",0.15,IF(BI9="Correctivo",0.1,0))))</f>
        <v>0.25</v>
      </c>
      <c r="EN9" s="368">
        <f t="shared" ref="EN9:EN31" si="42">IF(OR(BH9=0,BI9=0),0,EL9+EM9)</f>
        <v>0.4</v>
      </c>
      <c r="EO9" s="372">
        <f t="shared" ref="EO9:EO31" si="43">IF(EP9&gt;0.8,5,IF(EP9&gt;0.6,4,IF(EP9&gt;0.4,3,IF(EP9&gt;0.2,2,1))))</f>
        <v>1</v>
      </c>
      <c r="EP9" s="373">
        <f t="shared" ref="EP9:EP31" si="44">IF(OR(BF9="Ambos",BF9="Probabilidad"),EI9-(EI9*$EN9),EI9)</f>
        <v>2.1772799999999995E-2</v>
      </c>
      <c r="EQ9" s="372">
        <f t="shared" ref="EQ9:EQ31" si="45">IF(ER9&gt;0.8,5,IF(ER9&gt;0.6,4,3))</f>
        <v>4</v>
      </c>
      <c r="ER9" s="373">
        <f t="shared" ref="ER9:ER31" si="46">IF(OR(BJ9="Ambos",BJ9="Impacto"),$EK9-($EK9*$EN9),$EK9)</f>
        <v>0.8</v>
      </c>
      <c r="ES9" s="371">
        <f t="shared" ref="ES9:ES31" si="47">IF(BL9="",0,IF(BL9="Automático",0.25,IF(BL9="Manual",0.15,0)))</f>
        <v>0.15</v>
      </c>
      <c r="ET9" s="371">
        <f t="shared" ref="ET9:ET31" si="48">IF(BM9="",0,IF(BM9="Preventivo",0.25,IF(BM9="Detectivo",0.15,IF(BM9="Correctivo",0.1,0))))</f>
        <v>0.25</v>
      </c>
      <c r="EU9" s="368">
        <f t="shared" ref="EU9:EU31" si="49">IF(OR(BL9=0,BM9=0),0,ES9+ET9)</f>
        <v>0.4</v>
      </c>
      <c r="EV9" s="372">
        <f t="shared" ref="EV9:EV31" si="50">IF(EW9&gt;0.8,5,IF(EW9&gt;0.6,4,IF(EW9&gt;0.4,3,IF(EW9&gt;0.2,2,1))))</f>
        <v>1</v>
      </c>
      <c r="EW9" s="373">
        <f t="shared" ref="EW9:EW31" si="51">IF(OR(BP9="Ambos",BP9="Probabilidad"),EP9-(EP9*$EU9),EP9)</f>
        <v>2.1772799999999995E-2</v>
      </c>
      <c r="EX9" s="372">
        <f t="shared" ref="EX9:EX31" si="52">IF(EY9&gt;0.8,5,IF(EY9&gt;0.6,4,3))</f>
        <v>4</v>
      </c>
      <c r="EY9" s="373">
        <f t="shared" ref="EY9:EY31" si="53">IF(OR(BN9="Ambos",BN9="Impacto"),$ER9-($ER9*$EU9),$ER9)</f>
        <v>0.8</v>
      </c>
      <c r="EZ9" s="371">
        <f t="shared" ref="EZ9:EZ31" si="54">IF(BP9="",0,IF(BP9="Automático",0.25,IF(BP9="Manual",0.15,0)))</f>
        <v>0.15</v>
      </c>
      <c r="FA9" s="371">
        <f t="shared" ref="FA9:FA31" si="55">IF(BQ9="",0,IF(BQ9="Preventivo",0.25,IF(BQ9="Detectivo",0.15,IF(BQ9="Correctivo",0.1,0))))</f>
        <v>0.1</v>
      </c>
      <c r="FB9" s="368">
        <f t="shared" ref="FB9:FB31" si="56">IF(OR(BP9=0,BQ9=0),0,EZ9+FA9)</f>
        <v>0.25</v>
      </c>
      <c r="FC9" s="372">
        <f t="shared" ref="FC9:FC31" si="57">IF(FD9&gt;0.8,5,IF(FD9&gt;0.6,4,IF(FD9&gt;0.4,3,IF(FD9&gt;0.2,2,1))))</f>
        <v>1</v>
      </c>
      <c r="FD9" s="373">
        <f t="shared" ref="FD9:FD31" si="58">IF(OR(BR9="Ambos",BR9="Probabilidad"),EW9-(EW9*$FB9),EW9)</f>
        <v>1.6329599999999996E-2</v>
      </c>
      <c r="FE9" s="372">
        <f t="shared" ref="FE9:FE31" si="59">IF(FF9&gt;0.8,5,IF(FF9&gt;0.6,4,3))</f>
        <v>4</v>
      </c>
      <c r="FF9" s="373">
        <f t="shared" ref="FF9:FF31" si="60">IF(OR(BR9="Ambos",BR9="Impacto"),$EY9-($EY9*$FB9),$EY9)</f>
        <v>0.8</v>
      </c>
      <c r="FG9" s="371">
        <f t="shared" ref="FG9:FG31" si="61">IF(BT9="",0,IF(BT9="Automático",0.25,IF(BT9="Manual",0.15,0)))</f>
        <v>0</v>
      </c>
      <c r="FH9" s="371">
        <f t="shared" ref="FH9:FH31" si="62">IF(BU9="",0,IF(BU9="Preventivo",0.25,IF(BU9="Detectivo",0.15,IF(BU9="Correctivo",0.1,0))))</f>
        <v>0</v>
      </c>
      <c r="FI9" s="368">
        <f t="shared" ref="FI9:FI31" si="63">IF(OR(BT9=0,BU9=0),0,FG9+FH9)</f>
        <v>0</v>
      </c>
      <c r="FJ9" s="372">
        <f t="shared" ref="FJ9:FJ31" si="64">IF(FK9&gt;0.8,5,IF(FK9&gt;0.6,4,IF(FK9&gt;0.4,3,IF(FK9&gt;0.2,2,1))))</f>
        <v>1</v>
      </c>
      <c r="FK9" s="373">
        <f t="shared" ref="FK9:FK31" si="65">IF(OR(BV9="Ambos",BV9="Probabilidad"),FD9-(FD9*$FI9),FD9)</f>
        <v>1.6329599999999996E-2</v>
      </c>
      <c r="FL9" s="372">
        <f t="shared" ref="FL9:FL31" si="66">IF(FM9&gt;0.8,5,IF(FM9&gt;0.6,4,3))</f>
        <v>4</v>
      </c>
      <c r="FM9" s="373">
        <f t="shared" ref="FM9:FM31" si="67">IF(OR(BV9="Ambos",BV9="Impacto"),$FF9-($FF9*$FI9),$FF9)</f>
        <v>0.8</v>
      </c>
      <c r="FN9" s="371">
        <f t="shared" ref="FN9:FN31" si="68">IF(BX9="",0,IF(BX9="Automático",0.25,IF(BX9="Manual",0.15,0)))</f>
        <v>0</v>
      </c>
      <c r="FO9" s="371">
        <f t="shared" ref="FO9:FO31" si="69">IF(BY9="",0,IF(BY9="Preventivo",0.25,IF(BY9="Detectivo",0.15,IF(BY9="Correctivo",0.1,0))))</f>
        <v>0</v>
      </c>
      <c r="FP9" s="368">
        <f t="shared" ref="FP9:FP31" si="70">IF(OR(BX9=0,BY9=0),0,FN9+FO9)</f>
        <v>0</v>
      </c>
      <c r="FQ9" s="372">
        <f t="shared" ref="FQ9:FQ31" si="71">IF(FR9&gt;0.8,5,IF(FR9&gt;0.6,4,IF(FR9&gt;0.4,3,IF(FR9&gt;0.2,2,1))))</f>
        <v>1</v>
      </c>
      <c r="FR9" s="373">
        <f t="shared" ref="FR9:FR31" si="72">IF(OR(BZ9="Ambos",BZ9="Probabilidad"),FK9-(FK9*$FP9),FK9)</f>
        <v>1.6329599999999996E-2</v>
      </c>
      <c r="FS9" s="372">
        <f t="shared" ref="FS9:FS31" si="73">IF(FT9&gt;0.8,5,IF(FT9&gt;0.6,4,3))</f>
        <v>4</v>
      </c>
      <c r="FT9" s="373">
        <f t="shared" ref="FT9:FT31" si="74">IF(OR(BZ9="Ambos",BZ9="Impacto"),$FM9-($FM9*$FP9),$FM9)</f>
        <v>0.8</v>
      </c>
      <c r="FU9" s="371">
        <f t="shared" ref="FU9:FU31" si="75">IF(CB9="",0,IF(CB9="Automático",0.25,IF(CB9="Manual",0.15,0)))</f>
        <v>0</v>
      </c>
      <c r="FV9" s="371">
        <f t="shared" ref="FV9:FV31" si="76">IF(CC9="",0,IF(CC9="Preventivo",0.25,IF(CC9="Detectivo",0.15,IF(CC9="Correctivo",0.1,0))))</f>
        <v>0</v>
      </c>
      <c r="FW9" s="368">
        <f t="shared" ref="FW9:FW31" si="77">IF(OR(CB9=0,CC9=0),0,FU9+FV9)</f>
        <v>0</v>
      </c>
      <c r="FX9" s="372">
        <f t="shared" ref="FX9:FX31" si="78">IF(FY9&gt;0.8,5,IF(FY9&gt;0.6,4,IF(FY9&gt;0.4,3,IF(FY9&gt;0.2,2,1))))</f>
        <v>1</v>
      </c>
      <c r="FY9" s="373">
        <f t="shared" ref="FY9:FY31" si="79">IF(OR(CD9="Ambos",CD9="Probabilidad"),FR9-(FR9*$FW9),FR9)</f>
        <v>1.6329599999999996E-2</v>
      </c>
      <c r="FZ9" s="372">
        <f t="shared" ref="FZ9:FZ31" si="80">IF(GA9&gt;0.8,5,IF(GA9&gt;0.6,4,3))</f>
        <v>4</v>
      </c>
      <c r="GA9" s="373">
        <f t="shared" ref="GA9:GA31" si="81">IF(OR(CD9="Ambos",CD9="Impacto"),$FT9-($FT9*$FW9),$FT9)</f>
        <v>0.8</v>
      </c>
      <c r="GB9" s="371">
        <f t="shared" ref="GB9:GB31" si="82">IF(CF9="",0,IF(CF9="Automático",0.25,IF(CF9="Manual",0.15,0)))</f>
        <v>0</v>
      </c>
      <c r="GC9" s="371">
        <f t="shared" ref="GC9:GC31" si="83">IF(CG9="",0,IF(CG9="Preventivo",0.25,IF(CG9="Detectivo",0.15,IF(CG9="Correctivo",0.1,0))))</f>
        <v>0</v>
      </c>
      <c r="GD9" s="368">
        <f t="shared" ref="GD9:GD31" si="84">IF(OR(CF9=0,CG9=0),0,GB9+GC9)</f>
        <v>0</v>
      </c>
      <c r="GE9" s="372">
        <f t="shared" ref="GE9:GE31" si="85">IF(GF9&gt;0.8,5,IF(GF9&gt;0.6,4,IF(GF9&gt;0.4,3,IF(GF9&gt;0.2,2,1))))</f>
        <v>1</v>
      </c>
      <c r="GF9" s="373">
        <f t="shared" ref="GF9:GF31" si="86">IF(OR(CH9="Ambos",CH9="Probabilidad"),FY9-(FY9*$GD9),FY9)</f>
        <v>1.6329599999999996E-2</v>
      </c>
      <c r="GG9" s="372">
        <f t="shared" ref="GG9:GG31" si="87">IF(GH9&gt;0.8,5,IF(GH9&gt;0.6,4,3))</f>
        <v>4</v>
      </c>
      <c r="GH9" s="373">
        <f t="shared" ref="GH9:GH31" si="88">IF(OR(CH9="Ambos",CH9="Impacto"),$GA9-($GA9*$GD9),$GA9)</f>
        <v>0.8</v>
      </c>
      <c r="GI9" s="373">
        <f>IF(GH9&lt;0.6,0.6,GH9)</f>
        <v>0.8</v>
      </c>
    </row>
    <row r="10" spans="1:193 1680:1680" s="115" customFormat="1" ht="153" x14ac:dyDescent="0.2">
      <c r="A10" s="120">
        <v>2</v>
      </c>
      <c r="B10" s="119" t="s">
        <v>1028</v>
      </c>
      <c r="C10" s="63" t="s">
        <v>1027</v>
      </c>
      <c r="D10" s="363" t="s">
        <v>206</v>
      </c>
      <c r="E10" s="118" t="s">
        <v>204</v>
      </c>
      <c r="F10" s="118" t="s">
        <v>220</v>
      </c>
      <c r="G10" s="64" t="s">
        <v>209</v>
      </c>
      <c r="H10" s="64" t="s">
        <v>173</v>
      </c>
      <c r="I10" s="363" t="s">
        <v>20</v>
      </c>
      <c r="J10" s="363" t="s">
        <v>54</v>
      </c>
      <c r="K10" s="363" t="s">
        <v>53</v>
      </c>
      <c r="L10" s="363" t="s">
        <v>53</v>
      </c>
      <c r="M10" s="363" t="s">
        <v>53</v>
      </c>
      <c r="N10" s="363" t="s">
        <v>54</v>
      </c>
      <c r="O10" s="363" t="s">
        <v>53</v>
      </c>
      <c r="P10" s="363" t="s">
        <v>53</v>
      </c>
      <c r="Q10" s="363" t="s">
        <v>53</v>
      </c>
      <c r="R10" s="363" t="s">
        <v>53</v>
      </c>
      <c r="S10" s="363" t="s">
        <v>54</v>
      </c>
      <c r="T10" s="363" t="s">
        <v>54</v>
      </c>
      <c r="U10" s="363" t="s">
        <v>54</v>
      </c>
      <c r="V10" s="363" t="s">
        <v>54</v>
      </c>
      <c r="W10" s="363" t="s">
        <v>54</v>
      </c>
      <c r="X10" s="363" t="s">
        <v>53</v>
      </c>
      <c r="Y10" s="363" t="s">
        <v>53</v>
      </c>
      <c r="Z10" s="363" t="s">
        <v>53</v>
      </c>
      <c r="AA10" s="363" t="s">
        <v>53</v>
      </c>
      <c r="AB10" s="363" t="s">
        <v>53</v>
      </c>
      <c r="AC10" s="364" t="str">
        <f t="shared" si="0"/>
        <v>2 - Baja</v>
      </c>
      <c r="AD10" s="365">
        <f t="shared" si="1"/>
        <v>0.4</v>
      </c>
      <c r="AE10" s="364" t="str">
        <f t="shared" si="2"/>
        <v>4 - Mayor</v>
      </c>
      <c r="AF10" s="365">
        <f t="shared" si="3"/>
        <v>0.8</v>
      </c>
      <c r="AG10" s="56" t="str">
        <f>IFERROR(INDEX(#REF!,MATCH(I10,#REF!,0),MATCH(AE10,#REF!,0)),"")</f>
        <v/>
      </c>
      <c r="AH10" s="365">
        <f t="shared" si="4"/>
        <v>0.32000000000000006</v>
      </c>
      <c r="AI10" s="63" t="s">
        <v>1026</v>
      </c>
      <c r="AJ10" s="116" t="s">
        <v>1025</v>
      </c>
      <c r="AK10" s="64" t="s">
        <v>983</v>
      </c>
      <c r="AL10" s="118" t="s">
        <v>982</v>
      </c>
      <c r="AM10" s="118" t="s">
        <v>35</v>
      </c>
      <c r="AN10" s="118" t="s">
        <v>45</v>
      </c>
      <c r="AO10" s="118" t="s">
        <v>50</v>
      </c>
      <c r="AP10" s="118" t="s">
        <v>52</v>
      </c>
      <c r="AQ10" s="118" t="s">
        <v>35</v>
      </c>
      <c r="AR10" s="118" t="s">
        <v>45</v>
      </c>
      <c r="AS10" s="118" t="s">
        <v>50</v>
      </c>
      <c r="AT10" s="118" t="s">
        <v>52</v>
      </c>
      <c r="AU10" s="118" t="s">
        <v>35</v>
      </c>
      <c r="AV10" s="118" t="s">
        <v>45</v>
      </c>
      <c r="AW10" s="118" t="s">
        <v>50</v>
      </c>
      <c r="AX10" s="118" t="s">
        <v>52</v>
      </c>
      <c r="AY10" s="118" t="s">
        <v>35</v>
      </c>
      <c r="AZ10" s="118" t="s">
        <v>45</v>
      </c>
      <c r="BA10" s="118" t="s">
        <v>50</v>
      </c>
      <c r="BB10" s="118" t="s">
        <v>52</v>
      </c>
      <c r="BC10" s="118" t="s">
        <v>35</v>
      </c>
      <c r="BD10" s="118" t="s">
        <v>45</v>
      </c>
      <c r="BE10" s="118" t="s">
        <v>49</v>
      </c>
      <c r="BF10" s="118" t="s">
        <v>52</v>
      </c>
      <c r="BG10" s="118" t="s">
        <v>35</v>
      </c>
      <c r="BH10" s="118" t="s">
        <v>45</v>
      </c>
      <c r="BI10" s="118" t="s">
        <v>50</v>
      </c>
      <c r="BJ10" s="118" t="s">
        <v>52</v>
      </c>
      <c r="BK10" s="118" t="s">
        <v>35</v>
      </c>
      <c r="BL10" s="118" t="s">
        <v>45</v>
      </c>
      <c r="BM10" s="118" t="s">
        <v>50</v>
      </c>
      <c r="BN10" s="118" t="s">
        <v>52</v>
      </c>
      <c r="BO10" s="118" t="s">
        <v>34</v>
      </c>
      <c r="BP10" s="118" t="s">
        <v>45</v>
      </c>
      <c r="BQ10" s="118" t="s">
        <v>48</v>
      </c>
      <c r="BR10" s="118" t="s">
        <v>52</v>
      </c>
      <c r="BS10" s="118"/>
      <c r="BT10" s="118"/>
      <c r="BU10" s="118"/>
      <c r="BV10" s="118"/>
      <c r="BW10" s="118"/>
      <c r="BX10" s="118"/>
      <c r="BY10" s="118"/>
      <c r="BZ10" s="118"/>
      <c r="CA10" s="118"/>
      <c r="CB10" s="118"/>
      <c r="CC10" s="118"/>
      <c r="CD10" s="118"/>
      <c r="CE10" s="118"/>
      <c r="CF10" s="118"/>
      <c r="CG10" s="118"/>
      <c r="CH10" s="118"/>
      <c r="CI10" s="118"/>
      <c r="CJ10" s="118"/>
      <c r="CK10" s="118"/>
      <c r="CL10" s="119" t="str">
        <f>IFERROR(IF(GE10&lt;=1,"1 - Muy Baja",VLOOKUP(GE10,'[13]EVAL CONT'!$BLR$690:$BLS$694,2,0)),"")</f>
        <v>1 - Muy Baja</v>
      </c>
      <c r="CM10" s="366">
        <f t="shared" si="5"/>
        <v>1.6329599999999996E-2</v>
      </c>
      <c r="CN10" s="53" t="str">
        <f>IFERROR(IF(GG10&lt;=1,"1 - Leve",HLOOKUP(GG10,#REF!,2,0)),"")</f>
        <v/>
      </c>
      <c r="CO10" s="366">
        <f t="shared" ref="CO10:CO31" si="89">GI10</f>
        <v>0.8</v>
      </c>
      <c r="CP10" s="119" t="str">
        <f t="shared" si="6"/>
        <v>MODERADO</v>
      </c>
      <c r="CQ10" s="365">
        <f t="shared" ref="CQ10:CQ31" si="90">CM10*CO10</f>
        <v>1.3063679999999998E-2</v>
      </c>
      <c r="CR10" s="63" t="s">
        <v>233</v>
      </c>
      <c r="CS10" s="119">
        <f t="shared" ref="CS10:CS31" si="91">IF(CP10="BAJO",0.1,IF(CP10="MODERADO",3,5))</f>
        <v>3</v>
      </c>
      <c r="CT10" s="118"/>
      <c r="CU10" s="121" t="s">
        <v>981</v>
      </c>
      <c r="CV10" s="65" t="s">
        <v>1235</v>
      </c>
      <c r="CW10" s="365"/>
      <c r="CX10" s="368">
        <f t="shared" si="7"/>
        <v>7</v>
      </c>
      <c r="CY10" s="369">
        <f t="shared" ref="CY10:CY31" si="92">IF(CX10&lt;6,3,IF(CX10&gt;11,5,4))</f>
        <v>4</v>
      </c>
      <c r="CZ10" s="368" t="str">
        <f t="shared" ref="CZ10:CZ31" si="93">IF(CX10&lt;6,"Moderado",IF(CX10&gt;11,"Catastrófico","Mayor"))</f>
        <v>Mayor</v>
      </c>
      <c r="DA10" s="370">
        <f t="shared" ref="DA10:DA31" si="94">IF(CY10=3,0.6,IF(CY10=4,0.8,1))</f>
        <v>0.8</v>
      </c>
      <c r="DB10" s="371">
        <f t="shared" ref="DB10:DB31" si="95">IF(AN10="",0,IF(AN10="Automático",0.25,IF(AN10="Manual",0.15,0)))</f>
        <v>0.15</v>
      </c>
      <c r="DC10" s="371">
        <f t="shared" si="8"/>
        <v>0.25</v>
      </c>
      <c r="DD10" s="368">
        <f t="shared" ref="DD10:DD31" si="96">IF(OR(AN10=0,AO10=0),0,DB10+DC10)</f>
        <v>0.4</v>
      </c>
      <c r="DE10" s="372">
        <f t="shared" si="9"/>
        <v>2</v>
      </c>
      <c r="DF10" s="373">
        <f t="shared" si="10"/>
        <v>0.24</v>
      </c>
      <c r="DG10" s="372">
        <f t="shared" ref="DG10:DG31" si="97">IF(DI10&gt;0.8,5,IF(DI10&gt;0.6,4,3))</f>
        <v>4</v>
      </c>
      <c r="DH10" s="372"/>
      <c r="DI10" s="373">
        <f t="shared" si="11"/>
        <v>0.8</v>
      </c>
      <c r="DJ10" s="371">
        <f t="shared" si="12"/>
        <v>0.15</v>
      </c>
      <c r="DK10" s="371">
        <f t="shared" si="13"/>
        <v>0.25</v>
      </c>
      <c r="DL10" s="368">
        <f t="shared" si="14"/>
        <v>0.4</v>
      </c>
      <c r="DM10" s="372">
        <f t="shared" si="15"/>
        <v>1</v>
      </c>
      <c r="DN10" s="373">
        <f t="shared" si="16"/>
        <v>0.14399999999999999</v>
      </c>
      <c r="DO10" s="372">
        <f t="shared" si="17"/>
        <v>4</v>
      </c>
      <c r="DP10" s="373">
        <f t="shared" si="18"/>
        <v>0.8</v>
      </c>
      <c r="DQ10" s="371">
        <f t="shared" si="19"/>
        <v>0.15</v>
      </c>
      <c r="DR10" s="371">
        <f t="shared" si="20"/>
        <v>0.25</v>
      </c>
      <c r="DS10" s="368">
        <f t="shared" si="21"/>
        <v>0.4</v>
      </c>
      <c r="DT10" s="372">
        <f t="shared" si="22"/>
        <v>1</v>
      </c>
      <c r="DU10" s="373">
        <f t="shared" si="23"/>
        <v>8.6399999999999991E-2</v>
      </c>
      <c r="DV10" s="372">
        <f t="shared" si="24"/>
        <v>4</v>
      </c>
      <c r="DW10" s="373">
        <f t="shared" si="25"/>
        <v>0.8</v>
      </c>
      <c r="DX10" s="371">
        <f t="shared" si="26"/>
        <v>0.15</v>
      </c>
      <c r="DY10" s="371">
        <f>IF(BA10="",0,IF(BA10="Preventivo",0.25,IF(BA10="Detectivo",0.15,IF(#REF!="Correctivo",0.1,0))))</f>
        <v>0.25</v>
      </c>
      <c r="DZ10" s="368">
        <f t="shared" si="28"/>
        <v>0.4</v>
      </c>
      <c r="EA10" s="372">
        <f t="shared" si="29"/>
        <v>1</v>
      </c>
      <c r="EB10" s="373">
        <f t="shared" si="30"/>
        <v>5.183999999999999E-2</v>
      </c>
      <c r="EC10" s="372">
        <f t="shared" si="31"/>
        <v>4</v>
      </c>
      <c r="ED10" s="373">
        <f t="shared" si="32"/>
        <v>0.8</v>
      </c>
      <c r="EE10" s="371">
        <f t="shared" si="33"/>
        <v>0.15</v>
      </c>
      <c r="EF10" s="371">
        <f t="shared" si="34"/>
        <v>0.15</v>
      </c>
      <c r="EG10" s="368">
        <f t="shared" si="35"/>
        <v>0.3</v>
      </c>
      <c r="EH10" s="372">
        <f t="shared" si="36"/>
        <v>1</v>
      </c>
      <c r="EI10" s="373">
        <f t="shared" si="37"/>
        <v>3.6287999999999994E-2</v>
      </c>
      <c r="EJ10" s="372">
        <f t="shared" si="38"/>
        <v>4</v>
      </c>
      <c r="EK10" s="373">
        <f t="shared" si="39"/>
        <v>0.8</v>
      </c>
      <c r="EL10" s="371">
        <f t="shared" si="40"/>
        <v>0.15</v>
      </c>
      <c r="EM10" s="371">
        <f t="shared" si="41"/>
        <v>0.25</v>
      </c>
      <c r="EN10" s="368">
        <f t="shared" si="42"/>
        <v>0.4</v>
      </c>
      <c r="EO10" s="372">
        <f t="shared" si="43"/>
        <v>1</v>
      </c>
      <c r="EP10" s="373">
        <f t="shared" si="44"/>
        <v>2.1772799999999995E-2</v>
      </c>
      <c r="EQ10" s="372">
        <f t="shared" si="45"/>
        <v>4</v>
      </c>
      <c r="ER10" s="373">
        <f t="shared" si="46"/>
        <v>0.8</v>
      </c>
      <c r="ES10" s="371">
        <f t="shared" si="47"/>
        <v>0.15</v>
      </c>
      <c r="ET10" s="371">
        <f t="shared" si="48"/>
        <v>0.25</v>
      </c>
      <c r="EU10" s="368">
        <f t="shared" si="49"/>
        <v>0.4</v>
      </c>
      <c r="EV10" s="372">
        <f t="shared" si="50"/>
        <v>1</v>
      </c>
      <c r="EW10" s="373">
        <f t="shared" si="51"/>
        <v>2.1772799999999995E-2</v>
      </c>
      <c r="EX10" s="372">
        <f t="shared" si="52"/>
        <v>4</v>
      </c>
      <c r="EY10" s="373">
        <f t="shared" si="53"/>
        <v>0.8</v>
      </c>
      <c r="EZ10" s="371">
        <f t="shared" si="54"/>
        <v>0.15</v>
      </c>
      <c r="FA10" s="371">
        <f t="shared" si="55"/>
        <v>0.1</v>
      </c>
      <c r="FB10" s="368">
        <f t="shared" si="56"/>
        <v>0.25</v>
      </c>
      <c r="FC10" s="372">
        <f t="shared" si="57"/>
        <v>1</v>
      </c>
      <c r="FD10" s="373">
        <f t="shared" si="58"/>
        <v>1.6329599999999996E-2</v>
      </c>
      <c r="FE10" s="372">
        <f t="shared" si="59"/>
        <v>4</v>
      </c>
      <c r="FF10" s="373">
        <f t="shared" si="60"/>
        <v>0.8</v>
      </c>
      <c r="FG10" s="371">
        <f t="shared" si="61"/>
        <v>0</v>
      </c>
      <c r="FH10" s="371">
        <f t="shared" si="62"/>
        <v>0</v>
      </c>
      <c r="FI10" s="368">
        <f t="shared" si="63"/>
        <v>0</v>
      </c>
      <c r="FJ10" s="372">
        <f t="shared" si="64"/>
        <v>1</v>
      </c>
      <c r="FK10" s="373">
        <f t="shared" si="65"/>
        <v>1.6329599999999996E-2</v>
      </c>
      <c r="FL10" s="372">
        <f t="shared" si="66"/>
        <v>4</v>
      </c>
      <c r="FM10" s="373">
        <f t="shared" si="67"/>
        <v>0.8</v>
      </c>
      <c r="FN10" s="371">
        <f t="shared" si="68"/>
        <v>0</v>
      </c>
      <c r="FO10" s="371">
        <f t="shared" si="69"/>
        <v>0</v>
      </c>
      <c r="FP10" s="368">
        <f t="shared" si="70"/>
        <v>0</v>
      </c>
      <c r="FQ10" s="372">
        <f t="shared" si="71"/>
        <v>1</v>
      </c>
      <c r="FR10" s="373">
        <f t="shared" si="72"/>
        <v>1.6329599999999996E-2</v>
      </c>
      <c r="FS10" s="372">
        <f t="shared" si="73"/>
        <v>4</v>
      </c>
      <c r="FT10" s="373">
        <f t="shared" si="74"/>
        <v>0.8</v>
      </c>
      <c r="FU10" s="371">
        <f t="shared" si="75"/>
        <v>0</v>
      </c>
      <c r="FV10" s="371">
        <f t="shared" si="76"/>
        <v>0</v>
      </c>
      <c r="FW10" s="368">
        <f t="shared" si="77"/>
        <v>0</v>
      </c>
      <c r="FX10" s="372">
        <f t="shared" si="78"/>
        <v>1</v>
      </c>
      <c r="FY10" s="373">
        <f t="shared" si="79"/>
        <v>1.6329599999999996E-2</v>
      </c>
      <c r="FZ10" s="372">
        <f t="shared" si="80"/>
        <v>4</v>
      </c>
      <c r="GA10" s="373">
        <f t="shared" si="81"/>
        <v>0.8</v>
      </c>
      <c r="GB10" s="371">
        <f t="shared" si="82"/>
        <v>0</v>
      </c>
      <c r="GC10" s="371">
        <f t="shared" si="83"/>
        <v>0</v>
      </c>
      <c r="GD10" s="368">
        <f t="shared" si="84"/>
        <v>0</v>
      </c>
      <c r="GE10" s="372">
        <f t="shared" si="85"/>
        <v>1</v>
      </c>
      <c r="GF10" s="373">
        <f t="shared" si="86"/>
        <v>1.6329599999999996E-2</v>
      </c>
      <c r="GG10" s="372">
        <f t="shared" si="87"/>
        <v>4</v>
      </c>
      <c r="GH10" s="373">
        <f t="shared" si="88"/>
        <v>0.8</v>
      </c>
      <c r="GI10" s="373">
        <f t="shared" ref="GI10:GI31" si="98">IF(GH10&lt;0.6,0.6,GH10)</f>
        <v>0.8</v>
      </c>
    </row>
    <row r="11" spans="1:193 1680:1680" s="115" customFormat="1" ht="153" x14ac:dyDescent="0.2">
      <c r="A11" s="120">
        <v>3</v>
      </c>
      <c r="B11" s="119" t="s">
        <v>1015</v>
      </c>
      <c r="C11" s="63" t="s">
        <v>1024</v>
      </c>
      <c r="D11" s="363" t="s">
        <v>205</v>
      </c>
      <c r="E11" s="118" t="s">
        <v>1013</v>
      </c>
      <c r="F11" s="118" t="s">
        <v>1012</v>
      </c>
      <c r="G11" s="64" t="s">
        <v>218</v>
      </c>
      <c r="H11" s="64" t="s">
        <v>173</v>
      </c>
      <c r="I11" s="363" t="s">
        <v>22</v>
      </c>
      <c r="J11" s="363" t="s">
        <v>54</v>
      </c>
      <c r="K11" s="363" t="s">
        <v>54</v>
      </c>
      <c r="L11" s="363" t="s">
        <v>53</v>
      </c>
      <c r="M11" s="363" t="s">
        <v>53</v>
      </c>
      <c r="N11" s="363" t="s">
        <v>54</v>
      </c>
      <c r="O11" s="363" t="s">
        <v>53</v>
      </c>
      <c r="P11" s="363" t="s">
        <v>53</v>
      </c>
      <c r="Q11" s="363" t="s">
        <v>53</v>
      </c>
      <c r="R11" s="363" t="s">
        <v>54</v>
      </c>
      <c r="S11" s="363" t="s">
        <v>54</v>
      </c>
      <c r="T11" s="363" t="s">
        <v>54</v>
      </c>
      <c r="U11" s="363" t="s">
        <v>54</v>
      </c>
      <c r="V11" s="363" t="s">
        <v>53</v>
      </c>
      <c r="W11" s="363" t="s">
        <v>54</v>
      </c>
      <c r="X11" s="363" t="s">
        <v>53</v>
      </c>
      <c r="Y11" s="363" t="s">
        <v>53</v>
      </c>
      <c r="Z11" s="363" t="s">
        <v>53</v>
      </c>
      <c r="AA11" s="363" t="s">
        <v>53</v>
      </c>
      <c r="AB11" s="363" t="s">
        <v>53</v>
      </c>
      <c r="AC11" s="364" t="str">
        <f t="shared" si="0"/>
        <v>3 - Media</v>
      </c>
      <c r="AD11" s="365">
        <f t="shared" si="1"/>
        <v>0.6</v>
      </c>
      <c r="AE11" s="364" t="str">
        <f t="shared" si="2"/>
        <v>4 - Mayor</v>
      </c>
      <c r="AF11" s="365">
        <f t="shared" si="3"/>
        <v>0.8</v>
      </c>
      <c r="AG11" s="56" t="str">
        <f>IFERROR(INDEX(#REF!,MATCH(I11,#REF!,0),MATCH(AE11,#REF!,0)),"")</f>
        <v/>
      </c>
      <c r="AH11" s="365">
        <f t="shared" si="4"/>
        <v>0.48</v>
      </c>
      <c r="AI11" s="63" t="s">
        <v>1022</v>
      </c>
      <c r="AJ11" s="118" t="s">
        <v>1010</v>
      </c>
      <c r="AK11" s="116" t="s">
        <v>1021</v>
      </c>
      <c r="AL11" s="118" t="s">
        <v>1020</v>
      </c>
      <c r="AM11" s="118" t="s">
        <v>35</v>
      </c>
      <c r="AN11" s="118" t="s">
        <v>45</v>
      </c>
      <c r="AO11" s="118" t="s">
        <v>50</v>
      </c>
      <c r="AP11" s="118" t="s">
        <v>52</v>
      </c>
      <c r="AQ11" s="118" t="s">
        <v>35</v>
      </c>
      <c r="AR11" s="118" t="s">
        <v>45</v>
      </c>
      <c r="AS11" s="118" t="s">
        <v>50</v>
      </c>
      <c r="AT11" s="118" t="s">
        <v>52</v>
      </c>
      <c r="AU11" s="118" t="s">
        <v>35</v>
      </c>
      <c r="AV11" s="118" t="s">
        <v>46</v>
      </c>
      <c r="AW11" s="118" t="s">
        <v>50</v>
      </c>
      <c r="AX11" s="118" t="s">
        <v>52</v>
      </c>
      <c r="AY11" s="118" t="s">
        <v>35</v>
      </c>
      <c r="AZ11" s="118" t="s">
        <v>45</v>
      </c>
      <c r="BA11" s="118" t="s">
        <v>50</v>
      </c>
      <c r="BB11" s="118" t="s">
        <v>52</v>
      </c>
      <c r="BC11" s="118" t="s">
        <v>35</v>
      </c>
      <c r="BD11" s="118" t="s">
        <v>46</v>
      </c>
      <c r="BE11" s="118" t="s">
        <v>50</v>
      </c>
      <c r="BF11" s="118" t="s">
        <v>52</v>
      </c>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c r="CD11" s="118"/>
      <c r="CE11" s="118"/>
      <c r="CF11" s="118"/>
      <c r="CG11" s="118"/>
      <c r="CH11" s="118"/>
      <c r="CI11" s="118"/>
      <c r="CJ11" s="118"/>
      <c r="CK11" s="118"/>
      <c r="CL11" s="119" t="str">
        <f>IFERROR(IF(GE11&lt;=1,"1 - Muy Baja",VLOOKUP(GE11,'[13]EVAL CONT'!$BLR$690:$BLS$694,2,0)),"")</f>
        <v>1 - Muy Baja</v>
      </c>
      <c r="CM11" s="366">
        <f t="shared" si="5"/>
        <v>3.2399999999999998E-2</v>
      </c>
      <c r="CN11" s="53" t="str">
        <f>IFERROR(IF(GG11&lt;=1,"1 - Leve",HLOOKUP(GG11,#REF!,2,0)),"")</f>
        <v/>
      </c>
      <c r="CO11" s="366">
        <f t="shared" si="89"/>
        <v>0.8</v>
      </c>
      <c r="CP11" s="119" t="str">
        <f t="shared" si="6"/>
        <v>MODERADO</v>
      </c>
      <c r="CQ11" s="365">
        <f t="shared" si="90"/>
        <v>2.5919999999999999E-2</v>
      </c>
      <c r="CR11" s="63" t="s">
        <v>456</v>
      </c>
      <c r="CS11" s="119">
        <f t="shared" si="91"/>
        <v>3</v>
      </c>
      <c r="CT11" s="118"/>
      <c r="CU11" s="121" t="s">
        <v>1327</v>
      </c>
      <c r="CV11" s="65" t="s">
        <v>1235</v>
      </c>
      <c r="CW11" s="365"/>
      <c r="CX11" s="368">
        <f t="shared" si="7"/>
        <v>8</v>
      </c>
      <c r="CY11" s="369">
        <f t="shared" si="92"/>
        <v>4</v>
      </c>
      <c r="CZ11" s="368" t="str">
        <f t="shared" si="93"/>
        <v>Mayor</v>
      </c>
      <c r="DA11" s="370">
        <f t="shared" si="94"/>
        <v>0.8</v>
      </c>
      <c r="DB11" s="371">
        <f t="shared" si="95"/>
        <v>0.15</v>
      </c>
      <c r="DC11" s="371">
        <f t="shared" si="8"/>
        <v>0.25</v>
      </c>
      <c r="DD11" s="368">
        <f t="shared" si="96"/>
        <v>0.4</v>
      </c>
      <c r="DE11" s="372">
        <f t="shared" si="9"/>
        <v>2</v>
      </c>
      <c r="DF11" s="373">
        <f t="shared" si="10"/>
        <v>0.36</v>
      </c>
      <c r="DG11" s="372">
        <f t="shared" si="97"/>
        <v>4</v>
      </c>
      <c r="DH11" s="372"/>
      <c r="DI11" s="373">
        <f t="shared" si="11"/>
        <v>0.8</v>
      </c>
      <c r="DJ11" s="371">
        <f t="shared" si="12"/>
        <v>0.15</v>
      </c>
      <c r="DK11" s="371">
        <f t="shared" si="13"/>
        <v>0.25</v>
      </c>
      <c r="DL11" s="368">
        <f t="shared" si="14"/>
        <v>0.4</v>
      </c>
      <c r="DM11" s="372">
        <f t="shared" si="15"/>
        <v>2</v>
      </c>
      <c r="DN11" s="373">
        <f t="shared" si="16"/>
        <v>0.216</v>
      </c>
      <c r="DO11" s="372">
        <f t="shared" si="17"/>
        <v>4</v>
      </c>
      <c r="DP11" s="373">
        <f t="shared" si="18"/>
        <v>0.8</v>
      </c>
      <c r="DQ11" s="371">
        <f t="shared" si="19"/>
        <v>0.25</v>
      </c>
      <c r="DR11" s="371">
        <f t="shared" si="20"/>
        <v>0.25</v>
      </c>
      <c r="DS11" s="368">
        <f t="shared" si="21"/>
        <v>0.5</v>
      </c>
      <c r="DT11" s="372">
        <f t="shared" si="22"/>
        <v>1</v>
      </c>
      <c r="DU11" s="373">
        <f t="shared" si="23"/>
        <v>0.108</v>
      </c>
      <c r="DV11" s="372">
        <f t="shared" si="24"/>
        <v>4</v>
      </c>
      <c r="DW11" s="373">
        <f t="shared" si="25"/>
        <v>0.8</v>
      </c>
      <c r="DX11" s="371">
        <f t="shared" si="26"/>
        <v>0.15</v>
      </c>
      <c r="DY11" s="371">
        <f t="shared" si="27"/>
        <v>0.25</v>
      </c>
      <c r="DZ11" s="368">
        <f t="shared" si="28"/>
        <v>0.4</v>
      </c>
      <c r="EA11" s="372">
        <f t="shared" si="29"/>
        <v>1</v>
      </c>
      <c r="EB11" s="373">
        <f t="shared" si="30"/>
        <v>6.4799999999999996E-2</v>
      </c>
      <c r="EC11" s="372">
        <f t="shared" si="31"/>
        <v>4</v>
      </c>
      <c r="ED11" s="373">
        <f t="shared" si="32"/>
        <v>0.8</v>
      </c>
      <c r="EE11" s="371">
        <f t="shared" si="33"/>
        <v>0.25</v>
      </c>
      <c r="EF11" s="371">
        <f t="shared" si="34"/>
        <v>0.25</v>
      </c>
      <c r="EG11" s="368">
        <f t="shared" si="35"/>
        <v>0.5</v>
      </c>
      <c r="EH11" s="372">
        <f t="shared" si="36"/>
        <v>1</v>
      </c>
      <c r="EI11" s="373">
        <f t="shared" si="37"/>
        <v>3.2399999999999998E-2</v>
      </c>
      <c r="EJ11" s="372">
        <f t="shared" si="38"/>
        <v>4</v>
      </c>
      <c r="EK11" s="373">
        <f t="shared" si="39"/>
        <v>0.8</v>
      </c>
      <c r="EL11" s="371">
        <f t="shared" si="40"/>
        <v>0</v>
      </c>
      <c r="EM11" s="371">
        <f t="shared" si="41"/>
        <v>0</v>
      </c>
      <c r="EN11" s="368">
        <f t="shared" si="42"/>
        <v>0</v>
      </c>
      <c r="EO11" s="372">
        <f t="shared" si="43"/>
        <v>1</v>
      </c>
      <c r="EP11" s="373">
        <f t="shared" si="44"/>
        <v>3.2399999999999998E-2</v>
      </c>
      <c r="EQ11" s="372">
        <f t="shared" si="45"/>
        <v>4</v>
      </c>
      <c r="ER11" s="373">
        <f t="shared" si="46"/>
        <v>0.8</v>
      </c>
      <c r="ES11" s="371">
        <f t="shared" si="47"/>
        <v>0</v>
      </c>
      <c r="ET11" s="371">
        <f t="shared" si="48"/>
        <v>0</v>
      </c>
      <c r="EU11" s="368">
        <f t="shared" si="49"/>
        <v>0</v>
      </c>
      <c r="EV11" s="372">
        <f t="shared" si="50"/>
        <v>1</v>
      </c>
      <c r="EW11" s="373">
        <f t="shared" si="51"/>
        <v>3.2399999999999998E-2</v>
      </c>
      <c r="EX11" s="372">
        <f t="shared" si="52"/>
        <v>4</v>
      </c>
      <c r="EY11" s="373">
        <f t="shared" si="53"/>
        <v>0.8</v>
      </c>
      <c r="EZ11" s="371">
        <f t="shared" si="54"/>
        <v>0</v>
      </c>
      <c r="FA11" s="371">
        <f t="shared" si="55"/>
        <v>0</v>
      </c>
      <c r="FB11" s="368">
        <f t="shared" si="56"/>
        <v>0</v>
      </c>
      <c r="FC11" s="372">
        <f t="shared" si="57"/>
        <v>1</v>
      </c>
      <c r="FD11" s="373">
        <f t="shared" si="58"/>
        <v>3.2399999999999998E-2</v>
      </c>
      <c r="FE11" s="372">
        <f t="shared" si="59"/>
        <v>4</v>
      </c>
      <c r="FF11" s="373">
        <f t="shared" si="60"/>
        <v>0.8</v>
      </c>
      <c r="FG11" s="371">
        <f t="shared" si="61"/>
        <v>0</v>
      </c>
      <c r="FH11" s="371">
        <f t="shared" si="62"/>
        <v>0</v>
      </c>
      <c r="FI11" s="368">
        <f t="shared" si="63"/>
        <v>0</v>
      </c>
      <c r="FJ11" s="372">
        <f t="shared" si="64"/>
        <v>1</v>
      </c>
      <c r="FK11" s="373">
        <f t="shared" si="65"/>
        <v>3.2399999999999998E-2</v>
      </c>
      <c r="FL11" s="372">
        <f t="shared" si="66"/>
        <v>4</v>
      </c>
      <c r="FM11" s="373">
        <f t="shared" si="67"/>
        <v>0.8</v>
      </c>
      <c r="FN11" s="371">
        <f t="shared" si="68"/>
        <v>0</v>
      </c>
      <c r="FO11" s="371">
        <f t="shared" si="69"/>
        <v>0</v>
      </c>
      <c r="FP11" s="368">
        <f t="shared" si="70"/>
        <v>0</v>
      </c>
      <c r="FQ11" s="372">
        <f t="shared" si="71"/>
        <v>1</v>
      </c>
      <c r="FR11" s="373">
        <f t="shared" si="72"/>
        <v>3.2399999999999998E-2</v>
      </c>
      <c r="FS11" s="372">
        <f t="shared" si="73"/>
        <v>4</v>
      </c>
      <c r="FT11" s="373">
        <f t="shared" si="74"/>
        <v>0.8</v>
      </c>
      <c r="FU11" s="371">
        <f t="shared" si="75"/>
        <v>0</v>
      </c>
      <c r="FV11" s="371">
        <f t="shared" si="76"/>
        <v>0</v>
      </c>
      <c r="FW11" s="368">
        <f t="shared" si="77"/>
        <v>0</v>
      </c>
      <c r="FX11" s="372">
        <f t="shared" si="78"/>
        <v>1</v>
      </c>
      <c r="FY11" s="373">
        <f t="shared" si="79"/>
        <v>3.2399999999999998E-2</v>
      </c>
      <c r="FZ11" s="372">
        <f t="shared" si="80"/>
        <v>4</v>
      </c>
      <c r="GA11" s="373">
        <f t="shared" si="81"/>
        <v>0.8</v>
      </c>
      <c r="GB11" s="371">
        <f t="shared" si="82"/>
        <v>0</v>
      </c>
      <c r="GC11" s="371">
        <f t="shared" si="83"/>
        <v>0</v>
      </c>
      <c r="GD11" s="368">
        <f t="shared" si="84"/>
        <v>0</v>
      </c>
      <c r="GE11" s="372">
        <f t="shared" si="85"/>
        <v>1</v>
      </c>
      <c r="GF11" s="373">
        <f t="shared" si="86"/>
        <v>3.2399999999999998E-2</v>
      </c>
      <c r="GG11" s="372">
        <f t="shared" si="87"/>
        <v>4</v>
      </c>
      <c r="GH11" s="373">
        <f t="shared" si="88"/>
        <v>0.8</v>
      </c>
      <c r="GI11" s="373">
        <f t="shared" si="98"/>
        <v>0.8</v>
      </c>
    </row>
    <row r="12" spans="1:193 1680:1680" s="115" customFormat="1" ht="153" x14ac:dyDescent="0.2">
      <c r="A12" s="120">
        <v>4</v>
      </c>
      <c r="B12" s="119" t="s">
        <v>1015</v>
      </c>
      <c r="C12" s="63" t="s">
        <v>1023</v>
      </c>
      <c r="D12" s="363" t="s">
        <v>206</v>
      </c>
      <c r="E12" s="118" t="s">
        <v>1013</v>
      </c>
      <c r="F12" s="118" t="s">
        <v>1012</v>
      </c>
      <c r="G12" s="64" t="s">
        <v>218</v>
      </c>
      <c r="H12" s="64" t="s">
        <v>173</v>
      </c>
      <c r="I12" s="363" t="s">
        <v>22</v>
      </c>
      <c r="J12" s="363" t="s">
        <v>54</v>
      </c>
      <c r="K12" s="363" t="s">
        <v>54</v>
      </c>
      <c r="L12" s="363" t="s">
        <v>53</v>
      </c>
      <c r="M12" s="363" t="s">
        <v>53</v>
      </c>
      <c r="N12" s="363" t="s">
        <v>54</v>
      </c>
      <c r="O12" s="363" t="s">
        <v>53</v>
      </c>
      <c r="P12" s="363" t="s">
        <v>53</v>
      </c>
      <c r="Q12" s="363" t="s">
        <v>53</v>
      </c>
      <c r="R12" s="363" t="s">
        <v>54</v>
      </c>
      <c r="S12" s="363" t="s">
        <v>54</v>
      </c>
      <c r="T12" s="363" t="s">
        <v>54</v>
      </c>
      <c r="U12" s="363" t="s">
        <v>54</v>
      </c>
      <c r="V12" s="363" t="s">
        <v>53</v>
      </c>
      <c r="W12" s="363" t="s">
        <v>54</v>
      </c>
      <c r="X12" s="363" t="s">
        <v>53</v>
      </c>
      <c r="Y12" s="363" t="s">
        <v>53</v>
      </c>
      <c r="Z12" s="363" t="s">
        <v>53</v>
      </c>
      <c r="AA12" s="363" t="s">
        <v>53</v>
      </c>
      <c r="AB12" s="363" t="s">
        <v>53</v>
      </c>
      <c r="AC12" s="364" t="str">
        <f t="shared" si="0"/>
        <v>3 - Media</v>
      </c>
      <c r="AD12" s="365">
        <f t="shared" si="1"/>
        <v>0.6</v>
      </c>
      <c r="AE12" s="364" t="str">
        <f t="shared" si="2"/>
        <v>4 - Mayor</v>
      </c>
      <c r="AF12" s="365">
        <f t="shared" si="3"/>
        <v>0.8</v>
      </c>
      <c r="AG12" s="56" t="str">
        <f>IFERROR(INDEX(#REF!,MATCH(I12,#REF!,0),MATCH(AE12,#REF!,0)),"")</f>
        <v/>
      </c>
      <c r="AH12" s="365">
        <f t="shared" si="4"/>
        <v>0.48</v>
      </c>
      <c r="AI12" s="63" t="s">
        <v>1022</v>
      </c>
      <c r="AJ12" s="118" t="s">
        <v>1010</v>
      </c>
      <c r="AK12" s="116" t="s">
        <v>1021</v>
      </c>
      <c r="AL12" s="118" t="s">
        <v>1020</v>
      </c>
      <c r="AM12" s="118" t="s">
        <v>35</v>
      </c>
      <c r="AN12" s="118" t="s">
        <v>45</v>
      </c>
      <c r="AO12" s="118" t="s">
        <v>50</v>
      </c>
      <c r="AP12" s="118" t="s">
        <v>52</v>
      </c>
      <c r="AQ12" s="118" t="s">
        <v>35</v>
      </c>
      <c r="AR12" s="118" t="s">
        <v>45</v>
      </c>
      <c r="AS12" s="118" t="s">
        <v>50</v>
      </c>
      <c r="AT12" s="118" t="s">
        <v>52</v>
      </c>
      <c r="AU12" s="118" t="s">
        <v>35</v>
      </c>
      <c r="AV12" s="118" t="s">
        <v>46</v>
      </c>
      <c r="AW12" s="118" t="s">
        <v>50</v>
      </c>
      <c r="AX12" s="118" t="s">
        <v>52</v>
      </c>
      <c r="AY12" s="118" t="s">
        <v>35</v>
      </c>
      <c r="AZ12" s="118" t="s">
        <v>45</v>
      </c>
      <c r="BA12" s="118" t="s">
        <v>50</v>
      </c>
      <c r="BB12" s="118" t="s">
        <v>52</v>
      </c>
      <c r="BC12" s="118" t="s">
        <v>35</v>
      </c>
      <c r="BD12" s="118" t="s">
        <v>46</v>
      </c>
      <c r="BE12" s="118" t="s">
        <v>50</v>
      </c>
      <c r="BF12" s="118" t="s">
        <v>52</v>
      </c>
      <c r="BG12" s="118"/>
      <c r="BH12" s="118"/>
      <c r="BI12" s="118"/>
      <c r="BJ12" s="118"/>
      <c r="BK12" s="118"/>
      <c r="BL12" s="118"/>
      <c r="BM12" s="118"/>
      <c r="BN12" s="118"/>
      <c r="BO12" s="118"/>
      <c r="BP12" s="118"/>
      <c r="BQ12" s="118"/>
      <c r="BR12" s="118"/>
      <c r="BS12" s="118"/>
      <c r="BT12" s="118"/>
      <c r="BU12" s="118"/>
      <c r="BV12" s="118"/>
      <c r="BW12" s="118"/>
      <c r="BX12" s="118"/>
      <c r="BY12" s="118"/>
      <c r="BZ12" s="118"/>
      <c r="CA12" s="118"/>
      <c r="CB12" s="118"/>
      <c r="CC12" s="118"/>
      <c r="CD12" s="118"/>
      <c r="CE12" s="118"/>
      <c r="CF12" s="118"/>
      <c r="CG12" s="118"/>
      <c r="CH12" s="118"/>
      <c r="CI12" s="118"/>
      <c r="CJ12" s="118"/>
      <c r="CK12" s="118"/>
      <c r="CL12" s="119" t="str">
        <f>IFERROR(IF(GE12&lt;=1,"1 - Muy Baja",VLOOKUP(GE12,'[13]EVAL CONT'!$BLR$690:$BLS$694,2,0)),"")</f>
        <v>1 - Muy Baja</v>
      </c>
      <c r="CM12" s="366">
        <f t="shared" si="5"/>
        <v>3.2399999999999998E-2</v>
      </c>
      <c r="CN12" s="53" t="str">
        <f>IFERROR(IF(GG12&lt;=1,"1 - Leve",HLOOKUP(GG12,#REF!,2,0)),"")</f>
        <v/>
      </c>
      <c r="CO12" s="366">
        <f t="shared" si="89"/>
        <v>0.8</v>
      </c>
      <c r="CP12" s="119" t="str">
        <f t="shared" si="6"/>
        <v>MODERADO</v>
      </c>
      <c r="CQ12" s="365">
        <f t="shared" si="90"/>
        <v>2.5919999999999999E-2</v>
      </c>
      <c r="CR12" s="63" t="s">
        <v>233</v>
      </c>
      <c r="CS12" s="119">
        <f t="shared" si="91"/>
        <v>3</v>
      </c>
      <c r="CT12" s="118"/>
      <c r="CU12" s="121" t="s">
        <v>1327</v>
      </c>
      <c r="CV12" s="65" t="s">
        <v>1235</v>
      </c>
      <c r="CW12" s="365"/>
      <c r="CX12" s="368">
        <f t="shared" si="7"/>
        <v>8</v>
      </c>
      <c r="CY12" s="369">
        <f t="shared" si="92"/>
        <v>4</v>
      </c>
      <c r="CZ12" s="368" t="str">
        <f t="shared" si="93"/>
        <v>Mayor</v>
      </c>
      <c r="DA12" s="370">
        <f t="shared" si="94"/>
        <v>0.8</v>
      </c>
      <c r="DB12" s="371">
        <f t="shared" si="95"/>
        <v>0.15</v>
      </c>
      <c r="DC12" s="371">
        <f t="shared" si="8"/>
        <v>0.25</v>
      </c>
      <c r="DD12" s="368">
        <f t="shared" si="96"/>
        <v>0.4</v>
      </c>
      <c r="DE12" s="372">
        <f t="shared" si="9"/>
        <v>2</v>
      </c>
      <c r="DF12" s="373">
        <f t="shared" si="10"/>
        <v>0.36</v>
      </c>
      <c r="DG12" s="372">
        <f t="shared" si="97"/>
        <v>4</v>
      </c>
      <c r="DH12" s="372"/>
      <c r="DI12" s="373">
        <f t="shared" si="11"/>
        <v>0.8</v>
      </c>
      <c r="DJ12" s="371">
        <f t="shared" si="12"/>
        <v>0.15</v>
      </c>
      <c r="DK12" s="371">
        <f t="shared" si="13"/>
        <v>0.25</v>
      </c>
      <c r="DL12" s="368">
        <f t="shared" si="14"/>
        <v>0.4</v>
      </c>
      <c r="DM12" s="372">
        <f t="shared" si="15"/>
        <v>2</v>
      </c>
      <c r="DN12" s="373">
        <f t="shared" si="16"/>
        <v>0.216</v>
      </c>
      <c r="DO12" s="372">
        <f t="shared" si="17"/>
        <v>4</v>
      </c>
      <c r="DP12" s="373">
        <f t="shared" si="18"/>
        <v>0.8</v>
      </c>
      <c r="DQ12" s="371">
        <f t="shared" si="19"/>
        <v>0.25</v>
      </c>
      <c r="DR12" s="371">
        <f t="shared" si="20"/>
        <v>0.25</v>
      </c>
      <c r="DS12" s="368">
        <f t="shared" si="21"/>
        <v>0.5</v>
      </c>
      <c r="DT12" s="372">
        <f t="shared" si="22"/>
        <v>1</v>
      </c>
      <c r="DU12" s="373">
        <f t="shared" si="23"/>
        <v>0.108</v>
      </c>
      <c r="DV12" s="372">
        <f t="shared" si="24"/>
        <v>4</v>
      </c>
      <c r="DW12" s="373">
        <f t="shared" si="25"/>
        <v>0.8</v>
      </c>
      <c r="DX12" s="371">
        <f t="shared" si="26"/>
        <v>0.15</v>
      </c>
      <c r="DY12" s="371">
        <f t="shared" si="27"/>
        <v>0.25</v>
      </c>
      <c r="DZ12" s="368">
        <f t="shared" si="28"/>
        <v>0.4</v>
      </c>
      <c r="EA12" s="372">
        <f t="shared" si="29"/>
        <v>1</v>
      </c>
      <c r="EB12" s="373">
        <f t="shared" si="30"/>
        <v>6.4799999999999996E-2</v>
      </c>
      <c r="EC12" s="372">
        <f t="shared" si="31"/>
        <v>4</v>
      </c>
      <c r="ED12" s="373">
        <f t="shared" si="32"/>
        <v>0.8</v>
      </c>
      <c r="EE12" s="371">
        <f t="shared" si="33"/>
        <v>0.25</v>
      </c>
      <c r="EF12" s="371">
        <f t="shared" si="34"/>
        <v>0.25</v>
      </c>
      <c r="EG12" s="368">
        <f t="shared" si="35"/>
        <v>0.5</v>
      </c>
      <c r="EH12" s="372">
        <f t="shared" si="36"/>
        <v>1</v>
      </c>
      <c r="EI12" s="373">
        <f t="shared" si="37"/>
        <v>3.2399999999999998E-2</v>
      </c>
      <c r="EJ12" s="372">
        <f t="shared" si="38"/>
        <v>4</v>
      </c>
      <c r="EK12" s="373">
        <f t="shared" si="39"/>
        <v>0.8</v>
      </c>
      <c r="EL12" s="371">
        <f t="shared" si="40"/>
        <v>0</v>
      </c>
      <c r="EM12" s="371">
        <f t="shared" si="41"/>
        <v>0</v>
      </c>
      <c r="EN12" s="368">
        <f t="shared" si="42"/>
        <v>0</v>
      </c>
      <c r="EO12" s="372">
        <f t="shared" si="43"/>
        <v>1</v>
      </c>
      <c r="EP12" s="373">
        <f t="shared" si="44"/>
        <v>3.2399999999999998E-2</v>
      </c>
      <c r="EQ12" s="372">
        <f t="shared" si="45"/>
        <v>4</v>
      </c>
      <c r="ER12" s="373">
        <f t="shared" si="46"/>
        <v>0.8</v>
      </c>
      <c r="ES12" s="371">
        <f t="shared" si="47"/>
        <v>0</v>
      </c>
      <c r="ET12" s="371">
        <f t="shared" si="48"/>
        <v>0</v>
      </c>
      <c r="EU12" s="368">
        <f t="shared" si="49"/>
        <v>0</v>
      </c>
      <c r="EV12" s="372">
        <f t="shared" si="50"/>
        <v>1</v>
      </c>
      <c r="EW12" s="373">
        <f t="shared" si="51"/>
        <v>3.2399999999999998E-2</v>
      </c>
      <c r="EX12" s="372">
        <f t="shared" si="52"/>
        <v>4</v>
      </c>
      <c r="EY12" s="373">
        <f t="shared" si="53"/>
        <v>0.8</v>
      </c>
      <c r="EZ12" s="371">
        <f t="shared" si="54"/>
        <v>0</v>
      </c>
      <c r="FA12" s="371">
        <f t="shared" si="55"/>
        <v>0</v>
      </c>
      <c r="FB12" s="368">
        <f t="shared" si="56"/>
        <v>0</v>
      </c>
      <c r="FC12" s="372">
        <f t="shared" si="57"/>
        <v>1</v>
      </c>
      <c r="FD12" s="373">
        <f t="shared" si="58"/>
        <v>3.2399999999999998E-2</v>
      </c>
      <c r="FE12" s="372">
        <f t="shared" si="59"/>
        <v>4</v>
      </c>
      <c r="FF12" s="373">
        <f t="shared" si="60"/>
        <v>0.8</v>
      </c>
      <c r="FG12" s="371">
        <f t="shared" si="61"/>
        <v>0</v>
      </c>
      <c r="FH12" s="371">
        <f t="shared" si="62"/>
        <v>0</v>
      </c>
      <c r="FI12" s="368">
        <f t="shared" si="63"/>
        <v>0</v>
      </c>
      <c r="FJ12" s="372">
        <f t="shared" si="64"/>
        <v>1</v>
      </c>
      <c r="FK12" s="373">
        <f t="shared" si="65"/>
        <v>3.2399999999999998E-2</v>
      </c>
      <c r="FL12" s="372">
        <f t="shared" si="66"/>
        <v>4</v>
      </c>
      <c r="FM12" s="373">
        <f t="shared" si="67"/>
        <v>0.8</v>
      </c>
      <c r="FN12" s="371">
        <f t="shared" si="68"/>
        <v>0</v>
      </c>
      <c r="FO12" s="371">
        <f t="shared" si="69"/>
        <v>0</v>
      </c>
      <c r="FP12" s="368">
        <f t="shared" si="70"/>
        <v>0</v>
      </c>
      <c r="FQ12" s="372">
        <f t="shared" si="71"/>
        <v>1</v>
      </c>
      <c r="FR12" s="373">
        <f t="shared" si="72"/>
        <v>3.2399999999999998E-2</v>
      </c>
      <c r="FS12" s="372">
        <f t="shared" si="73"/>
        <v>4</v>
      </c>
      <c r="FT12" s="373">
        <f t="shared" si="74"/>
        <v>0.8</v>
      </c>
      <c r="FU12" s="371">
        <f t="shared" si="75"/>
        <v>0</v>
      </c>
      <c r="FV12" s="371">
        <f t="shared" si="76"/>
        <v>0</v>
      </c>
      <c r="FW12" s="368">
        <f t="shared" si="77"/>
        <v>0</v>
      </c>
      <c r="FX12" s="372">
        <f t="shared" si="78"/>
        <v>1</v>
      </c>
      <c r="FY12" s="373">
        <f t="shared" si="79"/>
        <v>3.2399999999999998E-2</v>
      </c>
      <c r="FZ12" s="372">
        <f t="shared" si="80"/>
        <v>4</v>
      </c>
      <c r="GA12" s="373">
        <f t="shared" si="81"/>
        <v>0.8</v>
      </c>
      <c r="GB12" s="371">
        <f t="shared" si="82"/>
        <v>0</v>
      </c>
      <c r="GC12" s="371">
        <f t="shared" si="83"/>
        <v>0</v>
      </c>
      <c r="GD12" s="368">
        <f t="shared" si="84"/>
        <v>0</v>
      </c>
      <c r="GE12" s="372">
        <f t="shared" si="85"/>
        <v>1</v>
      </c>
      <c r="GF12" s="373">
        <f t="shared" si="86"/>
        <v>3.2399999999999998E-2</v>
      </c>
      <c r="GG12" s="372">
        <f t="shared" si="87"/>
        <v>4</v>
      </c>
      <c r="GH12" s="373">
        <f t="shared" si="88"/>
        <v>0.8</v>
      </c>
      <c r="GI12" s="373">
        <f t="shared" si="98"/>
        <v>0.8</v>
      </c>
    </row>
    <row r="13" spans="1:193 1680:1680" s="115" customFormat="1" ht="153" x14ac:dyDescent="0.2">
      <c r="A13" s="120">
        <v>5</v>
      </c>
      <c r="B13" s="119" t="s">
        <v>1015</v>
      </c>
      <c r="C13" s="63" t="s">
        <v>1019</v>
      </c>
      <c r="D13" s="363" t="s">
        <v>205</v>
      </c>
      <c r="E13" s="118" t="s">
        <v>1013</v>
      </c>
      <c r="F13" s="118" t="s">
        <v>1012</v>
      </c>
      <c r="G13" s="64" t="s">
        <v>950</v>
      </c>
      <c r="H13" s="64" t="s">
        <v>173</v>
      </c>
      <c r="I13" s="363" t="s">
        <v>22</v>
      </c>
      <c r="J13" s="363" t="s">
        <v>54</v>
      </c>
      <c r="K13" s="363" t="s">
        <v>54</v>
      </c>
      <c r="L13" s="363" t="s">
        <v>53</v>
      </c>
      <c r="M13" s="363" t="s">
        <v>53</v>
      </c>
      <c r="N13" s="363" t="s">
        <v>54</v>
      </c>
      <c r="O13" s="363" t="s">
        <v>53</v>
      </c>
      <c r="P13" s="363" t="s">
        <v>53</v>
      </c>
      <c r="Q13" s="363" t="s">
        <v>53</v>
      </c>
      <c r="R13" s="363" t="s">
        <v>54</v>
      </c>
      <c r="S13" s="363" t="s">
        <v>54</v>
      </c>
      <c r="T13" s="363" t="s">
        <v>54</v>
      </c>
      <c r="U13" s="363" t="s">
        <v>54</v>
      </c>
      <c r="V13" s="363" t="s">
        <v>53</v>
      </c>
      <c r="W13" s="363" t="s">
        <v>54</v>
      </c>
      <c r="X13" s="363" t="s">
        <v>53</v>
      </c>
      <c r="Y13" s="363" t="s">
        <v>53</v>
      </c>
      <c r="Z13" s="363" t="s">
        <v>53</v>
      </c>
      <c r="AA13" s="363" t="s">
        <v>53</v>
      </c>
      <c r="AB13" s="363" t="s">
        <v>53</v>
      </c>
      <c r="AC13" s="364" t="str">
        <f t="shared" si="0"/>
        <v>3 - Media</v>
      </c>
      <c r="AD13" s="365">
        <f t="shared" si="1"/>
        <v>0.6</v>
      </c>
      <c r="AE13" s="364" t="str">
        <f t="shared" si="2"/>
        <v>4 - Mayor</v>
      </c>
      <c r="AF13" s="365">
        <f t="shared" si="3"/>
        <v>0.8</v>
      </c>
      <c r="AG13" s="56" t="str">
        <f>IFERROR(INDEX(#REF!,MATCH(I13,#REF!,0),MATCH(AE13,#REF!,0)),"")</f>
        <v/>
      </c>
      <c r="AH13" s="365">
        <f t="shared" si="4"/>
        <v>0.48</v>
      </c>
      <c r="AI13" s="63" t="s">
        <v>1328</v>
      </c>
      <c r="AJ13" s="118" t="s">
        <v>1010</v>
      </c>
      <c r="AK13" s="64" t="s">
        <v>983</v>
      </c>
      <c r="AL13" s="118" t="s">
        <v>982</v>
      </c>
      <c r="AM13" s="118" t="s">
        <v>35</v>
      </c>
      <c r="AN13" s="118" t="s">
        <v>45</v>
      </c>
      <c r="AO13" s="118" t="s">
        <v>50</v>
      </c>
      <c r="AP13" s="118" t="s">
        <v>52</v>
      </c>
      <c r="AQ13" s="118" t="s">
        <v>35</v>
      </c>
      <c r="AR13" s="118" t="s">
        <v>45</v>
      </c>
      <c r="AS13" s="118" t="s">
        <v>50</v>
      </c>
      <c r="AT13" s="118" t="s">
        <v>52</v>
      </c>
      <c r="AU13" s="118" t="s">
        <v>35</v>
      </c>
      <c r="AV13" s="118" t="s">
        <v>45</v>
      </c>
      <c r="AW13" s="118" t="s">
        <v>50</v>
      </c>
      <c r="AX13" s="118" t="s">
        <v>52</v>
      </c>
      <c r="AY13" s="118" t="s">
        <v>35</v>
      </c>
      <c r="AZ13" s="118" t="s">
        <v>46</v>
      </c>
      <c r="BA13" s="118" t="s">
        <v>50</v>
      </c>
      <c r="BB13" s="118" t="s">
        <v>52</v>
      </c>
      <c r="BC13" s="118"/>
      <c r="BD13" s="118"/>
      <c r="BE13" s="118"/>
      <c r="BF13" s="118"/>
      <c r="BG13" s="118"/>
      <c r="BH13" s="118"/>
      <c r="BI13" s="118"/>
      <c r="BJ13" s="118"/>
      <c r="BK13" s="118"/>
      <c r="BL13" s="118"/>
      <c r="BM13" s="118"/>
      <c r="BN13" s="118"/>
      <c r="BO13" s="118"/>
      <c r="BP13" s="118"/>
      <c r="BQ13" s="118"/>
      <c r="BR13" s="118"/>
      <c r="BS13" s="118"/>
      <c r="BT13" s="118"/>
      <c r="BU13" s="118"/>
      <c r="BV13" s="118"/>
      <c r="BW13" s="118"/>
      <c r="BX13" s="118"/>
      <c r="BY13" s="118"/>
      <c r="BZ13" s="118"/>
      <c r="CA13" s="118"/>
      <c r="CB13" s="118"/>
      <c r="CC13" s="118"/>
      <c r="CD13" s="118"/>
      <c r="CE13" s="118"/>
      <c r="CF13" s="118"/>
      <c r="CG13" s="118"/>
      <c r="CH13" s="118"/>
      <c r="CI13" s="118"/>
      <c r="CJ13" s="118"/>
      <c r="CK13" s="118"/>
      <c r="CL13" s="119" t="str">
        <f>IFERROR(IF(GE13&lt;=1,"1 - Muy Baja",VLOOKUP(GE13,'[13]EVAL CONT'!$BLR$690:$BLS$694,2,0)),"")</f>
        <v>1 - Muy Baja</v>
      </c>
      <c r="CM13" s="366">
        <f t="shared" si="5"/>
        <v>6.4799999999999996E-2</v>
      </c>
      <c r="CN13" s="53" t="str">
        <f>IFERROR(IF(GG13&lt;=1,"1 - Leve",HLOOKUP(GG13,#REF!,2,0)),"")</f>
        <v/>
      </c>
      <c r="CO13" s="366">
        <f t="shared" si="89"/>
        <v>0.8</v>
      </c>
      <c r="CP13" s="119" t="str">
        <f t="shared" si="6"/>
        <v>MODERADO</v>
      </c>
      <c r="CQ13" s="365">
        <f t="shared" si="90"/>
        <v>5.1839999999999997E-2</v>
      </c>
      <c r="CR13" s="63" t="s">
        <v>456</v>
      </c>
      <c r="CS13" s="119">
        <f t="shared" si="91"/>
        <v>3</v>
      </c>
      <c r="CT13" s="118"/>
      <c r="CU13" s="121" t="s">
        <v>1327</v>
      </c>
      <c r="CV13" s="65" t="s">
        <v>1235</v>
      </c>
      <c r="CW13" s="365"/>
      <c r="CX13" s="368">
        <f t="shared" si="7"/>
        <v>8</v>
      </c>
      <c r="CY13" s="369">
        <f t="shared" si="92"/>
        <v>4</v>
      </c>
      <c r="CZ13" s="368" t="str">
        <f t="shared" si="93"/>
        <v>Mayor</v>
      </c>
      <c r="DA13" s="370">
        <f t="shared" si="94"/>
        <v>0.8</v>
      </c>
      <c r="DB13" s="371">
        <f t="shared" si="95"/>
        <v>0.15</v>
      </c>
      <c r="DC13" s="371">
        <f t="shared" si="8"/>
        <v>0.25</v>
      </c>
      <c r="DD13" s="368">
        <f t="shared" si="96"/>
        <v>0.4</v>
      </c>
      <c r="DE13" s="372">
        <f t="shared" si="9"/>
        <v>2</v>
      </c>
      <c r="DF13" s="373">
        <f t="shared" si="10"/>
        <v>0.36</v>
      </c>
      <c r="DG13" s="372">
        <f t="shared" si="97"/>
        <v>4</v>
      </c>
      <c r="DH13" s="372"/>
      <c r="DI13" s="373">
        <f t="shared" si="11"/>
        <v>0.8</v>
      </c>
      <c r="DJ13" s="371">
        <f t="shared" si="12"/>
        <v>0.15</v>
      </c>
      <c r="DK13" s="371">
        <f t="shared" si="13"/>
        <v>0.25</v>
      </c>
      <c r="DL13" s="368">
        <f t="shared" si="14"/>
        <v>0.4</v>
      </c>
      <c r="DM13" s="372">
        <f t="shared" si="15"/>
        <v>2</v>
      </c>
      <c r="DN13" s="373">
        <f t="shared" si="16"/>
        <v>0.216</v>
      </c>
      <c r="DO13" s="372">
        <f t="shared" si="17"/>
        <v>4</v>
      </c>
      <c r="DP13" s="373">
        <f t="shared" si="18"/>
        <v>0.8</v>
      </c>
      <c r="DQ13" s="371">
        <f t="shared" si="19"/>
        <v>0.15</v>
      </c>
      <c r="DR13" s="371">
        <f t="shared" si="20"/>
        <v>0.25</v>
      </c>
      <c r="DS13" s="368">
        <f t="shared" si="21"/>
        <v>0.4</v>
      </c>
      <c r="DT13" s="372">
        <f t="shared" si="22"/>
        <v>1</v>
      </c>
      <c r="DU13" s="373">
        <f t="shared" si="23"/>
        <v>0.12959999999999999</v>
      </c>
      <c r="DV13" s="372">
        <f t="shared" si="24"/>
        <v>4</v>
      </c>
      <c r="DW13" s="373">
        <f t="shared" si="25"/>
        <v>0.8</v>
      </c>
      <c r="DX13" s="371">
        <f t="shared" si="26"/>
        <v>0.25</v>
      </c>
      <c r="DY13" s="371">
        <f t="shared" si="27"/>
        <v>0.25</v>
      </c>
      <c r="DZ13" s="368">
        <f t="shared" si="28"/>
        <v>0.5</v>
      </c>
      <c r="EA13" s="372">
        <f t="shared" si="29"/>
        <v>1</v>
      </c>
      <c r="EB13" s="373">
        <f t="shared" si="30"/>
        <v>6.4799999999999996E-2</v>
      </c>
      <c r="EC13" s="372">
        <f t="shared" si="31"/>
        <v>4</v>
      </c>
      <c r="ED13" s="373">
        <f t="shared" si="32"/>
        <v>0.8</v>
      </c>
      <c r="EE13" s="371">
        <f t="shared" si="33"/>
        <v>0</v>
      </c>
      <c r="EF13" s="371">
        <f t="shared" si="34"/>
        <v>0</v>
      </c>
      <c r="EG13" s="368">
        <f t="shared" si="35"/>
        <v>0</v>
      </c>
      <c r="EH13" s="372">
        <f t="shared" si="36"/>
        <v>1</v>
      </c>
      <c r="EI13" s="373">
        <f t="shared" si="37"/>
        <v>6.4799999999999996E-2</v>
      </c>
      <c r="EJ13" s="372">
        <f t="shared" si="38"/>
        <v>4</v>
      </c>
      <c r="EK13" s="373">
        <f t="shared" si="39"/>
        <v>0.8</v>
      </c>
      <c r="EL13" s="371">
        <f t="shared" si="40"/>
        <v>0</v>
      </c>
      <c r="EM13" s="371">
        <f t="shared" si="41"/>
        <v>0</v>
      </c>
      <c r="EN13" s="368">
        <f t="shared" si="42"/>
        <v>0</v>
      </c>
      <c r="EO13" s="372">
        <f t="shared" si="43"/>
        <v>1</v>
      </c>
      <c r="EP13" s="373">
        <f t="shared" si="44"/>
        <v>6.4799999999999996E-2</v>
      </c>
      <c r="EQ13" s="372">
        <f t="shared" si="45"/>
        <v>4</v>
      </c>
      <c r="ER13" s="373">
        <f t="shared" si="46"/>
        <v>0.8</v>
      </c>
      <c r="ES13" s="371">
        <f t="shared" si="47"/>
        <v>0</v>
      </c>
      <c r="ET13" s="371">
        <f t="shared" si="48"/>
        <v>0</v>
      </c>
      <c r="EU13" s="368">
        <f t="shared" si="49"/>
        <v>0</v>
      </c>
      <c r="EV13" s="372">
        <f t="shared" si="50"/>
        <v>1</v>
      </c>
      <c r="EW13" s="373">
        <f t="shared" si="51"/>
        <v>6.4799999999999996E-2</v>
      </c>
      <c r="EX13" s="372">
        <f t="shared" si="52"/>
        <v>4</v>
      </c>
      <c r="EY13" s="373">
        <f t="shared" si="53"/>
        <v>0.8</v>
      </c>
      <c r="EZ13" s="371">
        <f t="shared" si="54"/>
        <v>0</v>
      </c>
      <c r="FA13" s="371">
        <f t="shared" si="55"/>
        <v>0</v>
      </c>
      <c r="FB13" s="368">
        <f t="shared" si="56"/>
        <v>0</v>
      </c>
      <c r="FC13" s="372">
        <f t="shared" si="57"/>
        <v>1</v>
      </c>
      <c r="FD13" s="373">
        <f t="shared" si="58"/>
        <v>6.4799999999999996E-2</v>
      </c>
      <c r="FE13" s="372">
        <f t="shared" si="59"/>
        <v>4</v>
      </c>
      <c r="FF13" s="373">
        <f t="shared" si="60"/>
        <v>0.8</v>
      </c>
      <c r="FG13" s="371">
        <f t="shared" si="61"/>
        <v>0</v>
      </c>
      <c r="FH13" s="371">
        <f t="shared" si="62"/>
        <v>0</v>
      </c>
      <c r="FI13" s="368">
        <f t="shared" si="63"/>
        <v>0</v>
      </c>
      <c r="FJ13" s="372">
        <f t="shared" si="64"/>
        <v>1</v>
      </c>
      <c r="FK13" s="373">
        <f t="shared" si="65"/>
        <v>6.4799999999999996E-2</v>
      </c>
      <c r="FL13" s="372">
        <f t="shared" si="66"/>
        <v>4</v>
      </c>
      <c r="FM13" s="373">
        <f t="shared" si="67"/>
        <v>0.8</v>
      </c>
      <c r="FN13" s="371">
        <f t="shared" si="68"/>
        <v>0</v>
      </c>
      <c r="FO13" s="371">
        <f t="shared" si="69"/>
        <v>0</v>
      </c>
      <c r="FP13" s="368">
        <f t="shared" si="70"/>
        <v>0</v>
      </c>
      <c r="FQ13" s="372">
        <f t="shared" si="71"/>
        <v>1</v>
      </c>
      <c r="FR13" s="373">
        <f t="shared" si="72"/>
        <v>6.4799999999999996E-2</v>
      </c>
      <c r="FS13" s="372">
        <f t="shared" si="73"/>
        <v>4</v>
      </c>
      <c r="FT13" s="373">
        <f t="shared" si="74"/>
        <v>0.8</v>
      </c>
      <c r="FU13" s="371">
        <f t="shared" si="75"/>
        <v>0</v>
      </c>
      <c r="FV13" s="371">
        <f t="shared" si="76"/>
        <v>0</v>
      </c>
      <c r="FW13" s="368">
        <f t="shared" si="77"/>
        <v>0</v>
      </c>
      <c r="FX13" s="372">
        <f t="shared" si="78"/>
        <v>1</v>
      </c>
      <c r="FY13" s="373">
        <f t="shared" si="79"/>
        <v>6.4799999999999996E-2</v>
      </c>
      <c r="FZ13" s="372">
        <f t="shared" si="80"/>
        <v>4</v>
      </c>
      <c r="GA13" s="373">
        <f t="shared" si="81"/>
        <v>0.8</v>
      </c>
      <c r="GB13" s="371">
        <f t="shared" si="82"/>
        <v>0</v>
      </c>
      <c r="GC13" s="371">
        <f t="shared" si="83"/>
        <v>0</v>
      </c>
      <c r="GD13" s="368">
        <f t="shared" si="84"/>
        <v>0</v>
      </c>
      <c r="GE13" s="372">
        <f t="shared" si="85"/>
        <v>1</v>
      </c>
      <c r="GF13" s="373">
        <f t="shared" si="86"/>
        <v>6.4799999999999996E-2</v>
      </c>
      <c r="GG13" s="372">
        <f t="shared" si="87"/>
        <v>4</v>
      </c>
      <c r="GH13" s="373">
        <f t="shared" si="88"/>
        <v>0.8</v>
      </c>
      <c r="GI13" s="373">
        <f t="shared" si="98"/>
        <v>0.8</v>
      </c>
    </row>
    <row r="14" spans="1:193 1680:1680" s="115" customFormat="1" ht="153" x14ac:dyDescent="0.2">
      <c r="A14" s="120">
        <v>6</v>
      </c>
      <c r="B14" s="119" t="s">
        <v>1015</v>
      </c>
      <c r="C14" s="63" t="s">
        <v>1018</v>
      </c>
      <c r="D14" s="363" t="s">
        <v>206</v>
      </c>
      <c r="E14" s="118" t="s">
        <v>1013</v>
      </c>
      <c r="F14" s="118" t="s">
        <v>1012</v>
      </c>
      <c r="G14" s="64" t="s">
        <v>950</v>
      </c>
      <c r="H14" s="64" t="s">
        <v>173</v>
      </c>
      <c r="I14" s="363" t="s">
        <v>22</v>
      </c>
      <c r="J14" s="363" t="s">
        <v>54</v>
      </c>
      <c r="K14" s="363" t="s">
        <v>54</v>
      </c>
      <c r="L14" s="363" t="s">
        <v>53</v>
      </c>
      <c r="M14" s="363" t="s">
        <v>53</v>
      </c>
      <c r="N14" s="363" t="s">
        <v>54</v>
      </c>
      <c r="O14" s="363" t="s">
        <v>53</v>
      </c>
      <c r="P14" s="363" t="s">
        <v>53</v>
      </c>
      <c r="Q14" s="363" t="s">
        <v>53</v>
      </c>
      <c r="R14" s="363" t="s">
        <v>54</v>
      </c>
      <c r="S14" s="363" t="s">
        <v>54</v>
      </c>
      <c r="T14" s="363" t="s">
        <v>54</v>
      </c>
      <c r="U14" s="363" t="s">
        <v>54</v>
      </c>
      <c r="V14" s="363" t="s">
        <v>53</v>
      </c>
      <c r="W14" s="363" t="s">
        <v>54</v>
      </c>
      <c r="X14" s="363" t="s">
        <v>53</v>
      </c>
      <c r="Y14" s="363" t="s">
        <v>53</v>
      </c>
      <c r="Z14" s="363" t="s">
        <v>53</v>
      </c>
      <c r="AA14" s="363" t="s">
        <v>53</v>
      </c>
      <c r="AB14" s="363" t="s">
        <v>53</v>
      </c>
      <c r="AC14" s="364" t="str">
        <f t="shared" si="0"/>
        <v>3 - Media</v>
      </c>
      <c r="AD14" s="365">
        <f t="shared" si="1"/>
        <v>0.6</v>
      </c>
      <c r="AE14" s="364" t="str">
        <f t="shared" si="2"/>
        <v>4 - Mayor</v>
      </c>
      <c r="AF14" s="365">
        <f t="shared" si="3"/>
        <v>0.8</v>
      </c>
      <c r="AG14" s="56" t="str">
        <f>IFERROR(INDEX(#REF!,MATCH(I14,#REF!,0),MATCH(AE14,#REF!,0)),"")</f>
        <v/>
      </c>
      <c r="AH14" s="365">
        <f t="shared" si="4"/>
        <v>0.48</v>
      </c>
      <c r="AI14" s="63" t="s">
        <v>1017</v>
      </c>
      <c r="AJ14" s="118" t="s">
        <v>1010</v>
      </c>
      <c r="AK14" s="64" t="s">
        <v>983</v>
      </c>
      <c r="AL14" s="118" t="s">
        <v>982</v>
      </c>
      <c r="AM14" s="118" t="s">
        <v>35</v>
      </c>
      <c r="AN14" s="118" t="s">
        <v>45</v>
      </c>
      <c r="AO14" s="118" t="s">
        <v>50</v>
      </c>
      <c r="AP14" s="118" t="s">
        <v>52</v>
      </c>
      <c r="AQ14" s="118" t="s">
        <v>35</v>
      </c>
      <c r="AR14" s="118" t="s">
        <v>45</v>
      </c>
      <c r="AS14" s="118" t="s">
        <v>50</v>
      </c>
      <c r="AT14" s="118" t="s">
        <v>52</v>
      </c>
      <c r="AU14" s="118" t="s">
        <v>35</v>
      </c>
      <c r="AV14" s="118" t="s">
        <v>45</v>
      </c>
      <c r="AW14" s="118" t="s">
        <v>50</v>
      </c>
      <c r="AX14" s="118" t="s">
        <v>52</v>
      </c>
      <c r="AY14" s="118" t="s">
        <v>35</v>
      </c>
      <c r="AZ14" s="118" t="s">
        <v>46</v>
      </c>
      <c r="BA14" s="118" t="s">
        <v>50</v>
      </c>
      <c r="BB14" s="118" t="s">
        <v>52</v>
      </c>
      <c r="BC14" s="118"/>
      <c r="BD14" s="118"/>
      <c r="BE14" s="118"/>
      <c r="BF14" s="118"/>
      <c r="BG14" s="118"/>
      <c r="BH14" s="118"/>
      <c r="BI14" s="118"/>
      <c r="BJ14" s="118"/>
      <c r="BK14" s="118"/>
      <c r="BL14" s="118"/>
      <c r="BM14" s="118"/>
      <c r="BN14" s="118"/>
      <c r="BO14" s="118"/>
      <c r="BP14" s="118"/>
      <c r="BQ14" s="118"/>
      <c r="BR14" s="118"/>
      <c r="BS14" s="118"/>
      <c r="BT14" s="118"/>
      <c r="BU14" s="118"/>
      <c r="BV14" s="118"/>
      <c r="BW14" s="118"/>
      <c r="BX14" s="118"/>
      <c r="BY14" s="118"/>
      <c r="BZ14" s="118"/>
      <c r="CA14" s="118"/>
      <c r="CB14" s="118"/>
      <c r="CC14" s="118"/>
      <c r="CD14" s="118"/>
      <c r="CE14" s="118"/>
      <c r="CF14" s="118"/>
      <c r="CG14" s="118"/>
      <c r="CH14" s="118"/>
      <c r="CI14" s="118"/>
      <c r="CJ14" s="118"/>
      <c r="CK14" s="118"/>
      <c r="CL14" s="119" t="str">
        <f>IFERROR(IF(GE14&lt;=1,"1 - Muy Baja",VLOOKUP(GE14,'[13]EVAL CONT'!$BLR$690:$BLS$694,2,0)),"")</f>
        <v>1 - Muy Baja</v>
      </c>
      <c r="CM14" s="366">
        <f t="shared" si="5"/>
        <v>6.4799999999999996E-2</v>
      </c>
      <c r="CN14" s="53" t="str">
        <f>IFERROR(IF(GG14&lt;=1,"1 - Leve",HLOOKUP(GG14,#REF!,2,0)),"")</f>
        <v/>
      </c>
      <c r="CO14" s="366">
        <f t="shared" si="89"/>
        <v>0.8</v>
      </c>
      <c r="CP14" s="119" t="str">
        <f t="shared" si="6"/>
        <v>MODERADO</v>
      </c>
      <c r="CQ14" s="365">
        <f t="shared" si="90"/>
        <v>5.1839999999999997E-2</v>
      </c>
      <c r="CR14" s="63" t="s">
        <v>233</v>
      </c>
      <c r="CS14" s="119">
        <f t="shared" si="91"/>
        <v>3</v>
      </c>
      <c r="CT14" s="118"/>
      <c r="CU14" s="121" t="s">
        <v>1327</v>
      </c>
      <c r="CV14" s="65" t="s">
        <v>1235</v>
      </c>
      <c r="CW14" s="365"/>
      <c r="CX14" s="368">
        <f t="shared" si="7"/>
        <v>8</v>
      </c>
      <c r="CY14" s="369">
        <f t="shared" si="92"/>
        <v>4</v>
      </c>
      <c r="CZ14" s="368" t="str">
        <f t="shared" si="93"/>
        <v>Mayor</v>
      </c>
      <c r="DA14" s="370">
        <f t="shared" si="94"/>
        <v>0.8</v>
      </c>
      <c r="DB14" s="371">
        <f t="shared" si="95"/>
        <v>0.15</v>
      </c>
      <c r="DC14" s="371">
        <f t="shared" si="8"/>
        <v>0.25</v>
      </c>
      <c r="DD14" s="368">
        <f t="shared" si="96"/>
        <v>0.4</v>
      </c>
      <c r="DE14" s="372">
        <f t="shared" si="9"/>
        <v>2</v>
      </c>
      <c r="DF14" s="373">
        <f t="shared" si="10"/>
        <v>0.36</v>
      </c>
      <c r="DG14" s="372">
        <f t="shared" si="97"/>
        <v>4</v>
      </c>
      <c r="DH14" s="372"/>
      <c r="DI14" s="373">
        <f t="shared" si="11"/>
        <v>0.8</v>
      </c>
      <c r="DJ14" s="371">
        <f t="shared" si="12"/>
        <v>0.15</v>
      </c>
      <c r="DK14" s="371">
        <f t="shared" si="13"/>
        <v>0.25</v>
      </c>
      <c r="DL14" s="368">
        <f t="shared" si="14"/>
        <v>0.4</v>
      </c>
      <c r="DM14" s="372">
        <f t="shared" si="15"/>
        <v>2</v>
      </c>
      <c r="DN14" s="373">
        <f t="shared" si="16"/>
        <v>0.216</v>
      </c>
      <c r="DO14" s="372">
        <f t="shared" si="17"/>
        <v>4</v>
      </c>
      <c r="DP14" s="373">
        <f t="shared" si="18"/>
        <v>0.8</v>
      </c>
      <c r="DQ14" s="371">
        <f t="shared" si="19"/>
        <v>0.15</v>
      </c>
      <c r="DR14" s="371">
        <f t="shared" si="20"/>
        <v>0.25</v>
      </c>
      <c r="DS14" s="368">
        <f t="shared" si="21"/>
        <v>0.4</v>
      </c>
      <c r="DT14" s="372">
        <f t="shared" si="22"/>
        <v>1</v>
      </c>
      <c r="DU14" s="373">
        <f t="shared" si="23"/>
        <v>0.12959999999999999</v>
      </c>
      <c r="DV14" s="372">
        <f t="shared" si="24"/>
        <v>4</v>
      </c>
      <c r="DW14" s="373">
        <f t="shared" si="25"/>
        <v>0.8</v>
      </c>
      <c r="DX14" s="371">
        <f t="shared" si="26"/>
        <v>0.25</v>
      </c>
      <c r="DY14" s="371">
        <f t="shared" si="27"/>
        <v>0.25</v>
      </c>
      <c r="DZ14" s="368">
        <f t="shared" si="28"/>
        <v>0.5</v>
      </c>
      <c r="EA14" s="372">
        <f t="shared" si="29"/>
        <v>1</v>
      </c>
      <c r="EB14" s="373">
        <f t="shared" si="30"/>
        <v>6.4799999999999996E-2</v>
      </c>
      <c r="EC14" s="372">
        <f t="shared" si="31"/>
        <v>4</v>
      </c>
      <c r="ED14" s="373">
        <f t="shared" si="32"/>
        <v>0.8</v>
      </c>
      <c r="EE14" s="371">
        <f t="shared" si="33"/>
        <v>0</v>
      </c>
      <c r="EF14" s="371">
        <f t="shared" si="34"/>
        <v>0</v>
      </c>
      <c r="EG14" s="368">
        <f t="shared" si="35"/>
        <v>0</v>
      </c>
      <c r="EH14" s="372">
        <f t="shared" si="36"/>
        <v>1</v>
      </c>
      <c r="EI14" s="373">
        <f t="shared" si="37"/>
        <v>6.4799999999999996E-2</v>
      </c>
      <c r="EJ14" s="372">
        <f t="shared" si="38"/>
        <v>4</v>
      </c>
      <c r="EK14" s="373">
        <f t="shared" si="39"/>
        <v>0.8</v>
      </c>
      <c r="EL14" s="371">
        <f t="shared" si="40"/>
        <v>0</v>
      </c>
      <c r="EM14" s="371">
        <f t="shared" si="41"/>
        <v>0</v>
      </c>
      <c r="EN14" s="368">
        <f t="shared" si="42"/>
        <v>0</v>
      </c>
      <c r="EO14" s="372">
        <f t="shared" si="43"/>
        <v>1</v>
      </c>
      <c r="EP14" s="373">
        <f t="shared" si="44"/>
        <v>6.4799999999999996E-2</v>
      </c>
      <c r="EQ14" s="372">
        <f t="shared" si="45"/>
        <v>4</v>
      </c>
      <c r="ER14" s="373">
        <f t="shared" si="46"/>
        <v>0.8</v>
      </c>
      <c r="ES14" s="371">
        <f t="shared" si="47"/>
        <v>0</v>
      </c>
      <c r="ET14" s="371">
        <f t="shared" si="48"/>
        <v>0</v>
      </c>
      <c r="EU14" s="368">
        <f t="shared" si="49"/>
        <v>0</v>
      </c>
      <c r="EV14" s="372">
        <f t="shared" si="50"/>
        <v>1</v>
      </c>
      <c r="EW14" s="373">
        <f t="shared" si="51"/>
        <v>6.4799999999999996E-2</v>
      </c>
      <c r="EX14" s="372">
        <f t="shared" si="52"/>
        <v>4</v>
      </c>
      <c r="EY14" s="373">
        <f t="shared" si="53"/>
        <v>0.8</v>
      </c>
      <c r="EZ14" s="371">
        <f t="shared" si="54"/>
        <v>0</v>
      </c>
      <c r="FA14" s="371">
        <f t="shared" si="55"/>
        <v>0</v>
      </c>
      <c r="FB14" s="368">
        <f t="shared" si="56"/>
        <v>0</v>
      </c>
      <c r="FC14" s="372">
        <f t="shared" si="57"/>
        <v>1</v>
      </c>
      <c r="FD14" s="373">
        <f t="shared" si="58"/>
        <v>6.4799999999999996E-2</v>
      </c>
      <c r="FE14" s="372">
        <f t="shared" si="59"/>
        <v>4</v>
      </c>
      <c r="FF14" s="373">
        <f t="shared" si="60"/>
        <v>0.8</v>
      </c>
      <c r="FG14" s="371">
        <f t="shared" si="61"/>
        <v>0</v>
      </c>
      <c r="FH14" s="371">
        <f t="shared" si="62"/>
        <v>0</v>
      </c>
      <c r="FI14" s="368">
        <f t="shared" si="63"/>
        <v>0</v>
      </c>
      <c r="FJ14" s="372">
        <f t="shared" si="64"/>
        <v>1</v>
      </c>
      <c r="FK14" s="373">
        <f t="shared" si="65"/>
        <v>6.4799999999999996E-2</v>
      </c>
      <c r="FL14" s="372">
        <f t="shared" si="66"/>
        <v>4</v>
      </c>
      <c r="FM14" s="373">
        <f t="shared" si="67"/>
        <v>0.8</v>
      </c>
      <c r="FN14" s="371">
        <f t="shared" si="68"/>
        <v>0</v>
      </c>
      <c r="FO14" s="371">
        <f t="shared" si="69"/>
        <v>0</v>
      </c>
      <c r="FP14" s="368">
        <f t="shared" si="70"/>
        <v>0</v>
      </c>
      <c r="FQ14" s="372">
        <f t="shared" si="71"/>
        <v>1</v>
      </c>
      <c r="FR14" s="373">
        <f t="shared" si="72"/>
        <v>6.4799999999999996E-2</v>
      </c>
      <c r="FS14" s="372">
        <f t="shared" si="73"/>
        <v>4</v>
      </c>
      <c r="FT14" s="373">
        <f t="shared" si="74"/>
        <v>0.8</v>
      </c>
      <c r="FU14" s="371">
        <f t="shared" si="75"/>
        <v>0</v>
      </c>
      <c r="FV14" s="371">
        <f t="shared" si="76"/>
        <v>0</v>
      </c>
      <c r="FW14" s="368">
        <f t="shared" si="77"/>
        <v>0</v>
      </c>
      <c r="FX14" s="372">
        <f t="shared" si="78"/>
        <v>1</v>
      </c>
      <c r="FY14" s="373">
        <f t="shared" si="79"/>
        <v>6.4799999999999996E-2</v>
      </c>
      <c r="FZ14" s="372">
        <f t="shared" si="80"/>
        <v>4</v>
      </c>
      <c r="GA14" s="373">
        <f t="shared" si="81"/>
        <v>0.8</v>
      </c>
      <c r="GB14" s="371">
        <f t="shared" si="82"/>
        <v>0</v>
      </c>
      <c r="GC14" s="371">
        <f t="shared" si="83"/>
        <v>0</v>
      </c>
      <c r="GD14" s="368">
        <f t="shared" si="84"/>
        <v>0</v>
      </c>
      <c r="GE14" s="372">
        <f t="shared" si="85"/>
        <v>1</v>
      </c>
      <c r="GF14" s="373">
        <f t="shared" si="86"/>
        <v>6.4799999999999996E-2</v>
      </c>
      <c r="GG14" s="372">
        <f t="shared" si="87"/>
        <v>4</v>
      </c>
      <c r="GH14" s="373">
        <f t="shared" si="88"/>
        <v>0.8</v>
      </c>
      <c r="GI14" s="373">
        <f t="shared" si="98"/>
        <v>0.8</v>
      </c>
    </row>
    <row r="15" spans="1:193 1680:1680" s="115" customFormat="1" ht="153" x14ac:dyDescent="0.2">
      <c r="A15" s="120">
        <v>7</v>
      </c>
      <c r="B15" s="119" t="s">
        <v>1015</v>
      </c>
      <c r="C15" s="63" t="s">
        <v>1016</v>
      </c>
      <c r="D15" s="363" t="s">
        <v>205</v>
      </c>
      <c r="E15" s="118" t="s">
        <v>1013</v>
      </c>
      <c r="F15" s="118" t="s">
        <v>1012</v>
      </c>
      <c r="G15" s="64" t="s">
        <v>950</v>
      </c>
      <c r="H15" s="64" t="s">
        <v>173</v>
      </c>
      <c r="I15" s="363" t="s">
        <v>20</v>
      </c>
      <c r="J15" s="363" t="s">
        <v>54</v>
      </c>
      <c r="K15" s="363" t="s">
        <v>54</v>
      </c>
      <c r="L15" s="363" t="s">
        <v>53</v>
      </c>
      <c r="M15" s="363" t="s">
        <v>53</v>
      </c>
      <c r="N15" s="363" t="s">
        <v>54</v>
      </c>
      <c r="O15" s="363" t="s">
        <v>53</v>
      </c>
      <c r="P15" s="363" t="s">
        <v>53</v>
      </c>
      <c r="Q15" s="363" t="s">
        <v>53</v>
      </c>
      <c r="R15" s="363" t="s">
        <v>54</v>
      </c>
      <c r="S15" s="363" t="s">
        <v>54</v>
      </c>
      <c r="T15" s="363" t="s">
        <v>54</v>
      </c>
      <c r="U15" s="363" t="s">
        <v>54</v>
      </c>
      <c r="V15" s="363" t="s">
        <v>53</v>
      </c>
      <c r="W15" s="363" t="s">
        <v>54</v>
      </c>
      <c r="X15" s="363" t="s">
        <v>53</v>
      </c>
      <c r="Y15" s="363" t="s">
        <v>53</v>
      </c>
      <c r="Z15" s="363" t="s">
        <v>53</v>
      </c>
      <c r="AA15" s="363" t="s">
        <v>53</v>
      </c>
      <c r="AB15" s="363" t="s">
        <v>53</v>
      </c>
      <c r="AC15" s="364" t="str">
        <f t="shared" si="0"/>
        <v>2 - Baja</v>
      </c>
      <c r="AD15" s="365">
        <f t="shared" si="1"/>
        <v>0.4</v>
      </c>
      <c r="AE15" s="364" t="str">
        <f t="shared" si="2"/>
        <v>4 - Mayor</v>
      </c>
      <c r="AF15" s="365">
        <f t="shared" si="3"/>
        <v>0.8</v>
      </c>
      <c r="AG15" s="56" t="str">
        <f>IFERROR(INDEX(#REF!,MATCH(I15,#REF!,0),MATCH(AE15,#REF!,0)),"")</f>
        <v/>
      </c>
      <c r="AH15" s="365">
        <f t="shared" si="4"/>
        <v>0.32000000000000006</v>
      </c>
      <c r="AI15" s="63" t="s">
        <v>1011</v>
      </c>
      <c r="AJ15" s="118" t="s">
        <v>1010</v>
      </c>
      <c r="AK15" s="64" t="s">
        <v>983</v>
      </c>
      <c r="AL15" s="118" t="s">
        <v>982</v>
      </c>
      <c r="AM15" s="118" t="s">
        <v>35</v>
      </c>
      <c r="AN15" s="118" t="s">
        <v>45</v>
      </c>
      <c r="AO15" s="118" t="s">
        <v>50</v>
      </c>
      <c r="AP15" s="118" t="s">
        <v>52</v>
      </c>
      <c r="AQ15" s="118" t="s">
        <v>35</v>
      </c>
      <c r="AR15" s="118" t="s">
        <v>45</v>
      </c>
      <c r="AS15" s="118" t="s">
        <v>50</v>
      </c>
      <c r="AT15" s="118" t="s">
        <v>52</v>
      </c>
      <c r="AU15" s="118" t="s">
        <v>35</v>
      </c>
      <c r="AV15" s="118" t="s">
        <v>45</v>
      </c>
      <c r="AW15" s="118" t="s">
        <v>50</v>
      </c>
      <c r="AX15" s="118" t="s">
        <v>52</v>
      </c>
      <c r="AY15" s="118" t="s">
        <v>35</v>
      </c>
      <c r="AZ15" s="118" t="s">
        <v>46</v>
      </c>
      <c r="BA15" s="118" t="s">
        <v>50</v>
      </c>
      <c r="BB15" s="118" t="s">
        <v>52</v>
      </c>
      <c r="BC15" s="118" t="s">
        <v>35</v>
      </c>
      <c r="BD15" s="118" t="s">
        <v>46</v>
      </c>
      <c r="BE15" s="118" t="s">
        <v>50</v>
      </c>
      <c r="BF15" s="118" t="s">
        <v>52</v>
      </c>
      <c r="BG15" s="118"/>
      <c r="BH15" s="118"/>
      <c r="BI15" s="118"/>
      <c r="BJ15" s="118"/>
      <c r="BK15" s="118"/>
      <c r="BL15" s="118"/>
      <c r="BM15" s="118"/>
      <c r="BN15" s="118"/>
      <c r="BO15" s="118"/>
      <c r="BP15" s="118"/>
      <c r="BQ15" s="118"/>
      <c r="BR15" s="118"/>
      <c r="BS15" s="118"/>
      <c r="BT15" s="118"/>
      <c r="BU15" s="118"/>
      <c r="BV15" s="118"/>
      <c r="BW15" s="118"/>
      <c r="BX15" s="118"/>
      <c r="BY15" s="118"/>
      <c r="BZ15" s="118"/>
      <c r="CA15" s="118"/>
      <c r="CB15" s="118"/>
      <c r="CC15" s="118"/>
      <c r="CD15" s="118"/>
      <c r="CE15" s="118"/>
      <c r="CF15" s="118"/>
      <c r="CG15" s="118"/>
      <c r="CH15" s="118"/>
      <c r="CI15" s="118"/>
      <c r="CJ15" s="118"/>
      <c r="CK15" s="118"/>
      <c r="CL15" s="119" t="str">
        <f>IFERROR(IF(GE15&lt;=1,"1 - Muy Baja",VLOOKUP(GE15,'[13]EVAL CONT'!$BLR$690:$BLS$694,2,0)),"")</f>
        <v>1 - Muy Baja</v>
      </c>
      <c r="CM15" s="366">
        <f t="shared" si="5"/>
        <v>2.1599999999999998E-2</v>
      </c>
      <c r="CN15" s="53" t="str">
        <f>IFERROR(IF(GG15&lt;=1,"1 - Leve",HLOOKUP(GG15,#REF!,2,0)),"")</f>
        <v/>
      </c>
      <c r="CO15" s="366">
        <f t="shared" si="89"/>
        <v>0.8</v>
      </c>
      <c r="CP15" s="119" t="str">
        <f t="shared" si="6"/>
        <v>MODERADO</v>
      </c>
      <c r="CQ15" s="365">
        <f t="shared" si="90"/>
        <v>1.728E-2</v>
      </c>
      <c r="CR15" s="63" t="s">
        <v>456</v>
      </c>
      <c r="CS15" s="119">
        <f t="shared" si="91"/>
        <v>3</v>
      </c>
      <c r="CT15" s="118"/>
      <c r="CU15" s="121" t="s">
        <v>1327</v>
      </c>
      <c r="CV15" s="65" t="s">
        <v>1235</v>
      </c>
      <c r="CW15" s="365"/>
      <c r="CX15" s="368">
        <f t="shared" si="7"/>
        <v>8</v>
      </c>
      <c r="CY15" s="369">
        <f t="shared" si="92"/>
        <v>4</v>
      </c>
      <c r="CZ15" s="368" t="str">
        <f t="shared" si="93"/>
        <v>Mayor</v>
      </c>
      <c r="DA15" s="370">
        <f t="shared" si="94"/>
        <v>0.8</v>
      </c>
      <c r="DB15" s="371">
        <f t="shared" si="95"/>
        <v>0.15</v>
      </c>
      <c r="DC15" s="371">
        <f t="shared" si="8"/>
        <v>0.25</v>
      </c>
      <c r="DD15" s="368">
        <f t="shared" si="96"/>
        <v>0.4</v>
      </c>
      <c r="DE15" s="372">
        <f t="shared" si="9"/>
        <v>2</v>
      </c>
      <c r="DF15" s="373">
        <f t="shared" si="10"/>
        <v>0.24</v>
      </c>
      <c r="DG15" s="372">
        <f t="shared" si="97"/>
        <v>4</v>
      </c>
      <c r="DH15" s="372"/>
      <c r="DI15" s="373">
        <f t="shared" si="11"/>
        <v>0.8</v>
      </c>
      <c r="DJ15" s="371">
        <f t="shared" si="12"/>
        <v>0.15</v>
      </c>
      <c r="DK15" s="371">
        <f t="shared" si="13"/>
        <v>0.25</v>
      </c>
      <c r="DL15" s="368">
        <f t="shared" si="14"/>
        <v>0.4</v>
      </c>
      <c r="DM15" s="372">
        <f t="shared" si="15"/>
        <v>1</v>
      </c>
      <c r="DN15" s="373">
        <f t="shared" si="16"/>
        <v>0.14399999999999999</v>
      </c>
      <c r="DO15" s="372">
        <f t="shared" si="17"/>
        <v>4</v>
      </c>
      <c r="DP15" s="373">
        <f t="shared" si="18"/>
        <v>0.8</v>
      </c>
      <c r="DQ15" s="371">
        <f t="shared" si="19"/>
        <v>0.15</v>
      </c>
      <c r="DR15" s="371">
        <f t="shared" si="20"/>
        <v>0.25</v>
      </c>
      <c r="DS15" s="368">
        <f t="shared" si="21"/>
        <v>0.4</v>
      </c>
      <c r="DT15" s="372">
        <f t="shared" si="22"/>
        <v>1</v>
      </c>
      <c r="DU15" s="373">
        <f t="shared" si="23"/>
        <v>8.6399999999999991E-2</v>
      </c>
      <c r="DV15" s="372">
        <f t="shared" si="24"/>
        <v>4</v>
      </c>
      <c r="DW15" s="373">
        <f t="shared" si="25"/>
        <v>0.8</v>
      </c>
      <c r="DX15" s="371">
        <f t="shared" si="26"/>
        <v>0.25</v>
      </c>
      <c r="DY15" s="371">
        <f t="shared" si="27"/>
        <v>0.25</v>
      </c>
      <c r="DZ15" s="368">
        <f t="shared" si="28"/>
        <v>0.5</v>
      </c>
      <c r="EA15" s="372">
        <f t="shared" si="29"/>
        <v>1</v>
      </c>
      <c r="EB15" s="373">
        <f t="shared" si="30"/>
        <v>4.3199999999999995E-2</v>
      </c>
      <c r="EC15" s="372">
        <f t="shared" si="31"/>
        <v>4</v>
      </c>
      <c r="ED15" s="373">
        <f t="shared" si="32"/>
        <v>0.8</v>
      </c>
      <c r="EE15" s="371">
        <f t="shared" si="33"/>
        <v>0.25</v>
      </c>
      <c r="EF15" s="371">
        <f t="shared" si="34"/>
        <v>0.25</v>
      </c>
      <c r="EG15" s="368">
        <f t="shared" si="35"/>
        <v>0.5</v>
      </c>
      <c r="EH15" s="372">
        <f t="shared" si="36"/>
        <v>1</v>
      </c>
      <c r="EI15" s="373">
        <f t="shared" si="37"/>
        <v>2.1599999999999998E-2</v>
      </c>
      <c r="EJ15" s="372">
        <f t="shared" si="38"/>
        <v>4</v>
      </c>
      <c r="EK15" s="373">
        <f t="shared" si="39"/>
        <v>0.8</v>
      </c>
      <c r="EL15" s="371">
        <f t="shared" si="40"/>
        <v>0</v>
      </c>
      <c r="EM15" s="371">
        <f t="shared" si="41"/>
        <v>0</v>
      </c>
      <c r="EN15" s="368">
        <f t="shared" si="42"/>
        <v>0</v>
      </c>
      <c r="EO15" s="372">
        <f t="shared" si="43"/>
        <v>1</v>
      </c>
      <c r="EP15" s="373">
        <f t="shared" si="44"/>
        <v>2.1599999999999998E-2</v>
      </c>
      <c r="EQ15" s="372">
        <f t="shared" si="45"/>
        <v>4</v>
      </c>
      <c r="ER15" s="373">
        <f t="shared" si="46"/>
        <v>0.8</v>
      </c>
      <c r="ES15" s="371">
        <f t="shared" si="47"/>
        <v>0</v>
      </c>
      <c r="ET15" s="371">
        <f t="shared" si="48"/>
        <v>0</v>
      </c>
      <c r="EU15" s="368">
        <f t="shared" si="49"/>
        <v>0</v>
      </c>
      <c r="EV15" s="372">
        <f t="shared" si="50"/>
        <v>1</v>
      </c>
      <c r="EW15" s="373">
        <f t="shared" si="51"/>
        <v>2.1599999999999998E-2</v>
      </c>
      <c r="EX15" s="372">
        <f t="shared" si="52"/>
        <v>4</v>
      </c>
      <c r="EY15" s="373">
        <f t="shared" si="53"/>
        <v>0.8</v>
      </c>
      <c r="EZ15" s="371">
        <f t="shared" si="54"/>
        <v>0</v>
      </c>
      <c r="FA15" s="371">
        <f t="shared" si="55"/>
        <v>0</v>
      </c>
      <c r="FB15" s="368">
        <f t="shared" si="56"/>
        <v>0</v>
      </c>
      <c r="FC15" s="372">
        <f t="shared" si="57"/>
        <v>1</v>
      </c>
      <c r="FD15" s="373">
        <f t="shared" si="58"/>
        <v>2.1599999999999998E-2</v>
      </c>
      <c r="FE15" s="372">
        <f t="shared" si="59"/>
        <v>4</v>
      </c>
      <c r="FF15" s="373">
        <f t="shared" si="60"/>
        <v>0.8</v>
      </c>
      <c r="FG15" s="371">
        <f t="shared" si="61"/>
        <v>0</v>
      </c>
      <c r="FH15" s="371">
        <f t="shared" si="62"/>
        <v>0</v>
      </c>
      <c r="FI15" s="368">
        <f t="shared" si="63"/>
        <v>0</v>
      </c>
      <c r="FJ15" s="372">
        <f t="shared" si="64"/>
        <v>1</v>
      </c>
      <c r="FK15" s="373">
        <f t="shared" si="65"/>
        <v>2.1599999999999998E-2</v>
      </c>
      <c r="FL15" s="372">
        <f t="shared" si="66"/>
        <v>4</v>
      </c>
      <c r="FM15" s="373">
        <f t="shared" si="67"/>
        <v>0.8</v>
      </c>
      <c r="FN15" s="371">
        <f t="shared" si="68"/>
        <v>0</v>
      </c>
      <c r="FO15" s="371">
        <f t="shared" si="69"/>
        <v>0</v>
      </c>
      <c r="FP15" s="368">
        <f t="shared" si="70"/>
        <v>0</v>
      </c>
      <c r="FQ15" s="372">
        <f t="shared" si="71"/>
        <v>1</v>
      </c>
      <c r="FR15" s="373">
        <f t="shared" si="72"/>
        <v>2.1599999999999998E-2</v>
      </c>
      <c r="FS15" s="372">
        <f t="shared" si="73"/>
        <v>4</v>
      </c>
      <c r="FT15" s="373">
        <f t="shared" si="74"/>
        <v>0.8</v>
      </c>
      <c r="FU15" s="371">
        <f t="shared" si="75"/>
        <v>0</v>
      </c>
      <c r="FV15" s="371">
        <f t="shared" si="76"/>
        <v>0</v>
      </c>
      <c r="FW15" s="368">
        <f t="shared" si="77"/>
        <v>0</v>
      </c>
      <c r="FX15" s="372">
        <f t="shared" si="78"/>
        <v>1</v>
      </c>
      <c r="FY15" s="373">
        <f t="shared" si="79"/>
        <v>2.1599999999999998E-2</v>
      </c>
      <c r="FZ15" s="372">
        <f t="shared" si="80"/>
        <v>4</v>
      </c>
      <c r="GA15" s="373">
        <f t="shared" si="81"/>
        <v>0.8</v>
      </c>
      <c r="GB15" s="371">
        <f t="shared" si="82"/>
        <v>0</v>
      </c>
      <c r="GC15" s="371">
        <f t="shared" si="83"/>
        <v>0</v>
      </c>
      <c r="GD15" s="368">
        <f t="shared" si="84"/>
        <v>0</v>
      </c>
      <c r="GE15" s="372">
        <f t="shared" si="85"/>
        <v>1</v>
      </c>
      <c r="GF15" s="373">
        <f t="shared" si="86"/>
        <v>2.1599999999999998E-2</v>
      </c>
      <c r="GG15" s="372">
        <f t="shared" si="87"/>
        <v>4</v>
      </c>
      <c r="GH15" s="373">
        <f t="shared" si="88"/>
        <v>0.8</v>
      </c>
      <c r="GI15" s="373">
        <f t="shared" si="98"/>
        <v>0.8</v>
      </c>
    </row>
    <row r="16" spans="1:193 1680:1680" s="115" customFormat="1" ht="153" x14ac:dyDescent="0.2">
      <c r="A16" s="120">
        <v>8</v>
      </c>
      <c r="B16" s="119" t="s">
        <v>1015</v>
      </c>
      <c r="C16" s="63" t="s">
        <v>1014</v>
      </c>
      <c r="D16" s="363" t="s">
        <v>206</v>
      </c>
      <c r="E16" s="118" t="s">
        <v>1013</v>
      </c>
      <c r="F16" s="118" t="s">
        <v>1012</v>
      </c>
      <c r="G16" s="64" t="s">
        <v>950</v>
      </c>
      <c r="H16" s="64" t="s">
        <v>173</v>
      </c>
      <c r="I16" s="363" t="s">
        <v>20</v>
      </c>
      <c r="J16" s="363" t="s">
        <v>54</v>
      </c>
      <c r="K16" s="363" t="s">
        <v>54</v>
      </c>
      <c r="L16" s="363" t="s">
        <v>53</v>
      </c>
      <c r="M16" s="363" t="s">
        <v>53</v>
      </c>
      <c r="N16" s="363" t="s">
        <v>54</v>
      </c>
      <c r="O16" s="363" t="s">
        <v>53</v>
      </c>
      <c r="P16" s="363" t="s">
        <v>53</v>
      </c>
      <c r="Q16" s="363" t="s">
        <v>53</v>
      </c>
      <c r="R16" s="363" t="s">
        <v>54</v>
      </c>
      <c r="S16" s="363" t="s">
        <v>54</v>
      </c>
      <c r="T16" s="363" t="s">
        <v>54</v>
      </c>
      <c r="U16" s="363" t="s">
        <v>54</v>
      </c>
      <c r="V16" s="363" t="s">
        <v>53</v>
      </c>
      <c r="W16" s="363" t="s">
        <v>54</v>
      </c>
      <c r="X16" s="363" t="s">
        <v>53</v>
      </c>
      <c r="Y16" s="363" t="s">
        <v>53</v>
      </c>
      <c r="Z16" s="363" t="s">
        <v>53</v>
      </c>
      <c r="AA16" s="363" t="s">
        <v>53</v>
      </c>
      <c r="AB16" s="363" t="s">
        <v>53</v>
      </c>
      <c r="AC16" s="364" t="str">
        <f t="shared" si="0"/>
        <v>2 - Baja</v>
      </c>
      <c r="AD16" s="365">
        <f t="shared" si="1"/>
        <v>0.4</v>
      </c>
      <c r="AE16" s="364" t="str">
        <f t="shared" si="2"/>
        <v>4 - Mayor</v>
      </c>
      <c r="AF16" s="365">
        <f t="shared" si="3"/>
        <v>0.8</v>
      </c>
      <c r="AG16" s="56" t="str">
        <f>IFERROR(INDEX(#REF!,MATCH(I16,#REF!,0),MATCH(AE16,#REF!,0)),"")</f>
        <v/>
      </c>
      <c r="AH16" s="365">
        <f t="shared" si="4"/>
        <v>0.32000000000000006</v>
      </c>
      <c r="AI16" s="63" t="s">
        <v>1011</v>
      </c>
      <c r="AJ16" s="118" t="s">
        <v>1010</v>
      </c>
      <c r="AK16" s="64" t="s">
        <v>983</v>
      </c>
      <c r="AL16" s="118" t="s">
        <v>982</v>
      </c>
      <c r="AM16" s="118" t="s">
        <v>35</v>
      </c>
      <c r="AN16" s="118" t="s">
        <v>45</v>
      </c>
      <c r="AO16" s="118" t="s">
        <v>50</v>
      </c>
      <c r="AP16" s="118" t="s">
        <v>52</v>
      </c>
      <c r="AQ16" s="118" t="s">
        <v>35</v>
      </c>
      <c r="AR16" s="118" t="s">
        <v>45</v>
      </c>
      <c r="AS16" s="118" t="s">
        <v>50</v>
      </c>
      <c r="AT16" s="118" t="s">
        <v>52</v>
      </c>
      <c r="AU16" s="118" t="s">
        <v>35</v>
      </c>
      <c r="AV16" s="118" t="s">
        <v>45</v>
      </c>
      <c r="AW16" s="118" t="s">
        <v>50</v>
      </c>
      <c r="AX16" s="118" t="s">
        <v>52</v>
      </c>
      <c r="AY16" s="118" t="s">
        <v>35</v>
      </c>
      <c r="AZ16" s="118" t="s">
        <v>46</v>
      </c>
      <c r="BA16" s="118" t="s">
        <v>50</v>
      </c>
      <c r="BB16" s="118" t="s">
        <v>52</v>
      </c>
      <c r="BC16" s="118" t="s">
        <v>35</v>
      </c>
      <c r="BD16" s="118" t="s">
        <v>46</v>
      </c>
      <c r="BE16" s="118" t="s">
        <v>50</v>
      </c>
      <c r="BF16" s="118" t="s">
        <v>52</v>
      </c>
      <c r="BG16" s="118"/>
      <c r="BH16" s="118"/>
      <c r="BI16" s="118"/>
      <c r="BJ16" s="118"/>
      <c r="BK16" s="118"/>
      <c r="BL16" s="118"/>
      <c r="BM16" s="118"/>
      <c r="BN16" s="118"/>
      <c r="BO16" s="118"/>
      <c r="BP16" s="118"/>
      <c r="BQ16" s="118"/>
      <c r="BR16" s="118"/>
      <c r="BS16" s="118"/>
      <c r="BT16" s="118"/>
      <c r="BU16" s="118"/>
      <c r="BV16" s="118"/>
      <c r="BW16" s="118"/>
      <c r="BX16" s="118"/>
      <c r="BY16" s="118"/>
      <c r="BZ16" s="118"/>
      <c r="CA16" s="118"/>
      <c r="CB16" s="118"/>
      <c r="CC16" s="118"/>
      <c r="CD16" s="118"/>
      <c r="CE16" s="118"/>
      <c r="CF16" s="118"/>
      <c r="CG16" s="118"/>
      <c r="CH16" s="118"/>
      <c r="CI16" s="118"/>
      <c r="CJ16" s="118"/>
      <c r="CK16" s="118"/>
      <c r="CL16" s="119" t="str">
        <f>IFERROR(IF(GE16&lt;=1,"1 - Muy Baja",VLOOKUP(GE16,'[13]EVAL CONT'!$BLR$690:$BLS$694,2,0)),"")</f>
        <v>1 - Muy Baja</v>
      </c>
      <c r="CM16" s="366">
        <f t="shared" si="5"/>
        <v>2.1599999999999998E-2</v>
      </c>
      <c r="CN16" s="53" t="str">
        <f>IFERROR(IF(GG16&lt;=1,"1 - Leve",HLOOKUP(GG16,#REF!,2,0)),"")</f>
        <v/>
      </c>
      <c r="CO16" s="366">
        <f t="shared" si="89"/>
        <v>0.8</v>
      </c>
      <c r="CP16" s="119" t="str">
        <f t="shared" si="6"/>
        <v>MODERADO</v>
      </c>
      <c r="CQ16" s="365">
        <f t="shared" si="90"/>
        <v>1.728E-2</v>
      </c>
      <c r="CR16" s="63" t="s">
        <v>233</v>
      </c>
      <c r="CS16" s="119">
        <f t="shared" si="91"/>
        <v>3</v>
      </c>
      <c r="CT16" s="118"/>
      <c r="CU16" s="121" t="s">
        <v>1329</v>
      </c>
      <c r="CV16" s="65" t="s">
        <v>1235</v>
      </c>
      <c r="CW16" s="365"/>
      <c r="CX16" s="368">
        <f t="shared" si="7"/>
        <v>8</v>
      </c>
      <c r="CY16" s="369">
        <f t="shared" si="92"/>
        <v>4</v>
      </c>
      <c r="CZ16" s="368" t="str">
        <f t="shared" si="93"/>
        <v>Mayor</v>
      </c>
      <c r="DA16" s="370">
        <f t="shared" si="94"/>
        <v>0.8</v>
      </c>
      <c r="DB16" s="371">
        <f t="shared" si="95"/>
        <v>0.15</v>
      </c>
      <c r="DC16" s="371">
        <f t="shared" si="8"/>
        <v>0.25</v>
      </c>
      <c r="DD16" s="368">
        <f t="shared" si="96"/>
        <v>0.4</v>
      </c>
      <c r="DE16" s="372">
        <f t="shared" si="9"/>
        <v>2</v>
      </c>
      <c r="DF16" s="373">
        <f t="shared" si="10"/>
        <v>0.24</v>
      </c>
      <c r="DG16" s="372">
        <f t="shared" si="97"/>
        <v>4</v>
      </c>
      <c r="DH16" s="372"/>
      <c r="DI16" s="373">
        <f t="shared" si="11"/>
        <v>0.8</v>
      </c>
      <c r="DJ16" s="371">
        <f t="shared" si="12"/>
        <v>0.15</v>
      </c>
      <c r="DK16" s="371">
        <f t="shared" si="13"/>
        <v>0.25</v>
      </c>
      <c r="DL16" s="368">
        <f t="shared" si="14"/>
        <v>0.4</v>
      </c>
      <c r="DM16" s="372">
        <f t="shared" si="15"/>
        <v>1</v>
      </c>
      <c r="DN16" s="373">
        <f t="shared" si="16"/>
        <v>0.14399999999999999</v>
      </c>
      <c r="DO16" s="372">
        <f t="shared" si="17"/>
        <v>4</v>
      </c>
      <c r="DP16" s="373">
        <f t="shared" si="18"/>
        <v>0.8</v>
      </c>
      <c r="DQ16" s="371">
        <f t="shared" si="19"/>
        <v>0.15</v>
      </c>
      <c r="DR16" s="371">
        <f t="shared" si="20"/>
        <v>0.25</v>
      </c>
      <c r="DS16" s="368">
        <f t="shared" si="21"/>
        <v>0.4</v>
      </c>
      <c r="DT16" s="372">
        <f t="shared" si="22"/>
        <v>1</v>
      </c>
      <c r="DU16" s="373">
        <f t="shared" si="23"/>
        <v>8.6399999999999991E-2</v>
      </c>
      <c r="DV16" s="372">
        <f t="shared" si="24"/>
        <v>4</v>
      </c>
      <c r="DW16" s="373">
        <f t="shared" si="25"/>
        <v>0.8</v>
      </c>
      <c r="DX16" s="371">
        <f t="shared" si="26"/>
        <v>0.25</v>
      </c>
      <c r="DY16" s="371">
        <f>IF(BA16="",0,IF(BA16="Preventivo",0.25,IF(BA16="Detectivo",0.15,IF(#REF!="Correctivo",0.1,0))))</f>
        <v>0.25</v>
      </c>
      <c r="DZ16" s="368">
        <f t="shared" si="28"/>
        <v>0.5</v>
      </c>
      <c r="EA16" s="372">
        <f t="shared" si="29"/>
        <v>1</v>
      </c>
      <c r="EB16" s="373">
        <f t="shared" si="30"/>
        <v>4.3199999999999995E-2</v>
      </c>
      <c r="EC16" s="372">
        <f t="shared" si="31"/>
        <v>4</v>
      </c>
      <c r="ED16" s="373">
        <f t="shared" si="32"/>
        <v>0.8</v>
      </c>
      <c r="EE16" s="371">
        <f t="shared" si="33"/>
        <v>0.25</v>
      </c>
      <c r="EF16" s="371">
        <f t="shared" si="34"/>
        <v>0.25</v>
      </c>
      <c r="EG16" s="368">
        <f t="shared" si="35"/>
        <v>0.5</v>
      </c>
      <c r="EH16" s="372">
        <f t="shared" si="36"/>
        <v>1</v>
      </c>
      <c r="EI16" s="373">
        <f t="shared" si="37"/>
        <v>2.1599999999999998E-2</v>
      </c>
      <c r="EJ16" s="372">
        <f t="shared" si="38"/>
        <v>4</v>
      </c>
      <c r="EK16" s="373">
        <f t="shared" si="39"/>
        <v>0.8</v>
      </c>
      <c r="EL16" s="371">
        <f t="shared" si="40"/>
        <v>0</v>
      </c>
      <c r="EM16" s="371">
        <f t="shared" si="41"/>
        <v>0</v>
      </c>
      <c r="EN16" s="368">
        <f t="shared" si="42"/>
        <v>0</v>
      </c>
      <c r="EO16" s="372">
        <f t="shared" si="43"/>
        <v>1</v>
      </c>
      <c r="EP16" s="373">
        <f t="shared" si="44"/>
        <v>2.1599999999999998E-2</v>
      </c>
      <c r="EQ16" s="372">
        <f t="shared" si="45"/>
        <v>4</v>
      </c>
      <c r="ER16" s="373">
        <f t="shared" si="46"/>
        <v>0.8</v>
      </c>
      <c r="ES16" s="371">
        <f t="shared" si="47"/>
        <v>0</v>
      </c>
      <c r="ET16" s="371">
        <f t="shared" si="48"/>
        <v>0</v>
      </c>
      <c r="EU16" s="368">
        <f t="shared" si="49"/>
        <v>0</v>
      </c>
      <c r="EV16" s="372">
        <f t="shared" si="50"/>
        <v>1</v>
      </c>
      <c r="EW16" s="373">
        <f t="shared" si="51"/>
        <v>2.1599999999999998E-2</v>
      </c>
      <c r="EX16" s="372">
        <f t="shared" si="52"/>
        <v>4</v>
      </c>
      <c r="EY16" s="373">
        <f t="shared" si="53"/>
        <v>0.8</v>
      </c>
      <c r="EZ16" s="371">
        <f t="shared" si="54"/>
        <v>0</v>
      </c>
      <c r="FA16" s="371">
        <f t="shared" si="55"/>
        <v>0</v>
      </c>
      <c r="FB16" s="368">
        <f t="shared" si="56"/>
        <v>0</v>
      </c>
      <c r="FC16" s="372">
        <f t="shared" si="57"/>
        <v>1</v>
      </c>
      <c r="FD16" s="373">
        <f t="shared" si="58"/>
        <v>2.1599999999999998E-2</v>
      </c>
      <c r="FE16" s="372">
        <f t="shared" si="59"/>
        <v>4</v>
      </c>
      <c r="FF16" s="373">
        <f t="shared" si="60"/>
        <v>0.8</v>
      </c>
      <c r="FG16" s="371">
        <f t="shared" si="61"/>
        <v>0</v>
      </c>
      <c r="FH16" s="371">
        <f t="shared" si="62"/>
        <v>0</v>
      </c>
      <c r="FI16" s="368">
        <f t="shared" si="63"/>
        <v>0</v>
      </c>
      <c r="FJ16" s="372">
        <f t="shared" si="64"/>
        <v>1</v>
      </c>
      <c r="FK16" s="373">
        <f t="shared" si="65"/>
        <v>2.1599999999999998E-2</v>
      </c>
      <c r="FL16" s="372">
        <f t="shared" si="66"/>
        <v>4</v>
      </c>
      <c r="FM16" s="373">
        <f t="shared" si="67"/>
        <v>0.8</v>
      </c>
      <c r="FN16" s="371">
        <f t="shared" si="68"/>
        <v>0</v>
      </c>
      <c r="FO16" s="371">
        <f t="shared" si="69"/>
        <v>0</v>
      </c>
      <c r="FP16" s="368">
        <f t="shared" si="70"/>
        <v>0</v>
      </c>
      <c r="FQ16" s="372">
        <f t="shared" si="71"/>
        <v>1</v>
      </c>
      <c r="FR16" s="373">
        <f t="shared" si="72"/>
        <v>2.1599999999999998E-2</v>
      </c>
      <c r="FS16" s="372">
        <f t="shared" si="73"/>
        <v>4</v>
      </c>
      <c r="FT16" s="373">
        <f t="shared" si="74"/>
        <v>0.8</v>
      </c>
      <c r="FU16" s="371">
        <f t="shared" si="75"/>
        <v>0</v>
      </c>
      <c r="FV16" s="371">
        <f t="shared" si="76"/>
        <v>0</v>
      </c>
      <c r="FW16" s="368">
        <f t="shared" si="77"/>
        <v>0</v>
      </c>
      <c r="FX16" s="372">
        <f t="shared" si="78"/>
        <v>1</v>
      </c>
      <c r="FY16" s="373">
        <f t="shared" si="79"/>
        <v>2.1599999999999998E-2</v>
      </c>
      <c r="FZ16" s="372">
        <f t="shared" si="80"/>
        <v>4</v>
      </c>
      <c r="GA16" s="373">
        <f t="shared" si="81"/>
        <v>0.8</v>
      </c>
      <c r="GB16" s="371">
        <f t="shared" si="82"/>
        <v>0</v>
      </c>
      <c r="GC16" s="371">
        <f t="shared" si="83"/>
        <v>0</v>
      </c>
      <c r="GD16" s="368">
        <f t="shared" si="84"/>
        <v>0</v>
      </c>
      <c r="GE16" s="372">
        <f t="shared" si="85"/>
        <v>1</v>
      </c>
      <c r="GF16" s="373">
        <f t="shared" si="86"/>
        <v>2.1599999999999998E-2</v>
      </c>
      <c r="GG16" s="372">
        <f t="shared" si="87"/>
        <v>4</v>
      </c>
      <c r="GH16" s="373">
        <f t="shared" si="88"/>
        <v>0.8</v>
      </c>
      <c r="GI16" s="373">
        <f t="shared" si="98"/>
        <v>0.8</v>
      </c>
    </row>
    <row r="17" spans="1:191" s="115" customFormat="1" ht="153" x14ac:dyDescent="0.2">
      <c r="A17" s="120">
        <v>9</v>
      </c>
      <c r="B17" s="408" t="s">
        <v>992</v>
      </c>
      <c r="C17" s="63" t="s">
        <v>1009</v>
      </c>
      <c r="D17" s="363" t="s">
        <v>205</v>
      </c>
      <c r="E17" s="118" t="s">
        <v>985</v>
      </c>
      <c r="F17" s="118" t="s">
        <v>223</v>
      </c>
      <c r="G17" s="64" t="s">
        <v>950</v>
      </c>
      <c r="H17" s="64" t="s">
        <v>173</v>
      </c>
      <c r="I17" s="363" t="s">
        <v>20</v>
      </c>
      <c r="J17" s="363" t="s">
        <v>54</v>
      </c>
      <c r="K17" s="363" t="s">
        <v>54</v>
      </c>
      <c r="L17" s="363" t="s">
        <v>53</v>
      </c>
      <c r="M17" s="363" t="s">
        <v>53</v>
      </c>
      <c r="N17" s="363" t="s">
        <v>54</v>
      </c>
      <c r="O17" s="363" t="s">
        <v>53</v>
      </c>
      <c r="P17" s="363" t="s">
        <v>53</v>
      </c>
      <c r="Q17" s="363" t="s">
        <v>53</v>
      </c>
      <c r="R17" s="363" t="s">
        <v>54</v>
      </c>
      <c r="S17" s="363" t="s">
        <v>54</v>
      </c>
      <c r="T17" s="363" t="s">
        <v>54</v>
      </c>
      <c r="U17" s="363" t="s">
        <v>54</v>
      </c>
      <c r="V17" s="363" t="s">
        <v>53</v>
      </c>
      <c r="W17" s="363" t="s">
        <v>54</v>
      </c>
      <c r="X17" s="363" t="s">
        <v>53</v>
      </c>
      <c r="Y17" s="363" t="s">
        <v>53</v>
      </c>
      <c r="Z17" s="363" t="s">
        <v>53</v>
      </c>
      <c r="AA17" s="363" t="s">
        <v>53</v>
      </c>
      <c r="AB17" s="363" t="s">
        <v>53</v>
      </c>
      <c r="AC17" s="364" t="str">
        <f t="shared" si="0"/>
        <v>2 - Baja</v>
      </c>
      <c r="AD17" s="365">
        <f t="shared" si="1"/>
        <v>0.4</v>
      </c>
      <c r="AE17" s="364" t="str">
        <f t="shared" si="2"/>
        <v>4 - Mayor</v>
      </c>
      <c r="AF17" s="365">
        <f t="shared" si="3"/>
        <v>0.8</v>
      </c>
      <c r="AG17" s="56" t="str">
        <f>IFERROR(INDEX(#REF!,MATCH(I17,#REF!,0),MATCH(AE17,#REF!,0)),"")</f>
        <v/>
      </c>
      <c r="AH17" s="365">
        <f t="shared" si="4"/>
        <v>0.32000000000000006</v>
      </c>
      <c r="AI17" s="63" t="s">
        <v>1008</v>
      </c>
      <c r="AJ17" s="374" t="s">
        <v>110</v>
      </c>
      <c r="AK17" s="64" t="s">
        <v>983</v>
      </c>
      <c r="AL17" s="118" t="s">
        <v>982</v>
      </c>
      <c r="AM17" s="118" t="s">
        <v>35</v>
      </c>
      <c r="AN17" s="118" t="s">
        <v>45</v>
      </c>
      <c r="AO17" s="118" t="s">
        <v>50</v>
      </c>
      <c r="AP17" s="118" t="s">
        <v>52</v>
      </c>
      <c r="AQ17" s="118" t="s">
        <v>34</v>
      </c>
      <c r="AR17" s="118" t="s">
        <v>45</v>
      </c>
      <c r="AS17" s="118" t="s">
        <v>50</v>
      </c>
      <c r="AT17" s="118" t="s">
        <v>52</v>
      </c>
      <c r="AU17" s="118" t="s">
        <v>34</v>
      </c>
      <c r="AV17" s="118" t="s">
        <v>45</v>
      </c>
      <c r="AW17" s="118" t="s">
        <v>50</v>
      </c>
      <c r="AX17" s="118" t="s">
        <v>52</v>
      </c>
      <c r="AY17" s="118"/>
      <c r="AZ17" s="118"/>
      <c r="BA17" s="118"/>
      <c r="BB17" s="118"/>
      <c r="BC17" s="118"/>
      <c r="BD17" s="118"/>
      <c r="BE17" s="118"/>
      <c r="BF17" s="118"/>
      <c r="BG17" s="118"/>
      <c r="BH17" s="118"/>
      <c r="BI17" s="118"/>
      <c r="BJ17" s="118"/>
      <c r="BK17" s="118"/>
      <c r="BL17" s="118"/>
      <c r="BM17" s="118"/>
      <c r="BN17" s="118"/>
      <c r="BO17" s="118"/>
      <c r="BP17" s="118"/>
      <c r="BQ17" s="118"/>
      <c r="BR17" s="118"/>
      <c r="BS17" s="118"/>
      <c r="BT17" s="118"/>
      <c r="BU17" s="118"/>
      <c r="BV17" s="118"/>
      <c r="BW17" s="118"/>
      <c r="BX17" s="118"/>
      <c r="BY17" s="118"/>
      <c r="BZ17" s="118"/>
      <c r="CA17" s="118"/>
      <c r="CB17" s="118"/>
      <c r="CC17" s="118"/>
      <c r="CD17" s="118"/>
      <c r="CE17" s="118"/>
      <c r="CF17" s="118"/>
      <c r="CG17" s="118"/>
      <c r="CH17" s="118"/>
      <c r="CI17" s="118"/>
      <c r="CJ17" s="118"/>
      <c r="CK17" s="118"/>
      <c r="CL17" s="119" t="str">
        <f>IFERROR(IF(GE17&lt;=1,"1 - Muy Baja",VLOOKUP(GE17,'[13]EVAL CONT'!$BLR$690:$BLS$694,2,0)),"")</f>
        <v>1 - Muy Baja</v>
      </c>
      <c r="CM17" s="366">
        <f t="shared" si="5"/>
        <v>8.6399999999999991E-2</v>
      </c>
      <c r="CN17" s="53" t="str">
        <f>IFERROR(IF(GG17&lt;=1,"1 - Leve",HLOOKUP(GG17,#REF!,2,0)),"")</f>
        <v/>
      </c>
      <c r="CO17" s="366">
        <f t="shared" si="89"/>
        <v>0.8</v>
      </c>
      <c r="CP17" s="119" t="str">
        <f t="shared" si="6"/>
        <v>MODERADO</v>
      </c>
      <c r="CQ17" s="365">
        <f t="shared" si="90"/>
        <v>6.9120000000000001E-2</v>
      </c>
      <c r="CR17" s="63" t="s">
        <v>456</v>
      </c>
      <c r="CS17" s="119">
        <f t="shared" si="91"/>
        <v>3</v>
      </c>
      <c r="CT17" s="118"/>
      <c r="CU17" s="121" t="s">
        <v>1330</v>
      </c>
      <c r="CV17" s="65" t="s">
        <v>1235</v>
      </c>
      <c r="CW17" s="365"/>
      <c r="CX17" s="368">
        <f t="shared" si="7"/>
        <v>8</v>
      </c>
      <c r="CY17" s="369">
        <f t="shared" si="92"/>
        <v>4</v>
      </c>
      <c r="CZ17" s="368" t="str">
        <f t="shared" si="93"/>
        <v>Mayor</v>
      </c>
      <c r="DA17" s="370">
        <f t="shared" si="94"/>
        <v>0.8</v>
      </c>
      <c r="DB17" s="371">
        <f t="shared" si="95"/>
        <v>0.15</v>
      </c>
      <c r="DC17" s="371">
        <f t="shared" si="8"/>
        <v>0.25</v>
      </c>
      <c r="DD17" s="368">
        <f t="shared" si="96"/>
        <v>0.4</v>
      </c>
      <c r="DE17" s="372">
        <f t="shared" si="9"/>
        <v>2</v>
      </c>
      <c r="DF17" s="373">
        <f t="shared" si="10"/>
        <v>0.24</v>
      </c>
      <c r="DG17" s="372">
        <f t="shared" si="97"/>
        <v>4</v>
      </c>
      <c r="DH17" s="372"/>
      <c r="DI17" s="373">
        <f t="shared" si="11"/>
        <v>0.8</v>
      </c>
      <c r="DJ17" s="371">
        <f t="shared" si="12"/>
        <v>0.15</v>
      </c>
      <c r="DK17" s="371">
        <f t="shared" si="13"/>
        <v>0.25</v>
      </c>
      <c r="DL17" s="368">
        <f t="shared" si="14"/>
        <v>0.4</v>
      </c>
      <c r="DM17" s="372">
        <f t="shared" si="15"/>
        <v>1</v>
      </c>
      <c r="DN17" s="373">
        <f t="shared" si="16"/>
        <v>0.14399999999999999</v>
      </c>
      <c r="DO17" s="372">
        <f t="shared" si="17"/>
        <v>4</v>
      </c>
      <c r="DP17" s="373">
        <f t="shared" si="18"/>
        <v>0.8</v>
      </c>
      <c r="DQ17" s="371">
        <f t="shared" si="19"/>
        <v>0.15</v>
      </c>
      <c r="DR17" s="371">
        <f t="shared" si="20"/>
        <v>0.25</v>
      </c>
      <c r="DS17" s="368">
        <f t="shared" si="21"/>
        <v>0.4</v>
      </c>
      <c r="DT17" s="372">
        <f t="shared" si="22"/>
        <v>1</v>
      </c>
      <c r="DU17" s="373">
        <f t="shared" si="23"/>
        <v>8.6399999999999991E-2</v>
      </c>
      <c r="DV17" s="372">
        <f t="shared" si="24"/>
        <v>4</v>
      </c>
      <c r="DW17" s="373">
        <f t="shared" si="25"/>
        <v>0.8</v>
      </c>
      <c r="DX17" s="371">
        <f t="shared" si="26"/>
        <v>0</v>
      </c>
      <c r="DY17" s="371">
        <f t="shared" si="27"/>
        <v>0</v>
      </c>
      <c r="DZ17" s="368">
        <f t="shared" si="28"/>
        <v>0</v>
      </c>
      <c r="EA17" s="372">
        <f t="shared" si="29"/>
        <v>1</v>
      </c>
      <c r="EB17" s="373">
        <f t="shared" si="30"/>
        <v>8.6399999999999991E-2</v>
      </c>
      <c r="EC17" s="372">
        <f t="shared" si="31"/>
        <v>4</v>
      </c>
      <c r="ED17" s="373">
        <f t="shared" si="32"/>
        <v>0.8</v>
      </c>
      <c r="EE17" s="371">
        <f t="shared" si="33"/>
        <v>0</v>
      </c>
      <c r="EF17" s="371">
        <f t="shared" si="34"/>
        <v>0</v>
      </c>
      <c r="EG17" s="368">
        <f t="shared" si="35"/>
        <v>0</v>
      </c>
      <c r="EH17" s="372">
        <f t="shared" si="36"/>
        <v>1</v>
      </c>
      <c r="EI17" s="373">
        <f t="shared" si="37"/>
        <v>8.6399999999999991E-2</v>
      </c>
      <c r="EJ17" s="372">
        <f t="shared" si="38"/>
        <v>4</v>
      </c>
      <c r="EK17" s="373">
        <f t="shared" si="39"/>
        <v>0.8</v>
      </c>
      <c r="EL17" s="371">
        <f t="shared" si="40"/>
        <v>0</v>
      </c>
      <c r="EM17" s="371">
        <f t="shared" si="41"/>
        <v>0</v>
      </c>
      <c r="EN17" s="368">
        <f t="shared" si="42"/>
        <v>0</v>
      </c>
      <c r="EO17" s="372">
        <f t="shared" si="43"/>
        <v>1</v>
      </c>
      <c r="EP17" s="373">
        <f t="shared" si="44"/>
        <v>8.6399999999999991E-2</v>
      </c>
      <c r="EQ17" s="372">
        <f t="shared" si="45"/>
        <v>4</v>
      </c>
      <c r="ER17" s="373">
        <f t="shared" si="46"/>
        <v>0.8</v>
      </c>
      <c r="ES17" s="371">
        <f t="shared" si="47"/>
        <v>0</v>
      </c>
      <c r="ET17" s="371">
        <f t="shared" si="48"/>
        <v>0</v>
      </c>
      <c r="EU17" s="368">
        <f t="shared" si="49"/>
        <v>0</v>
      </c>
      <c r="EV17" s="372">
        <f t="shared" si="50"/>
        <v>1</v>
      </c>
      <c r="EW17" s="373">
        <f t="shared" si="51"/>
        <v>8.6399999999999991E-2</v>
      </c>
      <c r="EX17" s="372">
        <f t="shared" si="52"/>
        <v>4</v>
      </c>
      <c r="EY17" s="373">
        <f t="shared" si="53"/>
        <v>0.8</v>
      </c>
      <c r="EZ17" s="371">
        <f t="shared" si="54"/>
        <v>0</v>
      </c>
      <c r="FA17" s="371">
        <f t="shared" si="55"/>
        <v>0</v>
      </c>
      <c r="FB17" s="368">
        <f t="shared" si="56"/>
        <v>0</v>
      </c>
      <c r="FC17" s="372">
        <f t="shared" si="57"/>
        <v>1</v>
      </c>
      <c r="FD17" s="373">
        <f t="shared" si="58"/>
        <v>8.6399999999999991E-2</v>
      </c>
      <c r="FE17" s="372">
        <f t="shared" si="59"/>
        <v>4</v>
      </c>
      <c r="FF17" s="373">
        <f t="shared" si="60"/>
        <v>0.8</v>
      </c>
      <c r="FG17" s="371">
        <f t="shared" si="61"/>
        <v>0</v>
      </c>
      <c r="FH17" s="371">
        <f t="shared" si="62"/>
        <v>0</v>
      </c>
      <c r="FI17" s="368">
        <f t="shared" si="63"/>
        <v>0</v>
      </c>
      <c r="FJ17" s="372">
        <f t="shared" si="64"/>
        <v>1</v>
      </c>
      <c r="FK17" s="373">
        <f t="shared" si="65"/>
        <v>8.6399999999999991E-2</v>
      </c>
      <c r="FL17" s="372">
        <f t="shared" si="66"/>
        <v>4</v>
      </c>
      <c r="FM17" s="373">
        <f t="shared" si="67"/>
        <v>0.8</v>
      </c>
      <c r="FN17" s="371">
        <f t="shared" si="68"/>
        <v>0</v>
      </c>
      <c r="FO17" s="371">
        <f t="shared" si="69"/>
        <v>0</v>
      </c>
      <c r="FP17" s="368">
        <f t="shared" si="70"/>
        <v>0</v>
      </c>
      <c r="FQ17" s="372">
        <f t="shared" si="71"/>
        <v>1</v>
      </c>
      <c r="FR17" s="373">
        <f t="shared" si="72"/>
        <v>8.6399999999999991E-2</v>
      </c>
      <c r="FS17" s="372">
        <f t="shared" si="73"/>
        <v>4</v>
      </c>
      <c r="FT17" s="373">
        <f t="shared" si="74"/>
        <v>0.8</v>
      </c>
      <c r="FU17" s="371">
        <f t="shared" si="75"/>
        <v>0</v>
      </c>
      <c r="FV17" s="371">
        <f t="shared" si="76"/>
        <v>0</v>
      </c>
      <c r="FW17" s="368">
        <f t="shared" si="77"/>
        <v>0</v>
      </c>
      <c r="FX17" s="372">
        <f t="shared" si="78"/>
        <v>1</v>
      </c>
      <c r="FY17" s="373">
        <f t="shared" si="79"/>
        <v>8.6399999999999991E-2</v>
      </c>
      <c r="FZ17" s="372">
        <f t="shared" si="80"/>
        <v>4</v>
      </c>
      <c r="GA17" s="373">
        <f t="shared" si="81"/>
        <v>0.8</v>
      </c>
      <c r="GB17" s="371">
        <f t="shared" si="82"/>
        <v>0</v>
      </c>
      <c r="GC17" s="371">
        <f t="shared" si="83"/>
        <v>0</v>
      </c>
      <c r="GD17" s="368">
        <f t="shared" si="84"/>
        <v>0</v>
      </c>
      <c r="GE17" s="372">
        <f t="shared" si="85"/>
        <v>1</v>
      </c>
      <c r="GF17" s="373">
        <f t="shared" si="86"/>
        <v>8.6399999999999991E-2</v>
      </c>
      <c r="GG17" s="372">
        <f t="shared" si="87"/>
        <v>4</v>
      </c>
      <c r="GH17" s="373">
        <f t="shared" si="88"/>
        <v>0.8</v>
      </c>
      <c r="GI17" s="373">
        <f t="shared" si="98"/>
        <v>0.8</v>
      </c>
    </row>
    <row r="18" spans="1:191" s="115" customFormat="1" ht="153" x14ac:dyDescent="0.2">
      <c r="A18" s="120">
        <v>10</v>
      </c>
      <c r="B18" s="408" t="s">
        <v>992</v>
      </c>
      <c r="C18" s="63" t="s">
        <v>1007</v>
      </c>
      <c r="D18" s="363" t="s">
        <v>206</v>
      </c>
      <c r="E18" s="118" t="s">
        <v>985</v>
      </c>
      <c r="F18" s="118" t="s">
        <v>223</v>
      </c>
      <c r="G18" s="64" t="s">
        <v>950</v>
      </c>
      <c r="H18" s="64" t="s">
        <v>173</v>
      </c>
      <c r="I18" s="363" t="s">
        <v>20</v>
      </c>
      <c r="J18" s="363" t="s">
        <v>54</v>
      </c>
      <c r="K18" s="363" t="s">
        <v>54</v>
      </c>
      <c r="L18" s="363" t="s">
        <v>53</v>
      </c>
      <c r="M18" s="363" t="s">
        <v>53</v>
      </c>
      <c r="N18" s="363" t="s">
        <v>54</v>
      </c>
      <c r="O18" s="363" t="s">
        <v>53</v>
      </c>
      <c r="P18" s="363" t="s">
        <v>53</v>
      </c>
      <c r="Q18" s="363" t="s">
        <v>53</v>
      </c>
      <c r="R18" s="363" t="s">
        <v>54</v>
      </c>
      <c r="S18" s="363" t="s">
        <v>54</v>
      </c>
      <c r="T18" s="363" t="s">
        <v>54</v>
      </c>
      <c r="U18" s="363" t="s">
        <v>54</v>
      </c>
      <c r="V18" s="363" t="s">
        <v>53</v>
      </c>
      <c r="W18" s="363" t="s">
        <v>54</v>
      </c>
      <c r="X18" s="363" t="s">
        <v>53</v>
      </c>
      <c r="Y18" s="363" t="s">
        <v>53</v>
      </c>
      <c r="Z18" s="363" t="s">
        <v>53</v>
      </c>
      <c r="AA18" s="363" t="s">
        <v>53</v>
      </c>
      <c r="AB18" s="363" t="s">
        <v>53</v>
      </c>
      <c r="AC18" s="364" t="str">
        <f t="shared" si="0"/>
        <v>2 - Baja</v>
      </c>
      <c r="AD18" s="365">
        <f t="shared" si="1"/>
        <v>0.4</v>
      </c>
      <c r="AE18" s="364" t="str">
        <f t="shared" si="2"/>
        <v>4 - Mayor</v>
      </c>
      <c r="AF18" s="365">
        <f t="shared" si="3"/>
        <v>0.8</v>
      </c>
      <c r="AG18" s="56" t="str">
        <f>IFERROR(INDEX(#REF!,MATCH(I18,#REF!,0),MATCH(AE18,#REF!,0)),"")</f>
        <v/>
      </c>
      <c r="AH18" s="365">
        <f t="shared" si="4"/>
        <v>0.32000000000000006</v>
      </c>
      <c r="AI18" s="63" t="s">
        <v>1006</v>
      </c>
      <c r="AJ18" s="374" t="s">
        <v>110</v>
      </c>
      <c r="AK18" s="64" t="s">
        <v>983</v>
      </c>
      <c r="AL18" s="118" t="s">
        <v>982</v>
      </c>
      <c r="AM18" s="118" t="s">
        <v>35</v>
      </c>
      <c r="AN18" s="118" t="s">
        <v>45</v>
      </c>
      <c r="AO18" s="118" t="s">
        <v>50</v>
      </c>
      <c r="AP18" s="118" t="s">
        <v>52</v>
      </c>
      <c r="AQ18" s="118" t="s">
        <v>34</v>
      </c>
      <c r="AR18" s="118" t="s">
        <v>45</v>
      </c>
      <c r="AS18" s="118" t="s">
        <v>50</v>
      </c>
      <c r="AT18" s="118" t="s">
        <v>52</v>
      </c>
      <c r="AU18" s="118" t="s">
        <v>34</v>
      </c>
      <c r="AV18" s="118" t="s">
        <v>45</v>
      </c>
      <c r="AW18" s="118" t="s">
        <v>50</v>
      </c>
      <c r="AX18" s="118" t="s">
        <v>52</v>
      </c>
      <c r="AY18" s="118"/>
      <c r="AZ18" s="118"/>
      <c r="BA18" s="118"/>
      <c r="BB18" s="118"/>
      <c r="BC18" s="118"/>
      <c r="BD18" s="118"/>
      <c r="BE18" s="118"/>
      <c r="BF18" s="118"/>
      <c r="BG18" s="118"/>
      <c r="BH18" s="118"/>
      <c r="BI18" s="118"/>
      <c r="BJ18" s="118"/>
      <c r="BK18" s="118"/>
      <c r="BL18" s="118"/>
      <c r="BM18" s="118"/>
      <c r="BN18" s="118"/>
      <c r="BO18" s="118"/>
      <c r="BP18" s="118"/>
      <c r="BQ18" s="118"/>
      <c r="BR18" s="118"/>
      <c r="BS18" s="118"/>
      <c r="BT18" s="118"/>
      <c r="BU18" s="118"/>
      <c r="BV18" s="118"/>
      <c r="BW18" s="118"/>
      <c r="BX18" s="118"/>
      <c r="BY18" s="118"/>
      <c r="BZ18" s="118"/>
      <c r="CA18" s="118"/>
      <c r="CB18" s="118"/>
      <c r="CC18" s="118"/>
      <c r="CD18" s="118"/>
      <c r="CE18" s="118"/>
      <c r="CF18" s="118"/>
      <c r="CG18" s="118"/>
      <c r="CH18" s="118"/>
      <c r="CI18" s="118"/>
      <c r="CJ18" s="118"/>
      <c r="CK18" s="118"/>
      <c r="CL18" s="119" t="str">
        <f>IFERROR(IF(GE18&lt;=1,"1 - Muy Baja",VLOOKUP(GE18,'[13]EVAL CONT'!$BLR$690:$BLS$694,2,0)),"")</f>
        <v>1 - Muy Baja</v>
      </c>
      <c r="CM18" s="366">
        <f t="shared" si="5"/>
        <v>8.6399999999999991E-2</v>
      </c>
      <c r="CN18" s="53" t="str">
        <f>IFERROR(IF(GG18&lt;=1,"1 - Leve",HLOOKUP(GG18,#REF!,2,0)),"")</f>
        <v/>
      </c>
      <c r="CO18" s="366">
        <f t="shared" si="89"/>
        <v>0.8</v>
      </c>
      <c r="CP18" s="119" t="str">
        <f t="shared" si="6"/>
        <v>MODERADO</v>
      </c>
      <c r="CQ18" s="365">
        <f t="shared" si="90"/>
        <v>6.9120000000000001E-2</v>
      </c>
      <c r="CR18" s="63" t="s">
        <v>233</v>
      </c>
      <c r="CS18" s="119">
        <f t="shared" si="91"/>
        <v>3</v>
      </c>
      <c r="CT18" s="118"/>
      <c r="CU18" s="121" t="s">
        <v>1331</v>
      </c>
      <c r="CV18" s="65" t="s">
        <v>1235</v>
      </c>
      <c r="CW18" s="365"/>
      <c r="CX18" s="368">
        <f t="shared" si="7"/>
        <v>8</v>
      </c>
      <c r="CY18" s="369">
        <f t="shared" si="92"/>
        <v>4</v>
      </c>
      <c r="CZ18" s="368" t="str">
        <f t="shared" si="93"/>
        <v>Mayor</v>
      </c>
      <c r="DA18" s="370">
        <f t="shared" si="94"/>
        <v>0.8</v>
      </c>
      <c r="DB18" s="371">
        <f t="shared" si="95"/>
        <v>0.15</v>
      </c>
      <c r="DC18" s="371">
        <f t="shared" si="8"/>
        <v>0.25</v>
      </c>
      <c r="DD18" s="368">
        <f t="shared" si="96"/>
        <v>0.4</v>
      </c>
      <c r="DE18" s="372">
        <f t="shared" si="9"/>
        <v>2</v>
      </c>
      <c r="DF18" s="373">
        <f t="shared" si="10"/>
        <v>0.24</v>
      </c>
      <c r="DG18" s="372">
        <f t="shared" si="97"/>
        <v>4</v>
      </c>
      <c r="DH18" s="372"/>
      <c r="DI18" s="373">
        <f t="shared" si="11"/>
        <v>0.8</v>
      </c>
      <c r="DJ18" s="371">
        <f t="shared" si="12"/>
        <v>0.15</v>
      </c>
      <c r="DK18" s="371">
        <f t="shared" si="13"/>
        <v>0.25</v>
      </c>
      <c r="DL18" s="368">
        <f t="shared" si="14"/>
        <v>0.4</v>
      </c>
      <c r="DM18" s="372">
        <f t="shared" si="15"/>
        <v>1</v>
      </c>
      <c r="DN18" s="373">
        <f t="shared" si="16"/>
        <v>0.14399999999999999</v>
      </c>
      <c r="DO18" s="372">
        <f t="shared" si="17"/>
        <v>4</v>
      </c>
      <c r="DP18" s="373">
        <f t="shared" si="18"/>
        <v>0.8</v>
      </c>
      <c r="DQ18" s="371">
        <f t="shared" si="19"/>
        <v>0.15</v>
      </c>
      <c r="DR18" s="371">
        <f t="shared" si="20"/>
        <v>0.25</v>
      </c>
      <c r="DS18" s="368">
        <f t="shared" si="21"/>
        <v>0.4</v>
      </c>
      <c r="DT18" s="372">
        <f t="shared" si="22"/>
        <v>1</v>
      </c>
      <c r="DU18" s="373">
        <f t="shared" si="23"/>
        <v>8.6399999999999991E-2</v>
      </c>
      <c r="DV18" s="372">
        <f t="shared" si="24"/>
        <v>4</v>
      </c>
      <c r="DW18" s="373">
        <f t="shared" si="25"/>
        <v>0.8</v>
      </c>
      <c r="DX18" s="371">
        <f t="shared" si="26"/>
        <v>0</v>
      </c>
      <c r="DY18" s="371">
        <f t="shared" si="27"/>
        <v>0</v>
      </c>
      <c r="DZ18" s="368">
        <f t="shared" si="28"/>
        <v>0</v>
      </c>
      <c r="EA18" s="372">
        <f t="shared" si="29"/>
        <v>1</v>
      </c>
      <c r="EB18" s="373">
        <f t="shared" si="30"/>
        <v>8.6399999999999991E-2</v>
      </c>
      <c r="EC18" s="372">
        <f t="shared" si="31"/>
        <v>4</v>
      </c>
      <c r="ED18" s="373">
        <f t="shared" si="32"/>
        <v>0.8</v>
      </c>
      <c r="EE18" s="371">
        <f t="shared" si="33"/>
        <v>0</v>
      </c>
      <c r="EF18" s="371">
        <f t="shared" si="34"/>
        <v>0</v>
      </c>
      <c r="EG18" s="368">
        <f t="shared" si="35"/>
        <v>0</v>
      </c>
      <c r="EH18" s="372">
        <f t="shared" si="36"/>
        <v>1</v>
      </c>
      <c r="EI18" s="373">
        <f t="shared" si="37"/>
        <v>8.6399999999999991E-2</v>
      </c>
      <c r="EJ18" s="372">
        <f t="shared" si="38"/>
        <v>4</v>
      </c>
      <c r="EK18" s="373">
        <f t="shared" si="39"/>
        <v>0.8</v>
      </c>
      <c r="EL18" s="371">
        <f t="shared" si="40"/>
        <v>0</v>
      </c>
      <c r="EM18" s="371">
        <f t="shared" si="41"/>
        <v>0</v>
      </c>
      <c r="EN18" s="368">
        <f t="shared" si="42"/>
        <v>0</v>
      </c>
      <c r="EO18" s="372">
        <f t="shared" si="43"/>
        <v>1</v>
      </c>
      <c r="EP18" s="373">
        <f t="shared" si="44"/>
        <v>8.6399999999999991E-2</v>
      </c>
      <c r="EQ18" s="372">
        <f t="shared" si="45"/>
        <v>4</v>
      </c>
      <c r="ER18" s="373">
        <f t="shared" si="46"/>
        <v>0.8</v>
      </c>
      <c r="ES18" s="371">
        <f t="shared" si="47"/>
        <v>0</v>
      </c>
      <c r="ET18" s="371">
        <f t="shared" si="48"/>
        <v>0</v>
      </c>
      <c r="EU18" s="368">
        <f t="shared" si="49"/>
        <v>0</v>
      </c>
      <c r="EV18" s="372">
        <f t="shared" si="50"/>
        <v>1</v>
      </c>
      <c r="EW18" s="373">
        <f t="shared" si="51"/>
        <v>8.6399999999999991E-2</v>
      </c>
      <c r="EX18" s="372">
        <f t="shared" si="52"/>
        <v>4</v>
      </c>
      <c r="EY18" s="373">
        <f t="shared" si="53"/>
        <v>0.8</v>
      </c>
      <c r="EZ18" s="371">
        <f t="shared" si="54"/>
        <v>0</v>
      </c>
      <c r="FA18" s="371">
        <f t="shared" si="55"/>
        <v>0</v>
      </c>
      <c r="FB18" s="368">
        <f t="shared" si="56"/>
        <v>0</v>
      </c>
      <c r="FC18" s="372">
        <f t="shared" si="57"/>
        <v>1</v>
      </c>
      <c r="FD18" s="373">
        <f t="shared" si="58"/>
        <v>8.6399999999999991E-2</v>
      </c>
      <c r="FE18" s="372">
        <f t="shared" si="59"/>
        <v>4</v>
      </c>
      <c r="FF18" s="373">
        <f t="shared" si="60"/>
        <v>0.8</v>
      </c>
      <c r="FG18" s="371">
        <f t="shared" si="61"/>
        <v>0</v>
      </c>
      <c r="FH18" s="371">
        <f t="shared" si="62"/>
        <v>0</v>
      </c>
      <c r="FI18" s="368">
        <f t="shared" si="63"/>
        <v>0</v>
      </c>
      <c r="FJ18" s="372">
        <f t="shared" si="64"/>
        <v>1</v>
      </c>
      <c r="FK18" s="373">
        <f t="shared" si="65"/>
        <v>8.6399999999999991E-2</v>
      </c>
      <c r="FL18" s="372">
        <f t="shared" si="66"/>
        <v>4</v>
      </c>
      <c r="FM18" s="373">
        <f t="shared" si="67"/>
        <v>0.8</v>
      </c>
      <c r="FN18" s="371">
        <f t="shared" si="68"/>
        <v>0</v>
      </c>
      <c r="FO18" s="371">
        <f t="shared" si="69"/>
        <v>0</v>
      </c>
      <c r="FP18" s="368">
        <f t="shared" si="70"/>
        <v>0</v>
      </c>
      <c r="FQ18" s="372">
        <f t="shared" si="71"/>
        <v>1</v>
      </c>
      <c r="FR18" s="373">
        <f t="shared" si="72"/>
        <v>8.6399999999999991E-2</v>
      </c>
      <c r="FS18" s="372">
        <f t="shared" si="73"/>
        <v>4</v>
      </c>
      <c r="FT18" s="373">
        <f t="shared" si="74"/>
        <v>0.8</v>
      </c>
      <c r="FU18" s="371">
        <f t="shared" si="75"/>
        <v>0</v>
      </c>
      <c r="FV18" s="371">
        <f t="shared" si="76"/>
        <v>0</v>
      </c>
      <c r="FW18" s="368">
        <f t="shared" si="77"/>
        <v>0</v>
      </c>
      <c r="FX18" s="372">
        <f t="shared" si="78"/>
        <v>1</v>
      </c>
      <c r="FY18" s="373">
        <f t="shared" si="79"/>
        <v>8.6399999999999991E-2</v>
      </c>
      <c r="FZ18" s="372">
        <f t="shared" si="80"/>
        <v>4</v>
      </c>
      <c r="GA18" s="373">
        <f t="shared" si="81"/>
        <v>0.8</v>
      </c>
      <c r="GB18" s="371">
        <f t="shared" si="82"/>
        <v>0</v>
      </c>
      <c r="GC18" s="371">
        <f t="shared" si="83"/>
        <v>0</v>
      </c>
      <c r="GD18" s="368">
        <f t="shared" si="84"/>
        <v>0</v>
      </c>
      <c r="GE18" s="372">
        <f t="shared" si="85"/>
        <v>1</v>
      </c>
      <c r="GF18" s="373">
        <f t="shared" si="86"/>
        <v>8.6399999999999991E-2</v>
      </c>
      <c r="GG18" s="372">
        <f t="shared" si="87"/>
        <v>4</v>
      </c>
      <c r="GH18" s="373">
        <f t="shared" si="88"/>
        <v>0.8</v>
      </c>
      <c r="GI18" s="373">
        <f t="shared" si="98"/>
        <v>0.8</v>
      </c>
    </row>
    <row r="19" spans="1:191" s="115" customFormat="1" ht="153" x14ac:dyDescent="0.2">
      <c r="A19" s="120">
        <v>11</v>
      </c>
      <c r="B19" s="408" t="s">
        <v>992</v>
      </c>
      <c r="C19" s="63" t="s">
        <v>1005</v>
      </c>
      <c r="D19" s="363" t="s">
        <v>205</v>
      </c>
      <c r="E19" s="118" t="s">
        <v>985</v>
      </c>
      <c r="F19" s="118" t="s">
        <v>223</v>
      </c>
      <c r="G19" s="64" t="s">
        <v>950</v>
      </c>
      <c r="H19" s="64" t="s">
        <v>173</v>
      </c>
      <c r="I19" s="363" t="s">
        <v>20</v>
      </c>
      <c r="J19" s="363" t="s">
        <v>54</v>
      </c>
      <c r="K19" s="363" t="s">
        <v>54</v>
      </c>
      <c r="L19" s="363" t="s">
        <v>53</v>
      </c>
      <c r="M19" s="363" t="s">
        <v>53</v>
      </c>
      <c r="N19" s="363" t="s">
        <v>54</v>
      </c>
      <c r="O19" s="363" t="s">
        <v>53</v>
      </c>
      <c r="P19" s="363" t="s">
        <v>53</v>
      </c>
      <c r="Q19" s="363" t="s">
        <v>53</v>
      </c>
      <c r="R19" s="363" t="s">
        <v>54</v>
      </c>
      <c r="S19" s="363" t="s">
        <v>54</v>
      </c>
      <c r="T19" s="363" t="s">
        <v>54</v>
      </c>
      <c r="U19" s="363" t="s">
        <v>54</v>
      </c>
      <c r="V19" s="363" t="s">
        <v>53</v>
      </c>
      <c r="W19" s="363" t="s">
        <v>54</v>
      </c>
      <c r="X19" s="363" t="s">
        <v>53</v>
      </c>
      <c r="Y19" s="363" t="s">
        <v>53</v>
      </c>
      <c r="Z19" s="363" t="s">
        <v>53</v>
      </c>
      <c r="AA19" s="363" t="s">
        <v>53</v>
      </c>
      <c r="AB19" s="363" t="s">
        <v>53</v>
      </c>
      <c r="AC19" s="364" t="str">
        <f t="shared" si="0"/>
        <v>2 - Baja</v>
      </c>
      <c r="AD19" s="365">
        <f t="shared" si="1"/>
        <v>0.4</v>
      </c>
      <c r="AE19" s="364" t="str">
        <f t="shared" si="2"/>
        <v>4 - Mayor</v>
      </c>
      <c r="AF19" s="365">
        <f t="shared" si="3"/>
        <v>0.8</v>
      </c>
      <c r="AG19" s="56" t="str">
        <f>IFERROR(INDEX(#REF!,MATCH(I19,#REF!,0),MATCH(AE19,#REF!,0)),"")</f>
        <v/>
      </c>
      <c r="AH19" s="365">
        <f t="shared" si="4"/>
        <v>0.32000000000000006</v>
      </c>
      <c r="AI19" s="63" t="s">
        <v>1003</v>
      </c>
      <c r="AJ19" s="374" t="s">
        <v>110</v>
      </c>
      <c r="AK19" s="64" t="s">
        <v>983</v>
      </c>
      <c r="AL19" s="118" t="s">
        <v>982</v>
      </c>
      <c r="AM19" s="118" t="s">
        <v>35</v>
      </c>
      <c r="AN19" s="118" t="s">
        <v>46</v>
      </c>
      <c r="AO19" s="118" t="s">
        <v>50</v>
      </c>
      <c r="AP19" s="118" t="s">
        <v>52</v>
      </c>
      <c r="AQ19" s="118"/>
      <c r="AR19" s="118"/>
      <c r="AS19" s="118"/>
      <c r="AT19" s="118"/>
      <c r="AU19" s="118"/>
      <c r="AV19" s="118"/>
      <c r="AW19" s="118"/>
      <c r="AX19" s="118"/>
      <c r="AY19" s="118"/>
      <c r="AZ19" s="118"/>
      <c r="BA19" s="118"/>
      <c r="BB19" s="118"/>
      <c r="BC19" s="118"/>
      <c r="BD19" s="118"/>
      <c r="BE19" s="118"/>
      <c r="BF19" s="118"/>
      <c r="BG19" s="118"/>
      <c r="BH19" s="118"/>
      <c r="BI19" s="118"/>
      <c r="BJ19" s="118"/>
      <c r="BK19" s="118"/>
      <c r="BL19" s="118"/>
      <c r="BM19" s="118"/>
      <c r="BN19" s="118"/>
      <c r="BO19" s="118"/>
      <c r="BP19" s="118"/>
      <c r="BQ19" s="118"/>
      <c r="BR19" s="118"/>
      <c r="BS19" s="118"/>
      <c r="BT19" s="118"/>
      <c r="BU19" s="118"/>
      <c r="BV19" s="118"/>
      <c r="BW19" s="118"/>
      <c r="BX19" s="118"/>
      <c r="BY19" s="118"/>
      <c r="BZ19" s="118"/>
      <c r="CA19" s="118"/>
      <c r="CB19" s="118"/>
      <c r="CC19" s="118"/>
      <c r="CD19" s="118"/>
      <c r="CE19" s="118"/>
      <c r="CF19" s="118"/>
      <c r="CG19" s="118"/>
      <c r="CH19" s="118"/>
      <c r="CI19" s="118"/>
      <c r="CJ19" s="118"/>
      <c r="CK19" s="118"/>
      <c r="CL19" s="119" t="str">
        <f>IFERROR(IF(GE19&lt;=1,"1 - Muy Baja",VLOOKUP(GE19,'[13]EVAL CONT'!$BLR$690:$BLS$694,2,0)),"")</f>
        <v>1 - Muy Baja</v>
      </c>
      <c r="CM19" s="366">
        <f t="shared" si="5"/>
        <v>0.2</v>
      </c>
      <c r="CN19" s="53" t="str">
        <f>IFERROR(IF(GG19&lt;=1,"1 - Leve",HLOOKUP(GG19,#REF!,2,0)),"")</f>
        <v/>
      </c>
      <c r="CO19" s="366">
        <f t="shared" si="89"/>
        <v>0.8</v>
      </c>
      <c r="CP19" s="119" t="str">
        <f t="shared" si="6"/>
        <v>MODERADO</v>
      </c>
      <c r="CQ19" s="365">
        <f t="shared" si="90"/>
        <v>0.16000000000000003</v>
      </c>
      <c r="CR19" s="63" t="s">
        <v>456</v>
      </c>
      <c r="CS19" s="119">
        <f t="shared" si="91"/>
        <v>3</v>
      </c>
      <c r="CT19" s="118"/>
      <c r="CU19" s="121" t="s">
        <v>1331</v>
      </c>
      <c r="CV19" s="65" t="s">
        <v>1235</v>
      </c>
      <c r="CW19" s="365"/>
      <c r="CX19" s="368">
        <f t="shared" si="7"/>
        <v>8</v>
      </c>
      <c r="CY19" s="369">
        <f t="shared" si="92"/>
        <v>4</v>
      </c>
      <c r="CZ19" s="368" t="str">
        <f t="shared" si="93"/>
        <v>Mayor</v>
      </c>
      <c r="DA19" s="370">
        <f t="shared" si="94"/>
        <v>0.8</v>
      </c>
      <c r="DB19" s="371">
        <f t="shared" si="95"/>
        <v>0.25</v>
      </c>
      <c r="DC19" s="371">
        <f t="shared" si="8"/>
        <v>0.25</v>
      </c>
      <c r="DD19" s="368">
        <f t="shared" si="96"/>
        <v>0.5</v>
      </c>
      <c r="DE19" s="372">
        <f t="shared" si="9"/>
        <v>1</v>
      </c>
      <c r="DF19" s="373">
        <f t="shared" si="10"/>
        <v>0.2</v>
      </c>
      <c r="DG19" s="372">
        <f t="shared" si="97"/>
        <v>4</v>
      </c>
      <c r="DH19" s="372"/>
      <c r="DI19" s="373">
        <f t="shared" si="11"/>
        <v>0.8</v>
      </c>
      <c r="DJ19" s="371">
        <f t="shared" si="12"/>
        <v>0</v>
      </c>
      <c r="DK19" s="371">
        <f t="shared" si="13"/>
        <v>0</v>
      </c>
      <c r="DL19" s="368">
        <f t="shared" si="14"/>
        <v>0</v>
      </c>
      <c r="DM19" s="372">
        <f t="shared" si="15"/>
        <v>1</v>
      </c>
      <c r="DN19" s="373">
        <f t="shared" si="16"/>
        <v>0.2</v>
      </c>
      <c r="DO19" s="372">
        <f t="shared" si="17"/>
        <v>4</v>
      </c>
      <c r="DP19" s="373">
        <f t="shared" si="18"/>
        <v>0.8</v>
      </c>
      <c r="DQ19" s="371">
        <f t="shared" si="19"/>
        <v>0</v>
      </c>
      <c r="DR19" s="371">
        <f t="shared" si="20"/>
        <v>0</v>
      </c>
      <c r="DS19" s="368">
        <f t="shared" si="21"/>
        <v>0</v>
      </c>
      <c r="DT19" s="372">
        <f t="shared" si="22"/>
        <v>1</v>
      </c>
      <c r="DU19" s="373">
        <f t="shared" si="23"/>
        <v>0.2</v>
      </c>
      <c r="DV19" s="372">
        <f t="shared" si="24"/>
        <v>4</v>
      </c>
      <c r="DW19" s="373">
        <f t="shared" si="25"/>
        <v>0.8</v>
      </c>
      <c r="DX19" s="371">
        <f t="shared" si="26"/>
        <v>0</v>
      </c>
      <c r="DY19" s="371">
        <f t="shared" si="27"/>
        <v>0</v>
      </c>
      <c r="DZ19" s="368">
        <f t="shared" si="28"/>
        <v>0</v>
      </c>
      <c r="EA19" s="372">
        <f t="shared" si="29"/>
        <v>1</v>
      </c>
      <c r="EB19" s="373">
        <f t="shared" si="30"/>
        <v>0.2</v>
      </c>
      <c r="EC19" s="372">
        <f t="shared" si="31"/>
        <v>4</v>
      </c>
      <c r="ED19" s="373">
        <f t="shared" si="32"/>
        <v>0.8</v>
      </c>
      <c r="EE19" s="371">
        <f t="shared" si="33"/>
        <v>0</v>
      </c>
      <c r="EF19" s="371">
        <f t="shared" si="34"/>
        <v>0</v>
      </c>
      <c r="EG19" s="368">
        <f t="shared" si="35"/>
        <v>0</v>
      </c>
      <c r="EH19" s="372">
        <f t="shared" si="36"/>
        <v>1</v>
      </c>
      <c r="EI19" s="373">
        <f t="shared" si="37"/>
        <v>0.2</v>
      </c>
      <c r="EJ19" s="372">
        <f t="shared" si="38"/>
        <v>4</v>
      </c>
      <c r="EK19" s="373">
        <f t="shared" si="39"/>
        <v>0.8</v>
      </c>
      <c r="EL19" s="371">
        <f t="shared" si="40"/>
        <v>0</v>
      </c>
      <c r="EM19" s="371">
        <f t="shared" si="41"/>
        <v>0</v>
      </c>
      <c r="EN19" s="368">
        <f t="shared" si="42"/>
        <v>0</v>
      </c>
      <c r="EO19" s="372">
        <f t="shared" si="43"/>
        <v>1</v>
      </c>
      <c r="EP19" s="373">
        <f t="shared" si="44"/>
        <v>0.2</v>
      </c>
      <c r="EQ19" s="372">
        <f t="shared" si="45"/>
        <v>4</v>
      </c>
      <c r="ER19" s="373">
        <f t="shared" si="46"/>
        <v>0.8</v>
      </c>
      <c r="ES19" s="371">
        <f t="shared" si="47"/>
        <v>0</v>
      </c>
      <c r="ET19" s="371">
        <f t="shared" si="48"/>
        <v>0</v>
      </c>
      <c r="EU19" s="368">
        <f t="shared" si="49"/>
        <v>0</v>
      </c>
      <c r="EV19" s="372">
        <f t="shared" si="50"/>
        <v>1</v>
      </c>
      <c r="EW19" s="373">
        <f t="shared" si="51"/>
        <v>0.2</v>
      </c>
      <c r="EX19" s="372">
        <f t="shared" si="52"/>
        <v>4</v>
      </c>
      <c r="EY19" s="373">
        <f t="shared" si="53"/>
        <v>0.8</v>
      </c>
      <c r="EZ19" s="371">
        <f t="shared" si="54"/>
        <v>0</v>
      </c>
      <c r="FA19" s="371">
        <f t="shared" si="55"/>
        <v>0</v>
      </c>
      <c r="FB19" s="368">
        <f t="shared" si="56"/>
        <v>0</v>
      </c>
      <c r="FC19" s="372">
        <f t="shared" si="57"/>
        <v>1</v>
      </c>
      <c r="FD19" s="373">
        <f t="shared" si="58"/>
        <v>0.2</v>
      </c>
      <c r="FE19" s="372">
        <f t="shared" si="59"/>
        <v>4</v>
      </c>
      <c r="FF19" s="373">
        <f t="shared" si="60"/>
        <v>0.8</v>
      </c>
      <c r="FG19" s="371">
        <f t="shared" si="61"/>
        <v>0</v>
      </c>
      <c r="FH19" s="371">
        <f t="shared" si="62"/>
        <v>0</v>
      </c>
      <c r="FI19" s="368">
        <f t="shared" si="63"/>
        <v>0</v>
      </c>
      <c r="FJ19" s="372">
        <f t="shared" si="64"/>
        <v>1</v>
      </c>
      <c r="FK19" s="373">
        <f t="shared" si="65"/>
        <v>0.2</v>
      </c>
      <c r="FL19" s="372">
        <f t="shared" si="66"/>
        <v>4</v>
      </c>
      <c r="FM19" s="373">
        <f t="shared" si="67"/>
        <v>0.8</v>
      </c>
      <c r="FN19" s="371">
        <f t="shared" si="68"/>
        <v>0</v>
      </c>
      <c r="FO19" s="371">
        <f t="shared" si="69"/>
        <v>0</v>
      </c>
      <c r="FP19" s="368">
        <f t="shared" si="70"/>
        <v>0</v>
      </c>
      <c r="FQ19" s="372">
        <f t="shared" si="71"/>
        <v>1</v>
      </c>
      <c r="FR19" s="373">
        <f t="shared" si="72"/>
        <v>0.2</v>
      </c>
      <c r="FS19" s="372">
        <f t="shared" si="73"/>
        <v>4</v>
      </c>
      <c r="FT19" s="373">
        <f t="shared" si="74"/>
        <v>0.8</v>
      </c>
      <c r="FU19" s="371">
        <f t="shared" si="75"/>
        <v>0</v>
      </c>
      <c r="FV19" s="371">
        <f t="shared" si="76"/>
        <v>0</v>
      </c>
      <c r="FW19" s="368">
        <f t="shared" si="77"/>
        <v>0</v>
      </c>
      <c r="FX19" s="372">
        <f t="shared" si="78"/>
        <v>1</v>
      </c>
      <c r="FY19" s="373">
        <f t="shared" si="79"/>
        <v>0.2</v>
      </c>
      <c r="FZ19" s="372">
        <f t="shared" si="80"/>
        <v>4</v>
      </c>
      <c r="GA19" s="373">
        <f t="shared" si="81"/>
        <v>0.8</v>
      </c>
      <c r="GB19" s="371">
        <f t="shared" si="82"/>
        <v>0</v>
      </c>
      <c r="GC19" s="371">
        <f t="shared" si="83"/>
        <v>0</v>
      </c>
      <c r="GD19" s="368">
        <f t="shared" si="84"/>
        <v>0</v>
      </c>
      <c r="GE19" s="372">
        <f t="shared" si="85"/>
        <v>1</v>
      </c>
      <c r="GF19" s="373">
        <f t="shared" si="86"/>
        <v>0.2</v>
      </c>
      <c r="GG19" s="372">
        <f t="shared" si="87"/>
        <v>4</v>
      </c>
      <c r="GH19" s="373">
        <f t="shared" si="88"/>
        <v>0.8</v>
      </c>
      <c r="GI19" s="373">
        <f t="shared" si="98"/>
        <v>0.8</v>
      </c>
    </row>
    <row r="20" spans="1:191" s="115" customFormat="1" ht="153" x14ac:dyDescent="0.2">
      <c r="A20" s="120">
        <v>12</v>
      </c>
      <c r="B20" s="408" t="s">
        <v>992</v>
      </c>
      <c r="C20" s="63" t="s">
        <v>1004</v>
      </c>
      <c r="D20" s="363" t="s">
        <v>206</v>
      </c>
      <c r="E20" s="118" t="s">
        <v>985</v>
      </c>
      <c r="F20" s="118" t="s">
        <v>223</v>
      </c>
      <c r="G20" s="64" t="s">
        <v>950</v>
      </c>
      <c r="H20" s="64" t="s">
        <v>173</v>
      </c>
      <c r="I20" s="363" t="s">
        <v>20</v>
      </c>
      <c r="J20" s="363" t="s">
        <v>54</v>
      </c>
      <c r="K20" s="363" t="s">
        <v>54</v>
      </c>
      <c r="L20" s="363" t="s">
        <v>53</v>
      </c>
      <c r="M20" s="363" t="s">
        <v>53</v>
      </c>
      <c r="N20" s="363" t="s">
        <v>54</v>
      </c>
      <c r="O20" s="363" t="s">
        <v>53</v>
      </c>
      <c r="P20" s="363" t="s">
        <v>53</v>
      </c>
      <c r="Q20" s="363" t="s">
        <v>53</v>
      </c>
      <c r="R20" s="363" t="s">
        <v>54</v>
      </c>
      <c r="S20" s="363" t="s">
        <v>54</v>
      </c>
      <c r="T20" s="363" t="s">
        <v>54</v>
      </c>
      <c r="U20" s="363" t="s">
        <v>54</v>
      </c>
      <c r="V20" s="363" t="s">
        <v>53</v>
      </c>
      <c r="W20" s="363" t="s">
        <v>54</v>
      </c>
      <c r="X20" s="363" t="s">
        <v>53</v>
      </c>
      <c r="Y20" s="363" t="s">
        <v>53</v>
      </c>
      <c r="Z20" s="363" t="s">
        <v>53</v>
      </c>
      <c r="AA20" s="363" t="s">
        <v>53</v>
      </c>
      <c r="AB20" s="363" t="s">
        <v>53</v>
      </c>
      <c r="AC20" s="364" t="str">
        <f t="shared" si="0"/>
        <v>2 - Baja</v>
      </c>
      <c r="AD20" s="365">
        <f t="shared" si="1"/>
        <v>0.4</v>
      </c>
      <c r="AE20" s="364" t="str">
        <f t="shared" si="2"/>
        <v>4 - Mayor</v>
      </c>
      <c r="AF20" s="365">
        <f t="shared" si="3"/>
        <v>0.8</v>
      </c>
      <c r="AG20" s="56" t="str">
        <f>IFERROR(INDEX(#REF!,MATCH(I20,#REF!,0),MATCH(AE20,#REF!,0)),"")</f>
        <v/>
      </c>
      <c r="AH20" s="365">
        <f t="shared" si="4"/>
        <v>0.32000000000000006</v>
      </c>
      <c r="AI20" s="63" t="s">
        <v>1003</v>
      </c>
      <c r="AJ20" s="374" t="s">
        <v>110</v>
      </c>
      <c r="AK20" s="64" t="s">
        <v>983</v>
      </c>
      <c r="AL20" s="118" t="s">
        <v>982</v>
      </c>
      <c r="AM20" s="118" t="s">
        <v>35</v>
      </c>
      <c r="AN20" s="118" t="s">
        <v>46</v>
      </c>
      <c r="AO20" s="118" t="s">
        <v>50</v>
      </c>
      <c r="AP20" s="118" t="s">
        <v>52</v>
      </c>
      <c r="AQ20" s="118" t="s">
        <v>35</v>
      </c>
      <c r="AR20" s="118" t="s">
        <v>46</v>
      </c>
      <c r="AS20" s="118" t="s">
        <v>50</v>
      </c>
      <c r="AT20" s="118" t="s">
        <v>52</v>
      </c>
      <c r="AU20" s="118"/>
      <c r="AV20" s="118"/>
      <c r="AW20" s="118"/>
      <c r="AX20" s="118"/>
      <c r="AY20" s="118"/>
      <c r="AZ20" s="118"/>
      <c r="BA20" s="118"/>
      <c r="BB20" s="118"/>
      <c r="BC20" s="118"/>
      <c r="BD20" s="118"/>
      <c r="BE20" s="118"/>
      <c r="BF20" s="118"/>
      <c r="BG20" s="118"/>
      <c r="BH20" s="118"/>
      <c r="BI20" s="118"/>
      <c r="BJ20" s="118"/>
      <c r="BK20" s="118"/>
      <c r="BL20" s="118"/>
      <c r="BM20" s="118"/>
      <c r="BN20" s="118"/>
      <c r="BO20" s="118"/>
      <c r="BP20" s="118"/>
      <c r="BQ20" s="118"/>
      <c r="BR20" s="118"/>
      <c r="BS20" s="118"/>
      <c r="BT20" s="118"/>
      <c r="BU20" s="118"/>
      <c r="BV20" s="118"/>
      <c r="BW20" s="118"/>
      <c r="BX20" s="118"/>
      <c r="BY20" s="118"/>
      <c r="BZ20" s="118"/>
      <c r="CA20" s="118"/>
      <c r="CB20" s="118"/>
      <c r="CC20" s="118"/>
      <c r="CD20" s="118"/>
      <c r="CE20" s="118"/>
      <c r="CF20" s="118"/>
      <c r="CG20" s="118"/>
      <c r="CH20" s="118"/>
      <c r="CI20" s="118"/>
      <c r="CJ20" s="118"/>
      <c r="CK20" s="118"/>
      <c r="CL20" s="119" t="str">
        <f>IFERROR(IF(GE20&lt;=1,"1 - Muy Baja",VLOOKUP(GE20,'[13]EVAL CONT'!$BLR$690:$BLS$694,2,0)),"")</f>
        <v>1 - Muy Baja</v>
      </c>
      <c r="CM20" s="366">
        <f t="shared" si="5"/>
        <v>0.1</v>
      </c>
      <c r="CN20" s="53" t="str">
        <f>IFERROR(IF(GG20&lt;=1,"1 - Leve",HLOOKUP(GG20,#REF!,2,0)),"")</f>
        <v/>
      </c>
      <c r="CO20" s="366">
        <f t="shared" si="89"/>
        <v>0.8</v>
      </c>
      <c r="CP20" s="119" t="str">
        <f t="shared" si="6"/>
        <v>MODERADO</v>
      </c>
      <c r="CQ20" s="365">
        <f t="shared" si="90"/>
        <v>8.0000000000000016E-2</v>
      </c>
      <c r="CR20" s="63" t="s">
        <v>233</v>
      </c>
      <c r="CS20" s="119">
        <f t="shared" si="91"/>
        <v>3</v>
      </c>
      <c r="CT20" s="118"/>
      <c r="CU20" s="121" t="s">
        <v>1331</v>
      </c>
      <c r="CV20" s="65" t="s">
        <v>1235</v>
      </c>
      <c r="CW20" s="365"/>
      <c r="CX20" s="368">
        <f t="shared" si="7"/>
        <v>8</v>
      </c>
      <c r="CY20" s="369">
        <f t="shared" si="92"/>
        <v>4</v>
      </c>
      <c r="CZ20" s="368" t="str">
        <f t="shared" si="93"/>
        <v>Mayor</v>
      </c>
      <c r="DA20" s="370">
        <f t="shared" si="94"/>
        <v>0.8</v>
      </c>
      <c r="DB20" s="371">
        <f t="shared" si="95"/>
        <v>0.25</v>
      </c>
      <c r="DC20" s="371">
        <f t="shared" si="8"/>
        <v>0.25</v>
      </c>
      <c r="DD20" s="368">
        <f t="shared" si="96"/>
        <v>0.5</v>
      </c>
      <c r="DE20" s="372">
        <f t="shared" si="9"/>
        <v>1</v>
      </c>
      <c r="DF20" s="373">
        <f t="shared" si="10"/>
        <v>0.2</v>
      </c>
      <c r="DG20" s="372">
        <f t="shared" si="97"/>
        <v>4</v>
      </c>
      <c r="DH20" s="372"/>
      <c r="DI20" s="373">
        <f t="shared" si="11"/>
        <v>0.8</v>
      </c>
      <c r="DJ20" s="371">
        <f t="shared" si="12"/>
        <v>0.25</v>
      </c>
      <c r="DK20" s="371">
        <f t="shared" si="13"/>
        <v>0.25</v>
      </c>
      <c r="DL20" s="368">
        <f t="shared" si="14"/>
        <v>0.5</v>
      </c>
      <c r="DM20" s="372">
        <f t="shared" si="15"/>
        <v>1</v>
      </c>
      <c r="DN20" s="373">
        <f t="shared" si="16"/>
        <v>0.1</v>
      </c>
      <c r="DO20" s="372">
        <f t="shared" si="17"/>
        <v>4</v>
      </c>
      <c r="DP20" s="373">
        <f t="shared" si="18"/>
        <v>0.8</v>
      </c>
      <c r="DQ20" s="371">
        <f t="shared" si="19"/>
        <v>0</v>
      </c>
      <c r="DR20" s="371">
        <f t="shared" si="20"/>
        <v>0</v>
      </c>
      <c r="DS20" s="368">
        <f t="shared" si="21"/>
        <v>0</v>
      </c>
      <c r="DT20" s="372">
        <f t="shared" si="22"/>
        <v>1</v>
      </c>
      <c r="DU20" s="373">
        <f t="shared" si="23"/>
        <v>0.1</v>
      </c>
      <c r="DV20" s="372">
        <f t="shared" si="24"/>
        <v>4</v>
      </c>
      <c r="DW20" s="373">
        <f t="shared" si="25"/>
        <v>0.8</v>
      </c>
      <c r="DX20" s="371">
        <f t="shared" si="26"/>
        <v>0</v>
      </c>
      <c r="DY20" s="371">
        <f t="shared" si="27"/>
        <v>0</v>
      </c>
      <c r="DZ20" s="368">
        <f t="shared" si="28"/>
        <v>0</v>
      </c>
      <c r="EA20" s="372">
        <f t="shared" si="29"/>
        <v>1</v>
      </c>
      <c r="EB20" s="373">
        <f t="shared" si="30"/>
        <v>0.1</v>
      </c>
      <c r="EC20" s="372">
        <f t="shared" si="31"/>
        <v>4</v>
      </c>
      <c r="ED20" s="373">
        <f t="shared" si="32"/>
        <v>0.8</v>
      </c>
      <c r="EE20" s="371">
        <f t="shared" si="33"/>
        <v>0</v>
      </c>
      <c r="EF20" s="371">
        <f t="shared" si="34"/>
        <v>0</v>
      </c>
      <c r="EG20" s="368">
        <f t="shared" si="35"/>
        <v>0</v>
      </c>
      <c r="EH20" s="372">
        <f t="shared" si="36"/>
        <v>1</v>
      </c>
      <c r="EI20" s="373">
        <f t="shared" si="37"/>
        <v>0.1</v>
      </c>
      <c r="EJ20" s="372">
        <f t="shared" si="38"/>
        <v>4</v>
      </c>
      <c r="EK20" s="373">
        <f t="shared" si="39"/>
        <v>0.8</v>
      </c>
      <c r="EL20" s="371">
        <f t="shared" si="40"/>
        <v>0</v>
      </c>
      <c r="EM20" s="371">
        <f t="shared" si="41"/>
        <v>0</v>
      </c>
      <c r="EN20" s="368">
        <f t="shared" si="42"/>
        <v>0</v>
      </c>
      <c r="EO20" s="372">
        <f t="shared" si="43"/>
        <v>1</v>
      </c>
      <c r="EP20" s="373">
        <f t="shared" si="44"/>
        <v>0.1</v>
      </c>
      <c r="EQ20" s="372">
        <f t="shared" si="45"/>
        <v>4</v>
      </c>
      <c r="ER20" s="373">
        <f t="shared" si="46"/>
        <v>0.8</v>
      </c>
      <c r="ES20" s="371">
        <f t="shared" si="47"/>
        <v>0</v>
      </c>
      <c r="ET20" s="371">
        <f t="shared" si="48"/>
        <v>0</v>
      </c>
      <c r="EU20" s="368">
        <f t="shared" si="49"/>
        <v>0</v>
      </c>
      <c r="EV20" s="372">
        <f t="shared" si="50"/>
        <v>1</v>
      </c>
      <c r="EW20" s="373">
        <f t="shared" si="51"/>
        <v>0.1</v>
      </c>
      <c r="EX20" s="372">
        <f t="shared" si="52"/>
        <v>4</v>
      </c>
      <c r="EY20" s="373">
        <f t="shared" si="53"/>
        <v>0.8</v>
      </c>
      <c r="EZ20" s="371">
        <f t="shared" si="54"/>
        <v>0</v>
      </c>
      <c r="FA20" s="371">
        <f t="shared" si="55"/>
        <v>0</v>
      </c>
      <c r="FB20" s="368">
        <f t="shared" si="56"/>
        <v>0</v>
      </c>
      <c r="FC20" s="372">
        <f t="shared" si="57"/>
        <v>1</v>
      </c>
      <c r="FD20" s="373">
        <f t="shared" si="58"/>
        <v>0.1</v>
      </c>
      <c r="FE20" s="372">
        <f t="shared" si="59"/>
        <v>4</v>
      </c>
      <c r="FF20" s="373">
        <f t="shared" si="60"/>
        <v>0.8</v>
      </c>
      <c r="FG20" s="371">
        <f t="shared" si="61"/>
        <v>0</v>
      </c>
      <c r="FH20" s="371">
        <f t="shared" si="62"/>
        <v>0</v>
      </c>
      <c r="FI20" s="368">
        <f t="shared" si="63"/>
        <v>0</v>
      </c>
      <c r="FJ20" s="372">
        <f t="shared" si="64"/>
        <v>1</v>
      </c>
      <c r="FK20" s="373">
        <f t="shared" si="65"/>
        <v>0.1</v>
      </c>
      <c r="FL20" s="372">
        <f t="shared" si="66"/>
        <v>4</v>
      </c>
      <c r="FM20" s="373">
        <f t="shared" si="67"/>
        <v>0.8</v>
      </c>
      <c r="FN20" s="371">
        <f t="shared" si="68"/>
        <v>0</v>
      </c>
      <c r="FO20" s="371">
        <f t="shared" si="69"/>
        <v>0</v>
      </c>
      <c r="FP20" s="368">
        <f t="shared" si="70"/>
        <v>0</v>
      </c>
      <c r="FQ20" s="372">
        <f t="shared" si="71"/>
        <v>1</v>
      </c>
      <c r="FR20" s="373">
        <f t="shared" si="72"/>
        <v>0.1</v>
      </c>
      <c r="FS20" s="372">
        <f t="shared" si="73"/>
        <v>4</v>
      </c>
      <c r="FT20" s="373">
        <f t="shared" si="74"/>
        <v>0.8</v>
      </c>
      <c r="FU20" s="371">
        <f t="shared" si="75"/>
        <v>0</v>
      </c>
      <c r="FV20" s="371">
        <f t="shared" si="76"/>
        <v>0</v>
      </c>
      <c r="FW20" s="368">
        <f t="shared" si="77"/>
        <v>0</v>
      </c>
      <c r="FX20" s="372">
        <f t="shared" si="78"/>
        <v>1</v>
      </c>
      <c r="FY20" s="373">
        <f t="shared" si="79"/>
        <v>0.1</v>
      </c>
      <c r="FZ20" s="372">
        <f t="shared" si="80"/>
        <v>4</v>
      </c>
      <c r="GA20" s="373">
        <f t="shared" si="81"/>
        <v>0.8</v>
      </c>
      <c r="GB20" s="371">
        <f t="shared" si="82"/>
        <v>0</v>
      </c>
      <c r="GC20" s="371">
        <f t="shared" si="83"/>
        <v>0</v>
      </c>
      <c r="GD20" s="368">
        <f t="shared" si="84"/>
        <v>0</v>
      </c>
      <c r="GE20" s="372">
        <f t="shared" si="85"/>
        <v>1</v>
      </c>
      <c r="GF20" s="373">
        <f t="shared" si="86"/>
        <v>0.1</v>
      </c>
      <c r="GG20" s="372">
        <f t="shared" si="87"/>
        <v>4</v>
      </c>
      <c r="GH20" s="373">
        <f t="shared" si="88"/>
        <v>0.8</v>
      </c>
      <c r="GI20" s="373">
        <f t="shared" si="98"/>
        <v>0.8</v>
      </c>
    </row>
    <row r="21" spans="1:191" s="115" customFormat="1" ht="153" x14ac:dyDescent="0.2">
      <c r="A21" s="120">
        <v>13</v>
      </c>
      <c r="B21" s="408" t="s">
        <v>992</v>
      </c>
      <c r="C21" s="63" t="s">
        <v>1002</v>
      </c>
      <c r="D21" s="363" t="s">
        <v>205</v>
      </c>
      <c r="E21" s="118" t="s">
        <v>985</v>
      </c>
      <c r="F21" s="118" t="s">
        <v>223</v>
      </c>
      <c r="G21" s="64" t="s">
        <v>950</v>
      </c>
      <c r="H21" s="64" t="s">
        <v>173</v>
      </c>
      <c r="I21" s="363" t="s">
        <v>20</v>
      </c>
      <c r="J21" s="363" t="s">
        <v>54</v>
      </c>
      <c r="K21" s="363" t="s">
        <v>54</v>
      </c>
      <c r="L21" s="363" t="s">
        <v>53</v>
      </c>
      <c r="M21" s="363" t="s">
        <v>53</v>
      </c>
      <c r="N21" s="363" t="s">
        <v>54</v>
      </c>
      <c r="O21" s="363" t="s">
        <v>53</v>
      </c>
      <c r="P21" s="363" t="s">
        <v>53</v>
      </c>
      <c r="Q21" s="363" t="s">
        <v>53</v>
      </c>
      <c r="R21" s="363" t="s">
        <v>54</v>
      </c>
      <c r="S21" s="363" t="s">
        <v>54</v>
      </c>
      <c r="T21" s="363" t="s">
        <v>54</v>
      </c>
      <c r="U21" s="363" t="s">
        <v>54</v>
      </c>
      <c r="V21" s="363" t="s">
        <v>53</v>
      </c>
      <c r="W21" s="363" t="s">
        <v>54</v>
      </c>
      <c r="X21" s="363" t="s">
        <v>53</v>
      </c>
      <c r="Y21" s="363" t="s">
        <v>53</v>
      </c>
      <c r="Z21" s="363" t="s">
        <v>53</v>
      </c>
      <c r="AA21" s="363" t="s">
        <v>53</v>
      </c>
      <c r="AB21" s="363" t="s">
        <v>53</v>
      </c>
      <c r="AC21" s="364" t="str">
        <f t="shared" si="0"/>
        <v>2 - Baja</v>
      </c>
      <c r="AD21" s="365">
        <f t="shared" si="1"/>
        <v>0.4</v>
      </c>
      <c r="AE21" s="364" t="str">
        <f t="shared" si="2"/>
        <v>4 - Mayor</v>
      </c>
      <c r="AF21" s="365">
        <f t="shared" si="3"/>
        <v>0.8</v>
      </c>
      <c r="AG21" s="56" t="str">
        <f>IFERROR(INDEX(#REF!,MATCH(I21,#REF!,0),MATCH(AE21,#REF!,0)),"")</f>
        <v/>
      </c>
      <c r="AH21" s="365">
        <f t="shared" si="4"/>
        <v>0.32000000000000006</v>
      </c>
      <c r="AI21" s="63" t="s">
        <v>1000</v>
      </c>
      <c r="AJ21" s="374" t="s">
        <v>110</v>
      </c>
      <c r="AK21" s="64" t="s">
        <v>983</v>
      </c>
      <c r="AL21" s="118" t="s">
        <v>982</v>
      </c>
      <c r="AM21" s="118" t="s">
        <v>35</v>
      </c>
      <c r="AN21" s="118" t="s">
        <v>45</v>
      </c>
      <c r="AO21" s="118" t="s">
        <v>50</v>
      </c>
      <c r="AP21" s="118" t="s">
        <v>52</v>
      </c>
      <c r="AQ21" s="118"/>
      <c r="AR21" s="118"/>
      <c r="AS21" s="118"/>
      <c r="AT21" s="118"/>
      <c r="AU21" s="118"/>
      <c r="AV21" s="118"/>
      <c r="AW21" s="118"/>
      <c r="AX21" s="118"/>
      <c r="AY21" s="118"/>
      <c r="AZ21" s="118"/>
      <c r="BA21" s="118"/>
      <c r="BB21" s="118"/>
      <c r="BC21" s="118"/>
      <c r="BD21" s="118"/>
      <c r="BE21" s="118"/>
      <c r="BF21" s="118"/>
      <c r="BG21" s="118"/>
      <c r="BH21" s="118"/>
      <c r="BI21" s="118"/>
      <c r="BJ21" s="118"/>
      <c r="BK21" s="118"/>
      <c r="BL21" s="118"/>
      <c r="BM21" s="118"/>
      <c r="BN21" s="118"/>
      <c r="BO21" s="118"/>
      <c r="BP21" s="118"/>
      <c r="BQ21" s="118"/>
      <c r="BR21" s="118"/>
      <c r="BS21" s="118"/>
      <c r="BT21" s="118"/>
      <c r="BU21" s="118"/>
      <c r="BV21" s="118"/>
      <c r="BW21" s="118"/>
      <c r="BX21" s="118"/>
      <c r="BY21" s="118"/>
      <c r="BZ21" s="118"/>
      <c r="CA21" s="118"/>
      <c r="CB21" s="118"/>
      <c r="CC21" s="118"/>
      <c r="CD21" s="118"/>
      <c r="CE21" s="118"/>
      <c r="CF21" s="118"/>
      <c r="CG21" s="118"/>
      <c r="CH21" s="118"/>
      <c r="CI21" s="118"/>
      <c r="CJ21" s="118"/>
      <c r="CK21" s="118"/>
      <c r="CL21" s="119" t="str">
        <f>IFERROR(IF(GE21&lt;=1,"1 - Muy Baja",VLOOKUP(GE21,'[13]EVAL CONT'!$BLR$690:$BLS$694,2,0)),"")</f>
        <v/>
      </c>
      <c r="CM21" s="366">
        <f t="shared" si="5"/>
        <v>0.24</v>
      </c>
      <c r="CN21" s="53" t="str">
        <f>IFERROR(IF(GG21&lt;=1,"1 - Leve",HLOOKUP(GG21,#REF!,2,0)),"")</f>
        <v/>
      </c>
      <c r="CO21" s="366">
        <f t="shared" si="89"/>
        <v>0.8</v>
      </c>
      <c r="CP21" s="119" t="str">
        <f t="shared" si="6"/>
        <v>MODERADO</v>
      </c>
      <c r="CQ21" s="365">
        <f t="shared" si="90"/>
        <v>0.192</v>
      </c>
      <c r="CR21" s="63" t="s">
        <v>456</v>
      </c>
      <c r="CS21" s="119">
        <f t="shared" si="91"/>
        <v>3</v>
      </c>
      <c r="CT21" s="118"/>
      <c r="CU21" s="121" t="s">
        <v>1331</v>
      </c>
      <c r="CV21" s="65" t="s">
        <v>1235</v>
      </c>
      <c r="CW21" s="365"/>
      <c r="CX21" s="368">
        <f t="shared" si="7"/>
        <v>8</v>
      </c>
      <c r="CY21" s="369">
        <f t="shared" si="92"/>
        <v>4</v>
      </c>
      <c r="CZ21" s="368" t="str">
        <f t="shared" si="93"/>
        <v>Mayor</v>
      </c>
      <c r="DA21" s="370">
        <f t="shared" si="94"/>
        <v>0.8</v>
      </c>
      <c r="DB21" s="371">
        <f t="shared" si="95"/>
        <v>0.15</v>
      </c>
      <c r="DC21" s="371">
        <f t="shared" si="8"/>
        <v>0.25</v>
      </c>
      <c r="DD21" s="368">
        <f t="shared" si="96"/>
        <v>0.4</v>
      </c>
      <c r="DE21" s="372">
        <f t="shared" si="9"/>
        <v>2</v>
      </c>
      <c r="DF21" s="373">
        <f t="shared" si="10"/>
        <v>0.24</v>
      </c>
      <c r="DG21" s="372">
        <f t="shared" si="97"/>
        <v>4</v>
      </c>
      <c r="DH21" s="372"/>
      <c r="DI21" s="373">
        <f t="shared" si="11"/>
        <v>0.8</v>
      </c>
      <c r="DJ21" s="371">
        <f t="shared" si="12"/>
        <v>0</v>
      </c>
      <c r="DK21" s="371">
        <f t="shared" si="13"/>
        <v>0</v>
      </c>
      <c r="DL21" s="368">
        <f t="shared" si="14"/>
        <v>0</v>
      </c>
      <c r="DM21" s="372">
        <f t="shared" si="15"/>
        <v>2</v>
      </c>
      <c r="DN21" s="373">
        <f t="shared" si="16"/>
        <v>0.24</v>
      </c>
      <c r="DO21" s="372">
        <f t="shared" si="17"/>
        <v>4</v>
      </c>
      <c r="DP21" s="373">
        <f t="shared" si="18"/>
        <v>0.8</v>
      </c>
      <c r="DQ21" s="371">
        <f t="shared" si="19"/>
        <v>0</v>
      </c>
      <c r="DR21" s="371">
        <f t="shared" si="20"/>
        <v>0</v>
      </c>
      <c r="DS21" s="368">
        <f t="shared" si="21"/>
        <v>0</v>
      </c>
      <c r="DT21" s="372">
        <f t="shared" si="22"/>
        <v>2</v>
      </c>
      <c r="DU21" s="373">
        <f t="shared" si="23"/>
        <v>0.24</v>
      </c>
      <c r="DV21" s="372">
        <f t="shared" si="24"/>
        <v>4</v>
      </c>
      <c r="DW21" s="373">
        <f t="shared" si="25"/>
        <v>0.8</v>
      </c>
      <c r="DX21" s="371">
        <f t="shared" si="26"/>
        <v>0</v>
      </c>
      <c r="DY21" s="371">
        <f t="shared" si="27"/>
        <v>0</v>
      </c>
      <c r="DZ21" s="368">
        <f t="shared" si="28"/>
        <v>0</v>
      </c>
      <c r="EA21" s="372">
        <f t="shared" si="29"/>
        <v>2</v>
      </c>
      <c r="EB21" s="373">
        <f t="shared" si="30"/>
        <v>0.24</v>
      </c>
      <c r="EC21" s="372">
        <f t="shared" si="31"/>
        <v>4</v>
      </c>
      <c r="ED21" s="373">
        <f t="shared" si="32"/>
        <v>0.8</v>
      </c>
      <c r="EE21" s="371">
        <f t="shared" si="33"/>
        <v>0</v>
      </c>
      <c r="EF21" s="371">
        <f t="shared" si="34"/>
        <v>0</v>
      </c>
      <c r="EG21" s="368">
        <f t="shared" si="35"/>
        <v>0</v>
      </c>
      <c r="EH21" s="372">
        <f t="shared" si="36"/>
        <v>2</v>
      </c>
      <c r="EI21" s="373">
        <f t="shared" si="37"/>
        <v>0.24</v>
      </c>
      <c r="EJ21" s="372">
        <f t="shared" si="38"/>
        <v>4</v>
      </c>
      <c r="EK21" s="373">
        <f t="shared" si="39"/>
        <v>0.8</v>
      </c>
      <c r="EL21" s="371">
        <f t="shared" si="40"/>
        <v>0</v>
      </c>
      <c r="EM21" s="371">
        <f t="shared" si="41"/>
        <v>0</v>
      </c>
      <c r="EN21" s="368">
        <f t="shared" si="42"/>
        <v>0</v>
      </c>
      <c r="EO21" s="372">
        <f t="shared" si="43"/>
        <v>2</v>
      </c>
      <c r="EP21" s="373">
        <f t="shared" si="44"/>
        <v>0.24</v>
      </c>
      <c r="EQ21" s="372">
        <f t="shared" si="45"/>
        <v>4</v>
      </c>
      <c r="ER21" s="373">
        <f t="shared" si="46"/>
        <v>0.8</v>
      </c>
      <c r="ES21" s="371">
        <f t="shared" si="47"/>
        <v>0</v>
      </c>
      <c r="ET21" s="371">
        <f t="shared" si="48"/>
        <v>0</v>
      </c>
      <c r="EU21" s="368">
        <f t="shared" si="49"/>
        <v>0</v>
      </c>
      <c r="EV21" s="372">
        <f t="shared" si="50"/>
        <v>2</v>
      </c>
      <c r="EW21" s="373">
        <f t="shared" si="51"/>
        <v>0.24</v>
      </c>
      <c r="EX21" s="372">
        <f t="shared" si="52"/>
        <v>4</v>
      </c>
      <c r="EY21" s="373">
        <f t="shared" si="53"/>
        <v>0.8</v>
      </c>
      <c r="EZ21" s="371">
        <f t="shared" si="54"/>
        <v>0</v>
      </c>
      <c r="FA21" s="371">
        <f t="shared" si="55"/>
        <v>0</v>
      </c>
      <c r="FB21" s="368">
        <f t="shared" si="56"/>
        <v>0</v>
      </c>
      <c r="FC21" s="372">
        <f t="shared" si="57"/>
        <v>2</v>
      </c>
      <c r="FD21" s="373">
        <f t="shared" si="58"/>
        <v>0.24</v>
      </c>
      <c r="FE21" s="372">
        <f t="shared" si="59"/>
        <v>4</v>
      </c>
      <c r="FF21" s="373">
        <f t="shared" si="60"/>
        <v>0.8</v>
      </c>
      <c r="FG21" s="371">
        <f t="shared" si="61"/>
        <v>0</v>
      </c>
      <c r="FH21" s="371">
        <f t="shared" si="62"/>
        <v>0</v>
      </c>
      <c r="FI21" s="368">
        <f t="shared" si="63"/>
        <v>0</v>
      </c>
      <c r="FJ21" s="372">
        <f t="shared" si="64"/>
        <v>2</v>
      </c>
      <c r="FK21" s="373">
        <f t="shared" si="65"/>
        <v>0.24</v>
      </c>
      <c r="FL21" s="372">
        <f t="shared" si="66"/>
        <v>4</v>
      </c>
      <c r="FM21" s="373">
        <f t="shared" si="67"/>
        <v>0.8</v>
      </c>
      <c r="FN21" s="371">
        <f t="shared" si="68"/>
        <v>0</v>
      </c>
      <c r="FO21" s="371">
        <f t="shared" si="69"/>
        <v>0</v>
      </c>
      <c r="FP21" s="368">
        <f t="shared" si="70"/>
        <v>0</v>
      </c>
      <c r="FQ21" s="372">
        <f t="shared" si="71"/>
        <v>2</v>
      </c>
      <c r="FR21" s="373">
        <f t="shared" si="72"/>
        <v>0.24</v>
      </c>
      <c r="FS21" s="372">
        <f t="shared" si="73"/>
        <v>4</v>
      </c>
      <c r="FT21" s="373">
        <f t="shared" si="74"/>
        <v>0.8</v>
      </c>
      <c r="FU21" s="371">
        <f t="shared" si="75"/>
        <v>0</v>
      </c>
      <c r="FV21" s="371">
        <f t="shared" si="76"/>
        <v>0</v>
      </c>
      <c r="FW21" s="368">
        <f t="shared" si="77"/>
        <v>0</v>
      </c>
      <c r="FX21" s="372">
        <f t="shared" si="78"/>
        <v>2</v>
      </c>
      <c r="FY21" s="373">
        <f t="shared" si="79"/>
        <v>0.24</v>
      </c>
      <c r="FZ21" s="372">
        <f t="shared" si="80"/>
        <v>4</v>
      </c>
      <c r="GA21" s="373">
        <f t="shared" si="81"/>
        <v>0.8</v>
      </c>
      <c r="GB21" s="371">
        <f t="shared" si="82"/>
        <v>0</v>
      </c>
      <c r="GC21" s="371">
        <f t="shared" si="83"/>
        <v>0</v>
      </c>
      <c r="GD21" s="368">
        <f t="shared" si="84"/>
        <v>0</v>
      </c>
      <c r="GE21" s="372">
        <f t="shared" si="85"/>
        <v>2</v>
      </c>
      <c r="GF21" s="373">
        <f t="shared" si="86"/>
        <v>0.24</v>
      </c>
      <c r="GG21" s="372">
        <f t="shared" si="87"/>
        <v>4</v>
      </c>
      <c r="GH21" s="373">
        <f t="shared" si="88"/>
        <v>0.8</v>
      </c>
      <c r="GI21" s="373">
        <f t="shared" si="98"/>
        <v>0.8</v>
      </c>
    </row>
    <row r="22" spans="1:191" s="115" customFormat="1" ht="153" x14ac:dyDescent="0.2">
      <c r="A22" s="120">
        <v>14</v>
      </c>
      <c r="B22" s="408" t="s">
        <v>992</v>
      </c>
      <c r="C22" s="63" t="s">
        <v>1001</v>
      </c>
      <c r="D22" s="363" t="s">
        <v>206</v>
      </c>
      <c r="E22" s="118" t="s">
        <v>985</v>
      </c>
      <c r="F22" s="118" t="s">
        <v>223</v>
      </c>
      <c r="G22" s="64" t="s">
        <v>950</v>
      </c>
      <c r="H22" s="64" t="s">
        <v>173</v>
      </c>
      <c r="I22" s="363" t="s">
        <v>20</v>
      </c>
      <c r="J22" s="363" t="s">
        <v>54</v>
      </c>
      <c r="K22" s="363" t="s">
        <v>54</v>
      </c>
      <c r="L22" s="363" t="s">
        <v>53</v>
      </c>
      <c r="M22" s="363" t="s">
        <v>53</v>
      </c>
      <c r="N22" s="363" t="s">
        <v>54</v>
      </c>
      <c r="O22" s="363" t="s">
        <v>53</v>
      </c>
      <c r="P22" s="363" t="s">
        <v>53</v>
      </c>
      <c r="Q22" s="363" t="s">
        <v>53</v>
      </c>
      <c r="R22" s="363" t="s">
        <v>54</v>
      </c>
      <c r="S22" s="363" t="s">
        <v>54</v>
      </c>
      <c r="T22" s="363" t="s">
        <v>54</v>
      </c>
      <c r="U22" s="363" t="s">
        <v>54</v>
      </c>
      <c r="V22" s="363" t="s">
        <v>53</v>
      </c>
      <c r="W22" s="363" t="s">
        <v>54</v>
      </c>
      <c r="X22" s="363" t="s">
        <v>53</v>
      </c>
      <c r="Y22" s="363" t="s">
        <v>53</v>
      </c>
      <c r="Z22" s="363" t="s">
        <v>53</v>
      </c>
      <c r="AA22" s="363" t="s">
        <v>53</v>
      </c>
      <c r="AB22" s="363" t="s">
        <v>53</v>
      </c>
      <c r="AC22" s="364" t="str">
        <f t="shared" si="0"/>
        <v>2 - Baja</v>
      </c>
      <c r="AD22" s="365">
        <f t="shared" si="1"/>
        <v>0.4</v>
      </c>
      <c r="AE22" s="364" t="str">
        <f t="shared" si="2"/>
        <v>4 - Mayor</v>
      </c>
      <c r="AF22" s="365">
        <f t="shared" si="3"/>
        <v>0.8</v>
      </c>
      <c r="AG22" s="56" t="str">
        <f>IFERROR(INDEX(#REF!,MATCH(I22,#REF!,0),MATCH(AE22,#REF!,0)),"")</f>
        <v/>
      </c>
      <c r="AH22" s="365">
        <f t="shared" si="4"/>
        <v>0.32000000000000006</v>
      </c>
      <c r="AI22" s="63" t="s">
        <v>1000</v>
      </c>
      <c r="AJ22" s="374" t="s">
        <v>110</v>
      </c>
      <c r="AK22" s="64" t="s">
        <v>983</v>
      </c>
      <c r="AL22" s="118" t="s">
        <v>982</v>
      </c>
      <c r="AM22" s="118" t="s">
        <v>35</v>
      </c>
      <c r="AN22" s="118" t="s">
        <v>45</v>
      </c>
      <c r="AO22" s="118" t="s">
        <v>50</v>
      </c>
      <c r="AP22" s="118" t="s">
        <v>52</v>
      </c>
      <c r="AQ22" s="118"/>
      <c r="AR22" s="118"/>
      <c r="AS22" s="118"/>
      <c r="AT22" s="118"/>
      <c r="AU22" s="118"/>
      <c r="AV22" s="118"/>
      <c r="AW22" s="118"/>
      <c r="AX22" s="118"/>
      <c r="AY22" s="118"/>
      <c r="AZ22" s="118"/>
      <c r="BA22" s="118"/>
      <c r="BB22" s="118"/>
      <c r="BC22" s="118"/>
      <c r="BD22" s="118"/>
      <c r="BE22" s="118"/>
      <c r="BF22" s="118"/>
      <c r="BG22" s="118"/>
      <c r="BH22" s="118"/>
      <c r="BI22" s="118"/>
      <c r="BJ22" s="118"/>
      <c r="BK22" s="118"/>
      <c r="BL22" s="118"/>
      <c r="BM22" s="118"/>
      <c r="BN22" s="118"/>
      <c r="BO22" s="118"/>
      <c r="BP22" s="118"/>
      <c r="BQ22" s="118"/>
      <c r="BR22" s="118"/>
      <c r="BS22" s="118"/>
      <c r="BT22" s="118"/>
      <c r="BU22" s="118"/>
      <c r="BV22" s="118"/>
      <c r="BW22" s="118"/>
      <c r="BX22" s="118"/>
      <c r="BY22" s="118"/>
      <c r="BZ22" s="118"/>
      <c r="CA22" s="118"/>
      <c r="CB22" s="118"/>
      <c r="CC22" s="118"/>
      <c r="CD22" s="118"/>
      <c r="CE22" s="118"/>
      <c r="CF22" s="118"/>
      <c r="CG22" s="118"/>
      <c r="CH22" s="118"/>
      <c r="CI22" s="118"/>
      <c r="CJ22" s="118"/>
      <c r="CK22" s="118"/>
      <c r="CL22" s="119" t="str">
        <f>IFERROR(IF(GE22&lt;=1,"1 - Muy Baja",VLOOKUP(GE22,'[13]EVAL CONT'!$BLR$690:$BLS$694,2,0)),"")</f>
        <v/>
      </c>
      <c r="CM22" s="366">
        <f t="shared" si="5"/>
        <v>0.24</v>
      </c>
      <c r="CN22" s="53" t="str">
        <f>IFERROR(IF(GG22&lt;=1,"1 - Leve",HLOOKUP(GG22,#REF!,2,0)),"")</f>
        <v/>
      </c>
      <c r="CO22" s="366">
        <f t="shared" si="89"/>
        <v>0.8</v>
      </c>
      <c r="CP22" s="119" t="str">
        <f t="shared" si="6"/>
        <v>MODERADO</v>
      </c>
      <c r="CQ22" s="365">
        <f t="shared" si="90"/>
        <v>0.192</v>
      </c>
      <c r="CR22" s="63" t="s">
        <v>233</v>
      </c>
      <c r="CS22" s="119">
        <f t="shared" si="91"/>
        <v>3</v>
      </c>
      <c r="CT22" s="118"/>
      <c r="CU22" s="121" t="s">
        <v>1331</v>
      </c>
      <c r="CV22" s="65" t="s">
        <v>1235</v>
      </c>
      <c r="CW22" s="365"/>
      <c r="CX22" s="368">
        <f t="shared" si="7"/>
        <v>8</v>
      </c>
      <c r="CY22" s="369">
        <f t="shared" si="92"/>
        <v>4</v>
      </c>
      <c r="CZ22" s="368" t="str">
        <f t="shared" si="93"/>
        <v>Mayor</v>
      </c>
      <c r="DA22" s="370">
        <f t="shared" si="94"/>
        <v>0.8</v>
      </c>
      <c r="DB22" s="371">
        <f t="shared" si="95"/>
        <v>0.15</v>
      </c>
      <c r="DC22" s="371">
        <f t="shared" si="8"/>
        <v>0.25</v>
      </c>
      <c r="DD22" s="368">
        <f t="shared" si="96"/>
        <v>0.4</v>
      </c>
      <c r="DE22" s="372">
        <f t="shared" si="9"/>
        <v>2</v>
      </c>
      <c r="DF22" s="373">
        <f t="shared" si="10"/>
        <v>0.24</v>
      </c>
      <c r="DG22" s="372">
        <f t="shared" si="97"/>
        <v>4</v>
      </c>
      <c r="DH22" s="372"/>
      <c r="DI22" s="373">
        <f t="shared" si="11"/>
        <v>0.8</v>
      </c>
      <c r="DJ22" s="371">
        <f t="shared" si="12"/>
        <v>0</v>
      </c>
      <c r="DK22" s="371">
        <f t="shared" si="13"/>
        <v>0</v>
      </c>
      <c r="DL22" s="368">
        <f t="shared" si="14"/>
        <v>0</v>
      </c>
      <c r="DM22" s="372">
        <f t="shared" si="15"/>
        <v>2</v>
      </c>
      <c r="DN22" s="373">
        <f t="shared" si="16"/>
        <v>0.24</v>
      </c>
      <c r="DO22" s="372">
        <f t="shared" si="17"/>
        <v>4</v>
      </c>
      <c r="DP22" s="373">
        <f t="shared" si="18"/>
        <v>0.8</v>
      </c>
      <c r="DQ22" s="371">
        <f t="shared" si="19"/>
        <v>0</v>
      </c>
      <c r="DR22" s="371">
        <f t="shared" si="20"/>
        <v>0</v>
      </c>
      <c r="DS22" s="368">
        <f t="shared" si="21"/>
        <v>0</v>
      </c>
      <c r="DT22" s="372">
        <f t="shared" si="22"/>
        <v>2</v>
      </c>
      <c r="DU22" s="373">
        <f t="shared" si="23"/>
        <v>0.24</v>
      </c>
      <c r="DV22" s="372">
        <f t="shared" si="24"/>
        <v>4</v>
      </c>
      <c r="DW22" s="373">
        <f t="shared" si="25"/>
        <v>0.8</v>
      </c>
      <c r="DX22" s="371">
        <f t="shared" si="26"/>
        <v>0</v>
      </c>
      <c r="DY22" s="371">
        <f t="shared" si="27"/>
        <v>0</v>
      </c>
      <c r="DZ22" s="368">
        <f t="shared" si="28"/>
        <v>0</v>
      </c>
      <c r="EA22" s="372">
        <f t="shared" si="29"/>
        <v>2</v>
      </c>
      <c r="EB22" s="373">
        <f t="shared" si="30"/>
        <v>0.24</v>
      </c>
      <c r="EC22" s="372">
        <f t="shared" si="31"/>
        <v>4</v>
      </c>
      <c r="ED22" s="373">
        <f t="shared" si="32"/>
        <v>0.8</v>
      </c>
      <c r="EE22" s="371">
        <f t="shared" si="33"/>
        <v>0</v>
      </c>
      <c r="EF22" s="371">
        <f t="shared" si="34"/>
        <v>0</v>
      </c>
      <c r="EG22" s="368">
        <f t="shared" si="35"/>
        <v>0</v>
      </c>
      <c r="EH22" s="372">
        <f t="shared" si="36"/>
        <v>2</v>
      </c>
      <c r="EI22" s="373">
        <f t="shared" si="37"/>
        <v>0.24</v>
      </c>
      <c r="EJ22" s="372">
        <f t="shared" si="38"/>
        <v>4</v>
      </c>
      <c r="EK22" s="373">
        <f t="shared" si="39"/>
        <v>0.8</v>
      </c>
      <c r="EL22" s="371">
        <f t="shared" si="40"/>
        <v>0</v>
      </c>
      <c r="EM22" s="371">
        <f t="shared" si="41"/>
        <v>0</v>
      </c>
      <c r="EN22" s="368">
        <f t="shared" si="42"/>
        <v>0</v>
      </c>
      <c r="EO22" s="372">
        <f t="shared" si="43"/>
        <v>2</v>
      </c>
      <c r="EP22" s="373">
        <f t="shared" si="44"/>
        <v>0.24</v>
      </c>
      <c r="EQ22" s="372">
        <f t="shared" si="45"/>
        <v>4</v>
      </c>
      <c r="ER22" s="373">
        <f t="shared" si="46"/>
        <v>0.8</v>
      </c>
      <c r="ES22" s="371">
        <f t="shared" si="47"/>
        <v>0</v>
      </c>
      <c r="ET22" s="371">
        <f t="shared" si="48"/>
        <v>0</v>
      </c>
      <c r="EU22" s="368">
        <f t="shared" si="49"/>
        <v>0</v>
      </c>
      <c r="EV22" s="372">
        <f t="shared" si="50"/>
        <v>2</v>
      </c>
      <c r="EW22" s="373">
        <f t="shared" si="51"/>
        <v>0.24</v>
      </c>
      <c r="EX22" s="372">
        <f t="shared" si="52"/>
        <v>4</v>
      </c>
      <c r="EY22" s="373">
        <f t="shared" si="53"/>
        <v>0.8</v>
      </c>
      <c r="EZ22" s="371">
        <f t="shared" si="54"/>
        <v>0</v>
      </c>
      <c r="FA22" s="371">
        <f t="shared" si="55"/>
        <v>0</v>
      </c>
      <c r="FB22" s="368">
        <f t="shared" si="56"/>
        <v>0</v>
      </c>
      <c r="FC22" s="372">
        <f t="shared" si="57"/>
        <v>2</v>
      </c>
      <c r="FD22" s="373">
        <f t="shared" si="58"/>
        <v>0.24</v>
      </c>
      <c r="FE22" s="372">
        <f t="shared" si="59"/>
        <v>4</v>
      </c>
      <c r="FF22" s="373">
        <f t="shared" si="60"/>
        <v>0.8</v>
      </c>
      <c r="FG22" s="371">
        <f t="shared" si="61"/>
        <v>0</v>
      </c>
      <c r="FH22" s="371">
        <f t="shared" si="62"/>
        <v>0</v>
      </c>
      <c r="FI22" s="368">
        <f t="shared" si="63"/>
        <v>0</v>
      </c>
      <c r="FJ22" s="372">
        <f t="shared" si="64"/>
        <v>2</v>
      </c>
      <c r="FK22" s="373">
        <f t="shared" si="65"/>
        <v>0.24</v>
      </c>
      <c r="FL22" s="372">
        <f t="shared" si="66"/>
        <v>4</v>
      </c>
      <c r="FM22" s="373">
        <f t="shared" si="67"/>
        <v>0.8</v>
      </c>
      <c r="FN22" s="371">
        <f t="shared" si="68"/>
        <v>0</v>
      </c>
      <c r="FO22" s="371">
        <f t="shared" si="69"/>
        <v>0</v>
      </c>
      <c r="FP22" s="368">
        <f t="shared" si="70"/>
        <v>0</v>
      </c>
      <c r="FQ22" s="372">
        <f t="shared" si="71"/>
        <v>2</v>
      </c>
      <c r="FR22" s="373">
        <f t="shared" si="72"/>
        <v>0.24</v>
      </c>
      <c r="FS22" s="372">
        <f t="shared" si="73"/>
        <v>4</v>
      </c>
      <c r="FT22" s="373">
        <f t="shared" si="74"/>
        <v>0.8</v>
      </c>
      <c r="FU22" s="371">
        <f t="shared" si="75"/>
        <v>0</v>
      </c>
      <c r="FV22" s="371">
        <f t="shared" si="76"/>
        <v>0</v>
      </c>
      <c r="FW22" s="368">
        <f t="shared" si="77"/>
        <v>0</v>
      </c>
      <c r="FX22" s="372">
        <f t="shared" si="78"/>
        <v>2</v>
      </c>
      <c r="FY22" s="373">
        <f t="shared" si="79"/>
        <v>0.24</v>
      </c>
      <c r="FZ22" s="372">
        <f t="shared" si="80"/>
        <v>4</v>
      </c>
      <c r="GA22" s="373">
        <f t="shared" si="81"/>
        <v>0.8</v>
      </c>
      <c r="GB22" s="371">
        <f t="shared" si="82"/>
        <v>0</v>
      </c>
      <c r="GC22" s="371">
        <f t="shared" si="83"/>
        <v>0</v>
      </c>
      <c r="GD22" s="368">
        <f t="shared" si="84"/>
        <v>0</v>
      </c>
      <c r="GE22" s="372">
        <f t="shared" si="85"/>
        <v>2</v>
      </c>
      <c r="GF22" s="373">
        <f t="shared" si="86"/>
        <v>0.24</v>
      </c>
      <c r="GG22" s="372">
        <f t="shared" si="87"/>
        <v>4</v>
      </c>
      <c r="GH22" s="373">
        <f t="shared" si="88"/>
        <v>0.8</v>
      </c>
      <c r="GI22" s="373">
        <f t="shared" si="98"/>
        <v>0.8</v>
      </c>
    </row>
    <row r="23" spans="1:191" s="115" customFormat="1" ht="153" x14ac:dyDescent="0.2">
      <c r="A23" s="120">
        <v>15</v>
      </c>
      <c r="B23" s="408" t="s">
        <v>992</v>
      </c>
      <c r="C23" s="63" t="s">
        <v>999</v>
      </c>
      <c r="D23" s="363" t="s">
        <v>205</v>
      </c>
      <c r="E23" s="118" t="s">
        <v>985</v>
      </c>
      <c r="F23" s="118" t="s">
        <v>223</v>
      </c>
      <c r="G23" s="64" t="s">
        <v>950</v>
      </c>
      <c r="H23" s="64" t="s">
        <v>173</v>
      </c>
      <c r="I23" s="363" t="s">
        <v>20</v>
      </c>
      <c r="J23" s="363" t="s">
        <v>54</v>
      </c>
      <c r="K23" s="363" t="s">
        <v>54</v>
      </c>
      <c r="L23" s="363" t="s">
        <v>53</v>
      </c>
      <c r="M23" s="363" t="s">
        <v>53</v>
      </c>
      <c r="N23" s="363" t="s">
        <v>54</v>
      </c>
      <c r="O23" s="363" t="s">
        <v>53</v>
      </c>
      <c r="P23" s="363" t="s">
        <v>53</v>
      </c>
      <c r="Q23" s="363" t="s">
        <v>53</v>
      </c>
      <c r="R23" s="363" t="s">
        <v>54</v>
      </c>
      <c r="S23" s="363" t="s">
        <v>54</v>
      </c>
      <c r="T23" s="363" t="s">
        <v>54</v>
      </c>
      <c r="U23" s="363" t="s">
        <v>54</v>
      </c>
      <c r="V23" s="363" t="s">
        <v>53</v>
      </c>
      <c r="W23" s="363" t="s">
        <v>54</v>
      </c>
      <c r="X23" s="363" t="s">
        <v>53</v>
      </c>
      <c r="Y23" s="363" t="s">
        <v>53</v>
      </c>
      <c r="Z23" s="363" t="s">
        <v>53</v>
      </c>
      <c r="AA23" s="363" t="s">
        <v>53</v>
      </c>
      <c r="AB23" s="363" t="s">
        <v>53</v>
      </c>
      <c r="AC23" s="364" t="str">
        <f t="shared" si="0"/>
        <v>2 - Baja</v>
      </c>
      <c r="AD23" s="365">
        <f t="shared" si="1"/>
        <v>0.4</v>
      </c>
      <c r="AE23" s="364" t="str">
        <f t="shared" si="2"/>
        <v>4 - Mayor</v>
      </c>
      <c r="AF23" s="365">
        <f t="shared" si="3"/>
        <v>0.8</v>
      </c>
      <c r="AG23" s="56" t="str">
        <f>IFERROR(INDEX(#REF!,MATCH(I23,#REF!,0),MATCH(AE23,#REF!,0)),"")</f>
        <v/>
      </c>
      <c r="AH23" s="365">
        <f t="shared" si="4"/>
        <v>0.32000000000000006</v>
      </c>
      <c r="AI23" s="63" t="s">
        <v>997</v>
      </c>
      <c r="AJ23" s="374" t="s">
        <v>110</v>
      </c>
      <c r="AK23" s="64" t="s">
        <v>983</v>
      </c>
      <c r="AL23" s="118" t="s">
        <v>982</v>
      </c>
      <c r="AM23" s="118" t="s">
        <v>35</v>
      </c>
      <c r="AN23" s="118" t="s">
        <v>45</v>
      </c>
      <c r="AO23" s="118" t="s">
        <v>50</v>
      </c>
      <c r="AP23" s="118" t="s">
        <v>52</v>
      </c>
      <c r="AQ23" s="118" t="s">
        <v>35</v>
      </c>
      <c r="AR23" s="118" t="s">
        <v>45</v>
      </c>
      <c r="AS23" s="118" t="s">
        <v>50</v>
      </c>
      <c r="AT23" s="118" t="s">
        <v>52</v>
      </c>
      <c r="AU23" s="118"/>
      <c r="AV23" s="118"/>
      <c r="AW23" s="118"/>
      <c r="AX23" s="118"/>
      <c r="AY23" s="118"/>
      <c r="AZ23" s="118"/>
      <c r="BA23" s="118"/>
      <c r="BB23" s="118"/>
      <c r="BC23" s="118"/>
      <c r="BD23" s="118"/>
      <c r="BE23" s="118"/>
      <c r="BF23" s="118"/>
      <c r="BG23" s="118"/>
      <c r="BH23" s="118"/>
      <c r="BI23" s="118"/>
      <c r="BJ23" s="118"/>
      <c r="BK23" s="118"/>
      <c r="BL23" s="118"/>
      <c r="BM23" s="118"/>
      <c r="BN23" s="118"/>
      <c r="BO23" s="118"/>
      <c r="BP23" s="118"/>
      <c r="BQ23" s="118"/>
      <c r="BR23" s="118"/>
      <c r="BS23" s="118"/>
      <c r="BT23" s="118"/>
      <c r="BU23" s="118"/>
      <c r="BV23" s="118"/>
      <c r="BW23" s="118"/>
      <c r="BX23" s="118"/>
      <c r="BY23" s="118"/>
      <c r="BZ23" s="118"/>
      <c r="CA23" s="118"/>
      <c r="CB23" s="118"/>
      <c r="CC23" s="118"/>
      <c r="CD23" s="118"/>
      <c r="CE23" s="118"/>
      <c r="CF23" s="118"/>
      <c r="CG23" s="118"/>
      <c r="CH23" s="118"/>
      <c r="CI23" s="118"/>
      <c r="CJ23" s="118"/>
      <c r="CK23" s="118"/>
      <c r="CL23" s="119" t="str">
        <f>IFERROR(IF(GE23&lt;=1,"1 - Muy Baja",VLOOKUP(GE23,'[13]EVAL CONT'!$BLR$690:$BLS$694,2,0)),"")</f>
        <v>1 - Muy Baja</v>
      </c>
      <c r="CM23" s="366">
        <f t="shared" si="5"/>
        <v>0.14399999999999999</v>
      </c>
      <c r="CN23" s="53" t="str">
        <f>IFERROR(IF(GG23&lt;=1,"1 - Leve",HLOOKUP(GG23,#REF!,2,0)),"")</f>
        <v/>
      </c>
      <c r="CO23" s="366">
        <f t="shared" si="89"/>
        <v>0.8</v>
      </c>
      <c r="CP23" s="119" t="str">
        <f t="shared" si="6"/>
        <v>MODERADO</v>
      </c>
      <c r="CQ23" s="365">
        <f t="shared" si="90"/>
        <v>0.1152</v>
      </c>
      <c r="CR23" s="63" t="s">
        <v>456</v>
      </c>
      <c r="CS23" s="119">
        <f t="shared" si="91"/>
        <v>3</v>
      </c>
      <c r="CT23" s="118"/>
      <c r="CU23" s="121" t="s">
        <v>1331</v>
      </c>
      <c r="CV23" s="65" t="s">
        <v>1235</v>
      </c>
      <c r="CW23" s="365"/>
      <c r="CX23" s="368">
        <f t="shared" si="7"/>
        <v>8</v>
      </c>
      <c r="CY23" s="369">
        <f t="shared" si="92"/>
        <v>4</v>
      </c>
      <c r="CZ23" s="368" t="str">
        <f t="shared" si="93"/>
        <v>Mayor</v>
      </c>
      <c r="DA23" s="370">
        <f t="shared" si="94"/>
        <v>0.8</v>
      </c>
      <c r="DB23" s="371">
        <f t="shared" si="95"/>
        <v>0.15</v>
      </c>
      <c r="DC23" s="371">
        <f t="shared" si="8"/>
        <v>0.25</v>
      </c>
      <c r="DD23" s="368">
        <f t="shared" si="96"/>
        <v>0.4</v>
      </c>
      <c r="DE23" s="372">
        <f t="shared" si="9"/>
        <v>2</v>
      </c>
      <c r="DF23" s="373">
        <f t="shared" si="10"/>
        <v>0.24</v>
      </c>
      <c r="DG23" s="372">
        <f t="shared" si="97"/>
        <v>4</v>
      </c>
      <c r="DH23" s="372"/>
      <c r="DI23" s="373">
        <f t="shared" si="11"/>
        <v>0.8</v>
      </c>
      <c r="DJ23" s="371">
        <f t="shared" si="12"/>
        <v>0.15</v>
      </c>
      <c r="DK23" s="371">
        <f t="shared" si="13"/>
        <v>0.25</v>
      </c>
      <c r="DL23" s="368">
        <f t="shared" si="14"/>
        <v>0.4</v>
      </c>
      <c r="DM23" s="372">
        <f t="shared" si="15"/>
        <v>1</v>
      </c>
      <c r="DN23" s="373">
        <f t="shared" si="16"/>
        <v>0.14399999999999999</v>
      </c>
      <c r="DO23" s="372">
        <f t="shared" si="17"/>
        <v>4</v>
      </c>
      <c r="DP23" s="373">
        <f t="shared" si="18"/>
        <v>0.8</v>
      </c>
      <c r="DQ23" s="371">
        <f t="shared" si="19"/>
        <v>0</v>
      </c>
      <c r="DR23" s="371">
        <f t="shared" si="20"/>
        <v>0</v>
      </c>
      <c r="DS23" s="368">
        <f t="shared" si="21"/>
        <v>0</v>
      </c>
      <c r="DT23" s="372">
        <f t="shared" si="22"/>
        <v>1</v>
      </c>
      <c r="DU23" s="373">
        <f t="shared" si="23"/>
        <v>0.14399999999999999</v>
      </c>
      <c r="DV23" s="372">
        <f t="shared" si="24"/>
        <v>4</v>
      </c>
      <c r="DW23" s="373">
        <f t="shared" si="25"/>
        <v>0.8</v>
      </c>
      <c r="DX23" s="371">
        <f t="shared" si="26"/>
        <v>0</v>
      </c>
      <c r="DY23" s="371">
        <f t="shared" si="27"/>
        <v>0</v>
      </c>
      <c r="DZ23" s="368">
        <f t="shared" si="28"/>
        <v>0</v>
      </c>
      <c r="EA23" s="372">
        <f t="shared" si="29"/>
        <v>1</v>
      </c>
      <c r="EB23" s="373">
        <f t="shared" si="30"/>
        <v>0.14399999999999999</v>
      </c>
      <c r="EC23" s="372">
        <f t="shared" si="31"/>
        <v>4</v>
      </c>
      <c r="ED23" s="373">
        <f t="shared" si="32"/>
        <v>0.8</v>
      </c>
      <c r="EE23" s="371">
        <f t="shared" si="33"/>
        <v>0</v>
      </c>
      <c r="EF23" s="371">
        <f t="shared" si="34"/>
        <v>0</v>
      </c>
      <c r="EG23" s="368">
        <f t="shared" si="35"/>
        <v>0</v>
      </c>
      <c r="EH23" s="372">
        <f t="shared" si="36"/>
        <v>1</v>
      </c>
      <c r="EI23" s="373">
        <f t="shared" si="37"/>
        <v>0.14399999999999999</v>
      </c>
      <c r="EJ23" s="372">
        <f t="shared" si="38"/>
        <v>4</v>
      </c>
      <c r="EK23" s="373">
        <f t="shared" si="39"/>
        <v>0.8</v>
      </c>
      <c r="EL23" s="371">
        <f t="shared" si="40"/>
        <v>0</v>
      </c>
      <c r="EM23" s="371">
        <f t="shared" si="41"/>
        <v>0</v>
      </c>
      <c r="EN23" s="368">
        <f t="shared" si="42"/>
        <v>0</v>
      </c>
      <c r="EO23" s="372">
        <f t="shared" si="43"/>
        <v>1</v>
      </c>
      <c r="EP23" s="373">
        <f t="shared" si="44"/>
        <v>0.14399999999999999</v>
      </c>
      <c r="EQ23" s="372">
        <f t="shared" si="45"/>
        <v>4</v>
      </c>
      <c r="ER23" s="373">
        <f t="shared" si="46"/>
        <v>0.8</v>
      </c>
      <c r="ES23" s="371">
        <f t="shared" si="47"/>
        <v>0</v>
      </c>
      <c r="ET23" s="371">
        <f t="shared" si="48"/>
        <v>0</v>
      </c>
      <c r="EU23" s="368">
        <f t="shared" si="49"/>
        <v>0</v>
      </c>
      <c r="EV23" s="372">
        <f t="shared" si="50"/>
        <v>1</v>
      </c>
      <c r="EW23" s="373">
        <f t="shared" si="51"/>
        <v>0.14399999999999999</v>
      </c>
      <c r="EX23" s="372">
        <f t="shared" si="52"/>
        <v>4</v>
      </c>
      <c r="EY23" s="373">
        <f t="shared" si="53"/>
        <v>0.8</v>
      </c>
      <c r="EZ23" s="371">
        <f t="shared" si="54"/>
        <v>0</v>
      </c>
      <c r="FA23" s="371">
        <f t="shared" si="55"/>
        <v>0</v>
      </c>
      <c r="FB23" s="368">
        <f t="shared" si="56"/>
        <v>0</v>
      </c>
      <c r="FC23" s="372">
        <f t="shared" si="57"/>
        <v>1</v>
      </c>
      <c r="FD23" s="373">
        <f t="shared" si="58"/>
        <v>0.14399999999999999</v>
      </c>
      <c r="FE23" s="372">
        <f t="shared" si="59"/>
        <v>4</v>
      </c>
      <c r="FF23" s="373">
        <f t="shared" si="60"/>
        <v>0.8</v>
      </c>
      <c r="FG23" s="371">
        <f t="shared" si="61"/>
        <v>0</v>
      </c>
      <c r="FH23" s="371">
        <f t="shared" si="62"/>
        <v>0</v>
      </c>
      <c r="FI23" s="368">
        <f t="shared" si="63"/>
        <v>0</v>
      </c>
      <c r="FJ23" s="372">
        <f t="shared" si="64"/>
        <v>1</v>
      </c>
      <c r="FK23" s="373">
        <f t="shared" si="65"/>
        <v>0.14399999999999999</v>
      </c>
      <c r="FL23" s="372">
        <f t="shared" si="66"/>
        <v>4</v>
      </c>
      <c r="FM23" s="373">
        <f t="shared" si="67"/>
        <v>0.8</v>
      </c>
      <c r="FN23" s="371">
        <f t="shared" si="68"/>
        <v>0</v>
      </c>
      <c r="FO23" s="371">
        <f t="shared" si="69"/>
        <v>0</v>
      </c>
      <c r="FP23" s="368">
        <f t="shared" si="70"/>
        <v>0</v>
      </c>
      <c r="FQ23" s="372">
        <f t="shared" si="71"/>
        <v>1</v>
      </c>
      <c r="FR23" s="373">
        <f t="shared" si="72"/>
        <v>0.14399999999999999</v>
      </c>
      <c r="FS23" s="372">
        <f t="shared" si="73"/>
        <v>4</v>
      </c>
      <c r="FT23" s="373">
        <f t="shared" si="74"/>
        <v>0.8</v>
      </c>
      <c r="FU23" s="371">
        <f t="shared" si="75"/>
        <v>0</v>
      </c>
      <c r="FV23" s="371">
        <f t="shared" si="76"/>
        <v>0</v>
      </c>
      <c r="FW23" s="368">
        <f t="shared" si="77"/>
        <v>0</v>
      </c>
      <c r="FX23" s="372">
        <f t="shared" si="78"/>
        <v>1</v>
      </c>
      <c r="FY23" s="373">
        <f t="shared" si="79"/>
        <v>0.14399999999999999</v>
      </c>
      <c r="FZ23" s="372">
        <f t="shared" si="80"/>
        <v>4</v>
      </c>
      <c r="GA23" s="373">
        <f t="shared" si="81"/>
        <v>0.8</v>
      </c>
      <c r="GB23" s="371">
        <f t="shared" si="82"/>
        <v>0</v>
      </c>
      <c r="GC23" s="371">
        <f t="shared" si="83"/>
        <v>0</v>
      </c>
      <c r="GD23" s="368">
        <f t="shared" si="84"/>
        <v>0</v>
      </c>
      <c r="GE23" s="372">
        <f t="shared" si="85"/>
        <v>1</v>
      </c>
      <c r="GF23" s="373">
        <f t="shared" si="86"/>
        <v>0.14399999999999999</v>
      </c>
      <c r="GG23" s="372">
        <f t="shared" si="87"/>
        <v>4</v>
      </c>
      <c r="GH23" s="373">
        <f t="shared" si="88"/>
        <v>0.8</v>
      </c>
      <c r="GI23" s="373">
        <f t="shared" si="98"/>
        <v>0.8</v>
      </c>
    </row>
    <row r="24" spans="1:191" s="115" customFormat="1" ht="153" x14ac:dyDescent="0.2">
      <c r="A24" s="120">
        <v>16</v>
      </c>
      <c r="B24" s="408" t="s">
        <v>992</v>
      </c>
      <c r="C24" s="63" t="s">
        <v>999</v>
      </c>
      <c r="D24" s="363" t="s">
        <v>206</v>
      </c>
      <c r="E24" s="118" t="s">
        <v>985</v>
      </c>
      <c r="F24" s="118" t="s">
        <v>223</v>
      </c>
      <c r="G24" s="64" t="s">
        <v>950</v>
      </c>
      <c r="H24" s="64" t="s">
        <v>173</v>
      </c>
      <c r="I24" s="363" t="s">
        <v>20</v>
      </c>
      <c r="J24" s="363" t="s">
        <v>54</v>
      </c>
      <c r="K24" s="363" t="s">
        <v>54</v>
      </c>
      <c r="L24" s="363" t="s">
        <v>53</v>
      </c>
      <c r="M24" s="363" t="s">
        <v>53</v>
      </c>
      <c r="N24" s="363" t="s">
        <v>54</v>
      </c>
      <c r="O24" s="363" t="s">
        <v>53</v>
      </c>
      <c r="P24" s="363" t="s">
        <v>53</v>
      </c>
      <c r="Q24" s="363" t="s">
        <v>53</v>
      </c>
      <c r="R24" s="363" t="s">
        <v>54</v>
      </c>
      <c r="S24" s="363" t="s">
        <v>54</v>
      </c>
      <c r="T24" s="363" t="s">
        <v>54</v>
      </c>
      <c r="U24" s="363" t="s">
        <v>54</v>
      </c>
      <c r="V24" s="363" t="s">
        <v>53</v>
      </c>
      <c r="W24" s="363" t="s">
        <v>54</v>
      </c>
      <c r="X24" s="363" t="s">
        <v>53</v>
      </c>
      <c r="Y24" s="363" t="s">
        <v>53</v>
      </c>
      <c r="Z24" s="363" t="s">
        <v>53</v>
      </c>
      <c r="AA24" s="363" t="s">
        <v>53</v>
      </c>
      <c r="AB24" s="363" t="s">
        <v>53</v>
      </c>
      <c r="AC24" s="364" t="str">
        <f t="shared" si="0"/>
        <v>2 - Baja</v>
      </c>
      <c r="AD24" s="365">
        <f t="shared" si="1"/>
        <v>0.4</v>
      </c>
      <c r="AE24" s="364" t="str">
        <f t="shared" si="2"/>
        <v>4 - Mayor</v>
      </c>
      <c r="AF24" s="365">
        <f t="shared" si="3"/>
        <v>0.8</v>
      </c>
      <c r="AG24" s="56" t="str">
        <f>IFERROR(INDEX(#REF!,MATCH(I24,#REF!,0),MATCH(AE24,#REF!,0)),"")</f>
        <v/>
      </c>
      <c r="AH24" s="365">
        <f t="shared" si="4"/>
        <v>0.32000000000000006</v>
      </c>
      <c r="AI24" s="63" t="s">
        <v>997</v>
      </c>
      <c r="AJ24" s="374" t="s">
        <v>110</v>
      </c>
      <c r="AK24" s="64" t="s">
        <v>983</v>
      </c>
      <c r="AL24" s="118" t="s">
        <v>982</v>
      </c>
      <c r="AM24" s="118" t="s">
        <v>35</v>
      </c>
      <c r="AN24" s="118" t="s">
        <v>45</v>
      </c>
      <c r="AO24" s="118" t="s">
        <v>50</v>
      </c>
      <c r="AP24" s="118" t="s">
        <v>52</v>
      </c>
      <c r="AQ24" s="118" t="s">
        <v>35</v>
      </c>
      <c r="AR24" s="118" t="s">
        <v>45</v>
      </c>
      <c r="AS24" s="118" t="s">
        <v>50</v>
      </c>
      <c r="AT24" s="118" t="s">
        <v>52</v>
      </c>
      <c r="AU24" s="118"/>
      <c r="AV24" s="118"/>
      <c r="AW24" s="118"/>
      <c r="AX24" s="118"/>
      <c r="AY24" s="118"/>
      <c r="AZ24" s="118"/>
      <c r="BA24" s="118"/>
      <c r="BB24" s="118"/>
      <c r="BC24" s="118"/>
      <c r="BD24" s="118"/>
      <c r="BE24" s="118"/>
      <c r="BF24" s="118"/>
      <c r="BG24" s="118"/>
      <c r="BH24" s="118"/>
      <c r="BI24" s="118"/>
      <c r="BJ24" s="118"/>
      <c r="BK24" s="118"/>
      <c r="BL24" s="118"/>
      <c r="BM24" s="118"/>
      <c r="BN24" s="118"/>
      <c r="BO24" s="118"/>
      <c r="BP24" s="118"/>
      <c r="BQ24" s="118"/>
      <c r="BR24" s="118"/>
      <c r="BS24" s="118"/>
      <c r="BT24" s="118"/>
      <c r="BU24" s="118"/>
      <c r="BV24" s="118"/>
      <c r="BW24" s="118"/>
      <c r="BX24" s="118"/>
      <c r="BY24" s="118"/>
      <c r="BZ24" s="118"/>
      <c r="CA24" s="118"/>
      <c r="CB24" s="118"/>
      <c r="CC24" s="118"/>
      <c r="CD24" s="118"/>
      <c r="CE24" s="118"/>
      <c r="CF24" s="118"/>
      <c r="CG24" s="118"/>
      <c r="CH24" s="118"/>
      <c r="CI24" s="118"/>
      <c r="CJ24" s="118"/>
      <c r="CK24" s="118"/>
      <c r="CL24" s="119" t="str">
        <f>IFERROR(IF(GE24&lt;=1,"1 - Muy Baja",VLOOKUP(GE24,'[13]EVAL CONT'!$BLR$690:$BLS$694,2,0)),"")</f>
        <v>1 - Muy Baja</v>
      </c>
      <c r="CM24" s="366">
        <f t="shared" si="5"/>
        <v>0.14399999999999999</v>
      </c>
      <c r="CN24" s="53" t="str">
        <f>IFERROR(IF(GG24&lt;=1,"1 - Leve",HLOOKUP(GG24,#REF!,2,0)),"")</f>
        <v/>
      </c>
      <c r="CO24" s="366">
        <f t="shared" si="89"/>
        <v>0.8</v>
      </c>
      <c r="CP24" s="119" t="str">
        <f t="shared" si="6"/>
        <v>MODERADO</v>
      </c>
      <c r="CQ24" s="365">
        <f t="shared" si="90"/>
        <v>0.1152</v>
      </c>
      <c r="CR24" s="63" t="s">
        <v>233</v>
      </c>
      <c r="CS24" s="119">
        <f t="shared" si="91"/>
        <v>3</v>
      </c>
      <c r="CT24" s="118"/>
      <c r="CU24" s="121" t="s">
        <v>1331</v>
      </c>
      <c r="CV24" s="65" t="s">
        <v>1235</v>
      </c>
      <c r="CW24" s="365"/>
      <c r="CX24" s="368">
        <f t="shared" si="7"/>
        <v>8</v>
      </c>
      <c r="CY24" s="369">
        <f t="shared" si="92"/>
        <v>4</v>
      </c>
      <c r="CZ24" s="368" t="str">
        <f t="shared" si="93"/>
        <v>Mayor</v>
      </c>
      <c r="DA24" s="370">
        <f t="shared" si="94"/>
        <v>0.8</v>
      </c>
      <c r="DB24" s="371">
        <f t="shared" si="95"/>
        <v>0.15</v>
      </c>
      <c r="DC24" s="371">
        <f t="shared" si="8"/>
        <v>0.25</v>
      </c>
      <c r="DD24" s="368">
        <f t="shared" si="96"/>
        <v>0.4</v>
      </c>
      <c r="DE24" s="372">
        <f t="shared" si="9"/>
        <v>2</v>
      </c>
      <c r="DF24" s="373">
        <f t="shared" si="10"/>
        <v>0.24</v>
      </c>
      <c r="DG24" s="372">
        <f t="shared" si="97"/>
        <v>4</v>
      </c>
      <c r="DH24" s="372"/>
      <c r="DI24" s="373">
        <f t="shared" si="11"/>
        <v>0.8</v>
      </c>
      <c r="DJ24" s="371">
        <f t="shared" si="12"/>
        <v>0.15</v>
      </c>
      <c r="DK24" s="371">
        <f t="shared" si="13"/>
        <v>0.25</v>
      </c>
      <c r="DL24" s="368">
        <f t="shared" si="14"/>
        <v>0.4</v>
      </c>
      <c r="DM24" s="372">
        <f t="shared" si="15"/>
        <v>1</v>
      </c>
      <c r="DN24" s="373">
        <f t="shared" si="16"/>
        <v>0.14399999999999999</v>
      </c>
      <c r="DO24" s="372">
        <f t="shared" si="17"/>
        <v>4</v>
      </c>
      <c r="DP24" s="373">
        <f t="shared" si="18"/>
        <v>0.8</v>
      </c>
      <c r="DQ24" s="371">
        <f t="shared" si="19"/>
        <v>0</v>
      </c>
      <c r="DR24" s="371">
        <f t="shared" si="20"/>
        <v>0</v>
      </c>
      <c r="DS24" s="368">
        <f t="shared" si="21"/>
        <v>0</v>
      </c>
      <c r="DT24" s="372">
        <f t="shared" si="22"/>
        <v>1</v>
      </c>
      <c r="DU24" s="373">
        <f t="shared" si="23"/>
        <v>0.14399999999999999</v>
      </c>
      <c r="DV24" s="372">
        <f t="shared" si="24"/>
        <v>4</v>
      </c>
      <c r="DW24" s="373">
        <f t="shared" si="25"/>
        <v>0.8</v>
      </c>
      <c r="DX24" s="371">
        <f t="shared" si="26"/>
        <v>0</v>
      </c>
      <c r="DY24" s="371">
        <f t="shared" si="27"/>
        <v>0</v>
      </c>
      <c r="DZ24" s="368">
        <f t="shared" si="28"/>
        <v>0</v>
      </c>
      <c r="EA24" s="372">
        <f t="shared" si="29"/>
        <v>1</v>
      </c>
      <c r="EB24" s="373">
        <f t="shared" si="30"/>
        <v>0.14399999999999999</v>
      </c>
      <c r="EC24" s="372">
        <f t="shared" si="31"/>
        <v>4</v>
      </c>
      <c r="ED24" s="373">
        <f t="shared" si="32"/>
        <v>0.8</v>
      </c>
      <c r="EE24" s="371">
        <f t="shared" si="33"/>
        <v>0</v>
      </c>
      <c r="EF24" s="371">
        <f t="shared" si="34"/>
        <v>0</v>
      </c>
      <c r="EG24" s="368">
        <f t="shared" si="35"/>
        <v>0</v>
      </c>
      <c r="EH24" s="372">
        <f t="shared" si="36"/>
        <v>1</v>
      </c>
      <c r="EI24" s="373">
        <f t="shared" si="37"/>
        <v>0.14399999999999999</v>
      </c>
      <c r="EJ24" s="372">
        <f t="shared" si="38"/>
        <v>4</v>
      </c>
      <c r="EK24" s="373">
        <f t="shared" si="39"/>
        <v>0.8</v>
      </c>
      <c r="EL24" s="371">
        <f t="shared" si="40"/>
        <v>0</v>
      </c>
      <c r="EM24" s="371">
        <f t="shared" si="41"/>
        <v>0</v>
      </c>
      <c r="EN24" s="368">
        <f t="shared" si="42"/>
        <v>0</v>
      </c>
      <c r="EO24" s="372">
        <f t="shared" si="43"/>
        <v>1</v>
      </c>
      <c r="EP24" s="373">
        <f t="shared" si="44"/>
        <v>0.14399999999999999</v>
      </c>
      <c r="EQ24" s="372">
        <f t="shared" si="45"/>
        <v>4</v>
      </c>
      <c r="ER24" s="373">
        <f t="shared" si="46"/>
        <v>0.8</v>
      </c>
      <c r="ES24" s="371">
        <f t="shared" si="47"/>
        <v>0</v>
      </c>
      <c r="ET24" s="371">
        <f t="shared" si="48"/>
        <v>0</v>
      </c>
      <c r="EU24" s="368">
        <f t="shared" si="49"/>
        <v>0</v>
      </c>
      <c r="EV24" s="372">
        <f t="shared" si="50"/>
        <v>1</v>
      </c>
      <c r="EW24" s="373">
        <f t="shared" si="51"/>
        <v>0.14399999999999999</v>
      </c>
      <c r="EX24" s="372">
        <f t="shared" si="52"/>
        <v>4</v>
      </c>
      <c r="EY24" s="373">
        <f t="shared" si="53"/>
        <v>0.8</v>
      </c>
      <c r="EZ24" s="371">
        <f t="shared" si="54"/>
        <v>0</v>
      </c>
      <c r="FA24" s="371">
        <f t="shared" si="55"/>
        <v>0</v>
      </c>
      <c r="FB24" s="368">
        <f t="shared" si="56"/>
        <v>0</v>
      </c>
      <c r="FC24" s="372">
        <f t="shared" si="57"/>
        <v>1</v>
      </c>
      <c r="FD24" s="373">
        <f t="shared" si="58"/>
        <v>0.14399999999999999</v>
      </c>
      <c r="FE24" s="372">
        <f t="shared" si="59"/>
        <v>4</v>
      </c>
      <c r="FF24" s="373">
        <f t="shared" si="60"/>
        <v>0.8</v>
      </c>
      <c r="FG24" s="371">
        <f t="shared" si="61"/>
        <v>0</v>
      </c>
      <c r="FH24" s="371">
        <f t="shared" si="62"/>
        <v>0</v>
      </c>
      <c r="FI24" s="368">
        <f t="shared" si="63"/>
        <v>0</v>
      </c>
      <c r="FJ24" s="372">
        <f t="shared" si="64"/>
        <v>1</v>
      </c>
      <c r="FK24" s="373">
        <f t="shared" si="65"/>
        <v>0.14399999999999999</v>
      </c>
      <c r="FL24" s="372">
        <f t="shared" si="66"/>
        <v>4</v>
      </c>
      <c r="FM24" s="373">
        <f t="shared" si="67"/>
        <v>0.8</v>
      </c>
      <c r="FN24" s="371">
        <f t="shared" si="68"/>
        <v>0</v>
      </c>
      <c r="FO24" s="371">
        <f t="shared" si="69"/>
        <v>0</v>
      </c>
      <c r="FP24" s="368">
        <f t="shared" si="70"/>
        <v>0</v>
      </c>
      <c r="FQ24" s="372">
        <f t="shared" si="71"/>
        <v>1</v>
      </c>
      <c r="FR24" s="373">
        <f t="shared" si="72"/>
        <v>0.14399999999999999</v>
      </c>
      <c r="FS24" s="372">
        <f t="shared" si="73"/>
        <v>4</v>
      </c>
      <c r="FT24" s="373">
        <f t="shared" si="74"/>
        <v>0.8</v>
      </c>
      <c r="FU24" s="371">
        <f t="shared" si="75"/>
        <v>0</v>
      </c>
      <c r="FV24" s="371">
        <f t="shared" si="76"/>
        <v>0</v>
      </c>
      <c r="FW24" s="368">
        <f t="shared" si="77"/>
        <v>0</v>
      </c>
      <c r="FX24" s="372">
        <f t="shared" si="78"/>
        <v>1</v>
      </c>
      <c r="FY24" s="373">
        <f t="shared" si="79"/>
        <v>0.14399999999999999</v>
      </c>
      <c r="FZ24" s="372">
        <f t="shared" si="80"/>
        <v>4</v>
      </c>
      <c r="GA24" s="373">
        <f t="shared" si="81"/>
        <v>0.8</v>
      </c>
      <c r="GB24" s="371">
        <f t="shared" si="82"/>
        <v>0</v>
      </c>
      <c r="GC24" s="371">
        <f t="shared" si="83"/>
        <v>0</v>
      </c>
      <c r="GD24" s="368">
        <f t="shared" si="84"/>
        <v>0</v>
      </c>
      <c r="GE24" s="372">
        <f t="shared" si="85"/>
        <v>1</v>
      </c>
      <c r="GF24" s="373">
        <f t="shared" si="86"/>
        <v>0.14399999999999999</v>
      </c>
      <c r="GG24" s="372">
        <f t="shared" si="87"/>
        <v>4</v>
      </c>
      <c r="GH24" s="373">
        <f t="shared" si="88"/>
        <v>0.8</v>
      </c>
      <c r="GI24" s="373">
        <f t="shared" si="98"/>
        <v>0.8</v>
      </c>
    </row>
    <row r="25" spans="1:191" s="115" customFormat="1" ht="153" x14ac:dyDescent="0.2">
      <c r="A25" s="120">
        <v>17</v>
      </c>
      <c r="B25" s="408" t="s">
        <v>992</v>
      </c>
      <c r="C25" s="63" t="s">
        <v>998</v>
      </c>
      <c r="D25" s="363" t="s">
        <v>205</v>
      </c>
      <c r="E25" s="118" t="s">
        <v>985</v>
      </c>
      <c r="F25" s="118" t="s">
        <v>223</v>
      </c>
      <c r="G25" s="64" t="s">
        <v>950</v>
      </c>
      <c r="H25" s="64" t="s">
        <v>173</v>
      </c>
      <c r="I25" s="363" t="s">
        <v>20</v>
      </c>
      <c r="J25" s="363" t="s">
        <v>54</v>
      </c>
      <c r="K25" s="363" t="s">
        <v>54</v>
      </c>
      <c r="L25" s="363" t="s">
        <v>53</v>
      </c>
      <c r="M25" s="363" t="s">
        <v>53</v>
      </c>
      <c r="N25" s="363" t="s">
        <v>54</v>
      </c>
      <c r="O25" s="363" t="s">
        <v>53</v>
      </c>
      <c r="P25" s="363" t="s">
        <v>53</v>
      </c>
      <c r="Q25" s="363" t="s">
        <v>53</v>
      </c>
      <c r="R25" s="363" t="s">
        <v>54</v>
      </c>
      <c r="S25" s="363" t="s">
        <v>54</v>
      </c>
      <c r="T25" s="363" t="s">
        <v>54</v>
      </c>
      <c r="U25" s="363" t="s">
        <v>54</v>
      </c>
      <c r="V25" s="363" t="s">
        <v>53</v>
      </c>
      <c r="W25" s="363" t="s">
        <v>54</v>
      </c>
      <c r="X25" s="363" t="s">
        <v>53</v>
      </c>
      <c r="Y25" s="363" t="s">
        <v>53</v>
      </c>
      <c r="Z25" s="363" t="s">
        <v>53</v>
      </c>
      <c r="AA25" s="363" t="s">
        <v>53</v>
      </c>
      <c r="AB25" s="363" t="s">
        <v>53</v>
      </c>
      <c r="AC25" s="364" t="str">
        <f t="shared" si="0"/>
        <v>2 - Baja</v>
      </c>
      <c r="AD25" s="365">
        <f t="shared" si="1"/>
        <v>0.4</v>
      </c>
      <c r="AE25" s="364" t="str">
        <f t="shared" si="2"/>
        <v>4 - Mayor</v>
      </c>
      <c r="AF25" s="365">
        <f t="shared" si="3"/>
        <v>0.8</v>
      </c>
      <c r="AG25" s="56" t="str">
        <f>IFERROR(INDEX(#REF!,MATCH(I25,#REF!,0),MATCH(AE25,#REF!,0)),"")</f>
        <v/>
      </c>
      <c r="AH25" s="365">
        <f t="shared" si="4"/>
        <v>0.32000000000000006</v>
      </c>
      <c r="AI25" s="63" t="s">
        <v>997</v>
      </c>
      <c r="AJ25" s="374" t="s">
        <v>110</v>
      </c>
      <c r="AK25" s="64" t="s">
        <v>983</v>
      </c>
      <c r="AL25" s="118" t="s">
        <v>982</v>
      </c>
      <c r="AM25" s="118" t="s">
        <v>35</v>
      </c>
      <c r="AN25" s="118" t="s">
        <v>46</v>
      </c>
      <c r="AO25" s="118" t="s">
        <v>50</v>
      </c>
      <c r="AP25" s="118" t="s">
        <v>52</v>
      </c>
      <c r="AQ25" s="118" t="s">
        <v>35</v>
      </c>
      <c r="AR25" s="118" t="s">
        <v>46</v>
      </c>
      <c r="AS25" s="118" t="s">
        <v>50</v>
      </c>
      <c r="AT25" s="118" t="s">
        <v>52</v>
      </c>
      <c r="AU25" s="118" t="s">
        <v>35</v>
      </c>
      <c r="AV25" s="118" t="s">
        <v>46</v>
      </c>
      <c r="AW25" s="118" t="s">
        <v>50</v>
      </c>
      <c r="AX25" s="118" t="s">
        <v>52</v>
      </c>
      <c r="AY25" s="118"/>
      <c r="AZ25" s="118"/>
      <c r="BA25" s="118"/>
      <c r="BB25" s="118"/>
      <c r="BC25" s="118"/>
      <c r="BD25" s="118"/>
      <c r="BE25" s="118"/>
      <c r="BF25" s="118"/>
      <c r="BG25" s="118"/>
      <c r="BH25" s="118"/>
      <c r="BI25" s="118"/>
      <c r="BJ25" s="118"/>
      <c r="BK25" s="118"/>
      <c r="BL25" s="118"/>
      <c r="BM25" s="118"/>
      <c r="BN25" s="118"/>
      <c r="BO25" s="118"/>
      <c r="BP25" s="118"/>
      <c r="BQ25" s="118"/>
      <c r="BR25" s="118"/>
      <c r="BS25" s="118"/>
      <c r="BT25" s="118"/>
      <c r="BU25" s="118"/>
      <c r="BV25" s="118"/>
      <c r="BW25" s="118"/>
      <c r="BX25" s="118"/>
      <c r="BY25" s="118"/>
      <c r="BZ25" s="118"/>
      <c r="CA25" s="118"/>
      <c r="CB25" s="118"/>
      <c r="CC25" s="118"/>
      <c r="CD25" s="118"/>
      <c r="CE25" s="118"/>
      <c r="CF25" s="118"/>
      <c r="CG25" s="118"/>
      <c r="CH25" s="118"/>
      <c r="CI25" s="118"/>
      <c r="CJ25" s="118"/>
      <c r="CK25" s="118"/>
      <c r="CL25" s="119" t="str">
        <f>IFERROR(IF(GE25&lt;=1,"1 - Muy Baja",VLOOKUP(GE25,'[13]EVAL CONT'!$BLR$690:$BLS$694,2,0)),"")</f>
        <v>1 - Muy Baja</v>
      </c>
      <c r="CM25" s="366">
        <f t="shared" si="5"/>
        <v>0.05</v>
      </c>
      <c r="CN25" s="53" t="str">
        <f>IFERROR(IF(GG25&lt;=1,"1 - Leve",HLOOKUP(GG25,#REF!,2,0)),"")</f>
        <v/>
      </c>
      <c r="CO25" s="366">
        <f t="shared" si="89"/>
        <v>0.8</v>
      </c>
      <c r="CP25" s="119" t="str">
        <f t="shared" si="6"/>
        <v>MODERADO</v>
      </c>
      <c r="CQ25" s="365">
        <f t="shared" si="90"/>
        <v>4.0000000000000008E-2</v>
      </c>
      <c r="CR25" s="63" t="s">
        <v>456</v>
      </c>
      <c r="CS25" s="119">
        <f t="shared" si="91"/>
        <v>3</v>
      </c>
      <c r="CT25" s="118"/>
      <c r="CU25" s="121" t="s">
        <v>1331</v>
      </c>
      <c r="CV25" s="65" t="s">
        <v>1235</v>
      </c>
      <c r="CW25" s="365"/>
      <c r="CX25" s="368">
        <f t="shared" si="7"/>
        <v>8</v>
      </c>
      <c r="CY25" s="369">
        <f t="shared" si="92"/>
        <v>4</v>
      </c>
      <c r="CZ25" s="368" t="str">
        <f t="shared" si="93"/>
        <v>Mayor</v>
      </c>
      <c r="DA25" s="370">
        <f t="shared" si="94"/>
        <v>0.8</v>
      </c>
      <c r="DB25" s="371">
        <f t="shared" si="95"/>
        <v>0.25</v>
      </c>
      <c r="DC25" s="371">
        <f t="shared" si="8"/>
        <v>0.25</v>
      </c>
      <c r="DD25" s="368">
        <f t="shared" si="96"/>
        <v>0.5</v>
      </c>
      <c r="DE25" s="372">
        <f t="shared" si="9"/>
        <v>1</v>
      </c>
      <c r="DF25" s="373">
        <f t="shared" si="10"/>
        <v>0.2</v>
      </c>
      <c r="DG25" s="372">
        <f t="shared" si="97"/>
        <v>4</v>
      </c>
      <c r="DH25" s="372"/>
      <c r="DI25" s="373">
        <f t="shared" si="11"/>
        <v>0.8</v>
      </c>
      <c r="DJ25" s="371">
        <f t="shared" si="12"/>
        <v>0.25</v>
      </c>
      <c r="DK25" s="371">
        <f t="shared" si="13"/>
        <v>0.25</v>
      </c>
      <c r="DL25" s="368">
        <f t="shared" si="14"/>
        <v>0.5</v>
      </c>
      <c r="DM25" s="372">
        <f t="shared" si="15"/>
        <v>1</v>
      </c>
      <c r="DN25" s="373">
        <f t="shared" si="16"/>
        <v>0.1</v>
      </c>
      <c r="DO25" s="372">
        <f t="shared" si="17"/>
        <v>4</v>
      </c>
      <c r="DP25" s="373">
        <f t="shared" si="18"/>
        <v>0.8</v>
      </c>
      <c r="DQ25" s="371">
        <f t="shared" si="19"/>
        <v>0.25</v>
      </c>
      <c r="DR25" s="371">
        <f t="shared" si="20"/>
        <v>0.25</v>
      </c>
      <c r="DS25" s="368">
        <f t="shared" si="21"/>
        <v>0.5</v>
      </c>
      <c r="DT25" s="372">
        <f t="shared" si="22"/>
        <v>1</v>
      </c>
      <c r="DU25" s="373">
        <f t="shared" si="23"/>
        <v>0.05</v>
      </c>
      <c r="DV25" s="372">
        <f t="shared" si="24"/>
        <v>4</v>
      </c>
      <c r="DW25" s="373">
        <f t="shared" si="25"/>
        <v>0.8</v>
      </c>
      <c r="DX25" s="371">
        <f t="shared" si="26"/>
        <v>0</v>
      </c>
      <c r="DY25" s="371">
        <f>IF(BA25="",0,IF(BA25="Preventivo",0.25,IF(BA25="Detectivo",0.15,IF(BA27="Correctivo",0.1,0))))</f>
        <v>0</v>
      </c>
      <c r="DZ25" s="368">
        <f t="shared" si="28"/>
        <v>0</v>
      </c>
      <c r="EA25" s="372">
        <f t="shared" si="29"/>
        <v>1</v>
      </c>
      <c r="EB25" s="373">
        <f t="shared" si="30"/>
        <v>0.05</v>
      </c>
      <c r="EC25" s="372">
        <f t="shared" si="31"/>
        <v>4</v>
      </c>
      <c r="ED25" s="373">
        <f t="shared" si="32"/>
        <v>0.8</v>
      </c>
      <c r="EE25" s="371">
        <f t="shared" si="33"/>
        <v>0</v>
      </c>
      <c r="EF25" s="371">
        <f t="shared" si="34"/>
        <v>0</v>
      </c>
      <c r="EG25" s="368">
        <f t="shared" si="35"/>
        <v>0</v>
      </c>
      <c r="EH25" s="372">
        <f t="shared" si="36"/>
        <v>1</v>
      </c>
      <c r="EI25" s="373">
        <f t="shared" si="37"/>
        <v>0.05</v>
      </c>
      <c r="EJ25" s="372">
        <f t="shared" si="38"/>
        <v>4</v>
      </c>
      <c r="EK25" s="373">
        <f t="shared" si="39"/>
        <v>0.8</v>
      </c>
      <c r="EL25" s="371">
        <f t="shared" si="40"/>
        <v>0</v>
      </c>
      <c r="EM25" s="371">
        <f t="shared" si="41"/>
        <v>0</v>
      </c>
      <c r="EN25" s="368">
        <f t="shared" si="42"/>
        <v>0</v>
      </c>
      <c r="EO25" s="372">
        <f t="shared" si="43"/>
        <v>1</v>
      </c>
      <c r="EP25" s="373">
        <f t="shared" si="44"/>
        <v>0.05</v>
      </c>
      <c r="EQ25" s="372">
        <f t="shared" si="45"/>
        <v>4</v>
      </c>
      <c r="ER25" s="373">
        <f t="shared" si="46"/>
        <v>0.8</v>
      </c>
      <c r="ES25" s="371">
        <f t="shared" si="47"/>
        <v>0</v>
      </c>
      <c r="ET25" s="371">
        <f t="shared" si="48"/>
        <v>0</v>
      </c>
      <c r="EU25" s="368">
        <f t="shared" si="49"/>
        <v>0</v>
      </c>
      <c r="EV25" s="372">
        <f t="shared" si="50"/>
        <v>1</v>
      </c>
      <c r="EW25" s="373">
        <f t="shared" si="51"/>
        <v>0.05</v>
      </c>
      <c r="EX25" s="372">
        <f t="shared" si="52"/>
        <v>4</v>
      </c>
      <c r="EY25" s="373">
        <f t="shared" si="53"/>
        <v>0.8</v>
      </c>
      <c r="EZ25" s="371">
        <f t="shared" si="54"/>
        <v>0</v>
      </c>
      <c r="FA25" s="371">
        <f t="shared" si="55"/>
        <v>0</v>
      </c>
      <c r="FB25" s="368">
        <f t="shared" si="56"/>
        <v>0</v>
      </c>
      <c r="FC25" s="372">
        <f t="shared" si="57"/>
        <v>1</v>
      </c>
      <c r="FD25" s="373">
        <f t="shared" si="58"/>
        <v>0.05</v>
      </c>
      <c r="FE25" s="372">
        <f t="shared" si="59"/>
        <v>4</v>
      </c>
      <c r="FF25" s="373">
        <f t="shared" si="60"/>
        <v>0.8</v>
      </c>
      <c r="FG25" s="371">
        <f t="shared" si="61"/>
        <v>0</v>
      </c>
      <c r="FH25" s="371">
        <f t="shared" si="62"/>
        <v>0</v>
      </c>
      <c r="FI25" s="368">
        <f t="shared" si="63"/>
        <v>0</v>
      </c>
      <c r="FJ25" s="372">
        <f t="shared" si="64"/>
        <v>1</v>
      </c>
      <c r="FK25" s="373">
        <f t="shared" si="65"/>
        <v>0.05</v>
      </c>
      <c r="FL25" s="372">
        <f t="shared" si="66"/>
        <v>4</v>
      </c>
      <c r="FM25" s="373">
        <f t="shared" si="67"/>
        <v>0.8</v>
      </c>
      <c r="FN25" s="371">
        <f t="shared" si="68"/>
        <v>0</v>
      </c>
      <c r="FO25" s="371">
        <f t="shared" si="69"/>
        <v>0</v>
      </c>
      <c r="FP25" s="368">
        <f t="shared" si="70"/>
        <v>0</v>
      </c>
      <c r="FQ25" s="372">
        <f t="shared" si="71"/>
        <v>1</v>
      </c>
      <c r="FR25" s="373">
        <f t="shared" si="72"/>
        <v>0.05</v>
      </c>
      <c r="FS25" s="372">
        <f t="shared" si="73"/>
        <v>4</v>
      </c>
      <c r="FT25" s="373">
        <f t="shared" si="74"/>
        <v>0.8</v>
      </c>
      <c r="FU25" s="371">
        <f t="shared" si="75"/>
        <v>0</v>
      </c>
      <c r="FV25" s="371">
        <f t="shared" si="76"/>
        <v>0</v>
      </c>
      <c r="FW25" s="368">
        <f t="shared" si="77"/>
        <v>0</v>
      </c>
      <c r="FX25" s="372">
        <f t="shared" si="78"/>
        <v>1</v>
      </c>
      <c r="FY25" s="373">
        <f t="shared" si="79"/>
        <v>0.05</v>
      </c>
      <c r="FZ25" s="372">
        <f t="shared" si="80"/>
        <v>4</v>
      </c>
      <c r="GA25" s="373">
        <f t="shared" si="81"/>
        <v>0.8</v>
      </c>
      <c r="GB25" s="371">
        <f t="shared" si="82"/>
        <v>0</v>
      </c>
      <c r="GC25" s="371">
        <f t="shared" si="83"/>
        <v>0</v>
      </c>
      <c r="GD25" s="368">
        <f t="shared" si="84"/>
        <v>0</v>
      </c>
      <c r="GE25" s="372">
        <f t="shared" si="85"/>
        <v>1</v>
      </c>
      <c r="GF25" s="373">
        <f t="shared" si="86"/>
        <v>0.05</v>
      </c>
      <c r="GG25" s="372">
        <f t="shared" si="87"/>
        <v>4</v>
      </c>
      <c r="GH25" s="373">
        <f t="shared" si="88"/>
        <v>0.8</v>
      </c>
      <c r="GI25" s="373">
        <f t="shared" si="98"/>
        <v>0.8</v>
      </c>
    </row>
    <row r="26" spans="1:191" s="115" customFormat="1" ht="153" x14ac:dyDescent="0.2">
      <c r="A26" s="120">
        <v>18</v>
      </c>
      <c r="B26" s="408" t="s">
        <v>992</v>
      </c>
      <c r="C26" s="63" t="s">
        <v>996</v>
      </c>
      <c r="D26" s="363" t="s">
        <v>205</v>
      </c>
      <c r="E26" s="118" t="s">
        <v>985</v>
      </c>
      <c r="F26" s="118" t="s">
        <v>223</v>
      </c>
      <c r="G26" s="64" t="s">
        <v>950</v>
      </c>
      <c r="H26" s="64" t="s">
        <v>173</v>
      </c>
      <c r="I26" s="363" t="s">
        <v>20</v>
      </c>
      <c r="J26" s="363" t="s">
        <v>54</v>
      </c>
      <c r="K26" s="363" t="s">
        <v>54</v>
      </c>
      <c r="L26" s="363" t="s">
        <v>53</v>
      </c>
      <c r="M26" s="363" t="s">
        <v>53</v>
      </c>
      <c r="N26" s="363" t="s">
        <v>54</v>
      </c>
      <c r="O26" s="363" t="s">
        <v>53</v>
      </c>
      <c r="P26" s="363" t="s">
        <v>53</v>
      </c>
      <c r="Q26" s="363" t="s">
        <v>53</v>
      </c>
      <c r="R26" s="363" t="s">
        <v>54</v>
      </c>
      <c r="S26" s="363" t="s">
        <v>54</v>
      </c>
      <c r="T26" s="363" t="s">
        <v>54</v>
      </c>
      <c r="U26" s="363" t="s">
        <v>54</v>
      </c>
      <c r="V26" s="363" t="s">
        <v>53</v>
      </c>
      <c r="W26" s="363" t="s">
        <v>54</v>
      </c>
      <c r="X26" s="363" t="s">
        <v>53</v>
      </c>
      <c r="Y26" s="363" t="s">
        <v>53</v>
      </c>
      <c r="Z26" s="363" t="s">
        <v>53</v>
      </c>
      <c r="AA26" s="363" t="s">
        <v>53</v>
      </c>
      <c r="AB26" s="363" t="s">
        <v>53</v>
      </c>
      <c r="AC26" s="364" t="str">
        <f t="shared" si="0"/>
        <v>2 - Baja</v>
      </c>
      <c r="AD26" s="365">
        <f t="shared" si="1"/>
        <v>0.4</v>
      </c>
      <c r="AE26" s="364" t="str">
        <f t="shared" si="2"/>
        <v>4 - Mayor</v>
      </c>
      <c r="AF26" s="365">
        <f t="shared" si="3"/>
        <v>0.8</v>
      </c>
      <c r="AG26" s="56" t="str">
        <f>IFERROR(INDEX(#REF!,MATCH(I26,#REF!,0),MATCH(AE26,#REF!,0)),"")</f>
        <v/>
      </c>
      <c r="AH26" s="365">
        <f t="shared" si="4"/>
        <v>0.32000000000000006</v>
      </c>
      <c r="AI26" s="63" t="s">
        <v>994</v>
      </c>
      <c r="AJ26" s="374" t="s">
        <v>110</v>
      </c>
      <c r="AK26" s="64" t="s">
        <v>983</v>
      </c>
      <c r="AL26" s="118" t="s">
        <v>982</v>
      </c>
      <c r="AM26" s="118" t="s">
        <v>35</v>
      </c>
      <c r="AN26" s="118" t="s">
        <v>45</v>
      </c>
      <c r="AO26" s="118" t="s">
        <v>50</v>
      </c>
      <c r="AP26" s="118" t="s">
        <v>52</v>
      </c>
      <c r="AQ26" s="118" t="s">
        <v>35</v>
      </c>
      <c r="AR26" s="118" t="s">
        <v>45</v>
      </c>
      <c r="AS26" s="118" t="s">
        <v>50</v>
      </c>
      <c r="AT26" s="118" t="s">
        <v>52</v>
      </c>
      <c r="AU26" s="118" t="s">
        <v>35</v>
      </c>
      <c r="AV26" s="118" t="s">
        <v>45</v>
      </c>
      <c r="AW26" s="118" t="s">
        <v>50</v>
      </c>
      <c r="AX26" s="118" t="s">
        <v>52</v>
      </c>
      <c r="AY26" s="118"/>
      <c r="AZ26" s="118"/>
      <c r="BA26" s="118"/>
      <c r="BB26" s="118"/>
      <c r="BC26" s="118"/>
      <c r="BD26" s="118"/>
      <c r="BE26" s="118"/>
      <c r="BF26" s="118"/>
      <c r="BG26" s="118"/>
      <c r="BH26" s="118"/>
      <c r="BI26" s="118"/>
      <c r="BJ26" s="118"/>
      <c r="BK26" s="118"/>
      <c r="BL26" s="118"/>
      <c r="BM26" s="118"/>
      <c r="BN26" s="118"/>
      <c r="BO26" s="118"/>
      <c r="BP26" s="118"/>
      <c r="BQ26" s="118"/>
      <c r="BR26" s="118"/>
      <c r="BS26" s="118"/>
      <c r="BT26" s="118"/>
      <c r="BU26" s="118"/>
      <c r="BV26" s="118"/>
      <c r="BW26" s="118"/>
      <c r="BX26" s="118"/>
      <c r="BY26" s="118"/>
      <c r="BZ26" s="118"/>
      <c r="CA26" s="118"/>
      <c r="CB26" s="118"/>
      <c r="CC26" s="118"/>
      <c r="CD26" s="118"/>
      <c r="CE26" s="118"/>
      <c r="CF26" s="118"/>
      <c r="CG26" s="118"/>
      <c r="CH26" s="118"/>
      <c r="CI26" s="118"/>
      <c r="CJ26" s="118"/>
      <c r="CK26" s="118"/>
      <c r="CL26" s="119" t="str">
        <f>IFERROR(IF(GE26&lt;=1,"1 - Muy Baja",VLOOKUP(GE26,'[13]EVAL CONT'!$BLR$690:$BLS$694,2,0)),"")</f>
        <v>1 - Muy Baja</v>
      </c>
      <c r="CM26" s="366">
        <f t="shared" si="5"/>
        <v>8.6399999999999991E-2</v>
      </c>
      <c r="CN26" s="53" t="str">
        <f>IFERROR(IF(GG26&lt;=1,"1 - Leve",HLOOKUP(GG26,#REF!,2,0)),"")</f>
        <v/>
      </c>
      <c r="CO26" s="366">
        <f t="shared" si="89"/>
        <v>0.8</v>
      </c>
      <c r="CP26" s="119" t="str">
        <f t="shared" si="6"/>
        <v>MODERADO</v>
      </c>
      <c r="CQ26" s="365">
        <f t="shared" si="90"/>
        <v>6.9120000000000001E-2</v>
      </c>
      <c r="CR26" s="63" t="s">
        <v>456</v>
      </c>
      <c r="CS26" s="119">
        <f t="shared" si="91"/>
        <v>3</v>
      </c>
      <c r="CT26" s="118"/>
      <c r="CU26" s="121" t="s">
        <v>1331</v>
      </c>
      <c r="CV26" s="65" t="s">
        <v>1235</v>
      </c>
      <c r="CW26" s="365"/>
      <c r="CX26" s="368">
        <f t="shared" si="7"/>
        <v>8</v>
      </c>
      <c r="CY26" s="369">
        <f t="shared" si="92"/>
        <v>4</v>
      </c>
      <c r="CZ26" s="368" t="str">
        <f t="shared" si="93"/>
        <v>Mayor</v>
      </c>
      <c r="DA26" s="370">
        <f t="shared" si="94"/>
        <v>0.8</v>
      </c>
      <c r="DB26" s="371">
        <f t="shared" si="95"/>
        <v>0.15</v>
      </c>
      <c r="DC26" s="371">
        <f t="shared" si="8"/>
        <v>0.25</v>
      </c>
      <c r="DD26" s="368">
        <f t="shared" si="96"/>
        <v>0.4</v>
      </c>
      <c r="DE26" s="372">
        <f t="shared" si="9"/>
        <v>2</v>
      </c>
      <c r="DF26" s="373">
        <f t="shared" si="10"/>
        <v>0.24</v>
      </c>
      <c r="DG26" s="372">
        <f t="shared" si="97"/>
        <v>4</v>
      </c>
      <c r="DH26" s="372"/>
      <c r="DI26" s="373">
        <f t="shared" si="11"/>
        <v>0.8</v>
      </c>
      <c r="DJ26" s="371">
        <f t="shared" si="12"/>
        <v>0.15</v>
      </c>
      <c r="DK26" s="371">
        <f t="shared" si="13"/>
        <v>0.25</v>
      </c>
      <c r="DL26" s="368">
        <f t="shared" si="14"/>
        <v>0.4</v>
      </c>
      <c r="DM26" s="372">
        <f t="shared" si="15"/>
        <v>1</v>
      </c>
      <c r="DN26" s="373">
        <f t="shared" si="16"/>
        <v>0.14399999999999999</v>
      </c>
      <c r="DO26" s="372">
        <f t="shared" si="17"/>
        <v>4</v>
      </c>
      <c r="DP26" s="373">
        <f t="shared" si="18"/>
        <v>0.8</v>
      </c>
      <c r="DQ26" s="371">
        <f t="shared" si="19"/>
        <v>0.15</v>
      </c>
      <c r="DR26" s="371">
        <f t="shared" si="20"/>
        <v>0.25</v>
      </c>
      <c r="DS26" s="368">
        <f t="shared" si="21"/>
        <v>0.4</v>
      </c>
      <c r="DT26" s="372">
        <f t="shared" si="22"/>
        <v>1</v>
      </c>
      <c r="DU26" s="373">
        <f t="shared" si="23"/>
        <v>8.6399999999999991E-2</v>
      </c>
      <c r="DV26" s="372">
        <f t="shared" si="24"/>
        <v>4</v>
      </c>
      <c r="DW26" s="373">
        <f t="shared" si="25"/>
        <v>0.8</v>
      </c>
      <c r="DX26" s="371">
        <f t="shared" si="26"/>
        <v>0</v>
      </c>
      <c r="DY26" s="371">
        <f>IF(BA26="",0,IF(BA26="Preventivo",0.25,IF(BA26="Detectivo",0.15,IF(BA28="Correctivo",0.1,0))))</f>
        <v>0</v>
      </c>
      <c r="DZ26" s="368">
        <f t="shared" si="28"/>
        <v>0</v>
      </c>
      <c r="EA26" s="372">
        <f t="shared" si="29"/>
        <v>1</v>
      </c>
      <c r="EB26" s="373">
        <f t="shared" si="30"/>
        <v>8.6399999999999991E-2</v>
      </c>
      <c r="EC26" s="372">
        <f t="shared" si="31"/>
        <v>4</v>
      </c>
      <c r="ED26" s="373">
        <f t="shared" si="32"/>
        <v>0.8</v>
      </c>
      <c r="EE26" s="371">
        <f t="shared" si="33"/>
        <v>0</v>
      </c>
      <c r="EF26" s="371">
        <f t="shared" si="34"/>
        <v>0</v>
      </c>
      <c r="EG26" s="368">
        <f t="shared" si="35"/>
        <v>0</v>
      </c>
      <c r="EH26" s="372">
        <f t="shared" si="36"/>
        <v>1</v>
      </c>
      <c r="EI26" s="373">
        <f t="shared" si="37"/>
        <v>8.6399999999999991E-2</v>
      </c>
      <c r="EJ26" s="372">
        <f t="shared" si="38"/>
        <v>4</v>
      </c>
      <c r="EK26" s="373">
        <f t="shared" si="39"/>
        <v>0.8</v>
      </c>
      <c r="EL26" s="371">
        <f t="shared" si="40"/>
        <v>0</v>
      </c>
      <c r="EM26" s="371">
        <f t="shared" si="41"/>
        <v>0</v>
      </c>
      <c r="EN26" s="368">
        <f t="shared" si="42"/>
        <v>0</v>
      </c>
      <c r="EO26" s="372">
        <f t="shared" si="43"/>
        <v>1</v>
      </c>
      <c r="EP26" s="373">
        <f t="shared" si="44"/>
        <v>8.6399999999999991E-2</v>
      </c>
      <c r="EQ26" s="372">
        <f t="shared" si="45"/>
        <v>4</v>
      </c>
      <c r="ER26" s="373">
        <f t="shared" si="46"/>
        <v>0.8</v>
      </c>
      <c r="ES26" s="371">
        <f t="shared" si="47"/>
        <v>0</v>
      </c>
      <c r="ET26" s="371">
        <f t="shared" si="48"/>
        <v>0</v>
      </c>
      <c r="EU26" s="368">
        <f t="shared" si="49"/>
        <v>0</v>
      </c>
      <c r="EV26" s="372">
        <f t="shared" si="50"/>
        <v>1</v>
      </c>
      <c r="EW26" s="373">
        <f t="shared" si="51"/>
        <v>8.6399999999999991E-2</v>
      </c>
      <c r="EX26" s="372">
        <f t="shared" si="52"/>
        <v>4</v>
      </c>
      <c r="EY26" s="373">
        <f t="shared" si="53"/>
        <v>0.8</v>
      </c>
      <c r="EZ26" s="371">
        <f t="shared" si="54"/>
        <v>0</v>
      </c>
      <c r="FA26" s="371">
        <f t="shared" si="55"/>
        <v>0</v>
      </c>
      <c r="FB26" s="368">
        <f t="shared" si="56"/>
        <v>0</v>
      </c>
      <c r="FC26" s="372">
        <f t="shared" si="57"/>
        <v>1</v>
      </c>
      <c r="FD26" s="373">
        <f t="shared" si="58"/>
        <v>8.6399999999999991E-2</v>
      </c>
      <c r="FE26" s="372">
        <f t="shared" si="59"/>
        <v>4</v>
      </c>
      <c r="FF26" s="373">
        <f t="shared" si="60"/>
        <v>0.8</v>
      </c>
      <c r="FG26" s="371">
        <f t="shared" si="61"/>
        <v>0</v>
      </c>
      <c r="FH26" s="371">
        <f t="shared" si="62"/>
        <v>0</v>
      </c>
      <c r="FI26" s="368">
        <f t="shared" si="63"/>
        <v>0</v>
      </c>
      <c r="FJ26" s="372">
        <f t="shared" si="64"/>
        <v>1</v>
      </c>
      <c r="FK26" s="373">
        <f t="shared" si="65"/>
        <v>8.6399999999999991E-2</v>
      </c>
      <c r="FL26" s="372">
        <f t="shared" si="66"/>
        <v>4</v>
      </c>
      <c r="FM26" s="373">
        <f t="shared" si="67"/>
        <v>0.8</v>
      </c>
      <c r="FN26" s="371">
        <f t="shared" si="68"/>
        <v>0</v>
      </c>
      <c r="FO26" s="371">
        <f t="shared" si="69"/>
        <v>0</v>
      </c>
      <c r="FP26" s="368">
        <f t="shared" si="70"/>
        <v>0</v>
      </c>
      <c r="FQ26" s="372">
        <f t="shared" si="71"/>
        <v>1</v>
      </c>
      <c r="FR26" s="373">
        <f t="shared" si="72"/>
        <v>8.6399999999999991E-2</v>
      </c>
      <c r="FS26" s="372">
        <f t="shared" si="73"/>
        <v>4</v>
      </c>
      <c r="FT26" s="373">
        <f t="shared" si="74"/>
        <v>0.8</v>
      </c>
      <c r="FU26" s="371">
        <f t="shared" si="75"/>
        <v>0</v>
      </c>
      <c r="FV26" s="371">
        <f t="shared" si="76"/>
        <v>0</v>
      </c>
      <c r="FW26" s="368">
        <f t="shared" si="77"/>
        <v>0</v>
      </c>
      <c r="FX26" s="372">
        <f t="shared" si="78"/>
        <v>1</v>
      </c>
      <c r="FY26" s="373">
        <f t="shared" si="79"/>
        <v>8.6399999999999991E-2</v>
      </c>
      <c r="FZ26" s="372">
        <f t="shared" si="80"/>
        <v>4</v>
      </c>
      <c r="GA26" s="373">
        <f t="shared" si="81"/>
        <v>0.8</v>
      </c>
      <c r="GB26" s="371">
        <f t="shared" si="82"/>
        <v>0</v>
      </c>
      <c r="GC26" s="371">
        <f t="shared" si="83"/>
        <v>0</v>
      </c>
      <c r="GD26" s="368">
        <f t="shared" si="84"/>
        <v>0</v>
      </c>
      <c r="GE26" s="372">
        <f t="shared" si="85"/>
        <v>1</v>
      </c>
      <c r="GF26" s="373">
        <f t="shared" si="86"/>
        <v>8.6399999999999991E-2</v>
      </c>
      <c r="GG26" s="372">
        <f t="shared" si="87"/>
        <v>4</v>
      </c>
      <c r="GH26" s="373">
        <f t="shared" si="88"/>
        <v>0.8</v>
      </c>
      <c r="GI26" s="373">
        <f t="shared" si="98"/>
        <v>0.8</v>
      </c>
    </row>
    <row r="27" spans="1:191" s="115" customFormat="1" ht="153" x14ac:dyDescent="0.2">
      <c r="A27" s="120">
        <v>19</v>
      </c>
      <c r="B27" s="408" t="s">
        <v>992</v>
      </c>
      <c r="C27" s="63" t="s">
        <v>995</v>
      </c>
      <c r="D27" s="363" t="s">
        <v>206</v>
      </c>
      <c r="E27" s="118" t="s">
        <v>985</v>
      </c>
      <c r="F27" s="118" t="s">
        <v>223</v>
      </c>
      <c r="G27" s="64" t="s">
        <v>950</v>
      </c>
      <c r="H27" s="64" t="s">
        <v>173</v>
      </c>
      <c r="I27" s="363" t="s">
        <v>20</v>
      </c>
      <c r="J27" s="363" t="s">
        <v>54</v>
      </c>
      <c r="K27" s="363" t="s">
        <v>54</v>
      </c>
      <c r="L27" s="363" t="s">
        <v>53</v>
      </c>
      <c r="M27" s="363" t="s">
        <v>53</v>
      </c>
      <c r="N27" s="363" t="s">
        <v>54</v>
      </c>
      <c r="O27" s="363" t="s">
        <v>53</v>
      </c>
      <c r="P27" s="363" t="s">
        <v>53</v>
      </c>
      <c r="Q27" s="363" t="s">
        <v>53</v>
      </c>
      <c r="R27" s="363" t="s">
        <v>54</v>
      </c>
      <c r="S27" s="363" t="s">
        <v>54</v>
      </c>
      <c r="T27" s="363" t="s">
        <v>54</v>
      </c>
      <c r="U27" s="363" t="s">
        <v>54</v>
      </c>
      <c r="V27" s="363" t="s">
        <v>53</v>
      </c>
      <c r="W27" s="363" t="s">
        <v>54</v>
      </c>
      <c r="X27" s="363" t="s">
        <v>53</v>
      </c>
      <c r="Y27" s="363" t="s">
        <v>53</v>
      </c>
      <c r="Z27" s="363" t="s">
        <v>53</v>
      </c>
      <c r="AA27" s="363" t="s">
        <v>53</v>
      </c>
      <c r="AB27" s="363" t="s">
        <v>53</v>
      </c>
      <c r="AC27" s="364" t="str">
        <f t="shared" si="0"/>
        <v>2 - Baja</v>
      </c>
      <c r="AD27" s="365">
        <f t="shared" si="1"/>
        <v>0.4</v>
      </c>
      <c r="AE27" s="364" t="str">
        <f t="shared" si="2"/>
        <v>4 - Mayor</v>
      </c>
      <c r="AF27" s="365">
        <f t="shared" si="3"/>
        <v>0.8</v>
      </c>
      <c r="AG27" s="56" t="str">
        <f>IFERROR(INDEX(#REF!,MATCH(I27,#REF!,0),MATCH(AE27,#REF!,0)),"")</f>
        <v/>
      </c>
      <c r="AH27" s="365">
        <f t="shared" si="4"/>
        <v>0.32000000000000006</v>
      </c>
      <c r="AI27" s="63" t="s">
        <v>994</v>
      </c>
      <c r="AJ27" s="374" t="s">
        <v>110</v>
      </c>
      <c r="AK27" s="64" t="s">
        <v>983</v>
      </c>
      <c r="AL27" s="118" t="s">
        <v>982</v>
      </c>
      <c r="AM27" s="118" t="s">
        <v>35</v>
      </c>
      <c r="AN27" s="118" t="s">
        <v>45</v>
      </c>
      <c r="AO27" s="118" t="s">
        <v>50</v>
      </c>
      <c r="AP27" s="118" t="s">
        <v>52</v>
      </c>
      <c r="AQ27" s="118" t="s">
        <v>35</v>
      </c>
      <c r="AR27" s="118" t="s">
        <v>45</v>
      </c>
      <c r="AS27" s="118" t="s">
        <v>50</v>
      </c>
      <c r="AT27" s="118" t="s">
        <v>52</v>
      </c>
      <c r="AU27" s="118" t="s">
        <v>35</v>
      </c>
      <c r="AV27" s="118" t="s">
        <v>45</v>
      </c>
      <c r="AW27" s="118" t="s">
        <v>50</v>
      </c>
      <c r="AX27" s="118" t="s">
        <v>52</v>
      </c>
      <c r="AY27" s="118"/>
      <c r="AZ27" s="118"/>
      <c r="BA27" s="118"/>
      <c r="BB27" s="118"/>
      <c r="BC27" s="118"/>
      <c r="BD27" s="118"/>
      <c r="BE27" s="118"/>
      <c r="BF27" s="118"/>
      <c r="BG27" s="118"/>
      <c r="BH27" s="118"/>
      <c r="BI27" s="118"/>
      <c r="BJ27" s="118"/>
      <c r="BK27" s="118"/>
      <c r="BL27" s="118"/>
      <c r="BM27" s="118"/>
      <c r="BN27" s="118"/>
      <c r="BO27" s="118"/>
      <c r="BP27" s="118"/>
      <c r="BQ27" s="118"/>
      <c r="BR27" s="118"/>
      <c r="BS27" s="118"/>
      <c r="BT27" s="118"/>
      <c r="BU27" s="118"/>
      <c r="BV27" s="118"/>
      <c r="BW27" s="118"/>
      <c r="BX27" s="118"/>
      <c r="BY27" s="118"/>
      <c r="BZ27" s="118"/>
      <c r="CA27" s="118"/>
      <c r="CB27" s="118"/>
      <c r="CC27" s="118"/>
      <c r="CD27" s="118"/>
      <c r="CE27" s="118"/>
      <c r="CF27" s="118"/>
      <c r="CG27" s="118"/>
      <c r="CH27" s="118"/>
      <c r="CI27" s="118"/>
      <c r="CJ27" s="118"/>
      <c r="CK27" s="118"/>
      <c r="CL27" s="119" t="str">
        <f>IFERROR(IF(GE27&lt;=1,"1 - Muy Baja",VLOOKUP(GE27,'[13]EVAL CONT'!$BLR$690:$BLS$694,2,0)),"")</f>
        <v>1 - Muy Baja</v>
      </c>
      <c r="CM27" s="366">
        <f t="shared" si="5"/>
        <v>8.6399999999999991E-2</v>
      </c>
      <c r="CN27" s="53" t="str">
        <f>IFERROR(IF(GG27&lt;=1,"1 - Leve",HLOOKUP(GG27,#REF!,2,0)),"")</f>
        <v/>
      </c>
      <c r="CO27" s="366">
        <f t="shared" si="89"/>
        <v>0.8</v>
      </c>
      <c r="CP27" s="119" t="str">
        <f t="shared" si="6"/>
        <v>MODERADO</v>
      </c>
      <c r="CQ27" s="365">
        <f t="shared" si="90"/>
        <v>6.9120000000000001E-2</v>
      </c>
      <c r="CR27" s="63" t="s">
        <v>233</v>
      </c>
      <c r="CS27" s="119">
        <f t="shared" si="91"/>
        <v>3</v>
      </c>
      <c r="CT27" s="118"/>
      <c r="CU27" s="121" t="s">
        <v>1331</v>
      </c>
      <c r="CV27" s="65" t="s">
        <v>1235</v>
      </c>
      <c r="CW27" s="365"/>
      <c r="CX27" s="368">
        <f t="shared" si="7"/>
        <v>8</v>
      </c>
      <c r="CY27" s="369">
        <f t="shared" si="92"/>
        <v>4</v>
      </c>
      <c r="CZ27" s="368" t="str">
        <f t="shared" si="93"/>
        <v>Mayor</v>
      </c>
      <c r="DA27" s="370">
        <f t="shared" si="94"/>
        <v>0.8</v>
      </c>
      <c r="DB27" s="371">
        <f t="shared" si="95"/>
        <v>0.15</v>
      </c>
      <c r="DC27" s="371">
        <f t="shared" si="8"/>
        <v>0.25</v>
      </c>
      <c r="DD27" s="368">
        <f t="shared" si="96"/>
        <v>0.4</v>
      </c>
      <c r="DE27" s="372">
        <f t="shared" si="9"/>
        <v>2</v>
      </c>
      <c r="DF27" s="373">
        <f t="shared" si="10"/>
        <v>0.24</v>
      </c>
      <c r="DG27" s="372">
        <f t="shared" si="97"/>
        <v>4</v>
      </c>
      <c r="DH27" s="372"/>
      <c r="DI27" s="373">
        <f t="shared" si="11"/>
        <v>0.8</v>
      </c>
      <c r="DJ27" s="371">
        <f t="shared" si="12"/>
        <v>0.15</v>
      </c>
      <c r="DK27" s="371">
        <f t="shared" si="13"/>
        <v>0.25</v>
      </c>
      <c r="DL27" s="368">
        <f t="shared" si="14"/>
        <v>0.4</v>
      </c>
      <c r="DM27" s="372">
        <f t="shared" si="15"/>
        <v>1</v>
      </c>
      <c r="DN27" s="373">
        <f t="shared" si="16"/>
        <v>0.14399999999999999</v>
      </c>
      <c r="DO27" s="372">
        <f t="shared" si="17"/>
        <v>4</v>
      </c>
      <c r="DP27" s="373">
        <f t="shared" si="18"/>
        <v>0.8</v>
      </c>
      <c r="DQ27" s="371">
        <f t="shared" si="19"/>
        <v>0.15</v>
      </c>
      <c r="DR27" s="371">
        <f t="shared" si="20"/>
        <v>0.25</v>
      </c>
      <c r="DS27" s="368">
        <f t="shared" si="21"/>
        <v>0.4</v>
      </c>
      <c r="DT27" s="372">
        <f t="shared" si="22"/>
        <v>1</v>
      </c>
      <c r="DU27" s="373">
        <f t="shared" si="23"/>
        <v>8.6399999999999991E-2</v>
      </c>
      <c r="DV27" s="372">
        <f t="shared" si="24"/>
        <v>4</v>
      </c>
      <c r="DW27" s="373">
        <f t="shared" si="25"/>
        <v>0.8</v>
      </c>
      <c r="DX27" s="371">
        <f t="shared" si="26"/>
        <v>0</v>
      </c>
      <c r="DY27" s="371">
        <f t="shared" si="27"/>
        <v>0</v>
      </c>
      <c r="DZ27" s="368">
        <f t="shared" si="28"/>
        <v>0</v>
      </c>
      <c r="EA27" s="372">
        <f t="shared" si="29"/>
        <v>1</v>
      </c>
      <c r="EB27" s="373">
        <f t="shared" si="30"/>
        <v>8.6399999999999991E-2</v>
      </c>
      <c r="EC27" s="372">
        <f t="shared" si="31"/>
        <v>4</v>
      </c>
      <c r="ED27" s="373">
        <f t="shared" si="32"/>
        <v>0.8</v>
      </c>
      <c r="EE27" s="371">
        <f t="shared" si="33"/>
        <v>0</v>
      </c>
      <c r="EF27" s="371">
        <f t="shared" si="34"/>
        <v>0</v>
      </c>
      <c r="EG27" s="368">
        <f t="shared" si="35"/>
        <v>0</v>
      </c>
      <c r="EH27" s="372">
        <f t="shared" si="36"/>
        <v>1</v>
      </c>
      <c r="EI27" s="373">
        <f t="shared" si="37"/>
        <v>8.6399999999999991E-2</v>
      </c>
      <c r="EJ27" s="372">
        <f t="shared" si="38"/>
        <v>4</v>
      </c>
      <c r="EK27" s="373">
        <f t="shared" si="39"/>
        <v>0.8</v>
      </c>
      <c r="EL27" s="371">
        <f t="shared" si="40"/>
        <v>0</v>
      </c>
      <c r="EM27" s="371">
        <f t="shared" si="41"/>
        <v>0</v>
      </c>
      <c r="EN27" s="368">
        <f t="shared" si="42"/>
        <v>0</v>
      </c>
      <c r="EO27" s="372">
        <f t="shared" si="43"/>
        <v>1</v>
      </c>
      <c r="EP27" s="373">
        <f t="shared" si="44"/>
        <v>8.6399999999999991E-2</v>
      </c>
      <c r="EQ27" s="372">
        <f t="shared" si="45"/>
        <v>4</v>
      </c>
      <c r="ER27" s="373">
        <f t="shared" si="46"/>
        <v>0.8</v>
      </c>
      <c r="ES27" s="371">
        <f t="shared" si="47"/>
        <v>0</v>
      </c>
      <c r="ET27" s="371">
        <f t="shared" si="48"/>
        <v>0</v>
      </c>
      <c r="EU27" s="368">
        <f t="shared" si="49"/>
        <v>0</v>
      </c>
      <c r="EV27" s="372">
        <f t="shared" si="50"/>
        <v>1</v>
      </c>
      <c r="EW27" s="373">
        <f t="shared" si="51"/>
        <v>8.6399999999999991E-2</v>
      </c>
      <c r="EX27" s="372">
        <f t="shared" si="52"/>
        <v>4</v>
      </c>
      <c r="EY27" s="373">
        <f t="shared" si="53"/>
        <v>0.8</v>
      </c>
      <c r="EZ27" s="371">
        <f t="shared" si="54"/>
        <v>0</v>
      </c>
      <c r="FA27" s="371">
        <f t="shared" si="55"/>
        <v>0</v>
      </c>
      <c r="FB27" s="368">
        <f t="shared" si="56"/>
        <v>0</v>
      </c>
      <c r="FC27" s="372">
        <f t="shared" si="57"/>
        <v>1</v>
      </c>
      <c r="FD27" s="373">
        <f t="shared" si="58"/>
        <v>8.6399999999999991E-2</v>
      </c>
      <c r="FE27" s="372">
        <f t="shared" si="59"/>
        <v>4</v>
      </c>
      <c r="FF27" s="373">
        <f t="shared" si="60"/>
        <v>0.8</v>
      </c>
      <c r="FG27" s="371">
        <f t="shared" si="61"/>
        <v>0</v>
      </c>
      <c r="FH27" s="371">
        <f t="shared" si="62"/>
        <v>0</v>
      </c>
      <c r="FI27" s="368">
        <f t="shared" si="63"/>
        <v>0</v>
      </c>
      <c r="FJ27" s="372">
        <f t="shared" si="64"/>
        <v>1</v>
      </c>
      <c r="FK27" s="373">
        <f t="shared" si="65"/>
        <v>8.6399999999999991E-2</v>
      </c>
      <c r="FL27" s="372">
        <f t="shared" si="66"/>
        <v>4</v>
      </c>
      <c r="FM27" s="373">
        <f t="shared" si="67"/>
        <v>0.8</v>
      </c>
      <c r="FN27" s="371">
        <f t="shared" si="68"/>
        <v>0</v>
      </c>
      <c r="FO27" s="371">
        <f t="shared" si="69"/>
        <v>0</v>
      </c>
      <c r="FP27" s="368">
        <f t="shared" si="70"/>
        <v>0</v>
      </c>
      <c r="FQ27" s="372">
        <f t="shared" si="71"/>
        <v>1</v>
      </c>
      <c r="FR27" s="373">
        <f t="shared" si="72"/>
        <v>8.6399999999999991E-2</v>
      </c>
      <c r="FS27" s="372">
        <f t="shared" si="73"/>
        <v>4</v>
      </c>
      <c r="FT27" s="373">
        <f t="shared" si="74"/>
        <v>0.8</v>
      </c>
      <c r="FU27" s="371">
        <f t="shared" si="75"/>
        <v>0</v>
      </c>
      <c r="FV27" s="371">
        <f t="shared" si="76"/>
        <v>0</v>
      </c>
      <c r="FW27" s="368">
        <f t="shared" si="77"/>
        <v>0</v>
      </c>
      <c r="FX27" s="372">
        <f t="shared" si="78"/>
        <v>1</v>
      </c>
      <c r="FY27" s="373">
        <f t="shared" si="79"/>
        <v>8.6399999999999991E-2</v>
      </c>
      <c r="FZ27" s="372">
        <f t="shared" si="80"/>
        <v>4</v>
      </c>
      <c r="GA27" s="373">
        <f t="shared" si="81"/>
        <v>0.8</v>
      </c>
      <c r="GB27" s="371">
        <f t="shared" si="82"/>
        <v>0</v>
      </c>
      <c r="GC27" s="371">
        <f t="shared" si="83"/>
        <v>0</v>
      </c>
      <c r="GD27" s="368">
        <f t="shared" si="84"/>
        <v>0</v>
      </c>
      <c r="GE27" s="372">
        <f t="shared" si="85"/>
        <v>1</v>
      </c>
      <c r="GF27" s="373">
        <f t="shared" si="86"/>
        <v>8.6399999999999991E-2</v>
      </c>
      <c r="GG27" s="372">
        <f t="shared" si="87"/>
        <v>4</v>
      </c>
      <c r="GH27" s="373">
        <f t="shared" si="88"/>
        <v>0.8</v>
      </c>
      <c r="GI27" s="373">
        <f t="shared" si="98"/>
        <v>0.8</v>
      </c>
    </row>
    <row r="28" spans="1:191" s="115" customFormat="1" ht="153" x14ac:dyDescent="0.2">
      <c r="A28" s="120">
        <v>20</v>
      </c>
      <c r="B28" s="408" t="s">
        <v>992</v>
      </c>
      <c r="C28" s="63" t="s">
        <v>993</v>
      </c>
      <c r="D28" s="363" t="s">
        <v>205</v>
      </c>
      <c r="E28" s="118" t="s">
        <v>985</v>
      </c>
      <c r="F28" s="118" t="s">
        <v>223</v>
      </c>
      <c r="G28" s="64" t="s">
        <v>950</v>
      </c>
      <c r="H28" s="64" t="s">
        <v>173</v>
      </c>
      <c r="I28" s="363" t="s">
        <v>20</v>
      </c>
      <c r="J28" s="363" t="s">
        <v>54</v>
      </c>
      <c r="K28" s="363" t="s">
        <v>54</v>
      </c>
      <c r="L28" s="363" t="s">
        <v>53</v>
      </c>
      <c r="M28" s="363" t="s">
        <v>53</v>
      </c>
      <c r="N28" s="363" t="s">
        <v>54</v>
      </c>
      <c r="O28" s="363" t="s">
        <v>53</v>
      </c>
      <c r="P28" s="363" t="s">
        <v>53</v>
      </c>
      <c r="Q28" s="363" t="s">
        <v>53</v>
      </c>
      <c r="R28" s="363" t="s">
        <v>54</v>
      </c>
      <c r="S28" s="363" t="s">
        <v>54</v>
      </c>
      <c r="T28" s="363" t="s">
        <v>54</v>
      </c>
      <c r="U28" s="363" t="s">
        <v>54</v>
      </c>
      <c r="V28" s="363" t="s">
        <v>53</v>
      </c>
      <c r="W28" s="363" t="s">
        <v>54</v>
      </c>
      <c r="X28" s="363" t="s">
        <v>53</v>
      </c>
      <c r="Y28" s="363" t="s">
        <v>53</v>
      </c>
      <c r="Z28" s="363" t="s">
        <v>53</v>
      </c>
      <c r="AA28" s="363" t="s">
        <v>53</v>
      </c>
      <c r="AB28" s="363" t="s">
        <v>53</v>
      </c>
      <c r="AC28" s="364" t="str">
        <f t="shared" si="0"/>
        <v>2 - Baja</v>
      </c>
      <c r="AD28" s="365">
        <f t="shared" si="1"/>
        <v>0.4</v>
      </c>
      <c r="AE28" s="364" t="str">
        <f t="shared" si="2"/>
        <v>4 - Mayor</v>
      </c>
      <c r="AF28" s="365">
        <f t="shared" si="3"/>
        <v>0.8</v>
      </c>
      <c r="AG28" s="56" t="str">
        <f>IFERROR(INDEX(#REF!,MATCH(I28,#REF!,0),MATCH(AE28,#REF!,0)),"")</f>
        <v/>
      </c>
      <c r="AH28" s="365">
        <f t="shared" si="4"/>
        <v>0.32000000000000006</v>
      </c>
      <c r="AI28" s="63" t="s">
        <v>990</v>
      </c>
      <c r="AJ28" s="374" t="s">
        <v>110</v>
      </c>
      <c r="AK28" s="64" t="s">
        <v>983</v>
      </c>
      <c r="AL28" s="118" t="s">
        <v>982</v>
      </c>
      <c r="AM28" s="118" t="s">
        <v>34</v>
      </c>
      <c r="AN28" s="118" t="s">
        <v>45</v>
      </c>
      <c r="AO28" s="118" t="s">
        <v>50</v>
      </c>
      <c r="AP28" s="118" t="s">
        <v>52</v>
      </c>
      <c r="AQ28" s="118" t="s">
        <v>35</v>
      </c>
      <c r="AR28" s="118" t="s">
        <v>45</v>
      </c>
      <c r="AS28" s="118" t="s">
        <v>50</v>
      </c>
      <c r="AT28" s="118" t="s">
        <v>52</v>
      </c>
      <c r="AU28" s="118"/>
      <c r="AV28" s="118"/>
      <c r="AW28" s="118"/>
      <c r="AX28" s="118"/>
      <c r="AY28" s="118"/>
      <c r="AZ28" s="118"/>
      <c r="BA28" s="118"/>
      <c r="BB28" s="118"/>
      <c r="BC28" s="118"/>
      <c r="BD28" s="118"/>
      <c r="BE28" s="118"/>
      <c r="BF28" s="118"/>
      <c r="BG28" s="118"/>
      <c r="BH28" s="118"/>
      <c r="BI28" s="118"/>
      <c r="BJ28" s="118"/>
      <c r="BK28" s="118"/>
      <c r="BL28" s="118"/>
      <c r="BM28" s="118"/>
      <c r="BN28" s="118"/>
      <c r="BO28" s="118"/>
      <c r="BP28" s="118"/>
      <c r="BQ28" s="118"/>
      <c r="BR28" s="118"/>
      <c r="BS28" s="118"/>
      <c r="BT28" s="118"/>
      <c r="BU28" s="118"/>
      <c r="BV28" s="118"/>
      <c r="BW28" s="118"/>
      <c r="BX28" s="118"/>
      <c r="BY28" s="118"/>
      <c r="BZ28" s="118"/>
      <c r="CA28" s="118"/>
      <c r="CB28" s="118"/>
      <c r="CC28" s="118"/>
      <c r="CD28" s="118"/>
      <c r="CE28" s="118"/>
      <c r="CF28" s="118"/>
      <c r="CG28" s="118"/>
      <c r="CH28" s="118"/>
      <c r="CI28" s="118"/>
      <c r="CJ28" s="118"/>
      <c r="CK28" s="118"/>
      <c r="CL28" s="119" t="str">
        <f>IFERROR(IF(GE28&lt;=1,"1 - Muy Baja",VLOOKUP(GE28,'[13]EVAL CONT'!$BLR$690:$BLS$694,2,0)),"")</f>
        <v>1 - Muy Baja</v>
      </c>
      <c r="CM28" s="366">
        <f t="shared" si="5"/>
        <v>0.14399999999999999</v>
      </c>
      <c r="CN28" s="53" t="str">
        <f>IFERROR(IF(GG28&lt;=1,"1 - Leve",HLOOKUP(GG28,#REF!,2,0)),"")</f>
        <v/>
      </c>
      <c r="CO28" s="366">
        <f t="shared" si="89"/>
        <v>0.8</v>
      </c>
      <c r="CP28" s="119" t="str">
        <f t="shared" si="6"/>
        <v>MODERADO</v>
      </c>
      <c r="CQ28" s="365">
        <f t="shared" si="90"/>
        <v>0.1152</v>
      </c>
      <c r="CR28" s="63" t="s">
        <v>456</v>
      </c>
      <c r="CS28" s="119">
        <f t="shared" si="91"/>
        <v>3</v>
      </c>
      <c r="CT28" s="118"/>
      <c r="CU28" s="121" t="s">
        <v>1331</v>
      </c>
      <c r="CV28" s="65" t="s">
        <v>1235</v>
      </c>
      <c r="CW28" s="365"/>
      <c r="CX28" s="368">
        <f t="shared" si="7"/>
        <v>8</v>
      </c>
      <c r="CY28" s="369">
        <f t="shared" si="92"/>
        <v>4</v>
      </c>
      <c r="CZ28" s="368" t="str">
        <f t="shared" si="93"/>
        <v>Mayor</v>
      </c>
      <c r="DA28" s="370">
        <f t="shared" si="94"/>
        <v>0.8</v>
      </c>
      <c r="DB28" s="371">
        <f t="shared" si="95"/>
        <v>0.15</v>
      </c>
      <c r="DC28" s="371">
        <f t="shared" si="8"/>
        <v>0.25</v>
      </c>
      <c r="DD28" s="368">
        <f t="shared" si="96"/>
        <v>0.4</v>
      </c>
      <c r="DE28" s="372">
        <f t="shared" si="9"/>
        <v>2</v>
      </c>
      <c r="DF28" s="373">
        <f t="shared" si="10"/>
        <v>0.24</v>
      </c>
      <c r="DG28" s="372">
        <f t="shared" si="97"/>
        <v>4</v>
      </c>
      <c r="DH28" s="372"/>
      <c r="DI28" s="373">
        <f t="shared" si="11"/>
        <v>0.8</v>
      </c>
      <c r="DJ28" s="371">
        <f t="shared" si="12"/>
        <v>0.15</v>
      </c>
      <c r="DK28" s="371">
        <f t="shared" si="13"/>
        <v>0.25</v>
      </c>
      <c r="DL28" s="368">
        <f t="shared" si="14"/>
        <v>0.4</v>
      </c>
      <c r="DM28" s="372">
        <f t="shared" si="15"/>
        <v>1</v>
      </c>
      <c r="DN28" s="373">
        <f t="shared" si="16"/>
        <v>0.14399999999999999</v>
      </c>
      <c r="DO28" s="372">
        <f t="shared" si="17"/>
        <v>4</v>
      </c>
      <c r="DP28" s="373">
        <f t="shared" si="18"/>
        <v>0.8</v>
      </c>
      <c r="DQ28" s="371">
        <f t="shared" si="19"/>
        <v>0</v>
      </c>
      <c r="DR28" s="371">
        <f t="shared" si="20"/>
        <v>0</v>
      </c>
      <c r="DS28" s="368">
        <f t="shared" si="21"/>
        <v>0</v>
      </c>
      <c r="DT28" s="372">
        <f t="shared" si="22"/>
        <v>1</v>
      </c>
      <c r="DU28" s="373">
        <f t="shared" si="23"/>
        <v>0.14399999999999999</v>
      </c>
      <c r="DV28" s="372">
        <f t="shared" si="24"/>
        <v>4</v>
      </c>
      <c r="DW28" s="373">
        <f t="shared" si="25"/>
        <v>0.8</v>
      </c>
      <c r="DX28" s="371">
        <f t="shared" si="26"/>
        <v>0</v>
      </c>
      <c r="DY28" s="371">
        <f t="shared" si="27"/>
        <v>0</v>
      </c>
      <c r="DZ28" s="368">
        <f t="shared" si="28"/>
        <v>0</v>
      </c>
      <c r="EA28" s="372">
        <f t="shared" si="29"/>
        <v>1</v>
      </c>
      <c r="EB28" s="373">
        <f t="shared" si="30"/>
        <v>0.14399999999999999</v>
      </c>
      <c r="EC28" s="372">
        <f t="shared" si="31"/>
        <v>4</v>
      </c>
      <c r="ED28" s="373">
        <f t="shared" si="32"/>
        <v>0.8</v>
      </c>
      <c r="EE28" s="371">
        <f t="shared" si="33"/>
        <v>0</v>
      </c>
      <c r="EF28" s="371">
        <f t="shared" si="34"/>
        <v>0</v>
      </c>
      <c r="EG28" s="368">
        <f t="shared" si="35"/>
        <v>0</v>
      </c>
      <c r="EH28" s="372">
        <f t="shared" si="36"/>
        <v>1</v>
      </c>
      <c r="EI28" s="373">
        <f t="shared" si="37"/>
        <v>0.14399999999999999</v>
      </c>
      <c r="EJ28" s="372">
        <f t="shared" si="38"/>
        <v>4</v>
      </c>
      <c r="EK28" s="373">
        <f t="shared" si="39"/>
        <v>0.8</v>
      </c>
      <c r="EL28" s="371">
        <f t="shared" si="40"/>
        <v>0</v>
      </c>
      <c r="EM28" s="371">
        <f t="shared" si="41"/>
        <v>0</v>
      </c>
      <c r="EN28" s="368">
        <f t="shared" si="42"/>
        <v>0</v>
      </c>
      <c r="EO28" s="372">
        <f t="shared" si="43"/>
        <v>1</v>
      </c>
      <c r="EP28" s="373">
        <f t="shared" si="44"/>
        <v>0.14399999999999999</v>
      </c>
      <c r="EQ28" s="372">
        <f t="shared" si="45"/>
        <v>4</v>
      </c>
      <c r="ER28" s="373">
        <f t="shared" si="46"/>
        <v>0.8</v>
      </c>
      <c r="ES28" s="371">
        <f t="shared" si="47"/>
        <v>0</v>
      </c>
      <c r="ET28" s="371">
        <f t="shared" si="48"/>
        <v>0</v>
      </c>
      <c r="EU28" s="368">
        <f t="shared" si="49"/>
        <v>0</v>
      </c>
      <c r="EV28" s="372">
        <f t="shared" si="50"/>
        <v>1</v>
      </c>
      <c r="EW28" s="373">
        <f t="shared" si="51"/>
        <v>0.14399999999999999</v>
      </c>
      <c r="EX28" s="372">
        <f t="shared" si="52"/>
        <v>4</v>
      </c>
      <c r="EY28" s="373">
        <f t="shared" si="53"/>
        <v>0.8</v>
      </c>
      <c r="EZ28" s="371">
        <f t="shared" si="54"/>
        <v>0</v>
      </c>
      <c r="FA28" s="371">
        <f t="shared" si="55"/>
        <v>0</v>
      </c>
      <c r="FB28" s="368">
        <f t="shared" si="56"/>
        <v>0</v>
      </c>
      <c r="FC28" s="372">
        <f t="shared" si="57"/>
        <v>1</v>
      </c>
      <c r="FD28" s="373">
        <f t="shared" si="58"/>
        <v>0.14399999999999999</v>
      </c>
      <c r="FE28" s="372">
        <f t="shared" si="59"/>
        <v>4</v>
      </c>
      <c r="FF28" s="373">
        <f t="shared" si="60"/>
        <v>0.8</v>
      </c>
      <c r="FG28" s="371">
        <f t="shared" si="61"/>
        <v>0</v>
      </c>
      <c r="FH28" s="371">
        <f t="shared" si="62"/>
        <v>0</v>
      </c>
      <c r="FI28" s="368">
        <f t="shared" si="63"/>
        <v>0</v>
      </c>
      <c r="FJ28" s="372">
        <f t="shared" si="64"/>
        <v>1</v>
      </c>
      <c r="FK28" s="373">
        <f t="shared" si="65"/>
        <v>0.14399999999999999</v>
      </c>
      <c r="FL28" s="372">
        <f t="shared" si="66"/>
        <v>4</v>
      </c>
      <c r="FM28" s="373">
        <f t="shared" si="67"/>
        <v>0.8</v>
      </c>
      <c r="FN28" s="371">
        <f t="shared" si="68"/>
        <v>0</v>
      </c>
      <c r="FO28" s="371">
        <f t="shared" si="69"/>
        <v>0</v>
      </c>
      <c r="FP28" s="368">
        <f t="shared" si="70"/>
        <v>0</v>
      </c>
      <c r="FQ28" s="372">
        <f t="shared" si="71"/>
        <v>1</v>
      </c>
      <c r="FR28" s="373">
        <f t="shared" si="72"/>
        <v>0.14399999999999999</v>
      </c>
      <c r="FS28" s="372">
        <f t="shared" si="73"/>
        <v>4</v>
      </c>
      <c r="FT28" s="373">
        <f t="shared" si="74"/>
        <v>0.8</v>
      </c>
      <c r="FU28" s="371">
        <f t="shared" si="75"/>
        <v>0</v>
      </c>
      <c r="FV28" s="371">
        <f t="shared" si="76"/>
        <v>0</v>
      </c>
      <c r="FW28" s="368">
        <f t="shared" si="77"/>
        <v>0</v>
      </c>
      <c r="FX28" s="372">
        <f t="shared" si="78"/>
        <v>1</v>
      </c>
      <c r="FY28" s="373">
        <f t="shared" si="79"/>
        <v>0.14399999999999999</v>
      </c>
      <c r="FZ28" s="372">
        <f t="shared" si="80"/>
        <v>4</v>
      </c>
      <c r="GA28" s="373">
        <f t="shared" si="81"/>
        <v>0.8</v>
      </c>
      <c r="GB28" s="371">
        <f t="shared" si="82"/>
        <v>0</v>
      </c>
      <c r="GC28" s="371">
        <f t="shared" si="83"/>
        <v>0</v>
      </c>
      <c r="GD28" s="368">
        <f t="shared" si="84"/>
        <v>0</v>
      </c>
      <c r="GE28" s="372">
        <f t="shared" si="85"/>
        <v>1</v>
      </c>
      <c r="GF28" s="373">
        <f t="shared" si="86"/>
        <v>0.14399999999999999</v>
      </c>
      <c r="GG28" s="372">
        <f t="shared" si="87"/>
        <v>4</v>
      </c>
      <c r="GH28" s="373">
        <f t="shared" si="88"/>
        <v>0.8</v>
      </c>
      <c r="GI28" s="373">
        <f t="shared" si="98"/>
        <v>0.8</v>
      </c>
    </row>
    <row r="29" spans="1:191" s="115" customFormat="1" ht="153" x14ac:dyDescent="0.2">
      <c r="A29" s="120">
        <v>21</v>
      </c>
      <c r="B29" s="408" t="s">
        <v>992</v>
      </c>
      <c r="C29" s="63" t="s">
        <v>991</v>
      </c>
      <c r="D29" s="363" t="s">
        <v>206</v>
      </c>
      <c r="E29" s="118" t="s">
        <v>985</v>
      </c>
      <c r="F29" s="118" t="s">
        <v>223</v>
      </c>
      <c r="G29" s="64" t="s">
        <v>950</v>
      </c>
      <c r="H29" s="64" t="s">
        <v>173</v>
      </c>
      <c r="I29" s="363" t="s">
        <v>20</v>
      </c>
      <c r="J29" s="363" t="s">
        <v>54</v>
      </c>
      <c r="K29" s="363" t="s">
        <v>54</v>
      </c>
      <c r="L29" s="363" t="s">
        <v>53</v>
      </c>
      <c r="M29" s="363" t="s">
        <v>53</v>
      </c>
      <c r="N29" s="363" t="s">
        <v>54</v>
      </c>
      <c r="O29" s="363" t="s">
        <v>53</v>
      </c>
      <c r="P29" s="363" t="s">
        <v>53</v>
      </c>
      <c r="Q29" s="363" t="s">
        <v>53</v>
      </c>
      <c r="R29" s="363" t="s">
        <v>54</v>
      </c>
      <c r="S29" s="363" t="s">
        <v>54</v>
      </c>
      <c r="T29" s="363" t="s">
        <v>54</v>
      </c>
      <c r="U29" s="363" t="s">
        <v>54</v>
      </c>
      <c r="V29" s="363" t="s">
        <v>53</v>
      </c>
      <c r="W29" s="363" t="s">
        <v>54</v>
      </c>
      <c r="X29" s="363" t="s">
        <v>53</v>
      </c>
      <c r="Y29" s="363" t="s">
        <v>53</v>
      </c>
      <c r="Z29" s="363" t="s">
        <v>53</v>
      </c>
      <c r="AA29" s="363" t="s">
        <v>53</v>
      </c>
      <c r="AB29" s="363" t="s">
        <v>53</v>
      </c>
      <c r="AC29" s="364" t="str">
        <f t="shared" si="0"/>
        <v>2 - Baja</v>
      </c>
      <c r="AD29" s="365">
        <f t="shared" si="1"/>
        <v>0.4</v>
      </c>
      <c r="AE29" s="364" t="str">
        <f t="shared" si="2"/>
        <v>4 - Mayor</v>
      </c>
      <c r="AF29" s="365">
        <f t="shared" si="3"/>
        <v>0.8</v>
      </c>
      <c r="AG29" s="56" t="str">
        <f>IFERROR(INDEX(#REF!,MATCH(I29,#REF!,0),MATCH(AE29,#REF!,0)),"")</f>
        <v/>
      </c>
      <c r="AH29" s="365">
        <f t="shared" si="4"/>
        <v>0.32000000000000006</v>
      </c>
      <c r="AI29" s="63" t="s">
        <v>990</v>
      </c>
      <c r="AJ29" s="374" t="s">
        <v>110</v>
      </c>
      <c r="AK29" s="64" t="s">
        <v>983</v>
      </c>
      <c r="AL29" s="118" t="s">
        <v>982</v>
      </c>
      <c r="AM29" s="118" t="s">
        <v>34</v>
      </c>
      <c r="AN29" s="118" t="s">
        <v>45</v>
      </c>
      <c r="AO29" s="118" t="s">
        <v>50</v>
      </c>
      <c r="AP29" s="118" t="s">
        <v>52</v>
      </c>
      <c r="AQ29" s="118" t="s">
        <v>35</v>
      </c>
      <c r="AR29" s="118" t="s">
        <v>45</v>
      </c>
      <c r="AS29" s="118" t="s">
        <v>50</v>
      </c>
      <c r="AT29" s="118" t="s">
        <v>52</v>
      </c>
      <c r="AU29" s="118"/>
      <c r="AV29" s="118"/>
      <c r="AW29" s="118"/>
      <c r="AX29" s="118"/>
      <c r="AY29" s="118"/>
      <c r="AZ29" s="118"/>
      <c r="BA29" s="118"/>
      <c r="BB29" s="118"/>
      <c r="BC29" s="118"/>
      <c r="BD29" s="118"/>
      <c r="BE29" s="118"/>
      <c r="BF29" s="118"/>
      <c r="BG29" s="118"/>
      <c r="BH29" s="118"/>
      <c r="BI29" s="118"/>
      <c r="BJ29" s="118"/>
      <c r="BK29" s="118"/>
      <c r="BL29" s="118"/>
      <c r="BM29" s="118"/>
      <c r="BN29" s="118"/>
      <c r="BO29" s="118"/>
      <c r="BP29" s="118"/>
      <c r="BQ29" s="118"/>
      <c r="BR29" s="118"/>
      <c r="BS29" s="118"/>
      <c r="BT29" s="118"/>
      <c r="BU29" s="118"/>
      <c r="BV29" s="118"/>
      <c r="BW29" s="118"/>
      <c r="BX29" s="118"/>
      <c r="BY29" s="118"/>
      <c r="BZ29" s="118"/>
      <c r="CA29" s="118"/>
      <c r="CB29" s="118"/>
      <c r="CC29" s="118"/>
      <c r="CD29" s="118"/>
      <c r="CE29" s="118"/>
      <c r="CF29" s="118"/>
      <c r="CG29" s="118"/>
      <c r="CH29" s="118"/>
      <c r="CI29" s="118"/>
      <c r="CJ29" s="118"/>
      <c r="CK29" s="118"/>
      <c r="CL29" s="119" t="str">
        <f>IFERROR(IF(GE29&lt;=1,"1 - Muy Baja",VLOOKUP(GE29,'[13]EVAL CONT'!$BLR$690:$BLS$694,2,0)),"")</f>
        <v>1 - Muy Baja</v>
      </c>
      <c r="CM29" s="366">
        <f t="shared" si="5"/>
        <v>0.14399999999999999</v>
      </c>
      <c r="CN29" s="53" t="str">
        <f>IFERROR(IF(GG29&lt;=1,"1 - Leve",HLOOKUP(GG29,#REF!,2,0)),"")</f>
        <v/>
      </c>
      <c r="CO29" s="366">
        <f t="shared" si="89"/>
        <v>0.8</v>
      </c>
      <c r="CP29" s="119" t="str">
        <f t="shared" si="6"/>
        <v>MODERADO</v>
      </c>
      <c r="CQ29" s="365">
        <f t="shared" si="90"/>
        <v>0.1152</v>
      </c>
      <c r="CR29" s="63" t="s">
        <v>233</v>
      </c>
      <c r="CS29" s="119">
        <f t="shared" si="91"/>
        <v>3</v>
      </c>
      <c r="CT29" s="118"/>
      <c r="CU29" s="121" t="s">
        <v>1331</v>
      </c>
      <c r="CV29" s="65" t="s">
        <v>1235</v>
      </c>
      <c r="CW29" s="365"/>
      <c r="CX29" s="368">
        <f t="shared" si="7"/>
        <v>8</v>
      </c>
      <c r="CY29" s="369">
        <f t="shared" si="92"/>
        <v>4</v>
      </c>
      <c r="CZ29" s="368" t="str">
        <f t="shared" si="93"/>
        <v>Mayor</v>
      </c>
      <c r="DA29" s="370">
        <f t="shared" si="94"/>
        <v>0.8</v>
      </c>
      <c r="DB29" s="371">
        <f t="shared" si="95"/>
        <v>0.15</v>
      </c>
      <c r="DC29" s="371">
        <f t="shared" si="8"/>
        <v>0.25</v>
      </c>
      <c r="DD29" s="368">
        <f t="shared" si="96"/>
        <v>0.4</v>
      </c>
      <c r="DE29" s="372">
        <f t="shared" si="9"/>
        <v>2</v>
      </c>
      <c r="DF29" s="373">
        <f t="shared" si="10"/>
        <v>0.24</v>
      </c>
      <c r="DG29" s="372">
        <f t="shared" si="97"/>
        <v>4</v>
      </c>
      <c r="DH29" s="372"/>
      <c r="DI29" s="373">
        <f t="shared" si="11"/>
        <v>0.8</v>
      </c>
      <c r="DJ29" s="371">
        <f t="shared" si="12"/>
        <v>0.15</v>
      </c>
      <c r="DK29" s="371">
        <f t="shared" si="13"/>
        <v>0.25</v>
      </c>
      <c r="DL29" s="368">
        <f t="shared" si="14"/>
        <v>0.4</v>
      </c>
      <c r="DM29" s="372">
        <f t="shared" si="15"/>
        <v>1</v>
      </c>
      <c r="DN29" s="373">
        <f t="shared" si="16"/>
        <v>0.14399999999999999</v>
      </c>
      <c r="DO29" s="372">
        <f t="shared" si="17"/>
        <v>4</v>
      </c>
      <c r="DP29" s="373">
        <f t="shared" si="18"/>
        <v>0.8</v>
      </c>
      <c r="DQ29" s="371">
        <f t="shared" si="19"/>
        <v>0</v>
      </c>
      <c r="DR29" s="371">
        <f t="shared" si="20"/>
        <v>0</v>
      </c>
      <c r="DS29" s="368">
        <f t="shared" si="21"/>
        <v>0</v>
      </c>
      <c r="DT29" s="372">
        <f t="shared" si="22"/>
        <v>1</v>
      </c>
      <c r="DU29" s="373">
        <f t="shared" si="23"/>
        <v>0.14399999999999999</v>
      </c>
      <c r="DV29" s="372">
        <f t="shared" si="24"/>
        <v>4</v>
      </c>
      <c r="DW29" s="373">
        <f t="shared" si="25"/>
        <v>0.8</v>
      </c>
      <c r="DX29" s="371">
        <f t="shared" si="26"/>
        <v>0</v>
      </c>
      <c r="DY29" s="371">
        <f>IF(BA29="",0,IF(BA29="Preventivo",0.25,IF(BA29="Detectivo",0.15,IF(#REF!="Correctivo",0.1,0))))</f>
        <v>0</v>
      </c>
      <c r="DZ29" s="368">
        <f t="shared" si="28"/>
        <v>0</v>
      </c>
      <c r="EA29" s="372">
        <f t="shared" si="29"/>
        <v>1</v>
      </c>
      <c r="EB29" s="373">
        <f t="shared" si="30"/>
        <v>0.14399999999999999</v>
      </c>
      <c r="EC29" s="372">
        <f t="shared" si="31"/>
        <v>4</v>
      </c>
      <c r="ED29" s="373">
        <f t="shared" si="32"/>
        <v>0.8</v>
      </c>
      <c r="EE29" s="371">
        <f t="shared" si="33"/>
        <v>0</v>
      </c>
      <c r="EF29" s="371">
        <f t="shared" si="34"/>
        <v>0</v>
      </c>
      <c r="EG29" s="368">
        <f t="shared" si="35"/>
        <v>0</v>
      </c>
      <c r="EH29" s="372">
        <f t="shared" si="36"/>
        <v>1</v>
      </c>
      <c r="EI29" s="373">
        <f t="shared" si="37"/>
        <v>0.14399999999999999</v>
      </c>
      <c r="EJ29" s="372">
        <f t="shared" si="38"/>
        <v>4</v>
      </c>
      <c r="EK29" s="373">
        <f t="shared" si="39"/>
        <v>0.8</v>
      </c>
      <c r="EL29" s="371">
        <f t="shared" si="40"/>
        <v>0</v>
      </c>
      <c r="EM29" s="371">
        <f t="shared" si="41"/>
        <v>0</v>
      </c>
      <c r="EN29" s="368">
        <f t="shared" si="42"/>
        <v>0</v>
      </c>
      <c r="EO29" s="372">
        <f t="shared" si="43"/>
        <v>1</v>
      </c>
      <c r="EP29" s="373">
        <f t="shared" si="44"/>
        <v>0.14399999999999999</v>
      </c>
      <c r="EQ29" s="372">
        <f t="shared" si="45"/>
        <v>4</v>
      </c>
      <c r="ER29" s="373">
        <f t="shared" si="46"/>
        <v>0.8</v>
      </c>
      <c r="ES29" s="371">
        <f t="shared" si="47"/>
        <v>0</v>
      </c>
      <c r="ET29" s="371">
        <f t="shared" si="48"/>
        <v>0</v>
      </c>
      <c r="EU29" s="368">
        <f t="shared" si="49"/>
        <v>0</v>
      </c>
      <c r="EV29" s="372">
        <f t="shared" si="50"/>
        <v>1</v>
      </c>
      <c r="EW29" s="373">
        <f t="shared" si="51"/>
        <v>0.14399999999999999</v>
      </c>
      <c r="EX29" s="372">
        <f t="shared" si="52"/>
        <v>4</v>
      </c>
      <c r="EY29" s="373">
        <f t="shared" si="53"/>
        <v>0.8</v>
      </c>
      <c r="EZ29" s="371">
        <f t="shared" si="54"/>
        <v>0</v>
      </c>
      <c r="FA29" s="371">
        <f t="shared" si="55"/>
        <v>0</v>
      </c>
      <c r="FB29" s="368">
        <f t="shared" si="56"/>
        <v>0</v>
      </c>
      <c r="FC29" s="372">
        <f t="shared" si="57"/>
        <v>1</v>
      </c>
      <c r="FD29" s="373">
        <f t="shared" si="58"/>
        <v>0.14399999999999999</v>
      </c>
      <c r="FE29" s="372">
        <f t="shared" si="59"/>
        <v>4</v>
      </c>
      <c r="FF29" s="373">
        <f t="shared" si="60"/>
        <v>0.8</v>
      </c>
      <c r="FG29" s="371">
        <f t="shared" si="61"/>
        <v>0</v>
      </c>
      <c r="FH29" s="371">
        <f t="shared" si="62"/>
        <v>0</v>
      </c>
      <c r="FI29" s="368">
        <f t="shared" si="63"/>
        <v>0</v>
      </c>
      <c r="FJ29" s="372">
        <f t="shared" si="64"/>
        <v>1</v>
      </c>
      <c r="FK29" s="373">
        <f t="shared" si="65"/>
        <v>0.14399999999999999</v>
      </c>
      <c r="FL29" s="372">
        <f t="shared" si="66"/>
        <v>4</v>
      </c>
      <c r="FM29" s="373">
        <f t="shared" si="67"/>
        <v>0.8</v>
      </c>
      <c r="FN29" s="371">
        <f t="shared" si="68"/>
        <v>0</v>
      </c>
      <c r="FO29" s="371">
        <f t="shared" si="69"/>
        <v>0</v>
      </c>
      <c r="FP29" s="368">
        <f t="shared" si="70"/>
        <v>0</v>
      </c>
      <c r="FQ29" s="372">
        <f t="shared" si="71"/>
        <v>1</v>
      </c>
      <c r="FR29" s="373">
        <f t="shared" si="72"/>
        <v>0.14399999999999999</v>
      </c>
      <c r="FS29" s="372">
        <f t="shared" si="73"/>
        <v>4</v>
      </c>
      <c r="FT29" s="373">
        <f t="shared" si="74"/>
        <v>0.8</v>
      </c>
      <c r="FU29" s="371">
        <f t="shared" si="75"/>
        <v>0</v>
      </c>
      <c r="FV29" s="371">
        <f t="shared" si="76"/>
        <v>0</v>
      </c>
      <c r="FW29" s="368">
        <f t="shared" si="77"/>
        <v>0</v>
      </c>
      <c r="FX29" s="372">
        <f t="shared" si="78"/>
        <v>1</v>
      </c>
      <c r="FY29" s="373">
        <f t="shared" si="79"/>
        <v>0.14399999999999999</v>
      </c>
      <c r="FZ29" s="372">
        <f t="shared" si="80"/>
        <v>4</v>
      </c>
      <c r="GA29" s="373">
        <f t="shared" si="81"/>
        <v>0.8</v>
      </c>
      <c r="GB29" s="371">
        <f t="shared" si="82"/>
        <v>0</v>
      </c>
      <c r="GC29" s="371">
        <f t="shared" si="83"/>
        <v>0</v>
      </c>
      <c r="GD29" s="368">
        <f t="shared" si="84"/>
        <v>0</v>
      </c>
      <c r="GE29" s="372">
        <f t="shared" si="85"/>
        <v>1</v>
      </c>
      <c r="GF29" s="373">
        <f t="shared" si="86"/>
        <v>0.14399999999999999</v>
      </c>
      <c r="GG29" s="372">
        <f t="shared" si="87"/>
        <v>4</v>
      </c>
      <c r="GH29" s="373">
        <f t="shared" si="88"/>
        <v>0.8</v>
      </c>
      <c r="GI29" s="373">
        <f t="shared" si="98"/>
        <v>0.8</v>
      </c>
    </row>
    <row r="30" spans="1:191" s="115" customFormat="1" ht="153" x14ac:dyDescent="0.2">
      <c r="A30" s="409">
        <v>22</v>
      </c>
      <c r="B30" s="410" t="s">
        <v>988</v>
      </c>
      <c r="C30" s="411" t="s">
        <v>989</v>
      </c>
      <c r="D30" s="363" t="s">
        <v>205</v>
      </c>
      <c r="E30" s="118" t="s">
        <v>985</v>
      </c>
      <c r="F30" s="118" t="s">
        <v>223</v>
      </c>
      <c r="G30" s="64" t="s">
        <v>950</v>
      </c>
      <c r="H30" s="64" t="s">
        <v>173</v>
      </c>
      <c r="I30" s="363" t="s">
        <v>20</v>
      </c>
      <c r="J30" s="363" t="s">
        <v>54</v>
      </c>
      <c r="K30" s="363" t="s">
        <v>54</v>
      </c>
      <c r="L30" s="363" t="s">
        <v>53</v>
      </c>
      <c r="M30" s="363" t="s">
        <v>53</v>
      </c>
      <c r="N30" s="363" t="s">
        <v>54</v>
      </c>
      <c r="O30" s="363" t="s">
        <v>53</v>
      </c>
      <c r="P30" s="363" t="s">
        <v>53</v>
      </c>
      <c r="Q30" s="363" t="s">
        <v>53</v>
      </c>
      <c r="R30" s="363" t="s">
        <v>54</v>
      </c>
      <c r="S30" s="363" t="s">
        <v>54</v>
      </c>
      <c r="T30" s="363" t="s">
        <v>54</v>
      </c>
      <c r="U30" s="363" t="s">
        <v>54</v>
      </c>
      <c r="V30" s="363" t="s">
        <v>53</v>
      </c>
      <c r="W30" s="363" t="s">
        <v>54</v>
      </c>
      <c r="X30" s="363" t="s">
        <v>53</v>
      </c>
      <c r="Y30" s="363" t="s">
        <v>53</v>
      </c>
      <c r="Z30" s="363" t="s">
        <v>53</v>
      </c>
      <c r="AA30" s="363" t="s">
        <v>53</v>
      </c>
      <c r="AB30" s="363" t="s">
        <v>53</v>
      </c>
      <c r="AC30" s="364" t="str">
        <f t="shared" si="0"/>
        <v>2 - Baja</v>
      </c>
      <c r="AD30" s="365">
        <f t="shared" si="1"/>
        <v>0.4</v>
      </c>
      <c r="AE30" s="364" t="str">
        <f t="shared" si="2"/>
        <v>4 - Mayor</v>
      </c>
      <c r="AF30" s="365">
        <f t="shared" si="3"/>
        <v>0.8</v>
      </c>
      <c r="AG30" s="56" t="str">
        <f>IFERROR(INDEX(#REF!,MATCH(I30,#REF!,0),MATCH(AE30,#REF!,0)),"")</f>
        <v/>
      </c>
      <c r="AH30" s="365">
        <f t="shared" si="4"/>
        <v>0.32000000000000006</v>
      </c>
      <c r="AI30" s="65" t="s">
        <v>984</v>
      </c>
      <c r="AJ30" s="374" t="s">
        <v>146</v>
      </c>
      <c r="AK30" s="64" t="s">
        <v>983</v>
      </c>
      <c r="AL30" s="118" t="s">
        <v>982</v>
      </c>
      <c r="AM30" s="118" t="s">
        <v>35</v>
      </c>
      <c r="AN30" s="118" t="s">
        <v>45</v>
      </c>
      <c r="AO30" s="118" t="s">
        <v>50</v>
      </c>
      <c r="AP30" s="118" t="s">
        <v>52</v>
      </c>
      <c r="AQ30" s="118" t="s">
        <v>35</v>
      </c>
      <c r="AR30" s="118" t="s">
        <v>45</v>
      </c>
      <c r="AS30" s="118" t="s">
        <v>50</v>
      </c>
      <c r="AT30" s="118" t="s">
        <v>52</v>
      </c>
      <c r="AU30" s="118" t="s">
        <v>35</v>
      </c>
      <c r="AV30" s="118" t="s">
        <v>45</v>
      </c>
      <c r="AW30" s="118" t="s">
        <v>50</v>
      </c>
      <c r="AX30" s="118" t="s">
        <v>52</v>
      </c>
      <c r="AY30" s="118"/>
      <c r="AZ30" s="118"/>
      <c r="BA30" s="118"/>
      <c r="BB30" s="118"/>
      <c r="BC30" s="118"/>
      <c r="BD30" s="118"/>
      <c r="BE30" s="118"/>
      <c r="BF30" s="118"/>
      <c r="BG30" s="118"/>
      <c r="BH30" s="118"/>
      <c r="BI30" s="118"/>
      <c r="BJ30" s="118"/>
      <c r="BK30" s="118"/>
      <c r="BL30" s="118"/>
      <c r="BM30" s="118"/>
      <c r="BN30" s="118"/>
      <c r="BO30" s="118"/>
      <c r="BP30" s="118"/>
      <c r="BQ30" s="118"/>
      <c r="BR30" s="118"/>
      <c r="BS30" s="118"/>
      <c r="BT30" s="118"/>
      <c r="BU30" s="118"/>
      <c r="BV30" s="118"/>
      <c r="BW30" s="118"/>
      <c r="BX30" s="118"/>
      <c r="BY30" s="118"/>
      <c r="BZ30" s="118"/>
      <c r="CA30" s="118"/>
      <c r="CB30" s="118"/>
      <c r="CC30" s="118"/>
      <c r="CD30" s="118"/>
      <c r="CE30" s="118"/>
      <c r="CF30" s="118"/>
      <c r="CG30" s="118"/>
      <c r="CH30" s="118"/>
      <c r="CI30" s="118"/>
      <c r="CJ30" s="118"/>
      <c r="CK30" s="118"/>
      <c r="CL30" s="119" t="str">
        <f>IFERROR(IF(GE30&lt;=1,"1 - Muy Baja",VLOOKUP(GE30,'[13]EVAL CONT'!$BLR$690:$BLS$694,2,0)),"")</f>
        <v>1 - Muy Baja</v>
      </c>
      <c r="CM30" s="366">
        <f t="shared" si="5"/>
        <v>8.6399999999999991E-2</v>
      </c>
      <c r="CN30" s="53" t="str">
        <f>IFERROR(IF(GG30&lt;=1,"1 - Leve",HLOOKUP(GG30,#REF!,2,0)),"")</f>
        <v/>
      </c>
      <c r="CO30" s="366">
        <f t="shared" si="89"/>
        <v>0.8</v>
      </c>
      <c r="CP30" s="119" t="str">
        <f t="shared" si="6"/>
        <v>MODERADO</v>
      </c>
      <c r="CQ30" s="365">
        <f t="shared" si="90"/>
        <v>6.9120000000000001E-2</v>
      </c>
      <c r="CR30" s="63" t="s">
        <v>233</v>
      </c>
      <c r="CS30" s="119">
        <f t="shared" si="91"/>
        <v>3</v>
      </c>
      <c r="CT30" s="118"/>
      <c r="CU30" s="121" t="s">
        <v>1332</v>
      </c>
      <c r="CV30" s="65" t="s">
        <v>1235</v>
      </c>
      <c r="CW30" s="365"/>
      <c r="CX30" s="368">
        <f t="shared" si="7"/>
        <v>8</v>
      </c>
      <c r="CY30" s="369">
        <f t="shared" si="92"/>
        <v>4</v>
      </c>
      <c r="CZ30" s="368" t="str">
        <f t="shared" si="93"/>
        <v>Mayor</v>
      </c>
      <c r="DA30" s="370">
        <f t="shared" si="94"/>
        <v>0.8</v>
      </c>
      <c r="DB30" s="371">
        <f t="shared" si="95"/>
        <v>0.15</v>
      </c>
      <c r="DC30" s="371">
        <f t="shared" si="8"/>
        <v>0.25</v>
      </c>
      <c r="DD30" s="368">
        <f t="shared" si="96"/>
        <v>0.4</v>
      </c>
      <c r="DE30" s="372">
        <f t="shared" si="9"/>
        <v>2</v>
      </c>
      <c r="DF30" s="373">
        <f t="shared" si="10"/>
        <v>0.24</v>
      </c>
      <c r="DG30" s="372">
        <f t="shared" si="97"/>
        <v>4</v>
      </c>
      <c r="DH30" s="372"/>
      <c r="DI30" s="373">
        <f t="shared" si="11"/>
        <v>0.8</v>
      </c>
      <c r="DJ30" s="371">
        <f t="shared" si="12"/>
        <v>0.15</v>
      </c>
      <c r="DK30" s="371">
        <f t="shared" si="13"/>
        <v>0.25</v>
      </c>
      <c r="DL30" s="368">
        <f t="shared" si="14"/>
        <v>0.4</v>
      </c>
      <c r="DM30" s="372">
        <f t="shared" si="15"/>
        <v>1</v>
      </c>
      <c r="DN30" s="373">
        <f t="shared" si="16"/>
        <v>0.14399999999999999</v>
      </c>
      <c r="DO30" s="372">
        <f t="shared" si="17"/>
        <v>4</v>
      </c>
      <c r="DP30" s="373">
        <f t="shared" si="18"/>
        <v>0.8</v>
      </c>
      <c r="DQ30" s="371">
        <f t="shared" si="19"/>
        <v>0.15</v>
      </c>
      <c r="DR30" s="371">
        <f t="shared" si="20"/>
        <v>0.25</v>
      </c>
      <c r="DS30" s="368">
        <f t="shared" si="21"/>
        <v>0.4</v>
      </c>
      <c r="DT30" s="372">
        <f t="shared" si="22"/>
        <v>1</v>
      </c>
      <c r="DU30" s="373">
        <f t="shared" si="23"/>
        <v>8.6399999999999991E-2</v>
      </c>
      <c r="DV30" s="372">
        <f t="shared" si="24"/>
        <v>4</v>
      </c>
      <c r="DW30" s="373">
        <f t="shared" si="25"/>
        <v>0.8</v>
      </c>
      <c r="DX30" s="371">
        <f t="shared" si="26"/>
        <v>0</v>
      </c>
      <c r="DY30" s="371">
        <f>IF(BA30="",0,IF(BA30="Preventivo",0.25,IF(BA30="Detectivo",0.15,IF(#REF!="Correctivo",0.1,0))))</f>
        <v>0</v>
      </c>
      <c r="DZ30" s="368">
        <f t="shared" si="28"/>
        <v>0</v>
      </c>
      <c r="EA30" s="372">
        <f t="shared" si="29"/>
        <v>1</v>
      </c>
      <c r="EB30" s="373">
        <f t="shared" si="30"/>
        <v>8.6399999999999991E-2</v>
      </c>
      <c r="EC30" s="372">
        <f t="shared" si="31"/>
        <v>4</v>
      </c>
      <c r="ED30" s="373">
        <f t="shared" si="32"/>
        <v>0.8</v>
      </c>
      <c r="EE30" s="371">
        <f t="shared" si="33"/>
        <v>0</v>
      </c>
      <c r="EF30" s="371">
        <f t="shared" si="34"/>
        <v>0</v>
      </c>
      <c r="EG30" s="368">
        <f t="shared" si="35"/>
        <v>0</v>
      </c>
      <c r="EH30" s="372">
        <f t="shared" si="36"/>
        <v>1</v>
      </c>
      <c r="EI30" s="373">
        <f t="shared" si="37"/>
        <v>8.6399999999999991E-2</v>
      </c>
      <c r="EJ30" s="372">
        <f t="shared" si="38"/>
        <v>4</v>
      </c>
      <c r="EK30" s="373">
        <f t="shared" si="39"/>
        <v>0.8</v>
      </c>
      <c r="EL30" s="371">
        <f t="shared" si="40"/>
        <v>0</v>
      </c>
      <c r="EM30" s="371">
        <f t="shared" si="41"/>
        <v>0</v>
      </c>
      <c r="EN30" s="368">
        <f t="shared" si="42"/>
        <v>0</v>
      </c>
      <c r="EO30" s="372">
        <f t="shared" si="43"/>
        <v>1</v>
      </c>
      <c r="EP30" s="373">
        <f t="shared" si="44"/>
        <v>8.6399999999999991E-2</v>
      </c>
      <c r="EQ30" s="372">
        <f t="shared" si="45"/>
        <v>4</v>
      </c>
      <c r="ER30" s="373">
        <f t="shared" si="46"/>
        <v>0.8</v>
      </c>
      <c r="ES30" s="371">
        <f t="shared" si="47"/>
        <v>0</v>
      </c>
      <c r="ET30" s="371">
        <f t="shared" si="48"/>
        <v>0</v>
      </c>
      <c r="EU30" s="368">
        <f t="shared" si="49"/>
        <v>0</v>
      </c>
      <c r="EV30" s="372">
        <f t="shared" si="50"/>
        <v>1</v>
      </c>
      <c r="EW30" s="373">
        <f t="shared" si="51"/>
        <v>8.6399999999999991E-2</v>
      </c>
      <c r="EX30" s="372">
        <f t="shared" si="52"/>
        <v>4</v>
      </c>
      <c r="EY30" s="373">
        <f t="shared" si="53"/>
        <v>0.8</v>
      </c>
      <c r="EZ30" s="371">
        <f t="shared" si="54"/>
        <v>0</v>
      </c>
      <c r="FA30" s="371">
        <f t="shared" si="55"/>
        <v>0</v>
      </c>
      <c r="FB30" s="368">
        <f t="shared" si="56"/>
        <v>0</v>
      </c>
      <c r="FC30" s="372">
        <f t="shared" si="57"/>
        <v>1</v>
      </c>
      <c r="FD30" s="373">
        <f t="shared" si="58"/>
        <v>8.6399999999999991E-2</v>
      </c>
      <c r="FE30" s="372">
        <f t="shared" si="59"/>
        <v>4</v>
      </c>
      <c r="FF30" s="373">
        <f t="shared" si="60"/>
        <v>0.8</v>
      </c>
      <c r="FG30" s="371">
        <f t="shared" si="61"/>
        <v>0</v>
      </c>
      <c r="FH30" s="371">
        <f t="shared" si="62"/>
        <v>0</v>
      </c>
      <c r="FI30" s="368">
        <f t="shared" si="63"/>
        <v>0</v>
      </c>
      <c r="FJ30" s="372">
        <f t="shared" si="64"/>
        <v>1</v>
      </c>
      <c r="FK30" s="373">
        <f t="shared" si="65"/>
        <v>8.6399999999999991E-2</v>
      </c>
      <c r="FL30" s="372">
        <f t="shared" si="66"/>
        <v>4</v>
      </c>
      <c r="FM30" s="373">
        <f t="shared" si="67"/>
        <v>0.8</v>
      </c>
      <c r="FN30" s="371">
        <f t="shared" si="68"/>
        <v>0</v>
      </c>
      <c r="FO30" s="371">
        <f t="shared" si="69"/>
        <v>0</v>
      </c>
      <c r="FP30" s="368">
        <f t="shared" si="70"/>
        <v>0</v>
      </c>
      <c r="FQ30" s="372">
        <f t="shared" si="71"/>
        <v>1</v>
      </c>
      <c r="FR30" s="373">
        <f t="shared" si="72"/>
        <v>8.6399999999999991E-2</v>
      </c>
      <c r="FS30" s="372">
        <f t="shared" si="73"/>
        <v>4</v>
      </c>
      <c r="FT30" s="373">
        <f t="shared" si="74"/>
        <v>0.8</v>
      </c>
      <c r="FU30" s="371">
        <f t="shared" si="75"/>
        <v>0</v>
      </c>
      <c r="FV30" s="371">
        <f t="shared" si="76"/>
        <v>0</v>
      </c>
      <c r="FW30" s="368">
        <f t="shared" si="77"/>
        <v>0</v>
      </c>
      <c r="FX30" s="372">
        <f t="shared" si="78"/>
        <v>1</v>
      </c>
      <c r="FY30" s="373">
        <f t="shared" si="79"/>
        <v>8.6399999999999991E-2</v>
      </c>
      <c r="FZ30" s="372">
        <f t="shared" si="80"/>
        <v>4</v>
      </c>
      <c r="GA30" s="373">
        <f t="shared" si="81"/>
        <v>0.8</v>
      </c>
      <c r="GB30" s="371">
        <f t="shared" si="82"/>
        <v>0</v>
      </c>
      <c r="GC30" s="371">
        <f t="shared" si="83"/>
        <v>0</v>
      </c>
      <c r="GD30" s="368">
        <f t="shared" si="84"/>
        <v>0</v>
      </c>
      <c r="GE30" s="372">
        <f t="shared" si="85"/>
        <v>1</v>
      </c>
      <c r="GF30" s="373">
        <f t="shared" si="86"/>
        <v>8.6399999999999991E-2</v>
      </c>
      <c r="GG30" s="372">
        <f t="shared" si="87"/>
        <v>4</v>
      </c>
      <c r="GH30" s="373">
        <f t="shared" si="88"/>
        <v>0.8</v>
      </c>
      <c r="GI30" s="373">
        <f t="shared" si="98"/>
        <v>0.8</v>
      </c>
    </row>
    <row r="31" spans="1:191" s="115" customFormat="1" ht="153" x14ac:dyDescent="0.2">
      <c r="A31" s="409">
        <v>23</v>
      </c>
      <c r="B31" s="410" t="s">
        <v>988</v>
      </c>
      <c r="C31" s="411" t="s">
        <v>987</v>
      </c>
      <c r="D31" s="363" t="s">
        <v>986</v>
      </c>
      <c r="E31" s="118" t="s">
        <v>985</v>
      </c>
      <c r="F31" s="118" t="s">
        <v>223</v>
      </c>
      <c r="G31" s="64" t="s">
        <v>950</v>
      </c>
      <c r="H31" s="64" t="s">
        <v>173</v>
      </c>
      <c r="I31" s="363" t="s">
        <v>20</v>
      </c>
      <c r="J31" s="363" t="s">
        <v>54</v>
      </c>
      <c r="K31" s="363" t="s">
        <v>54</v>
      </c>
      <c r="L31" s="363" t="s">
        <v>53</v>
      </c>
      <c r="M31" s="363" t="s">
        <v>53</v>
      </c>
      <c r="N31" s="363" t="s">
        <v>54</v>
      </c>
      <c r="O31" s="363" t="s">
        <v>53</v>
      </c>
      <c r="P31" s="363" t="s">
        <v>53</v>
      </c>
      <c r="Q31" s="363" t="s">
        <v>53</v>
      </c>
      <c r="R31" s="363" t="s">
        <v>54</v>
      </c>
      <c r="S31" s="363" t="s">
        <v>54</v>
      </c>
      <c r="T31" s="363" t="s">
        <v>54</v>
      </c>
      <c r="U31" s="363" t="s">
        <v>54</v>
      </c>
      <c r="V31" s="363" t="s">
        <v>53</v>
      </c>
      <c r="W31" s="363" t="s">
        <v>54</v>
      </c>
      <c r="X31" s="363" t="s">
        <v>53</v>
      </c>
      <c r="Y31" s="363" t="s">
        <v>53</v>
      </c>
      <c r="Z31" s="363" t="s">
        <v>53</v>
      </c>
      <c r="AA31" s="363" t="s">
        <v>53</v>
      </c>
      <c r="AB31" s="363" t="s">
        <v>53</v>
      </c>
      <c r="AC31" s="364" t="str">
        <f t="shared" si="0"/>
        <v>2 - Baja</v>
      </c>
      <c r="AD31" s="365">
        <f t="shared" si="1"/>
        <v>0.4</v>
      </c>
      <c r="AE31" s="364" t="str">
        <f t="shared" si="2"/>
        <v>4 - Mayor</v>
      </c>
      <c r="AF31" s="365">
        <f t="shared" si="3"/>
        <v>0.8</v>
      </c>
      <c r="AG31" s="56" t="str">
        <f>IFERROR(INDEX(#REF!,MATCH(I31,#REF!,0),MATCH(AE31,#REF!,0)),"")</f>
        <v/>
      </c>
      <c r="AH31" s="365">
        <f t="shared" si="4"/>
        <v>0.32000000000000006</v>
      </c>
      <c r="AI31" s="63" t="s">
        <v>984</v>
      </c>
      <c r="AJ31" s="374" t="s">
        <v>146</v>
      </c>
      <c r="AK31" s="64" t="s">
        <v>983</v>
      </c>
      <c r="AL31" s="118" t="s">
        <v>982</v>
      </c>
      <c r="AM31" s="118" t="s">
        <v>35</v>
      </c>
      <c r="AN31" s="118" t="s">
        <v>45</v>
      </c>
      <c r="AO31" s="118" t="s">
        <v>50</v>
      </c>
      <c r="AP31" s="118" t="s">
        <v>52</v>
      </c>
      <c r="AQ31" s="118" t="s">
        <v>35</v>
      </c>
      <c r="AR31" s="118" t="s">
        <v>45</v>
      </c>
      <c r="AS31" s="118" t="s">
        <v>50</v>
      </c>
      <c r="AT31" s="118" t="s">
        <v>52</v>
      </c>
      <c r="AU31" s="118" t="s">
        <v>35</v>
      </c>
      <c r="AV31" s="118" t="s">
        <v>45</v>
      </c>
      <c r="AW31" s="118" t="s">
        <v>50</v>
      </c>
      <c r="AX31" s="118" t="s">
        <v>52</v>
      </c>
      <c r="AY31" s="118"/>
      <c r="AZ31" s="118"/>
      <c r="BA31" s="118"/>
      <c r="BB31" s="118"/>
      <c r="BC31" s="118"/>
      <c r="BD31" s="118"/>
      <c r="BE31" s="118"/>
      <c r="BF31" s="118"/>
      <c r="BG31" s="118"/>
      <c r="BH31" s="118"/>
      <c r="BI31" s="118"/>
      <c r="BJ31" s="118"/>
      <c r="BK31" s="118"/>
      <c r="BL31" s="118"/>
      <c r="BM31" s="118"/>
      <c r="BN31" s="118"/>
      <c r="BO31" s="118"/>
      <c r="BP31" s="118"/>
      <c r="BQ31" s="118"/>
      <c r="BR31" s="118"/>
      <c r="BS31" s="118"/>
      <c r="BT31" s="118"/>
      <c r="BU31" s="118"/>
      <c r="BV31" s="118"/>
      <c r="BW31" s="118"/>
      <c r="BX31" s="118"/>
      <c r="BY31" s="118"/>
      <c r="BZ31" s="118"/>
      <c r="CA31" s="118"/>
      <c r="CB31" s="118"/>
      <c r="CC31" s="118"/>
      <c r="CD31" s="118"/>
      <c r="CE31" s="118"/>
      <c r="CF31" s="118"/>
      <c r="CG31" s="118"/>
      <c r="CH31" s="118"/>
      <c r="CI31" s="118"/>
      <c r="CJ31" s="118"/>
      <c r="CK31" s="118"/>
      <c r="CL31" s="119" t="str">
        <f>IFERROR(IF(GE31&lt;=1,"1 - Muy Baja",VLOOKUP(GE31,'[13]EVAL CONT'!$BLR$690:$BLS$694,2,0)),"")</f>
        <v>1 - Muy Baja</v>
      </c>
      <c r="CM31" s="366">
        <f t="shared" si="5"/>
        <v>8.6399999999999991E-2</v>
      </c>
      <c r="CN31" s="53" t="str">
        <f>IFERROR(IF(GG31&lt;=1,"1 - Leve",HLOOKUP(GG31,#REF!,2,0)),"")</f>
        <v/>
      </c>
      <c r="CO31" s="366">
        <f t="shared" si="89"/>
        <v>0.8</v>
      </c>
      <c r="CP31" s="119" t="str">
        <f t="shared" si="6"/>
        <v>MODERADO</v>
      </c>
      <c r="CQ31" s="365">
        <f t="shared" si="90"/>
        <v>6.9120000000000001E-2</v>
      </c>
      <c r="CR31" s="63" t="s">
        <v>233</v>
      </c>
      <c r="CS31" s="119">
        <f t="shared" si="91"/>
        <v>3</v>
      </c>
      <c r="CT31" s="118"/>
      <c r="CU31" s="121" t="s">
        <v>1332</v>
      </c>
      <c r="CV31" s="65" t="s">
        <v>1235</v>
      </c>
      <c r="CW31" s="365"/>
      <c r="CX31" s="368">
        <f t="shared" si="7"/>
        <v>8</v>
      </c>
      <c r="CY31" s="369">
        <f t="shared" si="92"/>
        <v>4</v>
      </c>
      <c r="CZ31" s="368" t="str">
        <f t="shared" si="93"/>
        <v>Mayor</v>
      </c>
      <c r="DA31" s="370">
        <f t="shared" si="94"/>
        <v>0.8</v>
      </c>
      <c r="DB31" s="371">
        <f t="shared" si="95"/>
        <v>0.15</v>
      </c>
      <c r="DC31" s="371">
        <f t="shared" si="8"/>
        <v>0.25</v>
      </c>
      <c r="DD31" s="368">
        <f t="shared" si="96"/>
        <v>0.4</v>
      </c>
      <c r="DE31" s="372">
        <f t="shared" si="9"/>
        <v>2</v>
      </c>
      <c r="DF31" s="373">
        <f t="shared" si="10"/>
        <v>0.24</v>
      </c>
      <c r="DG31" s="372">
        <f t="shared" si="97"/>
        <v>4</v>
      </c>
      <c r="DH31" s="372"/>
      <c r="DI31" s="373">
        <f t="shared" si="11"/>
        <v>0.8</v>
      </c>
      <c r="DJ31" s="371">
        <f t="shared" si="12"/>
        <v>0.15</v>
      </c>
      <c r="DK31" s="371">
        <f t="shared" si="13"/>
        <v>0.25</v>
      </c>
      <c r="DL31" s="368">
        <f t="shared" si="14"/>
        <v>0.4</v>
      </c>
      <c r="DM31" s="372">
        <f t="shared" si="15"/>
        <v>1</v>
      </c>
      <c r="DN31" s="373">
        <f t="shared" si="16"/>
        <v>0.14399999999999999</v>
      </c>
      <c r="DO31" s="372">
        <f t="shared" si="17"/>
        <v>4</v>
      </c>
      <c r="DP31" s="373">
        <f t="shared" si="18"/>
        <v>0.8</v>
      </c>
      <c r="DQ31" s="371">
        <f t="shared" si="19"/>
        <v>0.15</v>
      </c>
      <c r="DR31" s="371">
        <f t="shared" si="20"/>
        <v>0.25</v>
      </c>
      <c r="DS31" s="368">
        <f t="shared" si="21"/>
        <v>0.4</v>
      </c>
      <c r="DT31" s="372">
        <f t="shared" si="22"/>
        <v>1</v>
      </c>
      <c r="DU31" s="373">
        <f t="shared" si="23"/>
        <v>8.6399999999999991E-2</v>
      </c>
      <c r="DV31" s="372">
        <f t="shared" si="24"/>
        <v>4</v>
      </c>
      <c r="DW31" s="373">
        <f t="shared" si="25"/>
        <v>0.8</v>
      </c>
      <c r="DX31" s="371">
        <f t="shared" si="26"/>
        <v>0</v>
      </c>
      <c r="DY31" s="371">
        <f>IF(BA31="",0,IF(BA31="Preventivo",0.25,IF(BA31="Detectivo",0.15,IF(#REF!="Correctivo",0.1,0))))</f>
        <v>0</v>
      </c>
      <c r="DZ31" s="368">
        <f t="shared" si="28"/>
        <v>0</v>
      </c>
      <c r="EA31" s="372">
        <f t="shared" si="29"/>
        <v>1</v>
      </c>
      <c r="EB31" s="373">
        <f t="shared" si="30"/>
        <v>8.6399999999999991E-2</v>
      </c>
      <c r="EC31" s="372">
        <f t="shared" si="31"/>
        <v>4</v>
      </c>
      <c r="ED31" s="373">
        <f t="shared" si="32"/>
        <v>0.8</v>
      </c>
      <c r="EE31" s="371">
        <f t="shared" si="33"/>
        <v>0</v>
      </c>
      <c r="EF31" s="371">
        <f t="shared" si="34"/>
        <v>0</v>
      </c>
      <c r="EG31" s="368">
        <f t="shared" si="35"/>
        <v>0</v>
      </c>
      <c r="EH31" s="372">
        <f t="shared" si="36"/>
        <v>1</v>
      </c>
      <c r="EI31" s="373">
        <f t="shared" si="37"/>
        <v>8.6399999999999991E-2</v>
      </c>
      <c r="EJ31" s="372">
        <f t="shared" si="38"/>
        <v>4</v>
      </c>
      <c r="EK31" s="373">
        <f t="shared" si="39"/>
        <v>0.8</v>
      </c>
      <c r="EL31" s="371">
        <f t="shared" si="40"/>
        <v>0</v>
      </c>
      <c r="EM31" s="371">
        <f t="shared" si="41"/>
        <v>0</v>
      </c>
      <c r="EN31" s="368">
        <f t="shared" si="42"/>
        <v>0</v>
      </c>
      <c r="EO31" s="372">
        <f t="shared" si="43"/>
        <v>1</v>
      </c>
      <c r="EP31" s="373">
        <f t="shared" si="44"/>
        <v>8.6399999999999991E-2</v>
      </c>
      <c r="EQ31" s="372">
        <f t="shared" si="45"/>
        <v>4</v>
      </c>
      <c r="ER31" s="373">
        <f t="shared" si="46"/>
        <v>0.8</v>
      </c>
      <c r="ES31" s="371">
        <f t="shared" si="47"/>
        <v>0</v>
      </c>
      <c r="ET31" s="371">
        <f t="shared" si="48"/>
        <v>0</v>
      </c>
      <c r="EU31" s="368">
        <f t="shared" si="49"/>
        <v>0</v>
      </c>
      <c r="EV31" s="372">
        <f t="shared" si="50"/>
        <v>1</v>
      </c>
      <c r="EW31" s="373">
        <f t="shared" si="51"/>
        <v>8.6399999999999991E-2</v>
      </c>
      <c r="EX31" s="372">
        <f t="shared" si="52"/>
        <v>4</v>
      </c>
      <c r="EY31" s="373">
        <f t="shared" si="53"/>
        <v>0.8</v>
      </c>
      <c r="EZ31" s="371">
        <f t="shared" si="54"/>
        <v>0</v>
      </c>
      <c r="FA31" s="371">
        <f t="shared" si="55"/>
        <v>0</v>
      </c>
      <c r="FB31" s="368">
        <f t="shared" si="56"/>
        <v>0</v>
      </c>
      <c r="FC31" s="372">
        <f t="shared" si="57"/>
        <v>1</v>
      </c>
      <c r="FD31" s="373">
        <f t="shared" si="58"/>
        <v>8.6399999999999991E-2</v>
      </c>
      <c r="FE31" s="372">
        <f t="shared" si="59"/>
        <v>4</v>
      </c>
      <c r="FF31" s="373">
        <f t="shared" si="60"/>
        <v>0.8</v>
      </c>
      <c r="FG31" s="371">
        <f t="shared" si="61"/>
        <v>0</v>
      </c>
      <c r="FH31" s="371">
        <f t="shared" si="62"/>
        <v>0</v>
      </c>
      <c r="FI31" s="368">
        <f t="shared" si="63"/>
        <v>0</v>
      </c>
      <c r="FJ31" s="372">
        <f t="shared" si="64"/>
        <v>1</v>
      </c>
      <c r="FK31" s="373">
        <f t="shared" si="65"/>
        <v>8.6399999999999991E-2</v>
      </c>
      <c r="FL31" s="372">
        <f t="shared" si="66"/>
        <v>4</v>
      </c>
      <c r="FM31" s="373">
        <f t="shared" si="67"/>
        <v>0.8</v>
      </c>
      <c r="FN31" s="371">
        <f t="shared" si="68"/>
        <v>0</v>
      </c>
      <c r="FO31" s="371">
        <f t="shared" si="69"/>
        <v>0</v>
      </c>
      <c r="FP31" s="368">
        <f t="shared" si="70"/>
        <v>0</v>
      </c>
      <c r="FQ31" s="372">
        <f t="shared" si="71"/>
        <v>1</v>
      </c>
      <c r="FR31" s="373">
        <f t="shared" si="72"/>
        <v>8.6399999999999991E-2</v>
      </c>
      <c r="FS31" s="372">
        <f t="shared" si="73"/>
        <v>4</v>
      </c>
      <c r="FT31" s="373">
        <f t="shared" si="74"/>
        <v>0.8</v>
      </c>
      <c r="FU31" s="371">
        <f t="shared" si="75"/>
        <v>0</v>
      </c>
      <c r="FV31" s="371">
        <f t="shared" si="76"/>
        <v>0</v>
      </c>
      <c r="FW31" s="368">
        <f t="shared" si="77"/>
        <v>0</v>
      </c>
      <c r="FX31" s="372">
        <f t="shared" si="78"/>
        <v>1</v>
      </c>
      <c r="FY31" s="373">
        <f t="shared" si="79"/>
        <v>8.6399999999999991E-2</v>
      </c>
      <c r="FZ31" s="372">
        <f t="shared" si="80"/>
        <v>4</v>
      </c>
      <c r="GA31" s="373">
        <f t="shared" si="81"/>
        <v>0.8</v>
      </c>
      <c r="GB31" s="371">
        <f t="shared" si="82"/>
        <v>0</v>
      </c>
      <c r="GC31" s="371">
        <f t="shared" si="83"/>
        <v>0</v>
      </c>
      <c r="GD31" s="368">
        <f t="shared" si="84"/>
        <v>0</v>
      </c>
      <c r="GE31" s="372">
        <f t="shared" si="85"/>
        <v>1</v>
      </c>
      <c r="GF31" s="373">
        <f t="shared" si="86"/>
        <v>8.6399999999999991E-2</v>
      </c>
      <c r="GG31" s="372">
        <f t="shared" si="87"/>
        <v>4</v>
      </c>
      <c r="GH31" s="373">
        <f t="shared" si="88"/>
        <v>0.8</v>
      </c>
      <c r="GI31" s="373">
        <f t="shared" si="98"/>
        <v>0.8</v>
      </c>
    </row>
    <row r="613" spans="1:1 1680:1689" ht="13.2" x14ac:dyDescent="0.25">
      <c r="A613" s="44" t="s">
        <v>225</v>
      </c>
      <c r="BLP613" s="44" t="s">
        <v>225</v>
      </c>
      <c r="BLQ613" s="18"/>
      <c r="BLR613" s="18"/>
      <c r="BLS613" s="18"/>
      <c r="BLT613" s="18"/>
      <c r="BLU613" s="18"/>
      <c r="BLV613" s="18"/>
      <c r="BLW613" s="18"/>
      <c r="BLX613" s="18"/>
      <c r="BLY613" s="18"/>
    </row>
    <row r="614" spans="1:1 1680:1689" ht="13.2" x14ac:dyDescent="0.25">
      <c r="BLP614" s="18"/>
      <c r="BLQ614" s="18"/>
      <c r="BLR614" s="18"/>
      <c r="BLS614" s="18"/>
      <c r="BLT614" s="18"/>
      <c r="BLU614" s="18"/>
      <c r="BLV614" s="18"/>
      <c r="BLW614" s="467" t="s">
        <v>33</v>
      </c>
      <c r="BLX614" s="467"/>
      <c r="BLY614" s="467"/>
    </row>
    <row r="615" spans="1:1 1680:1689" ht="13.2" x14ac:dyDescent="0.25">
      <c r="BLP615" s="18"/>
      <c r="BLQ615" s="18"/>
      <c r="BLR615" s="18"/>
      <c r="BLS615" s="18"/>
      <c r="BLT615" s="18"/>
      <c r="BLU615" s="43">
        <v>1</v>
      </c>
      <c r="BLV615" s="43">
        <v>2</v>
      </c>
      <c r="BLW615" s="43">
        <v>3</v>
      </c>
      <c r="BLX615" s="42">
        <v>4</v>
      </c>
      <c r="BLY615" s="42">
        <v>5</v>
      </c>
    </row>
    <row r="616" spans="1:1 1680:1689" ht="13.2" x14ac:dyDescent="0.25">
      <c r="BLP616" s="18"/>
      <c r="BLQ616" s="18"/>
      <c r="BLR616" s="18"/>
      <c r="BLS616" s="18"/>
      <c r="BLT616" s="18"/>
      <c r="BLU616" s="22" t="s">
        <v>32</v>
      </c>
      <c r="BLV616" s="22" t="s">
        <v>31</v>
      </c>
      <c r="BLW616" s="22" t="s">
        <v>30</v>
      </c>
      <c r="BLX616" s="22" t="s">
        <v>29</v>
      </c>
      <c r="BLY616" s="22" t="s">
        <v>28</v>
      </c>
    </row>
    <row r="617" spans="1:1 1680:1689" ht="13.2" x14ac:dyDescent="0.25">
      <c r="BLP617" s="18"/>
      <c r="BLQ617" s="18"/>
      <c r="BLR617" s="18"/>
      <c r="BLS617" s="18"/>
      <c r="BLT617" s="18"/>
      <c r="BLU617" s="43">
        <v>1</v>
      </c>
      <c r="BLV617" s="43">
        <v>2</v>
      </c>
      <c r="BLW617" s="43">
        <v>3</v>
      </c>
      <c r="BLX617" s="42">
        <v>4</v>
      </c>
      <c r="BLY617" s="42">
        <v>5</v>
      </c>
    </row>
    <row r="618" spans="1:1 1680:1689" ht="13.2" x14ac:dyDescent="0.25">
      <c r="BLP618" s="18"/>
      <c r="BLQ618" s="468" t="s">
        <v>27</v>
      </c>
      <c r="BLR618" s="19">
        <v>5</v>
      </c>
      <c r="BLS618" s="22" t="s">
        <v>26</v>
      </c>
      <c r="BLT618" s="19">
        <v>5</v>
      </c>
      <c r="BLU618" s="38" t="s">
        <v>15</v>
      </c>
      <c r="BLV618" s="40" t="s">
        <v>14</v>
      </c>
      <c r="BLW618" s="40" t="s">
        <v>14</v>
      </c>
      <c r="BLX618" s="41" t="s">
        <v>13</v>
      </c>
      <c r="BLY618" s="41" t="s">
        <v>13</v>
      </c>
    </row>
    <row r="619" spans="1:1 1680:1689" ht="13.2" x14ac:dyDescent="0.25">
      <c r="BLP619" s="18"/>
      <c r="BLQ619" s="468"/>
      <c r="BLR619" s="19">
        <v>4</v>
      </c>
      <c r="BLS619" s="22" t="s">
        <v>24</v>
      </c>
      <c r="BLT619" s="19">
        <v>4</v>
      </c>
      <c r="BLU619" s="38" t="s">
        <v>15</v>
      </c>
      <c r="BLV619" s="38" t="s">
        <v>15</v>
      </c>
      <c r="BLW619" s="40" t="s">
        <v>14</v>
      </c>
      <c r="BLX619" s="41" t="s">
        <v>13</v>
      </c>
      <c r="BLY619" s="41" t="s">
        <v>13</v>
      </c>
    </row>
    <row r="620" spans="1:1 1680:1689" ht="13.2" x14ac:dyDescent="0.25">
      <c r="BLP620" s="18"/>
      <c r="BLQ620" s="468"/>
      <c r="BLR620" s="19">
        <v>3</v>
      </c>
      <c r="BLS620" s="22" t="s">
        <v>22</v>
      </c>
      <c r="BLT620" s="19">
        <v>3</v>
      </c>
      <c r="BLU620" s="38" t="s">
        <v>15</v>
      </c>
      <c r="BLV620" s="38" t="s">
        <v>15</v>
      </c>
      <c r="BLW620" s="40" t="s">
        <v>14</v>
      </c>
      <c r="BLX620" s="40" t="s">
        <v>14</v>
      </c>
      <c r="BLY620" s="40" t="s">
        <v>14</v>
      </c>
    </row>
    <row r="621" spans="1:1 1680:1689" ht="13.2" x14ac:dyDescent="0.25">
      <c r="BLP621" s="18"/>
      <c r="BLQ621" s="468"/>
      <c r="BLR621" s="19">
        <v>2</v>
      </c>
      <c r="BLS621" s="22" t="s">
        <v>20</v>
      </c>
      <c r="BLT621" s="19">
        <v>2</v>
      </c>
      <c r="BLU621" s="39" t="s">
        <v>16</v>
      </c>
      <c r="BLV621" s="38" t="s">
        <v>15</v>
      </c>
      <c r="BLW621" s="38" t="s">
        <v>15</v>
      </c>
      <c r="BLX621" s="38" t="s">
        <v>15</v>
      </c>
      <c r="BLY621" s="40" t="s">
        <v>14</v>
      </c>
    </row>
    <row r="622" spans="1:1 1680:1689" ht="13.2" x14ac:dyDescent="0.25">
      <c r="BLP622" s="18"/>
      <c r="BLQ622" s="468"/>
      <c r="BLR622" s="19">
        <v>1</v>
      </c>
      <c r="BLS622" s="22" t="s">
        <v>18</v>
      </c>
      <c r="BLT622" s="19">
        <v>1</v>
      </c>
      <c r="BLU622" s="39" t="s">
        <v>16</v>
      </c>
      <c r="BLV622" s="39" t="s">
        <v>16</v>
      </c>
      <c r="BLW622" s="38" t="s">
        <v>15</v>
      </c>
      <c r="BLX622" s="38" t="s">
        <v>15</v>
      </c>
      <c r="BLY622" s="38" t="s">
        <v>15</v>
      </c>
    </row>
    <row r="625" spans="1691:1693" ht="13.2" x14ac:dyDescent="0.25">
      <c r="BMA625" s="18" t="s">
        <v>224</v>
      </c>
      <c r="BMB625" s="18"/>
      <c r="BMC625" s="18"/>
    </row>
    <row r="626" spans="1691:1693" ht="20.399999999999999" x14ac:dyDescent="0.25">
      <c r="BMA626" s="36" t="s">
        <v>223</v>
      </c>
      <c r="BMB626" s="18"/>
      <c r="BMC626" s="18"/>
    </row>
    <row r="627" spans="1691:1693" ht="30.6" x14ac:dyDescent="0.25">
      <c r="BMA627" s="36" t="s">
        <v>222</v>
      </c>
      <c r="BMB627" s="18"/>
      <c r="BMC627" s="18"/>
    </row>
    <row r="628" spans="1691:1693" ht="13.2" x14ac:dyDescent="0.25">
      <c r="BMA628" s="36" t="s">
        <v>221</v>
      </c>
      <c r="BMB628" s="18"/>
      <c r="BMC628" s="18"/>
    </row>
    <row r="629" spans="1691:1693" ht="13.2" x14ac:dyDescent="0.25">
      <c r="BMA629" s="36" t="s">
        <v>220</v>
      </c>
      <c r="BMB629" s="18"/>
      <c r="BMC629" s="18"/>
    </row>
    <row r="630" spans="1691:1693" ht="13.2" x14ac:dyDescent="0.25">
      <c r="BMA630" s="20"/>
      <c r="BMB630" s="18"/>
      <c r="BMC630" s="18"/>
    </row>
    <row r="631" spans="1691:1693" ht="13.2" x14ac:dyDescent="0.25">
      <c r="BMA631" s="18"/>
      <c r="BMB631" s="18"/>
      <c r="BMC631" s="18" t="s">
        <v>219</v>
      </c>
    </row>
    <row r="632" spans="1691:1693" ht="13.2" x14ac:dyDescent="0.25">
      <c r="BMA632" s="18"/>
      <c r="BMB632" s="18"/>
      <c r="BMC632" s="35" t="s">
        <v>218</v>
      </c>
    </row>
    <row r="633" spans="1691:1693" ht="13.2" x14ac:dyDescent="0.25">
      <c r="BMA633" s="18"/>
      <c r="BMB633" s="18"/>
      <c r="BMC633" s="35" t="s">
        <v>217</v>
      </c>
    </row>
    <row r="634" spans="1691:1693" ht="13.2" x14ac:dyDescent="0.25">
      <c r="BMA634" s="18"/>
      <c r="BMB634" s="18"/>
      <c r="BMC634" s="35" t="s">
        <v>216</v>
      </c>
    </row>
    <row r="635" spans="1691:1693" ht="13.2" x14ac:dyDescent="0.25">
      <c r="BMA635" s="18"/>
      <c r="BMB635" s="18"/>
      <c r="BMC635" s="35" t="s">
        <v>215</v>
      </c>
    </row>
    <row r="636" spans="1691:1693" ht="20.399999999999999" x14ac:dyDescent="0.25">
      <c r="BMA636" s="18"/>
      <c r="BMB636" s="18"/>
      <c r="BMC636" s="35" t="s">
        <v>214</v>
      </c>
    </row>
    <row r="637" spans="1691:1693" ht="20.399999999999999" x14ac:dyDescent="0.25">
      <c r="BMA637" s="18"/>
      <c r="BMB637" s="18"/>
      <c r="BMC637" s="35" t="s">
        <v>491</v>
      </c>
    </row>
    <row r="638" spans="1691:1693" ht="13.2" x14ac:dyDescent="0.25">
      <c r="BMA638" s="18"/>
      <c r="BMB638" s="18"/>
      <c r="BMC638" s="35" t="s">
        <v>213</v>
      </c>
    </row>
    <row r="639" spans="1691:1693" ht="13.2" x14ac:dyDescent="0.25">
      <c r="BMA639" s="18"/>
      <c r="BMB639" s="18"/>
      <c r="BMC639" s="35" t="s">
        <v>212</v>
      </c>
    </row>
    <row r="640" spans="1691:1693" ht="13.2" x14ac:dyDescent="0.25">
      <c r="BMA640" s="18"/>
      <c r="BMB640" s="18"/>
      <c r="BMC640" s="35" t="s">
        <v>211</v>
      </c>
    </row>
    <row r="641" spans="1693:1698" ht="13.2" x14ac:dyDescent="0.25">
      <c r="BMC641" s="35" t="s">
        <v>210</v>
      </c>
      <c r="BMD641" s="18"/>
      <c r="BME641" s="18"/>
      <c r="BMF641" s="21"/>
      <c r="BMG641" s="18"/>
      <c r="BMH641" s="19"/>
    </row>
    <row r="642" spans="1693:1698" ht="13.2" x14ac:dyDescent="0.25">
      <c r="BMC642" s="35" t="s">
        <v>209</v>
      </c>
      <c r="BMD642" s="18"/>
      <c r="BME642" s="18"/>
      <c r="BMF642" s="21"/>
      <c r="BMG642" s="18"/>
      <c r="BMH642" s="19"/>
    </row>
    <row r="643" spans="1693:1698" ht="20.399999999999999" x14ac:dyDescent="0.25">
      <c r="BMC643" s="35" t="s">
        <v>452</v>
      </c>
      <c r="BMD643" s="18"/>
      <c r="BME643" s="18"/>
      <c r="BMF643" s="21"/>
      <c r="BMG643" s="18"/>
      <c r="BMH643" s="19"/>
    </row>
    <row r="644" spans="1693:1698" ht="13.2" x14ac:dyDescent="0.25">
      <c r="BMC644" s="18"/>
      <c r="BMD644" s="18"/>
      <c r="BME644" s="35"/>
      <c r="BMF644" s="21"/>
      <c r="BMG644" s="18"/>
      <c r="BMH644" s="19"/>
    </row>
    <row r="645" spans="1693:1698" ht="13.2" x14ac:dyDescent="0.25">
      <c r="BMC645" s="18"/>
      <c r="BMD645" s="18"/>
      <c r="BME645" s="18"/>
      <c r="BMF645" s="21"/>
      <c r="BMG645" s="18"/>
      <c r="BMH645" s="19"/>
    </row>
    <row r="646" spans="1693:1698" ht="13.2" x14ac:dyDescent="0.25">
      <c r="BMC646" s="18"/>
      <c r="BMD646" s="18"/>
      <c r="BME646" s="18"/>
      <c r="BMF646" s="21" t="s">
        <v>207</v>
      </c>
      <c r="BMG646" s="18"/>
      <c r="BMH646" s="19"/>
    </row>
    <row r="647" spans="1693:1698" ht="13.2" x14ac:dyDescent="0.25">
      <c r="BMC647" s="18"/>
      <c r="BMD647" s="18"/>
      <c r="BME647" s="18"/>
      <c r="BMF647" s="6" t="s">
        <v>206</v>
      </c>
      <c r="BMG647" s="18"/>
      <c r="BMH647" s="19"/>
    </row>
    <row r="648" spans="1693:1698" ht="20.399999999999999" x14ac:dyDescent="0.25">
      <c r="BMC648" s="18"/>
      <c r="BMD648" s="18"/>
      <c r="BME648" s="18"/>
      <c r="BMF648" s="6" t="s">
        <v>205</v>
      </c>
      <c r="BMG648" s="18"/>
      <c r="BMH648" s="19"/>
    </row>
    <row r="649" spans="1693:1698" ht="13.2" x14ac:dyDescent="0.25">
      <c r="BMC649" s="18"/>
      <c r="BMD649" s="18"/>
      <c r="BME649" s="18"/>
      <c r="BMF649" s="6"/>
      <c r="BMG649" s="18"/>
      <c r="BMH649" s="19"/>
    </row>
    <row r="650" spans="1693:1698" ht="13.2" x14ac:dyDescent="0.25">
      <c r="BMC650" s="18"/>
      <c r="BMD650" s="18"/>
      <c r="BME650" s="18"/>
      <c r="BMF650" s="21"/>
      <c r="BMG650" s="18"/>
      <c r="BMH650" s="19"/>
    </row>
    <row r="651" spans="1693:1698" ht="13.2" x14ac:dyDescent="0.25">
      <c r="BMC651" s="18"/>
      <c r="BMD651" s="18"/>
      <c r="BME651" s="18"/>
      <c r="BMF651" s="21"/>
      <c r="BMG651" s="18"/>
      <c r="BMH651" s="19"/>
    </row>
    <row r="652" spans="1693:1698" ht="13.2" x14ac:dyDescent="0.25">
      <c r="BMC652" s="18"/>
      <c r="BMD652" s="18"/>
      <c r="BME652" s="18"/>
      <c r="BMF652" s="21"/>
      <c r="BMG652" s="18"/>
      <c r="BMH652" s="19" t="s">
        <v>123</v>
      </c>
    </row>
    <row r="653" spans="1693:1698" ht="13.2" x14ac:dyDescent="0.25">
      <c r="BMC653" s="18"/>
      <c r="BMD653" s="18"/>
      <c r="BME653" s="18"/>
      <c r="BMF653" s="21"/>
      <c r="BMG653" s="18"/>
      <c r="BMH653" s="34" t="s">
        <v>204</v>
      </c>
    </row>
    <row r="654" spans="1693:1698" ht="13.2" x14ac:dyDescent="0.25">
      <c r="BMC654" s="18"/>
      <c r="BMD654" s="18"/>
      <c r="BME654" s="18"/>
      <c r="BMF654" s="21"/>
      <c r="BMG654" s="18"/>
      <c r="BMH654" s="34" t="s">
        <v>203</v>
      </c>
    </row>
    <row r="655" spans="1693:1698" ht="13.2" x14ac:dyDescent="0.25">
      <c r="BMC655" s="18"/>
      <c r="BMD655" s="18"/>
      <c r="BME655" s="18"/>
      <c r="BMF655" s="21"/>
      <c r="BMG655" s="18"/>
      <c r="BMH655" s="34" t="s">
        <v>202</v>
      </c>
    </row>
    <row r="656" spans="1693:1698" ht="13.2" x14ac:dyDescent="0.25">
      <c r="BMC656" s="18"/>
      <c r="BMD656" s="18"/>
      <c r="BME656" s="18"/>
      <c r="BMF656" s="21"/>
      <c r="BMG656" s="18"/>
      <c r="BMH656" s="34" t="s">
        <v>201</v>
      </c>
    </row>
    <row r="657" spans="1698:1701" ht="13.2" x14ac:dyDescent="0.25">
      <c r="BMH657" s="34" t="s">
        <v>200</v>
      </c>
      <c r="BMI657" s="18"/>
      <c r="BMJ657" s="18"/>
      <c r="BMK657" s="18"/>
    </row>
    <row r="658" spans="1698:1701" ht="13.2" x14ac:dyDescent="0.25">
      <c r="BMH658" s="34" t="s">
        <v>199</v>
      </c>
      <c r="BMI658" s="18"/>
      <c r="BMJ658" s="18"/>
      <c r="BMK658" s="18"/>
    </row>
    <row r="659" spans="1698:1701" ht="13.2" x14ac:dyDescent="0.25">
      <c r="BMH659" s="34" t="s">
        <v>198</v>
      </c>
      <c r="BMI659" s="18"/>
      <c r="BMJ659" s="18"/>
      <c r="BMK659" s="18"/>
    </row>
    <row r="660" spans="1698:1701" ht="13.2" x14ac:dyDescent="0.25">
      <c r="BMH660" s="34" t="s">
        <v>197</v>
      </c>
      <c r="BMI660" s="18"/>
      <c r="BMJ660" s="18"/>
      <c r="BMK660" s="18"/>
    </row>
    <row r="661" spans="1698:1701" ht="13.2" x14ac:dyDescent="0.25">
      <c r="BMH661" s="34" t="s">
        <v>196</v>
      </c>
      <c r="BMI661" s="18"/>
      <c r="BMJ661" s="18"/>
      <c r="BMK661" s="18"/>
    </row>
    <row r="662" spans="1698:1701" ht="13.2" x14ac:dyDescent="0.25">
      <c r="BMH662" s="21"/>
      <c r="BMI662" s="18"/>
      <c r="BMJ662" s="18"/>
      <c r="BMK662" s="18" t="s">
        <v>195</v>
      </c>
    </row>
    <row r="663" spans="1698:1701" ht="13.2" x14ac:dyDescent="0.25">
      <c r="BMH663" s="19"/>
      <c r="BMI663" s="18"/>
      <c r="BMJ663" s="18"/>
      <c r="BMK663" s="18" t="s">
        <v>168</v>
      </c>
    </row>
    <row r="664" spans="1698:1701" ht="13.2" x14ac:dyDescent="0.25">
      <c r="BMH664" s="19"/>
      <c r="BMI664" s="18"/>
      <c r="BMJ664" s="18"/>
      <c r="BMK664" s="18" t="s">
        <v>136</v>
      </c>
    </row>
    <row r="665" spans="1698:1701" ht="13.2" x14ac:dyDescent="0.25">
      <c r="BMH665" s="19"/>
      <c r="BMI665" s="18"/>
      <c r="BMJ665" s="18"/>
      <c r="BMK665" s="18" t="s">
        <v>194</v>
      </c>
    </row>
    <row r="666" spans="1698:1701" ht="13.2" x14ac:dyDescent="0.25">
      <c r="BMH666" s="19"/>
      <c r="BMI666" s="18"/>
      <c r="BMJ666" s="18"/>
      <c r="BMK666" s="18" t="s">
        <v>193</v>
      </c>
    </row>
    <row r="667" spans="1698:1701" ht="13.2" x14ac:dyDescent="0.25">
      <c r="BMH667" s="19"/>
      <c r="BMI667" s="18"/>
      <c r="BMJ667" s="18"/>
      <c r="BMK667" s="18" t="s">
        <v>192</v>
      </c>
    </row>
    <row r="668" spans="1698:1701" ht="13.2" x14ac:dyDescent="0.25">
      <c r="BMH668" s="19"/>
      <c r="BMI668" s="18"/>
      <c r="BMJ668" s="18"/>
      <c r="BMK668" s="18" t="s">
        <v>191</v>
      </c>
    </row>
    <row r="669" spans="1698:1701" ht="13.2" x14ac:dyDescent="0.25">
      <c r="BMH669" s="19"/>
      <c r="BMI669" s="18"/>
      <c r="BMJ669" s="18"/>
      <c r="BMK669" s="18" t="s">
        <v>190</v>
      </c>
    </row>
    <row r="670" spans="1698:1701" ht="13.2" x14ac:dyDescent="0.25">
      <c r="BMH670" s="19"/>
      <c r="BMI670" s="18"/>
      <c r="BMJ670" s="18"/>
      <c r="BMK670" s="18" t="s">
        <v>189</v>
      </c>
    </row>
    <row r="673" spans="1703:1703" ht="13.2" x14ac:dyDescent="0.25">
      <c r="BMM673" s="18" t="s">
        <v>188</v>
      </c>
    </row>
    <row r="674" spans="1703:1703" ht="20.399999999999999" x14ac:dyDescent="0.25">
      <c r="BMM674" s="32" t="s">
        <v>187</v>
      </c>
    </row>
    <row r="675" spans="1703:1703" ht="13.2" x14ac:dyDescent="0.25">
      <c r="BMM675" s="32" t="s">
        <v>186</v>
      </c>
    </row>
    <row r="676" spans="1703:1703" ht="13.2" x14ac:dyDescent="0.25">
      <c r="BMM676" s="32" t="s">
        <v>185</v>
      </c>
    </row>
    <row r="677" spans="1703:1703" ht="20.399999999999999" x14ac:dyDescent="0.25">
      <c r="BMM677" s="32" t="s">
        <v>184</v>
      </c>
    </row>
    <row r="678" spans="1703:1703" ht="13.2" x14ac:dyDescent="0.25">
      <c r="BMM678" s="32" t="s">
        <v>183</v>
      </c>
    </row>
    <row r="679" spans="1703:1703" ht="20.399999999999999" x14ac:dyDescent="0.25">
      <c r="BMM679" s="33" t="s">
        <v>182</v>
      </c>
    </row>
    <row r="680" spans="1703:1703" ht="13.2" x14ac:dyDescent="0.25">
      <c r="BMM680" s="32" t="s">
        <v>181</v>
      </c>
    </row>
    <row r="681" spans="1703:1703" ht="20.399999999999999" x14ac:dyDescent="0.25">
      <c r="BMM681" s="32" t="s">
        <v>180</v>
      </c>
    </row>
    <row r="682" spans="1703:1703" ht="20.399999999999999" x14ac:dyDescent="0.25">
      <c r="BMM682" s="32" t="s">
        <v>179</v>
      </c>
    </row>
    <row r="683" spans="1703:1703" ht="20.399999999999999" x14ac:dyDescent="0.25">
      <c r="BMM683" s="32" t="s">
        <v>178</v>
      </c>
    </row>
    <row r="684" spans="1703:1703" ht="30.6" x14ac:dyDescent="0.25">
      <c r="BMM684" s="32" t="s">
        <v>177</v>
      </c>
    </row>
    <row r="685" spans="1703:1703" ht="20.399999999999999" x14ac:dyDescent="0.25">
      <c r="BMM685" s="32" t="s">
        <v>176</v>
      </c>
    </row>
    <row r="686" spans="1703:1703" ht="20.399999999999999" x14ac:dyDescent="0.25">
      <c r="BMM686" s="32" t="s">
        <v>175</v>
      </c>
    </row>
    <row r="687" spans="1703:1703" ht="13.2" x14ac:dyDescent="0.25">
      <c r="BMM687" s="32" t="s">
        <v>174</v>
      </c>
    </row>
    <row r="688" spans="1703:1703" ht="13.2" x14ac:dyDescent="0.25">
      <c r="BMM688" s="32" t="s">
        <v>173</v>
      </c>
    </row>
    <row r="689" spans="1703:1706" ht="13.2" x14ac:dyDescent="0.25">
      <c r="BMM689" s="32" t="s">
        <v>172</v>
      </c>
      <c r="BMN689" s="32"/>
      <c r="BMO689" s="32"/>
      <c r="BMP689" s="32"/>
    </row>
    <row r="690" spans="1703:1706" ht="13.2" x14ac:dyDescent="0.25">
      <c r="BMM690" s="32" t="s">
        <v>171</v>
      </c>
      <c r="BMN690" s="32"/>
      <c r="BMO690" s="32"/>
      <c r="BMP690" s="32"/>
    </row>
    <row r="691" spans="1703:1706" ht="13.2" x14ac:dyDescent="0.25">
      <c r="BMM691" s="32" t="s">
        <v>170</v>
      </c>
      <c r="BMN691" s="32"/>
      <c r="BMO691" s="32"/>
      <c r="BMP691" s="32"/>
    </row>
    <row r="692" spans="1703:1706" ht="13.2" x14ac:dyDescent="0.25">
      <c r="BMM692" s="32" t="s">
        <v>169</v>
      </c>
      <c r="BMN692" s="32"/>
      <c r="BMO692" s="32"/>
      <c r="BMP692" s="32"/>
    </row>
    <row r="693" spans="1703:1706" ht="13.2" x14ac:dyDescent="0.25">
      <c r="BMM693" s="32"/>
      <c r="BMN693" s="32"/>
      <c r="BMO693" s="32"/>
      <c r="BMP693" s="32"/>
    </row>
    <row r="694" spans="1703:1706" ht="13.2" x14ac:dyDescent="0.25">
      <c r="BMM694" s="32"/>
      <c r="BMN694" s="32"/>
      <c r="BMO694" s="32"/>
      <c r="BMP694" s="32"/>
    </row>
    <row r="695" spans="1703:1706" ht="13.2" x14ac:dyDescent="0.25">
      <c r="BMM695" s="32"/>
      <c r="BMN695" s="32"/>
      <c r="BMO695" s="32"/>
      <c r="BMP695" s="32"/>
    </row>
    <row r="696" spans="1703:1706" ht="13.2" x14ac:dyDescent="0.25">
      <c r="BMN696" s="32"/>
      <c r="BMO696" s="32"/>
      <c r="BMP696" s="32"/>
    </row>
    <row r="697" spans="1703:1706" ht="13.2" x14ac:dyDescent="0.25">
      <c r="BMN697" s="18"/>
      <c r="BMO697" s="18"/>
      <c r="BMP697" s="18"/>
    </row>
    <row r="698" spans="1703:1706" ht="13.2" x14ac:dyDescent="0.25">
      <c r="BMM698" s="18"/>
      <c r="BMN698" s="18"/>
      <c r="BMO698" s="18"/>
      <c r="BMP698" s="18"/>
    </row>
    <row r="699" spans="1703:1706" ht="13.2" x14ac:dyDescent="0.25">
      <c r="BMM699" s="18"/>
      <c r="BMN699" s="18"/>
      <c r="BMO699" s="18"/>
      <c r="BMP699" s="18"/>
    </row>
    <row r="700" spans="1703:1706" ht="13.2" x14ac:dyDescent="0.25">
      <c r="BMM700" s="18"/>
      <c r="BMN700" s="18"/>
      <c r="BMO700" s="18"/>
      <c r="BMP700" s="18" t="s">
        <v>168</v>
      </c>
    </row>
    <row r="701" spans="1703:1706" ht="13.2" x14ac:dyDescent="0.25">
      <c r="BMM701" s="18"/>
      <c r="BMN701" s="18"/>
      <c r="BMO701" s="18"/>
      <c r="BMP701" s="18" t="s">
        <v>167</v>
      </c>
    </row>
    <row r="702" spans="1703:1706" ht="13.2" x14ac:dyDescent="0.25">
      <c r="BMM702" s="18"/>
      <c r="BMN702" s="18"/>
      <c r="BMO702" s="18"/>
      <c r="BMP702" s="18" t="s">
        <v>166</v>
      </c>
    </row>
    <row r="703" spans="1703:1706" ht="13.2" x14ac:dyDescent="0.25">
      <c r="BMM703" s="18"/>
      <c r="BMN703" s="18"/>
      <c r="BMO703" s="18"/>
      <c r="BMP703" s="18" t="s">
        <v>165</v>
      </c>
    </row>
    <row r="704" spans="1703:1706" ht="13.2" x14ac:dyDescent="0.25">
      <c r="BMM704" s="18"/>
      <c r="BMN704" s="18"/>
      <c r="BMO704" s="18"/>
      <c r="BMP704" s="18" t="s">
        <v>164</v>
      </c>
    </row>
    <row r="705" spans="1706:1710" ht="13.2" x14ac:dyDescent="0.25">
      <c r="BMP705" s="18" t="s">
        <v>163</v>
      </c>
      <c r="BMQ705" s="18"/>
      <c r="BMR705" s="18"/>
      <c r="BMS705" s="18"/>
      <c r="BMT705" s="18"/>
    </row>
    <row r="706" spans="1706:1710" ht="13.2" x14ac:dyDescent="0.25">
      <c r="BMP706" s="18"/>
      <c r="BMQ706" s="18"/>
      <c r="BMR706" s="18"/>
      <c r="BMS706" s="18"/>
      <c r="BMT706" s="18"/>
    </row>
    <row r="707" spans="1706:1710" ht="13.2" x14ac:dyDescent="0.25">
      <c r="BMP707" s="18"/>
      <c r="BMQ707" s="18"/>
      <c r="BMR707" s="18"/>
      <c r="BMS707" s="18"/>
      <c r="BMT707" s="18"/>
    </row>
    <row r="708" spans="1706:1710" ht="13.2" x14ac:dyDescent="0.25">
      <c r="BMP708" s="18"/>
      <c r="BMQ708" s="18"/>
      <c r="BMR708" s="18"/>
      <c r="BMS708" s="18"/>
      <c r="BMT708" s="18"/>
    </row>
    <row r="709" spans="1706:1710" ht="14.4" x14ac:dyDescent="0.25">
      <c r="BMP709" s="18"/>
      <c r="BMQ709" s="18"/>
      <c r="BMR709" s="31" t="s">
        <v>52</v>
      </c>
      <c r="BMS709" s="18"/>
      <c r="BMT709" s="18"/>
    </row>
    <row r="710" spans="1706:1710" ht="13.2" x14ac:dyDescent="0.25">
      <c r="BMP710" s="18"/>
      <c r="BMQ710" s="18"/>
      <c r="BMR710" s="22" t="s">
        <v>26</v>
      </c>
      <c r="BMS710" s="18"/>
      <c r="BMT710" s="18"/>
    </row>
    <row r="711" spans="1706:1710" ht="13.2" x14ac:dyDescent="0.25">
      <c r="BMP711" s="18"/>
      <c r="BMQ711" s="18"/>
      <c r="BMR711" s="22" t="s">
        <v>24</v>
      </c>
      <c r="BMS711" s="18"/>
      <c r="BMT711" s="18"/>
    </row>
    <row r="712" spans="1706:1710" ht="13.2" x14ac:dyDescent="0.25">
      <c r="BMP712" s="18"/>
      <c r="BMQ712" s="18"/>
      <c r="BMR712" s="22" t="s">
        <v>22</v>
      </c>
      <c r="BMS712" s="18"/>
      <c r="BMT712" s="18"/>
    </row>
    <row r="713" spans="1706:1710" ht="13.2" x14ac:dyDescent="0.25">
      <c r="BMP713" s="18"/>
      <c r="BMQ713" s="18"/>
      <c r="BMR713" s="22" t="s">
        <v>20</v>
      </c>
      <c r="BMS713" s="18"/>
      <c r="BMT713" s="22"/>
    </row>
    <row r="714" spans="1706:1710" ht="13.2" x14ac:dyDescent="0.25">
      <c r="BMP714" s="18"/>
      <c r="BMQ714" s="18"/>
      <c r="BMR714" s="22" t="s">
        <v>18</v>
      </c>
      <c r="BMS714" s="18"/>
      <c r="BMT714" s="18"/>
    </row>
    <row r="715" spans="1706:1710" ht="13.2" x14ac:dyDescent="0.25">
      <c r="BMP715" s="18"/>
      <c r="BMQ715" s="18"/>
      <c r="BMR715" s="22"/>
      <c r="BMS715" s="18"/>
      <c r="BMT715" s="18"/>
    </row>
    <row r="716" spans="1706:1710" ht="14.4" x14ac:dyDescent="0.25">
      <c r="BMP716" s="18"/>
      <c r="BMQ716" s="18"/>
      <c r="BMR716" s="22"/>
      <c r="BMS716" s="18"/>
      <c r="BMT716" s="31" t="s">
        <v>51</v>
      </c>
    </row>
    <row r="717" spans="1706:1710" ht="13.2" x14ac:dyDescent="0.25">
      <c r="BMP717" s="18"/>
      <c r="BMQ717" s="18"/>
      <c r="BMR717" s="22"/>
      <c r="BMS717" s="18"/>
      <c r="BMT717" s="22" t="s">
        <v>28</v>
      </c>
    </row>
    <row r="718" spans="1706:1710" ht="13.2" x14ac:dyDescent="0.25">
      <c r="BMP718" s="18"/>
      <c r="BMQ718" s="18"/>
      <c r="BMR718" s="22"/>
      <c r="BMS718" s="18"/>
      <c r="BMT718" s="22" t="s">
        <v>29</v>
      </c>
    </row>
    <row r="719" spans="1706:1710" ht="13.2" x14ac:dyDescent="0.25">
      <c r="BMP719" s="18"/>
      <c r="BMQ719" s="18"/>
      <c r="BMR719" s="22"/>
      <c r="BMS719" s="18"/>
      <c r="BMT719" s="22" t="s">
        <v>30</v>
      </c>
    </row>
    <row r="720" spans="1706:1710" ht="13.2" x14ac:dyDescent="0.25">
      <c r="BMP720" s="18"/>
      <c r="BMQ720" s="18"/>
      <c r="BMR720" s="22"/>
      <c r="BMS720" s="18"/>
      <c r="BMT720" s="22" t="s">
        <v>31</v>
      </c>
    </row>
    <row r="721" spans="1683:1719" ht="13.2" x14ac:dyDescent="0.25">
      <c r="BLS721" s="18"/>
      <c r="BLT721" s="18"/>
      <c r="BLU721" s="18"/>
      <c r="BLV721" s="18"/>
      <c r="BLW721" s="18"/>
      <c r="BLX721" s="18"/>
      <c r="BLY721" s="18"/>
      <c r="BLZ721" s="18"/>
      <c r="BMA721" s="18"/>
      <c r="BMB721" s="18"/>
      <c r="BMC721" s="18"/>
      <c r="BMD721" s="18"/>
      <c r="BME721" s="18"/>
      <c r="BMF721" s="21"/>
      <c r="BMG721" s="18"/>
      <c r="BMH721" s="19"/>
      <c r="BMI721" s="18"/>
      <c r="BMJ721" s="18"/>
      <c r="BMK721" s="18"/>
      <c r="BML721" s="18"/>
      <c r="BMM721" s="18"/>
      <c r="BMN721" s="18"/>
      <c r="BMO721" s="18"/>
      <c r="BMP721" s="18"/>
      <c r="BMQ721" s="18"/>
      <c r="BMR721" s="22"/>
      <c r="BMS721" s="18"/>
      <c r="BMT721" s="22" t="s">
        <v>32</v>
      </c>
      <c r="BMU721" s="18"/>
      <c r="BMV721" s="18"/>
      <c r="BMW721" s="18"/>
      <c r="BMX721" s="18"/>
      <c r="BMY721" s="18"/>
      <c r="BMZ721" s="18"/>
      <c r="BNA721" s="18"/>
      <c r="BNB721" s="18"/>
      <c r="BNC721" s="18"/>
    </row>
    <row r="722" spans="1683:1719" ht="13.2" x14ac:dyDescent="0.25">
      <c r="BLS722" s="18"/>
      <c r="BLT722" s="18"/>
      <c r="BLU722" s="18"/>
      <c r="BLV722" s="18"/>
      <c r="BLW722" s="18"/>
      <c r="BLX722" s="18"/>
      <c r="BLY722" s="18"/>
      <c r="BLZ722" s="18"/>
      <c r="BMA722" s="18"/>
      <c r="BMB722" s="18"/>
      <c r="BMC722" s="18"/>
      <c r="BMD722" s="18"/>
      <c r="BME722" s="18"/>
      <c r="BMF722" s="21"/>
      <c r="BMG722" s="18"/>
      <c r="BMH722" s="19"/>
      <c r="BMI722" s="18"/>
      <c r="BMJ722" s="18"/>
      <c r="BMK722" s="18"/>
      <c r="BML722" s="18"/>
      <c r="BMM722" s="18"/>
      <c r="BMN722" s="18"/>
      <c r="BMO722" s="18"/>
      <c r="BMP722" s="18"/>
      <c r="BMQ722" s="18"/>
      <c r="BMR722" s="22"/>
      <c r="BMS722" s="18"/>
      <c r="BMT722" s="18"/>
      <c r="BMU722" s="18"/>
      <c r="BMV722" s="18"/>
      <c r="BMW722" s="18"/>
      <c r="BMX722" s="18"/>
      <c r="BMY722" s="18"/>
      <c r="BMZ722" s="18"/>
      <c r="BNA722" s="18"/>
      <c r="BNB722" s="18"/>
      <c r="BNC722" s="18"/>
    </row>
    <row r="723" spans="1683:1719" ht="13.2" x14ac:dyDescent="0.25">
      <c r="BLS723" s="18" t="s">
        <v>162</v>
      </c>
      <c r="BLT723" s="19"/>
      <c r="BLU723" s="18"/>
      <c r="BLV723" s="18"/>
      <c r="BLW723" s="18"/>
      <c r="BLX723" s="18"/>
      <c r="BLY723" s="18"/>
      <c r="BLZ723" s="18"/>
      <c r="BMA723" s="18"/>
      <c r="BMB723" s="18"/>
      <c r="BMC723" s="18"/>
      <c r="BMD723" s="18"/>
      <c r="BME723" s="18"/>
      <c r="BMF723" s="21"/>
      <c r="BMG723" s="18"/>
      <c r="BMH723" s="19"/>
      <c r="BMI723" s="18"/>
      <c r="BMJ723" s="18"/>
      <c r="BMK723" s="18"/>
      <c r="BML723" s="18"/>
      <c r="BMM723" s="18"/>
      <c r="BMN723" s="18"/>
      <c r="BMO723" s="18"/>
      <c r="BMP723" s="18" t="s">
        <v>77</v>
      </c>
      <c r="BMQ723" s="18"/>
      <c r="BMR723" s="22"/>
      <c r="BMS723" s="18"/>
      <c r="BMT723" s="18"/>
      <c r="BMU723" s="18"/>
      <c r="BMV723" s="18"/>
      <c r="BMW723" s="18"/>
      <c r="BMX723" s="18"/>
      <c r="BMY723" s="18"/>
      <c r="BMZ723" s="18"/>
      <c r="BNA723" s="18"/>
      <c r="BNB723" s="18"/>
      <c r="BNC723" s="18"/>
    </row>
    <row r="724" spans="1683:1719" ht="13.2" x14ac:dyDescent="0.25">
      <c r="BLS724" s="18" t="s">
        <v>161</v>
      </c>
      <c r="BLT724" s="19">
        <v>0</v>
      </c>
      <c r="BLU724" s="18" t="s">
        <v>160</v>
      </c>
      <c r="BLV724" s="18"/>
      <c r="BLW724" s="18"/>
      <c r="BLX724" s="18"/>
      <c r="BLY724" s="18"/>
      <c r="BLZ724" s="18"/>
      <c r="BMA724" s="18"/>
      <c r="BMB724" s="18"/>
      <c r="BMC724" s="18"/>
      <c r="BMD724" s="18"/>
      <c r="BME724" s="18"/>
      <c r="BMF724" s="21"/>
      <c r="BMG724" s="18"/>
      <c r="BMH724" s="19"/>
      <c r="BMI724" s="18"/>
      <c r="BMJ724" s="18"/>
      <c r="BMK724" s="18"/>
      <c r="BML724" s="18"/>
      <c r="BMM724" s="18"/>
      <c r="BMN724" s="18"/>
      <c r="BMO724" s="18"/>
      <c r="BMP724" s="18" t="s">
        <v>76</v>
      </c>
      <c r="BMQ724" s="18"/>
      <c r="BMR724" s="22"/>
      <c r="BMS724" s="18"/>
      <c r="BMT724" s="18"/>
      <c r="BMU724" s="18"/>
      <c r="BMV724" s="18"/>
      <c r="BMW724" s="18"/>
      <c r="BMX724" s="18"/>
      <c r="BMY724" s="18"/>
      <c r="BMZ724" s="18"/>
      <c r="BNA724" s="18"/>
      <c r="BNB724" s="18"/>
      <c r="BNC724" s="18"/>
    </row>
    <row r="725" spans="1683:1719" ht="13.2" x14ac:dyDescent="0.25">
      <c r="BLS725" s="18" t="s">
        <v>159</v>
      </c>
      <c r="BLT725" s="19">
        <v>1</v>
      </c>
      <c r="BLU725" s="18" t="s">
        <v>158</v>
      </c>
      <c r="BLV725" s="18"/>
      <c r="BLW725" s="18"/>
      <c r="BLX725" s="18"/>
      <c r="BLY725" s="18"/>
      <c r="BLZ725" s="18"/>
      <c r="BMA725" s="18"/>
      <c r="BMB725" s="18"/>
      <c r="BMC725" s="18"/>
      <c r="BMD725" s="18"/>
      <c r="BME725" s="18"/>
      <c r="BMF725" s="21"/>
      <c r="BMG725" s="18"/>
      <c r="BMH725" s="19"/>
      <c r="BMI725" s="18"/>
      <c r="BMJ725" s="18"/>
      <c r="BMK725" s="18"/>
      <c r="BML725" s="18"/>
      <c r="BMM725" s="18"/>
      <c r="BMN725" s="18"/>
      <c r="BMO725" s="18"/>
      <c r="BMP725" s="18" t="s">
        <v>75</v>
      </c>
      <c r="BMQ725" s="18"/>
      <c r="BMR725" s="22"/>
      <c r="BMS725" s="18"/>
      <c r="BMT725" s="18"/>
      <c r="BMU725" s="18"/>
      <c r="BMV725" s="18"/>
      <c r="BMW725" s="18"/>
      <c r="BMX725" s="18"/>
      <c r="BMY725" s="18"/>
      <c r="BMZ725" s="18"/>
      <c r="BNA725" s="18"/>
      <c r="BNB725" s="18"/>
      <c r="BNC725" s="18"/>
    </row>
    <row r="726" spans="1683:1719" ht="13.2" x14ac:dyDescent="0.25">
      <c r="BLS726" s="18" t="s">
        <v>157</v>
      </c>
      <c r="BLT726" s="19">
        <v>2</v>
      </c>
      <c r="BLU726" s="18" t="s">
        <v>156</v>
      </c>
      <c r="BLV726" s="18"/>
      <c r="BLW726" s="18"/>
      <c r="BLX726" s="18"/>
      <c r="BLY726" s="18"/>
      <c r="BLZ726" s="18"/>
      <c r="BMA726" s="18"/>
      <c r="BMB726" s="18"/>
      <c r="BMC726" s="18"/>
      <c r="BMD726" s="18"/>
      <c r="BME726" s="18"/>
      <c r="BMF726" s="21"/>
      <c r="BMG726" s="18"/>
      <c r="BMH726" s="19"/>
      <c r="BMI726" s="18"/>
      <c r="BMJ726" s="18"/>
      <c r="BMK726" s="18"/>
      <c r="BML726" s="18"/>
      <c r="BMM726" s="18"/>
      <c r="BMN726" s="18"/>
      <c r="BMO726" s="18"/>
      <c r="BMP726" s="18" t="s">
        <v>74</v>
      </c>
      <c r="BMQ726" s="18"/>
      <c r="BMR726" s="18"/>
      <c r="BMS726" s="18"/>
      <c r="BMT726" s="18"/>
      <c r="BMU726" s="18"/>
      <c r="BMV726" s="18"/>
      <c r="BMW726" s="18"/>
      <c r="BMX726" s="18"/>
      <c r="BMY726" s="18"/>
      <c r="BMZ726" s="18"/>
      <c r="BNA726" s="18"/>
      <c r="BNB726" s="18"/>
      <c r="BNC726" s="18"/>
    </row>
    <row r="727" spans="1683:1719" ht="14.4" x14ac:dyDescent="0.25">
      <c r="BLS727" s="18"/>
      <c r="BLT727" s="18"/>
      <c r="BLU727" s="18"/>
      <c r="BLV727" s="18"/>
      <c r="BLW727" s="18"/>
      <c r="BLX727" s="18"/>
      <c r="BLY727" s="18"/>
      <c r="BLZ727" s="18"/>
      <c r="BMA727" s="18"/>
      <c r="BMB727" s="18"/>
      <c r="BMC727" s="18"/>
      <c r="BMD727" s="18"/>
      <c r="BME727" s="18"/>
      <c r="BMF727" s="21"/>
      <c r="BMG727" s="18"/>
      <c r="BMH727" s="19"/>
      <c r="BMI727" s="18"/>
      <c r="BMJ727" s="18"/>
      <c r="BMK727" s="18"/>
      <c r="BML727" s="18"/>
      <c r="BMM727" s="18"/>
      <c r="BMN727" s="18"/>
      <c r="BMO727" s="18"/>
      <c r="BMP727" s="18" t="s">
        <v>73</v>
      </c>
      <c r="BMQ727" s="18"/>
      <c r="BMR727" s="18"/>
      <c r="BMS727" s="18"/>
      <c r="BMT727" s="31"/>
      <c r="BMU727" s="18"/>
      <c r="BMV727" s="18"/>
      <c r="BMW727" s="18"/>
      <c r="BMX727" s="18"/>
      <c r="BMY727" s="18"/>
      <c r="BMZ727" s="18"/>
      <c r="BNA727" s="18"/>
      <c r="BNB727" s="18"/>
      <c r="BNC727" s="18"/>
    </row>
    <row r="728" spans="1683:1719" ht="13.2" x14ac:dyDescent="0.25">
      <c r="BLS728" s="27"/>
      <c r="BLT728" s="27"/>
      <c r="BLU728" s="27"/>
      <c r="BLV728" s="27"/>
      <c r="BLW728" s="27"/>
      <c r="BLX728" s="27"/>
      <c r="BLY728" s="18"/>
      <c r="BLZ728" s="18"/>
      <c r="BMA728" s="18"/>
      <c r="BMB728" s="18"/>
      <c r="BMC728" s="18"/>
      <c r="BMD728" s="18"/>
      <c r="BME728" s="18"/>
      <c r="BMF728" s="21"/>
      <c r="BMG728" s="18"/>
      <c r="BMH728" s="19"/>
      <c r="BMI728" s="18"/>
      <c r="BMJ728" s="18"/>
      <c r="BMK728" s="18"/>
      <c r="BML728" s="18"/>
      <c r="BMM728" s="18"/>
      <c r="BMN728" s="18"/>
      <c r="BMO728" s="18"/>
      <c r="BMP728" s="18" t="s">
        <v>72</v>
      </c>
      <c r="BMQ728" s="18"/>
      <c r="BMR728" s="18"/>
      <c r="BMS728" s="18"/>
      <c r="BMT728" s="22"/>
      <c r="BMU728" s="18"/>
      <c r="BMV728" s="18"/>
      <c r="BMW728" s="23" t="s">
        <v>155</v>
      </c>
      <c r="BMX728" s="469" t="s">
        <v>154</v>
      </c>
      <c r="BMY728" s="469"/>
      <c r="BMZ728" s="469"/>
      <c r="BNA728" s="23" t="s">
        <v>153</v>
      </c>
      <c r="BNB728" s="18"/>
      <c r="BNC728" s="30" t="s">
        <v>152</v>
      </c>
    </row>
    <row r="729" spans="1683:1719" ht="13.2" x14ac:dyDescent="0.25">
      <c r="BLS729" s="27"/>
      <c r="BLT729" s="27"/>
      <c r="BLU729" s="27"/>
      <c r="BLV729" s="27"/>
      <c r="BLW729" s="27"/>
      <c r="BLX729" s="27"/>
      <c r="BLY729" s="18"/>
      <c r="BLZ729" s="18"/>
      <c r="BMA729" s="18"/>
      <c r="BMB729" s="18"/>
      <c r="BMC729" s="18"/>
      <c r="BMD729" s="18"/>
      <c r="BME729" s="18"/>
      <c r="BMF729" s="21"/>
      <c r="BMG729" s="18"/>
      <c r="BMH729" s="19"/>
      <c r="BMI729" s="18"/>
      <c r="BMJ729" s="18"/>
      <c r="BMK729" s="18"/>
      <c r="BML729" s="18"/>
      <c r="BMM729" s="18"/>
      <c r="BMN729" s="18"/>
      <c r="BMO729" s="18"/>
      <c r="BMP729" s="18" t="s">
        <v>71</v>
      </c>
      <c r="BMQ729" s="18"/>
      <c r="BMR729" s="18"/>
      <c r="BMS729" s="18"/>
      <c r="BMT729" s="22"/>
      <c r="BMU729" s="18"/>
      <c r="BMV729" s="18"/>
      <c r="BMW729" s="29" t="s">
        <v>151</v>
      </c>
      <c r="BMX729" s="29" t="s">
        <v>150</v>
      </c>
      <c r="BMY729" s="29" t="s">
        <v>149</v>
      </c>
      <c r="BMZ729" s="29" t="s">
        <v>148</v>
      </c>
      <c r="BNA729" s="29" t="s">
        <v>147</v>
      </c>
      <c r="BNB729" s="18"/>
      <c r="BNC729" s="28" t="s">
        <v>146</v>
      </c>
    </row>
    <row r="730" spans="1683:1719" ht="13.2" x14ac:dyDescent="0.25">
      <c r="BLS730" s="27"/>
      <c r="BLT730" s="27"/>
      <c r="BLU730" s="27"/>
      <c r="BLV730" s="27"/>
      <c r="BLW730" s="27"/>
      <c r="BLX730" s="27"/>
      <c r="BLY730" s="18"/>
      <c r="BLZ730" s="18"/>
      <c r="BMA730" s="18"/>
      <c r="BMB730" s="18"/>
      <c r="BMC730" s="18"/>
      <c r="BMD730" s="18"/>
      <c r="BME730" s="18"/>
      <c r="BMF730" s="21"/>
      <c r="BMG730" s="18"/>
      <c r="BMH730" s="19"/>
      <c r="BMI730" s="18"/>
      <c r="BMJ730" s="18"/>
      <c r="BMK730" s="18"/>
      <c r="BML730" s="18"/>
      <c r="BMM730" s="18"/>
      <c r="BMN730" s="18"/>
      <c r="BMO730" s="18"/>
      <c r="BMP730" s="18" t="s">
        <v>70</v>
      </c>
      <c r="BMQ730" s="18"/>
      <c r="BMR730" s="18"/>
      <c r="BMS730" s="18"/>
      <c r="BMT730" s="22"/>
      <c r="BMU730" s="18"/>
      <c r="BMV730" s="18"/>
      <c r="BMW730" s="27" t="s">
        <v>145</v>
      </c>
      <c r="BMX730" s="27" t="s">
        <v>144</v>
      </c>
      <c r="BMY730" s="27" t="s">
        <v>143</v>
      </c>
      <c r="BMZ730" s="27" t="s">
        <v>52</v>
      </c>
      <c r="BNA730" s="27" t="s">
        <v>142</v>
      </c>
      <c r="BNB730" s="18"/>
      <c r="BNC730" s="25" t="s">
        <v>141</v>
      </c>
    </row>
    <row r="731" spans="1683:1719" ht="13.2" x14ac:dyDescent="0.25">
      <c r="BLS731" s="27"/>
      <c r="BLT731" s="27"/>
      <c r="BLU731" s="27"/>
      <c r="BLV731" s="27"/>
      <c r="BLW731" s="27"/>
      <c r="BLX731" s="27"/>
      <c r="BLY731" s="18"/>
      <c r="BLZ731" s="18"/>
      <c r="BMA731" s="18"/>
      <c r="BMB731" s="18"/>
      <c r="BMC731" s="18"/>
      <c r="BMD731" s="18"/>
      <c r="BME731" s="18"/>
      <c r="BMF731" s="21"/>
      <c r="BMG731" s="18"/>
      <c r="BMH731" s="19"/>
      <c r="BMI731" s="18"/>
      <c r="BMJ731" s="18"/>
      <c r="BMK731" s="18"/>
      <c r="BML731" s="18"/>
      <c r="BMM731" s="18"/>
      <c r="BMN731" s="18"/>
      <c r="BMO731" s="18"/>
      <c r="BMP731" s="18" t="s">
        <v>69</v>
      </c>
      <c r="BMQ731" s="18"/>
      <c r="BMR731" s="18"/>
      <c r="BMS731" s="18"/>
      <c r="BMT731" s="18"/>
      <c r="BMU731" s="18"/>
      <c r="BMV731" s="18"/>
      <c r="BMW731" s="27" t="s">
        <v>140</v>
      </c>
      <c r="BMX731" s="27" t="s">
        <v>139</v>
      </c>
      <c r="BMY731" s="27" t="s">
        <v>138</v>
      </c>
      <c r="BMZ731" s="27" t="s">
        <v>51</v>
      </c>
      <c r="BNA731" s="27" t="s">
        <v>40</v>
      </c>
      <c r="BNB731" s="18"/>
      <c r="BNC731" s="25" t="s">
        <v>137</v>
      </c>
    </row>
    <row r="732" spans="1683:1719" ht="13.2" x14ac:dyDescent="0.25">
      <c r="BLS732" s="27"/>
      <c r="BLT732" s="27"/>
      <c r="BLU732" s="27"/>
      <c r="BLV732" s="27"/>
      <c r="BLW732" s="27"/>
      <c r="BLX732" s="27"/>
      <c r="BLY732" s="18"/>
      <c r="BLZ732" s="18"/>
      <c r="BMA732" s="18"/>
      <c r="BMB732" s="18"/>
      <c r="BMC732" s="18"/>
      <c r="BMD732" s="18"/>
      <c r="BME732" s="18"/>
      <c r="BMF732" s="21"/>
      <c r="BMG732" s="18"/>
      <c r="BMH732" s="19"/>
      <c r="BMI732" s="18"/>
      <c r="BMJ732" s="18"/>
      <c r="BMK732" s="18"/>
      <c r="BML732" s="18"/>
      <c r="BMM732" s="18"/>
      <c r="BMN732" s="18"/>
      <c r="BMO732" s="18"/>
      <c r="BMP732" s="18" t="s">
        <v>68</v>
      </c>
      <c r="BMQ732" s="18"/>
      <c r="BMR732" s="18"/>
      <c r="BMS732" s="18"/>
      <c r="BMT732" s="18"/>
      <c r="BMU732" s="18"/>
      <c r="BMV732" s="18"/>
      <c r="BMW732" s="27" t="s">
        <v>136</v>
      </c>
      <c r="BMX732" s="27" t="s">
        <v>135</v>
      </c>
      <c r="BMY732" s="27" t="s">
        <v>41</v>
      </c>
      <c r="BMZ732" s="27"/>
      <c r="BNA732" s="27" t="s">
        <v>134</v>
      </c>
      <c r="BNB732" s="18"/>
      <c r="BNC732" s="25" t="s">
        <v>133</v>
      </c>
    </row>
    <row r="733" spans="1683:1719" ht="13.2" x14ac:dyDescent="0.25">
      <c r="BLS733" s="27"/>
      <c r="BLT733" s="27"/>
      <c r="BLU733" s="27"/>
      <c r="BLV733" s="27"/>
      <c r="BLW733" s="27"/>
      <c r="BLX733" s="27"/>
      <c r="BLY733" s="18"/>
      <c r="BLZ733" s="18"/>
      <c r="BMA733" s="18"/>
      <c r="BMB733" s="18"/>
      <c r="BMC733" s="18"/>
      <c r="BMD733" s="18"/>
      <c r="BME733" s="18"/>
      <c r="BMF733" s="21"/>
      <c r="BMG733" s="18"/>
      <c r="BMH733" s="19"/>
      <c r="BMI733" s="18"/>
      <c r="BMJ733" s="18"/>
      <c r="BMK733" s="18"/>
      <c r="BML733" s="18"/>
      <c r="BMM733" s="18"/>
      <c r="BMN733" s="18"/>
      <c r="BMO733" s="18"/>
      <c r="BMP733" s="18" t="s">
        <v>0</v>
      </c>
      <c r="BMQ733" s="18"/>
      <c r="BMR733" s="18"/>
      <c r="BMS733" s="18"/>
      <c r="BMT733" s="18"/>
      <c r="BMU733" s="18"/>
      <c r="BMV733" s="18"/>
      <c r="BMW733" s="27" t="s">
        <v>75</v>
      </c>
      <c r="BMX733" s="27"/>
      <c r="BMY733" s="27"/>
      <c r="BMZ733" s="27"/>
      <c r="BNA733" s="27" t="s">
        <v>132</v>
      </c>
      <c r="BNB733" s="18"/>
      <c r="BNC733" s="25" t="s">
        <v>131</v>
      </c>
    </row>
    <row r="734" spans="1683:1719" ht="13.2" x14ac:dyDescent="0.25">
      <c r="BLS734" s="27"/>
      <c r="BLT734" s="27"/>
      <c r="BLU734" s="27"/>
      <c r="BLV734" s="27"/>
      <c r="BLW734" s="27"/>
      <c r="BLX734" s="27"/>
      <c r="BLY734" s="18"/>
      <c r="BLZ734" s="18"/>
      <c r="BMA734" s="18"/>
      <c r="BMB734" s="18"/>
      <c r="BMC734" s="18"/>
      <c r="BMD734" s="18"/>
      <c r="BME734" s="18"/>
      <c r="BMF734" s="21"/>
      <c r="BMG734" s="18"/>
      <c r="BMH734" s="19"/>
      <c r="BMI734" s="18"/>
      <c r="BMJ734" s="18"/>
      <c r="BMK734" s="18"/>
      <c r="BML734" s="18"/>
      <c r="BMM734" s="18"/>
      <c r="BMN734" s="18"/>
      <c r="BMO734" s="18"/>
      <c r="BMP734" s="18"/>
      <c r="BMQ734" s="18"/>
      <c r="BMR734" s="18"/>
      <c r="BMS734" s="18"/>
      <c r="BMT734" s="18"/>
      <c r="BMU734" s="18"/>
      <c r="BMV734" s="18"/>
      <c r="BMW734" s="27" t="s">
        <v>74</v>
      </c>
      <c r="BMX734" s="27"/>
      <c r="BMY734" s="27"/>
      <c r="BMZ734" s="27"/>
      <c r="BNA734" s="27"/>
      <c r="BNB734" s="18"/>
      <c r="BNC734" s="25" t="s">
        <v>130</v>
      </c>
    </row>
    <row r="735" spans="1683:1719" ht="13.2" x14ac:dyDescent="0.25">
      <c r="BLS735" s="27"/>
      <c r="BLT735" s="27"/>
      <c r="BLU735" s="27"/>
      <c r="BLV735" s="27"/>
      <c r="BLW735" s="27"/>
      <c r="BLX735" s="27"/>
      <c r="BLY735" s="18"/>
      <c r="BLZ735" s="18"/>
      <c r="BMA735" s="18"/>
      <c r="BMB735" s="18"/>
      <c r="BMC735" s="18"/>
      <c r="BMD735" s="18"/>
      <c r="BME735" s="18"/>
      <c r="BMF735" s="21"/>
      <c r="BMG735" s="18"/>
      <c r="BMH735" s="19"/>
      <c r="BMI735" s="18"/>
      <c r="BMJ735" s="18"/>
      <c r="BMK735" s="18"/>
      <c r="BML735" s="18"/>
      <c r="BMM735" s="18"/>
      <c r="BMN735" s="18"/>
      <c r="BMO735" s="18"/>
      <c r="BMP735" s="18"/>
      <c r="BMQ735" s="18"/>
      <c r="BMR735" s="18"/>
      <c r="BMS735" s="18"/>
      <c r="BMT735" s="18"/>
      <c r="BMU735" s="18"/>
      <c r="BMV735" s="18"/>
      <c r="BMW735" s="27" t="s">
        <v>129</v>
      </c>
      <c r="BMX735" s="27"/>
      <c r="BMY735" s="27"/>
      <c r="BMZ735" s="27"/>
      <c r="BNA735" s="27"/>
      <c r="BNB735" s="18"/>
      <c r="BNC735" s="25" t="s">
        <v>128</v>
      </c>
    </row>
    <row r="736" spans="1683:1719" ht="13.2" x14ac:dyDescent="0.25">
      <c r="BLS736" s="18"/>
      <c r="BLT736" s="18"/>
      <c r="BLU736" s="18"/>
      <c r="BLV736" s="18"/>
      <c r="BLW736" s="18"/>
      <c r="BLX736" s="18"/>
      <c r="BLY736" s="18"/>
      <c r="BLZ736" s="18"/>
      <c r="BMA736" s="18"/>
      <c r="BMB736" s="18"/>
      <c r="BMC736" s="18"/>
      <c r="BMD736" s="18"/>
      <c r="BME736" s="18"/>
      <c r="BMF736" s="21"/>
      <c r="BMG736" s="18"/>
      <c r="BMH736" s="19"/>
      <c r="BMI736" s="18"/>
      <c r="BMJ736" s="18"/>
      <c r="BMK736" s="18"/>
      <c r="BML736" s="18"/>
      <c r="BMM736" s="18"/>
      <c r="BMN736" s="18"/>
      <c r="BMO736" s="18"/>
      <c r="BMP736" s="18"/>
      <c r="BMQ736" s="18"/>
      <c r="BMR736" s="18"/>
      <c r="BMS736" s="18"/>
      <c r="BMT736" s="18"/>
      <c r="BMU736" s="18"/>
      <c r="BMV736" s="18"/>
      <c r="BMW736" s="27" t="s">
        <v>127</v>
      </c>
      <c r="BMX736" s="27"/>
      <c r="BMY736" s="27"/>
      <c r="BMZ736" s="27"/>
      <c r="BNA736" s="27"/>
      <c r="BNB736" s="18"/>
      <c r="BNC736" s="25" t="s">
        <v>126</v>
      </c>
    </row>
    <row r="737" spans="1713:1719" ht="13.2" x14ac:dyDescent="0.25">
      <c r="BMW737" s="27" t="s">
        <v>125</v>
      </c>
      <c r="BMX737" s="27"/>
      <c r="BMY737" s="27"/>
      <c r="BMZ737" s="27"/>
      <c r="BNA737" s="27"/>
      <c r="BNB737" s="18"/>
      <c r="BNC737" s="25" t="s">
        <v>124</v>
      </c>
    </row>
    <row r="738" spans="1713:1719" ht="13.2" x14ac:dyDescent="0.25">
      <c r="BMW738" s="27" t="s">
        <v>123</v>
      </c>
      <c r="BMX738" s="27"/>
      <c r="BMY738" s="27"/>
      <c r="BMZ738" s="27"/>
      <c r="BNA738" s="27"/>
      <c r="BNB738" s="18"/>
      <c r="BNC738" s="25" t="s">
        <v>122</v>
      </c>
    </row>
    <row r="739" spans="1713:1719" ht="13.2" x14ac:dyDescent="0.25">
      <c r="BMW739" s="18" t="s">
        <v>72</v>
      </c>
      <c r="BMX739" s="18"/>
      <c r="BMY739" s="27"/>
      <c r="BMZ739" s="27"/>
      <c r="BNA739" s="20"/>
      <c r="BNB739" s="18"/>
      <c r="BNC739" s="25" t="s">
        <v>121</v>
      </c>
    </row>
    <row r="740" spans="1713:1719" ht="13.2" x14ac:dyDescent="0.25">
      <c r="BMW740" s="18" t="s">
        <v>71</v>
      </c>
      <c r="BMX740" s="18"/>
      <c r="BMY740" s="27"/>
      <c r="BMZ740" s="27"/>
      <c r="BNA740" s="20"/>
      <c r="BNB740" s="18"/>
      <c r="BNC740" s="25" t="s">
        <v>120</v>
      </c>
    </row>
    <row r="741" spans="1713:1719" ht="13.2" x14ac:dyDescent="0.25">
      <c r="BMW741" s="18" t="s">
        <v>70</v>
      </c>
      <c r="BMX741" s="27"/>
      <c r="BMY741" s="27"/>
      <c r="BMZ741" s="27"/>
      <c r="BNA741" s="20"/>
      <c r="BNB741" s="18"/>
      <c r="BNC741" s="25" t="s">
        <v>119</v>
      </c>
    </row>
    <row r="742" spans="1713:1719" ht="13.2" x14ac:dyDescent="0.25">
      <c r="BMW742" s="18" t="s">
        <v>69</v>
      </c>
      <c r="BMX742" s="27"/>
      <c r="BMY742" s="27"/>
      <c r="BMZ742" s="27"/>
      <c r="BNA742" s="20"/>
      <c r="BNB742" s="18"/>
      <c r="BNC742" s="25" t="s">
        <v>118</v>
      </c>
    </row>
    <row r="743" spans="1713:1719" ht="13.2" x14ac:dyDescent="0.25">
      <c r="BMW743" s="18" t="s">
        <v>68</v>
      </c>
      <c r="BMX743" s="27"/>
      <c r="BMY743" s="27"/>
      <c r="BMZ743" s="27"/>
      <c r="BNA743" s="20"/>
      <c r="BNB743" s="18"/>
      <c r="BNC743" s="25" t="s">
        <v>117</v>
      </c>
    </row>
    <row r="744" spans="1713:1719" ht="13.2" x14ac:dyDescent="0.25">
      <c r="BMW744" s="18" t="s">
        <v>0</v>
      </c>
      <c r="BMX744" s="27"/>
      <c r="BMY744" s="27"/>
      <c r="BMZ744" s="27"/>
      <c r="BNA744" s="20"/>
      <c r="BNB744" s="18"/>
      <c r="BNC744" s="25" t="s">
        <v>116</v>
      </c>
    </row>
    <row r="745" spans="1713:1719" ht="13.2" x14ac:dyDescent="0.25">
      <c r="BMW745" s="18"/>
      <c r="BMX745" s="27"/>
      <c r="BMY745" s="27"/>
      <c r="BMZ745" s="27"/>
      <c r="BNA745" s="27"/>
      <c r="BNB745" s="18"/>
      <c r="BNC745" s="25" t="s">
        <v>115</v>
      </c>
    </row>
    <row r="746" spans="1713:1719" ht="13.2" x14ac:dyDescent="0.25">
      <c r="BMW746" s="18"/>
      <c r="BMX746" s="18"/>
      <c r="BMY746" s="18"/>
      <c r="BMZ746" s="18"/>
      <c r="BNA746" s="18"/>
      <c r="BNB746" s="18"/>
      <c r="BNC746" s="25" t="s">
        <v>114</v>
      </c>
    </row>
    <row r="747" spans="1713:1719" ht="13.2" x14ac:dyDescent="0.25">
      <c r="BMW747" s="18"/>
      <c r="BMX747" s="18"/>
      <c r="BMY747" s="18"/>
      <c r="BMZ747" s="18"/>
      <c r="BNA747" s="18"/>
      <c r="BNB747" s="18"/>
      <c r="BNC747" s="25" t="s">
        <v>113</v>
      </c>
    </row>
    <row r="748" spans="1713:1719" ht="13.2" x14ac:dyDescent="0.25">
      <c r="BMW748" s="18"/>
      <c r="BMX748" s="18"/>
      <c r="BMY748" s="18"/>
      <c r="BMZ748" s="18"/>
      <c r="BNA748" s="18"/>
      <c r="BNB748" s="18"/>
      <c r="BNC748" s="25" t="s">
        <v>112</v>
      </c>
    </row>
    <row r="749" spans="1713:1719" ht="13.2" x14ac:dyDescent="0.25">
      <c r="BMW749" s="18"/>
      <c r="BMX749" s="18"/>
      <c r="BMY749" s="18"/>
      <c r="BMZ749" s="18"/>
      <c r="BNA749" s="18"/>
      <c r="BNB749" s="18"/>
      <c r="BNC749" s="25" t="s">
        <v>111</v>
      </c>
    </row>
    <row r="750" spans="1713:1719" ht="13.2" x14ac:dyDescent="0.25">
      <c r="BMW750" s="18"/>
      <c r="BMX750" s="18"/>
      <c r="BMY750" s="18"/>
      <c r="BMZ750" s="18"/>
      <c r="BNA750" s="18"/>
      <c r="BNB750" s="18"/>
      <c r="BNC750" s="25" t="s">
        <v>110</v>
      </c>
    </row>
    <row r="751" spans="1713:1719" ht="13.2" x14ac:dyDescent="0.25">
      <c r="BMW751" s="18"/>
      <c r="BMX751" s="18"/>
      <c r="BMY751" s="18"/>
      <c r="BMZ751" s="18"/>
      <c r="BNA751" s="18"/>
      <c r="BNB751" s="18"/>
      <c r="BNC751" s="25" t="s">
        <v>109</v>
      </c>
    </row>
    <row r="752" spans="1713:1719" ht="13.2" x14ac:dyDescent="0.25">
      <c r="BMW752" s="18"/>
      <c r="BMX752" s="18"/>
      <c r="BMY752" s="18"/>
      <c r="BMZ752" s="18"/>
      <c r="BNA752" s="18"/>
      <c r="BNB752" s="18"/>
      <c r="BNC752" s="25" t="s">
        <v>108</v>
      </c>
    </row>
    <row r="753" spans="1719:1721" ht="13.2" x14ac:dyDescent="0.25">
      <c r="BNC753" s="25" t="s">
        <v>107</v>
      </c>
      <c r="BND753" s="18"/>
      <c r="BNE753" s="18"/>
    </row>
    <row r="754" spans="1719:1721" ht="13.2" x14ac:dyDescent="0.25">
      <c r="BNC754" s="25" t="s">
        <v>106</v>
      </c>
      <c r="BND754" s="18"/>
      <c r="BNE754" s="18"/>
    </row>
    <row r="755" spans="1719:1721" ht="13.2" x14ac:dyDescent="0.25">
      <c r="BNC755" s="25" t="s">
        <v>105</v>
      </c>
      <c r="BND755" s="18"/>
      <c r="BNE755" s="18"/>
    </row>
    <row r="756" spans="1719:1721" ht="13.2" x14ac:dyDescent="0.25">
      <c r="BNC756" s="25" t="s">
        <v>104</v>
      </c>
      <c r="BND756" s="18"/>
      <c r="BNE756" s="18"/>
    </row>
    <row r="757" spans="1719:1721" ht="13.2" x14ac:dyDescent="0.25">
      <c r="BNC757" s="25" t="s">
        <v>103</v>
      </c>
      <c r="BND757" s="18"/>
      <c r="BNE757" s="18"/>
    </row>
    <row r="758" spans="1719:1721" ht="13.2" x14ac:dyDescent="0.25">
      <c r="BNC758" s="25" t="s">
        <v>102</v>
      </c>
      <c r="BND758" s="18"/>
      <c r="BNE758" s="18"/>
    </row>
    <row r="759" spans="1719:1721" ht="13.2" x14ac:dyDescent="0.25">
      <c r="BNC759" s="26" t="s">
        <v>101</v>
      </c>
      <c r="BND759" s="18"/>
      <c r="BNE759" s="18"/>
    </row>
    <row r="760" spans="1719:1721" ht="13.2" x14ac:dyDescent="0.25">
      <c r="BNC760" s="25" t="s">
        <v>100</v>
      </c>
      <c r="BND760" s="18"/>
      <c r="BNE760" s="18"/>
    </row>
    <row r="761" spans="1719:1721" ht="13.2" x14ac:dyDescent="0.25">
      <c r="BNC761" s="25" t="s">
        <v>99</v>
      </c>
      <c r="BND761" s="18"/>
      <c r="BNE761" s="18"/>
    </row>
    <row r="762" spans="1719:1721" ht="13.2" x14ac:dyDescent="0.25">
      <c r="BNC762" s="25" t="s">
        <v>98</v>
      </c>
      <c r="BND762" s="18"/>
      <c r="BNE762" s="18"/>
    </row>
    <row r="763" spans="1719:1721" ht="13.2" x14ac:dyDescent="0.25">
      <c r="BNC763" s="25" t="s">
        <v>97</v>
      </c>
      <c r="BND763" s="18"/>
      <c r="BNE763" s="18"/>
    </row>
    <row r="764" spans="1719:1721" ht="13.2" x14ac:dyDescent="0.25">
      <c r="BNC764" s="18"/>
      <c r="BND764" s="18"/>
      <c r="BNE764" s="18"/>
    </row>
    <row r="765" spans="1719:1721" ht="13.2" x14ac:dyDescent="0.25">
      <c r="BNC765" s="18"/>
      <c r="BND765" s="18"/>
      <c r="BNE765" s="18"/>
    </row>
    <row r="766" spans="1719:1721" ht="13.2" x14ac:dyDescent="0.25">
      <c r="BNC766" s="18"/>
      <c r="BND766" s="18"/>
      <c r="BNE766" s="18" t="s">
        <v>54</v>
      </c>
    </row>
    <row r="767" spans="1719:1721" ht="13.2" x14ac:dyDescent="0.25">
      <c r="BNC767" s="18"/>
      <c r="BND767" s="18"/>
      <c r="BNE767" s="18" t="s">
        <v>53</v>
      </c>
    </row>
    <row r="769" spans="1723:1728" ht="13.2" x14ac:dyDescent="0.25">
      <c r="BNG769" s="18" t="s">
        <v>66</v>
      </c>
      <c r="BNH769" s="18"/>
      <c r="BNI769" s="18"/>
      <c r="BNJ769" s="18"/>
      <c r="BNK769" s="18"/>
      <c r="BNL769" s="18"/>
    </row>
    <row r="770" spans="1723:1728" ht="13.2" x14ac:dyDescent="0.25">
      <c r="BNG770" s="18" t="s">
        <v>65</v>
      </c>
      <c r="BNH770" s="18"/>
      <c r="BNI770" s="18"/>
      <c r="BNJ770" s="18"/>
      <c r="BNK770" s="18"/>
      <c r="BNL770" s="18"/>
    </row>
    <row r="771" spans="1723:1728" ht="13.2" x14ac:dyDescent="0.25">
      <c r="BNG771" s="18" t="s">
        <v>64</v>
      </c>
      <c r="BNH771" s="18"/>
      <c r="BNI771" s="18"/>
      <c r="BNJ771" s="18"/>
      <c r="BNK771" s="18"/>
      <c r="BNL771" s="18"/>
    </row>
    <row r="772" spans="1723:1728" ht="13.2" x14ac:dyDescent="0.25">
      <c r="BNG772" s="18" t="s">
        <v>63</v>
      </c>
      <c r="BNH772" s="18"/>
      <c r="BNI772" s="18"/>
      <c r="BNJ772" s="18"/>
      <c r="BNK772" s="18"/>
      <c r="BNL772" s="18"/>
    </row>
    <row r="773" spans="1723:1728" ht="13.2" x14ac:dyDescent="0.25">
      <c r="BNG773" s="18"/>
      <c r="BNH773" s="18"/>
      <c r="BNI773" s="18"/>
      <c r="BNJ773" s="18"/>
      <c r="BNK773" s="18"/>
      <c r="BNL773" s="18"/>
    </row>
    <row r="774" spans="1723:1728" ht="13.2" x14ac:dyDescent="0.25">
      <c r="BNG774" s="18"/>
      <c r="BNH774" s="18"/>
      <c r="BNI774" s="18" t="s">
        <v>96</v>
      </c>
      <c r="BNJ774" s="18"/>
      <c r="BNK774" s="18"/>
      <c r="BNL774" s="18"/>
    </row>
    <row r="775" spans="1723:1728" ht="13.2" x14ac:dyDescent="0.25">
      <c r="BNG775" s="18"/>
      <c r="BNH775" s="18"/>
      <c r="BNI775" s="18" t="s">
        <v>95</v>
      </c>
      <c r="BNJ775" s="18"/>
      <c r="BNK775" s="18"/>
      <c r="BNL775" s="18"/>
    </row>
    <row r="776" spans="1723:1728" ht="13.2" x14ac:dyDescent="0.25">
      <c r="BNG776" s="18"/>
      <c r="BNH776" s="18"/>
      <c r="BNI776" s="18" t="s">
        <v>94</v>
      </c>
      <c r="BNJ776" s="18"/>
      <c r="BNK776" s="18"/>
      <c r="BNL776" s="18"/>
    </row>
    <row r="777" spans="1723:1728" ht="13.2" x14ac:dyDescent="0.25">
      <c r="BNG777" s="18"/>
      <c r="BNH777" s="18"/>
      <c r="BNI777" s="18"/>
      <c r="BNJ777" s="18"/>
      <c r="BNK777" s="18"/>
      <c r="BNL777" s="18"/>
    </row>
    <row r="778" spans="1723:1728" ht="13.2" x14ac:dyDescent="0.25">
      <c r="BNG778" s="18"/>
      <c r="BNH778" s="18"/>
      <c r="BNI778" s="18"/>
      <c r="BNJ778" s="18"/>
      <c r="BNK778" s="18"/>
      <c r="BNL778" s="18"/>
    </row>
    <row r="779" spans="1723:1728" ht="13.2" x14ac:dyDescent="0.25">
      <c r="BNG779" s="18"/>
      <c r="BNH779" s="18"/>
      <c r="BNI779" s="18"/>
      <c r="BNJ779" s="18"/>
      <c r="BNK779" s="18"/>
      <c r="BNL779" s="8" t="s">
        <v>93</v>
      </c>
    </row>
    <row r="780" spans="1723:1728" ht="13.2" x14ac:dyDescent="0.25">
      <c r="BNG780" s="18"/>
      <c r="BNH780" s="18"/>
      <c r="BNI780" s="18"/>
      <c r="BNJ780" s="18"/>
      <c r="BNK780" s="18"/>
      <c r="BNL780" s="10" t="s">
        <v>92</v>
      </c>
    </row>
    <row r="781" spans="1723:1728" ht="13.2" x14ac:dyDescent="0.25">
      <c r="BNG781" s="18"/>
      <c r="BNH781" s="18"/>
      <c r="BNI781" s="18"/>
      <c r="BNJ781" s="18"/>
      <c r="BNK781" s="18"/>
      <c r="BNL781" s="10" t="s">
        <v>91</v>
      </c>
    </row>
    <row r="782" spans="1723:1728" ht="13.2" x14ac:dyDescent="0.25">
      <c r="BNG782" s="18"/>
      <c r="BNH782" s="18"/>
      <c r="BNI782" s="18"/>
      <c r="BNJ782" s="18"/>
      <c r="BNK782" s="18"/>
      <c r="BNL782" s="10" t="s">
        <v>90</v>
      </c>
    </row>
    <row r="783" spans="1723:1728" ht="13.2" x14ac:dyDescent="0.25">
      <c r="BNG783" s="18"/>
      <c r="BNH783" s="18"/>
      <c r="BNI783" s="18"/>
      <c r="BNJ783" s="18"/>
      <c r="BNK783" s="18"/>
      <c r="BNL783" s="10" t="s">
        <v>89</v>
      </c>
    </row>
    <row r="784" spans="1723:1728" ht="13.2" x14ac:dyDescent="0.25">
      <c r="BNG784" s="18"/>
      <c r="BNH784" s="18"/>
      <c r="BNI784" s="18"/>
      <c r="BNJ784" s="18"/>
      <c r="BNK784" s="18"/>
      <c r="BNL784" s="10" t="s">
        <v>88</v>
      </c>
    </row>
    <row r="785" spans="1728:1732" ht="13.2" x14ac:dyDescent="0.25">
      <c r="BNL785" s="10" t="s">
        <v>87</v>
      </c>
      <c r="BNM785" s="8"/>
      <c r="BNN785" s="8"/>
      <c r="BNO785" s="8"/>
      <c r="BNP785" s="8"/>
    </row>
    <row r="786" spans="1728:1732" ht="13.2" x14ac:dyDescent="0.25">
      <c r="BNL786" s="10" t="s">
        <v>86</v>
      </c>
      <c r="BNM786" s="8"/>
      <c r="BNN786" s="8"/>
      <c r="BNO786" s="8"/>
      <c r="BNP786" s="8"/>
    </row>
    <row r="787" spans="1728:1732" ht="13.2" x14ac:dyDescent="0.25">
      <c r="BNL787" s="10" t="s">
        <v>85</v>
      </c>
      <c r="BNM787" s="8"/>
      <c r="BNN787" s="8"/>
      <c r="BNO787" s="8"/>
      <c r="BNP787" s="8"/>
    </row>
    <row r="788" spans="1728:1732" ht="13.2" x14ac:dyDescent="0.25">
      <c r="BNL788" s="10" t="s">
        <v>84</v>
      </c>
      <c r="BNM788" s="8"/>
      <c r="BNN788" s="8"/>
      <c r="BNO788" s="8"/>
      <c r="BNP788" s="8"/>
    </row>
    <row r="789" spans="1728:1732" ht="13.2" x14ac:dyDescent="0.25">
      <c r="BNL789" s="10" t="s">
        <v>83</v>
      </c>
      <c r="BNM789" s="8"/>
      <c r="BNN789" s="8"/>
      <c r="BNO789" s="8"/>
      <c r="BNP789" s="8"/>
    </row>
    <row r="790" spans="1728:1732" x14ac:dyDescent="0.2">
      <c r="BNL790" s="8"/>
      <c r="BNM790" s="8"/>
      <c r="BNN790" s="8"/>
      <c r="BNO790" s="8"/>
      <c r="BNP790" s="8"/>
    </row>
    <row r="791" spans="1728:1732" x14ac:dyDescent="0.2">
      <c r="BNL791" s="8"/>
      <c r="BNM791" s="8"/>
      <c r="BNN791" s="8" t="s">
        <v>82</v>
      </c>
      <c r="BNO791" s="8"/>
      <c r="BNP791" s="8"/>
    </row>
    <row r="792" spans="1728:1732" x14ac:dyDescent="0.2">
      <c r="BNL792" s="8"/>
      <c r="BNM792" s="8"/>
      <c r="BNN792" s="8" t="s">
        <v>81</v>
      </c>
      <c r="BNO792" s="8"/>
      <c r="BNP792" s="8"/>
    </row>
    <row r="793" spans="1728:1732" x14ac:dyDescent="0.2">
      <c r="BNL793" s="8"/>
      <c r="BNM793" s="8"/>
      <c r="BNN793" s="8" t="s">
        <v>80</v>
      </c>
      <c r="BNO793" s="8"/>
      <c r="BNP793" s="8"/>
    </row>
    <row r="794" spans="1728:1732" x14ac:dyDescent="0.2">
      <c r="BNL794" s="8"/>
      <c r="BNM794" s="8"/>
      <c r="BNN794" s="8" t="s">
        <v>79</v>
      </c>
      <c r="BNO794" s="8"/>
      <c r="BNP794" s="8"/>
    </row>
    <row r="795" spans="1728:1732" x14ac:dyDescent="0.2">
      <c r="BNL795" s="8"/>
      <c r="BNM795" s="8"/>
      <c r="BNN795" s="8"/>
      <c r="BNO795" s="8"/>
      <c r="BNP795" s="8"/>
    </row>
    <row r="796" spans="1728:1732" x14ac:dyDescent="0.2">
      <c r="BNL796" s="8"/>
      <c r="BNM796" s="8"/>
      <c r="BNN796" s="8" t="s">
        <v>7</v>
      </c>
      <c r="BNO796" s="8"/>
      <c r="BNP796" s="8"/>
    </row>
    <row r="797" spans="1728:1732" ht="13.2" x14ac:dyDescent="0.25">
      <c r="BNL797" s="8"/>
      <c r="BNM797" s="8"/>
      <c r="BNN797" s="8"/>
      <c r="BNO797" s="8"/>
      <c r="BNP797" s="17" t="s">
        <v>78</v>
      </c>
    </row>
    <row r="798" spans="1728:1732" ht="13.2" x14ac:dyDescent="0.25">
      <c r="BNL798" s="8"/>
      <c r="BNM798" s="8"/>
      <c r="BNN798" s="8"/>
      <c r="BNO798" s="8"/>
      <c r="BNP798" s="10" t="s">
        <v>77</v>
      </c>
    </row>
    <row r="799" spans="1728:1732" ht="13.2" x14ac:dyDescent="0.25">
      <c r="BNL799" s="8"/>
      <c r="BNM799" s="8"/>
      <c r="BNN799" s="8"/>
      <c r="BNO799" s="8"/>
      <c r="BNP799" s="10" t="s">
        <v>76</v>
      </c>
    </row>
    <row r="800" spans="1728:1732" ht="13.2" x14ac:dyDescent="0.25">
      <c r="BNL800" s="8"/>
      <c r="BNM800" s="8"/>
      <c r="BNN800" s="8"/>
      <c r="BNO800" s="8"/>
      <c r="BNP800" s="10" t="s">
        <v>75</v>
      </c>
    </row>
    <row r="801" spans="1732:1736" ht="13.2" x14ac:dyDescent="0.25">
      <c r="BNP801" s="10" t="s">
        <v>74</v>
      </c>
      <c r="BNQ801" s="8"/>
      <c r="BNR801" s="8"/>
      <c r="BNS801" s="8"/>
      <c r="BNT801" s="8"/>
    </row>
    <row r="802" spans="1732:1736" ht="13.2" x14ac:dyDescent="0.25">
      <c r="BNP802" s="10" t="s">
        <v>73</v>
      </c>
      <c r="BNQ802" s="8"/>
      <c r="BNR802" s="8"/>
      <c r="BNS802" s="8"/>
      <c r="BNT802" s="8"/>
    </row>
    <row r="803" spans="1732:1736" ht="13.2" x14ac:dyDescent="0.25">
      <c r="BNP803" s="10" t="s">
        <v>72</v>
      </c>
      <c r="BNQ803" s="8"/>
      <c r="BNR803" s="8"/>
      <c r="BNS803" s="8"/>
      <c r="BNT803" s="8"/>
    </row>
    <row r="804" spans="1732:1736" ht="13.2" x14ac:dyDescent="0.25">
      <c r="BNP804" s="10" t="s">
        <v>71</v>
      </c>
      <c r="BNQ804" s="8"/>
      <c r="BNR804" s="8"/>
      <c r="BNS804" s="8"/>
      <c r="BNT804" s="8"/>
    </row>
    <row r="805" spans="1732:1736" ht="13.2" x14ac:dyDescent="0.25">
      <c r="BNP805" s="10" t="s">
        <v>70</v>
      </c>
      <c r="BNQ805" s="8"/>
      <c r="BNR805" s="8"/>
      <c r="BNS805" s="8"/>
      <c r="BNT805" s="8"/>
    </row>
    <row r="806" spans="1732:1736" ht="13.2" x14ac:dyDescent="0.25">
      <c r="BNP806" s="10" t="s">
        <v>69</v>
      </c>
      <c r="BNQ806" s="8"/>
      <c r="BNR806" s="8"/>
      <c r="BNS806" s="8"/>
      <c r="BNT806" s="8"/>
    </row>
    <row r="807" spans="1732:1736" ht="13.2" x14ac:dyDescent="0.25">
      <c r="BNP807" s="10" t="s">
        <v>68</v>
      </c>
      <c r="BNQ807" s="8"/>
      <c r="BNR807" s="8"/>
      <c r="BNS807" s="8"/>
      <c r="BNT807" s="8"/>
    </row>
    <row r="808" spans="1732:1736" ht="13.2" x14ac:dyDescent="0.25">
      <c r="BNP808" s="10" t="s">
        <v>0</v>
      </c>
      <c r="BNQ808" s="8"/>
      <c r="BNR808" s="8" t="s">
        <v>67</v>
      </c>
      <c r="BNS808" s="8"/>
      <c r="BNT808" s="8"/>
    </row>
    <row r="809" spans="1732:1736" ht="13.2" x14ac:dyDescent="0.25">
      <c r="BNP809" s="8"/>
      <c r="BNQ809" s="8"/>
      <c r="BNR809" s="10" t="s">
        <v>66</v>
      </c>
      <c r="BNS809" s="8"/>
      <c r="BNT809" s="8"/>
    </row>
    <row r="810" spans="1732:1736" ht="13.2" x14ac:dyDescent="0.25">
      <c r="BNP810" s="8"/>
      <c r="BNQ810" s="8"/>
      <c r="BNR810" s="10" t="s">
        <v>65</v>
      </c>
      <c r="BNS810" s="8"/>
      <c r="BNT810" s="8"/>
    </row>
    <row r="811" spans="1732:1736" ht="13.2" x14ac:dyDescent="0.25">
      <c r="BNP811" s="8"/>
      <c r="BNQ811" s="8"/>
      <c r="BNR811" s="10" t="s">
        <v>64</v>
      </c>
      <c r="BNS811" s="8"/>
      <c r="BNT811" s="8"/>
    </row>
    <row r="812" spans="1732:1736" ht="13.2" x14ac:dyDescent="0.25">
      <c r="BNP812" s="8"/>
      <c r="BNQ812" s="8"/>
      <c r="BNR812" s="10" t="s">
        <v>63</v>
      </c>
      <c r="BNS812" s="8"/>
      <c r="BNT812" s="8"/>
    </row>
    <row r="813" spans="1732:1736" x14ac:dyDescent="0.2">
      <c r="BNP813" s="8"/>
      <c r="BNQ813" s="8"/>
      <c r="BNR813" s="8"/>
      <c r="BNS813" s="8"/>
      <c r="BNT813" s="8"/>
    </row>
    <row r="814" spans="1732:1736" x14ac:dyDescent="0.2">
      <c r="BNP814" s="8"/>
      <c r="BNQ814" s="8"/>
      <c r="BNR814" s="8"/>
      <c r="BNS814" s="8"/>
      <c r="BNT814" s="8" t="s">
        <v>62</v>
      </c>
    </row>
    <row r="815" spans="1732:1736" ht="66" x14ac:dyDescent="0.2">
      <c r="BNP815" s="8"/>
      <c r="BNQ815" s="8"/>
      <c r="BNR815" s="8"/>
      <c r="BNS815" s="8"/>
      <c r="BNT815" s="16" t="s">
        <v>61</v>
      </c>
    </row>
    <row r="816" spans="1732:1736" ht="13.2" x14ac:dyDescent="0.2">
      <c r="BNP816" s="8"/>
      <c r="BNQ816" s="8"/>
      <c r="BNR816" s="8"/>
      <c r="BNS816" s="8"/>
      <c r="BNT816" s="15" t="s">
        <v>60</v>
      </c>
    </row>
    <row r="817" spans="1736:1739" ht="13.2" x14ac:dyDescent="0.2">
      <c r="BNT817" s="15" t="s">
        <v>59</v>
      </c>
      <c r="BNU817" s="8"/>
      <c r="BNV817" s="8"/>
      <c r="BNW817" s="8"/>
    </row>
    <row r="818" spans="1736:1739" ht="13.2" x14ac:dyDescent="0.2">
      <c r="BNT818" s="15" t="s">
        <v>58</v>
      </c>
      <c r="BNU818" s="8"/>
      <c r="BNV818" s="8"/>
      <c r="BNW818" s="8"/>
    </row>
    <row r="819" spans="1736:1739" ht="13.2" x14ac:dyDescent="0.2">
      <c r="BNT819" s="15" t="s">
        <v>57</v>
      </c>
      <c r="BNU819" s="8"/>
      <c r="BNV819" s="8"/>
      <c r="BNW819" s="8"/>
    </row>
    <row r="820" spans="1736:1739" ht="66" x14ac:dyDescent="0.2">
      <c r="BNT820" s="16" t="s">
        <v>56</v>
      </c>
      <c r="BNU820" s="8"/>
      <c r="BNV820" s="8"/>
      <c r="BNW820" s="8"/>
    </row>
    <row r="821" spans="1736:1739" ht="13.2" x14ac:dyDescent="0.2">
      <c r="BNT821" s="15" t="s">
        <v>55</v>
      </c>
      <c r="BNU821" s="8"/>
      <c r="BNV821" s="8"/>
      <c r="BNW821" s="8"/>
    </row>
    <row r="822" spans="1736:1739" ht="13.2" x14ac:dyDescent="0.2">
      <c r="BNT822" s="16" t="s">
        <v>0</v>
      </c>
      <c r="BNU822" s="8"/>
      <c r="BNV822" s="8"/>
      <c r="BNW822" s="8"/>
    </row>
    <row r="823" spans="1736:1739" ht="13.2" x14ac:dyDescent="0.2">
      <c r="BNT823" s="15" t="s">
        <v>7</v>
      </c>
      <c r="BNU823" s="8"/>
      <c r="BNV823" s="8"/>
      <c r="BNW823" s="8"/>
    </row>
    <row r="824" spans="1736:1739" ht="13.2" x14ac:dyDescent="0.2">
      <c r="BNT824" s="15"/>
      <c r="BNU824" s="8"/>
      <c r="BNV824" s="8"/>
      <c r="BNW824" s="8"/>
    </row>
    <row r="825" spans="1736:1739" ht="13.2" x14ac:dyDescent="0.25">
      <c r="BNT825" s="8"/>
      <c r="BNU825" s="8"/>
      <c r="BNV825" s="10" t="s">
        <v>54</v>
      </c>
      <c r="BNW825" s="10"/>
    </row>
    <row r="826" spans="1736:1739" ht="13.2" x14ac:dyDescent="0.25">
      <c r="BNT826" s="8"/>
      <c r="BNU826" s="8"/>
      <c r="BNV826" s="10" t="s">
        <v>53</v>
      </c>
      <c r="BNW826" s="10"/>
    </row>
    <row r="827" spans="1736:1739" ht="13.2" x14ac:dyDescent="0.25">
      <c r="BNT827" s="8"/>
      <c r="BNU827" s="8"/>
      <c r="BNV827" s="10"/>
      <c r="BNW827" s="10"/>
    </row>
    <row r="828" spans="1736:1739" ht="13.2" x14ac:dyDescent="0.25">
      <c r="BNT828" s="8"/>
      <c r="BNU828" s="8"/>
      <c r="BNV828" s="10"/>
      <c r="BNW828" s="10" t="s">
        <v>52</v>
      </c>
    </row>
    <row r="829" spans="1736:1739" ht="13.2" x14ac:dyDescent="0.25">
      <c r="BNT829" s="8"/>
      <c r="BNU829" s="8"/>
      <c r="BNV829" s="10"/>
      <c r="BNW829" s="10" t="s">
        <v>51</v>
      </c>
    </row>
    <row r="835" spans="1741:1744" ht="13.2" x14ac:dyDescent="0.25">
      <c r="BNY835" s="10" t="s">
        <v>50</v>
      </c>
      <c r="BNZ835" s="10"/>
      <c r="BOA835" s="10"/>
      <c r="BOB835" s="10"/>
    </row>
    <row r="836" spans="1741:1744" ht="13.2" x14ac:dyDescent="0.25">
      <c r="BNY836" s="10" t="s">
        <v>49</v>
      </c>
      <c r="BNZ836" s="10"/>
      <c r="BOA836" s="10"/>
      <c r="BOB836" s="10"/>
    </row>
    <row r="837" spans="1741:1744" ht="13.2" x14ac:dyDescent="0.25">
      <c r="BNY837" s="10" t="s">
        <v>48</v>
      </c>
      <c r="BNZ837" s="10"/>
      <c r="BOA837" s="10"/>
      <c r="BOB837" s="10"/>
    </row>
    <row r="838" spans="1741:1744" ht="13.2" x14ac:dyDescent="0.25">
      <c r="BNY838" s="10"/>
      <c r="BNZ838" s="10"/>
      <c r="BOA838" s="10"/>
      <c r="BOB838" s="10"/>
    </row>
    <row r="839" spans="1741:1744" ht="13.2" x14ac:dyDescent="0.25">
      <c r="BNY839" s="10"/>
      <c r="BNZ839" s="10"/>
      <c r="BOA839" s="10"/>
      <c r="BOB839" s="10"/>
    </row>
    <row r="840" spans="1741:1744" ht="13.2" x14ac:dyDescent="0.25">
      <c r="BNY840" s="10"/>
      <c r="BNZ840" s="10"/>
      <c r="BOA840" s="10"/>
      <c r="BOB840" s="10"/>
    </row>
    <row r="841" spans="1741:1744" ht="13.2" x14ac:dyDescent="0.25">
      <c r="BNY841" s="10"/>
      <c r="BNZ841" s="10" t="s">
        <v>47</v>
      </c>
      <c r="BOA841" s="10"/>
      <c r="BOB841" s="10"/>
    </row>
    <row r="842" spans="1741:1744" ht="13.2" x14ac:dyDescent="0.25">
      <c r="BNY842" s="10"/>
      <c r="BNZ842" s="10" t="s">
        <v>46</v>
      </c>
      <c r="BOA842" s="10"/>
      <c r="BOB842" s="10"/>
    </row>
    <row r="843" spans="1741:1744" ht="13.2" x14ac:dyDescent="0.25">
      <c r="BNY843" s="10"/>
      <c r="BNZ843" s="10" t="s">
        <v>45</v>
      </c>
      <c r="BOA843" s="10"/>
      <c r="BOB843" s="10"/>
    </row>
    <row r="844" spans="1741:1744" ht="13.2" x14ac:dyDescent="0.25">
      <c r="BNY844" s="10"/>
      <c r="BNZ844" s="10"/>
      <c r="BOA844" s="10"/>
      <c r="BOB844" s="10"/>
    </row>
    <row r="845" spans="1741:1744" ht="13.2" x14ac:dyDescent="0.25">
      <c r="BNY845" s="10"/>
      <c r="BNZ845" s="10"/>
      <c r="BOA845" s="10"/>
      <c r="BOB845" s="10"/>
    </row>
    <row r="846" spans="1741:1744" ht="13.2" x14ac:dyDescent="0.25">
      <c r="BNY846" s="10"/>
      <c r="BNZ846" s="10"/>
      <c r="BOA846" s="10"/>
      <c r="BOB846" s="10"/>
    </row>
    <row r="847" spans="1741:1744" ht="13.2" x14ac:dyDescent="0.25">
      <c r="BNY847" s="10"/>
      <c r="BNZ847" s="10"/>
      <c r="BOA847" s="10"/>
      <c r="BOB847" s="10" t="s">
        <v>44</v>
      </c>
    </row>
    <row r="848" spans="1741:1744" ht="13.2" x14ac:dyDescent="0.25">
      <c r="BNY848" s="10"/>
      <c r="BNZ848" s="10"/>
      <c r="BOA848" s="10"/>
      <c r="BOB848" s="10" t="s">
        <v>43</v>
      </c>
    </row>
    <row r="849" spans="1744:1759" ht="13.2" x14ac:dyDescent="0.25">
      <c r="BOB849" s="10" t="s">
        <v>42</v>
      </c>
      <c r="BOC849" s="10"/>
      <c r="BOD849" s="10"/>
      <c r="BOE849" s="10"/>
      <c r="BOF849" s="8"/>
      <c r="BOG849" s="8"/>
      <c r="BOH849" s="8"/>
      <c r="BOI849" s="8"/>
      <c r="BOJ849" s="8"/>
      <c r="BOK849" s="8"/>
      <c r="BOL849" s="8"/>
      <c r="BOM849" s="8"/>
      <c r="BON849" s="8"/>
      <c r="BOO849" s="8"/>
      <c r="BOP849" s="8"/>
      <c r="BOQ849" s="8"/>
    </row>
    <row r="850" spans="1744:1759" ht="13.2" x14ac:dyDescent="0.25">
      <c r="BOB850" s="10"/>
      <c r="BOC850" s="10"/>
      <c r="BOD850" s="10"/>
      <c r="BOE850" s="10"/>
      <c r="BOF850" s="8"/>
      <c r="BOG850" s="8"/>
      <c r="BOH850" s="8"/>
      <c r="BOI850" s="8"/>
      <c r="BOJ850" s="8"/>
      <c r="BOK850" s="8"/>
      <c r="BOL850" s="8"/>
      <c r="BOM850" s="8"/>
      <c r="BON850" s="8"/>
      <c r="BOO850" s="8"/>
      <c r="BOP850" s="8"/>
      <c r="BOQ850" s="8"/>
    </row>
    <row r="851" spans="1744:1759" ht="13.2" x14ac:dyDescent="0.25">
      <c r="BOB851" s="10"/>
      <c r="BOC851" s="10" t="s">
        <v>41</v>
      </c>
      <c r="BOD851" s="10"/>
      <c r="BOE851" s="10"/>
      <c r="BOF851" s="8"/>
      <c r="BOG851" s="8"/>
      <c r="BOH851" s="8"/>
      <c r="BOI851" s="8"/>
      <c r="BOJ851" s="8"/>
      <c r="BOK851" s="8"/>
      <c r="BOL851" s="8"/>
      <c r="BOM851" s="8"/>
      <c r="BON851" s="8"/>
      <c r="BOO851" s="8"/>
      <c r="BOP851" s="8"/>
      <c r="BOQ851" s="8"/>
    </row>
    <row r="852" spans="1744:1759" ht="13.2" x14ac:dyDescent="0.25">
      <c r="BOB852" s="10"/>
      <c r="BOC852" s="10" t="s">
        <v>40</v>
      </c>
      <c r="BOD852" s="10"/>
      <c r="BOE852" s="10"/>
      <c r="BOF852" s="8"/>
      <c r="BOG852" s="8"/>
      <c r="BOH852" s="8"/>
      <c r="BOI852" s="8"/>
      <c r="BOJ852" s="8"/>
      <c r="BOK852" s="8"/>
      <c r="BOL852" s="8"/>
      <c r="BOM852" s="8"/>
      <c r="BON852" s="8"/>
      <c r="BOO852" s="8"/>
      <c r="BOP852" s="8"/>
      <c r="BOQ852" s="8"/>
    </row>
    <row r="853" spans="1744:1759" ht="13.2" x14ac:dyDescent="0.25">
      <c r="BOB853" s="10"/>
      <c r="BOC853" s="10" t="s">
        <v>39</v>
      </c>
      <c r="BOD853" s="10"/>
      <c r="BOE853" s="10"/>
      <c r="BOF853" s="8"/>
      <c r="BOG853" s="8"/>
      <c r="BOH853" s="8"/>
      <c r="BOI853" s="8"/>
      <c r="BOJ853" s="8"/>
      <c r="BOK853" s="8"/>
      <c r="BOL853" s="8"/>
      <c r="BOM853" s="8"/>
      <c r="BON853" s="8"/>
      <c r="BOO853" s="8"/>
      <c r="BOP853" s="8"/>
      <c r="BOQ853" s="8"/>
    </row>
    <row r="854" spans="1744:1759" ht="13.2" x14ac:dyDescent="0.25">
      <c r="BOB854" s="10"/>
      <c r="BOC854" s="10"/>
      <c r="BOD854" s="10"/>
      <c r="BOE854" s="10"/>
      <c r="BOF854" s="8"/>
      <c r="BOG854" s="8"/>
      <c r="BOH854" s="8"/>
      <c r="BOI854" s="8"/>
      <c r="BOJ854" s="8"/>
      <c r="BOK854" s="8"/>
      <c r="BOL854" s="8"/>
      <c r="BOM854" s="8"/>
      <c r="BON854" s="8"/>
      <c r="BOO854" s="8"/>
      <c r="BOP854" s="8"/>
      <c r="BOQ854" s="8"/>
    </row>
    <row r="855" spans="1744:1759" ht="13.2" x14ac:dyDescent="0.25">
      <c r="BOB855" s="10"/>
      <c r="BOC855" s="10"/>
      <c r="BOD855" s="10" t="s">
        <v>38</v>
      </c>
      <c r="BOE855" s="10"/>
      <c r="BOF855" s="8"/>
      <c r="BOG855" s="8"/>
      <c r="BOH855" s="8"/>
      <c r="BOI855" s="8"/>
      <c r="BOJ855" s="8"/>
      <c r="BOK855" s="8"/>
      <c r="BOL855" s="8"/>
      <c r="BOM855" s="8"/>
      <c r="BON855" s="8"/>
      <c r="BOO855" s="8"/>
      <c r="BOP855" s="8"/>
      <c r="BOQ855" s="8"/>
    </row>
    <row r="856" spans="1744:1759" ht="13.2" x14ac:dyDescent="0.25">
      <c r="BOB856" s="10"/>
      <c r="BOC856" s="10"/>
      <c r="BOD856" s="10" t="s">
        <v>37</v>
      </c>
      <c r="BOE856" s="10"/>
      <c r="BOF856" s="8"/>
      <c r="BOG856" s="8"/>
      <c r="BOH856" s="8"/>
      <c r="BOI856" s="8"/>
      <c r="BOJ856" s="8"/>
      <c r="BOK856" s="8"/>
      <c r="BOL856" s="8"/>
      <c r="BOM856" s="8"/>
      <c r="BON856" s="8"/>
      <c r="BOO856" s="8"/>
      <c r="BOP856" s="8"/>
      <c r="BOQ856" s="8"/>
    </row>
    <row r="857" spans="1744:1759" ht="13.2" x14ac:dyDescent="0.25">
      <c r="BOB857" s="10"/>
      <c r="BOC857" s="10"/>
      <c r="BOD857" s="10" t="s">
        <v>36</v>
      </c>
      <c r="BOE857" s="10"/>
      <c r="BOF857" s="8"/>
      <c r="BOG857" s="8"/>
      <c r="BOH857" s="8"/>
      <c r="BOI857" s="8"/>
      <c r="BOJ857" s="8"/>
      <c r="BOK857" s="8"/>
      <c r="BOL857" s="8"/>
      <c r="BOM857" s="8"/>
      <c r="BON857" s="8"/>
      <c r="BOO857" s="8"/>
      <c r="BOP857" s="8"/>
      <c r="BOQ857" s="8"/>
    </row>
    <row r="858" spans="1744:1759" ht="13.2" x14ac:dyDescent="0.25">
      <c r="BOB858" s="10"/>
      <c r="BOC858" s="10"/>
      <c r="BOD858" s="10"/>
      <c r="BOE858" s="10"/>
      <c r="BOF858" s="8"/>
      <c r="BOG858" s="8"/>
      <c r="BOH858" s="8"/>
      <c r="BOI858" s="8"/>
      <c r="BOJ858" s="8"/>
      <c r="BOK858" s="8"/>
      <c r="BOL858" s="8"/>
      <c r="BOM858" s="8"/>
      <c r="BON858" s="8"/>
      <c r="BOO858" s="8"/>
      <c r="BOP858" s="8"/>
      <c r="BOQ858" s="8"/>
    </row>
    <row r="859" spans="1744:1759" ht="13.2" x14ac:dyDescent="0.25">
      <c r="BOB859" s="10"/>
      <c r="BOC859" s="10"/>
      <c r="BOD859" s="10"/>
      <c r="BOE859" s="11" t="s">
        <v>35</v>
      </c>
      <c r="BOF859" s="8"/>
      <c r="BOG859" s="8"/>
      <c r="BOH859" s="8"/>
      <c r="BOI859" s="8"/>
      <c r="BOJ859" s="8"/>
      <c r="BOK859" s="8"/>
      <c r="BOL859" s="8"/>
      <c r="BOM859" s="8"/>
      <c r="BON859" s="8"/>
      <c r="BOO859" s="8"/>
      <c r="BOP859" s="8"/>
      <c r="BOQ859" s="8"/>
    </row>
    <row r="860" spans="1744:1759" ht="13.2" x14ac:dyDescent="0.25">
      <c r="BOB860" s="10"/>
      <c r="BOC860" s="10"/>
      <c r="BOD860" s="10"/>
      <c r="BOE860" s="11" t="s">
        <v>34</v>
      </c>
      <c r="BOF860" s="8"/>
      <c r="BOG860" s="8"/>
      <c r="BOH860" s="8"/>
      <c r="BOI860" s="8"/>
      <c r="BOJ860" s="8"/>
      <c r="BOK860" s="8"/>
      <c r="BOL860" s="8"/>
      <c r="BOM860" s="8"/>
      <c r="BON860" s="8"/>
      <c r="BOO860" s="8"/>
      <c r="BOP860" s="8"/>
      <c r="BOQ860" s="8"/>
    </row>
    <row r="861" spans="1744:1759" ht="13.2" x14ac:dyDescent="0.25">
      <c r="BOB861" s="10"/>
      <c r="BOC861" s="10"/>
      <c r="BOD861" s="10"/>
      <c r="BOE861" s="11"/>
      <c r="BOF861" s="8"/>
      <c r="BOG861" s="8"/>
      <c r="BOH861" s="8"/>
      <c r="BOI861" s="8"/>
      <c r="BOJ861" s="8"/>
      <c r="BOK861" s="8"/>
      <c r="BOL861" s="8"/>
      <c r="BOM861" s="8"/>
      <c r="BON861" s="8"/>
      <c r="BOO861" s="8"/>
      <c r="BOP861" s="8"/>
      <c r="BOQ861" s="8"/>
    </row>
    <row r="862" spans="1744:1759" x14ac:dyDescent="0.2">
      <c r="BOB862" s="8"/>
      <c r="BOC862" s="8"/>
      <c r="BOD862" s="8"/>
      <c r="BOE862" s="8"/>
      <c r="BOF862" s="8"/>
      <c r="BOG862" s="8"/>
      <c r="BOH862" s="8"/>
      <c r="BOI862" s="8"/>
      <c r="BOJ862" s="8"/>
      <c r="BOK862" s="8"/>
      <c r="BOL862" s="8"/>
      <c r="BOM862" s="8"/>
      <c r="BON862" s="8"/>
      <c r="BOO862" s="8"/>
      <c r="BOP862" s="8"/>
      <c r="BOQ862" s="8"/>
    </row>
    <row r="863" spans="1744:1759" x14ac:dyDescent="0.2">
      <c r="BOB863" s="8"/>
      <c r="BOC863" s="8"/>
      <c r="BOD863" s="8"/>
      <c r="BOE863" s="8"/>
      <c r="BOF863" s="8"/>
      <c r="BOG863" s="8"/>
      <c r="BOH863" s="8"/>
      <c r="BOI863" s="8"/>
      <c r="BOJ863" s="8"/>
      <c r="BOK863" s="8"/>
      <c r="BOL863" s="8"/>
      <c r="BOM863" s="8"/>
      <c r="BON863" s="8"/>
      <c r="BOO863" s="8"/>
      <c r="BOP863" s="8"/>
      <c r="BOQ863" s="8"/>
    </row>
    <row r="864" spans="1744:1759" ht="13.2" x14ac:dyDescent="0.25">
      <c r="BOB864" s="8"/>
      <c r="BOC864" s="8"/>
      <c r="BOD864" s="8"/>
      <c r="BOE864" s="8"/>
      <c r="BOF864" s="8"/>
      <c r="BOG864" s="10"/>
      <c r="BOH864" s="10"/>
      <c r="BOI864" s="10"/>
      <c r="BOJ864" s="10"/>
      <c r="BOK864" s="10"/>
      <c r="BOL864" s="10"/>
      <c r="BOM864" s="10"/>
      <c r="BON864" s="10"/>
      <c r="BOO864" s="470" t="s">
        <v>33</v>
      </c>
      <c r="BOP864" s="470"/>
      <c r="BOQ864" s="470"/>
    </row>
    <row r="865" spans="1749:1761" ht="13.2" x14ac:dyDescent="0.25">
      <c r="BOG865" s="10"/>
      <c r="BOH865" s="10"/>
      <c r="BOI865" s="10"/>
      <c r="BOJ865" s="10"/>
      <c r="BOK865" s="10"/>
      <c r="BOL865" s="10"/>
      <c r="BOM865" s="9">
        <v>1</v>
      </c>
      <c r="BON865" s="9">
        <v>2</v>
      </c>
      <c r="BOO865" s="9">
        <v>3</v>
      </c>
      <c r="BOP865" s="13">
        <v>4</v>
      </c>
      <c r="BOQ865" s="13">
        <v>5</v>
      </c>
      <c r="BOR865" s="8"/>
      <c r="BOS865" s="8"/>
    </row>
    <row r="866" spans="1749:1761" ht="13.2" x14ac:dyDescent="0.25">
      <c r="BOG866" s="10"/>
      <c r="BOH866" s="10"/>
      <c r="BOI866" s="10"/>
      <c r="BOJ866" s="10"/>
      <c r="BOK866" s="10"/>
      <c r="BOL866" s="10"/>
      <c r="BOM866" s="11" t="s">
        <v>32</v>
      </c>
      <c r="BON866" s="11" t="s">
        <v>31</v>
      </c>
      <c r="BOO866" s="11" t="s">
        <v>30</v>
      </c>
      <c r="BOP866" s="11" t="s">
        <v>29</v>
      </c>
      <c r="BOQ866" s="11" t="s">
        <v>28</v>
      </c>
      <c r="BOR866" s="8"/>
      <c r="BOS866" s="8"/>
    </row>
    <row r="867" spans="1749:1761" ht="13.2" x14ac:dyDescent="0.25">
      <c r="BOG867" s="10"/>
      <c r="BOH867" s="10"/>
      <c r="BOI867" s="10"/>
      <c r="BOJ867" s="10"/>
      <c r="BOK867" s="10"/>
      <c r="BOL867" s="10"/>
      <c r="BOM867" s="199">
        <v>0.2</v>
      </c>
      <c r="BON867" s="199">
        <v>0.4</v>
      </c>
      <c r="BOO867" s="199">
        <v>0.6</v>
      </c>
      <c r="BOP867" s="199">
        <v>0.8</v>
      </c>
      <c r="BOQ867" s="199">
        <v>1</v>
      </c>
      <c r="BOR867" s="8"/>
      <c r="BOS867" s="8"/>
    </row>
    <row r="868" spans="1749:1761" ht="13.2" x14ac:dyDescent="0.25">
      <c r="BOG868" s="10"/>
      <c r="BOH868" s="10"/>
      <c r="BOI868" s="10"/>
      <c r="BOJ868" s="10"/>
      <c r="BOK868" s="10"/>
      <c r="BOL868" s="10"/>
      <c r="BOM868" s="9"/>
      <c r="BON868" s="9"/>
      <c r="BOO868" s="9"/>
      <c r="BOP868" s="13"/>
      <c r="BOQ868" s="13"/>
      <c r="BOR868" s="8"/>
      <c r="BOS868" s="8"/>
    </row>
    <row r="869" spans="1749:1761" ht="13.2" x14ac:dyDescent="0.25">
      <c r="BOG869" s="464" t="s">
        <v>27</v>
      </c>
      <c r="BOH869" s="12">
        <v>5</v>
      </c>
      <c r="BOI869" s="11" t="s">
        <v>26</v>
      </c>
      <c r="BOJ869" s="199">
        <v>1</v>
      </c>
      <c r="BOK869" s="10" t="s">
        <v>25</v>
      </c>
      <c r="BOL869" s="200">
        <v>1</v>
      </c>
      <c r="BOM869" s="9" t="s">
        <v>14</v>
      </c>
      <c r="BON869" s="9" t="s">
        <v>14</v>
      </c>
      <c r="BOO869" s="9" t="s">
        <v>14</v>
      </c>
      <c r="BOP869" s="9" t="s">
        <v>14</v>
      </c>
      <c r="BOQ869" s="9" t="s">
        <v>13</v>
      </c>
      <c r="BOR869" s="8"/>
      <c r="BOS869" s="8"/>
    </row>
    <row r="870" spans="1749:1761" ht="13.2" x14ac:dyDescent="0.25">
      <c r="BOG870" s="464"/>
      <c r="BOH870" s="12">
        <v>4</v>
      </c>
      <c r="BOI870" s="11" t="s">
        <v>24</v>
      </c>
      <c r="BOJ870" s="199">
        <v>0.8</v>
      </c>
      <c r="BOK870" s="10" t="s">
        <v>23</v>
      </c>
      <c r="BOL870" s="200">
        <v>0.8</v>
      </c>
      <c r="BOM870" s="9" t="s">
        <v>15</v>
      </c>
      <c r="BON870" s="9" t="s">
        <v>15</v>
      </c>
      <c r="BOO870" s="9" t="s">
        <v>14</v>
      </c>
      <c r="BOP870" s="9" t="s">
        <v>14</v>
      </c>
      <c r="BOQ870" s="9" t="s">
        <v>13</v>
      </c>
      <c r="BOR870" s="8"/>
      <c r="BOS870" s="8"/>
    </row>
    <row r="871" spans="1749:1761" ht="13.2" x14ac:dyDescent="0.25">
      <c r="BOG871" s="464"/>
      <c r="BOH871" s="12">
        <v>3</v>
      </c>
      <c r="BOI871" s="11" t="s">
        <v>22</v>
      </c>
      <c r="BOJ871" s="199">
        <v>0.6</v>
      </c>
      <c r="BOK871" s="10" t="s">
        <v>21</v>
      </c>
      <c r="BOL871" s="200">
        <v>0.6</v>
      </c>
      <c r="BOM871" s="9" t="s">
        <v>15</v>
      </c>
      <c r="BON871" s="9" t="s">
        <v>15</v>
      </c>
      <c r="BOO871" s="9" t="s">
        <v>15</v>
      </c>
      <c r="BOP871" s="9" t="s">
        <v>14</v>
      </c>
      <c r="BOQ871" s="9" t="s">
        <v>13</v>
      </c>
      <c r="BOR871" s="8"/>
      <c r="BOS871" s="8"/>
    </row>
    <row r="872" spans="1749:1761" ht="13.2" x14ac:dyDescent="0.25">
      <c r="BOG872" s="464"/>
      <c r="BOH872" s="12">
        <v>2</v>
      </c>
      <c r="BOI872" s="11" t="s">
        <v>20</v>
      </c>
      <c r="BOJ872" s="199">
        <v>0.4</v>
      </c>
      <c r="BOK872" s="10" t="s">
        <v>19</v>
      </c>
      <c r="BOL872" s="200">
        <v>0.4</v>
      </c>
      <c r="BOM872" s="9" t="s">
        <v>16</v>
      </c>
      <c r="BON872" s="9" t="s">
        <v>15</v>
      </c>
      <c r="BOO872" s="9" t="s">
        <v>15</v>
      </c>
      <c r="BOP872" s="9" t="s">
        <v>14</v>
      </c>
      <c r="BOQ872" s="9" t="s">
        <v>13</v>
      </c>
      <c r="BOR872" s="8"/>
      <c r="BOS872" s="8"/>
    </row>
    <row r="873" spans="1749:1761" ht="13.2" x14ac:dyDescent="0.25">
      <c r="BOG873" s="464"/>
      <c r="BOH873" s="12">
        <v>1</v>
      </c>
      <c r="BOI873" s="11" t="s">
        <v>18</v>
      </c>
      <c r="BOJ873" s="199">
        <v>0.2</v>
      </c>
      <c r="BOK873" s="10" t="s">
        <v>17</v>
      </c>
      <c r="BOL873" s="200">
        <v>0.2</v>
      </c>
      <c r="BOM873" s="9" t="s">
        <v>16</v>
      </c>
      <c r="BON873" s="9" t="s">
        <v>16</v>
      </c>
      <c r="BOO873" s="9" t="s">
        <v>15</v>
      </c>
      <c r="BOP873" s="9" t="s">
        <v>14</v>
      </c>
      <c r="BOQ873" s="9" t="s">
        <v>13</v>
      </c>
      <c r="BOR873" s="8"/>
      <c r="BOS873" s="8"/>
    </row>
    <row r="874" spans="1749:1761" x14ac:dyDescent="0.2">
      <c r="BOG874" s="8"/>
      <c r="BOH874" s="8"/>
      <c r="BOI874" s="8"/>
      <c r="BOJ874" s="8"/>
      <c r="BOK874" s="8"/>
      <c r="BOL874" s="8"/>
      <c r="BOM874" s="8"/>
      <c r="BON874" s="8"/>
      <c r="BOO874" s="8"/>
      <c r="BOP874" s="8"/>
      <c r="BOQ874" s="8"/>
      <c r="BOR874" s="8"/>
      <c r="BOS874" s="8"/>
    </row>
    <row r="875" spans="1749:1761" x14ac:dyDescent="0.2">
      <c r="BOG875" s="8"/>
      <c r="BOH875" s="8"/>
      <c r="BOI875" s="8"/>
      <c r="BOJ875" s="8"/>
      <c r="BOK875" s="8"/>
      <c r="BOL875" s="8"/>
      <c r="BOM875" s="8"/>
      <c r="BON875" s="8"/>
      <c r="BOO875" s="8"/>
      <c r="BOP875" s="8"/>
      <c r="BOQ875" s="8"/>
      <c r="BOR875" s="8"/>
      <c r="BOS875" s="8"/>
    </row>
    <row r="876" spans="1749:1761" x14ac:dyDescent="0.2">
      <c r="BOG876" s="8"/>
      <c r="BOH876" s="8"/>
      <c r="BOI876" s="8"/>
      <c r="BOJ876" s="8"/>
      <c r="BOK876" s="8"/>
      <c r="BOL876" s="8"/>
      <c r="BOM876" s="8"/>
      <c r="BON876" s="8"/>
      <c r="BOO876" s="8"/>
      <c r="BOP876" s="8"/>
      <c r="BOQ876" s="8"/>
      <c r="BOR876" s="8"/>
      <c r="BOS876" s="8" t="s">
        <v>12</v>
      </c>
    </row>
    <row r="877" spans="1749:1761" x14ac:dyDescent="0.2">
      <c r="BOG877" s="8"/>
      <c r="BOH877" s="8"/>
      <c r="BOI877" s="8"/>
      <c r="BOJ877" s="8"/>
      <c r="BOK877" s="8"/>
      <c r="BOL877" s="8"/>
      <c r="BOM877" s="8"/>
      <c r="BON877" s="8"/>
      <c r="BOO877" s="8"/>
      <c r="BOP877" s="8"/>
      <c r="BOQ877" s="8"/>
      <c r="BOR877" s="8"/>
      <c r="BOS877" s="8" t="s">
        <v>11</v>
      </c>
    </row>
    <row r="878" spans="1749:1761" x14ac:dyDescent="0.2">
      <c r="BOG878" s="8"/>
      <c r="BOH878" s="8"/>
      <c r="BOI878" s="8"/>
      <c r="BOJ878" s="8"/>
      <c r="BOK878" s="8"/>
      <c r="BOL878" s="8"/>
      <c r="BOM878" s="8"/>
      <c r="BON878" s="8"/>
      <c r="BOO878" s="8"/>
      <c r="BOP878" s="8"/>
      <c r="BOQ878" s="8"/>
      <c r="BOR878" s="8"/>
      <c r="BOS878" s="8" t="s">
        <v>10</v>
      </c>
    </row>
    <row r="879" spans="1749:1761" x14ac:dyDescent="0.2">
      <c r="BOG879" s="8"/>
      <c r="BOH879" s="8"/>
      <c r="BOI879" s="8"/>
      <c r="BOJ879" s="8"/>
      <c r="BOK879" s="8"/>
      <c r="BOL879" s="8"/>
      <c r="BOM879" s="8"/>
      <c r="BON879" s="8"/>
      <c r="BOO879" s="8"/>
      <c r="BOP879" s="8"/>
      <c r="BOQ879" s="8"/>
      <c r="BOR879" s="8"/>
      <c r="BOS879" s="8" t="s">
        <v>9</v>
      </c>
    </row>
    <row r="880" spans="1749:1761" x14ac:dyDescent="0.2">
      <c r="BOG880" s="8"/>
      <c r="BOH880" s="8"/>
      <c r="BOI880" s="8"/>
      <c r="BOJ880" s="8"/>
      <c r="BOK880" s="8"/>
      <c r="BOL880" s="8"/>
      <c r="BOM880" s="8"/>
      <c r="BON880" s="8"/>
      <c r="BOO880" s="8"/>
      <c r="BOP880" s="8"/>
      <c r="BOQ880" s="8"/>
      <c r="BOR880" s="8"/>
      <c r="BOS880" s="8" t="s">
        <v>8</v>
      </c>
    </row>
    <row r="881" spans="1761:1763" x14ac:dyDescent="0.2">
      <c r="BOS881" s="8" t="s">
        <v>7</v>
      </c>
    </row>
    <row r="884" spans="1761:1763" x14ac:dyDescent="0.2">
      <c r="BOU884" s="7" t="s">
        <v>6</v>
      </c>
    </row>
    <row r="885" spans="1761:1763" x14ac:dyDescent="0.2">
      <c r="BOU885" s="6" t="s">
        <v>5</v>
      </c>
    </row>
    <row r="886" spans="1761:1763" ht="20.399999999999999" x14ac:dyDescent="0.2">
      <c r="BOU886" s="6" t="s">
        <v>4</v>
      </c>
    </row>
    <row r="887" spans="1761:1763" x14ac:dyDescent="0.2">
      <c r="BOU887" s="6" t="s">
        <v>3</v>
      </c>
    </row>
    <row r="888" spans="1761:1763" x14ac:dyDescent="0.2">
      <c r="BOU888" s="6" t="s">
        <v>2</v>
      </c>
    </row>
    <row r="889" spans="1761:1763" x14ac:dyDescent="0.2">
      <c r="BOU889" s="6" t="s">
        <v>1</v>
      </c>
    </row>
    <row r="890" spans="1761:1763" x14ac:dyDescent="0.2">
      <c r="BOU890" s="1" t="s">
        <v>0</v>
      </c>
    </row>
  </sheetData>
  <mergeCells count="20">
    <mergeCell ref="B7:H7"/>
    <mergeCell ref="J7:AB7"/>
    <mergeCell ref="B1:I1"/>
    <mergeCell ref="J1:K4"/>
    <mergeCell ref="B2:I2"/>
    <mergeCell ref="C3:H3"/>
    <mergeCell ref="C4:H4"/>
    <mergeCell ref="E5:G5"/>
    <mergeCell ref="I5:N5"/>
    <mergeCell ref="BOO864:BOQ864"/>
    <mergeCell ref="O5:P5"/>
    <mergeCell ref="Q5:R5"/>
    <mergeCell ref="U5:V5"/>
    <mergeCell ref="W5:X5"/>
    <mergeCell ref="BOG869:BOG873"/>
    <mergeCell ref="AC7:AH7"/>
    <mergeCell ref="AI7:AL7"/>
    <mergeCell ref="BLW614:BLY614"/>
    <mergeCell ref="BLQ618:BLQ622"/>
    <mergeCell ref="BMX728:BMZ728"/>
  </mergeCells>
  <conditionalFormatting sqref="AG9:AG31">
    <cfRule type="containsText" dxfId="193" priority="1" operator="containsText" text="BAJO">
      <formula>NOT(ISERROR(SEARCH("BAJO",AG9)))</formula>
    </cfRule>
    <cfRule type="containsText" dxfId="192" priority="2" operator="containsText" text="MODERADO">
      <formula>NOT(ISERROR(SEARCH("MODERADO",AG9)))</formula>
    </cfRule>
    <cfRule type="containsText" dxfId="191" priority="3" operator="containsText" text="ALTO">
      <formula>NOT(ISERROR(SEARCH("ALTO",AG9)))</formula>
    </cfRule>
    <cfRule type="containsText" dxfId="190" priority="4" operator="containsText" text="EXTREMO">
      <formula>NOT(ISERROR(SEARCH("EXTREMO",AG9)))</formula>
    </cfRule>
  </conditionalFormatting>
  <conditionalFormatting sqref="CL9:CN31">
    <cfRule type="containsText" dxfId="189" priority="5" operator="containsText" text="BAJO">
      <formula>NOT(ISERROR(SEARCH("BAJO",CL9)))</formula>
    </cfRule>
  </conditionalFormatting>
  <conditionalFormatting sqref="CO9:CP31">
    <cfRule type="containsText" dxfId="188" priority="11" operator="containsText" text="BAJO">
      <formula>NOT(ISERROR(SEARCH("BAJO",CO9)))</formula>
    </cfRule>
  </conditionalFormatting>
  <conditionalFormatting sqref="CP9:CP31 DJ9:DK31 DQ9:DR31 DX9:DY31 EE9:EF31 EL9:EM31 DB10:DC31 ES30:ET31 EZ30:FA31 FG30:FH31 FN30:FO31 FU30:FV31 GB30:GC31">
    <cfRule type="containsText" dxfId="187" priority="6" operator="containsText" text="MODERADO">
      <formula>NOT(ISERROR(SEARCH("MODERADO",CP9)))</formula>
    </cfRule>
    <cfRule type="containsText" dxfId="186" priority="7" operator="containsText" text="ALTO">
      <formula>NOT(ISERROR(SEARCH("ALTO",CP9)))</formula>
    </cfRule>
    <cfRule type="containsText" dxfId="185" priority="8" operator="containsText" text="EXTREMO">
      <formula>NOT(ISERROR(SEARCH("EXTREMO",CP9)))</formula>
    </cfRule>
  </conditionalFormatting>
  <conditionalFormatting sqref="DB9:DC9">
    <cfRule type="containsText" dxfId="184" priority="54" operator="containsText" text="ALTO">
      <formula>NOT(ISERROR(SEARCH("ALTO",DB9)))</formula>
    </cfRule>
    <cfRule type="containsText" dxfId="183" priority="53" operator="containsText" text="MODERADO">
      <formula>NOT(ISERROR(SEARCH("MODERADO",DB9)))</formula>
    </cfRule>
    <cfRule type="containsText" dxfId="182" priority="55" operator="containsText" text="EXTREMO">
      <formula>NOT(ISERROR(SEARCH("EXTREMO",DB9)))</formula>
    </cfRule>
  </conditionalFormatting>
  <conditionalFormatting sqref="DB9:DD31 DI9:DL31 DP9:DS31 DF9:DF31 DN9:DN31 DU9:DU31">
    <cfRule type="containsText" dxfId="181" priority="10" operator="containsText" text="BAJO">
      <formula>NOT(ISERROR(SEARCH("BAJO",DB9)))</formula>
    </cfRule>
  </conditionalFormatting>
  <conditionalFormatting sqref="DW9:DZ31 ED9:EG31 EK9:EN31 ER30:EU31 EY30:FB31 FF30:FI31 FM30:FP31 FT30:FW31 GA30:GD31 EB9:EB31 EI9:EI31 EP9:EP31 EW9:EW31 FD9:FD31 FK9:FK31 FR9:FR31 FY9:FY31 GF9:GF31 GH9:GI31">
    <cfRule type="containsText" dxfId="180" priority="9" operator="containsText" text="BAJO">
      <formula>NOT(ISERROR(SEARCH("BAJO",DW9)))</formula>
    </cfRule>
  </conditionalFormatting>
  <conditionalFormatting sqref="ER9:EU25 EY9:FB25 FF9:FI25 FM9:FP25 FT9:FW25 GA9:GD25">
    <cfRule type="containsText" dxfId="179" priority="52" operator="containsText" text="BAJO">
      <formula>NOT(ISERROR(SEARCH("BAJO",ER9)))</formula>
    </cfRule>
  </conditionalFormatting>
  <conditionalFormatting sqref="ER26:EU29 EY26:FB29 FF26:FI29 FM26:FP29 FT26:FW29 GA26:GD29">
    <cfRule type="containsText" dxfId="178" priority="33" operator="containsText" text="BAJO">
      <formula>NOT(ISERROR(SEARCH("BAJO",ER26)))</formula>
    </cfRule>
  </conditionalFormatting>
  <conditionalFormatting sqref="ES9:ET9">
    <cfRule type="containsText" dxfId="177" priority="50" operator="containsText" text="ALTO">
      <formula>NOT(ISERROR(SEARCH("ALTO",ES9)))</formula>
    </cfRule>
    <cfRule type="containsText" dxfId="176" priority="51" operator="containsText" text="EXTREMO">
      <formula>NOT(ISERROR(SEARCH("EXTREMO",ES9)))</formula>
    </cfRule>
    <cfRule type="containsText" dxfId="175" priority="49" operator="containsText" text="MODERADO">
      <formula>NOT(ISERROR(SEARCH("MODERADO",ES9)))</formula>
    </cfRule>
  </conditionalFormatting>
  <conditionalFormatting sqref="ES9:ET29 EZ9:FA29 FG9:FH29 FN9:FO29 FU9:FV29 GB9:GC29">
    <cfRule type="containsText" dxfId="174" priority="31" operator="containsText" text="ALTO">
      <formula>NOT(ISERROR(SEARCH("ALTO",ES9)))</formula>
    </cfRule>
    <cfRule type="containsText" dxfId="173" priority="32" operator="containsText" text="EXTREMO">
      <formula>NOT(ISERROR(SEARCH("EXTREMO",ES9)))</formula>
    </cfRule>
    <cfRule type="containsText" dxfId="172" priority="30" operator="containsText" text="MODERADO">
      <formula>NOT(ISERROR(SEARCH("MODERADO",ES9)))</formula>
    </cfRule>
  </conditionalFormatting>
  <conditionalFormatting sqref="ES26:ET26">
    <cfRule type="containsText" dxfId="171" priority="28" operator="containsText" text="ALTO">
      <formula>NOT(ISERROR(SEARCH("ALTO",ES26)))</formula>
    </cfRule>
    <cfRule type="containsText" dxfId="170" priority="27" operator="containsText" text="MODERADO">
      <formula>NOT(ISERROR(SEARCH("MODERADO",ES26)))</formula>
    </cfRule>
    <cfRule type="containsText" dxfId="169" priority="29" operator="containsText" text="EXTREMO">
      <formula>NOT(ISERROR(SEARCH("EXTREMO",ES26)))</formula>
    </cfRule>
  </conditionalFormatting>
  <conditionalFormatting sqref="EZ9:FA9">
    <cfRule type="containsText" dxfId="168" priority="47" operator="containsText" text="ALTO">
      <formula>NOT(ISERROR(SEARCH("ALTO",EZ9)))</formula>
    </cfRule>
    <cfRule type="containsText" dxfId="167" priority="46" operator="containsText" text="MODERADO">
      <formula>NOT(ISERROR(SEARCH("MODERADO",EZ9)))</formula>
    </cfRule>
    <cfRule type="containsText" dxfId="166" priority="48" operator="containsText" text="EXTREMO">
      <formula>NOT(ISERROR(SEARCH("EXTREMO",EZ9)))</formula>
    </cfRule>
  </conditionalFormatting>
  <conditionalFormatting sqref="EZ26:FA26">
    <cfRule type="containsText" dxfId="165" priority="26" operator="containsText" text="EXTREMO">
      <formula>NOT(ISERROR(SEARCH("EXTREMO",EZ26)))</formula>
    </cfRule>
    <cfRule type="containsText" dxfId="164" priority="25" operator="containsText" text="ALTO">
      <formula>NOT(ISERROR(SEARCH("ALTO",EZ26)))</formula>
    </cfRule>
    <cfRule type="containsText" dxfId="163" priority="24" operator="containsText" text="MODERADO">
      <formula>NOT(ISERROR(SEARCH("MODERADO",EZ26)))</formula>
    </cfRule>
  </conditionalFormatting>
  <conditionalFormatting sqref="FG9:FH9">
    <cfRule type="containsText" dxfId="162" priority="43" operator="containsText" text="MODERADO">
      <formula>NOT(ISERROR(SEARCH("MODERADO",FG9)))</formula>
    </cfRule>
    <cfRule type="containsText" dxfId="161" priority="45" operator="containsText" text="EXTREMO">
      <formula>NOT(ISERROR(SEARCH("EXTREMO",FG9)))</formula>
    </cfRule>
    <cfRule type="containsText" dxfId="160" priority="44" operator="containsText" text="ALTO">
      <formula>NOT(ISERROR(SEARCH("ALTO",FG9)))</formula>
    </cfRule>
  </conditionalFormatting>
  <conditionalFormatting sqref="FG26:FH26">
    <cfRule type="containsText" dxfId="159" priority="21" operator="containsText" text="MODERADO">
      <formula>NOT(ISERROR(SEARCH("MODERADO",FG26)))</formula>
    </cfRule>
    <cfRule type="containsText" dxfId="158" priority="22" operator="containsText" text="ALTO">
      <formula>NOT(ISERROR(SEARCH("ALTO",FG26)))</formula>
    </cfRule>
    <cfRule type="containsText" dxfId="157" priority="23" operator="containsText" text="EXTREMO">
      <formula>NOT(ISERROR(SEARCH("EXTREMO",FG26)))</formula>
    </cfRule>
  </conditionalFormatting>
  <conditionalFormatting sqref="FN9:FO9">
    <cfRule type="containsText" dxfId="156" priority="42" operator="containsText" text="EXTREMO">
      <formula>NOT(ISERROR(SEARCH("EXTREMO",FN9)))</formula>
    </cfRule>
    <cfRule type="containsText" dxfId="155" priority="41" operator="containsText" text="ALTO">
      <formula>NOT(ISERROR(SEARCH("ALTO",FN9)))</formula>
    </cfRule>
    <cfRule type="containsText" dxfId="154" priority="40" operator="containsText" text="MODERADO">
      <formula>NOT(ISERROR(SEARCH("MODERADO",FN9)))</formula>
    </cfRule>
  </conditionalFormatting>
  <conditionalFormatting sqref="FN26:FO26">
    <cfRule type="containsText" dxfId="153" priority="18" operator="containsText" text="MODERADO">
      <formula>NOT(ISERROR(SEARCH("MODERADO",FN26)))</formula>
    </cfRule>
    <cfRule type="containsText" dxfId="152" priority="19" operator="containsText" text="ALTO">
      <formula>NOT(ISERROR(SEARCH("ALTO",FN26)))</formula>
    </cfRule>
    <cfRule type="containsText" dxfId="151" priority="20" operator="containsText" text="EXTREMO">
      <formula>NOT(ISERROR(SEARCH("EXTREMO",FN26)))</formula>
    </cfRule>
  </conditionalFormatting>
  <conditionalFormatting sqref="FU9:FV9">
    <cfRule type="containsText" dxfId="150" priority="38" operator="containsText" text="ALTO">
      <formula>NOT(ISERROR(SEARCH("ALTO",FU9)))</formula>
    </cfRule>
    <cfRule type="containsText" dxfId="149" priority="39" operator="containsText" text="EXTREMO">
      <formula>NOT(ISERROR(SEARCH("EXTREMO",FU9)))</formula>
    </cfRule>
    <cfRule type="containsText" dxfId="148" priority="37" operator="containsText" text="MODERADO">
      <formula>NOT(ISERROR(SEARCH("MODERADO",FU9)))</formula>
    </cfRule>
  </conditionalFormatting>
  <conditionalFormatting sqref="FU26:FV26">
    <cfRule type="containsText" dxfId="147" priority="17" operator="containsText" text="EXTREMO">
      <formula>NOT(ISERROR(SEARCH("EXTREMO",FU26)))</formula>
    </cfRule>
    <cfRule type="containsText" dxfId="146" priority="16" operator="containsText" text="ALTO">
      <formula>NOT(ISERROR(SEARCH("ALTO",FU26)))</formula>
    </cfRule>
    <cfRule type="containsText" dxfId="145" priority="15" operator="containsText" text="MODERADO">
      <formula>NOT(ISERROR(SEARCH("MODERADO",FU26)))</formula>
    </cfRule>
  </conditionalFormatting>
  <conditionalFormatting sqref="GB9:GC9">
    <cfRule type="containsText" dxfId="144" priority="36" operator="containsText" text="EXTREMO">
      <formula>NOT(ISERROR(SEARCH("EXTREMO",GB9)))</formula>
    </cfRule>
    <cfRule type="containsText" dxfId="143" priority="35" operator="containsText" text="ALTO">
      <formula>NOT(ISERROR(SEARCH("ALTO",GB9)))</formula>
    </cfRule>
    <cfRule type="containsText" dxfId="142" priority="34" operator="containsText" text="MODERADO">
      <formula>NOT(ISERROR(SEARCH("MODERADO",GB9)))</formula>
    </cfRule>
  </conditionalFormatting>
  <conditionalFormatting sqref="GB26:GC26">
    <cfRule type="containsText" dxfId="141" priority="13" operator="containsText" text="ALTO">
      <formula>NOT(ISERROR(SEARCH("ALTO",GB26)))</formula>
    </cfRule>
    <cfRule type="containsText" dxfId="140" priority="14" operator="containsText" text="EXTREMO">
      <formula>NOT(ISERROR(SEARCH("EXTREMO",GB26)))</formula>
    </cfRule>
    <cfRule type="containsText" dxfId="139" priority="12" operator="containsText" text="MODERADO">
      <formula>NOT(ISERROR(SEARCH("MODERADO",GB26)))</formula>
    </cfRule>
  </conditionalFormatting>
  <dataValidations count="17">
    <dataValidation type="list" showInputMessage="1" showErrorMessage="1" sqref="AW9:AW31 CC9:CC31 BY9:BY31 CG9:CG31 CJ9:CJ31 BQ9:BQ31 BU9:BU31 BI9:BI31 BM9:BM31 BA9:BA31 AS9:AS31 AO9:AO31 BE9:BE31" xr:uid="{00000000-0002-0000-1700-000000000000}">
      <formula1>TIP_CONTROL</formula1>
    </dataValidation>
    <dataValidation type="list" allowBlank="1" showInputMessage="1" sqref="F9:F31" xr:uid="{00000000-0002-0000-1700-000001000000}">
      <formula1>TipoCau</formula1>
    </dataValidation>
    <dataValidation type="list" allowBlank="1" showInputMessage="1" sqref="D9:D31" xr:uid="{00000000-0002-0000-1700-000002000000}">
      <formula1>InternoExp</formula1>
    </dataValidation>
    <dataValidation type="list" allowBlank="1" showInputMessage="1" sqref="H9:H31" xr:uid="{00000000-0002-0000-1700-000003000000}">
      <formula1>TramitesSer</formula1>
    </dataValidation>
    <dataValidation type="list" allowBlank="1" showInputMessage="1" showErrorMessage="1" sqref="G9:G31" xr:uid="{00000000-0002-0000-1700-000004000000}">
      <formula1>consecuencias</formula1>
    </dataValidation>
    <dataValidation type="list" showInputMessage="1" showErrorMessage="1" errorTitle="Rechazado" error="Solo son validadas las opciones de la lista" sqref="AU9:AU31 BW9:BW31 CA9:CA31 CE9:CE31 BO9:BO31 BS9:BS31 BG9:BG31 BK9:BK31 AY9:AY31 AQ9:AQ31 AM9:AM31 BC9:BC31" xr:uid="{00000000-0002-0000-1700-000005000000}">
      <formula1>FRECUENCY</formula1>
    </dataValidation>
    <dataValidation type="list" showErrorMessage="1" sqref="AV11:AV31 BT9:BT31 BX9:BX31 CB9:CB31 BP9:BP31 BL11:BL31 BH11:BH31 CF9:CF31 AZ11:AZ31 AR11:AR31 AN11:AN31 BD11:BD31" xr:uid="{00000000-0002-0000-1700-000006000000}">
      <formula1>IMPLEMENT</formula1>
    </dataValidation>
    <dataValidation type="list" allowBlank="1" showInputMessage="1" sqref="E9:E31" xr:uid="{00000000-0002-0000-1700-000007000000}">
      <formula1>$BMH$638:$BMH$649</formula1>
    </dataValidation>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31" xr:uid="{00000000-0002-0000-1700-000008000000}">
      <formula1>SINO</formula1>
    </dataValidation>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xr:uid="{00000000-0002-0000-1700-000009000000}">
      <formula1>0</formula1>
      <formula2>100</formula2>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31" xr:uid="{00000000-0002-0000-1700-00000A000000}"/>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AX9:AX31 BZ9:BZ31 CH9:CH31 CD9:CD31 BF9:BF31 CW9:CW31 CT9:CT31 BR9:BR31 BN9:BN31 CK9:CO31 BJ9:BJ31 BB9:BB31 AT9:AT31 AP9:AP31 BV9:BV31" xr:uid="{00000000-0002-0000-1700-00000B000000}">
      <formula1>Efecto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xr:uid="{00000000-0002-0000-1700-00000C000000}">
      <formula1>IMPACTO</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31" xr:uid="{00000000-0002-0000-1700-00000D000000}">
      <formula1>PROBAB</formula1>
    </dataValidation>
    <dataValidation type="list" sqref="BL9:BL10 BH9:BH10 BD9:BD10 AZ9:AZ10 AV9:AV10 AR9:AR10 AN9:AN10 CI9:CI31" xr:uid="{00000000-0002-0000-1700-00000E000000}">
      <formula1>IMPLEMENT</formula1>
    </dataValidation>
    <dataValidation showInputMessage="1" showErrorMessage="1" errorTitle="Rechazado" error="Solo son validadas las opciones de la lista" sqref="AK9:AK31 CP9:CQ31 CS9:CS31 CU9:CV31" xr:uid="{00000000-0002-0000-1700-00000F000000}"/>
    <dataValidation type="list" allowBlank="1" showInputMessage="1" showErrorMessage="1" sqref="BMA626:BMA630" xr:uid="{00000000-0002-0000-1700-000010000000}">
      <formula1>TipoCausa</formula1>
    </dataValidation>
  </dataValidations>
  <pageMargins left="0.7" right="0.7" top="0.75" bottom="0.75" header="0.3" footer="0.3"/>
  <drawing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OU851"/>
  <sheetViews>
    <sheetView workbookViewId="0">
      <selection activeCell="F11" sqref="F11"/>
    </sheetView>
  </sheetViews>
  <sheetFormatPr baseColWidth="10" defaultRowHeight="10.199999999999999" x14ac:dyDescent="0.2"/>
  <cols>
    <col min="1" max="1" width="4.88671875" style="1" customWidth="1"/>
    <col min="2" max="2" width="23.109375" style="1" customWidth="1"/>
    <col min="3" max="3" width="29.33203125" style="1" customWidth="1"/>
    <col min="4" max="4" width="23.88671875" style="1" customWidth="1"/>
    <col min="5" max="6" width="13.44140625" style="1" customWidth="1"/>
    <col min="7" max="8" width="23.88671875" style="1" customWidth="1"/>
    <col min="9" max="9" width="16.6640625" style="2" customWidth="1"/>
    <col min="10" max="28" width="9.6640625" style="2" customWidth="1"/>
    <col min="29" max="29" width="15.44140625" style="2" customWidth="1"/>
    <col min="30" max="30" width="5.88671875" style="2" customWidth="1"/>
    <col min="31" max="31" width="9.88671875" style="2" customWidth="1"/>
    <col min="32" max="32" width="5.88671875" style="1" customWidth="1"/>
    <col min="33" max="33" width="13" style="2" customWidth="1"/>
    <col min="34" max="34" width="6.44140625" style="5" customWidth="1"/>
    <col min="35" max="35" width="36.88671875" style="1" customWidth="1"/>
    <col min="36" max="36" width="17.6640625" style="1" customWidth="1"/>
    <col min="37" max="37" width="23" style="4" customWidth="1"/>
    <col min="38" max="38" width="18" style="4" customWidth="1"/>
    <col min="39" max="39" width="8.88671875" style="4" customWidth="1"/>
    <col min="40" max="40" width="12.33203125" style="1" customWidth="1"/>
    <col min="41" max="41" width="11.44140625" style="1" customWidth="1"/>
    <col min="42" max="42" width="11.88671875" style="4" customWidth="1"/>
    <col min="43" max="43" width="8.88671875" style="4" customWidth="1"/>
    <col min="44" max="44" width="12.33203125" style="1" customWidth="1"/>
    <col min="45" max="45" width="10.33203125" style="1" customWidth="1"/>
    <col min="46" max="46" width="10.6640625" style="4" customWidth="1"/>
    <col min="47" max="47" width="8.88671875" style="4" customWidth="1"/>
    <col min="48" max="48" width="12.33203125" style="1" customWidth="1"/>
    <col min="49" max="49" width="8.6640625" style="1" customWidth="1"/>
    <col min="50" max="50" width="10.6640625" style="4" customWidth="1"/>
    <col min="51" max="51" width="12.88671875" style="4" customWidth="1"/>
    <col min="52" max="52" width="12.33203125" style="1" customWidth="1"/>
    <col min="53" max="53" width="12.109375" style="1" customWidth="1"/>
    <col min="54" max="54" width="12.88671875" style="4" customWidth="1"/>
    <col min="55" max="55" width="13.109375" style="4" customWidth="1"/>
    <col min="56" max="56" width="19.6640625" style="1" customWidth="1"/>
    <col min="57" max="57" width="11.44140625" style="1" customWidth="1"/>
    <col min="58" max="58" width="12.6640625" style="4" customWidth="1"/>
    <col min="59" max="59" width="8.88671875" style="4" customWidth="1"/>
    <col min="60" max="60" width="18.44140625" style="1" customWidth="1"/>
    <col min="61" max="61" width="14.44140625" style="1" customWidth="1"/>
    <col min="62" max="62" width="11.44140625" style="4" customWidth="1"/>
    <col min="63" max="63" width="8.88671875" style="4" customWidth="1"/>
    <col min="64" max="64" width="12.33203125" style="1" customWidth="1"/>
    <col min="65" max="65" width="8.6640625" style="1" customWidth="1"/>
    <col min="66" max="66" width="9.109375" style="4" customWidth="1"/>
    <col min="67" max="67" width="8.88671875" style="4" hidden="1" customWidth="1"/>
    <col min="68" max="68" width="12.33203125" style="1" hidden="1" customWidth="1"/>
    <col min="69" max="69" width="8.6640625" style="1" hidden="1" customWidth="1"/>
    <col min="70" max="70" width="9.109375" style="4" hidden="1" customWidth="1"/>
    <col min="71" max="71" width="8.88671875" style="4" hidden="1" customWidth="1"/>
    <col min="72" max="72" width="12.33203125" style="1" hidden="1" customWidth="1"/>
    <col min="73" max="73" width="8.6640625" style="1" hidden="1" customWidth="1"/>
    <col min="74" max="74" width="9.109375" style="4" hidden="1" customWidth="1"/>
    <col min="75" max="75" width="8.88671875" style="4" hidden="1" customWidth="1"/>
    <col min="76" max="76" width="12.33203125" style="1" hidden="1" customWidth="1"/>
    <col min="77" max="77" width="8.6640625" style="1" hidden="1" customWidth="1"/>
    <col min="78" max="78" width="9.109375" style="4" hidden="1" customWidth="1"/>
    <col min="79" max="79" width="8.88671875" style="4" hidden="1" customWidth="1"/>
    <col min="80" max="80" width="12.33203125" style="1" hidden="1" customWidth="1"/>
    <col min="81" max="81" width="8.6640625" style="1" hidden="1" customWidth="1"/>
    <col min="82" max="82" width="9.109375" style="4" hidden="1" customWidth="1"/>
    <col min="83" max="83" width="8.88671875" style="4" hidden="1" customWidth="1"/>
    <col min="84" max="84" width="12.33203125" style="1" hidden="1" customWidth="1"/>
    <col min="85" max="85" width="8.6640625" style="1" hidden="1" customWidth="1"/>
    <col min="86" max="86" width="9.109375" style="4" hidden="1" customWidth="1"/>
    <col min="87" max="89" width="2.109375" style="4" hidden="1" customWidth="1"/>
    <col min="90" max="90" width="16.44140625" style="4" customWidth="1"/>
    <col min="91" max="91" width="6.88671875" style="4" customWidth="1"/>
    <col min="92" max="92" width="9.6640625" style="4" customWidth="1"/>
    <col min="93" max="93" width="6.88671875" style="4" customWidth="1"/>
    <col min="94" max="94" width="12.33203125" style="4" customWidth="1"/>
    <col min="95" max="95" width="6.88671875" style="4" customWidth="1"/>
    <col min="96" max="96" width="52.109375" style="4" customWidth="1"/>
    <col min="97" max="98" width="18.44140625" style="4" customWidth="1"/>
    <col min="99" max="99" width="29.109375" style="2" customWidth="1"/>
    <col min="100" max="100" width="27.44140625" style="2" customWidth="1"/>
    <col min="101" max="101" width="1.44140625" style="4" hidden="1" customWidth="1"/>
    <col min="102" max="105" width="5.44140625" style="4" hidden="1" customWidth="1"/>
    <col min="106" max="106" width="5.88671875" style="1" hidden="1" customWidth="1"/>
    <col min="107" max="108" width="6.88671875" style="1" hidden="1" customWidth="1"/>
    <col min="109" max="109" width="4.44140625" style="4" hidden="1" customWidth="1"/>
    <col min="110" max="110" width="6.44140625" style="1" hidden="1" customWidth="1"/>
    <col min="111" max="112" width="6.44140625" style="4" hidden="1" customWidth="1"/>
    <col min="113" max="113" width="19" style="1" hidden="1" customWidth="1"/>
    <col min="114" max="116" width="6" style="1" hidden="1" customWidth="1"/>
    <col min="117" max="117" width="4.44140625" style="4" hidden="1" customWidth="1"/>
    <col min="118" max="118" width="6.44140625" style="1" hidden="1" customWidth="1"/>
    <col min="119" max="119" width="6.44140625" style="4" hidden="1" customWidth="1"/>
    <col min="120" max="191" width="6" style="1" hidden="1" customWidth="1"/>
    <col min="192" max="192" width="7.44140625" style="1" hidden="1" customWidth="1"/>
    <col min="193" max="224" width="8" style="1" customWidth="1"/>
    <col min="225" max="1677" width="2.109375" style="1" customWidth="1"/>
    <col min="1678" max="1680" width="10.88671875" style="1"/>
    <col min="1681" max="1681" width="4.33203125" style="1" customWidth="1"/>
    <col min="1682" max="1683" width="10.88671875" style="1"/>
    <col min="1684" max="1684" width="4.88671875" style="1" customWidth="1"/>
    <col min="1685" max="1690" width="10.88671875" style="1"/>
    <col min="1691" max="1691" width="36.33203125" style="1" customWidth="1"/>
    <col min="1692" max="1692" width="10.88671875" style="1"/>
    <col min="1693" max="1693" width="45.44140625" style="1" customWidth="1"/>
    <col min="1694" max="1695" width="10.88671875" style="1"/>
    <col min="1696" max="1696" width="10.88671875" style="3"/>
    <col min="1697" max="1697" width="10.88671875" style="1"/>
    <col min="1698" max="1698" width="32.44140625" style="2" customWidth="1"/>
    <col min="1699" max="1702" width="10.88671875" style="1"/>
    <col min="1703" max="1703" width="35.44140625" style="1" customWidth="1"/>
    <col min="1704" max="1762" width="10.88671875" style="1"/>
    <col min="1763" max="1763" width="26.44140625" style="1" customWidth="1"/>
    <col min="1764" max="1766" width="10.88671875" style="1"/>
    <col min="1767" max="1767" width="17.44140625" style="1" customWidth="1"/>
    <col min="1768" max="1892" width="10.88671875" style="1"/>
    <col min="1893" max="1893" width="12" style="1" customWidth="1"/>
    <col min="1894" max="1894" width="2.6640625" style="1" customWidth="1"/>
    <col min="1895" max="1896" width="6.44140625" style="1" customWidth="1"/>
    <col min="1897" max="1897" width="5.88671875" style="1" customWidth="1"/>
    <col min="1898" max="1898" width="6.44140625" style="1" customWidth="1"/>
    <col min="1899" max="1899" width="13.6640625" style="1" customWidth="1"/>
    <col min="1900" max="1901" width="9" style="1" customWidth="1"/>
    <col min="1902" max="1902" width="2.44140625" style="1" customWidth="1"/>
    <col min="1903" max="1903" width="8.88671875" style="1" customWidth="1"/>
    <col min="1904" max="1904" width="7.44140625" style="1" customWidth="1"/>
    <col min="1905" max="1907" width="3.6640625" style="1" customWidth="1"/>
    <col min="1908" max="1908" width="3.44140625" style="1" customWidth="1"/>
    <col min="1909" max="1909" width="2.88671875" style="1" customWidth="1"/>
    <col min="1910" max="1910" width="3" style="1" customWidth="1"/>
    <col min="1911" max="1913" width="0" style="1" hidden="1" customWidth="1"/>
    <col min="1914" max="1914" width="4.44140625" style="1" customWidth="1"/>
    <col min="1915" max="1915" width="0" style="1" hidden="1" customWidth="1"/>
    <col min="1916" max="1917" width="14.88671875" style="1" customWidth="1"/>
    <col min="1918" max="1918" width="15.109375" style="1" customWidth="1"/>
    <col min="1919" max="1919" width="6.44140625" style="1" customWidth="1"/>
    <col min="1920" max="1920" width="15.109375" style="1" customWidth="1"/>
    <col min="1921" max="1921" width="4.109375" style="1" customWidth="1"/>
    <col min="1922" max="1922" width="3" style="1" customWidth="1"/>
    <col min="1923" max="1925" width="0" style="1" hidden="1" customWidth="1"/>
    <col min="1926" max="1926" width="3" style="1" customWidth="1"/>
    <col min="1927" max="1927" width="0" style="1" hidden="1" customWidth="1"/>
    <col min="1928" max="1928" width="3" style="1" customWidth="1"/>
    <col min="1929" max="1929" width="0" style="1" hidden="1" customWidth="1"/>
    <col min="1930" max="1930" width="4.44140625" style="1" customWidth="1"/>
    <col min="1931" max="1931" width="34.33203125" style="1" customWidth="1"/>
    <col min="1932" max="1932" width="23.44140625" style="1" customWidth="1"/>
    <col min="1933" max="1933" width="9.109375" style="1" customWidth="1"/>
    <col min="1934" max="1934" width="19.44140625" style="1" customWidth="1"/>
    <col min="1935" max="1935" width="42.6640625" style="1" customWidth="1"/>
    <col min="1936" max="1936" width="5.88671875" style="1" customWidth="1"/>
    <col min="1937" max="1937" width="31.44140625" style="1" customWidth="1"/>
    <col min="1938" max="1938" width="16.109375" style="1" customWidth="1"/>
    <col min="1939" max="1940" width="9.33203125" style="1" customWidth="1"/>
    <col min="1941" max="1941" width="11.109375" style="1" customWidth="1"/>
    <col min="1942" max="1942" width="2.109375" style="1" customWidth="1"/>
    <col min="1943" max="2148" width="10.88671875" style="1"/>
    <col min="2149" max="2149" width="12" style="1" customWidth="1"/>
    <col min="2150" max="2150" width="2.6640625" style="1" customWidth="1"/>
    <col min="2151" max="2152" width="6.44140625" style="1" customWidth="1"/>
    <col min="2153" max="2153" width="5.88671875" style="1" customWidth="1"/>
    <col min="2154" max="2154" width="6.44140625" style="1" customWidth="1"/>
    <col min="2155" max="2155" width="13.6640625" style="1" customWidth="1"/>
    <col min="2156" max="2157" width="9" style="1" customWidth="1"/>
    <col min="2158" max="2158" width="2.44140625" style="1" customWidth="1"/>
    <col min="2159" max="2159" width="8.88671875" style="1" customWidth="1"/>
    <col min="2160" max="2160" width="7.44140625" style="1" customWidth="1"/>
    <col min="2161" max="2163" width="3.6640625" style="1" customWidth="1"/>
    <col min="2164" max="2164" width="3.44140625" style="1" customWidth="1"/>
    <col min="2165" max="2165" width="2.88671875" style="1" customWidth="1"/>
    <col min="2166" max="2166" width="3" style="1" customWidth="1"/>
    <col min="2167" max="2169" width="0" style="1" hidden="1" customWidth="1"/>
    <col min="2170" max="2170" width="4.44140625" style="1" customWidth="1"/>
    <col min="2171" max="2171" width="0" style="1" hidden="1" customWidth="1"/>
    <col min="2172" max="2173" width="14.88671875" style="1" customWidth="1"/>
    <col min="2174" max="2174" width="15.109375" style="1" customWidth="1"/>
    <col min="2175" max="2175" width="6.44140625" style="1" customWidth="1"/>
    <col min="2176" max="2176" width="15.109375" style="1" customWidth="1"/>
    <col min="2177" max="2177" width="4.109375" style="1" customWidth="1"/>
    <col min="2178" max="2178" width="3" style="1" customWidth="1"/>
    <col min="2179" max="2181" width="0" style="1" hidden="1" customWidth="1"/>
    <col min="2182" max="2182" width="3" style="1" customWidth="1"/>
    <col min="2183" max="2183" width="0" style="1" hidden="1" customWidth="1"/>
    <col min="2184" max="2184" width="3" style="1" customWidth="1"/>
    <col min="2185" max="2185" width="0" style="1" hidden="1" customWidth="1"/>
    <col min="2186" max="2186" width="4.44140625" style="1" customWidth="1"/>
    <col min="2187" max="2187" width="34.33203125" style="1" customWidth="1"/>
    <col min="2188" max="2188" width="23.44140625" style="1" customWidth="1"/>
    <col min="2189" max="2189" width="9.109375" style="1" customWidth="1"/>
    <col min="2190" max="2190" width="19.44140625" style="1" customWidth="1"/>
    <col min="2191" max="2191" width="42.6640625" style="1" customWidth="1"/>
    <col min="2192" max="2192" width="5.88671875" style="1" customWidth="1"/>
    <col min="2193" max="2193" width="31.44140625" style="1" customWidth="1"/>
    <col min="2194" max="2194" width="16.109375" style="1" customWidth="1"/>
    <col min="2195" max="2196" width="9.33203125" style="1" customWidth="1"/>
    <col min="2197" max="2197" width="11.109375" style="1" customWidth="1"/>
    <col min="2198" max="2198" width="2.109375" style="1" customWidth="1"/>
    <col min="2199" max="2404" width="10.88671875" style="1"/>
    <col min="2405" max="2405" width="12" style="1" customWidth="1"/>
    <col min="2406" max="2406" width="2.6640625" style="1" customWidth="1"/>
    <col min="2407" max="2408" width="6.44140625" style="1" customWidth="1"/>
    <col min="2409" max="2409" width="5.88671875" style="1" customWidth="1"/>
    <col min="2410" max="2410" width="6.44140625" style="1" customWidth="1"/>
    <col min="2411" max="2411" width="13.6640625" style="1" customWidth="1"/>
    <col min="2412" max="2413" width="9" style="1" customWidth="1"/>
    <col min="2414" max="2414" width="2.44140625" style="1" customWidth="1"/>
    <col min="2415" max="2415" width="8.88671875" style="1" customWidth="1"/>
    <col min="2416" max="2416" width="7.44140625" style="1" customWidth="1"/>
    <col min="2417" max="2419" width="3.6640625" style="1" customWidth="1"/>
    <col min="2420" max="2420" width="3.44140625" style="1" customWidth="1"/>
    <col min="2421" max="2421" width="2.88671875" style="1" customWidth="1"/>
    <col min="2422" max="2422" width="3" style="1" customWidth="1"/>
    <col min="2423" max="2425" width="0" style="1" hidden="1" customWidth="1"/>
    <col min="2426" max="2426" width="4.44140625" style="1" customWidth="1"/>
    <col min="2427" max="2427" width="0" style="1" hidden="1" customWidth="1"/>
    <col min="2428" max="2429" width="14.88671875" style="1" customWidth="1"/>
    <col min="2430" max="2430" width="15.109375" style="1" customWidth="1"/>
    <col min="2431" max="2431" width="6.44140625" style="1" customWidth="1"/>
    <col min="2432" max="2432" width="15.109375" style="1" customWidth="1"/>
    <col min="2433" max="2433" width="4.109375" style="1" customWidth="1"/>
    <col min="2434" max="2434" width="3" style="1" customWidth="1"/>
    <col min="2435" max="2437" width="0" style="1" hidden="1" customWidth="1"/>
    <col min="2438" max="2438" width="3" style="1" customWidth="1"/>
    <col min="2439" max="2439" width="0" style="1" hidden="1" customWidth="1"/>
    <col min="2440" max="2440" width="3" style="1" customWidth="1"/>
    <col min="2441" max="2441" width="0" style="1" hidden="1" customWidth="1"/>
    <col min="2442" max="2442" width="4.44140625" style="1" customWidth="1"/>
    <col min="2443" max="2443" width="34.33203125" style="1" customWidth="1"/>
    <col min="2444" max="2444" width="23.44140625" style="1" customWidth="1"/>
    <col min="2445" max="2445" width="9.109375" style="1" customWidth="1"/>
    <col min="2446" max="2446" width="19.44140625" style="1" customWidth="1"/>
    <col min="2447" max="2447" width="42.6640625" style="1" customWidth="1"/>
    <col min="2448" max="2448" width="5.88671875" style="1" customWidth="1"/>
    <col min="2449" max="2449" width="31.44140625" style="1" customWidth="1"/>
    <col min="2450" max="2450" width="16.109375" style="1" customWidth="1"/>
    <col min="2451" max="2452" width="9.33203125" style="1" customWidth="1"/>
    <col min="2453" max="2453" width="11.109375" style="1" customWidth="1"/>
    <col min="2454" max="2454" width="2.109375" style="1" customWidth="1"/>
    <col min="2455" max="2660" width="10.88671875" style="1"/>
    <col min="2661" max="2661" width="12" style="1" customWidth="1"/>
    <col min="2662" max="2662" width="2.6640625" style="1" customWidth="1"/>
    <col min="2663" max="2664" width="6.44140625" style="1" customWidth="1"/>
    <col min="2665" max="2665" width="5.88671875" style="1" customWidth="1"/>
    <col min="2666" max="2666" width="6.44140625" style="1" customWidth="1"/>
    <col min="2667" max="2667" width="13.6640625" style="1" customWidth="1"/>
    <col min="2668" max="2669" width="9" style="1" customWidth="1"/>
    <col min="2670" max="2670" width="2.44140625" style="1" customWidth="1"/>
    <col min="2671" max="2671" width="8.88671875" style="1" customWidth="1"/>
    <col min="2672" max="2672" width="7.44140625" style="1" customWidth="1"/>
    <col min="2673" max="2675" width="3.6640625" style="1" customWidth="1"/>
    <col min="2676" max="2676" width="3.44140625" style="1" customWidth="1"/>
    <col min="2677" max="2677" width="2.88671875" style="1" customWidth="1"/>
    <col min="2678" max="2678" width="3" style="1" customWidth="1"/>
    <col min="2679" max="2681" width="0" style="1" hidden="1" customWidth="1"/>
    <col min="2682" max="2682" width="4.44140625" style="1" customWidth="1"/>
    <col min="2683" max="2683" width="0" style="1" hidden="1" customWidth="1"/>
    <col min="2684" max="2685" width="14.88671875" style="1" customWidth="1"/>
    <col min="2686" max="2686" width="15.109375" style="1" customWidth="1"/>
    <col min="2687" max="2687" width="6.44140625" style="1" customWidth="1"/>
    <col min="2688" max="2688" width="15.109375" style="1" customWidth="1"/>
    <col min="2689" max="2689" width="4.109375" style="1" customWidth="1"/>
    <col min="2690" max="2690" width="3" style="1" customWidth="1"/>
    <col min="2691" max="2693" width="0" style="1" hidden="1" customWidth="1"/>
    <col min="2694" max="2694" width="3" style="1" customWidth="1"/>
    <col min="2695" max="2695" width="0" style="1" hidden="1" customWidth="1"/>
    <col min="2696" max="2696" width="3" style="1" customWidth="1"/>
    <col min="2697" max="2697" width="0" style="1" hidden="1" customWidth="1"/>
    <col min="2698" max="2698" width="4.44140625" style="1" customWidth="1"/>
    <col min="2699" max="2699" width="34.33203125" style="1" customWidth="1"/>
    <col min="2700" max="2700" width="23.44140625" style="1" customWidth="1"/>
    <col min="2701" max="2701" width="9.109375" style="1" customWidth="1"/>
    <col min="2702" max="2702" width="19.44140625" style="1" customWidth="1"/>
    <col min="2703" max="2703" width="42.6640625" style="1" customWidth="1"/>
    <col min="2704" max="2704" width="5.88671875" style="1" customWidth="1"/>
    <col min="2705" max="2705" width="31.44140625" style="1" customWidth="1"/>
    <col min="2706" max="2706" width="16.109375" style="1" customWidth="1"/>
    <col min="2707" max="2708" width="9.33203125" style="1" customWidth="1"/>
    <col min="2709" max="2709" width="11.109375" style="1" customWidth="1"/>
    <col min="2710" max="2710" width="2.109375" style="1" customWidth="1"/>
    <col min="2711" max="2916" width="10.88671875" style="1"/>
    <col min="2917" max="2917" width="12" style="1" customWidth="1"/>
    <col min="2918" max="2918" width="2.6640625" style="1" customWidth="1"/>
    <col min="2919" max="2920" width="6.44140625" style="1" customWidth="1"/>
    <col min="2921" max="2921" width="5.88671875" style="1" customWidth="1"/>
    <col min="2922" max="2922" width="6.44140625" style="1" customWidth="1"/>
    <col min="2923" max="2923" width="13.6640625" style="1" customWidth="1"/>
    <col min="2924" max="2925" width="9" style="1" customWidth="1"/>
    <col min="2926" max="2926" width="2.44140625" style="1" customWidth="1"/>
    <col min="2927" max="2927" width="8.88671875" style="1" customWidth="1"/>
    <col min="2928" max="2928" width="7.44140625" style="1" customWidth="1"/>
    <col min="2929" max="2931" width="3.6640625" style="1" customWidth="1"/>
    <col min="2932" max="2932" width="3.44140625" style="1" customWidth="1"/>
    <col min="2933" max="2933" width="2.88671875" style="1" customWidth="1"/>
    <col min="2934" max="2934" width="3" style="1" customWidth="1"/>
    <col min="2935" max="2937" width="0" style="1" hidden="1" customWidth="1"/>
    <col min="2938" max="2938" width="4.44140625" style="1" customWidth="1"/>
    <col min="2939" max="2939" width="0" style="1" hidden="1" customWidth="1"/>
    <col min="2940" max="2941" width="14.88671875" style="1" customWidth="1"/>
    <col min="2942" max="2942" width="15.109375" style="1" customWidth="1"/>
    <col min="2943" max="2943" width="6.44140625" style="1" customWidth="1"/>
    <col min="2944" max="2944" width="15.109375" style="1" customWidth="1"/>
    <col min="2945" max="2945" width="4.109375" style="1" customWidth="1"/>
    <col min="2946" max="2946" width="3" style="1" customWidth="1"/>
    <col min="2947" max="2949" width="0" style="1" hidden="1" customWidth="1"/>
    <col min="2950" max="2950" width="3" style="1" customWidth="1"/>
    <col min="2951" max="2951" width="0" style="1" hidden="1" customWidth="1"/>
    <col min="2952" max="2952" width="3" style="1" customWidth="1"/>
    <col min="2953" max="2953" width="0" style="1" hidden="1" customWidth="1"/>
    <col min="2954" max="2954" width="4.44140625" style="1" customWidth="1"/>
    <col min="2955" max="2955" width="34.33203125" style="1" customWidth="1"/>
    <col min="2956" max="2956" width="23.44140625" style="1" customWidth="1"/>
    <col min="2957" max="2957" width="9.109375" style="1" customWidth="1"/>
    <col min="2958" max="2958" width="19.44140625" style="1" customWidth="1"/>
    <col min="2959" max="2959" width="42.6640625" style="1" customWidth="1"/>
    <col min="2960" max="2960" width="5.88671875" style="1" customWidth="1"/>
    <col min="2961" max="2961" width="31.44140625" style="1" customWidth="1"/>
    <col min="2962" max="2962" width="16.109375" style="1" customWidth="1"/>
    <col min="2963" max="2964" width="9.33203125" style="1" customWidth="1"/>
    <col min="2965" max="2965" width="11.109375" style="1" customWidth="1"/>
    <col min="2966" max="2966" width="2.109375" style="1" customWidth="1"/>
    <col min="2967" max="3172" width="10.88671875" style="1"/>
    <col min="3173" max="3173" width="12" style="1" customWidth="1"/>
    <col min="3174" max="3174" width="2.6640625" style="1" customWidth="1"/>
    <col min="3175" max="3176" width="6.44140625" style="1" customWidth="1"/>
    <col min="3177" max="3177" width="5.88671875" style="1" customWidth="1"/>
    <col min="3178" max="3178" width="6.44140625" style="1" customWidth="1"/>
    <col min="3179" max="3179" width="13.6640625" style="1" customWidth="1"/>
    <col min="3180" max="3181" width="9" style="1" customWidth="1"/>
    <col min="3182" max="3182" width="2.44140625" style="1" customWidth="1"/>
    <col min="3183" max="3183" width="8.88671875" style="1" customWidth="1"/>
    <col min="3184" max="3184" width="7.44140625" style="1" customWidth="1"/>
    <col min="3185" max="3187" width="3.6640625" style="1" customWidth="1"/>
    <col min="3188" max="3188" width="3.44140625" style="1" customWidth="1"/>
    <col min="3189" max="3189" width="2.88671875" style="1" customWidth="1"/>
    <col min="3190" max="3190" width="3" style="1" customWidth="1"/>
    <col min="3191" max="3193" width="0" style="1" hidden="1" customWidth="1"/>
    <col min="3194" max="3194" width="4.44140625" style="1" customWidth="1"/>
    <col min="3195" max="3195" width="0" style="1" hidden="1" customWidth="1"/>
    <col min="3196" max="3197" width="14.88671875" style="1" customWidth="1"/>
    <col min="3198" max="3198" width="15.109375" style="1" customWidth="1"/>
    <col min="3199" max="3199" width="6.44140625" style="1" customWidth="1"/>
    <col min="3200" max="3200" width="15.109375" style="1" customWidth="1"/>
    <col min="3201" max="3201" width="4.109375" style="1" customWidth="1"/>
    <col min="3202" max="3202" width="3" style="1" customWidth="1"/>
    <col min="3203" max="3205" width="0" style="1" hidden="1" customWidth="1"/>
    <col min="3206" max="3206" width="3" style="1" customWidth="1"/>
    <col min="3207" max="3207" width="0" style="1" hidden="1" customWidth="1"/>
    <col min="3208" max="3208" width="3" style="1" customWidth="1"/>
    <col min="3209" max="3209" width="0" style="1" hidden="1" customWidth="1"/>
    <col min="3210" max="3210" width="4.44140625" style="1" customWidth="1"/>
    <col min="3211" max="3211" width="34.33203125" style="1" customWidth="1"/>
    <col min="3212" max="3212" width="23.44140625" style="1" customWidth="1"/>
    <col min="3213" max="3213" width="9.109375" style="1" customWidth="1"/>
    <col min="3214" max="3214" width="19.44140625" style="1" customWidth="1"/>
    <col min="3215" max="3215" width="42.6640625" style="1" customWidth="1"/>
    <col min="3216" max="3216" width="5.88671875" style="1" customWidth="1"/>
    <col min="3217" max="3217" width="31.44140625" style="1" customWidth="1"/>
    <col min="3218" max="3218" width="16.109375" style="1" customWidth="1"/>
    <col min="3219" max="3220" width="9.33203125" style="1" customWidth="1"/>
    <col min="3221" max="3221" width="11.109375" style="1" customWidth="1"/>
    <col min="3222" max="3222" width="2.109375" style="1" customWidth="1"/>
    <col min="3223" max="3428" width="10.88671875" style="1"/>
    <col min="3429" max="3429" width="12" style="1" customWidth="1"/>
    <col min="3430" max="3430" width="2.6640625" style="1" customWidth="1"/>
    <col min="3431" max="3432" width="6.44140625" style="1" customWidth="1"/>
    <col min="3433" max="3433" width="5.88671875" style="1" customWidth="1"/>
    <col min="3434" max="3434" width="6.44140625" style="1" customWidth="1"/>
    <col min="3435" max="3435" width="13.6640625" style="1" customWidth="1"/>
    <col min="3436" max="3437" width="9" style="1" customWidth="1"/>
    <col min="3438" max="3438" width="2.44140625" style="1" customWidth="1"/>
    <col min="3439" max="3439" width="8.88671875" style="1" customWidth="1"/>
    <col min="3440" max="3440" width="7.44140625" style="1" customWidth="1"/>
    <col min="3441" max="3443" width="3.6640625" style="1" customWidth="1"/>
    <col min="3444" max="3444" width="3.44140625" style="1" customWidth="1"/>
    <col min="3445" max="3445" width="2.88671875" style="1" customWidth="1"/>
    <col min="3446" max="3446" width="3" style="1" customWidth="1"/>
    <col min="3447" max="3449" width="0" style="1" hidden="1" customWidth="1"/>
    <col min="3450" max="3450" width="4.44140625" style="1" customWidth="1"/>
    <col min="3451" max="3451" width="0" style="1" hidden="1" customWidth="1"/>
    <col min="3452" max="3453" width="14.88671875" style="1" customWidth="1"/>
    <col min="3454" max="3454" width="15.109375" style="1" customWidth="1"/>
    <col min="3455" max="3455" width="6.44140625" style="1" customWidth="1"/>
    <col min="3456" max="3456" width="15.109375" style="1" customWidth="1"/>
    <col min="3457" max="3457" width="4.109375" style="1" customWidth="1"/>
    <col min="3458" max="3458" width="3" style="1" customWidth="1"/>
    <col min="3459" max="3461" width="0" style="1" hidden="1" customWidth="1"/>
    <col min="3462" max="3462" width="3" style="1" customWidth="1"/>
    <col min="3463" max="3463" width="0" style="1" hidden="1" customWidth="1"/>
    <col min="3464" max="3464" width="3" style="1" customWidth="1"/>
    <col min="3465" max="3465" width="0" style="1" hidden="1" customWidth="1"/>
    <col min="3466" max="3466" width="4.44140625" style="1" customWidth="1"/>
    <col min="3467" max="3467" width="34.33203125" style="1" customWidth="1"/>
    <col min="3468" max="3468" width="23.44140625" style="1" customWidth="1"/>
    <col min="3469" max="3469" width="9.109375" style="1" customWidth="1"/>
    <col min="3470" max="3470" width="19.44140625" style="1" customWidth="1"/>
    <col min="3471" max="3471" width="42.6640625" style="1" customWidth="1"/>
    <col min="3472" max="3472" width="5.88671875" style="1" customWidth="1"/>
    <col min="3473" max="3473" width="31.44140625" style="1" customWidth="1"/>
    <col min="3474" max="3474" width="16.109375" style="1" customWidth="1"/>
    <col min="3475" max="3476" width="9.33203125" style="1" customWidth="1"/>
    <col min="3477" max="3477" width="11.109375" style="1" customWidth="1"/>
    <col min="3478" max="3478" width="2.109375" style="1" customWidth="1"/>
    <col min="3479" max="3684" width="10.88671875" style="1"/>
    <col min="3685" max="3685" width="12" style="1" customWidth="1"/>
    <col min="3686" max="3686" width="2.6640625" style="1" customWidth="1"/>
    <col min="3687" max="3688" width="6.44140625" style="1" customWidth="1"/>
    <col min="3689" max="3689" width="5.88671875" style="1" customWidth="1"/>
    <col min="3690" max="3690" width="6.44140625" style="1" customWidth="1"/>
    <col min="3691" max="3691" width="13.6640625" style="1" customWidth="1"/>
    <col min="3692" max="3693" width="9" style="1" customWidth="1"/>
    <col min="3694" max="3694" width="2.44140625" style="1" customWidth="1"/>
    <col min="3695" max="3695" width="8.88671875" style="1" customWidth="1"/>
    <col min="3696" max="3696" width="7.44140625" style="1" customWidth="1"/>
    <col min="3697" max="3699" width="3.6640625" style="1" customWidth="1"/>
    <col min="3700" max="3700" width="3.44140625" style="1" customWidth="1"/>
    <col min="3701" max="3701" width="2.88671875" style="1" customWidth="1"/>
    <col min="3702" max="3702" width="3" style="1" customWidth="1"/>
    <col min="3703" max="3705" width="0" style="1" hidden="1" customWidth="1"/>
    <col min="3706" max="3706" width="4.44140625" style="1" customWidth="1"/>
    <col min="3707" max="3707" width="0" style="1" hidden="1" customWidth="1"/>
    <col min="3708" max="3709" width="14.88671875" style="1" customWidth="1"/>
    <col min="3710" max="3710" width="15.109375" style="1" customWidth="1"/>
    <col min="3711" max="3711" width="6.44140625" style="1" customWidth="1"/>
    <col min="3712" max="3712" width="15.109375" style="1" customWidth="1"/>
    <col min="3713" max="3713" width="4.109375" style="1" customWidth="1"/>
    <col min="3714" max="3714" width="3" style="1" customWidth="1"/>
    <col min="3715" max="3717" width="0" style="1" hidden="1" customWidth="1"/>
    <col min="3718" max="3718" width="3" style="1" customWidth="1"/>
    <col min="3719" max="3719" width="0" style="1" hidden="1" customWidth="1"/>
    <col min="3720" max="3720" width="3" style="1" customWidth="1"/>
    <col min="3721" max="3721" width="0" style="1" hidden="1" customWidth="1"/>
    <col min="3722" max="3722" width="4.44140625" style="1" customWidth="1"/>
    <col min="3723" max="3723" width="34.33203125" style="1" customWidth="1"/>
    <col min="3724" max="3724" width="23.44140625" style="1" customWidth="1"/>
    <col min="3725" max="3725" width="9.109375" style="1" customWidth="1"/>
    <col min="3726" max="3726" width="19.44140625" style="1" customWidth="1"/>
    <col min="3727" max="3727" width="42.6640625" style="1" customWidth="1"/>
    <col min="3728" max="3728" width="5.88671875" style="1" customWidth="1"/>
    <col min="3729" max="3729" width="31.44140625" style="1" customWidth="1"/>
    <col min="3730" max="3730" width="16.109375" style="1" customWidth="1"/>
    <col min="3731" max="3732" width="9.33203125" style="1" customWidth="1"/>
    <col min="3733" max="3733" width="11.109375" style="1" customWidth="1"/>
    <col min="3734" max="3734" width="2.109375" style="1" customWidth="1"/>
    <col min="3735" max="3940" width="10.88671875" style="1"/>
    <col min="3941" max="3941" width="12" style="1" customWidth="1"/>
    <col min="3942" max="3942" width="2.6640625" style="1" customWidth="1"/>
    <col min="3943" max="3944" width="6.44140625" style="1" customWidth="1"/>
    <col min="3945" max="3945" width="5.88671875" style="1" customWidth="1"/>
    <col min="3946" max="3946" width="6.44140625" style="1" customWidth="1"/>
    <col min="3947" max="3947" width="13.6640625" style="1" customWidth="1"/>
    <col min="3948" max="3949" width="9" style="1" customWidth="1"/>
    <col min="3950" max="3950" width="2.44140625" style="1" customWidth="1"/>
    <col min="3951" max="3951" width="8.88671875" style="1" customWidth="1"/>
    <col min="3952" max="3952" width="7.44140625" style="1" customWidth="1"/>
    <col min="3953" max="3955" width="3.6640625" style="1" customWidth="1"/>
    <col min="3956" max="3956" width="3.44140625" style="1" customWidth="1"/>
    <col min="3957" max="3957" width="2.88671875" style="1" customWidth="1"/>
    <col min="3958" max="3958" width="3" style="1" customWidth="1"/>
    <col min="3959" max="3961" width="0" style="1" hidden="1" customWidth="1"/>
    <col min="3962" max="3962" width="4.44140625" style="1" customWidth="1"/>
    <col min="3963" max="3963" width="0" style="1" hidden="1" customWidth="1"/>
    <col min="3964" max="3965" width="14.88671875" style="1" customWidth="1"/>
    <col min="3966" max="3966" width="15.109375" style="1" customWidth="1"/>
    <col min="3967" max="3967" width="6.44140625" style="1" customWidth="1"/>
    <col min="3968" max="3968" width="15.109375" style="1" customWidth="1"/>
    <col min="3969" max="3969" width="4.109375" style="1" customWidth="1"/>
    <col min="3970" max="3970" width="3" style="1" customWidth="1"/>
    <col min="3971" max="3973" width="0" style="1" hidden="1" customWidth="1"/>
    <col min="3974" max="3974" width="3" style="1" customWidth="1"/>
    <col min="3975" max="3975" width="0" style="1" hidden="1" customWidth="1"/>
    <col min="3976" max="3976" width="3" style="1" customWidth="1"/>
    <col min="3977" max="3977" width="0" style="1" hidden="1" customWidth="1"/>
    <col min="3978" max="3978" width="4.44140625" style="1" customWidth="1"/>
    <col min="3979" max="3979" width="34.33203125" style="1" customWidth="1"/>
    <col min="3980" max="3980" width="23.44140625" style="1" customWidth="1"/>
    <col min="3981" max="3981" width="9.109375" style="1" customWidth="1"/>
    <col min="3982" max="3982" width="19.44140625" style="1" customWidth="1"/>
    <col min="3983" max="3983" width="42.6640625" style="1" customWidth="1"/>
    <col min="3984" max="3984" width="5.88671875" style="1" customWidth="1"/>
    <col min="3985" max="3985" width="31.44140625" style="1" customWidth="1"/>
    <col min="3986" max="3986" width="16.109375" style="1" customWidth="1"/>
    <col min="3987" max="3988" width="9.33203125" style="1" customWidth="1"/>
    <col min="3989" max="3989" width="11.109375" style="1" customWidth="1"/>
    <col min="3990" max="3990" width="2.109375" style="1" customWidth="1"/>
    <col min="3991" max="4196" width="10.88671875" style="1"/>
    <col min="4197" max="4197" width="12" style="1" customWidth="1"/>
    <col min="4198" max="4198" width="2.6640625" style="1" customWidth="1"/>
    <col min="4199" max="4200" width="6.44140625" style="1" customWidth="1"/>
    <col min="4201" max="4201" width="5.88671875" style="1" customWidth="1"/>
    <col min="4202" max="4202" width="6.44140625" style="1" customWidth="1"/>
    <col min="4203" max="4203" width="13.6640625" style="1" customWidth="1"/>
    <col min="4204" max="4205" width="9" style="1" customWidth="1"/>
    <col min="4206" max="4206" width="2.44140625" style="1" customWidth="1"/>
    <col min="4207" max="4207" width="8.88671875" style="1" customWidth="1"/>
    <col min="4208" max="4208" width="7.44140625" style="1" customWidth="1"/>
    <col min="4209" max="4211" width="3.6640625" style="1" customWidth="1"/>
    <col min="4212" max="4212" width="3.44140625" style="1" customWidth="1"/>
    <col min="4213" max="4213" width="2.88671875" style="1" customWidth="1"/>
    <col min="4214" max="4214" width="3" style="1" customWidth="1"/>
    <col min="4215" max="4217" width="0" style="1" hidden="1" customWidth="1"/>
    <col min="4218" max="4218" width="4.44140625" style="1" customWidth="1"/>
    <col min="4219" max="4219" width="0" style="1" hidden="1" customWidth="1"/>
    <col min="4220" max="4221" width="14.88671875" style="1" customWidth="1"/>
    <col min="4222" max="4222" width="15.109375" style="1" customWidth="1"/>
    <col min="4223" max="4223" width="6.44140625" style="1" customWidth="1"/>
    <col min="4224" max="4224" width="15.109375" style="1" customWidth="1"/>
    <col min="4225" max="4225" width="4.109375" style="1" customWidth="1"/>
    <col min="4226" max="4226" width="3" style="1" customWidth="1"/>
    <col min="4227" max="4229" width="0" style="1" hidden="1" customWidth="1"/>
    <col min="4230" max="4230" width="3" style="1" customWidth="1"/>
    <col min="4231" max="4231" width="0" style="1" hidden="1" customWidth="1"/>
    <col min="4232" max="4232" width="3" style="1" customWidth="1"/>
    <col min="4233" max="4233" width="0" style="1" hidden="1" customWidth="1"/>
    <col min="4234" max="4234" width="4.44140625" style="1" customWidth="1"/>
    <col min="4235" max="4235" width="34.33203125" style="1" customWidth="1"/>
    <col min="4236" max="4236" width="23.44140625" style="1" customWidth="1"/>
    <col min="4237" max="4237" width="9.109375" style="1" customWidth="1"/>
    <col min="4238" max="4238" width="19.44140625" style="1" customWidth="1"/>
    <col min="4239" max="4239" width="42.6640625" style="1" customWidth="1"/>
    <col min="4240" max="4240" width="5.88671875" style="1" customWidth="1"/>
    <col min="4241" max="4241" width="31.44140625" style="1" customWidth="1"/>
    <col min="4242" max="4242" width="16.109375" style="1" customWidth="1"/>
    <col min="4243" max="4244" width="9.33203125" style="1" customWidth="1"/>
    <col min="4245" max="4245" width="11.109375" style="1" customWidth="1"/>
    <col min="4246" max="4246" width="2.109375" style="1" customWidth="1"/>
    <col min="4247" max="4452" width="10.88671875" style="1"/>
    <col min="4453" max="4453" width="12" style="1" customWidth="1"/>
    <col min="4454" max="4454" width="2.6640625" style="1" customWidth="1"/>
    <col min="4455" max="4456" width="6.44140625" style="1" customWidth="1"/>
    <col min="4457" max="4457" width="5.88671875" style="1" customWidth="1"/>
    <col min="4458" max="4458" width="6.44140625" style="1" customWidth="1"/>
    <col min="4459" max="4459" width="13.6640625" style="1" customWidth="1"/>
    <col min="4460" max="4461" width="9" style="1" customWidth="1"/>
    <col min="4462" max="4462" width="2.44140625" style="1" customWidth="1"/>
    <col min="4463" max="4463" width="8.88671875" style="1" customWidth="1"/>
    <col min="4464" max="4464" width="7.44140625" style="1" customWidth="1"/>
    <col min="4465" max="4467" width="3.6640625" style="1" customWidth="1"/>
    <col min="4468" max="4468" width="3.44140625" style="1" customWidth="1"/>
    <col min="4469" max="4469" width="2.88671875" style="1" customWidth="1"/>
    <col min="4470" max="4470" width="3" style="1" customWidth="1"/>
    <col min="4471" max="4473" width="0" style="1" hidden="1" customWidth="1"/>
    <col min="4474" max="4474" width="4.44140625" style="1" customWidth="1"/>
    <col min="4475" max="4475" width="0" style="1" hidden="1" customWidth="1"/>
    <col min="4476" max="4477" width="14.88671875" style="1" customWidth="1"/>
    <col min="4478" max="4478" width="15.109375" style="1" customWidth="1"/>
    <col min="4479" max="4479" width="6.44140625" style="1" customWidth="1"/>
    <col min="4480" max="4480" width="15.109375" style="1" customWidth="1"/>
    <col min="4481" max="4481" width="4.109375" style="1" customWidth="1"/>
    <col min="4482" max="4482" width="3" style="1" customWidth="1"/>
    <col min="4483" max="4485" width="0" style="1" hidden="1" customWidth="1"/>
    <col min="4486" max="4486" width="3" style="1" customWidth="1"/>
    <col min="4487" max="4487" width="0" style="1" hidden="1" customWidth="1"/>
    <col min="4488" max="4488" width="3" style="1" customWidth="1"/>
    <col min="4489" max="4489" width="0" style="1" hidden="1" customWidth="1"/>
    <col min="4490" max="4490" width="4.44140625" style="1" customWidth="1"/>
    <col min="4491" max="4491" width="34.33203125" style="1" customWidth="1"/>
    <col min="4492" max="4492" width="23.44140625" style="1" customWidth="1"/>
    <col min="4493" max="4493" width="9.109375" style="1" customWidth="1"/>
    <col min="4494" max="4494" width="19.44140625" style="1" customWidth="1"/>
    <col min="4495" max="4495" width="42.6640625" style="1" customWidth="1"/>
    <col min="4496" max="4496" width="5.88671875" style="1" customWidth="1"/>
    <col min="4497" max="4497" width="31.44140625" style="1" customWidth="1"/>
    <col min="4498" max="4498" width="16.109375" style="1" customWidth="1"/>
    <col min="4499" max="4500" width="9.33203125" style="1" customWidth="1"/>
    <col min="4501" max="4501" width="11.109375" style="1" customWidth="1"/>
    <col min="4502" max="4502" width="2.109375" style="1" customWidth="1"/>
    <col min="4503" max="4708" width="10.88671875" style="1"/>
    <col min="4709" max="4709" width="12" style="1" customWidth="1"/>
    <col min="4710" max="4710" width="2.6640625" style="1" customWidth="1"/>
    <col min="4711" max="4712" width="6.44140625" style="1" customWidth="1"/>
    <col min="4713" max="4713" width="5.88671875" style="1" customWidth="1"/>
    <col min="4714" max="4714" width="6.44140625" style="1" customWidth="1"/>
    <col min="4715" max="4715" width="13.6640625" style="1" customWidth="1"/>
    <col min="4716" max="4717" width="9" style="1" customWidth="1"/>
    <col min="4718" max="4718" width="2.44140625" style="1" customWidth="1"/>
    <col min="4719" max="4719" width="8.88671875" style="1" customWidth="1"/>
    <col min="4720" max="4720" width="7.44140625" style="1" customWidth="1"/>
    <col min="4721" max="4723" width="3.6640625" style="1" customWidth="1"/>
    <col min="4724" max="4724" width="3.44140625" style="1" customWidth="1"/>
    <col min="4725" max="4725" width="2.88671875" style="1" customWidth="1"/>
    <col min="4726" max="4726" width="3" style="1" customWidth="1"/>
    <col min="4727" max="4729" width="0" style="1" hidden="1" customWidth="1"/>
    <col min="4730" max="4730" width="4.44140625" style="1" customWidth="1"/>
    <col min="4731" max="4731" width="0" style="1" hidden="1" customWidth="1"/>
    <col min="4732" max="4733" width="14.88671875" style="1" customWidth="1"/>
    <col min="4734" max="4734" width="15.109375" style="1" customWidth="1"/>
    <col min="4735" max="4735" width="6.44140625" style="1" customWidth="1"/>
    <col min="4736" max="4736" width="15.109375" style="1" customWidth="1"/>
    <col min="4737" max="4737" width="4.109375" style="1" customWidth="1"/>
    <col min="4738" max="4738" width="3" style="1" customWidth="1"/>
    <col min="4739" max="4741" width="0" style="1" hidden="1" customWidth="1"/>
    <col min="4742" max="4742" width="3" style="1" customWidth="1"/>
    <col min="4743" max="4743" width="0" style="1" hidden="1" customWidth="1"/>
    <col min="4744" max="4744" width="3" style="1" customWidth="1"/>
    <col min="4745" max="4745" width="0" style="1" hidden="1" customWidth="1"/>
    <col min="4746" max="4746" width="4.44140625" style="1" customWidth="1"/>
    <col min="4747" max="4747" width="34.33203125" style="1" customWidth="1"/>
    <col min="4748" max="4748" width="23.44140625" style="1" customWidth="1"/>
    <col min="4749" max="4749" width="9.109375" style="1" customWidth="1"/>
    <col min="4750" max="4750" width="19.44140625" style="1" customWidth="1"/>
    <col min="4751" max="4751" width="42.6640625" style="1" customWidth="1"/>
    <col min="4752" max="4752" width="5.88671875" style="1" customWidth="1"/>
    <col min="4753" max="4753" width="31.44140625" style="1" customWidth="1"/>
    <col min="4754" max="4754" width="16.109375" style="1" customWidth="1"/>
    <col min="4755" max="4756" width="9.33203125" style="1" customWidth="1"/>
    <col min="4757" max="4757" width="11.109375" style="1" customWidth="1"/>
    <col min="4758" max="4758" width="2.109375" style="1" customWidth="1"/>
    <col min="4759" max="4964" width="10.88671875" style="1"/>
    <col min="4965" max="4965" width="12" style="1" customWidth="1"/>
    <col min="4966" max="4966" width="2.6640625" style="1" customWidth="1"/>
    <col min="4967" max="4968" width="6.44140625" style="1" customWidth="1"/>
    <col min="4969" max="4969" width="5.88671875" style="1" customWidth="1"/>
    <col min="4970" max="4970" width="6.44140625" style="1" customWidth="1"/>
    <col min="4971" max="4971" width="13.6640625" style="1" customWidth="1"/>
    <col min="4972" max="4973" width="9" style="1" customWidth="1"/>
    <col min="4974" max="4974" width="2.44140625" style="1" customWidth="1"/>
    <col min="4975" max="4975" width="8.88671875" style="1" customWidth="1"/>
    <col min="4976" max="4976" width="7.44140625" style="1" customWidth="1"/>
    <col min="4977" max="4979" width="3.6640625" style="1" customWidth="1"/>
    <col min="4980" max="4980" width="3.44140625" style="1" customWidth="1"/>
    <col min="4981" max="4981" width="2.88671875" style="1" customWidth="1"/>
    <col min="4982" max="4982" width="3" style="1" customWidth="1"/>
    <col min="4983" max="4985" width="0" style="1" hidden="1" customWidth="1"/>
    <col min="4986" max="4986" width="4.44140625" style="1" customWidth="1"/>
    <col min="4987" max="4987" width="0" style="1" hidden="1" customWidth="1"/>
    <col min="4988" max="4989" width="14.88671875" style="1" customWidth="1"/>
    <col min="4990" max="4990" width="15.109375" style="1" customWidth="1"/>
    <col min="4991" max="4991" width="6.44140625" style="1" customWidth="1"/>
    <col min="4992" max="4992" width="15.109375" style="1" customWidth="1"/>
    <col min="4993" max="4993" width="4.109375" style="1" customWidth="1"/>
    <col min="4994" max="4994" width="3" style="1" customWidth="1"/>
    <col min="4995" max="4997" width="0" style="1" hidden="1" customWidth="1"/>
    <col min="4998" max="4998" width="3" style="1" customWidth="1"/>
    <col min="4999" max="4999" width="0" style="1" hidden="1" customWidth="1"/>
    <col min="5000" max="5000" width="3" style="1" customWidth="1"/>
    <col min="5001" max="5001" width="0" style="1" hidden="1" customWidth="1"/>
    <col min="5002" max="5002" width="4.44140625" style="1" customWidth="1"/>
    <col min="5003" max="5003" width="34.33203125" style="1" customWidth="1"/>
    <col min="5004" max="5004" width="23.44140625" style="1" customWidth="1"/>
    <col min="5005" max="5005" width="9.109375" style="1" customWidth="1"/>
    <col min="5006" max="5006" width="19.44140625" style="1" customWidth="1"/>
    <col min="5007" max="5007" width="42.6640625" style="1" customWidth="1"/>
    <col min="5008" max="5008" width="5.88671875" style="1" customWidth="1"/>
    <col min="5009" max="5009" width="31.44140625" style="1" customWidth="1"/>
    <col min="5010" max="5010" width="16.109375" style="1" customWidth="1"/>
    <col min="5011" max="5012" width="9.33203125" style="1" customWidth="1"/>
    <col min="5013" max="5013" width="11.109375" style="1" customWidth="1"/>
    <col min="5014" max="5014" width="2.109375" style="1" customWidth="1"/>
    <col min="5015" max="5220" width="10.88671875" style="1"/>
    <col min="5221" max="5221" width="12" style="1" customWidth="1"/>
    <col min="5222" max="5222" width="2.6640625" style="1" customWidth="1"/>
    <col min="5223" max="5224" width="6.44140625" style="1" customWidth="1"/>
    <col min="5225" max="5225" width="5.88671875" style="1" customWidth="1"/>
    <col min="5226" max="5226" width="6.44140625" style="1" customWidth="1"/>
    <col min="5227" max="5227" width="13.6640625" style="1" customWidth="1"/>
    <col min="5228" max="5229" width="9" style="1" customWidth="1"/>
    <col min="5230" max="5230" width="2.44140625" style="1" customWidth="1"/>
    <col min="5231" max="5231" width="8.88671875" style="1" customWidth="1"/>
    <col min="5232" max="5232" width="7.44140625" style="1" customWidth="1"/>
    <col min="5233" max="5235" width="3.6640625" style="1" customWidth="1"/>
    <col min="5236" max="5236" width="3.44140625" style="1" customWidth="1"/>
    <col min="5237" max="5237" width="2.88671875" style="1" customWidth="1"/>
    <col min="5238" max="5238" width="3" style="1" customWidth="1"/>
    <col min="5239" max="5241" width="0" style="1" hidden="1" customWidth="1"/>
    <col min="5242" max="5242" width="4.44140625" style="1" customWidth="1"/>
    <col min="5243" max="5243" width="0" style="1" hidden="1" customWidth="1"/>
    <col min="5244" max="5245" width="14.88671875" style="1" customWidth="1"/>
    <col min="5246" max="5246" width="15.109375" style="1" customWidth="1"/>
    <col min="5247" max="5247" width="6.44140625" style="1" customWidth="1"/>
    <col min="5248" max="5248" width="15.109375" style="1" customWidth="1"/>
    <col min="5249" max="5249" width="4.109375" style="1" customWidth="1"/>
    <col min="5250" max="5250" width="3" style="1" customWidth="1"/>
    <col min="5251" max="5253" width="0" style="1" hidden="1" customWidth="1"/>
    <col min="5254" max="5254" width="3" style="1" customWidth="1"/>
    <col min="5255" max="5255" width="0" style="1" hidden="1" customWidth="1"/>
    <col min="5256" max="5256" width="3" style="1" customWidth="1"/>
    <col min="5257" max="5257" width="0" style="1" hidden="1" customWidth="1"/>
    <col min="5258" max="5258" width="4.44140625" style="1" customWidth="1"/>
    <col min="5259" max="5259" width="34.33203125" style="1" customWidth="1"/>
    <col min="5260" max="5260" width="23.44140625" style="1" customWidth="1"/>
    <col min="5261" max="5261" width="9.109375" style="1" customWidth="1"/>
    <col min="5262" max="5262" width="19.44140625" style="1" customWidth="1"/>
    <col min="5263" max="5263" width="42.6640625" style="1" customWidth="1"/>
    <col min="5264" max="5264" width="5.88671875" style="1" customWidth="1"/>
    <col min="5265" max="5265" width="31.44140625" style="1" customWidth="1"/>
    <col min="5266" max="5266" width="16.109375" style="1" customWidth="1"/>
    <col min="5267" max="5268" width="9.33203125" style="1" customWidth="1"/>
    <col min="5269" max="5269" width="11.109375" style="1" customWidth="1"/>
    <col min="5270" max="5270" width="2.109375" style="1" customWidth="1"/>
    <col min="5271" max="5476" width="10.88671875" style="1"/>
    <col min="5477" max="5477" width="12" style="1" customWidth="1"/>
    <col min="5478" max="5478" width="2.6640625" style="1" customWidth="1"/>
    <col min="5479" max="5480" width="6.44140625" style="1" customWidth="1"/>
    <col min="5481" max="5481" width="5.88671875" style="1" customWidth="1"/>
    <col min="5482" max="5482" width="6.44140625" style="1" customWidth="1"/>
    <col min="5483" max="5483" width="13.6640625" style="1" customWidth="1"/>
    <col min="5484" max="5485" width="9" style="1" customWidth="1"/>
    <col min="5486" max="5486" width="2.44140625" style="1" customWidth="1"/>
    <col min="5487" max="5487" width="8.88671875" style="1" customWidth="1"/>
    <col min="5488" max="5488" width="7.44140625" style="1" customWidth="1"/>
    <col min="5489" max="5491" width="3.6640625" style="1" customWidth="1"/>
    <col min="5492" max="5492" width="3.44140625" style="1" customWidth="1"/>
    <col min="5493" max="5493" width="2.88671875" style="1" customWidth="1"/>
    <col min="5494" max="5494" width="3" style="1" customWidth="1"/>
    <col min="5495" max="5497" width="0" style="1" hidden="1" customWidth="1"/>
    <col min="5498" max="5498" width="4.44140625" style="1" customWidth="1"/>
    <col min="5499" max="5499" width="0" style="1" hidden="1" customWidth="1"/>
    <col min="5500" max="5501" width="14.88671875" style="1" customWidth="1"/>
    <col min="5502" max="5502" width="15.109375" style="1" customWidth="1"/>
    <col min="5503" max="5503" width="6.44140625" style="1" customWidth="1"/>
    <col min="5504" max="5504" width="15.109375" style="1" customWidth="1"/>
    <col min="5505" max="5505" width="4.109375" style="1" customWidth="1"/>
    <col min="5506" max="5506" width="3" style="1" customWidth="1"/>
    <col min="5507" max="5509" width="0" style="1" hidden="1" customWidth="1"/>
    <col min="5510" max="5510" width="3" style="1" customWidth="1"/>
    <col min="5511" max="5511" width="0" style="1" hidden="1" customWidth="1"/>
    <col min="5512" max="5512" width="3" style="1" customWidth="1"/>
    <col min="5513" max="5513" width="0" style="1" hidden="1" customWidth="1"/>
    <col min="5514" max="5514" width="4.44140625" style="1" customWidth="1"/>
    <col min="5515" max="5515" width="34.33203125" style="1" customWidth="1"/>
    <col min="5516" max="5516" width="23.44140625" style="1" customWidth="1"/>
    <col min="5517" max="5517" width="9.109375" style="1" customWidth="1"/>
    <col min="5518" max="5518" width="19.44140625" style="1" customWidth="1"/>
    <col min="5519" max="5519" width="42.6640625" style="1" customWidth="1"/>
    <col min="5520" max="5520" width="5.88671875" style="1" customWidth="1"/>
    <col min="5521" max="5521" width="31.44140625" style="1" customWidth="1"/>
    <col min="5522" max="5522" width="16.109375" style="1" customWidth="1"/>
    <col min="5523" max="5524" width="9.33203125" style="1" customWidth="1"/>
    <col min="5525" max="5525" width="11.109375" style="1" customWidth="1"/>
    <col min="5526" max="5526" width="2.109375" style="1" customWidth="1"/>
    <col min="5527" max="5732" width="10.88671875" style="1"/>
    <col min="5733" max="5733" width="12" style="1" customWidth="1"/>
    <col min="5734" max="5734" width="2.6640625" style="1" customWidth="1"/>
    <col min="5735" max="5736" width="6.44140625" style="1" customWidth="1"/>
    <col min="5737" max="5737" width="5.88671875" style="1" customWidth="1"/>
    <col min="5738" max="5738" width="6.44140625" style="1" customWidth="1"/>
    <col min="5739" max="5739" width="13.6640625" style="1" customWidth="1"/>
    <col min="5740" max="5741" width="9" style="1" customWidth="1"/>
    <col min="5742" max="5742" width="2.44140625" style="1" customWidth="1"/>
    <col min="5743" max="5743" width="8.88671875" style="1" customWidth="1"/>
    <col min="5744" max="5744" width="7.44140625" style="1" customWidth="1"/>
    <col min="5745" max="5747" width="3.6640625" style="1" customWidth="1"/>
    <col min="5748" max="5748" width="3.44140625" style="1" customWidth="1"/>
    <col min="5749" max="5749" width="2.88671875" style="1" customWidth="1"/>
    <col min="5750" max="5750" width="3" style="1" customWidth="1"/>
    <col min="5751" max="5753" width="0" style="1" hidden="1" customWidth="1"/>
    <col min="5754" max="5754" width="4.44140625" style="1" customWidth="1"/>
    <col min="5755" max="5755" width="0" style="1" hidden="1" customWidth="1"/>
    <col min="5756" max="5757" width="14.88671875" style="1" customWidth="1"/>
    <col min="5758" max="5758" width="15.109375" style="1" customWidth="1"/>
    <col min="5759" max="5759" width="6.44140625" style="1" customWidth="1"/>
    <col min="5760" max="5760" width="15.109375" style="1" customWidth="1"/>
    <col min="5761" max="5761" width="4.109375" style="1" customWidth="1"/>
    <col min="5762" max="5762" width="3" style="1" customWidth="1"/>
    <col min="5763" max="5765" width="0" style="1" hidden="1" customWidth="1"/>
    <col min="5766" max="5766" width="3" style="1" customWidth="1"/>
    <col min="5767" max="5767" width="0" style="1" hidden="1" customWidth="1"/>
    <col min="5768" max="5768" width="3" style="1" customWidth="1"/>
    <col min="5769" max="5769" width="0" style="1" hidden="1" customWidth="1"/>
    <col min="5770" max="5770" width="4.44140625" style="1" customWidth="1"/>
    <col min="5771" max="5771" width="34.33203125" style="1" customWidth="1"/>
    <col min="5772" max="5772" width="23.44140625" style="1" customWidth="1"/>
    <col min="5773" max="5773" width="9.109375" style="1" customWidth="1"/>
    <col min="5774" max="5774" width="19.44140625" style="1" customWidth="1"/>
    <col min="5775" max="5775" width="42.6640625" style="1" customWidth="1"/>
    <col min="5776" max="5776" width="5.88671875" style="1" customWidth="1"/>
    <col min="5777" max="5777" width="31.44140625" style="1" customWidth="1"/>
    <col min="5778" max="5778" width="16.109375" style="1" customWidth="1"/>
    <col min="5779" max="5780" width="9.33203125" style="1" customWidth="1"/>
    <col min="5781" max="5781" width="11.109375" style="1" customWidth="1"/>
    <col min="5782" max="5782" width="2.109375" style="1" customWidth="1"/>
    <col min="5783" max="5988" width="10.88671875" style="1"/>
    <col min="5989" max="5989" width="12" style="1" customWidth="1"/>
    <col min="5990" max="5990" width="2.6640625" style="1" customWidth="1"/>
    <col min="5991" max="5992" width="6.44140625" style="1" customWidth="1"/>
    <col min="5993" max="5993" width="5.88671875" style="1" customWidth="1"/>
    <col min="5994" max="5994" width="6.44140625" style="1" customWidth="1"/>
    <col min="5995" max="5995" width="13.6640625" style="1" customWidth="1"/>
    <col min="5996" max="5997" width="9" style="1" customWidth="1"/>
    <col min="5998" max="5998" width="2.44140625" style="1" customWidth="1"/>
    <col min="5999" max="5999" width="8.88671875" style="1" customWidth="1"/>
    <col min="6000" max="6000" width="7.44140625" style="1" customWidth="1"/>
    <col min="6001" max="6003" width="3.6640625" style="1" customWidth="1"/>
    <col min="6004" max="6004" width="3.44140625" style="1" customWidth="1"/>
    <col min="6005" max="6005" width="2.88671875" style="1" customWidth="1"/>
    <col min="6006" max="6006" width="3" style="1" customWidth="1"/>
    <col min="6007" max="6009" width="0" style="1" hidden="1" customWidth="1"/>
    <col min="6010" max="6010" width="4.44140625" style="1" customWidth="1"/>
    <col min="6011" max="6011" width="0" style="1" hidden="1" customWidth="1"/>
    <col min="6012" max="6013" width="14.88671875" style="1" customWidth="1"/>
    <col min="6014" max="6014" width="15.109375" style="1" customWidth="1"/>
    <col min="6015" max="6015" width="6.44140625" style="1" customWidth="1"/>
    <col min="6016" max="6016" width="15.109375" style="1" customWidth="1"/>
    <col min="6017" max="6017" width="4.109375" style="1" customWidth="1"/>
    <col min="6018" max="6018" width="3" style="1" customWidth="1"/>
    <col min="6019" max="6021" width="0" style="1" hidden="1" customWidth="1"/>
    <col min="6022" max="6022" width="3" style="1" customWidth="1"/>
    <col min="6023" max="6023" width="0" style="1" hidden="1" customWidth="1"/>
    <col min="6024" max="6024" width="3" style="1" customWidth="1"/>
    <col min="6025" max="6025" width="0" style="1" hidden="1" customWidth="1"/>
    <col min="6026" max="6026" width="4.44140625" style="1" customWidth="1"/>
    <col min="6027" max="6027" width="34.33203125" style="1" customWidth="1"/>
    <col min="6028" max="6028" width="23.44140625" style="1" customWidth="1"/>
    <col min="6029" max="6029" width="9.109375" style="1" customWidth="1"/>
    <col min="6030" max="6030" width="19.44140625" style="1" customWidth="1"/>
    <col min="6031" max="6031" width="42.6640625" style="1" customWidth="1"/>
    <col min="6032" max="6032" width="5.88671875" style="1" customWidth="1"/>
    <col min="6033" max="6033" width="31.44140625" style="1" customWidth="1"/>
    <col min="6034" max="6034" width="16.109375" style="1" customWidth="1"/>
    <col min="6035" max="6036" width="9.33203125" style="1" customWidth="1"/>
    <col min="6037" max="6037" width="11.109375" style="1" customWidth="1"/>
    <col min="6038" max="6038" width="2.109375" style="1" customWidth="1"/>
    <col min="6039" max="6244" width="10.88671875" style="1"/>
    <col min="6245" max="6245" width="12" style="1" customWidth="1"/>
    <col min="6246" max="6246" width="2.6640625" style="1" customWidth="1"/>
    <col min="6247" max="6248" width="6.44140625" style="1" customWidth="1"/>
    <col min="6249" max="6249" width="5.88671875" style="1" customWidth="1"/>
    <col min="6250" max="6250" width="6.44140625" style="1" customWidth="1"/>
    <col min="6251" max="6251" width="13.6640625" style="1" customWidth="1"/>
    <col min="6252" max="6253" width="9" style="1" customWidth="1"/>
    <col min="6254" max="6254" width="2.44140625" style="1" customWidth="1"/>
    <col min="6255" max="6255" width="8.88671875" style="1" customWidth="1"/>
    <col min="6256" max="6256" width="7.44140625" style="1" customWidth="1"/>
    <col min="6257" max="6259" width="3.6640625" style="1" customWidth="1"/>
    <col min="6260" max="6260" width="3.44140625" style="1" customWidth="1"/>
    <col min="6261" max="6261" width="2.88671875" style="1" customWidth="1"/>
    <col min="6262" max="6262" width="3" style="1" customWidth="1"/>
    <col min="6263" max="6265" width="0" style="1" hidden="1" customWidth="1"/>
    <col min="6266" max="6266" width="4.44140625" style="1" customWidth="1"/>
    <col min="6267" max="6267" width="0" style="1" hidden="1" customWidth="1"/>
    <col min="6268" max="6269" width="14.88671875" style="1" customWidth="1"/>
    <col min="6270" max="6270" width="15.109375" style="1" customWidth="1"/>
    <col min="6271" max="6271" width="6.44140625" style="1" customWidth="1"/>
    <col min="6272" max="6272" width="15.109375" style="1" customWidth="1"/>
    <col min="6273" max="6273" width="4.109375" style="1" customWidth="1"/>
    <col min="6274" max="6274" width="3" style="1" customWidth="1"/>
    <col min="6275" max="6277" width="0" style="1" hidden="1" customWidth="1"/>
    <col min="6278" max="6278" width="3" style="1" customWidth="1"/>
    <col min="6279" max="6279" width="0" style="1" hidden="1" customWidth="1"/>
    <col min="6280" max="6280" width="3" style="1" customWidth="1"/>
    <col min="6281" max="6281" width="0" style="1" hidden="1" customWidth="1"/>
    <col min="6282" max="6282" width="4.44140625" style="1" customWidth="1"/>
    <col min="6283" max="6283" width="34.33203125" style="1" customWidth="1"/>
    <col min="6284" max="6284" width="23.44140625" style="1" customWidth="1"/>
    <col min="6285" max="6285" width="9.109375" style="1" customWidth="1"/>
    <col min="6286" max="6286" width="19.44140625" style="1" customWidth="1"/>
    <col min="6287" max="6287" width="42.6640625" style="1" customWidth="1"/>
    <col min="6288" max="6288" width="5.88671875" style="1" customWidth="1"/>
    <col min="6289" max="6289" width="31.44140625" style="1" customWidth="1"/>
    <col min="6290" max="6290" width="16.109375" style="1" customWidth="1"/>
    <col min="6291" max="6292" width="9.33203125" style="1" customWidth="1"/>
    <col min="6293" max="6293" width="11.109375" style="1" customWidth="1"/>
    <col min="6294" max="6294" width="2.109375" style="1" customWidth="1"/>
    <col min="6295" max="6500" width="10.88671875" style="1"/>
    <col min="6501" max="6501" width="12" style="1" customWidth="1"/>
    <col min="6502" max="6502" width="2.6640625" style="1" customWidth="1"/>
    <col min="6503" max="6504" width="6.44140625" style="1" customWidth="1"/>
    <col min="6505" max="6505" width="5.88671875" style="1" customWidth="1"/>
    <col min="6506" max="6506" width="6.44140625" style="1" customWidth="1"/>
    <col min="6507" max="6507" width="13.6640625" style="1" customWidth="1"/>
    <col min="6508" max="6509" width="9" style="1" customWidth="1"/>
    <col min="6510" max="6510" width="2.44140625" style="1" customWidth="1"/>
    <col min="6511" max="6511" width="8.88671875" style="1" customWidth="1"/>
    <col min="6512" max="6512" width="7.44140625" style="1" customWidth="1"/>
    <col min="6513" max="6515" width="3.6640625" style="1" customWidth="1"/>
    <col min="6516" max="6516" width="3.44140625" style="1" customWidth="1"/>
    <col min="6517" max="6517" width="2.88671875" style="1" customWidth="1"/>
    <col min="6518" max="6518" width="3" style="1" customWidth="1"/>
    <col min="6519" max="6521" width="0" style="1" hidden="1" customWidth="1"/>
    <col min="6522" max="6522" width="4.44140625" style="1" customWidth="1"/>
    <col min="6523" max="6523" width="0" style="1" hidden="1" customWidth="1"/>
    <col min="6524" max="6525" width="14.88671875" style="1" customWidth="1"/>
    <col min="6526" max="6526" width="15.109375" style="1" customWidth="1"/>
    <col min="6527" max="6527" width="6.44140625" style="1" customWidth="1"/>
    <col min="6528" max="6528" width="15.109375" style="1" customWidth="1"/>
    <col min="6529" max="6529" width="4.109375" style="1" customWidth="1"/>
    <col min="6530" max="6530" width="3" style="1" customWidth="1"/>
    <col min="6531" max="6533" width="0" style="1" hidden="1" customWidth="1"/>
    <col min="6534" max="6534" width="3" style="1" customWidth="1"/>
    <col min="6535" max="6535" width="0" style="1" hidden="1" customWidth="1"/>
    <col min="6536" max="6536" width="3" style="1" customWidth="1"/>
    <col min="6537" max="6537" width="0" style="1" hidden="1" customWidth="1"/>
    <col min="6538" max="6538" width="4.44140625" style="1" customWidth="1"/>
    <col min="6539" max="6539" width="34.33203125" style="1" customWidth="1"/>
    <col min="6540" max="6540" width="23.44140625" style="1" customWidth="1"/>
    <col min="6541" max="6541" width="9.109375" style="1" customWidth="1"/>
    <col min="6542" max="6542" width="19.44140625" style="1" customWidth="1"/>
    <col min="6543" max="6543" width="42.6640625" style="1" customWidth="1"/>
    <col min="6544" max="6544" width="5.88671875" style="1" customWidth="1"/>
    <col min="6545" max="6545" width="31.44140625" style="1" customWidth="1"/>
    <col min="6546" max="6546" width="16.109375" style="1" customWidth="1"/>
    <col min="6547" max="6548" width="9.33203125" style="1" customWidth="1"/>
    <col min="6549" max="6549" width="11.109375" style="1" customWidth="1"/>
    <col min="6550" max="6550" width="2.109375" style="1" customWidth="1"/>
    <col min="6551" max="6756" width="10.88671875" style="1"/>
    <col min="6757" max="6757" width="12" style="1" customWidth="1"/>
    <col min="6758" max="6758" width="2.6640625" style="1" customWidth="1"/>
    <col min="6759" max="6760" width="6.44140625" style="1" customWidth="1"/>
    <col min="6761" max="6761" width="5.88671875" style="1" customWidth="1"/>
    <col min="6762" max="6762" width="6.44140625" style="1" customWidth="1"/>
    <col min="6763" max="6763" width="13.6640625" style="1" customWidth="1"/>
    <col min="6764" max="6765" width="9" style="1" customWidth="1"/>
    <col min="6766" max="6766" width="2.44140625" style="1" customWidth="1"/>
    <col min="6767" max="6767" width="8.88671875" style="1" customWidth="1"/>
    <col min="6768" max="6768" width="7.44140625" style="1" customWidth="1"/>
    <col min="6769" max="6771" width="3.6640625" style="1" customWidth="1"/>
    <col min="6772" max="6772" width="3.44140625" style="1" customWidth="1"/>
    <col min="6773" max="6773" width="2.88671875" style="1" customWidth="1"/>
    <col min="6774" max="6774" width="3" style="1" customWidth="1"/>
    <col min="6775" max="6777" width="0" style="1" hidden="1" customWidth="1"/>
    <col min="6778" max="6778" width="4.44140625" style="1" customWidth="1"/>
    <col min="6779" max="6779" width="0" style="1" hidden="1" customWidth="1"/>
    <col min="6780" max="6781" width="14.88671875" style="1" customWidth="1"/>
    <col min="6782" max="6782" width="15.109375" style="1" customWidth="1"/>
    <col min="6783" max="6783" width="6.44140625" style="1" customWidth="1"/>
    <col min="6784" max="6784" width="15.109375" style="1" customWidth="1"/>
    <col min="6785" max="6785" width="4.109375" style="1" customWidth="1"/>
    <col min="6786" max="6786" width="3" style="1" customWidth="1"/>
    <col min="6787" max="6789" width="0" style="1" hidden="1" customWidth="1"/>
    <col min="6790" max="6790" width="3" style="1" customWidth="1"/>
    <col min="6791" max="6791" width="0" style="1" hidden="1" customWidth="1"/>
    <col min="6792" max="6792" width="3" style="1" customWidth="1"/>
    <col min="6793" max="6793" width="0" style="1" hidden="1" customWidth="1"/>
    <col min="6794" max="6794" width="4.44140625" style="1" customWidth="1"/>
    <col min="6795" max="6795" width="34.33203125" style="1" customWidth="1"/>
    <col min="6796" max="6796" width="23.44140625" style="1" customWidth="1"/>
    <col min="6797" max="6797" width="9.109375" style="1" customWidth="1"/>
    <col min="6798" max="6798" width="19.44140625" style="1" customWidth="1"/>
    <col min="6799" max="6799" width="42.6640625" style="1" customWidth="1"/>
    <col min="6800" max="6800" width="5.88671875" style="1" customWidth="1"/>
    <col min="6801" max="6801" width="31.44140625" style="1" customWidth="1"/>
    <col min="6802" max="6802" width="16.109375" style="1" customWidth="1"/>
    <col min="6803" max="6804" width="9.33203125" style="1" customWidth="1"/>
    <col min="6805" max="6805" width="11.109375" style="1" customWidth="1"/>
    <col min="6806" max="6806" width="2.109375" style="1" customWidth="1"/>
    <col min="6807" max="7012" width="10.88671875" style="1"/>
    <col min="7013" max="7013" width="12" style="1" customWidth="1"/>
    <col min="7014" max="7014" width="2.6640625" style="1" customWidth="1"/>
    <col min="7015" max="7016" width="6.44140625" style="1" customWidth="1"/>
    <col min="7017" max="7017" width="5.88671875" style="1" customWidth="1"/>
    <col min="7018" max="7018" width="6.44140625" style="1" customWidth="1"/>
    <col min="7019" max="7019" width="13.6640625" style="1" customWidth="1"/>
    <col min="7020" max="7021" width="9" style="1" customWidth="1"/>
    <col min="7022" max="7022" width="2.44140625" style="1" customWidth="1"/>
    <col min="7023" max="7023" width="8.88671875" style="1" customWidth="1"/>
    <col min="7024" max="7024" width="7.44140625" style="1" customWidth="1"/>
    <col min="7025" max="7027" width="3.6640625" style="1" customWidth="1"/>
    <col min="7028" max="7028" width="3.44140625" style="1" customWidth="1"/>
    <col min="7029" max="7029" width="2.88671875" style="1" customWidth="1"/>
    <col min="7030" max="7030" width="3" style="1" customWidth="1"/>
    <col min="7031" max="7033" width="0" style="1" hidden="1" customWidth="1"/>
    <col min="7034" max="7034" width="4.44140625" style="1" customWidth="1"/>
    <col min="7035" max="7035" width="0" style="1" hidden="1" customWidth="1"/>
    <col min="7036" max="7037" width="14.88671875" style="1" customWidth="1"/>
    <col min="7038" max="7038" width="15.109375" style="1" customWidth="1"/>
    <col min="7039" max="7039" width="6.44140625" style="1" customWidth="1"/>
    <col min="7040" max="7040" width="15.109375" style="1" customWidth="1"/>
    <col min="7041" max="7041" width="4.109375" style="1" customWidth="1"/>
    <col min="7042" max="7042" width="3" style="1" customWidth="1"/>
    <col min="7043" max="7045" width="0" style="1" hidden="1" customWidth="1"/>
    <col min="7046" max="7046" width="3" style="1" customWidth="1"/>
    <col min="7047" max="7047" width="0" style="1" hidden="1" customWidth="1"/>
    <col min="7048" max="7048" width="3" style="1" customWidth="1"/>
    <col min="7049" max="7049" width="0" style="1" hidden="1" customWidth="1"/>
    <col min="7050" max="7050" width="4.44140625" style="1" customWidth="1"/>
    <col min="7051" max="7051" width="34.33203125" style="1" customWidth="1"/>
    <col min="7052" max="7052" width="23.44140625" style="1" customWidth="1"/>
    <col min="7053" max="7053" width="9.109375" style="1" customWidth="1"/>
    <col min="7054" max="7054" width="19.44140625" style="1" customWidth="1"/>
    <col min="7055" max="7055" width="42.6640625" style="1" customWidth="1"/>
    <col min="7056" max="7056" width="5.88671875" style="1" customWidth="1"/>
    <col min="7057" max="7057" width="31.44140625" style="1" customWidth="1"/>
    <col min="7058" max="7058" width="16.109375" style="1" customWidth="1"/>
    <col min="7059" max="7060" width="9.33203125" style="1" customWidth="1"/>
    <col min="7061" max="7061" width="11.109375" style="1" customWidth="1"/>
    <col min="7062" max="7062" width="2.109375" style="1" customWidth="1"/>
    <col min="7063" max="7268" width="10.88671875" style="1"/>
    <col min="7269" max="7269" width="12" style="1" customWidth="1"/>
    <col min="7270" max="7270" width="2.6640625" style="1" customWidth="1"/>
    <col min="7271" max="7272" width="6.44140625" style="1" customWidth="1"/>
    <col min="7273" max="7273" width="5.88671875" style="1" customWidth="1"/>
    <col min="7274" max="7274" width="6.44140625" style="1" customWidth="1"/>
    <col min="7275" max="7275" width="13.6640625" style="1" customWidth="1"/>
    <col min="7276" max="7277" width="9" style="1" customWidth="1"/>
    <col min="7278" max="7278" width="2.44140625" style="1" customWidth="1"/>
    <col min="7279" max="7279" width="8.88671875" style="1" customWidth="1"/>
    <col min="7280" max="7280" width="7.44140625" style="1" customWidth="1"/>
    <col min="7281" max="7283" width="3.6640625" style="1" customWidth="1"/>
    <col min="7284" max="7284" width="3.44140625" style="1" customWidth="1"/>
    <col min="7285" max="7285" width="2.88671875" style="1" customWidth="1"/>
    <col min="7286" max="7286" width="3" style="1" customWidth="1"/>
    <col min="7287" max="7289" width="0" style="1" hidden="1" customWidth="1"/>
    <col min="7290" max="7290" width="4.44140625" style="1" customWidth="1"/>
    <col min="7291" max="7291" width="0" style="1" hidden="1" customWidth="1"/>
    <col min="7292" max="7293" width="14.88671875" style="1" customWidth="1"/>
    <col min="7294" max="7294" width="15.109375" style="1" customWidth="1"/>
    <col min="7295" max="7295" width="6.44140625" style="1" customWidth="1"/>
    <col min="7296" max="7296" width="15.109375" style="1" customWidth="1"/>
    <col min="7297" max="7297" width="4.109375" style="1" customWidth="1"/>
    <col min="7298" max="7298" width="3" style="1" customWidth="1"/>
    <col min="7299" max="7301" width="0" style="1" hidden="1" customWidth="1"/>
    <col min="7302" max="7302" width="3" style="1" customWidth="1"/>
    <col min="7303" max="7303" width="0" style="1" hidden="1" customWidth="1"/>
    <col min="7304" max="7304" width="3" style="1" customWidth="1"/>
    <col min="7305" max="7305" width="0" style="1" hidden="1" customWidth="1"/>
    <col min="7306" max="7306" width="4.44140625" style="1" customWidth="1"/>
    <col min="7307" max="7307" width="34.33203125" style="1" customWidth="1"/>
    <col min="7308" max="7308" width="23.44140625" style="1" customWidth="1"/>
    <col min="7309" max="7309" width="9.109375" style="1" customWidth="1"/>
    <col min="7310" max="7310" width="19.44140625" style="1" customWidth="1"/>
    <col min="7311" max="7311" width="42.6640625" style="1" customWidth="1"/>
    <col min="7312" max="7312" width="5.88671875" style="1" customWidth="1"/>
    <col min="7313" max="7313" width="31.44140625" style="1" customWidth="1"/>
    <col min="7314" max="7314" width="16.109375" style="1" customWidth="1"/>
    <col min="7315" max="7316" width="9.33203125" style="1" customWidth="1"/>
    <col min="7317" max="7317" width="11.109375" style="1" customWidth="1"/>
    <col min="7318" max="7318" width="2.109375" style="1" customWidth="1"/>
    <col min="7319" max="7524" width="10.88671875" style="1"/>
    <col min="7525" max="7525" width="12" style="1" customWidth="1"/>
    <col min="7526" max="7526" width="2.6640625" style="1" customWidth="1"/>
    <col min="7527" max="7528" width="6.44140625" style="1" customWidth="1"/>
    <col min="7529" max="7529" width="5.88671875" style="1" customWidth="1"/>
    <col min="7530" max="7530" width="6.44140625" style="1" customWidth="1"/>
    <col min="7531" max="7531" width="13.6640625" style="1" customWidth="1"/>
    <col min="7532" max="7533" width="9" style="1" customWidth="1"/>
    <col min="7534" max="7534" width="2.44140625" style="1" customWidth="1"/>
    <col min="7535" max="7535" width="8.88671875" style="1" customWidth="1"/>
    <col min="7536" max="7536" width="7.44140625" style="1" customWidth="1"/>
    <col min="7537" max="7539" width="3.6640625" style="1" customWidth="1"/>
    <col min="7540" max="7540" width="3.44140625" style="1" customWidth="1"/>
    <col min="7541" max="7541" width="2.88671875" style="1" customWidth="1"/>
    <col min="7542" max="7542" width="3" style="1" customWidth="1"/>
    <col min="7543" max="7545" width="0" style="1" hidden="1" customWidth="1"/>
    <col min="7546" max="7546" width="4.44140625" style="1" customWidth="1"/>
    <col min="7547" max="7547" width="0" style="1" hidden="1" customWidth="1"/>
    <col min="7548" max="7549" width="14.88671875" style="1" customWidth="1"/>
    <col min="7550" max="7550" width="15.109375" style="1" customWidth="1"/>
    <col min="7551" max="7551" width="6.44140625" style="1" customWidth="1"/>
    <col min="7552" max="7552" width="15.109375" style="1" customWidth="1"/>
    <col min="7553" max="7553" width="4.109375" style="1" customWidth="1"/>
    <col min="7554" max="7554" width="3" style="1" customWidth="1"/>
    <col min="7555" max="7557" width="0" style="1" hidden="1" customWidth="1"/>
    <col min="7558" max="7558" width="3" style="1" customWidth="1"/>
    <col min="7559" max="7559" width="0" style="1" hidden="1" customWidth="1"/>
    <col min="7560" max="7560" width="3" style="1" customWidth="1"/>
    <col min="7561" max="7561" width="0" style="1" hidden="1" customWidth="1"/>
    <col min="7562" max="7562" width="4.44140625" style="1" customWidth="1"/>
    <col min="7563" max="7563" width="34.33203125" style="1" customWidth="1"/>
    <col min="7564" max="7564" width="23.44140625" style="1" customWidth="1"/>
    <col min="7565" max="7565" width="9.109375" style="1" customWidth="1"/>
    <col min="7566" max="7566" width="19.44140625" style="1" customWidth="1"/>
    <col min="7567" max="7567" width="42.6640625" style="1" customWidth="1"/>
    <col min="7568" max="7568" width="5.88671875" style="1" customWidth="1"/>
    <col min="7569" max="7569" width="31.44140625" style="1" customWidth="1"/>
    <col min="7570" max="7570" width="16.109375" style="1" customWidth="1"/>
    <col min="7571" max="7572" width="9.33203125" style="1" customWidth="1"/>
    <col min="7573" max="7573" width="11.109375" style="1" customWidth="1"/>
    <col min="7574" max="7574" width="2.109375" style="1" customWidth="1"/>
    <col min="7575" max="7780" width="10.88671875" style="1"/>
    <col min="7781" max="7781" width="12" style="1" customWidth="1"/>
    <col min="7782" max="7782" width="2.6640625" style="1" customWidth="1"/>
    <col min="7783" max="7784" width="6.44140625" style="1" customWidth="1"/>
    <col min="7785" max="7785" width="5.88671875" style="1" customWidth="1"/>
    <col min="7786" max="7786" width="6.44140625" style="1" customWidth="1"/>
    <col min="7787" max="7787" width="13.6640625" style="1" customWidth="1"/>
    <col min="7788" max="7789" width="9" style="1" customWidth="1"/>
    <col min="7790" max="7790" width="2.44140625" style="1" customWidth="1"/>
    <col min="7791" max="7791" width="8.88671875" style="1" customWidth="1"/>
    <col min="7792" max="7792" width="7.44140625" style="1" customWidth="1"/>
    <col min="7793" max="7795" width="3.6640625" style="1" customWidth="1"/>
    <col min="7796" max="7796" width="3.44140625" style="1" customWidth="1"/>
    <col min="7797" max="7797" width="2.88671875" style="1" customWidth="1"/>
    <col min="7798" max="7798" width="3" style="1" customWidth="1"/>
    <col min="7799" max="7801" width="0" style="1" hidden="1" customWidth="1"/>
    <col min="7802" max="7802" width="4.44140625" style="1" customWidth="1"/>
    <col min="7803" max="7803" width="0" style="1" hidden="1" customWidth="1"/>
    <col min="7804" max="7805" width="14.88671875" style="1" customWidth="1"/>
    <col min="7806" max="7806" width="15.109375" style="1" customWidth="1"/>
    <col min="7807" max="7807" width="6.44140625" style="1" customWidth="1"/>
    <col min="7808" max="7808" width="15.109375" style="1" customWidth="1"/>
    <col min="7809" max="7809" width="4.109375" style="1" customWidth="1"/>
    <col min="7810" max="7810" width="3" style="1" customWidth="1"/>
    <col min="7811" max="7813" width="0" style="1" hidden="1" customWidth="1"/>
    <col min="7814" max="7814" width="3" style="1" customWidth="1"/>
    <col min="7815" max="7815" width="0" style="1" hidden="1" customWidth="1"/>
    <col min="7816" max="7816" width="3" style="1" customWidth="1"/>
    <col min="7817" max="7817" width="0" style="1" hidden="1" customWidth="1"/>
    <col min="7818" max="7818" width="4.44140625" style="1" customWidth="1"/>
    <col min="7819" max="7819" width="34.33203125" style="1" customWidth="1"/>
    <col min="7820" max="7820" width="23.44140625" style="1" customWidth="1"/>
    <col min="7821" max="7821" width="9.109375" style="1" customWidth="1"/>
    <col min="7822" max="7822" width="19.44140625" style="1" customWidth="1"/>
    <col min="7823" max="7823" width="42.6640625" style="1" customWidth="1"/>
    <col min="7824" max="7824" width="5.88671875" style="1" customWidth="1"/>
    <col min="7825" max="7825" width="31.44140625" style="1" customWidth="1"/>
    <col min="7826" max="7826" width="16.109375" style="1" customWidth="1"/>
    <col min="7827" max="7828" width="9.33203125" style="1" customWidth="1"/>
    <col min="7829" max="7829" width="11.109375" style="1" customWidth="1"/>
    <col min="7830" max="7830" width="2.109375" style="1" customWidth="1"/>
    <col min="7831" max="8036" width="10.88671875" style="1"/>
    <col min="8037" max="8037" width="12" style="1" customWidth="1"/>
    <col min="8038" max="8038" width="2.6640625" style="1" customWidth="1"/>
    <col min="8039" max="8040" width="6.44140625" style="1" customWidth="1"/>
    <col min="8041" max="8041" width="5.88671875" style="1" customWidth="1"/>
    <col min="8042" max="8042" width="6.44140625" style="1" customWidth="1"/>
    <col min="8043" max="8043" width="13.6640625" style="1" customWidth="1"/>
    <col min="8044" max="8045" width="9" style="1" customWidth="1"/>
    <col min="8046" max="8046" width="2.44140625" style="1" customWidth="1"/>
    <col min="8047" max="8047" width="8.88671875" style="1" customWidth="1"/>
    <col min="8048" max="8048" width="7.44140625" style="1" customWidth="1"/>
    <col min="8049" max="8051" width="3.6640625" style="1" customWidth="1"/>
    <col min="8052" max="8052" width="3.44140625" style="1" customWidth="1"/>
    <col min="8053" max="8053" width="2.88671875" style="1" customWidth="1"/>
    <col min="8054" max="8054" width="3" style="1" customWidth="1"/>
    <col min="8055" max="8057" width="0" style="1" hidden="1" customWidth="1"/>
    <col min="8058" max="8058" width="4.44140625" style="1" customWidth="1"/>
    <col min="8059" max="8059" width="0" style="1" hidden="1" customWidth="1"/>
    <col min="8060" max="8061" width="14.88671875" style="1" customWidth="1"/>
    <col min="8062" max="8062" width="15.109375" style="1" customWidth="1"/>
    <col min="8063" max="8063" width="6.44140625" style="1" customWidth="1"/>
    <col min="8064" max="8064" width="15.109375" style="1" customWidth="1"/>
    <col min="8065" max="8065" width="4.109375" style="1" customWidth="1"/>
    <col min="8066" max="8066" width="3" style="1" customWidth="1"/>
    <col min="8067" max="8069" width="0" style="1" hidden="1" customWidth="1"/>
    <col min="8070" max="8070" width="3" style="1" customWidth="1"/>
    <col min="8071" max="8071" width="0" style="1" hidden="1" customWidth="1"/>
    <col min="8072" max="8072" width="3" style="1" customWidth="1"/>
    <col min="8073" max="8073" width="0" style="1" hidden="1" customWidth="1"/>
    <col min="8074" max="8074" width="4.44140625" style="1" customWidth="1"/>
    <col min="8075" max="8075" width="34.33203125" style="1" customWidth="1"/>
    <col min="8076" max="8076" width="23.44140625" style="1" customWidth="1"/>
    <col min="8077" max="8077" width="9.109375" style="1" customWidth="1"/>
    <col min="8078" max="8078" width="19.44140625" style="1" customWidth="1"/>
    <col min="8079" max="8079" width="42.6640625" style="1" customWidth="1"/>
    <col min="8080" max="8080" width="5.88671875" style="1" customWidth="1"/>
    <col min="8081" max="8081" width="31.44140625" style="1" customWidth="1"/>
    <col min="8082" max="8082" width="16.109375" style="1" customWidth="1"/>
    <col min="8083" max="8084" width="9.33203125" style="1" customWidth="1"/>
    <col min="8085" max="8085" width="11.109375" style="1" customWidth="1"/>
    <col min="8086" max="8086" width="2.109375" style="1" customWidth="1"/>
    <col min="8087" max="8292" width="10.88671875" style="1"/>
    <col min="8293" max="8293" width="12" style="1" customWidth="1"/>
    <col min="8294" max="8294" width="2.6640625" style="1" customWidth="1"/>
    <col min="8295" max="8296" width="6.44140625" style="1" customWidth="1"/>
    <col min="8297" max="8297" width="5.88671875" style="1" customWidth="1"/>
    <col min="8298" max="8298" width="6.44140625" style="1" customWidth="1"/>
    <col min="8299" max="8299" width="13.6640625" style="1" customWidth="1"/>
    <col min="8300" max="8301" width="9" style="1" customWidth="1"/>
    <col min="8302" max="8302" width="2.44140625" style="1" customWidth="1"/>
    <col min="8303" max="8303" width="8.88671875" style="1" customWidth="1"/>
    <col min="8304" max="8304" width="7.44140625" style="1" customWidth="1"/>
    <col min="8305" max="8307" width="3.6640625" style="1" customWidth="1"/>
    <col min="8308" max="8308" width="3.44140625" style="1" customWidth="1"/>
    <col min="8309" max="8309" width="2.88671875" style="1" customWidth="1"/>
    <col min="8310" max="8310" width="3" style="1" customWidth="1"/>
    <col min="8311" max="8313" width="0" style="1" hidden="1" customWidth="1"/>
    <col min="8314" max="8314" width="4.44140625" style="1" customWidth="1"/>
    <col min="8315" max="8315" width="0" style="1" hidden="1" customWidth="1"/>
    <col min="8316" max="8317" width="14.88671875" style="1" customWidth="1"/>
    <col min="8318" max="8318" width="15.109375" style="1" customWidth="1"/>
    <col min="8319" max="8319" width="6.44140625" style="1" customWidth="1"/>
    <col min="8320" max="8320" width="15.109375" style="1" customWidth="1"/>
    <col min="8321" max="8321" width="4.109375" style="1" customWidth="1"/>
    <col min="8322" max="8322" width="3" style="1" customWidth="1"/>
    <col min="8323" max="8325" width="0" style="1" hidden="1" customWidth="1"/>
    <col min="8326" max="8326" width="3" style="1" customWidth="1"/>
    <col min="8327" max="8327" width="0" style="1" hidden="1" customWidth="1"/>
    <col min="8328" max="8328" width="3" style="1" customWidth="1"/>
    <col min="8329" max="8329" width="0" style="1" hidden="1" customWidth="1"/>
    <col min="8330" max="8330" width="4.44140625" style="1" customWidth="1"/>
    <col min="8331" max="8331" width="34.33203125" style="1" customWidth="1"/>
    <col min="8332" max="8332" width="23.44140625" style="1" customWidth="1"/>
    <col min="8333" max="8333" width="9.109375" style="1" customWidth="1"/>
    <col min="8334" max="8334" width="19.44140625" style="1" customWidth="1"/>
    <col min="8335" max="8335" width="42.6640625" style="1" customWidth="1"/>
    <col min="8336" max="8336" width="5.88671875" style="1" customWidth="1"/>
    <col min="8337" max="8337" width="31.44140625" style="1" customWidth="1"/>
    <col min="8338" max="8338" width="16.109375" style="1" customWidth="1"/>
    <col min="8339" max="8340" width="9.33203125" style="1" customWidth="1"/>
    <col min="8341" max="8341" width="11.109375" style="1" customWidth="1"/>
    <col min="8342" max="8342" width="2.109375" style="1" customWidth="1"/>
    <col min="8343" max="8548" width="10.88671875" style="1"/>
    <col min="8549" max="8549" width="12" style="1" customWidth="1"/>
    <col min="8550" max="8550" width="2.6640625" style="1" customWidth="1"/>
    <col min="8551" max="8552" width="6.44140625" style="1" customWidth="1"/>
    <col min="8553" max="8553" width="5.88671875" style="1" customWidth="1"/>
    <col min="8554" max="8554" width="6.44140625" style="1" customWidth="1"/>
    <col min="8555" max="8555" width="13.6640625" style="1" customWidth="1"/>
    <col min="8556" max="8557" width="9" style="1" customWidth="1"/>
    <col min="8558" max="8558" width="2.44140625" style="1" customWidth="1"/>
    <col min="8559" max="8559" width="8.88671875" style="1" customWidth="1"/>
    <col min="8560" max="8560" width="7.44140625" style="1" customWidth="1"/>
    <col min="8561" max="8563" width="3.6640625" style="1" customWidth="1"/>
    <col min="8564" max="8564" width="3.44140625" style="1" customWidth="1"/>
    <col min="8565" max="8565" width="2.88671875" style="1" customWidth="1"/>
    <col min="8566" max="8566" width="3" style="1" customWidth="1"/>
    <col min="8567" max="8569" width="0" style="1" hidden="1" customWidth="1"/>
    <col min="8570" max="8570" width="4.44140625" style="1" customWidth="1"/>
    <col min="8571" max="8571" width="0" style="1" hidden="1" customWidth="1"/>
    <col min="8572" max="8573" width="14.88671875" style="1" customWidth="1"/>
    <col min="8574" max="8574" width="15.109375" style="1" customWidth="1"/>
    <col min="8575" max="8575" width="6.44140625" style="1" customWidth="1"/>
    <col min="8576" max="8576" width="15.109375" style="1" customWidth="1"/>
    <col min="8577" max="8577" width="4.109375" style="1" customWidth="1"/>
    <col min="8578" max="8578" width="3" style="1" customWidth="1"/>
    <col min="8579" max="8581" width="0" style="1" hidden="1" customWidth="1"/>
    <col min="8582" max="8582" width="3" style="1" customWidth="1"/>
    <col min="8583" max="8583" width="0" style="1" hidden="1" customWidth="1"/>
    <col min="8584" max="8584" width="3" style="1" customWidth="1"/>
    <col min="8585" max="8585" width="0" style="1" hidden="1" customWidth="1"/>
    <col min="8586" max="8586" width="4.44140625" style="1" customWidth="1"/>
    <col min="8587" max="8587" width="34.33203125" style="1" customWidth="1"/>
    <col min="8588" max="8588" width="23.44140625" style="1" customWidth="1"/>
    <col min="8589" max="8589" width="9.109375" style="1" customWidth="1"/>
    <col min="8590" max="8590" width="19.44140625" style="1" customWidth="1"/>
    <col min="8591" max="8591" width="42.6640625" style="1" customWidth="1"/>
    <col min="8592" max="8592" width="5.88671875" style="1" customWidth="1"/>
    <col min="8593" max="8593" width="31.44140625" style="1" customWidth="1"/>
    <col min="8594" max="8594" width="16.109375" style="1" customWidth="1"/>
    <col min="8595" max="8596" width="9.33203125" style="1" customWidth="1"/>
    <col min="8597" max="8597" width="11.109375" style="1" customWidth="1"/>
    <col min="8598" max="8598" width="2.109375" style="1" customWidth="1"/>
    <col min="8599" max="8804" width="10.88671875" style="1"/>
    <col min="8805" max="8805" width="12" style="1" customWidth="1"/>
    <col min="8806" max="8806" width="2.6640625" style="1" customWidth="1"/>
    <col min="8807" max="8808" width="6.44140625" style="1" customWidth="1"/>
    <col min="8809" max="8809" width="5.88671875" style="1" customWidth="1"/>
    <col min="8810" max="8810" width="6.44140625" style="1" customWidth="1"/>
    <col min="8811" max="8811" width="13.6640625" style="1" customWidth="1"/>
    <col min="8812" max="8813" width="9" style="1" customWidth="1"/>
    <col min="8814" max="8814" width="2.44140625" style="1" customWidth="1"/>
    <col min="8815" max="8815" width="8.88671875" style="1" customWidth="1"/>
    <col min="8816" max="8816" width="7.44140625" style="1" customWidth="1"/>
    <col min="8817" max="8819" width="3.6640625" style="1" customWidth="1"/>
    <col min="8820" max="8820" width="3.44140625" style="1" customWidth="1"/>
    <col min="8821" max="8821" width="2.88671875" style="1" customWidth="1"/>
    <col min="8822" max="8822" width="3" style="1" customWidth="1"/>
    <col min="8823" max="8825" width="0" style="1" hidden="1" customWidth="1"/>
    <col min="8826" max="8826" width="4.44140625" style="1" customWidth="1"/>
    <col min="8827" max="8827" width="0" style="1" hidden="1" customWidth="1"/>
    <col min="8828" max="8829" width="14.88671875" style="1" customWidth="1"/>
    <col min="8830" max="8830" width="15.109375" style="1" customWidth="1"/>
    <col min="8831" max="8831" width="6.44140625" style="1" customWidth="1"/>
    <col min="8832" max="8832" width="15.109375" style="1" customWidth="1"/>
    <col min="8833" max="8833" width="4.109375" style="1" customWidth="1"/>
    <col min="8834" max="8834" width="3" style="1" customWidth="1"/>
    <col min="8835" max="8837" width="0" style="1" hidden="1" customWidth="1"/>
    <col min="8838" max="8838" width="3" style="1" customWidth="1"/>
    <col min="8839" max="8839" width="0" style="1" hidden="1" customWidth="1"/>
    <col min="8840" max="8840" width="3" style="1" customWidth="1"/>
    <col min="8841" max="8841" width="0" style="1" hidden="1" customWidth="1"/>
    <col min="8842" max="8842" width="4.44140625" style="1" customWidth="1"/>
    <col min="8843" max="8843" width="34.33203125" style="1" customWidth="1"/>
    <col min="8844" max="8844" width="23.44140625" style="1" customWidth="1"/>
    <col min="8845" max="8845" width="9.109375" style="1" customWidth="1"/>
    <col min="8846" max="8846" width="19.44140625" style="1" customWidth="1"/>
    <col min="8847" max="8847" width="42.6640625" style="1" customWidth="1"/>
    <col min="8848" max="8848" width="5.88671875" style="1" customWidth="1"/>
    <col min="8849" max="8849" width="31.44140625" style="1" customWidth="1"/>
    <col min="8850" max="8850" width="16.109375" style="1" customWidth="1"/>
    <col min="8851" max="8852" width="9.33203125" style="1" customWidth="1"/>
    <col min="8853" max="8853" width="11.109375" style="1" customWidth="1"/>
    <col min="8854" max="8854" width="2.109375" style="1" customWidth="1"/>
    <col min="8855" max="9060" width="10.88671875" style="1"/>
    <col min="9061" max="9061" width="12" style="1" customWidth="1"/>
    <col min="9062" max="9062" width="2.6640625" style="1" customWidth="1"/>
    <col min="9063" max="9064" width="6.44140625" style="1" customWidth="1"/>
    <col min="9065" max="9065" width="5.88671875" style="1" customWidth="1"/>
    <col min="9066" max="9066" width="6.44140625" style="1" customWidth="1"/>
    <col min="9067" max="9067" width="13.6640625" style="1" customWidth="1"/>
    <col min="9068" max="9069" width="9" style="1" customWidth="1"/>
    <col min="9070" max="9070" width="2.44140625" style="1" customWidth="1"/>
    <col min="9071" max="9071" width="8.88671875" style="1" customWidth="1"/>
    <col min="9072" max="9072" width="7.44140625" style="1" customWidth="1"/>
    <col min="9073" max="9075" width="3.6640625" style="1" customWidth="1"/>
    <col min="9076" max="9076" width="3.44140625" style="1" customWidth="1"/>
    <col min="9077" max="9077" width="2.88671875" style="1" customWidth="1"/>
    <col min="9078" max="9078" width="3" style="1" customWidth="1"/>
    <col min="9079" max="9081" width="0" style="1" hidden="1" customWidth="1"/>
    <col min="9082" max="9082" width="4.44140625" style="1" customWidth="1"/>
    <col min="9083" max="9083" width="0" style="1" hidden="1" customWidth="1"/>
    <col min="9084" max="9085" width="14.88671875" style="1" customWidth="1"/>
    <col min="9086" max="9086" width="15.109375" style="1" customWidth="1"/>
    <col min="9087" max="9087" width="6.44140625" style="1" customWidth="1"/>
    <col min="9088" max="9088" width="15.109375" style="1" customWidth="1"/>
    <col min="9089" max="9089" width="4.109375" style="1" customWidth="1"/>
    <col min="9090" max="9090" width="3" style="1" customWidth="1"/>
    <col min="9091" max="9093" width="0" style="1" hidden="1" customWidth="1"/>
    <col min="9094" max="9094" width="3" style="1" customWidth="1"/>
    <col min="9095" max="9095" width="0" style="1" hidden="1" customWidth="1"/>
    <col min="9096" max="9096" width="3" style="1" customWidth="1"/>
    <col min="9097" max="9097" width="0" style="1" hidden="1" customWidth="1"/>
    <col min="9098" max="9098" width="4.44140625" style="1" customWidth="1"/>
    <col min="9099" max="9099" width="34.33203125" style="1" customWidth="1"/>
    <col min="9100" max="9100" width="23.44140625" style="1" customWidth="1"/>
    <col min="9101" max="9101" width="9.109375" style="1" customWidth="1"/>
    <col min="9102" max="9102" width="19.44140625" style="1" customWidth="1"/>
    <col min="9103" max="9103" width="42.6640625" style="1" customWidth="1"/>
    <col min="9104" max="9104" width="5.88671875" style="1" customWidth="1"/>
    <col min="9105" max="9105" width="31.44140625" style="1" customWidth="1"/>
    <col min="9106" max="9106" width="16.109375" style="1" customWidth="1"/>
    <col min="9107" max="9108" width="9.33203125" style="1" customWidth="1"/>
    <col min="9109" max="9109" width="11.109375" style="1" customWidth="1"/>
    <col min="9110" max="9110" width="2.109375" style="1" customWidth="1"/>
    <col min="9111" max="9316" width="10.88671875" style="1"/>
    <col min="9317" max="9317" width="12" style="1" customWidth="1"/>
    <col min="9318" max="9318" width="2.6640625" style="1" customWidth="1"/>
    <col min="9319" max="9320" width="6.44140625" style="1" customWidth="1"/>
    <col min="9321" max="9321" width="5.88671875" style="1" customWidth="1"/>
    <col min="9322" max="9322" width="6.44140625" style="1" customWidth="1"/>
    <col min="9323" max="9323" width="13.6640625" style="1" customWidth="1"/>
    <col min="9324" max="9325" width="9" style="1" customWidth="1"/>
    <col min="9326" max="9326" width="2.44140625" style="1" customWidth="1"/>
    <col min="9327" max="9327" width="8.88671875" style="1" customWidth="1"/>
    <col min="9328" max="9328" width="7.44140625" style="1" customWidth="1"/>
    <col min="9329" max="9331" width="3.6640625" style="1" customWidth="1"/>
    <col min="9332" max="9332" width="3.44140625" style="1" customWidth="1"/>
    <col min="9333" max="9333" width="2.88671875" style="1" customWidth="1"/>
    <col min="9334" max="9334" width="3" style="1" customWidth="1"/>
    <col min="9335" max="9337" width="0" style="1" hidden="1" customWidth="1"/>
    <col min="9338" max="9338" width="4.44140625" style="1" customWidth="1"/>
    <col min="9339" max="9339" width="0" style="1" hidden="1" customWidth="1"/>
    <col min="9340" max="9341" width="14.88671875" style="1" customWidth="1"/>
    <col min="9342" max="9342" width="15.109375" style="1" customWidth="1"/>
    <col min="9343" max="9343" width="6.44140625" style="1" customWidth="1"/>
    <col min="9344" max="9344" width="15.109375" style="1" customWidth="1"/>
    <col min="9345" max="9345" width="4.109375" style="1" customWidth="1"/>
    <col min="9346" max="9346" width="3" style="1" customWidth="1"/>
    <col min="9347" max="9349" width="0" style="1" hidden="1" customWidth="1"/>
    <col min="9350" max="9350" width="3" style="1" customWidth="1"/>
    <col min="9351" max="9351" width="0" style="1" hidden="1" customWidth="1"/>
    <col min="9352" max="9352" width="3" style="1" customWidth="1"/>
    <col min="9353" max="9353" width="0" style="1" hidden="1" customWidth="1"/>
    <col min="9354" max="9354" width="4.44140625" style="1" customWidth="1"/>
    <col min="9355" max="9355" width="34.33203125" style="1" customWidth="1"/>
    <col min="9356" max="9356" width="23.44140625" style="1" customWidth="1"/>
    <col min="9357" max="9357" width="9.109375" style="1" customWidth="1"/>
    <col min="9358" max="9358" width="19.44140625" style="1" customWidth="1"/>
    <col min="9359" max="9359" width="42.6640625" style="1" customWidth="1"/>
    <col min="9360" max="9360" width="5.88671875" style="1" customWidth="1"/>
    <col min="9361" max="9361" width="31.44140625" style="1" customWidth="1"/>
    <col min="9362" max="9362" width="16.109375" style="1" customWidth="1"/>
    <col min="9363" max="9364" width="9.33203125" style="1" customWidth="1"/>
    <col min="9365" max="9365" width="11.109375" style="1" customWidth="1"/>
    <col min="9366" max="9366" width="2.109375" style="1" customWidth="1"/>
    <col min="9367" max="9572" width="10.88671875" style="1"/>
    <col min="9573" max="9573" width="12" style="1" customWidth="1"/>
    <col min="9574" max="9574" width="2.6640625" style="1" customWidth="1"/>
    <col min="9575" max="9576" width="6.44140625" style="1" customWidth="1"/>
    <col min="9577" max="9577" width="5.88671875" style="1" customWidth="1"/>
    <col min="9578" max="9578" width="6.44140625" style="1" customWidth="1"/>
    <col min="9579" max="9579" width="13.6640625" style="1" customWidth="1"/>
    <col min="9580" max="9581" width="9" style="1" customWidth="1"/>
    <col min="9582" max="9582" width="2.44140625" style="1" customWidth="1"/>
    <col min="9583" max="9583" width="8.88671875" style="1" customWidth="1"/>
    <col min="9584" max="9584" width="7.44140625" style="1" customWidth="1"/>
    <col min="9585" max="9587" width="3.6640625" style="1" customWidth="1"/>
    <col min="9588" max="9588" width="3.44140625" style="1" customWidth="1"/>
    <col min="9589" max="9589" width="2.88671875" style="1" customWidth="1"/>
    <col min="9590" max="9590" width="3" style="1" customWidth="1"/>
    <col min="9591" max="9593" width="0" style="1" hidden="1" customWidth="1"/>
    <col min="9594" max="9594" width="4.44140625" style="1" customWidth="1"/>
    <col min="9595" max="9595" width="0" style="1" hidden="1" customWidth="1"/>
    <col min="9596" max="9597" width="14.88671875" style="1" customWidth="1"/>
    <col min="9598" max="9598" width="15.109375" style="1" customWidth="1"/>
    <col min="9599" max="9599" width="6.44140625" style="1" customWidth="1"/>
    <col min="9600" max="9600" width="15.109375" style="1" customWidth="1"/>
    <col min="9601" max="9601" width="4.109375" style="1" customWidth="1"/>
    <col min="9602" max="9602" width="3" style="1" customWidth="1"/>
    <col min="9603" max="9605" width="0" style="1" hidden="1" customWidth="1"/>
    <col min="9606" max="9606" width="3" style="1" customWidth="1"/>
    <col min="9607" max="9607" width="0" style="1" hidden="1" customWidth="1"/>
    <col min="9608" max="9608" width="3" style="1" customWidth="1"/>
    <col min="9609" max="9609" width="0" style="1" hidden="1" customWidth="1"/>
    <col min="9610" max="9610" width="4.44140625" style="1" customWidth="1"/>
    <col min="9611" max="9611" width="34.33203125" style="1" customWidth="1"/>
    <col min="9612" max="9612" width="23.44140625" style="1" customWidth="1"/>
    <col min="9613" max="9613" width="9.109375" style="1" customWidth="1"/>
    <col min="9614" max="9614" width="19.44140625" style="1" customWidth="1"/>
    <col min="9615" max="9615" width="42.6640625" style="1" customWidth="1"/>
    <col min="9616" max="9616" width="5.88671875" style="1" customWidth="1"/>
    <col min="9617" max="9617" width="31.44140625" style="1" customWidth="1"/>
    <col min="9618" max="9618" width="16.109375" style="1" customWidth="1"/>
    <col min="9619" max="9620" width="9.33203125" style="1" customWidth="1"/>
    <col min="9621" max="9621" width="11.109375" style="1" customWidth="1"/>
    <col min="9622" max="9622" width="2.109375" style="1" customWidth="1"/>
    <col min="9623" max="9828" width="10.88671875" style="1"/>
    <col min="9829" max="9829" width="12" style="1" customWidth="1"/>
    <col min="9830" max="9830" width="2.6640625" style="1" customWidth="1"/>
    <col min="9831" max="9832" width="6.44140625" style="1" customWidth="1"/>
    <col min="9833" max="9833" width="5.88671875" style="1" customWidth="1"/>
    <col min="9834" max="9834" width="6.44140625" style="1" customWidth="1"/>
    <col min="9835" max="9835" width="13.6640625" style="1" customWidth="1"/>
    <col min="9836" max="9837" width="9" style="1" customWidth="1"/>
    <col min="9838" max="9838" width="2.44140625" style="1" customWidth="1"/>
    <col min="9839" max="9839" width="8.88671875" style="1" customWidth="1"/>
    <col min="9840" max="9840" width="7.44140625" style="1" customWidth="1"/>
    <col min="9841" max="9843" width="3.6640625" style="1" customWidth="1"/>
    <col min="9844" max="9844" width="3.44140625" style="1" customWidth="1"/>
    <col min="9845" max="9845" width="2.88671875" style="1" customWidth="1"/>
    <col min="9846" max="9846" width="3" style="1" customWidth="1"/>
    <col min="9847" max="9849" width="0" style="1" hidden="1" customWidth="1"/>
    <col min="9850" max="9850" width="4.44140625" style="1" customWidth="1"/>
    <col min="9851" max="9851" width="0" style="1" hidden="1" customWidth="1"/>
    <col min="9852" max="9853" width="14.88671875" style="1" customWidth="1"/>
    <col min="9854" max="9854" width="15.109375" style="1" customWidth="1"/>
    <col min="9855" max="9855" width="6.44140625" style="1" customWidth="1"/>
    <col min="9856" max="9856" width="15.109375" style="1" customWidth="1"/>
    <col min="9857" max="9857" width="4.109375" style="1" customWidth="1"/>
    <col min="9858" max="9858" width="3" style="1" customWidth="1"/>
    <col min="9859" max="9861" width="0" style="1" hidden="1" customWidth="1"/>
    <col min="9862" max="9862" width="3" style="1" customWidth="1"/>
    <col min="9863" max="9863" width="0" style="1" hidden="1" customWidth="1"/>
    <col min="9864" max="9864" width="3" style="1" customWidth="1"/>
    <col min="9865" max="9865" width="0" style="1" hidden="1" customWidth="1"/>
    <col min="9866" max="9866" width="4.44140625" style="1" customWidth="1"/>
    <col min="9867" max="9867" width="34.33203125" style="1" customWidth="1"/>
    <col min="9868" max="9868" width="23.44140625" style="1" customWidth="1"/>
    <col min="9869" max="9869" width="9.109375" style="1" customWidth="1"/>
    <col min="9870" max="9870" width="19.44140625" style="1" customWidth="1"/>
    <col min="9871" max="9871" width="42.6640625" style="1" customWidth="1"/>
    <col min="9872" max="9872" width="5.88671875" style="1" customWidth="1"/>
    <col min="9873" max="9873" width="31.44140625" style="1" customWidth="1"/>
    <col min="9874" max="9874" width="16.109375" style="1" customWidth="1"/>
    <col min="9875" max="9876" width="9.33203125" style="1" customWidth="1"/>
    <col min="9877" max="9877" width="11.109375" style="1" customWidth="1"/>
    <col min="9878" max="9878" width="2.109375" style="1" customWidth="1"/>
    <col min="9879" max="10084" width="10.88671875" style="1"/>
    <col min="10085" max="10085" width="12" style="1" customWidth="1"/>
    <col min="10086" max="10086" width="2.6640625" style="1" customWidth="1"/>
    <col min="10087" max="10088" width="6.44140625" style="1" customWidth="1"/>
    <col min="10089" max="10089" width="5.88671875" style="1" customWidth="1"/>
    <col min="10090" max="10090" width="6.44140625" style="1" customWidth="1"/>
    <col min="10091" max="10091" width="13.6640625" style="1" customWidth="1"/>
    <col min="10092" max="10093" width="9" style="1" customWidth="1"/>
    <col min="10094" max="10094" width="2.44140625" style="1" customWidth="1"/>
    <col min="10095" max="10095" width="8.88671875" style="1" customWidth="1"/>
    <col min="10096" max="10096" width="7.44140625" style="1" customWidth="1"/>
    <col min="10097" max="10099" width="3.6640625" style="1" customWidth="1"/>
    <col min="10100" max="10100" width="3.44140625" style="1" customWidth="1"/>
    <col min="10101" max="10101" width="2.88671875" style="1" customWidth="1"/>
    <col min="10102" max="10102" width="3" style="1" customWidth="1"/>
    <col min="10103" max="10105" width="0" style="1" hidden="1" customWidth="1"/>
    <col min="10106" max="10106" width="4.44140625" style="1" customWidth="1"/>
    <col min="10107" max="10107" width="0" style="1" hidden="1" customWidth="1"/>
    <col min="10108" max="10109" width="14.88671875" style="1" customWidth="1"/>
    <col min="10110" max="10110" width="15.109375" style="1" customWidth="1"/>
    <col min="10111" max="10111" width="6.44140625" style="1" customWidth="1"/>
    <col min="10112" max="10112" width="15.109375" style="1" customWidth="1"/>
    <col min="10113" max="10113" width="4.109375" style="1" customWidth="1"/>
    <col min="10114" max="10114" width="3" style="1" customWidth="1"/>
    <col min="10115" max="10117" width="0" style="1" hidden="1" customWidth="1"/>
    <col min="10118" max="10118" width="3" style="1" customWidth="1"/>
    <col min="10119" max="10119" width="0" style="1" hidden="1" customWidth="1"/>
    <col min="10120" max="10120" width="3" style="1" customWidth="1"/>
    <col min="10121" max="10121" width="0" style="1" hidden="1" customWidth="1"/>
    <col min="10122" max="10122" width="4.44140625" style="1" customWidth="1"/>
    <col min="10123" max="10123" width="34.33203125" style="1" customWidth="1"/>
    <col min="10124" max="10124" width="23.44140625" style="1" customWidth="1"/>
    <col min="10125" max="10125" width="9.109375" style="1" customWidth="1"/>
    <col min="10126" max="10126" width="19.44140625" style="1" customWidth="1"/>
    <col min="10127" max="10127" width="42.6640625" style="1" customWidth="1"/>
    <col min="10128" max="10128" width="5.88671875" style="1" customWidth="1"/>
    <col min="10129" max="10129" width="31.44140625" style="1" customWidth="1"/>
    <col min="10130" max="10130" width="16.109375" style="1" customWidth="1"/>
    <col min="10131" max="10132" width="9.33203125" style="1" customWidth="1"/>
    <col min="10133" max="10133" width="11.109375" style="1" customWidth="1"/>
    <col min="10134" max="10134" width="2.109375" style="1" customWidth="1"/>
    <col min="10135" max="10340" width="10.88671875" style="1"/>
    <col min="10341" max="10341" width="12" style="1" customWidth="1"/>
    <col min="10342" max="10342" width="2.6640625" style="1" customWidth="1"/>
    <col min="10343" max="10344" width="6.44140625" style="1" customWidth="1"/>
    <col min="10345" max="10345" width="5.88671875" style="1" customWidth="1"/>
    <col min="10346" max="10346" width="6.44140625" style="1" customWidth="1"/>
    <col min="10347" max="10347" width="13.6640625" style="1" customWidth="1"/>
    <col min="10348" max="10349" width="9" style="1" customWidth="1"/>
    <col min="10350" max="10350" width="2.44140625" style="1" customWidth="1"/>
    <col min="10351" max="10351" width="8.88671875" style="1" customWidth="1"/>
    <col min="10352" max="10352" width="7.44140625" style="1" customWidth="1"/>
    <col min="10353" max="10355" width="3.6640625" style="1" customWidth="1"/>
    <col min="10356" max="10356" width="3.44140625" style="1" customWidth="1"/>
    <col min="10357" max="10357" width="2.88671875" style="1" customWidth="1"/>
    <col min="10358" max="10358" width="3" style="1" customWidth="1"/>
    <col min="10359" max="10361" width="0" style="1" hidden="1" customWidth="1"/>
    <col min="10362" max="10362" width="4.44140625" style="1" customWidth="1"/>
    <col min="10363" max="10363" width="0" style="1" hidden="1" customWidth="1"/>
    <col min="10364" max="10365" width="14.88671875" style="1" customWidth="1"/>
    <col min="10366" max="10366" width="15.109375" style="1" customWidth="1"/>
    <col min="10367" max="10367" width="6.44140625" style="1" customWidth="1"/>
    <col min="10368" max="10368" width="15.109375" style="1" customWidth="1"/>
    <col min="10369" max="10369" width="4.109375" style="1" customWidth="1"/>
    <col min="10370" max="10370" width="3" style="1" customWidth="1"/>
    <col min="10371" max="10373" width="0" style="1" hidden="1" customWidth="1"/>
    <col min="10374" max="10374" width="3" style="1" customWidth="1"/>
    <col min="10375" max="10375" width="0" style="1" hidden="1" customWidth="1"/>
    <col min="10376" max="10376" width="3" style="1" customWidth="1"/>
    <col min="10377" max="10377" width="0" style="1" hidden="1" customWidth="1"/>
    <col min="10378" max="10378" width="4.44140625" style="1" customWidth="1"/>
    <col min="10379" max="10379" width="34.33203125" style="1" customWidth="1"/>
    <col min="10380" max="10380" width="23.44140625" style="1" customWidth="1"/>
    <col min="10381" max="10381" width="9.109375" style="1" customWidth="1"/>
    <col min="10382" max="10382" width="19.44140625" style="1" customWidth="1"/>
    <col min="10383" max="10383" width="42.6640625" style="1" customWidth="1"/>
    <col min="10384" max="10384" width="5.88671875" style="1" customWidth="1"/>
    <col min="10385" max="10385" width="31.44140625" style="1" customWidth="1"/>
    <col min="10386" max="10386" width="16.109375" style="1" customWidth="1"/>
    <col min="10387" max="10388" width="9.33203125" style="1" customWidth="1"/>
    <col min="10389" max="10389" width="11.109375" style="1" customWidth="1"/>
    <col min="10390" max="10390" width="2.109375" style="1" customWidth="1"/>
    <col min="10391" max="10596" width="10.88671875" style="1"/>
    <col min="10597" max="10597" width="12" style="1" customWidth="1"/>
    <col min="10598" max="10598" width="2.6640625" style="1" customWidth="1"/>
    <col min="10599" max="10600" width="6.44140625" style="1" customWidth="1"/>
    <col min="10601" max="10601" width="5.88671875" style="1" customWidth="1"/>
    <col min="10602" max="10602" width="6.44140625" style="1" customWidth="1"/>
    <col min="10603" max="10603" width="13.6640625" style="1" customWidth="1"/>
    <col min="10604" max="10605" width="9" style="1" customWidth="1"/>
    <col min="10606" max="10606" width="2.44140625" style="1" customWidth="1"/>
    <col min="10607" max="10607" width="8.88671875" style="1" customWidth="1"/>
    <col min="10608" max="10608" width="7.44140625" style="1" customWidth="1"/>
    <col min="10609" max="10611" width="3.6640625" style="1" customWidth="1"/>
    <col min="10612" max="10612" width="3.44140625" style="1" customWidth="1"/>
    <col min="10613" max="10613" width="2.88671875" style="1" customWidth="1"/>
    <col min="10614" max="10614" width="3" style="1" customWidth="1"/>
    <col min="10615" max="10617" width="0" style="1" hidden="1" customWidth="1"/>
    <col min="10618" max="10618" width="4.44140625" style="1" customWidth="1"/>
    <col min="10619" max="10619" width="0" style="1" hidden="1" customWidth="1"/>
    <col min="10620" max="10621" width="14.88671875" style="1" customWidth="1"/>
    <col min="10622" max="10622" width="15.109375" style="1" customWidth="1"/>
    <col min="10623" max="10623" width="6.44140625" style="1" customWidth="1"/>
    <col min="10624" max="10624" width="15.109375" style="1" customWidth="1"/>
    <col min="10625" max="10625" width="4.109375" style="1" customWidth="1"/>
    <col min="10626" max="10626" width="3" style="1" customWidth="1"/>
    <col min="10627" max="10629" width="0" style="1" hidden="1" customWidth="1"/>
    <col min="10630" max="10630" width="3" style="1" customWidth="1"/>
    <col min="10631" max="10631" width="0" style="1" hidden="1" customWidth="1"/>
    <col min="10632" max="10632" width="3" style="1" customWidth="1"/>
    <col min="10633" max="10633" width="0" style="1" hidden="1" customWidth="1"/>
    <col min="10634" max="10634" width="4.44140625" style="1" customWidth="1"/>
    <col min="10635" max="10635" width="34.33203125" style="1" customWidth="1"/>
    <col min="10636" max="10636" width="23.44140625" style="1" customWidth="1"/>
    <col min="10637" max="10637" width="9.109375" style="1" customWidth="1"/>
    <col min="10638" max="10638" width="19.44140625" style="1" customWidth="1"/>
    <col min="10639" max="10639" width="42.6640625" style="1" customWidth="1"/>
    <col min="10640" max="10640" width="5.88671875" style="1" customWidth="1"/>
    <col min="10641" max="10641" width="31.44140625" style="1" customWidth="1"/>
    <col min="10642" max="10642" width="16.109375" style="1" customWidth="1"/>
    <col min="10643" max="10644" width="9.33203125" style="1" customWidth="1"/>
    <col min="10645" max="10645" width="11.109375" style="1" customWidth="1"/>
    <col min="10646" max="10646" width="2.109375" style="1" customWidth="1"/>
    <col min="10647" max="10852" width="10.88671875" style="1"/>
    <col min="10853" max="10853" width="12" style="1" customWidth="1"/>
    <col min="10854" max="10854" width="2.6640625" style="1" customWidth="1"/>
    <col min="10855" max="10856" width="6.44140625" style="1" customWidth="1"/>
    <col min="10857" max="10857" width="5.88671875" style="1" customWidth="1"/>
    <col min="10858" max="10858" width="6.44140625" style="1" customWidth="1"/>
    <col min="10859" max="10859" width="13.6640625" style="1" customWidth="1"/>
    <col min="10860" max="10861" width="9" style="1" customWidth="1"/>
    <col min="10862" max="10862" width="2.44140625" style="1" customWidth="1"/>
    <col min="10863" max="10863" width="8.88671875" style="1" customWidth="1"/>
    <col min="10864" max="10864" width="7.44140625" style="1" customWidth="1"/>
    <col min="10865" max="10867" width="3.6640625" style="1" customWidth="1"/>
    <col min="10868" max="10868" width="3.44140625" style="1" customWidth="1"/>
    <col min="10869" max="10869" width="2.88671875" style="1" customWidth="1"/>
    <col min="10870" max="10870" width="3" style="1" customWidth="1"/>
    <col min="10871" max="10873" width="0" style="1" hidden="1" customWidth="1"/>
    <col min="10874" max="10874" width="4.44140625" style="1" customWidth="1"/>
    <col min="10875" max="10875" width="0" style="1" hidden="1" customWidth="1"/>
    <col min="10876" max="10877" width="14.88671875" style="1" customWidth="1"/>
    <col min="10878" max="10878" width="15.109375" style="1" customWidth="1"/>
    <col min="10879" max="10879" width="6.44140625" style="1" customWidth="1"/>
    <col min="10880" max="10880" width="15.109375" style="1" customWidth="1"/>
    <col min="10881" max="10881" width="4.109375" style="1" customWidth="1"/>
    <col min="10882" max="10882" width="3" style="1" customWidth="1"/>
    <col min="10883" max="10885" width="0" style="1" hidden="1" customWidth="1"/>
    <col min="10886" max="10886" width="3" style="1" customWidth="1"/>
    <col min="10887" max="10887" width="0" style="1" hidden="1" customWidth="1"/>
    <col min="10888" max="10888" width="3" style="1" customWidth="1"/>
    <col min="10889" max="10889" width="0" style="1" hidden="1" customWidth="1"/>
    <col min="10890" max="10890" width="4.44140625" style="1" customWidth="1"/>
    <col min="10891" max="10891" width="34.33203125" style="1" customWidth="1"/>
    <col min="10892" max="10892" width="23.44140625" style="1" customWidth="1"/>
    <col min="10893" max="10893" width="9.109375" style="1" customWidth="1"/>
    <col min="10894" max="10894" width="19.44140625" style="1" customWidth="1"/>
    <col min="10895" max="10895" width="42.6640625" style="1" customWidth="1"/>
    <col min="10896" max="10896" width="5.88671875" style="1" customWidth="1"/>
    <col min="10897" max="10897" width="31.44140625" style="1" customWidth="1"/>
    <col min="10898" max="10898" width="16.109375" style="1" customWidth="1"/>
    <col min="10899" max="10900" width="9.33203125" style="1" customWidth="1"/>
    <col min="10901" max="10901" width="11.109375" style="1" customWidth="1"/>
    <col min="10902" max="10902" width="2.109375" style="1" customWidth="1"/>
    <col min="10903" max="11108" width="10.88671875" style="1"/>
    <col min="11109" max="11109" width="12" style="1" customWidth="1"/>
    <col min="11110" max="11110" width="2.6640625" style="1" customWidth="1"/>
    <col min="11111" max="11112" width="6.44140625" style="1" customWidth="1"/>
    <col min="11113" max="11113" width="5.88671875" style="1" customWidth="1"/>
    <col min="11114" max="11114" width="6.44140625" style="1" customWidth="1"/>
    <col min="11115" max="11115" width="13.6640625" style="1" customWidth="1"/>
    <col min="11116" max="11117" width="9" style="1" customWidth="1"/>
    <col min="11118" max="11118" width="2.44140625" style="1" customWidth="1"/>
    <col min="11119" max="11119" width="8.88671875" style="1" customWidth="1"/>
    <col min="11120" max="11120" width="7.44140625" style="1" customWidth="1"/>
    <col min="11121" max="11123" width="3.6640625" style="1" customWidth="1"/>
    <col min="11124" max="11124" width="3.44140625" style="1" customWidth="1"/>
    <col min="11125" max="11125" width="2.88671875" style="1" customWidth="1"/>
    <col min="11126" max="11126" width="3" style="1" customWidth="1"/>
    <col min="11127" max="11129" width="0" style="1" hidden="1" customWidth="1"/>
    <col min="11130" max="11130" width="4.44140625" style="1" customWidth="1"/>
    <col min="11131" max="11131" width="0" style="1" hidden="1" customWidth="1"/>
    <col min="11132" max="11133" width="14.88671875" style="1" customWidth="1"/>
    <col min="11134" max="11134" width="15.109375" style="1" customWidth="1"/>
    <col min="11135" max="11135" width="6.44140625" style="1" customWidth="1"/>
    <col min="11136" max="11136" width="15.109375" style="1" customWidth="1"/>
    <col min="11137" max="11137" width="4.109375" style="1" customWidth="1"/>
    <col min="11138" max="11138" width="3" style="1" customWidth="1"/>
    <col min="11139" max="11141" width="0" style="1" hidden="1" customWidth="1"/>
    <col min="11142" max="11142" width="3" style="1" customWidth="1"/>
    <col min="11143" max="11143" width="0" style="1" hidden="1" customWidth="1"/>
    <col min="11144" max="11144" width="3" style="1" customWidth="1"/>
    <col min="11145" max="11145" width="0" style="1" hidden="1" customWidth="1"/>
    <col min="11146" max="11146" width="4.44140625" style="1" customWidth="1"/>
    <col min="11147" max="11147" width="34.33203125" style="1" customWidth="1"/>
    <col min="11148" max="11148" width="23.44140625" style="1" customWidth="1"/>
    <col min="11149" max="11149" width="9.109375" style="1" customWidth="1"/>
    <col min="11150" max="11150" width="19.44140625" style="1" customWidth="1"/>
    <col min="11151" max="11151" width="42.6640625" style="1" customWidth="1"/>
    <col min="11152" max="11152" width="5.88671875" style="1" customWidth="1"/>
    <col min="11153" max="11153" width="31.44140625" style="1" customWidth="1"/>
    <col min="11154" max="11154" width="16.109375" style="1" customWidth="1"/>
    <col min="11155" max="11156" width="9.33203125" style="1" customWidth="1"/>
    <col min="11157" max="11157" width="11.109375" style="1" customWidth="1"/>
    <col min="11158" max="11158" width="2.109375" style="1" customWidth="1"/>
    <col min="11159" max="11364" width="10.88671875" style="1"/>
    <col min="11365" max="11365" width="12" style="1" customWidth="1"/>
    <col min="11366" max="11366" width="2.6640625" style="1" customWidth="1"/>
    <col min="11367" max="11368" width="6.44140625" style="1" customWidth="1"/>
    <col min="11369" max="11369" width="5.88671875" style="1" customWidth="1"/>
    <col min="11370" max="11370" width="6.44140625" style="1" customWidth="1"/>
    <col min="11371" max="11371" width="13.6640625" style="1" customWidth="1"/>
    <col min="11372" max="11373" width="9" style="1" customWidth="1"/>
    <col min="11374" max="11374" width="2.44140625" style="1" customWidth="1"/>
    <col min="11375" max="11375" width="8.88671875" style="1" customWidth="1"/>
    <col min="11376" max="11376" width="7.44140625" style="1" customWidth="1"/>
    <col min="11377" max="11379" width="3.6640625" style="1" customWidth="1"/>
    <col min="11380" max="11380" width="3.44140625" style="1" customWidth="1"/>
    <col min="11381" max="11381" width="2.88671875" style="1" customWidth="1"/>
    <col min="11382" max="11382" width="3" style="1" customWidth="1"/>
    <col min="11383" max="11385" width="0" style="1" hidden="1" customWidth="1"/>
    <col min="11386" max="11386" width="4.44140625" style="1" customWidth="1"/>
    <col min="11387" max="11387" width="0" style="1" hidden="1" customWidth="1"/>
    <col min="11388" max="11389" width="14.88671875" style="1" customWidth="1"/>
    <col min="11390" max="11390" width="15.109375" style="1" customWidth="1"/>
    <col min="11391" max="11391" width="6.44140625" style="1" customWidth="1"/>
    <col min="11392" max="11392" width="15.109375" style="1" customWidth="1"/>
    <col min="11393" max="11393" width="4.109375" style="1" customWidth="1"/>
    <col min="11394" max="11394" width="3" style="1" customWidth="1"/>
    <col min="11395" max="11397" width="0" style="1" hidden="1" customWidth="1"/>
    <col min="11398" max="11398" width="3" style="1" customWidth="1"/>
    <col min="11399" max="11399" width="0" style="1" hidden="1" customWidth="1"/>
    <col min="11400" max="11400" width="3" style="1" customWidth="1"/>
    <col min="11401" max="11401" width="0" style="1" hidden="1" customWidth="1"/>
    <col min="11402" max="11402" width="4.44140625" style="1" customWidth="1"/>
    <col min="11403" max="11403" width="34.33203125" style="1" customWidth="1"/>
    <col min="11404" max="11404" width="23.44140625" style="1" customWidth="1"/>
    <col min="11405" max="11405" width="9.109375" style="1" customWidth="1"/>
    <col min="11406" max="11406" width="19.44140625" style="1" customWidth="1"/>
    <col min="11407" max="11407" width="42.6640625" style="1" customWidth="1"/>
    <col min="11408" max="11408" width="5.88671875" style="1" customWidth="1"/>
    <col min="11409" max="11409" width="31.44140625" style="1" customWidth="1"/>
    <col min="11410" max="11410" width="16.109375" style="1" customWidth="1"/>
    <col min="11411" max="11412" width="9.33203125" style="1" customWidth="1"/>
    <col min="11413" max="11413" width="11.109375" style="1" customWidth="1"/>
    <col min="11414" max="11414" width="2.109375" style="1" customWidth="1"/>
    <col min="11415" max="11620" width="10.88671875" style="1"/>
    <col min="11621" max="11621" width="12" style="1" customWidth="1"/>
    <col min="11622" max="11622" width="2.6640625" style="1" customWidth="1"/>
    <col min="11623" max="11624" width="6.44140625" style="1" customWidth="1"/>
    <col min="11625" max="11625" width="5.88671875" style="1" customWidth="1"/>
    <col min="11626" max="11626" width="6.44140625" style="1" customWidth="1"/>
    <col min="11627" max="11627" width="13.6640625" style="1" customWidth="1"/>
    <col min="11628" max="11629" width="9" style="1" customWidth="1"/>
    <col min="11630" max="11630" width="2.44140625" style="1" customWidth="1"/>
    <col min="11631" max="11631" width="8.88671875" style="1" customWidth="1"/>
    <col min="11632" max="11632" width="7.44140625" style="1" customWidth="1"/>
    <col min="11633" max="11635" width="3.6640625" style="1" customWidth="1"/>
    <col min="11636" max="11636" width="3.44140625" style="1" customWidth="1"/>
    <col min="11637" max="11637" width="2.88671875" style="1" customWidth="1"/>
    <col min="11638" max="11638" width="3" style="1" customWidth="1"/>
    <col min="11639" max="11641" width="0" style="1" hidden="1" customWidth="1"/>
    <col min="11642" max="11642" width="4.44140625" style="1" customWidth="1"/>
    <col min="11643" max="11643" width="0" style="1" hidden="1" customWidth="1"/>
    <col min="11644" max="11645" width="14.88671875" style="1" customWidth="1"/>
    <col min="11646" max="11646" width="15.109375" style="1" customWidth="1"/>
    <col min="11647" max="11647" width="6.44140625" style="1" customWidth="1"/>
    <col min="11648" max="11648" width="15.109375" style="1" customWidth="1"/>
    <col min="11649" max="11649" width="4.109375" style="1" customWidth="1"/>
    <col min="11650" max="11650" width="3" style="1" customWidth="1"/>
    <col min="11651" max="11653" width="0" style="1" hidden="1" customWidth="1"/>
    <col min="11654" max="11654" width="3" style="1" customWidth="1"/>
    <col min="11655" max="11655" width="0" style="1" hidden="1" customWidth="1"/>
    <col min="11656" max="11656" width="3" style="1" customWidth="1"/>
    <col min="11657" max="11657" width="0" style="1" hidden="1" customWidth="1"/>
    <col min="11658" max="11658" width="4.44140625" style="1" customWidth="1"/>
    <col min="11659" max="11659" width="34.33203125" style="1" customWidth="1"/>
    <col min="11660" max="11660" width="23.44140625" style="1" customWidth="1"/>
    <col min="11661" max="11661" width="9.109375" style="1" customWidth="1"/>
    <col min="11662" max="11662" width="19.44140625" style="1" customWidth="1"/>
    <col min="11663" max="11663" width="42.6640625" style="1" customWidth="1"/>
    <col min="11664" max="11664" width="5.88671875" style="1" customWidth="1"/>
    <col min="11665" max="11665" width="31.44140625" style="1" customWidth="1"/>
    <col min="11666" max="11666" width="16.109375" style="1" customWidth="1"/>
    <col min="11667" max="11668" width="9.33203125" style="1" customWidth="1"/>
    <col min="11669" max="11669" width="11.109375" style="1" customWidth="1"/>
    <col min="11670" max="11670" width="2.109375" style="1" customWidth="1"/>
    <col min="11671" max="11876" width="10.88671875" style="1"/>
    <col min="11877" max="11877" width="12" style="1" customWidth="1"/>
    <col min="11878" max="11878" width="2.6640625" style="1" customWidth="1"/>
    <col min="11879" max="11880" width="6.44140625" style="1" customWidth="1"/>
    <col min="11881" max="11881" width="5.88671875" style="1" customWidth="1"/>
    <col min="11882" max="11882" width="6.44140625" style="1" customWidth="1"/>
    <col min="11883" max="11883" width="13.6640625" style="1" customWidth="1"/>
    <col min="11884" max="11885" width="9" style="1" customWidth="1"/>
    <col min="11886" max="11886" width="2.44140625" style="1" customWidth="1"/>
    <col min="11887" max="11887" width="8.88671875" style="1" customWidth="1"/>
    <col min="11888" max="11888" width="7.44140625" style="1" customWidth="1"/>
    <col min="11889" max="11891" width="3.6640625" style="1" customWidth="1"/>
    <col min="11892" max="11892" width="3.44140625" style="1" customWidth="1"/>
    <col min="11893" max="11893" width="2.88671875" style="1" customWidth="1"/>
    <col min="11894" max="11894" width="3" style="1" customWidth="1"/>
    <col min="11895" max="11897" width="0" style="1" hidden="1" customWidth="1"/>
    <col min="11898" max="11898" width="4.44140625" style="1" customWidth="1"/>
    <col min="11899" max="11899" width="0" style="1" hidden="1" customWidth="1"/>
    <col min="11900" max="11901" width="14.88671875" style="1" customWidth="1"/>
    <col min="11902" max="11902" width="15.109375" style="1" customWidth="1"/>
    <col min="11903" max="11903" width="6.44140625" style="1" customWidth="1"/>
    <col min="11904" max="11904" width="15.109375" style="1" customWidth="1"/>
    <col min="11905" max="11905" width="4.109375" style="1" customWidth="1"/>
    <col min="11906" max="11906" width="3" style="1" customWidth="1"/>
    <col min="11907" max="11909" width="0" style="1" hidden="1" customWidth="1"/>
    <col min="11910" max="11910" width="3" style="1" customWidth="1"/>
    <col min="11911" max="11911" width="0" style="1" hidden="1" customWidth="1"/>
    <col min="11912" max="11912" width="3" style="1" customWidth="1"/>
    <col min="11913" max="11913" width="0" style="1" hidden="1" customWidth="1"/>
    <col min="11914" max="11914" width="4.44140625" style="1" customWidth="1"/>
    <col min="11915" max="11915" width="34.33203125" style="1" customWidth="1"/>
    <col min="11916" max="11916" width="23.44140625" style="1" customWidth="1"/>
    <col min="11917" max="11917" width="9.109375" style="1" customWidth="1"/>
    <col min="11918" max="11918" width="19.44140625" style="1" customWidth="1"/>
    <col min="11919" max="11919" width="42.6640625" style="1" customWidth="1"/>
    <col min="11920" max="11920" width="5.88671875" style="1" customWidth="1"/>
    <col min="11921" max="11921" width="31.44140625" style="1" customWidth="1"/>
    <col min="11922" max="11922" width="16.109375" style="1" customWidth="1"/>
    <col min="11923" max="11924" width="9.33203125" style="1" customWidth="1"/>
    <col min="11925" max="11925" width="11.109375" style="1" customWidth="1"/>
    <col min="11926" max="11926" width="2.109375" style="1" customWidth="1"/>
    <col min="11927" max="12132" width="10.88671875" style="1"/>
    <col min="12133" max="12133" width="12" style="1" customWidth="1"/>
    <col min="12134" max="12134" width="2.6640625" style="1" customWidth="1"/>
    <col min="12135" max="12136" width="6.44140625" style="1" customWidth="1"/>
    <col min="12137" max="12137" width="5.88671875" style="1" customWidth="1"/>
    <col min="12138" max="12138" width="6.44140625" style="1" customWidth="1"/>
    <col min="12139" max="12139" width="13.6640625" style="1" customWidth="1"/>
    <col min="12140" max="12141" width="9" style="1" customWidth="1"/>
    <col min="12142" max="12142" width="2.44140625" style="1" customWidth="1"/>
    <col min="12143" max="12143" width="8.88671875" style="1" customWidth="1"/>
    <col min="12144" max="12144" width="7.44140625" style="1" customWidth="1"/>
    <col min="12145" max="12147" width="3.6640625" style="1" customWidth="1"/>
    <col min="12148" max="12148" width="3.44140625" style="1" customWidth="1"/>
    <col min="12149" max="12149" width="2.88671875" style="1" customWidth="1"/>
    <col min="12150" max="12150" width="3" style="1" customWidth="1"/>
    <col min="12151" max="12153" width="0" style="1" hidden="1" customWidth="1"/>
    <col min="12154" max="12154" width="4.44140625" style="1" customWidth="1"/>
    <col min="12155" max="12155" width="0" style="1" hidden="1" customWidth="1"/>
    <col min="12156" max="12157" width="14.88671875" style="1" customWidth="1"/>
    <col min="12158" max="12158" width="15.109375" style="1" customWidth="1"/>
    <col min="12159" max="12159" width="6.44140625" style="1" customWidth="1"/>
    <col min="12160" max="12160" width="15.109375" style="1" customWidth="1"/>
    <col min="12161" max="12161" width="4.109375" style="1" customWidth="1"/>
    <col min="12162" max="12162" width="3" style="1" customWidth="1"/>
    <col min="12163" max="12165" width="0" style="1" hidden="1" customWidth="1"/>
    <col min="12166" max="12166" width="3" style="1" customWidth="1"/>
    <col min="12167" max="12167" width="0" style="1" hidden="1" customWidth="1"/>
    <col min="12168" max="12168" width="3" style="1" customWidth="1"/>
    <col min="12169" max="12169" width="0" style="1" hidden="1" customWidth="1"/>
    <col min="12170" max="12170" width="4.44140625" style="1" customWidth="1"/>
    <col min="12171" max="12171" width="34.33203125" style="1" customWidth="1"/>
    <col min="12172" max="12172" width="23.44140625" style="1" customWidth="1"/>
    <col min="12173" max="12173" width="9.109375" style="1" customWidth="1"/>
    <col min="12174" max="12174" width="19.44140625" style="1" customWidth="1"/>
    <col min="12175" max="12175" width="42.6640625" style="1" customWidth="1"/>
    <col min="12176" max="12176" width="5.88671875" style="1" customWidth="1"/>
    <col min="12177" max="12177" width="31.44140625" style="1" customWidth="1"/>
    <col min="12178" max="12178" width="16.109375" style="1" customWidth="1"/>
    <col min="12179" max="12180" width="9.33203125" style="1" customWidth="1"/>
    <col min="12181" max="12181" width="11.109375" style="1" customWidth="1"/>
    <col min="12182" max="12182" width="2.109375" style="1" customWidth="1"/>
    <col min="12183" max="12388" width="10.88671875" style="1"/>
    <col min="12389" max="12389" width="12" style="1" customWidth="1"/>
    <col min="12390" max="12390" width="2.6640625" style="1" customWidth="1"/>
    <col min="12391" max="12392" width="6.44140625" style="1" customWidth="1"/>
    <col min="12393" max="12393" width="5.88671875" style="1" customWidth="1"/>
    <col min="12394" max="12394" width="6.44140625" style="1" customWidth="1"/>
    <col min="12395" max="12395" width="13.6640625" style="1" customWidth="1"/>
    <col min="12396" max="12397" width="9" style="1" customWidth="1"/>
    <col min="12398" max="12398" width="2.44140625" style="1" customWidth="1"/>
    <col min="12399" max="12399" width="8.88671875" style="1" customWidth="1"/>
    <col min="12400" max="12400" width="7.44140625" style="1" customWidth="1"/>
    <col min="12401" max="12403" width="3.6640625" style="1" customWidth="1"/>
    <col min="12404" max="12404" width="3.44140625" style="1" customWidth="1"/>
    <col min="12405" max="12405" width="2.88671875" style="1" customWidth="1"/>
    <col min="12406" max="12406" width="3" style="1" customWidth="1"/>
    <col min="12407" max="12409" width="0" style="1" hidden="1" customWidth="1"/>
    <col min="12410" max="12410" width="4.44140625" style="1" customWidth="1"/>
    <col min="12411" max="12411" width="0" style="1" hidden="1" customWidth="1"/>
    <col min="12412" max="12413" width="14.88671875" style="1" customWidth="1"/>
    <col min="12414" max="12414" width="15.109375" style="1" customWidth="1"/>
    <col min="12415" max="12415" width="6.44140625" style="1" customWidth="1"/>
    <col min="12416" max="12416" width="15.109375" style="1" customWidth="1"/>
    <col min="12417" max="12417" width="4.109375" style="1" customWidth="1"/>
    <col min="12418" max="12418" width="3" style="1" customWidth="1"/>
    <col min="12419" max="12421" width="0" style="1" hidden="1" customWidth="1"/>
    <col min="12422" max="12422" width="3" style="1" customWidth="1"/>
    <col min="12423" max="12423" width="0" style="1" hidden="1" customWidth="1"/>
    <col min="12424" max="12424" width="3" style="1" customWidth="1"/>
    <col min="12425" max="12425" width="0" style="1" hidden="1" customWidth="1"/>
    <col min="12426" max="12426" width="4.44140625" style="1" customWidth="1"/>
    <col min="12427" max="12427" width="34.33203125" style="1" customWidth="1"/>
    <col min="12428" max="12428" width="23.44140625" style="1" customWidth="1"/>
    <col min="12429" max="12429" width="9.109375" style="1" customWidth="1"/>
    <col min="12430" max="12430" width="19.44140625" style="1" customWidth="1"/>
    <col min="12431" max="12431" width="42.6640625" style="1" customWidth="1"/>
    <col min="12432" max="12432" width="5.88671875" style="1" customWidth="1"/>
    <col min="12433" max="12433" width="31.44140625" style="1" customWidth="1"/>
    <col min="12434" max="12434" width="16.109375" style="1" customWidth="1"/>
    <col min="12435" max="12436" width="9.33203125" style="1" customWidth="1"/>
    <col min="12437" max="12437" width="11.109375" style="1" customWidth="1"/>
    <col min="12438" max="12438" width="2.109375" style="1" customWidth="1"/>
    <col min="12439" max="12644" width="10.88671875" style="1"/>
    <col min="12645" max="12645" width="12" style="1" customWidth="1"/>
    <col min="12646" max="12646" width="2.6640625" style="1" customWidth="1"/>
    <col min="12647" max="12648" width="6.44140625" style="1" customWidth="1"/>
    <col min="12649" max="12649" width="5.88671875" style="1" customWidth="1"/>
    <col min="12650" max="12650" width="6.44140625" style="1" customWidth="1"/>
    <col min="12651" max="12651" width="13.6640625" style="1" customWidth="1"/>
    <col min="12652" max="12653" width="9" style="1" customWidth="1"/>
    <col min="12654" max="12654" width="2.44140625" style="1" customWidth="1"/>
    <col min="12655" max="12655" width="8.88671875" style="1" customWidth="1"/>
    <col min="12656" max="12656" width="7.44140625" style="1" customWidth="1"/>
    <col min="12657" max="12659" width="3.6640625" style="1" customWidth="1"/>
    <col min="12660" max="12660" width="3.44140625" style="1" customWidth="1"/>
    <col min="12661" max="12661" width="2.88671875" style="1" customWidth="1"/>
    <col min="12662" max="12662" width="3" style="1" customWidth="1"/>
    <col min="12663" max="12665" width="0" style="1" hidden="1" customWidth="1"/>
    <col min="12666" max="12666" width="4.44140625" style="1" customWidth="1"/>
    <col min="12667" max="12667" width="0" style="1" hidden="1" customWidth="1"/>
    <col min="12668" max="12669" width="14.88671875" style="1" customWidth="1"/>
    <col min="12670" max="12670" width="15.109375" style="1" customWidth="1"/>
    <col min="12671" max="12671" width="6.44140625" style="1" customWidth="1"/>
    <col min="12672" max="12672" width="15.109375" style="1" customWidth="1"/>
    <col min="12673" max="12673" width="4.109375" style="1" customWidth="1"/>
    <col min="12674" max="12674" width="3" style="1" customWidth="1"/>
    <col min="12675" max="12677" width="0" style="1" hidden="1" customWidth="1"/>
    <col min="12678" max="12678" width="3" style="1" customWidth="1"/>
    <col min="12679" max="12679" width="0" style="1" hidden="1" customWidth="1"/>
    <col min="12680" max="12680" width="3" style="1" customWidth="1"/>
    <col min="12681" max="12681" width="0" style="1" hidden="1" customWidth="1"/>
    <col min="12682" max="12682" width="4.44140625" style="1" customWidth="1"/>
    <col min="12683" max="12683" width="34.33203125" style="1" customWidth="1"/>
    <col min="12684" max="12684" width="23.44140625" style="1" customWidth="1"/>
    <col min="12685" max="12685" width="9.109375" style="1" customWidth="1"/>
    <col min="12686" max="12686" width="19.44140625" style="1" customWidth="1"/>
    <col min="12687" max="12687" width="42.6640625" style="1" customWidth="1"/>
    <col min="12688" max="12688" width="5.88671875" style="1" customWidth="1"/>
    <col min="12689" max="12689" width="31.44140625" style="1" customWidth="1"/>
    <col min="12690" max="12690" width="16.109375" style="1" customWidth="1"/>
    <col min="12691" max="12692" width="9.33203125" style="1" customWidth="1"/>
    <col min="12693" max="12693" width="11.109375" style="1" customWidth="1"/>
    <col min="12694" max="12694" width="2.109375" style="1" customWidth="1"/>
    <col min="12695" max="12900" width="10.88671875" style="1"/>
    <col min="12901" max="12901" width="12" style="1" customWidth="1"/>
    <col min="12902" max="12902" width="2.6640625" style="1" customWidth="1"/>
    <col min="12903" max="12904" width="6.44140625" style="1" customWidth="1"/>
    <col min="12905" max="12905" width="5.88671875" style="1" customWidth="1"/>
    <col min="12906" max="12906" width="6.44140625" style="1" customWidth="1"/>
    <col min="12907" max="12907" width="13.6640625" style="1" customWidth="1"/>
    <col min="12908" max="12909" width="9" style="1" customWidth="1"/>
    <col min="12910" max="12910" width="2.44140625" style="1" customWidth="1"/>
    <col min="12911" max="12911" width="8.88671875" style="1" customWidth="1"/>
    <col min="12912" max="12912" width="7.44140625" style="1" customWidth="1"/>
    <col min="12913" max="12915" width="3.6640625" style="1" customWidth="1"/>
    <col min="12916" max="12916" width="3.44140625" style="1" customWidth="1"/>
    <col min="12917" max="12917" width="2.88671875" style="1" customWidth="1"/>
    <col min="12918" max="12918" width="3" style="1" customWidth="1"/>
    <col min="12919" max="12921" width="0" style="1" hidden="1" customWidth="1"/>
    <col min="12922" max="12922" width="4.44140625" style="1" customWidth="1"/>
    <col min="12923" max="12923" width="0" style="1" hidden="1" customWidth="1"/>
    <col min="12924" max="12925" width="14.88671875" style="1" customWidth="1"/>
    <col min="12926" max="12926" width="15.109375" style="1" customWidth="1"/>
    <col min="12927" max="12927" width="6.44140625" style="1" customWidth="1"/>
    <col min="12928" max="12928" width="15.109375" style="1" customWidth="1"/>
    <col min="12929" max="12929" width="4.109375" style="1" customWidth="1"/>
    <col min="12930" max="12930" width="3" style="1" customWidth="1"/>
    <col min="12931" max="12933" width="0" style="1" hidden="1" customWidth="1"/>
    <col min="12934" max="12934" width="3" style="1" customWidth="1"/>
    <col min="12935" max="12935" width="0" style="1" hidden="1" customWidth="1"/>
    <col min="12936" max="12936" width="3" style="1" customWidth="1"/>
    <col min="12937" max="12937" width="0" style="1" hidden="1" customWidth="1"/>
    <col min="12938" max="12938" width="4.44140625" style="1" customWidth="1"/>
    <col min="12939" max="12939" width="34.33203125" style="1" customWidth="1"/>
    <col min="12940" max="12940" width="23.44140625" style="1" customWidth="1"/>
    <col min="12941" max="12941" width="9.109375" style="1" customWidth="1"/>
    <col min="12942" max="12942" width="19.44140625" style="1" customWidth="1"/>
    <col min="12943" max="12943" width="42.6640625" style="1" customWidth="1"/>
    <col min="12944" max="12944" width="5.88671875" style="1" customWidth="1"/>
    <col min="12945" max="12945" width="31.44140625" style="1" customWidth="1"/>
    <col min="12946" max="12946" width="16.109375" style="1" customWidth="1"/>
    <col min="12947" max="12948" width="9.33203125" style="1" customWidth="1"/>
    <col min="12949" max="12949" width="11.109375" style="1" customWidth="1"/>
    <col min="12950" max="12950" width="2.109375" style="1" customWidth="1"/>
    <col min="12951" max="13156" width="10.88671875" style="1"/>
    <col min="13157" max="13157" width="12" style="1" customWidth="1"/>
    <col min="13158" max="13158" width="2.6640625" style="1" customWidth="1"/>
    <col min="13159" max="13160" width="6.44140625" style="1" customWidth="1"/>
    <col min="13161" max="13161" width="5.88671875" style="1" customWidth="1"/>
    <col min="13162" max="13162" width="6.44140625" style="1" customWidth="1"/>
    <col min="13163" max="13163" width="13.6640625" style="1" customWidth="1"/>
    <col min="13164" max="13165" width="9" style="1" customWidth="1"/>
    <col min="13166" max="13166" width="2.44140625" style="1" customWidth="1"/>
    <col min="13167" max="13167" width="8.88671875" style="1" customWidth="1"/>
    <col min="13168" max="13168" width="7.44140625" style="1" customWidth="1"/>
    <col min="13169" max="13171" width="3.6640625" style="1" customWidth="1"/>
    <col min="13172" max="13172" width="3.44140625" style="1" customWidth="1"/>
    <col min="13173" max="13173" width="2.88671875" style="1" customWidth="1"/>
    <col min="13174" max="13174" width="3" style="1" customWidth="1"/>
    <col min="13175" max="13177" width="0" style="1" hidden="1" customWidth="1"/>
    <col min="13178" max="13178" width="4.44140625" style="1" customWidth="1"/>
    <col min="13179" max="13179" width="0" style="1" hidden="1" customWidth="1"/>
    <col min="13180" max="13181" width="14.88671875" style="1" customWidth="1"/>
    <col min="13182" max="13182" width="15.109375" style="1" customWidth="1"/>
    <col min="13183" max="13183" width="6.44140625" style="1" customWidth="1"/>
    <col min="13184" max="13184" width="15.109375" style="1" customWidth="1"/>
    <col min="13185" max="13185" width="4.109375" style="1" customWidth="1"/>
    <col min="13186" max="13186" width="3" style="1" customWidth="1"/>
    <col min="13187" max="13189" width="0" style="1" hidden="1" customWidth="1"/>
    <col min="13190" max="13190" width="3" style="1" customWidth="1"/>
    <col min="13191" max="13191" width="0" style="1" hidden="1" customWidth="1"/>
    <col min="13192" max="13192" width="3" style="1" customWidth="1"/>
    <col min="13193" max="13193" width="0" style="1" hidden="1" customWidth="1"/>
    <col min="13194" max="13194" width="4.44140625" style="1" customWidth="1"/>
    <col min="13195" max="13195" width="34.33203125" style="1" customWidth="1"/>
    <col min="13196" max="13196" width="23.44140625" style="1" customWidth="1"/>
    <col min="13197" max="13197" width="9.109375" style="1" customWidth="1"/>
    <col min="13198" max="13198" width="19.44140625" style="1" customWidth="1"/>
    <col min="13199" max="13199" width="42.6640625" style="1" customWidth="1"/>
    <col min="13200" max="13200" width="5.88671875" style="1" customWidth="1"/>
    <col min="13201" max="13201" width="31.44140625" style="1" customWidth="1"/>
    <col min="13202" max="13202" width="16.109375" style="1" customWidth="1"/>
    <col min="13203" max="13204" width="9.33203125" style="1" customWidth="1"/>
    <col min="13205" max="13205" width="11.109375" style="1" customWidth="1"/>
    <col min="13206" max="13206" width="2.109375" style="1" customWidth="1"/>
    <col min="13207" max="13412" width="10.88671875" style="1"/>
    <col min="13413" max="13413" width="12" style="1" customWidth="1"/>
    <col min="13414" max="13414" width="2.6640625" style="1" customWidth="1"/>
    <col min="13415" max="13416" width="6.44140625" style="1" customWidth="1"/>
    <col min="13417" max="13417" width="5.88671875" style="1" customWidth="1"/>
    <col min="13418" max="13418" width="6.44140625" style="1" customWidth="1"/>
    <col min="13419" max="13419" width="13.6640625" style="1" customWidth="1"/>
    <col min="13420" max="13421" width="9" style="1" customWidth="1"/>
    <col min="13422" max="13422" width="2.44140625" style="1" customWidth="1"/>
    <col min="13423" max="13423" width="8.88671875" style="1" customWidth="1"/>
    <col min="13424" max="13424" width="7.44140625" style="1" customWidth="1"/>
    <col min="13425" max="13427" width="3.6640625" style="1" customWidth="1"/>
    <col min="13428" max="13428" width="3.44140625" style="1" customWidth="1"/>
    <col min="13429" max="13429" width="2.88671875" style="1" customWidth="1"/>
    <col min="13430" max="13430" width="3" style="1" customWidth="1"/>
    <col min="13431" max="13433" width="0" style="1" hidden="1" customWidth="1"/>
    <col min="13434" max="13434" width="4.44140625" style="1" customWidth="1"/>
    <col min="13435" max="13435" width="0" style="1" hidden="1" customWidth="1"/>
    <col min="13436" max="13437" width="14.88671875" style="1" customWidth="1"/>
    <col min="13438" max="13438" width="15.109375" style="1" customWidth="1"/>
    <col min="13439" max="13439" width="6.44140625" style="1" customWidth="1"/>
    <col min="13440" max="13440" width="15.109375" style="1" customWidth="1"/>
    <col min="13441" max="13441" width="4.109375" style="1" customWidth="1"/>
    <col min="13442" max="13442" width="3" style="1" customWidth="1"/>
    <col min="13443" max="13445" width="0" style="1" hidden="1" customWidth="1"/>
    <col min="13446" max="13446" width="3" style="1" customWidth="1"/>
    <col min="13447" max="13447" width="0" style="1" hidden="1" customWidth="1"/>
    <col min="13448" max="13448" width="3" style="1" customWidth="1"/>
    <col min="13449" max="13449" width="0" style="1" hidden="1" customWidth="1"/>
    <col min="13450" max="13450" width="4.44140625" style="1" customWidth="1"/>
    <col min="13451" max="13451" width="34.33203125" style="1" customWidth="1"/>
    <col min="13452" max="13452" width="23.44140625" style="1" customWidth="1"/>
    <col min="13453" max="13453" width="9.109375" style="1" customWidth="1"/>
    <col min="13454" max="13454" width="19.44140625" style="1" customWidth="1"/>
    <col min="13455" max="13455" width="42.6640625" style="1" customWidth="1"/>
    <col min="13456" max="13456" width="5.88671875" style="1" customWidth="1"/>
    <col min="13457" max="13457" width="31.44140625" style="1" customWidth="1"/>
    <col min="13458" max="13458" width="16.109375" style="1" customWidth="1"/>
    <col min="13459" max="13460" width="9.33203125" style="1" customWidth="1"/>
    <col min="13461" max="13461" width="11.109375" style="1" customWidth="1"/>
    <col min="13462" max="13462" width="2.109375" style="1" customWidth="1"/>
    <col min="13463" max="13668" width="10.88671875" style="1"/>
    <col min="13669" max="13669" width="12" style="1" customWidth="1"/>
    <col min="13670" max="13670" width="2.6640625" style="1" customWidth="1"/>
    <col min="13671" max="13672" width="6.44140625" style="1" customWidth="1"/>
    <col min="13673" max="13673" width="5.88671875" style="1" customWidth="1"/>
    <col min="13674" max="13674" width="6.44140625" style="1" customWidth="1"/>
    <col min="13675" max="13675" width="13.6640625" style="1" customWidth="1"/>
    <col min="13676" max="13677" width="9" style="1" customWidth="1"/>
    <col min="13678" max="13678" width="2.44140625" style="1" customWidth="1"/>
    <col min="13679" max="13679" width="8.88671875" style="1" customWidth="1"/>
    <col min="13680" max="13680" width="7.44140625" style="1" customWidth="1"/>
    <col min="13681" max="13683" width="3.6640625" style="1" customWidth="1"/>
    <col min="13684" max="13684" width="3.44140625" style="1" customWidth="1"/>
    <col min="13685" max="13685" width="2.88671875" style="1" customWidth="1"/>
    <col min="13686" max="13686" width="3" style="1" customWidth="1"/>
    <col min="13687" max="13689" width="0" style="1" hidden="1" customWidth="1"/>
    <col min="13690" max="13690" width="4.44140625" style="1" customWidth="1"/>
    <col min="13691" max="13691" width="0" style="1" hidden="1" customWidth="1"/>
    <col min="13692" max="13693" width="14.88671875" style="1" customWidth="1"/>
    <col min="13694" max="13694" width="15.109375" style="1" customWidth="1"/>
    <col min="13695" max="13695" width="6.44140625" style="1" customWidth="1"/>
    <col min="13696" max="13696" width="15.109375" style="1" customWidth="1"/>
    <col min="13697" max="13697" width="4.109375" style="1" customWidth="1"/>
    <col min="13698" max="13698" width="3" style="1" customWidth="1"/>
    <col min="13699" max="13701" width="0" style="1" hidden="1" customWidth="1"/>
    <col min="13702" max="13702" width="3" style="1" customWidth="1"/>
    <col min="13703" max="13703" width="0" style="1" hidden="1" customWidth="1"/>
    <col min="13704" max="13704" width="3" style="1" customWidth="1"/>
    <col min="13705" max="13705" width="0" style="1" hidden="1" customWidth="1"/>
    <col min="13706" max="13706" width="4.44140625" style="1" customWidth="1"/>
    <col min="13707" max="13707" width="34.33203125" style="1" customWidth="1"/>
    <col min="13708" max="13708" width="23.44140625" style="1" customWidth="1"/>
    <col min="13709" max="13709" width="9.109375" style="1" customWidth="1"/>
    <col min="13710" max="13710" width="19.44140625" style="1" customWidth="1"/>
    <col min="13711" max="13711" width="42.6640625" style="1" customWidth="1"/>
    <col min="13712" max="13712" width="5.88671875" style="1" customWidth="1"/>
    <col min="13713" max="13713" width="31.44140625" style="1" customWidth="1"/>
    <col min="13714" max="13714" width="16.109375" style="1" customWidth="1"/>
    <col min="13715" max="13716" width="9.33203125" style="1" customWidth="1"/>
    <col min="13717" max="13717" width="11.109375" style="1" customWidth="1"/>
    <col min="13718" max="13718" width="2.109375" style="1" customWidth="1"/>
    <col min="13719" max="13924" width="10.88671875" style="1"/>
    <col min="13925" max="13925" width="12" style="1" customWidth="1"/>
    <col min="13926" max="13926" width="2.6640625" style="1" customWidth="1"/>
    <col min="13927" max="13928" width="6.44140625" style="1" customWidth="1"/>
    <col min="13929" max="13929" width="5.88671875" style="1" customWidth="1"/>
    <col min="13930" max="13930" width="6.44140625" style="1" customWidth="1"/>
    <col min="13931" max="13931" width="13.6640625" style="1" customWidth="1"/>
    <col min="13932" max="13933" width="9" style="1" customWidth="1"/>
    <col min="13934" max="13934" width="2.44140625" style="1" customWidth="1"/>
    <col min="13935" max="13935" width="8.88671875" style="1" customWidth="1"/>
    <col min="13936" max="13936" width="7.44140625" style="1" customWidth="1"/>
    <col min="13937" max="13939" width="3.6640625" style="1" customWidth="1"/>
    <col min="13940" max="13940" width="3.44140625" style="1" customWidth="1"/>
    <col min="13941" max="13941" width="2.88671875" style="1" customWidth="1"/>
    <col min="13942" max="13942" width="3" style="1" customWidth="1"/>
    <col min="13943" max="13945" width="0" style="1" hidden="1" customWidth="1"/>
    <col min="13946" max="13946" width="4.44140625" style="1" customWidth="1"/>
    <col min="13947" max="13947" width="0" style="1" hidden="1" customWidth="1"/>
    <col min="13948" max="13949" width="14.88671875" style="1" customWidth="1"/>
    <col min="13950" max="13950" width="15.109375" style="1" customWidth="1"/>
    <col min="13951" max="13951" width="6.44140625" style="1" customWidth="1"/>
    <col min="13952" max="13952" width="15.109375" style="1" customWidth="1"/>
    <col min="13953" max="13953" width="4.109375" style="1" customWidth="1"/>
    <col min="13954" max="13954" width="3" style="1" customWidth="1"/>
    <col min="13955" max="13957" width="0" style="1" hidden="1" customWidth="1"/>
    <col min="13958" max="13958" width="3" style="1" customWidth="1"/>
    <col min="13959" max="13959" width="0" style="1" hidden="1" customWidth="1"/>
    <col min="13960" max="13960" width="3" style="1" customWidth="1"/>
    <col min="13961" max="13961" width="0" style="1" hidden="1" customWidth="1"/>
    <col min="13962" max="13962" width="4.44140625" style="1" customWidth="1"/>
    <col min="13963" max="13963" width="34.33203125" style="1" customWidth="1"/>
    <col min="13964" max="13964" width="23.44140625" style="1" customWidth="1"/>
    <col min="13965" max="13965" width="9.109375" style="1" customWidth="1"/>
    <col min="13966" max="13966" width="19.44140625" style="1" customWidth="1"/>
    <col min="13967" max="13967" width="42.6640625" style="1" customWidth="1"/>
    <col min="13968" max="13968" width="5.88671875" style="1" customWidth="1"/>
    <col min="13969" max="13969" width="31.44140625" style="1" customWidth="1"/>
    <col min="13970" max="13970" width="16.109375" style="1" customWidth="1"/>
    <col min="13971" max="13972" width="9.33203125" style="1" customWidth="1"/>
    <col min="13973" max="13973" width="11.109375" style="1" customWidth="1"/>
    <col min="13974" max="13974" width="2.109375" style="1" customWidth="1"/>
    <col min="13975" max="14180" width="10.88671875" style="1"/>
    <col min="14181" max="14181" width="12" style="1" customWidth="1"/>
    <col min="14182" max="14182" width="2.6640625" style="1" customWidth="1"/>
    <col min="14183" max="14184" width="6.44140625" style="1" customWidth="1"/>
    <col min="14185" max="14185" width="5.88671875" style="1" customWidth="1"/>
    <col min="14186" max="14186" width="6.44140625" style="1" customWidth="1"/>
    <col min="14187" max="14187" width="13.6640625" style="1" customWidth="1"/>
    <col min="14188" max="14189" width="9" style="1" customWidth="1"/>
    <col min="14190" max="14190" width="2.44140625" style="1" customWidth="1"/>
    <col min="14191" max="14191" width="8.88671875" style="1" customWidth="1"/>
    <col min="14192" max="14192" width="7.44140625" style="1" customWidth="1"/>
    <col min="14193" max="14195" width="3.6640625" style="1" customWidth="1"/>
    <col min="14196" max="14196" width="3.44140625" style="1" customWidth="1"/>
    <col min="14197" max="14197" width="2.88671875" style="1" customWidth="1"/>
    <col min="14198" max="14198" width="3" style="1" customWidth="1"/>
    <col min="14199" max="14201" width="0" style="1" hidden="1" customWidth="1"/>
    <col min="14202" max="14202" width="4.44140625" style="1" customWidth="1"/>
    <col min="14203" max="14203" width="0" style="1" hidden="1" customWidth="1"/>
    <col min="14204" max="14205" width="14.88671875" style="1" customWidth="1"/>
    <col min="14206" max="14206" width="15.109375" style="1" customWidth="1"/>
    <col min="14207" max="14207" width="6.44140625" style="1" customWidth="1"/>
    <col min="14208" max="14208" width="15.109375" style="1" customWidth="1"/>
    <col min="14209" max="14209" width="4.109375" style="1" customWidth="1"/>
    <col min="14210" max="14210" width="3" style="1" customWidth="1"/>
    <col min="14211" max="14213" width="0" style="1" hidden="1" customWidth="1"/>
    <col min="14214" max="14214" width="3" style="1" customWidth="1"/>
    <col min="14215" max="14215" width="0" style="1" hidden="1" customWidth="1"/>
    <col min="14216" max="14216" width="3" style="1" customWidth="1"/>
    <col min="14217" max="14217" width="0" style="1" hidden="1" customWidth="1"/>
    <col min="14218" max="14218" width="4.44140625" style="1" customWidth="1"/>
    <col min="14219" max="14219" width="34.33203125" style="1" customWidth="1"/>
    <col min="14220" max="14220" width="23.44140625" style="1" customWidth="1"/>
    <col min="14221" max="14221" width="9.109375" style="1" customWidth="1"/>
    <col min="14222" max="14222" width="19.44140625" style="1" customWidth="1"/>
    <col min="14223" max="14223" width="42.6640625" style="1" customWidth="1"/>
    <col min="14224" max="14224" width="5.88671875" style="1" customWidth="1"/>
    <col min="14225" max="14225" width="31.44140625" style="1" customWidth="1"/>
    <col min="14226" max="14226" width="16.109375" style="1" customWidth="1"/>
    <col min="14227" max="14228" width="9.33203125" style="1" customWidth="1"/>
    <col min="14229" max="14229" width="11.109375" style="1" customWidth="1"/>
    <col min="14230" max="14230" width="2.109375" style="1" customWidth="1"/>
    <col min="14231" max="14436" width="10.88671875" style="1"/>
    <col min="14437" max="14437" width="12" style="1" customWidth="1"/>
    <col min="14438" max="14438" width="2.6640625" style="1" customWidth="1"/>
    <col min="14439" max="14440" width="6.44140625" style="1" customWidth="1"/>
    <col min="14441" max="14441" width="5.88671875" style="1" customWidth="1"/>
    <col min="14442" max="14442" width="6.44140625" style="1" customWidth="1"/>
    <col min="14443" max="14443" width="13.6640625" style="1" customWidth="1"/>
    <col min="14444" max="14445" width="9" style="1" customWidth="1"/>
    <col min="14446" max="14446" width="2.44140625" style="1" customWidth="1"/>
    <col min="14447" max="14447" width="8.88671875" style="1" customWidth="1"/>
    <col min="14448" max="14448" width="7.44140625" style="1" customWidth="1"/>
    <col min="14449" max="14451" width="3.6640625" style="1" customWidth="1"/>
    <col min="14452" max="14452" width="3.44140625" style="1" customWidth="1"/>
    <col min="14453" max="14453" width="2.88671875" style="1" customWidth="1"/>
    <col min="14454" max="14454" width="3" style="1" customWidth="1"/>
    <col min="14455" max="14457" width="0" style="1" hidden="1" customWidth="1"/>
    <col min="14458" max="14458" width="4.44140625" style="1" customWidth="1"/>
    <col min="14459" max="14459" width="0" style="1" hidden="1" customWidth="1"/>
    <col min="14460" max="14461" width="14.88671875" style="1" customWidth="1"/>
    <col min="14462" max="14462" width="15.109375" style="1" customWidth="1"/>
    <col min="14463" max="14463" width="6.44140625" style="1" customWidth="1"/>
    <col min="14464" max="14464" width="15.109375" style="1" customWidth="1"/>
    <col min="14465" max="14465" width="4.109375" style="1" customWidth="1"/>
    <col min="14466" max="14466" width="3" style="1" customWidth="1"/>
    <col min="14467" max="14469" width="0" style="1" hidden="1" customWidth="1"/>
    <col min="14470" max="14470" width="3" style="1" customWidth="1"/>
    <col min="14471" max="14471" width="0" style="1" hidden="1" customWidth="1"/>
    <col min="14472" max="14472" width="3" style="1" customWidth="1"/>
    <col min="14473" max="14473" width="0" style="1" hidden="1" customWidth="1"/>
    <col min="14474" max="14474" width="4.44140625" style="1" customWidth="1"/>
    <col min="14475" max="14475" width="34.33203125" style="1" customWidth="1"/>
    <col min="14476" max="14476" width="23.44140625" style="1" customWidth="1"/>
    <col min="14477" max="14477" width="9.109375" style="1" customWidth="1"/>
    <col min="14478" max="14478" width="19.44140625" style="1" customWidth="1"/>
    <col min="14479" max="14479" width="42.6640625" style="1" customWidth="1"/>
    <col min="14480" max="14480" width="5.88671875" style="1" customWidth="1"/>
    <col min="14481" max="14481" width="31.44140625" style="1" customWidth="1"/>
    <col min="14482" max="14482" width="16.109375" style="1" customWidth="1"/>
    <col min="14483" max="14484" width="9.33203125" style="1" customWidth="1"/>
    <col min="14485" max="14485" width="11.109375" style="1" customWidth="1"/>
    <col min="14486" max="14486" width="2.109375" style="1" customWidth="1"/>
    <col min="14487" max="14692" width="10.88671875" style="1"/>
    <col min="14693" max="14693" width="12" style="1" customWidth="1"/>
    <col min="14694" max="14694" width="2.6640625" style="1" customWidth="1"/>
    <col min="14695" max="14696" width="6.44140625" style="1" customWidth="1"/>
    <col min="14697" max="14697" width="5.88671875" style="1" customWidth="1"/>
    <col min="14698" max="14698" width="6.44140625" style="1" customWidth="1"/>
    <col min="14699" max="14699" width="13.6640625" style="1" customWidth="1"/>
    <col min="14700" max="14701" width="9" style="1" customWidth="1"/>
    <col min="14702" max="14702" width="2.44140625" style="1" customWidth="1"/>
    <col min="14703" max="14703" width="8.88671875" style="1" customWidth="1"/>
    <col min="14704" max="14704" width="7.44140625" style="1" customWidth="1"/>
    <col min="14705" max="14707" width="3.6640625" style="1" customWidth="1"/>
    <col min="14708" max="14708" width="3.44140625" style="1" customWidth="1"/>
    <col min="14709" max="14709" width="2.88671875" style="1" customWidth="1"/>
    <col min="14710" max="14710" width="3" style="1" customWidth="1"/>
    <col min="14711" max="14713" width="0" style="1" hidden="1" customWidth="1"/>
    <col min="14714" max="14714" width="4.44140625" style="1" customWidth="1"/>
    <col min="14715" max="14715" width="0" style="1" hidden="1" customWidth="1"/>
    <col min="14716" max="14717" width="14.88671875" style="1" customWidth="1"/>
    <col min="14718" max="14718" width="15.109375" style="1" customWidth="1"/>
    <col min="14719" max="14719" width="6.44140625" style="1" customWidth="1"/>
    <col min="14720" max="14720" width="15.109375" style="1" customWidth="1"/>
    <col min="14721" max="14721" width="4.109375" style="1" customWidth="1"/>
    <col min="14722" max="14722" width="3" style="1" customWidth="1"/>
    <col min="14723" max="14725" width="0" style="1" hidden="1" customWidth="1"/>
    <col min="14726" max="14726" width="3" style="1" customWidth="1"/>
    <col min="14727" max="14727" width="0" style="1" hidden="1" customWidth="1"/>
    <col min="14728" max="14728" width="3" style="1" customWidth="1"/>
    <col min="14729" max="14729" width="0" style="1" hidden="1" customWidth="1"/>
    <col min="14730" max="14730" width="4.44140625" style="1" customWidth="1"/>
    <col min="14731" max="14731" width="34.33203125" style="1" customWidth="1"/>
    <col min="14732" max="14732" width="23.44140625" style="1" customWidth="1"/>
    <col min="14733" max="14733" width="9.109375" style="1" customWidth="1"/>
    <col min="14734" max="14734" width="19.44140625" style="1" customWidth="1"/>
    <col min="14735" max="14735" width="42.6640625" style="1" customWidth="1"/>
    <col min="14736" max="14736" width="5.88671875" style="1" customWidth="1"/>
    <col min="14737" max="14737" width="31.44140625" style="1" customWidth="1"/>
    <col min="14738" max="14738" width="16.109375" style="1" customWidth="1"/>
    <col min="14739" max="14740" width="9.33203125" style="1" customWidth="1"/>
    <col min="14741" max="14741" width="11.109375" style="1" customWidth="1"/>
    <col min="14742" max="14742" width="2.109375" style="1" customWidth="1"/>
    <col min="14743" max="14948" width="10.88671875" style="1"/>
    <col min="14949" max="14949" width="12" style="1" customWidth="1"/>
    <col min="14950" max="14950" width="2.6640625" style="1" customWidth="1"/>
    <col min="14951" max="14952" width="6.44140625" style="1" customWidth="1"/>
    <col min="14953" max="14953" width="5.88671875" style="1" customWidth="1"/>
    <col min="14954" max="14954" width="6.44140625" style="1" customWidth="1"/>
    <col min="14955" max="14955" width="13.6640625" style="1" customWidth="1"/>
    <col min="14956" max="14957" width="9" style="1" customWidth="1"/>
    <col min="14958" max="14958" width="2.44140625" style="1" customWidth="1"/>
    <col min="14959" max="14959" width="8.88671875" style="1" customWidth="1"/>
    <col min="14960" max="14960" width="7.44140625" style="1" customWidth="1"/>
    <col min="14961" max="14963" width="3.6640625" style="1" customWidth="1"/>
    <col min="14964" max="14964" width="3.44140625" style="1" customWidth="1"/>
    <col min="14965" max="14965" width="2.88671875" style="1" customWidth="1"/>
    <col min="14966" max="14966" width="3" style="1" customWidth="1"/>
    <col min="14967" max="14969" width="0" style="1" hidden="1" customWidth="1"/>
    <col min="14970" max="14970" width="4.44140625" style="1" customWidth="1"/>
    <col min="14971" max="14971" width="0" style="1" hidden="1" customWidth="1"/>
    <col min="14972" max="14973" width="14.88671875" style="1" customWidth="1"/>
    <col min="14974" max="14974" width="15.109375" style="1" customWidth="1"/>
    <col min="14975" max="14975" width="6.44140625" style="1" customWidth="1"/>
    <col min="14976" max="14976" width="15.109375" style="1" customWidth="1"/>
    <col min="14977" max="14977" width="4.109375" style="1" customWidth="1"/>
    <col min="14978" max="14978" width="3" style="1" customWidth="1"/>
    <col min="14979" max="14981" width="0" style="1" hidden="1" customWidth="1"/>
    <col min="14982" max="14982" width="3" style="1" customWidth="1"/>
    <col min="14983" max="14983" width="0" style="1" hidden="1" customWidth="1"/>
    <col min="14984" max="14984" width="3" style="1" customWidth="1"/>
    <col min="14985" max="14985" width="0" style="1" hidden="1" customWidth="1"/>
    <col min="14986" max="14986" width="4.44140625" style="1" customWidth="1"/>
    <col min="14987" max="14987" width="34.33203125" style="1" customWidth="1"/>
    <col min="14988" max="14988" width="23.44140625" style="1" customWidth="1"/>
    <col min="14989" max="14989" width="9.109375" style="1" customWidth="1"/>
    <col min="14990" max="14990" width="19.44140625" style="1" customWidth="1"/>
    <col min="14991" max="14991" width="42.6640625" style="1" customWidth="1"/>
    <col min="14992" max="14992" width="5.88671875" style="1" customWidth="1"/>
    <col min="14993" max="14993" width="31.44140625" style="1" customWidth="1"/>
    <col min="14994" max="14994" width="16.109375" style="1" customWidth="1"/>
    <col min="14995" max="14996" width="9.33203125" style="1" customWidth="1"/>
    <col min="14997" max="14997" width="11.109375" style="1" customWidth="1"/>
    <col min="14998" max="14998" width="2.109375" style="1" customWidth="1"/>
    <col min="14999" max="15204" width="10.88671875" style="1"/>
    <col min="15205" max="15205" width="12" style="1" customWidth="1"/>
    <col min="15206" max="15206" width="2.6640625" style="1" customWidth="1"/>
    <col min="15207" max="15208" width="6.44140625" style="1" customWidth="1"/>
    <col min="15209" max="15209" width="5.88671875" style="1" customWidth="1"/>
    <col min="15210" max="15210" width="6.44140625" style="1" customWidth="1"/>
    <col min="15211" max="15211" width="13.6640625" style="1" customWidth="1"/>
    <col min="15212" max="15213" width="9" style="1" customWidth="1"/>
    <col min="15214" max="15214" width="2.44140625" style="1" customWidth="1"/>
    <col min="15215" max="15215" width="8.88671875" style="1" customWidth="1"/>
    <col min="15216" max="15216" width="7.44140625" style="1" customWidth="1"/>
    <col min="15217" max="15219" width="3.6640625" style="1" customWidth="1"/>
    <col min="15220" max="15220" width="3.44140625" style="1" customWidth="1"/>
    <col min="15221" max="15221" width="2.88671875" style="1" customWidth="1"/>
    <col min="15222" max="15222" width="3" style="1" customWidth="1"/>
    <col min="15223" max="15225" width="0" style="1" hidden="1" customWidth="1"/>
    <col min="15226" max="15226" width="4.44140625" style="1" customWidth="1"/>
    <col min="15227" max="15227" width="0" style="1" hidden="1" customWidth="1"/>
    <col min="15228" max="15229" width="14.88671875" style="1" customWidth="1"/>
    <col min="15230" max="15230" width="15.109375" style="1" customWidth="1"/>
    <col min="15231" max="15231" width="6.44140625" style="1" customWidth="1"/>
    <col min="15232" max="15232" width="15.109375" style="1" customWidth="1"/>
    <col min="15233" max="15233" width="4.109375" style="1" customWidth="1"/>
    <col min="15234" max="15234" width="3" style="1" customWidth="1"/>
    <col min="15235" max="15237" width="0" style="1" hidden="1" customWidth="1"/>
    <col min="15238" max="15238" width="3" style="1" customWidth="1"/>
    <col min="15239" max="15239" width="0" style="1" hidden="1" customWidth="1"/>
    <col min="15240" max="15240" width="3" style="1" customWidth="1"/>
    <col min="15241" max="15241" width="0" style="1" hidden="1" customWidth="1"/>
    <col min="15242" max="15242" width="4.44140625" style="1" customWidth="1"/>
    <col min="15243" max="15243" width="34.33203125" style="1" customWidth="1"/>
    <col min="15244" max="15244" width="23.44140625" style="1" customWidth="1"/>
    <col min="15245" max="15245" width="9.109375" style="1" customWidth="1"/>
    <col min="15246" max="15246" width="19.44140625" style="1" customWidth="1"/>
    <col min="15247" max="15247" width="42.6640625" style="1" customWidth="1"/>
    <col min="15248" max="15248" width="5.88671875" style="1" customWidth="1"/>
    <col min="15249" max="15249" width="31.44140625" style="1" customWidth="1"/>
    <col min="15250" max="15250" width="16.109375" style="1" customWidth="1"/>
    <col min="15251" max="15252" width="9.33203125" style="1" customWidth="1"/>
    <col min="15253" max="15253" width="11.109375" style="1" customWidth="1"/>
    <col min="15254" max="15254" width="2.109375" style="1" customWidth="1"/>
    <col min="15255" max="15460" width="10.88671875" style="1"/>
    <col min="15461" max="15461" width="12" style="1" customWidth="1"/>
    <col min="15462" max="15462" width="2.6640625" style="1" customWidth="1"/>
    <col min="15463" max="15464" width="6.44140625" style="1" customWidth="1"/>
    <col min="15465" max="15465" width="5.88671875" style="1" customWidth="1"/>
    <col min="15466" max="15466" width="6.44140625" style="1" customWidth="1"/>
    <col min="15467" max="15467" width="13.6640625" style="1" customWidth="1"/>
    <col min="15468" max="15469" width="9" style="1" customWidth="1"/>
    <col min="15470" max="15470" width="2.44140625" style="1" customWidth="1"/>
    <col min="15471" max="15471" width="8.88671875" style="1" customWidth="1"/>
    <col min="15472" max="15472" width="7.44140625" style="1" customWidth="1"/>
    <col min="15473" max="15475" width="3.6640625" style="1" customWidth="1"/>
    <col min="15476" max="15476" width="3.44140625" style="1" customWidth="1"/>
    <col min="15477" max="15477" width="2.88671875" style="1" customWidth="1"/>
    <col min="15478" max="15478" width="3" style="1" customWidth="1"/>
    <col min="15479" max="15481" width="0" style="1" hidden="1" customWidth="1"/>
    <col min="15482" max="15482" width="4.44140625" style="1" customWidth="1"/>
    <col min="15483" max="15483" width="0" style="1" hidden="1" customWidth="1"/>
    <col min="15484" max="15485" width="14.88671875" style="1" customWidth="1"/>
    <col min="15486" max="15486" width="15.109375" style="1" customWidth="1"/>
    <col min="15487" max="15487" width="6.44140625" style="1" customWidth="1"/>
    <col min="15488" max="15488" width="15.109375" style="1" customWidth="1"/>
    <col min="15489" max="15489" width="4.109375" style="1" customWidth="1"/>
    <col min="15490" max="15490" width="3" style="1" customWidth="1"/>
    <col min="15491" max="15493" width="0" style="1" hidden="1" customWidth="1"/>
    <col min="15494" max="15494" width="3" style="1" customWidth="1"/>
    <col min="15495" max="15495" width="0" style="1" hidden="1" customWidth="1"/>
    <col min="15496" max="15496" width="3" style="1" customWidth="1"/>
    <col min="15497" max="15497" width="0" style="1" hidden="1" customWidth="1"/>
    <col min="15498" max="15498" width="4.44140625" style="1" customWidth="1"/>
    <col min="15499" max="15499" width="34.33203125" style="1" customWidth="1"/>
    <col min="15500" max="15500" width="23.44140625" style="1" customWidth="1"/>
    <col min="15501" max="15501" width="9.109375" style="1" customWidth="1"/>
    <col min="15502" max="15502" width="19.44140625" style="1" customWidth="1"/>
    <col min="15503" max="15503" width="42.6640625" style="1" customWidth="1"/>
    <col min="15504" max="15504" width="5.88671875" style="1" customWidth="1"/>
    <col min="15505" max="15505" width="31.44140625" style="1" customWidth="1"/>
    <col min="15506" max="15506" width="16.109375" style="1" customWidth="1"/>
    <col min="15507" max="15508" width="9.33203125" style="1" customWidth="1"/>
    <col min="15509" max="15509" width="11.109375" style="1" customWidth="1"/>
    <col min="15510" max="15510" width="2.109375" style="1" customWidth="1"/>
    <col min="15511" max="15716" width="10.88671875" style="1"/>
    <col min="15717" max="15717" width="12" style="1" customWidth="1"/>
    <col min="15718" max="15718" width="2.6640625" style="1" customWidth="1"/>
    <col min="15719" max="15720" width="6.44140625" style="1" customWidth="1"/>
    <col min="15721" max="15721" width="5.88671875" style="1" customWidth="1"/>
    <col min="15722" max="15722" width="6.44140625" style="1" customWidth="1"/>
    <col min="15723" max="15723" width="13.6640625" style="1" customWidth="1"/>
    <col min="15724" max="15725" width="9" style="1" customWidth="1"/>
    <col min="15726" max="15726" width="2.44140625" style="1" customWidth="1"/>
    <col min="15727" max="15727" width="8.88671875" style="1" customWidth="1"/>
    <col min="15728" max="15728" width="7.44140625" style="1" customWidth="1"/>
    <col min="15729" max="15731" width="3.6640625" style="1" customWidth="1"/>
    <col min="15732" max="15732" width="3.44140625" style="1" customWidth="1"/>
    <col min="15733" max="15733" width="2.88671875" style="1" customWidth="1"/>
    <col min="15734" max="15734" width="3" style="1" customWidth="1"/>
    <col min="15735" max="15737" width="0" style="1" hidden="1" customWidth="1"/>
    <col min="15738" max="15738" width="4.44140625" style="1" customWidth="1"/>
    <col min="15739" max="15739" width="0" style="1" hidden="1" customWidth="1"/>
    <col min="15740" max="15741" width="14.88671875" style="1" customWidth="1"/>
    <col min="15742" max="15742" width="15.109375" style="1" customWidth="1"/>
    <col min="15743" max="15743" width="6.44140625" style="1" customWidth="1"/>
    <col min="15744" max="15744" width="15.109375" style="1" customWidth="1"/>
    <col min="15745" max="15745" width="4.109375" style="1" customWidth="1"/>
    <col min="15746" max="15746" width="3" style="1" customWidth="1"/>
    <col min="15747" max="15749" width="0" style="1" hidden="1" customWidth="1"/>
    <col min="15750" max="15750" width="3" style="1" customWidth="1"/>
    <col min="15751" max="15751" width="0" style="1" hidden="1" customWidth="1"/>
    <col min="15752" max="15752" width="3" style="1" customWidth="1"/>
    <col min="15753" max="15753" width="0" style="1" hidden="1" customWidth="1"/>
    <col min="15754" max="15754" width="4.44140625" style="1" customWidth="1"/>
    <col min="15755" max="15755" width="34.33203125" style="1" customWidth="1"/>
    <col min="15756" max="15756" width="23.44140625" style="1" customWidth="1"/>
    <col min="15757" max="15757" width="9.109375" style="1" customWidth="1"/>
    <col min="15758" max="15758" width="19.44140625" style="1" customWidth="1"/>
    <col min="15759" max="15759" width="42.6640625" style="1" customWidth="1"/>
    <col min="15760" max="15760" width="5.88671875" style="1" customWidth="1"/>
    <col min="15761" max="15761" width="31.44140625" style="1" customWidth="1"/>
    <col min="15762" max="15762" width="16.109375" style="1" customWidth="1"/>
    <col min="15763" max="15764" width="9.33203125" style="1" customWidth="1"/>
    <col min="15765" max="15765" width="11.109375" style="1" customWidth="1"/>
    <col min="15766" max="15766" width="2.109375" style="1" customWidth="1"/>
    <col min="15767" max="15972" width="10.88671875" style="1"/>
    <col min="15973" max="15973" width="12" style="1" customWidth="1"/>
    <col min="15974" max="15974" width="2.6640625" style="1" customWidth="1"/>
    <col min="15975" max="15976" width="6.44140625" style="1" customWidth="1"/>
    <col min="15977" max="15977" width="5.88671875" style="1" customWidth="1"/>
    <col min="15978" max="15978" width="6.44140625" style="1" customWidth="1"/>
    <col min="15979" max="15979" width="13.6640625" style="1" customWidth="1"/>
    <col min="15980" max="15981" width="9" style="1" customWidth="1"/>
    <col min="15982" max="15982" width="2.44140625" style="1" customWidth="1"/>
    <col min="15983" max="15983" width="8.88671875" style="1" customWidth="1"/>
    <col min="15984" max="15984" width="7.44140625" style="1" customWidth="1"/>
    <col min="15985" max="15987" width="3.6640625" style="1" customWidth="1"/>
    <col min="15988" max="15988" width="3.44140625" style="1" customWidth="1"/>
    <col min="15989" max="15989" width="2.88671875" style="1" customWidth="1"/>
    <col min="15990" max="15990" width="3" style="1" customWidth="1"/>
    <col min="15991" max="15993" width="0" style="1" hidden="1" customWidth="1"/>
    <col min="15994" max="15994" width="4.44140625" style="1" customWidth="1"/>
    <col min="15995" max="15995" width="0" style="1" hidden="1" customWidth="1"/>
    <col min="15996" max="15997" width="14.88671875" style="1" customWidth="1"/>
    <col min="15998" max="15998" width="15.109375" style="1" customWidth="1"/>
    <col min="15999" max="15999" width="6.44140625" style="1" customWidth="1"/>
    <col min="16000" max="16000" width="15.109375" style="1" customWidth="1"/>
    <col min="16001" max="16001" width="4.109375" style="1" customWidth="1"/>
    <col min="16002" max="16002" width="3" style="1" customWidth="1"/>
    <col min="16003" max="16005" width="0" style="1" hidden="1" customWidth="1"/>
    <col min="16006" max="16006" width="3" style="1" customWidth="1"/>
    <col min="16007" max="16007" width="0" style="1" hidden="1" customWidth="1"/>
    <col min="16008" max="16008" width="3" style="1" customWidth="1"/>
    <col min="16009" max="16009" width="0" style="1" hidden="1" customWidth="1"/>
    <col min="16010" max="16010" width="4.44140625" style="1" customWidth="1"/>
    <col min="16011" max="16011" width="34.33203125" style="1" customWidth="1"/>
    <col min="16012" max="16012" width="23.44140625" style="1" customWidth="1"/>
    <col min="16013" max="16013" width="9.109375" style="1" customWidth="1"/>
    <col min="16014" max="16014" width="19.44140625" style="1" customWidth="1"/>
    <col min="16015" max="16015" width="42.6640625" style="1" customWidth="1"/>
    <col min="16016" max="16016" width="5.88671875" style="1" customWidth="1"/>
    <col min="16017" max="16017" width="31.44140625" style="1" customWidth="1"/>
    <col min="16018" max="16018" width="16.109375" style="1" customWidth="1"/>
    <col min="16019" max="16020" width="9.33203125" style="1" customWidth="1"/>
    <col min="16021" max="16021" width="11.109375" style="1" customWidth="1"/>
    <col min="16022" max="16022" width="2.109375" style="1" customWidth="1"/>
    <col min="16023" max="16228" width="10.88671875" style="1"/>
    <col min="16229" max="16229" width="12" style="1" customWidth="1"/>
    <col min="16230" max="16230" width="2.6640625" style="1" customWidth="1"/>
    <col min="16231" max="16232" width="6.44140625" style="1" customWidth="1"/>
    <col min="16233" max="16233" width="5.88671875" style="1" customWidth="1"/>
    <col min="16234" max="16234" width="6.44140625" style="1" customWidth="1"/>
    <col min="16235" max="16235" width="13.6640625" style="1" customWidth="1"/>
    <col min="16236" max="16237" width="9" style="1" customWidth="1"/>
    <col min="16238" max="16238" width="2.44140625" style="1" customWidth="1"/>
    <col min="16239" max="16239" width="8.88671875" style="1" customWidth="1"/>
    <col min="16240" max="16240" width="7.44140625" style="1" customWidth="1"/>
    <col min="16241" max="16243" width="3.6640625" style="1" customWidth="1"/>
    <col min="16244" max="16244" width="3.44140625" style="1" customWidth="1"/>
    <col min="16245" max="16245" width="2.88671875" style="1" customWidth="1"/>
    <col min="16246" max="16246" width="3" style="1" customWidth="1"/>
    <col min="16247" max="16249" width="0" style="1" hidden="1" customWidth="1"/>
    <col min="16250" max="16250" width="4.44140625" style="1" customWidth="1"/>
    <col min="16251" max="16251" width="0" style="1" hidden="1" customWidth="1"/>
    <col min="16252" max="16253" width="14.88671875" style="1" customWidth="1"/>
    <col min="16254" max="16254" width="15.109375" style="1" customWidth="1"/>
    <col min="16255" max="16255" width="6.44140625" style="1" customWidth="1"/>
    <col min="16256" max="16256" width="15.109375" style="1" customWidth="1"/>
    <col min="16257" max="16257" width="4.109375" style="1" customWidth="1"/>
    <col min="16258" max="16258" width="3" style="1" customWidth="1"/>
    <col min="16259" max="16261" width="0" style="1" hidden="1" customWidth="1"/>
    <col min="16262" max="16262" width="3" style="1" customWidth="1"/>
    <col min="16263" max="16263" width="0" style="1" hidden="1" customWidth="1"/>
    <col min="16264" max="16264" width="3" style="1" customWidth="1"/>
    <col min="16265" max="16265" width="0" style="1" hidden="1" customWidth="1"/>
    <col min="16266" max="16266" width="4.44140625" style="1" customWidth="1"/>
    <col min="16267" max="16267" width="34.33203125" style="1" customWidth="1"/>
    <col min="16268" max="16268" width="23.44140625" style="1" customWidth="1"/>
    <col min="16269" max="16269" width="9.109375" style="1" customWidth="1"/>
    <col min="16270" max="16270" width="19.44140625" style="1" customWidth="1"/>
    <col min="16271" max="16271" width="42.6640625" style="1" customWidth="1"/>
    <col min="16272" max="16272" width="5.88671875" style="1" customWidth="1"/>
    <col min="16273" max="16273" width="31.44140625" style="1" customWidth="1"/>
    <col min="16274" max="16274" width="16.109375" style="1" customWidth="1"/>
    <col min="16275" max="16276" width="9.33203125" style="1" customWidth="1"/>
    <col min="16277" max="16277" width="11.109375" style="1" customWidth="1"/>
    <col min="16278" max="16278" width="2.109375" style="1" customWidth="1"/>
    <col min="16279" max="16383" width="10.88671875" style="1"/>
    <col min="16384" max="16384" width="11.44140625" style="1" customWidth="1"/>
  </cols>
  <sheetData>
    <row r="1" spans="1:193 1680:1680" x14ac:dyDescent="0.2">
      <c r="A1" s="5"/>
      <c r="B1" s="312" t="s">
        <v>449</v>
      </c>
      <c r="C1" s="313"/>
      <c r="D1" s="313"/>
      <c r="E1" s="313"/>
      <c r="F1" s="313"/>
      <c r="G1" s="313"/>
      <c r="H1" s="313"/>
      <c r="I1" s="314"/>
      <c r="J1" s="114"/>
      <c r="K1" s="315"/>
      <c r="L1" s="90"/>
      <c r="M1" s="89"/>
      <c r="N1" s="89"/>
      <c r="O1" s="90"/>
      <c r="P1" s="90"/>
      <c r="Q1" s="90"/>
      <c r="R1" s="90"/>
      <c r="S1" s="90"/>
      <c r="T1" s="90"/>
      <c r="U1" s="90"/>
      <c r="V1" s="90"/>
      <c r="W1" s="90"/>
      <c r="X1" s="90"/>
      <c r="Y1" s="90"/>
      <c r="Z1" s="90"/>
      <c r="AA1" s="90"/>
      <c r="AB1" s="90"/>
      <c r="AC1" s="90"/>
      <c r="AD1" s="90"/>
      <c r="AE1" s="90"/>
      <c r="AF1" s="90"/>
      <c r="AG1" s="90"/>
      <c r="AH1" s="90"/>
      <c r="AI1" s="90"/>
      <c r="AJ1" s="90"/>
      <c r="AK1" s="90"/>
      <c r="AL1" s="90"/>
      <c r="AM1" s="89"/>
      <c r="AN1" s="90"/>
      <c r="AO1" s="90"/>
      <c r="AP1" s="90"/>
      <c r="AQ1" s="89"/>
      <c r="AR1" s="90"/>
      <c r="AS1" s="90"/>
      <c r="AT1" s="90"/>
      <c r="AU1" s="89"/>
      <c r="AV1" s="90"/>
      <c r="AW1" s="90"/>
      <c r="AX1" s="90"/>
      <c r="AY1" s="89"/>
      <c r="AZ1" s="90"/>
      <c r="BA1" s="90"/>
      <c r="BB1" s="90"/>
      <c r="BC1" s="89"/>
      <c r="BD1" s="90"/>
      <c r="BE1" s="90"/>
      <c r="BF1" s="90"/>
      <c r="BG1" s="89"/>
      <c r="BH1" s="90"/>
      <c r="BI1" s="90"/>
      <c r="BJ1" s="90"/>
      <c r="BK1" s="89"/>
      <c r="BL1" s="90"/>
      <c r="BM1" s="90"/>
      <c r="BN1" s="90"/>
      <c r="BO1" s="89"/>
      <c r="BP1" s="90"/>
      <c r="BQ1" s="90"/>
      <c r="BR1" s="90"/>
      <c r="BS1" s="89"/>
      <c r="BT1" s="90"/>
      <c r="BU1" s="90"/>
      <c r="BV1" s="90"/>
      <c r="BW1" s="89"/>
      <c r="BX1" s="90"/>
      <c r="BY1" s="90"/>
      <c r="BZ1" s="90"/>
      <c r="CA1" s="89"/>
      <c r="CB1" s="90"/>
      <c r="CC1" s="90"/>
      <c r="CD1" s="90"/>
      <c r="CE1" s="89"/>
      <c r="CF1" s="90"/>
      <c r="CG1" s="90"/>
      <c r="CH1" s="90"/>
      <c r="CI1" s="90"/>
      <c r="CJ1" s="90"/>
      <c r="CK1" s="90"/>
      <c r="CL1" s="90"/>
      <c r="CM1" s="90"/>
      <c r="CN1" s="90"/>
      <c r="CO1" s="90"/>
      <c r="CP1" s="90"/>
      <c r="CQ1" s="90"/>
      <c r="CR1" s="90"/>
      <c r="CS1" s="90"/>
      <c r="CT1" s="90"/>
      <c r="CU1" s="90"/>
      <c r="CV1" s="90"/>
      <c r="CW1" s="90"/>
      <c r="CX1" s="90"/>
      <c r="CY1" s="90"/>
      <c r="CZ1" s="90"/>
      <c r="DA1" s="90"/>
      <c r="DB1" s="90"/>
      <c r="DC1" s="90"/>
      <c r="DD1" s="90"/>
      <c r="DE1" s="89"/>
      <c r="DF1" s="90"/>
      <c r="DG1" s="89"/>
      <c r="DH1" s="89"/>
      <c r="DI1" s="90"/>
      <c r="DJ1" s="90"/>
      <c r="DK1" s="90"/>
      <c r="DL1" s="90"/>
      <c r="DM1" s="89"/>
      <c r="DN1" s="90"/>
      <c r="DO1" s="89"/>
      <c r="DP1" s="90"/>
      <c r="DQ1" s="90"/>
      <c r="DR1" s="90"/>
      <c r="DS1" s="90"/>
      <c r="DT1" s="90"/>
      <c r="DU1" s="90"/>
      <c r="DV1" s="90"/>
      <c r="DW1" s="90"/>
      <c r="DX1" s="90"/>
      <c r="DY1" s="90"/>
      <c r="DZ1" s="90"/>
      <c r="EA1" s="90"/>
      <c r="EB1" s="90"/>
      <c r="EC1" s="90"/>
      <c r="ED1" s="90"/>
      <c r="EE1" s="90"/>
      <c r="EF1" s="90"/>
      <c r="EG1" s="90"/>
      <c r="EH1" s="90"/>
      <c r="EI1" s="90"/>
      <c r="EJ1" s="90"/>
      <c r="EK1" s="90"/>
      <c r="EL1" s="90"/>
      <c r="EM1" s="90"/>
      <c r="EN1" s="90"/>
      <c r="EO1" s="90"/>
      <c r="EP1" s="90"/>
      <c r="EQ1" s="90"/>
      <c r="ER1" s="90"/>
      <c r="ES1" s="90"/>
      <c r="ET1" s="90"/>
      <c r="EU1" s="90"/>
      <c r="EV1" s="90"/>
      <c r="EW1" s="90"/>
      <c r="EX1" s="90"/>
      <c r="EY1" s="90"/>
      <c r="EZ1" s="90"/>
      <c r="FA1" s="90"/>
      <c r="FB1" s="90"/>
      <c r="FC1" s="90"/>
      <c r="FD1" s="90"/>
      <c r="FE1" s="90"/>
      <c r="FF1" s="90"/>
      <c r="FG1" s="90"/>
      <c r="FH1" s="90"/>
      <c r="FI1" s="90"/>
      <c r="FJ1" s="90"/>
      <c r="FK1" s="90"/>
      <c r="FL1" s="90"/>
      <c r="FM1" s="90"/>
      <c r="FN1" s="90"/>
      <c r="FO1" s="90"/>
      <c r="FP1" s="90"/>
      <c r="FQ1" s="90"/>
      <c r="FR1" s="90"/>
      <c r="FS1" s="90"/>
      <c r="FT1" s="90"/>
      <c r="FU1" s="90"/>
      <c r="FV1" s="90"/>
      <c r="FW1" s="90"/>
      <c r="FX1" s="90"/>
      <c r="FY1" s="90"/>
      <c r="FZ1" s="90"/>
      <c r="GA1" s="90"/>
      <c r="GB1" s="90"/>
      <c r="GC1" s="90"/>
      <c r="GD1" s="90"/>
      <c r="GE1" s="90"/>
      <c r="GF1" s="90"/>
      <c r="GG1" s="90"/>
      <c r="GH1" s="90"/>
      <c r="GI1" s="90"/>
      <c r="GJ1" s="90"/>
      <c r="GK1" s="113" t="s">
        <v>448</v>
      </c>
      <c r="BLP1" s="112" t="s">
        <v>225</v>
      </c>
    </row>
    <row r="2" spans="1:193 1680:1680" ht="20.399999999999999" x14ac:dyDescent="0.2">
      <c r="A2" s="5"/>
      <c r="B2" s="317" t="s">
        <v>447</v>
      </c>
      <c r="C2" s="318"/>
      <c r="D2" s="318"/>
      <c r="E2" s="318"/>
      <c r="F2" s="318"/>
      <c r="G2" s="318"/>
      <c r="H2" s="318"/>
      <c r="I2" s="319"/>
      <c r="J2" s="107"/>
      <c r="K2" s="316"/>
      <c r="L2" s="90"/>
      <c r="M2" s="89"/>
      <c r="N2" s="89"/>
      <c r="O2" s="90"/>
      <c r="P2" s="90"/>
      <c r="Q2" s="90"/>
      <c r="R2" s="90"/>
      <c r="S2" s="90"/>
      <c r="T2" s="90"/>
      <c r="U2" s="90"/>
      <c r="V2" s="90"/>
      <c r="W2" s="90"/>
      <c r="X2" s="90"/>
      <c r="Y2" s="90"/>
      <c r="Z2" s="90"/>
      <c r="AA2" s="90"/>
      <c r="AB2" s="90"/>
      <c r="AC2" s="90"/>
      <c r="AD2" s="90"/>
      <c r="AE2" s="90"/>
      <c r="AF2" s="90"/>
      <c r="AG2" s="90"/>
      <c r="AH2" s="90"/>
      <c r="AI2" s="90"/>
      <c r="AJ2" s="90"/>
      <c r="AK2" s="90"/>
      <c r="AL2" s="90"/>
      <c r="AM2" s="89"/>
      <c r="AN2" s="90"/>
      <c r="AO2" s="90"/>
      <c r="AP2" s="90"/>
      <c r="AQ2" s="89"/>
      <c r="AR2" s="90"/>
      <c r="AS2" s="90"/>
      <c r="AT2" s="90"/>
      <c r="AU2" s="89"/>
      <c r="AV2" s="90"/>
      <c r="AW2" s="90"/>
      <c r="AX2" s="90"/>
      <c r="AY2" s="89"/>
      <c r="AZ2" s="90"/>
      <c r="BA2" s="90"/>
      <c r="BB2" s="90"/>
      <c r="BC2" s="89"/>
      <c r="BD2" s="90"/>
      <c r="BE2" s="90"/>
      <c r="BF2" s="90"/>
      <c r="BG2" s="89"/>
      <c r="BH2" s="90"/>
      <c r="BI2" s="90"/>
      <c r="BJ2" s="90"/>
      <c r="BK2" s="89"/>
      <c r="BL2" s="90"/>
      <c r="BM2" s="90"/>
      <c r="BN2" s="90"/>
      <c r="BO2" s="89"/>
      <c r="BP2" s="90"/>
      <c r="BQ2" s="90"/>
      <c r="BR2" s="90"/>
      <c r="BS2" s="89"/>
      <c r="BT2" s="90"/>
      <c r="BU2" s="90"/>
      <c r="BV2" s="90"/>
      <c r="BW2" s="89"/>
      <c r="BX2" s="90"/>
      <c r="BY2" s="90"/>
      <c r="BZ2" s="90"/>
      <c r="CA2" s="89"/>
      <c r="CB2" s="90"/>
      <c r="CC2" s="90"/>
      <c r="CD2" s="90"/>
      <c r="CE2" s="89"/>
      <c r="CF2" s="90"/>
      <c r="CG2" s="90"/>
      <c r="CH2" s="90"/>
      <c r="CI2" s="90"/>
      <c r="CJ2" s="90"/>
      <c r="CK2" s="90"/>
      <c r="CL2" s="90"/>
      <c r="CM2" s="90"/>
      <c r="CN2" s="90"/>
      <c r="CO2" s="90"/>
      <c r="CP2" s="90"/>
      <c r="CQ2" s="90"/>
      <c r="CR2" s="90"/>
      <c r="CS2" s="90"/>
      <c r="CT2" s="90"/>
      <c r="CU2" s="90"/>
      <c r="CV2" s="90"/>
      <c r="CW2" s="90"/>
      <c r="CX2" s="90"/>
      <c r="CY2" s="90"/>
      <c r="CZ2" s="90"/>
      <c r="DA2" s="90"/>
      <c r="DB2" s="90"/>
      <c r="DC2" s="90"/>
      <c r="DD2" s="90"/>
      <c r="DE2" s="89"/>
      <c r="DF2" s="90"/>
      <c r="DG2" s="89"/>
      <c r="DH2" s="89"/>
      <c r="DI2" s="90"/>
      <c r="DJ2" s="90"/>
      <c r="DK2" s="90"/>
      <c r="DL2" s="90"/>
      <c r="DM2" s="89"/>
      <c r="DN2" s="90"/>
      <c r="DO2" s="89"/>
      <c r="DP2" s="90"/>
      <c r="DQ2" s="90"/>
      <c r="DR2" s="90"/>
      <c r="DS2" s="90"/>
      <c r="DT2" s="90"/>
      <c r="DU2" s="90"/>
      <c r="DV2" s="90"/>
      <c r="DW2" s="90"/>
      <c r="DX2" s="90"/>
      <c r="DY2" s="90"/>
      <c r="DZ2" s="90"/>
      <c r="EA2" s="90"/>
      <c r="EB2" s="90"/>
      <c r="EC2" s="90"/>
      <c r="ED2" s="90"/>
      <c r="EE2" s="90"/>
      <c r="EF2" s="90"/>
      <c r="EG2" s="90"/>
      <c r="EH2" s="90"/>
      <c r="EI2" s="90"/>
      <c r="EJ2" s="90"/>
      <c r="EK2" s="90"/>
      <c r="EL2" s="90"/>
      <c r="EM2" s="90"/>
      <c r="EN2" s="90"/>
      <c r="EO2" s="90"/>
      <c r="EP2" s="90"/>
      <c r="EQ2" s="90"/>
      <c r="ER2" s="90"/>
      <c r="ES2" s="90"/>
      <c r="ET2" s="90"/>
      <c r="EU2" s="90"/>
      <c r="EV2" s="90"/>
      <c r="EW2" s="90"/>
      <c r="EX2" s="90"/>
      <c r="EY2" s="90"/>
      <c r="EZ2" s="90"/>
      <c r="FA2" s="90"/>
      <c r="FB2" s="90"/>
      <c r="FC2" s="90"/>
      <c r="FD2" s="90"/>
      <c r="FE2" s="90"/>
      <c r="FF2" s="90"/>
      <c r="FG2" s="90"/>
      <c r="FH2" s="90"/>
      <c r="FI2" s="90"/>
      <c r="FJ2" s="90"/>
      <c r="FK2" s="90"/>
      <c r="FL2" s="90"/>
      <c r="FM2" s="90"/>
      <c r="FN2" s="90"/>
      <c r="FO2" s="90"/>
      <c r="FP2" s="90"/>
      <c r="FQ2" s="90"/>
      <c r="FR2" s="90"/>
      <c r="FS2" s="90"/>
      <c r="FT2" s="90"/>
      <c r="FU2" s="90"/>
      <c r="FV2" s="90"/>
      <c r="FW2" s="90"/>
      <c r="FX2" s="90"/>
      <c r="FY2" s="90"/>
      <c r="FZ2" s="90"/>
      <c r="GA2" s="90"/>
      <c r="GB2" s="90"/>
      <c r="GC2" s="90"/>
      <c r="GD2" s="90"/>
      <c r="GE2" s="90"/>
      <c r="GF2" s="90"/>
      <c r="GG2" s="90"/>
      <c r="GH2" s="90"/>
      <c r="GI2" s="90"/>
      <c r="GJ2" s="90"/>
      <c r="GK2" s="90"/>
      <c r="BLP2" s="106"/>
    </row>
    <row r="3" spans="1:193 1680:1680" x14ac:dyDescent="0.2">
      <c r="A3" s="5"/>
      <c r="B3" s="111" t="s">
        <v>446</v>
      </c>
      <c r="C3" s="320" t="s">
        <v>445</v>
      </c>
      <c r="D3" s="321"/>
      <c r="E3" s="321"/>
      <c r="F3" s="321"/>
      <c r="G3" s="321"/>
      <c r="H3" s="322"/>
      <c r="I3" s="110" t="s">
        <v>444</v>
      </c>
      <c r="J3" s="107"/>
      <c r="K3" s="316"/>
      <c r="L3" s="90"/>
      <c r="M3" s="89"/>
      <c r="N3" s="89"/>
      <c r="O3" s="90"/>
      <c r="P3" s="90"/>
      <c r="Q3" s="90"/>
      <c r="R3" s="90"/>
      <c r="S3" s="90"/>
      <c r="T3" s="90"/>
      <c r="U3" s="90"/>
      <c r="V3" s="90"/>
      <c r="W3" s="90"/>
      <c r="X3" s="90"/>
      <c r="Y3" s="90"/>
      <c r="Z3" s="90"/>
      <c r="AA3" s="90"/>
      <c r="AB3" s="90"/>
      <c r="AC3" s="90"/>
      <c r="AD3" s="90"/>
      <c r="AE3" s="90"/>
      <c r="AF3" s="90"/>
      <c r="AG3" s="90"/>
      <c r="AH3" s="90"/>
      <c r="AI3" s="90"/>
      <c r="AJ3" s="90"/>
      <c r="AK3" s="90"/>
      <c r="AL3" s="90"/>
      <c r="AM3" s="89"/>
      <c r="AN3" s="90"/>
      <c r="AO3" s="90"/>
      <c r="AP3" s="90"/>
      <c r="AQ3" s="89"/>
      <c r="AR3" s="90"/>
      <c r="AS3" s="90"/>
      <c r="AT3" s="90"/>
      <c r="AU3" s="89"/>
      <c r="AV3" s="90"/>
      <c r="AW3" s="90"/>
      <c r="AX3" s="90"/>
      <c r="AY3" s="89"/>
      <c r="AZ3" s="90"/>
      <c r="BA3" s="90"/>
      <c r="BB3" s="90"/>
      <c r="BC3" s="89"/>
      <c r="BD3" s="90"/>
      <c r="BE3" s="90"/>
      <c r="BF3" s="90"/>
      <c r="BG3" s="89"/>
      <c r="BH3" s="90"/>
      <c r="BI3" s="90"/>
      <c r="BJ3" s="90"/>
      <c r="BK3" s="89"/>
      <c r="BL3" s="90"/>
      <c r="BM3" s="90"/>
      <c r="BN3" s="90"/>
      <c r="BO3" s="89"/>
      <c r="BP3" s="90"/>
      <c r="BQ3" s="90"/>
      <c r="BR3" s="90"/>
      <c r="BS3" s="89"/>
      <c r="BT3" s="90"/>
      <c r="BU3" s="90"/>
      <c r="BV3" s="90"/>
      <c r="BW3" s="89"/>
      <c r="BX3" s="90"/>
      <c r="BY3" s="90"/>
      <c r="BZ3" s="90"/>
      <c r="CA3" s="89"/>
      <c r="CB3" s="90"/>
      <c r="CC3" s="90"/>
      <c r="CD3" s="90"/>
      <c r="CE3" s="89"/>
      <c r="CF3" s="90"/>
      <c r="CG3" s="90"/>
      <c r="CH3" s="90"/>
      <c r="CI3" s="90"/>
      <c r="CJ3" s="90"/>
      <c r="CK3" s="90"/>
      <c r="CL3" s="90"/>
      <c r="CM3" s="90"/>
      <c r="CN3" s="90"/>
      <c r="CO3" s="90"/>
      <c r="CP3" s="90"/>
      <c r="CQ3" s="90"/>
      <c r="CR3" s="90"/>
      <c r="CS3" s="90"/>
      <c r="CT3" s="90"/>
      <c r="CU3" s="90"/>
      <c r="CV3" s="90"/>
      <c r="CW3" s="90"/>
      <c r="CX3" s="90"/>
      <c r="CY3" s="90"/>
      <c r="CZ3" s="90"/>
      <c r="DA3" s="90"/>
      <c r="DB3" s="90"/>
      <c r="DC3" s="90"/>
      <c r="DD3" s="90"/>
      <c r="DE3" s="89"/>
      <c r="DF3" s="90"/>
      <c r="DG3" s="89"/>
      <c r="DH3" s="89"/>
      <c r="DI3" s="90"/>
      <c r="DJ3" s="90"/>
      <c r="DK3" s="90"/>
      <c r="DL3" s="90"/>
      <c r="DM3" s="89"/>
      <c r="DN3" s="90"/>
      <c r="DO3" s="89"/>
      <c r="DP3" s="90"/>
      <c r="DQ3" s="90"/>
      <c r="DR3" s="90"/>
      <c r="DS3" s="90"/>
      <c r="DT3" s="90"/>
      <c r="DU3" s="90"/>
      <c r="DV3" s="90"/>
      <c r="DW3" s="90"/>
      <c r="DX3" s="90"/>
      <c r="DY3" s="90"/>
      <c r="DZ3" s="90"/>
      <c r="EA3" s="90"/>
      <c r="EB3" s="90"/>
      <c r="EC3" s="90"/>
      <c r="ED3" s="90"/>
      <c r="EE3" s="90"/>
      <c r="EF3" s="90"/>
      <c r="EG3" s="90"/>
      <c r="EH3" s="90"/>
      <c r="EI3" s="90"/>
      <c r="EJ3" s="90"/>
      <c r="EK3" s="90"/>
      <c r="EL3" s="90"/>
      <c r="EM3" s="90"/>
      <c r="EN3" s="90"/>
      <c r="EO3" s="90"/>
      <c r="EP3" s="90"/>
      <c r="EQ3" s="90"/>
      <c r="ER3" s="90"/>
      <c r="ES3" s="90"/>
      <c r="ET3" s="90"/>
      <c r="EU3" s="90"/>
      <c r="EV3" s="90"/>
      <c r="EW3" s="90"/>
      <c r="EX3" s="90"/>
      <c r="EY3" s="90"/>
      <c r="EZ3" s="90"/>
      <c r="FA3" s="90"/>
      <c r="FB3" s="90"/>
      <c r="FC3" s="90"/>
      <c r="FD3" s="90"/>
      <c r="FE3" s="90"/>
      <c r="FF3" s="90"/>
      <c r="FG3" s="90"/>
      <c r="FH3" s="90"/>
      <c r="FI3" s="90"/>
      <c r="FJ3" s="90"/>
      <c r="FK3" s="90"/>
      <c r="FL3" s="90"/>
      <c r="FM3" s="90"/>
      <c r="FN3" s="90"/>
      <c r="FO3" s="90"/>
      <c r="FP3" s="90"/>
      <c r="FQ3" s="90"/>
      <c r="FR3" s="90"/>
      <c r="FS3" s="90"/>
      <c r="FT3" s="90"/>
      <c r="FU3" s="90"/>
      <c r="FV3" s="90"/>
      <c r="FW3" s="90"/>
      <c r="FX3" s="90"/>
      <c r="FY3" s="90"/>
      <c r="FZ3" s="90"/>
      <c r="GA3" s="90"/>
      <c r="GB3" s="90"/>
      <c r="GC3" s="90"/>
      <c r="GD3" s="90"/>
      <c r="GE3" s="90"/>
      <c r="GF3" s="90"/>
      <c r="GG3" s="90"/>
      <c r="GH3" s="90"/>
      <c r="GI3" s="90"/>
      <c r="GJ3" s="90"/>
      <c r="GK3" s="90"/>
      <c r="BLP3" s="106"/>
    </row>
    <row r="4" spans="1:193 1680:1680" x14ac:dyDescent="0.2">
      <c r="A4" s="5"/>
      <c r="B4" s="109" t="s">
        <v>443</v>
      </c>
      <c r="C4" s="323" t="s">
        <v>442</v>
      </c>
      <c r="D4" s="324"/>
      <c r="E4" s="324"/>
      <c r="F4" s="324"/>
      <c r="G4" s="324"/>
      <c r="H4" s="325"/>
      <c r="I4" s="108" t="s">
        <v>441</v>
      </c>
      <c r="J4" s="107"/>
      <c r="K4" s="316"/>
      <c r="L4" s="90"/>
      <c r="M4" s="89"/>
      <c r="N4" s="89"/>
      <c r="O4" s="90"/>
      <c r="P4" s="90"/>
      <c r="Q4" s="90"/>
      <c r="R4" s="90"/>
      <c r="S4" s="90"/>
      <c r="T4" s="90"/>
      <c r="U4" s="90"/>
      <c r="V4" s="90"/>
      <c r="W4" s="90"/>
      <c r="X4" s="90"/>
      <c r="Y4" s="90"/>
      <c r="Z4" s="90"/>
      <c r="AA4" s="90"/>
      <c r="AB4" s="90"/>
      <c r="AC4" s="90"/>
      <c r="AD4" s="90"/>
      <c r="AE4" s="90"/>
      <c r="AF4" s="90"/>
      <c r="AG4" s="90"/>
      <c r="AH4" s="90"/>
      <c r="AI4" s="90"/>
      <c r="AJ4" s="90"/>
      <c r="AK4" s="90"/>
      <c r="AL4" s="90"/>
      <c r="AM4" s="89"/>
      <c r="AN4" s="90"/>
      <c r="AO4" s="90"/>
      <c r="AP4" s="90"/>
      <c r="AQ4" s="89"/>
      <c r="AR4" s="90"/>
      <c r="AS4" s="90"/>
      <c r="AT4" s="90"/>
      <c r="AU4" s="89"/>
      <c r="AV4" s="90"/>
      <c r="AW4" s="90"/>
      <c r="AX4" s="90"/>
      <c r="AY4" s="89"/>
      <c r="AZ4" s="90"/>
      <c r="BA4" s="90"/>
      <c r="BB4" s="90"/>
      <c r="BC4" s="89"/>
      <c r="BD4" s="90"/>
      <c r="BE4" s="90"/>
      <c r="BF4" s="90"/>
      <c r="BG4" s="89"/>
      <c r="BH4" s="90"/>
      <c r="BI4" s="90"/>
      <c r="BJ4" s="90"/>
      <c r="BK4" s="89"/>
      <c r="BL4" s="90"/>
      <c r="BM4" s="90"/>
      <c r="BN4" s="90"/>
      <c r="BO4" s="89"/>
      <c r="BP4" s="90"/>
      <c r="BQ4" s="90"/>
      <c r="BR4" s="90"/>
      <c r="BS4" s="89"/>
      <c r="BT4" s="90"/>
      <c r="BU4" s="90"/>
      <c r="BV4" s="90"/>
      <c r="BW4" s="89"/>
      <c r="BX4" s="90"/>
      <c r="BY4" s="90"/>
      <c r="BZ4" s="90"/>
      <c r="CA4" s="89"/>
      <c r="CB4" s="90"/>
      <c r="CC4" s="90"/>
      <c r="CD4" s="90"/>
      <c r="CE4" s="89"/>
      <c r="CF4" s="90"/>
      <c r="CG4" s="90"/>
      <c r="CH4" s="90"/>
      <c r="CI4" s="90"/>
      <c r="CJ4" s="90"/>
      <c r="CK4" s="90"/>
      <c r="CL4" s="90"/>
      <c r="CM4" s="90"/>
      <c r="CN4" s="90"/>
      <c r="CO4" s="90"/>
      <c r="CP4" s="90"/>
      <c r="CQ4" s="90"/>
      <c r="CR4" s="90"/>
      <c r="CS4" s="90"/>
      <c r="CT4" s="90"/>
      <c r="CU4" s="90"/>
      <c r="CV4" s="90"/>
      <c r="CW4" s="90"/>
      <c r="CX4" s="90"/>
      <c r="CY4" s="90"/>
      <c r="CZ4" s="90"/>
      <c r="DA4" s="90"/>
      <c r="DB4" s="90"/>
      <c r="DC4" s="90"/>
      <c r="DD4" s="90"/>
      <c r="DE4" s="89"/>
      <c r="DF4" s="90"/>
      <c r="DG4" s="89"/>
      <c r="DH4" s="89"/>
      <c r="DI4" s="90"/>
      <c r="DJ4" s="93"/>
      <c r="DK4" s="90"/>
      <c r="DL4" s="90"/>
      <c r="DM4" s="89"/>
      <c r="DN4" s="90"/>
      <c r="DO4" s="89"/>
      <c r="DP4" s="90"/>
      <c r="DQ4" s="90"/>
      <c r="DR4" s="90"/>
      <c r="DS4" s="90"/>
      <c r="DT4" s="90"/>
      <c r="DU4" s="90"/>
      <c r="DV4" s="90"/>
      <c r="DW4" s="90"/>
      <c r="DX4" s="90"/>
      <c r="DY4" s="90"/>
      <c r="DZ4" s="90"/>
      <c r="EA4" s="90"/>
      <c r="EB4" s="90"/>
      <c r="EC4" s="90"/>
      <c r="ED4" s="90"/>
      <c r="EE4" s="90"/>
      <c r="EF4" s="90"/>
      <c r="EG4" s="90"/>
      <c r="EH4" s="90"/>
      <c r="EI4" s="90"/>
      <c r="EJ4" s="90"/>
      <c r="EK4" s="90"/>
      <c r="EL4" s="90"/>
      <c r="EM4" s="90"/>
      <c r="EN4" s="90"/>
      <c r="EO4" s="90"/>
      <c r="EP4" s="90"/>
      <c r="EQ4" s="90"/>
      <c r="ER4" s="90"/>
      <c r="ES4" s="90"/>
      <c r="ET4" s="90"/>
      <c r="EU4" s="90"/>
      <c r="EV4" s="90"/>
      <c r="EW4" s="90"/>
      <c r="EX4" s="90"/>
      <c r="EY4" s="90"/>
      <c r="EZ4" s="90"/>
      <c r="FA4" s="90"/>
      <c r="FB4" s="90"/>
      <c r="FC4" s="90"/>
      <c r="FD4" s="90"/>
      <c r="FE4" s="90"/>
      <c r="FF4" s="90"/>
      <c r="FG4" s="90"/>
      <c r="FH4" s="90"/>
      <c r="FI4" s="90"/>
      <c r="FJ4" s="90"/>
      <c r="FK4" s="90"/>
      <c r="FL4" s="90"/>
      <c r="FM4" s="90"/>
      <c r="FN4" s="90"/>
      <c r="FO4" s="90"/>
      <c r="FP4" s="90"/>
      <c r="FQ4" s="90"/>
      <c r="FR4" s="90"/>
      <c r="FS4" s="90"/>
      <c r="FT4" s="90"/>
      <c r="FU4" s="90"/>
      <c r="FV4" s="90"/>
      <c r="FW4" s="90"/>
      <c r="FX4" s="90"/>
      <c r="FY4" s="90"/>
      <c r="FZ4" s="90"/>
      <c r="GA4" s="90"/>
      <c r="GB4" s="90"/>
      <c r="GC4" s="90"/>
      <c r="GD4" s="90"/>
      <c r="GE4" s="90"/>
      <c r="GF4" s="90"/>
      <c r="GG4" s="90"/>
      <c r="GH4" s="90"/>
      <c r="GI4" s="90"/>
      <c r="GJ4" s="90"/>
      <c r="GK4" s="90"/>
      <c r="BLP4" s="106"/>
    </row>
    <row r="5" spans="1:193 1680:1680" ht="115.2" x14ac:dyDescent="0.2">
      <c r="A5" s="5"/>
      <c r="B5" s="105" t="s">
        <v>440</v>
      </c>
      <c r="C5" s="103" t="s">
        <v>439</v>
      </c>
      <c r="D5" s="105" t="s">
        <v>438</v>
      </c>
      <c r="E5" s="302" t="s">
        <v>1363</v>
      </c>
      <c r="F5" s="303"/>
      <c r="G5" s="304"/>
      <c r="H5" s="104" t="s">
        <v>436</v>
      </c>
      <c r="I5" s="405" t="s">
        <v>1364</v>
      </c>
      <c r="J5" s="406"/>
      <c r="K5" s="406"/>
      <c r="L5" s="406"/>
      <c r="M5" s="406"/>
      <c r="N5" s="407"/>
      <c r="O5" s="326" t="s">
        <v>434</v>
      </c>
      <c r="P5" s="327"/>
      <c r="Q5" s="310">
        <v>46022</v>
      </c>
      <c r="R5" s="311"/>
      <c r="S5" s="102"/>
      <c r="T5" s="102"/>
      <c r="U5" s="328"/>
      <c r="V5" s="328"/>
      <c r="W5" s="329"/>
      <c r="X5" s="330"/>
      <c r="Y5" s="100"/>
      <c r="Z5" s="100"/>
      <c r="AA5" s="100"/>
      <c r="AB5" s="100"/>
      <c r="AC5" s="100"/>
      <c r="AD5" s="100"/>
      <c r="AE5" s="100"/>
      <c r="AF5" s="100"/>
      <c r="AG5" s="100"/>
      <c r="AH5" s="100"/>
      <c r="AI5" s="101"/>
      <c r="AJ5" s="101"/>
      <c r="AK5" s="100"/>
      <c r="AL5" s="100"/>
      <c r="AM5" s="100"/>
      <c r="AN5" s="101"/>
      <c r="AO5" s="101"/>
      <c r="AP5" s="100"/>
      <c r="AQ5" s="100"/>
      <c r="AR5" s="101"/>
      <c r="AS5" s="101"/>
      <c r="AT5" s="100"/>
      <c r="AU5" s="100"/>
      <c r="AV5" s="101"/>
      <c r="AW5" s="101"/>
      <c r="AX5" s="100"/>
      <c r="AY5" s="100"/>
      <c r="AZ5" s="101"/>
      <c r="BA5" s="101"/>
      <c r="BB5" s="100"/>
      <c r="BC5" s="100"/>
      <c r="BD5" s="101"/>
      <c r="BE5" s="101"/>
      <c r="BF5" s="100"/>
      <c r="BG5" s="100"/>
      <c r="BH5" s="101"/>
      <c r="BI5" s="101"/>
      <c r="BJ5" s="100"/>
      <c r="BK5" s="100"/>
      <c r="BL5" s="101"/>
      <c r="BM5" s="101"/>
      <c r="BN5" s="100"/>
      <c r="BO5" s="100"/>
      <c r="BP5" s="101"/>
      <c r="BQ5" s="101"/>
      <c r="BR5" s="100"/>
      <c r="BS5" s="100"/>
      <c r="BT5" s="101"/>
      <c r="BU5" s="101"/>
      <c r="BV5" s="100"/>
      <c r="BW5" s="100"/>
      <c r="BX5" s="101"/>
      <c r="BY5" s="101"/>
      <c r="BZ5" s="100"/>
      <c r="CA5" s="100"/>
      <c r="CB5" s="101"/>
      <c r="CC5" s="101"/>
      <c r="CD5" s="100"/>
      <c r="CE5" s="100"/>
      <c r="CF5" s="101"/>
      <c r="CG5" s="101"/>
      <c r="CH5" s="100"/>
      <c r="CI5" s="100"/>
      <c r="CJ5" s="100"/>
      <c r="CK5" s="100"/>
      <c r="CL5" s="100"/>
      <c r="CM5" s="100"/>
      <c r="CN5" s="100"/>
      <c r="CO5" s="100"/>
      <c r="CP5" s="100"/>
      <c r="CQ5" s="100"/>
      <c r="CR5" s="100"/>
      <c r="CS5" s="100"/>
      <c r="CT5" s="100"/>
      <c r="CU5" s="100"/>
      <c r="CV5" s="100"/>
      <c r="CW5" s="100"/>
      <c r="CX5" s="100"/>
      <c r="CY5" s="100"/>
      <c r="CZ5" s="100"/>
      <c r="DA5" s="100"/>
      <c r="DB5" s="67"/>
      <c r="DC5" s="67"/>
      <c r="DD5" s="67"/>
      <c r="DE5" s="67"/>
      <c r="DF5" s="100"/>
      <c r="DG5" s="100"/>
      <c r="DH5" s="100"/>
      <c r="DI5" s="100"/>
      <c r="DJ5" s="100"/>
      <c r="DK5" s="100"/>
      <c r="DL5" s="100"/>
      <c r="DM5" s="67"/>
      <c r="DN5" s="100"/>
      <c r="DO5" s="100"/>
      <c r="DP5" s="100"/>
      <c r="DQ5" s="100"/>
      <c r="DR5" s="100"/>
      <c r="DS5" s="100"/>
      <c r="DT5" s="100"/>
      <c r="DU5" s="100"/>
      <c r="DV5" s="100"/>
      <c r="DW5" s="100"/>
      <c r="DX5" s="100"/>
      <c r="DY5" s="100"/>
      <c r="DZ5" s="100"/>
      <c r="EA5" s="100"/>
      <c r="EB5" s="100"/>
      <c r="EC5" s="100"/>
      <c r="ED5" s="100"/>
      <c r="EE5" s="100"/>
      <c r="EF5" s="100"/>
      <c r="EG5" s="100"/>
      <c r="EH5" s="100"/>
      <c r="EI5" s="100"/>
      <c r="EJ5" s="100"/>
      <c r="EK5" s="100"/>
      <c r="EL5" s="100"/>
      <c r="EM5" s="100"/>
      <c r="EN5" s="100"/>
      <c r="EO5" s="100"/>
      <c r="EP5" s="100"/>
      <c r="EQ5" s="100"/>
      <c r="ER5" s="100"/>
      <c r="ES5" s="100"/>
      <c r="ET5" s="100"/>
      <c r="EU5" s="100"/>
      <c r="EV5" s="100"/>
      <c r="EW5" s="100"/>
      <c r="EX5" s="100"/>
      <c r="EY5" s="100"/>
      <c r="EZ5" s="100"/>
      <c r="FA5" s="100"/>
      <c r="FB5" s="100"/>
      <c r="FC5" s="100"/>
      <c r="FD5" s="100"/>
      <c r="FE5" s="100"/>
      <c r="FF5" s="100"/>
      <c r="FG5" s="100"/>
      <c r="FH5" s="100"/>
      <c r="FI5" s="100"/>
      <c r="FJ5" s="100"/>
      <c r="FK5" s="100"/>
      <c r="FL5" s="100"/>
      <c r="FM5" s="100"/>
      <c r="FN5" s="100"/>
      <c r="FO5" s="100"/>
      <c r="FP5" s="100"/>
      <c r="FQ5" s="100"/>
      <c r="FR5" s="100"/>
      <c r="FS5" s="100"/>
      <c r="FT5" s="100"/>
      <c r="FU5" s="100"/>
      <c r="FV5" s="100"/>
      <c r="FW5" s="100"/>
      <c r="FX5" s="100"/>
      <c r="FY5" s="100"/>
      <c r="FZ5" s="100"/>
      <c r="GA5" s="100"/>
      <c r="GB5" s="100"/>
      <c r="GC5" s="100"/>
      <c r="GD5" s="100"/>
      <c r="GE5" s="100"/>
      <c r="GF5" s="100"/>
      <c r="GG5" s="100"/>
      <c r="GH5" s="100"/>
      <c r="GI5" s="100"/>
      <c r="GJ5" s="5"/>
      <c r="GK5" s="5"/>
    </row>
    <row r="6" spans="1:193 1680:1680" x14ac:dyDescent="0.2">
      <c r="A6" s="5"/>
      <c r="B6" s="67"/>
      <c r="C6" s="100"/>
      <c r="D6" s="67"/>
      <c r="E6" s="67"/>
      <c r="F6" s="67"/>
      <c r="G6" s="101"/>
      <c r="H6" s="101"/>
      <c r="I6" s="100"/>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101"/>
      <c r="AJ6" s="101"/>
      <c r="AK6" s="100"/>
      <c r="AL6" s="100"/>
      <c r="AM6" s="100"/>
      <c r="AN6" s="101"/>
      <c r="AO6" s="101"/>
      <c r="AP6" s="100"/>
      <c r="AQ6" s="100"/>
      <c r="AR6" s="101"/>
      <c r="AS6" s="101"/>
      <c r="AT6" s="100"/>
      <c r="AU6" s="100"/>
      <c r="AV6" s="101"/>
      <c r="AW6" s="101"/>
      <c r="AX6" s="100"/>
      <c r="AY6" s="100"/>
      <c r="AZ6" s="101"/>
      <c r="BA6" s="101"/>
      <c r="BB6" s="100"/>
      <c r="BC6" s="100"/>
      <c r="BD6" s="101"/>
      <c r="BE6" s="101"/>
      <c r="BF6" s="100"/>
      <c r="BG6" s="100"/>
      <c r="BH6" s="101"/>
      <c r="BI6" s="101"/>
      <c r="BJ6" s="100"/>
      <c r="BK6" s="100"/>
      <c r="BL6" s="101"/>
      <c r="BM6" s="101"/>
      <c r="BN6" s="100"/>
      <c r="BO6" s="100"/>
      <c r="BP6" s="101"/>
      <c r="BQ6" s="101"/>
      <c r="BR6" s="100"/>
      <c r="BS6" s="100"/>
      <c r="BT6" s="101"/>
      <c r="BU6" s="101"/>
      <c r="BV6" s="100"/>
      <c r="BW6" s="100"/>
      <c r="BX6" s="101"/>
      <c r="BY6" s="101"/>
      <c r="BZ6" s="100"/>
      <c r="CA6" s="100"/>
      <c r="CB6" s="101"/>
      <c r="CC6" s="101"/>
      <c r="CD6" s="100"/>
      <c r="CE6" s="100"/>
      <c r="CF6" s="101"/>
      <c r="CG6" s="101"/>
      <c r="CH6" s="100"/>
      <c r="CI6" s="100"/>
      <c r="CJ6" s="100"/>
      <c r="CK6" s="100"/>
      <c r="CL6" s="100"/>
      <c r="CM6" s="100"/>
      <c r="CN6" s="100"/>
      <c r="CO6" s="100"/>
      <c r="CP6" s="100"/>
      <c r="CQ6" s="100"/>
      <c r="CR6" s="100"/>
      <c r="CS6" s="100"/>
      <c r="CT6" s="100"/>
      <c r="CU6" s="100"/>
      <c r="CV6" s="100"/>
      <c r="CW6" s="100"/>
      <c r="CX6" s="100"/>
      <c r="CY6" s="100"/>
      <c r="CZ6" s="100"/>
      <c r="DA6" s="100"/>
      <c r="DB6" s="67"/>
      <c r="DC6" s="67"/>
      <c r="DD6" s="67"/>
      <c r="DE6" s="67"/>
      <c r="DF6" s="100"/>
      <c r="DG6" s="100"/>
      <c r="DH6" s="100"/>
      <c r="DI6" s="100"/>
      <c r="DJ6" s="100"/>
      <c r="DK6" s="100"/>
      <c r="DL6" s="100"/>
      <c r="DM6" s="67"/>
      <c r="DN6" s="100"/>
      <c r="DO6" s="100"/>
      <c r="DP6" s="100"/>
      <c r="DQ6" s="100"/>
      <c r="DR6" s="100"/>
      <c r="DS6" s="100"/>
      <c r="DT6" s="100"/>
      <c r="DU6" s="100"/>
      <c r="DV6" s="100"/>
      <c r="DW6" s="100"/>
      <c r="DX6" s="100"/>
      <c r="DY6" s="100"/>
      <c r="DZ6" s="100"/>
      <c r="EA6" s="100"/>
      <c r="EB6" s="100"/>
      <c r="EC6" s="100"/>
      <c r="ED6" s="100"/>
      <c r="EE6" s="100"/>
      <c r="EF6" s="100"/>
      <c r="EG6" s="100"/>
      <c r="EH6" s="100"/>
      <c r="EI6" s="100"/>
      <c r="EJ6" s="100"/>
      <c r="EK6" s="100"/>
      <c r="EL6" s="100"/>
      <c r="EM6" s="100"/>
      <c r="EN6" s="100"/>
      <c r="EO6" s="100"/>
      <c r="EP6" s="100"/>
      <c r="EQ6" s="100"/>
      <c r="ER6" s="100"/>
      <c r="ES6" s="100"/>
      <c r="ET6" s="100"/>
      <c r="EU6" s="100"/>
      <c r="EV6" s="100"/>
      <c r="EW6" s="100"/>
      <c r="EX6" s="100"/>
      <c r="EY6" s="100"/>
      <c r="EZ6" s="100"/>
      <c r="FA6" s="100"/>
      <c r="FB6" s="100"/>
      <c r="FC6" s="100"/>
      <c r="FD6" s="100"/>
      <c r="FE6" s="100"/>
      <c r="FF6" s="100"/>
      <c r="FG6" s="100"/>
      <c r="FH6" s="100"/>
      <c r="FI6" s="100"/>
      <c r="FJ6" s="100"/>
      <c r="FK6" s="100"/>
      <c r="FL6" s="100"/>
      <c r="FM6" s="100"/>
      <c r="FN6" s="100"/>
      <c r="FO6" s="100"/>
      <c r="FP6" s="100"/>
      <c r="FQ6" s="100"/>
      <c r="FR6" s="100"/>
      <c r="FS6" s="100"/>
      <c r="FT6" s="100"/>
      <c r="FU6" s="100"/>
      <c r="FV6" s="100"/>
      <c r="FW6" s="100"/>
      <c r="FX6" s="100"/>
      <c r="FY6" s="100"/>
      <c r="FZ6" s="100"/>
      <c r="GA6" s="100"/>
      <c r="GB6" s="100"/>
      <c r="GC6" s="100"/>
      <c r="GD6" s="100"/>
      <c r="GE6" s="100"/>
      <c r="GF6" s="100"/>
      <c r="GG6" s="100"/>
      <c r="GH6" s="100"/>
      <c r="GI6" s="100"/>
      <c r="GJ6" s="5"/>
      <c r="GK6" s="5"/>
    </row>
    <row r="7" spans="1:193 1680:1680" s="5" customFormat="1" ht="29.55" customHeight="1" x14ac:dyDescent="0.2">
      <c r="A7" s="89">
        <f>COUNTA(C9:C100)</f>
        <v>4</v>
      </c>
      <c r="B7" s="437" t="s">
        <v>433</v>
      </c>
      <c r="C7" s="331"/>
      <c r="D7" s="331"/>
      <c r="E7" s="331"/>
      <c r="F7" s="331"/>
      <c r="G7" s="331"/>
      <c r="H7" s="331"/>
      <c r="I7" s="99"/>
      <c r="J7" s="332" t="s">
        <v>432</v>
      </c>
      <c r="K7" s="332"/>
      <c r="L7" s="332"/>
      <c r="M7" s="332"/>
      <c r="N7" s="332"/>
      <c r="O7" s="332"/>
      <c r="P7" s="332"/>
      <c r="Q7" s="332"/>
      <c r="R7" s="332"/>
      <c r="S7" s="332"/>
      <c r="T7" s="332"/>
      <c r="U7" s="332"/>
      <c r="V7" s="332"/>
      <c r="W7" s="332"/>
      <c r="X7" s="332"/>
      <c r="Y7" s="332"/>
      <c r="Z7" s="332"/>
      <c r="AA7" s="332"/>
      <c r="AB7" s="332"/>
      <c r="AC7" s="333" t="s">
        <v>431</v>
      </c>
      <c r="AD7" s="333"/>
      <c r="AE7" s="333"/>
      <c r="AF7" s="333"/>
      <c r="AG7" s="333"/>
      <c r="AH7" s="333"/>
      <c r="AI7" s="334" t="s">
        <v>430</v>
      </c>
      <c r="AJ7" s="334"/>
      <c r="AK7" s="334"/>
      <c r="AL7" s="334"/>
      <c r="AM7" s="96"/>
      <c r="AN7" s="98" t="s">
        <v>429</v>
      </c>
      <c r="AO7" s="97"/>
      <c r="AP7" s="97"/>
      <c r="AQ7" s="96"/>
      <c r="AR7" s="97"/>
      <c r="AS7" s="97"/>
      <c r="AT7" s="97"/>
      <c r="AU7" s="96"/>
      <c r="AV7" s="97"/>
      <c r="AW7" s="97"/>
      <c r="AX7" s="97"/>
      <c r="AY7" s="96"/>
      <c r="AZ7" s="97"/>
      <c r="BA7" s="97"/>
      <c r="BB7" s="97"/>
      <c r="BC7" s="96"/>
      <c r="BD7" s="97"/>
      <c r="BE7" s="97"/>
      <c r="BF7" s="97"/>
      <c r="BG7" s="96"/>
      <c r="BH7" s="95"/>
      <c r="BI7" s="95"/>
      <c r="BJ7" s="95"/>
      <c r="BK7" s="96"/>
      <c r="BL7" s="95"/>
      <c r="BM7" s="95"/>
      <c r="BN7" s="95"/>
      <c r="BO7" s="96"/>
      <c r="BP7" s="95"/>
      <c r="BQ7" s="95"/>
      <c r="BR7" s="95"/>
      <c r="BS7" s="96"/>
      <c r="BT7" s="95"/>
      <c r="BU7" s="95"/>
      <c r="BV7" s="95"/>
      <c r="BW7" s="96"/>
      <c r="BX7" s="95"/>
      <c r="BY7" s="95"/>
      <c r="BZ7" s="95"/>
      <c r="CA7" s="96"/>
      <c r="CB7" s="95"/>
      <c r="CC7" s="95"/>
      <c r="CD7" s="95"/>
      <c r="CE7" s="96"/>
      <c r="CF7" s="95"/>
      <c r="CG7" s="95"/>
      <c r="CH7" s="95"/>
      <c r="CI7" s="95"/>
      <c r="CJ7" s="95"/>
      <c r="CK7" s="95"/>
      <c r="CL7" s="95"/>
      <c r="CM7" s="95"/>
      <c r="CN7" s="95"/>
      <c r="CO7" s="95"/>
      <c r="CP7" s="95"/>
      <c r="CQ7" s="95"/>
      <c r="CR7" s="95"/>
      <c r="CS7" s="95">
        <f>SUM(CS9:CS12)</f>
        <v>12</v>
      </c>
      <c r="CT7" s="95"/>
      <c r="CU7" s="95"/>
      <c r="CV7" s="95"/>
      <c r="CW7" s="95"/>
      <c r="CX7" s="94"/>
      <c r="CY7" s="94"/>
      <c r="CZ7" s="94"/>
      <c r="DA7" s="94"/>
      <c r="DB7" s="92"/>
      <c r="DC7" s="92"/>
      <c r="DD7" s="92"/>
      <c r="DE7" s="92"/>
      <c r="DF7" s="92"/>
      <c r="DG7" s="92"/>
      <c r="DH7" s="91"/>
      <c r="DI7" s="93">
        <f>IF(DA9&lt;0.6,1,4)</f>
        <v>4</v>
      </c>
      <c r="DJ7" s="92"/>
      <c r="DK7" s="92"/>
      <c r="DL7" s="92"/>
      <c r="DM7" s="92"/>
      <c r="DN7" s="92"/>
      <c r="DO7" s="92"/>
      <c r="DP7" s="92"/>
      <c r="DQ7" s="92"/>
      <c r="DR7" s="92"/>
      <c r="DS7" s="92"/>
      <c r="DT7" s="92"/>
      <c r="DU7" s="92"/>
      <c r="DV7" s="92"/>
      <c r="DW7" s="92"/>
      <c r="DX7" s="92"/>
      <c r="DY7" s="92"/>
      <c r="DZ7" s="92"/>
      <c r="EA7" s="92"/>
      <c r="EB7" s="92"/>
      <c r="EC7" s="92"/>
      <c r="ED7" s="92"/>
      <c r="EE7" s="92"/>
      <c r="EF7" s="92"/>
      <c r="EG7" s="92"/>
      <c r="EH7" s="92"/>
      <c r="EI7" s="92"/>
      <c r="EJ7" s="92"/>
      <c r="EK7" s="92"/>
      <c r="EL7" s="92"/>
      <c r="EM7" s="92"/>
      <c r="EN7" s="92"/>
      <c r="EO7" s="92"/>
      <c r="EP7" s="92"/>
      <c r="EQ7" s="92"/>
      <c r="ER7" s="92"/>
      <c r="ES7" s="92"/>
      <c r="ET7" s="92"/>
      <c r="EU7" s="92"/>
      <c r="EV7" s="92"/>
      <c r="EW7" s="92"/>
      <c r="EX7" s="92"/>
      <c r="EY7" s="92"/>
      <c r="EZ7" s="92"/>
      <c r="FA7" s="92"/>
      <c r="FB7" s="92"/>
      <c r="FC7" s="92"/>
      <c r="FD7" s="92"/>
      <c r="FE7" s="92"/>
      <c r="FF7" s="92"/>
      <c r="FG7" s="92"/>
      <c r="FH7" s="92"/>
      <c r="FI7" s="92"/>
      <c r="FJ7" s="92"/>
      <c r="FK7" s="92"/>
      <c r="FL7" s="92"/>
      <c r="FM7" s="92"/>
      <c r="FN7" s="92"/>
      <c r="FO7" s="92"/>
      <c r="FP7" s="92"/>
      <c r="FQ7" s="92"/>
      <c r="FR7" s="92"/>
      <c r="FS7" s="92"/>
      <c r="FT7" s="92"/>
      <c r="FU7" s="92"/>
      <c r="FV7" s="92"/>
      <c r="FW7" s="92"/>
      <c r="FX7" s="92"/>
      <c r="FY7" s="92"/>
      <c r="FZ7" s="92"/>
      <c r="GA7" s="92"/>
      <c r="GB7" s="92"/>
      <c r="GC7" s="92"/>
      <c r="GD7" s="92"/>
      <c r="GE7" s="92"/>
      <c r="GF7" s="92"/>
      <c r="GG7" s="92"/>
      <c r="GH7" s="92"/>
      <c r="GI7" s="91"/>
    </row>
    <row r="8" spans="1:193 1680:1680" s="66" customFormat="1" ht="61.2" x14ac:dyDescent="0.3">
      <c r="A8" s="88" t="s">
        <v>428</v>
      </c>
      <c r="B8" s="72" t="s">
        <v>427</v>
      </c>
      <c r="C8" s="72" t="s">
        <v>426</v>
      </c>
      <c r="D8" s="72" t="s">
        <v>425</v>
      </c>
      <c r="E8" s="72" t="s">
        <v>424</v>
      </c>
      <c r="F8" s="72" t="s">
        <v>423</v>
      </c>
      <c r="G8" s="72" t="s">
        <v>422</v>
      </c>
      <c r="H8" s="72" t="s">
        <v>421</v>
      </c>
      <c r="I8" s="72" t="s">
        <v>420</v>
      </c>
      <c r="J8" s="87" t="s">
        <v>419</v>
      </c>
      <c r="K8" s="87" t="s">
        <v>418</v>
      </c>
      <c r="L8" s="87" t="s">
        <v>417</v>
      </c>
      <c r="M8" s="87" t="s">
        <v>416</v>
      </c>
      <c r="N8" s="87" t="s">
        <v>415</v>
      </c>
      <c r="O8" s="87" t="s">
        <v>414</v>
      </c>
      <c r="P8" s="87" t="s">
        <v>413</v>
      </c>
      <c r="Q8" s="87" t="s">
        <v>412</v>
      </c>
      <c r="R8" s="87" t="s">
        <v>411</v>
      </c>
      <c r="S8" s="87" t="s">
        <v>410</v>
      </c>
      <c r="T8" s="87" t="s">
        <v>409</v>
      </c>
      <c r="U8" s="87" t="s">
        <v>408</v>
      </c>
      <c r="V8" s="87" t="s">
        <v>407</v>
      </c>
      <c r="W8" s="87" t="s">
        <v>406</v>
      </c>
      <c r="X8" s="87" t="s">
        <v>405</v>
      </c>
      <c r="Y8" s="87" t="s">
        <v>404</v>
      </c>
      <c r="Z8" s="87" t="s">
        <v>403</v>
      </c>
      <c r="AA8" s="87" t="s">
        <v>402</v>
      </c>
      <c r="AB8" s="87" t="s">
        <v>401</v>
      </c>
      <c r="AC8" s="72" t="s">
        <v>27</v>
      </c>
      <c r="AD8" s="72" t="s">
        <v>400</v>
      </c>
      <c r="AE8" s="72" t="s">
        <v>33</v>
      </c>
      <c r="AF8" s="72" t="s">
        <v>399</v>
      </c>
      <c r="AG8" s="72" t="s">
        <v>398</v>
      </c>
      <c r="AH8" s="72" t="s">
        <v>397</v>
      </c>
      <c r="AI8" s="72" t="s">
        <v>396</v>
      </c>
      <c r="AJ8" s="72" t="s">
        <v>395</v>
      </c>
      <c r="AK8" s="72" t="s">
        <v>394</v>
      </c>
      <c r="AL8" s="72" t="s">
        <v>393</v>
      </c>
      <c r="AM8" s="86" t="s">
        <v>392</v>
      </c>
      <c r="AN8" s="86" t="s">
        <v>391</v>
      </c>
      <c r="AO8" s="85" t="s">
        <v>390</v>
      </c>
      <c r="AP8" s="85" t="s">
        <v>389</v>
      </c>
      <c r="AQ8" s="84" t="s">
        <v>388</v>
      </c>
      <c r="AR8" s="84" t="s">
        <v>387</v>
      </c>
      <c r="AS8" s="72" t="s">
        <v>386</v>
      </c>
      <c r="AT8" s="72" t="s">
        <v>385</v>
      </c>
      <c r="AU8" s="83" t="s">
        <v>384</v>
      </c>
      <c r="AV8" s="82" t="s">
        <v>383</v>
      </c>
      <c r="AW8" s="82" t="s">
        <v>382</v>
      </c>
      <c r="AX8" s="82" t="s">
        <v>381</v>
      </c>
      <c r="AY8" s="81" t="s">
        <v>380</v>
      </c>
      <c r="AZ8" s="81" t="s">
        <v>379</v>
      </c>
      <c r="BA8" s="80" t="s">
        <v>378</v>
      </c>
      <c r="BB8" s="80" t="s">
        <v>377</v>
      </c>
      <c r="BC8" s="79" t="s">
        <v>376</v>
      </c>
      <c r="BD8" s="79" t="s">
        <v>375</v>
      </c>
      <c r="BE8" s="78" t="s">
        <v>374</v>
      </c>
      <c r="BF8" s="78" t="s">
        <v>373</v>
      </c>
      <c r="BG8" s="77" t="s">
        <v>372</v>
      </c>
      <c r="BH8" s="77" t="s">
        <v>371</v>
      </c>
      <c r="BI8" s="76" t="s">
        <v>370</v>
      </c>
      <c r="BJ8" s="76" t="s">
        <v>369</v>
      </c>
      <c r="BK8" s="75" t="s">
        <v>368</v>
      </c>
      <c r="BL8" s="75" t="s">
        <v>367</v>
      </c>
      <c r="BM8" s="74" t="s">
        <v>366</v>
      </c>
      <c r="BN8" s="74" t="s">
        <v>365</v>
      </c>
      <c r="BO8" s="83" t="s">
        <v>361</v>
      </c>
      <c r="BP8" s="83" t="s">
        <v>364</v>
      </c>
      <c r="BQ8" s="82" t="s">
        <v>363</v>
      </c>
      <c r="BR8" s="82" t="s">
        <v>362</v>
      </c>
      <c r="BS8" s="81" t="s">
        <v>361</v>
      </c>
      <c r="BT8" s="81" t="s">
        <v>360</v>
      </c>
      <c r="BU8" s="80" t="s">
        <v>359</v>
      </c>
      <c r="BV8" s="80" t="s">
        <v>358</v>
      </c>
      <c r="BW8" s="79" t="s">
        <v>357</v>
      </c>
      <c r="BX8" s="79" t="s">
        <v>356</v>
      </c>
      <c r="BY8" s="78" t="s">
        <v>355</v>
      </c>
      <c r="BZ8" s="78" t="s">
        <v>354</v>
      </c>
      <c r="CA8" s="77" t="s">
        <v>353</v>
      </c>
      <c r="CB8" s="77" t="s">
        <v>352</v>
      </c>
      <c r="CC8" s="76" t="s">
        <v>351</v>
      </c>
      <c r="CD8" s="76" t="s">
        <v>350</v>
      </c>
      <c r="CE8" s="75" t="s">
        <v>349</v>
      </c>
      <c r="CF8" s="75" t="s">
        <v>348</v>
      </c>
      <c r="CG8" s="74" t="s">
        <v>347</v>
      </c>
      <c r="CH8" s="74" t="s">
        <v>346</v>
      </c>
      <c r="CI8" s="74"/>
      <c r="CJ8" s="74"/>
      <c r="CK8" s="74"/>
      <c r="CL8" s="72" t="s">
        <v>345</v>
      </c>
      <c r="CM8" s="72" t="s">
        <v>344</v>
      </c>
      <c r="CN8" s="72" t="s">
        <v>343</v>
      </c>
      <c r="CO8" s="72" t="s">
        <v>342</v>
      </c>
      <c r="CP8" s="72" t="s">
        <v>341</v>
      </c>
      <c r="CQ8" s="72" t="s">
        <v>340</v>
      </c>
      <c r="CR8" s="73" t="s">
        <v>339</v>
      </c>
      <c r="CS8" s="438" t="s">
        <v>338</v>
      </c>
      <c r="CT8" s="99"/>
      <c r="CU8" s="72" t="s">
        <v>337</v>
      </c>
      <c r="CV8" s="439" t="s">
        <v>336</v>
      </c>
      <c r="CW8" s="71"/>
      <c r="CX8" s="71" t="s">
        <v>335</v>
      </c>
      <c r="CY8" s="71" t="s">
        <v>334</v>
      </c>
      <c r="CZ8" s="71" t="s">
        <v>333</v>
      </c>
      <c r="DA8" s="71" t="s">
        <v>332</v>
      </c>
      <c r="DB8" s="71" t="s">
        <v>331</v>
      </c>
      <c r="DC8" s="71" t="s">
        <v>330</v>
      </c>
      <c r="DD8" s="71" t="s">
        <v>329</v>
      </c>
      <c r="DE8" s="71" t="s">
        <v>328</v>
      </c>
      <c r="DF8" s="71" t="s">
        <v>327</v>
      </c>
      <c r="DG8" s="71" t="s">
        <v>326</v>
      </c>
      <c r="DH8" s="71"/>
      <c r="DI8" s="71" t="s">
        <v>325</v>
      </c>
      <c r="DJ8" s="71" t="s">
        <v>324</v>
      </c>
      <c r="DK8" s="71" t="s">
        <v>323</v>
      </c>
      <c r="DL8" s="71" t="s">
        <v>322</v>
      </c>
      <c r="DM8" s="71" t="s">
        <v>321</v>
      </c>
      <c r="DN8" s="71" t="s">
        <v>320</v>
      </c>
      <c r="DO8" s="71" t="s">
        <v>319</v>
      </c>
      <c r="DP8" s="71" t="s">
        <v>318</v>
      </c>
      <c r="DQ8" s="71" t="s">
        <v>317</v>
      </c>
      <c r="DR8" s="71" t="s">
        <v>316</v>
      </c>
      <c r="DS8" s="71" t="s">
        <v>315</v>
      </c>
      <c r="DT8" s="71" t="s">
        <v>314</v>
      </c>
      <c r="DU8" s="71" t="s">
        <v>313</v>
      </c>
      <c r="DV8" s="71" t="s">
        <v>312</v>
      </c>
      <c r="DW8" s="71" t="s">
        <v>311</v>
      </c>
      <c r="DX8" s="71" t="s">
        <v>310</v>
      </c>
      <c r="DY8" s="71" t="s">
        <v>309</v>
      </c>
      <c r="DZ8" s="71" t="s">
        <v>308</v>
      </c>
      <c r="EA8" s="71" t="s">
        <v>307</v>
      </c>
      <c r="EB8" s="71" t="s">
        <v>306</v>
      </c>
      <c r="EC8" s="71" t="s">
        <v>305</v>
      </c>
      <c r="ED8" s="71" t="s">
        <v>304</v>
      </c>
      <c r="EE8" s="71" t="s">
        <v>303</v>
      </c>
      <c r="EF8" s="71" t="s">
        <v>302</v>
      </c>
      <c r="EG8" s="71" t="s">
        <v>301</v>
      </c>
      <c r="EH8" s="71" t="s">
        <v>300</v>
      </c>
      <c r="EI8" s="71" t="s">
        <v>299</v>
      </c>
      <c r="EJ8" s="71" t="s">
        <v>298</v>
      </c>
      <c r="EK8" s="71" t="s">
        <v>297</v>
      </c>
      <c r="EL8" s="71" t="s">
        <v>296</v>
      </c>
      <c r="EM8" s="71" t="s">
        <v>295</v>
      </c>
      <c r="EN8" s="71" t="s">
        <v>294</v>
      </c>
      <c r="EO8" s="71" t="s">
        <v>293</v>
      </c>
      <c r="EP8" s="71" t="s">
        <v>292</v>
      </c>
      <c r="EQ8" s="71" t="s">
        <v>291</v>
      </c>
      <c r="ER8" s="71" t="s">
        <v>290</v>
      </c>
      <c r="ES8" s="71" t="s">
        <v>289</v>
      </c>
      <c r="ET8" s="71" t="s">
        <v>288</v>
      </c>
      <c r="EU8" s="71" t="s">
        <v>287</v>
      </c>
      <c r="EV8" s="71" t="s">
        <v>286</v>
      </c>
      <c r="EW8" s="71" t="s">
        <v>285</v>
      </c>
      <c r="EX8" s="71" t="s">
        <v>284</v>
      </c>
      <c r="EY8" s="71" t="s">
        <v>283</v>
      </c>
      <c r="EZ8" s="71" t="s">
        <v>282</v>
      </c>
      <c r="FA8" s="71" t="s">
        <v>281</v>
      </c>
      <c r="FB8" s="71" t="s">
        <v>280</v>
      </c>
      <c r="FC8" s="71" t="s">
        <v>279</v>
      </c>
      <c r="FD8" s="71" t="s">
        <v>278</v>
      </c>
      <c r="FE8" s="71" t="s">
        <v>277</v>
      </c>
      <c r="FF8" s="71" t="s">
        <v>276</v>
      </c>
      <c r="FG8" s="71" t="s">
        <v>275</v>
      </c>
      <c r="FH8" s="71" t="s">
        <v>274</v>
      </c>
      <c r="FI8" s="71" t="s">
        <v>273</v>
      </c>
      <c r="FJ8" s="71" t="s">
        <v>272</v>
      </c>
      <c r="FK8" s="71" t="s">
        <v>271</v>
      </c>
      <c r="FL8" s="71" t="s">
        <v>270</v>
      </c>
      <c r="FM8" s="71" t="s">
        <v>269</v>
      </c>
      <c r="FN8" s="71" t="s">
        <v>268</v>
      </c>
      <c r="FO8" s="71" t="s">
        <v>267</v>
      </c>
      <c r="FP8" s="71" t="s">
        <v>266</v>
      </c>
      <c r="FQ8" s="71" t="s">
        <v>265</v>
      </c>
      <c r="FR8" s="71" t="s">
        <v>264</v>
      </c>
      <c r="FS8" s="71" t="s">
        <v>263</v>
      </c>
      <c r="FT8" s="71" t="s">
        <v>262</v>
      </c>
      <c r="FU8" s="71" t="s">
        <v>261</v>
      </c>
      <c r="FV8" s="71" t="s">
        <v>260</v>
      </c>
      <c r="FW8" s="71" t="s">
        <v>259</v>
      </c>
      <c r="FX8" s="71" t="s">
        <v>258</v>
      </c>
      <c r="FY8" s="71" t="s">
        <v>257</v>
      </c>
      <c r="FZ8" s="71" t="s">
        <v>256</v>
      </c>
      <c r="GA8" s="71" t="s">
        <v>255</v>
      </c>
      <c r="GB8" s="71" t="s">
        <v>254</v>
      </c>
      <c r="GC8" s="71" t="s">
        <v>253</v>
      </c>
      <c r="GD8" s="71" t="s">
        <v>252</v>
      </c>
      <c r="GE8" s="71" t="s">
        <v>251</v>
      </c>
      <c r="GF8" s="71" t="s">
        <v>250</v>
      </c>
      <c r="GG8" s="71" t="s">
        <v>249</v>
      </c>
      <c r="GH8" s="71" t="s">
        <v>248</v>
      </c>
      <c r="GI8" s="70" t="s">
        <v>247</v>
      </c>
      <c r="GJ8" s="69"/>
      <c r="GK8" s="68"/>
    </row>
    <row r="9" spans="1:193 1680:1680" ht="187.2" x14ac:dyDescent="0.2">
      <c r="A9" s="62">
        <v>1</v>
      </c>
      <c r="B9" s="218" t="s">
        <v>1365</v>
      </c>
      <c r="C9" s="65" t="s">
        <v>1366</v>
      </c>
      <c r="D9" s="61" t="s">
        <v>205</v>
      </c>
      <c r="E9" s="59" t="s">
        <v>203</v>
      </c>
      <c r="F9" s="51" t="s">
        <v>223</v>
      </c>
      <c r="G9" s="59" t="s">
        <v>218</v>
      </c>
      <c r="H9" s="59" t="s">
        <v>169</v>
      </c>
      <c r="I9" s="58" t="s">
        <v>20</v>
      </c>
      <c r="J9" s="58" t="s">
        <v>53</v>
      </c>
      <c r="K9" s="58" t="s">
        <v>53</v>
      </c>
      <c r="L9" s="58" t="s">
        <v>53</v>
      </c>
      <c r="M9" s="58" t="s">
        <v>53</v>
      </c>
      <c r="N9" s="58" t="s">
        <v>54</v>
      </c>
      <c r="O9" s="58" t="s">
        <v>53</v>
      </c>
      <c r="P9" s="58" t="s">
        <v>53</v>
      </c>
      <c r="Q9" s="58" t="s">
        <v>53</v>
      </c>
      <c r="R9" s="58" t="s">
        <v>53</v>
      </c>
      <c r="S9" s="58" t="s">
        <v>54</v>
      </c>
      <c r="T9" s="58" t="s">
        <v>54</v>
      </c>
      <c r="U9" s="58" t="s">
        <v>54</v>
      </c>
      <c r="V9" s="58" t="s">
        <v>53</v>
      </c>
      <c r="W9" s="58" t="s">
        <v>54</v>
      </c>
      <c r="X9" s="58" t="s">
        <v>53</v>
      </c>
      <c r="Y9" s="58" t="s">
        <v>53</v>
      </c>
      <c r="Z9" s="58" t="s">
        <v>53</v>
      </c>
      <c r="AA9" s="58" t="s">
        <v>53</v>
      </c>
      <c r="AB9" s="58" t="s">
        <v>53</v>
      </c>
      <c r="AC9" s="57" t="str">
        <f>I9</f>
        <v>2 - Baja</v>
      </c>
      <c r="AD9" s="149">
        <f>IFERROR(IF(I9="1 - Muy Baja",0.2,IF(I9="2 - Baja",0.4,IF(I9="3 - Media",0.6,IF(I9="4 - Alta",0.8,1)))),"")</f>
        <v>0.4</v>
      </c>
      <c r="AE9" s="57" t="str">
        <f>CONCATENATE(CY9," - ",CZ9)</f>
        <v>3 - Moderado</v>
      </c>
      <c r="AF9" s="149">
        <f>IFERROR(IF(CY9=1,0.2,IF(CY9=2,0.4,IF(CY9=3,0.6,IF(CY9=4,0.8,1)))),"")</f>
        <v>0.6</v>
      </c>
      <c r="AG9" s="56" t="str">
        <f>IFERROR(INDEX([9]MEJORAMIENTO!$BLU$579:$BLY$583,MATCH(I9,[9]MEJORAMIENTO!$BLS$579:$BLS$583,0),MATCH(AE9,[9]MEJORAMIENTO!$BLU$577:$BLY$577,0)),"")</f>
        <v>MODERADO</v>
      </c>
      <c r="AH9" s="149">
        <f>AD9*AF9</f>
        <v>0.24</v>
      </c>
      <c r="AI9" s="234" t="s">
        <v>1367</v>
      </c>
      <c r="AJ9" s="217" t="s">
        <v>1368</v>
      </c>
      <c r="AK9" s="59" t="s">
        <v>1369</v>
      </c>
      <c r="AL9" s="217" t="s">
        <v>1370</v>
      </c>
      <c r="AM9" s="51" t="s">
        <v>35</v>
      </c>
      <c r="AN9" s="54" t="s">
        <v>45</v>
      </c>
      <c r="AO9" s="54" t="s">
        <v>50</v>
      </c>
      <c r="AP9" s="51" t="s">
        <v>52</v>
      </c>
      <c r="AQ9" s="51" t="s">
        <v>35</v>
      </c>
      <c r="AR9" s="54" t="s">
        <v>45</v>
      </c>
      <c r="AS9" s="54" t="s">
        <v>50</v>
      </c>
      <c r="AT9" s="51" t="s">
        <v>52</v>
      </c>
      <c r="AU9" s="51" t="s">
        <v>35</v>
      </c>
      <c r="AV9" s="54" t="s">
        <v>45</v>
      </c>
      <c r="AW9" s="54" t="s">
        <v>50</v>
      </c>
      <c r="AX9" s="51" t="s">
        <v>52</v>
      </c>
      <c r="AY9" s="51"/>
      <c r="AZ9" s="54"/>
      <c r="BA9" s="54"/>
      <c r="BB9" s="51"/>
      <c r="BC9" s="51"/>
      <c r="BD9" s="54"/>
      <c r="BE9" s="54"/>
      <c r="BF9" s="51"/>
      <c r="BG9" s="51"/>
      <c r="BH9" s="54"/>
      <c r="BI9" s="54"/>
      <c r="BJ9" s="51"/>
      <c r="BK9" s="51"/>
      <c r="BL9" s="54"/>
      <c r="BM9" s="54"/>
      <c r="BN9" s="51"/>
      <c r="BO9" s="51"/>
      <c r="BP9" s="54"/>
      <c r="BQ9" s="54"/>
      <c r="BR9" s="51"/>
      <c r="BS9" s="51"/>
      <c r="BT9" s="54"/>
      <c r="BU9" s="54"/>
      <c r="BV9" s="51"/>
      <c r="BW9" s="51"/>
      <c r="BX9" s="54"/>
      <c r="BY9" s="54"/>
      <c r="BZ9" s="51"/>
      <c r="CA9" s="51"/>
      <c r="CB9" s="54"/>
      <c r="CC9" s="54"/>
      <c r="CD9" s="51"/>
      <c r="CE9" s="51"/>
      <c r="CF9" s="54"/>
      <c r="CG9" s="54"/>
      <c r="CH9" s="51"/>
      <c r="CI9" s="54"/>
      <c r="CJ9" s="54"/>
      <c r="CK9" s="51"/>
      <c r="CL9" s="53" t="str">
        <f>IFERROR(IF(GE9&lt;=1,"1 - Muy Baja",VLOOKUP(GE9,[9]MEJORAMIENTO!$BLR$579:$BLS$583,2,0)),"")</f>
        <v>1 - Muy Baja</v>
      </c>
      <c r="CM9" s="165">
        <f>GF9</f>
        <v>8.6399999999999991E-2</v>
      </c>
      <c r="CN9" s="53" t="str">
        <f>IFERROR(IF(GG9&lt;=1,"1 - Leve",HLOOKUP(GG9,[9]MEJORAMIENTO!$BLU$576:$BLY$577,2,0)),"")</f>
        <v>3 - Moderado</v>
      </c>
      <c r="CO9" s="165">
        <f>GI9</f>
        <v>0.6</v>
      </c>
      <c r="CP9" s="52" t="str">
        <f>IFERROR(INDEX($BLU$579:$BLY$583,MATCH(GE9,$BLR$579:$BLR$583,0),MATCH(GG9,$BLU$576:$BLY$576,0)),"")</f>
        <v>MODERADO</v>
      </c>
      <c r="CQ9" s="149">
        <f>CM9*CO9</f>
        <v>5.183999999999999E-2</v>
      </c>
      <c r="CR9" s="63" t="s">
        <v>456</v>
      </c>
      <c r="CS9" s="52">
        <f>IF(CP9="BAJO",0.1,IF(CP9="MODERADO",3,5))</f>
        <v>3</v>
      </c>
      <c r="CT9" s="51"/>
      <c r="CU9" s="121" t="s">
        <v>1371</v>
      </c>
      <c r="CV9" s="440" t="s">
        <v>1372</v>
      </c>
      <c r="CW9" s="158"/>
      <c r="CX9" s="47">
        <f>COUNTIF(J9:AB9,"SI")</f>
        <v>5</v>
      </c>
      <c r="CY9" s="49">
        <f>IF(CX9&lt;6,3,IF(CX9&gt;11,5,4))</f>
        <v>3</v>
      </c>
      <c r="CZ9" s="47" t="str">
        <f>IF(CX9&lt;6,"Moderado",IF(CX9&gt;11,"Catastrófico","Mayor"))</f>
        <v>Moderado</v>
      </c>
      <c r="DA9" s="153">
        <f>IF(CY9=3,0.6,IF(CY9=4,0.8,1))</f>
        <v>0.6</v>
      </c>
      <c r="DB9" s="48">
        <f>IF(AN9="",0,IF(AN9="Automático",0.25,IF(AN9="Manual",0.15,0)))</f>
        <v>0.15</v>
      </c>
      <c r="DC9" s="48">
        <f>IF(AI9="",0,IF(AO9="Preventivo",0.25,IF(AO9="Detectivo",0.15,IF(AO9="Correctivo",0.1,0))))</f>
        <v>0.25</v>
      </c>
      <c r="DD9" s="47">
        <f>IF(OR(AN9=0,AO9=0),0,DB9+DC9)</f>
        <v>0.4</v>
      </c>
      <c r="DE9" s="46">
        <f>IF(DF9&gt;0.8,5,IF(DF9&gt;0.6,4,IF(DF9&gt;0.4,3,IF(DF9&gt;0.2,2,1))))</f>
        <v>2</v>
      </c>
      <c r="DF9" s="187">
        <f>IF(OR(AP9="Ambos",AP9="Probabilidad"),$AD9-($AD9*$DD9),$AD9)</f>
        <v>0.24</v>
      </c>
      <c r="DG9" s="46">
        <f>IF(DI9&gt;0.8,5,IF(DI9&gt;0.6,4,3))</f>
        <v>3</v>
      </c>
      <c r="DH9" s="46"/>
      <c r="DI9" s="187">
        <f>IF(OR(AP9="Ambos",AP9="Impacto"),$DA9-($DA9*$DD9),$DA9)</f>
        <v>0.6</v>
      </c>
      <c r="DJ9" s="48">
        <f>IF(AR9="",0,IF(AR9="Automático",0.25,IF(AR9="Manual",0.15,0)))</f>
        <v>0.15</v>
      </c>
      <c r="DK9" s="48">
        <f>IF(AS9="",0,IF(AS9="Preventivo",0.25,IF(AS9="Detectivo",0.15,IF(AS9="Correctivo",0.1,0))))</f>
        <v>0.25</v>
      </c>
      <c r="DL9" s="47">
        <f>IF(OR(AR9=0,AS9=0),0,DJ9+DK9)</f>
        <v>0.4</v>
      </c>
      <c r="DM9" s="46">
        <f>IF(DN9&gt;0.8,5,IF(DN9&gt;0.6,4,IF(DN9&gt;0.4,3,IF(DN9&gt;0.2,2,1))))</f>
        <v>1</v>
      </c>
      <c r="DN9" s="187">
        <f>IF(OR(AT9="Ambos",AT9="Probabilidad"),DF9-(DF9*$DL9),DF9)</f>
        <v>0.14399999999999999</v>
      </c>
      <c r="DO9" s="46">
        <f>IF(DP9&gt;0.8,5,IF(DP9&gt;0.6,4,3))</f>
        <v>3</v>
      </c>
      <c r="DP9" s="187">
        <f>IF(OR(AT9="Ambos",AT9="Impacto"),$DI9-($DI9*$DL9),$DI9)</f>
        <v>0.6</v>
      </c>
      <c r="DQ9" s="48">
        <f>IF(AV9="",0,IF(AV9="Automático",0.25,IF(AV9="Manual",0.15,0)))</f>
        <v>0.15</v>
      </c>
      <c r="DR9" s="48">
        <f>IF(AW9="",0,IF(AW9="Preventivo",0.25,IF(AW9="Detectivo",0.15,IF(AW9="Correctivo",0.1,0))))</f>
        <v>0.25</v>
      </c>
      <c r="DS9" s="47">
        <f>IF(OR(AV9=0,AW9=0),0,DQ9+DR9)</f>
        <v>0.4</v>
      </c>
      <c r="DT9" s="46">
        <f>IF(DU9&gt;0.8,5,IF(DU9&gt;0.6,4,IF(DU9&gt;0.4,3,IF(DU9&gt;0.2,2,1))))</f>
        <v>1</v>
      </c>
      <c r="DU9" s="187">
        <f>IF(OR(AX9="Ambos",AX9="Probabilidad"),DN9-(DN9*$DS9),DN9)</f>
        <v>8.6399999999999991E-2</v>
      </c>
      <c r="DV9" s="46">
        <f>IF(DW9&gt;0.8,5,IF(DW9&gt;0.6,4,3))</f>
        <v>3</v>
      </c>
      <c r="DW9" s="187">
        <f>IF(OR(AX9="Ambos",AX9="Impacto"),$DP9-($DP9*$DS9),$DP9)</f>
        <v>0.6</v>
      </c>
      <c r="DX9" s="48">
        <f>IF(AZ9="",0,IF(AZ9="Automático",0.25,IF(AZ9="Manual",0.15,0)))</f>
        <v>0</v>
      </c>
      <c r="DY9" s="48">
        <f>IF(BA9="",0,IF(BA9="Preventivo",0.25,IF(BA9="Detectivo",0.15,IF(BA11="Correctivo",0.1,0))))</f>
        <v>0</v>
      </c>
      <c r="DZ9" s="47">
        <f>IF(OR(AZ9=0,BA9=0),0,DX9+DY9)</f>
        <v>0</v>
      </c>
      <c r="EA9" s="46">
        <f>IF(EB9&gt;0.8,5,IF(EB9&gt;0.6,4,IF(EB9&gt;0.4,3,IF(EB9&gt;0.2,2,1))))</f>
        <v>1</v>
      </c>
      <c r="EB9" s="187">
        <f>IF(OR(BB9="Ambos",BB9="Probabilidad"),DU9-(DU9*$DZ9),DU9)</f>
        <v>8.6399999999999991E-2</v>
      </c>
      <c r="EC9" s="46">
        <f>IF(ED9&gt;0.8,5,IF(ED9&gt;0.6,4,3))</f>
        <v>3</v>
      </c>
      <c r="ED9" s="187">
        <f>IF(OR(BB9="Ambos",BB9="Impacto"),$DW9-($DW9*$DZ9),$DW9)</f>
        <v>0.6</v>
      </c>
      <c r="EE9" s="48">
        <f>IF(BD9="",0,IF(BD9="Automático",0.25,IF(BD9="Manual",0.15,0)))</f>
        <v>0</v>
      </c>
      <c r="EF9" s="48">
        <f>IF(BE9="",0,IF(BE9="Preventivo",0.25,IF(BE9="Detectivo",0.15,IF(BE9="Correctivo",0.1,0))))</f>
        <v>0</v>
      </c>
      <c r="EG9" s="47">
        <f>IF(OR(BD9=0,BE9=0),0,EE9+EF9)</f>
        <v>0</v>
      </c>
      <c r="EH9" s="46">
        <f>IF(EI9&gt;0.8,5,IF(EI9&gt;0.6,4,IF(EI9&gt;0.4,3,IF(EI9&gt;0.2,2,1))))</f>
        <v>1</v>
      </c>
      <c r="EI9" s="187">
        <f>IF(OR(BF9="Ambos",BF9="Probabilidad"),EB9-(EB9*$EG9),EB9)</f>
        <v>8.6399999999999991E-2</v>
      </c>
      <c r="EJ9" s="46">
        <f>IF(EK9&gt;0.8,5,IF(EK9&gt;0.6,4,3))</f>
        <v>3</v>
      </c>
      <c r="EK9" s="187">
        <f>IF(OR(BF9="Ambos",BF9="Impacto"),$ED9-($ED9*$EG9),$ED9)</f>
        <v>0.6</v>
      </c>
      <c r="EL9" s="48">
        <f>IF(BH9="",0,IF(BH9="Automático",0.25,IF(BH9="Manual",0.15,0)))</f>
        <v>0</v>
      </c>
      <c r="EM9" s="48">
        <f>IF(BI9="",0,IF(BI9="Preventivo",0.25,IF(BI9="Detectivo",0.15,IF(BI9="Correctivo",0.1,0))))</f>
        <v>0</v>
      </c>
      <c r="EN9" s="47">
        <f>IF(OR(BH9=0,BI9=0),0,EL9+EM9)</f>
        <v>0</v>
      </c>
      <c r="EO9" s="46">
        <f>IF(EP9&gt;0.8,5,IF(EP9&gt;0.6,4,IF(EP9&gt;0.4,3,IF(EP9&gt;0.2,2,1))))</f>
        <v>1</v>
      </c>
      <c r="EP9" s="187">
        <f>IF(OR(BF9="Ambos",BF9="Probabilidad"),EI9-(EI9*$EN9),EI9)</f>
        <v>8.6399999999999991E-2</v>
      </c>
      <c r="EQ9" s="46">
        <f>IF(ER9&gt;0.8,5,IF(ER9&gt;0.6,4,3))</f>
        <v>3</v>
      </c>
      <c r="ER9" s="187">
        <f>IF(OR(BJ9="Ambos",BJ9="Impacto"),$EK9-($EK9*$EN9),$EK9)</f>
        <v>0.6</v>
      </c>
      <c r="ES9" s="48">
        <f>IF(BL9="",0,IF(BL9="Automático",0.25,IF(BL9="Manual",0.15,0)))</f>
        <v>0</v>
      </c>
      <c r="ET9" s="48">
        <f>IF(BM9="",0,IF(BM9="Preventivo",0.25,IF(BM9="Detectivo",0.15,IF(BM9="Correctivo",0.1,0))))</f>
        <v>0</v>
      </c>
      <c r="EU9" s="47">
        <f>IF(OR(BL9=0,BM9=0),0,ES9+ET9)</f>
        <v>0</v>
      </c>
      <c r="EV9" s="46">
        <f>IF(EW9&gt;0.8,5,IF(EW9&gt;0.6,4,IF(EW9&gt;0.4,3,IF(EW9&gt;0.2,2,1))))</f>
        <v>1</v>
      </c>
      <c r="EW9" s="187">
        <f>IF(OR(BP9="Ambos",BP9="Probabilidad"),EP9-(EP9*$EU9),EP9)</f>
        <v>8.6399999999999991E-2</v>
      </c>
      <c r="EX9" s="46">
        <f>IF(EY9&gt;0.8,5,IF(EY9&gt;0.6,4,3))</f>
        <v>3</v>
      </c>
      <c r="EY9" s="187">
        <f>IF(OR(BN9="Ambos",BN9="Impacto"),$ER9-($ER9*$EU9),$ER9)</f>
        <v>0.6</v>
      </c>
      <c r="EZ9" s="48">
        <f>IF(BP9="",0,IF(BP9="Automático",0.25,IF(BP9="Manual",0.15,0)))</f>
        <v>0</v>
      </c>
      <c r="FA9" s="48">
        <f>IF(BQ9="",0,IF(BQ9="Preventivo",0.25,IF(BQ9="Detectivo",0.15,IF(BQ9="Correctivo",0.1,0))))</f>
        <v>0</v>
      </c>
      <c r="FB9" s="47">
        <f>IF(OR(BP9=0,BQ9=0),0,EZ9+FA9)</f>
        <v>0</v>
      </c>
      <c r="FC9" s="46">
        <f>IF(FD9&gt;0.8,5,IF(FD9&gt;0.6,4,IF(FD9&gt;0.4,3,IF(FD9&gt;0.2,2,1))))</f>
        <v>1</v>
      </c>
      <c r="FD9" s="187">
        <f>IF(OR(BR9="Ambos",BR9="Probabilidad"),EW9-(EW9*$FB9),EW9)</f>
        <v>8.6399999999999991E-2</v>
      </c>
      <c r="FE9" s="46">
        <f>IF(FF9&gt;0.8,5,IF(FF9&gt;0.6,4,3))</f>
        <v>3</v>
      </c>
      <c r="FF9" s="187">
        <f>IF(OR(BR9="Ambos",BR9="Impacto"),$EY9-($EY9*$FB9),$EY9)</f>
        <v>0.6</v>
      </c>
      <c r="FG9" s="48">
        <f>IF(BT9="",0,IF(BT9="Automático",0.25,IF(BT9="Manual",0.15,0)))</f>
        <v>0</v>
      </c>
      <c r="FH9" s="48">
        <f>IF(BU9="",0,IF(BU9="Preventivo",0.25,IF(BU9="Detectivo",0.15,IF(BU9="Correctivo",0.1,0))))</f>
        <v>0</v>
      </c>
      <c r="FI9" s="47">
        <f>IF(OR(BT9=0,BU9=0),0,FG9+FH9)</f>
        <v>0</v>
      </c>
      <c r="FJ9" s="46">
        <f>IF(FK9&gt;0.8,5,IF(FK9&gt;0.6,4,IF(FK9&gt;0.4,3,IF(FK9&gt;0.2,2,1))))</f>
        <v>1</v>
      </c>
      <c r="FK9" s="187">
        <f>IF(OR(BV9="Ambos",BV9="Probabilidad"),FD9-(FD9*$FI9),FD9)</f>
        <v>8.6399999999999991E-2</v>
      </c>
      <c r="FL9" s="46">
        <f>IF(FM9&gt;0.8,5,IF(FM9&gt;0.6,4,3))</f>
        <v>3</v>
      </c>
      <c r="FM9" s="187">
        <f>IF(OR(BV9="Ambos",BV9="Impacto"),$FF9-($FF9*$FI9),$FF9)</f>
        <v>0.6</v>
      </c>
      <c r="FN9" s="48">
        <f>IF(BX9="",0,IF(BX9="Automático",0.25,IF(BX9="Manual",0.15,0)))</f>
        <v>0</v>
      </c>
      <c r="FO9" s="48">
        <f>IF(BY9="",0,IF(BY9="Preventivo",0.25,IF(BY9="Detectivo",0.15,IF(BY9="Correctivo",0.1,0))))</f>
        <v>0</v>
      </c>
      <c r="FP9" s="47">
        <f>IF(OR(BX9=0,BY9=0),0,FN9+FO9)</f>
        <v>0</v>
      </c>
      <c r="FQ9" s="46">
        <f>IF(FR9&gt;0.8,5,IF(FR9&gt;0.6,4,IF(FR9&gt;0.4,3,IF(FR9&gt;0.2,2,1))))</f>
        <v>1</v>
      </c>
      <c r="FR9" s="187">
        <f>IF(OR(BZ9="Ambos",BZ9="Probabilidad"),FK9-(FK9*$FP9),FK9)</f>
        <v>8.6399999999999991E-2</v>
      </c>
      <c r="FS9" s="46">
        <f>IF(FT9&gt;0.8,5,IF(FT9&gt;0.6,4,3))</f>
        <v>3</v>
      </c>
      <c r="FT9" s="187">
        <f>IF(OR(BZ9="Ambos",BZ9="Impacto"),$FM9-($FM9*$FP9),$FM9)</f>
        <v>0.6</v>
      </c>
      <c r="FU9" s="48">
        <f>IF(CB9="",0,IF(CB9="Automático",0.25,IF(CB9="Manual",0.15,0)))</f>
        <v>0</v>
      </c>
      <c r="FV9" s="48">
        <f>IF(CC9="",0,IF(CC9="Preventivo",0.25,IF(CC9="Detectivo",0.15,IF(CC9="Correctivo",0.1,0))))</f>
        <v>0</v>
      </c>
      <c r="FW9" s="47">
        <f>IF(OR(CB9=0,CC9=0),0,FU9+FV9)</f>
        <v>0</v>
      </c>
      <c r="FX9" s="46">
        <f>IF(FY9&gt;0.8,5,IF(FY9&gt;0.6,4,IF(FY9&gt;0.4,3,IF(FY9&gt;0.2,2,1))))</f>
        <v>1</v>
      </c>
      <c r="FY9" s="187">
        <f>IF(OR(CD9="Ambos",CD9="Probabilidad"),FR9-(FR9*$FW9),FR9)</f>
        <v>8.6399999999999991E-2</v>
      </c>
      <c r="FZ9" s="46">
        <f>IF(GA9&gt;0.8,5,IF(GA9&gt;0.6,4,3))</f>
        <v>3</v>
      </c>
      <c r="GA9" s="187">
        <f>IF(OR(CD9="Ambos",CD9="Impacto"),$FT9-($FT9*$FW9),$FT9)</f>
        <v>0.6</v>
      </c>
      <c r="GB9" s="48">
        <f>IF(CF9="",0,IF(CF9="Automático",0.25,IF(CF9="Manual",0.15,0)))</f>
        <v>0</v>
      </c>
      <c r="GC9" s="48">
        <f>IF(CG9="",0,IF(CG9="Preventivo",0.25,IF(CG9="Detectivo",0.15,IF(CG9="Correctivo",0.1,0))))</f>
        <v>0</v>
      </c>
      <c r="GD9" s="47">
        <f>IF(OR(CF9=0,CG9=0),0,GB9+GC9)</f>
        <v>0</v>
      </c>
      <c r="GE9" s="46">
        <f>IF(GF9&gt;0.8,5,IF(GF9&gt;0.6,4,IF(GF9&gt;0.4,3,IF(GF9&gt;0.2,2,1))))</f>
        <v>1</v>
      </c>
      <c r="GF9" s="187">
        <f>IF(OR(CH9="Ambos",CH9="Probabilidad"),FY9-(FY9*$GD9),FY9)</f>
        <v>8.6399999999999991E-2</v>
      </c>
      <c r="GG9" s="46">
        <f>IF(GH9&gt;0.8,5,IF(GH9&gt;0.6,4,3))</f>
        <v>3</v>
      </c>
      <c r="GH9" s="187">
        <f>IF(OR(CH9="Ambos",CH9="Impacto"),$GA9-($GA9*$GD9),$GA9)</f>
        <v>0.6</v>
      </c>
      <c r="GI9" s="187">
        <f>IF(GH9&lt;0.6,0.6,GH9)</f>
        <v>0.6</v>
      </c>
      <c r="GJ9" s="45"/>
      <c r="GK9" s="5"/>
    </row>
    <row r="10" spans="1:193 1680:1680" ht="187.2" x14ac:dyDescent="0.2">
      <c r="A10" s="62">
        <v>2</v>
      </c>
      <c r="B10" s="218" t="s">
        <v>1365</v>
      </c>
      <c r="C10" s="65" t="s">
        <v>1373</v>
      </c>
      <c r="D10" s="61" t="s">
        <v>206</v>
      </c>
      <c r="E10" s="59" t="s">
        <v>203</v>
      </c>
      <c r="F10" s="51" t="s">
        <v>223</v>
      </c>
      <c r="G10" s="59" t="s">
        <v>218</v>
      </c>
      <c r="H10" s="59" t="s">
        <v>169</v>
      </c>
      <c r="I10" s="58" t="s">
        <v>20</v>
      </c>
      <c r="J10" s="58" t="s">
        <v>53</v>
      </c>
      <c r="K10" s="58" t="s">
        <v>53</v>
      </c>
      <c r="L10" s="58" t="s">
        <v>53</v>
      </c>
      <c r="M10" s="58" t="s">
        <v>53</v>
      </c>
      <c r="N10" s="58" t="s">
        <v>54</v>
      </c>
      <c r="O10" s="58" t="s">
        <v>53</v>
      </c>
      <c r="P10" s="58" t="s">
        <v>53</v>
      </c>
      <c r="Q10" s="58" t="s">
        <v>53</v>
      </c>
      <c r="R10" s="58" t="s">
        <v>53</v>
      </c>
      <c r="S10" s="58" t="s">
        <v>54</v>
      </c>
      <c r="T10" s="58" t="s">
        <v>54</v>
      </c>
      <c r="U10" s="58" t="s">
        <v>54</v>
      </c>
      <c r="V10" s="58" t="s">
        <v>53</v>
      </c>
      <c r="W10" s="58" t="s">
        <v>54</v>
      </c>
      <c r="X10" s="58" t="s">
        <v>53</v>
      </c>
      <c r="Y10" s="58" t="s">
        <v>53</v>
      </c>
      <c r="Z10" s="58" t="s">
        <v>53</v>
      </c>
      <c r="AA10" s="58" t="s">
        <v>53</v>
      </c>
      <c r="AB10" s="58" t="s">
        <v>53</v>
      </c>
      <c r="AC10" s="57" t="str">
        <f>I10</f>
        <v>2 - Baja</v>
      </c>
      <c r="AD10" s="149">
        <f>IFERROR(IF(I10="1 - Muy Baja",0.2,IF(I10="2 - Baja",0.4,IF(I10="3 - Media",0.6,IF(I10="4 - Alta",0.8,1)))),"")</f>
        <v>0.4</v>
      </c>
      <c r="AE10" s="57" t="str">
        <f>CONCATENATE(CY10," - ",CZ10)</f>
        <v>3 - Moderado</v>
      </c>
      <c r="AF10" s="149">
        <f>IFERROR(IF(CY10=1,0.2,IF(CY10=2,0.4,IF(CY10=3,0.6,IF(CY10=4,0.8,1)))),"")</f>
        <v>0.6</v>
      </c>
      <c r="AG10" s="56" t="str">
        <f>IFERROR(INDEX([9]MEJORAMIENTO!$BLU$579:$BLY$583,MATCH(I10,[9]MEJORAMIENTO!$BLS$579:$BLS$583,0),MATCH(AE10,[9]MEJORAMIENTO!$BLU$577:$BLY$577,0)),"")</f>
        <v>MODERADO</v>
      </c>
      <c r="AH10" s="149">
        <f>AD10*AF10</f>
        <v>0.24</v>
      </c>
      <c r="AI10" s="234" t="s">
        <v>1367</v>
      </c>
      <c r="AJ10" s="217" t="s">
        <v>1368</v>
      </c>
      <c r="AK10" s="59" t="s">
        <v>1369</v>
      </c>
      <c r="AL10" s="217" t="s">
        <v>1370</v>
      </c>
      <c r="AM10" s="51" t="s">
        <v>35</v>
      </c>
      <c r="AN10" s="54" t="s">
        <v>45</v>
      </c>
      <c r="AO10" s="54" t="s">
        <v>50</v>
      </c>
      <c r="AP10" s="51" t="s">
        <v>52</v>
      </c>
      <c r="AQ10" s="51" t="s">
        <v>35</v>
      </c>
      <c r="AR10" s="54" t="s">
        <v>45</v>
      </c>
      <c r="AS10" s="54" t="s">
        <v>50</v>
      </c>
      <c r="AT10" s="51" t="s">
        <v>52</v>
      </c>
      <c r="AU10" s="51" t="s">
        <v>35</v>
      </c>
      <c r="AV10" s="54" t="s">
        <v>45</v>
      </c>
      <c r="AW10" s="54" t="s">
        <v>50</v>
      </c>
      <c r="AX10" s="51" t="s">
        <v>52</v>
      </c>
      <c r="AY10" s="51"/>
      <c r="AZ10" s="54"/>
      <c r="BA10" s="54"/>
      <c r="BB10" s="51"/>
      <c r="BC10" s="51"/>
      <c r="BD10" s="54"/>
      <c r="BE10" s="54"/>
      <c r="BF10" s="51"/>
      <c r="BG10" s="51"/>
      <c r="BH10" s="54"/>
      <c r="BI10" s="54"/>
      <c r="BJ10" s="51"/>
      <c r="BK10" s="51"/>
      <c r="BL10" s="54"/>
      <c r="BM10" s="54"/>
      <c r="BN10" s="51"/>
      <c r="BO10" s="51"/>
      <c r="BP10" s="54"/>
      <c r="BQ10" s="54"/>
      <c r="BR10" s="51"/>
      <c r="BS10" s="51"/>
      <c r="BT10" s="54"/>
      <c r="BU10" s="54"/>
      <c r="BV10" s="51"/>
      <c r="BW10" s="51"/>
      <c r="BX10" s="54"/>
      <c r="BY10" s="54"/>
      <c r="BZ10" s="51"/>
      <c r="CA10" s="51"/>
      <c r="CB10" s="54"/>
      <c r="CC10" s="54"/>
      <c r="CD10" s="51"/>
      <c r="CE10" s="51"/>
      <c r="CF10" s="54"/>
      <c r="CG10" s="54"/>
      <c r="CH10" s="51"/>
      <c r="CI10" s="54"/>
      <c r="CJ10" s="54"/>
      <c r="CK10" s="51"/>
      <c r="CL10" s="53" t="str">
        <f>IFERROR(IF(GE10&lt;=1,"1 - Muy Baja",VLOOKUP(GE10,[9]MEJORAMIENTO!$BLR$579:$BLS$583,2,0)),"")</f>
        <v>1 - Muy Baja</v>
      </c>
      <c r="CM10" s="165">
        <f>GF10</f>
        <v>8.6399999999999991E-2</v>
      </c>
      <c r="CN10" s="53" t="str">
        <f>IFERROR(IF(GG10&lt;=1,"1 - Leve",HLOOKUP(GG10,[9]MEJORAMIENTO!$BLU$576:$BLY$577,2,0)),"")</f>
        <v>3 - Moderado</v>
      </c>
      <c r="CO10" s="165">
        <f>GI10</f>
        <v>0.6</v>
      </c>
      <c r="CP10" s="52" t="str">
        <f>IFERROR(INDEX($BLU$579:$BLY$583,MATCH(GE10,$BLR$579:$BLR$583,0),MATCH(GG10,$BLU$576:$BLY$576,0)),"")</f>
        <v>MODERADO</v>
      </c>
      <c r="CQ10" s="149">
        <f>CM10*CO10</f>
        <v>5.183999999999999E-2</v>
      </c>
      <c r="CR10" s="63" t="s">
        <v>233</v>
      </c>
      <c r="CS10" s="52">
        <f>IF(CP10="BAJO",0.1,IF(CP10="MODERADO",3,5))</f>
        <v>3</v>
      </c>
      <c r="CT10" s="51"/>
      <c r="CU10" s="121" t="s">
        <v>1371</v>
      </c>
      <c r="CV10" s="440" t="s">
        <v>1372</v>
      </c>
      <c r="CW10" s="158"/>
      <c r="CX10" s="47">
        <f>COUNTIF(J10:AB10,"SI")</f>
        <v>5</v>
      </c>
      <c r="CY10" s="49">
        <f>IF(CX10&lt;6,3,IF(CX10&gt;11,5,4))</f>
        <v>3</v>
      </c>
      <c r="CZ10" s="47" t="str">
        <f>IF(CX10&lt;6,"Moderado",IF(CX10&gt;11,"Catastrófico","Mayor"))</f>
        <v>Moderado</v>
      </c>
      <c r="DA10" s="153">
        <f>IF(CY10=3,0.6,IF(CY10=4,0.8,1))</f>
        <v>0.6</v>
      </c>
      <c r="DB10" s="48">
        <f>IF(AN10="",0,IF(AN10="Automático",0.25,IF(AN10="Manual",0.15,0)))</f>
        <v>0.15</v>
      </c>
      <c r="DC10" s="48">
        <f>IF(AI10="",0,IF(AO10="Preventivo",0.25,IF(AO10="Detectivo",0.15,IF(AO10="Correctivo",0.1,0))))</f>
        <v>0.25</v>
      </c>
      <c r="DD10" s="47">
        <f>IF(OR(AN10=0,AO10=0),0,DB10+DC10)</f>
        <v>0.4</v>
      </c>
      <c r="DE10" s="46">
        <f>IF(DF10&gt;0.8,5,IF(DF10&gt;0.6,4,IF(DF10&gt;0.4,3,IF(DF10&gt;0.2,2,1))))</f>
        <v>2</v>
      </c>
      <c r="DF10" s="187">
        <f>IF(OR(AP10="Ambos",AP10="Probabilidad"),$AD10-($AD10*$DD10),$AD10)</f>
        <v>0.24</v>
      </c>
      <c r="DG10" s="46">
        <f>IF(DI10&gt;0.8,5,IF(DI10&gt;0.6,4,3))</f>
        <v>3</v>
      </c>
      <c r="DH10" s="46"/>
      <c r="DI10" s="187">
        <f>IF(OR(AP10="Ambos",AP10="Impacto"),$DA10-($DA10*$DD10),$DA10)</f>
        <v>0.6</v>
      </c>
      <c r="DJ10" s="48">
        <f>IF(AR10="",0,IF(AR10="Automático",0.25,IF(AR10="Manual",0.15,0)))</f>
        <v>0.15</v>
      </c>
      <c r="DK10" s="48">
        <f>IF(AS10="",0,IF(AS10="Preventivo",0.25,IF(AS10="Detectivo",0.15,IF(AS10="Correctivo",0.1,0))))</f>
        <v>0.25</v>
      </c>
      <c r="DL10" s="47">
        <f>IF(OR(AR10=0,AS10=0),0,DJ10+DK10)</f>
        <v>0.4</v>
      </c>
      <c r="DM10" s="46">
        <f>IF(DN10&gt;0.8,5,IF(DN10&gt;0.6,4,IF(DN10&gt;0.4,3,IF(DN10&gt;0.2,2,1))))</f>
        <v>1</v>
      </c>
      <c r="DN10" s="187">
        <f>IF(OR(AT10="Ambos",AT10="Probabilidad"),DF10-(DF10*$DL10),DF10)</f>
        <v>0.14399999999999999</v>
      </c>
      <c r="DO10" s="46">
        <f>IF(DP10&gt;0.8,5,IF(DP10&gt;0.6,4,3))</f>
        <v>3</v>
      </c>
      <c r="DP10" s="187">
        <f>IF(OR(AT10="Ambos",AT10="Impacto"),$DI10-($DI10*$DL10),$DI10)</f>
        <v>0.6</v>
      </c>
      <c r="DQ10" s="48">
        <f>IF(AV10="",0,IF(AV10="Automático",0.25,IF(AV10="Manual",0.15,0)))</f>
        <v>0.15</v>
      </c>
      <c r="DR10" s="48">
        <f>IF(AW10="",0,IF(AW10="Preventivo",0.25,IF(AW10="Detectivo",0.15,IF(AW10="Correctivo",0.1,0))))</f>
        <v>0.25</v>
      </c>
      <c r="DS10" s="47">
        <f>IF(OR(AV10=0,AW10=0),0,DQ10+DR10)</f>
        <v>0.4</v>
      </c>
      <c r="DT10" s="46">
        <f>IF(DU10&gt;0.8,5,IF(DU10&gt;0.6,4,IF(DU10&gt;0.4,3,IF(DU10&gt;0.2,2,1))))</f>
        <v>1</v>
      </c>
      <c r="DU10" s="187">
        <f>IF(OR(AX10="Ambos",AX10="Probabilidad"),DN10-(DN10*$DS10),DN10)</f>
        <v>8.6399999999999991E-2</v>
      </c>
      <c r="DV10" s="46">
        <f>IF(DW10&gt;0.8,5,IF(DW10&gt;0.6,4,3))</f>
        <v>3</v>
      </c>
      <c r="DW10" s="187">
        <f>IF(OR(AX10="Ambos",AX10="Impacto"),$DP10-($DP10*$DS10),$DP10)</f>
        <v>0.6</v>
      </c>
      <c r="DX10" s="48">
        <f>IF(AZ10="",0,IF(AZ10="Automático",0.25,IF(AZ10="Manual",0.15,0)))</f>
        <v>0</v>
      </c>
      <c r="DY10" s="48">
        <f>IF(BA10="",0,IF(BA10="Preventivo",0.25,IF(BA10="Detectivo",0.15,IF(BA12="Correctivo",0.1,0))))</f>
        <v>0</v>
      </c>
      <c r="DZ10" s="47">
        <f>IF(OR(AZ10=0,BA10=0),0,DX10+DY10)</f>
        <v>0</v>
      </c>
      <c r="EA10" s="46">
        <f>IF(EB10&gt;0.8,5,IF(EB10&gt;0.6,4,IF(EB10&gt;0.4,3,IF(EB10&gt;0.2,2,1))))</f>
        <v>1</v>
      </c>
      <c r="EB10" s="187">
        <f>IF(OR(BB10="Ambos",BB10="Probabilidad"),DU10-(DU10*$DZ10),DU10)</f>
        <v>8.6399999999999991E-2</v>
      </c>
      <c r="EC10" s="46">
        <f>IF(ED10&gt;0.8,5,IF(ED10&gt;0.6,4,3))</f>
        <v>3</v>
      </c>
      <c r="ED10" s="187">
        <f>IF(OR(BB10="Ambos",BB10="Impacto"),$DW10-($DW10*$DZ10),$DW10)</f>
        <v>0.6</v>
      </c>
      <c r="EE10" s="48">
        <f>IF(BD10="",0,IF(BD10="Automático",0.25,IF(BD10="Manual",0.15,0)))</f>
        <v>0</v>
      </c>
      <c r="EF10" s="48">
        <f>IF(BE10="",0,IF(BE10="Preventivo",0.25,IF(BE10="Detectivo",0.15,IF(BE10="Correctivo",0.1,0))))</f>
        <v>0</v>
      </c>
      <c r="EG10" s="47">
        <f>IF(OR(BD10=0,BE10=0),0,EE10+EF10)</f>
        <v>0</v>
      </c>
      <c r="EH10" s="46">
        <f>IF(EI10&gt;0.8,5,IF(EI10&gt;0.6,4,IF(EI10&gt;0.4,3,IF(EI10&gt;0.2,2,1))))</f>
        <v>1</v>
      </c>
      <c r="EI10" s="187">
        <f>IF(OR(BF10="Ambos",BF10="Probabilidad"),EB10-(EB10*$EG10),EB10)</f>
        <v>8.6399999999999991E-2</v>
      </c>
      <c r="EJ10" s="46">
        <f>IF(EK10&gt;0.8,5,IF(EK10&gt;0.6,4,3))</f>
        <v>3</v>
      </c>
      <c r="EK10" s="187">
        <f>IF(OR(BF10="Ambos",BF10="Impacto"),$ED10-($ED10*$EG10),$ED10)</f>
        <v>0.6</v>
      </c>
      <c r="EL10" s="48">
        <f>IF(BH10="",0,IF(BH10="Automático",0.25,IF(BH10="Manual",0.15,0)))</f>
        <v>0</v>
      </c>
      <c r="EM10" s="48">
        <f>IF(BI10="",0,IF(BI10="Preventivo",0.25,IF(BI10="Detectivo",0.15,IF(BI10="Correctivo",0.1,0))))</f>
        <v>0</v>
      </c>
      <c r="EN10" s="47">
        <f>IF(OR(BH10=0,BI10=0),0,EL10+EM10)</f>
        <v>0</v>
      </c>
      <c r="EO10" s="46">
        <f>IF(EP10&gt;0.8,5,IF(EP10&gt;0.6,4,IF(EP10&gt;0.4,3,IF(EP10&gt;0.2,2,1))))</f>
        <v>1</v>
      </c>
      <c r="EP10" s="187">
        <f>IF(OR(BF10="Ambos",BF10="Probabilidad"),EI10-(EI10*$EN10),EI10)</f>
        <v>8.6399999999999991E-2</v>
      </c>
      <c r="EQ10" s="46">
        <f>IF(ER10&gt;0.8,5,IF(ER10&gt;0.6,4,3))</f>
        <v>3</v>
      </c>
      <c r="ER10" s="187">
        <f>IF(OR(BJ10="Ambos",BJ10="Impacto"),$EK10-($EK10*$EN10),$EK10)</f>
        <v>0.6</v>
      </c>
      <c r="ES10" s="48">
        <f>IF(BL10="",0,IF(BL10="Automático",0.25,IF(BL10="Manual",0.15,0)))</f>
        <v>0</v>
      </c>
      <c r="ET10" s="48">
        <f>IF(BM10="",0,IF(BM10="Preventivo",0.25,IF(BM10="Detectivo",0.15,IF(BM10="Correctivo",0.1,0))))</f>
        <v>0</v>
      </c>
      <c r="EU10" s="47">
        <f>IF(OR(BL10=0,BM10=0),0,ES10+ET10)</f>
        <v>0</v>
      </c>
      <c r="EV10" s="46">
        <f>IF(EW10&gt;0.8,5,IF(EW10&gt;0.6,4,IF(EW10&gt;0.4,3,IF(EW10&gt;0.2,2,1))))</f>
        <v>1</v>
      </c>
      <c r="EW10" s="187">
        <f>IF(OR(BP10="Ambos",BP10="Probabilidad"),EP10-(EP10*$EU10),EP10)</f>
        <v>8.6399999999999991E-2</v>
      </c>
      <c r="EX10" s="46">
        <f>IF(EY10&gt;0.8,5,IF(EY10&gt;0.6,4,3))</f>
        <v>3</v>
      </c>
      <c r="EY10" s="187">
        <f>IF(OR(BN10="Ambos",BN10="Impacto"),$ER10-($ER10*$EU10),$ER10)</f>
        <v>0.6</v>
      </c>
      <c r="EZ10" s="48">
        <f>IF(BP10="",0,IF(BP10="Automático",0.25,IF(BP10="Manual",0.15,0)))</f>
        <v>0</v>
      </c>
      <c r="FA10" s="48">
        <f>IF(BQ10="",0,IF(BQ10="Preventivo",0.25,IF(BQ10="Detectivo",0.15,IF(BQ10="Correctivo",0.1,0))))</f>
        <v>0</v>
      </c>
      <c r="FB10" s="47">
        <f>IF(OR(BP10=0,BQ10=0),0,EZ10+FA10)</f>
        <v>0</v>
      </c>
      <c r="FC10" s="46">
        <f>IF(FD10&gt;0.8,5,IF(FD10&gt;0.6,4,IF(FD10&gt;0.4,3,IF(FD10&gt;0.2,2,1))))</f>
        <v>1</v>
      </c>
      <c r="FD10" s="187">
        <f>IF(OR(BR10="Ambos",BR10="Probabilidad"),EW10-(EW10*$FB10),EW10)</f>
        <v>8.6399999999999991E-2</v>
      </c>
      <c r="FE10" s="46">
        <f>IF(FF10&gt;0.8,5,IF(FF10&gt;0.6,4,3))</f>
        <v>3</v>
      </c>
      <c r="FF10" s="187">
        <f>IF(OR(BR10="Ambos",BR10="Impacto"),$EY10-($EY10*$FB10),$EY10)</f>
        <v>0.6</v>
      </c>
      <c r="FG10" s="48">
        <f>IF(BT10="",0,IF(BT10="Automático",0.25,IF(BT10="Manual",0.15,0)))</f>
        <v>0</v>
      </c>
      <c r="FH10" s="48">
        <f>IF(BU10="",0,IF(BU10="Preventivo",0.25,IF(BU10="Detectivo",0.15,IF(BU10="Correctivo",0.1,0))))</f>
        <v>0</v>
      </c>
      <c r="FI10" s="47">
        <f>IF(OR(BT10=0,BU10=0),0,FG10+FH10)</f>
        <v>0</v>
      </c>
      <c r="FJ10" s="46">
        <f>IF(FK10&gt;0.8,5,IF(FK10&gt;0.6,4,IF(FK10&gt;0.4,3,IF(FK10&gt;0.2,2,1))))</f>
        <v>1</v>
      </c>
      <c r="FK10" s="187">
        <f>IF(OR(BV10="Ambos",BV10="Probabilidad"),FD10-(FD10*$FI10),FD10)</f>
        <v>8.6399999999999991E-2</v>
      </c>
      <c r="FL10" s="46">
        <f>IF(FM10&gt;0.8,5,IF(FM10&gt;0.6,4,3))</f>
        <v>3</v>
      </c>
      <c r="FM10" s="187">
        <f>IF(OR(BV10="Ambos",BV10="Impacto"),$FF10-($FF10*$FI10),$FF10)</f>
        <v>0.6</v>
      </c>
      <c r="FN10" s="48">
        <f>IF(BX10="",0,IF(BX10="Automático",0.25,IF(BX10="Manual",0.15,0)))</f>
        <v>0</v>
      </c>
      <c r="FO10" s="48">
        <f>IF(BY10="",0,IF(BY10="Preventivo",0.25,IF(BY10="Detectivo",0.15,IF(BY10="Correctivo",0.1,0))))</f>
        <v>0</v>
      </c>
      <c r="FP10" s="47">
        <f>IF(OR(BX10=0,BY10=0),0,FN10+FO10)</f>
        <v>0</v>
      </c>
      <c r="FQ10" s="46">
        <f>IF(FR10&gt;0.8,5,IF(FR10&gt;0.6,4,IF(FR10&gt;0.4,3,IF(FR10&gt;0.2,2,1))))</f>
        <v>1</v>
      </c>
      <c r="FR10" s="187">
        <f>IF(OR(BZ10="Ambos",BZ10="Probabilidad"),FK10-(FK10*$FP10),FK10)</f>
        <v>8.6399999999999991E-2</v>
      </c>
      <c r="FS10" s="46">
        <f>IF(FT10&gt;0.8,5,IF(FT10&gt;0.6,4,3))</f>
        <v>3</v>
      </c>
      <c r="FT10" s="187">
        <f>IF(OR(BZ10="Ambos",BZ10="Impacto"),$FM10-($FM10*$FP10),$FM10)</f>
        <v>0.6</v>
      </c>
      <c r="FU10" s="48">
        <f>IF(CB10="",0,IF(CB10="Automático",0.25,IF(CB10="Manual",0.15,0)))</f>
        <v>0</v>
      </c>
      <c r="FV10" s="48">
        <f>IF(CC10="",0,IF(CC10="Preventivo",0.25,IF(CC10="Detectivo",0.15,IF(CC10="Correctivo",0.1,0))))</f>
        <v>0</v>
      </c>
      <c r="FW10" s="47">
        <f>IF(OR(CB10=0,CC10=0),0,FU10+FV10)</f>
        <v>0</v>
      </c>
      <c r="FX10" s="46">
        <f>IF(FY10&gt;0.8,5,IF(FY10&gt;0.6,4,IF(FY10&gt;0.4,3,IF(FY10&gt;0.2,2,1))))</f>
        <v>1</v>
      </c>
      <c r="FY10" s="187">
        <f>IF(OR(CD10="Ambos",CD10="Probabilidad"),FR10-(FR10*$FW10),FR10)</f>
        <v>8.6399999999999991E-2</v>
      </c>
      <c r="FZ10" s="46">
        <f>IF(GA10&gt;0.8,5,IF(GA10&gt;0.6,4,3))</f>
        <v>3</v>
      </c>
      <c r="GA10" s="187">
        <f>IF(OR(CD10="Ambos",CD10="Impacto"),$FT10-($FT10*$FW10),$FT10)</f>
        <v>0.6</v>
      </c>
      <c r="GB10" s="48">
        <f>IF(CF10="",0,IF(CF10="Automático",0.25,IF(CF10="Manual",0.15,0)))</f>
        <v>0</v>
      </c>
      <c r="GC10" s="48">
        <f>IF(CG10="",0,IF(CG10="Preventivo",0.25,IF(CG10="Detectivo",0.15,IF(CG10="Correctivo",0.1,0))))</f>
        <v>0</v>
      </c>
      <c r="GD10" s="47">
        <f>IF(OR(CF10=0,CG10=0),0,GB10+GC10)</f>
        <v>0</v>
      </c>
      <c r="GE10" s="46">
        <f>IF(GF10&gt;0.8,5,IF(GF10&gt;0.6,4,IF(GF10&gt;0.4,3,IF(GF10&gt;0.2,2,1))))</f>
        <v>1</v>
      </c>
      <c r="GF10" s="187">
        <f>IF(OR(CH10="Ambos",CH10="Probabilidad"),FY10-(FY10*$GD10),FY10)</f>
        <v>8.6399999999999991E-2</v>
      </c>
      <c r="GG10" s="46">
        <f>IF(GH10&gt;0.8,5,IF(GH10&gt;0.6,4,3))</f>
        <v>3</v>
      </c>
      <c r="GH10" s="187">
        <f>IF(OR(CH10="Ambos",CH10="Impacto"),$GA10-($GA10*$GD10),$GA10)</f>
        <v>0.6</v>
      </c>
      <c r="GI10" s="187">
        <f>IF(GH10&lt;0.6,0.6,GH10)</f>
        <v>0.6</v>
      </c>
      <c r="GJ10" s="45"/>
      <c r="GK10" s="5"/>
    </row>
    <row r="11" spans="1:193 1680:1680" ht="187.2" x14ac:dyDescent="0.2">
      <c r="A11" s="62">
        <v>3</v>
      </c>
      <c r="B11" s="218" t="s">
        <v>1365</v>
      </c>
      <c r="C11" s="65" t="s">
        <v>1374</v>
      </c>
      <c r="D11" s="61" t="s">
        <v>206</v>
      </c>
      <c r="E11" s="59" t="s">
        <v>203</v>
      </c>
      <c r="F11" s="51" t="s">
        <v>5</v>
      </c>
      <c r="G11" s="59" t="s">
        <v>218</v>
      </c>
      <c r="H11" s="59" t="s">
        <v>169</v>
      </c>
      <c r="I11" s="58" t="s">
        <v>20</v>
      </c>
      <c r="J11" s="58" t="s">
        <v>54</v>
      </c>
      <c r="K11" s="58" t="s">
        <v>53</v>
      </c>
      <c r="L11" s="58" t="s">
        <v>53</v>
      </c>
      <c r="M11" s="58" t="s">
        <v>53</v>
      </c>
      <c r="N11" s="58" t="s">
        <v>54</v>
      </c>
      <c r="O11" s="58" t="s">
        <v>53</v>
      </c>
      <c r="P11" s="58" t="s">
        <v>53</v>
      </c>
      <c r="Q11" s="58" t="s">
        <v>53</v>
      </c>
      <c r="R11" s="58" t="s">
        <v>53</v>
      </c>
      <c r="S11" s="58" t="s">
        <v>54</v>
      </c>
      <c r="T11" s="58" t="s">
        <v>54</v>
      </c>
      <c r="U11" s="58" t="s">
        <v>54</v>
      </c>
      <c r="V11" s="58" t="s">
        <v>53</v>
      </c>
      <c r="W11" s="58" t="s">
        <v>54</v>
      </c>
      <c r="X11" s="58" t="s">
        <v>53</v>
      </c>
      <c r="Y11" s="58" t="s">
        <v>53</v>
      </c>
      <c r="Z11" s="58" t="s">
        <v>53</v>
      </c>
      <c r="AA11" s="58" t="s">
        <v>53</v>
      </c>
      <c r="AB11" s="58" t="s">
        <v>53</v>
      </c>
      <c r="AC11" s="57" t="str">
        <f>I11</f>
        <v>2 - Baja</v>
      </c>
      <c r="AD11" s="149">
        <f>IFERROR(IF(I11="1 - Muy Baja",0.2,IF(I11="2 - Baja",0.4,IF(I11="3 - Media",0.6,IF(I11="4 - Alta",0.8,1)))),"")</f>
        <v>0.4</v>
      </c>
      <c r="AE11" s="57" t="str">
        <f>CONCATENATE(CY11," - ",CZ11)</f>
        <v>4 - Mayor</v>
      </c>
      <c r="AF11" s="149">
        <f>IFERROR(IF(CY11=1,0.2,IF(CY11=2,0.4,IF(CY11=3,0.6,IF(CY11=4,0.8,1)))),"")</f>
        <v>0.8</v>
      </c>
      <c r="AG11" s="56" t="str">
        <f>IFERROR(INDEX([9]MEJORAMIENTO!$BLU$579:$BLY$583,MATCH(I11,[9]MEJORAMIENTO!$BLS$579:$BLS$583,0),MATCH(AE11,[9]MEJORAMIENTO!$BLU$577:$BLY$577,0)),"")</f>
        <v>MODERADO</v>
      </c>
      <c r="AH11" s="149">
        <f>AD11*AF11</f>
        <v>0.32000000000000006</v>
      </c>
      <c r="AI11" s="234" t="s">
        <v>1375</v>
      </c>
      <c r="AJ11" s="217" t="s">
        <v>1376</v>
      </c>
      <c r="AK11" s="55" t="s">
        <v>1377</v>
      </c>
      <c r="AL11" s="217" t="s">
        <v>1378</v>
      </c>
      <c r="AM11" s="51" t="s">
        <v>35</v>
      </c>
      <c r="AN11" s="54" t="s">
        <v>45</v>
      </c>
      <c r="AO11" s="54" t="s">
        <v>50</v>
      </c>
      <c r="AP11" s="51" t="s">
        <v>52</v>
      </c>
      <c r="AQ11" s="51" t="s">
        <v>35</v>
      </c>
      <c r="AR11" s="54" t="s">
        <v>46</v>
      </c>
      <c r="AS11" s="54" t="s">
        <v>50</v>
      </c>
      <c r="AT11" s="51" t="s">
        <v>52</v>
      </c>
      <c r="AU11" s="51" t="s">
        <v>35</v>
      </c>
      <c r="AV11" s="54" t="s">
        <v>45</v>
      </c>
      <c r="AW11" s="54" t="s">
        <v>49</v>
      </c>
      <c r="AX11" s="51" t="s">
        <v>52</v>
      </c>
      <c r="AY11" s="51"/>
      <c r="AZ11" s="54"/>
      <c r="BA11" s="54"/>
      <c r="BB11" s="51"/>
      <c r="BC11" s="51"/>
      <c r="BD11" s="54"/>
      <c r="BE11" s="54"/>
      <c r="BF11" s="51"/>
      <c r="BG11" s="51"/>
      <c r="BH11" s="54"/>
      <c r="BI11" s="54"/>
      <c r="BJ11" s="51"/>
      <c r="BK11" s="51"/>
      <c r="BL11" s="54"/>
      <c r="BM11" s="54"/>
      <c r="BN11" s="51"/>
      <c r="BO11" s="51"/>
      <c r="BP11" s="54"/>
      <c r="BQ11" s="54"/>
      <c r="BR11" s="51"/>
      <c r="BS11" s="51"/>
      <c r="BT11" s="54"/>
      <c r="BU11" s="54"/>
      <c r="BV11" s="51"/>
      <c r="BW11" s="51"/>
      <c r="BX11" s="54"/>
      <c r="BY11" s="54"/>
      <c r="BZ11" s="51"/>
      <c r="CA11" s="51"/>
      <c r="CB11" s="54"/>
      <c r="CC11" s="54"/>
      <c r="CD11" s="51"/>
      <c r="CE11" s="51"/>
      <c r="CF11" s="54"/>
      <c r="CG11" s="54"/>
      <c r="CH11" s="51"/>
      <c r="CI11" s="54"/>
      <c r="CJ11" s="54"/>
      <c r="CK11" s="51"/>
      <c r="CL11" s="53" t="str">
        <f>IFERROR(IF(GE11&lt;=1,"1 - Muy Baja",VLOOKUP(GE11,[9]MEJORAMIENTO!$BLR$579:$BLS$583,2,0)),"")</f>
        <v>1 - Muy Baja</v>
      </c>
      <c r="CM11" s="165">
        <f>GF11</f>
        <v>8.3999999999999991E-2</v>
      </c>
      <c r="CN11" s="53" t="str">
        <f>IFERROR(IF(GG11&lt;=1,"1 - Leve",HLOOKUP(GG11,[9]MEJORAMIENTO!$BLU$576:$BLY$577,2,0)),"")</f>
        <v>4 - Mayor</v>
      </c>
      <c r="CO11" s="165">
        <f>GI11</f>
        <v>0.8</v>
      </c>
      <c r="CP11" s="52" t="str">
        <f>IFERROR(INDEX($BLU$579:$BLY$583,MATCH(GE11,$BLR$579:$BLR$583,0),MATCH(GG11,$BLU$576:$BLY$576,0)),"")</f>
        <v>MODERADO</v>
      </c>
      <c r="CQ11" s="149">
        <f>CM11*CO11</f>
        <v>6.7199999999999996E-2</v>
      </c>
      <c r="CR11" s="63" t="s">
        <v>233</v>
      </c>
      <c r="CS11" s="52">
        <f>IF(CP11="BAJO",0.1,IF(CP11="MODERADO",3,5))</f>
        <v>3</v>
      </c>
      <c r="CT11" s="51"/>
      <c r="CU11" s="121" t="s">
        <v>981</v>
      </c>
      <c r="CV11" s="440" t="s">
        <v>1372</v>
      </c>
      <c r="CW11" s="158"/>
      <c r="CX11" s="47">
        <f>COUNTIF(J11:AB11,"SI")</f>
        <v>6</v>
      </c>
      <c r="CY11" s="49">
        <f>IF(CX11&lt;6,3,IF(CX11&gt;11,5,4))</f>
        <v>4</v>
      </c>
      <c r="CZ11" s="47" t="str">
        <f>IF(CX11&lt;6,"Moderado",IF(CX11&gt;11,"Catastrófico","Mayor"))</f>
        <v>Mayor</v>
      </c>
      <c r="DA11" s="153">
        <f>IF(CY11=3,0.6,IF(CY11=4,0.8,1))</f>
        <v>0.8</v>
      </c>
      <c r="DB11" s="48">
        <f>IF(AN11="",0,IF(AN11="Automático",0.25,IF(AN11="Manual",0.15,0)))</f>
        <v>0.15</v>
      </c>
      <c r="DC11" s="48">
        <f>IF(AI11="",0,IF(AO11="Preventivo",0.25,IF(AO11="Detectivo",0.15,IF(AO11="Correctivo",0.1,0))))</f>
        <v>0.25</v>
      </c>
      <c r="DD11" s="47">
        <f>IF(OR(AN11=0,AO11=0),0,DB11+DC11)</f>
        <v>0.4</v>
      </c>
      <c r="DE11" s="46">
        <f>IF(DF11&gt;0.8,5,IF(DF11&gt;0.6,4,IF(DF11&gt;0.4,3,IF(DF11&gt;0.2,2,1))))</f>
        <v>2</v>
      </c>
      <c r="DF11" s="187">
        <f>IF(OR(AP11="Ambos",AP11="Probabilidad"),$AD11-($AD11*$DD11),$AD11)</f>
        <v>0.24</v>
      </c>
      <c r="DG11" s="46">
        <f>IF(DI11&gt;0.8,5,IF(DI11&gt;0.6,4,3))</f>
        <v>4</v>
      </c>
      <c r="DH11" s="46"/>
      <c r="DI11" s="187">
        <f>IF(OR(AP11="Ambos",AP11="Impacto"),$DA11-($DA11*$DD11),$DA11)</f>
        <v>0.8</v>
      </c>
      <c r="DJ11" s="48">
        <f>IF(AR11="",0,IF(AR11="Automático",0.25,IF(AR11="Manual",0.15,0)))</f>
        <v>0.25</v>
      </c>
      <c r="DK11" s="48">
        <f>IF(AS11="",0,IF(AS11="Preventivo",0.25,IF(AS11="Detectivo",0.15,IF(AS11="Correctivo",0.1,0))))</f>
        <v>0.25</v>
      </c>
      <c r="DL11" s="47">
        <f>IF(OR(AR11=0,AS11=0),0,DJ11+DK11)</f>
        <v>0.5</v>
      </c>
      <c r="DM11" s="46">
        <f>IF(DN11&gt;0.8,5,IF(DN11&gt;0.6,4,IF(DN11&gt;0.4,3,IF(DN11&gt;0.2,2,1))))</f>
        <v>1</v>
      </c>
      <c r="DN11" s="187">
        <f>IF(OR(AT11="Ambos",AT11="Probabilidad"),DF11-(DF11*$DL11),DF11)</f>
        <v>0.12</v>
      </c>
      <c r="DO11" s="46">
        <f>IF(DP11&gt;0.8,5,IF(DP11&gt;0.6,4,3))</f>
        <v>4</v>
      </c>
      <c r="DP11" s="187">
        <f>IF(OR(AT11="Ambos",AT11="Impacto"),$DI11-($DI11*$DL11),$DI11)</f>
        <v>0.8</v>
      </c>
      <c r="DQ11" s="48">
        <f>IF(AV11="",0,IF(AV11="Automático",0.25,IF(AV11="Manual",0.15,0)))</f>
        <v>0.15</v>
      </c>
      <c r="DR11" s="48">
        <f>IF(AW11="",0,IF(AW11="Preventivo",0.25,IF(AW11="Detectivo",0.15,IF(AW11="Correctivo",0.1,0))))</f>
        <v>0.15</v>
      </c>
      <c r="DS11" s="47">
        <f>IF(OR(AV11=0,AW11=0),0,DQ11+DR11)</f>
        <v>0.3</v>
      </c>
      <c r="DT11" s="46">
        <f>IF(DU11&gt;0.8,5,IF(DU11&gt;0.6,4,IF(DU11&gt;0.4,3,IF(DU11&gt;0.2,2,1))))</f>
        <v>1</v>
      </c>
      <c r="DU11" s="187">
        <f>IF(OR(AX11="Ambos",AX11="Probabilidad"),DN11-(DN11*$DS11),DN11)</f>
        <v>8.3999999999999991E-2</v>
      </c>
      <c r="DV11" s="46">
        <f>IF(DW11&gt;0.8,5,IF(DW11&gt;0.6,4,3))</f>
        <v>4</v>
      </c>
      <c r="DW11" s="187">
        <f>IF(OR(AX11="Ambos",AX11="Impacto"),$DP11-($DP11*$DS11),$DP11)</f>
        <v>0.8</v>
      </c>
      <c r="DX11" s="48">
        <f>IF(AZ11="",0,IF(AZ11="Automático",0.25,IF(AZ11="Manual",0.15,0)))</f>
        <v>0</v>
      </c>
      <c r="DY11" s="48">
        <f>IF(BA11="",0,IF(BA11="Preventivo",0.25,IF(BA11="Detectivo",0.15,IF(BA12="Correctivo",0.1,0))))</f>
        <v>0</v>
      </c>
      <c r="DZ11" s="47">
        <f>IF(OR(AZ11=0,BA11=0),0,DX11+DY11)</f>
        <v>0</v>
      </c>
      <c r="EA11" s="46">
        <f>IF(EB11&gt;0.8,5,IF(EB11&gt;0.6,4,IF(EB11&gt;0.4,3,IF(EB11&gt;0.2,2,1))))</f>
        <v>1</v>
      </c>
      <c r="EB11" s="187">
        <f>IF(OR(BB11="Ambos",BB11="Probabilidad"),DU11-(DU11*$DZ11),DU11)</f>
        <v>8.3999999999999991E-2</v>
      </c>
      <c r="EC11" s="46">
        <f>IF(ED11&gt;0.8,5,IF(ED11&gt;0.6,4,3))</f>
        <v>4</v>
      </c>
      <c r="ED11" s="187">
        <f>IF(OR(BB11="Ambos",BB11="Impacto"),$DW11-($DW11*$DZ11),$DW11)</f>
        <v>0.8</v>
      </c>
      <c r="EE11" s="48">
        <f>IF(BD11="",0,IF(BD11="Automático",0.25,IF(BD11="Manual",0.15,0)))</f>
        <v>0</v>
      </c>
      <c r="EF11" s="48">
        <f>IF(BE11="",0,IF(BE11="Preventivo",0.25,IF(BE11="Detectivo",0.15,IF(BE11="Correctivo",0.1,0))))</f>
        <v>0</v>
      </c>
      <c r="EG11" s="47">
        <f>IF(OR(BD11=0,BE11=0),0,EE11+EF11)</f>
        <v>0</v>
      </c>
      <c r="EH11" s="46">
        <f>IF(EI11&gt;0.8,5,IF(EI11&gt;0.6,4,IF(EI11&gt;0.4,3,IF(EI11&gt;0.2,2,1))))</f>
        <v>1</v>
      </c>
      <c r="EI11" s="187">
        <f>IF(OR(BF11="Ambos",BF11="Probabilidad"),EB11-(EB11*$EG11),EB11)</f>
        <v>8.3999999999999991E-2</v>
      </c>
      <c r="EJ11" s="46">
        <f>IF(EK11&gt;0.8,5,IF(EK11&gt;0.6,4,3))</f>
        <v>4</v>
      </c>
      <c r="EK11" s="187">
        <f>IF(OR(BF11="Ambos",BF11="Impacto"),$ED11-($ED11*$EG11),$ED11)</f>
        <v>0.8</v>
      </c>
      <c r="EL11" s="48">
        <f>IF(BH11="",0,IF(BH11="Automático",0.25,IF(BH11="Manual",0.15,0)))</f>
        <v>0</v>
      </c>
      <c r="EM11" s="48">
        <f>IF(BI11="",0,IF(BI11="Preventivo",0.25,IF(BI11="Detectivo",0.15,IF(BI11="Correctivo",0.1,0))))</f>
        <v>0</v>
      </c>
      <c r="EN11" s="47">
        <f>IF(OR(BH11=0,BI11=0),0,EL11+EM11)</f>
        <v>0</v>
      </c>
      <c r="EO11" s="46">
        <f>IF(EP11&gt;0.8,5,IF(EP11&gt;0.6,4,IF(EP11&gt;0.4,3,IF(EP11&gt;0.2,2,1))))</f>
        <v>1</v>
      </c>
      <c r="EP11" s="187">
        <f>IF(OR(BF11="Ambos",BF11="Probabilidad"),EI11-(EI11*$EN11),EI11)</f>
        <v>8.3999999999999991E-2</v>
      </c>
      <c r="EQ11" s="46">
        <f>IF(ER11&gt;0.8,5,IF(ER11&gt;0.6,4,3))</f>
        <v>4</v>
      </c>
      <c r="ER11" s="187">
        <f>IF(OR(BJ11="Ambos",BJ11="Impacto"),$EK11-($EK11*$EN11),$EK11)</f>
        <v>0.8</v>
      </c>
      <c r="ES11" s="48">
        <f>IF(BL11="",0,IF(BL11="Automático",0.25,IF(BL11="Manual",0.15,0)))</f>
        <v>0</v>
      </c>
      <c r="ET11" s="48">
        <f>IF(BM11="",0,IF(BM11="Preventivo",0.25,IF(BM11="Detectivo",0.15,IF(BM11="Correctivo",0.1,0))))</f>
        <v>0</v>
      </c>
      <c r="EU11" s="47">
        <f>IF(OR(BL11=0,BM11=0),0,ES11+ET11)</f>
        <v>0</v>
      </c>
      <c r="EV11" s="46">
        <f>IF(EW11&gt;0.8,5,IF(EW11&gt;0.6,4,IF(EW11&gt;0.4,3,IF(EW11&gt;0.2,2,1))))</f>
        <v>1</v>
      </c>
      <c r="EW11" s="187">
        <f>IF(OR(BP11="Ambos",BP11="Probabilidad"),EP11-(EP11*$EU11),EP11)</f>
        <v>8.3999999999999991E-2</v>
      </c>
      <c r="EX11" s="46">
        <f>IF(EY11&gt;0.8,5,IF(EY11&gt;0.6,4,3))</f>
        <v>4</v>
      </c>
      <c r="EY11" s="187">
        <f>IF(OR(BN11="Ambos",BN11="Impacto"),$ER11-($ER11*$EU11),$ER11)</f>
        <v>0.8</v>
      </c>
      <c r="EZ11" s="48">
        <f>IF(BP11="",0,IF(BP11="Automático",0.25,IF(BP11="Manual",0.15,0)))</f>
        <v>0</v>
      </c>
      <c r="FA11" s="48">
        <f>IF(BQ11="",0,IF(BQ11="Preventivo",0.25,IF(BQ11="Detectivo",0.15,IF(BQ11="Correctivo",0.1,0))))</f>
        <v>0</v>
      </c>
      <c r="FB11" s="47">
        <f>IF(OR(BP11=0,BQ11=0),0,EZ11+FA11)</f>
        <v>0</v>
      </c>
      <c r="FC11" s="46">
        <f>IF(FD11&gt;0.8,5,IF(FD11&gt;0.6,4,IF(FD11&gt;0.4,3,IF(FD11&gt;0.2,2,1))))</f>
        <v>1</v>
      </c>
      <c r="FD11" s="187">
        <f>IF(OR(BR11="Ambos",BR11="Probabilidad"),EW11-(EW11*$FB11),EW11)</f>
        <v>8.3999999999999991E-2</v>
      </c>
      <c r="FE11" s="46">
        <f>IF(FF11&gt;0.8,5,IF(FF11&gt;0.6,4,3))</f>
        <v>4</v>
      </c>
      <c r="FF11" s="187">
        <f>IF(OR(BR11="Ambos",BR11="Impacto"),$EY11-($EY11*$FB11),$EY11)</f>
        <v>0.8</v>
      </c>
      <c r="FG11" s="48">
        <f>IF(BT11="",0,IF(BT11="Automático",0.25,IF(BT11="Manual",0.15,0)))</f>
        <v>0</v>
      </c>
      <c r="FH11" s="48">
        <f>IF(BU11="",0,IF(BU11="Preventivo",0.25,IF(BU11="Detectivo",0.15,IF(BU11="Correctivo",0.1,0))))</f>
        <v>0</v>
      </c>
      <c r="FI11" s="47">
        <f>IF(OR(BT11=0,BU11=0),0,FG11+FH11)</f>
        <v>0</v>
      </c>
      <c r="FJ11" s="46">
        <f>IF(FK11&gt;0.8,5,IF(FK11&gt;0.6,4,IF(FK11&gt;0.4,3,IF(FK11&gt;0.2,2,1))))</f>
        <v>1</v>
      </c>
      <c r="FK11" s="187">
        <f>IF(OR(BV11="Ambos",BV11="Probabilidad"),FD11-(FD11*$FI11),FD11)</f>
        <v>8.3999999999999991E-2</v>
      </c>
      <c r="FL11" s="46">
        <f>IF(FM11&gt;0.8,5,IF(FM11&gt;0.6,4,3))</f>
        <v>4</v>
      </c>
      <c r="FM11" s="187">
        <f>IF(OR(BV11="Ambos",BV11="Impacto"),$FF11-($FF11*$FI11),$FF11)</f>
        <v>0.8</v>
      </c>
      <c r="FN11" s="48">
        <f>IF(BX11="",0,IF(BX11="Automático",0.25,IF(BX11="Manual",0.15,0)))</f>
        <v>0</v>
      </c>
      <c r="FO11" s="48">
        <f>IF(BY11="",0,IF(BY11="Preventivo",0.25,IF(BY11="Detectivo",0.15,IF(BY11="Correctivo",0.1,0))))</f>
        <v>0</v>
      </c>
      <c r="FP11" s="47">
        <f>IF(OR(BX11=0,BY11=0),0,FN11+FO11)</f>
        <v>0</v>
      </c>
      <c r="FQ11" s="46">
        <f>IF(FR11&gt;0.8,5,IF(FR11&gt;0.6,4,IF(FR11&gt;0.4,3,IF(FR11&gt;0.2,2,1))))</f>
        <v>1</v>
      </c>
      <c r="FR11" s="187">
        <f>IF(OR(BZ11="Ambos",BZ11="Probabilidad"),FK11-(FK11*$FP11),FK11)</f>
        <v>8.3999999999999991E-2</v>
      </c>
      <c r="FS11" s="46">
        <f>IF(FT11&gt;0.8,5,IF(FT11&gt;0.6,4,3))</f>
        <v>4</v>
      </c>
      <c r="FT11" s="187">
        <f>IF(OR(BZ11="Ambos",BZ11="Impacto"),$FM11-($FM11*$FP11),$FM11)</f>
        <v>0.8</v>
      </c>
      <c r="FU11" s="48">
        <f>IF(CB11="",0,IF(CB11="Automático",0.25,IF(CB11="Manual",0.15,0)))</f>
        <v>0</v>
      </c>
      <c r="FV11" s="48">
        <f>IF(CC11="",0,IF(CC11="Preventivo",0.25,IF(CC11="Detectivo",0.15,IF(CC11="Correctivo",0.1,0))))</f>
        <v>0</v>
      </c>
      <c r="FW11" s="47">
        <f>IF(OR(CB11=0,CC11=0),0,FU11+FV11)</f>
        <v>0</v>
      </c>
      <c r="FX11" s="46">
        <f>IF(FY11&gt;0.8,5,IF(FY11&gt;0.6,4,IF(FY11&gt;0.4,3,IF(FY11&gt;0.2,2,1))))</f>
        <v>1</v>
      </c>
      <c r="FY11" s="187">
        <f>IF(OR(CD11="Ambos",CD11="Probabilidad"),FR11-(FR11*$FW11),FR11)</f>
        <v>8.3999999999999991E-2</v>
      </c>
      <c r="FZ11" s="46">
        <f>IF(GA11&gt;0.8,5,IF(GA11&gt;0.6,4,3))</f>
        <v>4</v>
      </c>
      <c r="GA11" s="187">
        <f>IF(OR(CD11="Ambos",CD11="Impacto"),$FT11-($FT11*$FW11),$FT11)</f>
        <v>0.8</v>
      </c>
      <c r="GB11" s="48">
        <f>IF(CF11="",0,IF(CF11="Automático",0.25,IF(CF11="Manual",0.15,0)))</f>
        <v>0</v>
      </c>
      <c r="GC11" s="48">
        <f>IF(CG11="",0,IF(CG11="Preventivo",0.25,IF(CG11="Detectivo",0.15,IF(CG11="Correctivo",0.1,0))))</f>
        <v>0</v>
      </c>
      <c r="GD11" s="47">
        <f>IF(OR(CF11=0,CG11=0),0,GB11+GC11)</f>
        <v>0</v>
      </c>
      <c r="GE11" s="46">
        <f>IF(GF11&gt;0.8,5,IF(GF11&gt;0.6,4,IF(GF11&gt;0.4,3,IF(GF11&gt;0.2,2,1))))</f>
        <v>1</v>
      </c>
      <c r="GF11" s="187">
        <f>IF(OR(CH11="Ambos",CH11="Probabilidad"),FY11-(FY11*$GD11),FY11)</f>
        <v>8.3999999999999991E-2</v>
      </c>
      <c r="GG11" s="46">
        <f>IF(GH11&gt;0.8,5,IF(GH11&gt;0.6,4,3))</f>
        <v>4</v>
      </c>
      <c r="GH11" s="187">
        <f>IF(OR(CH11="Ambos",CH11="Impacto"),$GA11-($GA11*$GD11),$GA11)</f>
        <v>0.8</v>
      </c>
      <c r="GI11" s="187">
        <f>IF(GH11&lt;0.6,0.6,GH11)</f>
        <v>0.8</v>
      </c>
      <c r="GJ11" s="45"/>
    </row>
    <row r="12" spans="1:193 1680:1680" ht="187.2" x14ac:dyDescent="0.2">
      <c r="A12" s="62">
        <v>4</v>
      </c>
      <c r="B12" s="218" t="s">
        <v>1365</v>
      </c>
      <c r="C12" s="65" t="s">
        <v>1379</v>
      </c>
      <c r="D12" s="61" t="s">
        <v>205</v>
      </c>
      <c r="E12" s="59" t="s">
        <v>203</v>
      </c>
      <c r="F12" s="51" t="s">
        <v>5</v>
      </c>
      <c r="G12" s="59" t="s">
        <v>218</v>
      </c>
      <c r="H12" s="59" t="s">
        <v>169</v>
      </c>
      <c r="I12" s="58" t="s">
        <v>20</v>
      </c>
      <c r="J12" s="58" t="s">
        <v>54</v>
      </c>
      <c r="K12" s="58" t="s">
        <v>53</v>
      </c>
      <c r="L12" s="58" t="s">
        <v>53</v>
      </c>
      <c r="M12" s="58" t="s">
        <v>53</v>
      </c>
      <c r="N12" s="58" t="s">
        <v>54</v>
      </c>
      <c r="O12" s="58" t="s">
        <v>53</v>
      </c>
      <c r="P12" s="58" t="s">
        <v>53</v>
      </c>
      <c r="Q12" s="58" t="s">
        <v>53</v>
      </c>
      <c r="R12" s="58" t="s">
        <v>53</v>
      </c>
      <c r="S12" s="58" t="s">
        <v>54</v>
      </c>
      <c r="T12" s="58" t="s">
        <v>54</v>
      </c>
      <c r="U12" s="58" t="s">
        <v>54</v>
      </c>
      <c r="V12" s="58" t="s">
        <v>53</v>
      </c>
      <c r="W12" s="58" t="s">
        <v>54</v>
      </c>
      <c r="X12" s="58" t="s">
        <v>53</v>
      </c>
      <c r="Y12" s="58" t="s">
        <v>53</v>
      </c>
      <c r="Z12" s="58" t="s">
        <v>53</v>
      </c>
      <c r="AA12" s="58" t="s">
        <v>53</v>
      </c>
      <c r="AB12" s="58" t="s">
        <v>53</v>
      </c>
      <c r="AC12" s="57" t="str">
        <f>I12</f>
        <v>2 - Baja</v>
      </c>
      <c r="AD12" s="149">
        <f>IFERROR(IF(I12="1 - Muy Baja",0.2,IF(I12="2 - Baja",0.4,IF(I12="3 - Media",0.6,IF(I12="4 - Alta",0.8,1)))),"")</f>
        <v>0.4</v>
      </c>
      <c r="AE12" s="57" t="str">
        <f>CONCATENATE(CY12," - ",CZ12)</f>
        <v>4 - Mayor</v>
      </c>
      <c r="AF12" s="149">
        <f>IFERROR(IF(CY12=1,0.2,IF(CY12=2,0.4,IF(CY12=3,0.6,IF(CY12=4,0.8,1)))),"")</f>
        <v>0.8</v>
      </c>
      <c r="AG12" s="56" t="str">
        <f>IFERROR(INDEX([9]MEJORAMIENTO!$BLU$579:$BLY$583,MATCH(I12,[9]MEJORAMIENTO!$BLS$579:$BLS$583,0),MATCH(AE12,[9]MEJORAMIENTO!$BLU$577:$BLY$577,0)),"")</f>
        <v>MODERADO</v>
      </c>
      <c r="AH12" s="149">
        <f>AD12*AF12</f>
        <v>0.32000000000000006</v>
      </c>
      <c r="AI12" s="234" t="s">
        <v>1375</v>
      </c>
      <c r="AJ12" s="217" t="s">
        <v>1376</v>
      </c>
      <c r="AK12" s="55" t="s">
        <v>1377</v>
      </c>
      <c r="AL12" s="217" t="s">
        <v>1378</v>
      </c>
      <c r="AM12" s="51" t="s">
        <v>35</v>
      </c>
      <c r="AN12" s="54" t="s">
        <v>45</v>
      </c>
      <c r="AO12" s="54" t="s">
        <v>50</v>
      </c>
      <c r="AP12" s="51" t="s">
        <v>52</v>
      </c>
      <c r="AQ12" s="51" t="s">
        <v>35</v>
      </c>
      <c r="AR12" s="54" t="s">
        <v>46</v>
      </c>
      <c r="AS12" s="54" t="s">
        <v>50</v>
      </c>
      <c r="AT12" s="51" t="s">
        <v>52</v>
      </c>
      <c r="AU12" s="51" t="s">
        <v>35</v>
      </c>
      <c r="AV12" s="54" t="s">
        <v>45</v>
      </c>
      <c r="AW12" s="54" t="s">
        <v>49</v>
      </c>
      <c r="AX12" s="51" t="s">
        <v>52</v>
      </c>
      <c r="AY12" s="51"/>
      <c r="AZ12" s="54"/>
      <c r="BA12" s="54"/>
      <c r="BB12" s="51"/>
      <c r="BC12" s="51"/>
      <c r="BD12" s="54"/>
      <c r="BE12" s="54"/>
      <c r="BF12" s="51"/>
      <c r="BG12" s="51"/>
      <c r="BH12" s="54"/>
      <c r="BI12" s="54"/>
      <c r="BJ12" s="51"/>
      <c r="BK12" s="51"/>
      <c r="BL12" s="54"/>
      <c r="BM12" s="54"/>
      <c r="BN12" s="51"/>
      <c r="BO12" s="51"/>
      <c r="BP12" s="54"/>
      <c r="BQ12" s="54"/>
      <c r="BR12" s="51"/>
      <c r="BS12" s="51"/>
      <c r="BT12" s="54"/>
      <c r="BU12" s="54"/>
      <c r="BV12" s="51"/>
      <c r="BW12" s="51"/>
      <c r="BX12" s="54"/>
      <c r="BY12" s="54"/>
      <c r="BZ12" s="51"/>
      <c r="CA12" s="51"/>
      <c r="CB12" s="54"/>
      <c r="CC12" s="54"/>
      <c r="CD12" s="51"/>
      <c r="CE12" s="51"/>
      <c r="CF12" s="54"/>
      <c r="CG12" s="54"/>
      <c r="CH12" s="51"/>
      <c r="CI12" s="54"/>
      <c r="CJ12" s="54"/>
      <c r="CK12" s="51"/>
      <c r="CL12" s="53" t="str">
        <f>IFERROR(IF(GE12&lt;=1,"1 - Muy Baja",VLOOKUP(GE12,[9]MEJORAMIENTO!$BLR$579:$BLS$583,2,0)),"")</f>
        <v>1 - Muy Baja</v>
      </c>
      <c r="CM12" s="165">
        <f>GF12</f>
        <v>8.3999999999999991E-2</v>
      </c>
      <c r="CN12" s="53" t="str">
        <f>IFERROR(IF(GG12&lt;=1,"1 - Leve",HLOOKUP(GG12,[9]MEJORAMIENTO!$BLU$576:$BLY$577,2,0)),"")</f>
        <v>4 - Mayor</v>
      </c>
      <c r="CO12" s="165">
        <f>GI12</f>
        <v>0.8</v>
      </c>
      <c r="CP12" s="52" t="str">
        <f>IFERROR(INDEX($BLU$579:$BLY$583,MATCH(GE12,$BLR$579:$BLR$583,0),MATCH(GG12,$BLU$576:$BLY$576,0)),"")</f>
        <v>MODERADO</v>
      </c>
      <c r="CQ12" s="149">
        <f>CM12*CO12</f>
        <v>6.7199999999999996E-2</v>
      </c>
      <c r="CR12" s="63" t="s">
        <v>233</v>
      </c>
      <c r="CS12" s="52">
        <f>IF(CP12="BAJO",0.1,IF(CP12="MODERADO",3,5))</f>
        <v>3</v>
      </c>
      <c r="CT12" s="51"/>
      <c r="CU12" s="121" t="s">
        <v>981</v>
      </c>
      <c r="CV12" s="440" t="s">
        <v>1372</v>
      </c>
      <c r="CW12" s="158"/>
      <c r="CX12" s="47">
        <f>COUNTIF(J12:AB12,"SI")</f>
        <v>6</v>
      </c>
      <c r="CY12" s="49">
        <f>IF(CX12&lt;6,3,IF(CX12&gt;11,5,4))</f>
        <v>4</v>
      </c>
      <c r="CZ12" s="47" t="str">
        <f>IF(CX12&lt;6,"Moderado",IF(CX12&gt;11,"Catastrófico","Mayor"))</f>
        <v>Mayor</v>
      </c>
      <c r="DA12" s="153">
        <f>IF(CY12=3,0.6,IF(CY12=4,0.8,1))</f>
        <v>0.8</v>
      </c>
      <c r="DB12" s="48">
        <f>IF(AN12="",0,IF(AN12="Automático",0.25,IF(AN12="Manual",0.15,0)))</f>
        <v>0.15</v>
      </c>
      <c r="DC12" s="48">
        <f>IF(AI12="",0,IF(AO12="Preventivo",0.25,IF(AO12="Detectivo",0.15,IF(AO12="Correctivo",0.1,0))))</f>
        <v>0.25</v>
      </c>
      <c r="DD12" s="47">
        <f>IF(OR(AN12=0,AO12=0),0,DB12+DC12)</f>
        <v>0.4</v>
      </c>
      <c r="DE12" s="46">
        <f>IF(DF12&gt;0.8,5,IF(DF12&gt;0.6,4,IF(DF12&gt;0.4,3,IF(DF12&gt;0.2,2,1))))</f>
        <v>2</v>
      </c>
      <c r="DF12" s="187">
        <f>IF(OR(AP12="Ambos",AP12="Probabilidad"),$AD12-($AD12*$DD12),$AD12)</f>
        <v>0.24</v>
      </c>
      <c r="DG12" s="46">
        <f>IF(DI12&gt;0.8,5,IF(DI12&gt;0.6,4,3))</f>
        <v>4</v>
      </c>
      <c r="DH12" s="46"/>
      <c r="DI12" s="187">
        <f>IF(OR(AP12="Ambos",AP12="Impacto"),$DA12-($DA12*$DD12),$DA12)</f>
        <v>0.8</v>
      </c>
      <c r="DJ12" s="48">
        <f>IF(AR12="",0,IF(AR12="Automático",0.25,IF(AR12="Manual",0.15,0)))</f>
        <v>0.25</v>
      </c>
      <c r="DK12" s="48">
        <f>IF(AS12="",0,IF(AS12="Preventivo",0.25,IF(AS12="Detectivo",0.15,IF(AS12="Correctivo",0.1,0))))</f>
        <v>0.25</v>
      </c>
      <c r="DL12" s="47">
        <f>IF(OR(AR12=0,AS12=0),0,DJ12+DK12)</f>
        <v>0.5</v>
      </c>
      <c r="DM12" s="46">
        <f>IF(DN12&gt;0.8,5,IF(DN12&gt;0.6,4,IF(DN12&gt;0.4,3,IF(DN12&gt;0.2,2,1))))</f>
        <v>1</v>
      </c>
      <c r="DN12" s="187">
        <f>IF(OR(AT12="Ambos",AT12="Probabilidad"),DF12-(DF12*$DL12),DF12)</f>
        <v>0.12</v>
      </c>
      <c r="DO12" s="46">
        <f>IF(DP12&gt;0.8,5,IF(DP12&gt;0.6,4,3))</f>
        <v>4</v>
      </c>
      <c r="DP12" s="187">
        <f>IF(OR(AT12="Ambos",AT12="Impacto"),$DI12-($DI12*$DL12),$DI12)</f>
        <v>0.8</v>
      </c>
      <c r="DQ12" s="48">
        <f>IF(AV12="",0,IF(AV12="Automático",0.25,IF(AV12="Manual",0.15,0)))</f>
        <v>0.15</v>
      </c>
      <c r="DR12" s="48">
        <f>IF(AW12="",0,IF(AW12="Preventivo",0.25,IF(AW12="Detectivo",0.15,IF(AW12="Correctivo",0.1,0))))</f>
        <v>0.15</v>
      </c>
      <c r="DS12" s="47">
        <f>IF(OR(AV12=0,AW12=0),0,DQ12+DR12)</f>
        <v>0.3</v>
      </c>
      <c r="DT12" s="46">
        <f>IF(DU12&gt;0.8,5,IF(DU12&gt;0.6,4,IF(DU12&gt;0.4,3,IF(DU12&gt;0.2,2,1))))</f>
        <v>1</v>
      </c>
      <c r="DU12" s="187">
        <f>IF(OR(AX12="Ambos",AX12="Probabilidad"),DN12-(DN12*$DS12),DN12)</f>
        <v>8.3999999999999991E-2</v>
      </c>
      <c r="DV12" s="46">
        <f>IF(DW12&gt;0.8,5,IF(DW12&gt;0.6,4,3))</f>
        <v>4</v>
      </c>
      <c r="DW12" s="187">
        <f>IF(OR(AX12="Ambos",AX12="Impacto"),$DP12-($DP12*$DS12),$DP12)</f>
        <v>0.8</v>
      </c>
      <c r="DX12" s="48">
        <f>IF(AZ12="",0,IF(AZ12="Automático",0.25,IF(AZ12="Manual",0.15,0)))</f>
        <v>0</v>
      </c>
      <c r="DY12" s="48">
        <f>IF(BA12="",0,IF(BA12="Preventivo",0.25,IF(BA12="Detectivo",0.15,IF(BA13="Correctivo",0.1,0))))</f>
        <v>0</v>
      </c>
      <c r="DZ12" s="47">
        <f>IF(OR(AZ12=0,BA12=0),0,DX12+DY12)</f>
        <v>0</v>
      </c>
      <c r="EA12" s="46">
        <f>IF(EB12&gt;0.8,5,IF(EB12&gt;0.6,4,IF(EB12&gt;0.4,3,IF(EB12&gt;0.2,2,1))))</f>
        <v>1</v>
      </c>
      <c r="EB12" s="187">
        <f>IF(OR(BB12="Ambos",BB12="Probabilidad"),DU12-(DU12*$DZ12),DU12)</f>
        <v>8.3999999999999991E-2</v>
      </c>
      <c r="EC12" s="46">
        <f>IF(ED12&gt;0.8,5,IF(ED12&gt;0.6,4,3))</f>
        <v>4</v>
      </c>
      <c r="ED12" s="187">
        <f>IF(OR(BB12="Ambos",BB12="Impacto"),$DW12-($DW12*$DZ12),$DW12)</f>
        <v>0.8</v>
      </c>
      <c r="EE12" s="48">
        <f>IF(BD12="",0,IF(BD12="Automático",0.25,IF(BD12="Manual",0.15,0)))</f>
        <v>0</v>
      </c>
      <c r="EF12" s="48">
        <f>IF(BE12="",0,IF(BE12="Preventivo",0.25,IF(BE12="Detectivo",0.15,IF(BE12="Correctivo",0.1,0))))</f>
        <v>0</v>
      </c>
      <c r="EG12" s="47">
        <f>IF(OR(BD12=0,BE12=0),0,EE12+EF12)</f>
        <v>0</v>
      </c>
      <c r="EH12" s="46">
        <f>IF(EI12&gt;0.8,5,IF(EI12&gt;0.6,4,IF(EI12&gt;0.4,3,IF(EI12&gt;0.2,2,1))))</f>
        <v>1</v>
      </c>
      <c r="EI12" s="187">
        <f>IF(OR(BF12="Ambos",BF12="Probabilidad"),EB12-(EB12*$EG12),EB12)</f>
        <v>8.3999999999999991E-2</v>
      </c>
      <c r="EJ12" s="46">
        <f>IF(EK12&gt;0.8,5,IF(EK12&gt;0.6,4,3))</f>
        <v>4</v>
      </c>
      <c r="EK12" s="187">
        <f>IF(OR(BF12="Ambos",BF12="Impacto"),$ED12-($ED12*$EG12),$ED12)</f>
        <v>0.8</v>
      </c>
      <c r="EL12" s="48">
        <f>IF(BH12="",0,IF(BH12="Automático",0.25,IF(BH12="Manual",0.15,0)))</f>
        <v>0</v>
      </c>
      <c r="EM12" s="48">
        <f>IF(BI12="",0,IF(BI12="Preventivo",0.25,IF(BI12="Detectivo",0.15,IF(BI12="Correctivo",0.1,0))))</f>
        <v>0</v>
      </c>
      <c r="EN12" s="47">
        <f>IF(OR(BH12=0,BI12=0),0,EL12+EM12)</f>
        <v>0</v>
      </c>
      <c r="EO12" s="46">
        <f>IF(EP12&gt;0.8,5,IF(EP12&gt;0.6,4,IF(EP12&gt;0.4,3,IF(EP12&gt;0.2,2,1))))</f>
        <v>1</v>
      </c>
      <c r="EP12" s="187">
        <f>IF(OR(BF12="Ambos",BF12="Probabilidad"),EI12-(EI12*$EN12),EI12)</f>
        <v>8.3999999999999991E-2</v>
      </c>
      <c r="EQ12" s="46">
        <f>IF(ER12&gt;0.8,5,IF(ER12&gt;0.6,4,3))</f>
        <v>4</v>
      </c>
      <c r="ER12" s="187">
        <f>IF(OR(BJ12="Ambos",BJ12="Impacto"),$EK12-($EK12*$EN12),$EK12)</f>
        <v>0.8</v>
      </c>
      <c r="ES12" s="48">
        <f>IF(BL12="",0,IF(BL12="Automático",0.25,IF(BL12="Manual",0.15,0)))</f>
        <v>0</v>
      </c>
      <c r="ET12" s="48">
        <f>IF(BM12="",0,IF(BM12="Preventivo",0.25,IF(BM12="Detectivo",0.15,IF(BM12="Correctivo",0.1,0))))</f>
        <v>0</v>
      </c>
      <c r="EU12" s="47">
        <f>IF(OR(BL12=0,BM12=0),0,ES12+ET12)</f>
        <v>0</v>
      </c>
      <c r="EV12" s="46">
        <f>IF(EW12&gt;0.8,5,IF(EW12&gt;0.6,4,IF(EW12&gt;0.4,3,IF(EW12&gt;0.2,2,1))))</f>
        <v>1</v>
      </c>
      <c r="EW12" s="187">
        <f>IF(OR(BP12="Ambos",BP12="Probabilidad"),EP12-(EP12*$EU12),EP12)</f>
        <v>8.3999999999999991E-2</v>
      </c>
      <c r="EX12" s="46">
        <f>IF(EY12&gt;0.8,5,IF(EY12&gt;0.6,4,3))</f>
        <v>4</v>
      </c>
      <c r="EY12" s="187">
        <f>IF(OR(BN12="Ambos",BN12="Impacto"),$ER12-($ER12*$EU12),$ER12)</f>
        <v>0.8</v>
      </c>
      <c r="EZ12" s="48">
        <f>IF(BP12="",0,IF(BP12="Automático",0.25,IF(BP12="Manual",0.15,0)))</f>
        <v>0</v>
      </c>
      <c r="FA12" s="48">
        <f>IF(BQ12="",0,IF(BQ12="Preventivo",0.25,IF(BQ12="Detectivo",0.15,IF(BQ12="Correctivo",0.1,0))))</f>
        <v>0</v>
      </c>
      <c r="FB12" s="47">
        <f>IF(OR(BP12=0,BQ12=0),0,EZ12+FA12)</f>
        <v>0</v>
      </c>
      <c r="FC12" s="46">
        <f>IF(FD12&gt;0.8,5,IF(FD12&gt;0.6,4,IF(FD12&gt;0.4,3,IF(FD12&gt;0.2,2,1))))</f>
        <v>1</v>
      </c>
      <c r="FD12" s="187">
        <f>IF(OR(BR12="Ambos",BR12="Probabilidad"),EW12-(EW12*$FB12),EW12)</f>
        <v>8.3999999999999991E-2</v>
      </c>
      <c r="FE12" s="46">
        <f>IF(FF12&gt;0.8,5,IF(FF12&gt;0.6,4,3))</f>
        <v>4</v>
      </c>
      <c r="FF12" s="187">
        <f>IF(OR(BR12="Ambos",BR12="Impacto"),$EY12-($EY12*$FB12),$EY12)</f>
        <v>0.8</v>
      </c>
      <c r="FG12" s="48">
        <f>IF(BT12="",0,IF(BT12="Automático",0.25,IF(BT12="Manual",0.15,0)))</f>
        <v>0</v>
      </c>
      <c r="FH12" s="48">
        <f>IF(BU12="",0,IF(BU12="Preventivo",0.25,IF(BU12="Detectivo",0.15,IF(BU12="Correctivo",0.1,0))))</f>
        <v>0</v>
      </c>
      <c r="FI12" s="47">
        <f>IF(OR(BT12=0,BU12=0),0,FG12+FH12)</f>
        <v>0</v>
      </c>
      <c r="FJ12" s="46">
        <f>IF(FK12&gt;0.8,5,IF(FK12&gt;0.6,4,IF(FK12&gt;0.4,3,IF(FK12&gt;0.2,2,1))))</f>
        <v>1</v>
      </c>
      <c r="FK12" s="187">
        <f>IF(OR(BV12="Ambos",BV12="Probabilidad"),FD12-(FD12*$FI12),FD12)</f>
        <v>8.3999999999999991E-2</v>
      </c>
      <c r="FL12" s="46">
        <f>IF(FM12&gt;0.8,5,IF(FM12&gt;0.6,4,3))</f>
        <v>4</v>
      </c>
      <c r="FM12" s="187">
        <f>IF(OR(BV12="Ambos",BV12="Impacto"),$FF12-($FF12*$FI12),$FF12)</f>
        <v>0.8</v>
      </c>
      <c r="FN12" s="48">
        <f>IF(BX12="",0,IF(BX12="Automático",0.25,IF(BX12="Manual",0.15,0)))</f>
        <v>0</v>
      </c>
      <c r="FO12" s="48">
        <f>IF(BY12="",0,IF(BY12="Preventivo",0.25,IF(BY12="Detectivo",0.15,IF(BY12="Correctivo",0.1,0))))</f>
        <v>0</v>
      </c>
      <c r="FP12" s="47">
        <f>IF(OR(BX12=0,BY12=0),0,FN12+FO12)</f>
        <v>0</v>
      </c>
      <c r="FQ12" s="46">
        <f>IF(FR12&gt;0.8,5,IF(FR12&gt;0.6,4,IF(FR12&gt;0.4,3,IF(FR12&gt;0.2,2,1))))</f>
        <v>1</v>
      </c>
      <c r="FR12" s="187">
        <f>IF(OR(BZ12="Ambos",BZ12="Probabilidad"),FK12-(FK12*$FP12),FK12)</f>
        <v>8.3999999999999991E-2</v>
      </c>
      <c r="FS12" s="46">
        <f>IF(FT12&gt;0.8,5,IF(FT12&gt;0.6,4,3))</f>
        <v>4</v>
      </c>
      <c r="FT12" s="187">
        <f>IF(OR(BZ12="Ambos",BZ12="Impacto"),$FM12-($FM12*$FP12),$FM12)</f>
        <v>0.8</v>
      </c>
      <c r="FU12" s="48">
        <f>IF(CB12="",0,IF(CB12="Automático",0.25,IF(CB12="Manual",0.15,0)))</f>
        <v>0</v>
      </c>
      <c r="FV12" s="48">
        <f>IF(CC12="",0,IF(CC12="Preventivo",0.25,IF(CC12="Detectivo",0.15,IF(CC12="Correctivo",0.1,0))))</f>
        <v>0</v>
      </c>
      <c r="FW12" s="47">
        <f>IF(OR(CB12=0,CC12=0),0,FU12+FV12)</f>
        <v>0</v>
      </c>
      <c r="FX12" s="46">
        <f>IF(FY12&gt;0.8,5,IF(FY12&gt;0.6,4,IF(FY12&gt;0.4,3,IF(FY12&gt;0.2,2,1))))</f>
        <v>1</v>
      </c>
      <c r="FY12" s="187">
        <f>IF(OR(CD12="Ambos",CD12="Probabilidad"),FR12-(FR12*$FW12),FR12)</f>
        <v>8.3999999999999991E-2</v>
      </c>
      <c r="FZ12" s="46">
        <f>IF(GA12&gt;0.8,5,IF(GA12&gt;0.6,4,3))</f>
        <v>4</v>
      </c>
      <c r="GA12" s="187">
        <f>IF(OR(CD12="Ambos",CD12="Impacto"),$FT12-($FT12*$FW12),$FT12)</f>
        <v>0.8</v>
      </c>
      <c r="GB12" s="48">
        <f>IF(CF12="",0,IF(CF12="Automático",0.25,IF(CF12="Manual",0.15,0)))</f>
        <v>0</v>
      </c>
      <c r="GC12" s="48">
        <f>IF(CG12="",0,IF(CG12="Preventivo",0.25,IF(CG12="Detectivo",0.15,IF(CG12="Correctivo",0.1,0))))</f>
        <v>0</v>
      </c>
      <c r="GD12" s="47">
        <f>IF(OR(CF12=0,CG12=0),0,GB12+GC12)</f>
        <v>0</v>
      </c>
      <c r="GE12" s="46">
        <f>IF(GF12&gt;0.8,5,IF(GF12&gt;0.6,4,IF(GF12&gt;0.4,3,IF(GF12&gt;0.2,2,1))))</f>
        <v>1</v>
      </c>
      <c r="GF12" s="187">
        <f>IF(OR(CH12="Ambos",CH12="Probabilidad"),FY12-(FY12*$GD12),FY12)</f>
        <v>8.3999999999999991E-2</v>
      </c>
      <c r="GG12" s="46">
        <f>IF(GH12&gt;0.8,5,IF(GH12&gt;0.6,4,3))</f>
        <v>4</v>
      </c>
      <c r="GH12" s="187">
        <f>IF(OR(CH12="Ambos",CH12="Impacto"),$GA12-($GA12*$GD12),$GA12)</f>
        <v>0.8</v>
      </c>
      <c r="GI12" s="187">
        <f>IF(GH12&lt;0.6,0.6,GH12)</f>
        <v>0.8</v>
      </c>
      <c r="GJ12" s="45"/>
    </row>
    <row r="13" spans="1:193 1680:1680" ht="13.8" x14ac:dyDescent="0.2">
      <c r="A13" s="62"/>
      <c r="B13" s="55"/>
      <c r="C13" s="55"/>
      <c r="D13" s="117"/>
      <c r="E13" s="55"/>
      <c r="F13" s="60"/>
      <c r="G13" s="55"/>
      <c r="H13" s="55"/>
      <c r="I13" s="58"/>
      <c r="J13" s="58"/>
      <c r="K13" s="58"/>
      <c r="L13" s="58"/>
      <c r="M13" s="58"/>
      <c r="N13" s="58"/>
      <c r="O13" s="58"/>
      <c r="P13" s="58"/>
      <c r="Q13" s="58"/>
      <c r="R13" s="58"/>
      <c r="S13" s="58"/>
      <c r="T13" s="58"/>
      <c r="U13" s="58"/>
      <c r="V13" s="58"/>
      <c r="W13" s="58"/>
      <c r="X13" s="58"/>
      <c r="Y13" s="58"/>
      <c r="Z13" s="58"/>
      <c r="AA13" s="58"/>
      <c r="AB13" s="58"/>
      <c r="AC13" s="57"/>
      <c r="AD13" s="149"/>
      <c r="AE13" s="57"/>
      <c r="AF13" s="149"/>
      <c r="AG13" s="56"/>
      <c r="AH13" s="149"/>
      <c r="AI13" s="55"/>
      <c r="AJ13" s="55"/>
      <c r="AK13" s="55"/>
      <c r="AL13" s="55"/>
      <c r="AM13" s="51"/>
      <c r="AN13" s="54"/>
      <c r="AO13" s="54"/>
      <c r="AP13" s="51"/>
      <c r="AQ13" s="51"/>
      <c r="AR13" s="54"/>
      <c r="AS13" s="54"/>
      <c r="AT13" s="51"/>
      <c r="AU13" s="51"/>
      <c r="AV13" s="54"/>
      <c r="AW13" s="54"/>
      <c r="AX13" s="51"/>
      <c r="AY13" s="51"/>
      <c r="AZ13" s="54"/>
      <c r="BA13" s="54"/>
      <c r="BB13" s="51"/>
      <c r="BC13" s="51"/>
      <c r="BD13" s="54"/>
      <c r="BE13" s="54"/>
      <c r="BF13" s="51"/>
      <c r="BG13" s="51"/>
      <c r="BH13" s="54"/>
      <c r="BI13" s="54"/>
      <c r="BJ13" s="51"/>
      <c r="BK13" s="51"/>
      <c r="BL13" s="54"/>
      <c r="BM13" s="54"/>
      <c r="BN13" s="51"/>
      <c r="BO13" s="51"/>
      <c r="BP13" s="54"/>
      <c r="BQ13" s="54"/>
      <c r="BR13" s="51"/>
      <c r="BS13" s="51"/>
      <c r="BT13" s="54"/>
      <c r="BU13" s="54"/>
      <c r="BV13" s="51"/>
      <c r="BW13" s="51"/>
      <c r="BX13" s="54"/>
      <c r="BY13" s="54"/>
      <c r="BZ13" s="51"/>
      <c r="CA13" s="51"/>
      <c r="CB13" s="54"/>
      <c r="CC13" s="54"/>
      <c r="CD13" s="51"/>
      <c r="CE13" s="51"/>
      <c r="CF13" s="54"/>
      <c r="CG13" s="54"/>
      <c r="CH13" s="51"/>
      <c r="CI13" s="54"/>
      <c r="CJ13" s="54"/>
      <c r="CK13" s="51"/>
      <c r="CL13" s="53"/>
      <c r="CM13" s="165"/>
      <c r="CN13" s="53"/>
      <c r="CO13" s="165"/>
      <c r="CP13" s="52"/>
      <c r="CQ13" s="149"/>
      <c r="CR13" s="441" t="s">
        <v>1380</v>
      </c>
      <c r="CS13" s="442">
        <f>SUM(CS9:CS12)</f>
        <v>12</v>
      </c>
      <c r="CT13" s="443"/>
      <c r="CU13" s="443">
        <f>COUNT(CS9:CS12)</f>
        <v>4</v>
      </c>
      <c r="CV13" s="121"/>
      <c r="CW13" s="158"/>
      <c r="CX13" s="47"/>
      <c r="CY13" s="49"/>
      <c r="CZ13" s="47"/>
      <c r="DA13" s="153"/>
      <c r="DB13" s="48"/>
      <c r="DC13" s="48"/>
      <c r="DD13" s="47"/>
      <c r="DE13" s="46"/>
      <c r="DF13" s="187"/>
      <c r="DG13" s="46"/>
      <c r="DH13" s="46"/>
      <c r="DI13" s="187"/>
      <c r="DJ13" s="48"/>
      <c r="DK13" s="48"/>
      <c r="DL13" s="47"/>
      <c r="DM13" s="46"/>
      <c r="DN13" s="187"/>
      <c r="DO13" s="46"/>
      <c r="DP13" s="187"/>
      <c r="DQ13" s="48"/>
      <c r="DR13" s="48"/>
      <c r="DS13" s="47"/>
      <c r="DT13" s="46"/>
      <c r="DU13" s="187"/>
      <c r="DV13" s="46"/>
      <c r="DW13" s="187"/>
      <c r="DX13" s="48"/>
      <c r="DY13" s="48"/>
      <c r="DZ13" s="47"/>
      <c r="EA13" s="46"/>
      <c r="EB13" s="187"/>
      <c r="EC13" s="46"/>
      <c r="ED13" s="187"/>
      <c r="EE13" s="48"/>
      <c r="EF13" s="48"/>
      <c r="EG13" s="47"/>
      <c r="EH13" s="46"/>
      <c r="EI13" s="187"/>
      <c r="EJ13" s="46"/>
      <c r="EK13" s="187"/>
      <c r="EL13" s="48"/>
      <c r="EM13" s="48"/>
      <c r="EN13" s="47"/>
      <c r="EO13" s="46"/>
      <c r="EP13" s="187"/>
      <c r="EQ13" s="46"/>
      <c r="ER13" s="187"/>
      <c r="ES13" s="48"/>
      <c r="ET13" s="48"/>
      <c r="EU13" s="47"/>
      <c r="EV13" s="46"/>
      <c r="EW13" s="187"/>
      <c r="EX13" s="46"/>
      <c r="EY13" s="187"/>
      <c r="EZ13" s="48"/>
      <c r="FA13" s="48"/>
      <c r="FB13" s="47"/>
      <c r="FC13" s="46"/>
      <c r="FD13" s="187"/>
      <c r="FE13" s="46"/>
      <c r="FF13" s="187"/>
      <c r="FG13" s="48"/>
      <c r="FH13" s="48"/>
      <c r="FI13" s="47"/>
      <c r="FJ13" s="46"/>
      <c r="FK13" s="187"/>
      <c r="FL13" s="46"/>
      <c r="FM13" s="187"/>
      <c r="FN13" s="48"/>
      <c r="FO13" s="48"/>
      <c r="FP13" s="47"/>
      <c r="FQ13" s="46"/>
      <c r="FR13" s="187"/>
      <c r="FS13" s="46"/>
      <c r="FT13" s="187"/>
      <c r="FU13" s="48"/>
      <c r="FV13" s="48"/>
      <c r="FW13" s="47"/>
      <c r="FX13" s="46"/>
      <c r="FY13" s="187"/>
      <c r="FZ13" s="46"/>
      <c r="GA13" s="187"/>
      <c r="GB13" s="48"/>
      <c r="GC13" s="48"/>
      <c r="GD13" s="47"/>
      <c r="GE13" s="46"/>
      <c r="GF13" s="187"/>
      <c r="GG13" s="46"/>
      <c r="GH13" s="187"/>
      <c r="GI13" s="187"/>
      <c r="GJ13" s="45"/>
    </row>
    <row r="574" spans="1:1 1680:1689" ht="13.2" x14ac:dyDescent="0.25">
      <c r="A574" s="44" t="s">
        <v>225</v>
      </c>
      <c r="BLP574" s="44" t="s">
        <v>225</v>
      </c>
      <c r="BLQ574" s="18"/>
      <c r="BLR574" s="18"/>
      <c r="BLS574" s="18"/>
      <c r="BLT574" s="18"/>
      <c r="BLU574" s="18"/>
      <c r="BLV574" s="18"/>
      <c r="BLW574" s="18"/>
      <c r="BLX574" s="18"/>
      <c r="BLY574" s="18"/>
    </row>
    <row r="575" spans="1:1 1680:1689" ht="13.2" x14ac:dyDescent="0.25">
      <c r="BLP575" s="18"/>
      <c r="BLQ575" s="18"/>
      <c r="BLR575" s="18"/>
      <c r="BLS575" s="18"/>
      <c r="BLT575" s="18"/>
      <c r="BLU575" s="18"/>
      <c r="BLV575" s="18"/>
      <c r="BLW575" s="307" t="s">
        <v>33</v>
      </c>
      <c r="BLX575" s="307"/>
      <c r="BLY575" s="307"/>
    </row>
    <row r="576" spans="1:1 1680:1689" ht="13.2" x14ac:dyDescent="0.25">
      <c r="BLP576" s="18"/>
      <c r="BLQ576" s="18"/>
      <c r="BLR576" s="18"/>
      <c r="BLS576" s="18"/>
      <c r="BLT576" s="18"/>
      <c r="BLU576" s="43">
        <v>1</v>
      </c>
      <c r="BLV576" s="43">
        <v>2</v>
      </c>
      <c r="BLW576" s="43">
        <v>3</v>
      </c>
      <c r="BLX576" s="42">
        <v>4</v>
      </c>
      <c r="BLY576" s="42">
        <v>5</v>
      </c>
    </row>
    <row r="577" spans="1680:1693" ht="13.2" x14ac:dyDescent="0.25">
      <c r="BLP577" s="18"/>
      <c r="BLQ577" s="18"/>
      <c r="BLR577" s="18"/>
      <c r="BLS577" s="18"/>
      <c r="BLT577" s="18"/>
      <c r="BLU577" s="22" t="s">
        <v>32</v>
      </c>
      <c r="BLV577" s="22" t="s">
        <v>31</v>
      </c>
      <c r="BLW577" s="22" t="s">
        <v>30</v>
      </c>
      <c r="BLX577" s="22" t="s">
        <v>29</v>
      </c>
      <c r="BLY577" s="22" t="s">
        <v>28</v>
      </c>
      <c r="BLZ577" s="22"/>
      <c r="BMA577" s="22"/>
      <c r="BMB577" s="22"/>
      <c r="BMC577" s="22"/>
    </row>
    <row r="578" spans="1680:1693" ht="13.2" x14ac:dyDescent="0.25">
      <c r="BLP578" s="18"/>
      <c r="BLQ578" s="18"/>
      <c r="BLR578" s="18"/>
      <c r="BLS578" s="18"/>
      <c r="BLT578" s="18"/>
      <c r="BLU578" s="43">
        <v>1</v>
      </c>
      <c r="BLV578" s="43">
        <v>2</v>
      </c>
      <c r="BLW578" s="43">
        <v>3</v>
      </c>
      <c r="BLX578" s="42">
        <v>4</v>
      </c>
      <c r="BLY578" s="42">
        <v>5</v>
      </c>
      <c r="BLZ578" s="19"/>
      <c r="BMA578" s="19"/>
      <c r="BMB578" s="19"/>
      <c r="BMC578" s="19"/>
    </row>
    <row r="579" spans="1680:1693" ht="78" x14ac:dyDescent="0.25">
      <c r="BLP579" s="18"/>
      <c r="BLQ579" s="308" t="s">
        <v>27</v>
      </c>
      <c r="BLR579" s="19">
        <v>5</v>
      </c>
      <c r="BLS579" s="22" t="s">
        <v>26</v>
      </c>
      <c r="BLT579" s="19">
        <v>5</v>
      </c>
      <c r="BLU579" s="38" t="s">
        <v>15</v>
      </c>
      <c r="BLV579" s="40" t="s">
        <v>14</v>
      </c>
      <c r="BLW579" s="40" t="s">
        <v>14</v>
      </c>
      <c r="BLX579" s="41" t="s">
        <v>13</v>
      </c>
      <c r="BLY579" s="41" t="s">
        <v>13</v>
      </c>
      <c r="BLZ579" s="37"/>
      <c r="BMA579" s="37"/>
      <c r="BMB579" s="37"/>
      <c r="BMC579" s="37"/>
    </row>
    <row r="580" spans="1680:1693" ht="13.2" x14ac:dyDescent="0.25">
      <c r="BLP580" s="18"/>
      <c r="BLQ580" s="308"/>
      <c r="BLR580" s="19">
        <v>4</v>
      </c>
      <c r="BLS580" s="22" t="s">
        <v>24</v>
      </c>
      <c r="BLT580" s="19">
        <v>4</v>
      </c>
      <c r="BLU580" s="38" t="s">
        <v>15</v>
      </c>
      <c r="BLV580" s="38" t="s">
        <v>15</v>
      </c>
      <c r="BLW580" s="40" t="s">
        <v>14</v>
      </c>
      <c r="BLX580" s="41" t="s">
        <v>13</v>
      </c>
      <c r="BLY580" s="41" t="s">
        <v>13</v>
      </c>
      <c r="BLZ580" s="37"/>
      <c r="BMA580" s="37"/>
      <c r="BMB580" s="37"/>
      <c r="BMC580" s="37"/>
    </row>
    <row r="581" spans="1680:1693" ht="13.2" x14ac:dyDescent="0.25">
      <c r="BLP581" s="18"/>
      <c r="BLQ581" s="308"/>
      <c r="BLR581" s="19">
        <v>3</v>
      </c>
      <c r="BLS581" s="22" t="s">
        <v>22</v>
      </c>
      <c r="BLT581" s="19">
        <v>3</v>
      </c>
      <c r="BLU581" s="38" t="s">
        <v>15</v>
      </c>
      <c r="BLV581" s="38" t="s">
        <v>15</v>
      </c>
      <c r="BLW581" s="40" t="s">
        <v>14</v>
      </c>
      <c r="BLX581" s="40" t="s">
        <v>14</v>
      </c>
      <c r="BLY581" s="40" t="s">
        <v>14</v>
      </c>
      <c r="BLZ581" s="37"/>
      <c r="BMA581" s="37"/>
      <c r="BMB581" s="37"/>
      <c r="BMC581" s="37"/>
    </row>
    <row r="582" spans="1680:1693" ht="13.2" x14ac:dyDescent="0.25">
      <c r="BLP582" s="18"/>
      <c r="BLQ582" s="308"/>
      <c r="BLR582" s="19">
        <v>2</v>
      </c>
      <c r="BLS582" s="22" t="s">
        <v>20</v>
      </c>
      <c r="BLT582" s="19">
        <v>2</v>
      </c>
      <c r="BLU582" s="39" t="s">
        <v>16</v>
      </c>
      <c r="BLV582" s="38" t="s">
        <v>15</v>
      </c>
      <c r="BLW582" s="38" t="s">
        <v>15</v>
      </c>
      <c r="BLX582" s="38" t="s">
        <v>15</v>
      </c>
      <c r="BLY582" s="40" t="s">
        <v>14</v>
      </c>
      <c r="BLZ582" s="37"/>
      <c r="BMA582" s="37"/>
      <c r="BMB582" s="37"/>
      <c r="BMC582" s="37"/>
    </row>
    <row r="583" spans="1680:1693" ht="13.2" x14ac:dyDescent="0.25">
      <c r="BLP583" s="18"/>
      <c r="BLQ583" s="308"/>
      <c r="BLR583" s="19">
        <v>1</v>
      </c>
      <c r="BLS583" s="22" t="s">
        <v>18</v>
      </c>
      <c r="BLT583" s="19">
        <v>1</v>
      </c>
      <c r="BLU583" s="39" t="s">
        <v>16</v>
      </c>
      <c r="BLV583" s="39" t="s">
        <v>16</v>
      </c>
      <c r="BLW583" s="38" t="s">
        <v>15</v>
      </c>
      <c r="BLX583" s="38" t="s">
        <v>15</v>
      </c>
      <c r="BLY583" s="38" t="s">
        <v>15</v>
      </c>
      <c r="BLZ583" s="37"/>
      <c r="BMA583" s="37"/>
      <c r="BMB583" s="37"/>
      <c r="BMC583" s="37"/>
    </row>
    <row r="584" spans="1680:1693" ht="13.2" x14ac:dyDescent="0.25">
      <c r="BLP584" s="18"/>
      <c r="BLQ584" s="18"/>
      <c r="BLR584" s="18"/>
      <c r="BLS584" s="18"/>
      <c r="BLT584" s="18"/>
      <c r="BLU584" s="18"/>
      <c r="BLV584" s="18"/>
      <c r="BLW584" s="18"/>
      <c r="BLX584" s="18"/>
      <c r="BLY584" s="18"/>
      <c r="BLZ584" s="18"/>
      <c r="BMA584" s="18"/>
      <c r="BMB584" s="18"/>
      <c r="BMC584" s="18"/>
    </row>
    <row r="585" spans="1680:1693" ht="13.2" x14ac:dyDescent="0.25">
      <c r="BLP585" s="18"/>
      <c r="BLQ585" s="18"/>
      <c r="BLR585" s="18"/>
      <c r="BLS585" s="18"/>
      <c r="BLT585" s="18"/>
      <c r="BLU585" s="18"/>
      <c r="BLV585" s="18"/>
      <c r="BLW585" s="18"/>
      <c r="BLX585" s="18"/>
      <c r="BLY585" s="18"/>
      <c r="BLZ585" s="18"/>
      <c r="BMA585" s="18"/>
      <c r="BMB585" s="18"/>
      <c r="BMC585" s="18"/>
    </row>
    <row r="586" spans="1680:1693" ht="13.2" x14ac:dyDescent="0.25">
      <c r="BLP586" s="18"/>
      <c r="BLQ586" s="18"/>
      <c r="BLR586" s="18"/>
      <c r="BLS586" s="18"/>
      <c r="BLT586" s="18"/>
      <c r="BLU586" s="18"/>
      <c r="BLV586" s="18"/>
      <c r="BLW586" s="18"/>
      <c r="BLX586" s="18"/>
      <c r="BLY586" s="18"/>
      <c r="BLZ586" s="18"/>
      <c r="BMA586" s="18" t="s">
        <v>224</v>
      </c>
      <c r="BMB586" s="18"/>
      <c r="BMC586" s="18"/>
    </row>
    <row r="587" spans="1680:1693" ht="20.399999999999999" x14ac:dyDescent="0.25">
      <c r="BLP587" s="18"/>
      <c r="BLQ587" s="18"/>
      <c r="BLR587" s="18"/>
      <c r="BLS587" s="18"/>
      <c r="BLT587" s="18"/>
      <c r="BLU587" s="18"/>
      <c r="BLV587" s="18"/>
      <c r="BLW587" s="18"/>
      <c r="BLX587" s="18"/>
      <c r="BLY587" s="18"/>
      <c r="BLZ587" s="18"/>
      <c r="BMA587" s="36" t="s">
        <v>223</v>
      </c>
      <c r="BMB587" s="18"/>
      <c r="BMC587" s="18"/>
    </row>
    <row r="588" spans="1680:1693" ht="30.6" x14ac:dyDescent="0.25">
      <c r="BLP588" s="18"/>
      <c r="BLQ588" s="18"/>
      <c r="BLR588" s="18"/>
      <c r="BLS588" s="18"/>
      <c r="BLT588" s="18"/>
      <c r="BLU588" s="18"/>
      <c r="BLV588" s="18"/>
      <c r="BLW588" s="18"/>
      <c r="BLX588" s="18"/>
      <c r="BLY588" s="18"/>
      <c r="BLZ588" s="18"/>
      <c r="BMA588" s="36" t="s">
        <v>222</v>
      </c>
      <c r="BMB588" s="18"/>
      <c r="BMC588" s="18"/>
    </row>
    <row r="589" spans="1680:1693" ht="13.2" x14ac:dyDescent="0.25">
      <c r="BLP589" s="18"/>
      <c r="BLQ589" s="18"/>
      <c r="BLR589" s="18"/>
      <c r="BLS589" s="18"/>
      <c r="BLT589" s="18"/>
      <c r="BLU589" s="18"/>
      <c r="BLV589" s="18"/>
      <c r="BLW589" s="18"/>
      <c r="BLX589" s="18"/>
      <c r="BLY589" s="18"/>
      <c r="BLZ589" s="18"/>
      <c r="BMA589" s="36" t="s">
        <v>221</v>
      </c>
      <c r="BMB589" s="18"/>
      <c r="BMC589" s="18"/>
    </row>
    <row r="590" spans="1680:1693" ht="13.2" x14ac:dyDescent="0.25">
      <c r="BLP590" s="18"/>
      <c r="BLQ590" s="18"/>
      <c r="BLR590" s="18"/>
      <c r="BLS590" s="18"/>
      <c r="BLT590" s="18"/>
      <c r="BLU590" s="18"/>
      <c r="BLV590" s="18"/>
      <c r="BLW590" s="18"/>
      <c r="BLX590" s="18"/>
      <c r="BLY590" s="18"/>
      <c r="BLZ590" s="18"/>
      <c r="BMA590" s="36" t="s">
        <v>220</v>
      </c>
      <c r="BMB590" s="18"/>
      <c r="BMC590" s="18"/>
    </row>
    <row r="591" spans="1680:1693" ht="13.2" x14ac:dyDescent="0.25">
      <c r="BLP591" s="18"/>
      <c r="BLQ591" s="18"/>
      <c r="BLR591" s="18"/>
      <c r="BLS591" s="18"/>
      <c r="BLT591" s="18"/>
      <c r="BLU591" s="18"/>
      <c r="BLV591" s="18"/>
      <c r="BLW591" s="18"/>
      <c r="BLX591" s="18"/>
      <c r="BLY591" s="18"/>
      <c r="BLZ591" s="18"/>
      <c r="BMA591" s="20"/>
      <c r="BMB591" s="18"/>
      <c r="BMC591" s="18"/>
    </row>
    <row r="592" spans="1680:1693" ht="13.2" x14ac:dyDescent="0.25">
      <c r="BLP592" s="18"/>
      <c r="BLQ592" s="18"/>
      <c r="BLR592" s="18"/>
      <c r="BLS592" s="18"/>
      <c r="BLT592" s="18"/>
      <c r="BLU592" s="18"/>
      <c r="BLV592" s="18"/>
      <c r="BLW592" s="18"/>
      <c r="BLX592" s="18"/>
      <c r="BLY592" s="18"/>
      <c r="BLZ592" s="18"/>
      <c r="BMA592" s="18"/>
      <c r="BMB592" s="18"/>
      <c r="BMC592" s="18" t="s">
        <v>219</v>
      </c>
    </row>
    <row r="593" spans="1693:1696" ht="13.2" x14ac:dyDescent="0.25">
      <c r="BMC593" s="35" t="s">
        <v>218</v>
      </c>
      <c r="BMD593" s="18"/>
      <c r="BME593" s="18"/>
      <c r="BMF593" s="21"/>
    </row>
    <row r="594" spans="1693:1696" ht="13.2" x14ac:dyDescent="0.25">
      <c r="BMC594" s="35" t="s">
        <v>217</v>
      </c>
      <c r="BMD594" s="18"/>
      <c r="BME594" s="18"/>
      <c r="BMF594" s="21"/>
    </row>
    <row r="595" spans="1693:1696" ht="13.2" x14ac:dyDescent="0.25">
      <c r="BMC595" s="35" t="s">
        <v>216</v>
      </c>
      <c r="BMD595" s="18"/>
      <c r="BME595" s="18"/>
      <c r="BMF595" s="21"/>
    </row>
    <row r="596" spans="1693:1696" ht="13.2" x14ac:dyDescent="0.25">
      <c r="BMC596" s="35" t="s">
        <v>215</v>
      </c>
      <c r="BMD596" s="18"/>
      <c r="BME596" s="18"/>
      <c r="BMF596" s="21"/>
    </row>
    <row r="597" spans="1693:1696" ht="20.399999999999999" x14ac:dyDescent="0.25">
      <c r="BMC597" s="35" t="s">
        <v>214</v>
      </c>
      <c r="BMD597" s="18"/>
      <c r="BME597" s="18"/>
      <c r="BMF597" s="21"/>
    </row>
    <row r="598" spans="1693:1696" ht="20.399999999999999" x14ac:dyDescent="0.25">
      <c r="BMC598" s="35" t="s">
        <v>491</v>
      </c>
      <c r="BMD598" s="18"/>
      <c r="BME598" s="18"/>
      <c r="BMF598" s="21"/>
    </row>
    <row r="599" spans="1693:1696" ht="13.2" x14ac:dyDescent="0.25">
      <c r="BMC599" s="35" t="s">
        <v>213</v>
      </c>
      <c r="BMD599" s="18"/>
      <c r="BME599" s="18"/>
      <c r="BMF599" s="21"/>
    </row>
    <row r="600" spans="1693:1696" ht="13.2" x14ac:dyDescent="0.25">
      <c r="BMC600" s="35" t="s">
        <v>212</v>
      </c>
      <c r="BMD600" s="18"/>
      <c r="BME600" s="18"/>
      <c r="BMF600" s="21"/>
    </row>
    <row r="601" spans="1693:1696" ht="13.2" x14ac:dyDescent="0.25">
      <c r="BMC601" s="35" t="s">
        <v>211</v>
      </c>
      <c r="BMD601" s="18"/>
      <c r="BME601" s="18"/>
      <c r="BMF601" s="21"/>
    </row>
    <row r="602" spans="1693:1696" ht="13.2" x14ac:dyDescent="0.25">
      <c r="BMC602" s="35" t="s">
        <v>210</v>
      </c>
      <c r="BMD602" s="18"/>
      <c r="BME602" s="18"/>
      <c r="BMF602" s="21"/>
    </row>
    <row r="603" spans="1693:1696" ht="13.2" x14ac:dyDescent="0.25">
      <c r="BMC603" s="35" t="s">
        <v>209</v>
      </c>
      <c r="BMD603" s="18"/>
      <c r="BME603" s="18"/>
      <c r="BMF603" s="21"/>
    </row>
    <row r="604" spans="1693:1696" ht="20.399999999999999" x14ac:dyDescent="0.25">
      <c r="BMC604" s="35" t="s">
        <v>452</v>
      </c>
      <c r="BMD604" s="18"/>
      <c r="BME604" s="18"/>
      <c r="BMF604" s="21"/>
    </row>
    <row r="605" spans="1693:1696" ht="13.2" x14ac:dyDescent="0.25">
      <c r="BMC605" s="18"/>
      <c r="BMD605" s="18"/>
      <c r="BME605" s="35"/>
      <c r="BMF605" s="21"/>
    </row>
    <row r="606" spans="1693:1696" ht="13.2" x14ac:dyDescent="0.25">
      <c r="BMC606" s="18"/>
      <c r="BMD606" s="18"/>
      <c r="BME606" s="18"/>
      <c r="BMF606" s="21"/>
    </row>
    <row r="607" spans="1693:1696" ht="13.2" x14ac:dyDescent="0.25">
      <c r="BMC607" s="18"/>
      <c r="BMD607" s="18"/>
      <c r="BME607" s="18"/>
      <c r="BMF607" s="21" t="s">
        <v>207</v>
      </c>
    </row>
    <row r="608" spans="1693:1696" ht="13.2" x14ac:dyDescent="0.25">
      <c r="BMC608" s="18"/>
      <c r="BMD608" s="18"/>
      <c r="BME608" s="18"/>
      <c r="BMF608" s="6" t="s">
        <v>206</v>
      </c>
    </row>
    <row r="609" spans="1696:1701" ht="20.399999999999999" x14ac:dyDescent="0.25">
      <c r="BMF609" s="6" t="s">
        <v>205</v>
      </c>
      <c r="BMG609" s="18"/>
      <c r="BMH609" s="19"/>
      <c r="BMI609" s="18"/>
      <c r="BMJ609" s="18"/>
      <c r="BMK609" s="18"/>
    </row>
    <row r="610" spans="1696:1701" ht="13.2" x14ac:dyDescent="0.25">
      <c r="BMF610" s="6"/>
      <c r="BMG610" s="18"/>
      <c r="BMH610" s="19"/>
      <c r="BMI610" s="18"/>
      <c r="BMJ610" s="18"/>
      <c r="BMK610" s="18"/>
    </row>
    <row r="611" spans="1696:1701" ht="13.2" x14ac:dyDescent="0.25">
      <c r="BMF611" s="21"/>
      <c r="BMG611" s="18"/>
      <c r="BMH611" s="19"/>
      <c r="BMI611" s="18"/>
      <c r="BMJ611" s="18"/>
      <c r="BMK611" s="18"/>
    </row>
    <row r="612" spans="1696:1701" ht="13.2" x14ac:dyDescent="0.25">
      <c r="BMF612" s="21"/>
      <c r="BMG612" s="18"/>
      <c r="BMH612" s="19"/>
      <c r="BMI612" s="18"/>
      <c r="BMJ612" s="18"/>
      <c r="BMK612" s="18"/>
    </row>
    <row r="613" spans="1696:1701" ht="13.2" x14ac:dyDescent="0.25">
      <c r="BMF613" s="21"/>
      <c r="BMG613" s="18"/>
      <c r="BMH613" s="19" t="s">
        <v>123</v>
      </c>
      <c r="BMI613" s="18"/>
      <c r="BMJ613" s="18"/>
      <c r="BMK613" s="18"/>
    </row>
    <row r="614" spans="1696:1701" ht="13.2" x14ac:dyDescent="0.25">
      <c r="BMF614" s="21"/>
      <c r="BMG614" s="18"/>
      <c r="BMH614" s="34" t="s">
        <v>204</v>
      </c>
      <c r="BMI614" s="18"/>
      <c r="BMJ614" s="18"/>
      <c r="BMK614" s="18"/>
    </row>
    <row r="615" spans="1696:1701" ht="13.2" x14ac:dyDescent="0.25">
      <c r="BMF615" s="21"/>
      <c r="BMG615" s="18"/>
      <c r="BMH615" s="34" t="s">
        <v>203</v>
      </c>
      <c r="BMI615" s="18"/>
      <c r="BMJ615" s="18"/>
      <c r="BMK615" s="18"/>
    </row>
    <row r="616" spans="1696:1701" ht="13.2" x14ac:dyDescent="0.25">
      <c r="BMF616" s="21"/>
      <c r="BMG616" s="18"/>
      <c r="BMH616" s="34" t="s">
        <v>202</v>
      </c>
      <c r="BMI616" s="18"/>
      <c r="BMJ616" s="18"/>
      <c r="BMK616" s="18"/>
    </row>
    <row r="617" spans="1696:1701" ht="13.2" x14ac:dyDescent="0.25">
      <c r="BMF617" s="21"/>
      <c r="BMG617" s="18"/>
      <c r="BMH617" s="34" t="s">
        <v>201</v>
      </c>
      <c r="BMI617" s="18"/>
      <c r="BMJ617" s="18"/>
      <c r="BMK617" s="18"/>
    </row>
    <row r="618" spans="1696:1701" ht="13.2" x14ac:dyDescent="0.25">
      <c r="BMF618" s="21"/>
      <c r="BMG618" s="18"/>
      <c r="BMH618" s="34" t="s">
        <v>200</v>
      </c>
      <c r="BMI618" s="18"/>
      <c r="BMJ618" s="18"/>
      <c r="BMK618" s="18"/>
    </row>
    <row r="619" spans="1696:1701" ht="13.2" x14ac:dyDescent="0.25">
      <c r="BMF619" s="21"/>
      <c r="BMG619" s="18"/>
      <c r="BMH619" s="34" t="s">
        <v>199</v>
      </c>
      <c r="BMI619" s="18"/>
      <c r="BMJ619" s="18"/>
      <c r="BMK619" s="18"/>
    </row>
    <row r="620" spans="1696:1701" ht="13.2" x14ac:dyDescent="0.25">
      <c r="BMF620" s="21"/>
      <c r="BMG620" s="18"/>
      <c r="BMH620" s="34" t="s">
        <v>198</v>
      </c>
      <c r="BMI620" s="18"/>
      <c r="BMJ620" s="18"/>
      <c r="BMK620" s="18"/>
    </row>
    <row r="621" spans="1696:1701" ht="13.2" x14ac:dyDescent="0.25">
      <c r="BMF621" s="21"/>
      <c r="BMG621" s="18"/>
      <c r="BMH621" s="34" t="s">
        <v>197</v>
      </c>
      <c r="BMI621" s="18"/>
      <c r="BMJ621" s="18"/>
      <c r="BMK621" s="18"/>
    </row>
    <row r="622" spans="1696:1701" ht="13.2" x14ac:dyDescent="0.25">
      <c r="BMF622" s="21"/>
      <c r="BMG622" s="18"/>
      <c r="BMH622" s="34" t="s">
        <v>196</v>
      </c>
      <c r="BMI622" s="18"/>
      <c r="BMJ622" s="18"/>
      <c r="BMK622" s="18"/>
    </row>
    <row r="623" spans="1696:1701" ht="13.2" x14ac:dyDescent="0.25">
      <c r="BMF623" s="21"/>
      <c r="BMG623" s="18"/>
      <c r="BMH623" s="21"/>
      <c r="BMI623" s="18"/>
      <c r="BMJ623" s="18"/>
      <c r="BMK623" s="18" t="s">
        <v>195</v>
      </c>
    </row>
    <row r="624" spans="1696:1701" ht="13.2" x14ac:dyDescent="0.25">
      <c r="BMF624" s="21"/>
      <c r="BMG624" s="18"/>
      <c r="BMH624" s="19"/>
      <c r="BMI624" s="18"/>
      <c r="BMJ624" s="18"/>
      <c r="BMK624" s="18" t="s">
        <v>168</v>
      </c>
    </row>
    <row r="625" spans="1701:1703" ht="13.2" x14ac:dyDescent="0.25">
      <c r="BMK625" s="18" t="s">
        <v>136</v>
      </c>
      <c r="BML625" s="18"/>
      <c r="BMM625" s="18"/>
    </row>
    <row r="626" spans="1701:1703" ht="13.2" x14ac:dyDescent="0.25">
      <c r="BMK626" s="18" t="s">
        <v>194</v>
      </c>
      <c r="BML626" s="18"/>
      <c r="BMM626" s="18"/>
    </row>
    <row r="627" spans="1701:1703" ht="13.2" x14ac:dyDescent="0.25">
      <c r="BMK627" s="18" t="s">
        <v>193</v>
      </c>
      <c r="BML627" s="18"/>
      <c r="BMM627" s="18"/>
    </row>
    <row r="628" spans="1701:1703" ht="13.2" x14ac:dyDescent="0.25">
      <c r="BMK628" s="18" t="s">
        <v>192</v>
      </c>
      <c r="BML628" s="18"/>
      <c r="BMM628" s="18"/>
    </row>
    <row r="629" spans="1701:1703" ht="13.2" x14ac:dyDescent="0.25">
      <c r="BMK629" s="18" t="s">
        <v>191</v>
      </c>
      <c r="BML629" s="18"/>
      <c r="BMM629" s="18"/>
    </row>
    <row r="630" spans="1701:1703" ht="13.2" x14ac:dyDescent="0.25">
      <c r="BMK630" s="18" t="s">
        <v>190</v>
      </c>
      <c r="BML630" s="18"/>
      <c r="BMM630" s="18"/>
    </row>
    <row r="631" spans="1701:1703" ht="13.2" x14ac:dyDescent="0.25">
      <c r="BMK631" s="18" t="s">
        <v>189</v>
      </c>
      <c r="BML631" s="18"/>
      <c r="BMM631" s="18"/>
    </row>
    <row r="632" spans="1701:1703" ht="13.2" x14ac:dyDescent="0.25">
      <c r="BMK632" s="18"/>
      <c r="BML632" s="18"/>
      <c r="BMM632" s="18"/>
    </row>
    <row r="633" spans="1701:1703" ht="13.2" x14ac:dyDescent="0.25">
      <c r="BMK633" s="18"/>
      <c r="BML633" s="18"/>
      <c r="BMM633" s="18"/>
    </row>
    <row r="634" spans="1701:1703" ht="13.2" x14ac:dyDescent="0.25">
      <c r="BMK634" s="18"/>
      <c r="BML634" s="18"/>
      <c r="BMM634" s="18" t="s">
        <v>188</v>
      </c>
    </row>
    <row r="635" spans="1701:1703" ht="20.399999999999999" x14ac:dyDescent="0.25">
      <c r="BMK635" s="18"/>
      <c r="BML635" s="18"/>
      <c r="BMM635" s="32" t="s">
        <v>187</v>
      </c>
    </row>
    <row r="636" spans="1701:1703" ht="13.2" x14ac:dyDescent="0.25">
      <c r="BMK636" s="18"/>
      <c r="BML636" s="18"/>
      <c r="BMM636" s="32" t="s">
        <v>186</v>
      </c>
    </row>
    <row r="637" spans="1701:1703" ht="13.2" x14ac:dyDescent="0.25">
      <c r="BMK637" s="18"/>
      <c r="BML637" s="18"/>
      <c r="BMM637" s="32" t="s">
        <v>185</v>
      </c>
    </row>
    <row r="638" spans="1701:1703" ht="20.399999999999999" x14ac:dyDescent="0.25">
      <c r="BMK638" s="18"/>
      <c r="BML638" s="18"/>
      <c r="BMM638" s="32" t="s">
        <v>184</v>
      </c>
    </row>
    <row r="639" spans="1701:1703" ht="13.2" x14ac:dyDescent="0.25">
      <c r="BMK639" s="18"/>
      <c r="BML639" s="18"/>
      <c r="BMM639" s="32" t="s">
        <v>183</v>
      </c>
    </row>
    <row r="640" spans="1701:1703" ht="20.399999999999999" x14ac:dyDescent="0.25">
      <c r="BMK640" s="18"/>
      <c r="BML640" s="18"/>
      <c r="BMM640" s="33" t="s">
        <v>182</v>
      </c>
    </row>
    <row r="641" spans="1703:1703" x14ac:dyDescent="0.2">
      <c r="BMM641" s="32" t="s">
        <v>181</v>
      </c>
    </row>
    <row r="642" spans="1703:1703" ht="20.399999999999999" x14ac:dyDescent="0.2">
      <c r="BMM642" s="32" t="s">
        <v>180</v>
      </c>
    </row>
    <row r="643" spans="1703:1703" ht="20.399999999999999" x14ac:dyDescent="0.2">
      <c r="BMM643" s="32" t="s">
        <v>179</v>
      </c>
    </row>
    <row r="644" spans="1703:1703" ht="20.399999999999999" x14ac:dyDescent="0.2">
      <c r="BMM644" s="32" t="s">
        <v>178</v>
      </c>
    </row>
    <row r="645" spans="1703:1703" ht="30.6" x14ac:dyDescent="0.2">
      <c r="BMM645" s="32" t="s">
        <v>177</v>
      </c>
    </row>
    <row r="646" spans="1703:1703" ht="20.399999999999999" x14ac:dyDescent="0.2">
      <c r="BMM646" s="32" t="s">
        <v>176</v>
      </c>
    </row>
    <row r="647" spans="1703:1703" ht="20.399999999999999" x14ac:dyDescent="0.2">
      <c r="BMM647" s="32" t="s">
        <v>175</v>
      </c>
    </row>
    <row r="648" spans="1703:1703" x14ac:dyDescent="0.2">
      <c r="BMM648" s="32" t="s">
        <v>174</v>
      </c>
    </row>
    <row r="649" spans="1703:1703" x14ac:dyDescent="0.2">
      <c r="BMM649" s="32" t="s">
        <v>173</v>
      </c>
    </row>
    <row r="650" spans="1703:1703" x14ac:dyDescent="0.2">
      <c r="BMM650" s="32" t="s">
        <v>172</v>
      </c>
    </row>
    <row r="651" spans="1703:1703" x14ac:dyDescent="0.2">
      <c r="BMM651" s="32" t="s">
        <v>171</v>
      </c>
    </row>
    <row r="652" spans="1703:1703" x14ac:dyDescent="0.2">
      <c r="BMM652" s="32" t="s">
        <v>170</v>
      </c>
    </row>
    <row r="653" spans="1703:1703" x14ac:dyDescent="0.2">
      <c r="BMM653" s="32" t="s">
        <v>169</v>
      </c>
    </row>
    <row r="661" spans="1706:1708" ht="13.2" x14ac:dyDescent="0.25">
      <c r="BMP661" s="18" t="s">
        <v>168</v>
      </c>
      <c r="BMQ661" s="18"/>
      <c r="BMR661" s="18"/>
    </row>
    <row r="662" spans="1706:1708" ht="13.2" x14ac:dyDescent="0.25">
      <c r="BMP662" s="18" t="s">
        <v>167</v>
      </c>
      <c r="BMQ662" s="18"/>
      <c r="BMR662" s="18"/>
    </row>
    <row r="663" spans="1706:1708" ht="13.2" x14ac:dyDescent="0.25">
      <c r="BMP663" s="18" t="s">
        <v>166</v>
      </c>
      <c r="BMQ663" s="18"/>
      <c r="BMR663" s="18"/>
    </row>
    <row r="664" spans="1706:1708" ht="13.2" x14ac:dyDescent="0.25">
      <c r="BMP664" s="18" t="s">
        <v>165</v>
      </c>
      <c r="BMQ664" s="18"/>
      <c r="BMR664" s="18"/>
    </row>
    <row r="665" spans="1706:1708" ht="13.2" x14ac:dyDescent="0.25">
      <c r="BMP665" s="18" t="s">
        <v>164</v>
      </c>
      <c r="BMQ665" s="18"/>
      <c r="BMR665" s="18"/>
    </row>
    <row r="666" spans="1706:1708" ht="13.2" x14ac:dyDescent="0.25">
      <c r="BMP666" s="18" t="s">
        <v>163</v>
      </c>
      <c r="BMQ666" s="18"/>
      <c r="BMR666" s="18"/>
    </row>
    <row r="667" spans="1706:1708" ht="13.2" x14ac:dyDescent="0.25">
      <c r="BMP667" s="18"/>
      <c r="BMQ667" s="18"/>
      <c r="BMR667" s="18"/>
    </row>
    <row r="668" spans="1706:1708" ht="13.2" x14ac:dyDescent="0.25">
      <c r="BMP668" s="18"/>
      <c r="BMQ668" s="18"/>
      <c r="BMR668" s="18"/>
    </row>
    <row r="669" spans="1706:1708" ht="13.2" x14ac:dyDescent="0.25">
      <c r="BMP669" s="18"/>
      <c r="BMQ669" s="18"/>
      <c r="BMR669" s="18"/>
    </row>
    <row r="670" spans="1706:1708" ht="14.4" x14ac:dyDescent="0.25">
      <c r="BMP670" s="18"/>
      <c r="BMQ670" s="18"/>
      <c r="BMR670" s="31" t="s">
        <v>52</v>
      </c>
    </row>
    <row r="671" spans="1706:1708" ht="13.2" x14ac:dyDescent="0.25">
      <c r="BMP671" s="18"/>
      <c r="BMQ671" s="18"/>
      <c r="BMR671" s="22" t="s">
        <v>26</v>
      </c>
    </row>
    <row r="672" spans="1706:1708" ht="13.2" x14ac:dyDescent="0.25">
      <c r="BMP672" s="18"/>
      <c r="BMQ672" s="18"/>
      <c r="BMR672" s="22" t="s">
        <v>24</v>
      </c>
    </row>
    <row r="673" spans="1683:1710" ht="13.2" x14ac:dyDescent="0.25">
      <c r="BLS673" s="18"/>
      <c r="BLT673" s="18"/>
      <c r="BLU673" s="18"/>
      <c r="BLV673" s="18"/>
      <c r="BLW673" s="18"/>
      <c r="BLX673" s="18"/>
      <c r="BLY673" s="18"/>
      <c r="BLZ673" s="18"/>
      <c r="BMA673" s="18"/>
      <c r="BMB673" s="18"/>
      <c r="BMC673" s="18"/>
      <c r="BMD673" s="18"/>
      <c r="BME673" s="18"/>
      <c r="BMF673" s="21"/>
      <c r="BMG673" s="18"/>
      <c r="BMH673" s="19"/>
      <c r="BMI673" s="18"/>
      <c r="BMJ673" s="18"/>
      <c r="BMK673" s="18"/>
      <c r="BML673" s="18"/>
      <c r="BMM673" s="18"/>
      <c r="BMN673" s="18"/>
      <c r="BMO673" s="18"/>
      <c r="BMP673" s="18"/>
      <c r="BMQ673" s="18"/>
      <c r="BMR673" s="22" t="s">
        <v>22</v>
      </c>
      <c r="BMS673" s="18"/>
      <c r="BMT673" s="18"/>
    </row>
    <row r="674" spans="1683:1710" ht="13.2" x14ac:dyDescent="0.25">
      <c r="BLS674" s="18"/>
      <c r="BLT674" s="18"/>
      <c r="BLU674" s="18"/>
      <c r="BLV674" s="18"/>
      <c r="BLW674" s="18"/>
      <c r="BLX674" s="18"/>
      <c r="BLY674" s="18"/>
      <c r="BLZ674" s="18"/>
      <c r="BMA674" s="18"/>
      <c r="BMB674" s="18"/>
      <c r="BMC674" s="18"/>
      <c r="BMD674" s="18"/>
      <c r="BME674" s="18"/>
      <c r="BMF674" s="21"/>
      <c r="BMG674" s="18"/>
      <c r="BMH674" s="19"/>
      <c r="BMI674" s="18"/>
      <c r="BMJ674" s="18"/>
      <c r="BMK674" s="18"/>
      <c r="BML674" s="18"/>
      <c r="BMM674" s="18"/>
      <c r="BMN674" s="18"/>
      <c r="BMO674" s="18"/>
      <c r="BMP674" s="18"/>
      <c r="BMQ674" s="18"/>
      <c r="BMR674" s="22" t="s">
        <v>20</v>
      </c>
      <c r="BMS674" s="18"/>
      <c r="BMT674" s="22"/>
    </row>
    <row r="675" spans="1683:1710" ht="13.2" x14ac:dyDescent="0.25">
      <c r="BLS675" s="18"/>
      <c r="BLT675" s="18"/>
      <c r="BLU675" s="18"/>
      <c r="BLV675" s="18"/>
      <c r="BLW675" s="18"/>
      <c r="BLX675" s="18"/>
      <c r="BLY675" s="18"/>
      <c r="BLZ675" s="18"/>
      <c r="BMA675" s="18"/>
      <c r="BMB675" s="18"/>
      <c r="BMC675" s="18"/>
      <c r="BMD675" s="18"/>
      <c r="BME675" s="18"/>
      <c r="BMF675" s="21"/>
      <c r="BMG675" s="18"/>
      <c r="BMH675" s="19"/>
      <c r="BMI675" s="18"/>
      <c r="BMJ675" s="18"/>
      <c r="BMK675" s="18"/>
      <c r="BML675" s="18"/>
      <c r="BMM675" s="18"/>
      <c r="BMN675" s="18"/>
      <c r="BMO675" s="18"/>
      <c r="BMP675" s="18"/>
      <c r="BMQ675" s="18"/>
      <c r="BMR675" s="22" t="s">
        <v>18</v>
      </c>
      <c r="BMS675" s="18"/>
      <c r="BMT675" s="18"/>
    </row>
    <row r="676" spans="1683:1710" ht="13.2" x14ac:dyDescent="0.25">
      <c r="BLS676" s="18"/>
      <c r="BLT676" s="18"/>
      <c r="BLU676" s="18"/>
      <c r="BLV676" s="18"/>
      <c r="BLW676" s="18"/>
      <c r="BLX676" s="18"/>
      <c r="BLY676" s="18"/>
      <c r="BLZ676" s="18"/>
      <c r="BMA676" s="18"/>
      <c r="BMB676" s="18"/>
      <c r="BMC676" s="18"/>
      <c r="BMD676" s="18"/>
      <c r="BME676" s="18"/>
      <c r="BMF676" s="21"/>
      <c r="BMG676" s="18"/>
      <c r="BMH676" s="19"/>
      <c r="BMI676" s="18"/>
      <c r="BMJ676" s="18"/>
      <c r="BMK676" s="18"/>
      <c r="BML676" s="18"/>
      <c r="BMM676" s="18"/>
      <c r="BMN676" s="18"/>
      <c r="BMO676" s="18"/>
      <c r="BMP676" s="18"/>
      <c r="BMQ676" s="18"/>
      <c r="BMR676" s="22"/>
      <c r="BMS676" s="18"/>
      <c r="BMT676" s="18"/>
    </row>
    <row r="677" spans="1683:1710" ht="14.4" x14ac:dyDescent="0.25">
      <c r="BLS677" s="18"/>
      <c r="BLT677" s="18"/>
      <c r="BLU677" s="18"/>
      <c r="BLV677" s="18"/>
      <c r="BLW677" s="18"/>
      <c r="BLX677" s="18"/>
      <c r="BLY677" s="18"/>
      <c r="BLZ677" s="18"/>
      <c r="BMA677" s="18"/>
      <c r="BMB677" s="18"/>
      <c r="BMC677" s="18"/>
      <c r="BMD677" s="18"/>
      <c r="BME677" s="18"/>
      <c r="BMF677" s="21"/>
      <c r="BMG677" s="18"/>
      <c r="BMH677" s="19"/>
      <c r="BMI677" s="18"/>
      <c r="BMJ677" s="18"/>
      <c r="BMK677" s="18"/>
      <c r="BML677" s="18"/>
      <c r="BMM677" s="18"/>
      <c r="BMN677" s="18"/>
      <c r="BMO677" s="18"/>
      <c r="BMP677" s="18"/>
      <c r="BMQ677" s="18"/>
      <c r="BMR677" s="22"/>
      <c r="BMS677" s="18"/>
      <c r="BMT677" s="31" t="s">
        <v>51</v>
      </c>
    </row>
    <row r="678" spans="1683:1710" ht="13.2" x14ac:dyDescent="0.25">
      <c r="BLS678" s="18"/>
      <c r="BLT678" s="18"/>
      <c r="BLU678" s="18"/>
      <c r="BLV678" s="18"/>
      <c r="BLW678" s="18"/>
      <c r="BLX678" s="18"/>
      <c r="BLY678" s="18"/>
      <c r="BLZ678" s="18"/>
      <c r="BMA678" s="18"/>
      <c r="BMB678" s="18"/>
      <c r="BMC678" s="18"/>
      <c r="BMD678" s="18"/>
      <c r="BME678" s="18"/>
      <c r="BMF678" s="21"/>
      <c r="BMG678" s="18"/>
      <c r="BMH678" s="19"/>
      <c r="BMI678" s="18"/>
      <c r="BMJ678" s="18"/>
      <c r="BMK678" s="18"/>
      <c r="BML678" s="18"/>
      <c r="BMM678" s="18"/>
      <c r="BMN678" s="18"/>
      <c r="BMO678" s="18"/>
      <c r="BMP678" s="18"/>
      <c r="BMQ678" s="18"/>
      <c r="BMR678" s="22"/>
      <c r="BMS678" s="18"/>
      <c r="BMT678" s="22" t="s">
        <v>28</v>
      </c>
    </row>
    <row r="679" spans="1683:1710" ht="13.2" x14ac:dyDescent="0.25">
      <c r="BLS679" s="18"/>
      <c r="BLT679" s="19"/>
      <c r="BLU679" s="18"/>
      <c r="BLV679" s="18"/>
      <c r="BLW679" s="18"/>
      <c r="BLX679" s="18"/>
      <c r="BLY679" s="18"/>
      <c r="BLZ679" s="18"/>
      <c r="BMA679" s="18"/>
      <c r="BMB679" s="18"/>
      <c r="BMC679" s="18"/>
      <c r="BMD679" s="18"/>
      <c r="BME679" s="18"/>
      <c r="BMF679" s="21"/>
      <c r="BMG679" s="18"/>
      <c r="BMH679" s="19"/>
      <c r="BMI679" s="18"/>
      <c r="BMJ679" s="18"/>
      <c r="BMK679" s="18"/>
      <c r="BML679" s="18"/>
      <c r="BMM679" s="18"/>
      <c r="BMN679" s="18"/>
      <c r="BMO679" s="18"/>
      <c r="BMP679" s="18"/>
      <c r="BMQ679" s="18"/>
      <c r="BMR679" s="22"/>
      <c r="BMS679" s="18"/>
      <c r="BMT679" s="22" t="s">
        <v>29</v>
      </c>
    </row>
    <row r="680" spans="1683:1710" ht="13.2" x14ac:dyDescent="0.25">
      <c r="BLS680" s="18"/>
      <c r="BLT680" s="18"/>
      <c r="BLU680" s="18"/>
      <c r="BLV680" s="18"/>
      <c r="BLW680" s="18"/>
      <c r="BLX680" s="18"/>
      <c r="BLY680" s="18"/>
      <c r="BLZ680" s="18"/>
      <c r="BMA680" s="18"/>
      <c r="BMB680" s="18"/>
      <c r="BMC680" s="18"/>
      <c r="BMD680" s="18"/>
      <c r="BME680" s="18"/>
      <c r="BMF680" s="21"/>
      <c r="BMG680" s="18"/>
      <c r="BMH680" s="19"/>
      <c r="BMI680" s="18"/>
      <c r="BMJ680" s="18"/>
      <c r="BMK680" s="18"/>
      <c r="BML680" s="18"/>
      <c r="BMM680" s="18"/>
      <c r="BMN680" s="18"/>
      <c r="BMO680" s="18"/>
      <c r="BMP680" s="18"/>
      <c r="BMQ680" s="18"/>
      <c r="BMR680" s="22"/>
      <c r="BMS680" s="18"/>
      <c r="BMT680" s="22" t="s">
        <v>30</v>
      </c>
    </row>
    <row r="681" spans="1683:1710" ht="13.2" x14ac:dyDescent="0.25">
      <c r="BLS681" s="18"/>
      <c r="BLT681" s="18"/>
      <c r="BLU681" s="18"/>
      <c r="BLV681" s="18"/>
      <c r="BLW681" s="18"/>
      <c r="BLX681" s="18"/>
      <c r="BLY681" s="18"/>
      <c r="BLZ681" s="18"/>
      <c r="BMA681" s="18"/>
      <c r="BMB681" s="18"/>
      <c r="BMC681" s="18"/>
      <c r="BMD681" s="18"/>
      <c r="BME681" s="18"/>
      <c r="BMF681" s="21"/>
      <c r="BMG681" s="18"/>
      <c r="BMH681" s="19"/>
      <c r="BMI681" s="18"/>
      <c r="BMJ681" s="18"/>
      <c r="BMK681" s="18"/>
      <c r="BML681" s="18"/>
      <c r="BMM681" s="18"/>
      <c r="BMN681" s="18"/>
      <c r="BMO681" s="18"/>
      <c r="BMP681" s="18"/>
      <c r="BMQ681" s="18"/>
      <c r="BMR681" s="22"/>
      <c r="BMS681" s="18"/>
      <c r="BMT681" s="22" t="s">
        <v>31</v>
      </c>
    </row>
    <row r="682" spans="1683:1710" ht="13.2" x14ac:dyDescent="0.25">
      <c r="BLS682" s="18"/>
      <c r="BLT682" s="18"/>
      <c r="BLU682" s="18"/>
      <c r="BLV682" s="18"/>
      <c r="BLW682" s="18"/>
      <c r="BLX682" s="18"/>
      <c r="BLY682" s="18"/>
      <c r="BLZ682" s="18"/>
      <c r="BMA682" s="18"/>
      <c r="BMB682" s="18"/>
      <c r="BMC682" s="18"/>
      <c r="BMD682" s="18"/>
      <c r="BME682" s="18"/>
      <c r="BMF682" s="21"/>
      <c r="BMG682" s="18"/>
      <c r="BMH682" s="19"/>
      <c r="BMI682" s="18"/>
      <c r="BMJ682" s="18"/>
      <c r="BMK682" s="18"/>
      <c r="BML682" s="18"/>
      <c r="BMM682" s="18"/>
      <c r="BMN682" s="18"/>
      <c r="BMO682" s="18"/>
      <c r="BMP682" s="18"/>
      <c r="BMQ682" s="18"/>
      <c r="BMR682" s="22"/>
      <c r="BMS682" s="18"/>
      <c r="BMT682" s="22" t="s">
        <v>32</v>
      </c>
    </row>
    <row r="683" spans="1683:1710" ht="13.2" x14ac:dyDescent="0.25">
      <c r="BLS683" s="18"/>
      <c r="BLT683" s="18"/>
      <c r="BLU683" s="18"/>
      <c r="BLV683" s="18"/>
      <c r="BLW683" s="18"/>
      <c r="BLX683" s="18"/>
      <c r="BLY683" s="18"/>
      <c r="BLZ683" s="18"/>
      <c r="BMA683" s="18"/>
      <c r="BMB683" s="18"/>
      <c r="BMC683" s="18"/>
      <c r="BMD683" s="18"/>
      <c r="BME683" s="18"/>
      <c r="BMF683" s="21"/>
      <c r="BMG683" s="18"/>
      <c r="BMH683" s="19"/>
      <c r="BMI683" s="18"/>
      <c r="BMJ683" s="18"/>
      <c r="BMK683" s="18"/>
      <c r="BML683" s="18"/>
      <c r="BMM683" s="18"/>
      <c r="BMN683" s="18"/>
      <c r="BMO683" s="18"/>
      <c r="BMP683" s="18"/>
      <c r="BMQ683" s="18"/>
      <c r="BMR683" s="22"/>
      <c r="BMS683" s="18"/>
      <c r="BMT683" s="18"/>
    </row>
    <row r="684" spans="1683:1710" ht="13.2" x14ac:dyDescent="0.25">
      <c r="BLS684" s="18" t="s">
        <v>162</v>
      </c>
      <c r="BLT684" s="19"/>
      <c r="BLU684" s="18"/>
      <c r="BLV684" s="18"/>
      <c r="BLW684" s="18"/>
      <c r="BLX684" s="18"/>
      <c r="BLY684" s="18"/>
      <c r="BLZ684" s="18"/>
      <c r="BMA684" s="18"/>
      <c r="BMB684" s="18"/>
      <c r="BMC684" s="18"/>
      <c r="BMD684" s="18"/>
      <c r="BME684" s="18"/>
      <c r="BMF684" s="21"/>
      <c r="BMG684" s="18"/>
      <c r="BMH684" s="19"/>
      <c r="BMI684" s="18"/>
      <c r="BMJ684" s="18"/>
      <c r="BMK684" s="18"/>
      <c r="BML684" s="18"/>
      <c r="BMM684" s="18"/>
      <c r="BMN684" s="18"/>
      <c r="BMO684" s="18"/>
      <c r="BMP684" s="18" t="s">
        <v>77</v>
      </c>
      <c r="BMQ684" s="18"/>
      <c r="BMR684" s="22"/>
      <c r="BMS684" s="18"/>
      <c r="BMT684" s="18"/>
    </row>
    <row r="685" spans="1683:1710" ht="13.2" x14ac:dyDescent="0.25">
      <c r="BLS685" s="18" t="s">
        <v>161</v>
      </c>
      <c r="BLT685" s="19">
        <v>0</v>
      </c>
      <c r="BLU685" s="18" t="s">
        <v>160</v>
      </c>
      <c r="BLV685" s="18"/>
      <c r="BLW685" s="18"/>
      <c r="BLX685" s="18"/>
      <c r="BLY685" s="18"/>
      <c r="BLZ685" s="18"/>
      <c r="BMA685" s="18"/>
      <c r="BMB685" s="18"/>
      <c r="BMC685" s="18"/>
      <c r="BMD685" s="18"/>
      <c r="BME685" s="18"/>
      <c r="BMF685" s="21"/>
      <c r="BMG685" s="18"/>
      <c r="BMH685" s="19"/>
      <c r="BMI685" s="18"/>
      <c r="BMJ685" s="18"/>
      <c r="BMK685" s="18"/>
      <c r="BML685" s="18"/>
      <c r="BMM685" s="18"/>
      <c r="BMN685" s="18"/>
      <c r="BMO685" s="18"/>
      <c r="BMP685" s="18" t="s">
        <v>76</v>
      </c>
      <c r="BMQ685" s="18"/>
      <c r="BMR685" s="22"/>
      <c r="BMS685" s="18"/>
      <c r="BMT685" s="18"/>
    </row>
    <row r="686" spans="1683:1710" ht="13.2" x14ac:dyDescent="0.25">
      <c r="BLS686" s="18" t="s">
        <v>159</v>
      </c>
      <c r="BLT686" s="19">
        <v>1</v>
      </c>
      <c r="BLU686" s="18" t="s">
        <v>158</v>
      </c>
      <c r="BLV686" s="18"/>
      <c r="BLW686" s="18"/>
      <c r="BLX686" s="18"/>
      <c r="BLY686" s="18"/>
      <c r="BLZ686" s="18"/>
      <c r="BMA686" s="18"/>
      <c r="BMB686" s="18"/>
      <c r="BMC686" s="18"/>
      <c r="BMD686" s="18"/>
      <c r="BME686" s="18"/>
      <c r="BMF686" s="21"/>
      <c r="BMG686" s="18"/>
      <c r="BMH686" s="19"/>
      <c r="BMI686" s="18"/>
      <c r="BMJ686" s="18"/>
      <c r="BMK686" s="18"/>
      <c r="BML686" s="18"/>
      <c r="BMM686" s="18"/>
      <c r="BMN686" s="18"/>
      <c r="BMO686" s="18"/>
      <c r="BMP686" s="18" t="s">
        <v>75</v>
      </c>
      <c r="BMQ686" s="18"/>
      <c r="BMR686" s="22"/>
      <c r="BMS686" s="18"/>
      <c r="BMT686" s="18"/>
    </row>
    <row r="687" spans="1683:1710" ht="13.2" x14ac:dyDescent="0.25">
      <c r="BLS687" s="18" t="s">
        <v>157</v>
      </c>
      <c r="BLT687" s="19">
        <v>2</v>
      </c>
      <c r="BLU687" s="18" t="s">
        <v>156</v>
      </c>
      <c r="BLV687" s="18"/>
      <c r="BLW687" s="18"/>
      <c r="BLX687" s="18"/>
      <c r="BLY687" s="18"/>
      <c r="BLZ687" s="18"/>
      <c r="BMA687" s="18"/>
      <c r="BMB687" s="18"/>
      <c r="BMC687" s="18"/>
      <c r="BMD687" s="18"/>
      <c r="BME687" s="18"/>
      <c r="BMF687" s="21"/>
      <c r="BMG687" s="18"/>
      <c r="BMH687" s="19"/>
      <c r="BMI687" s="18"/>
      <c r="BMJ687" s="18"/>
      <c r="BMK687" s="18"/>
      <c r="BML687" s="18"/>
      <c r="BMM687" s="18"/>
      <c r="BMN687" s="18"/>
      <c r="BMO687" s="18"/>
      <c r="BMP687" s="18" t="s">
        <v>74</v>
      </c>
      <c r="BMQ687" s="18"/>
      <c r="BMR687" s="18"/>
      <c r="BMS687" s="18"/>
      <c r="BMT687" s="18"/>
    </row>
    <row r="688" spans="1683:1710" ht="14.4" x14ac:dyDescent="0.25">
      <c r="BLS688" s="18"/>
      <c r="BLT688" s="18"/>
      <c r="BLU688" s="18"/>
      <c r="BLV688" s="18"/>
      <c r="BLW688" s="18"/>
      <c r="BLX688" s="18"/>
      <c r="BLY688" s="18"/>
      <c r="BLZ688" s="18"/>
      <c r="BMA688" s="18"/>
      <c r="BMB688" s="18"/>
      <c r="BMC688" s="18"/>
      <c r="BMD688" s="18"/>
      <c r="BME688" s="18"/>
      <c r="BMF688" s="21"/>
      <c r="BMG688" s="18"/>
      <c r="BMH688" s="19"/>
      <c r="BMI688" s="18"/>
      <c r="BMJ688" s="18"/>
      <c r="BMK688" s="18"/>
      <c r="BML688" s="18"/>
      <c r="BMM688" s="18"/>
      <c r="BMN688" s="18"/>
      <c r="BMO688" s="18"/>
      <c r="BMP688" s="18" t="s">
        <v>73</v>
      </c>
      <c r="BMQ688" s="18"/>
      <c r="BMR688" s="18"/>
      <c r="BMS688" s="18"/>
      <c r="BMT688" s="31"/>
    </row>
    <row r="689" spans="1706:1719" ht="13.2" x14ac:dyDescent="0.25">
      <c r="BMP689" s="18" t="s">
        <v>72</v>
      </c>
      <c r="BMQ689" s="18"/>
      <c r="BMR689" s="18"/>
      <c r="BMS689" s="18"/>
      <c r="BMT689" s="22"/>
      <c r="BMU689" s="18"/>
      <c r="BMV689" s="18"/>
      <c r="BMW689" s="23" t="s">
        <v>155</v>
      </c>
      <c r="BMX689" s="309" t="s">
        <v>154</v>
      </c>
      <c r="BMY689" s="309"/>
      <c r="BMZ689" s="309"/>
      <c r="BNA689" s="23" t="s">
        <v>153</v>
      </c>
      <c r="BNB689" s="18"/>
      <c r="BNC689" s="30" t="s">
        <v>152</v>
      </c>
    </row>
    <row r="690" spans="1706:1719" ht="13.2" x14ac:dyDescent="0.25">
      <c r="BMP690" s="18" t="s">
        <v>71</v>
      </c>
      <c r="BMQ690" s="18"/>
      <c r="BMR690" s="18"/>
      <c r="BMS690" s="18"/>
      <c r="BMT690" s="22"/>
      <c r="BMU690" s="18"/>
      <c r="BMV690" s="18"/>
      <c r="BMW690" s="29" t="s">
        <v>151</v>
      </c>
      <c r="BMX690" s="29" t="s">
        <v>150</v>
      </c>
      <c r="BMY690" s="29" t="s">
        <v>149</v>
      </c>
      <c r="BMZ690" s="29" t="s">
        <v>148</v>
      </c>
      <c r="BNA690" s="29" t="s">
        <v>147</v>
      </c>
      <c r="BNB690" s="18"/>
      <c r="BNC690" s="28" t="s">
        <v>146</v>
      </c>
    </row>
    <row r="691" spans="1706:1719" ht="13.2" x14ac:dyDescent="0.25">
      <c r="BMP691" s="18" t="s">
        <v>70</v>
      </c>
      <c r="BMQ691" s="18"/>
      <c r="BMR691" s="18"/>
      <c r="BMS691" s="18"/>
      <c r="BMT691" s="22"/>
      <c r="BMU691" s="18"/>
      <c r="BMV691" s="18"/>
      <c r="BMW691" s="27" t="s">
        <v>145</v>
      </c>
      <c r="BMX691" s="27" t="s">
        <v>144</v>
      </c>
      <c r="BMY691" s="27" t="s">
        <v>143</v>
      </c>
      <c r="BMZ691" s="27" t="s">
        <v>52</v>
      </c>
      <c r="BNA691" s="27" t="s">
        <v>142</v>
      </c>
      <c r="BNB691" s="18"/>
      <c r="BNC691" s="25" t="s">
        <v>141</v>
      </c>
    </row>
    <row r="692" spans="1706:1719" ht="13.2" x14ac:dyDescent="0.25">
      <c r="BMP692" s="18" t="s">
        <v>69</v>
      </c>
      <c r="BMQ692" s="18"/>
      <c r="BMR692" s="18"/>
      <c r="BMS692" s="18"/>
      <c r="BMT692" s="18"/>
      <c r="BMU692" s="18"/>
      <c r="BMV692" s="18"/>
      <c r="BMW692" s="27" t="s">
        <v>140</v>
      </c>
      <c r="BMX692" s="27" t="s">
        <v>139</v>
      </c>
      <c r="BMY692" s="27" t="s">
        <v>138</v>
      </c>
      <c r="BMZ692" s="27" t="s">
        <v>51</v>
      </c>
      <c r="BNA692" s="27" t="s">
        <v>40</v>
      </c>
      <c r="BNB692" s="18"/>
      <c r="BNC692" s="25" t="s">
        <v>137</v>
      </c>
    </row>
    <row r="693" spans="1706:1719" ht="13.2" x14ac:dyDescent="0.25">
      <c r="BMP693" s="18" t="s">
        <v>68</v>
      </c>
      <c r="BMQ693" s="18"/>
      <c r="BMR693" s="18"/>
      <c r="BMS693" s="18"/>
      <c r="BMT693" s="18"/>
      <c r="BMU693" s="18"/>
      <c r="BMV693" s="18"/>
      <c r="BMW693" s="27" t="s">
        <v>136</v>
      </c>
      <c r="BMX693" s="27" t="s">
        <v>135</v>
      </c>
      <c r="BMY693" s="27" t="s">
        <v>41</v>
      </c>
      <c r="BMZ693" s="27"/>
      <c r="BNA693" s="27" t="s">
        <v>134</v>
      </c>
      <c r="BNB693" s="18"/>
      <c r="BNC693" s="25" t="s">
        <v>133</v>
      </c>
    </row>
    <row r="694" spans="1706:1719" ht="13.2" x14ac:dyDescent="0.25">
      <c r="BMP694" s="18" t="s">
        <v>0</v>
      </c>
      <c r="BMQ694" s="18"/>
      <c r="BMR694" s="18"/>
      <c r="BMS694" s="18"/>
      <c r="BMT694" s="18"/>
      <c r="BMU694" s="18"/>
      <c r="BMV694" s="18"/>
      <c r="BMW694" s="27" t="s">
        <v>75</v>
      </c>
      <c r="BMX694" s="27"/>
      <c r="BMY694" s="27"/>
      <c r="BMZ694" s="27"/>
      <c r="BNA694" s="27" t="s">
        <v>132</v>
      </c>
      <c r="BNB694" s="18"/>
      <c r="BNC694" s="25" t="s">
        <v>131</v>
      </c>
    </row>
    <row r="695" spans="1706:1719" ht="13.2" x14ac:dyDescent="0.25">
      <c r="BMP695" s="18"/>
      <c r="BMQ695" s="18"/>
      <c r="BMR695" s="18"/>
      <c r="BMS695" s="18"/>
      <c r="BMT695" s="18"/>
      <c r="BMU695" s="18"/>
      <c r="BMV695" s="18"/>
      <c r="BMW695" s="27" t="s">
        <v>74</v>
      </c>
      <c r="BMX695" s="27"/>
      <c r="BMY695" s="27"/>
      <c r="BMZ695" s="27"/>
      <c r="BNA695" s="27"/>
      <c r="BNB695" s="18"/>
      <c r="BNC695" s="25" t="s">
        <v>130</v>
      </c>
    </row>
    <row r="696" spans="1706:1719" ht="13.2" x14ac:dyDescent="0.25">
      <c r="BMP696" s="18"/>
      <c r="BMQ696" s="18"/>
      <c r="BMR696" s="18"/>
      <c r="BMS696" s="18"/>
      <c r="BMT696" s="18"/>
      <c r="BMU696" s="18"/>
      <c r="BMV696" s="18"/>
      <c r="BMW696" s="27" t="s">
        <v>129</v>
      </c>
      <c r="BMX696" s="27"/>
      <c r="BMY696" s="27"/>
      <c r="BMZ696" s="27"/>
      <c r="BNA696" s="27"/>
      <c r="BNB696" s="18"/>
      <c r="BNC696" s="25" t="s">
        <v>128</v>
      </c>
    </row>
    <row r="697" spans="1706:1719" ht="13.2" x14ac:dyDescent="0.25">
      <c r="BMP697" s="18"/>
      <c r="BMQ697" s="18"/>
      <c r="BMR697" s="18"/>
      <c r="BMS697" s="18"/>
      <c r="BMT697" s="18"/>
      <c r="BMU697" s="18"/>
      <c r="BMV697" s="18"/>
      <c r="BMW697" s="27" t="s">
        <v>127</v>
      </c>
      <c r="BMX697" s="27"/>
      <c r="BMY697" s="27"/>
      <c r="BMZ697" s="27"/>
      <c r="BNA697" s="27"/>
      <c r="BNB697" s="18"/>
      <c r="BNC697" s="25" t="s">
        <v>126</v>
      </c>
    </row>
    <row r="698" spans="1706:1719" ht="13.2" x14ac:dyDescent="0.25">
      <c r="BMP698" s="18"/>
      <c r="BMQ698" s="18"/>
      <c r="BMR698" s="18"/>
      <c r="BMS698" s="18"/>
      <c r="BMT698" s="18"/>
      <c r="BMU698" s="18"/>
      <c r="BMV698" s="18"/>
      <c r="BMW698" s="27" t="s">
        <v>125</v>
      </c>
      <c r="BMX698" s="27"/>
      <c r="BMY698" s="27"/>
      <c r="BMZ698" s="27"/>
      <c r="BNA698" s="27"/>
      <c r="BNB698" s="18"/>
      <c r="BNC698" s="25" t="s">
        <v>124</v>
      </c>
    </row>
    <row r="699" spans="1706:1719" ht="13.2" x14ac:dyDescent="0.25">
      <c r="BMP699" s="18"/>
      <c r="BMQ699" s="18"/>
      <c r="BMR699" s="18"/>
      <c r="BMS699" s="18"/>
      <c r="BMT699" s="18"/>
      <c r="BMU699" s="18"/>
      <c r="BMV699" s="18"/>
      <c r="BMW699" s="27" t="s">
        <v>123</v>
      </c>
      <c r="BMX699" s="27"/>
      <c r="BMY699" s="27"/>
      <c r="BMZ699" s="27"/>
      <c r="BNA699" s="27"/>
      <c r="BNB699" s="18"/>
      <c r="BNC699" s="25" t="s">
        <v>122</v>
      </c>
    </row>
    <row r="700" spans="1706:1719" ht="13.2" x14ac:dyDescent="0.25">
      <c r="BMP700" s="18"/>
      <c r="BMQ700" s="18"/>
      <c r="BMR700" s="18"/>
      <c r="BMS700" s="18"/>
      <c r="BMT700" s="18"/>
      <c r="BMU700" s="18"/>
      <c r="BMV700" s="18"/>
      <c r="BMW700" s="18" t="s">
        <v>72</v>
      </c>
      <c r="BMX700" s="18"/>
      <c r="BMY700" s="27"/>
      <c r="BMZ700" s="27"/>
      <c r="BNA700" s="20"/>
      <c r="BNB700" s="18"/>
      <c r="BNC700" s="25" t="s">
        <v>121</v>
      </c>
    </row>
    <row r="701" spans="1706:1719" ht="13.2" x14ac:dyDescent="0.25">
      <c r="BMP701" s="18"/>
      <c r="BMQ701" s="18"/>
      <c r="BMR701" s="18"/>
      <c r="BMS701" s="18"/>
      <c r="BMT701" s="18"/>
      <c r="BMU701" s="18"/>
      <c r="BMV701" s="18"/>
      <c r="BMW701" s="18" t="s">
        <v>71</v>
      </c>
      <c r="BMX701" s="18"/>
      <c r="BMY701" s="27"/>
      <c r="BMZ701" s="27"/>
      <c r="BNA701" s="20"/>
      <c r="BNB701" s="18"/>
      <c r="BNC701" s="25" t="s">
        <v>120</v>
      </c>
    </row>
    <row r="702" spans="1706:1719" ht="13.2" x14ac:dyDescent="0.25">
      <c r="BMP702" s="18"/>
      <c r="BMQ702" s="18"/>
      <c r="BMR702" s="18"/>
      <c r="BMS702" s="18"/>
      <c r="BMT702" s="18"/>
      <c r="BMU702" s="18"/>
      <c r="BMV702" s="18"/>
      <c r="BMW702" s="18" t="s">
        <v>70</v>
      </c>
      <c r="BMX702" s="27"/>
      <c r="BMY702" s="27"/>
      <c r="BMZ702" s="27"/>
      <c r="BNA702" s="20"/>
      <c r="BNB702" s="18"/>
      <c r="BNC702" s="25" t="s">
        <v>119</v>
      </c>
    </row>
    <row r="703" spans="1706:1719" ht="13.2" x14ac:dyDescent="0.25">
      <c r="BMP703" s="18"/>
      <c r="BMQ703" s="18"/>
      <c r="BMR703" s="18"/>
      <c r="BMS703" s="18"/>
      <c r="BMT703" s="18"/>
      <c r="BMU703" s="18"/>
      <c r="BMV703" s="18"/>
      <c r="BMW703" s="18" t="s">
        <v>69</v>
      </c>
      <c r="BMX703" s="27"/>
      <c r="BMY703" s="27"/>
      <c r="BMZ703" s="27"/>
      <c r="BNA703" s="20"/>
      <c r="BNB703" s="18"/>
      <c r="BNC703" s="25" t="s">
        <v>118</v>
      </c>
    </row>
    <row r="704" spans="1706:1719" ht="13.2" x14ac:dyDescent="0.25">
      <c r="BMP704" s="18"/>
      <c r="BMQ704" s="18"/>
      <c r="BMR704" s="18"/>
      <c r="BMS704" s="18"/>
      <c r="BMT704" s="18"/>
      <c r="BMU704" s="18"/>
      <c r="BMV704" s="18"/>
      <c r="BMW704" s="18" t="s">
        <v>68</v>
      </c>
      <c r="BMX704" s="27"/>
      <c r="BMY704" s="27"/>
      <c r="BMZ704" s="27"/>
      <c r="BNA704" s="20"/>
      <c r="BNB704" s="18"/>
      <c r="BNC704" s="25" t="s">
        <v>117</v>
      </c>
    </row>
    <row r="705" spans="1713:1719" ht="13.2" x14ac:dyDescent="0.25">
      <c r="BMW705" s="18" t="s">
        <v>0</v>
      </c>
      <c r="BMX705" s="27"/>
      <c r="BMY705" s="27"/>
      <c r="BMZ705" s="27"/>
      <c r="BNA705" s="20"/>
      <c r="BNB705" s="18"/>
      <c r="BNC705" s="25" t="s">
        <v>116</v>
      </c>
    </row>
    <row r="706" spans="1713:1719" ht="13.2" x14ac:dyDescent="0.25">
      <c r="BMW706" s="18"/>
      <c r="BMX706" s="27"/>
      <c r="BMY706" s="27"/>
      <c r="BMZ706" s="27"/>
      <c r="BNA706" s="27"/>
      <c r="BNB706" s="18"/>
      <c r="BNC706" s="25" t="s">
        <v>115</v>
      </c>
    </row>
    <row r="707" spans="1713:1719" ht="13.2" x14ac:dyDescent="0.25">
      <c r="BMW707" s="18"/>
      <c r="BMX707" s="18"/>
      <c r="BMY707" s="18"/>
      <c r="BMZ707" s="18"/>
      <c r="BNA707" s="18"/>
      <c r="BNB707" s="18"/>
      <c r="BNC707" s="25" t="s">
        <v>114</v>
      </c>
    </row>
    <row r="708" spans="1713:1719" ht="13.2" x14ac:dyDescent="0.25">
      <c r="BMW708" s="18"/>
      <c r="BMX708" s="18"/>
      <c r="BMY708" s="18"/>
      <c r="BMZ708" s="18"/>
      <c r="BNA708" s="18"/>
      <c r="BNB708" s="18"/>
      <c r="BNC708" s="25" t="s">
        <v>113</v>
      </c>
    </row>
    <row r="709" spans="1713:1719" ht="13.2" x14ac:dyDescent="0.25">
      <c r="BMW709" s="18"/>
      <c r="BMX709" s="18"/>
      <c r="BMY709" s="18"/>
      <c r="BMZ709" s="18"/>
      <c r="BNA709" s="18"/>
      <c r="BNB709" s="18"/>
      <c r="BNC709" s="25" t="s">
        <v>112</v>
      </c>
    </row>
    <row r="710" spans="1713:1719" ht="13.2" x14ac:dyDescent="0.25">
      <c r="BMW710" s="18"/>
      <c r="BMX710" s="18"/>
      <c r="BMY710" s="18"/>
      <c r="BMZ710" s="18"/>
      <c r="BNA710" s="18"/>
      <c r="BNB710" s="18"/>
      <c r="BNC710" s="25" t="s">
        <v>111</v>
      </c>
    </row>
    <row r="711" spans="1713:1719" ht="13.2" x14ac:dyDescent="0.25">
      <c r="BMW711" s="18"/>
      <c r="BMX711" s="18"/>
      <c r="BMY711" s="18"/>
      <c r="BMZ711" s="18"/>
      <c r="BNA711" s="18"/>
      <c r="BNB711" s="18"/>
      <c r="BNC711" s="25" t="s">
        <v>110</v>
      </c>
    </row>
    <row r="712" spans="1713:1719" ht="13.2" x14ac:dyDescent="0.25">
      <c r="BMW712" s="18"/>
      <c r="BMX712" s="18"/>
      <c r="BMY712" s="18"/>
      <c r="BMZ712" s="18"/>
      <c r="BNA712" s="18"/>
      <c r="BNB712" s="18"/>
      <c r="BNC712" s="25" t="s">
        <v>109</v>
      </c>
    </row>
    <row r="713" spans="1713:1719" ht="13.2" x14ac:dyDescent="0.25">
      <c r="BMW713" s="18"/>
      <c r="BMX713" s="18"/>
      <c r="BMY713" s="18"/>
      <c r="BMZ713" s="18"/>
      <c r="BNA713" s="18"/>
      <c r="BNB713" s="18"/>
      <c r="BNC713" s="25" t="s">
        <v>108</v>
      </c>
    </row>
    <row r="714" spans="1713:1719" ht="13.2" x14ac:dyDescent="0.25">
      <c r="BMW714" s="18"/>
      <c r="BMX714" s="18"/>
      <c r="BMY714" s="18"/>
      <c r="BMZ714" s="18"/>
      <c r="BNA714" s="18"/>
      <c r="BNB714" s="18"/>
      <c r="BNC714" s="25" t="s">
        <v>107</v>
      </c>
    </row>
    <row r="715" spans="1713:1719" ht="13.2" x14ac:dyDescent="0.25">
      <c r="BMW715" s="18"/>
      <c r="BMX715" s="18"/>
      <c r="BMY715" s="18"/>
      <c r="BMZ715" s="18"/>
      <c r="BNA715" s="18"/>
      <c r="BNB715" s="18"/>
      <c r="BNC715" s="25" t="s">
        <v>106</v>
      </c>
    </row>
    <row r="716" spans="1713:1719" ht="13.2" x14ac:dyDescent="0.25">
      <c r="BMW716" s="18"/>
      <c r="BMX716" s="18"/>
      <c r="BMY716" s="18"/>
      <c r="BMZ716" s="18"/>
      <c r="BNA716" s="18"/>
      <c r="BNB716" s="18"/>
      <c r="BNC716" s="25" t="s">
        <v>105</v>
      </c>
    </row>
    <row r="717" spans="1713:1719" ht="13.2" x14ac:dyDescent="0.25">
      <c r="BMW717" s="18"/>
      <c r="BMX717" s="18"/>
      <c r="BMY717" s="18"/>
      <c r="BMZ717" s="18"/>
      <c r="BNA717" s="18"/>
      <c r="BNB717" s="18"/>
      <c r="BNC717" s="25" t="s">
        <v>104</v>
      </c>
    </row>
    <row r="718" spans="1713:1719" ht="13.2" x14ac:dyDescent="0.25">
      <c r="BMW718" s="18"/>
      <c r="BMX718" s="18"/>
      <c r="BMY718" s="18"/>
      <c r="BMZ718" s="18"/>
      <c r="BNA718" s="18"/>
      <c r="BNB718" s="18"/>
      <c r="BNC718" s="25" t="s">
        <v>103</v>
      </c>
    </row>
    <row r="719" spans="1713:1719" ht="13.2" x14ac:dyDescent="0.25">
      <c r="BMW719" s="18"/>
      <c r="BMX719" s="18"/>
      <c r="BMY719" s="18"/>
      <c r="BMZ719" s="18"/>
      <c r="BNA719" s="18"/>
      <c r="BNB719" s="18"/>
      <c r="BNC719" s="25" t="s">
        <v>102</v>
      </c>
    </row>
    <row r="720" spans="1713:1719" ht="13.2" x14ac:dyDescent="0.25">
      <c r="BMW720" s="18"/>
      <c r="BMX720" s="18"/>
      <c r="BMY720" s="18"/>
      <c r="BMZ720" s="18"/>
      <c r="BNA720" s="18"/>
      <c r="BNB720" s="18"/>
      <c r="BNC720" s="26" t="s">
        <v>101</v>
      </c>
    </row>
    <row r="721" spans="1719:1725" ht="13.2" x14ac:dyDescent="0.25">
      <c r="BNC721" s="25" t="s">
        <v>100</v>
      </c>
      <c r="BND721" s="18"/>
      <c r="BNE721" s="18"/>
      <c r="BNF721" s="18"/>
      <c r="BNG721" s="18"/>
      <c r="BNH721" s="18"/>
      <c r="BNI721" s="18"/>
    </row>
    <row r="722" spans="1719:1725" ht="13.2" x14ac:dyDescent="0.25">
      <c r="BNC722" s="25" t="s">
        <v>99</v>
      </c>
      <c r="BND722" s="18"/>
      <c r="BNE722" s="18"/>
      <c r="BNF722" s="18"/>
      <c r="BNG722" s="18"/>
      <c r="BNH722" s="18"/>
      <c r="BNI722" s="18"/>
    </row>
    <row r="723" spans="1719:1725" ht="13.2" x14ac:dyDescent="0.25">
      <c r="BNC723" s="25" t="s">
        <v>98</v>
      </c>
      <c r="BND723" s="18"/>
      <c r="BNE723" s="18"/>
      <c r="BNF723" s="18"/>
      <c r="BNG723" s="18"/>
      <c r="BNH723" s="18"/>
      <c r="BNI723" s="18"/>
    </row>
    <row r="724" spans="1719:1725" ht="13.2" x14ac:dyDescent="0.25">
      <c r="BNC724" s="25" t="s">
        <v>97</v>
      </c>
      <c r="BND724" s="18"/>
      <c r="BNE724" s="18"/>
      <c r="BNF724" s="18"/>
      <c r="BNG724" s="18"/>
      <c r="BNH724" s="18"/>
      <c r="BNI724" s="18"/>
    </row>
    <row r="725" spans="1719:1725" ht="13.2" x14ac:dyDescent="0.25">
      <c r="BNC725" s="18"/>
      <c r="BND725" s="18"/>
      <c r="BNE725" s="18"/>
      <c r="BNF725" s="18"/>
      <c r="BNG725" s="18"/>
      <c r="BNH725" s="18"/>
      <c r="BNI725" s="18"/>
    </row>
    <row r="726" spans="1719:1725" ht="13.2" x14ac:dyDescent="0.25">
      <c r="BNC726" s="18"/>
      <c r="BND726" s="18"/>
      <c r="BNE726" s="18"/>
      <c r="BNF726" s="18"/>
      <c r="BNG726" s="18"/>
      <c r="BNH726" s="18"/>
      <c r="BNI726" s="18"/>
    </row>
    <row r="727" spans="1719:1725" ht="13.2" x14ac:dyDescent="0.25">
      <c r="BNC727" s="18"/>
      <c r="BND727" s="18"/>
      <c r="BNE727" s="18" t="s">
        <v>54</v>
      </c>
      <c r="BNF727" s="18"/>
      <c r="BNG727" s="18"/>
      <c r="BNH727" s="18"/>
      <c r="BNI727" s="18"/>
    </row>
    <row r="728" spans="1719:1725" ht="13.2" x14ac:dyDescent="0.25">
      <c r="BNC728" s="18"/>
      <c r="BND728" s="18"/>
      <c r="BNE728" s="18" t="s">
        <v>53</v>
      </c>
      <c r="BNF728" s="18"/>
      <c r="BNG728" s="18"/>
      <c r="BNH728" s="18"/>
      <c r="BNI728" s="18"/>
    </row>
    <row r="729" spans="1719:1725" ht="13.2" x14ac:dyDescent="0.25">
      <c r="BNC729" s="18"/>
      <c r="BND729" s="18"/>
      <c r="BNE729" s="18"/>
      <c r="BNF729" s="18"/>
      <c r="BNG729" s="18"/>
      <c r="BNH729" s="18"/>
      <c r="BNI729" s="18"/>
    </row>
    <row r="730" spans="1719:1725" ht="13.2" x14ac:dyDescent="0.25">
      <c r="BNC730" s="18"/>
      <c r="BND730" s="18"/>
      <c r="BNE730" s="18"/>
      <c r="BNF730" s="18"/>
      <c r="BNG730" s="18" t="s">
        <v>66</v>
      </c>
      <c r="BNH730" s="18"/>
      <c r="BNI730" s="18"/>
    </row>
    <row r="731" spans="1719:1725" ht="13.2" x14ac:dyDescent="0.25">
      <c r="BNC731" s="18"/>
      <c r="BND731" s="18"/>
      <c r="BNE731" s="18"/>
      <c r="BNF731" s="18"/>
      <c r="BNG731" s="18" t="s">
        <v>65</v>
      </c>
      <c r="BNH731" s="18"/>
      <c r="BNI731" s="18"/>
    </row>
    <row r="732" spans="1719:1725" ht="13.2" x14ac:dyDescent="0.25">
      <c r="BNC732" s="18"/>
      <c r="BND732" s="18"/>
      <c r="BNE732" s="18"/>
      <c r="BNF732" s="18"/>
      <c r="BNG732" s="18" t="s">
        <v>64</v>
      </c>
      <c r="BNH732" s="18"/>
      <c r="BNI732" s="18"/>
    </row>
    <row r="733" spans="1719:1725" ht="13.2" x14ac:dyDescent="0.25">
      <c r="BNC733" s="18"/>
      <c r="BND733" s="18"/>
      <c r="BNE733" s="18"/>
      <c r="BNF733" s="18"/>
      <c r="BNG733" s="18" t="s">
        <v>63</v>
      </c>
      <c r="BNH733" s="18"/>
      <c r="BNI733" s="18"/>
    </row>
    <row r="734" spans="1719:1725" ht="13.2" x14ac:dyDescent="0.25">
      <c r="BNC734" s="18"/>
      <c r="BND734" s="18"/>
      <c r="BNE734" s="18"/>
      <c r="BNF734" s="18"/>
      <c r="BNG734" s="18"/>
      <c r="BNH734" s="18"/>
      <c r="BNI734" s="18"/>
    </row>
    <row r="735" spans="1719:1725" ht="13.2" x14ac:dyDescent="0.25">
      <c r="BNC735" s="18"/>
      <c r="BND735" s="18"/>
      <c r="BNE735" s="18"/>
      <c r="BNF735" s="18"/>
      <c r="BNG735" s="18"/>
      <c r="BNH735" s="18"/>
      <c r="BNI735" s="18" t="s">
        <v>96</v>
      </c>
    </row>
    <row r="736" spans="1719:1725" ht="13.2" x14ac:dyDescent="0.25">
      <c r="BNC736" s="18"/>
      <c r="BND736" s="18"/>
      <c r="BNE736" s="18"/>
      <c r="BNF736" s="18"/>
      <c r="BNG736" s="18"/>
      <c r="BNH736" s="18"/>
      <c r="BNI736" s="18" t="s">
        <v>95</v>
      </c>
    </row>
    <row r="737" spans="1725:1730" ht="13.2" x14ac:dyDescent="0.25">
      <c r="BNI737" s="18" t="s">
        <v>94</v>
      </c>
      <c r="BNJ737" s="18"/>
      <c r="BNK737" s="18"/>
      <c r="BNL737" s="18"/>
      <c r="BNM737" s="18"/>
    </row>
    <row r="738" spans="1725:1730" ht="13.2" x14ac:dyDescent="0.25">
      <c r="BNI738" s="18"/>
      <c r="BNJ738" s="18"/>
      <c r="BNK738" s="18"/>
      <c r="BNL738" s="18"/>
      <c r="BNM738" s="18"/>
    </row>
    <row r="739" spans="1725:1730" ht="13.2" x14ac:dyDescent="0.25">
      <c r="BNI739" s="18"/>
      <c r="BNJ739" s="18"/>
      <c r="BNK739" s="18"/>
      <c r="BNL739" s="18"/>
      <c r="BNM739" s="18"/>
    </row>
    <row r="740" spans="1725:1730" ht="13.2" x14ac:dyDescent="0.25">
      <c r="BNI740" s="18"/>
      <c r="BNJ740" s="18"/>
      <c r="BNK740" s="18"/>
      <c r="BNL740" s="8" t="s">
        <v>93</v>
      </c>
      <c r="BNM740" s="8"/>
      <c r="BNN740" s="8"/>
    </row>
    <row r="741" spans="1725:1730" ht="13.2" x14ac:dyDescent="0.25">
      <c r="BNI741" s="18"/>
      <c r="BNJ741" s="18"/>
      <c r="BNK741" s="18"/>
      <c r="BNL741" s="10" t="s">
        <v>92</v>
      </c>
      <c r="BNM741" s="8"/>
      <c r="BNN741" s="8"/>
    </row>
    <row r="742" spans="1725:1730" ht="13.2" x14ac:dyDescent="0.25">
      <c r="BNI742" s="18"/>
      <c r="BNJ742" s="18"/>
      <c r="BNK742" s="18"/>
      <c r="BNL742" s="10" t="s">
        <v>91</v>
      </c>
      <c r="BNM742" s="8"/>
      <c r="BNN742" s="8"/>
    </row>
    <row r="743" spans="1725:1730" ht="13.2" x14ac:dyDescent="0.25">
      <c r="BNI743" s="18"/>
      <c r="BNJ743" s="18"/>
      <c r="BNK743" s="18"/>
      <c r="BNL743" s="10" t="s">
        <v>90</v>
      </c>
      <c r="BNM743" s="8"/>
      <c r="BNN743" s="8"/>
    </row>
    <row r="744" spans="1725:1730" ht="13.2" x14ac:dyDescent="0.25">
      <c r="BNI744" s="18"/>
      <c r="BNJ744" s="18"/>
      <c r="BNK744" s="18"/>
      <c r="BNL744" s="10" t="s">
        <v>89</v>
      </c>
      <c r="BNM744" s="8"/>
      <c r="BNN744" s="8"/>
    </row>
    <row r="745" spans="1725:1730" ht="13.2" x14ac:dyDescent="0.25">
      <c r="BNI745" s="18"/>
      <c r="BNJ745" s="18"/>
      <c r="BNK745" s="18"/>
      <c r="BNL745" s="10" t="s">
        <v>88</v>
      </c>
      <c r="BNM745" s="8"/>
      <c r="BNN745" s="8"/>
    </row>
    <row r="746" spans="1725:1730" ht="13.2" x14ac:dyDescent="0.25">
      <c r="BNI746" s="18"/>
      <c r="BNJ746" s="18"/>
      <c r="BNK746" s="18"/>
      <c r="BNL746" s="10" t="s">
        <v>87</v>
      </c>
      <c r="BNM746" s="8"/>
      <c r="BNN746" s="8"/>
    </row>
    <row r="747" spans="1725:1730" ht="13.2" x14ac:dyDescent="0.25">
      <c r="BNI747" s="18"/>
      <c r="BNJ747" s="18"/>
      <c r="BNK747" s="18"/>
      <c r="BNL747" s="10" t="s">
        <v>86</v>
      </c>
      <c r="BNM747" s="8"/>
      <c r="BNN747" s="8"/>
    </row>
    <row r="748" spans="1725:1730" ht="13.2" x14ac:dyDescent="0.25">
      <c r="BNL748" s="10" t="s">
        <v>85</v>
      </c>
      <c r="BNM748" s="8"/>
      <c r="BNN748" s="8"/>
    </row>
    <row r="749" spans="1725:1730" ht="13.2" x14ac:dyDescent="0.25">
      <c r="BNL749" s="10" t="s">
        <v>84</v>
      </c>
      <c r="BNM749" s="8"/>
      <c r="BNN749" s="8"/>
    </row>
    <row r="750" spans="1725:1730" ht="13.2" x14ac:dyDescent="0.25">
      <c r="BNL750" s="10" t="s">
        <v>83</v>
      </c>
      <c r="BNM750" s="8"/>
      <c r="BNN750" s="8"/>
    </row>
    <row r="751" spans="1725:1730" x14ac:dyDescent="0.2">
      <c r="BNL751" s="8"/>
      <c r="BNM751" s="8"/>
      <c r="BNN751" s="8"/>
    </row>
    <row r="752" spans="1725:1730" x14ac:dyDescent="0.2">
      <c r="BNL752" s="8"/>
      <c r="BNM752" s="8"/>
      <c r="BNN752" s="8" t="s">
        <v>82</v>
      </c>
    </row>
    <row r="753" spans="1730:1732" x14ac:dyDescent="0.2">
      <c r="BNN753" s="8" t="s">
        <v>81</v>
      </c>
      <c r="BNO753" s="8"/>
      <c r="BNP753" s="8"/>
    </row>
    <row r="754" spans="1730:1732" x14ac:dyDescent="0.2">
      <c r="BNN754" s="8" t="s">
        <v>80</v>
      </c>
      <c r="BNO754" s="8"/>
      <c r="BNP754" s="8"/>
    </row>
    <row r="755" spans="1730:1732" x14ac:dyDescent="0.2">
      <c r="BNN755" s="8" t="s">
        <v>79</v>
      </c>
      <c r="BNO755" s="8"/>
      <c r="BNP755" s="8"/>
    </row>
    <row r="756" spans="1730:1732" x14ac:dyDescent="0.2">
      <c r="BNN756" s="8"/>
      <c r="BNO756" s="8"/>
      <c r="BNP756" s="8"/>
    </row>
    <row r="757" spans="1730:1732" x14ac:dyDescent="0.2">
      <c r="BNN757" s="8" t="s">
        <v>7</v>
      </c>
      <c r="BNO757" s="8"/>
      <c r="BNP757" s="8"/>
    </row>
    <row r="758" spans="1730:1732" ht="13.2" x14ac:dyDescent="0.25">
      <c r="BNN758" s="8"/>
      <c r="BNO758" s="8"/>
      <c r="BNP758" s="17" t="s">
        <v>78</v>
      </c>
    </row>
    <row r="759" spans="1730:1732" ht="13.2" x14ac:dyDescent="0.25">
      <c r="BNN759" s="8"/>
      <c r="BNO759" s="8"/>
      <c r="BNP759" s="10" t="s">
        <v>77</v>
      </c>
    </row>
    <row r="760" spans="1730:1732" ht="13.2" x14ac:dyDescent="0.25">
      <c r="BNN760" s="8"/>
      <c r="BNO760" s="8"/>
      <c r="BNP760" s="10" t="s">
        <v>76</v>
      </c>
    </row>
    <row r="761" spans="1730:1732" ht="13.2" x14ac:dyDescent="0.25">
      <c r="BNN761" s="8"/>
      <c r="BNO761" s="8"/>
      <c r="BNP761" s="10" t="s">
        <v>75</v>
      </c>
    </row>
    <row r="762" spans="1730:1732" ht="13.2" x14ac:dyDescent="0.25">
      <c r="BNN762" s="8"/>
      <c r="BNO762" s="8"/>
      <c r="BNP762" s="10" t="s">
        <v>74</v>
      </c>
    </row>
    <row r="763" spans="1730:1732" ht="13.2" x14ac:dyDescent="0.25">
      <c r="BNN763" s="8"/>
      <c r="BNO763" s="8"/>
      <c r="BNP763" s="10" t="s">
        <v>73</v>
      </c>
    </row>
    <row r="764" spans="1730:1732" ht="13.2" x14ac:dyDescent="0.25">
      <c r="BNN764" s="8"/>
      <c r="BNO764" s="8"/>
      <c r="BNP764" s="10" t="s">
        <v>72</v>
      </c>
    </row>
    <row r="765" spans="1730:1732" ht="13.2" x14ac:dyDescent="0.25">
      <c r="BNN765" s="8"/>
      <c r="BNO765" s="8"/>
      <c r="BNP765" s="10" t="s">
        <v>71</v>
      </c>
    </row>
    <row r="766" spans="1730:1732" ht="13.2" x14ac:dyDescent="0.25">
      <c r="BNN766" s="8"/>
      <c r="BNO766" s="8"/>
      <c r="BNP766" s="10" t="s">
        <v>70</v>
      </c>
    </row>
    <row r="767" spans="1730:1732" ht="13.2" x14ac:dyDescent="0.25">
      <c r="BNN767" s="8"/>
      <c r="BNO767" s="8"/>
      <c r="BNP767" s="10" t="s">
        <v>69</v>
      </c>
    </row>
    <row r="768" spans="1730:1732" ht="13.2" x14ac:dyDescent="0.25">
      <c r="BNN768" s="8"/>
      <c r="BNO768" s="8"/>
      <c r="BNP768" s="10" t="s">
        <v>68</v>
      </c>
    </row>
    <row r="769" spans="1732:1736" ht="13.2" x14ac:dyDescent="0.25">
      <c r="BNP769" s="10" t="s">
        <v>0</v>
      </c>
      <c r="BNQ769" s="8"/>
      <c r="BNR769" s="8" t="s">
        <v>67</v>
      </c>
      <c r="BNS769" s="8"/>
      <c r="BNT769" s="8"/>
    </row>
    <row r="770" spans="1732:1736" ht="13.2" x14ac:dyDescent="0.25">
      <c r="BNP770" s="8"/>
      <c r="BNQ770" s="8"/>
      <c r="BNR770" s="10" t="s">
        <v>66</v>
      </c>
      <c r="BNS770" s="8"/>
      <c r="BNT770" s="8"/>
    </row>
    <row r="771" spans="1732:1736" ht="13.2" x14ac:dyDescent="0.25">
      <c r="BNP771" s="8"/>
      <c r="BNQ771" s="8"/>
      <c r="BNR771" s="10" t="s">
        <v>65</v>
      </c>
      <c r="BNS771" s="8"/>
      <c r="BNT771" s="8"/>
    </row>
    <row r="772" spans="1732:1736" ht="13.2" x14ac:dyDescent="0.25">
      <c r="BNP772" s="8"/>
      <c r="BNQ772" s="8"/>
      <c r="BNR772" s="10" t="s">
        <v>64</v>
      </c>
      <c r="BNS772" s="8"/>
      <c r="BNT772" s="8"/>
    </row>
    <row r="773" spans="1732:1736" ht="13.2" x14ac:dyDescent="0.25">
      <c r="BNP773" s="8"/>
      <c r="BNQ773" s="8"/>
      <c r="BNR773" s="10" t="s">
        <v>63</v>
      </c>
      <c r="BNS773" s="8"/>
      <c r="BNT773" s="8"/>
    </row>
    <row r="774" spans="1732:1736" x14ac:dyDescent="0.2">
      <c r="BNP774" s="8"/>
      <c r="BNQ774" s="8"/>
      <c r="BNR774" s="8"/>
      <c r="BNS774" s="8"/>
      <c r="BNT774" s="8"/>
    </row>
    <row r="775" spans="1732:1736" x14ac:dyDescent="0.2">
      <c r="BNP775" s="8"/>
      <c r="BNQ775" s="8"/>
      <c r="BNR775" s="8"/>
      <c r="BNS775" s="8"/>
      <c r="BNT775" s="8" t="s">
        <v>62</v>
      </c>
    </row>
    <row r="776" spans="1732:1736" ht="66" x14ac:dyDescent="0.2">
      <c r="BNP776" s="8"/>
      <c r="BNQ776" s="8"/>
      <c r="BNR776" s="8"/>
      <c r="BNS776" s="8"/>
      <c r="BNT776" s="16" t="s">
        <v>61</v>
      </c>
    </row>
    <row r="777" spans="1732:1736" ht="13.2" x14ac:dyDescent="0.2">
      <c r="BNP777" s="8"/>
      <c r="BNQ777" s="8"/>
      <c r="BNR777" s="8"/>
      <c r="BNS777" s="8"/>
      <c r="BNT777" s="15" t="s">
        <v>60</v>
      </c>
    </row>
    <row r="778" spans="1732:1736" ht="13.2" x14ac:dyDescent="0.2">
      <c r="BNP778" s="8"/>
      <c r="BNQ778" s="8"/>
      <c r="BNR778" s="8"/>
      <c r="BNS778" s="8"/>
      <c r="BNT778" s="15" t="s">
        <v>59</v>
      </c>
    </row>
    <row r="779" spans="1732:1736" ht="13.2" x14ac:dyDescent="0.2">
      <c r="BNP779" s="8"/>
      <c r="BNQ779" s="8"/>
      <c r="BNR779" s="8"/>
      <c r="BNS779" s="8"/>
      <c r="BNT779" s="15" t="s">
        <v>58</v>
      </c>
    </row>
    <row r="780" spans="1732:1736" ht="13.2" x14ac:dyDescent="0.2">
      <c r="BNP780" s="8"/>
      <c r="BNQ780" s="8"/>
      <c r="BNR780" s="8"/>
      <c r="BNS780" s="8"/>
      <c r="BNT780" s="15" t="s">
        <v>57</v>
      </c>
    </row>
    <row r="781" spans="1732:1736" ht="66" x14ac:dyDescent="0.2">
      <c r="BNP781" s="8"/>
      <c r="BNQ781" s="8"/>
      <c r="BNR781" s="8"/>
      <c r="BNS781" s="8"/>
      <c r="BNT781" s="16" t="s">
        <v>56</v>
      </c>
    </row>
    <row r="782" spans="1732:1736" ht="13.2" x14ac:dyDescent="0.2">
      <c r="BNP782" s="8"/>
      <c r="BNQ782" s="8"/>
      <c r="BNR782" s="8"/>
      <c r="BNS782" s="8"/>
      <c r="BNT782" s="15" t="s">
        <v>55</v>
      </c>
    </row>
    <row r="783" spans="1732:1736" ht="13.2" x14ac:dyDescent="0.2">
      <c r="BNP783" s="8"/>
      <c r="BNQ783" s="8"/>
      <c r="BNR783" s="8"/>
      <c r="BNS783" s="8"/>
      <c r="BNT783" s="16" t="s">
        <v>0</v>
      </c>
    </row>
    <row r="784" spans="1732:1736" ht="13.2" x14ac:dyDescent="0.2">
      <c r="BNP784" s="8"/>
      <c r="BNQ784" s="8"/>
      <c r="BNR784" s="8"/>
      <c r="BNS784" s="8"/>
      <c r="BNT784" s="15" t="s">
        <v>7</v>
      </c>
    </row>
    <row r="786" spans="1738:1741" ht="13.2" x14ac:dyDescent="0.25">
      <c r="BNV786" s="10" t="s">
        <v>54</v>
      </c>
      <c r="BNW786" s="10"/>
      <c r="BNX786" s="10"/>
      <c r="BNY786" s="10"/>
    </row>
    <row r="787" spans="1738:1741" ht="13.2" x14ac:dyDescent="0.25">
      <c r="BNV787" s="10" t="s">
        <v>53</v>
      </c>
      <c r="BNW787" s="10"/>
      <c r="BNX787" s="10"/>
      <c r="BNY787" s="10"/>
    </row>
    <row r="788" spans="1738:1741" ht="13.2" x14ac:dyDescent="0.25">
      <c r="BNV788" s="10"/>
      <c r="BNW788" s="10"/>
      <c r="BNX788" s="10"/>
      <c r="BNY788" s="10"/>
    </row>
    <row r="789" spans="1738:1741" ht="13.2" x14ac:dyDescent="0.25">
      <c r="BNV789" s="10"/>
      <c r="BNW789" s="10" t="s">
        <v>52</v>
      </c>
      <c r="BNX789" s="10"/>
      <c r="BNY789" s="10"/>
    </row>
    <row r="790" spans="1738:1741" ht="13.2" x14ac:dyDescent="0.25">
      <c r="BNV790" s="10"/>
      <c r="BNW790" s="10" t="s">
        <v>51</v>
      </c>
      <c r="BNX790" s="10"/>
      <c r="BNY790" s="10"/>
    </row>
    <row r="791" spans="1738:1741" ht="13.2" x14ac:dyDescent="0.25">
      <c r="BNV791" s="10"/>
      <c r="BNW791" s="10"/>
      <c r="BNX791" s="10"/>
      <c r="BNY791" s="10"/>
    </row>
    <row r="792" spans="1738:1741" ht="13.2" x14ac:dyDescent="0.25">
      <c r="BNV792" s="10"/>
      <c r="BNW792" s="10"/>
      <c r="BNX792" s="10"/>
      <c r="BNY792" s="10"/>
    </row>
    <row r="793" spans="1738:1741" ht="13.2" x14ac:dyDescent="0.25">
      <c r="BNV793" s="10"/>
      <c r="BNW793" s="10"/>
      <c r="BNX793" s="10"/>
      <c r="BNY793" s="10"/>
    </row>
    <row r="794" spans="1738:1741" ht="13.2" x14ac:dyDescent="0.25">
      <c r="BNV794" s="10"/>
      <c r="BNW794" s="10"/>
      <c r="BNX794" s="10"/>
      <c r="BNY794" s="10"/>
    </row>
    <row r="795" spans="1738:1741" ht="13.2" x14ac:dyDescent="0.25">
      <c r="BNV795" s="10"/>
      <c r="BNW795" s="10"/>
      <c r="BNX795" s="10"/>
      <c r="BNY795" s="10"/>
    </row>
    <row r="796" spans="1738:1741" ht="13.2" x14ac:dyDescent="0.25">
      <c r="BNV796" s="10"/>
      <c r="BNW796" s="10"/>
      <c r="BNX796" s="10"/>
      <c r="BNY796" s="10" t="s">
        <v>50</v>
      </c>
    </row>
    <row r="797" spans="1738:1741" ht="13.2" x14ac:dyDescent="0.25">
      <c r="BNV797" s="10"/>
      <c r="BNW797" s="10"/>
      <c r="BNX797" s="10"/>
      <c r="BNY797" s="10" t="s">
        <v>49</v>
      </c>
    </row>
    <row r="798" spans="1738:1741" ht="13.2" x14ac:dyDescent="0.25">
      <c r="BNV798" s="10"/>
      <c r="BNW798" s="10"/>
      <c r="BNX798" s="10"/>
      <c r="BNY798" s="10" t="s">
        <v>48</v>
      </c>
    </row>
    <row r="802" spans="1742:1746" ht="13.2" x14ac:dyDescent="0.25">
      <c r="BNZ802" s="10" t="s">
        <v>47</v>
      </c>
      <c r="BOA802" s="10"/>
      <c r="BOB802" s="10"/>
      <c r="BOC802" s="10"/>
      <c r="BOD802" s="10"/>
    </row>
    <row r="803" spans="1742:1746" ht="13.2" x14ac:dyDescent="0.25">
      <c r="BNZ803" s="10" t="s">
        <v>46</v>
      </c>
      <c r="BOA803" s="10"/>
      <c r="BOB803" s="10"/>
      <c r="BOC803" s="10"/>
      <c r="BOD803" s="10"/>
    </row>
    <row r="804" spans="1742:1746" ht="13.2" x14ac:dyDescent="0.25">
      <c r="BNZ804" s="10" t="s">
        <v>45</v>
      </c>
      <c r="BOA804" s="10"/>
      <c r="BOB804" s="10"/>
      <c r="BOC804" s="10"/>
      <c r="BOD804" s="10"/>
    </row>
    <row r="805" spans="1742:1746" ht="13.2" x14ac:dyDescent="0.25">
      <c r="BNZ805" s="10"/>
      <c r="BOA805" s="10"/>
      <c r="BOB805" s="10"/>
      <c r="BOC805" s="10"/>
      <c r="BOD805" s="10"/>
    </row>
    <row r="806" spans="1742:1746" ht="13.2" x14ac:dyDescent="0.25">
      <c r="BNZ806" s="10"/>
      <c r="BOA806" s="10"/>
      <c r="BOB806" s="10"/>
      <c r="BOC806" s="10"/>
      <c r="BOD806" s="10"/>
    </row>
    <row r="807" spans="1742:1746" ht="13.2" x14ac:dyDescent="0.25">
      <c r="BNZ807" s="10"/>
      <c r="BOA807" s="10"/>
      <c r="BOB807" s="10"/>
      <c r="BOC807" s="10"/>
      <c r="BOD807" s="10"/>
    </row>
    <row r="808" spans="1742:1746" ht="13.2" x14ac:dyDescent="0.25">
      <c r="BNZ808" s="10"/>
      <c r="BOA808" s="10"/>
      <c r="BOB808" s="10" t="s">
        <v>44</v>
      </c>
      <c r="BOC808" s="10"/>
      <c r="BOD808" s="10"/>
    </row>
    <row r="809" spans="1742:1746" ht="13.2" x14ac:dyDescent="0.25">
      <c r="BNZ809" s="10"/>
      <c r="BOA809" s="10"/>
      <c r="BOB809" s="10" t="s">
        <v>43</v>
      </c>
      <c r="BOC809" s="10"/>
      <c r="BOD809" s="10"/>
    </row>
    <row r="810" spans="1742:1746" ht="13.2" x14ac:dyDescent="0.25">
      <c r="BNZ810" s="10"/>
      <c r="BOA810" s="10"/>
      <c r="BOB810" s="10" t="s">
        <v>42</v>
      </c>
      <c r="BOC810" s="10"/>
      <c r="BOD810" s="10"/>
    </row>
    <row r="811" spans="1742:1746" ht="13.2" x14ac:dyDescent="0.25">
      <c r="BNZ811" s="10"/>
      <c r="BOA811" s="10"/>
      <c r="BOB811" s="10"/>
      <c r="BOC811" s="10"/>
      <c r="BOD811" s="10"/>
    </row>
    <row r="812" spans="1742:1746" ht="13.2" x14ac:dyDescent="0.25">
      <c r="BNZ812" s="10"/>
      <c r="BOA812" s="10"/>
      <c r="BOB812" s="10"/>
      <c r="BOC812" s="10" t="s">
        <v>41</v>
      </c>
      <c r="BOD812" s="10"/>
    </row>
    <row r="813" spans="1742:1746" ht="13.2" x14ac:dyDescent="0.25">
      <c r="BNZ813" s="10"/>
      <c r="BOA813" s="10"/>
      <c r="BOB813" s="10"/>
      <c r="BOC813" s="10" t="s">
        <v>40</v>
      </c>
      <c r="BOD813" s="10"/>
    </row>
    <row r="814" spans="1742:1746" ht="13.2" x14ac:dyDescent="0.25">
      <c r="BNZ814" s="10"/>
      <c r="BOA814" s="10"/>
      <c r="BOB814" s="10"/>
      <c r="BOC814" s="10" t="s">
        <v>39</v>
      </c>
      <c r="BOD814" s="10"/>
    </row>
    <row r="815" spans="1742:1746" ht="13.2" x14ac:dyDescent="0.25">
      <c r="BNZ815" s="10"/>
      <c r="BOA815" s="10"/>
      <c r="BOB815" s="10"/>
      <c r="BOC815" s="10"/>
      <c r="BOD815" s="10"/>
    </row>
    <row r="816" spans="1742:1746" ht="13.2" x14ac:dyDescent="0.25">
      <c r="BNZ816" s="10"/>
      <c r="BOA816" s="10"/>
      <c r="BOB816" s="10"/>
      <c r="BOC816" s="10"/>
      <c r="BOD816" s="10" t="s">
        <v>38</v>
      </c>
    </row>
    <row r="817" spans="1746:1759" ht="13.2" x14ac:dyDescent="0.25">
      <c r="BOD817" s="10" t="s">
        <v>37</v>
      </c>
      <c r="BOE817" s="10"/>
      <c r="BOF817" s="8"/>
      <c r="BOG817" s="8"/>
      <c r="BOH817" s="8"/>
      <c r="BOI817" s="8"/>
      <c r="BOJ817" s="8"/>
      <c r="BOK817" s="8"/>
      <c r="BOL817" s="8"/>
      <c r="BOM817" s="8"/>
      <c r="BON817" s="8"/>
      <c r="BOO817" s="8"/>
      <c r="BOP817" s="8"/>
      <c r="BOQ817" s="8"/>
    </row>
    <row r="818" spans="1746:1759" ht="13.2" x14ac:dyDescent="0.25">
      <c r="BOD818" s="10" t="s">
        <v>36</v>
      </c>
      <c r="BOE818" s="10"/>
      <c r="BOF818" s="8"/>
      <c r="BOG818" s="8"/>
      <c r="BOH818" s="8"/>
      <c r="BOI818" s="8"/>
      <c r="BOJ818" s="8"/>
      <c r="BOK818" s="8"/>
      <c r="BOL818" s="8"/>
      <c r="BOM818" s="8"/>
      <c r="BON818" s="8"/>
      <c r="BOO818" s="8"/>
      <c r="BOP818" s="8"/>
      <c r="BOQ818" s="8"/>
    </row>
    <row r="819" spans="1746:1759" ht="13.2" x14ac:dyDescent="0.25">
      <c r="BOD819" s="10"/>
      <c r="BOE819" s="10"/>
      <c r="BOF819" s="8"/>
      <c r="BOG819" s="8"/>
      <c r="BOH819" s="8"/>
      <c r="BOI819" s="8"/>
      <c r="BOJ819" s="8"/>
      <c r="BOK819" s="8"/>
      <c r="BOL819" s="8"/>
      <c r="BOM819" s="8"/>
      <c r="BON819" s="8"/>
      <c r="BOO819" s="8"/>
      <c r="BOP819" s="8"/>
      <c r="BOQ819" s="8"/>
    </row>
    <row r="820" spans="1746:1759" ht="13.2" x14ac:dyDescent="0.25">
      <c r="BOD820" s="10"/>
      <c r="BOE820" s="11" t="s">
        <v>35</v>
      </c>
      <c r="BOF820" s="8"/>
      <c r="BOG820" s="8"/>
      <c r="BOH820" s="8"/>
      <c r="BOI820" s="8"/>
      <c r="BOJ820" s="8"/>
      <c r="BOK820" s="8"/>
      <c r="BOL820" s="8"/>
      <c r="BOM820" s="8"/>
      <c r="BON820" s="8"/>
      <c r="BOO820" s="8"/>
      <c r="BOP820" s="8"/>
      <c r="BOQ820" s="8"/>
    </row>
    <row r="821" spans="1746:1759" ht="13.2" x14ac:dyDescent="0.25">
      <c r="BOD821" s="10"/>
      <c r="BOE821" s="11" t="s">
        <v>34</v>
      </c>
      <c r="BOF821" s="8"/>
      <c r="BOG821" s="8"/>
      <c r="BOH821" s="8"/>
      <c r="BOI821" s="8"/>
      <c r="BOJ821" s="8"/>
      <c r="BOK821" s="8"/>
      <c r="BOL821" s="8"/>
      <c r="BOM821" s="8"/>
      <c r="BON821" s="8"/>
      <c r="BOO821" s="8"/>
      <c r="BOP821" s="8"/>
      <c r="BOQ821" s="8"/>
    </row>
    <row r="822" spans="1746:1759" ht="13.2" x14ac:dyDescent="0.25">
      <c r="BOD822" s="10"/>
      <c r="BOE822" s="11"/>
      <c r="BOF822" s="8"/>
      <c r="BOG822" s="8"/>
      <c r="BOH822" s="8"/>
      <c r="BOI822" s="8"/>
      <c r="BOJ822" s="8"/>
      <c r="BOK822" s="8"/>
      <c r="BOL822" s="8"/>
      <c r="BOM822" s="8"/>
      <c r="BON822" s="8"/>
      <c r="BOO822" s="8"/>
      <c r="BOP822" s="8"/>
      <c r="BOQ822" s="8"/>
    </row>
    <row r="823" spans="1746:1759" x14ac:dyDescent="0.2">
      <c r="BOD823" s="8"/>
      <c r="BOE823" s="8"/>
      <c r="BOF823" s="8"/>
      <c r="BOG823" s="8"/>
      <c r="BOH823" s="8"/>
      <c r="BOI823" s="8"/>
      <c r="BOJ823" s="8"/>
      <c r="BOK823" s="8"/>
      <c r="BOL823" s="8"/>
      <c r="BOM823" s="8"/>
      <c r="BON823" s="8"/>
      <c r="BOO823" s="8"/>
      <c r="BOP823" s="8"/>
      <c r="BOQ823" s="8"/>
    </row>
    <row r="824" spans="1746:1759" x14ac:dyDescent="0.2">
      <c r="BOD824" s="8"/>
      <c r="BOE824" s="8"/>
      <c r="BOF824" s="8"/>
      <c r="BOG824" s="8"/>
      <c r="BOH824" s="8"/>
      <c r="BOI824" s="8"/>
      <c r="BOJ824" s="8"/>
      <c r="BOK824" s="8"/>
      <c r="BOL824" s="8"/>
      <c r="BOM824" s="8"/>
      <c r="BON824" s="8"/>
      <c r="BOO824" s="8"/>
      <c r="BOP824" s="8"/>
      <c r="BOQ824" s="8"/>
    </row>
    <row r="825" spans="1746:1759" ht="13.2" x14ac:dyDescent="0.25">
      <c r="BOD825" s="8"/>
      <c r="BOE825" s="8"/>
      <c r="BOF825" s="8"/>
      <c r="BOG825" s="10"/>
      <c r="BOH825" s="10"/>
      <c r="BOI825" s="10"/>
      <c r="BOJ825" s="10"/>
      <c r="BOK825" s="10"/>
      <c r="BOL825" s="10"/>
      <c r="BOM825" s="10"/>
      <c r="BON825" s="10"/>
      <c r="BOO825" s="305" t="s">
        <v>33</v>
      </c>
      <c r="BOP825" s="305"/>
      <c r="BOQ825" s="305"/>
    </row>
    <row r="826" spans="1746:1759" ht="13.2" x14ac:dyDescent="0.25">
      <c r="BOD826" s="8"/>
      <c r="BOE826" s="8"/>
      <c r="BOF826" s="8"/>
      <c r="BOG826" s="10"/>
      <c r="BOH826" s="10"/>
      <c r="BOI826" s="10"/>
      <c r="BOJ826" s="10"/>
      <c r="BOK826" s="10"/>
      <c r="BOL826" s="10"/>
      <c r="BOM826" s="9">
        <v>1</v>
      </c>
      <c r="BON826" s="9">
        <v>2</v>
      </c>
      <c r="BOO826" s="9">
        <v>3</v>
      </c>
      <c r="BOP826" s="13">
        <v>4</v>
      </c>
      <c r="BOQ826" s="13">
        <v>5</v>
      </c>
    </row>
    <row r="827" spans="1746:1759" ht="13.2" x14ac:dyDescent="0.25">
      <c r="BOD827" s="8"/>
      <c r="BOE827" s="8"/>
      <c r="BOF827" s="8"/>
      <c r="BOG827" s="10"/>
      <c r="BOH827" s="10"/>
      <c r="BOI827" s="10"/>
      <c r="BOJ827" s="10"/>
      <c r="BOK827" s="10"/>
      <c r="BOL827" s="10"/>
      <c r="BOM827" s="11" t="s">
        <v>32</v>
      </c>
      <c r="BON827" s="11" t="s">
        <v>31</v>
      </c>
      <c r="BOO827" s="11" t="s">
        <v>30</v>
      </c>
      <c r="BOP827" s="11" t="s">
        <v>29</v>
      </c>
      <c r="BOQ827" s="11" t="s">
        <v>28</v>
      </c>
    </row>
    <row r="828" spans="1746:1759" ht="13.2" x14ac:dyDescent="0.25">
      <c r="BOD828" s="8"/>
      <c r="BOE828" s="8"/>
      <c r="BOF828" s="8"/>
      <c r="BOG828" s="10"/>
      <c r="BOH828" s="10"/>
      <c r="BOI828" s="10"/>
      <c r="BOJ828" s="10"/>
      <c r="BOK828" s="10"/>
      <c r="BOL828" s="10"/>
      <c r="BOM828" s="199">
        <v>0.2</v>
      </c>
      <c r="BON828" s="199">
        <v>0.4</v>
      </c>
      <c r="BOO828" s="199">
        <v>0.6</v>
      </c>
      <c r="BOP828" s="199">
        <v>0.8</v>
      </c>
      <c r="BOQ828" s="199">
        <v>1</v>
      </c>
    </row>
    <row r="829" spans="1746:1759" ht="13.2" x14ac:dyDescent="0.25">
      <c r="BOD829" s="8"/>
      <c r="BOE829" s="8"/>
      <c r="BOF829" s="8"/>
      <c r="BOG829" s="10"/>
      <c r="BOH829" s="10"/>
      <c r="BOI829" s="10"/>
      <c r="BOJ829" s="10"/>
      <c r="BOK829" s="10"/>
      <c r="BOL829" s="10"/>
      <c r="BOM829" s="9"/>
      <c r="BON829" s="9"/>
      <c r="BOO829" s="9"/>
      <c r="BOP829" s="13"/>
      <c r="BOQ829" s="13"/>
    </row>
    <row r="830" spans="1746:1759" ht="78" x14ac:dyDescent="0.25">
      <c r="BOD830" s="8"/>
      <c r="BOE830" s="8"/>
      <c r="BOF830" s="8"/>
      <c r="BOG830" s="306" t="s">
        <v>27</v>
      </c>
      <c r="BOH830" s="12">
        <v>5</v>
      </c>
      <c r="BOI830" s="11" t="s">
        <v>26</v>
      </c>
      <c r="BOJ830" s="199">
        <v>1</v>
      </c>
      <c r="BOK830" s="10" t="s">
        <v>25</v>
      </c>
      <c r="BOL830" s="200">
        <v>1</v>
      </c>
      <c r="BOM830" s="9" t="s">
        <v>14</v>
      </c>
      <c r="BON830" s="9" t="s">
        <v>14</v>
      </c>
      <c r="BOO830" s="9" t="s">
        <v>14</v>
      </c>
      <c r="BOP830" s="9" t="s">
        <v>14</v>
      </c>
      <c r="BOQ830" s="9" t="s">
        <v>13</v>
      </c>
    </row>
    <row r="831" spans="1746:1759" ht="13.2" x14ac:dyDescent="0.25">
      <c r="BOD831" s="8"/>
      <c r="BOE831" s="8"/>
      <c r="BOF831" s="8"/>
      <c r="BOG831" s="306"/>
      <c r="BOH831" s="12">
        <v>4</v>
      </c>
      <c r="BOI831" s="11" t="s">
        <v>24</v>
      </c>
      <c r="BOJ831" s="199">
        <v>0.8</v>
      </c>
      <c r="BOK831" s="10" t="s">
        <v>23</v>
      </c>
      <c r="BOL831" s="200">
        <v>0.8</v>
      </c>
      <c r="BOM831" s="9" t="s">
        <v>15</v>
      </c>
      <c r="BON831" s="9" t="s">
        <v>15</v>
      </c>
      <c r="BOO831" s="9" t="s">
        <v>14</v>
      </c>
      <c r="BOP831" s="9" t="s">
        <v>14</v>
      </c>
      <c r="BOQ831" s="9" t="s">
        <v>13</v>
      </c>
    </row>
    <row r="832" spans="1746:1759" ht="13.2" x14ac:dyDescent="0.25">
      <c r="BOD832" s="8"/>
      <c r="BOE832" s="8"/>
      <c r="BOF832" s="8"/>
      <c r="BOG832" s="306"/>
      <c r="BOH832" s="12">
        <v>3</v>
      </c>
      <c r="BOI832" s="11" t="s">
        <v>22</v>
      </c>
      <c r="BOJ832" s="199">
        <v>0.6</v>
      </c>
      <c r="BOK832" s="10" t="s">
        <v>21</v>
      </c>
      <c r="BOL832" s="200">
        <v>0.6</v>
      </c>
      <c r="BOM832" s="9" t="s">
        <v>15</v>
      </c>
      <c r="BON832" s="9" t="s">
        <v>15</v>
      </c>
      <c r="BOO832" s="9" t="s">
        <v>15</v>
      </c>
      <c r="BOP832" s="9" t="s">
        <v>14</v>
      </c>
      <c r="BOQ832" s="9" t="s">
        <v>13</v>
      </c>
    </row>
    <row r="833" spans="1749:1763" ht="13.2" x14ac:dyDescent="0.25">
      <c r="BOG833" s="306"/>
      <c r="BOH833" s="12">
        <v>2</v>
      </c>
      <c r="BOI833" s="11" t="s">
        <v>20</v>
      </c>
      <c r="BOJ833" s="199">
        <v>0.4</v>
      </c>
      <c r="BOK833" s="10" t="s">
        <v>19</v>
      </c>
      <c r="BOL833" s="200">
        <v>0.4</v>
      </c>
      <c r="BOM833" s="9" t="s">
        <v>16</v>
      </c>
      <c r="BON833" s="9" t="s">
        <v>15</v>
      </c>
      <c r="BOO833" s="9" t="s">
        <v>15</v>
      </c>
      <c r="BOP833" s="9" t="s">
        <v>14</v>
      </c>
      <c r="BOQ833" s="9" t="s">
        <v>13</v>
      </c>
      <c r="BOR833" s="8"/>
      <c r="BOS833" s="8"/>
    </row>
    <row r="834" spans="1749:1763" ht="13.2" x14ac:dyDescent="0.25">
      <c r="BOG834" s="306"/>
      <c r="BOH834" s="12">
        <v>1</v>
      </c>
      <c r="BOI834" s="11" t="s">
        <v>18</v>
      </c>
      <c r="BOJ834" s="199">
        <v>0.2</v>
      </c>
      <c r="BOK834" s="10" t="s">
        <v>17</v>
      </c>
      <c r="BOL834" s="200">
        <v>0.2</v>
      </c>
      <c r="BOM834" s="9" t="s">
        <v>16</v>
      </c>
      <c r="BON834" s="9" t="s">
        <v>16</v>
      </c>
      <c r="BOO834" s="9" t="s">
        <v>15</v>
      </c>
      <c r="BOP834" s="9" t="s">
        <v>14</v>
      </c>
      <c r="BOQ834" s="9" t="s">
        <v>13</v>
      </c>
      <c r="BOR834" s="8"/>
      <c r="BOS834" s="8"/>
    </row>
    <row r="835" spans="1749:1763" x14ac:dyDescent="0.2">
      <c r="BOG835" s="8"/>
      <c r="BOH835" s="8"/>
      <c r="BOI835" s="8"/>
      <c r="BOJ835" s="8"/>
      <c r="BOK835" s="8"/>
      <c r="BOL835" s="8"/>
      <c r="BOM835" s="8"/>
      <c r="BON835" s="8"/>
      <c r="BOO835" s="8"/>
      <c r="BOP835" s="8"/>
      <c r="BOQ835" s="8"/>
      <c r="BOR835" s="8"/>
      <c r="BOS835" s="8"/>
    </row>
    <row r="836" spans="1749:1763" x14ac:dyDescent="0.2">
      <c r="BOG836" s="8"/>
      <c r="BOH836" s="8"/>
      <c r="BOI836" s="8"/>
      <c r="BOJ836" s="8"/>
      <c r="BOK836" s="8"/>
      <c r="BOL836" s="8"/>
      <c r="BOM836" s="8"/>
      <c r="BON836" s="8"/>
      <c r="BOO836" s="8"/>
      <c r="BOP836" s="8"/>
      <c r="BOQ836" s="8"/>
      <c r="BOR836" s="8"/>
      <c r="BOS836" s="8"/>
    </row>
    <row r="837" spans="1749:1763" x14ac:dyDescent="0.2">
      <c r="BOG837" s="8"/>
      <c r="BOH837" s="8"/>
      <c r="BOI837" s="8"/>
      <c r="BOJ837" s="8"/>
      <c r="BOK837" s="8"/>
      <c r="BOL837" s="8"/>
      <c r="BOM837" s="8"/>
      <c r="BON837" s="8"/>
      <c r="BOO837" s="8"/>
      <c r="BOP837" s="8"/>
      <c r="BOQ837" s="8"/>
      <c r="BOR837" s="8"/>
      <c r="BOS837" s="8" t="s">
        <v>12</v>
      </c>
    </row>
    <row r="838" spans="1749:1763" x14ac:dyDescent="0.2">
      <c r="BOG838" s="8"/>
      <c r="BOH838" s="8"/>
      <c r="BOI838" s="8"/>
      <c r="BOJ838" s="8"/>
      <c r="BOK838" s="8"/>
      <c r="BOL838" s="8"/>
      <c r="BOM838" s="8"/>
      <c r="BON838" s="8"/>
      <c r="BOO838" s="8"/>
      <c r="BOP838" s="8"/>
      <c r="BOQ838" s="8"/>
      <c r="BOR838" s="8"/>
      <c r="BOS838" s="8" t="s">
        <v>11</v>
      </c>
    </row>
    <row r="839" spans="1749:1763" x14ac:dyDescent="0.2">
      <c r="BOG839" s="8"/>
      <c r="BOH839" s="8"/>
      <c r="BOI839" s="8"/>
      <c r="BOJ839" s="8"/>
      <c r="BOK839" s="8"/>
      <c r="BOL839" s="8"/>
      <c r="BOM839" s="8"/>
      <c r="BON839" s="8"/>
      <c r="BOO839" s="8"/>
      <c r="BOP839" s="8"/>
      <c r="BOQ839" s="8"/>
      <c r="BOR839" s="8"/>
      <c r="BOS839" s="8" t="s">
        <v>10</v>
      </c>
    </row>
    <row r="840" spans="1749:1763" x14ac:dyDescent="0.2">
      <c r="BOG840" s="8"/>
      <c r="BOH840" s="8"/>
      <c r="BOI840" s="8"/>
      <c r="BOJ840" s="8"/>
      <c r="BOK840" s="8"/>
      <c r="BOL840" s="8"/>
      <c r="BOM840" s="8"/>
      <c r="BON840" s="8"/>
      <c r="BOO840" s="8"/>
      <c r="BOP840" s="8"/>
      <c r="BOQ840" s="8"/>
      <c r="BOR840" s="8"/>
      <c r="BOS840" s="8" t="s">
        <v>9</v>
      </c>
    </row>
    <row r="841" spans="1749:1763" x14ac:dyDescent="0.2">
      <c r="BOG841" s="8"/>
      <c r="BOH841" s="8"/>
      <c r="BOI841" s="8"/>
      <c r="BOJ841" s="8"/>
      <c r="BOK841" s="8"/>
      <c r="BOL841" s="8"/>
      <c r="BOM841" s="8"/>
      <c r="BON841" s="8"/>
      <c r="BOO841" s="8"/>
      <c r="BOP841" s="8"/>
      <c r="BOQ841" s="8"/>
      <c r="BOR841" s="8"/>
      <c r="BOS841" s="8" t="s">
        <v>8</v>
      </c>
    </row>
    <row r="842" spans="1749:1763" x14ac:dyDescent="0.2">
      <c r="BOG842" s="8"/>
      <c r="BOH842" s="8"/>
      <c r="BOI842" s="8"/>
      <c r="BOJ842" s="8"/>
      <c r="BOK842" s="8"/>
      <c r="BOL842" s="8"/>
      <c r="BOM842" s="8"/>
      <c r="BON842" s="8"/>
      <c r="BOO842" s="8"/>
      <c r="BOP842" s="8"/>
      <c r="BOQ842" s="8"/>
      <c r="BOR842" s="8"/>
      <c r="BOS842" s="8" t="s">
        <v>7</v>
      </c>
    </row>
    <row r="845" spans="1749:1763" x14ac:dyDescent="0.2">
      <c r="BOU845" s="7" t="s">
        <v>6</v>
      </c>
    </row>
    <row r="846" spans="1749:1763" x14ac:dyDescent="0.2">
      <c r="BOU846" s="6" t="s">
        <v>5</v>
      </c>
    </row>
    <row r="847" spans="1749:1763" ht="20.399999999999999" x14ac:dyDescent="0.2">
      <c r="BOU847" s="6" t="s">
        <v>4</v>
      </c>
    </row>
    <row r="848" spans="1749:1763" x14ac:dyDescent="0.2">
      <c r="BOU848" s="6" t="s">
        <v>3</v>
      </c>
    </row>
    <row r="849" spans="1763:1763" x14ac:dyDescent="0.2">
      <c r="BOU849" s="6" t="s">
        <v>2</v>
      </c>
    </row>
    <row r="850" spans="1763:1763" x14ac:dyDescent="0.2">
      <c r="BOU850" s="6" t="s">
        <v>1</v>
      </c>
    </row>
    <row r="851" spans="1763:1763" x14ac:dyDescent="0.2">
      <c r="BOU851" s="1" t="s">
        <v>0</v>
      </c>
    </row>
  </sheetData>
  <conditionalFormatting sqref="AG9:AG13">
    <cfRule type="containsText" dxfId="138" priority="59" operator="containsText" text="BAJO">
      <formula>NOT(ISERROR(SEARCH("BAJO",AG9)))</formula>
    </cfRule>
    <cfRule type="containsText" dxfId="137" priority="62" operator="containsText" text="EXTREMO">
      <formula>NOT(ISERROR(SEARCH("EXTREMO",AG9)))</formula>
    </cfRule>
    <cfRule type="containsText" dxfId="136" priority="61" operator="containsText" text="ALTO">
      <formula>NOT(ISERROR(SEARCH("ALTO",AG9)))</formula>
    </cfRule>
    <cfRule type="containsText" dxfId="135" priority="60" operator="containsText" text="MODERADO">
      <formula>NOT(ISERROR(SEARCH("MODERADO",AG9)))</formula>
    </cfRule>
  </conditionalFormatting>
  <conditionalFormatting sqref="CP9:CP13">
    <cfRule type="containsText" dxfId="134" priority="56" operator="containsText" text="MODERADO">
      <formula>NOT(ISERROR(SEARCH("MODERADO",CP9)))</formula>
    </cfRule>
    <cfRule type="containsText" dxfId="133" priority="58" operator="containsText" text="EXTREMO">
      <formula>NOT(ISERROR(SEARCH("EXTREMO",CP9)))</formula>
    </cfRule>
    <cfRule type="containsText" dxfId="132" priority="57" operator="containsText" text="ALTO">
      <formula>NOT(ISERROR(SEARCH("ALTO",CP9)))</formula>
    </cfRule>
  </conditionalFormatting>
  <conditionalFormatting sqref="DB9:DC11">
    <cfRule type="containsText" dxfId="131" priority="102" operator="containsText" text="EXTREMO">
      <formula>NOT(ISERROR(SEARCH("EXTREMO",DB9)))</formula>
    </cfRule>
    <cfRule type="containsText" dxfId="130" priority="101" operator="containsText" text="ALTO">
      <formula>NOT(ISERROR(SEARCH("ALTO",DB9)))</formula>
    </cfRule>
    <cfRule type="containsText" dxfId="129" priority="100" operator="containsText" text="MODERADO">
      <formula>NOT(ISERROR(SEARCH("MODERADO",DB9)))</formula>
    </cfRule>
  </conditionalFormatting>
  <conditionalFormatting sqref="DB12:DC13">
    <cfRule type="containsText" dxfId="128" priority="19" operator="containsText" text="MODERADO">
      <formula>NOT(ISERROR(SEARCH("MODERADO",DB12)))</formula>
    </cfRule>
    <cfRule type="containsText" dxfId="127" priority="20" operator="containsText" text="ALTO">
      <formula>NOT(ISERROR(SEARCH("ALTO",DB12)))</formula>
    </cfRule>
    <cfRule type="containsText" dxfId="126" priority="21" operator="containsText" text="EXTREMO">
      <formula>NOT(ISERROR(SEARCH("EXTREMO",DB12)))</formula>
    </cfRule>
  </conditionalFormatting>
  <conditionalFormatting sqref="DJ9:DK13">
    <cfRule type="containsText" dxfId="125" priority="35" operator="containsText" text="ALTO">
      <formula>NOT(ISERROR(SEARCH("ALTO",DJ9)))</formula>
    </cfRule>
    <cfRule type="containsText" dxfId="124" priority="34" operator="containsText" text="MODERADO">
      <formula>NOT(ISERROR(SEARCH("MODERADO",DJ9)))</formula>
    </cfRule>
    <cfRule type="containsText" dxfId="123" priority="36" operator="containsText" text="EXTREMO">
      <formula>NOT(ISERROR(SEARCH("EXTREMO",DJ9)))</formula>
    </cfRule>
  </conditionalFormatting>
  <conditionalFormatting sqref="DQ9:DR13">
    <cfRule type="containsText" dxfId="122" priority="31" operator="containsText" text="MODERADO">
      <formula>NOT(ISERROR(SEARCH("MODERADO",DQ9)))</formula>
    </cfRule>
    <cfRule type="containsText" dxfId="121" priority="32" operator="containsText" text="ALTO">
      <formula>NOT(ISERROR(SEARCH("ALTO",DQ9)))</formula>
    </cfRule>
    <cfRule type="containsText" dxfId="120" priority="33" operator="containsText" text="EXTREMO">
      <formula>NOT(ISERROR(SEARCH("EXTREMO",DQ9)))</formula>
    </cfRule>
  </conditionalFormatting>
  <conditionalFormatting sqref="DX9:DY13">
    <cfRule type="containsText" dxfId="119" priority="28" operator="containsText" text="MODERADO">
      <formula>NOT(ISERROR(SEARCH("MODERADO",DX9)))</formula>
    </cfRule>
    <cfRule type="containsText" dxfId="118" priority="29" operator="containsText" text="ALTO">
      <formula>NOT(ISERROR(SEARCH("ALTO",DX9)))</formula>
    </cfRule>
    <cfRule type="containsText" dxfId="117" priority="30" operator="containsText" text="EXTREMO">
      <formula>NOT(ISERROR(SEARCH("EXTREMO",DX9)))</formula>
    </cfRule>
  </conditionalFormatting>
  <conditionalFormatting sqref="EE9:EF13">
    <cfRule type="containsText" dxfId="116" priority="26" operator="containsText" text="ALTO">
      <formula>NOT(ISERROR(SEARCH("ALTO",EE9)))</formula>
    </cfRule>
    <cfRule type="containsText" dxfId="115" priority="27" operator="containsText" text="EXTREMO">
      <formula>NOT(ISERROR(SEARCH("EXTREMO",EE9)))</formula>
    </cfRule>
    <cfRule type="containsText" dxfId="114" priority="25" operator="containsText" text="MODERADO">
      <formula>NOT(ISERROR(SEARCH("MODERADO",EE9)))</formula>
    </cfRule>
  </conditionalFormatting>
  <conditionalFormatting sqref="EL9:EM13">
    <cfRule type="containsText" dxfId="113" priority="24" operator="containsText" text="EXTREMO">
      <formula>NOT(ISERROR(SEARCH("EXTREMO",EL9)))</formula>
    </cfRule>
    <cfRule type="containsText" dxfId="112" priority="22" operator="containsText" text="MODERADO">
      <formula>NOT(ISERROR(SEARCH("MODERADO",EL9)))</formula>
    </cfRule>
    <cfRule type="containsText" dxfId="111" priority="23" operator="containsText" text="ALTO">
      <formula>NOT(ISERROR(SEARCH("ALTO",EL9)))</formula>
    </cfRule>
  </conditionalFormatting>
  <conditionalFormatting sqref="ER9:EU9 EY9:FB9 FF9:FI9 FM9:FP9 FT9:FW9 GA9:GD9 ER11:EU11 ER13:EU13 EY11:FB11 EY13:FB13 FF11:FI11 FF13:FI13 FM11:FP11 FM13:FP13 FT11:FW11 FT13:FW13 GA11:GD11 GA13:GD13 DB11:DD11">
    <cfRule type="containsText" dxfId="110" priority="139" operator="containsText" text="BAJO">
      <formula>NOT(ISERROR(SEARCH("BAJO",DB9)))</formula>
    </cfRule>
  </conditionalFormatting>
  <conditionalFormatting sqref="ER10:EU10 EY10:FB10 FF10:FI10 FM10:FP10 FT10:FW10 GA10:GD10 DB9:DD10">
    <cfRule type="containsText" dxfId="109" priority="99" operator="containsText" text="BAJO">
      <formula>NOT(ISERROR(SEARCH("BAJO",DB9)))</formula>
    </cfRule>
  </conditionalFormatting>
  <conditionalFormatting sqref="ER12:EU12 EY12:FB12 FF12:FI12 FM12:FP12 FT12:FW12 GA12:GD12 DI9:DL13 DP9:DS13 DW9:DZ13 ED9:EG13 EK9:EN13 DB12:DD13 CL9:CP13 DF9:DF13 DN9:DN13 DU9:DU13 EB9:EB13 EI9:EI13 EP9:EP13 EW9:EW13 FD9:FD13 FK9:FK13 FR9:FR13 FY9:FY13 GF9:GF13 GH9:GI13">
    <cfRule type="containsText" dxfId="108" priority="55" operator="containsText" text="BAJO">
      <formula>NOT(ISERROR(SEARCH("BAJO",CL9)))</formula>
    </cfRule>
  </conditionalFormatting>
  <conditionalFormatting sqref="ES9:ET9">
    <cfRule type="containsText" dxfId="107" priority="137" operator="containsText" text="ALTO">
      <formula>NOT(ISERROR(SEARCH("ALTO",ES9)))</formula>
    </cfRule>
    <cfRule type="containsText" dxfId="106" priority="136" operator="containsText" text="MODERADO">
      <formula>NOT(ISERROR(SEARCH("MODERADO",ES9)))</formula>
    </cfRule>
    <cfRule type="containsText" dxfId="105" priority="138" operator="containsText" text="EXTREMO">
      <formula>NOT(ISERROR(SEARCH("EXTREMO",ES9)))</formula>
    </cfRule>
  </conditionalFormatting>
  <conditionalFormatting sqref="ES9:ET11">
    <cfRule type="containsText" dxfId="104" priority="96" operator="containsText" text="MODERADO">
      <formula>NOT(ISERROR(SEARCH("MODERADO",ES9)))</formula>
    </cfRule>
    <cfRule type="containsText" dxfId="103" priority="98" operator="containsText" text="EXTREMO">
      <formula>NOT(ISERROR(SEARCH("EXTREMO",ES9)))</formula>
    </cfRule>
    <cfRule type="containsText" dxfId="102" priority="97" operator="containsText" text="ALTO">
      <formula>NOT(ISERROR(SEARCH("ALTO",ES9)))</formula>
    </cfRule>
  </conditionalFormatting>
  <conditionalFormatting sqref="ES10:ET10">
    <cfRule type="containsText" dxfId="101" priority="80" operator="containsText" text="EXTREMO">
      <formula>NOT(ISERROR(SEARCH("EXTREMO",ES10)))</formula>
    </cfRule>
    <cfRule type="containsText" dxfId="100" priority="78" operator="containsText" text="MODERADO">
      <formula>NOT(ISERROR(SEARCH("MODERADO",ES10)))</formula>
    </cfRule>
    <cfRule type="containsText" dxfId="99" priority="79" operator="containsText" text="ALTO">
      <formula>NOT(ISERROR(SEARCH("ALTO",ES10)))</formula>
    </cfRule>
  </conditionalFormatting>
  <conditionalFormatting sqref="ES11:ET11 ES13:ET13">
    <cfRule type="containsText" dxfId="98" priority="120" operator="containsText" text="EXTREMO">
      <formula>NOT(ISERROR(SEARCH("EXTREMO",ES11)))</formula>
    </cfRule>
    <cfRule type="containsText" dxfId="97" priority="119" operator="containsText" text="ALTO">
      <formula>NOT(ISERROR(SEARCH("ALTO",ES11)))</formula>
    </cfRule>
    <cfRule type="containsText" dxfId="96" priority="118" operator="containsText" text="MODERADO">
      <formula>NOT(ISERROR(SEARCH("MODERADO",ES11)))</formula>
    </cfRule>
  </conditionalFormatting>
  <conditionalFormatting sqref="ES12:ET12">
    <cfRule type="containsText" dxfId="95" priority="16" operator="containsText" text="MODERADO">
      <formula>NOT(ISERROR(SEARCH("MODERADO",ES12)))</formula>
    </cfRule>
    <cfRule type="containsText" dxfId="94" priority="17" operator="containsText" text="ALTO">
      <formula>NOT(ISERROR(SEARCH("ALTO",ES12)))</formula>
    </cfRule>
    <cfRule type="containsText" dxfId="93" priority="18" operator="containsText" text="EXTREMO">
      <formula>NOT(ISERROR(SEARCH("EXTREMO",ES12)))</formula>
    </cfRule>
  </conditionalFormatting>
  <conditionalFormatting sqref="ES12:ET13">
    <cfRule type="containsText" dxfId="92" priority="52" operator="containsText" text="MODERADO">
      <formula>NOT(ISERROR(SEARCH("MODERADO",ES12)))</formula>
    </cfRule>
    <cfRule type="containsText" dxfId="91" priority="53" operator="containsText" text="ALTO">
      <formula>NOT(ISERROR(SEARCH("ALTO",ES12)))</formula>
    </cfRule>
    <cfRule type="containsText" dxfId="90" priority="54" operator="containsText" text="EXTREMO">
      <formula>NOT(ISERROR(SEARCH("EXTREMO",ES12)))</formula>
    </cfRule>
  </conditionalFormatting>
  <conditionalFormatting sqref="EZ9:FA9">
    <cfRule type="containsText" dxfId="89" priority="133" operator="containsText" text="MODERADO">
      <formula>NOT(ISERROR(SEARCH("MODERADO",EZ9)))</formula>
    </cfRule>
    <cfRule type="containsText" dxfId="88" priority="134" operator="containsText" text="ALTO">
      <formula>NOT(ISERROR(SEARCH("ALTO",EZ9)))</formula>
    </cfRule>
    <cfRule type="containsText" dxfId="87" priority="135" operator="containsText" text="EXTREMO">
      <formula>NOT(ISERROR(SEARCH("EXTREMO",EZ9)))</formula>
    </cfRule>
  </conditionalFormatting>
  <conditionalFormatting sqref="EZ9:FA11">
    <cfRule type="containsText" dxfId="86" priority="93" operator="containsText" text="MODERADO">
      <formula>NOT(ISERROR(SEARCH("MODERADO",EZ9)))</formula>
    </cfRule>
    <cfRule type="containsText" dxfId="85" priority="94" operator="containsText" text="ALTO">
      <formula>NOT(ISERROR(SEARCH("ALTO",EZ9)))</formula>
    </cfRule>
    <cfRule type="containsText" dxfId="84" priority="95" operator="containsText" text="EXTREMO">
      <formula>NOT(ISERROR(SEARCH("EXTREMO",EZ9)))</formula>
    </cfRule>
  </conditionalFormatting>
  <conditionalFormatting sqref="EZ10:FA10">
    <cfRule type="containsText" dxfId="83" priority="75" operator="containsText" text="MODERADO">
      <formula>NOT(ISERROR(SEARCH("MODERADO",EZ10)))</formula>
    </cfRule>
    <cfRule type="containsText" dxfId="82" priority="76" operator="containsText" text="ALTO">
      <formula>NOT(ISERROR(SEARCH("ALTO",EZ10)))</formula>
    </cfRule>
    <cfRule type="containsText" dxfId="81" priority="77" operator="containsText" text="EXTREMO">
      <formula>NOT(ISERROR(SEARCH("EXTREMO",EZ10)))</formula>
    </cfRule>
  </conditionalFormatting>
  <conditionalFormatting sqref="EZ11:FA11 EZ13:FA13">
    <cfRule type="containsText" dxfId="80" priority="116" operator="containsText" text="ALTO">
      <formula>NOT(ISERROR(SEARCH("ALTO",EZ11)))</formula>
    </cfRule>
    <cfRule type="containsText" dxfId="79" priority="115" operator="containsText" text="MODERADO">
      <formula>NOT(ISERROR(SEARCH("MODERADO",EZ11)))</formula>
    </cfRule>
    <cfRule type="containsText" dxfId="78" priority="117" operator="containsText" text="EXTREMO">
      <formula>NOT(ISERROR(SEARCH("EXTREMO",EZ11)))</formula>
    </cfRule>
  </conditionalFormatting>
  <conditionalFormatting sqref="EZ12:FA12">
    <cfRule type="containsText" dxfId="77" priority="13" operator="containsText" text="MODERADO">
      <formula>NOT(ISERROR(SEARCH("MODERADO",EZ12)))</formula>
    </cfRule>
    <cfRule type="containsText" dxfId="76" priority="14" operator="containsText" text="ALTO">
      <formula>NOT(ISERROR(SEARCH("ALTO",EZ12)))</formula>
    </cfRule>
    <cfRule type="containsText" dxfId="75" priority="15" operator="containsText" text="EXTREMO">
      <formula>NOT(ISERROR(SEARCH("EXTREMO",EZ12)))</formula>
    </cfRule>
  </conditionalFormatting>
  <conditionalFormatting sqref="EZ12:FA13">
    <cfRule type="containsText" dxfId="74" priority="51" operator="containsText" text="EXTREMO">
      <formula>NOT(ISERROR(SEARCH("EXTREMO",EZ12)))</formula>
    </cfRule>
    <cfRule type="containsText" dxfId="73" priority="50" operator="containsText" text="ALTO">
      <formula>NOT(ISERROR(SEARCH("ALTO",EZ12)))</formula>
    </cfRule>
    <cfRule type="containsText" dxfId="72" priority="49" operator="containsText" text="MODERADO">
      <formula>NOT(ISERROR(SEARCH("MODERADO",EZ12)))</formula>
    </cfRule>
  </conditionalFormatting>
  <conditionalFormatting sqref="FG9:FH9">
    <cfRule type="containsText" dxfId="71" priority="130" operator="containsText" text="MODERADO">
      <formula>NOT(ISERROR(SEARCH("MODERADO",FG9)))</formula>
    </cfRule>
    <cfRule type="containsText" dxfId="70" priority="131" operator="containsText" text="ALTO">
      <formula>NOT(ISERROR(SEARCH("ALTO",FG9)))</formula>
    </cfRule>
    <cfRule type="containsText" dxfId="69" priority="132" operator="containsText" text="EXTREMO">
      <formula>NOT(ISERROR(SEARCH("EXTREMO",FG9)))</formula>
    </cfRule>
  </conditionalFormatting>
  <conditionalFormatting sqref="FG9:FH11">
    <cfRule type="containsText" dxfId="68" priority="91" operator="containsText" text="ALTO">
      <formula>NOT(ISERROR(SEARCH("ALTO",FG9)))</formula>
    </cfRule>
    <cfRule type="containsText" dxfId="67" priority="92" operator="containsText" text="EXTREMO">
      <formula>NOT(ISERROR(SEARCH("EXTREMO",FG9)))</formula>
    </cfRule>
    <cfRule type="containsText" dxfId="66" priority="90" operator="containsText" text="MODERADO">
      <formula>NOT(ISERROR(SEARCH("MODERADO",FG9)))</formula>
    </cfRule>
  </conditionalFormatting>
  <conditionalFormatting sqref="FG10:FH10">
    <cfRule type="containsText" dxfId="65" priority="74" operator="containsText" text="EXTREMO">
      <formula>NOT(ISERROR(SEARCH("EXTREMO",FG10)))</formula>
    </cfRule>
    <cfRule type="containsText" dxfId="64" priority="73" operator="containsText" text="ALTO">
      <formula>NOT(ISERROR(SEARCH("ALTO",FG10)))</formula>
    </cfRule>
    <cfRule type="containsText" dxfId="63" priority="72" operator="containsText" text="MODERADO">
      <formula>NOT(ISERROR(SEARCH("MODERADO",FG10)))</formula>
    </cfRule>
  </conditionalFormatting>
  <conditionalFormatting sqref="FG11:FH11 FG13:FH13">
    <cfRule type="containsText" dxfId="62" priority="114" operator="containsText" text="EXTREMO">
      <formula>NOT(ISERROR(SEARCH("EXTREMO",FG11)))</formula>
    </cfRule>
    <cfRule type="containsText" dxfId="61" priority="113" operator="containsText" text="ALTO">
      <formula>NOT(ISERROR(SEARCH("ALTO",FG11)))</formula>
    </cfRule>
    <cfRule type="containsText" dxfId="60" priority="112" operator="containsText" text="MODERADO">
      <formula>NOT(ISERROR(SEARCH("MODERADO",FG11)))</formula>
    </cfRule>
  </conditionalFormatting>
  <conditionalFormatting sqref="FG12:FH12">
    <cfRule type="containsText" dxfId="59" priority="12" operator="containsText" text="EXTREMO">
      <formula>NOT(ISERROR(SEARCH("EXTREMO",FG12)))</formula>
    </cfRule>
    <cfRule type="containsText" dxfId="58" priority="11" operator="containsText" text="ALTO">
      <formula>NOT(ISERROR(SEARCH("ALTO",FG12)))</formula>
    </cfRule>
    <cfRule type="containsText" dxfId="57" priority="10" operator="containsText" text="MODERADO">
      <formula>NOT(ISERROR(SEARCH("MODERADO",FG12)))</formula>
    </cfRule>
  </conditionalFormatting>
  <conditionalFormatting sqref="FG12:FH13">
    <cfRule type="containsText" dxfId="56" priority="48" operator="containsText" text="EXTREMO">
      <formula>NOT(ISERROR(SEARCH("EXTREMO",FG12)))</formula>
    </cfRule>
    <cfRule type="containsText" dxfId="55" priority="47" operator="containsText" text="ALTO">
      <formula>NOT(ISERROR(SEARCH("ALTO",FG12)))</formula>
    </cfRule>
    <cfRule type="containsText" dxfId="54" priority="46" operator="containsText" text="MODERADO">
      <formula>NOT(ISERROR(SEARCH("MODERADO",FG12)))</formula>
    </cfRule>
  </conditionalFormatting>
  <conditionalFormatting sqref="FN9:FO9">
    <cfRule type="containsText" dxfId="53" priority="128" operator="containsText" text="ALTO">
      <formula>NOT(ISERROR(SEARCH("ALTO",FN9)))</formula>
    </cfRule>
    <cfRule type="containsText" dxfId="52" priority="129" operator="containsText" text="EXTREMO">
      <formula>NOT(ISERROR(SEARCH("EXTREMO",FN9)))</formula>
    </cfRule>
    <cfRule type="containsText" dxfId="51" priority="127" operator="containsText" text="MODERADO">
      <formula>NOT(ISERROR(SEARCH("MODERADO",FN9)))</formula>
    </cfRule>
  </conditionalFormatting>
  <conditionalFormatting sqref="FN9:FO11">
    <cfRule type="containsText" dxfId="50" priority="88" operator="containsText" text="ALTO">
      <formula>NOT(ISERROR(SEARCH("ALTO",FN9)))</formula>
    </cfRule>
    <cfRule type="containsText" dxfId="49" priority="89" operator="containsText" text="EXTREMO">
      <formula>NOT(ISERROR(SEARCH("EXTREMO",FN9)))</formula>
    </cfRule>
    <cfRule type="containsText" dxfId="48" priority="87" operator="containsText" text="MODERADO">
      <formula>NOT(ISERROR(SEARCH("MODERADO",FN9)))</formula>
    </cfRule>
  </conditionalFormatting>
  <conditionalFormatting sqref="FN10:FO10">
    <cfRule type="containsText" dxfId="47" priority="69" operator="containsText" text="MODERADO">
      <formula>NOT(ISERROR(SEARCH("MODERADO",FN10)))</formula>
    </cfRule>
    <cfRule type="containsText" dxfId="46" priority="71" operator="containsText" text="EXTREMO">
      <formula>NOT(ISERROR(SEARCH("EXTREMO",FN10)))</formula>
    </cfRule>
    <cfRule type="containsText" dxfId="45" priority="70" operator="containsText" text="ALTO">
      <formula>NOT(ISERROR(SEARCH("ALTO",FN10)))</formula>
    </cfRule>
  </conditionalFormatting>
  <conditionalFormatting sqref="FN11:FO11 FN13:FO13">
    <cfRule type="containsText" dxfId="44" priority="110" operator="containsText" text="ALTO">
      <formula>NOT(ISERROR(SEARCH("ALTO",FN11)))</formula>
    </cfRule>
    <cfRule type="containsText" dxfId="43" priority="111" operator="containsText" text="EXTREMO">
      <formula>NOT(ISERROR(SEARCH("EXTREMO",FN11)))</formula>
    </cfRule>
    <cfRule type="containsText" dxfId="42" priority="109" operator="containsText" text="MODERADO">
      <formula>NOT(ISERROR(SEARCH("MODERADO",FN11)))</formula>
    </cfRule>
  </conditionalFormatting>
  <conditionalFormatting sqref="FN12:FO12">
    <cfRule type="containsText" dxfId="41" priority="9" operator="containsText" text="EXTREMO">
      <formula>NOT(ISERROR(SEARCH("EXTREMO",FN12)))</formula>
    </cfRule>
    <cfRule type="containsText" dxfId="40" priority="8" operator="containsText" text="ALTO">
      <formula>NOT(ISERROR(SEARCH("ALTO",FN12)))</formula>
    </cfRule>
    <cfRule type="containsText" dxfId="39" priority="7" operator="containsText" text="MODERADO">
      <formula>NOT(ISERROR(SEARCH("MODERADO",FN12)))</formula>
    </cfRule>
  </conditionalFormatting>
  <conditionalFormatting sqref="FN12:FO13">
    <cfRule type="containsText" dxfId="38" priority="45" operator="containsText" text="EXTREMO">
      <formula>NOT(ISERROR(SEARCH("EXTREMO",FN12)))</formula>
    </cfRule>
    <cfRule type="containsText" dxfId="37" priority="43" operator="containsText" text="MODERADO">
      <formula>NOT(ISERROR(SEARCH("MODERADO",FN12)))</formula>
    </cfRule>
    <cfRule type="containsText" dxfId="36" priority="44" operator="containsText" text="ALTO">
      <formula>NOT(ISERROR(SEARCH("ALTO",FN12)))</formula>
    </cfRule>
  </conditionalFormatting>
  <conditionalFormatting sqref="FU9:FV9">
    <cfRule type="containsText" dxfId="35" priority="124" operator="containsText" text="MODERADO">
      <formula>NOT(ISERROR(SEARCH("MODERADO",FU9)))</formula>
    </cfRule>
    <cfRule type="containsText" dxfId="34" priority="126" operator="containsText" text="EXTREMO">
      <formula>NOT(ISERROR(SEARCH("EXTREMO",FU9)))</formula>
    </cfRule>
    <cfRule type="containsText" dxfId="33" priority="125" operator="containsText" text="ALTO">
      <formula>NOT(ISERROR(SEARCH("ALTO",FU9)))</formula>
    </cfRule>
  </conditionalFormatting>
  <conditionalFormatting sqref="FU9:FV11">
    <cfRule type="containsText" dxfId="32" priority="86" operator="containsText" text="EXTREMO">
      <formula>NOT(ISERROR(SEARCH("EXTREMO",FU9)))</formula>
    </cfRule>
    <cfRule type="containsText" dxfId="31" priority="85" operator="containsText" text="ALTO">
      <formula>NOT(ISERROR(SEARCH("ALTO",FU9)))</formula>
    </cfRule>
    <cfRule type="containsText" dxfId="30" priority="84" operator="containsText" text="MODERADO">
      <formula>NOT(ISERROR(SEARCH("MODERADO",FU9)))</formula>
    </cfRule>
  </conditionalFormatting>
  <conditionalFormatting sqref="FU10:FV10">
    <cfRule type="containsText" dxfId="29" priority="66" operator="containsText" text="MODERADO">
      <formula>NOT(ISERROR(SEARCH("MODERADO",FU10)))</formula>
    </cfRule>
    <cfRule type="containsText" dxfId="28" priority="68" operator="containsText" text="EXTREMO">
      <formula>NOT(ISERROR(SEARCH("EXTREMO",FU10)))</formula>
    </cfRule>
    <cfRule type="containsText" dxfId="27" priority="67" operator="containsText" text="ALTO">
      <formula>NOT(ISERROR(SEARCH("ALTO",FU10)))</formula>
    </cfRule>
  </conditionalFormatting>
  <conditionalFormatting sqref="FU11:FV11 FU13:FV13">
    <cfRule type="containsText" dxfId="26" priority="108" operator="containsText" text="EXTREMO">
      <formula>NOT(ISERROR(SEARCH("EXTREMO",FU11)))</formula>
    </cfRule>
    <cfRule type="containsText" dxfId="25" priority="107" operator="containsText" text="ALTO">
      <formula>NOT(ISERROR(SEARCH("ALTO",FU11)))</formula>
    </cfRule>
    <cfRule type="containsText" dxfId="24" priority="106" operator="containsText" text="MODERADO">
      <formula>NOT(ISERROR(SEARCH("MODERADO",FU11)))</formula>
    </cfRule>
  </conditionalFormatting>
  <conditionalFormatting sqref="FU12:FV12">
    <cfRule type="containsText" dxfId="23" priority="4" operator="containsText" text="MODERADO">
      <formula>NOT(ISERROR(SEARCH("MODERADO",FU12)))</formula>
    </cfRule>
    <cfRule type="containsText" dxfId="22" priority="5" operator="containsText" text="ALTO">
      <formula>NOT(ISERROR(SEARCH("ALTO",FU12)))</formula>
    </cfRule>
    <cfRule type="containsText" dxfId="21" priority="6" operator="containsText" text="EXTREMO">
      <formula>NOT(ISERROR(SEARCH("EXTREMO",FU12)))</formula>
    </cfRule>
  </conditionalFormatting>
  <conditionalFormatting sqref="FU12:FV13">
    <cfRule type="containsText" dxfId="20" priority="40" operator="containsText" text="MODERADO">
      <formula>NOT(ISERROR(SEARCH("MODERADO",FU12)))</formula>
    </cfRule>
    <cfRule type="containsText" dxfId="19" priority="41" operator="containsText" text="ALTO">
      <formula>NOT(ISERROR(SEARCH("ALTO",FU12)))</formula>
    </cfRule>
    <cfRule type="containsText" dxfId="18" priority="42" operator="containsText" text="EXTREMO">
      <formula>NOT(ISERROR(SEARCH("EXTREMO",FU12)))</formula>
    </cfRule>
  </conditionalFormatting>
  <conditionalFormatting sqref="GB9:GC9">
    <cfRule type="containsText" dxfId="17" priority="121" operator="containsText" text="MODERADO">
      <formula>NOT(ISERROR(SEARCH("MODERADO",GB9)))</formula>
    </cfRule>
    <cfRule type="containsText" dxfId="16" priority="122" operator="containsText" text="ALTO">
      <formula>NOT(ISERROR(SEARCH("ALTO",GB9)))</formula>
    </cfRule>
    <cfRule type="containsText" dxfId="15" priority="123" operator="containsText" text="EXTREMO">
      <formula>NOT(ISERROR(SEARCH("EXTREMO",GB9)))</formula>
    </cfRule>
  </conditionalFormatting>
  <conditionalFormatting sqref="GB9:GC11">
    <cfRule type="containsText" dxfId="14" priority="81" operator="containsText" text="MODERADO">
      <formula>NOT(ISERROR(SEARCH("MODERADO",GB9)))</formula>
    </cfRule>
    <cfRule type="containsText" dxfId="13" priority="82" operator="containsText" text="ALTO">
      <formula>NOT(ISERROR(SEARCH("ALTO",GB9)))</formula>
    </cfRule>
    <cfRule type="containsText" dxfId="12" priority="83" operator="containsText" text="EXTREMO">
      <formula>NOT(ISERROR(SEARCH("EXTREMO",GB9)))</formula>
    </cfRule>
  </conditionalFormatting>
  <conditionalFormatting sqref="GB10:GC10">
    <cfRule type="containsText" dxfId="11" priority="65" operator="containsText" text="EXTREMO">
      <formula>NOT(ISERROR(SEARCH("EXTREMO",GB10)))</formula>
    </cfRule>
    <cfRule type="containsText" dxfId="10" priority="64" operator="containsText" text="ALTO">
      <formula>NOT(ISERROR(SEARCH("ALTO",GB10)))</formula>
    </cfRule>
    <cfRule type="containsText" dxfId="9" priority="63" operator="containsText" text="MODERADO">
      <formula>NOT(ISERROR(SEARCH("MODERADO",GB10)))</formula>
    </cfRule>
  </conditionalFormatting>
  <conditionalFormatting sqref="GB11:GC11 GB13:GC13">
    <cfRule type="containsText" dxfId="8" priority="104" operator="containsText" text="ALTO">
      <formula>NOT(ISERROR(SEARCH("ALTO",GB11)))</formula>
    </cfRule>
    <cfRule type="containsText" dxfId="7" priority="103" operator="containsText" text="MODERADO">
      <formula>NOT(ISERROR(SEARCH("MODERADO",GB11)))</formula>
    </cfRule>
    <cfRule type="containsText" dxfId="6" priority="105" operator="containsText" text="EXTREMO">
      <formula>NOT(ISERROR(SEARCH("EXTREMO",GB11)))</formula>
    </cfRule>
  </conditionalFormatting>
  <conditionalFormatting sqref="GB12:GC12">
    <cfRule type="containsText" dxfId="5" priority="2" operator="containsText" text="ALTO">
      <formula>NOT(ISERROR(SEARCH("ALTO",GB12)))</formula>
    </cfRule>
    <cfRule type="containsText" dxfId="4" priority="3" operator="containsText" text="EXTREMO">
      <formula>NOT(ISERROR(SEARCH("EXTREMO",GB12)))</formula>
    </cfRule>
    <cfRule type="containsText" dxfId="3" priority="1" operator="containsText" text="MODERADO">
      <formula>NOT(ISERROR(SEARCH("MODERADO",GB12)))</formula>
    </cfRule>
  </conditionalFormatting>
  <conditionalFormatting sqref="GB12:GC13">
    <cfRule type="containsText" dxfId="2" priority="39" operator="containsText" text="EXTREMO">
      <formula>NOT(ISERROR(SEARCH("EXTREMO",GB12)))</formula>
    </cfRule>
    <cfRule type="containsText" dxfId="1" priority="38" operator="containsText" text="ALTO">
      <formula>NOT(ISERROR(SEARCH("ALTO",GB12)))</formula>
    </cfRule>
    <cfRule type="containsText" dxfId="0" priority="37" operator="containsText" text="MODERADO">
      <formula>NOT(ISERROR(SEARCH("MODERADO",GB12)))</formula>
    </cfRule>
  </conditionalFormatting>
  <dataValidations count="17">
    <dataValidation type="list" allowBlank="1" showInputMessage="1" showErrorMessage="1" sqref="WQZ9:WQZ10 WHD9:WHD10 VXH9:VXH10 VNL9:VNL10 VDP9:VDP10 UTT9:UTT10 UJX9:UJX10 UAB9:UAB10 TQF9:TQF10 TGJ9:TGJ10 SWN9:SWN10 SMR9:SMR10 SCV9:SCV10 RSZ9:RSZ10 RJD9:RJD10 QZH9:QZH10 QPL9:QPL10 QFP9:QFP10 PVT9:PVT10 PLX9:PLX10 PCB9:PCB10 OSF9:OSF10 OIJ9:OIJ10 NYN9:NYN10 NOR9:NOR10 NEV9:NEV10 MUZ9:MUZ10 MLD9:MLD10 MBH9:MBH10 LRL9:LRL10 LHP9:LHP10 KXT9:KXT10 KNX9:KNX10 KEB9:KEB10 JUF9:JUF10 JKJ9:JKJ10 JAN9:JAN10 IQR9:IQR10 IGV9:IGV10 HWZ9:HWZ10 HND9:HND10 HDH9:HDH10 GTL9:GTL10 GJP9:GJP10 FZT9:FZT10 FPX9:FPX10 FGB9:FGB10 EWF9:EWF10 EMJ9:EMJ10 ECN9:ECN10 DSR9:DSR10 DIV9:DIV10 CYZ9:CYZ10 CPD9:CPD10 CFH9:CFH10 BVL9:BVL10 XAV9:XAV10 J9:AB13" xr:uid="{00000000-0002-0000-1800-000000000000}">
      <formula1>SINO</formula1>
    </dataValidation>
    <dataValidation type="whole" allowBlank="1" showInputMessage="1" showErrorMessage="1" sqref="WQK9:WQK10 WGO9:WGO10 VWS9:VWS10 VMW9:VMW10 VDA9:VDA10 UTE9:UTE10 UJI9:UJI10 TZM9:TZM10 TPQ9:TPQ10 TFU9:TFU10 SVY9:SVY10 SMC9:SMC10 SCG9:SCG10 RSK9:RSK10 RIO9:RIO10 QYS9:QYS10 QOW9:QOW10 QFA9:QFA10 PVE9:PVE10 PLI9:PLI10 PBM9:PBM10 ORQ9:ORQ10 OHU9:OHU10 NXY9:NXY10 NOC9:NOC10 NEG9:NEG10 MUK9:MUK10 MKO9:MKO10 MAS9:MAS10 LQW9:LQW10 LHA9:LHA10 KXE9:KXE10 KNI9:KNI10 KDM9:KDM10 JTQ9:JTQ10 JJU9:JJU10 IZY9:IZY10 IQC9:IQC10 IGG9:IGG10 HWK9:HWK10 HMO9:HMO10 HCS9:HCS10 GSW9:GSW10 GJA9:GJA10 FZE9:FZE10 FPI9:FPI10 FFM9:FFM10 EVQ9:EVQ10 ELU9:ELU10 EBY9:EBY10 DSC9:DSC10 DIG9:DIG10 CYK9:CYK10 COO9:COO10 CES9:CES10 BUW9:BUW10 XAG9:XAG10" xr:uid="{00000000-0002-0000-1800-000001000000}">
      <formula1>0</formula1>
      <formula2>100</formula2>
    </dataValidation>
    <dataValidation showInputMessage="1" showErrorMessage="1" sqref="WQN9:WQR10 WGR9:WGV10 VWV9:VWZ10 VMZ9:VND10 VDD9:VDH10 UTH9:UTL10 UJL9:UJP10 TZP9:TZT10 TPT9:TPX10 TFX9:TGB10 SWB9:SWF10 SMF9:SMJ10 SCJ9:SCN10 RSN9:RSR10 RIR9:RIV10 QYV9:QYZ10 QOZ9:QPD10 QFD9:QFH10 PVH9:PVL10 PLL9:PLP10 PBP9:PBT10 ORT9:ORX10 OHX9:OIB10 NYB9:NYF10 NOF9:NOJ10 NEJ9:NEN10 MUN9:MUR10 MKR9:MKV10 MAV9:MAZ10 LQZ9:LRD10 LHD9:LHH10 KXH9:KXL10 KNL9:KNP10 KDP9:KDT10 JTT9:JTX10 JJX9:JKB10 JAB9:JAF10 IQF9:IQJ10 IGJ9:IGN10 HWN9:HWR10 HMR9:HMV10 HCV9:HCZ10 GSZ9:GTD10 GJD9:GJH10 FZH9:FZL10 FPL9:FPP10 FFP9:FFT10 EVT9:EVX10 ELX9:EMB10 ECB9:ECF10 DSF9:DSJ10 DIJ9:DIN10 CYN9:CYR10 COR9:COV10 CEV9:CEZ10 BUZ9:BVD10 XAJ9:XAN10 CL9:CO13" xr:uid="{00000000-0002-0000-1800-000002000000}"/>
    <dataValidation type="list" showInputMessage="1" showErrorMessage="1" errorTitle="Rechazado" error="Solo son validadas las opciones de la lista" sqref="WQL9:WQL10 WGP9:WGP10 VWT9:VWT10 VMX9:VMX10 VDB9:VDB10 UTF9:UTF10 UJJ9:UJJ10 TZN9:TZN10 TPR9:TPR10 TFV9:TFV10 SVZ9:SVZ10 SMD9:SMD10 SCH9:SCH10 RSL9:RSL10 RIP9:RIP10 QYT9:QYT10 QOX9:QOX10 QFB9:QFB10 PVF9:PVF10 PLJ9:PLJ10 PBN9:PBN10 ORR9:ORR10 OHV9:OHV10 NXZ9:NXZ10 NOD9:NOD10 NEH9:NEH10 MUL9:MUL10 MKP9:MKP10 MAT9:MAT10 LQX9:LQX10 LHB9:LHB10 KXF9:KXF10 KNJ9:KNJ10 KDN9:KDN10 JTR9:JTR10 JJV9:JJV10 IZZ9:IZZ10 IQD9:IQD10 IGH9:IGH10 HWL9:HWL10 HMP9:HMP10 HCT9:HCT10 GSX9:GSX10 GJB9:GJB10 FZF9:FZF10 FPJ9:FPJ10 FFN9:FFN10 EVR9:EVR10 ELV9:ELV10 EBZ9:EBZ10 DSD9:DSD10 DIH9:DIH10 CYL9:CYL10 COP9:COP10 CET9:CET10 BUX9:BUX10 XAH9:XAH10 BF9:BF13 BN9:BN13 BR9:BR13 BV9:BV13 BZ9:BZ13 CH9:CH13 CD9:CD13 CK9:CO13 BJ9:BJ13 CW9:CW13 CT9:CT13 BB9:BB13 AP9:AP13 AT9:AT13 AX9:AX13" xr:uid="{00000000-0002-0000-1800-000003000000}">
      <formula1>Efecto</formula1>
    </dataValidation>
    <dataValidation type="list" allowBlank="1" showInputMessage="1" showErrorMessage="1" sqref="WPZ9:WPZ10 WGD9:WGD10 VWH9:VWH10 VML9:VML10 VCP9:VCP10 UST9:UST10 UIX9:UIX10 TZB9:TZB10 TPF9:TPF10 TFJ9:TFJ10 SVN9:SVN10 SLR9:SLR10 SBV9:SBV10 RRZ9:RRZ10 RID9:RID10 QYH9:QYH10 QOL9:QOL10 QEP9:QEP10 PUT9:PUT10 PKX9:PKX10 PBB9:PBB10 ORF9:ORF10 OHJ9:OHJ10 NXN9:NXN10 NNR9:NNR10 NDV9:NDV10 MTZ9:MTZ10 MKD9:MKD10 MAH9:MAH10 LQL9:LQL10 LGP9:LGP10 KWT9:KWT10 KMX9:KMX10 KDB9:KDB10 JTF9:JTF10 JJJ9:JJJ10 IZN9:IZN10 IPR9:IPR10 IFV9:IFV10 HVZ9:HVZ10 HMD9:HMD10 HCH9:HCH10 GSL9:GSL10 GIP9:GIP10 FYT9:FYT10 FOX9:FOX10 FFB9:FFB10 EVF9:EVF10 ELJ9:ELJ10 EBN9:EBN10 DRR9:DRR10 DHV9:DHV10 CXZ9:CXZ10 COD9:COD10 CEH9:CEH10 BUL9:BUL10 WZV9:WZV10" xr:uid="{00000000-0002-0000-1800-000004000000}">
      <formula1>IMPACTO</formula1>
    </dataValidation>
    <dataValidation type="list" allowBlank="1" showInputMessage="1" showErrorMessage="1" sqref="WPY9:WPY10 WGC9:WGC10 VWG9:VWG10 VMK9:VMK10 VCO9:VCO10 USS9:USS10 UIW9:UIW10 TZA9:TZA10 TPE9:TPE10 TFI9:TFI10 SVM9:SVM10 SLQ9:SLQ10 SBU9:SBU10 RRY9:RRY10 RIC9:RIC10 QYG9:QYG10 QOK9:QOK10 QEO9:QEO10 PUS9:PUS10 PKW9:PKW10 PBA9:PBA10 ORE9:ORE10 OHI9:OHI10 NXM9:NXM10 NNQ9:NNQ10 NDU9:NDU10 MTY9:MTY10 MKC9:MKC10 MAG9:MAG10 LQK9:LQK10 LGO9:LGO10 KWS9:KWS10 KMW9:KMW10 KDA9:KDA10 JTE9:JTE10 JJI9:JJI10 IZM9:IZM10 IPQ9:IPQ10 IFU9:IFU10 HVY9:HVY10 HMC9:HMC10 HCG9:HCG10 GSK9:GSK10 GIO9:GIO10 FYS9:FYS10 FOW9:FOW10 FFA9:FFA10 EVE9:EVE10 ELI9:ELI10 EBM9:EBM10 DRQ9:DRQ10 DHU9:DHU10 CXY9:CXY10 COC9:COC10 CEG9:CEG10 BUK9:BUK10 WZU9:WZU10 I9:I13" xr:uid="{00000000-0002-0000-1800-000005000000}">
      <formula1>PROBAB</formula1>
    </dataValidation>
    <dataValidation type="list" showInputMessage="1" showErrorMessage="1" sqref="BI9:BI13 BE9:BE13 BU9:BU13 BQ9:BQ13 CC9:CC13 BY9:BY13 CG9:CG13 CJ9:CJ13 BM9:BM13 AO9:AO13 AS9:AS13 BA9:BA13 AW9:AW13" xr:uid="{00000000-0002-0000-1800-000006000000}">
      <formula1>TIP_CONTROL</formula1>
    </dataValidation>
    <dataValidation type="list" sqref="CI9:CI13" xr:uid="{00000000-0002-0000-1800-000007000000}">
      <formula1>IMPLEMENT</formula1>
    </dataValidation>
    <dataValidation showInputMessage="1" showErrorMessage="1" errorTitle="Rechazado" error="Solo son validadas las opciones de la lista" sqref="CR13 AK9:AK12 AK13:AL13 CP9:CQ13 CS9:CS13 CU9:CU13 CV13" xr:uid="{00000000-0002-0000-1800-000008000000}"/>
    <dataValidation type="list" allowBlank="1" showInputMessage="1" sqref="F9:F13" xr:uid="{00000000-0002-0000-1800-000009000000}">
      <formula1>TipoCau</formula1>
    </dataValidation>
    <dataValidation type="list" allowBlank="1" showInputMessage="1" sqref="D9:D13" xr:uid="{00000000-0002-0000-1800-00000A000000}">
      <formula1>InternoExp</formula1>
    </dataValidation>
    <dataValidation type="list" allowBlank="1" showInputMessage="1" sqref="E9:E13" xr:uid="{00000000-0002-0000-1800-00000B000000}">
      <formula1>ExternoExp</formula1>
    </dataValidation>
    <dataValidation type="list" allowBlank="1" showInputMessage="1" sqref="H9:H13" xr:uid="{00000000-0002-0000-1800-00000C000000}">
      <formula1>TramitesSer</formula1>
    </dataValidation>
    <dataValidation type="list" allowBlank="1" showInputMessage="1" showErrorMessage="1" sqref="G9:G13" xr:uid="{00000000-0002-0000-1800-00000D000000}">
      <formula1>consecuencias</formula1>
    </dataValidation>
    <dataValidation type="list" allowBlank="1" showInputMessage="1" showErrorMessage="1" sqref="BMA587:BMA591" xr:uid="{00000000-0002-0000-1800-00000E000000}">
      <formula1>TipoCausa</formula1>
    </dataValidation>
    <dataValidation type="list" showInputMessage="1" showErrorMessage="1" errorTitle="Rechazado" error="Solo son validadas las opciones de la lista" sqref="BC9:BC13 BG9:BG13 BK9:BK13 BO9:BO13 BS9:BS13 BW9:BW13 CA9:CA13 CE9:CE13 AM9:AM13 AQ9:AQ13 AY9:AY13 AU9:AU13" xr:uid="{00000000-0002-0000-1800-00000F000000}">
      <formula1>FRECUENCY</formula1>
    </dataValidation>
    <dataValidation type="list" showErrorMessage="1" sqref="CF9:CF13 BD9:BD13 BH9:BH13 BL9:BL13 BP9:BP13 BT9:BT13 BX9:BX13 CB9:CB13 AN9:AN13 AR9:AR13 AZ9:AZ13 AV9:AV13" xr:uid="{00000000-0002-0000-1800-000010000000}">
      <formula1>IMPLEMENT</formula1>
    </dataValidation>
  </dataValidation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OU871"/>
  <sheetViews>
    <sheetView tabSelected="1" workbookViewId="0"/>
  </sheetViews>
  <sheetFormatPr baseColWidth="10" defaultRowHeight="10.199999999999999" x14ac:dyDescent="0.2"/>
  <cols>
    <col min="1" max="1" width="4.88671875" style="128" customWidth="1"/>
    <col min="2" max="2" width="17.109375" style="128" customWidth="1"/>
    <col min="3" max="3" width="27.44140625" style="128" customWidth="1"/>
    <col min="4" max="4" width="23.88671875" style="128" customWidth="1"/>
    <col min="5" max="6" width="13.44140625" style="128" customWidth="1"/>
    <col min="7" max="8" width="23.88671875" style="128" customWidth="1"/>
    <col min="9" max="9" width="12" style="265" customWidth="1"/>
    <col min="10" max="28" width="9.6640625" style="265" customWidth="1"/>
    <col min="29" max="29" width="12.33203125" style="265" customWidth="1"/>
    <col min="30" max="30" width="6.33203125" style="265" customWidth="1"/>
    <col min="31" max="31" width="9.88671875" style="265" customWidth="1"/>
    <col min="32" max="32" width="5.88671875" style="128" customWidth="1"/>
    <col min="33" max="33" width="10.33203125" style="265" customWidth="1"/>
    <col min="34" max="34" width="6.44140625" style="129" customWidth="1"/>
    <col min="35" max="35" width="50.6640625" style="128" customWidth="1"/>
    <col min="36" max="36" width="17.6640625" style="128" customWidth="1"/>
    <col min="37" max="37" width="23" style="135" customWidth="1"/>
    <col min="38" max="38" width="18" style="135" customWidth="1"/>
    <col min="39" max="39" width="8.88671875" style="135" customWidth="1"/>
    <col min="40" max="40" width="12.33203125" style="128" customWidth="1"/>
    <col min="41" max="41" width="8.6640625" style="128" customWidth="1"/>
    <col min="42" max="42" width="9.109375" style="135" customWidth="1"/>
    <col min="43" max="43" width="8.88671875" style="135" customWidth="1"/>
    <col min="44" max="44" width="12.33203125" style="128" customWidth="1"/>
    <col min="45" max="45" width="8.6640625" style="128" customWidth="1"/>
    <col min="46" max="46" width="9.109375" style="135" customWidth="1"/>
    <col min="47" max="47" width="8.88671875" style="135" customWidth="1"/>
    <col min="48" max="48" width="12.33203125" style="128" customWidth="1"/>
    <col min="49" max="49" width="8.6640625" style="128" customWidth="1"/>
    <col min="50" max="50" width="9.109375" style="135" customWidth="1"/>
    <col min="51" max="51" width="8.88671875" style="135" customWidth="1"/>
    <col min="52" max="52" width="12.33203125" style="128" customWidth="1"/>
    <col min="53" max="53" width="8.6640625" style="128" customWidth="1"/>
    <col min="54" max="54" width="9.109375" style="135" customWidth="1"/>
    <col min="55" max="55" width="8.88671875" style="135" customWidth="1"/>
    <col min="56" max="56" width="12.33203125" style="128" customWidth="1"/>
    <col min="57" max="57" width="8.6640625" style="128" customWidth="1"/>
    <col min="58" max="58" width="9.109375" style="135" customWidth="1"/>
    <col min="59" max="59" width="8.88671875" style="135" customWidth="1"/>
    <col min="60" max="60" width="12.33203125" style="128" customWidth="1"/>
    <col min="61" max="61" width="8.6640625" style="128" customWidth="1"/>
    <col min="62" max="62" width="9.109375" style="135" customWidth="1"/>
    <col min="63" max="63" width="8.88671875" style="135" customWidth="1"/>
    <col min="64" max="64" width="12.33203125" style="128" customWidth="1"/>
    <col min="65" max="65" width="8.6640625" style="128" customWidth="1"/>
    <col min="66" max="66" width="9.109375" style="135" customWidth="1"/>
    <col min="67" max="67" width="8.88671875" style="135" customWidth="1"/>
    <col min="68" max="68" width="12.33203125" style="128" customWidth="1"/>
    <col min="69" max="69" width="8.6640625" style="128" customWidth="1"/>
    <col min="70" max="70" width="9.109375" style="135" customWidth="1"/>
    <col min="71" max="71" width="8.88671875" style="135" customWidth="1"/>
    <col min="72" max="72" width="12.33203125" style="128" customWidth="1"/>
    <col min="73" max="73" width="8.6640625" style="128" customWidth="1"/>
    <col min="74" max="74" width="9.109375" style="135" customWidth="1"/>
    <col min="75" max="75" width="8.88671875" style="135" customWidth="1"/>
    <col min="76" max="76" width="12.33203125" style="128" customWidth="1"/>
    <col min="77" max="77" width="8.6640625" style="128" customWidth="1"/>
    <col min="78" max="78" width="9.109375" style="135" customWidth="1"/>
    <col min="79" max="79" width="8.88671875" style="135" customWidth="1"/>
    <col min="80" max="80" width="12.33203125" style="128" customWidth="1"/>
    <col min="81" max="81" width="8.6640625" style="128" customWidth="1"/>
    <col min="82" max="82" width="9.109375" style="135" customWidth="1"/>
    <col min="83" max="83" width="8.88671875" style="135" customWidth="1"/>
    <col min="84" max="84" width="12.33203125" style="128" customWidth="1"/>
    <col min="85" max="85" width="8.6640625" style="128" customWidth="1"/>
    <col min="86" max="86" width="9.109375" style="135" customWidth="1"/>
    <col min="87" max="89" width="2.109375" style="135" hidden="1" customWidth="1"/>
    <col min="90" max="90" width="9.6640625" style="135" customWidth="1"/>
    <col min="91" max="91" width="6.88671875" style="135" customWidth="1"/>
    <col min="92" max="92" width="9.6640625" style="135" customWidth="1"/>
    <col min="93" max="93" width="6.88671875" style="135" customWidth="1"/>
    <col min="94" max="94" width="9.6640625" style="135" customWidth="1"/>
    <col min="95" max="95" width="6.88671875" style="135" customWidth="1"/>
    <col min="96" max="96" width="32.88671875" style="135" customWidth="1"/>
    <col min="97" max="97" width="7" style="135" customWidth="1"/>
    <col min="98" max="98" width="1" style="135" customWidth="1"/>
    <col min="99" max="99" width="37.33203125" style="135" customWidth="1"/>
    <col min="100" max="100" width="45" style="135" customWidth="1"/>
    <col min="101" max="101" width="1.44140625" style="135" hidden="1" customWidth="1"/>
    <col min="102" max="105" width="5.44140625" style="135" hidden="1" customWidth="1"/>
    <col min="106" max="106" width="5.88671875" style="128" hidden="1" customWidth="1"/>
    <col min="107" max="108" width="6.88671875" style="128" hidden="1" customWidth="1"/>
    <col min="109" max="109" width="4.44140625" style="135" hidden="1" customWidth="1"/>
    <col min="110" max="110" width="6.44140625" style="128" hidden="1" customWidth="1"/>
    <col min="111" max="112" width="6.44140625" style="135" hidden="1" customWidth="1"/>
    <col min="113" max="113" width="19" style="128" hidden="1" customWidth="1"/>
    <col min="114" max="116" width="6" style="128" hidden="1" customWidth="1"/>
    <col min="117" max="117" width="4.44140625" style="135" hidden="1" customWidth="1"/>
    <col min="118" max="118" width="6.44140625" style="128" hidden="1" customWidth="1"/>
    <col min="119" max="119" width="6.44140625" style="135" hidden="1" customWidth="1"/>
    <col min="120" max="191" width="6" style="128" hidden="1" customWidth="1"/>
    <col min="192" max="192" width="7.44140625" style="128" hidden="1" customWidth="1"/>
    <col min="193" max="193" width="17.109375" style="128" customWidth="1"/>
    <col min="194" max="224" width="8" style="128" customWidth="1"/>
    <col min="225" max="1677" width="2.109375" style="128" customWidth="1"/>
    <col min="1678" max="1680" width="10.88671875" style="128"/>
    <col min="1681" max="1681" width="4.33203125" style="128" customWidth="1"/>
    <col min="1682" max="1683" width="10.88671875" style="128"/>
    <col min="1684" max="1684" width="4.88671875" style="128" customWidth="1"/>
    <col min="1685" max="1690" width="10.88671875" style="128"/>
    <col min="1691" max="1691" width="36.33203125" style="128" customWidth="1"/>
    <col min="1692" max="1692" width="10.88671875" style="128"/>
    <col min="1693" max="1693" width="45.44140625" style="128" customWidth="1"/>
    <col min="1694" max="1695" width="10.88671875" style="128"/>
    <col min="1696" max="1696" width="10.88671875" style="136"/>
    <col min="1697" max="1697" width="10.88671875" style="128"/>
    <col min="1698" max="1698" width="32.44140625" style="265" customWidth="1"/>
    <col min="1699" max="1702" width="10.88671875" style="128"/>
    <col min="1703" max="1703" width="42.44140625" style="128" customWidth="1"/>
    <col min="1704" max="1762" width="10.88671875" style="128"/>
    <col min="1763" max="1763" width="26.44140625" style="128" customWidth="1"/>
    <col min="1764" max="1766" width="10.88671875" style="128"/>
    <col min="1767" max="1767" width="17.44140625" style="128" customWidth="1"/>
    <col min="1768" max="1892" width="10.88671875" style="128"/>
    <col min="1893" max="1893" width="12" style="128" customWidth="1"/>
    <col min="1894" max="1894" width="2.6640625" style="128" customWidth="1"/>
    <col min="1895" max="1896" width="6.44140625" style="128" customWidth="1"/>
    <col min="1897" max="1897" width="5.88671875" style="128" customWidth="1"/>
    <col min="1898" max="1898" width="6.44140625" style="128" customWidth="1"/>
    <col min="1899" max="1899" width="13.6640625" style="128" customWidth="1"/>
    <col min="1900" max="1901" width="9" style="128" customWidth="1"/>
    <col min="1902" max="1902" width="2.44140625" style="128" customWidth="1"/>
    <col min="1903" max="1903" width="8.88671875" style="128" customWidth="1"/>
    <col min="1904" max="1904" width="7.44140625" style="128" customWidth="1"/>
    <col min="1905" max="1907" width="3.6640625" style="128" customWidth="1"/>
    <col min="1908" max="1908" width="3.44140625" style="128" customWidth="1"/>
    <col min="1909" max="1909" width="2.88671875" style="128" customWidth="1"/>
    <col min="1910" max="1910" width="3" style="128" customWidth="1"/>
    <col min="1911" max="1913" width="0" style="128" hidden="1" customWidth="1"/>
    <col min="1914" max="1914" width="4.44140625" style="128" customWidth="1"/>
    <col min="1915" max="1915" width="0" style="128" hidden="1" customWidth="1"/>
    <col min="1916" max="1917" width="14.88671875" style="128" customWidth="1"/>
    <col min="1918" max="1918" width="15.109375" style="128" customWidth="1"/>
    <col min="1919" max="1919" width="6.44140625" style="128" customWidth="1"/>
    <col min="1920" max="1920" width="15.109375" style="128" customWidth="1"/>
    <col min="1921" max="1921" width="4.109375" style="128" customWidth="1"/>
    <col min="1922" max="1922" width="3" style="128" customWidth="1"/>
    <col min="1923" max="1925" width="0" style="128" hidden="1" customWidth="1"/>
    <col min="1926" max="1926" width="3" style="128" customWidth="1"/>
    <col min="1927" max="1927" width="0" style="128" hidden="1" customWidth="1"/>
    <col min="1928" max="1928" width="3" style="128" customWidth="1"/>
    <col min="1929" max="1929" width="0" style="128" hidden="1" customWidth="1"/>
    <col min="1930" max="1930" width="4.44140625" style="128" customWidth="1"/>
    <col min="1931" max="1931" width="34.33203125" style="128" customWidth="1"/>
    <col min="1932" max="1932" width="23.44140625" style="128" customWidth="1"/>
    <col min="1933" max="1933" width="9.109375" style="128" customWidth="1"/>
    <col min="1934" max="1934" width="19.44140625" style="128" customWidth="1"/>
    <col min="1935" max="1935" width="42.6640625" style="128" customWidth="1"/>
    <col min="1936" max="1936" width="5.88671875" style="128" customWidth="1"/>
    <col min="1937" max="1937" width="31.44140625" style="128" customWidth="1"/>
    <col min="1938" max="1938" width="16.109375" style="128" customWidth="1"/>
    <col min="1939" max="1940" width="9.33203125" style="128" customWidth="1"/>
    <col min="1941" max="1941" width="11.109375" style="128" customWidth="1"/>
    <col min="1942" max="1942" width="2.109375" style="128" customWidth="1"/>
    <col min="1943" max="2148" width="10.88671875" style="128"/>
    <col min="2149" max="2149" width="12" style="128" customWidth="1"/>
    <col min="2150" max="2150" width="2.6640625" style="128" customWidth="1"/>
    <col min="2151" max="2152" width="6.44140625" style="128" customWidth="1"/>
    <col min="2153" max="2153" width="5.88671875" style="128" customWidth="1"/>
    <col min="2154" max="2154" width="6.44140625" style="128" customWidth="1"/>
    <col min="2155" max="2155" width="13.6640625" style="128" customWidth="1"/>
    <col min="2156" max="2157" width="9" style="128" customWidth="1"/>
    <col min="2158" max="2158" width="2.44140625" style="128" customWidth="1"/>
    <col min="2159" max="2159" width="8.88671875" style="128" customWidth="1"/>
    <col min="2160" max="2160" width="7.44140625" style="128" customWidth="1"/>
    <col min="2161" max="2163" width="3.6640625" style="128" customWidth="1"/>
    <col min="2164" max="2164" width="3.44140625" style="128" customWidth="1"/>
    <col min="2165" max="2165" width="2.88671875" style="128" customWidth="1"/>
    <col min="2166" max="2166" width="3" style="128" customWidth="1"/>
    <col min="2167" max="2169" width="0" style="128" hidden="1" customWidth="1"/>
    <col min="2170" max="2170" width="4.44140625" style="128" customWidth="1"/>
    <col min="2171" max="2171" width="0" style="128" hidden="1" customWidth="1"/>
    <col min="2172" max="2173" width="14.88671875" style="128" customWidth="1"/>
    <col min="2174" max="2174" width="15.109375" style="128" customWidth="1"/>
    <col min="2175" max="2175" width="6.44140625" style="128" customWidth="1"/>
    <col min="2176" max="2176" width="15.109375" style="128" customWidth="1"/>
    <col min="2177" max="2177" width="4.109375" style="128" customWidth="1"/>
    <col min="2178" max="2178" width="3" style="128" customWidth="1"/>
    <col min="2179" max="2181" width="0" style="128" hidden="1" customWidth="1"/>
    <col min="2182" max="2182" width="3" style="128" customWidth="1"/>
    <col min="2183" max="2183" width="0" style="128" hidden="1" customWidth="1"/>
    <col min="2184" max="2184" width="3" style="128" customWidth="1"/>
    <col min="2185" max="2185" width="0" style="128" hidden="1" customWidth="1"/>
    <col min="2186" max="2186" width="4.44140625" style="128" customWidth="1"/>
    <col min="2187" max="2187" width="34.33203125" style="128" customWidth="1"/>
    <col min="2188" max="2188" width="23.44140625" style="128" customWidth="1"/>
    <col min="2189" max="2189" width="9.109375" style="128" customWidth="1"/>
    <col min="2190" max="2190" width="19.44140625" style="128" customWidth="1"/>
    <col min="2191" max="2191" width="42.6640625" style="128" customWidth="1"/>
    <col min="2192" max="2192" width="5.88671875" style="128" customWidth="1"/>
    <col min="2193" max="2193" width="31.44140625" style="128" customWidth="1"/>
    <col min="2194" max="2194" width="16.109375" style="128" customWidth="1"/>
    <col min="2195" max="2196" width="9.33203125" style="128" customWidth="1"/>
    <col min="2197" max="2197" width="11.109375" style="128" customWidth="1"/>
    <col min="2198" max="2198" width="2.109375" style="128" customWidth="1"/>
    <col min="2199" max="2404" width="10.88671875" style="128"/>
    <col min="2405" max="2405" width="12" style="128" customWidth="1"/>
    <col min="2406" max="2406" width="2.6640625" style="128" customWidth="1"/>
    <col min="2407" max="2408" width="6.44140625" style="128" customWidth="1"/>
    <col min="2409" max="2409" width="5.88671875" style="128" customWidth="1"/>
    <col min="2410" max="2410" width="6.44140625" style="128" customWidth="1"/>
    <col min="2411" max="2411" width="13.6640625" style="128" customWidth="1"/>
    <col min="2412" max="2413" width="9" style="128" customWidth="1"/>
    <col min="2414" max="2414" width="2.44140625" style="128" customWidth="1"/>
    <col min="2415" max="2415" width="8.88671875" style="128" customWidth="1"/>
    <col min="2416" max="2416" width="7.44140625" style="128" customWidth="1"/>
    <col min="2417" max="2419" width="3.6640625" style="128" customWidth="1"/>
    <col min="2420" max="2420" width="3.44140625" style="128" customWidth="1"/>
    <col min="2421" max="2421" width="2.88671875" style="128" customWidth="1"/>
    <col min="2422" max="2422" width="3" style="128" customWidth="1"/>
    <col min="2423" max="2425" width="0" style="128" hidden="1" customWidth="1"/>
    <col min="2426" max="2426" width="4.44140625" style="128" customWidth="1"/>
    <col min="2427" max="2427" width="0" style="128" hidden="1" customWidth="1"/>
    <col min="2428" max="2429" width="14.88671875" style="128" customWidth="1"/>
    <col min="2430" max="2430" width="15.109375" style="128" customWidth="1"/>
    <col min="2431" max="2431" width="6.44140625" style="128" customWidth="1"/>
    <col min="2432" max="2432" width="15.109375" style="128" customWidth="1"/>
    <col min="2433" max="2433" width="4.109375" style="128" customWidth="1"/>
    <col min="2434" max="2434" width="3" style="128" customWidth="1"/>
    <col min="2435" max="2437" width="0" style="128" hidden="1" customWidth="1"/>
    <col min="2438" max="2438" width="3" style="128" customWidth="1"/>
    <col min="2439" max="2439" width="0" style="128" hidden="1" customWidth="1"/>
    <col min="2440" max="2440" width="3" style="128" customWidth="1"/>
    <col min="2441" max="2441" width="0" style="128" hidden="1" customWidth="1"/>
    <col min="2442" max="2442" width="4.44140625" style="128" customWidth="1"/>
    <col min="2443" max="2443" width="34.33203125" style="128" customWidth="1"/>
    <col min="2444" max="2444" width="23.44140625" style="128" customWidth="1"/>
    <col min="2445" max="2445" width="9.109375" style="128" customWidth="1"/>
    <col min="2446" max="2446" width="19.44140625" style="128" customWidth="1"/>
    <col min="2447" max="2447" width="42.6640625" style="128" customWidth="1"/>
    <col min="2448" max="2448" width="5.88671875" style="128" customWidth="1"/>
    <col min="2449" max="2449" width="31.44140625" style="128" customWidth="1"/>
    <col min="2450" max="2450" width="16.109375" style="128" customWidth="1"/>
    <col min="2451" max="2452" width="9.33203125" style="128" customWidth="1"/>
    <col min="2453" max="2453" width="11.109375" style="128" customWidth="1"/>
    <col min="2454" max="2454" width="2.109375" style="128" customWidth="1"/>
    <col min="2455" max="2660" width="10.88671875" style="128"/>
    <col min="2661" max="2661" width="12" style="128" customWidth="1"/>
    <col min="2662" max="2662" width="2.6640625" style="128" customWidth="1"/>
    <col min="2663" max="2664" width="6.44140625" style="128" customWidth="1"/>
    <col min="2665" max="2665" width="5.88671875" style="128" customWidth="1"/>
    <col min="2666" max="2666" width="6.44140625" style="128" customWidth="1"/>
    <col min="2667" max="2667" width="13.6640625" style="128" customWidth="1"/>
    <col min="2668" max="2669" width="9" style="128" customWidth="1"/>
    <col min="2670" max="2670" width="2.44140625" style="128" customWidth="1"/>
    <col min="2671" max="2671" width="8.88671875" style="128" customWidth="1"/>
    <col min="2672" max="2672" width="7.44140625" style="128" customWidth="1"/>
    <col min="2673" max="2675" width="3.6640625" style="128" customWidth="1"/>
    <col min="2676" max="2676" width="3.44140625" style="128" customWidth="1"/>
    <col min="2677" max="2677" width="2.88671875" style="128" customWidth="1"/>
    <col min="2678" max="2678" width="3" style="128" customWidth="1"/>
    <col min="2679" max="2681" width="0" style="128" hidden="1" customWidth="1"/>
    <col min="2682" max="2682" width="4.44140625" style="128" customWidth="1"/>
    <col min="2683" max="2683" width="0" style="128" hidden="1" customWidth="1"/>
    <col min="2684" max="2685" width="14.88671875" style="128" customWidth="1"/>
    <col min="2686" max="2686" width="15.109375" style="128" customWidth="1"/>
    <col min="2687" max="2687" width="6.44140625" style="128" customWidth="1"/>
    <col min="2688" max="2688" width="15.109375" style="128" customWidth="1"/>
    <col min="2689" max="2689" width="4.109375" style="128" customWidth="1"/>
    <col min="2690" max="2690" width="3" style="128" customWidth="1"/>
    <col min="2691" max="2693" width="0" style="128" hidden="1" customWidth="1"/>
    <col min="2694" max="2694" width="3" style="128" customWidth="1"/>
    <col min="2695" max="2695" width="0" style="128" hidden="1" customWidth="1"/>
    <col min="2696" max="2696" width="3" style="128" customWidth="1"/>
    <col min="2697" max="2697" width="0" style="128" hidden="1" customWidth="1"/>
    <col min="2698" max="2698" width="4.44140625" style="128" customWidth="1"/>
    <col min="2699" max="2699" width="34.33203125" style="128" customWidth="1"/>
    <col min="2700" max="2700" width="23.44140625" style="128" customWidth="1"/>
    <col min="2701" max="2701" width="9.109375" style="128" customWidth="1"/>
    <col min="2702" max="2702" width="19.44140625" style="128" customWidth="1"/>
    <col min="2703" max="2703" width="42.6640625" style="128" customWidth="1"/>
    <col min="2704" max="2704" width="5.88671875" style="128" customWidth="1"/>
    <col min="2705" max="2705" width="31.44140625" style="128" customWidth="1"/>
    <col min="2706" max="2706" width="16.109375" style="128" customWidth="1"/>
    <col min="2707" max="2708" width="9.33203125" style="128" customWidth="1"/>
    <col min="2709" max="2709" width="11.109375" style="128" customWidth="1"/>
    <col min="2710" max="2710" width="2.109375" style="128" customWidth="1"/>
    <col min="2711" max="2916" width="10.88671875" style="128"/>
    <col min="2917" max="2917" width="12" style="128" customWidth="1"/>
    <col min="2918" max="2918" width="2.6640625" style="128" customWidth="1"/>
    <col min="2919" max="2920" width="6.44140625" style="128" customWidth="1"/>
    <col min="2921" max="2921" width="5.88671875" style="128" customWidth="1"/>
    <col min="2922" max="2922" width="6.44140625" style="128" customWidth="1"/>
    <col min="2923" max="2923" width="13.6640625" style="128" customWidth="1"/>
    <col min="2924" max="2925" width="9" style="128" customWidth="1"/>
    <col min="2926" max="2926" width="2.44140625" style="128" customWidth="1"/>
    <col min="2927" max="2927" width="8.88671875" style="128" customWidth="1"/>
    <col min="2928" max="2928" width="7.44140625" style="128" customWidth="1"/>
    <col min="2929" max="2931" width="3.6640625" style="128" customWidth="1"/>
    <col min="2932" max="2932" width="3.44140625" style="128" customWidth="1"/>
    <col min="2933" max="2933" width="2.88671875" style="128" customWidth="1"/>
    <col min="2934" max="2934" width="3" style="128" customWidth="1"/>
    <col min="2935" max="2937" width="0" style="128" hidden="1" customWidth="1"/>
    <col min="2938" max="2938" width="4.44140625" style="128" customWidth="1"/>
    <col min="2939" max="2939" width="0" style="128" hidden="1" customWidth="1"/>
    <col min="2940" max="2941" width="14.88671875" style="128" customWidth="1"/>
    <col min="2942" max="2942" width="15.109375" style="128" customWidth="1"/>
    <col min="2943" max="2943" width="6.44140625" style="128" customWidth="1"/>
    <col min="2944" max="2944" width="15.109375" style="128" customWidth="1"/>
    <col min="2945" max="2945" width="4.109375" style="128" customWidth="1"/>
    <col min="2946" max="2946" width="3" style="128" customWidth="1"/>
    <col min="2947" max="2949" width="0" style="128" hidden="1" customWidth="1"/>
    <col min="2950" max="2950" width="3" style="128" customWidth="1"/>
    <col min="2951" max="2951" width="0" style="128" hidden="1" customWidth="1"/>
    <col min="2952" max="2952" width="3" style="128" customWidth="1"/>
    <col min="2953" max="2953" width="0" style="128" hidden="1" customWidth="1"/>
    <col min="2954" max="2954" width="4.44140625" style="128" customWidth="1"/>
    <col min="2955" max="2955" width="34.33203125" style="128" customWidth="1"/>
    <col min="2956" max="2956" width="23.44140625" style="128" customWidth="1"/>
    <col min="2957" max="2957" width="9.109375" style="128" customWidth="1"/>
    <col min="2958" max="2958" width="19.44140625" style="128" customWidth="1"/>
    <col min="2959" max="2959" width="42.6640625" style="128" customWidth="1"/>
    <col min="2960" max="2960" width="5.88671875" style="128" customWidth="1"/>
    <col min="2961" max="2961" width="31.44140625" style="128" customWidth="1"/>
    <col min="2962" max="2962" width="16.109375" style="128" customWidth="1"/>
    <col min="2963" max="2964" width="9.33203125" style="128" customWidth="1"/>
    <col min="2965" max="2965" width="11.109375" style="128" customWidth="1"/>
    <col min="2966" max="2966" width="2.109375" style="128" customWidth="1"/>
    <col min="2967" max="3172" width="10.88671875" style="128"/>
    <col min="3173" max="3173" width="12" style="128" customWidth="1"/>
    <col min="3174" max="3174" width="2.6640625" style="128" customWidth="1"/>
    <col min="3175" max="3176" width="6.44140625" style="128" customWidth="1"/>
    <col min="3177" max="3177" width="5.88671875" style="128" customWidth="1"/>
    <col min="3178" max="3178" width="6.44140625" style="128" customWidth="1"/>
    <col min="3179" max="3179" width="13.6640625" style="128" customWidth="1"/>
    <col min="3180" max="3181" width="9" style="128" customWidth="1"/>
    <col min="3182" max="3182" width="2.44140625" style="128" customWidth="1"/>
    <col min="3183" max="3183" width="8.88671875" style="128" customWidth="1"/>
    <col min="3184" max="3184" width="7.44140625" style="128" customWidth="1"/>
    <col min="3185" max="3187" width="3.6640625" style="128" customWidth="1"/>
    <col min="3188" max="3188" width="3.44140625" style="128" customWidth="1"/>
    <col min="3189" max="3189" width="2.88671875" style="128" customWidth="1"/>
    <col min="3190" max="3190" width="3" style="128" customWidth="1"/>
    <col min="3191" max="3193" width="0" style="128" hidden="1" customWidth="1"/>
    <col min="3194" max="3194" width="4.44140625" style="128" customWidth="1"/>
    <col min="3195" max="3195" width="0" style="128" hidden="1" customWidth="1"/>
    <col min="3196" max="3197" width="14.88671875" style="128" customWidth="1"/>
    <col min="3198" max="3198" width="15.109375" style="128" customWidth="1"/>
    <col min="3199" max="3199" width="6.44140625" style="128" customWidth="1"/>
    <col min="3200" max="3200" width="15.109375" style="128" customWidth="1"/>
    <col min="3201" max="3201" width="4.109375" style="128" customWidth="1"/>
    <col min="3202" max="3202" width="3" style="128" customWidth="1"/>
    <col min="3203" max="3205" width="0" style="128" hidden="1" customWidth="1"/>
    <col min="3206" max="3206" width="3" style="128" customWidth="1"/>
    <col min="3207" max="3207" width="0" style="128" hidden="1" customWidth="1"/>
    <col min="3208" max="3208" width="3" style="128" customWidth="1"/>
    <col min="3209" max="3209" width="0" style="128" hidden="1" customWidth="1"/>
    <col min="3210" max="3210" width="4.44140625" style="128" customWidth="1"/>
    <col min="3211" max="3211" width="34.33203125" style="128" customWidth="1"/>
    <col min="3212" max="3212" width="23.44140625" style="128" customWidth="1"/>
    <col min="3213" max="3213" width="9.109375" style="128" customWidth="1"/>
    <col min="3214" max="3214" width="19.44140625" style="128" customWidth="1"/>
    <col min="3215" max="3215" width="42.6640625" style="128" customWidth="1"/>
    <col min="3216" max="3216" width="5.88671875" style="128" customWidth="1"/>
    <col min="3217" max="3217" width="31.44140625" style="128" customWidth="1"/>
    <col min="3218" max="3218" width="16.109375" style="128" customWidth="1"/>
    <col min="3219" max="3220" width="9.33203125" style="128" customWidth="1"/>
    <col min="3221" max="3221" width="11.109375" style="128" customWidth="1"/>
    <col min="3222" max="3222" width="2.109375" style="128" customWidth="1"/>
    <col min="3223" max="3428" width="10.88671875" style="128"/>
    <col min="3429" max="3429" width="12" style="128" customWidth="1"/>
    <col min="3430" max="3430" width="2.6640625" style="128" customWidth="1"/>
    <col min="3431" max="3432" width="6.44140625" style="128" customWidth="1"/>
    <col min="3433" max="3433" width="5.88671875" style="128" customWidth="1"/>
    <col min="3434" max="3434" width="6.44140625" style="128" customWidth="1"/>
    <col min="3435" max="3435" width="13.6640625" style="128" customWidth="1"/>
    <col min="3436" max="3437" width="9" style="128" customWidth="1"/>
    <col min="3438" max="3438" width="2.44140625" style="128" customWidth="1"/>
    <col min="3439" max="3439" width="8.88671875" style="128" customWidth="1"/>
    <col min="3440" max="3440" width="7.44140625" style="128" customWidth="1"/>
    <col min="3441" max="3443" width="3.6640625" style="128" customWidth="1"/>
    <col min="3444" max="3444" width="3.44140625" style="128" customWidth="1"/>
    <col min="3445" max="3445" width="2.88671875" style="128" customWidth="1"/>
    <col min="3446" max="3446" width="3" style="128" customWidth="1"/>
    <col min="3447" max="3449" width="0" style="128" hidden="1" customWidth="1"/>
    <col min="3450" max="3450" width="4.44140625" style="128" customWidth="1"/>
    <col min="3451" max="3451" width="0" style="128" hidden="1" customWidth="1"/>
    <col min="3452" max="3453" width="14.88671875" style="128" customWidth="1"/>
    <col min="3454" max="3454" width="15.109375" style="128" customWidth="1"/>
    <col min="3455" max="3455" width="6.44140625" style="128" customWidth="1"/>
    <col min="3456" max="3456" width="15.109375" style="128" customWidth="1"/>
    <col min="3457" max="3457" width="4.109375" style="128" customWidth="1"/>
    <col min="3458" max="3458" width="3" style="128" customWidth="1"/>
    <col min="3459" max="3461" width="0" style="128" hidden="1" customWidth="1"/>
    <col min="3462" max="3462" width="3" style="128" customWidth="1"/>
    <col min="3463" max="3463" width="0" style="128" hidden="1" customWidth="1"/>
    <col min="3464" max="3464" width="3" style="128" customWidth="1"/>
    <col min="3465" max="3465" width="0" style="128" hidden="1" customWidth="1"/>
    <col min="3466" max="3466" width="4.44140625" style="128" customWidth="1"/>
    <col min="3467" max="3467" width="34.33203125" style="128" customWidth="1"/>
    <col min="3468" max="3468" width="23.44140625" style="128" customWidth="1"/>
    <col min="3469" max="3469" width="9.109375" style="128" customWidth="1"/>
    <col min="3470" max="3470" width="19.44140625" style="128" customWidth="1"/>
    <col min="3471" max="3471" width="42.6640625" style="128" customWidth="1"/>
    <col min="3472" max="3472" width="5.88671875" style="128" customWidth="1"/>
    <col min="3473" max="3473" width="31.44140625" style="128" customWidth="1"/>
    <col min="3474" max="3474" width="16.109375" style="128" customWidth="1"/>
    <col min="3475" max="3476" width="9.33203125" style="128" customWidth="1"/>
    <col min="3477" max="3477" width="11.109375" style="128" customWidth="1"/>
    <col min="3478" max="3478" width="2.109375" style="128" customWidth="1"/>
    <col min="3479" max="3684" width="10.88671875" style="128"/>
    <col min="3685" max="3685" width="12" style="128" customWidth="1"/>
    <col min="3686" max="3686" width="2.6640625" style="128" customWidth="1"/>
    <col min="3687" max="3688" width="6.44140625" style="128" customWidth="1"/>
    <col min="3689" max="3689" width="5.88671875" style="128" customWidth="1"/>
    <col min="3690" max="3690" width="6.44140625" style="128" customWidth="1"/>
    <col min="3691" max="3691" width="13.6640625" style="128" customWidth="1"/>
    <col min="3692" max="3693" width="9" style="128" customWidth="1"/>
    <col min="3694" max="3694" width="2.44140625" style="128" customWidth="1"/>
    <col min="3695" max="3695" width="8.88671875" style="128" customWidth="1"/>
    <col min="3696" max="3696" width="7.44140625" style="128" customWidth="1"/>
    <col min="3697" max="3699" width="3.6640625" style="128" customWidth="1"/>
    <col min="3700" max="3700" width="3.44140625" style="128" customWidth="1"/>
    <col min="3701" max="3701" width="2.88671875" style="128" customWidth="1"/>
    <col min="3702" max="3702" width="3" style="128" customWidth="1"/>
    <col min="3703" max="3705" width="0" style="128" hidden="1" customWidth="1"/>
    <col min="3706" max="3706" width="4.44140625" style="128" customWidth="1"/>
    <col min="3707" max="3707" width="0" style="128" hidden="1" customWidth="1"/>
    <col min="3708" max="3709" width="14.88671875" style="128" customWidth="1"/>
    <col min="3710" max="3710" width="15.109375" style="128" customWidth="1"/>
    <col min="3711" max="3711" width="6.44140625" style="128" customWidth="1"/>
    <col min="3712" max="3712" width="15.109375" style="128" customWidth="1"/>
    <col min="3713" max="3713" width="4.109375" style="128" customWidth="1"/>
    <col min="3714" max="3714" width="3" style="128" customWidth="1"/>
    <col min="3715" max="3717" width="0" style="128" hidden="1" customWidth="1"/>
    <col min="3718" max="3718" width="3" style="128" customWidth="1"/>
    <col min="3719" max="3719" width="0" style="128" hidden="1" customWidth="1"/>
    <col min="3720" max="3720" width="3" style="128" customWidth="1"/>
    <col min="3721" max="3721" width="0" style="128" hidden="1" customWidth="1"/>
    <col min="3722" max="3722" width="4.44140625" style="128" customWidth="1"/>
    <col min="3723" max="3723" width="34.33203125" style="128" customWidth="1"/>
    <col min="3724" max="3724" width="23.44140625" style="128" customWidth="1"/>
    <col min="3725" max="3725" width="9.109375" style="128" customWidth="1"/>
    <col min="3726" max="3726" width="19.44140625" style="128" customWidth="1"/>
    <col min="3727" max="3727" width="42.6640625" style="128" customWidth="1"/>
    <col min="3728" max="3728" width="5.88671875" style="128" customWidth="1"/>
    <col min="3729" max="3729" width="31.44140625" style="128" customWidth="1"/>
    <col min="3730" max="3730" width="16.109375" style="128" customWidth="1"/>
    <col min="3731" max="3732" width="9.33203125" style="128" customWidth="1"/>
    <col min="3733" max="3733" width="11.109375" style="128" customWidth="1"/>
    <col min="3734" max="3734" width="2.109375" style="128" customWidth="1"/>
    <col min="3735" max="3940" width="10.88671875" style="128"/>
    <col min="3941" max="3941" width="12" style="128" customWidth="1"/>
    <col min="3942" max="3942" width="2.6640625" style="128" customWidth="1"/>
    <col min="3943" max="3944" width="6.44140625" style="128" customWidth="1"/>
    <col min="3945" max="3945" width="5.88671875" style="128" customWidth="1"/>
    <col min="3946" max="3946" width="6.44140625" style="128" customWidth="1"/>
    <col min="3947" max="3947" width="13.6640625" style="128" customWidth="1"/>
    <col min="3948" max="3949" width="9" style="128" customWidth="1"/>
    <col min="3950" max="3950" width="2.44140625" style="128" customWidth="1"/>
    <col min="3951" max="3951" width="8.88671875" style="128" customWidth="1"/>
    <col min="3952" max="3952" width="7.44140625" style="128" customWidth="1"/>
    <col min="3953" max="3955" width="3.6640625" style="128" customWidth="1"/>
    <col min="3956" max="3956" width="3.44140625" style="128" customWidth="1"/>
    <col min="3957" max="3957" width="2.88671875" style="128" customWidth="1"/>
    <col min="3958" max="3958" width="3" style="128" customWidth="1"/>
    <col min="3959" max="3961" width="0" style="128" hidden="1" customWidth="1"/>
    <col min="3962" max="3962" width="4.44140625" style="128" customWidth="1"/>
    <col min="3963" max="3963" width="0" style="128" hidden="1" customWidth="1"/>
    <col min="3964" max="3965" width="14.88671875" style="128" customWidth="1"/>
    <col min="3966" max="3966" width="15.109375" style="128" customWidth="1"/>
    <col min="3967" max="3967" width="6.44140625" style="128" customWidth="1"/>
    <col min="3968" max="3968" width="15.109375" style="128" customWidth="1"/>
    <col min="3969" max="3969" width="4.109375" style="128" customWidth="1"/>
    <col min="3970" max="3970" width="3" style="128" customWidth="1"/>
    <col min="3971" max="3973" width="0" style="128" hidden="1" customWidth="1"/>
    <col min="3974" max="3974" width="3" style="128" customWidth="1"/>
    <col min="3975" max="3975" width="0" style="128" hidden="1" customWidth="1"/>
    <col min="3976" max="3976" width="3" style="128" customWidth="1"/>
    <col min="3977" max="3977" width="0" style="128" hidden="1" customWidth="1"/>
    <col min="3978" max="3978" width="4.44140625" style="128" customWidth="1"/>
    <col min="3979" max="3979" width="34.33203125" style="128" customWidth="1"/>
    <col min="3980" max="3980" width="23.44140625" style="128" customWidth="1"/>
    <col min="3981" max="3981" width="9.109375" style="128" customWidth="1"/>
    <col min="3982" max="3982" width="19.44140625" style="128" customWidth="1"/>
    <col min="3983" max="3983" width="42.6640625" style="128" customWidth="1"/>
    <col min="3984" max="3984" width="5.88671875" style="128" customWidth="1"/>
    <col min="3985" max="3985" width="31.44140625" style="128" customWidth="1"/>
    <col min="3986" max="3986" width="16.109375" style="128" customWidth="1"/>
    <col min="3987" max="3988" width="9.33203125" style="128" customWidth="1"/>
    <col min="3989" max="3989" width="11.109375" style="128" customWidth="1"/>
    <col min="3990" max="3990" width="2.109375" style="128" customWidth="1"/>
    <col min="3991" max="4196" width="10.88671875" style="128"/>
    <col min="4197" max="4197" width="12" style="128" customWidth="1"/>
    <col min="4198" max="4198" width="2.6640625" style="128" customWidth="1"/>
    <col min="4199" max="4200" width="6.44140625" style="128" customWidth="1"/>
    <col min="4201" max="4201" width="5.88671875" style="128" customWidth="1"/>
    <col min="4202" max="4202" width="6.44140625" style="128" customWidth="1"/>
    <col min="4203" max="4203" width="13.6640625" style="128" customWidth="1"/>
    <col min="4204" max="4205" width="9" style="128" customWidth="1"/>
    <col min="4206" max="4206" width="2.44140625" style="128" customWidth="1"/>
    <col min="4207" max="4207" width="8.88671875" style="128" customWidth="1"/>
    <col min="4208" max="4208" width="7.44140625" style="128" customWidth="1"/>
    <col min="4209" max="4211" width="3.6640625" style="128" customWidth="1"/>
    <col min="4212" max="4212" width="3.44140625" style="128" customWidth="1"/>
    <col min="4213" max="4213" width="2.88671875" style="128" customWidth="1"/>
    <col min="4214" max="4214" width="3" style="128" customWidth="1"/>
    <col min="4215" max="4217" width="0" style="128" hidden="1" customWidth="1"/>
    <col min="4218" max="4218" width="4.44140625" style="128" customWidth="1"/>
    <col min="4219" max="4219" width="0" style="128" hidden="1" customWidth="1"/>
    <col min="4220" max="4221" width="14.88671875" style="128" customWidth="1"/>
    <col min="4222" max="4222" width="15.109375" style="128" customWidth="1"/>
    <col min="4223" max="4223" width="6.44140625" style="128" customWidth="1"/>
    <col min="4224" max="4224" width="15.109375" style="128" customWidth="1"/>
    <col min="4225" max="4225" width="4.109375" style="128" customWidth="1"/>
    <col min="4226" max="4226" width="3" style="128" customWidth="1"/>
    <col min="4227" max="4229" width="0" style="128" hidden="1" customWidth="1"/>
    <col min="4230" max="4230" width="3" style="128" customWidth="1"/>
    <col min="4231" max="4231" width="0" style="128" hidden="1" customWidth="1"/>
    <col min="4232" max="4232" width="3" style="128" customWidth="1"/>
    <col min="4233" max="4233" width="0" style="128" hidden="1" customWidth="1"/>
    <col min="4234" max="4234" width="4.44140625" style="128" customWidth="1"/>
    <col min="4235" max="4235" width="34.33203125" style="128" customWidth="1"/>
    <col min="4236" max="4236" width="23.44140625" style="128" customWidth="1"/>
    <col min="4237" max="4237" width="9.109375" style="128" customWidth="1"/>
    <col min="4238" max="4238" width="19.44140625" style="128" customWidth="1"/>
    <col min="4239" max="4239" width="42.6640625" style="128" customWidth="1"/>
    <col min="4240" max="4240" width="5.88671875" style="128" customWidth="1"/>
    <col min="4241" max="4241" width="31.44140625" style="128" customWidth="1"/>
    <col min="4242" max="4242" width="16.109375" style="128" customWidth="1"/>
    <col min="4243" max="4244" width="9.33203125" style="128" customWidth="1"/>
    <col min="4245" max="4245" width="11.109375" style="128" customWidth="1"/>
    <col min="4246" max="4246" width="2.109375" style="128" customWidth="1"/>
    <col min="4247" max="4452" width="10.88671875" style="128"/>
    <col min="4453" max="4453" width="12" style="128" customWidth="1"/>
    <col min="4454" max="4454" width="2.6640625" style="128" customWidth="1"/>
    <col min="4455" max="4456" width="6.44140625" style="128" customWidth="1"/>
    <col min="4457" max="4457" width="5.88671875" style="128" customWidth="1"/>
    <col min="4458" max="4458" width="6.44140625" style="128" customWidth="1"/>
    <col min="4459" max="4459" width="13.6640625" style="128" customWidth="1"/>
    <col min="4460" max="4461" width="9" style="128" customWidth="1"/>
    <col min="4462" max="4462" width="2.44140625" style="128" customWidth="1"/>
    <col min="4463" max="4463" width="8.88671875" style="128" customWidth="1"/>
    <col min="4464" max="4464" width="7.44140625" style="128" customWidth="1"/>
    <col min="4465" max="4467" width="3.6640625" style="128" customWidth="1"/>
    <col min="4468" max="4468" width="3.44140625" style="128" customWidth="1"/>
    <col min="4469" max="4469" width="2.88671875" style="128" customWidth="1"/>
    <col min="4470" max="4470" width="3" style="128" customWidth="1"/>
    <col min="4471" max="4473" width="0" style="128" hidden="1" customWidth="1"/>
    <col min="4474" max="4474" width="4.44140625" style="128" customWidth="1"/>
    <col min="4475" max="4475" width="0" style="128" hidden="1" customWidth="1"/>
    <col min="4476" max="4477" width="14.88671875" style="128" customWidth="1"/>
    <col min="4478" max="4478" width="15.109375" style="128" customWidth="1"/>
    <col min="4479" max="4479" width="6.44140625" style="128" customWidth="1"/>
    <col min="4480" max="4480" width="15.109375" style="128" customWidth="1"/>
    <col min="4481" max="4481" width="4.109375" style="128" customWidth="1"/>
    <col min="4482" max="4482" width="3" style="128" customWidth="1"/>
    <col min="4483" max="4485" width="0" style="128" hidden="1" customWidth="1"/>
    <col min="4486" max="4486" width="3" style="128" customWidth="1"/>
    <col min="4487" max="4487" width="0" style="128" hidden="1" customWidth="1"/>
    <col min="4488" max="4488" width="3" style="128" customWidth="1"/>
    <col min="4489" max="4489" width="0" style="128" hidden="1" customWidth="1"/>
    <col min="4490" max="4490" width="4.44140625" style="128" customWidth="1"/>
    <col min="4491" max="4491" width="34.33203125" style="128" customWidth="1"/>
    <col min="4492" max="4492" width="23.44140625" style="128" customWidth="1"/>
    <col min="4493" max="4493" width="9.109375" style="128" customWidth="1"/>
    <col min="4494" max="4494" width="19.44140625" style="128" customWidth="1"/>
    <col min="4495" max="4495" width="42.6640625" style="128" customWidth="1"/>
    <col min="4496" max="4496" width="5.88671875" style="128" customWidth="1"/>
    <col min="4497" max="4497" width="31.44140625" style="128" customWidth="1"/>
    <col min="4498" max="4498" width="16.109375" style="128" customWidth="1"/>
    <col min="4499" max="4500" width="9.33203125" style="128" customWidth="1"/>
    <col min="4501" max="4501" width="11.109375" style="128" customWidth="1"/>
    <col min="4502" max="4502" width="2.109375" style="128" customWidth="1"/>
    <col min="4503" max="4708" width="10.88671875" style="128"/>
    <col min="4709" max="4709" width="12" style="128" customWidth="1"/>
    <col min="4710" max="4710" width="2.6640625" style="128" customWidth="1"/>
    <col min="4711" max="4712" width="6.44140625" style="128" customWidth="1"/>
    <col min="4713" max="4713" width="5.88671875" style="128" customWidth="1"/>
    <col min="4714" max="4714" width="6.44140625" style="128" customWidth="1"/>
    <col min="4715" max="4715" width="13.6640625" style="128" customWidth="1"/>
    <col min="4716" max="4717" width="9" style="128" customWidth="1"/>
    <col min="4718" max="4718" width="2.44140625" style="128" customWidth="1"/>
    <col min="4719" max="4719" width="8.88671875" style="128" customWidth="1"/>
    <col min="4720" max="4720" width="7.44140625" style="128" customWidth="1"/>
    <col min="4721" max="4723" width="3.6640625" style="128" customWidth="1"/>
    <col min="4724" max="4724" width="3.44140625" style="128" customWidth="1"/>
    <col min="4725" max="4725" width="2.88671875" style="128" customWidth="1"/>
    <col min="4726" max="4726" width="3" style="128" customWidth="1"/>
    <col min="4727" max="4729" width="0" style="128" hidden="1" customWidth="1"/>
    <col min="4730" max="4730" width="4.44140625" style="128" customWidth="1"/>
    <col min="4731" max="4731" width="0" style="128" hidden="1" customWidth="1"/>
    <col min="4732" max="4733" width="14.88671875" style="128" customWidth="1"/>
    <col min="4734" max="4734" width="15.109375" style="128" customWidth="1"/>
    <col min="4735" max="4735" width="6.44140625" style="128" customWidth="1"/>
    <col min="4736" max="4736" width="15.109375" style="128" customWidth="1"/>
    <col min="4737" max="4737" width="4.109375" style="128" customWidth="1"/>
    <col min="4738" max="4738" width="3" style="128" customWidth="1"/>
    <col min="4739" max="4741" width="0" style="128" hidden="1" customWidth="1"/>
    <col min="4742" max="4742" width="3" style="128" customWidth="1"/>
    <col min="4743" max="4743" width="0" style="128" hidden="1" customWidth="1"/>
    <col min="4744" max="4744" width="3" style="128" customWidth="1"/>
    <col min="4745" max="4745" width="0" style="128" hidden="1" customWidth="1"/>
    <col min="4746" max="4746" width="4.44140625" style="128" customWidth="1"/>
    <col min="4747" max="4747" width="34.33203125" style="128" customWidth="1"/>
    <col min="4748" max="4748" width="23.44140625" style="128" customWidth="1"/>
    <col min="4749" max="4749" width="9.109375" style="128" customWidth="1"/>
    <col min="4750" max="4750" width="19.44140625" style="128" customWidth="1"/>
    <col min="4751" max="4751" width="42.6640625" style="128" customWidth="1"/>
    <col min="4752" max="4752" width="5.88671875" style="128" customWidth="1"/>
    <col min="4753" max="4753" width="31.44140625" style="128" customWidth="1"/>
    <col min="4754" max="4754" width="16.109375" style="128" customWidth="1"/>
    <col min="4755" max="4756" width="9.33203125" style="128" customWidth="1"/>
    <col min="4757" max="4757" width="11.109375" style="128" customWidth="1"/>
    <col min="4758" max="4758" width="2.109375" style="128" customWidth="1"/>
    <col min="4759" max="4964" width="10.88671875" style="128"/>
    <col min="4965" max="4965" width="12" style="128" customWidth="1"/>
    <col min="4966" max="4966" width="2.6640625" style="128" customWidth="1"/>
    <col min="4967" max="4968" width="6.44140625" style="128" customWidth="1"/>
    <col min="4969" max="4969" width="5.88671875" style="128" customWidth="1"/>
    <col min="4970" max="4970" width="6.44140625" style="128" customWidth="1"/>
    <col min="4971" max="4971" width="13.6640625" style="128" customWidth="1"/>
    <col min="4972" max="4973" width="9" style="128" customWidth="1"/>
    <col min="4974" max="4974" width="2.44140625" style="128" customWidth="1"/>
    <col min="4975" max="4975" width="8.88671875" style="128" customWidth="1"/>
    <col min="4976" max="4976" width="7.44140625" style="128" customWidth="1"/>
    <col min="4977" max="4979" width="3.6640625" style="128" customWidth="1"/>
    <col min="4980" max="4980" width="3.44140625" style="128" customWidth="1"/>
    <col min="4981" max="4981" width="2.88671875" style="128" customWidth="1"/>
    <col min="4982" max="4982" width="3" style="128" customWidth="1"/>
    <col min="4983" max="4985" width="0" style="128" hidden="1" customWidth="1"/>
    <col min="4986" max="4986" width="4.44140625" style="128" customWidth="1"/>
    <col min="4987" max="4987" width="0" style="128" hidden="1" customWidth="1"/>
    <col min="4988" max="4989" width="14.88671875" style="128" customWidth="1"/>
    <col min="4990" max="4990" width="15.109375" style="128" customWidth="1"/>
    <col min="4991" max="4991" width="6.44140625" style="128" customWidth="1"/>
    <col min="4992" max="4992" width="15.109375" style="128" customWidth="1"/>
    <col min="4993" max="4993" width="4.109375" style="128" customWidth="1"/>
    <col min="4994" max="4994" width="3" style="128" customWidth="1"/>
    <col min="4995" max="4997" width="0" style="128" hidden="1" customWidth="1"/>
    <col min="4998" max="4998" width="3" style="128" customWidth="1"/>
    <col min="4999" max="4999" width="0" style="128" hidden="1" customWidth="1"/>
    <col min="5000" max="5000" width="3" style="128" customWidth="1"/>
    <col min="5001" max="5001" width="0" style="128" hidden="1" customWidth="1"/>
    <col min="5002" max="5002" width="4.44140625" style="128" customWidth="1"/>
    <col min="5003" max="5003" width="34.33203125" style="128" customWidth="1"/>
    <col min="5004" max="5004" width="23.44140625" style="128" customWidth="1"/>
    <col min="5005" max="5005" width="9.109375" style="128" customWidth="1"/>
    <col min="5006" max="5006" width="19.44140625" style="128" customWidth="1"/>
    <col min="5007" max="5007" width="42.6640625" style="128" customWidth="1"/>
    <col min="5008" max="5008" width="5.88671875" style="128" customWidth="1"/>
    <col min="5009" max="5009" width="31.44140625" style="128" customWidth="1"/>
    <col min="5010" max="5010" width="16.109375" style="128" customWidth="1"/>
    <col min="5011" max="5012" width="9.33203125" style="128" customWidth="1"/>
    <col min="5013" max="5013" width="11.109375" style="128" customWidth="1"/>
    <col min="5014" max="5014" width="2.109375" style="128" customWidth="1"/>
    <col min="5015" max="5220" width="10.88671875" style="128"/>
    <col min="5221" max="5221" width="12" style="128" customWidth="1"/>
    <col min="5222" max="5222" width="2.6640625" style="128" customWidth="1"/>
    <col min="5223" max="5224" width="6.44140625" style="128" customWidth="1"/>
    <col min="5225" max="5225" width="5.88671875" style="128" customWidth="1"/>
    <col min="5226" max="5226" width="6.44140625" style="128" customWidth="1"/>
    <col min="5227" max="5227" width="13.6640625" style="128" customWidth="1"/>
    <col min="5228" max="5229" width="9" style="128" customWidth="1"/>
    <col min="5230" max="5230" width="2.44140625" style="128" customWidth="1"/>
    <col min="5231" max="5231" width="8.88671875" style="128" customWidth="1"/>
    <col min="5232" max="5232" width="7.44140625" style="128" customWidth="1"/>
    <col min="5233" max="5235" width="3.6640625" style="128" customWidth="1"/>
    <col min="5236" max="5236" width="3.44140625" style="128" customWidth="1"/>
    <col min="5237" max="5237" width="2.88671875" style="128" customWidth="1"/>
    <col min="5238" max="5238" width="3" style="128" customWidth="1"/>
    <col min="5239" max="5241" width="0" style="128" hidden="1" customWidth="1"/>
    <col min="5242" max="5242" width="4.44140625" style="128" customWidth="1"/>
    <col min="5243" max="5243" width="0" style="128" hidden="1" customWidth="1"/>
    <col min="5244" max="5245" width="14.88671875" style="128" customWidth="1"/>
    <col min="5246" max="5246" width="15.109375" style="128" customWidth="1"/>
    <col min="5247" max="5247" width="6.44140625" style="128" customWidth="1"/>
    <col min="5248" max="5248" width="15.109375" style="128" customWidth="1"/>
    <col min="5249" max="5249" width="4.109375" style="128" customWidth="1"/>
    <col min="5250" max="5250" width="3" style="128" customWidth="1"/>
    <col min="5251" max="5253" width="0" style="128" hidden="1" customWidth="1"/>
    <col min="5254" max="5254" width="3" style="128" customWidth="1"/>
    <col min="5255" max="5255" width="0" style="128" hidden="1" customWidth="1"/>
    <col min="5256" max="5256" width="3" style="128" customWidth="1"/>
    <col min="5257" max="5257" width="0" style="128" hidden="1" customWidth="1"/>
    <col min="5258" max="5258" width="4.44140625" style="128" customWidth="1"/>
    <col min="5259" max="5259" width="34.33203125" style="128" customWidth="1"/>
    <col min="5260" max="5260" width="23.44140625" style="128" customWidth="1"/>
    <col min="5261" max="5261" width="9.109375" style="128" customWidth="1"/>
    <col min="5262" max="5262" width="19.44140625" style="128" customWidth="1"/>
    <col min="5263" max="5263" width="42.6640625" style="128" customWidth="1"/>
    <col min="5264" max="5264" width="5.88671875" style="128" customWidth="1"/>
    <col min="5265" max="5265" width="31.44140625" style="128" customWidth="1"/>
    <col min="5266" max="5266" width="16.109375" style="128" customWidth="1"/>
    <col min="5267" max="5268" width="9.33203125" style="128" customWidth="1"/>
    <col min="5269" max="5269" width="11.109375" style="128" customWidth="1"/>
    <col min="5270" max="5270" width="2.109375" style="128" customWidth="1"/>
    <col min="5271" max="5476" width="10.88671875" style="128"/>
    <col min="5477" max="5477" width="12" style="128" customWidth="1"/>
    <col min="5478" max="5478" width="2.6640625" style="128" customWidth="1"/>
    <col min="5479" max="5480" width="6.44140625" style="128" customWidth="1"/>
    <col min="5481" max="5481" width="5.88671875" style="128" customWidth="1"/>
    <col min="5482" max="5482" width="6.44140625" style="128" customWidth="1"/>
    <col min="5483" max="5483" width="13.6640625" style="128" customWidth="1"/>
    <col min="5484" max="5485" width="9" style="128" customWidth="1"/>
    <col min="5486" max="5486" width="2.44140625" style="128" customWidth="1"/>
    <col min="5487" max="5487" width="8.88671875" style="128" customWidth="1"/>
    <col min="5488" max="5488" width="7.44140625" style="128" customWidth="1"/>
    <col min="5489" max="5491" width="3.6640625" style="128" customWidth="1"/>
    <col min="5492" max="5492" width="3.44140625" style="128" customWidth="1"/>
    <col min="5493" max="5493" width="2.88671875" style="128" customWidth="1"/>
    <col min="5494" max="5494" width="3" style="128" customWidth="1"/>
    <col min="5495" max="5497" width="0" style="128" hidden="1" customWidth="1"/>
    <col min="5498" max="5498" width="4.44140625" style="128" customWidth="1"/>
    <col min="5499" max="5499" width="0" style="128" hidden="1" customWidth="1"/>
    <col min="5500" max="5501" width="14.88671875" style="128" customWidth="1"/>
    <col min="5502" max="5502" width="15.109375" style="128" customWidth="1"/>
    <col min="5503" max="5503" width="6.44140625" style="128" customWidth="1"/>
    <col min="5504" max="5504" width="15.109375" style="128" customWidth="1"/>
    <col min="5505" max="5505" width="4.109375" style="128" customWidth="1"/>
    <col min="5506" max="5506" width="3" style="128" customWidth="1"/>
    <col min="5507" max="5509" width="0" style="128" hidden="1" customWidth="1"/>
    <col min="5510" max="5510" width="3" style="128" customWidth="1"/>
    <col min="5511" max="5511" width="0" style="128" hidden="1" customWidth="1"/>
    <col min="5512" max="5512" width="3" style="128" customWidth="1"/>
    <col min="5513" max="5513" width="0" style="128" hidden="1" customWidth="1"/>
    <col min="5514" max="5514" width="4.44140625" style="128" customWidth="1"/>
    <col min="5515" max="5515" width="34.33203125" style="128" customWidth="1"/>
    <col min="5516" max="5516" width="23.44140625" style="128" customWidth="1"/>
    <col min="5517" max="5517" width="9.109375" style="128" customWidth="1"/>
    <col min="5518" max="5518" width="19.44140625" style="128" customWidth="1"/>
    <col min="5519" max="5519" width="42.6640625" style="128" customWidth="1"/>
    <col min="5520" max="5520" width="5.88671875" style="128" customWidth="1"/>
    <col min="5521" max="5521" width="31.44140625" style="128" customWidth="1"/>
    <col min="5522" max="5522" width="16.109375" style="128" customWidth="1"/>
    <col min="5523" max="5524" width="9.33203125" style="128" customWidth="1"/>
    <col min="5525" max="5525" width="11.109375" style="128" customWidth="1"/>
    <col min="5526" max="5526" width="2.109375" style="128" customWidth="1"/>
    <col min="5527" max="5732" width="10.88671875" style="128"/>
    <col min="5733" max="5733" width="12" style="128" customWidth="1"/>
    <col min="5734" max="5734" width="2.6640625" style="128" customWidth="1"/>
    <col min="5735" max="5736" width="6.44140625" style="128" customWidth="1"/>
    <col min="5737" max="5737" width="5.88671875" style="128" customWidth="1"/>
    <col min="5738" max="5738" width="6.44140625" style="128" customWidth="1"/>
    <col min="5739" max="5739" width="13.6640625" style="128" customWidth="1"/>
    <col min="5740" max="5741" width="9" style="128" customWidth="1"/>
    <col min="5742" max="5742" width="2.44140625" style="128" customWidth="1"/>
    <col min="5743" max="5743" width="8.88671875" style="128" customWidth="1"/>
    <col min="5744" max="5744" width="7.44140625" style="128" customWidth="1"/>
    <col min="5745" max="5747" width="3.6640625" style="128" customWidth="1"/>
    <col min="5748" max="5748" width="3.44140625" style="128" customWidth="1"/>
    <col min="5749" max="5749" width="2.88671875" style="128" customWidth="1"/>
    <col min="5750" max="5750" width="3" style="128" customWidth="1"/>
    <col min="5751" max="5753" width="0" style="128" hidden="1" customWidth="1"/>
    <col min="5754" max="5754" width="4.44140625" style="128" customWidth="1"/>
    <col min="5755" max="5755" width="0" style="128" hidden="1" customWidth="1"/>
    <col min="5756" max="5757" width="14.88671875" style="128" customWidth="1"/>
    <col min="5758" max="5758" width="15.109375" style="128" customWidth="1"/>
    <col min="5759" max="5759" width="6.44140625" style="128" customWidth="1"/>
    <col min="5760" max="5760" width="15.109375" style="128" customWidth="1"/>
    <col min="5761" max="5761" width="4.109375" style="128" customWidth="1"/>
    <col min="5762" max="5762" width="3" style="128" customWidth="1"/>
    <col min="5763" max="5765" width="0" style="128" hidden="1" customWidth="1"/>
    <col min="5766" max="5766" width="3" style="128" customWidth="1"/>
    <col min="5767" max="5767" width="0" style="128" hidden="1" customWidth="1"/>
    <col min="5768" max="5768" width="3" style="128" customWidth="1"/>
    <col min="5769" max="5769" width="0" style="128" hidden="1" customWidth="1"/>
    <col min="5770" max="5770" width="4.44140625" style="128" customWidth="1"/>
    <col min="5771" max="5771" width="34.33203125" style="128" customWidth="1"/>
    <col min="5772" max="5772" width="23.44140625" style="128" customWidth="1"/>
    <col min="5773" max="5773" width="9.109375" style="128" customWidth="1"/>
    <col min="5774" max="5774" width="19.44140625" style="128" customWidth="1"/>
    <col min="5775" max="5775" width="42.6640625" style="128" customWidth="1"/>
    <col min="5776" max="5776" width="5.88671875" style="128" customWidth="1"/>
    <col min="5777" max="5777" width="31.44140625" style="128" customWidth="1"/>
    <col min="5778" max="5778" width="16.109375" style="128" customWidth="1"/>
    <col min="5779" max="5780" width="9.33203125" style="128" customWidth="1"/>
    <col min="5781" max="5781" width="11.109375" style="128" customWidth="1"/>
    <col min="5782" max="5782" width="2.109375" style="128" customWidth="1"/>
    <col min="5783" max="5988" width="10.88671875" style="128"/>
    <col min="5989" max="5989" width="12" style="128" customWidth="1"/>
    <col min="5990" max="5990" width="2.6640625" style="128" customWidth="1"/>
    <col min="5991" max="5992" width="6.44140625" style="128" customWidth="1"/>
    <col min="5993" max="5993" width="5.88671875" style="128" customWidth="1"/>
    <col min="5994" max="5994" width="6.44140625" style="128" customWidth="1"/>
    <col min="5995" max="5995" width="13.6640625" style="128" customWidth="1"/>
    <col min="5996" max="5997" width="9" style="128" customWidth="1"/>
    <col min="5998" max="5998" width="2.44140625" style="128" customWidth="1"/>
    <col min="5999" max="5999" width="8.88671875" style="128" customWidth="1"/>
    <col min="6000" max="6000" width="7.44140625" style="128" customWidth="1"/>
    <col min="6001" max="6003" width="3.6640625" style="128" customWidth="1"/>
    <col min="6004" max="6004" width="3.44140625" style="128" customWidth="1"/>
    <col min="6005" max="6005" width="2.88671875" style="128" customWidth="1"/>
    <col min="6006" max="6006" width="3" style="128" customWidth="1"/>
    <col min="6007" max="6009" width="0" style="128" hidden="1" customWidth="1"/>
    <col min="6010" max="6010" width="4.44140625" style="128" customWidth="1"/>
    <col min="6011" max="6011" width="0" style="128" hidden="1" customWidth="1"/>
    <col min="6012" max="6013" width="14.88671875" style="128" customWidth="1"/>
    <col min="6014" max="6014" width="15.109375" style="128" customWidth="1"/>
    <col min="6015" max="6015" width="6.44140625" style="128" customWidth="1"/>
    <col min="6016" max="6016" width="15.109375" style="128" customWidth="1"/>
    <col min="6017" max="6017" width="4.109375" style="128" customWidth="1"/>
    <col min="6018" max="6018" width="3" style="128" customWidth="1"/>
    <col min="6019" max="6021" width="0" style="128" hidden="1" customWidth="1"/>
    <col min="6022" max="6022" width="3" style="128" customWidth="1"/>
    <col min="6023" max="6023" width="0" style="128" hidden="1" customWidth="1"/>
    <col min="6024" max="6024" width="3" style="128" customWidth="1"/>
    <col min="6025" max="6025" width="0" style="128" hidden="1" customWidth="1"/>
    <col min="6026" max="6026" width="4.44140625" style="128" customWidth="1"/>
    <col min="6027" max="6027" width="34.33203125" style="128" customWidth="1"/>
    <col min="6028" max="6028" width="23.44140625" style="128" customWidth="1"/>
    <col min="6029" max="6029" width="9.109375" style="128" customWidth="1"/>
    <col min="6030" max="6030" width="19.44140625" style="128" customWidth="1"/>
    <col min="6031" max="6031" width="42.6640625" style="128" customWidth="1"/>
    <col min="6032" max="6032" width="5.88671875" style="128" customWidth="1"/>
    <col min="6033" max="6033" width="31.44140625" style="128" customWidth="1"/>
    <col min="6034" max="6034" width="16.109375" style="128" customWidth="1"/>
    <col min="6035" max="6036" width="9.33203125" style="128" customWidth="1"/>
    <col min="6037" max="6037" width="11.109375" style="128" customWidth="1"/>
    <col min="6038" max="6038" width="2.109375" style="128" customWidth="1"/>
    <col min="6039" max="6244" width="10.88671875" style="128"/>
    <col min="6245" max="6245" width="12" style="128" customWidth="1"/>
    <col min="6246" max="6246" width="2.6640625" style="128" customWidth="1"/>
    <col min="6247" max="6248" width="6.44140625" style="128" customWidth="1"/>
    <col min="6249" max="6249" width="5.88671875" style="128" customWidth="1"/>
    <col min="6250" max="6250" width="6.44140625" style="128" customWidth="1"/>
    <col min="6251" max="6251" width="13.6640625" style="128" customWidth="1"/>
    <col min="6252" max="6253" width="9" style="128" customWidth="1"/>
    <col min="6254" max="6254" width="2.44140625" style="128" customWidth="1"/>
    <col min="6255" max="6255" width="8.88671875" style="128" customWidth="1"/>
    <col min="6256" max="6256" width="7.44140625" style="128" customWidth="1"/>
    <col min="6257" max="6259" width="3.6640625" style="128" customWidth="1"/>
    <col min="6260" max="6260" width="3.44140625" style="128" customWidth="1"/>
    <col min="6261" max="6261" width="2.88671875" style="128" customWidth="1"/>
    <col min="6262" max="6262" width="3" style="128" customWidth="1"/>
    <col min="6263" max="6265" width="0" style="128" hidden="1" customWidth="1"/>
    <col min="6266" max="6266" width="4.44140625" style="128" customWidth="1"/>
    <col min="6267" max="6267" width="0" style="128" hidden="1" customWidth="1"/>
    <col min="6268" max="6269" width="14.88671875" style="128" customWidth="1"/>
    <col min="6270" max="6270" width="15.109375" style="128" customWidth="1"/>
    <col min="6271" max="6271" width="6.44140625" style="128" customWidth="1"/>
    <col min="6272" max="6272" width="15.109375" style="128" customWidth="1"/>
    <col min="6273" max="6273" width="4.109375" style="128" customWidth="1"/>
    <col min="6274" max="6274" width="3" style="128" customWidth="1"/>
    <col min="6275" max="6277" width="0" style="128" hidden="1" customWidth="1"/>
    <col min="6278" max="6278" width="3" style="128" customWidth="1"/>
    <col min="6279" max="6279" width="0" style="128" hidden="1" customWidth="1"/>
    <col min="6280" max="6280" width="3" style="128" customWidth="1"/>
    <col min="6281" max="6281" width="0" style="128" hidden="1" customWidth="1"/>
    <col min="6282" max="6282" width="4.44140625" style="128" customWidth="1"/>
    <col min="6283" max="6283" width="34.33203125" style="128" customWidth="1"/>
    <col min="6284" max="6284" width="23.44140625" style="128" customWidth="1"/>
    <col min="6285" max="6285" width="9.109375" style="128" customWidth="1"/>
    <col min="6286" max="6286" width="19.44140625" style="128" customWidth="1"/>
    <col min="6287" max="6287" width="42.6640625" style="128" customWidth="1"/>
    <col min="6288" max="6288" width="5.88671875" style="128" customWidth="1"/>
    <col min="6289" max="6289" width="31.44140625" style="128" customWidth="1"/>
    <col min="6290" max="6290" width="16.109375" style="128" customWidth="1"/>
    <col min="6291" max="6292" width="9.33203125" style="128" customWidth="1"/>
    <col min="6293" max="6293" width="11.109375" style="128" customWidth="1"/>
    <col min="6294" max="6294" width="2.109375" style="128" customWidth="1"/>
    <col min="6295" max="6500" width="10.88671875" style="128"/>
    <col min="6501" max="6501" width="12" style="128" customWidth="1"/>
    <col min="6502" max="6502" width="2.6640625" style="128" customWidth="1"/>
    <col min="6503" max="6504" width="6.44140625" style="128" customWidth="1"/>
    <col min="6505" max="6505" width="5.88671875" style="128" customWidth="1"/>
    <col min="6506" max="6506" width="6.44140625" style="128" customWidth="1"/>
    <col min="6507" max="6507" width="13.6640625" style="128" customWidth="1"/>
    <col min="6508" max="6509" width="9" style="128" customWidth="1"/>
    <col min="6510" max="6510" width="2.44140625" style="128" customWidth="1"/>
    <col min="6511" max="6511" width="8.88671875" style="128" customWidth="1"/>
    <col min="6512" max="6512" width="7.44140625" style="128" customWidth="1"/>
    <col min="6513" max="6515" width="3.6640625" style="128" customWidth="1"/>
    <col min="6516" max="6516" width="3.44140625" style="128" customWidth="1"/>
    <col min="6517" max="6517" width="2.88671875" style="128" customWidth="1"/>
    <col min="6518" max="6518" width="3" style="128" customWidth="1"/>
    <col min="6519" max="6521" width="0" style="128" hidden="1" customWidth="1"/>
    <col min="6522" max="6522" width="4.44140625" style="128" customWidth="1"/>
    <col min="6523" max="6523" width="0" style="128" hidden="1" customWidth="1"/>
    <col min="6524" max="6525" width="14.88671875" style="128" customWidth="1"/>
    <col min="6526" max="6526" width="15.109375" style="128" customWidth="1"/>
    <col min="6527" max="6527" width="6.44140625" style="128" customWidth="1"/>
    <col min="6528" max="6528" width="15.109375" style="128" customWidth="1"/>
    <col min="6529" max="6529" width="4.109375" style="128" customWidth="1"/>
    <col min="6530" max="6530" width="3" style="128" customWidth="1"/>
    <col min="6531" max="6533" width="0" style="128" hidden="1" customWidth="1"/>
    <col min="6534" max="6534" width="3" style="128" customWidth="1"/>
    <col min="6535" max="6535" width="0" style="128" hidden="1" customWidth="1"/>
    <col min="6536" max="6536" width="3" style="128" customWidth="1"/>
    <col min="6537" max="6537" width="0" style="128" hidden="1" customWidth="1"/>
    <col min="6538" max="6538" width="4.44140625" style="128" customWidth="1"/>
    <col min="6539" max="6539" width="34.33203125" style="128" customWidth="1"/>
    <col min="6540" max="6540" width="23.44140625" style="128" customWidth="1"/>
    <col min="6541" max="6541" width="9.109375" style="128" customWidth="1"/>
    <col min="6542" max="6542" width="19.44140625" style="128" customWidth="1"/>
    <col min="6543" max="6543" width="42.6640625" style="128" customWidth="1"/>
    <col min="6544" max="6544" width="5.88671875" style="128" customWidth="1"/>
    <col min="6545" max="6545" width="31.44140625" style="128" customWidth="1"/>
    <col min="6546" max="6546" width="16.109375" style="128" customWidth="1"/>
    <col min="6547" max="6548" width="9.33203125" style="128" customWidth="1"/>
    <col min="6549" max="6549" width="11.109375" style="128" customWidth="1"/>
    <col min="6550" max="6550" width="2.109375" style="128" customWidth="1"/>
    <col min="6551" max="6756" width="10.88671875" style="128"/>
    <col min="6757" max="6757" width="12" style="128" customWidth="1"/>
    <col min="6758" max="6758" width="2.6640625" style="128" customWidth="1"/>
    <col min="6759" max="6760" width="6.44140625" style="128" customWidth="1"/>
    <col min="6761" max="6761" width="5.88671875" style="128" customWidth="1"/>
    <col min="6762" max="6762" width="6.44140625" style="128" customWidth="1"/>
    <col min="6763" max="6763" width="13.6640625" style="128" customWidth="1"/>
    <col min="6764" max="6765" width="9" style="128" customWidth="1"/>
    <col min="6766" max="6766" width="2.44140625" style="128" customWidth="1"/>
    <col min="6767" max="6767" width="8.88671875" style="128" customWidth="1"/>
    <col min="6768" max="6768" width="7.44140625" style="128" customWidth="1"/>
    <col min="6769" max="6771" width="3.6640625" style="128" customWidth="1"/>
    <col min="6772" max="6772" width="3.44140625" style="128" customWidth="1"/>
    <col min="6773" max="6773" width="2.88671875" style="128" customWidth="1"/>
    <col min="6774" max="6774" width="3" style="128" customWidth="1"/>
    <col min="6775" max="6777" width="0" style="128" hidden="1" customWidth="1"/>
    <col min="6778" max="6778" width="4.44140625" style="128" customWidth="1"/>
    <col min="6779" max="6779" width="0" style="128" hidden="1" customWidth="1"/>
    <col min="6780" max="6781" width="14.88671875" style="128" customWidth="1"/>
    <col min="6782" max="6782" width="15.109375" style="128" customWidth="1"/>
    <col min="6783" max="6783" width="6.44140625" style="128" customWidth="1"/>
    <col min="6784" max="6784" width="15.109375" style="128" customWidth="1"/>
    <col min="6785" max="6785" width="4.109375" style="128" customWidth="1"/>
    <col min="6786" max="6786" width="3" style="128" customWidth="1"/>
    <col min="6787" max="6789" width="0" style="128" hidden="1" customWidth="1"/>
    <col min="6790" max="6790" width="3" style="128" customWidth="1"/>
    <col min="6791" max="6791" width="0" style="128" hidden="1" customWidth="1"/>
    <col min="6792" max="6792" width="3" style="128" customWidth="1"/>
    <col min="6793" max="6793" width="0" style="128" hidden="1" customWidth="1"/>
    <col min="6794" max="6794" width="4.44140625" style="128" customWidth="1"/>
    <col min="6795" max="6795" width="34.33203125" style="128" customWidth="1"/>
    <col min="6796" max="6796" width="23.44140625" style="128" customWidth="1"/>
    <col min="6797" max="6797" width="9.109375" style="128" customWidth="1"/>
    <col min="6798" max="6798" width="19.44140625" style="128" customWidth="1"/>
    <col min="6799" max="6799" width="42.6640625" style="128" customWidth="1"/>
    <col min="6800" max="6800" width="5.88671875" style="128" customWidth="1"/>
    <col min="6801" max="6801" width="31.44140625" style="128" customWidth="1"/>
    <col min="6802" max="6802" width="16.109375" style="128" customWidth="1"/>
    <col min="6803" max="6804" width="9.33203125" style="128" customWidth="1"/>
    <col min="6805" max="6805" width="11.109375" style="128" customWidth="1"/>
    <col min="6806" max="6806" width="2.109375" style="128" customWidth="1"/>
    <col min="6807" max="7012" width="10.88671875" style="128"/>
    <col min="7013" max="7013" width="12" style="128" customWidth="1"/>
    <col min="7014" max="7014" width="2.6640625" style="128" customWidth="1"/>
    <col min="7015" max="7016" width="6.44140625" style="128" customWidth="1"/>
    <col min="7017" max="7017" width="5.88671875" style="128" customWidth="1"/>
    <col min="7018" max="7018" width="6.44140625" style="128" customWidth="1"/>
    <col min="7019" max="7019" width="13.6640625" style="128" customWidth="1"/>
    <col min="7020" max="7021" width="9" style="128" customWidth="1"/>
    <col min="7022" max="7022" width="2.44140625" style="128" customWidth="1"/>
    <col min="7023" max="7023" width="8.88671875" style="128" customWidth="1"/>
    <col min="7024" max="7024" width="7.44140625" style="128" customWidth="1"/>
    <col min="7025" max="7027" width="3.6640625" style="128" customWidth="1"/>
    <col min="7028" max="7028" width="3.44140625" style="128" customWidth="1"/>
    <col min="7029" max="7029" width="2.88671875" style="128" customWidth="1"/>
    <col min="7030" max="7030" width="3" style="128" customWidth="1"/>
    <col min="7031" max="7033" width="0" style="128" hidden="1" customWidth="1"/>
    <col min="7034" max="7034" width="4.44140625" style="128" customWidth="1"/>
    <col min="7035" max="7035" width="0" style="128" hidden="1" customWidth="1"/>
    <col min="7036" max="7037" width="14.88671875" style="128" customWidth="1"/>
    <col min="7038" max="7038" width="15.109375" style="128" customWidth="1"/>
    <col min="7039" max="7039" width="6.44140625" style="128" customWidth="1"/>
    <col min="7040" max="7040" width="15.109375" style="128" customWidth="1"/>
    <col min="7041" max="7041" width="4.109375" style="128" customWidth="1"/>
    <col min="7042" max="7042" width="3" style="128" customWidth="1"/>
    <col min="7043" max="7045" width="0" style="128" hidden="1" customWidth="1"/>
    <col min="7046" max="7046" width="3" style="128" customWidth="1"/>
    <col min="7047" max="7047" width="0" style="128" hidden="1" customWidth="1"/>
    <col min="7048" max="7048" width="3" style="128" customWidth="1"/>
    <col min="7049" max="7049" width="0" style="128" hidden="1" customWidth="1"/>
    <col min="7050" max="7050" width="4.44140625" style="128" customWidth="1"/>
    <col min="7051" max="7051" width="34.33203125" style="128" customWidth="1"/>
    <col min="7052" max="7052" width="23.44140625" style="128" customWidth="1"/>
    <col min="7053" max="7053" width="9.109375" style="128" customWidth="1"/>
    <col min="7054" max="7054" width="19.44140625" style="128" customWidth="1"/>
    <col min="7055" max="7055" width="42.6640625" style="128" customWidth="1"/>
    <col min="7056" max="7056" width="5.88671875" style="128" customWidth="1"/>
    <col min="7057" max="7057" width="31.44140625" style="128" customWidth="1"/>
    <col min="7058" max="7058" width="16.109375" style="128" customWidth="1"/>
    <col min="7059" max="7060" width="9.33203125" style="128" customWidth="1"/>
    <col min="7061" max="7061" width="11.109375" style="128" customWidth="1"/>
    <col min="7062" max="7062" width="2.109375" style="128" customWidth="1"/>
    <col min="7063" max="7268" width="10.88671875" style="128"/>
    <col min="7269" max="7269" width="12" style="128" customWidth="1"/>
    <col min="7270" max="7270" width="2.6640625" style="128" customWidth="1"/>
    <col min="7271" max="7272" width="6.44140625" style="128" customWidth="1"/>
    <col min="7273" max="7273" width="5.88671875" style="128" customWidth="1"/>
    <col min="7274" max="7274" width="6.44140625" style="128" customWidth="1"/>
    <col min="7275" max="7275" width="13.6640625" style="128" customWidth="1"/>
    <col min="7276" max="7277" width="9" style="128" customWidth="1"/>
    <col min="7278" max="7278" width="2.44140625" style="128" customWidth="1"/>
    <col min="7279" max="7279" width="8.88671875" style="128" customWidth="1"/>
    <col min="7280" max="7280" width="7.44140625" style="128" customWidth="1"/>
    <col min="7281" max="7283" width="3.6640625" style="128" customWidth="1"/>
    <col min="7284" max="7284" width="3.44140625" style="128" customWidth="1"/>
    <col min="7285" max="7285" width="2.88671875" style="128" customWidth="1"/>
    <col min="7286" max="7286" width="3" style="128" customWidth="1"/>
    <col min="7287" max="7289" width="0" style="128" hidden="1" customWidth="1"/>
    <col min="7290" max="7290" width="4.44140625" style="128" customWidth="1"/>
    <col min="7291" max="7291" width="0" style="128" hidden="1" customWidth="1"/>
    <col min="7292" max="7293" width="14.88671875" style="128" customWidth="1"/>
    <col min="7294" max="7294" width="15.109375" style="128" customWidth="1"/>
    <col min="7295" max="7295" width="6.44140625" style="128" customWidth="1"/>
    <col min="7296" max="7296" width="15.109375" style="128" customWidth="1"/>
    <col min="7297" max="7297" width="4.109375" style="128" customWidth="1"/>
    <col min="7298" max="7298" width="3" style="128" customWidth="1"/>
    <col min="7299" max="7301" width="0" style="128" hidden="1" customWidth="1"/>
    <col min="7302" max="7302" width="3" style="128" customWidth="1"/>
    <col min="7303" max="7303" width="0" style="128" hidden="1" customWidth="1"/>
    <col min="7304" max="7304" width="3" style="128" customWidth="1"/>
    <col min="7305" max="7305" width="0" style="128" hidden="1" customWidth="1"/>
    <col min="7306" max="7306" width="4.44140625" style="128" customWidth="1"/>
    <col min="7307" max="7307" width="34.33203125" style="128" customWidth="1"/>
    <col min="7308" max="7308" width="23.44140625" style="128" customWidth="1"/>
    <col min="7309" max="7309" width="9.109375" style="128" customWidth="1"/>
    <col min="7310" max="7310" width="19.44140625" style="128" customWidth="1"/>
    <col min="7311" max="7311" width="42.6640625" style="128" customWidth="1"/>
    <col min="7312" max="7312" width="5.88671875" style="128" customWidth="1"/>
    <col min="7313" max="7313" width="31.44140625" style="128" customWidth="1"/>
    <col min="7314" max="7314" width="16.109375" style="128" customWidth="1"/>
    <col min="7315" max="7316" width="9.33203125" style="128" customWidth="1"/>
    <col min="7317" max="7317" width="11.109375" style="128" customWidth="1"/>
    <col min="7318" max="7318" width="2.109375" style="128" customWidth="1"/>
    <col min="7319" max="7524" width="10.88671875" style="128"/>
    <col min="7525" max="7525" width="12" style="128" customWidth="1"/>
    <col min="7526" max="7526" width="2.6640625" style="128" customWidth="1"/>
    <col min="7527" max="7528" width="6.44140625" style="128" customWidth="1"/>
    <col min="7529" max="7529" width="5.88671875" style="128" customWidth="1"/>
    <col min="7530" max="7530" width="6.44140625" style="128" customWidth="1"/>
    <col min="7531" max="7531" width="13.6640625" style="128" customWidth="1"/>
    <col min="7532" max="7533" width="9" style="128" customWidth="1"/>
    <col min="7534" max="7534" width="2.44140625" style="128" customWidth="1"/>
    <col min="7535" max="7535" width="8.88671875" style="128" customWidth="1"/>
    <col min="7536" max="7536" width="7.44140625" style="128" customWidth="1"/>
    <col min="7537" max="7539" width="3.6640625" style="128" customWidth="1"/>
    <col min="7540" max="7540" width="3.44140625" style="128" customWidth="1"/>
    <col min="7541" max="7541" width="2.88671875" style="128" customWidth="1"/>
    <col min="7542" max="7542" width="3" style="128" customWidth="1"/>
    <col min="7543" max="7545" width="0" style="128" hidden="1" customWidth="1"/>
    <col min="7546" max="7546" width="4.44140625" style="128" customWidth="1"/>
    <col min="7547" max="7547" width="0" style="128" hidden="1" customWidth="1"/>
    <col min="7548" max="7549" width="14.88671875" style="128" customWidth="1"/>
    <col min="7550" max="7550" width="15.109375" style="128" customWidth="1"/>
    <col min="7551" max="7551" width="6.44140625" style="128" customWidth="1"/>
    <col min="7552" max="7552" width="15.109375" style="128" customWidth="1"/>
    <col min="7553" max="7553" width="4.109375" style="128" customWidth="1"/>
    <col min="7554" max="7554" width="3" style="128" customWidth="1"/>
    <col min="7555" max="7557" width="0" style="128" hidden="1" customWidth="1"/>
    <col min="7558" max="7558" width="3" style="128" customWidth="1"/>
    <col min="7559" max="7559" width="0" style="128" hidden="1" customWidth="1"/>
    <col min="7560" max="7560" width="3" style="128" customWidth="1"/>
    <col min="7561" max="7561" width="0" style="128" hidden="1" customWidth="1"/>
    <col min="7562" max="7562" width="4.44140625" style="128" customWidth="1"/>
    <col min="7563" max="7563" width="34.33203125" style="128" customWidth="1"/>
    <col min="7564" max="7564" width="23.44140625" style="128" customWidth="1"/>
    <col min="7565" max="7565" width="9.109375" style="128" customWidth="1"/>
    <col min="7566" max="7566" width="19.44140625" style="128" customWidth="1"/>
    <col min="7567" max="7567" width="42.6640625" style="128" customWidth="1"/>
    <col min="7568" max="7568" width="5.88671875" style="128" customWidth="1"/>
    <col min="7569" max="7569" width="31.44140625" style="128" customWidth="1"/>
    <col min="7570" max="7570" width="16.109375" style="128" customWidth="1"/>
    <col min="7571" max="7572" width="9.33203125" style="128" customWidth="1"/>
    <col min="7573" max="7573" width="11.109375" style="128" customWidth="1"/>
    <col min="7574" max="7574" width="2.109375" style="128" customWidth="1"/>
    <col min="7575" max="7780" width="10.88671875" style="128"/>
    <col min="7781" max="7781" width="12" style="128" customWidth="1"/>
    <col min="7782" max="7782" width="2.6640625" style="128" customWidth="1"/>
    <col min="7783" max="7784" width="6.44140625" style="128" customWidth="1"/>
    <col min="7785" max="7785" width="5.88671875" style="128" customWidth="1"/>
    <col min="7786" max="7786" width="6.44140625" style="128" customWidth="1"/>
    <col min="7787" max="7787" width="13.6640625" style="128" customWidth="1"/>
    <col min="7788" max="7789" width="9" style="128" customWidth="1"/>
    <col min="7790" max="7790" width="2.44140625" style="128" customWidth="1"/>
    <col min="7791" max="7791" width="8.88671875" style="128" customWidth="1"/>
    <col min="7792" max="7792" width="7.44140625" style="128" customWidth="1"/>
    <col min="7793" max="7795" width="3.6640625" style="128" customWidth="1"/>
    <col min="7796" max="7796" width="3.44140625" style="128" customWidth="1"/>
    <col min="7797" max="7797" width="2.88671875" style="128" customWidth="1"/>
    <col min="7798" max="7798" width="3" style="128" customWidth="1"/>
    <col min="7799" max="7801" width="0" style="128" hidden="1" customWidth="1"/>
    <col min="7802" max="7802" width="4.44140625" style="128" customWidth="1"/>
    <col min="7803" max="7803" width="0" style="128" hidden="1" customWidth="1"/>
    <col min="7804" max="7805" width="14.88671875" style="128" customWidth="1"/>
    <col min="7806" max="7806" width="15.109375" style="128" customWidth="1"/>
    <col min="7807" max="7807" width="6.44140625" style="128" customWidth="1"/>
    <col min="7808" max="7808" width="15.109375" style="128" customWidth="1"/>
    <col min="7809" max="7809" width="4.109375" style="128" customWidth="1"/>
    <col min="7810" max="7810" width="3" style="128" customWidth="1"/>
    <col min="7811" max="7813" width="0" style="128" hidden="1" customWidth="1"/>
    <col min="7814" max="7814" width="3" style="128" customWidth="1"/>
    <col min="7815" max="7815" width="0" style="128" hidden="1" customWidth="1"/>
    <col min="7816" max="7816" width="3" style="128" customWidth="1"/>
    <col min="7817" max="7817" width="0" style="128" hidden="1" customWidth="1"/>
    <col min="7818" max="7818" width="4.44140625" style="128" customWidth="1"/>
    <col min="7819" max="7819" width="34.33203125" style="128" customWidth="1"/>
    <col min="7820" max="7820" width="23.44140625" style="128" customWidth="1"/>
    <col min="7821" max="7821" width="9.109375" style="128" customWidth="1"/>
    <col min="7822" max="7822" width="19.44140625" style="128" customWidth="1"/>
    <col min="7823" max="7823" width="42.6640625" style="128" customWidth="1"/>
    <col min="7824" max="7824" width="5.88671875" style="128" customWidth="1"/>
    <col min="7825" max="7825" width="31.44140625" style="128" customWidth="1"/>
    <col min="7826" max="7826" width="16.109375" style="128" customWidth="1"/>
    <col min="7827" max="7828" width="9.33203125" style="128" customWidth="1"/>
    <col min="7829" max="7829" width="11.109375" style="128" customWidth="1"/>
    <col min="7830" max="7830" width="2.109375" style="128" customWidth="1"/>
    <col min="7831" max="8036" width="10.88671875" style="128"/>
    <col min="8037" max="8037" width="12" style="128" customWidth="1"/>
    <col min="8038" max="8038" width="2.6640625" style="128" customWidth="1"/>
    <col min="8039" max="8040" width="6.44140625" style="128" customWidth="1"/>
    <col min="8041" max="8041" width="5.88671875" style="128" customWidth="1"/>
    <col min="8042" max="8042" width="6.44140625" style="128" customWidth="1"/>
    <col min="8043" max="8043" width="13.6640625" style="128" customWidth="1"/>
    <col min="8044" max="8045" width="9" style="128" customWidth="1"/>
    <col min="8046" max="8046" width="2.44140625" style="128" customWidth="1"/>
    <col min="8047" max="8047" width="8.88671875" style="128" customWidth="1"/>
    <col min="8048" max="8048" width="7.44140625" style="128" customWidth="1"/>
    <col min="8049" max="8051" width="3.6640625" style="128" customWidth="1"/>
    <col min="8052" max="8052" width="3.44140625" style="128" customWidth="1"/>
    <col min="8053" max="8053" width="2.88671875" style="128" customWidth="1"/>
    <col min="8054" max="8054" width="3" style="128" customWidth="1"/>
    <col min="8055" max="8057" width="0" style="128" hidden="1" customWidth="1"/>
    <col min="8058" max="8058" width="4.44140625" style="128" customWidth="1"/>
    <col min="8059" max="8059" width="0" style="128" hidden="1" customWidth="1"/>
    <col min="8060" max="8061" width="14.88671875" style="128" customWidth="1"/>
    <col min="8062" max="8062" width="15.109375" style="128" customWidth="1"/>
    <col min="8063" max="8063" width="6.44140625" style="128" customWidth="1"/>
    <col min="8064" max="8064" width="15.109375" style="128" customWidth="1"/>
    <col min="8065" max="8065" width="4.109375" style="128" customWidth="1"/>
    <col min="8066" max="8066" width="3" style="128" customWidth="1"/>
    <col min="8067" max="8069" width="0" style="128" hidden="1" customWidth="1"/>
    <col min="8070" max="8070" width="3" style="128" customWidth="1"/>
    <col min="8071" max="8071" width="0" style="128" hidden="1" customWidth="1"/>
    <col min="8072" max="8072" width="3" style="128" customWidth="1"/>
    <col min="8073" max="8073" width="0" style="128" hidden="1" customWidth="1"/>
    <col min="8074" max="8074" width="4.44140625" style="128" customWidth="1"/>
    <col min="8075" max="8075" width="34.33203125" style="128" customWidth="1"/>
    <col min="8076" max="8076" width="23.44140625" style="128" customWidth="1"/>
    <col min="8077" max="8077" width="9.109375" style="128" customWidth="1"/>
    <col min="8078" max="8078" width="19.44140625" style="128" customWidth="1"/>
    <col min="8079" max="8079" width="42.6640625" style="128" customWidth="1"/>
    <col min="8080" max="8080" width="5.88671875" style="128" customWidth="1"/>
    <col min="8081" max="8081" width="31.44140625" style="128" customWidth="1"/>
    <col min="8082" max="8082" width="16.109375" style="128" customWidth="1"/>
    <col min="8083" max="8084" width="9.33203125" style="128" customWidth="1"/>
    <col min="8085" max="8085" width="11.109375" style="128" customWidth="1"/>
    <col min="8086" max="8086" width="2.109375" style="128" customWidth="1"/>
    <col min="8087" max="8292" width="10.88671875" style="128"/>
    <col min="8293" max="8293" width="12" style="128" customWidth="1"/>
    <col min="8294" max="8294" width="2.6640625" style="128" customWidth="1"/>
    <col min="8295" max="8296" width="6.44140625" style="128" customWidth="1"/>
    <col min="8297" max="8297" width="5.88671875" style="128" customWidth="1"/>
    <col min="8298" max="8298" width="6.44140625" style="128" customWidth="1"/>
    <col min="8299" max="8299" width="13.6640625" style="128" customWidth="1"/>
    <col min="8300" max="8301" width="9" style="128" customWidth="1"/>
    <col min="8302" max="8302" width="2.44140625" style="128" customWidth="1"/>
    <col min="8303" max="8303" width="8.88671875" style="128" customWidth="1"/>
    <col min="8304" max="8304" width="7.44140625" style="128" customWidth="1"/>
    <col min="8305" max="8307" width="3.6640625" style="128" customWidth="1"/>
    <col min="8308" max="8308" width="3.44140625" style="128" customWidth="1"/>
    <col min="8309" max="8309" width="2.88671875" style="128" customWidth="1"/>
    <col min="8310" max="8310" width="3" style="128" customWidth="1"/>
    <col min="8311" max="8313" width="0" style="128" hidden="1" customWidth="1"/>
    <col min="8314" max="8314" width="4.44140625" style="128" customWidth="1"/>
    <col min="8315" max="8315" width="0" style="128" hidden="1" customWidth="1"/>
    <col min="8316" max="8317" width="14.88671875" style="128" customWidth="1"/>
    <col min="8318" max="8318" width="15.109375" style="128" customWidth="1"/>
    <col min="8319" max="8319" width="6.44140625" style="128" customWidth="1"/>
    <col min="8320" max="8320" width="15.109375" style="128" customWidth="1"/>
    <col min="8321" max="8321" width="4.109375" style="128" customWidth="1"/>
    <col min="8322" max="8322" width="3" style="128" customWidth="1"/>
    <col min="8323" max="8325" width="0" style="128" hidden="1" customWidth="1"/>
    <col min="8326" max="8326" width="3" style="128" customWidth="1"/>
    <col min="8327" max="8327" width="0" style="128" hidden="1" customWidth="1"/>
    <col min="8328" max="8328" width="3" style="128" customWidth="1"/>
    <col min="8329" max="8329" width="0" style="128" hidden="1" customWidth="1"/>
    <col min="8330" max="8330" width="4.44140625" style="128" customWidth="1"/>
    <col min="8331" max="8331" width="34.33203125" style="128" customWidth="1"/>
    <col min="8332" max="8332" width="23.44140625" style="128" customWidth="1"/>
    <col min="8333" max="8333" width="9.109375" style="128" customWidth="1"/>
    <col min="8334" max="8334" width="19.44140625" style="128" customWidth="1"/>
    <col min="8335" max="8335" width="42.6640625" style="128" customWidth="1"/>
    <col min="8336" max="8336" width="5.88671875" style="128" customWidth="1"/>
    <col min="8337" max="8337" width="31.44140625" style="128" customWidth="1"/>
    <col min="8338" max="8338" width="16.109375" style="128" customWidth="1"/>
    <col min="8339" max="8340" width="9.33203125" style="128" customWidth="1"/>
    <col min="8341" max="8341" width="11.109375" style="128" customWidth="1"/>
    <col min="8342" max="8342" width="2.109375" style="128" customWidth="1"/>
    <col min="8343" max="8548" width="10.88671875" style="128"/>
    <col min="8549" max="8549" width="12" style="128" customWidth="1"/>
    <col min="8550" max="8550" width="2.6640625" style="128" customWidth="1"/>
    <col min="8551" max="8552" width="6.44140625" style="128" customWidth="1"/>
    <col min="8553" max="8553" width="5.88671875" style="128" customWidth="1"/>
    <col min="8554" max="8554" width="6.44140625" style="128" customWidth="1"/>
    <col min="8555" max="8555" width="13.6640625" style="128" customWidth="1"/>
    <col min="8556" max="8557" width="9" style="128" customWidth="1"/>
    <col min="8558" max="8558" width="2.44140625" style="128" customWidth="1"/>
    <col min="8559" max="8559" width="8.88671875" style="128" customWidth="1"/>
    <col min="8560" max="8560" width="7.44140625" style="128" customWidth="1"/>
    <col min="8561" max="8563" width="3.6640625" style="128" customWidth="1"/>
    <col min="8564" max="8564" width="3.44140625" style="128" customWidth="1"/>
    <col min="8565" max="8565" width="2.88671875" style="128" customWidth="1"/>
    <col min="8566" max="8566" width="3" style="128" customWidth="1"/>
    <col min="8567" max="8569" width="0" style="128" hidden="1" customWidth="1"/>
    <col min="8570" max="8570" width="4.44140625" style="128" customWidth="1"/>
    <col min="8571" max="8571" width="0" style="128" hidden="1" customWidth="1"/>
    <col min="8572" max="8573" width="14.88671875" style="128" customWidth="1"/>
    <col min="8574" max="8574" width="15.109375" style="128" customWidth="1"/>
    <col min="8575" max="8575" width="6.44140625" style="128" customWidth="1"/>
    <col min="8576" max="8576" width="15.109375" style="128" customWidth="1"/>
    <col min="8577" max="8577" width="4.109375" style="128" customWidth="1"/>
    <col min="8578" max="8578" width="3" style="128" customWidth="1"/>
    <col min="8579" max="8581" width="0" style="128" hidden="1" customWidth="1"/>
    <col min="8582" max="8582" width="3" style="128" customWidth="1"/>
    <col min="8583" max="8583" width="0" style="128" hidden="1" customWidth="1"/>
    <col min="8584" max="8584" width="3" style="128" customWidth="1"/>
    <col min="8585" max="8585" width="0" style="128" hidden="1" customWidth="1"/>
    <col min="8586" max="8586" width="4.44140625" style="128" customWidth="1"/>
    <col min="8587" max="8587" width="34.33203125" style="128" customWidth="1"/>
    <col min="8588" max="8588" width="23.44140625" style="128" customWidth="1"/>
    <col min="8589" max="8589" width="9.109375" style="128" customWidth="1"/>
    <col min="8590" max="8590" width="19.44140625" style="128" customWidth="1"/>
    <col min="8591" max="8591" width="42.6640625" style="128" customWidth="1"/>
    <col min="8592" max="8592" width="5.88671875" style="128" customWidth="1"/>
    <col min="8593" max="8593" width="31.44140625" style="128" customWidth="1"/>
    <col min="8594" max="8594" width="16.109375" style="128" customWidth="1"/>
    <col min="8595" max="8596" width="9.33203125" style="128" customWidth="1"/>
    <col min="8597" max="8597" width="11.109375" style="128" customWidth="1"/>
    <col min="8598" max="8598" width="2.109375" style="128" customWidth="1"/>
    <col min="8599" max="8804" width="10.88671875" style="128"/>
    <col min="8805" max="8805" width="12" style="128" customWidth="1"/>
    <col min="8806" max="8806" width="2.6640625" style="128" customWidth="1"/>
    <col min="8807" max="8808" width="6.44140625" style="128" customWidth="1"/>
    <col min="8809" max="8809" width="5.88671875" style="128" customWidth="1"/>
    <col min="8810" max="8810" width="6.44140625" style="128" customWidth="1"/>
    <col min="8811" max="8811" width="13.6640625" style="128" customWidth="1"/>
    <col min="8812" max="8813" width="9" style="128" customWidth="1"/>
    <col min="8814" max="8814" width="2.44140625" style="128" customWidth="1"/>
    <col min="8815" max="8815" width="8.88671875" style="128" customWidth="1"/>
    <col min="8816" max="8816" width="7.44140625" style="128" customWidth="1"/>
    <col min="8817" max="8819" width="3.6640625" style="128" customWidth="1"/>
    <col min="8820" max="8820" width="3.44140625" style="128" customWidth="1"/>
    <col min="8821" max="8821" width="2.88671875" style="128" customWidth="1"/>
    <col min="8822" max="8822" width="3" style="128" customWidth="1"/>
    <col min="8823" max="8825" width="0" style="128" hidden="1" customWidth="1"/>
    <col min="8826" max="8826" width="4.44140625" style="128" customWidth="1"/>
    <col min="8827" max="8827" width="0" style="128" hidden="1" customWidth="1"/>
    <col min="8828" max="8829" width="14.88671875" style="128" customWidth="1"/>
    <col min="8830" max="8830" width="15.109375" style="128" customWidth="1"/>
    <col min="8831" max="8831" width="6.44140625" style="128" customWidth="1"/>
    <col min="8832" max="8832" width="15.109375" style="128" customWidth="1"/>
    <col min="8833" max="8833" width="4.109375" style="128" customWidth="1"/>
    <col min="8834" max="8834" width="3" style="128" customWidth="1"/>
    <col min="8835" max="8837" width="0" style="128" hidden="1" customWidth="1"/>
    <col min="8838" max="8838" width="3" style="128" customWidth="1"/>
    <col min="8839" max="8839" width="0" style="128" hidden="1" customWidth="1"/>
    <col min="8840" max="8840" width="3" style="128" customWidth="1"/>
    <col min="8841" max="8841" width="0" style="128" hidden="1" customWidth="1"/>
    <col min="8842" max="8842" width="4.44140625" style="128" customWidth="1"/>
    <col min="8843" max="8843" width="34.33203125" style="128" customWidth="1"/>
    <col min="8844" max="8844" width="23.44140625" style="128" customWidth="1"/>
    <col min="8845" max="8845" width="9.109375" style="128" customWidth="1"/>
    <col min="8846" max="8846" width="19.44140625" style="128" customWidth="1"/>
    <col min="8847" max="8847" width="42.6640625" style="128" customWidth="1"/>
    <col min="8848" max="8848" width="5.88671875" style="128" customWidth="1"/>
    <col min="8849" max="8849" width="31.44140625" style="128" customWidth="1"/>
    <col min="8850" max="8850" width="16.109375" style="128" customWidth="1"/>
    <col min="8851" max="8852" width="9.33203125" style="128" customWidth="1"/>
    <col min="8853" max="8853" width="11.109375" style="128" customWidth="1"/>
    <col min="8854" max="8854" width="2.109375" style="128" customWidth="1"/>
    <col min="8855" max="9060" width="10.88671875" style="128"/>
    <col min="9061" max="9061" width="12" style="128" customWidth="1"/>
    <col min="9062" max="9062" width="2.6640625" style="128" customWidth="1"/>
    <col min="9063" max="9064" width="6.44140625" style="128" customWidth="1"/>
    <col min="9065" max="9065" width="5.88671875" style="128" customWidth="1"/>
    <col min="9066" max="9066" width="6.44140625" style="128" customWidth="1"/>
    <col min="9067" max="9067" width="13.6640625" style="128" customWidth="1"/>
    <col min="9068" max="9069" width="9" style="128" customWidth="1"/>
    <col min="9070" max="9070" width="2.44140625" style="128" customWidth="1"/>
    <col min="9071" max="9071" width="8.88671875" style="128" customWidth="1"/>
    <col min="9072" max="9072" width="7.44140625" style="128" customWidth="1"/>
    <col min="9073" max="9075" width="3.6640625" style="128" customWidth="1"/>
    <col min="9076" max="9076" width="3.44140625" style="128" customWidth="1"/>
    <col min="9077" max="9077" width="2.88671875" style="128" customWidth="1"/>
    <col min="9078" max="9078" width="3" style="128" customWidth="1"/>
    <col min="9079" max="9081" width="0" style="128" hidden="1" customWidth="1"/>
    <col min="9082" max="9082" width="4.44140625" style="128" customWidth="1"/>
    <col min="9083" max="9083" width="0" style="128" hidden="1" customWidth="1"/>
    <col min="9084" max="9085" width="14.88671875" style="128" customWidth="1"/>
    <col min="9086" max="9086" width="15.109375" style="128" customWidth="1"/>
    <col min="9087" max="9087" width="6.44140625" style="128" customWidth="1"/>
    <col min="9088" max="9088" width="15.109375" style="128" customWidth="1"/>
    <col min="9089" max="9089" width="4.109375" style="128" customWidth="1"/>
    <col min="9090" max="9090" width="3" style="128" customWidth="1"/>
    <col min="9091" max="9093" width="0" style="128" hidden="1" customWidth="1"/>
    <col min="9094" max="9094" width="3" style="128" customWidth="1"/>
    <col min="9095" max="9095" width="0" style="128" hidden="1" customWidth="1"/>
    <col min="9096" max="9096" width="3" style="128" customWidth="1"/>
    <col min="9097" max="9097" width="0" style="128" hidden="1" customWidth="1"/>
    <col min="9098" max="9098" width="4.44140625" style="128" customWidth="1"/>
    <col min="9099" max="9099" width="34.33203125" style="128" customWidth="1"/>
    <col min="9100" max="9100" width="23.44140625" style="128" customWidth="1"/>
    <col min="9101" max="9101" width="9.109375" style="128" customWidth="1"/>
    <col min="9102" max="9102" width="19.44140625" style="128" customWidth="1"/>
    <col min="9103" max="9103" width="42.6640625" style="128" customWidth="1"/>
    <col min="9104" max="9104" width="5.88671875" style="128" customWidth="1"/>
    <col min="9105" max="9105" width="31.44140625" style="128" customWidth="1"/>
    <col min="9106" max="9106" width="16.109375" style="128" customWidth="1"/>
    <col min="9107" max="9108" width="9.33203125" style="128" customWidth="1"/>
    <col min="9109" max="9109" width="11.109375" style="128" customWidth="1"/>
    <col min="9110" max="9110" width="2.109375" style="128" customWidth="1"/>
    <col min="9111" max="9316" width="10.88671875" style="128"/>
    <col min="9317" max="9317" width="12" style="128" customWidth="1"/>
    <col min="9318" max="9318" width="2.6640625" style="128" customWidth="1"/>
    <col min="9319" max="9320" width="6.44140625" style="128" customWidth="1"/>
    <col min="9321" max="9321" width="5.88671875" style="128" customWidth="1"/>
    <col min="9322" max="9322" width="6.44140625" style="128" customWidth="1"/>
    <col min="9323" max="9323" width="13.6640625" style="128" customWidth="1"/>
    <col min="9324" max="9325" width="9" style="128" customWidth="1"/>
    <col min="9326" max="9326" width="2.44140625" style="128" customWidth="1"/>
    <col min="9327" max="9327" width="8.88671875" style="128" customWidth="1"/>
    <col min="9328" max="9328" width="7.44140625" style="128" customWidth="1"/>
    <col min="9329" max="9331" width="3.6640625" style="128" customWidth="1"/>
    <col min="9332" max="9332" width="3.44140625" style="128" customWidth="1"/>
    <col min="9333" max="9333" width="2.88671875" style="128" customWidth="1"/>
    <col min="9334" max="9334" width="3" style="128" customWidth="1"/>
    <col min="9335" max="9337" width="0" style="128" hidden="1" customWidth="1"/>
    <col min="9338" max="9338" width="4.44140625" style="128" customWidth="1"/>
    <col min="9339" max="9339" width="0" style="128" hidden="1" customWidth="1"/>
    <col min="9340" max="9341" width="14.88671875" style="128" customWidth="1"/>
    <col min="9342" max="9342" width="15.109375" style="128" customWidth="1"/>
    <col min="9343" max="9343" width="6.44140625" style="128" customWidth="1"/>
    <col min="9344" max="9344" width="15.109375" style="128" customWidth="1"/>
    <col min="9345" max="9345" width="4.109375" style="128" customWidth="1"/>
    <col min="9346" max="9346" width="3" style="128" customWidth="1"/>
    <col min="9347" max="9349" width="0" style="128" hidden="1" customWidth="1"/>
    <col min="9350" max="9350" width="3" style="128" customWidth="1"/>
    <col min="9351" max="9351" width="0" style="128" hidden="1" customWidth="1"/>
    <col min="9352" max="9352" width="3" style="128" customWidth="1"/>
    <col min="9353" max="9353" width="0" style="128" hidden="1" customWidth="1"/>
    <col min="9354" max="9354" width="4.44140625" style="128" customWidth="1"/>
    <col min="9355" max="9355" width="34.33203125" style="128" customWidth="1"/>
    <col min="9356" max="9356" width="23.44140625" style="128" customWidth="1"/>
    <col min="9357" max="9357" width="9.109375" style="128" customWidth="1"/>
    <col min="9358" max="9358" width="19.44140625" style="128" customWidth="1"/>
    <col min="9359" max="9359" width="42.6640625" style="128" customWidth="1"/>
    <col min="9360" max="9360" width="5.88671875" style="128" customWidth="1"/>
    <col min="9361" max="9361" width="31.44140625" style="128" customWidth="1"/>
    <col min="9362" max="9362" width="16.109375" style="128" customWidth="1"/>
    <col min="9363" max="9364" width="9.33203125" style="128" customWidth="1"/>
    <col min="9365" max="9365" width="11.109375" style="128" customWidth="1"/>
    <col min="9366" max="9366" width="2.109375" style="128" customWidth="1"/>
    <col min="9367" max="9572" width="10.88671875" style="128"/>
    <col min="9573" max="9573" width="12" style="128" customWidth="1"/>
    <col min="9574" max="9574" width="2.6640625" style="128" customWidth="1"/>
    <col min="9575" max="9576" width="6.44140625" style="128" customWidth="1"/>
    <col min="9577" max="9577" width="5.88671875" style="128" customWidth="1"/>
    <col min="9578" max="9578" width="6.44140625" style="128" customWidth="1"/>
    <col min="9579" max="9579" width="13.6640625" style="128" customWidth="1"/>
    <col min="9580" max="9581" width="9" style="128" customWidth="1"/>
    <col min="9582" max="9582" width="2.44140625" style="128" customWidth="1"/>
    <col min="9583" max="9583" width="8.88671875" style="128" customWidth="1"/>
    <col min="9584" max="9584" width="7.44140625" style="128" customWidth="1"/>
    <col min="9585" max="9587" width="3.6640625" style="128" customWidth="1"/>
    <col min="9588" max="9588" width="3.44140625" style="128" customWidth="1"/>
    <col min="9589" max="9589" width="2.88671875" style="128" customWidth="1"/>
    <col min="9590" max="9590" width="3" style="128" customWidth="1"/>
    <col min="9591" max="9593" width="0" style="128" hidden="1" customWidth="1"/>
    <col min="9594" max="9594" width="4.44140625" style="128" customWidth="1"/>
    <col min="9595" max="9595" width="0" style="128" hidden="1" customWidth="1"/>
    <col min="9596" max="9597" width="14.88671875" style="128" customWidth="1"/>
    <col min="9598" max="9598" width="15.109375" style="128" customWidth="1"/>
    <col min="9599" max="9599" width="6.44140625" style="128" customWidth="1"/>
    <col min="9600" max="9600" width="15.109375" style="128" customWidth="1"/>
    <col min="9601" max="9601" width="4.109375" style="128" customWidth="1"/>
    <col min="9602" max="9602" width="3" style="128" customWidth="1"/>
    <col min="9603" max="9605" width="0" style="128" hidden="1" customWidth="1"/>
    <col min="9606" max="9606" width="3" style="128" customWidth="1"/>
    <col min="9607" max="9607" width="0" style="128" hidden="1" customWidth="1"/>
    <col min="9608" max="9608" width="3" style="128" customWidth="1"/>
    <col min="9609" max="9609" width="0" style="128" hidden="1" customWidth="1"/>
    <col min="9610" max="9610" width="4.44140625" style="128" customWidth="1"/>
    <col min="9611" max="9611" width="34.33203125" style="128" customWidth="1"/>
    <col min="9612" max="9612" width="23.44140625" style="128" customWidth="1"/>
    <col min="9613" max="9613" width="9.109375" style="128" customWidth="1"/>
    <col min="9614" max="9614" width="19.44140625" style="128" customWidth="1"/>
    <col min="9615" max="9615" width="42.6640625" style="128" customWidth="1"/>
    <col min="9616" max="9616" width="5.88671875" style="128" customWidth="1"/>
    <col min="9617" max="9617" width="31.44140625" style="128" customWidth="1"/>
    <col min="9618" max="9618" width="16.109375" style="128" customWidth="1"/>
    <col min="9619" max="9620" width="9.33203125" style="128" customWidth="1"/>
    <col min="9621" max="9621" width="11.109375" style="128" customWidth="1"/>
    <col min="9622" max="9622" width="2.109375" style="128" customWidth="1"/>
    <col min="9623" max="9828" width="10.88671875" style="128"/>
    <col min="9829" max="9829" width="12" style="128" customWidth="1"/>
    <col min="9830" max="9830" width="2.6640625" style="128" customWidth="1"/>
    <col min="9831" max="9832" width="6.44140625" style="128" customWidth="1"/>
    <col min="9833" max="9833" width="5.88671875" style="128" customWidth="1"/>
    <col min="9834" max="9834" width="6.44140625" style="128" customWidth="1"/>
    <col min="9835" max="9835" width="13.6640625" style="128" customWidth="1"/>
    <col min="9836" max="9837" width="9" style="128" customWidth="1"/>
    <col min="9838" max="9838" width="2.44140625" style="128" customWidth="1"/>
    <col min="9839" max="9839" width="8.88671875" style="128" customWidth="1"/>
    <col min="9840" max="9840" width="7.44140625" style="128" customWidth="1"/>
    <col min="9841" max="9843" width="3.6640625" style="128" customWidth="1"/>
    <col min="9844" max="9844" width="3.44140625" style="128" customWidth="1"/>
    <col min="9845" max="9845" width="2.88671875" style="128" customWidth="1"/>
    <col min="9846" max="9846" width="3" style="128" customWidth="1"/>
    <col min="9847" max="9849" width="0" style="128" hidden="1" customWidth="1"/>
    <col min="9850" max="9850" width="4.44140625" style="128" customWidth="1"/>
    <col min="9851" max="9851" width="0" style="128" hidden="1" customWidth="1"/>
    <col min="9852" max="9853" width="14.88671875" style="128" customWidth="1"/>
    <col min="9854" max="9854" width="15.109375" style="128" customWidth="1"/>
    <col min="9855" max="9855" width="6.44140625" style="128" customWidth="1"/>
    <col min="9856" max="9856" width="15.109375" style="128" customWidth="1"/>
    <col min="9857" max="9857" width="4.109375" style="128" customWidth="1"/>
    <col min="9858" max="9858" width="3" style="128" customWidth="1"/>
    <col min="9859" max="9861" width="0" style="128" hidden="1" customWidth="1"/>
    <col min="9862" max="9862" width="3" style="128" customWidth="1"/>
    <col min="9863" max="9863" width="0" style="128" hidden="1" customWidth="1"/>
    <col min="9864" max="9864" width="3" style="128" customWidth="1"/>
    <col min="9865" max="9865" width="0" style="128" hidden="1" customWidth="1"/>
    <col min="9866" max="9866" width="4.44140625" style="128" customWidth="1"/>
    <col min="9867" max="9867" width="34.33203125" style="128" customWidth="1"/>
    <col min="9868" max="9868" width="23.44140625" style="128" customWidth="1"/>
    <col min="9869" max="9869" width="9.109375" style="128" customWidth="1"/>
    <col min="9870" max="9870" width="19.44140625" style="128" customWidth="1"/>
    <col min="9871" max="9871" width="42.6640625" style="128" customWidth="1"/>
    <col min="9872" max="9872" width="5.88671875" style="128" customWidth="1"/>
    <col min="9873" max="9873" width="31.44140625" style="128" customWidth="1"/>
    <col min="9874" max="9874" width="16.109375" style="128" customWidth="1"/>
    <col min="9875" max="9876" width="9.33203125" style="128" customWidth="1"/>
    <col min="9877" max="9877" width="11.109375" style="128" customWidth="1"/>
    <col min="9878" max="9878" width="2.109375" style="128" customWidth="1"/>
    <col min="9879" max="10084" width="10.88671875" style="128"/>
    <col min="10085" max="10085" width="12" style="128" customWidth="1"/>
    <col min="10086" max="10086" width="2.6640625" style="128" customWidth="1"/>
    <col min="10087" max="10088" width="6.44140625" style="128" customWidth="1"/>
    <col min="10089" max="10089" width="5.88671875" style="128" customWidth="1"/>
    <col min="10090" max="10090" width="6.44140625" style="128" customWidth="1"/>
    <col min="10091" max="10091" width="13.6640625" style="128" customWidth="1"/>
    <col min="10092" max="10093" width="9" style="128" customWidth="1"/>
    <col min="10094" max="10094" width="2.44140625" style="128" customWidth="1"/>
    <col min="10095" max="10095" width="8.88671875" style="128" customWidth="1"/>
    <col min="10096" max="10096" width="7.44140625" style="128" customWidth="1"/>
    <col min="10097" max="10099" width="3.6640625" style="128" customWidth="1"/>
    <col min="10100" max="10100" width="3.44140625" style="128" customWidth="1"/>
    <col min="10101" max="10101" width="2.88671875" style="128" customWidth="1"/>
    <col min="10102" max="10102" width="3" style="128" customWidth="1"/>
    <col min="10103" max="10105" width="0" style="128" hidden="1" customWidth="1"/>
    <col min="10106" max="10106" width="4.44140625" style="128" customWidth="1"/>
    <col min="10107" max="10107" width="0" style="128" hidden="1" customWidth="1"/>
    <col min="10108" max="10109" width="14.88671875" style="128" customWidth="1"/>
    <col min="10110" max="10110" width="15.109375" style="128" customWidth="1"/>
    <col min="10111" max="10111" width="6.44140625" style="128" customWidth="1"/>
    <col min="10112" max="10112" width="15.109375" style="128" customWidth="1"/>
    <col min="10113" max="10113" width="4.109375" style="128" customWidth="1"/>
    <col min="10114" max="10114" width="3" style="128" customWidth="1"/>
    <col min="10115" max="10117" width="0" style="128" hidden="1" customWidth="1"/>
    <col min="10118" max="10118" width="3" style="128" customWidth="1"/>
    <col min="10119" max="10119" width="0" style="128" hidden="1" customWidth="1"/>
    <col min="10120" max="10120" width="3" style="128" customWidth="1"/>
    <col min="10121" max="10121" width="0" style="128" hidden="1" customWidth="1"/>
    <col min="10122" max="10122" width="4.44140625" style="128" customWidth="1"/>
    <col min="10123" max="10123" width="34.33203125" style="128" customWidth="1"/>
    <col min="10124" max="10124" width="23.44140625" style="128" customWidth="1"/>
    <col min="10125" max="10125" width="9.109375" style="128" customWidth="1"/>
    <col min="10126" max="10126" width="19.44140625" style="128" customWidth="1"/>
    <col min="10127" max="10127" width="42.6640625" style="128" customWidth="1"/>
    <col min="10128" max="10128" width="5.88671875" style="128" customWidth="1"/>
    <col min="10129" max="10129" width="31.44140625" style="128" customWidth="1"/>
    <col min="10130" max="10130" width="16.109375" style="128" customWidth="1"/>
    <col min="10131" max="10132" width="9.33203125" style="128" customWidth="1"/>
    <col min="10133" max="10133" width="11.109375" style="128" customWidth="1"/>
    <col min="10134" max="10134" width="2.109375" style="128" customWidth="1"/>
    <col min="10135" max="10340" width="10.88671875" style="128"/>
    <col min="10341" max="10341" width="12" style="128" customWidth="1"/>
    <col min="10342" max="10342" width="2.6640625" style="128" customWidth="1"/>
    <col min="10343" max="10344" width="6.44140625" style="128" customWidth="1"/>
    <col min="10345" max="10345" width="5.88671875" style="128" customWidth="1"/>
    <col min="10346" max="10346" width="6.44140625" style="128" customWidth="1"/>
    <col min="10347" max="10347" width="13.6640625" style="128" customWidth="1"/>
    <col min="10348" max="10349" width="9" style="128" customWidth="1"/>
    <col min="10350" max="10350" width="2.44140625" style="128" customWidth="1"/>
    <col min="10351" max="10351" width="8.88671875" style="128" customWidth="1"/>
    <col min="10352" max="10352" width="7.44140625" style="128" customWidth="1"/>
    <col min="10353" max="10355" width="3.6640625" style="128" customWidth="1"/>
    <col min="10356" max="10356" width="3.44140625" style="128" customWidth="1"/>
    <col min="10357" max="10357" width="2.88671875" style="128" customWidth="1"/>
    <col min="10358" max="10358" width="3" style="128" customWidth="1"/>
    <col min="10359" max="10361" width="0" style="128" hidden="1" customWidth="1"/>
    <col min="10362" max="10362" width="4.44140625" style="128" customWidth="1"/>
    <col min="10363" max="10363" width="0" style="128" hidden="1" customWidth="1"/>
    <col min="10364" max="10365" width="14.88671875" style="128" customWidth="1"/>
    <col min="10366" max="10366" width="15.109375" style="128" customWidth="1"/>
    <col min="10367" max="10367" width="6.44140625" style="128" customWidth="1"/>
    <col min="10368" max="10368" width="15.109375" style="128" customWidth="1"/>
    <col min="10369" max="10369" width="4.109375" style="128" customWidth="1"/>
    <col min="10370" max="10370" width="3" style="128" customWidth="1"/>
    <col min="10371" max="10373" width="0" style="128" hidden="1" customWidth="1"/>
    <col min="10374" max="10374" width="3" style="128" customWidth="1"/>
    <col min="10375" max="10375" width="0" style="128" hidden="1" customWidth="1"/>
    <col min="10376" max="10376" width="3" style="128" customWidth="1"/>
    <col min="10377" max="10377" width="0" style="128" hidden="1" customWidth="1"/>
    <col min="10378" max="10378" width="4.44140625" style="128" customWidth="1"/>
    <col min="10379" max="10379" width="34.33203125" style="128" customWidth="1"/>
    <col min="10380" max="10380" width="23.44140625" style="128" customWidth="1"/>
    <col min="10381" max="10381" width="9.109375" style="128" customWidth="1"/>
    <col min="10382" max="10382" width="19.44140625" style="128" customWidth="1"/>
    <col min="10383" max="10383" width="42.6640625" style="128" customWidth="1"/>
    <col min="10384" max="10384" width="5.88671875" style="128" customWidth="1"/>
    <col min="10385" max="10385" width="31.44140625" style="128" customWidth="1"/>
    <col min="10386" max="10386" width="16.109375" style="128" customWidth="1"/>
    <col min="10387" max="10388" width="9.33203125" style="128" customWidth="1"/>
    <col min="10389" max="10389" width="11.109375" style="128" customWidth="1"/>
    <col min="10390" max="10390" width="2.109375" style="128" customWidth="1"/>
    <col min="10391" max="10596" width="10.88671875" style="128"/>
    <col min="10597" max="10597" width="12" style="128" customWidth="1"/>
    <col min="10598" max="10598" width="2.6640625" style="128" customWidth="1"/>
    <col min="10599" max="10600" width="6.44140625" style="128" customWidth="1"/>
    <col min="10601" max="10601" width="5.88671875" style="128" customWidth="1"/>
    <col min="10602" max="10602" width="6.44140625" style="128" customWidth="1"/>
    <col min="10603" max="10603" width="13.6640625" style="128" customWidth="1"/>
    <col min="10604" max="10605" width="9" style="128" customWidth="1"/>
    <col min="10606" max="10606" width="2.44140625" style="128" customWidth="1"/>
    <col min="10607" max="10607" width="8.88671875" style="128" customWidth="1"/>
    <col min="10608" max="10608" width="7.44140625" style="128" customWidth="1"/>
    <col min="10609" max="10611" width="3.6640625" style="128" customWidth="1"/>
    <col min="10612" max="10612" width="3.44140625" style="128" customWidth="1"/>
    <col min="10613" max="10613" width="2.88671875" style="128" customWidth="1"/>
    <col min="10614" max="10614" width="3" style="128" customWidth="1"/>
    <col min="10615" max="10617" width="0" style="128" hidden="1" customWidth="1"/>
    <col min="10618" max="10618" width="4.44140625" style="128" customWidth="1"/>
    <col min="10619" max="10619" width="0" style="128" hidden="1" customWidth="1"/>
    <col min="10620" max="10621" width="14.88671875" style="128" customWidth="1"/>
    <col min="10622" max="10622" width="15.109375" style="128" customWidth="1"/>
    <col min="10623" max="10623" width="6.44140625" style="128" customWidth="1"/>
    <col min="10624" max="10624" width="15.109375" style="128" customWidth="1"/>
    <col min="10625" max="10625" width="4.109375" style="128" customWidth="1"/>
    <col min="10626" max="10626" width="3" style="128" customWidth="1"/>
    <col min="10627" max="10629" width="0" style="128" hidden="1" customWidth="1"/>
    <col min="10630" max="10630" width="3" style="128" customWidth="1"/>
    <col min="10631" max="10631" width="0" style="128" hidden="1" customWidth="1"/>
    <col min="10632" max="10632" width="3" style="128" customWidth="1"/>
    <col min="10633" max="10633" width="0" style="128" hidden="1" customWidth="1"/>
    <col min="10634" max="10634" width="4.44140625" style="128" customWidth="1"/>
    <col min="10635" max="10635" width="34.33203125" style="128" customWidth="1"/>
    <col min="10636" max="10636" width="23.44140625" style="128" customWidth="1"/>
    <col min="10637" max="10637" width="9.109375" style="128" customWidth="1"/>
    <col min="10638" max="10638" width="19.44140625" style="128" customWidth="1"/>
    <col min="10639" max="10639" width="42.6640625" style="128" customWidth="1"/>
    <col min="10640" max="10640" width="5.88671875" style="128" customWidth="1"/>
    <col min="10641" max="10641" width="31.44140625" style="128" customWidth="1"/>
    <col min="10642" max="10642" width="16.109375" style="128" customWidth="1"/>
    <col min="10643" max="10644" width="9.33203125" style="128" customWidth="1"/>
    <col min="10645" max="10645" width="11.109375" style="128" customWidth="1"/>
    <col min="10646" max="10646" width="2.109375" style="128" customWidth="1"/>
    <col min="10647" max="10852" width="10.88671875" style="128"/>
    <col min="10853" max="10853" width="12" style="128" customWidth="1"/>
    <col min="10854" max="10854" width="2.6640625" style="128" customWidth="1"/>
    <col min="10855" max="10856" width="6.44140625" style="128" customWidth="1"/>
    <col min="10857" max="10857" width="5.88671875" style="128" customWidth="1"/>
    <col min="10858" max="10858" width="6.44140625" style="128" customWidth="1"/>
    <col min="10859" max="10859" width="13.6640625" style="128" customWidth="1"/>
    <col min="10860" max="10861" width="9" style="128" customWidth="1"/>
    <col min="10862" max="10862" width="2.44140625" style="128" customWidth="1"/>
    <col min="10863" max="10863" width="8.88671875" style="128" customWidth="1"/>
    <col min="10864" max="10864" width="7.44140625" style="128" customWidth="1"/>
    <col min="10865" max="10867" width="3.6640625" style="128" customWidth="1"/>
    <col min="10868" max="10868" width="3.44140625" style="128" customWidth="1"/>
    <col min="10869" max="10869" width="2.88671875" style="128" customWidth="1"/>
    <col min="10870" max="10870" width="3" style="128" customWidth="1"/>
    <col min="10871" max="10873" width="0" style="128" hidden="1" customWidth="1"/>
    <col min="10874" max="10874" width="4.44140625" style="128" customWidth="1"/>
    <col min="10875" max="10875" width="0" style="128" hidden="1" customWidth="1"/>
    <col min="10876" max="10877" width="14.88671875" style="128" customWidth="1"/>
    <col min="10878" max="10878" width="15.109375" style="128" customWidth="1"/>
    <col min="10879" max="10879" width="6.44140625" style="128" customWidth="1"/>
    <col min="10880" max="10880" width="15.109375" style="128" customWidth="1"/>
    <col min="10881" max="10881" width="4.109375" style="128" customWidth="1"/>
    <col min="10882" max="10882" width="3" style="128" customWidth="1"/>
    <col min="10883" max="10885" width="0" style="128" hidden="1" customWidth="1"/>
    <col min="10886" max="10886" width="3" style="128" customWidth="1"/>
    <col min="10887" max="10887" width="0" style="128" hidden="1" customWidth="1"/>
    <col min="10888" max="10888" width="3" style="128" customWidth="1"/>
    <col min="10889" max="10889" width="0" style="128" hidden="1" customWidth="1"/>
    <col min="10890" max="10890" width="4.44140625" style="128" customWidth="1"/>
    <col min="10891" max="10891" width="34.33203125" style="128" customWidth="1"/>
    <col min="10892" max="10892" width="23.44140625" style="128" customWidth="1"/>
    <col min="10893" max="10893" width="9.109375" style="128" customWidth="1"/>
    <col min="10894" max="10894" width="19.44140625" style="128" customWidth="1"/>
    <col min="10895" max="10895" width="42.6640625" style="128" customWidth="1"/>
    <col min="10896" max="10896" width="5.88671875" style="128" customWidth="1"/>
    <col min="10897" max="10897" width="31.44140625" style="128" customWidth="1"/>
    <col min="10898" max="10898" width="16.109375" style="128" customWidth="1"/>
    <col min="10899" max="10900" width="9.33203125" style="128" customWidth="1"/>
    <col min="10901" max="10901" width="11.109375" style="128" customWidth="1"/>
    <col min="10902" max="10902" width="2.109375" style="128" customWidth="1"/>
    <col min="10903" max="11108" width="10.88671875" style="128"/>
    <col min="11109" max="11109" width="12" style="128" customWidth="1"/>
    <col min="11110" max="11110" width="2.6640625" style="128" customWidth="1"/>
    <col min="11111" max="11112" width="6.44140625" style="128" customWidth="1"/>
    <col min="11113" max="11113" width="5.88671875" style="128" customWidth="1"/>
    <col min="11114" max="11114" width="6.44140625" style="128" customWidth="1"/>
    <col min="11115" max="11115" width="13.6640625" style="128" customWidth="1"/>
    <col min="11116" max="11117" width="9" style="128" customWidth="1"/>
    <col min="11118" max="11118" width="2.44140625" style="128" customWidth="1"/>
    <col min="11119" max="11119" width="8.88671875" style="128" customWidth="1"/>
    <col min="11120" max="11120" width="7.44140625" style="128" customWidth="1"/>
    <col min="11121" max="11123" width="3.6640625" style="128" customWidth="1"/>
    <col min="11124" max="11124" width="3.44140625" style="128" customWidth="1"/>
    <col min="11125" max="11125" width="2.88671875" style="128" customWidth="1"/>
    <col min="11126" max="11126" width="3" style="128" customWidth="1"/>
    <col min="11127" max="11129" width="0" style="128" hidden="1" customWidth="1"/>
    <col min="11130" max="11130" width="4.44140625" style="128" customWidth="1"/>
    <col min="11131" max="11131" width="0" style="128" hidden="1" customWidth="1"/>
    <col min="11132" max="11133" width="14.88671875" style="128" customWidth="1"/>
    <col min="11134" max="11134" width="15.109375" style="128" customWidth="1"/>
    <col min="11135" max="11135" width="6.44140625" style="128" customWidth="1"/>
    <col min="11136" max="11136" width="15.109375" style="128" customWidth="1"/>
    <col min="11137" max="11137" width="4.109375" style="128" customWidth="1"/>
    <col min="11138" max="11138" width="3" style="128" customWidth="1"/>
    <col min="11139" max="11141" width="0" style="128" hidden="1" customWidth="1"/>
    <col min="11142" max="11142" width="3" style="128" customWidth="1"/>
    <col min="11143" max="11143" width="0" style="128" hidden="1" customWidth="1"/>
    <col min="11144" max="11144" width="3" style="128" customWidth="1"/>
    <col min="11145" max="11145" width="0" style="128" hidden="1" customWidth="1"/>
    <col min="11146" max="11146" width="4.44140625" style="128" customWidth="1"/>
    <col min="11147" max="11147" width="34.33203125" style="128" customWidth="1"/>
    <col min="11148" max="11148" width="23.44140625" style="128" customWidth="1"/>
    <col min="11149" max="11149" width="9.109375" style="128" customWidth="1"/>
    <col min="11150" max="11150" width="19.44140625" style="128" customWidth="1"/>
    <col min="11151" max="11151" width="42.6640625" style="128" customWidth="1"/>
    <col min="11152" max="11152" width="5.88671875" style="128" customWidth="1"/>
    <col min="11153" max="11153" width="31.44140625" style="128" customWidth="1"/>
    <col min="11154" max="11154" width="16.109375" style="128" customWidth="1"/>
    <col min="11155" max="11156" width="9.33203125" style="128" customWidth="1"/>
    <col min="11157" max="11157" width="11.109375" style="128" customWidth="1"/>
    <col min="11158" max="11158" width="2.109375" style="128" customWidth="1"/>
    <col min="11159" max="11364" width="10.88671875" style="128"/>
    <col min="11365" max="11365" width="12" style="128" customWidth="1"/>
    <col min="11366" max="11366" width="2.6640625" style="128" customWidth="1"/>
    <col min="11367" max="11368" width="6.44140625" style="128" customWidth="1"/>
    <col min="11369" max="11369" width="5.88671875" style="128" customWidth="1"/>
    <col min="11370" max="11370" width="6.44140625" style="128" customWidth="1"/>
    <col min="11371" max="11371" width="13.6640625" style="128" customWidth="1"/>
    <col min="11372" max="11373" width="9" style="128" customWidth="1"/>
    <col min="11374" max="11374" width="2.44140625" style="128" customWidth="1"/>
    <col min="11375" max="11375" width="8.88671875" style="128" customWidth="1"/>
    <col min="11376" max="11376" width="7.44140625" style="128" customWidth="1"/>
    <col min="11377" max="11379" width="3.6640625" style="128" customWidth="1"/>
    <col min="11380" max="11380" width="3.44140625" style="128" customWidth="1"/>
    <col min="11381" max="11381" width="2.88671875" style="128" customWidth="1"/>
    <col min="11382" max="11382" width="3" style="128" customWidth="1"/>
    <col min="11383" max="11385" width="0" style="128" hidden="1" customWidth="1"/>
    <col min="11386" max="11386" width="4.44140625" style="128" customWidth="1"/>
    <col min="11387" max="11387" width="0" style="128" hidden="1" customWidth="1"/>
    <col min="11388" max="11389" width="14.88671875" style="128" customWidth="1"/>
    <col min="11390" max="11390" width="15.109375" style="128" customWidth="1"/>
    <col min="11391" max="11391" width="6.44140625" style="128" customWidth="1"/>
    <col min="11392" max="11392" width="15.109375" style="128" customWidth="1"/>
    <col min="11393" max="11393" width="4.109375" style="128" customWidth="1"/>
    <col min="11394" max="11394" width="3" style="128" customWidth="1"/>
    <col min="11395" max="11397" width="0" style="128" hidden="1" customWidth="1"/>
    <col min="11398" max="11398" width="3" style="128" customWidth="1"/>
    <col min="11399" max="11399" width="0" style="128" hidden="1" customWidth="1"/>
    <col min="11400" max="11400" width="3" style="128" customWidth="1"/>
    <col min="11401" max="11401" width="0" style="128" hidden="1" customWidth="1"/>
    <col min="11402" max="11402" width="4.44140625" style="128" customWidth="1"/>
    <col min="11403" max="11403" width="34.33203125" style="128" customWidth="1"/>
    <col min="11404" max="11404" width="23.44140625" style="128" customWidth="1"/>
    <col min="11405" max="11405" width="9.109375" style="128" customWidth="1"/>
    <col min="11406" max="11406" width="19.44140625" style="128" customWidth="1"/>
    <col min="11407" max="11407" width="42.6640625" style="128" customWidth="1"/>
    <col min="11408" max="11408" width="5.88671875" style="128" customWidth="1"/>
    <col min="11409" max="11409" width="31.44140625" style="128" customWidth="1"/>
    <col min="11410" max="11410" width="16.109375" style="128" customWidth="1"/>
    <col min="11411" max="11412" width="9.33203125" style="128" customWidth="1"/>
    <col min="11413" max="11413" width="11.109375" style="128" customWidth="1"/>
    <col min="11414" max="11414" width="2.109375" style="128" customWidth="1"/>
    <col min="11415" max="11620" width="10.88671875" style="128"/>
    <col min="11621" max="11621" width="12" style="128" customWidth="1"/>
    <col min="11622" max="11622" width="2.6640625" style="128" customWidth="1"/>
    <col min="11623" max="11624" width="6.44140625" style="128" customWidth="1"/>
    <col min="11625" max="11625" width="5.88671875" style="128" customWidth="1"/>
    <col min="11626" max="11626" width="6.44140625" style="128" customWidth="1"/>
    <col min="11627" max="11627" width="13.6640625" style="128" customWidth="1"/>
    <col min="11628" max="11629" width="9" style="128" customWidth="1"/>
    <col min="11630" max="11630" width="2.44140625" style="128" customWidth="1"/>
    <col min="11631" max="11631" width="8.88671875" style="128" customWidth="1"/>
    <col min="11632" max="11632" width="7.44140625" style="128" customWidth="1"/>
    <col min="11633" max="11635" width="3.6640625" style="128" customWidth="1"/>
    <col min="11636" max="11636" width="3.44140625" style="128" customWidth="1"/>
    <col min="11637" max="11637" width="2.88671875" style="128" customWidth="1"/>
    <col min="11638" max="11638" width="3" style="128" customWidth="1"/>
    <col min="11639" max="11641" width="0" style="128" hidden="1" customWidth="1"/>
    <col min="11642" max="11642" width="4.44140625" style="128" customWidth="1"/>
    <col min="11643" max="11643" width="0" style="128" hidden="1" customWidth="1"/>
    <col min="11644" max="11645" width="14.88671875" style="128" customWidth="1"/>
    <col min="11646" max="11646" width="15.109375" style="128" customWidth="1"/>
    <col min="11647" max="11647" width="6.44140625" style="128" customWidth="1"/>
    <col min="11648" max="11648" width="15.109375" style="128" customWidth="1"/>
    <col min="11649" max="11649" width="4.109375" style="128" customWidth="1"/>
    <col min="11650" max="11650" width="3" style="128" customWidth="1"/>
    <col min="11651" max="11653" width="0" style="128" hidden="1" customWidth="1"/>
    <col min="11654" max="11654" width="3" style="128" customWidth="1"/>
    <col min="11655" max="11655" width="0" style="128" hidden="1" customWidth="1"/>
    <col min="11656" max="11656" width="3" style="128" customWidth="1"/>
    <col min="11657" max="11657" width="0" style="128" hidden="1" customWidth="1"/>
    <col min="11658" max="11658" width="4.44140625" style="128" customWidth="1"/>
    <col min="11659" max="11659" width="34.33203125" style="128" customWidth="1"/>
    <col min="11660" max="11660" width="23.44140625" style="128" customWidth="1"/>
    <col min="11661" max="11661" width="9.109375" style="128" customWidth="1"/>
    <col min="11662" max="11662" width="19.44140625" style="128" customWidth="1"/>
    <col min="11663" max="11663" width="42.6640625" style="128" customWidth="1"/>
    <col min="11664" max="11664" width="5.88671875" style="128" customWidth="1"/>
    <col min="11665" max="11665" width="31.44140625" style="128" customWidth="1"/>
    <col min="11666" max="11666" width="16.109375" style="128" customWidth="1"/>
    <col min="11667" max="11668" width="9.33203125" style="128" customWidth="1"/>
    <col min="11669" max="11669" width="11.109375" style="128" customWidth="1"/>
    <col min="11670" max="11670" width="2.109375" style="128" customWidth="1"/>
    <col min="11671" max="11876" width="10.88671875" style="128"/>
    <col min="11877" max="11877" width="12" style="128" customWidth="1"/>
    <col min="11878" max="11878" width="2.6640625" style="128" customWidth="1"/>
    <col min="11879" max="11880" width="6.44140625" style="128" customWidth="1"/>
    <col min="11881" max="11881" width="5.88671875" style="128" customWidth="1"/>
    <col min="11882" max="11882" width="6.44140625" style="128" customWidth="1"/>
    <col min="11883" max="11883" width="13.6640625" style="128" customWidth="1"/>
    <col min="11884" max="11885" width="9" style="128" customWidth="1"/>
    <col min="11886" max="11886" width="2.44140625" style="128" customWidth="1"/>
    <col min="11887" max="11887" width="8.88671875" style="128" customWidth="1"/>
    <col min="11888" max="11888" width="7.44140625" style="128" customWidth="1"/>
    <col min="11889" max="11891" width="3.6640625" style="128" customWidth="1"/>
    <col min="11892" max="11892" width="3.44140625" style="128" customWidth="1"/>
    <col min="11893" max="11893" width="2.88671875" style="128" customWidth="1"/>
    <col min="11894" max="11894" width="3" style="128" customWidth="1"/>
    <col min="11895" max="11897" width="0" style="128" hidden="1" customWidth="1"/>
    <col min="11898" max="11898" width="4.44140625" style="128" customWidth="1"/>
    <col min="11899" max="11899" width="0" style="128" hidden="1" customWidth="1"/>
    <col min="11900" max="11901" width="14.88671875" style="128" customWidth="1"/>
    <col min="11902" max="11902" width="15.109375" style="128" customWidth="1"/>
    <col min="11903" max="11903" width="6.44140625" style="128" customWidth="1"/>
    <col min="11904" max="11904" width="15.109375" style="128" customWidth="1"/>
    <col min="11905" max="11905" width="4.109375" style="128" customWidth="1"/>
    <col min="11906" max="11906" width="3" style="128" customWidth="1"/>
    <col min="11907" max="11909" width="0" style="128" hidden="1" customWidth="1"/>
    <col min="11910" max="11910" width="3" style="128" customWidth="1"/>
    <col min="11911" max="11911" width="0" style="128" hidden="1" customWidth="1"/>
    <col min="11912" max="11912" width="3" style="128" customWidth="1"/>
    <col min="11913" max="11913" width="0" style="128" hidden="1" customWidth="1"/>
    <col min="11914" max="11914" width="4.44140625" style="128" customWidth="1"/>
    <col min="11915" max="11915" width="34.33203125" style="128" customWidth="1"/>
    <col min="11916" max="11916" width="23.44140625" style="128" customWidth="1"/>
    <col min="11917" max="11917" width="9.109375" style="128" customWidth="1"/>
    <col min="11918" max="11918" width="19.44140625" style="128" customWidth="1"/>
    <col min="11919" max="11919" width="42.6640625" style="128" customWidth="1"/>
    <col min="11920" max="11920" width="5.88671875" style="128" customWidth="1"/>
    <col min="11921" max="11921" width="31.44140625" style="128" customWidth="1"/>
    <col min="11922" max="11922" width="16.109375" style="128" customWidth="1"/>
    <col min="11923" max="11924" width="9.33203125" style="128" customWidth="1"/>
    <col min="11925" max="11925" width="11.109375" style="128" customWidth="1"/>
    <col min="11926" max="11926" width="2.109375" style="128" customWidth="1"/>
    <col min="11927" max="12132" width="10.88671875" style="128"/>
    <col min="12133" max="12133" width="12" style="128" customWidth="1"/>
    <col min="12134" max="12134" width="2.6640625" style="128" customWidth="1"/>
    <col min="12135" max="12136" width="6.44140625" style="128" customWidth="1"/>
    <col min="12137" max="12137" width="5.88671875" style="128" customWidth="1"/>
    <col min="12138" max="12138" width="6.44140625" style="128" customWidth="1"/>
    <col min="12139" max="12139" width="13.6640625" style="128" customWidth="1"/>
    <col min="12140" max="12141" width="9" style="128" customWidth="1"/>
    <col min="12142" max="12142" width="2.44140625" style="128" customWidth="1"/>
    <col min="12143" max="12143" width="8.88671875" style="128" customWidth="1"/>
    <col min="12144" max="12144" width="7.44140625" style="128" customWidth="1"/>
    <col min="12145" max="12147" width="3.6640625" style="128" customWidth="1"/>
    <col min="12148" max="12148" width="3.44140625" style="128" customWidth="1"/>
    <col min="12149" max="12149" width="2.88671875" style="128" customWidth="1"/>
    <col min="12150" max="12150" width="3" style="128" customWidth="1"/>
    <col min="12151" max="12153" width="0" style="128" hidden="1" customWidth="1"/>
    <col min="12154" max="12154" width="4.44140625" style="128" customWidth="1"/>
    <col min="12155" max="12155" width="0" style="128" hidden="1" customWidth="1"/>
    <col min="12156" max="12157" width="14.88671875" style="128" customWidth="1"/>
    <col min="12158" max="12158" width="15.109375" style="128" customWidth="1"/>
    <col min="12159" max="12159" width="6.44140625" style="128" customWidth="1"/>
    <col min="12160" max="12160" width="15.109375" style="128" customWidth="1"/>
    <col min="12161" max="12161" width="4.109375" style="128" customWidth="1"/>
    <col min="12162" max="12162" width="3" style="128" customWidth="1"/>
    <col min="12163" max="12165" width="0" style="128" hidden="1" customWidth="1"/>
    <col min="12166" max="12166" width="3" style="128" customWidth="1"/>
    <col min="12167" max="12167" width="0" style="128" hidden="1" customWidth="1"/>
    <col min="12168" max="12168" width="3" style="128" customWidth="1"/>
    <col min="12169" max="12169" width="0" style="128" hidden="1" customWidth="1"/>
    <col min="12170" max="12170" width="4.44140625" style="128" customWidth="1"/>
    <col min="12171" max="12171" width="34.33203125" style="128" customWidth="1"/>
    <col min="12172" max="12172" width="23.44140625" style="128" customWidth="1"/>
    <col min="12173" max="12173" width="9.109375" style="128" customWidth="1"/>
    <col min="12174" max="12174" width="19.44140625" style="128" customWidth="1"/>
    <col min="12175" max="12175" width="42.6640625" style="128" customWidth="1"/>
    <col min="12176" max="12176" width="5.88671875" style="128" customWidth="1"/>
    <col min="12177" max="12177" width="31.44140625" style="128" customWidth="1"/>
    <col min="12178" max="12178" width="16.109375" style="128" customWidth="1"/>
    <col min="12179" max="12180" width="9.33203125" style="128" customWidth="1"/>
    <col min="12181" max="12181" width="11.109375" style="128" customWidth="1"/>
    <col min="12182" max="12182" width="2.109375" style="128" customWidth="1"/>
    <col min="12183" max="12388" width="10.88671875" style="128"/>
    <col min="12389" max="12389" width="12" style="128" customWidth="1"/>
    <col min="12390" max="12390" width="2.6640625" style="128" customWidth="1"/>
    <col min="12391" max="12392" width="6.44140625" style="128" customWidth="1"/>
    <col min="12393" max="12393" width="5.88671875" style="128" customWidth="1"/>
    <col min="12394" max="12394" width="6.44140625" style="128" customWidth="1"/>
    <col min="12395" max="12395" width="13.6640625" style="128" customWidth="1"/>
    <col min="12396" max="12397" width="9" style="128" customWidth="1"/>
    <col min="12398" max="12398" width="2.44140625" style="128" customWidth="1"/>
    <col min="12399" max="12399" width="8.88671875" style="128" customWidth="1"/>
    <col min="12400" max="12400" width="7.44140625" style="128" customWidth="1"/>
    <col min="12401" max="12403" width="3.6640625" style="128" customWidth="1"/>
    <col min="12404" max="12404" width="3.44140625" style="128" customWidth="1"/>
    <col min="12405" max="12405" width="2.88671875" style="128" customWidth="1"/>
    <col min="12406" max="12406" width="3" style="128" customWidth="1"/>
    <col min="12407" max="12409" width="0" style="128" hidden="1" customWidth="1"/>
    <col min="12410" max="12410" width="4.44140625" style="128" customWidth="1"/>
    <col min="12411" max="12411" width="0" style="128" hidden="1" customWidth="1"/>
    <col min="12412" max="12413" width="14.88671875" style="128" customWidth="1"/>
    <col min="12414" max="12414" width="15.109375" style="128" customWidth="1"/>
    <col min="12415" max="12415" width="6.44140625" style="128" customWidth="1"/>
    <col min="12416" max="12416" width="15.109375" style="128" customWidth="1"/>
    <col min="12417" max="12417" width="4.109375" style="128" customWidth="1"/>
    <col min="12418" max="12418" width="3" style="128" customWidth="1"/>
    <col min="12419" max="12421" width="0" style="128" hidden="1" customWidth="1"/>
    <col min="12422" max="12422" width="3" style="128" customWidth="1"/>
    <col min="12423" max="12423" width="0" style="128" hidden="1" customWidth="1"/>
    <col min="12424" max="12424" width="3" style="128" customWidth="1"/>
    <col min="12425" max="12425" width="0" style="128" hidden="1" customWidth="1"/>
    <col min="12426" max="12426" width="4.44140625" style="128" customWidth="1"/>
    <col min="12427" max="12427" width="34.33203125" style="128" customWidth="1"/>
    <col min="12428" max="12428" width="23.44140625" style="128" customWidth="1"/>
    <col min="12429" max="12429" width="9.109375" style="128" customWidth="1"/>
    <col min="12430" max="12430" width="19.44140625" style="128" customWidth="1"/>
    <col min="12431" max="12431" width="42.6640625" style="128" customWidth="1"/>
    <col min="12432" max="12432" width="5.88671875" style="128" customWidth="1"/>
    <col min="12433" max="12433" width="31.44140625" style="128" customWidth="1"/>
    <col min="12434" max="12434" width="16.109375" style="128" customWidth="1"/>
    <col min="12435" max="12436" width="9.33203125" style="128" customWidth="1"/>
    <col min="12437" max="12437" width="11.109375" style="128" customWidth="1"/>
    <col min="12438" max="12438" width="2.109375" style="128" customWidth="1"/>
    <col min="12439" max="12644" width="10.88671875" style="128"/>
    <col min="12645" max="12645" width="12" style="128" customWidth="1"/>
    <col min="12646" max="12646" width="2.6640625" style="128" customWidth="1"/>
    <col min="12647" max="12648" width="6.44140625" style="128" customWidth="1"/>
    <col min="12649" max="12649" width="5.88671875" style="128" customWidth="1"/>
    <col min="12650" max="12650" width="6.44140625" style="128" customWidth="1"/>
    <col min="12651" max="12651" width="13.6640625" style="128" customWidth="1"/>
    <col min="12652" max="12653" width="9" style="128" customWidth="1"/>
    <col min="12654" max="12654" width="2.44140625" style="128" customWidth="1"/>
    <col min="12655" max="12655" width="8.88671875" style="128" customWidth="1"/>
    <col min="12656" max="12656" width="7.44140625" style="128" customWidth="1"/>
    <col min="12657" max="12659" width="3.6640625" style="128" customWidth="1"/>
    <col min="12660" max="12660" width="3.44140625" style="128" customWidth="1"/>
    <col min="12661" max="12661" width="2.88671875" style="128" customWidth="1"/>
    <col min="12662" max="12662" width="3" style="128" customWidth="1"/>
    <col min="12663" max="12665" width="0" style="128" hidden="1" customWidth="1"/>
    <col min="12666" max="12666" width="4.44140625" style="128" customWidth="1"/>
    <col min="12667" max="12667" width="0" style="128" hidden="1" customWidth="1"/>
    <col min="12668" max="12669" width="14.88671875" style="128" customWidth="1"/>
    <col min="12670" max="12670" width="15.109375" style="128" customWidth="1"/>
    <col min="12671" max="12671" width="6.44140625" style="128" customWidth="1"/>
    <col min="12672" max="12672" width="15.109375" style="128" customWidth="1"/>
    <col min="12673" max="12673" width="4.109375" style="128" customWidth="1"/>
    <col min="12674" max="12674" width="3" style="128" customWidth="1"/>
    <col min="12675" max="12677" width="0" style="128" hidden="1" customWidth="1"/>
    <col min="12678" max="12678" width="3" style="128" customWidth="1"/>
    <col min="12679" max="12679" width="0" style="128" hidden="1" customWidth="1"/>
    <col min="12680" max="12680" width="3" style="128" customWidth="1"/>
    <col min="12681" max="12681" width="0" style="128" hidden="1" customWidth="1"/>
    <col min="12682" max="12682" width="4.44140625" style="128" customWidth="1"/>
    <col min="12683" max="12683" width="34.33203125" style="128" customWidth="1"/>
    <col min="12684" max="12684" width="23.44140625" style="128" customWidth="1"/>
    <col min="12685" max="12685" width="9.109375" style="128" customWidth="1"/>
    <col min="12686" max="12686" width="19.44140625" style="128" customWidth="1"/>
    <col min="12687" max="12687" width="42.6640625" style="128" customWidth="1"/>
    <col min="12688" max="12688" width="5.88671875" style="128" customWidth="1"/>
    <col min="12689" max="12689" width="31.44140625" style="128" customWidth="1"/>
    <col min="12690" max="12690" width="16.109375" style="128" customWidth="1"/>
    <col min="12691" max="12692" width="9.33203125" style="128" customWidth="1"/>
    <col min="12693" max="12693" width="11.109375" style="128" customWidth="1"/>
    <col min="12694" max="12694" width="2.109375" style="128" customWidth="1"/>
    <col min="12695" max="12900" width="10.88671875" style="128"/>
    <col min="12901" max="12901" width="12" style="128" customWidth="1"/>
    <col min="12902" max="12902" width="2.6640625" style="128" customWidth="1"/>
    <col min="12903" max="12904" width="6.44140625" style="128" customWidth="1"/>
    <col min="12905" max="12905" width="5.88671875" style="128" customWidth="1"/>
    <col min="12906" max="12906" width="6.44140625" style="128" customWidth="1"/>
    <col min="12907" max="12907" width="13.6640625" style="128" customWidth="1"/>
    <col min="12908" max="12909" width="9" style="128" customWidth="1"/>
    <col min="12910" max="12910" width="2.44140625" style="128" customWidth="1"/>
    <col min="12911" max="12911" width="8.88671875" style="128" customWidth="1"/>
    <col min="12912" max="12912" width="7.44140625" style="128" customWidth="1"/>
    <col min="12913" max="12915" width="3.6640625" style="128" customWidth="1"/>
    <col min="12916" max="12916" width="3.44140625" style="128" customWidth="1"/>
    <col min="12917" max="12917" width="2.88671875" style="128" customWidth="1"/>
    <col min="12918" max="12918" width="3" style="128" customWidth="1"/>
    <col min="12919" max="12921" width="0" style="128" hidden="1" customWidth="1"/>
    <col min="12922" max="12922" width="4.44140625" style="128" customWidth="1"/>
    <col min="12923" max="12923" width="0" style="128" hidden="1" customWidth="1"/>
    <col min="12924" max="12925" width="14.88671875" style="128" customWidth="1"/>
    <col min="12926" max="12926" width="15.109375" style="128" customWidth="1"/>
    <col min="12927" max="12927" width="6.44140625" style="128" customWidth="1"/>
    <col min="12928" max="12928" width="15.109375" style="128" customWidth="1"/>
    <col min="12929" max="12929" width="4.109375" style="128" customWidth="1"/>
    <col min="12930" max="12930" width="3" style="128" customWidth="1"/>
    <col min="12931" max="12933" width="0" style="128" hidden="1" customWidth="1"/>
    <col min="12934" max="12934" width="3" style="128" customWidth="1"/>
    <col min="12935" max="12935" width="0" style="128" hidden="1" customWidth="1"/>
    <col min="12936" max="12936" width="3" style="128" customWidth="1"/>
    <col min="12937" max="12937" width="0" style="128" hidden="1" customWidth="1"/>
    <col min="12938" max="12938" width="4.44140625" style="128" customWidth="1"/>
    <col min="12939" max="12939" width="34.33203125" style="128" customWidth="1"/>
    <col min="12940" max="12940" width="23.44140625" style="128" customWidth="1"/>
    <col min="12941" max="12941" width="9.109375" style="128" customWidth="1"/>
    <col min="12942" max="12942" width="19.44140625" style="128" customWidth="1"/>
    <col min="12943" max="12943" width="42.6640625" style="128" customWidth="1"/>
    <col min="12944" max="12944" width="5.88671875" style="128" customWidth="1"/>
    <col min="12945" max="12945" width="31.44140625" style="128" customWidth="1"/>
    <col min="12946" max="12946" width="16.109375" style="128" customWidth="1"/>
    <col min="12947" max="12948" width="9.33203125" style="128" customWidth="1"/>
    <col min="12949" max="12949" width="11.109375" style="128" customWidth="1"/>
    <col min="12950" max="12950" width="2.109375" style="128" customWidth="1"/>
    <col min="12951" max="13156" width="10.88671875" style="128"/>
    <col min="13157" max="13157" width="12" style="128" customWidth="1"/>
    <col min="13158" max="13158" width="2.6640625" style="128" customWidth="1"/>
    <col min="13159" max="13160" width="6.44140625" style="128" customWidth="1"/>
    <col min="13161" max="13161" width="5.88671875" style="128" customWidth="1"/>
    <col min="13162" max="13162" width="6.44140625" style="128" customWidth="1"/>
    <col min="13163" max="13163" width="13.6640625" style="128" customWidth="1"/>
    <col min="13164" max="13165" width="9" style="128" customWidth="1"/>
    <col min="13166" max="13166" width="2.44140625" style="128" customWidth="1"/>
    <col min="13167" max="13167" width="8.88671875" style="128" customWidth="1"/>
    <col min="13168" max="13168" width="7.44140625" style="128" customWidth="1"/>
    <col min="13169" max="13171" width="3.6640625" style="128" customWidth="1"/>
    <col min="13172" max="13172" width="3.44140625" style="128" customWidth="1"/>
    <col min="13173" max="13173" width="2.88671875" style="128" customWidth="1"/>
    <col min="13174" max="13174" width="3" style="128" customWidth="1"/>
    <col min="13175" max="13177" width="0" style="128" hidden="1" customWidth="1"/>
    <col min="13178" max="13178" width="4.44140625" style="128" customWidth="1"/>
    <col min="13179" max="13179" width="0" style="128" hidden="1" customWidth="1"/>
    <col min="13180" max="13181" width="14.88671875" style="128" customWidth="1"/>
    <col min="13182" max="13182" width="15.109375" style="128" customWidth="1"/>
    <col min="13183" max="13183" width="6.44140625" style="128" customWidth="1"/>
    <col min="13184" max="13184" width="15.109375" style="128" customWidth="1"/>
    <col min="13185" max="13185" width="4.109375" style="128" customWidth="1"/>
    <col min="13186" max="13186" width="3" style="128" customWidth="1"/>
    <col min="13187" max="13189" width="0" style="128" hidden="1" customWidth="1"/>
    <col min="13190" max="13190" width="3" style="128" customWidth="1"/>
    <col min="13191" max="13191" width="0" style="128" hidden="1" customWidth="1"/>
    <col min="13192" max="13192" width="3" style="128" customWidth="1"/>
    <col min="13193" max="13193" width="0" style="128" hidden="1" customWidth="1"/>
    <col min="13194" max="13194" width="4.44140625" style="128" customWidth="1"/>
    <col min="13195" max="13195" width="34.33203125" style="128" customWidth="1"/>
    <col min="13196" max="13196" width="23.44140625" style="128" customWidth="1"/>
    <col min="13197" max="13197" width="9.109375" style="128" customWidth="1"/>
    <col min="13198" max="13198" width="19.44140625" style="128" customWidth="1"/>
    <col min="13199" max="13199" width="42.6640625" style="128" customWidth="1"/>
    <col min="13200" max="13200" width="5.88671875" style="128" customWidth="1"/>
    <col min="13201" max="13201" width="31.44140625" style="128" customWidth="1"/>
    <col min="13202" max="13202" width="16.109375" style="128" customWidth="1"/>
    <col min="13203" max="13204" width="9.33203125" style="128" customWidth="1"/>
    <col min="13205" max="13205" width="11.109375" style="128" customWidth="1"/>
    <col min="13206" max="13206" width="2.109375" style="128" customWidth="1"/>
    <col min="13207" max="13412" width="10.88671875" style="128"/>
    <col min="13413" max="13413" width="12" style="128" customWidth="1"/>
    <col min="13414" max="13414" width="2.6640625" style="128" customWidth="1"/>
    <col min="13415" max="13416" width="6.44140625" style="128" customWidth="1"/>
    <col min="13417" max="13417" width="5.88671875" style="128" customWidth="1"/>
    <col min="13418" max="13418" width="6.44140625" style="128" customWidth="1"/>
    <col min="13419" max="13419" width="13.6640625" style="128" customWidth="1"/>
    <col min="13420" max="13421" width="9" style="128" customWidth="1"/>
    <col min="13422" max="13422" width="2.44140625" style="128" customWidth="1"/>
    <col min="13423" max="13423" width="8.88671875" style="128" customWidth="1"/>
    <col min="13424" max="13424" width="7.44140625" style="128" customWidth="1"/>
    <col min="13425" max="13427" width="3.6640625" style="128" customWidth="1"/>
    <col min="13428" max="13428" width="3.44140625" style="128" customWidth="1"/>
    <col min="13429" max="13429" width="2.88671875" style="128" customWidth="1"/>
    <col min="13430" max="13430" width="3" style="128" customWidth="1"/>
    <col min="13431" max="13433" width="0" style="128" hidden="1" customWidth="1"/>
    <col min="13434" max="13434" width="4.44140625" style="128" customWidth="1"/>
    <col min="13435" max="13435" width="0" style="128" hidden="1" customWidth="1"/>
    <col min="13436" max="13437" width="14.88671875" style="128" customWidth="1"/>
    <col min="13438" max="13438" width="15.109375" style="128" customWidth="1"/>
    <col min="13439" max="13439" width="6.44140625" style="128" customWidth="1"/>
    <col min="13440" max="13440" width="15.109375" style="128" customWidth="1"/>
    <col min="13441" max="13441" width="4.109375" style="128" customWidth="1"/>
    <col min="13442" max="13442" width="3" style="128" customWidth="1"/>
    <col min="13443" max="13445" width="0" style="128" hidden="1" customWidth="1"/>
    <col min="13446" max="13446" width="3" style="128" customWidth="1"/>
    <col min="13447" max="13447" width="0" style="128" hidden="1" customWidth="1"/>
    <col min="13448" max="13448" width="3" style="128" customWidth="1"/>
    <col min="13449" max="13449" width="0" style="128" hidden="1" customWidth="1"/>
    <col min="13450" max="13450" width="4.44140625" style="128" customWidth="1"/>
    <col min="13451" max="13451" width="34.33203125" style="128" customWidth="1"/>
    <col min="13452" max="13452" width="23.44140625" style="128" customWidth="1"/>
    <col min="13453" max="13453" width="9.109375" style="128" customWidth="1"/>
    <col min="13454" max="13454" width="19.44140625" style="128" customWidth="1"/>
    <col min="13455" max="13455" width="42.6640625" style="128" customWidth="1"/>
    <col min="13456" max="13456" width="5.88671875" style="128" customWidth="1"/>
    <col min="13457" max="13457" width="31.44140625" style="128" customWidth="1"/>
    <col min="13458" max="13458" width="16.109375" style="128" customWidth="1"/>
    <col min="13459" max="13460" width="9.33203125" style="128" customWidth="1"/>
    <col min="13461" max="13461" width="11.109375" style="128" customWidth="1"/>
    <col min="13462" max="13462" width="2.109375" style="128" customWidth="1"/>
    <col min="13463" max="13668" width="10.88671875" style="128"/>
    <col min="13669" max="13669" width="12" style="128" customWidth="1"/>
    <col min="13670" max="13670" width="2.6640625" style="128" customWidth="1"/>
    <col min="13671" max="13672" width="6.44140625" style="128" customWidth="1"/>
    <col min="13673" max="13673" width="5.88671875" style="128" customWidth="1"/>
    <col min="13674" max="13674" width="6.44140625" style="128" customWidth="1"/>
    <col min="13675" max="13675" width="13.6640625" style="128" customWidth="1"/>
    <col min="13676" max="13677" width="9" style="128" customWidth="1"/>
    <col min="13678" max="13678" width="2.44140625" style="128" customWidth="1"/>
    <col min="13679" max="13679" width="8.88671875" style="128" customWidth="1"/>
    <col min="13680" max="13680" width="7.44140625" style="128" customWidth="1"/>
    <col min="13681" max="13683" width="3.6640625" style="128" customWidth="1"/>
    <col min="13684" max="13684" width="3.44140625" style="128" customWidth="1"/>
    <col min="13685" max="13685" width="2.88671875" style="128" customWidth="1"/>
    <col min="13686" max="13686" width="3" style="128" customWidth="1"/>
    <col min="13687" max="13689" width="0" style="128" hidden="1" customWidth="1"/>
    <col min="13690" max="13690" width="4.44140625" style="128" customWidth="1"/>
    <col min="13691" max="13691" width="0" style="128" hidden="1" customWidth="1"/>
    <col min="13692" max="13693" width="14.88671875" style="128" customWidth="1"/>
    <col min="13694" max="13694" width="15.109375" style="128" customWidth="1"/>
    <col min="13695" max="13695" width="6.44140625" style="128" customWidth="1"/>
    <col min="13696" max="13696" width="15.109375" style="128" customWidth="1"/>
    <col min="13697" max="13697" width="4.109375" style="128" customWidth="1"/>
    <col min="13698" max="13698" width="3" style="128" customWidth="1"/>
    <col min="13699" max="13701" width="0" style="128" hidden="1" customWidth="1"/>
    <col min="13702" max="13702" width="3" style="128" customWidth="1"/>
    <col min="13703" max="13703" width="0" style="128" hidden="1" customWidth="1"/>
    <col min="13704" max="13704" width="3" style="128" customWidth="1"/>
    <col min="13705" max="13705" width="0" style="128" hidden="1" customWidth="1"/>
    <col min="13706" max="13706" width="4.44140625" style="128" customWidth="1"/>
    <col min="13707" max="13707" width="34.33203125" style="128" customWidth="1"/>
    <col min="13708" max="13708" width="23.44140625" style="128" customWidth="1"/>
    <col min="13709" max="13709" width="9.109375" style="128" customWidth="1"/>
    <col min="13710" max="13710" width="19.44140625" style="128" customWidth="1"/>
    <col min="13711" max="13711" width="42.6640625" style="128" customWidth="1"/>
    <col min="13712" max="13712" width="5.88671875" style="128" customWidth="1"/>
    <col min="13713" max="13713" width="31.44140625" style="128" customWidth="1"/>
    <col min="13714" max="13714" width="16.109375" style="128" customWidth="1"/>
    <col min="13715" max="13716" width="9.33203125" style="128" customWidth="1"/>
    <col min="13717" max="13717" width="11.109375" style="128" customWidth="1"/>
    <col min="13718" max="13718" width="2.109375" style="128" customWidth="1"/>
    <col min="13719" max="13924" width="10.88671875" style="128"/>
    <col min="13925" max="13925" width="12" style="128" customWidth="1"/>
    <col min="13926" max="13926" width="2.6640625" style="128" customWidth="1"/>
    <col min="13927" max="13928" width="6.44140625" style="128" customWidth="1"/>
    <col min="13929" max="13929" width="5.88671875" style="128" customWidth="1"/>
    <col min="13930" max="13930" width="6.44140625" style="128" customWidth="1"/>
    <col min="13931" max="13931" width="13.6640625" style="128" customWidth="1"/>
    <col min="13932" max="13933" width="9" style="128" customWidth="1"/>
    <col min="13934" max="13934" width="2.44140625" style="128" customWidth="1"/>
    <col min="13935" max="13935" width="8.88671875" style="128" customWidth="1"/>
    <col min="13936" max="13936" width="7.44140625" style="128" customWidth="1"/>
    <col min="13937" max="13939" width="3.6640625" style="128" customWidth="1"/>
    <col min="13940" max="13940" width="3.44140625" style="128" customWidth="1"/>
    <col min="13941" max="13941" width="2.88671875" style="128" customWidth="1"/>
    <col min="13942" max="13942" width="3" style="128" customWidth="1"/>
    <col min="13943" max="13945" width="0" style="128" hidden="1" customWidth="1"/>
    <col min="13946" max="13946" width="4.44140625" style="128" customWidth="1"/>
    <col min="13947" max="13947" width="0" style="128" hidden="1" customWidth="1"/>
    <col min="13948" max="13949" width="14.88671875" style="128" customWidth="1"/>
    <col min="13950" max="13950" width="15.109375" style="128" customWidth="1"/>
    <col min="13951" max="13951" width="6.44140625" style="128" customWidth="1"/>
    <col min="13952" max="13952" width="15.109375" style="128" customWidth="1"/>
    <col min="13953" max="13953" width="4.109375" style="128" customWidth="1"/>
    <col min="13954" max="13954" width="3" style="128" customWidth="1"/>
    <col min="13955" max="13957" width="0" style="128" hidden="1" customWidth="1"/>
    <col min="13958" max="13958" width="3" style="128" customWidth="1"/>
    <col min="13959" max="13959" width="0" style="128" hidden="1" customWidth="1"/>
    <col min="13960" max="13960" width="3" style="128" customWidth="1"/>
    <col min="13961" max="13961" width="0" style="128" hidden="1" customWidth="1"/>
    <col min="13962" max="13962" width="4.44140625" style="128" customWidth="1"/>
    <col min="13963" max="13963" width="34.33203125" style="128" customWidth="1"/>
    <col min="13964" max="13964" width="23.44140625" style="128" customWidth="1"/>
    <col min="13965" max="13965" width="9.109375" style="128" customWidth="1"/>
    <col min="13966" max="13966" width="19.44140625" style="128" customWidth="1"/>
    <col min="13967" max="13967" width="42.6640625" style="128" customWidth="1"/>
    <col min="13968" max="13968" width="5.88671875" style="128" customWidth="1"/>
    <col min="13969" max="13969" width="31.44140625" style="128" customWidth="1"/>
    <col min="13970" max="13970" width="16.109375" style="128" customWidth="1"/>
    <col min="13971" max="13972" width="9.33203125" style="128" customWidth="1"/>
    <col min="13973" max="13973" width="11.109375" style="128" customWidth="1"/>
    <col min="13974" max="13974" width="2.109375" style="128" customWidth="1"/>
    <col min="13975" max="14180" width="10.88671875" style="128"/>
    <col min="14181" max="14181" width="12" style="128" customWidth="1"/>
    <col min="14182" max="14182" width="2.6640625" style="128" customWidth="1"/>
    <col min="14183" max="14184" width="6.44140625" style="128" customWidth="1"/>
    <col min="14185" max="14185" width="5.88671875" style="128" customWidth="1"/>
    <col min="14186" max="14186" width="6.44140625" style="128" customWidth="1"/>
    <col min="14187" max="14187" width="13.6640625" style="128" customWidth="1"/>
    <col min="14188" max="14189" width="9" style="128" customWidth="1"/>
    <col min="14190" max="14190" width="2.44140625" style="128" customWidth="1"/>
    <col min="14191" max="14191" width="8.88671875" style="128" customWidth="1"/>
    <col min="14192" max="14192" width="7.44140625" style="128" customWidth="1"/>
    <col min="14193" max="14195" width="3.6640625" style="128" customWidth="1"/>
    <col min="14196" max="14196" width="3.44140625" style="128" customWidth="1"/>
    <col min="14197" max="14197" width="2.88671875" style="128" customWidth="1"/>
    <col min="14198" max="14198" width="3" style="128" customWidth="1"/>
    <col min="14199" max="14201" width="0" style="128" hidden="1" customWidth="1"/>
    <col min="14202" max="14202" width="4.44140625" style="128" customWidth="1"/>
    <col min="14203" max="14203" width="0" style="128" hidden="1" customWidth="1"/>
    <col min="14204" max="14205" width="14.88671875" style="128" customWidth="1"/>
    <col min="14206" max="14206" width="15.109375" style="128" customWidth="1"/>
    <col min="14207" max="14207" width="6.44140625" style="128" customWidth="1"/>
    <col min="14208" max="14208" width="15.109375" style="128" customWidth="1"/>
    <col min="14209" max="14209" width="4.109375" style="128" customWidth="1"/>
    <col min="14210" max="14210" width="3" style="128" customWidth="1"/>
    <col min="14211" max="14213" width="0" style="128" hidden="1" customWidth="1"/>
    <col min="14214" max="14214" width="3" style="128" customWidth="1"/>
    <col min="14215" max="14215" width="0" style="128" hidden="1" customWidth="1"/>
    <col min="14216" max="14216" width="3" style="128" customWidth="1"/>
    <col min="14217" max="14217" width="0" style="128" hidden="1" customWidth="1"/>
    <col min="14218" max="14218" width="4.44140625" style="128" customWidth="1"/>
    <col min="14219" max="14219" width="34.33203125" style="128" customWidth="1"/>
    <col min="14220" max="14220" width="23.44140625" style="128" customWidth="1"/>
    <col min="14221" max="14221" width="9.109375" style="128" customWidth="1"/>
    <col min="14222" max="14222" width="19.44140625" style="128" customWidth="1"/>
    <col min="14223" max="14223" width="42.6640625" style="128" customWidth="1"/>
    <col min="14224" max="14224" width="5.88671875" style="128" customWidth="1"/>
    <col min="14225" max="14225" width="31.44140625" style="128" customWidth="1"/>
    <col min="14226" max="14226" width="16.109375" style="128" customWidth="1"/>
    <col min="14227" max="14228" width="9.33203125" style="128" customWidth="1"/>
    <col min="14229" max="14229" width="11.109375" style="128" customWidth="1"/>
    <col min="14230" max="14230" width="2.109375" style="128" customWidth="1"/>
    <col min="14231" max="14436" width="10.88671875" style="128"/>
    <col min="14437" max="14437" width="12" style="128" customWidth="1"/>
    <col min="14438" max="14438" width="2.6640625" style="128" customWidth="1"/>
    <col min="14439" max="14440" width="6.44140625" style="128" customWidth="1"/>
    <col min="14441" max="14441" width="5.88671875" style="128" customWidth="1"/>
    <col min="14442" max="14442" width="6.44140625" style="128" customWidth="1"/>
    <col min="14443" max="14443" width="13.6640625" style="128" customWidth="1"/>
    <col min="14444" max="14445" width="9" style="128" customWidth="1"/>
    <col min="14446" max="14446" width="2.44140625" style="128" customWidth="1"/>
    <col min="14447" max="14447" width="8.88671875" style="128" customWidth="1"/>
    <col min="14448" max="14448" width="7.44140625" style="128" customWidth="1"/>
    <col min="14449" max="14451" width="3.6640625" style="128" customWidth="1"/>
    <col min="14452" max="14452" width="3.44140625" style="128" customWidth="1"/>
    <col min="14453" max="14453" width="2.88671875" style="128" customWidth="1"/>
    <col min="14454" max="14454" width="3" style="128" customWidth="1"/>
    <col min="14455" max="14457" width="0" style="128" hidden="1" customWidth="1"/>
    <col min="14458" max="14458" width="4.44140625" style="128" customWidth="1"/>
    <col min="14459" max="14459" width="0" style="128" hidden="1" customWidth="1"/>
    <col min="14460" max="14461" width="14.88671875" style="128" customWidth="1"/>
    <col min="14462" max="14462" width="15.109375" style="128" customWidth="1"/>
    <col min="14463" max="14463" width="6.44140625" style="128" customWidth="1"/>
    <col min="14464" max="14464" width="15.109375" style="128" customWidth="1"/>
    <col min="14465" max="14465" width="4.109375" style="128" customWidth="1"/>
    <col min="14466" max="14466" width="3" style="128" customWidth="1"/>
    <col min="14467" max="14469" width="0" style="128" hidden="1" customWidth="1"/>
    <col min="14470" max="14470" width="3" style="128" customWidth="1"/>
    <col min="14471" max="14471" width="0" style="128" hidden="1" customWidth="1"/>
    <col min="14472" max="14472" width="3" style="128" customWidth="1"/>
    <col min="14473" max="14473" width="0" style="128" hidden="1" customWidth="1"/>
    <col min="14474" max="14474" width="4.44140625" style="128" customWidth="1"/>
    <col min="14475" max="14475" width="34.33203125" style="128" customWidth="1"/>
    <col min="14476" max="14476" width="23.44140625" style="128" customWidth="1"/>
    <col min="14477" max="14477" width="9.109375" style="128" customWidth="1"/>
    <col min="14478" max="14478" width="19.44140625" style="128" customWidth="1"/>
    <col min="14479" max="14479" width="42.6640625" style="128" customWidth="1"/>
    <col min="14480" max="14480" width="5.88671875" style="128" customWidth="1"/>
    <col min="14481" max="14481" width="31.44140625" style="128" customWidth="1"/>
    <col min="14482" max="14482" width="16.109375" style="128" customWidth="1"/>
    <col min="14483" max="14484" width="9.33203125" style="128" customWidth="1"/>
    <col min="14485" max="14485" width="11.109375" style="128" customWidth="1"/>
    <col min="14486" max="14486" width="2.109375" style="128" customWidth="1"/>
    <col min="14487" max="14692" width="10.88671875" style="128"/>
    <col min="14693" max="14693" width="12" style="128" customWidth="1"/>
    <col min="14694" max="14694" width="2.6640625" style="128" customWidth="1"/>
    <col min="14695" max="14696" width="6.44140625" style="128" customWidth="1"/>
    <col min="14697" max="14697" width="5.88671875" style="128" customWidth="1"/>
    <col min="14698" max="14698" width="6.44140625" style="128" customWidth="1"/>
    <col min="14699" max="14699" width="13.6640625" style="128" customWidth="1"/>
    <col min="14700" max="14701" width="9" style="128" customWidth="1"/>
    <col min="14702" max="14702" width="2.44140625" style="128" customWidth="1"/>
    <col min="14703" max="14703" width="8.88671875" style="128" customWidth="1"/>
    <col min="14704" max="14704" width="7.44140625" style="128" customWidth="1"/>
    <col min="14705" max="14707" width="3.6640625" style="128" customWidth="1"/>
    <col min="14708" max="14708" width="3.44140625" style="128" customWidth="1"/>
    <col min="14709" max="14709" width="2.88671875" style="128" customWidth="1"/>
    <col min="14710" max="14710" width="3" style="128" customWidth="1"/>
    <col min="14711" max="14713" width="0" style="128" hidden="1" customWidth="1"/>
    <col min="14714" max="14714" width="4.44140625" style="128" customWidth="1"/>
    <col min="14715" max="14715" width="0" style="128" hidden="1" customWidth="1"/>
    <col min="14716" max="14717" width="14.88671875" style="128" customWidth="1"/>
    <col min="14718" max="14718" width="15.109375" style="128" customWidth="1"/>
    <col min="14719" max="14719" width="6.44140625" style="128" customWidth="1"/>
    <col min="14720" max="14720" width="15.109375" style="128" customWidth="1"/>
    <col min="14721" max="14721" width="4.109375" style="128" customWidth="1"/>
    <col min="14722" max="14722" width="3" style="128" customWidth="1"/>
    <col min="14723" max="14725" width="0" style="128" hidden="1" customWidth="1"/>
    <col min="14726" max="14726" width="3" style="128" customWidth="1"/>
    <col min="14727" max="14727" width="0" style="128" hidden="1" customWidth="1"/>
    <col min="14728" max="14728" width="3" style="128" customWidth="1"/>
    <col min="14729" max="14729" width="0" style="128" hidden="1" customWidth="1"/>
    <col min="14730" max="14730" width="4.44140625" style="128" customWidth="1"/>
    <col min="14731" max="14731" width="34.33203125" style="128" customWidth="1"/>
    <col min="14732" max="14732" width="23.44140625" style="128" customWidth="1"/>
    <col min="14733" max="14733" width="9.109375" style="128" customWidth="1"/>
    <col min="14734" max="14734" width="19.44140625" style="128" customWidth="1"/>
    <col min="14735" max="14735" width="42.6640625" style="128" customWidth="1"/>
    <col min="14736" max="14736" width="5.88671875" style="128" customWidth="1"/>
    <col min="14737" max="14737" width="31.44140625" style="128" customWidth="1"/>
    <col min="14738" max="14738" width="16.109375" style="128" customWidth="1"/>
    <col min="14739" max="14740" width="9.33203125" style="128" customWidth="1"/>
    <col min="14741" max="14741" width="11.109375" style="128" customWidth="1"/>
    <col min="14742" max="14742" width="2.109375" style="128" customWidth="1"/>
    <col min="14743" max="14948" width="10.88671875" style="128"/>
    <col min="14949" max="14949" width="12" style="128" customWidth="1"/>
    <col min="14950" max="14950" width="2.6640625" style="128" customWidth="1"/>
    <col min="14951" max="14952" width="6.44140625" style="128" customWidth="1"/>
    <col min="14953" max="14953" width="5.88671875" style="128" customWidth="1"/>
    <col min="14954" max="14954" width="6.44140625" style="128" customWidth="1"/>
    <col min="14955" max="14955" width="13.6640625" style="128" customWidth="1"/>
    <col min="14956" max="14957" width="9" style="128" customWidth="1"/>
    <col min="14958" max="14958" width="2.44140625" style="128" customWidth="1"/>
    <col min="14959" max="14959" width="8.88671875" style="128" customWidth="1"/>
    <col min="14960" max="14960" width="7.44140625" style="128" customWidth="1"/>
    <col min="14961" max="14963" width="3.6640625" style="128" customWidth="1"/>
    <col min="14964" max="14964" width="3.44140625" style="128" customWidth="1"/>
    <col min="14965" max="14965" width="2.88671875" style="128" customWidth="1"/>
    <col min="14966" max="14966" width="3" style="128" customWidth="1"/>
    <col min="14967" max="14969" width="0" style="128" hidden="1" customWidth="1"/>
    <col min="14970" max="14970" width="4.44140625" style="128" customWidth="1"/>
    <col min="14971" max="14971" width="0" style="128" hidden="1" customWidth="1"/>
    <col min="14972" max="14973" width="14.88671875" style="128" customWidth="1"/>
    <col min="14974" max="14974" width="15.109375" style="128" customWidth="1"/>
    <col min="14975" max="14975" width="6.44140625" style="128" customWidth="1"/>
    <col min="14976" max="14976" width="15.109375" style="128" customWidth="1"/>
    <col min="14977" max="14977" width="4.109375" style="128" customWidth="1"/>
    <col min="14978" max="14978" width="3" style="128" customWidth="1"/>
    <col min="14979" max="14981" width="0" style="128" hidden="1" customWidth="1"/>
    <col min="14982" max="14982" width="3" style="128" customWidth="1"/>
    <col min="14983" max="14983" width="0" style="128" hidden="1" customWidth="1"/>
    <col min="14984" max="14984" width="3" style="128" customWidth="1"/>
    <col min="14985" max="14985" width="0" style="128" hidden="1" customWidth="1"/>
    <col min="14986" max="14986" width="4.44140625" style="128" customWidth="1"/>
    <col min="14987" max="14987" width="34.33203125" style="128" customWidth="1"/>
    <col min="14988" max="14988" width="23.44140625" style="128" customWidth="1"/>
    <col min="14989" max="14989" width="9.109375" style="128" customWidth="1"/>
    <col min="14990" max="14990" width="19.44140625" style="128" customWidth="1"/>
    <col min="14991" max="14991" width="42.6640625" style="128" customWidth="1"/>
    <col min="14992" max="14992" width="5.88671875" style="128" customWidth="1"/>
    <col min="14993" max="14993" width="31.44140625" style="128" customWidth="1"/>
    <col min="14994" max="14994" width="16.109375" style="128" customWidth="1"/>
    <col min="14995" max="14996" width="9.33203125" style="128" customWidth="1"/>
    <col min="14997" max="14997" width="11.109375" style="128" customWidth="1"/>
    <col min="14998" max="14998" width="2.109375" style="128" customWidth="1"/>
    <col min="14999" max="15204" width="10.88671875" style="128"/>
    <col min="15205" max="15205" width="12" style="128" customWidth="1"/>
    <col min="15206" max="15206" width="2.6640625" style="128" customWidth="1"/>
    <col min="15207" max="15208" width="6.44140625" style="128" customWidth="1"/>
    <col min="15209" max="15209" width="5.88671875" style="128" customWidth="1"/>
    <col min="15210" max="15210" width="6.44140625" style="128" customWidth="1"/>
    <col min="15211" max="15211" width="13.6640625" style="128" customWidth="1"/>
    <col min="15212" max="15213" width="9" style="128" customWidth="1"/>
    <col min="15214" max="15214" width="2.44140625" style="128" customWidth="1"/>
    <col min="15215" max="15215" width="8.88671875" style="128" customWidth="1"/>
    <col min="15216" max="15216" width="7.44140625" style="128" customWidth="1"/>
    <col min="15217" max="15219" width="3.6640625" style="128" customWidth="1"/>
    <col min="15220" max="15220" width="3.44140625" style="128" customWidth="1"/>
    <col min="15221" max="15221" width="2.88671875" style="128" customWidth="1"/>
    <col min="15222" max="15222" width="3" style="128" customWidth="1"/>
    <col min="15223" max="15225" width="0" style="128" hidden="1" customWidth="1"/>
    <col min="15226" max="15226" width="4.44140625" style="128" customWidth="1"/>
    <col min="15227" max="15227" width="0" style="128" hidden="1" customWidth="1"/>
    <col min="15228" max="15229" width="14.88671875" style="128" customWidth="1"/>
    <col min="15230" max="15230" width="15.109375" style="128" customWidth="1"/>
    <col min="15231" max="15231" width="6.44140625" style="128" customWidth="1"/>
    <col min="15232" max="15232" width="15.109375" style="128" customWidth="1"/>
    <col min="15233" max="15233" width="4.109375" style="128" customWidth="1"/>
    <col min="15234" max="15234" width="3" style="128" customWidth="1"/>
    <col min="15235" max="15237" width="0" style="128" hidden="1" customWidth="1"/>
    <col min="15238" max="15238" width="3" style="128" customWidth="1"/>
    <col min="15239" max="15239" width="0" style="128" hidden="1" customWidth="1"/>
    <col min="15240" max="15240" width="3" style="128" customWidth="1"/>
    <col min="15241" max="15241" width="0" style="128" hidden="1" customWidth="1"/>
    <col min="15242" max="15242" width="4.44140625" style="128" customWidth="1"/>
    <col min="15243" max="15243" width="34.33203125" style="128" customWidth="1"/>
    <col min="15244" max="15244" width="23.44140625" style="128" customWidth="1"/>
    <col min="15245" max="15245" width="9.109375" style="128" customWidth="1"/>
    <col min="15246" max="15246" width="19.44140625" style="128" customWidth="1"/>
    <col min="15247" max="15247" width="42.6640625" style="128" customWidth="1"/>
    <col min="15248" max="15248" width="5.88671875" style="128" customWidth="1"/>
    <col min="15249" max="15249" width="31.44140625" style="128" customWidth="1"/>
    <col min="15250" max="15250" width="16.109375" style="128" customWidth="1"/>
    <col min="15251" max="15252" width="9.33203125" style="128" customWidth="1"/>
    <col min="15253" max="15253" width="11.109375" style="128" customWidth="1"/>
    <col min="15254" max="15254" width="2.109375" style="128" customWidth="1"/>
    <col min="15255" max="15460" width="10.88671875" style="128"/>
    <col min="15461" max="15461" width="12" style="128" customWidth="1"/>
    <col min="15462" max="15462" width="2.6640625" style="128" customWidth="1"/>
    <col min="15463" max="15464" width="6.44140625" style="128" customWidth="1"/>
    <col min="15465" max="15465" width="5.88671875" style="128" customWidth="1"/>
    <col min="15466" max="15466" width="6.44140625" style="128" customWidth="1"/>
    <col min="15467" max="15467" width="13.6640625" style="128" customWidth="1"/>
    <col min="15468" max="15469" width="9" style="128" customWidth="1"/>
    <col min="15470" max="15470" width="2.44140625" style="128" customWidth="1"/>
    <col min="15471" max="15471" width="8.88671875" style="128" customWidth="1"/>
    <col min="15472" max="15472" width="7.44140625" style="128" customWidth="1"/>
    <col min="15473" max="15475" width="3.6640625" style="128" customWidth="1"/>
    <col min="15476" max="15476" width="3.44140625" style="128" customWidth="1"/>
    <col min="15477" max="15477" width="2.88671875" style="128" customWidth="1"/>
    <col min="15478" max="15478" width="3" style="128" customWidth="1"/>
    <col min="15479" max="15481" width="0" style="128" hidden="1" customWidth="1"/>
    <col min="15482" max="15482" width="4.44140625" style="128" customWidth="1"/>
    <col min="15483" max="15483" width="0" style="128" hidden="1" customWidth="1"/>
    <col min="15484" max="15485" width="14.88671875" style="128" customWidth="1"/>
    <col min="15486" max="15486" width="15.109375" style="128" customWidth="1"/>
    <col min="15487" max="15487" width="6.44140625" style="128" customWidth="1"/>
    <col min="15488" max="15488" width="15.109375" style="128" customWidth="1"/>
    <col min="15489" max="15489" width="4.109375" style="128" customWidth="1"/>
    <col min="15490" max="15490" width="3" style="128" customWidth="1"/>
    <col min="15491" max="15493" width="0" style="128" hidden="1" customWidth="1"/>
    <col min="15494" max="15494" width="3" style="128" customWidth="1"/>
    <col min="15495" max="15495" width="0" style="128" hidden="1" customWidth="1"/>
    <col min="15496" max="15496" width="3" style="128" customWidth="1"/>
    <col min="15497" max="15497" width="0" style="128" hidden="1" customWidth="1"/>
    <col min="15498" max="15498" width="4.44140625" style="128" customWidth="1"/>
    <col min="15499" max="15499" width="34.33203125" style="128" customWidth="1"/>
    <col min="15500" max="15500" width="23.44140625" style="128" customWidth="1"/>
    <col min="15501" max="15501" width="9.109375" style="128" customWidth="1"/>
    <col min="15502" max="15502" width="19.44140625" style="128" customWidth="1"/>
    <col min="15503" max="15503" width="42.6640625" style="128" customWidth="1"/>
    <col min="15504" max="15504" width="5.88671875" style="128" customWidth="1"/>
    <col min="15505" max="15505" width="31.44140625" style="128" customWidth="1"/>
    <col min="15506" max="15506" width="16.109375" style="128" customWidth="1"/>
    <col min="15507" max="15508" width="9.33203125" style="128" customWidth="1"/>
    <col min="15509" max="15509" width="11.109375" style="128" customWidth="1"/>
    <col min="15510" max="15510" width="2.109375" style="128" customWidth="1"/>
    <col min="15511" max="15716" width="10.88671875" style="128"/>
    <col min="15717" max="15717" width="12" style="128" customWidth="1"/>
    <col min="15718" max="15718" width="2.6640625" style="128" customWidth="1"/>
    <col min="15719" max="15720" width="6.44140625" style="128" customWidth="1"/>
    <col min="15721" max="15721" width="5.88671875" style="128" customWidth="1"/>
    <col min="15722" max="15722" width="6.44140625" style="128" customWidth="1"/>
    <col min="15723" max="15723" width="13.6640625" style="128" customWidth="1"/>
    <col min="15724" max="15725" width="9" style="128" customWidth="1"/>
    <col min="15726" max="15726" width="2.44140625" style="128" customWidth="1"/>
    <col min="15727" max="15727" width="8.88671875" style="128" customWidth="1"/>
    <col min="15728" max="15728" width="7.44140625" style="128" customWidth="1"/>
    <col min="15729" max="15731" width="3.6640625" style="128" customWidth="1"/>
    <col min="15732" max="15732" width="3.44140625" style="128" customWidth="1"/>
    <col min="15733" max="15733" width="2.88671875" style="128" customWidth="1"/>
    <col min="15734" max="15734" width="3" style="128" customWidth="1"/>
    <col min="15735" max="15737" width="0" style="128" hidden="1" customWidth="1"/>
    <col min="15738" max="15738" width="4.44140625" style="128" customWidth="1"/>
    <col min="15739" max="15739" width="0" style="128" hidden="1" customWidth="1"/>
    <col min="15740" max="15741" width="14.88671875" style="128" customWidth="1"/>
    <col min="15742" max="15742" width="15.109375" style="128" customWidth="1"/>
    <col min="15743" max="15743" width="6.44140625" style="128" customWidth="1"/>
    <col min="15744" max="15744" width="15.109375" style="128" customWidth="1"/>
    <col min="15745" max="15745" width="4.109375" style="128" customWidth="1"/>
    <col min="15746" max="15746" width="3" style="128" customWidth="1"/>
    <col min="15747" max="15749" width="0" style="128" hidden="1" customWidth="1"/>
    <col min="15750" max="15750" width="3" style="128" customWidth="1"/>
    <col min="15751" max="15751" width="0" style="128" hidden="1" customWidth="1"/>
    <col min="15752" max="15752" width="3" style="128" customWidth="1"/>
    <col min="15753" max="15753" width="0" style="128" hidden="1" customWidth="1"/>
    <col min="15754" max="15754" width="4.44140625" style="128" customWidth="1"/>
    <col min="15755" max="15755" width="34.33203125" style="128" customWidth="1"/>
    <col min="15756" max="15756" width="23.44140625" style="128" customWidth="1"/>
    <col min="15757" max="15757" width="9.109375" style="128" customWidth="1"/>
    <col min="15758" max="15758" width="19.44140625" style="128" customWidth="1"/>
    <col min="15759" max="15759" width="42.6640625" style="128" customWidth="1"/>
    <col min="15760" max="15760" width="5.88671875" style="128" customWidth="1"/>
    <col min="15761" max="15761" width="31.44140625" style="128" customWidth="1"/>
    <col min="15762" max="15762" width="16.109375" style="128" customWidth="1"/>
    <col min="15763" max="15764" width="9.33203125" style="128" customWidth="1"/>
    <col min="15765" max="15765" width="11.109375" style="128" customWidth="1"/>
    <col min="15766" max="15766" width="2.109375" style="128" customWidth="1"/>
    <col min="15767" max="15972" width="10.88671875" style="128"/>
    <col min="15973" max="15973" width="12" style="128" customWidth="1"/>
    <col min="15974" max="15974" width="2.6640625" style="128" customWidth="1"/>
    <col min="15975" max="15976" width="6.44140625" style="128" customWidth="1"/>
    <col min="15977" max="15977" width="5.88671875" style="128" customWidth="1"/>
    <col min="15978" max="15978" width="6.44140625" style="128" customWidth="1"/>
    <col min="15979" max="15979" width="13.6640625" style="128" customWidth="1"/>
    <col min="15980" max="15981" width="9" style="128" customWidth="1"/>
    <col min="15982" max="15982" width="2.44140625" style="128" customWidth="1"/>
    <col min="15983" max="15983" width="8.88671875" style="128" customWidth="1"/>
    <col min="15984" max="15984" width="7.44140625" style="128" customWidth="1"/>
    <col min="15985" max="15987" width="3.6640625" style="128" customWidth="1"/>
    <col min="15988" max="15988" width="3.44140625" style="128" customWidth="1"/>
    <col min="15989" max="15989" width="2.88671875" style="128" customWidth="1"/>
    <col min="15990" max="15990" width="3" style="128" customWidth="1"/>
    <col min="15991" max="15993" width="0" style="128" hidden="1" customWidth="1"/>
    <col min="15994" max="15994" width="4.44140625" style="128" customWidth="1"/>
    <col min="15995" max="15995" width="0" style="128" hidden="1" customWidth="1"/>
    <col min="15996" max="15997" width="14.88671875" style="128" customWidth="1"/>
    <col min="15998" max="15998" width="15.109375" style="128" customWidth="1"/>
    <col min="15999" max="15999" width="6.44140625" style="128" customWidth="1"/>
    <col min="16000" max="16000" width="15.109375" style="128" customWidth="1"/>
    <col min="16001" max="16001" width="4.109375" style="128" customWidth="1"/>
    <col min="16002" max="16002" width="3" style="128" customWidth="1"/>
    <col min="16003" max="16005" width="0" style="128" hidden="1" customWidth="1"/>
    <col min="16006" max="16006" width="3" style="128" customWidth="1"/>
    <col min="16007" max="16007" width="0" style="128" hidden="1" customWidth="1"/>
    <col min="16008" max="16008" width="3" style="128" customWidth="1"/>
    <col min="16009" max="16009" width="0" style="128" hidden="1" customWidth="1"/>
    <col min="16010" max="16010" width="4.44140625" style="128" customWidth="1"/>
    <col min="16011" max="16011" width="34.33203125" style="128" customWidth="1"/>
    <col min="16012" max="16012" width="23.44140625" style="128" customWidth="1"/>
    <col min="16013" max="16013" width="9.109375" style="128" customWidth="1"/>
    <col min="16014" max="16014" width="19.44140625" style="128" customWidth="1"/>
    <col min="16015" max="16015" width="42.6640625" style="128" customWidth="1"/>
    <col min="16016" max="16016" width="5.88671875" style="128" customWidth="1"/>
    <col min="16017" max="16017" width="31.44140625" style="128" customWidth="1"/>
    <col min="16018" max="16018" width="16.109375" style="128" customWidth="1"/>
    <col min="16019" max="16020" width="9.33203125" style="128" customWidth="1"/>
    <col min="16021" max="16021" width="11.109375" style="128" customWidth="1"/>
    <col min="16022" max="16022" width="2.109375" style="128" customWidth="1"/>
    <col min="16023" max="16228" width="10.88671875" style="128"/>
    <col min="16229" max="16229" width="12" style="128" customWidth="1"/>
    <col min="16230" max="16230" width="2.6640625" style="128" customWidth="1"/>
    <col min="16231" max="16232" width="6.44140625" style="128" customWidth="1"/>
    <col min="16233" max="16233" width="5.88671875" style="128" customWidth="1"/>
    <col min="16234" max="16234" width="6.44140625" style="128" customWidth="1"/>
    <col min="16235" max="16235" width="13.6640625" style="128" customWidth="1"/>
    <col min="16236" max="16237" width="9" style="128" customWidth="1"/>
    <col min="16238" max="16238" width="2.44140625" style="128" customWidth="1"/>
    <col min="16239" max="16239" width="8.88671875" style="128" customWidth="1"/>
    <col min="16240" max="16240" width="7.44140625" style="128" customWidth="1"/>
    <col min="16241" max="16243" width="3.6640625" style="128" customWidth="1"/>
    <col min="16244" max="16244" width="3.44140625" style="128" customWidth="1"/>
    <col min="16245" max="16245" width="2.88671875" style="128" customWidth="1"/>
    <col min="16246" max="16246" width="3" style="128" customWidth="1"/>
    <col min="16247" max="16249" width="0" style="128" hidden="1" customWidth="1"/>
    <col min="16250" max="16250" width="4.44140625" style="128" customWidth="1"/>
    <col min="16251" max="16251" width="0" style="128" hidden="1" customWidth="1"/>
    <col min="16252" max="16253" width="14.88671875" style="128" customWidth="1"/>
    <col min="16254" max="16254" width="15.109375" style="128" customWidth="1"/>
    <col min="16255" max="16255" width="6.44140625" style="128" customWidth="1"/>
    <col min="16256" max="16256" width="15.109375" style="128" customWidth="1"/>
    <col min="16257" max="16257" width="4.109375" style="128" customWidth="1"/>
    <col min="16258" max="16258" width="3" style="128" customWidth="1"/>
    <col min="16259" max="16261" width="0" style="128" hidden="1" customWidth="1"/>
    <col min="16262" max="16262" width="3" style="128" customWidth="1"/>
    <col min="16263" max="16263" width="0" style="128" hidden="1" customWidth="1"/>
    <col min="16264" max="16264" width="3" style="128" customWidth="1"/>
    <col min="16265" max="16265" width="0" style="128" hidden="1" customWidth="1"/>
    <col min="16266" max="16266" width="4.44140625" style="128" customWidth="1"/>
    <col min="16267" max="16267" width="34.33203125" style="128" customWidth="1"/>
    <col min="16268" max="16268" width="23.44140625" style="128" customWidth="1"/>
    <col min="16269" max="16269" width="9.109375" style="128" customWidth="1"/>
    <col min="16270" max="16270" width="19.44140625" style="128" customWidth="1"/>
    <col min="16271" max="16271" width="42.6640625" style="128" customWidth="1"/>
    <col min="16272" max="16272" width="5.88671875" style="128" customWidth="1"/>
    <col min="16273" max="16273" width="31.44140625" style="128" customWidth="1"/>
    <col min="16274" max="16274" width="16.109375" style="128" customWidth="1"/>
    <col min="16275" max="16276" width="9.33203125" style="128" customWidth="1"/>
    <col min="16277" max="16277" width="11.109375" style="128" customWidth="1"/>
    <col min="16278" max="16278" width="2.109375" style="128" customWidth="1"/>
    <col min="16279" max="16383" width="10.88671875" style="128"/>
    <col min="16384" max="16384" width="11.44140625" style="128" customWidth="1"/>
  </cols>
  <sheetData>
    <row r="1" spans="1:193 1680:1680" ht="11.25" customHeight="1" x14ac:dyDescent="0.2">
      <c r="A1" s="129"/>
      <c r="B1" s="481" t="s">
        <v>449</v>
      </c>
      <c r="C1" s="482"/>
      <c r="D1" s="482"/>
      <c r="E1" s="482"/>
      <c r="F1" s="482"/>
      <c r="G1" s="482"/>
      <c r="H1" s="482"/>
      <c r="I1" s="483"/>
      <c r="J1" s="484"/>
      <c r="K1" s="485"/>
      <c r="L1" s="141"/>
      <c r="M1" s="140"/>
      <c r="N1" s="140"/>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0"/>
      <c r="AN1" s="141"/>
      <c r="AO1" s="141"/>
      <c r="AP1" s="141"/>
      <c r="AQ1" s="140"/>
      <c r="AR1" s="141"/>
      <c r="AS1" s="141"/>
      <c r="AT1" s="141"/>
      <c r="AU1" s="140"/>
      <c r="AV1" s="141"/>
      <c r="AW1" s="141"/>
      <c r="AX1" s="141"/>
      <c r="AY1" s="140"/>
      <c r="AZ1" s="141"/>
      <c r="BA1" s="141"/>
      <c r="BB1" s="141"/>
      <c r="BC1" s="140"/>
      <c r="BD1" s="141"/>
      <c r="BE1" s="141"/>
      <c r="BF1" s="141"/>
      <c r="BG1" s="140"/>
      <c r="BH1" s="141"/>
      <c r="BI1" s="141"/>
      <c r="BJ1" s="141"/>
      <c r="BK1" s="140"/>
      <c r="BL1" s="141"/>
      <c r="BM1" s="141"/>
      <c r="BN1" s="141"/>
      <c r="BO1" s="140"/>
      <c r="BP1" s="141"/>
      <c r="BQ1" s="141"/>
      <c r="BR1" s="141"/>
      <c r="BS1" s="140"/>
      <c r="BT1" s="141"/>
      <c r="BU1" s="141"/>
      <c r="BV1" s="141"/>
      <c r="BW1" s="140"/>
      <c r="BX1" s="141"/>
      <c r="BY1" s="141"/>
      <c r="BZ1" s="141"/>
      <c r="CA1" s="140"/>
      <c r="CB1" s="141"/>
      <c r="CC1" s="141"/>
      <c r="CD1" s="141"/>
      <c r="CE1" s="140"/>
      <c r="CF1" s="141"/>
      <c r="CG1" s="141"/>
      <c r="CH1" s="141"/>
      <c r="CI1" s="141"/>
      <c r="CJ1" s="141"/>
      <c r="CK1" s="141"/>
      <c r="CL1" s="141"/>
      <c r="CM1" s="141"/>
      <c r="CN1" s="141"/>
      <c r="CO1" s="141"/>
      <c r="CP1" s="141"/>
      <c r="CQ1" s="141"/>
      <c r="CR1" s="141"/>
      <c r="CS1" s="141"/>
      <c r="CT1" s="141"/>
      <c r="CU1" s="141"/>
      <c r="CV1" s="141"/>
      <c r="CW1" s="141"/>
      <c r="CX1" s="141"/>
      <c r="CY1" s="141"/>
      <c r="CZ1" s="141"/>
      <c r="DA1" s="141"/>
      <c r="DB1" s="141"/>
      <c r="DC1" s="141"/>
      <c r="DD1" s="141"/>
      <c r="DE1" s="140"/>
      <c r="DF1" s="141"/>
      <c r="DG1" s="140"/>
      <c r="DH1" s="140"/>
      <c r="DI1" s="141"/>
      <c r="DJ1" s="141"/>
      <c r="DK1" s="141"/>
      <c r="DL1" s="141"/>
      <c r="DM1" s="140"/>
      <c r="DN1" s="141"/>
      <c r="DO1" s="140"/>
      <c r="DP1" s="141"/>
      <c r="DQ1" s="141"/>
      <c r="DR1" s="141"/>
      <c r="DS1" s="141"/>
      <c r="DT1" s="141"/>
      <c r="DU1" s="141"/>
      <c r="DV1" s="141"/>
      <c r="DW1" s="141"/>
      <c r="DX1" s="141"/>
      <c r="DY1" s="141"/>
      <c r="DZ1" s="141"/>
      <c r="EA1" s="141"/>
      <c r="EB1" s="141"/>
      <c r="EC1" s="141"/>
      <c r="ED1" s="141"/>
      <c r="EE1" s="141"/>
      <c r="EF1" s="141"/>
      <c r="EG1" s="141"/>
      <c r="EH1" s="141"/>
      <c r="EI1" s="141"/>
      <c r="EJ1" s="141"/>
      <c r="EK1" s="141"/>
      <c r="EL1" s="141"/>
      <c r="EM1" s="141"/>
      <c r="EN1" s="141"/>
      <c r="EO1" s="141"/>
      <c r="EP1" s="141"/>
      <c r="EQ1" s="141"/>
      <c r="ER1" s="141"/>
      <c r="ES1" s="141"/>
      <c r="ET1" s="141"/>
      <c r="EU1" s="141"/>
      <c r="EV1" s="141"/>
      <c r="EW1" s="141"/>
      <c r="EX1" s="141"/>
      <c r="EY1" s="141"/>
      <c r="EZ1" s="141"/>
      <c r="FA1" s="141"/>
      <c r="FB1" s="141"/>
      <c r="FC1" s="141"/>
      <c r="FD1" s="141"/>
      <c r="FE1" s="141"/>
      <c r="FF1" s="141"/>
      <c r="FG1" s="141"/>
      <c r="FH1" s="141"/>
      <c r="FI1" s="141"/>
      <c r="FJ1" s="141"/>
      <c r="FK1" s="141"/>
      <c r="FL1" s="141"/>
      <c r="FM1" s="141"/>
      <c r="FN1" s="141"/>
      <c r="FO1" s="141"/>
      <c r="FP1" s="141"/>
      <c r="FQ1" s="141"/>
      <c r="FR1" s="141"/>
      <c r="FS1" s="141"/>
      <c r="FT1" s="141"/>
      <c r="FU1" s="141"/>
      <c r="FV1" s="141"/>
      <c r="FW1" s="141"/>
      <c r="FX1" s="141"/>
      <c r="FY1" s="141"/>
      <c r="FZ1" s="141"/>
      <c r="GA1" s="141"/>
      <c r="GB1" s="141"/>
      <c r="GC1" s="141"/>
      <c r="GD1" s="141"/>
      <c r="GE1" s="141"/>
      <c r="GF1" s="141"/>
      <c r="GG1" s="141"/>
      <c r="GH1" s="141"/>
      <c r="GI1" s="141"/>
      <c r="GJ1" s="141"/>
      <c r="GK1" s="236" t="s">
        <v>448</v>
      </c>
      <c r="BLP1" s="151" t="s">
        <v>225</v>
      </c>
    </row>
    <row r="2" spans="1:193 1680:1680" ht="14.25" customHeight="1" x14ac:dyDescent="0.2">
      <c r="A2" s="129"/>
      <c r="B2" s="488" t="s">
        <v>447</v>
      </c>
      <c r="C2" s="489"/>
      <c r="D2" s="489"/>
      <c r="E2" s="489"/>
      <c r="F2" s="489"/>
      <c r="G2" s="489"/>
      <c r="H2" s="489"/>
      <c r="I2" s="490"/>
      <c r="J2" s="486"/>
      <c r="K2" s="487"/>
      <c r="L2" s="141"/>
      <c r="M2" s="140"/>
      <c r="N2" s="140"/>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0"/>
      <c r="AN2" s="141"/>
      <c r="AO2" s="141"/>
      <c r="AP2" s="141"/>
      <c r="AQ2" s="140"/>
      <c r="AR2" s="141"/>
      <c r="AS2" s="141"/>
      <c r="AT2" s="141"/>
      <c r="AU2" s="140"/>
      <c r="AV2" s="141"/>
      <c r="AW2" s="141"/>
      <c r="AX2" s="141"/>
      <c r="AY2" s="140"/>
      <c r="AZ2" s="141"/>
      <c r="BA2" s="141"/>
      <c r="BB2" s="141"/>
      <c r="BC2" s="140"/>
      <c r="BD2" s="141"/>
      <c r="BE2" s="141"/>
      <c r="BF2" s="141"/>
      <c r="BG2" s="140"/>
      <c r="BH2" s="141"/>
      <c r="BI2" s="141"/>
      <c r="BJ2" s="141"/>
      <c r="BK2" s="140"/>
      <c r="BL2" s="141"/>
      <c r="BM2" s="141"/>
      <c r="BN2" s="141"/>
      <c r="BO2" s="140"/>
      <c r="BP2" s="141"/>
      <c r="BQ2" s="141"/>
      <c r="BR2" s="141"/>
      <c r="BS2" s="140"/>
      <c r="BT2" s="141"/>
      <c r="BU2" s="141"/>
      <c r="BV2" s="141"/>
      <c r="BW2" s="140"/>
      <c r="BX2" s="141"/>
      <c r="BY2" s="141"/>
      <c r="BZ2" s="141"/>
      <c r="CA2" s="140"/>
      <c r="CB2" s="141"/>
      <c r="CC2" s="141"/>
      <c r="CD2" s="141"/>
      <c r="CE2" s="140"/>
      <c r="CF2" s="141"/>
      <c r="CG2" s="141"/>
      <c r="CH2" s="141"/>
      <c r="CI2" s="141"/>
      <c r="CJ2" s="141"/>
      <c r="CK2" s="141"/>
      <c r="CL2" s="141"/>
      <c r="CM2" s="141"/>
      <c r="CN2" s="141"/>
      <c r="CO2" s="141"/>
      <c r="CP2" s="141"/>
      <c r="CQ2" s="141"/>
      <c r="CR2" s="141"/>
      <c r="CS2" s="141"/>
      <c r="CT2" s="141"/>
      <c r="CU2" s="141"/>
      <c r="CV2" s="141"/>
      <c r="CW2" s="141"/>
      <c r="CX2" s="141"/>
      <c r="CY2" s="141"/>
      <c r="CZ2" s="141"/>
      <c r="DA2" s="141"/>
      <c r="DB2" s="141"/>
      <c r="DC2" s="141"/>
      <c r="DD2" s="141"/>
      <c r="DE2" s="140"/>
      <c r="DF2" s="141"/>
      <c r="DG2" s="140"/>
      <c r="DH2" s="140"/>
      <c r="DI2" s="141"/>
      <c r="DJ2" s="141"/>
      <c r="DK2" s="141"/>
      <c r="DL2" s="141"/>
      <c r="DM2" s="140"/>
      <c r="DN2" s="141"/>
      <c r="DO2" s="140"/>
      <c r="DP2" s="141"/>
      <c r="DQ2" s="141"/>
      <c r="DR2" s="141"/>
      <c r="DS2" s="141"/>
      <c r="DT2" s="141"/>
      <c r="DU2" s="141"/>
      <c r="DV2" s="141"/>
      <c r="DW2" s="141"/>
      <c r="DX2" s="141"/>
      <c r="DY2" s="141"/>
      <c r="DZ2" s="141"/>
      <c r="EA2" s="141"/>
      <c r="EB2" s="141"/>
      <c r="EC2" s="141"/>
      <c r="ED2" s="141"/>
      <c r="EE2" s="141"/>
      <c r="EF2" s="141"/>
      <c r="EG2" s="141"/>
      <c r="EH2" s="141"/>
      <c r="EI2" s="141"/>
      <c r="EJ2" s="141"/>
      <c r="EK2" s="141"/>
      <c r="EL2" s="141"/>
      <c r="EM2" s="141"/>
      <c r="EN2" s="141"/>
      <c r="EO2" s="141"/>
      <c r="EP2" s="141"/>
      <c r="EQ2" s="141"/>
      <c r="ER2" s="141"/>
      <c r="ES2" s="141"/>
      <c r="ET2" s="141"/>
      <c r="EU2" s="141"/>
      <c r="EV2" s="141"/>
      <c r="EW2" s="141"/>
      <c r="EX2" s="141"/>
      <c r="EY2" s="141"/>
      <c r="EZ2" s="141"/>
      <c r="FA2" s="141"/>
      <c r="FB2" s="141"/>
      <c r="FC2" s="141"/>
      <c r="FD2" s="141"/>
      <c r="FE2" s="141"/>
      <c r="FF2" s="141"/>
      <c r="FG2" s="141"/>
      <c r="FH2" s="141"/>
      <c r="FI2" s="141"/>
      <c r="FJ2" s="141"/>
      <c r="FK2" s="141"/>
      <c r="FL2" s="141"/>
      <c r="FM2" s="141"/>
      <c r="FN2" s="141"/>
      <c r="FO2" s="141"/>
      <c r="FP2" s="141"/>
      <c r="FQ2" s="141"/>
      <c r="FR2" s="141"/>
      <c r="FS2" s="141"/>
      <c r="FT2" s="141"/>
      <c r="FU2" s="141"/>
      <c r="FV2" s="141"/>
      <c r="FW2" s="141"/>
      <c r="FX2" s="141"/>
      <c r="FY2" s="141"/>
      <c r="FZ2" s="141"/>
      <c r="GA2" s="141"/>
      <c r="GB2" s="141"/>
      <c r="GC2" s="141"/>
      <c r="GD2" s="141"/>
      <c r="GE2" s="141"/>
      <c r="GF2" s="141"/>
      <c r="GG2" s="141"/>
      <c r="GH2" s="141"/>
      <c r="GI2" s="141"/>
      <c r="GJ2" s="141"/>
      <c r="GK2" s="141"/>
      <c r="BLP2" s="130"/>
    </row>
    <row r="3" spans="1:193 1680:1680" ht="11.25" customHeight="1" x14ac:dyDescent="0.2">
      <c r="A3" s="129"/>
      <c r="B3" s="137" t="s">
        <v>446</v>
      </c>
      <c r="C3" s="491" t="s">
        <v>445</v>
      </c>
      <c r="D3" s="492"/>
      <c r="E3" s="492"/>
      <c r="F3" s="492"/>
      <c r="G3" s="492"/>
      <c r="H3" s="493"/>
      <c r="I3" s="138" t="s">
        <v>444</v>
      </c>
      <c r="J3" s="486"/>
      <c r="K3" s="487"/>
      <c r="L3" s="141"/>
      <c r="M3" s="140"/>
      <c r="N3" s="140"/>
      <c r="O3" s="141"/>
      <c r="P3" s="141"/>
      <c r="Q3" s="141"/>
      <c r="R3" s="141"/>
      <c r="S3" s="141"/>
      <c r="T3" s="141"/>
      <c r="U3" s="141"/>
      <c r="V3" s="141"/>
      <c r="W3" s="141"/>
      <c r="X3" s="141"/>
      <c r="Y3" s="141"/>
      <c r="Z3" s="141"/>
      <c r="AA3" s="141"/>
      <c r="AB3" s="141"/>
      <c r="AC3" s="141"/>
      <c r="AD3" s="141"/>
      <c r="AE3" s="141"/>
      <c r="AF3" s="141"/>
      <c r="AG3" s="141"/>
      <c r="AH3" s="141"/>
      <c r="AI3" s="141"/>
      <c r="AJ3" s="141"/>
      <c r="AK3" s="141"/>
      <c r="AL3" s="141"/>
      <c r="AM3" s="140"/>
      <c r="AN3" s="141"/>
      <c r="AO3" s="141"/>
      <c r="AP3" s="141"/>
      <c r="AQ3" s="140"/>
      <c r="AR3" s="141"/>
      <c r="AS3" s="141"/>
      <c r="AT3" s="141"/>
      <c r="AU3" s="140"/>
      <c r="AV3" s="141"/>
      <c r="AW3" s="141"/>
      <c r="AX3" s="141"/>
      <c r="AY3" s="140"/>
      <c r="AZ3" s="141"/>
      <c r="BA3" s="141"/>
      <c r="BB3" s="141"/>
      <c r="BC3" s="140"/>
      <c r="BD3" s="141"/>
      <c r="BE3" s="141"/>
      <c r="BF3" s="141"/>
      <c r="BG3" s="140"/>
      <c r="BH3" s="141"/>
      <c r="BI3" s="141"/>
      <c r="BJ3" s="141"/>
      <c r="BK3" s="140"/>
      <c r="BL3" s="141"/>
      <c r="BM3" s="141"/>
      <c r="BN3" s="141"/>
      <c r="BO3" s="140"/>
      <c r="BP3" s="141"/>
      <c r="BQ3" s="141"/>
      <c r="BR3" s="141"/>
      <c r="BS3" s="140"/>
      <c r="BT3" s="141"/>
      <c r="BU3" s="141"/>
      <c r="BV3" s="141"/>
      <c r="BW3" s="140"/>
      <c r="BX3" s="141"/>
      <c r="BY3" s="141"/>
      <c r="BZ3" s="141"/>
      <c r="CA3" s="140"/>
      <c r="CB3" s="141"/>
      <c r="CC3" s="141"/>
      <c r="CD3" s="141"/>
      <c r="CE3" s="140"/>
      <c r="CF3" s="141"/>
      <c r="CG3" s="141"/>
      <c r="CH3" s="141"/>
      <c r="CI3" s="141"/>
      <c r="CJ3" s="141"/>
      <c r="CK3" s="141"/>
      <c r="CL3" s="141"/>
      <c r="CM3" s="141"/>
      <c r="CN3" s="141"/>
      <c r="CO3" s="141"/>
      <c r="CP3" s="141"/>
      <c r="CQ3" s="141"/>
      <c r="CR3" s="141"/>
      <c r="CS3" s="141"/>
      <c r="CT3" s="141"/>
      <c r="CU3" s="141"/>
      <c r="CV3" s="141"/>
      <c r="CW3" s="141"/>
      <c r="CX3" s="141"/>
      <c r="CY3" s="141"/>
      <c r="CZ3" s="141"/>
      <c r="DA3" s="141"/>
      <c r="DB3" s="141"/>
      <c r="DC3" s="141"/>
      <c r="DD3" s="141"/>
      <c r="DE3" s="140"/>
      <c r="DF3" s="141"/>
      <c r="DG3" s="140"/>
      <c r="DH3" s="140"/>
      <c r="DI3" s="141"/>
      <c r="DJ3" s="141"/>
      <c r="DK3" s="141"/>
      <c r="DL3" s="141"/>
      <c r="DM3" s="140"/>
      <c r="DN3" s="141"/>
      <c r="DO3" s="140"/>
      <c r="DP3" s="141"/>
      <c r="DQ3" s="141"/>
      <c r="DR3" s="141"/>
      <c r="DS3" s="141"/>
      <c r="DT3" s="141"/>
      <c r="DU3" s="141"/>
      <c r="DV3" s="141"/>
      <c r="DW3" s="141"/>
      <c r="DX3" s="141"/>
      <c r="DY3" s="141"/>
      <c r="DZ3" s="141"/>
      <c r="EA3" s="141"/>
      <c r="EB3" s="141"/>
      <c r="EC3" s="141"/>
      <c r="ED3" s="141"/>
      <c r="EE3" s="141"/>
      <c r="EF3" s="141"/>
      <c r="EG3" s="141"/>
      <c r="EH3" s="141"/>
      <c r="EI3" s="141"/>
      <c r="EJ3" s="141"/>
      <c r="EK3" s="141"/>
      <c r="EL3" s="141"/>
      <c r="EM3" s="141"/>
      <c r="EN3" s="141"/>
      <c r="EO3" s="141"/>
      <c r="EP3" s="141"/>
      <c r="EQ3" s="141"/>
      <c r="ER3" s="141"/>
      <c r="ES3" s="141"/>
      <c r="ET3" s="141"/>
      <c r="EU3" s="141"/>
      <c r="EV3" s="141"/>
      <c r="EW3" s="141"/>
      <c r="EX3" s="141"/>
      <c r="EY3" s="141"/>
      <c r="EZ3" s="141"/>
      <c r="FA3" s="141"/>
      <c r="FB3" s="141"/>
      <c r="FC3" s="141"/>
      <c r="FD3" s="141"/>
      <c r="FE3" s="141"/>
      <c r="FF3" s="141"/>
      <c r="FG3" s="141"/>
      <c r="FH3" s="141"/>
      <c r="FI3" s="141"/>
      <c r="FJ3" s="141"/>
      <c r="FK3" s="141"/>
      <c r="FL3" s="141"/>
      <c r="FM3" s="141"/>
      <c r="FN3" s="141"/>
      <c r="FO3" s="141"/>
      <c r="FP3" s="141"/>
      <c r="FQ3" s="141"/>
      <c r="FR3" s="141"/>
      <c r="FS3" s="141"/>
      <c r="FT3" s="141"/>
      <c r="FU3" s="141"/>
      <c r="FV3" s="141"/>
      <c r="FW3" s="141"/>
      <c r="FX3" s="141"/>
      <c r="FY3" s="141"/>
      <c r="FZ3" s="141"/>
      <c r="GA3" s="141"/>
      <c r="GB3" s="141"/>
      <c r="GC3" s="141"/>
      <c r="GD3" s="141"/>
      <c r="GE3" s="141"/>
      <c r="GF3" s="141"/>
      <c r="GG3" s="141"/>
      <c r="GH3" s="141"/>
      <c r="GI3" s="141"/>
      <c r="GJ3" s="141"/>
      <c r="GK3" s="141"/>
      <c r="BLP3" s="130"/>
    </row>
    <row r="4" spans="1:193 1680:1680" ht="14.25" customHeight="1" x14ac:dyDescent="0.2">
      <c r="A4" s="129"/>
      <c r="B4" s="139" t="s">
        <v>443</v>
      </c>
      <c r="C4" s="494" t="s">
        <v>442</v>
      </c>
      <c r="D4" s="495"/>
      <c r="E4" s="495"/>
      <c r="F4" s="495"/>
      <c r="G4" s="495"/>
      <c r="H4" s="496"/>
      <c r="I4" s="203" t="s">
        <v>441</v>
      </c>
      <c r="J4" s="486"/>
      <c r="K4" s="487"/>
      <c r="L4" s="141"/>
      <c r="M4" s="140"/>
      <c r="N4" s="140"/>
      <c r="O4" s="141"/>
      <c r="P4" s="141"/>
      <c r="Q4" s="141"/>
      <c r="R4" s="141"/>
      <c r="S4" s="141"/>
      <c r="T4" s="141"/>
      <c r="U4" s="141"/>
      <c r="V4" s="141"/>
      <c r="W4" s="141"/>
      <c r="X4" s="141"/>
      <c r="Y4" s="141"/>
      <c r="Z4" s="141"/>
      <c r="AA4" s="141"/>
      <c r="AB4" s="141"/>
      <c r="AC4" s="141"/>
      <c r="AD4" s="141"/>
      <c r="AE4" s="141"/>
      <c r="AF4" s="141"/>
      <c r="AG4" s="141"/>
      <c r="AH4" s="141"/>
      <c r="AI4" s="141"/>
      <c r="AJ4" s="141"/>
      <c r="AK4" s="141"/>
      <c r="AL4" s="141"/>
      <c r="AM4" s="140"/>
      <c r="AN4" s="141"/>
      <c r="AO4" s="141"/>
      <c r="AP4" s="141"/>
      <c r="AQ4" s="140"/>
      <c r="AR4" s="141"/>
      <c r="AS4" s="141"/>
      <c r="AT4" s="141"/>
      <c r="AU4" s="140"/>
      <c r="AV4" s="141"/>
      <c r="AW4" s="141"/>
      <c r="AX4" s="141"/>
      <c r="AY4" s="140"/>
      <c r="AZ4" s="141"/>
      <c r="BA4" s="141"/>
      <c r="BB4" s="141"/>
      <c r="BC4" s="140"/>
      <c r="BD4" s="141"/>
      <c r="BE4" s="141"/>
      <c r="BF4" s="141"/>
      <c r="BG4" s="140"/>
      <c r="BH4" s="141"/>
      <c r="BI4" s="141"/>
      <c r="BJ4" s="141"/>
      <c r="BK4" s="140"/>
      <c r="BL4" s="141"/>
      <c r="BM4" s="141"/>
      <c r="BN4" s="141"/>
      <c r="BO4" s="140"/>
      <c r="BP4" s="141"/>
      <c r="BQ4" s="141"/>
      <c r="BR4" s="141"/>
      <c r="BS4" s="140"/>
      <c r="BT4" s="141"/>
      <c r="BU4" s="141"/>
      <c r="BV4" s="141"/>
      <c r="BW4" s="140"/>
      <c r="BX4" s="141"/>
      <c r="BY4" s="141"/>
      <c r="BZ4" s="141"/>
      <c r="CA4" s="140"/>
      <c r="CB4" s="141"/>
      <c r="CC4" s="141"/>
      <c r="CD4" s="141"/>
      <c r="CE4" s="140"/>
      <c r="CF4" s="141"/>
      <c r="CG4" s="141"/>
      <c r="CH4" s="141"/>
      <c r="CI4" s="141"/>
      <c r="CJ4" s="141"/>
      <c r="CK4" s="141"/>
      <c r="CL4" s="141"/>
      <c r="CM4" s="141"/>
      <c r="CN4" s="141"/>
      <c r="CO4" s="141"/>
      <c r="CP4" s="141"/>
      <c r="CQ4" s="141"/>
      <c r="CR4" s="141"/>
      <c r="CS4" s="141"/>
      <c r="CT4" s="141"/>
      <c r="CU4" s="141"/>
      <c r="CV4" s="141"/>
      <c r="CW4" s="141"/>
      <c r="CX4" s="141"/>
      <c r="CY4" s="141"/>
      <c r="CZ4" s="141"/>
      <c r="DA4" s="141"/>
      <c r="DB4" s="141"/>
      <c r="DC4" s="141"/>
      <c r="DD4" s="141"/>
      <c r="DE4" s="140"/>
      <c r="DF4" s="141"/>
      <c r="DG4" s="140"/>
      <c r="DH4" s="140"/>
      <c r="DI4" s="141"/>
      <c r="DJ4" s="168"/>
      <c r="DK4" s="141"/>
      <c r="DL4" s="141"/>
      <c r="DM4" s="140"/>
      <c r="DN4" s="141"/>
      <c r="DO4" s="140"/>
      <c r="DP4" s="141"/>
      <c r="DQ4" s="141"/>
      <c r="DR4" s="141"/>
      <c r="DS4" s="141"/>
      <c r="DT4" s="141"/>
      <c r="DU4" s="141"/>
      <c r="DV4" s="141"/>
      <c r="DW4" s="141"/>
      <c r="DX4" s="141"/>
      <c r="DY4" s="141"/>
      <c r="DZ4" s="141"/>
      <c r="EA4" s="141"/>
      <c r="EB4" s="141"/>
      <c r="EC4" s="141"/>
      <c r="ED4" s="141"/>
      <c r="EE4" s="141"/>
      <c r="EF4" s="141"/>
      <c r="EG4" s="141"/>
      <c r="EH4" s="141"/>
      <c r="EI4" s="141"/>
      <c r="EJ4" s="141"/>
      <c r="EK4" s="141"/>
      <c r="EL4" s="141"/>
      <c r="EM4" s="141"/>
      <c r="EN4" s="141"/>
      <c r="EO4" s="141"/>
      <c r="EP4" s="141"/>
      <c r="EQ4" s="141"/>
      <c r="ER4" s="141"/>
      <c r="ES4" s="141"/>
      <c r="ET4" s="141"/>
      <c r="EU4" s="141"/>
      <c r="EV4" s="141"/>
      <c r="EW4" s="141"/>
      <c r="EX4" s="141"/>
      <c r="EY4" s="141"/>
      <c r="EZ4" s="141"/>
      <c r="FA4" s="141"/>
      <c r="FB4" s="141"/>
      <c r="FC4" s="141"/>
      <c r="FD4" s="141"/>
      <c r="FE4" s="141"/>
      <c r="FF4" s="141"/>
      <c r="FG4" s="141"/>
      <c r="FH4" s="141"/>
      <c r="FI4" s="141"/>
      <c r="FJ4" s="141"/>
      <c r="FK4" s="141"/>
      <c r="FL4" s="141"/>
      <c r="FM4" s="141"/>
      <c r="FN4" s="141"/>
      <c r="FO4" s="141"/>
      <c r="FP4" s="141"/>
      <c r="FQ4" s="141"/>
      <c r="FR4" s="141"/>
      <c r="FS4" s="141"/>
      <c r="FT4" s="141"/>
      <c r="FU4" s="141"/>
      <c r="FV4" s="141"/>
      <c r="FW4" s="141"/>
      <c r="FX4" s="141"/>
      <c r="FY4" s="141"/>
      <c r="FZ4" s="141"/>
      <c r="GA4" s="141"/>
      <c r="GB4" s="141"/>
      <c r="GC4" s="141"/>
      <c r="GD4" s="141"/>
      <c r="GE4" s="141"/>
      <c r="GF4" s="141"/>
      <c r="GG4" s="141"/>
      <c r="GH4" s="141"/>
      <c r="GI4" s="141"/>
      <c r="GJ4" s="141"/>
      <c r="GK4" s="141"/>
      <c r="BLP4" s="130"/>
    </row>
    <row r="5" spans="1:193 1680:1680" ht="41.25" customHeight="1" x14ac:dyDescent="0.2">
      <c r="A5" s="129"/>
      <c r="B5" s="146" t="s">
        <v>440</v>
      </c>
      <c r="C5" s="190" t="s">
        <v>439</v>
      </c>
      <c r="D5" s="146" t="s">
        <v>438</v>
      </c>
      <c r="E5" s="497" t="s">
        <v>978</v>
      </c>
      <c r="F5" s="498"/>
      <c r="G5" s="499"/>
      <c r="H5" s="191" t="s">
        <v>436</v>
      </c>
      <c r="I5" s="500" t="s">
        <v>1319</v>
      </c>
      <c r="J5" s="501"/>
      <c r="K5" s="501"/>
      <c r="L5" s="501"/>
      <c r="M5" s="501"/>
      <c r="N5" s="502"/>
      <c r="O5" s="471" t="s">
        <v>434</v>
      </c>
      <c r="P5" s="472"/>
      <c r="Q5" s="473">
        <v>45684</v>
      </c>
      <c r="R5" s="474"/>
      <c r="S5" s="202"/>
      <c r="T5" s="202"/>
      <c r="U5" s="475"/>
      <c r="V5" s="475"/>
      <c r="W5" s="476"/>
      <c r="X5" s="477"/>
      <c r="Y5" s="126"/>
      <c r="Z5" s="126"/>
      <c r="AA5" s="126"/>
      <c r="AB5" s="126"/>
      <c r="AC5" s="126"/>
      <c r="AD5" s="126"/>
      <c r="AE5" s="126"/>
      <c r="AF5" s="126"/>
      <c r="AG5" s="126"/>
      <c r="AH5" s="126"/>
      <c r="AI5" s="127"/>
      <c r="AJ5" s="127"/>
      <c r="AK5" s="126"/>
      <c r="AL5" s="126"/>
      <c r="AM5" s="126"/>
      <c r="AN5" s="127"/>
      <c r="AO5" s="127"/>
      <c r="AP5" s="126"/>
      <c r="AQ5" s="126"/>
      <c r="AR5" s="127"/>
      <c r="AS5" s="127"/>
      <c r="AT5" s="126"/>
      <c r="AU5" s="126"/>
      <c r="AV5" s="127"/>
      <c r="AW5" s="127"/>
      <c r="AX5" s="126"/>
      <c r="AY5" s="126"/>
      <c r="AZ5" s="127"/>
      <c r="BA5" s="127"/>
      <c r="BB5" s="126"/>
      <c r="BC5" s="126"/>
      <c r="BD5" s="127"/>
      <c r="BE5" s="127"/>
      <c r="BF5" s="126"/>
      <c r="BG5" s="126"/>
      <c r="BH5" s="127"/>
      <c r="BI5" s="127"/>
      <c r="BJ5" s="126"/>
      <c r="BK5" s="126"/>
      <c r="BL5" s="127"/>
      <c r="BM5" s="127"/>
      <c r="BN5" s="126"/>
      <c r="BO5" s="126"/>
      <c r="BP5" s="127"/>
      <c r="BQ5" s="127"/>
      <c r="BR5" s="126"/>
      <c r="BS5" s="126"/>
      <c r="BT5" s="127"/>
      <c r="BU5" s="127"/>
      <c r="BV5" s="126"/>
      <c r="BW5" s="126"/>
      <c r="BX5" s="127"/>
      <c r="BY5" s="127"/>
      <c r="BZ5" s="126"/>
      <c r="CA5" s="126"/>
      <c r="CB5" s="127"/>
      <c r="CC5" s="127"/>
      <c r="CD5" s="126"/>
      <c r="CE5" s="126"/>
      <c r="CF5" s="127"/>
      <c r="CG5" s="127"/>
      <c r="CH5" s="126"/>
      <c r="CI5" s="126"/>
      <c r="CJ5" s="126"/>
      <c r="CK5" s="126"/>
      <c r="CL5" s="126"/>
      <c r="CM5" s="126"/>
      <c r="CN5" s="126"/>
      <c r="CO5" s="126"/>
      <c r="CP5" s="126"/>
      <c r="CQ5" s="126"/>
      <c r="CR5" s="126"/>
      <c r="CS5" s="126"/>
      <c r="CT5" s="126"/>
      <c r="CU5" s="126"/>
      <c r="CV5" s="126"/>
      <c r="CW5" s="126"/>
      <c r="CX5" s="126"/>
      <c r="CY5" s="126"/>
      <c r="CZ5" s="126"/>
      <c r="DA5" s="126"/>
      <c r="DB5" s="125"/>
      <c r="DC5" s="125"/>
      <c r="DD5" s="125"/>
      <c r="DE5" s="125"/>
      <c r="DF5" s="126"/>
      <c r="DG5" s="126"/>
      <c r="DH5" s="126"/>
      <c r="DI5" s="126"/>
      <c r="DJ5" s="126"/>
      <c r="DK5" s="126"/>
      <c r="DL5" s="126"/>
      <c r="DM5" s="125"/>
      <c r="DN5" s="126"/>
      <c r="DO5" s="126"/>
      <c r="DP5" s="126"/>
      <c r="DQ5" s="126"/>
      <c r="DR5" s="126"/>
      <c r="DS5" s="126"/>
      <c r="DT5" s="126"/>
      <c r="DU5" s="126"/>
      <c r="DV5" s="126"/>
      <c r="DW5" s="126"/>
      <c r="DX5" s="126"/>
      <c r="DY5" s="126"/>
      <c r="DZ5" s="126"/>
      <c r="EA5" s="126"/>
      <c r="EB5" s="126"/>
      <c r="EC5" s="126"/>
      <c r="ED5" s="126"/>
      <c r="EE5" s="126"/>
      <c r="EF5" s="126"/>
      <c r="EG5" s="126"/>
      <c r="EH5" s="126"/>
      <c r="EI5" s="126"/>
      <c r="EJ5" s="126"/>
      <c r="EK5" s="126"/>
      <c r="EL5" s="126"/>
      <c r="EM5" s="126"/>
      <c r="EN5" s="126"/>
      <c r="EO5" s="126"/>
      <c r="EP5" s="126"/>
      <c r="EQ5" s="126"/>
      <c r="ER5" s="126"/>
      <c r="ES5" s="126"/>
      <c r="ET5" s="126"/>
      <c r="EU5" s="126"/>
      <c r="EV5" s="126"/>
      <c r="EW5" s="126"/>
      <c r="EX5" s="126"/>
      <c r="EY5" s="126"/>
      <c r="EZ5" s="126"/>
      <c r="FA5" s="126"/>
      <c r="FB5" s="126"/>
      <c r="FC5" s="126"/>
      <c r="FD5" s="126"/>
      <c r="FE5" s="126"/>
      <c r="FF5" s="126"/>
      <c r="FG5" s="126"/>
      <c r="FH5" s="126"/>
      <c r="FI5" s="126"/>
      <c r="FJ5" s="126"/>
      <c r="FK5" s="126"/>
      <c r="FL5" s="126"/>
      <c r="FM5" s="126"/>
      <c r="FN5" s="126"/>
      <c r="FO5" s="126"/>
      <c r="FP5" s="126"/>
      <c r="FQ5" s="126"/>
      <c r="FR5" s="126"/>
      <c r="FS5" s="126"/>
      <c r="FT5" s="126"/>
      <c r="FU5" s="126"/>
      <c r="FV5" s="126"/>
      <c r="FW5" s="126"/>
      <c r="FX5" s="126"/>
      <c r="FY5" s="126"/>
      <c r="FZ5" s="126"/>
      <c r="GA5" s="126"/>
      <c r="GB5" s="126"/>
      <c r="GC5" s="126"/>
      <c r="GD5" s="126"/>
      <c r="GE5" s="126"/>
      <c r="GF5" s="126"/>
      <c r="GG5" s="126"/>
      <c r="GH5" s="126"/>
      <c r="GI5" s="126"/>
      <c r="GJ5" s="129"/>
      <c r="GK5" s="129"/>
    </row>
    <row r="6" spans="1:193 1680:1680" ht="5.25" customHeight="1" x14ac:dyDescent="0.2">
      <c r="A6" s="129"/>
      <c r="B6" s="125"/>
      <c r="C6" s="126"/>
      <c r="D6" s="125"/>
      <c r="E6" s="125"/>
      <c r="F6" s="125"/>
      <c r="G6" s="127"/>
      <c r="H6" s="127"/>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7"/>
      <c r="AJ6" s="127"/>
      <c r="AK6" s="126"/>
      <c r="AL6" s="126"/>
      <c r="AM6" s="126"/>
      <c r="AN6" s="127"/>
      <c r="AO6" s="127"/>
      <c r="AP6" s="126"/>
      <c r="AQ6" s="126"/>
      <c r="AR6" s="127"/>
      <c r="AS6" s="127"/>
      <c r="AT6" s="126"/>
      <c r="AU6" s="126"/>
      <c r="AV6" s="127"/>
      <c r="AW6" s="127"/>
      <c r="AX6" s="126"/>
      <c r="AY6" s="126"/>
      <c r="AZ6" s="127"/>
      <c r="BA6" s="127"/>
      <c r="BB6" s="126"/>
      <c r="BC6" s="126"/>
      <c r="BD6" s="127"/>
      <c r="BE6" s="127"/>
      <c r="BF6" s="126"/>
      <c r="BG6" s="126"/>
      <c r="BH6" s="127"/>
      <c r="BI6" s="127"/>
      <c r="BJ6" s="126"/>
      <c r="BK6" s="126"/>
      <c r="BL6" s="127"/>
      <c r="BM6" s="127"/>
      <c r="BN6" s="126"/>
      <c r="BO6" s="126"/>
      <c r="BP6" s="127"/>
      <c r="BQ6" s="127"/>
      <c r="BR6" s="126"/>
      <c r="BS6" s="126"/>
      <c r="BT6" s="127"/>
      <c r="BU6" s="127"/>
      <c r="BV6" s="126"/>
      <c r="BW6" s="126"/>
      <c r="BX6" s="127"/>
      <c r="BY6" s="127"/>
      <c r="BZ6" s="126"/>
      <c r="CA6" s="126"/>
      <c r="CB6" s="127"/>
      <c r="CC6" s="127"/>
      <c r="CD6" s="126"/>
      <c r="CE6" s="126"/>
      <c r="CF6" s="127"/>
      <c r="CG6" s="127"/>
      <c r="CH6" s="126"/>
      <c r="CI6" s="126"/>
      <c r="CJ6" s="126"/>
      <c r="CK6" s="126"/>
      <c r="CL6" s="126"/>
      <c r="CM6" s="126"/>
      <c r="CN6" s="126"/>
      <c r="CO6" s="126"/>
      <c r="CP6" s="126"/>
      <c r="CQ6" s="126"/>
      <c r="CR6" s="126"/>
      <c r="CS6" s="126"/>
      <c r="CT6" s="126"/>
      <c r="CU6" s="126"/>
      <c r="CV6" s="126"/>
      <c r="CW6" s="126"/>
      <c r="CX6" s="126"/>
      <c r="CY6" s="126"/>
      <c r="CZ6" s="126"/>
      <c r="DA6" s="126"/>
      <c r="DB6" s="125"/>
      <c r="DC6" s="125"/>
      <c r="DD6" s="125"/>
      <c r="DE6" s="125"/>
      <c r="DF6" s="126"/>
      <c r="DG6" s="126"/>
      <c r="DH6" s="126"/>
      <c r="DI6" s="126"/>
      <c r="DJ6" s="126"/>
      <c r="DK6" s="126"/>
      <c r="DL6" s="126"/>
      <c r="DM6" s="125"/>
      <c r="DN6" s="126"/>
      <c r="DO6" s="126"/>
      <c r="DP6" s="126"/>
      <c r="DQ6" s="126"/>
      <c r="DR6" s="126"/>
      <c r="DS6" s="126"/>
      <c r="DT6" s="126"/>
      <c r="DU6" s="126"/>
      <c r="DV6" s="126"/>
      <c r="DW6" s="126"/>
      <c r="DX6" s="126"/>
      <c r="DY6" s="126"/>
      <c r="DZ6" s="126"/>
      <c r="EA6" s="126"/>
      <c r="EB6" s="126"/>
      <c r="EC6" s="126"/>
      <c r="ED6" s="126"/>
      <c r="EE6" s="126"/>
      <c r="EF6" s="126"/>
      <c r="EG6" s="126"/>
      <c r="EH6" s="126"/>
      <c r="EI6" s="126"/>
      <c r="EJ6" s="126"/>
      <c r="EK6" s="126"/>
      <c r="EL6" s="126"/>
      <c r="EM6" s="126"/>
      <c r="EN6" s="126"/>
      <c r="EO6" s="126"/>
      <c r="EP6" s="126"/>
      <c r="EQ6" s="126"/>
      <c r="ER6" s="126"/>
      <c r="ES6" s="126"/>
      <c r="ET6" s="126"/>
      <c r="EU6" s="126"/>
      <c r="EV6" s="126"/>
      <c r="EW6" s="126"/>
      <c r="EX6" s="126"/>
      <c r="EY6" s="126"/>
      <c r="EZ6" s="126"/>
      <c r="FA6" s="126"/>
      <c r="FB6" s="126"/>
      <c r="FC6" s="126"/>
      <c r="FD6" s="126"/>
      <c r="FE6" s="126"/>
      <c r="FF6" s="126"/>
      <c r="FG6" s="126"/>
      <c r="FH6" s="126"/>
      <c r="FI6" s="126"/>
      <c r="FJ6" s="126"/>
      <c r="FK6" s="126"/>
      <c r="FL6" s="126"/>
      <c r="FM6" s="126"/>
      <c r="FN6" s="126"/>
      <c r="FO6" s="126"/>
      <c r="FP6" s="126"/>
      <c r="FQ6" s="126"/>
      <c r="FR6" s="126"/>
      <c r="FS6" s="126"/>
      <c r="FT6" s="126"/>
      <c r="FU6" s="126"/>
      <c r="FV6" s="126"/>
      <c r="FW6" s="126"/>
      <c r="FX6" s="126"/>
      <c r="FY6" s="126"/>
      <c r="FZ6" s="126"/>
      <c r="GA6" s="126"/>
      <c r="GB6" s="126"/>
      <c r="GC6" s="126"/>
      <c r="GD6" s="126"/>
      <c r="GE6" s="126"/>
      <c r="GF6" s="126"/>
      <c r="GG6" s="126"/>
      <c r="GH6" s="126"/>
      <c r="GI6" s="126"/>
      <c r="GJ6" s="129"/>
      <c r="GK6" s="129"/>
    </row>
    <row r="7" spans="1:193 1680:1680" s="129" customFormat="1" ht="23.25" customHeight="1" x14ac:dyDescent="0.2">
      <c r="A7" s="89">
        <f>COUNTA(C9:C10)</f>
        <v>2</v>
      </c>
      <c r="B7" s="478" t="s">
        <v>433</v>
      </c>
      <c r="C7" s="479"/>
      <c r="D7" s="479"/>
      <c r="E7" s="479"/>
      <c r="F7" s="479"/>
      <c r="G7" s="479"/>
      <c r="H7" s="479"/>
      <c r="I7" s="162"/>
      <c r="J7" s="480" t="s">
        <v>432</v>
      </c>
      <c r="K7" s="480"/>
      <c r="L7" s="480"/>
      <c r="M7" s="480"/>
      <c r="N7" s="480"/>
      <c r="O7" s="480"/>
      <c r="P7" s="480"/>
      <c r="Q7" s="480"/>
      <c r="R7" s="480"/>
      <c r="S7" s="480"/>
      <c r="T7" s="480"/>
      <c r="U7" s="480"/>
      <c r="V7" s="480"/>
      <c r="W7" s="480"/>
      <c r="X7" s="480"/>
      <c r="Y7" s="480"/>
      <c r="Z7" s="480"/>
      <c r="AA7" s="480"/>
      <c r="AB7" s="480"/>
      <c r="AC7" s="465" t="s">
        <v>431</v>
      </c>
      <c r="AD7" s="465"/>
      <c r="AE7" s="465"/>
      <c r="AF7" s="465"/>
      <c r="AG7" s="465"/>
      <c r="AH7" s="465"/>
      <c r="AI7" s="466" t="s">
        <v>430</v>
      </c>
      <c r="AJ7" s="466"/>
      <c r="AK7" s="466"/>
      <c r="AL7" s="466"/>
      <c r="AM7" s="189"/>
      <c r="AN7" s="167" t="s">
        <v>429</v>
      </c>
      <c r="AO7" s="166"/>
      <c r="AP7" s="166"/>
      <c r="AQ7" s="189"/>
      <c r="AR7" s="166"/>
      <c r="AS7" s="166"/>
      <c r="AT7" s="166"/>
      <c r="AU7" s="189"/>
      <c r="AV7" s="166"/>
      <c r="AW7" s="166"/>
      <c r="AX7" s="166"/>
      <c r="AY7" s="189"/>
      <c r="AZ7" s="166"/>
      <c r="BA7" s="166"/>
      <c r="BB7" s="166"/>
      <c r="BC7" s="189"/>
      <c r="BD7" s="166"/>
      <c r="BE7" s="166"/>
      <c r="BF7" s="166"/>
      <c r="BG7" s="189"/>
      <c r="BH7" s="163"/>
      <c r="BI7" s="163"/>
      <c r="BJ7" s="163"/>
      <c r="BK7" s="189"/>
      <c r="BL7" s="163"/>
      <c r="BM7" s="163"/>
      <c r="BN7" s="163"/>
      <c r="BO7" s="189"/>
      <c r="BP7" s="163"/>
      <c r="BQ7" s="163"/>
      <c r="BR7" s="163"/>
      <c r="BS7" s="189"/>
      <c r="BT7" s="163"/>
      <c r="BU7" s="163"/>
      <c r="BV7" s="163"/>
      <c r="BW7" s="189"/>
      <c r="BX7" s="163"/>
      <c r="BY7" s="163"/>
      <c r="BZ7" s="163"/>
      <c r="CA7" s="189"/>
      <c r="CB7" s="163"/>
      <c r="CC7" s="163"/>
      <c r="CD7" s="163"/>
      <c r="CE7" s="189"/>
      <c r="CF7" s="163"/>
      <c r="CG7" s="163"/>
      <c r="CH7" s="163"/>
      <c r="CI7" s="163"/>
      <c r="CJ7" s="163"/>
      <c r="CK7" s="163"/>
      <c r="CL7" s="163"/>
      <c r="CM7" s="163"/>
      <c r="CN7" s="163"/>
      <c r="CO7" s="163"/>
      <c r="CP7" s="163"/>
      <c r="CQ7" s="163"/>
      <c r="CR7" s="163"/>
      <c r="CS7" s="298">
        <f>SUM(CS9:CS10)</f>
        <v>6</v>
      </c>
      <c r="CT7" s="163"/>
      <c r="CU7" s="163"/>
      <c r="CV7" s="163"/>
      <c r="CW7" s="163"/>
      <c r="CX7" s="150"/>
      <c r="CY7" s="150"/>
      <c r="CZ7" s="150"/>
      <c r="DA7" s="150"/>
      <c r="DB7" s="144"/>
      <c r="DC7" s="144"/>
      <c r="DD7" s="144"/>
      <c r="DE7" s="144"/>
      <c r="DF7" s="144"/>
      <c r="DG7" s="144"/>
      <c r="DH7" s="169"/>
      <c r="DI7" s="168">
        <f>IF(DA9&lt;0.6,1,4)</f>
        <v>4</v>
      </c>
      <c r="DJ7" s="144"/>
      <c r="DK7" s="144"/>
      <c r="DL7" s="144"/>
      <c r="DM7" s="144"/>
      <c r="DN7" s="144"/>
      <c r="DO7" s="144"/>
      <c r="DP7" s="144"/>
      <c r="DQ7" s="144"/>
      <c r="DR7" s="144"/>
      <c r="DS7" s="144"/>
      <c r="DT7" s="144"/>
      <c r="DU7" s="144"/>
      <c r="DV7" s="144"/>
      <c r="DW7" s="144"/>
      <c r="DX7" s="144"/>
      <c r="DY7" s="144"/>
      <c r="DZ7" s="144"/>
      <c r="EA7" s="144"/>
      <c r="EB7" s="144"/>
      <c r="EC7" s="144"/>
      <c r="ED7" s="144"/>
      <c r="EE7" s="144"/>
      <c r="EF7" s="144"/>
      <c r="EG7" s="144"/>
      <c r="EH7" s="144"/>
      <c r="EI7" s="144"/>
      <c r="EJ7" s="144"/>
      <c r="EK7" s="144"/>
      <c r="EL7" s="144"/>
      <c r="EM7" s="144"/>
      <c r="EN7" s="144"/>
      <c r="EO7" s="144"/>
      <c r="EP7" s="144"/>
      <c r="EQ7" s="144"/>
      <c r="ER7" s="144"/>
      <c r="ES7" s="144"/>
      <c r="ET7" s="144"/>
      <c r="EU7" s="144"/>
      <c r="EV7" s="144"/>
      <c r="EW7" s="144"/>
      <c r="EX7" s="144"/>
      <c r="EY7" s="144"/>
      <c r="EZ7" s="144"/>
      <c r="FA7" s="144"/>
      <c r="FB7" s="144"/>
      <c r="FC7" s="144"/>
      <c r="FD7" s="144"/>
      <c r="FE7" s="144"/>
      <c r="FF7" s="144"/>
      <c r="FG7" s="144"/>
      <c r="FH7" s="144"/>
      <c r="FI7" s="144"/>
      <c r="FJ7" s="144"/>
      <c r="FK7" s="144"/>
      <c r="FL7" s="144"/>
      <c r="FM7" s="144"/>
      <c r="FN7" s="144"/>
      <c r="FO7" s="144"/>
      <c r="FP7" s="144"/>
      <c r="FQ7" s="144"/>
      <c r="FR7" s="144"/>
      <c r="FS7" s="144"/>
      <c r="FT7" s="144"/>
      <c r="FU7" s="144"/>
      <c r="FV7" s="144"/>
      <c r="FW7" s="144"/>
      <c r="FX7" s="144"/>
      <c r="FY7" s="144"/>
      <c r="FZ7" s="144"/>
      <c r="GA7" s="144"/>
      <c r="GB7" s="144"/>
      <c r="GC7" s="144"/>
      <c r="GD7" s="144"/>
      <c r="GE7" s="144"/>
      <c r="GF7" s="144"/>
      <c r="GG7" s="144"/>
      <c r="GH7" s="144"/>
      <c r="GI7" s="169"/>
    </row>
    <row r="8" spans="1:193 1680:1680" ht="74.25" customHeight="1" x14ac:dyDescent="0.2">
      <c r="A8" s="171" t="s">
        <v>428</v>
      </c>
      <c r="B8" s="172" t="s">
        <v>427</v>
      </c>
      <c r="C8" s="172" t="s">
        <v>426</v>
      </c>
      <c r="D8" s="147" t="s">
        <v>425</v>
      </c>
      <c r="E8" s="147" t="s">
        <v>424</v>
      </c>
      <c r="F8" s="147" t="s">
        <v>423</v>
      </c>
      <c r="G8" s="147" t="s">
        <v>422</v>
      </c>
      <c r="H8" s="147" t="s">
        <v>421</v>
      </c>
      <c r="I8" s="172" t="s">
        <v>420</v>
      </c>
      <c r="J8" s="266" t="s">
        <v>419</v>
      </c>
      <c r="K8" s="266" t="s">
        <v>418</v>
      </c>
      <c r="L8" s="266" t="s">
        <v>417</v>
      </c>
      <c r="M8" s="266" t="s">
        <v>416</v>
      </c>
      <c r="N8" s="266" t="s">
        <v>415</v>
      </c>
      <c r="O8" s="266" t="s">
        <v>414</v>
      </c>
      <c r="P8" s="266" t="s">
        <v>413</v>
      </c>
      <c r="Q8" s="266" t="s">
        <v>412</v>
      </c>
      <c r="R8" s="266" t="s">
        <v>411</v>
      </c>
      <c r="S8" s="266" t="s">
        <v>410</v>
      </c>
      <c r="T8" s="266" t="s">
        <v>409</v>
      </c>
      <c r="U8" s="266" t="s">
        <v>408</v>
      </c>
      <c r="V8" s="266" t="s">
        <v>407</v>
      </c>
      <c r="W8" s="266" t="s">
        <v>406</v>
      </c>
      <c r="X8" s="266" t="s">
        <v>405</v>
      </c>
      <c r="Y8" s="266" t="s">
        <v>404</v>
      </c>
      <c r="Z8" s="266" t="s">
        <v>403</v>
      </c>
      <c r="AA8" s="266" t="s">
        <v>402</v>
      </c>
      <c r="AB8" s="266" t="s">
        <v>401</v>
      </c>
      <c r="AC8" s="172" t="s">
        <v>27</v>
      </c>
      <c r="AD8" s="172" t="s">
        <v>400</v>
      </c>
      <c r="AE8" s="172" t="s">
        <v>33</v>
      </c>
      <c r="AF8" s="172" t="s">
        <v>399</v>
      </c>
      <c r="AG8" s="172" t="s">
        <v>398</v>
      </c>
      <c r="AH8" s="172" t="s">
        <v>397</v>
      </c>
      <c r="AI8" s="147" t="s">
        <v>396</v>
      </c>
      <c r="AJ8" s="147" t="s">
        <v>395</v>
      </c>
      <c r="AK8" s="147" t="s">
        <v>394</v>
      </c>
      <c r="AL8" s="147" t="s">
        <v>393</v>
      </c>
      <c r="AM8" s="174" t="s">
        <v>392</v>
      </c>
      <c r="AN8" s="174" t="s">
        <v>391</v>
      </c>
      <c r="AO8" s="175" t="s">
        <v>390</v>
      </c>
      <c r="AP8" s="175" t="s">
        <v>389</v>
      </c>
      <c r="AQ8" s="267" t="s">
        <v>388</v>
      </c>
      <c r="AR8" s="267" t="s">
        <v>387</v>
      </c>
      <c r="AS8" s="268" t="s">
        <v>386</v>
      </c>
      <c r="AT8" s="268" t="s">
        <v>385</v>
      </c>
      <c r="AU8" s="176" t="s">
        <v>384</v>
      </c>
      <c r="AV8" s="177" t="s">
        <v>383</v>
      </c>
      <c r="AW8" s="177" t="s">
        <v>382</v>
      </c>
      <c r="AX8" s="177" t="s">
        <v>381</v>
      </c>
      <c r="AY8" s="178" t="s">
        <v>380</v>
      </c>
      <c r="AZ8" s="178" t="s">
        <v>379</v>
      </c>
      <c r="BA8" s="179" t="s">
        <v>378</v>
      </c>
      <c r="BB8" s="179" t="s">
        <v>377</v>
      </c>
      <c r="BC8" s="180" t="s">
        <v>376</v>
      </c>
      <c r="BD8" s="180" t="s">
        <v>375</v>
      </c>
      <c r="BE8" s="181" t="s">
        <v>374</v>
      </c>
      <c r="BF8" s="181" t="s">
        <v>373</v>
      </c>
      <c r="BG8" s="182" t="s">
        <v>372</v>
      </c>
      <c r="BH8" s="182" t="s">
        <v>371</v>
      </c>
      <c r="BI8" s="183" t="s">
        <v>370</v>
      </c>
      <c r="BJ8" s="183" t="s">
        <v>369</v>
      </c>
      <c r="BK8" s="184" t="s">
        <v>368</v>
      </c>
      <c r="BL8" s="184" t="s">
        <v>367</v>
      </c>
      <c r="BM8" s="185" t="s">
        <v>366</v>
      </c>
      <c r="BN8" s="185" t="s">
        <v>365</v>
      </c>
      <c r="BO8" s="176" t="s">
        <v>361</v>
      </c>
      <c r="BP8" s="176" t="s">
        <v>364</v>
      </c>
      <c r="BQ8" s="177" t="s">
        <v>363</v>
      </c>
      <c r="BR8" s="177" t="s">
        <v>362</v>
      </c>
      <c r="BS8" s="178" t="s">
        <v>361</v>
      </c>
      <c r="BT8" s="178" t="s">
        <v>360</v>
      </c>
      <c r="BU8" s="179" t="s">
        <v>359</v>
      </c>
      <c r="BV8" s="179" t="s">
        <v>358</v>
      </c>
      <c r="BW8" s="180" t="s">
        <v>357</v>
      </c>
      <c r="BX8" s="180" t="s">
        <v>356</v>
      </c>
      <c r="BY8" s="181" t="s">
        <v>355</v>
      </c>
      <c r="BZ8" s="181" t="s">
        <v>354</v>
      </c>
      <c r="CA8" s="182" t="s">
        <v>353</v>
      </c>
      <c r="CB8" s="182" t="s">
        <v>352</v>
      </c>
      <c r="CC8" s="183" t="s">
        <v>351</v>
      </c>
      <c r="CD8" s="183" t="s">
        <v>350</v>
      </c>
      <c r="CE8" s="184" t="s">
        <v>349</v>
      </c>
      <c r="CF8" s="184" t="s">
        <v>348</v>
      </c>
      <c r="CG8" s="185" t="s">
        <v>347</v>
      </c>
      <c r="CH8" s="185" t="s">
        <v>346</v>
      </c>
      <c r="CI8" s="185"/>
      <c r="CJ8" s="185"/>
      <c r="CK8" s="185"/>
      <c r="CL8" s="172" t="s">
        <v>345</v>
      </c>
      <c r="CM8" s="172" t="s">
        <v>344</v>
      </c>
      <c r="CN8" s="172" t="s">
        <v>343</v>
      </c>
      <c r="CO8" s="172" t="s">
        <v>342</v>
      </c>
      <c r="CP8" s="172" t="s">
        <v>341</v>
      </c>
      <c r="CQ8" s="172" t="s">
        <v>340</v>
      </c>
      <c r="CR8" s="186" t="s">
        <v>339</v>
      </c>
      <c r="CS8" s="186" t="s">
        <v>338</v>
      </c>
      <c r="CT8" s="162"/>
      <c r="CU8" s="269" t="s">
        <v>337</v>
      </c>
      <c r="CV8" s="270" t="s">
        <v>336</v>
      </c>
      <c r="CW8" s="152"/>
      <c r="CX8" s="152" t="s">
        <v>335</v>
      </c>
      <c r="CY8" s="152" t="s">
        <v>334</v>
      </c>
      <c r="CZ8" s="152" t="s">
        <v>333</v>
      </c>
      <c r="DA8" s="152" t="s">
        <v>332</v>
      </c>
      <c r="DB8" s="152" t="s">
        <v>331</v>
      </c>
      <c r="DC8" s="152" t="s">
        <v>330</v>
      </c>
      <c r="DD8" s="152" t="s">
        <v>329</v>
      </c>
      <c r="DE8" s="152" t="s">
        <v>328</v>
      </c>
      <c r="DF8" s="152" t="s">
        <v>327</v>
      </c>
      <c r="DG8" s="152" t="s">
        <v>326</v>
      </c>
      <c r="DH8" s="152"/>
      <c r="DI8" s="152" t="s">
        <v>325</v>
      </c>
      <c r="DJ8" s="152" t="s">
        <v>324</v>
      </c>
      <c r="DK8" s="152" t="s">
        <v>323</v>
      </c>
      <c r="DL8" s="152" t="s">
        <v>322</v>
      </c>
      <c r="DM8" s="152" t="s">
        <v>321</v>
      </c>
      <c r="DN8" s="152" t="s">
        <v>320</v>
      </c>
      <c r="DO8" s="152" t="s">
        <v>319</v>
      </c>
      <c r="DP8" s="152" t="s">
        <v>318</v>
      </c>
      <c r="DQ8" s="152" t="s">
        <v>317</v>
      </c>
      <c r="DR8" s="152" t="s">
        <v>316</v>
      </c>
      <c r="DS8" s="152" t="s">
        <v>315</v>
      </c>
      <c r="DT8" s="152" t="s">
        <v>314</v>
      </c>
      <c r="DU8" s="152" t="s">
        <v>313</v>
      </c>
      <c r="DV8" s="152" t="s">
        <v>312</v>
      </c>
      <c r="DW8" s="152" t="s">
        <v>311</v>
      </c>
      <c r="DX8" s="152" t="s">
        <v>310</v>
      </c>
      <c r="DY8" s="152" t="s">
        <v>309</v>
      </c>
      <c r="DZ8" s="152" t="s">
        <v>308</v>
      </c>
      <c r="EA8" s="152" t="s">
        <v>307</v>
      </c>
      <c r="EB8" s="152" t="s">
        <v>306</v>
      </c>
      <c r="EC8" s="152" t="s">
        <v>305</v>
      </c>
      <c r="ED8" s="152" t="s">
        <v>304</v>
      </c>
      <c r="EE8" s="152" t="s">
        <v>303</v>
      </c>
      <c r="EF8" s="152" t="s">
        <v>302</v>
      </c>
      <c r="EG8" s="152" t="s">
        <v>301</v>
      </c>
      <c r="EH8" s="152" t="s">
        <v>300</v>
      </c>
      <c r="EI8" s="152" t="s">
        <v>299</v>
      </c>
      <c r="EJ8" s="152" t="s">
        <v>298</v>
      </c>
      <c r="EK8" s="152" t="s">
        <v>297</v>
      </c>
      <c r="EL8" s="152" t="s">
        <v>296</v>
      </c>
      <c r="EM8" s="152" t="s">
        <v>295</v>
      </c>
      <c r="EN8" s="152" t="s">
        <v>294</v>
      </c>
      <c r="EO8" s="152" t="s">
        <v>293</v>
      </c>
      <c r="EP8" s="152" t="s">
        <v>292</v>
      </c>
      <c r="EQ8" s="152" t="s">
        <v>291</v>
      </c>
      <c r="ER8" s="152" t="s">
        <v>290</v>
      </c>
      <c r="ES8" s="152" t="s">
        <v>289</v>
      </c>
      <c r="ET8" s="152" t="s">
        <v>288</v>
      </c>
      <c r="EU8" s="152" t="s">
        <v>287</v>
      </c>
      <c r="EV8" s="152" t="s">
        <v>286</v>
      </c>
      <c r="EW8" s="152" t="s">
        <v>285</v>
      </c>
      <c r="EX8" s="152" t="s">
        <v>284</v>
      </c>
      <c r="EY8" s="152" t="s">
        <v>283</v>
      </c>
      <c r="EZ8" s="152" t="s">
        <v>282</v>
      </c>
      <c r="FA8" s="152" t="s">
        <v>281</v>
      </c>
      <c r="FB8" s="152" t="s">
        <v>280</v>
      </c>
      <c r="FC8" s="152" t="s">
        <v>279</v>
      </c>
      <c r="FD8" s="152" t="s">
        <v>278</v>
      </c>
      <c r="FE8" s="152" t="s">
        <v>277</v>
      </c>
      <c r="FF8" s="152" t="s">
        <v>276</v>
      </c>
      <c r="FG8" s="152" t="s">
        <v>275</v>
      </c>
      <c r="FH8" s="152" t="s">
        <v>274</v>
      </c>
      <c r="FI8" s="152" t="s">
        <v>273</v>
      </c>
      <c r="FJ8" s="152" t="s">
        <v>272</v>
      </c>
      <c r="FK8" s="152" t="s">
        <v>271</v>
      </c>
      <c r="FL8" s="152" t="s">
        <v>270</v>
      </c>
      <c r="FM8" s="152" t="s">
        <v>269</v>
      </c>
      <c r="FN8" s="152" t="s">
        <v>268</v>
      </c>
      <c r="FO8" s="152" t="s">
        <v>267</v>
      </c>
      <c r="FP8" s="152" t="s">
        <v>266</v>
      </c>
      <c r="FQ8" s="152" t="s">
        <v>265</v>
      </c>
      <c r="FR8" s="152" t="s">
        <v>264</v>
      </c>
      <c r="FS8" s="152" t="s">
        <v>263</v>
      </c>
      <c r="FT8" s="152" t="s">
        <v>262</v>
      </c>
      <c r="FU8" s="152" t="s">
        <v>261</v>
      </c>
      <c r="FV8" s="152" t="s">
        <v>260</v>
      </c>
      <c r="FW8" s="152" t="s">
        <v>259</v>
      </c>
      <c r="FX8" s="152" t="s">
        <v>258</v>
      </c>
      <c r="FY8" s="152" t="s">
        <v>257</v>
      </c>
      <c r="FZ8" s="152" t="s">
        <v>256</v>
      </c>
      <c r="GA8" s="152" t="s">
        <v>255</v>
      </c>
      <c r="GB8" s="152" t="s">
        <v>254</v>
      </c>
      <c r="GC8" s="152" t="s">
        <v>253</v>
      </c>
      <c r="GD8" s="152" t="s">
        <v>252</v>
      </c>
      <c r="GE8" s="152" t="s">
        <v>251</v>
      </c>
      <c r="GF8" s="152" t="s">
        <v>250</v>
      </c>
      <c r="GG8" s="152" t="s">
        <v>249</v>
      </c>
      <c r="GH8" s="152" t="s">
        <v>248</v>
      </c>
      <c r="GI8" s="170" t="s">
        <v>247</v>
      </c>
      <c r="GJ8" s="157"/>
      <c r="GK8" s="271"/>
    </row>
    <row r="9" spans="1:193 1680:1680" ht="130.94999999999999" customHeight="1" x14ac:dyDescent="0.2">
      <c r="A9" s="148">
        <v>1</v>
      </c>
      <c r="B9" s="164" t="s">
        <v>977</v>
      </c>
      <c r="C9" s="296" t="s">
        <v>1320</v>
      </c>
      <c r="D9" s="237" t="s">
        <v>206</v>
      </c>
      <c r="E9" s="205" t="s">
        <v>204</v>
      </c>
      <c r="F9" s="134" t="s">
        <v>1221</v>
      </c>
      <c r="G9" s="205" t="s">
        <v>218</v>
      </c>
      <c r="H9" s="205" t="s">
        <v>173</v>
      </c>
      <c r="I9" s="132" t="s">
        <v>18</v>
      </c>
      <c r="J9" s="164" t="s">
        <v>53</v>
      </c>
      <c r="K9" s="132" t="s">
        <v>53</v>
      </c>
      <c r="L9" s="132" t="s">
        <v>54</v>
      </c>
      <c r="M9" s="132" t="s">
        <v>53</v>
      </c>
      <c r="N9" s="132" t="s">
        <v>54</v>
      </c>
      <c r="O9" s="132" t="s">
        <v>54</v>
      </c>
      <c r="P9" s="132" t="s">
        <v>53</v>
      </c>
      <c r="Q9" s="132" t="s">
        <v>53</v>
      </c>
      <c r="R9" s="132" t="s">
        <v>53</v>
      </c>
      <c r="S9" s="132" t="s">
        <v>54</v>
      </c>
      <c r="T9" s="132" t="s">
        <v>54</v>
      </c>
      <c r="U9" s="132" t="s">
        <v>54</v>
      </c>
      <c r="V9" s="132" t="s">
        <v>54</v>
      </c>
      <c r="W9" s="132" t="s">
        <v>54</v>
      </c>
      <c r="X9" s="132" t="s">
        <v>53</v>
      </c>
      <c r="Y9" s="132" t="s">
        <v>53</v>
      </c>
      <c r="Z9" s="132" t="s">
        <v>53</v>
      </c>
      <c r="AA9" s="132" t="s">
        <v>53</v>
      </c>
      <c r="AB9" s="132" t="s">
        <v>53</v>
      </c>
      <c r="AC9" s="155" t="str">
        <f t="shared" ref="AC9:AC10" si="0">I9</f>
        <v>1 - Muy Baja</v>
      </c>
      <c r="AD9" s="149">
        <f t="shared" ref="AD9:AD10" si="1">IFERROR(IF(I9="1 - Muy Baja",0.2,IF(I9="2 - Baja",0.4,IF(I9="3 - Media",0.6,IF(I9="4 - Alta",0.8,1)))),"")</f>
        <v>0.2</v>
      </c>
      <c r="AE9" s="155" t="str">
        <f t="shared" ref="AE9:AE10" si="2">CONCATENATE(CY9," - ",CZ9)</f>
        <v>4 - Mayor</v>
      </c>
      <c r="AF9" s="149">
        <f t="shared" ref="AF9:AF10" si="3">IFERROR(IF(CY9=1,0.2,IF(CY9=2,0.4,IF(CY9=3,0.6,IF(CY9=4,0.8,1)))),"")</f>
        <v>0.8</v>
      </c>
      <c r="AG9" s="156" t="str">
        <f>IFERROR(INDEX($BLU$599:$BLY$603,MATCH(I9,$BLS$599:$BLS$603,0),MATCH(AE9,$BLU$597:$BLY$597,0)),"")</f>
        <v>MODERADO</v>
      </c>
      <c r="AH9" s="149">
        <f t="shared" ref="AH9:AH10" si="4">AD9*AF9</f>
        <v>0.16000000000000003</v>
      </c>
      <c r="AI9" s="133" t="s">
        <v>1321</v>
      </c>
      <c r="AJ9" s="164" t="s">
        <v>976</v>
      </c>
      <c r="AK9" s="133" t="s">
        <v>1322</v>
      </c>
      <c r="AL9" s="133" t="s">
        <v>1323</v>
      </c>
      <c r="AM9" s="134" t="s">
        <v>35</v>
      </c>
      <c r="AN9" s="164" t="s">
        <v>45</v>
      </c>
      <c r="AO9" s="164" t="s">
        <v>50</v>
      </c>
      <c r="AP9" s="134" t="s">
        <v>52</v>
      </c>
      <c r="AQ9" s="134" t="s">
        <v>35</v>
      </c>
      <c r="AR9" s="164" t="s">
        <v>45</v>
      </c>
      <c r="AS9" s="164" t="s">
        <v>50</v>
      </c>
      <c r="AT9" s="134" t="s">
        <v>52</v>
      </c>
      <c r="AU9" s="134" t="s">
        <v>35</v>
      </c>
      <c r="AV9" s="164" t="s">
        <v>45</v>
      </c>
      <c r="AW9" s="164" t="s">
        <v>50</v>
      </c>
      <c r="AX9" s="134" t="s">
        <v>52</v>
      </c>
      <c r="AY9" s="134"/>
      <c r="AZ9" s="164"/>
      <c r="BA9" s="164"/>
      <c r="BB9" s="134"/>
      <c r="BC9" s="134"/>
      <c r="BD9" s="164"/>
      <c r="BE9" s="164"/>
      <c r="BF9" s="134"/>
      <c r="BG9" s="134"/>
      <c r="BH9" s="164"/>
      <c r="BI9" s="164"/>
      <c r="BJ9" s="134"/>
      <c r="BK9" s="134"/>
      <c r="BL9" s="164"/>
      <c r="BM9" s="164"/>
      <c r="BN9" s="134"/>
      <c r="BO9" s="134"/>
      <c r="BP9" s="164"/>
      <c r="BQ9" s="164"/>
      <c r="BR9" s="134"/>
      <c r="BS9" s="134"/>
      <c r="BT9" s="164"/>
      <c r="BU9" s="164"/>
      <c r="BV9" s="134"/>
      <c r="BW9" s="134"/>
      <c r="BX9" s="164"/>
      <c r="BY9" s="164"/>
      <c r="BZ9" s="134"/>
      <c r="CA9" s="134"/>
      <c r="CB9" s="164"/>
      <c r="CC9" s="164"/>
      <c r="CD9" s="134"/>
      <c r="CE9" s="134"/>
      <c r="CF9" s="164"/>
      <c r="CG9" s="164"/>
      <c r="CH9" s="134"/>
      <c r="CI9" s="164"/>
      <c r="CJ9" s="164"/>
      <c r="CK9" s="134"/>
      <c r="CL9" s="159" t="str">
        <f>IFERROR(IF(GE9&lt;=1,"1 - Muy Baja",VLOOKUP(GE9,$BLR$599:$BLS$603,2,0)),"")</f>
        <v>1 - Muy Baja</v>
      </c>
      <c r="CM9" s="165">
        <f t="shared" ref="CM9:CM10" si="5">GF9</f>
        <v>4.3199999999999995E-2</v>
      </c>
      <c r="CN9" s="159" t="str">
        <f>IFERROR(IF(GG9&lt;=1,"1 - Leve",HLOOKUP(GG9,$BLU$596:$BLY$597,2,0)),"")</f>
        <v>4 - Mayor</v>
      </c>
      <c r="CO9" s="165">
        <f>GI9</f>
        <v>0.8</v>
      </c>
      <c r="CP9" s="145" t="str">
        <f>IFERROR(INDEX($BLU$599:$BLY$603,MATCH(GE9,$BLR$599:$BLR$603,0),MATCH(GG9,$BLU$596:$BLY$596,0)),"")</f>
        <v>MODERADO</v>
      </c>
      <c r="CQ9" s="149">
        <f>CM9*CO9</f>
        <v>3.456E-2</v>
      </c>
      <c r="CR9" s="188" t="s">
        <v>233</v>
      </c>
      <c r="CS9" s="145">
        <f>IF(CP9="BAJO",0.1,IF(CP9="MODERADO",3,5))</f>
        <v>3</v>
      </c>
      <c r="CT9" s="134"/>
      <c r="CU9" s="188" t="s">
        <v>1324</v>
      </c>
      <c r="CV9" s="65" t="s">
        <v>1235</v>
      </c>
      <c r="CW9" s="158"/>
      <c r="CX9" s="160">
        <f t="shared" ref="CX9:CX10" si="6">COUNTIF(J9:AB9,"SI")</f>
        <v>8</v>
      </c>
      <c r="CY9" s="161">
        <f>IF(CX9&lt;6,3,IF(CX9&gt;11,5,4))</f>
        <v>4</v>
      </c>
      <c r="CZ9" s="160" t="str">
        <f>IF(CX9&lt;6,"Moderado",IF(CX9&gt;11,"Catastrófico","Mayor"))</f>
        <v>Mayor</v>
      </c>
      <c r="DA9" s="153">
        <f>IF(CY9=3,0.6,IF(CY9=4,0.8,1))</f>
        <v>0.8</v>
      </c>
      <c r="DB9" s="154">
        <f>IF(AN9="",0,IF(AN9="Automático",0.25,IF(AN9="Manual",0.15,0)))</f>
        <v>0.15</v>
      </c>
      <c r="DC9" s="154">
        <f t="shared" ref="DC9:DC10" si="7">IF(AI9="",0,IF(AO9="Preventivo",0.25,IF(AO9="Detectivo",0.15,IF(AO9="Correctivo",0.1,0))))</f>
        <v>0.25</v>
      </c>
      <c r="DD9" s="160">
        <f>IF(OR(AN9=0,AO9=0),0,DB9+DC9)</f>
        <v>0.4</v>
      </c>
      <c r="DE9" s="273">
        <f t="shared" ref="DE9:DE10" si="8">IF(DF9&gt;0.8,5,IF(DF9&gt;0.6,4,IF(DF9&gt;0.4,3,IF(DF9&gt;0.2,2,1))))</f>
        <v>1</v>
      </c>
      <c r="DF9" s="187">
        <f t="shared" ref="DF9:DF10" si="9">IF(OR(AP9="Ambos",AP9="Probabilidad"),$AD9-($AD9*$DD9),$AD9)</f>
        <v>0.12</v>
      </c>
      <c r="DG9" s="273">
        <f>IF(DI9&gt;0.8,5,IF(DI9&gt;0.6,4,3))</f>
        <v>4</v>
      </c>
      <c r="DH9" s="273"/>
      <c r="DI9" s="187">
        <f t="shared" ref="DI9:DI10" si="10">IF(OR(AP9="Ambos",AP9="Impacto"),$DA9-($DA9*$DD9),$DA9)</f>
        <v>0.8</v>
      </c>
      <c r="DJ9" s="154">
        <f t="shared" ref="DJ9:DJ10" si="11">IF(AR9="",0,IF(AR9="Automático",0.25,IF(AR9="Manual",0.15,0)))</f>
        <v>0.15</v>
      </c>
      <c r="DK9" s="154">
        <f t="shared" ref="DK9:DK10" si="12">IF(AS9="",0,IF(AS9="Preventivo",0.25,IF(AS9="Detectivo",0.15,IF(AS9="Correctivo",0.1,0))))</f>
        <v>0.25</v>
      </c>
      <c r="DL9" s="160">
        <f t="shared" ref="DL9:DL10" si="13">IF(OR(AR9=0,AS9=0),0,DJ9+DK9)</f>
        <v>0.4</v>
      </c>
      <c r="DM9" s="273">
        <f t="shared" ref="DM9:DM10" si="14">IF(DN9&gt;0.8,5,IF(DN9&gt;0.6,4,IF(DN9&gt;0.4,3,IF(DN9&gt;0.2,2,1))))</f>
        <v>1</v>
      </c>
      <c r="DN9" s="187">
        <f t="shared" ref="DN9:DN10" si="15">IF(OR(AT9="Ambos",AT9="Probabilidad"),DF9-(DF9*$DL9),DF9)</f>
        <v>7.1999999999999995E-2</v>
      </c>
      <c r="DO9" s="273">
        <f t="shared" ref="DO9:DO10" si="16">IF(DP9&gt;0.8,5,IF(DP9&gt;0.6,4,3))</f>
        <v>4</v>
      </c>
      <c r="DP9" s="187">
        <f t="shared" ref="DP9:DP10" si="17">IF(OR(AT9="Ambos",AT9="Impacto"),$DI9-($DI9*$DL9),$DI9)</f>
        <v>0.8</v>
      </c>
      <c r="DQ9" s="154">
        <f t="shared" ref="DQ9:DQ10" si="18">IF(AV9="",0,IF(AV9="Automático",0.25,IF(AV9="Manual",0.15,0)))</f>
        <v>0.15</v>
      </c>
      <c r="DR9" s="154">
        <f t="shared" ref="DR9:DR10" si="19">IF(AW9="",0,IF(AW9="Preventivo",0.25,IF(AW9="Detectivo",0.15,IF(AW9="Correctivo",0.1,0))))</f>
        <v>0.25</v>
      </c>
      <c r="DS9" s="160">
        <f t="shared" ref="DS9:DS10" si="20">IF(OR(AV9=0,AW9=0),0,DQ9+DR9)</f>
        <v>0.4</v>
      </c>
      <c r="DT9" s="273">
        <f t="shared" ref="DT9:DT10" si="21">IF(DU9&gt;0.8,5,IF(DU9&gt;0.6,4,IF(DU9&gt;0.4,3,IF(DU9&gt;0.2,2,1))))</f>
        <v>1</v>
      </c>
      <c r="DU9" s="187">
        <f t="shared" ref="DU9:DU10" si="22">IF(OR(AX9="Ambos",AX9="Probabilidad"),DN9-(DN9*$DS9),DN9)</f>
        <v>4.3199999999999995E-2</v>
      </c>
      <c r="DV9" s="273">
        <f t="shared" ref="DV9:DV10" si="23">IF(DW9&gt;0.8,5,IF(DW9&gt;0.6,4,3))</f>
        <v>4</v>
      </c>
      <c r="DW9" s="187">
        <f t="shared" ref="DW9:DW10" si="24">IF(OR(AX9="Ambos",AX9="Impacto"),$DP9-($DP9*$DS9),$DP9)</f>
        <v>0.8</v>
      </c>
      <c r="DX9" s="154">
        <f t="shared" ref="DX9:DX10" si="25">IF(AZ9="",0,IF(AZ9="Automático",0.25,IF(AZ9="Manual",0.15,0)))</f>
        <v>0</v>
      </c>
      <c r="DY9" s="154">
        <f t="shared" ref="DY9" si="26">IF(BA9="",0,IF(BA9="Preventivo",0.25,IF(BA9="Detectivo",0.15,IF(BA10="Correctivo",0.1,0))))</f>
        <v>0</v>
      </c>
      <c r="DZ9" s="160">
        <f t="shared" ref="DZ9:DZ10" si="27">IF(OR(AZ9=0,BA9=0),0,DX9+DY9)</f>
        <v>0</v>
      </c>
      <c r="EA9" s="273">
        <f t="shared" ref="EA9:EA10" si="28">IF(EB9&gt;0.8,5,IF(EB9&gt;0.6,4,IF(EB9&gt;0.4,3,IF(EB9&gt;0.2,2,1))))</f>
        <v>1</v>
      </c>
      <c r="EB9" s="187">
        <f t="shared" ref="EB9:EB10" si="29">IF(OR(BB9="Ambos",BB9="Probabilidad"),DU9-(DU9*$DZ9),DU9)</f>
        <v>4.3199999999999995E-2</v>
      </c>
      <c r="EC9" s="273">
        <f t="shared" ref="EC9:EC10" si="30">IF(ED9&gt;0.8,5,IF(ED9&gt;0.6,4,3))</f>
        <v>4</v>
      </c>
      <c r="ED9" s="187">
        <f t="shared" ref="ED9:ED10" si="31">IF(OR(BB9="Ambos",BB9="Impacto"),$DW9-($DW9*$DZ9),$DW9)</f>
        <v>0.8</v>
      </c>
      <c r="EE9" s="154">
        <f t="shared" ref="EE9:EE10" si="32">IF(BD9="",0,IF(BD9="Automático",0.25,IF(BD9="Manual",0.15,0)))</f>
        <v>0</v>
      </c>
      <c r="EF9" s="154">
        <f t="shared" ref="EF9:EF10" si="33">IF(BE9="",0,IF(BE9="Preventivo",0.25,IF(BE9="Detectivo",0.15,IF(BE9="Correctivo",0.1,0))))</f>
        <v>0</v>
      </c>
      <c r="EG9" s="160">
        <f t="shared" ref="EG9:EG10" si="34">IF(OR(BD9=0,BE9=0),0,EE9+EF9)</f>
        <v>0</v>
      </c>
      <c r="EH9" s="273">
        <f t="shared" ref="EH9:EH10" si="35">IF(EI9&gt;0.8,5,IF(EI9&gt;0.6,4,IF(EI9&gt;0.4,3,IF(EI9&gt;0.2,2,1))))</f>
        <v>1</v>
      </c>
      <c r="EI9" s="187">
        <f t="shared" ref="EI9:EI10" si="36">IF(OR(BF9="Ambos",BF9="Probabilidad"),EB9-(EB9*$EG9),EB9)</f>
        <v>4.3199999999999995E-2</v>
      </c>
      <c r="EJ9" s="273">
        <f t="shared" ref="EJ9:EJ10" si="37">IF(EK9&gt;0.8,5,IF(EK9&gt;0.6,4,3))</f>
        <v>4</v>
      </c>
      <c r="EK9" s="187">
        <f t="shared" ref="EK9:EK10" si="38">IF(OR(BF9="Ambos",BF9="Impacto"),$ED9-($ED9*$EG9),$ED9)</f>
        <v>0.8</v>
      </c>
      <c r="EL9" s="154">
        <f t="shared" ref="EL9:EL10" si="39">IF(BH9="",0,IF(BH9="Automático",0.25,IF(BH9="Manual",0.15,0)))</f>
        <v>0</v>
      </c>
      <c r="EM9" s="154">
        <f t="shared" ref="EM9:EM10" si="40">IF(BI9="",0,IF(BI9="Preventivo",0.25,IF(BI9="Detectivo",0.15,IF(BI9="Correctivo",0.1,0))))</f>
        <v>0</v>
      </c>
      <c r="EN9" s="160">
        <f t="shared" ref="EN9:EN10" si="41">IF(OR(BH9=0,BI9=0),0,EL9+EM9)</f>
        <v>0</v>
      </c>
      <c r="EO9" s="273">
        <f t="shared" ref="EO9:EO10" si="42">IF(EP9&gt;0.8,5,IF(EP9&gt;0.6,4,IF(EP9&gt;0.4,3,IF(EP9&gt;0.2,2,1))))</f>
        <v>1</v>
      </c>
      <c r="EP9" s="187">
        <f t="shared" ref="EP9:EP10" si="43">IF(OR(BF9="Ambos",BF9="Probabilidad"),EI9-(EI9*$EN9),EI9)</f>
        <v>4.3199999999999995E-2</v>
      </c>
      <c r="EQ9" s="273">
        <f t="shared" ref="EQ9:EQ10" si="44">IF(ER9&gt;0.8,5,IF(ER9&gt;0.6,4,3))</f>
        <v>4</v>
      </c>
      <c r="ER9" s="187">
        <f t="shared" ref="ER9:ER10" si="45">IF(OR(BJ9="Ambos",BJ9="Impacto"),$EK9-($EK9*$EN9),$EK9)</f>
        <v>0.8</v>
      </c>
      <c r="ES9" s="154">
        <f t="shared" ref="ES9:ES10" si="46">IF(BL9="",0,IF(BL9="Automático",0.25,IF(BL9="Manual",0.15,0)))</f>
        <v>0</v>
      </c>
      <c r="ET9" s="154">
        <f t="shared" ref="ET9:ET10" si="47">IF(BM9="",0,IF(BM9="Preventivo",0.25,IF(BM9="Detectivo",0.15,IF(BM9="Correctivo",0.1,0))))</f>
        <v>0</v>
      </c>
      <c r="EU9" s="160">
        <f t="shared" ref="EU9:EU10" si="48">IF(OR(BL9=0,BM9=0),0,ES9+ET9)</f>
        <v>0</v>
      </c>
      <c r="EV9" s="273">
        <f t="shared" ref="EV9:EV10" si="49">IF(EW9&gt;0.8,5,IF(EW9&gt;0.6,4,IF(EW9&gt;0.4,3,IF(EW9&gt;0.2,2,1))))</f>
        <v>1</v>
      </c>
      <c r="EW9" s="187">
        <f t="shared" ref="EW9:EW10" si="50">IF(OR(BP9="Ambos",BP9="Probabilidad"),EP9-(EP9*$EU9),EP9)</f>
        <v>4.3199999999999995E-2</v>
      </c>
      <c r="EX9" s="273">
        <f t="shared" ref="EX9:EX10" si="51">IF(EY9&gt;0.8,5,IF(EY9&gt;0.6,4,3))</f>
        <v>4</v>
      </c>
      <c r="EY9" s="187">
        <f t="shared" ref="EY9:EY10" si="52">IF(OR(BN9="Ambos",BN9="Impacto"),$ER9-($ER9*$EU9),$ER9)</f>
        <v>0.8</v>
      </c>
      <c r="EZ9" s="154">
        <f t="shared" ref="EZ9:EZ10" si="53">IF(BP9="",0,IF(BP9="Automático",0.25,IF(BP9="Manual",0.15,0)))</f>
        <v>0</v>
      </c>
      <c r="FA9" s="154">
        <f t="shared" ref="FA9:FA10" si="54">IF(BQ9="",0,IF(BQ9="Preventivo",0.25,IF(BQ9="Detectivo",0.15,IF(BQ9="Correctivo",0.1,0))))</f>
        <v>0</v>
      </c>
      <c r="FB9" s="160">
        <f t="shared" ref="FB9:FB10" si="55">IF(OR(BP9=0,BQ9=0),0,EZ9+FA9)</f>
        <v>0</v>
      </c>
      <c r="FC9" s="273">
        <f t="shared" ref="FC9:FC10" si="56">IF(FD9&gt;0.8,5,IF(FD9&gt;0.6,4,IF(FD9&gt;0.4,3,IF(FD9&gt;0.2,2,1))))</f>
        <v>1</v>
      </c>
      <c r="FD9" s="187">
        <f t="shared" ref="FD9:FD10" si="57">IF(OR(BR9="Ambos",BR9="Probabilidad"),EW9-(EW9*$FB9),EW9)</f>
        <v>4.3199999999999995E-2</v>
      </c>
      <c r="FE9" s="273">
        <f t="shared" ref="FE9:FE10" si="58">IF(FF9&gt;0.8,5,IF(FF9&gt;0.6,4,3))</f>
        <v>4</v>
      </c>
      <c r="FF9" s="187">
        <f t="shared" ref="FF9:FF10" si="59">IF(OR(BR9="Ambos",BR9="Impacto"),$EY9-($EY9*$FB9),$EY9)</f>
        <v>0.8</v>
      </c>
      <c r="FG9" s="154">
        <f t="shared" ref="FG9:FG10" si="60">IF(BT9="",0,IF(BT9="Automático",0.25,IF(BT9="Manual",0.15,0)))</f>
        <v>0</v>
      </c>
      <c r="FH9" s="154">
        <f t="shared" ref="FH9:FH10" si="61">IF(BU9="",0,IF(BU9="Preventivo",0.25,IF(BU9="Detectivo",0.15,IF(BU9="Correctivo",0.1,0))))</f>
        <v>0</v>
      </c>
      <c r="FI9" s="160">
        <f t="shared" ref="FI9:FI10" si="62">IF(OR(BT9=0,BU9=0),0,FG9+FH9)</f>
        <v>0</v>
      </c>
      <c r="FJ9" s="273">
        <f t="shared" ref="FJ9:FJ10" si="63">IF(FK9&gt;0.8,5,IF(FK9&gt;0.6,4,IF(FK9&gt;0.4,3,IF(FK9&gt;0.2,2,1))))</f>
        <v>1</v>
      </c>
      <c r="FK9" s="187">
        <f t="shared" ref="FK9:FK10" si="64">IF(OR(BV9="Ambos",BV9="Probabilidad"),FD9-(FD9*$FI9),FD9)</f>
        <v>4.3199999999999995E-2</v>
      </c>
      <c r="FL9" s="273">
        <f t="shared" ref="FL9:FL10" si="65">IF(FM9&gt;0.8,5,IF(FM9&gt;0.6,4,3))</f>
        <v>4</v>
      </c>
      <c r="FM9" s="187">
        <f t="shared" ref="FM9:FM10" si="66">IF(OR(BV9="Ambos",BV9="Impacto"),$FF9-($FF9*$FI9),$FF9)</f>
        <v>0.8</v>
      </c>
      <c r="FN9" s="154">
        <f t="shared" ref="FN9:FN10" si="67">IF(BX9="",0,IF(BX9="Automático",0.25,IF(BX9="Manual",0.15,0)))</f>
        <v>0</v>
      </c>
      <c r="FO9" s="154">
        <f t="shared" ref="FO9:FO10" si="68">IF(BY9="",0,IF(BY9="Preventivo",0.25,IF(BY9="Detectivo",0.15,IF(BY9="Correctivo",0.1,0))))</f>
        <v>0</v>
      </c>
      <c r="FP9" s="160">
        <f t="shared" ref="FP9:FP10" si="69">IF(OR(BX9=0,BY9=0),0,FN9+FO9)</f>
        <v>0</v>
      </c>
      <c r="FQ9" s="273">
        <f t="shared" ref="FQ9:FQ10" si="70">IF(FR9&gt;0.8,5,IF(FR9&gt;0.6,4,IF(FR9&gt;0.4,3,IF(FR9&gt;0.2,2,1))))</f>
        <v>1</v>
      </c>
      <c r="FR9" s="187">
        <f t="shared" ref="FR9:FR10" si="71">IF(OR(BZ9="Ambos",BZ9="Probabilidad"),FK9-(FK9*$FP9),FK9)</f>
        <v>4.3199999999999995E-2</v>
      </c>
      <c r="FS9" s="273">
        <f t="shared" ref="FS9:FS10" si="72">IF(FT9&gt;0.8,5,IF(FT9&gt;0.6,4,3))</f>
        <v>4</v>
      </c>
      <c r="FT9" s="187">
        <f t="shared" ref="FT9:FT10" si="73">IF(OR(BZ9="Ambos",BZ9="Impacto"),$FM9-($FM9*$FP9),$FM9)</f>
        <v>0.8</v>
      </c>
      <c r="FU9" s="154">
        <f t="shared" ref="FU9:FU10" si="74">IF(CB9="",0,IF(CB9="Automático",0.25,IF(CB9="Manual",0.15,0)))</f>
        <v>0</v>
      </c>
      <c r="FV9" s="154">
        <f t="shared" ref="FV9:FV10" si="75">IF(CC9="",0,IF(CC9="Preventivo",0.25,IF(CC9="Detectivo",0.15,IF(CC9="Correctivo",0.1,0))))</f>
        <v>0</v>
      </c>
      <c r="FW9" s="160">
        <f t="shared" ref="FW9:FW10" si="76">IF(OR(CB9=0,CC9=0),0,FU9+FV9)</f>
        <v>0</v>
      </c>
      <c r="FX9" s="273">
        <f t="shared" ref="FX9:FX10" si="77">IF(FY9&gt;0.8,5,IF(FY9&gt;0.6,4,IF(FY9&gt;0.4,3,IF(FY9&gt;0.2,2,1))))</f>
        <v>1</v>
      </c>
      <c r="FY9" s="187">
        <f t="shared" ref="FY9:FY10" si="78">IF(OR(CD9="Ambos",CD9="Probabilidad"),FR9-(FR9*$FW9),FR9)</f>
        <v>4.3199999999999995E-2</v>
      </c>
      <c r="FZ9" s="273">
        <f t="shared" ref="FZ9:FZ10" si="79">IF(GA9&gt;0.8,5,IF(GA9&gt;0.6,4,3))</f>
        <v>4</v>
      </c>
      <c r="GA9" s="187">
        <f t="shared" ref="GA9:GA10" si="80">IF(OR(CD9="Ambos",CD9="Impacto"),$FT9-($FT9*$FW9),$FT9)</f>
        <v>0.8</v>
      </c>
      <c r="GB9" s="154">
        <f t="shared" ref="GB9:GB10" si="81">IF(CF9="",0,IF(CF9="Automático",0.25,IF(CF9="Manual",0.15,0)))</f>
        <v>0</v>
      </c>
      <c r="GC9" s="154">
        <f t="shared" ref="GC9:GC10" si="82">IF(CG9="",0,IF(CG9="Preventivo",0.25,IF(CG9="Detectivo",0.15,IF(CG9="Correctivo",0.1,0))))</f>
        <v>0</v>
      </c>
      <c r="GD9" s="160">
        <f t="shared" ref="GD9:GD10" si="83">IF(OR(CF9=0,CG9=0),0,GB9+GC9)</f>
        <v>0</v>
      </c>
      <c r="GE9" s="273">
        <f t="shared" ref="GE9:GE10" si="84">IF(GF9&gt;0.8,5,IF(GF9&gt;0.6,4,IF(GF9&gt;0.4,3,IF(GF9&gt;0.2,2,1))))</f>
        <v>1</v>
      </c>
      <c r="GF9" s="187">
        <f t="shared" ref="GF9:GF10" si="85">IF(OR(CH9="Ambos",CH9="Probabilidad"),FY9-(FY9*$GD9),FY9)</f>
        <v>4.3199999999999995E-2</v>
      </c>
      <c r="GG9" s="273">
        <f t="shared" ref="GG9:GG10" si="86">IF(GH9&gt;0.8,5,IF(GH9&gt;0.6,4,3))</f>
        <v>4</v>
      </c>
      <c r="GH9" s="187">
        <f t="shared" ref="GH9:GH10" si="87">IF(OR(CH9="Ambos",CH9="Impacto"),$GA9-($GA9*$GD9),$GA9)</f>
        <v>0.8</v>
      </c>
      <c r="GI9" s="187">
        <f>IF(GH9&lt;0.6,0.6,GH9)</f>
        <v>0.8</v>
      </c>
      <c r="GJ9" s="157"/>
      <c r="GK9" s="129"/>
    </row>
    <row r="10" spans="1:193 1680:1680" ht="130.94999999999999" customHeight="1" x14ac:dyDescent="0.2">
      <c r="A10" s="148">
        <v>2</v>
      </c>
      <c r="B10" s="164" t="s">
        <v>977</v>
      </c>
      <c r="C10" s="296" t="s">
        <v>1325</v>
      </c>
      <c r="D10" s="237" t="s">
        <v>1222</v>
      </c>
      <c r="E10" s="205" t="s">
        <v>204</v>
      </c>
      <c r="F10" s="134" t="s">
        <v>1221</v>
      </c>
      <c r="G10" s="205" t="s">
        <v>218</v>
      </c>
      <c r="H10" s="205" t="s">
        <v>173</v>
      </c>
      <c r="I10" s="132" t="s">
        <v>18</v>
      </c>
      <c r="J10" s="164" t="s">
        <v>53</v>
      </c>
      <c r="K10" s="132" t="s">
        <v>53</v>
      </c>
      <c r="L10" s="132" t="s">
        <v>54</v>
      </c>
      <c r="M10" s="132" t="s">
        <v>53</v>
      </c>
      <c r="N10" s="132" t="s">
        <v>54</v>
      </c>
      <c r="O10" s="132" t="s">
        <v>54</v>
      </c>
      <c r="P10" s="132" t="s">
        <v>53</v>
      </c>
      <c r="Q10" s="132" t="s">
        <v>53</v>
      </c>
      <c r="R10" s="132" t="s">
        <v>53</v>
      </c>
      <c r="S10" s="132" t="s">
        <v>54</v>
      </c>
      <c r="T10" s="132" t="s">
        <v>54</v>
      </c>
      <c r="U10" s="132" t="s">
        <v>54</v>
      </c>
      <c r="V10" s="132" t="s">
        <v>54</v>
      </c>
      <c r="W10" s="132" t="s">
        <v>54</v>
      </c>
      <c r="X10" s="132" t="s">
        <v>53</v>
      </c>
      <c r="Y10" s="132" t="s">
        <v>53</v>
      </c>
      <c r="Z10" s="132" t="s">
        <v>53</v>
      </c>
      <c r="AA10" s="132" t="s">
        <v>53</v>
      </c>
      <c r="AB10" s="132" t="s">
        <v>53</v>
      </c>
      <c r="AC10" s="155" t="str">
        <f t="shared" si="0"/>
        <v>1 - Muy Baja</v>
      </c>
      <c r="AD10" s="149">
        <f t="shared" si="1"/>
        <v>0.2</v>
      </c>
      <c r="AE10" s="155" t="str">
        <f t="shared" si="2"/>
        <v>4 - Mayor</v>
      </c>
      <c r="AF10" s="149">
        <f t="shared" si="3"/>
        <v>0.8</v>
      </c>
      <c r="AG10" s="156" t="str">
        <f>IFERROR(INDEX($BLU$599:$BLY$603,MATCH(I10,$BLS$599:$BLS$603,0),MATCH(AE10,$BLU$597:$BLY$597,0)),"")</f>
        <v>MODERADO</v>
      </c>
      <c r="AH10" s="149">
        <f t="shared" si="4"/>
        <v>0.16000000000000003</v>
      </c>
      <c r="AI10" s="133" t="s">
        <v>1326</v>
      </c>
      <c r="AJ10" s="164" t="s">
        <v>976</v>
      </c>
      <c r="AK10" s="133" t="s">
        <v>1322</v>
      </c>
      <c r="AL10" s="133" t="s">
        <v>1323</v>
      </c>
      <c r="AM10" s="134" t="s">
        <v>35</v>
      </c>
      <c r="AN10" s="164" t="s">
        <v>45</v>
      </c>
      <c r="AO10" s="164" t="s">
        <v>50</v>
      </c>
      <c r="AP10" s="134" t="s">
        <v>52</v>
      </c>
      <c r="AQ10" s="134" t="s">
        <v>35</v>
      </c>
      <c r="AR10" s="164" t="s">
        <v>45</v>
      </c>
      <c r="AS10" s="164" t="s">
        <v>50</v>
      </c>
      <c r="AT10" s="134" t="s">
        <v>52</v>
      </c>
      <c r="AU10" s="134" t="s">
        <v>35</v>
      </c>
      <c r="AV10" s="164" t="s">
        <v>45</v>
      </c>
      <c r="AW10" s="164" t="s">
        <v>50</v>
      </c>
      <c r="AX10" s="134" t="s">
        <v>52</v>
      </c>
      <c r="AY10" s="134"/>
      <c r="AZ10" s="164"/>
      <c r="BA10" s="164"/>
      <c r="BB10" s="134"/>
      <c r="BC10" s="134"/>
      <c r="BD10" s="164"/>
      <c r="BE10" s="164"/>
      <c r="BF10" s="134"/>
      <c r="BG10" s="134"/>
      <c r="BH10" s="164"/>
      <c r="BI10" s="164"/>
      <c r="BJ10" s="134"/>
      <c r="BK10" s="134"/>
      <c r="BL10" s="164"/>
      <c r="BM10" s="164"/>
      <c r="BN10" s="134"/>
      <c r="BO10" s="134"/>
      <c r="BP10" s="164"/>
      <c r="BQ10" s="164"/>
      <c r="BR10" s="134"/>
      <c r="BS10" s="134"/>
      <c r="BT10" s="164"/>
      <c r="BU10" s="164"/>
      <c r="BV10" s="134"/>
      <c r="BW10" s="134"/>
      <c r="BX10" s="164"/>
      <c r="BY10" s="164"/>
      <c r="BZ10" s="134"/>
      <c r="CA10" s="134"/>
      <c r="CB10" s="164"/>
      <c r="CC10" s="164"/>
      <c r="CD10" s="134"/>
      <c r="CE10" s="134"/>
      <c r="CF10" s="164"/>
      <c r="CG10" s="164"/>
      <c r="CH10" s="134"/>
      <c r="CI10" s="164"/>
      <c r="CJ10" s="164"/>
      <c r="CK10" s="134"/>
      <c r="CL10" s="159" t="str">
        <f>IFERROR(IF(GE10&lt;=1,"1 - Muy Baja",VLOOKUP(GE10,$BLR$599:$BLS$603,2,0)),"")</f>
        <v>1 - Muy Baja</v>
      </c>
      <c r="CM10" s="165">
        <f t="shared" si="5"/>
        <v>4.3199999999999995E-2</v>
      </c>
      <c r="CN10" s="159" t="str">
        <f>IFERROR(IF(GG10&lt;=1,"1 - Leve",HLOOKUP(GG10,$BLU$596:$BLY$597,2,0)),"")</f>
        <v>4 - Mayor</v>
      </c>
      <c r="CO10" s="165">
        <f t="shared" ref="CO10" si="88">GI10</f>
        <v>0.8</v>
      </c>
      <c r="CP10" s="145" t="str">
        <f>IFERROR(INDEX($BLU$599:$BLY$603,MATCH(GE10,$BLR$599:$BLR$603,0),MATCH(GG10,$BLU$596:$BLY$596,0)),"")</f>
        <v>MODERADO</v>
      </c>
      <c r="CQ10" s="149">
        <f t="shared" ref="CQ10" si="89">CM10*CO10</f>
        <v>3.456E-2</v>
      </c>
      <c r="CR10" s="188" t="s">
        <v>456</v>
      </c>
      <c r="CS10" s="145">
        <f t="shared" ref="CS10" si="90">IF(CP10="BAJO",0.1,IF(CP10="MODERADO",3,5))</f>
        <v>3</v>
      </c>
      <c r="CT10" s="134"/>
      <c r="CU10" s="188" t="s">
        <v>1324</v>
      </c>
      <c r="CV10" s="65" t="s">
        <v>1235</v>
      </c>
      <c r="CW10" s="158"/>
      <c r="CX10" s="160">
        <f t="shared" si="6"/>
        <v>8</v>
      </c>
      <c r="CY10" s="161">
        <f t="shared" ref="CY10" si="91">IF(CX10&lt;6,3,IF(CX10&gt;11,5,4))</f>
        <v>4</v>
      </c>
      <c r="CZ10" s="160" t="str">
        <f t="shared" ref="CZ10" si="92">IF(CX10&lt;6,"Moderado",IF(CX10&gt;11,"Catastrófico","Mayor"))</f>
        <v>Mayor</v>
      </c>
      <c r="DA10" s="153">
        <f t="shared" ref="DA10" si="93">IF(CY10=3,0.6,IF(CY10=4,0.8,1))</f>
        <v>0.8</v>
      </c>
      <c r="DB10" s="154">
        <f t="shared" ref="DB10" si="94">IF(AN10="",0,IF(AN10="Automático",0.25,IF(AN10="Manual",0.15,0)))</f>
        <v>0.15</v>
      </c>
      <c r="DC10" s="154">
        <f t="shared" si="7"/>
        <v>0.25</v>
      </c>
      <c r="DD10" s="160">
        <f t="shared" ref="DD10" si="95">IF(OR(AN10=0,AO10=0),0,DB10+DC10)</f>
        <v>0.4</v>
      </c>
      <c r="DE10" s="273">
        <f t="shared" si="8"/>
        <v>1</v>
      </c>
      <c r="DF10" s="187">
        <f t="shared" si="9"/>
        <v>0.12</v>
      </c>
      <c r="DG10" s="273">
        <f t="shared" ref="DG10" si="96">IF(DI10&gt;0.8,5,IF(DI10&gt;0.6,4,3))</f>
        <v>4</v>
      </c>
      <c r="DH10" s="273"/>
      <c r="DI10" s="187">
        <f t="shared" si="10"/>
        <v>0.8</v>
      </c>
      <c r="DJ10" s="154">
        <f t="shared" si="11"/>
        <v>0.15</v>
      </c>
      <c r="DK10" s="154">
        <f t="shared" si="12"/>
        <v>0.25</v>
      </c>
      <c r="DL10" s="160">
        <f t="shared" si="13"/>
        <v>0.4</v>
      </c>
      <c r="DM10" s="273">
        <f t="shared" si="14"/>
        <v>1</v>
      </c>
      <c r="DN10" s="187">
        <f t="shared" si="15"/>
        <v>7.1999999999999995E-2</v>
      </c>
      <c r="DO10" s="273">
        <f t="shared" si="16"/>
        <v>4</v>
      </c>
      <c r="DP10" s="187">
        <f t="shared" si="17"/>
        <v>0.8</v>
      </c>
      <c r="DQ10" s="154">
        <f t="shared" si="18"/>
        <v>0.15</v>
      </c>
      <c r="DR10" s="154">
        <f t="shared" si="19"/>
        <v>0.25</v>
      </c>
      <c r="DS10" s="160">
        <f t="shared" si="20"/>
        <v>0.4</v>
      </c>
      <c r="DT10" s="273">
        <f t="shared" si="21"/>
        <v>1</v>
      </c>
      <c r="DU10" s="187">
        <f t="shared" si="22"/>
        <v>4.3199999999999995E-2</v>
      </c>
      <c r="DV10" s="273">
        <f t="shared" si="23"/>
        <v>4</v>
      </c>
      <c r="DW10" s="187">
        <f t="shared" si="24"/>
        <v>0.8</v>
      </c>
      <c r="DX10" s="154">
        <f t="shared" si="25"/>
        <v>0</v>
      </c>
      <c r="DY10" s="154">
        <f>IF(BA10="",0,IF(BA10="Preventivo",0.25,IF(BA10="Detectivo",0.15,IF(#REF!="Correctivo",0.1,0))))</f>
        <v>0</v>
      </c>
      <c r="DZ10" s="160">
        <f t="shared" si="27"/>
        <v>0</v>
      </c>
      <c r="EA10" s="273">
        <f t="shared" si="28"/>
        <v>1</v>
      </c>
      <c r="EB10" s="187">
        <f t="shared" si="29"/>
        <v>4.3199999999999995E-2</v>
      </c>
      <c r="EC10" s="273">
        <f t="shared" si="30"/>
        <v>4</v>
      </c>
      <c r="ED10" s="187">
        <f t="shared" si="31"/>
        <v>0.8</v>
      </c>
      <c r="EE10" s="154">
        <f t="shared" si="32"/>
        <v>0</v>
      </c>
      <c r="EF10" s="154">
        <f t="shared" si="33"/>
        <v>0</v>
      </c>
      <c r="EG10" s="160">
        <f t="shared" si="34"/>
        <v>0</v>
      </c>
      <c r="EH10" s="273">
        <f t="shared" si="35"/>
        <v>1</v>
      </c>
      <c r="EI10" s="187">
        <f t="shared" si="36"/>
        <v>4.3199999999999995E-2</v>
      </c>
      <c r="EJ10" s="273">
        <f t="shared" si="37"/>
        <v>4</v>
      </c>
      <c r="EK10" s="187">
        <f t="shared" si="38"/>
        <v>0.8</v>
      </c>
      <c r="EL10" s="154">
        <f t="shared" si="39"/>
        <v>0</v>
      </c>
      <c r="EM10" s="154">
        <f t="shared" si="40"/>
        <v>0</v>
      </c>
      <c r="EN10" s="160">
        <f t="shared" si="41"/>
        <v>0</v>
      </c>
      <c r="EO10" s="273">
        <f t="shared" si="42"/>
        <v>1</v>
      </c>
      <c r="EP10" s="187">
        <f t="shared" si="43"/>
        <v>4.3199999999999995E-2</v>
      </c>
      <c r="EQ10" s="273">
        <f t="shared" si="44"/>
        <v>4</v>
      </c>
      <c r="ER10" s="187">
        <f t="shared" si="45"/>
        <v>0.8</v>
      </c>
      <c r="ES10" s="154">
        <f t="shared" si="46"/>
        <v>0</v>
      </c>
      <c r="ET10" s="154">
        <f t="shared" si="47"/>
        <v>0</v>
      </c>
      <c r="EU10" s="160">
        <f t="shared" si="48"/>
        <v>0</v>
      </c>
      <c r="EV10" s="273">
        <f t="shared" si="49"/>
        <v>1</v>
      </c>
      <c r="EW10" s="187">
        <f t="shared" si="50"/>
        <v>4.3199999999999995E-2</v>
      </c>
      <c r="EX10" s="273">
        <f t="shared" si="51"/>
        <v>4</v>
      </c>
      <c r="EY10" s="187">
        <f t="shared" si="52"/>
        <v>0.8</v>
      </c>
      <c r="EZ10" s="154">
        <f t="shared" si="53"/>
        <v>0</v>
      </c>
      <c r="FA10" s="154">
        <f t="shared" si="54"/>
        <v>0</v>
      </c>
      <c r="FB10" s="160">
        <f t="shared" si="55"/>
        <v>0</v>
      </c>
      <c r="FC10" s="273">
        <f t="shared" si="56"/>
        <v>1</v>
      </c>
      <c r="FD10" s="187">
        <f t="shared" si="57"/>
        <v>4.3199999999999995E-2</v>
      </c>
      <c r="FE10" s="273">
        <f t="shared" si="58"/>
        <v>4</v>
      </c>
      <c r="FF10" s="187">
        <f t="shared" si="59"/>
        <v>0.8</v>
      </c>
      <c r="FG10" s="154">
        <f t="shared" si="60"/>
        <v>0</v>
      </c>
      <c r="FH10" s="154">
        <f t="shared" si="61"/>
        <v>0</v>
      </c>
      <c r="FI10" s="160">
        <f t="shared" si="62"/>
        <v>0</v>
      </c>
      <c r="FJ10" s="273">
        <f t="shared" si="63"/>
        <v>1</v>
      </c>
      <c r="FK10" s="187">
        <f t="shared" si="64"/>
        <v>4.3199999999999995E-2</v>
      </c>
      <c r="FL10" s="273">
        <f t="shared" si="65"/>
        <v>4</v>
      </c>
      <c r="FM10" s="187">
        <f t="shared" si="66"/>
        <v>0.8</v>
      </c>
      <c r="FN10" s="154">
        <f t="shared" si="67"/>
        <v>0</v>
      </c>
      <c r="FO10" s="154">
        <f t="shared" si="68"/>
        <v>0</v>
      </c>
      <c r="FP10" s="160">
        <f t="shared" si="69"/>
        <v>0</v>
      </c>
      <c r="FQ10" s="273">
        <f t="shared" si="70"/>
        <v>1</v>
      </c>
      <c r="FR10" s="187">
        <f t="shared" si="71"/>
        <v>4.3199999999999995E-2</v>
      </c>
      <c r="FS10" s="273">
        <f t="shared" si="72"/>
        <v>4</v>
      </c>
      <c r="FT10" s="187">
        <f t="shared" si="73"/>
        <v>0.8</v>
      </c>
      <c r="FU10" s="154">
        <f t="shared" si="74"/>
        <v>0</v>
      </c>
      <c r="FV10" s="154">
        <f t="shared" si="75"/>
        <v>0</v>
      </c>
      <c r="FW10" s="160">
        <f t="shared" si="76"/>
        <v>0</v>
      </c>
      <c r="FX10" s="273">
        <f t="shared" si="77"/>
        <v>1</v>
      </c>
      <c r="FY10" s="187">
        <f t="shared" si="78"/>
        <v>4.3199999999999995E-2</v>
      </c>
      <c r="FZ10" s="273">
        <f t="shared" si="79"/>
        <v>4</v>
      </c>
      <c r="GA10" s="187">
        <f t="shared" si="80"/>
        <v>0.8</v>
      </c>
      <c r="GB10" s="154">
        <f t="shared" si="81"/>
        <v>0</v>
      </c>
      <c r="GC10" s="154">
        <f t="shared" si="82"/>
        <v>0</v>
      </c>
      <c r="GD10" s="160">
        <f t="shared" si="83"/>
        <v>0</v>
      </c>
      <c r="GE10" s="273">
        <f t="shared" si="84"/>
        <v>1</v>
      </c>
      <c r="GF10" s="187">
        <f t="shared" si="85"/>
        <v>4.3199999999999995E-2</v>
      </c>
      <c r="GG10" s="273">
        <f t="shared" si="86"/>
        <v>4</v>
      </c>
      <c r="GH10" s="187">
        <f t="shared" si="87"/>
        <v>0.8</v>
      </c>
      <c r="GI10" s="187">
        <f t="shared" ref="GI10" si="97">IF(GH10&lt;0.6,0.6,GH10)</f>
        <v>0.8</v>
      </c>
      <c r="GJ10" s="157"/>
    </row>
    <row r="594" spans="1:1 1680:1691" ht="13.2" x14ac:dyDescent="0.25">
      <c r="A594" s="131" t="s">
        <v>225</v>
      </c>
      <c r="BLP594" s="131" t="s">
        <v>225</v>
      </c>
      <c r="BLQ594" s="18"/>
      <c r="BLR594" s="18"/>
      <c r="BLS594" s="18"/>
      <c r="BLT594" s="18"/>
      <c r="BLU594" s="18"/>
      <c r="BLV594" s="18"/>
      <c r="BLW594" s="18"/>
      <c r="BLX594" s="18"/>
      <c r="BLY594" s="18"/>
      <c r="BLZ594" s="18"/>
      <c r="BMA594" s="18"/>
    </row>
    <row r="595" spans="1:1 1680:1691" ht="13.2" x14ac:dyDescent="0.25">
      <c r="BLP595" s="18"/>
      <c r="BLQ595" s="18"/>
      <c r="BLR595" s="18"/>
      <c r="BLS595" s="18"/>
      <c r="BLT595" s="18"/>
      <c r="BLU595" s="18"/>
      <c r="BLV595" s="18"/>
      <c r="BLW595" s="467" t="s">
        <v>33</v>
      </c>
      <c r="BLX595" s="467"/>
      <c r="BLY595" s="467"/>
      <c r="BLZ595" s="23"/>
      <c r="BMA595" s="23"/>
    </row>
    <row r="596" spans="1:1 1680:1691" ht="13.2" x14ac:dyDescent="0.25">
      <c r="BLP596" s="18"/>
      <c r="BLQ596" s="18"/>
      <c r="BLR596" s="18"/>
      <c r="BLS596" s="18"/>
      <c r="BLT596" s="18"/>
      <c r="BLU596" s="43">
        <v>1</v>
      </c>
      <c r="BLV596" s="43">
        <v>2</v>
      </c>
      <c r="BLW596" s="43">
        <v>3</v>
      </c>
      <c r="BLX596" s="42">
        <v>4</v>
      </c>
      <c r="BLY596" s="42">
        <v>5</v>
      </c>
      <c r="BLZ596" s="19"/>
      <c r="BMA596" s="19"/>
    </row>
    <row r="597" spans="1:1 1680:1691" ht="13.2" x14ac:dyDescent="0.25">
      <c r="BLP597" s="18"/>
      <c r="BLQ597" s="18"/>
      <c r="BLR597" s="18"/>
      <c r="BLS597" s="18"/>
      <c r="BLT597" s="18"/>
      <c r="BLU597" s="22" t="s">
        <v>32</v>
      </c>
      <c r="BLV597" s="22" t="s">
        <v>31</v>
      </c>
      <c r="BLW597" s="22" t="s">
        <v>30</v>
      </c>
      <c r="BLX597" s="22" t="s">
        <v>29</v>
      </c>
      <c r="BLY597" s="22" t="s">
        <v>28</v>
      </c>
      <c r="BLZ597" s="22"/>
      <c r="BMA597" s="22"/>
    </row>
    <row r="598" spans="1:1 1680:1691" ht="13.2" x14ac:dyDescent="0.25">
      <c r="BLP598" s="18"/>
      <c r="BLQ598" s="18"/>
      <c r="BLR598" s="18"/>
      <c r="BLS598" s="18"/>
      <c r="BLT598" s="18"/>
      <c r="BLU598" s="43">
        <v>1</v>
      </c>
      <c r="BLV598" s="43">
        <v>2</v>
      </c>
      <c r="BLW598" s="43">
        <v>3</v>
      </c>
      <c r="BLX598" s="42">
        <v>4</v>
      </c>
      <c r="BLY598" s="42">
        <v>5</v>
      </c>
      <c r="BLZ598" s="19"/>
      <c r="BMA598" s="19"/>
    </row>
    <row r="599" spans="1:1 1680:1691" ht="28.8" customHeight="1" x14ac:dyDescent="0.25">
      <c r="BLP599" s="18"/>
      <c r="BLQ599" s="468" t="s">
        <v>27</v>
      </c>
      <c r="BLR599" s="19">
        <v>5</v>
      </c>
      <c r="BLS599" s="22" t="s">
        <v>26</v>
      </c>
      <c r="BLT599" s="19">
        <v>5</v>
      </c>
      <c r="BLU599" s="38" t="s">
        <v>15</v>
      </c>
      <c r="BLV599" s="40" t="s">
        <v>14</v>
      </c>
      <c r="BLW599" s="40" t="s">
        <v>14</v>
      </c>
      <c r="BLX599" s="41" t="s">
        <v>13</v>
      </c>
      <c r="BLY599" s="41" t="s">
        <v>13</v>
      </c>
      <c r="BLZ599" s="37"/>
      <c r="BMA599" s="37"/>
    </row>
    <row r="600" spans="1:1 1680:1691" ht="28.8" customHeight="1" x14ac:dyDescent="0.25">
      <c r="BLP600" s="18"/>
      <c r="BLQ600" s="468"/>
      <c r="BLR600" s="19">
        <v>4</v>
      </c>
      <c r="BLS600" s="22" t="s">
        <v>24</v>
      </c>
      <c r="BLT600" s="19">
        <v>4</v>
      </c>
      <c r="BLU600" s="38" t="s">
        <v>15</v>
      </c>
      <c r="BLV600" s="38" t="s">
        <v>15</v>
      </c>
      <c r="BLW600" s="40" t="s">
        <v>14</v>
      </c>
      <c r="BLX600" s="41" t="s">
        <v>13</v>
      </c>
      <c r="BLY600" s="41" t="s">
        <v>13</v>
      </c>
      <c r="BLZ600" s="37"/>
      <c r="BMA600" s="37"/>
    </row>
    <row r="601" spans="1:1 1680:1691" ht="28.8" customHeight="1" x14ac:dyDescent="0.25">
      <c r="BLP601" s="18"/>
      <c r="BLQ601" s="468"/>
      <c r="BLR601" s="19">
        <v>3</v>
      </c>
      <c r="BLS601" s="22" t="s">
        <v>22</v>
      </c>
      <c r="BLT601" s="19">
        <v>3</v>
      </c>
      <c r="BLU601" s="38" t="s">
        <v>15</v>
      </c>
      <c r="BLV601" s="38" t="s">
        <v>15</v>
      </c>
      <c r="BLW601" s="40" t="s">
        <v>14</v>
      </c>
      <c r="BLX601" s="40" t="s">
        <v>14</v>
      </c>
      <c r="BLY601" s="40" t="s">
        <v>14</v>
      </c>
      <c r="BLZ601" s="37"/>
      <c r="BMA601" s="37"/>
    </row>
    <row r="602" spans="1:1 1680:1691" ht="28.8" customHeight="1" x14ac:dyDescent="0.25">
      <c r="BLP602" s="18"/>
      <c r="BLQ602" s="468"/>
      <c r="BLR602" s="19">
        <v>2</v>
      </c>
      <c r="BLS602" s="22" t="s">
        <v>20</v>
      </c>
      <c r="BLT602" s="19">
        <v>2</v>
      </c>
      <c r="BLU602" s="39" t="s">
        <v>16</v>
      </c>
      <c r="BLV602" s="38" t="s">
        <v>15</v>
      </c>
      <c r="BLW602" s="38" t="s">
        <v>15</v>
      </c>
      <c r="BLX602" s="38" t="s">
        <v>15</v>
      </c>
      <c r="BLY602" s="40" t="s">
        <v>14</v>
      </c>
      <c r="BLZ602" s="37"/>
      <c r="BMA602" s="37"/>
    </row>
    <row r="603" spans="1:1 1680:1691" ht="28.8" customHeight="1" x14ac:dyDescent="0.25">
      <c r="BLP603" s="18"/>
      <c r="BLQ603" s="468"/>
      <c r="BLR603" s="19">
        <v>1</v>
      </c>
      <c r="BLS603" s="22" t="s">
        <v>18</v>
      </c>
      <c r="BLT603" s="19">
        <v>1</v>
      </c>
      <c r="BLU603" s="39" t="s">
        <v>16</v>
      </c>
      <c r="BLV603" s="39" t="s">
        <v>16</v>
      </c>
      <c r="BLW603" s="38" t="s">
        <v>15</v>
      </c>
      <c r="BLX603" s="38" t="s">
        <v>15</v>
      </c>
      <c r="BLY603" s="38" t="s">
        <v>15</v>
      </c>
      <c r="BLZ603" s="37"/>
      <c r="BMA603" s="37"/>
    </row>
    <row r="604" spans="1:1 1680:1691" x14ac:dyDescent="0.2">
      <c r="BLP604" s="18"/>
      <c r="BLQ604" s="18"/>
      <c r="BLR604" s="18"/>
      <c r="BLS604" s="18"/>
      <c r="BLT604" s="18"/>
      <c r="BLU604" s="18"/>
      <c r="BLV604" s="18"/>
      <c r="BLW604" s="18"/>
      <c r="BLX604" s="18"/>
      <c r="BLY604" s="18"/>
      <c r="BLZ604" s="18"/>
      <c r="BMA604" s="18"/>
    </row>
    <row r="605" spans="1:1 1680:1691" x14ac:dyDescent="0.2">
      <c r="BLP605" s="18"/>
      <c r="BLQ605" s="18"/>
      <c r="BLR605" s="18"/>
      <c r="BLS605" s="18"/>
      <c r="BLT605" s="18"/>
      <c r="BLU605" s="18"/>
      <c r="BLV605" s="18"/>
      <c r="BLW605" s="18"/>
      <c r="BLX605" s="18"/>
      <c r="BLY605" s="18"/>
      <c r="BLZ605" s="18"/>
      <c r="BMA605" s="18"/>
    </row>
    <row r="606" spans="1:1 1680:1691" ht="13.2" x14ac:dyDescent="0.25">
      <c r="BLP606" s="18"/>
      <c r="BLQ606" s="18"/>
      <c r="BLR606" s="18"/>
      <c r="BLS606" s="18"/>
      <c r="BLT606" s="18"/>
      <c r="BLU606" s="18"/>
      <c r="BLV606" s="18"/>
      <c r="BLW606" s="18"/>
      <c r="BLX606" s="18"/>
      <c r="BLY606" s="18"/>
      <c r="BLZ606" s="18"/>
      <c r="BMA606" s="18" t="s">
        <v>224</v>
      </c>
    </row>
    <row r="607" spans="1:1 1680:1691" ht="30.6" x14ac:dyDescent="0.25">
      <c r="BLP607" s="18"/>
      <c r="BLQ607" s="18"/>
      <c r="BLR607" s="18"/>
      <c r="BLS607" s="18"/>
      <c r="BLT607" s="18"/>
      <c r="BLU607" s="18"/>
      <c r="BLV607" s="18"/>
      <c r="BLW607" s="18"/>
      <c r="BLX607" s="18"/>
      <c r="BLY607" s="18"/>
      <c r="BLZ607" s="18"/>
      <c r="BMA607" s="36" t="s">
        <v>1221</v>
      </c>
    </row>
    <row r="608" spans="1:1 1680:1691" ht="13.2" x14ac:dyDescent="0.25">
      <c r="BLP608" s="18"/>
      <c r="BLQ608" s="18"/>
      <c r="BLR608" s="18"/>
      <c r="BLS608" s="18"/>
      <c r="BLT608" s="18"/>
      <c r="BLU608" s="18"/>
      <c r="BLV608" s="18"/>
      <c r="BLW608" s="18"/>
      <c r="BLX608" s="18"/>
      <c r="BLY608" s="18"/>
      <c r="BLZ608" s="18"/>
      <c r="BMA608" s="36" t="s">
        <v>220</v>
      </c>
    </row>
    <row r="609" spans="1691:1693" ht="13.2" x14ac:dyDescent="0.25">
      <c r="BMA609" s="36" t="s">
        <v>221</v>
      </c>
      <c r="BMB609" s="18"/>
      <c r="BMC609" s="18"/>
    </row>
    <row r="610" spans="1691:1693" ht="20.399999999999999" x14ac:dyDescent="0.25">
      <c r="BMA610" s="36" t="s">
        <v>223</v>
      </c>
      <c r="BMB610" s="18"/>
      <c r="BMC610" s="18"/>
    </row>
    <row r="611" spans="1691:1693" ht="13.2" x14ac:dyDescent="0.25">
      <c r="BMA611" s="20"/>
      <c r="BMB611" s="18"/>
      <c r="BMC611" s="18"/>
    </row>
    <row r="612" spans="1691:1693" ht="13.2" x14ac:dyDescent="0.25">
      <c r="BMA612" s="18"/>
      <c r="BMB612" s="18"/>
      <c r="BMC612" s="18" t="s">
        <v>219</v>
      </c>
    </row>
    <row r="613" spans="1691:1693" ht="20.399999999999999" x14ac:dyDescent="0.25">
      <c r="BMA613" s="18"/>
      <c r="BMB613" s="18"/>
      <c r="BMC613" s="192" t="s">
        <v>452</v>
      </c>
    </row>
    <row r="614" spans="1691:1693" ht="13.2" x14ac:dyDescent="0.25">
      <c r="BMA614" s="18"/>
      <c r="BMB614" s="18"/>
      <c r="BMC614" s="192" t="s">
        <v>209</v>
      </c>
    </row>
    <row r="615" spans="1691:1693" ht="13.2" x14ac:dyDescent="0.25">
      <c r="BMA615" s="18"/>
      <c r="BMB615" s="18"/>
      <c r="BMC615" s="192" t="s">
        <v>218</v>
      </c>
    </row>
    <row r="616" spans="1691:1693" ht="13.2" x14ac:dyDescent="0.25">
      <c r="BMA616" s="18"/>
      <c r="BMB616" s="18"/>
      <c r="BMC616" s="192" t="s">
        <v>215</v>
      </c>
    </row>
    <row r="617" spans="1691:1693" ht="13.2" x14ac:dyDescent="0.25">
      <c r="BMA617" s="18"/>
      <c r="BMB617" s="18"/>
      <c r="BMC617" s="192" t="s">
        <v>212</v>
      </c>
    </row>
    <row r="618" spans="1691:1693" ht="13.2" x14ac:dyDescent="0.25">
      <c r="BMA618" s="18"/>
      <c r="BMB618" s="18"/>
      <c r="BMC618" s="192" t="s">
        <v>216</v>
      </c>
    </row>
    <row r="619" spans="1691:1693" ht="13.2" x14ac:dyDescent="0.25">
      <c r="BMA619" s="18"/>
      <c r="BMB619" s="18"/>
      <c r="BMC619" s="192" t="s">
        <v>217</v>
      </c>
    </row>
    <row r="620" spans="1691:1693" ht="13.2" x14ac:dyDescent="0.25">
      <c r="BMA620" s="18"/>
      <c r="BMB620" s="18"/>
      <c r="BMC620" s="192" t="s">
        <v>211</v>
      </c>
    </row>
    <row r="621" spans="1691:1693" ht="13.2" x14ac:dyDescent="0.25">
      <c r="BMA621" s="18"/>
      <c r="BMB621" s="18"/>
      <c r="BMC621" s="192" t="s">
        <v>210</v>
      </c>
    </row>
    <row r="622" spans="1691:1693" ht="13.2" x14ac:dyDescent="0.25">
      <c r="BMA622" s="18"/>
      <c r="BMB622" s="18"/>
      <c r="BMC622" s="192" t="s">
        <v>213</v>
      </c>
    </row>
    <row r="623" spans="1691:1693" ht="20.399999999999999" x14ac:dyDescent="0.25">
      <c r="BMA623" s="18"/>
      <c r="BMB623" s="18"/>
      <c r="BMC623" s="192" t="s">
        <v>214</v>
      </c>
    </row>
    <row r="624" spans="1691:1693" ht="20.399999999999999" x14ac:dyDescent="0.25">
      <c r="BMA624" s="18"/>
      <c r="BMB624" s="18"/>
      <c r="BMC624" s="192" t="s">
        <v>491</v>
      </c>
    </row>
    <row r="627" spans="1696:1698" ht="13.2" x14ac:dyDescent="0.25">
      <c r="BMF627" s="21" t="s">
        <v>207</v>
      </c>
      <c r="BMG627" s="18"/>
      <c r="BMH627" s="19"/>
    </row>
    <row r="628" spans="1696:1698" ht="13.2" x14ac:dyDescent="0.25">
      <c r="BMF628" s="193" t="s">
        <v>206</v>
      </c>
      <c r="BMG628" s="18"/>
      <c r="BMH628" s="19"/>
    </row>
    <row r="629" spans="1696:1698" ht="20.399999999999999" x14ac:dyDescent="0.25">
      <c r="BMF629" s="193" t="s">
        <v>1222</v>
      </c>
      <c r="BMG629" s="18"/>
      <c r="BMH629" s="19"/>
    </row>
    <row r="630" spans="1696:1698" ht="13.2" x14ac:dyDescent="0.25">
      <c r="BMF630" s="193"/>
      <c r="BMG630" s="18"/>
      <c r="BMH630" s="19"/>
    </row>
    <row r="631" spans="1696:1698" ht="13.2" x14ac:dyDescent="0.25">
      <c r="BMF631" s="21"/>
      <c r="BMG631" s="18"/>
      <c r="BMH631" s="19"/>
    </row>
    <row r="632" spans="1696:1698" ht="13.2" x14ac:dyDescent="0.25">
      <c r="BMF632" s="21"/>
      <c r="BMG632" s="18"/>
      <c r="BMH632" s="19"/>
    </row>
    <row r="633" spans="1696:1698" ht="13.2" x14ac:dyDescent="0.25">
      <c r="BMF633" s="21"/>
      <c r="BMG633" s="18"/>
      <c r="BMH633" s="19" t="s">
        <v>123</v>
      </c>
    </row>
    <row r="634" spans="1696:1698" ht="13.2" x14ac:dyDescent="0.25">
      <c r="BMF634" s="21"/>
      <c r="BMG634" s="18"/>
      <c r="BMH634" s="194" t="s">
        <v>196</v>
      </c>
    </row>
    <row r="635" spans="1696:1698" ht="13.2" x14ac:dyDescent="0.25">
      <c r="BMF635" s="21"/>
      <c r="BMG635" s="18"/>
      <c r="BMH635" s="194" t="s">
        <v>198</v>
      </c>
    </row>
    <row r="636" spans="1696:1698" ht="13.2" x14ac:dyDescent="0.25">
      <c r="BMF636" s="21"/>
      <c r="BMG636" s="18"/>
      <c r="BMH636" s="194" t="s">
        <v>204</v>
      </c>
    </row>
    <row r="637" spans="1696:1698" ht="13.2" x14ac:dyDescent="0.25">
      <c r="BMF637" s="21"/>
      <c r="BMG637" s="18"/>
      <c r="BMH637" s="194" t="s">
        <v>199</v>
      </c>
    </row>
    <row r="638" spans="1696:1698" ht="13.2" x14ac:dyDescent="0.25">
      <c r="BMF638" s="21"/>
      <c r="BMG638" s="18"/>
      <c r="BMH638" s="194" t="s">
        <v>202</v>
      </c>
    </row>
    <row r="639" spans="1696:1698" ht="13.2" x14ac:dyDescent="0.25">
      <c r="BMF639" s="21"/>
      <c r="BMG639" s="18"/>
      <c r="BMH639" s="194" t="s">
        <v>203</v>
      </c>
    </row>
    <row r="640" spans="1696:1698" ht="13.2" x14ac:dyDescent="0.25">
      <c r="BMF640" s="21"/>
      <c r="BMG640" s="18"/>
      <c r="BMH640" s="194" t="s">
        <v>201</v>
      </c>
    </row>
    <row r="641" spans="1698:1703" ht="13.2" x14ac:dyDescent="0.25">
      <c r="BMH641" s="194" t="s">
        <v>200</v>
      </c>
      <c r="BMI641" s="18"/>
      <c r="BMJ641" s="18"/>
      <c r="BMK641" s="18"/>
      <c r="BML641" s="18"/>
      <c r="BMM641" s="18"/>
    </row>
    <row r="642" spans="1698:1703" ht="13.2" x14ac:dyDescent="0.25">
      <c r="BMH642" s="194" t="s">
        <v>197</v>
      </c>
      <c r="BMI642" s="18"/>
      <c r="BMJ642" s="18"/>
      <c r="BMK642" s="18"/>
      <c r="BML642" s="18"/>
      <c r="BMM642" s="18"/>
    </row>
    <row r="643" spans="1698:1703" ht="13.2" x14ac:dyDescent="0.25">
      <c r="BMH643" s="21"/>
      <c r="BMI643" s="18"/>
      <c r="BMJ643" s="18"/>
      <c r="BMK643" s="18" t="s">
        <v>195</v>
      </c>
      <c r="BML643" s="18"/>
      <c r="BMM643" s="18"/>
    </row>
    <row r="644" spans="1698:1703" ht="13.2" x14ac:dyDescent="0.25">
      <c r="BMH644" s="19"/>
      <c r="BMI644" s="18"/>
      <c r="BMJ644" s="18"/>
      <c r="BMK644" s="18" t="s">
        <v>136</v>
      </c>
      <c r="BML644" s="18"/>
      <c r="BMM644" s="18"/>
    </row>
    <row r="645" spans="1698:1703" ht="13.2" x14ac:dyDescent="0.25">
      <c r="BMH645" s="19"/>
      <c r="BMI645" s="18"/>
      <c r="BMJ645" s="18"/>
      <c r="BMK645" s="18" t="s">
        <v>168</v>
      </c>
      <c r="BML645" s="18"/>
      <c r="BMM645" s="18"/>
    </row>
    <row r="646" spans="1698:1703" ht="13.2" x14ac:dyDescent="0.25">
      <c r="BMH646" s="19"/>
      <c r="BMI646" s="18"/>
      <c r="BMJ646" s="18"/>
      <c r="BMK646" s="18" t="s">
        <v>191</v>
      </c>
      <c r="BML646" s="18"/>
      <c r="BMM646" s="18"/>
    </row>
    <row r="647" spans="1698:1703" ht="13.2" x14ac:dyDescent="0.25">
      <c r="BMH647" s="19"/>
      <c r="BMI647" s="18"/>
      <c r="BMJ647" s="18"/>
      <c r="BMK647" s="18" t="s">
        <v>193</v>
      </c>
      <c r="BML647" s="18"/>
      <c r="BMM647" s="18"/>
    </row>
    <row r="648" spans="1698:1703" ht="13.2" x14ac:dyDescent="0.25">
      <c r="BMH648" s="19"/>
      <c r="BMI648" s="18"/>
      <c r="BMJ648" s="18"/>
      <c r="BMK648" s="18" t="s">
        <v>189</v>
      </c>
      <c r="BML648" s="18"/>
      <c r="BMM648" s="18"/>
    </row>
    <row r="649" spans="1698:1703" ht="13.2" x14ac:dyDescent="0.25">
      <c r="BMH649" s="19"/>
      <c r="BMI649" s="18"/>
      <c r="BMJ649" s="18"/>
      <c r="BMK649" s="18" t="s">
        <v>190</v>
      </c>
      <c r="BML649" s="18"/>
      <c r="BMM649" s="18"/>
    </row>
    <row r="650" spans="1698:1703" ht="13.2" x14ac:dyDescent="0.25">
      <c r="BMH650" s="19"/>
      <c r="BMI650" s="18"/>
      <c r="BMJ650" s="18"/>
      <c r="BMK650" s="18" t="s">
        <v>192</v>
      </c>
      <c r="BML650" s="18"/>
      <c r="BMM650" s="18"/>
    </row>
    <row r="651" spans="1698:1703" ht="13.2" x14ac:dyDescent="0.25">
      <c r="BMH651" s="19"/>
      <c r="BMI651" s="18"/>
      <c r="BMJ651" s="18"/>
      <c r="BMK651" s="18" t="s">
        <v>194</v>
      </c>
      <c r="BML651" s="18"/>
      <c r="BMM651" s="18"/>
    </row>
    <row r="652" spans="1698:1703" ht="13.2" x14ac:dyDescent="0.25">
      <c r="BMH652" s="19"/>
      <c r="BMI652" s="18"/>
      <c r="BMJ652" s="18"/>
      <c r="BMK652" s="18"/>
      <c r="BML652" s="18"/>
      <c r="BMM652" s="18"/>
    </row>
    <row r="653" spans="1698:1703" ht="13.2" x14ac:dyDescent="0.25">
      <c r="BMH653" s="19"/>
      <c r="BMI653" s="18"/>
      <c r="BMJ653" s="18"/>
      <c r="BMK653" s="18"/>
      <c r="BML653" s="18"/>
      <c r="BMM653" s="18"/>
    </row>
    <row r="654" spans="1698:1703" ht="13.2" x14ac:dyDescent="0.25">
      <c r="BMH654" s="19"/>
      <c r="BMI654" s="18"/>
      <c r="BMJ654" s="18"/>
      <c r="BMK654" s="18"/>
      <c r="BML654" s="18"/>
      <c r="BMM654" s="18" t="s">
        <v>188</v>
      </c>
    </row>
    <row r="655" spans="1698:1703" ht="13.2" x14ac:dyDescent="0.25">
      <c r="BMH655" s="19"/>
      <c r="BMI655" s="18"/>
      <c r="BMJ655" s="18"/>
      <c r="BMK655" s="18"/>
      <c r="BML655" s="18"/>
      <c r="BMM655" s="195" t="s">
        <v>187</v>
      </c>
    </row>
    <row r="656" spans="1698:1703" ht="13.2" x14ac:dyDescent="0.25">
      <c r="BMH656" s="19"/>
      <c r="BMI656" s="18"/>
      <c r="BMJ656" s="18"/>
      <c r="BMK656" s="18"/>
      <c r="BML656" s="18"/>
      <c r="BMM656" s="195" t="s">
        <v>186</v>
      </c>
    </row>
    <row r="657" spans="1703:1703" ht="13.2" x14ac:dyDescent="0.25">
      <c r="BMM657" s="195" t="s">
        <v>185</v>
      </c>
    </row>
    <row r="658" spans="1703:1703" ht="20.399999999999999" x14ac:dyDescent="0.25">
      <c r="BMM658" s="195" t="s">
        <v>184</v>
      </c>
    </row>
    <row r="659" spans="1703:1703" ht="13.2" x14ac:dyDescent="0.25">
      <c r="BMM659" s="195" t="s">
        <v>183</v>
      </c>
    </row>
    <row r="660" spans="1703:1703" ht="20.399999999999999" x14ac:dyDescent="0.25">
      <c r="BMM660" s="196" t="s">
        <v>182</v>
      </c>
    </row>
    <row r="661" spans="1703:1703" ht="13.2" x14ac:dyDescent="0.25">
      <c r="BMM661" s="195" t="s">
        <v>181</v>
      </c>
    </row>
    <row r="662" spans="1703:1703" ht="13.2" x14ac:dyDescent="0.25">
      <c r="BMM662" s="195" t="s">
        <v>180</v>
      </c>
    </row>
    <row r="663" spans="1703:1703" ht="13.2" x14ac:dyDescent="0.25">
      <c r="BMM663" s="195" t="s">
        <v>179</v>
      </c>
    </row>
    <row r="664" spans="1703:1703" ht="20.399999999999999" x14ac:dyDescent="0.25">
      <c r="BMM664" s="195" t="s">
        <v>178</v>
      </c>
    </row>
    <row r="665" spans="1703:1703" ht="30.6" x14ac:dyDescent="0.25">
      <c r="BMM665" s="195" t="s">
        <v>177</v>
      </c>
    </row>
    <row r="666" spans="1703:1703" ht="13.2" x14ac:dyDescent="0.25">
      <c r="BMM666" s="195" t="s">
        <v>176</v>
      </c>
    </row>
    <row r="667" spans="1703:1703" ht="13.2" x14ac:dyDescent="0.25">
      <c r="BMM667" s="195" t="s">
        <v>175</v>
      </c>
    </row>
    <row r="668" spans="1703:1703" ht="13.2" x14ac:dyDescent="0.25">
      <c r="BMM668" s="195" t="s">
        <v>174</v>
      </c>
    </row>
    <row r="669" spans="1703:1703" ht="13.2" x14ac:dyDescent="0.25">
      <c r="BMM669" s="195" t="s">
        <v>173</v>
      </c>
    </row>
    <row r="670" spans="1703:1703" ht="13.2" x14ac:dyDescent="0.25">
      <c r="BMM670" s="195" t="s">
        <v>172</v>
      </c>
    </row>
    <row r="671" spans="1703:1703" ht="13.2" x14ac:dyDescent="0.25">
      <c r="BMM671" s="195" t="s">
        <v>171</v>
      </c>
    </row>
    <row r="672" spans="1703:1703" ht="13.2" x14ac:dyDescent="0.25">
      <c r="BMM672" s="195" t="s">
        <v>170</v>
      </c>
    </row>
    <row r="673" spans="1703:1706" ht="13.2" x14ac:dyDescent="0.25">
      <c r="BMM673" s="195" t="s">
        <v>169</v>
      </c>
      <c r="BMN673" s="195"/>
      <c r="BMO673" s="195"/>
      <c r="BMP673" s="195"/>
    </row>
    <row r="674" spans="1703:1706" ht="13.35" customHeight="1" x14ac:dyDescent="0.25">
      <c r="BMM674" s="195"/>
      <c r="BMN674" s="195"/>
      <c r="BMO674" s="195"/>
      <c r="BMP674" s="195"/>
    </row>
    <row r="675" spans="1703:1706" ht="13.35" customHeight="1" x14ac:dyDescent="0.25">
      <c r="BMM675" s="195"/>
      <c r="BMN675" s="195"/>
      <c r="BMO675" s="195"/>
      <c r="BMP675" s="195"/>
    </row>
    <row r="676" spans="1703:1706" ht="13.35" customHeight="1" x14ac:dyDescent="0.25">
      <c r="BMM676" s="195"/>
      <c r="BMN676" s="195"/>
      <c r="BMO676" s="195"/>
      <c r="BMP676" s="195"/>
    </row>
    <row r="677" spans="1703:1706" ht="13.2" x14ac:dyDescent="0.25">
      <c r="BMN677" s="195"/>
      <c r="BMO677" s="195"/>
      <c r="BMP677" s="195"/>
    </row>
    <row r="678" spans="1703:1706" ht="13.2" x14ac:dyDescent="0.25">
      <c r="BMN678" s="18"/>
      <c r="BMO678" s="18"/>
      <c r="BMP678" s="18"/>
    </row>
    <row r="679" spans="1703:1706" ht="13.2" x14ac:dyDescent="0.25">
      <c r="BMM679" s="18"/>
      <c r="BMN679" s="18"/>
      <c r="BMO679" s="18"/>
      <c r="BMP679" s="18"/>
    </row>
    <row r="680" spans="1703:1706" ht="13.2" x14ac:dyDescent="0.25">
      <c r="BMM680" s="18"/>
      <c r="BMN680" s="18"/>
      <c r="BMO680" s="18"/>
      <c r="BMP680" s="18"/>
    </row>
    <row r="681" spans="1703:1706" ht="13.2" x14ac:dyDescent="0.25">
      <c r="BMM681" s="18"/>
      <c r="BMN681" s="18"/>
      <c r="BMO681" s="18"/>
      <c r="BMP681" s="18" t="s">
        <v>168</v>
      </c>
    </row>
    <row r="682" spans="1703:1706" ht="13.2" x14ac:dyDescent="0.25">
      <c r="BMM682" s="18"/>
      <c r="BMN682" s="18"/>
      <c r="BMO682" s="18"/>
      <c r="BMP682" s="18" t="s">
        <v>167</v>
      </c>
    </row>
    <row r="683" spans="1703:1706" ht="13.2" x14ac:dyDescent="0.25">
      <c r="BMM683" s="18"/>
      <c r="BMN683" s="18"/>
      <c r="BMO683" s="18"/>
      <c r="BMP683" s="18" t="s">
        <v>166</v>
      </c>
    </row>
    <row r="684" spans="1703:1706" ht="13.2" x14ac:dyDescent="0.25">
      <c r="BMM684" s="18"/>
      <c r="BMN684" s="18"/>
      <c r="BMO684" s="18"/>
      <c r="BMP684" s="18" t="s">
        <v>165</v>
      </c>
    </row>
    <row r="685" spans="1703:1706" ht="13.2" x14ac:dyDescent="0.25">
      <c r="BMM685" s="18"/>
      <c r="BMN685" s="18"/>
      <c r="BMO685" s="18"/>
      <c r="BMP685" s="18" t="s">
        <v>164</v>
      </c>
    </row>
    <row r="686" spans="1703:1706" ht="13.2" x14ac:dyDescent="0.25">
      <c r="BMM686" s="18"/>
      <c r="BMN686" s="18"/>
      <c r="BMO686" s="18"/>
      <c r="BMP686" s="18" t="s">
        <v>163</v>
      </c>
    </row>
    <row r="690" spans="1683:1710" ht="14.4" x14ac:dyDescent="0.25">
      <c r="BLS690" s="18"/>
      <c r="BLT690" s="18"/>
      <c r="BLU690" s="18"/>
      <c r="BLV690" s="18"/>
      <c r="BLW690" s="18"/>
      <c r="BLX690" s="18"/>
      <c r="BLY690" s="18"/>
      <c r="BLZ690" s="18"/>
      <c r="BMA690" s="18"/>
      <c r="BMB690" s="18"/>
      <c r="BMC690" s="18"/>
      <c r="BMD690" s="18"/>
      <c r="BME690" s="18"/>
      <c r="BMF690" s="21"/>
      <c r="BMG690" s="18"/>
      <c r="BMH690" s="19"/>
      <c r="BMI690" s="18"/>
      <c r="BMJ690" s="18"/>
      <c r="BMK690" s="18"/>
      <c r="BML690" s="18"/>
      <c r="BMM690" s="18"/>
      <c r="BMN690" s="18"/>
      <c r="BMO690" s="18"/>
      <c r="BMP690" s="18"/>
      <c r="BMQ690" s="18"/>
      <c r="BMR690" s="31" t="s">
        <v>52</v>
      </c>
      <c r="BMS690" s="18"/>
      <c r="BMT690" s="18"/>
    </row>
    <row r="691" spans="1683:1710" ht="13.2" x14ac:dyDescent="0.25">
      <c r="BLS691" s="18"/>
      <c r="BLT691" s="18"/>
      <c r="BLU691" s="18"/>
      <c r="BLV691" s="18"/>
      <c r="BLW691" s="18"/>
      <c r="BLX691" s="18"/>
      <c r="BLY691" s="18"/>
      <c r="BLZ691" s="18"/>
      <c r="BMA691" s="18"/>
      <c r="BMB691" s="18"/>
      <c r="BMC691" s="18"/>
      <c r="BMD691" s="18"/>
      <c r="BME691" s="18"/>
      <c r="BMF691" s="21"/>
      <c r="BMG691" s="18"/>
      <c r="BMH691" s="19"/>
      <c r="BMI691" s="18"/>
      <c r="BMJ691" s="18"/>
      <c r="BMK691" s="18"/>
      <c r="BML691" s="18"/>
      <c r="BMM691" s="18"/>
      <c r="BMN691" s="18"/>
      <c r="BMO691" s="18"/>
      <c r="BMP691" s="18"/>
      <c r="BMQ691" s="18"/>
      <c r="BMR691" s="22" t="s">
        <v>26</v>
      </c>
      <c r="BMS691" s="18"/>
      <c r="BMT691" s="18"/>
    </row>
    <row r="692" spans="1683:1710" ht="13.2" x14ac:dyDescent="0.25">
      <c r="BLS692" s="18"/>
      <c r="BLT692" s="18"/>
      <c r="BLU692" s="18"/>
      <c r="BLV692" s="18"/>
      <c r="BLW692" s="18"/>
      <c r="BLX692" s="18"/>
      <c r="BLY692" s="18"/>
      <c r="BLZ692" s="18"/>
      <c r="BMA692" s="18"/>
      <c r="BMB692" s="18"/>
      <c r="BMC692" s="18"/>
      <c r="BMD692" s="18"/>
      <c r="BME692" s="18"/>
      <c r="BMF692" s="21"/>
      <c r="BMG692" s="18"/>
      <c r="BMH692" s="19"/>
      <c r="BMI692" s="18"/>
      <c r="BMJ692" s="18"/>
      <c r="BMK692" s="18"/>
      <c r="BML692" s="18"/>
      <c r="BMM692" s="18"/>
      <c r="BMN692" s="18"/>
      <c r="BMO692" s="18"/>
      <c r="BMP692" s="18"/>
      <c r="BMQ692" s="18"/>
      <c r="BMR692" s="22" t="s">
        <v>24</v>
      </c>
      <c r="BMS692" s="18"/>
      <c r="BMT692" s="18"/>
    </row>
    <row r="693" spans="1683:1710" ht="13.2" x14ac:dyDescent="0.25">
      <c r="BLS693" s="18"/>
      <c r="BLT693" s="18"/>
      <c r="BLU693" s="18"/>
      <c r="BLV693" s="18"/>
      <c r="BLW693" s="18"/>
      <c r="BLX693" s="18"/>
      <c r="BLY693" s="18"/>
      <c r="BLZ693" s="18"/>
      <c r="BMA693" s="18"/>
      <c r="BMB693" s="18"/>
      <c r="BMC693" s="18"/>
      <c r="BMD693" s="18"/>
      <c r="BME693" s="18"/>
      <c r="BMF693" s="21"/>
      <c r="BMG693" s="18"/>
      <c r="BMH693" s="19"/>
      <c r="BMI693" s="18"/>
      <c r="BMJ693" s="18"/>
      <c r="BMK693" s="18"/>
      <c r="BML693" s="18"/>
      <c r="BMM693" s="18"/>
      <c r="BMN693" s="18"/>
      <c r="BMO693" s="18"/>
      <c r="BMP693" s="18"/>
      <c r="BMQ693" s="18"/>
      <c r="BMR693" s="22" t="s">
        <v>22</v>
      </c>
      <c r="BMS693" s="18"/>
      <c r="BMT693" s="18"/>
    </row>
    <row r="694" spans="1683:1710" ht="13.2" x14ac:dyDescent="0.25">
      <c r="BLS694" s="18"/>
      <c r="BLT694" s="18"/>
      <c r="BLU694" s="18"/>
      <c r="BLV694" s="18"/>
      <c r="BLW694" s="18"/>
      <c r="BLX694" s="18"/>
      <c r="BLY694" s="18"/>
      <c r="BLZ694" s="18"/>
      <c r="BMA694" s="18"/>
      <c r="BMB694" s="18"/>
      <c r="BMC694" s="18"/>
      <c r="BMD694" s="18"/>
      <c r="BME694" s="18"/>
      <c r="BMF694" s="21"/>
      <c r="BMG694" s="18"/>
      <c r="BMH694" s="19"/>
      <c r="BMI694" s="18"/>
      <c r="BMJ694" s="18"/>
      <c r="BMK694" s="18"/>
      <c r="BML694" s="18"/>
      <c r="BMM694" s="18"/>
      <c r="BMN694" s="18"/>
      <c r="BMO694" s="18"/>
      <c r="BMP694" s="18"/>
      <c r="BMQ694" s="18"/>
      <c r="BMR694" s="22" t="s">
        <v>20</v>
      </c>
      <c r="BMS694" s="18"/>
      <c r="BMT694" s="22"/>
    </row>
    <row r="695" spans="1683:1710" ht="13.2" x14ac:dyDescent="0.25">
      <c r="BLS695" s="18"/>
      <c r="BLT695" s="18"/>
      <c r="BLU695" s="18"/>
      <c r="BLV695" s="18"/>
      <c r="BLW695" s="18"/>
      <c r="BLX695" s="18"/>
      <c r="BLY695" s="18"/>
      <c r="BLZ695" s="18"/>
      <c r="BMA695" s="18"/>
      <c r="BMB695" s="18"/>
      <c r="BMC695" s="18"/>
      <c r="BMD695" s="18"/>
      <c r="BME695" s="18"/>
      <c r="BMF695" s="21"/>
      <c r="BMG695" s="18"/>
      <c r="BMH695" s="19"/>
      <c r="BMI695" s="18"/>
      <c r="BMJ695" s="18"/>
      <c r="BMK695" s="18"/>
      <c r="BML695" s="18"/>
      <c r="BMM695" s="18"/>
      <c r="BMN695" s="18"/>
      <c r="BMO695" s="18"/>
      <c r="BMP695" s="18"/>
      <c r="BMQ695" s="18"/>
      <c r="BMR695" s="22" t="s">
        <v>18</v>
      </c>
      <c r="BMS695" s="18"/>
      <c r="BMT695" s="18"/>
    </row>
    <row r="696" spans="1683:1710" ht="13.2" x14ac:dyDescent="0.25">
      <c r="BLS696" s="18"/>
      <c r="BLT696" s="18"/>
      <c r="BLU696" s="18"/>
      <c r="BLV696" s="18"/>
      <c r="BLW696" s="18"/>
      <c r="BLX696" s="18"/>
      <c r="BLY696" s="18"/>
      <c r="BLZ696" s="18"/>
      <c r="BMA696" s="18"/>
      <c r="BMB696" s="18"/>
      <c r="BMC696" s="18"/>
      <c r="BMD696" s="18"/>
      <c r="BME696" s="18"/>
      <c r="BMF696" s="21"/>
      <c r="BMG696" s="18"/>
      <c r="BMH696" s="19"/>
      <c r="BMI696" s="18"/>
      <c r="BMJ696" s="18"/>
      <c r="BMK696" s="18"/>
      <c r="BML696" s="18"/>
      <c r="BMM696" s="18"/>
      <c r="BMN696" s="18"/>
      <c r="BMO696" s="18"/>
      <c r="BMP696" s="18"/>
      <c r="BMQ696" s="18"/>
      <c r="BMR696" s="22"/>
      <c r="BMS696" s="18"/>
      <c r="BMT696" s="18"/>
    </row>
    <row r="697" spans="1683:1710" ht="14.4" x14ac:dyDescent="0.25">
      <c r="BLS697" s="18"/>
      <c r="BLT697" s="18"/>
      <c r="BLU697" s="18"/>
      <c r="BLV697" s="18"/>
      <c r="BLW697" s="18"/>
      <c r="BLX697" s="18"/>
      <c r="BLY697" s="18"/>
      <c r="BLZ697" s="18"/>
      <c r="BMA697" s="18"/>
      <c r="BMB697" s="18"/>
      <c r="BMC697" s="18"/>
      <c r="BMD697" s="18"/>
      <c r="BME697" s="18"/>
      <c r="BMF697" s="21"/>
      <c r="BMG697" s="18"/>
      <c r="BMH697" s="19"/>
      <c r="BMI697" s="18"/>
      <c r="BMJ697" s="18"/>
      <c r="BMK697" s="18"/>
      <c r="BML697" s="18"/>
      <c r="BMM697" s="18"/>
      <c r="BMN697" s="18"/>
      <c r="BMO697" s="18"/>
      <c r="BMP697" s="18"/>
      <c r="BMQ697" s="18"/>
      <c r="BMR697" s="22"/>
      <c r="BMS697" s="18"/>
      <c r="BMT697" s="31" t="s">
        <v>51</v>
      </c>
    </row>
    <row r="698" spans="1683:1710" ht="13.2" x14ac:dyDescent="0.25">
      <c r="BLS698" s="18"/>
      <c r="BLT698" s="18"/>
      <c r="BLU698" s="18"/>
      <c r="BLV698" s="18"/>
      <c r="BLW698" s="18"/>
      <c r="BLX698" s="18"/>
      <c r="BLY698" s="18"/>
      <c r="BLZ698" s="18"/>
      <c r="BMA698" s="18"/>
      <c r="BMB698" s="18"/>
      <c r="BMC698" s="18"/>
      <c r="BMD698" s="18"/>
      <c r="BME698" s="18"/>
      <c r="BMF698" s="21"/>
      <c r="BMG698" s="18"/>
      <c r="BMH698" s="19"/>
      <c r="BMI698" s="18"/>
      <c r="BMJ698" s="18"/>
      <c r="BMK698" s="18"/>
      <c r="BML698" s="18"/>
      <c r="BMM698" s="18"/>
      <c r="BMN698" s="18"/>
      <c r="BMO698" s="18"/>
      <c r="BMP698" s="18"/>
      <c r="BMQ698" s="18"/>
      <c r="BMR698" s="22"/>
      <c r="BMS698" s="18"/>
      <c r="BMT698" s="22" t="s">
        <v>28</v>
      </c>
    </row>
    <row r="699" spans="1683:1710" ht="13.2" x14ac:dyDescent="0.25">
      <c r="BLS699" s="18"/>
      <c r="BLT699" s="19"/>
      <c r="BLU699" s="18"/>
      <c r="BLV699" s="18"/>
      <c r="BLW699" s="18"/>
      <c r="BLX699" s="18"/>
      <c r="BLY699" s="18"/>
      <c r="BLZ699" s="18"/>
      <c r="BMA699" s="18"/>
      <c r="BMB699" s="18"/>
      <c r="BMC699" s="18"/>
      <c r="BMD699" s="18"/>
      <c r="BME699" s="18"/>
      <c r="BMF699" s="21"/>
      <c r="BMG699" s="18"/>
      <c r="BMH699" s="19"/>
      <c r="BMI699" s="18"/>
      <c r="BMJ699" s="18"/>
      <c r="BMK699" s="18"/>
      <c r="BML699" s="18"/>
      <c r="BMM699" s="18"/>
      <c r="BMN699" s="18"/>
      <c r="BMO699" s="18"/>
      <c r="BMP699" s="18"/>
      <c r="BMQ699" s="18"/>
      <c r="BMR699" s="22"/>
      <c r="BMS699" s="18"/>
      <c r="BMT699" s="22" t="s">
        <v>29</v>
      </c>
    </row>
    <row r="700" spans="1683:1710" ht="13.2" x14ac:dyDescent="0.25">
      <c r="BLS700" s="18"/>
      <c r="BLT700" s="18"/>
      <c r="BLU700" s="18"/>
      <c r="BLV700" s="18"/>
      <c r="BLW700" s="18"/>
      <c r="BLX700" s="18"/>
      <c r="BLY700" s="18"/>
      <c r="BLZ700" s="18"/>
      <c r="BMA700" s="18"/>
      <c r="BMB700" s="18"/>
      <c r="BMC700" s="18"/>
      <c r="BMD700" s="18"/>
      <c r="BME700" s="18"/>
      <c r="BMF700" s="21"/>
      <c r="BMG700" s="18"/>
      <c r="BMH700" s="19"/>
      <c r="BMI700" s="18"/>
      <c r="BMJ700" s="18"/>
      <c r="BMK700" s="18"/>
      <c r="BML700" s="18"/>
      <c r="BMM700" s="18"/>
      <c r="BMN700" s="18"/>
      <c r="BMO700" s="18"/>
      <c r="BMP700" s="18"/>
      <c r="BMQ700" s="18"/>
      <c r="BMR700" s="22"/>
      <c r="BMS700" s="18"/>
      <c r="BMT700" s="22" t="s">
        <v>30</v>
      </c>
    </row>
    <row r="701" spans="1683:1710" ht="13.2" x14ac:dyDescent="0.25">
      <c r="BLS701" s="18"/>
      <c r="BLT701" s="18"/>
      <c r="BLU701" s="18"/>
      <c r="BLV701" s="18"/>
      <c r="BLW701" s="18"/>
      <c r="BLX701" s="18"/>
      <c r="BLY701" s="18"/>
      <c r="BLZ701" s="18"/>
      <c r="BMA701" s="18"/>
      <c r="BMB701" s="18"/>
      <c r="BMC701" s="18"/>
      <c r="BMD701" s="18"/>
      <c r="BME701" s="18"/>
      <c r="BMF701" s="21"/>
      <c r="BMG701" s="18"/>
      <c r="BMH701" s="19"/>
      <c r="BMI701" s="18"/>
      <c r="BMJ701" s="18"/>
      <c r="BMK701" s="18"/>
      <c r="BML701" s="18"/>
      <c r="BMM701" s="18"/>
      <c r="BMN701" s="18"/>
      <c r="BMO701" s="18"/>
      <c r="BMP701" s="18"/>
      <c r="BMQ701" s="18"/>
      <c r="BMR701" s="22"/>
      <c r="BMS701" s="18"/>
      <c r="BMT701" s="22" t="s">
        <v>31</v>
      </c>
    </row>
    <row r="702" spans="1683:1710" ht="13.2" x14ac:dyDescent="0.25">
      <c r="BLS702" s="18"/>
      <c r="BLT702" s="18"/>
      <c r="BLU702" s="18"/>
      <c r="BLV702" s="18"/>
      <c r="BLW702" s="18"/>
      <c r="BLX702" s="18"/>
      <c r="BLY702" s="18"/>
      <c r="BLZ702" s="18"/>
      <c r="BMA702" s="18"/>
      <c r="BMB702" s="18"/>
      <c r="BMC702" s="18"/>
      <c r="BMD702" s="18"/>
      <c r="BME702" s="18"/>
      <c r="BMF702" s="21"/>
      <c r="BMG702" s="18"/>
      <c r="BMH702" s="19"/>
      <c r="BMI702" s="18"/>
      <c r="BMJ702" s="18"/>
      <c r="BMK702" s="18"/>
      <c r="BML702" s="18"/>
      <c r="BMM702" s="18"/>
      <c r="BMN702" s="18"/>
      <c r="BMO702" s="18"/>
      <c r="BMP702" s="18"/>
      <c r="BMQ702" s="18"/>
      <c r="BMR702" s="22"/>
      <c r="BMS702" s="18"/>
      <c r="BMT702" s="22" t="s">
        <v>32</v>
      </c>
    </row>
    <row r="703" spans="1683:1710" ht="13.2" x14ac:dyDescent="0.25">
      <c r="BLS703" s="18"/>
      <c r="BLT703" s="18"/>
      <c r="BLU703" s="18"/>
      <c r="BLV703" s="18"/>
      <c r="BLW703" s="18"/>
      <c r="BLX703" s="18"/>
      <c r="BLY703" s="18"/>
      <c r="BLZ703" s="18"/>
      <c r="BMA703" s="18"/>
      <c r="BMB703" s="18"/>
      <c r="BMC703" s="18"/>
      <c r="BMD703" s="18"/>
      <c r="BME703" s="18"/>
      <c r="BMF703" s="21"/>
      <c r="BMG703" s="18"/>
      <c r="BMH703" s="19"/>
      <c r="BMI703" s="18"/>
      <c r="BMJ703" s="18"/>
      <c r="BMK703" s="18"/>
      <c r="BML703" s="18"/>
      <c r="BMM703" s="18"/>
      <c r="BMN703" s="18"/>
      <c r="BMO703" s="18"/>
      <c r="BMP703" s="18"/>
      <c r="BMQ703" s="18"/>
      <c r="BMR703" s="22"/>
      <c r="BMS703" s="18"/>
      <c r="BMT703" s="18"/>
    </row>
    <row r="704" spans="1683:1710" ht="13.2" x14ac:dyDescent="0.25">
      <c r="BLS704" s="18" t="s">
        <v>162</v>
      </c>
      <c r="BLT704" s="19"/>
      <c r="BLU704" s="18"/>
      <c r="BLV704" s="18"/>
      <c r="BLW704" s="18"/>
      <c r="BLX704" s="18"/>
      <c r="BLY704" s="18"/>
      <c r="BLZ704" s="18"/>
      <c r="BMA704" s="18"/>
      <c r="BMB704" s="18"/>
      <c r="BMC704" s="18"/>
      <c r="BMD704" s="18"/>
      <c r="BME704" s="18"/>
      <c r="BMF704" s="21"/>
      <c r="BMG704" s="18"/>
      <c r="BMH704" s="19"/>
      <c r="BMI704" s="18"/>
      <c r="BMJ704" s="18"/>
      <c r="BMK704" s="18"/>
      <c r="BML704" s="18"/>
      <c r="BMM704" s="18"/>
      <c r="BMN704" s="18"/>
      <c r="BMO704" s="18"/>
      <c r="BMP704" s="18" t="s">
        <v>77</v>
      </c>
      <c r="BMQ704" s="18"/>
      <c r="BMR704" s="22"/>
      <c r="BMS704" s="18"/>
      <c r="BMT704" s="18"/>
    </row>
    <row r="705" spans="1683:1719" ht="13.2" x14ac:dyDescent="0.25">
      <c r="BLS705" s="18" t="s">
        <v>161</v>
      </c>
      <c r="BLT705" s="19">
        <v>0</v>
      </c>
      <c r="BLU705" s="18" t="s">
        <v>160</v>
      </c>
      <c r="BLV705" s="18"/>
      <c r="BLW705" s="18"/>
      <c r="BLX705" s="18"/>
      <c r="BLY705" s="18"/>
      <c r="BLZ705" s="18"/>
      <c r="BMA705" s="18"/>
      <c r="BMB705" s="18"/>
      <c r="BMC705" s="18"/>
      <c r="BMD705" s="18"/>
      <c r="BME705" s="18"/>
      <c r="BMF705" s="21"/>
      <c r="BMG705" s="18"/>
      <c r="BMH705" s="19"/>
      <c r="BMI705" s="18"/>
      <c r="BMJ705" s="18"/>
      <c r="BMK705" s="18"/>
      <c r="BML705" s="18"/>
      <c r="BMM705" s="18"/>
      <c r="BMN705" s="18"/>
      <c r="BMO705" s="18"/>
      <c r="BMP705" s="18" t="s">
        <v>76</v>
      </c>
      <c r="BMQ705" s="18"/>
      <c r="BMR705" s="22"/>
      <c r="BMS705" s="18"/>
      <c r="BMT705" s="18"/>
      <c r="BMU705" s="18"/>
      <c r="BMV705" s="18"/>
      <c r="BMW705" s="18"/>
      <c r="BMX705" s="18"/>
      <c r="BMY705" s="18"/>
      <c r="BMZ705" s="18"/>
      <c r="BNA705" s="18"/>
      <c r="BNB705" s="18"/>
      <c r="BNC705" s="18"/>
    </row>
    <row r="706" spans="1683:1719" ht="13.2" x14ac:dyDescent="0.25">
      <c r="BLS706" s="18" t="s">
        <v>159</v>
      </c>
      <c r="BLT706" s="19">
        <v>1</v>
      </c>
      <c r="BLU706" s="18" t="s">
        <v>158</v>
      </c>
      <c r="BLV706" s="18"/>
      <c r="BLW706" s="18"/>
      <c r="BLX706" s="18"/>
      <c r="BLY706" s="18"/>
      <c r="BLZ706" s="18"/>
      <c r="BMA706" s="18"/>
      <c r="BMB706" s="18"/>
      <c r="BMC706" s="18"/>
      <c r="BMD706" s="18"/>
      <c r="BME706" s="18"/>
      <c r="BMF706" s="21"/>
      <c r="BMG706" s="18"/>
      <c r="BMH706" s="19"/>
      <c r="BMI706" s="18"/>
      <c r="BMJ706" s="18"/>
      <c r="BMK706" s="18"/>
      <c r="BML706" s="18"/>
      <c r="BMM706" s="18"/>
      <c r="BMN706" s="18"/>
      <c r="BMO706" s="18"/>
      <c r="BMP706" s="18" t="s">
        <v>75</v>
      </c>
      <c r="BMQ706" s="18"/>
      <c r="BMR706" s="22"/>
      <c r="BMS706" s="18"/>
      <c r="BMT706" s="18"/>
      <c r="BMU706" s="18"/>
      <c r="BMV706" s="18"/>
      <c r="BMW706" s="18"/>
      <c r="BMX706" s="18"/>
      <c r="BMY706" s="18"/>
      <c r="BMZ706" s="18"/>
      <c r="BNA706" s="18"/>
      <c r="BNB706" s="18"/>
      <c r="BNC706" s="18"/>
    </row>
    <row r="707" spans="1683:1719" ht="13.2" x14ac:dyDescent="0.25">
      <c r="BLS707" s="18" t="s">
        <v>157</v>
      </c>
      <c r="BLT707" s="19">
        <v>2</v>
      </c>
      <c r="BLU707" s="18" t="s">
        <v>156</v>
      </c>
      <c r="BLV707" s="18"/>
      <c r="BLW707" s="18"/>
      <c r="BLX707" s="18"/>
      <c r="BLY707" s="18"/>
      <c r="BLZ707" s="18"/>
      <c r="BMA707" s="18"/>
      <c r="BMB707" s="18"/>
      <c r="BMC707" s="18"/>
      <c r="BMD707" s="18"/>
      <c r="BME707" s="18"/>
      <c r="BMF707" s="21"/>
      <c r="BMG707" s="18"/>
      <c r="BMH707" s="19"/>
      <c r="BMI707" s="18"/>
      <c r="BMJ707" s="18"/>
      <c r="BMK707" s="18"/>
      <c r="BML707" s="18"/>
      <c r="BMM707" s="18"/>
      <c r="BMN707" s="18"/>
      <c r="BMO707" s="18"/>
      <c r="BMP707" s="18" t="s">
        <v>74</v>
      </c>
      <c r="BMQ707" s="18"/>
      <c r="BMR707" s="18"/>
      <c r="BMS707" s="18"/>
      <c r="BMT707" s="18"/>
      <c r="BMU707" s="18"/>
      <c r="BMV707" s="18"/>
      <c r="BMW707" s="18"/>
      <c r="BMX707" s="18"/>
      <c r="BMY707" s="18"/>
      <c r="BMZ707" s="18"/>
      <c r="BNA707" s="18"/>
      <c r="BNB707" s="18"/>
      <c r="BNC707" s="18"/>
    </row>
    <row r="708" spans="1683:1719" ht="14.4" x14ac:dyDescent="0.25">
      <c r="BLS708" s="18"/>
      <c r="BLT708" s="18"/>
      <c r="BLU708" s="18"/>
      <c r="BLV708" s="18"/>
      <c r="BLW708" s="18"/>
      <c r="BLX708" s="18"/>
      <c r="BLY708" s="18"/>
      <c r="BLZ708" s="18"/>
      <c r="BMA708" s="18"/>
      <c r="BMB708" s="18"/>
      <c r="BMC708" s="18"/>
      <c r="BMD708" s="18"/>
      <c r="BME708" s="18"/>
      <c r="BMF708" s="21"/>
      <c r="BMG708" s="18"/>
      <c r="BMH708" s="19"/>
      <c r="BMI708" s="18"/>
      <c r="BMJ708" s="18"/>
      <c r="BMK708" s="18"/>
      <c r="BML708" s="18"/>
      <c r="BMM708" s="18"/>
      <c r="BMN708" s="18"/>
      <c r="BMO708" s="18"/>
      <c r="BMP708" s="18" t="s">
        <v>73</v>
      </c>
      <c r="BMQ708" s="18"/>
      <c r="BMR708" s="18"/>
      <c r="BMS708" s="18"/>
      <c r="BMT708" s="31"/>
      <c r="BMU708" s="18"/>
      <c r="BMV708" s="18"/>
      <c r="BMW708" s="18"/>
      <c r="BMX708" s="18"/>
      <c r="BMY708" s="18"/>
      <c r="BMZ708" s="18"/>
      <c r="BNA708" s="18"/>
      <c r="BNB708" s="18"/>
      <c r="BNC708" s="18"/>
    </row>
    <row r="709" spans="1683:1719" ht="13.2" x14ac:dyDescent="0.25">
      <c r="BLS709" s="27"/>
      <c r="BLT709" s="27"/>
      <c r="BLU709" s="27"/>
      <c r="BLV709" s="27"/>
      <c r="BLW709" s="27"/>
      <c r="BLX709" s="27"/>
      <c r="BLY709" s="18"/>
      <c r="BLZ709" s="18"/>
      <c r="BMA709" s="18"/>
      <c r="BMB709" s="18"/>
      <c r="BMC709" s="18"/>
      <c r="BMD709" s="18"/>
      <c r="BME709" s="18"/>
      <c r="BMF709" s="21"/>
      <c r="BMG709" s="18"/>
      <c r="BMH709" s="19"/>
      <c r="BMI709" s="18"/>
      <c r="BMJ709" s="18"/>
      <c r="BMK709" s="18"/>
      <c r="BML709" s="18"/>
      <c r="BMM709" s="18"/>
      <c r="BMN709" s="18"/>
      <c r="BMO709" s="18"/>
      <c r="BMP709" s="18" t="s">
        <v>72</v>
      </c>
      <c r="BMQ709" s="18"/>
      <c r="BMR709" s="18"/>
      <c r="BMS709" s="18"/>
      <c r="BMT709" s="22"/>
      <c r="BMU709" s="18"/>
      <c r="BMV709" s="18"/>
      <c r="BMW709" s="23" t="s">
        <v>155</v>
      </c>
      <c r="BMX709" s="469" t="s">
        <v>154</v>
      </c>
      <c r="BMY709" s="469"/>
      <c r="BMZ709" s="469"/>
      <c r="BNA709" s="23" t="s">
        <v>153</v>
      </c>
      <c r="BNB709" s="18"/>
      <c r="BNC709" s="30" t="s">
        <v>152</v>
      </c>
    </row>
    <row r="710" spans="1683:1719" ht="13.2" x14ac:dyDescent="0.25">
      <c r="BLS710" s="27"/>
      <c r="BLT710" s="27"/>
      <c r="BLU710" s="27"/>
      <c r="BLV710" s="27"/>
      <c r="BLW710" s="27"/>
      <c r="BLX710" s="27"/>
      <c r="BLY710" s="18"/>
      <c r="BLZ710" s="18"/>
      <c r="BMA710" s="18"/>
      <c r="BMB710" s="18"/>
      <c r="BMC710" s="18"/>
      <c r="BMD710" s="18"/>
      <c r="BME710" s="18"/>
      <c r="BMF710" s="21"/>
      <c r="BMG710" s="18"/>
      <c r="BMH710" s="19"/>
      <c r="BMI710" s="18"/>
      <c r="BMJ710" s="18"/>
      <c r="BMK710" s="18"/>
      <c r="BML710" s="18"/>
      <c r="BMM710" s="18"/>
      <c r="BMN710" s="18"/>
      <c r="BMO710" s="18"/>
      <c r="BMP710" s="18" t="s">
        <v>71</v>
      </c>
      <c r="BMQ710" s="18"/>
      <c r="BMR710" s="18"/>
      <c r="BMS710" s="18"/>
      <c r="BMT710" s="22"/>
      <c r="BMU710" s="18"/>
      <c r="BMV710" s="18"/>
      <c r="BMW710" s="29" t="s">
        <v>151</v>
      </c>
      <c r="BMX710" s="29" t="s">
        <v>150</v>
      </c>
      <c r="BMY710" s="29" t="s">
        <v>149</v>
      </c>
      <c r="BMZ710" s="29" t="s">
        <v>148</v>
      </c>
      <c r="BNA710" s="29" t="s">
        <v>147</v>
      </c>
      <c r="BNB710" s="18"/>
      <c r="BNC710" s="28" t="s">
        <v>146</v>
      </c>
    </row>
    <row r="711" spans="1683:1719" ht="13.2" x14ac:dyDescent="0.25">
      <c r="BLS711" s="27"/>
      <c r="BLT711" s="27"/>
      <c r="BLU711" s="27"/>
      <c r="BLV711" s="27"/>
      <c r="BLW711" s="27"/>
      <c r="BLX711" s="27"/>
      <c r="BLY711" s="18"/>
      <c r="BLZ711" s="18"/>
      <c r="BMA711" s="18"/>
      <c r="BMB711" s="18"/>
      <c r="BMC711" s="18"/>
      <c r="BMD711" s="18"/>
      <c r="BME711" s="18"/>
      <c r="BMF711" s="21"/>
      <c r="BMG711" s="18"/>
      <c r="BMH711" s="19"/>
      <c r="BMI711" s="18"/>
      <c r="BMJ711" s="18"/>
      <c r="BMK711" s="18"/>
      <c r="BML711" s="18"/>
      <c r="BMM711" s="18"/>
      <c r="BMN711" s="18"/>
      <c r="BMO711" s="18"/>
      <c r="BMP711" s="18" t="s">
        <v>70</v>
      </c>
      <c r="BMQ711" s="18"/>
      <c r="BMR711" s="18"/>
      <c r="BMS711" s="18"/>
      <c r="BMT711" s="22"/>
      <c r="BMU711" s="18"/>
      <c r="BMV711" s="18"/>
      <c r="BMW711" s="27" t="s">
        <v>145</v>
      </c>
      <c r="BMX711" s="27" t="s">
        <v>144</v>
      </c>
      <c r="BMY711" s="27" t="s">
        <v>143</v>
      </c>
      <c r="BMZ711" s="27" t="s">
        <v>52</v>
      </c>
      <c r="BNA711" s="27" t="s">
        <v>142</v>
      </c>
      <c r="BNB711" s="18"/>
      <c r="BNC711" s="25" t="s">
        <v>141</v>
      </c>
    </row>
    <row r="712" spans="1683:1719" ht="13.2" x14ac:dyDescent="0.25">
      <c r="BLS712" s="27"/>
      <c r="BLT712" s="27"/>
      <c r="BLU712" s="27"/>
      <c r="BLV712" s="27"/>
      <c r="BLW712" s="27"/>
      <c r="BLX712" s="27"/>
      <c r="BLY712" s="18"/>
      <c r="BLZ712" s="18"/>
      <c r="BMA712" s="18"/>
      <c r="BMB712" s="18"/>
      <c r="BMC712" s="18"/>
      <c r="BMD712" s="18"/>
      <c r="BME712" s="18"/>
      <c r="BMF712" s="21"/>
      <c r="BMG712" s="18"/>
      <c r="BMH712" s="19"/>
      <c r="BMI712" s="18"/>
      <c r="BMJ712" s="18"/>
      <c r="BMK712" s="18"/>
      <c r="BML712" s="18"/>
      <c r="BMM712" s="18"/>
      <c r="BMN712" s="18"/>
      <c r="BMO712" s="18"/>
      <c r="BMP712" s="18" t="s">
        <v>69</v>
      </c>
      <c r="BMQ712" s="18"/>
      <c r="BMR712" s="18"/>
      <c r="BMS712" s="18"/>
      <c r="BMT712" s="18"/>
      <c r="BMU712" s="18"/>
      <c r="BMV712" s="18"/>
      <c r="BMW712" s="27" t="s">
        <v>140</v>
      </c>
      <c r="BMX712" s="27" t="s">
        <v>139</v>
      </c>
      <c r="BMY712" s="27" t="s">
        <v>138</v>
      </c>
      <c r="BMZ712" s="27" t="s">
        <v>51</v>
      </c>
      <c r="BNA712" s="27" t="s">
        <v>40</v>
      </c>
      <c r="BNB712" s="18"/>
      <c r="BNC712" s="25" t="s">
        <v>137</v>
      </c>
    </row>
    <row r="713" spans="1683:1719" ht="13.2" x14ac:dyDescent="0.25">
      <c r="BLS713" s="27"/>
      <c r="BLT713" s="27"/>
      <c r="BLU713" s="27"/>
      <c r="BLV713" s="27"/>
      <c r="BLW713" s="27"/>
      <c r="BLX713" s="27"/>
      <c r="BLY713" s="18"/>
      <c r="BLZ713" s="18"/>
      <c r="BMA713" s="18"/>
      <c r="BMB713" s="18"/>
      <c r="BMC713" s="18"/>
      <c r="BMD713" s="18"/>
      <c r="BME713" s="18"/>
      <c r="BMF713" s="21"/>
      <c r="BMG713" s="18"/>
      <c r="BMH713" s="19"/>
      <c r="BMI713" s="18"/>
      <c r="BMJ713" s="18"/>
      <c r="BMK713" s="18"/>
      <c r="BML713" s="18"/>
      <c r="BMM713" s="18"/>
      <c r="BMN713" s="18"/>
      <c r="BMO713" s="18"/>
      <c r="BMP713" s="18" t="s">
        <v>68</v>
      </c>
      <c r="BMQ713" s="18"/>
      <c r="BMR713" s="18"/>
      <c r="BMS713" s="18"/>
      <c r="BMT713" s="18"/>
      <c r="BMU713" s="18"/>
      <c r="BMV713" s="18"/>
      <c r="BMW713" s="27" t="s">
        <v>136</v>
      </c>
      <c r="BMX713" s="27" t="s">
        <v>135</v>
      </c>
      <c r="BMY713" s="27" t="s">
        <v>41</v>
      </c>
      <c r="BMZ713" s="27"/>
      <c r="BNA713" s="27" t="s">
        <v>134</v>
      </c>
      <c r="BNB713" s="18"/>
      <c r="BNC713" s="25" t="s">
        <v>133</v>
      </c>
    </row>
    <row r="714" spans="1683:1719" ht="13.2" x14ac:dyDescent="0.25">
      <c r="BLS714" s="27"/>
      <c r="BLT714" s="27"/>
      <c r="BLU714" s="27"/>
      <c r="BLV714" s="27"/>
      <c r="BLW714" s="27"/>
      <c r="BLX714" s="27"/>
      <c r="BLY714" s="18"/>
      <c r="BLZ714" s="18"/>
      <c r="BMA714" s="18"/>
      <c r="BMB714" s="18"/>
      <c r="BMC714" s="18"/>
      <c r="BMD714" s="18"/>
      <c r="BME714" s="18"/>
      <c r="BMF714" s="21"/>
      <c r="BMG714" s="18"/>
      <c r="BMH714" s="19"/>
      <c r="BMI714" s="18"/>
      <c r="BMJ714" s="18"/>
      <c r="BMK714" s="18"/>
      <c r="BML714" s="18"/>
      <c r="BMM714" s="18"/>
      <c r="BMN714" s="18"/>
      <c r="BMO714" s="18"/>
      <c r="BMP714" s="18" t="s">
        <v>0</v>
      </c>
      <c r="BMQ714" s="18"/>
      <c r="BMR714" s="18"/>
      <c r="BMS714" s="18"/>
      <c r="BMT714" s="18"/>
      <c r="BMU714" s="18"/>
      <c r="BMV714" s="18"/>
      <c r="BMW714" s="27" t="s">
        <v>75</v>
      </c>
      <c r="BMX714" s="27"/>
      <c r="BMY714" s="27"/>
      <c r="BMZ714" s="27"/>
      <c r="BNA714" s="27" t="s">
        <v>132</v>
      </c>
      <c r="BNB714" s="18"/>
      <c r="BNC714" s="25" t="s">
        <v>131</v>
      </c>
    </row>
    <row r="715" spans="1683:1719" ht="13.2" x14ac:dyDescent="0.25">
      <c r="BLS715" s="27"/>
      <c r="BLT715" s="27"/>
      <c r="BLU715" s="27"/>
      <c r="BLV715" s="27"/>
      <c r="BLW715" s="27"/>
      <c r="BLX715" s="27"/>
      <c r="BLY715" s="18"/>
      <c r="BLZ715" s="18"/>
      <c r="BMA715" s="18"/>
      <c r="BMB715" s="18"/>
      <c r="BMC715" s="18"/>
      <c r="BMD715" s="18"/>
      <c r="BME715" s="18"/>
      <c r="BMF715" s="21"/>
      <c r="BMG715" s="18"/>
      <c r="BMH715" s="19"/>
      <c r="BMI715" s="18"/>
      <c r="BMJ715" s="18"/>
      <c r="BMK715" s="18"/>
      <c r="BML715" s="18"/>
      <c r="BMM715" s="18"/>
      <c r="BMN715" s="18"/>
      <c r="BMO715" s="18"/>
      <c r="BMP715" s="18"/>
      <c r="BMQ715" s="18"/>
      <c r="BMR715" s="18"/>
      <c r="BMS715" s="18"/>
      <c r="BMT715" s="18"/>
      <c r="BMU715" s="18"/>
      <c r="BMV715" s="18"/>
      <c r="BMW715" s="27" t="s">
        <v>74</v>
      </c>
      <c r="BMX715" s="27"/>
      <c r="BMY715" s="27"/>
      <c r="BMZ715" s="27"/>
      <c r="BNA715" s="27"/>
      <c r="BNB715" s="18"/>
      <c r="BNC715" s="25" t="s">
        <v>130</v>
      </c>
    </row>
    <row r="716" spans="1683:1719" ht="13.2" x14ac:dyDescent="0.25">
      <c r="BLS716" s="27"/>
      <c r="BLT716" s="27"/>
      <c r="BLU716" s="27"/>
      <c r="BLV716" s="27"/>
      <c r="BLW716" s="27"/>
      <c r="BLX716" s="27"/>
      <c r="BLY716" s="18"/>
      <c r="BLZ716" s="18"/>
      <c r="BMA716" s="18"/>
      <c r="BMB716" s="18"/>
      <c r="BMC716" s="18"/>
      <c r="BMD716" s="18"/>
      <c r="BME716" s="18"/>
      <c r="BMF716" s="21"/>
      <c r="BMG716" s="18"/>
      <c r="BMH716" s="19"/>
      <c r="BMI716" s="18"/>
      <c r="BMJ716" s="18"/>
      <c r="BMK716" s="18"/>
      <c r="BML716" s="18"/>
      <c r="BMM716" s="18"/>
      <c r="BMN716" s="18"/>
      <c r="BMO716" s="18"/>
      <c r="BMP716" s="18"/>
      <c r="BMQ716" s="18"/>
      <c r="BMR716" s="18"/>
      <c r="BMS716" s="18"/>
      <c r="BMT716" s="18"/>
      <c r="BMU716" s="18"/>
      <c r="BMV716" s="18"/>
      <c r="BMW716" s="27" t="s">
        <v>129</v>
      </c>
      <c r="BMX716" s="27"/>
      <c r="BMY716" s="27"/>
      <c r="BMZ716" s="27"/>
      <c r="BNA716" s="27"/>
      <c r="BNB716" s="18"/>
      <c r="BNC716" s="25" t="s">
        <v>128</v>
      </c>
    </row>
    <row r="717" spans="1683:1719" ht="13.2" x14ac:dyDescent="0.25">
      <c r="BLS717" s="18"/>
      <c r="BLT717" s="18"/>
      <c r="BLU717" s="18"/>
      <c r="BLV717" s="18"/>
      <c r="BLW717" s="18"/>
      <c r="BLX717" s="18"/>
      <c r="BLY717" s="18"/>
      <c r="BLZ717" s="18"/>
      <c r="BMA717" s="18"/>
      <c r="BMB717" s="18"/>
      <c r="BMC717" s="18"/>
      <c r="BMD717" s="18"/>
      <c r="BME717" s="18"/>
      <c r="BMF717" s="21"/>
      <c r="BMG717" s="18"/>
      <c r="BMH717" s="19"/>
      <c r="BMI717" s="18"/>
      <c r="BMJ717" s="18"/>
      <c r="BMK717" s="18"/>
      <c r="BML717" s="18"/>
      <c r="BMM717" s="18"/>
      <c r="BMN717" s="18"/>
      <c r="BMO717" s="18"/>
      <c r="BMP717" s="18"/>
      <c r="BMQ717" s="18"/>
      <c r="BMR717" s="18"/>
      <c r="BMS717" s="18"/>
      <c r="BMT717" s="18"/>
      <c r="BMU717" s="18"/>
      <c r="BMV717" s="18"/>
      <c r="BMW717" s="27" t="s">
        <v>127</v>
      </c>
      <c r="BMX717" s="27"/>
      <c r="BMY717" s="27"/>
      <c r="BMZ717" s="27"/>
      <c r="BNA717" s="27"/>
      <c r="BNB717" s="18"/>
      <c r="BNC717" s="25" t="s">
        <v>126</v>
      </c>
    </row>
    <row r="718" spans="1683:1719" ht="13.2" x14ac:dyDescent="0.25">
      <c r="BLS718" s="18"/>
      <c r="BLT718" s="18"/>
      <c r="BLU718" s="18"/>
      <c r="BLV718" s="18"/>
      <c r="BLW718" s="18"/>
      <c r="BLX718" s="18"/>
      <c r="BLY718" s="18"/>
      <c r="BLZ718" s="18"/>
      <c r="BMA718" s="18"/>
      <c r="BMB718" s="18"/>
      <c r="BMC718" s="18"/>
      <c r="BMD718" s="18"/>
      <c r="BME718" s="18"/>
      <c r="BMF718" s="21"/>
      <c r="BMG718" s="18"/>
      <c r="BMH718" s="19"/>
      <c r="BMI718" s="18"/>
      <c r="BMJ718" s="18"/>
      <c r="BMK718" s="18"/>
      <c r="BML718" s="18"/>
      <c r="BMM718" s="18"/>
      <c r="BMN718" s="18"/>
      <c r="BMO718" s="18"/>
      <c r="BMP718" s="18"/>
      <c r="BMQ718" s="18"/>
      <c r="BMR718" s="18"/>
      <c r="BMS718" s="18"/>
      <c r="BMT718" s="18"/>
      <c r="BMU718" s="18"/>
      <c r="BMV718" s="18"/>
      <c r="BMW718" s="27" t="s">
        <v>125</v>
      </c>
      <c r="BMX718" s="27"/>
      <c r="BMY718" s="27"/>
      <c r="BMZ718" s="27"/>
      <c r="BNA718" s="27"/>
      <c r="BNB718" s="18"/>
      <c r="BNC718" s="25" t="s">
        <v>124</v>
      </c>
    </row>
    <row r="719" spans="1683:1719" ht="13.2" x14ac:dyDescent="0.25">
      <c r="BLS719" s="18"/>
      <c r="BLT719" s="18"/>
      <c r="BLU719" s="18"/>
      <c r="BLV719" s="18"/>
      <c r="BLW719" s="18"/>
      <c r="BLX719" s="18"/>
      <c r="BLY719" s="18"/>
      <c r="BLZ719" s="18"/>
      <c r="BMA719" s="18"/>
      <c r="BMB719" s="18"/>
      <c r="BMC719" s="18"/>
      <c r="BMD719" s="18"/>
      <c r="BME719" s="18"/>
      <c r="BMF719" s="21"/>
      <c r="BMG719" s="18"/>
      <c r="BMH719" s="19"/>
      <c r="BMI719" s="18"/>
      <c r="BMJ719" s="18"/>
      <c r="BMK719" s="18"/>
      <c r="BML719" s="18"/>
      <c r="BMM719" s="18"/>
      <c r="BMN719" s="18"/>
      <c r="BMO719" s="18"/>
      <c r="BMP719" s="18"/>
      <c r="BMQ719" s="18"/>
      <c r="BMR719" s="18"/>
      <c r="BMS719" s="18"/>
      <c r="BMT719" s="18"/>
      <c r="BMU719" s="18"/>
      <c r="BMV719" s="18"/>
      <c r="BMW719" s="27" t="s">
        <v>123</v>
      </c>
      <c r="BMX719" s="27"/>
      <c r="BMY719" s="27"/>
      <c r="BMZ719" s="27"/>
      <c r="BNA719" s="27"/>
      <c r="BNB719" s="18"/>
      <c r="BNC719" s="25" t="s">
        <v>122</v>
      </c>
    </row>
    <row r="720" spans="1683:1719" ht="13.2" x14ac:dyDescent="0.25">
      <c r="BLS720" s="18"/>
      <c r="BLT720" s="18"/>
      <c r="BLU720" s="18"/>
      <c r="BLV720" s="18"/>
      <c r="BLW720" s="18"/>
      <c r="BLX720" s="18"/>
      <c r="BLY720" s="18"/>
      <c r="BLZ720" s="18"/>
      <c r="BMA720" s="18"/>
      <c r="BMB720" s="18"/>
      <c r="BMC720" s="18"/>
      <c r="BMD720" s="18"/>
      <c r="BME720" s="18"/>
      <c r="BMF720" s="21"/>
      <c r="BMG720" s="18"/>
      <c r="BMH720" s="19"/>
      <c r="BMI720" s="18"/>
      <c r="BMJ720" s="18"/>
      <c r="BMK720" s="18"/>
      <c r="BML720" s="18"/>
      <c r="BMM720" s="18"/>
      <c r="BMN720" s="18"/>
      <c r="BMO720" s="18"/>
      <c r="BMP720" s="18"/>
      <c r="BMQ720" s="18"/>
      <c r="BMR720" s="18"/>
      <c r="BMS720" s="18"/>
      <c r="BMT720" s="18"/>
      <c r="BMU720" s="18"/>
      <c r="BMV720" s="18"/>
      <c r="BMW720" s="18" t="s">
        <v>72</v>
      </c>
      <c r="BMX720" s="18"/>
      <c r="BMY720" s="27"/>
      <c r="BMZ720" s="27"/>
      <c r="BNA720" s="20"/>
      <c r="BNB720" s="18"/>
      <c r="BNC720" s="25" t="s">
        <v>121</v>
      </c>
    </row>
    <row r="721" spans="1713:1719" ht="13.2" x14ac:dyDescent="0.25">
      <c r="BMW721" s="18" t="s">
        <v>71</v>
      </c>
      <c r="BMX721" s="18"/>
      <c r="BMY721" s="27"/>
      <c r="BMZ721" s="27"/>
      <c r="BNA721" s="20"/>
      <c r="BNB721" s="18"/>
      <c r="BNC721" s="25" t="s">
        <v>120</v>
      </c>
    </row>
    <row r="722" spans="1713:1719" ht="13.2" x14ac:dyDescent="0.25">
      <c r="BMW722" s="18" t="s">
        <v>70</v>
      </c>
      <c r="BMX722" s="27"/>
      <c r="BMY722" s="27"/>
      <c r="BMZ722" s="27"/>
      <c r="BNA722" s="20"/>
      <c r="BNB722" s="18"/>
      <c r="BNC722" s="25" t="s">
        <v>119</v>
      </c>
    </row>
    <row r="723" spans="1713:1719" ht="13.2" x14ac:dyDescent="0.25">
      <c r="BMW723" s="18" t="s">
        <v>69</v>
      </c>
      <c r="BMX723" s="27"/>
      <c r="BMY723" s="27"/>
      <c r="BMZ723" s="27"/>
      <c r="BNA723" s="20"/>
      <c r="BNB723" s="18"/>
      <c r="BNC723" s="25" t="s">
        <v>118</v>
      </c>
    </row>
    <row r="724" spans="1713:1719" ht="13.2" x14ac:dyDescent="0.25">
      <c r="BMW724" s="18" t="s">
        <v>68</v>
      </c>
      <c r="BMX724" s="27"/>
      <c r="BMY724" s="27"/>
      <c r="BMZ724" s="27"/>
      <c r="BNA724" s="20"/>
      <c r="BNB724" s="18"/>
      <c r="BNC724" s="25" t="s">
        <v>117</v>
      </c>
    </row>
    <row r="725" spans="1713:1719" ht="13.2" x14ac:dyDescent="0.25">
      <c r="BMW725" s="18" t="s">
        <v>0</v>
      </c>
      <c r="BMX725" s="27"/>
      <c r="BMY725" s="27"/>
      <c r="BMZ725" s="27"/>
      <c r="BNA725" s="20"/>
      <c r="BNB725" s="18"/>
      <c r="BNC725" s="25" t="s">
        <v>116</v>
      </c>
    </row>
    <row r="726" spans="1713:1719" ht="13.2" x14ac:dyDescent="0.25">
      <c r="BMW726" s="18"/>
      <c r="BMX726" s="27"/>
      <c r="BMY726" s="27"/>
      <c r="BMZ726" s="27"/>
      <c r="BNA726" s="27"/>
      <c r="BNB726" s="18"/>
      <c r="BNC726" s="25" t="s">
        <v>115</v>
      </c>
    </row>
    <row r="727" spans="1713:1719" ht="13.2" x14ac:dyDescent="0.25">
      <c r="BMW727" s="18"/>
      <c r="BMX727" s="18"/>
      <c r="BMY727" s="18"/>
      <c r="BMZ727" s="18"/>
      <c r="BNA727" s="18"/>
      <c r="BNB727" s="18"/>
      <c r="BNC727" s="25" t="s">
        <v>114</v>
      </c>
    </row>
    <row r="728" spans="1713:1719" ht="13.2" x14ac:dyDescent="0.25">
      <c r="BMW728" s="18"/>
      <c r="BMX728" s="18"/>
      <c r="BMY728" s="18"/>
      <c r="BMZ728" s="18"/>
      <c r="BNA728" s="18"/>
      <c r="BNB728" s="18"/>
      <c r="BNC728" s="25" t="s">
        <v>113</v>
      </c>
    </row>
    <row r="729" spans="1713:1719" ht="13.2" x14ac:dyDescent="0.25">
      <c r="BMW729" s="18"/>
      <c r="BMX729" s="18"/>
      <c r="BMY729" s="18"/>
      <c r="BMZ729" s="18"/>
      <c r="BNA729" s="18"/>
      <c r="BNB729" s="18"/>
      <c r="BNC729" s="25" t="s">
        <v>112</v>
      </c>
    </row>
    <row r="730" spans="1713:1719" ht="13.2" x14ac:dyDescent="0.25">
      <c r="BMW730" s="18"/>
      <c r="BMX730" s="18"/>
      <c r="BMY730" s="18"/>
      <c r="BMZ730" s="18"/>
      <c r="BNA730" s="18"/>
      <c r="BNB730" s="18"/>
      <c r="BNC730" s="25" t="s">
        <v>111</v>
      </c>
    </row>
    <row r="731" spans="1713:1719" ht="13.2" x14ac:dyDescent="0.25">
      <c r="BMW731" s="18"/>
      <c r="BMX731" s="18"/>
      <c r="BMY731" s="18"/>
      <c r="BMZ731" s="18"/>
      <c r="BNA731" s="18"/>
      <c r="BNB731" s="18"/>
      <c r="BNC731" s="25" t="s">
        <v>110</v>
      </c>
    </row>
    <row r="732" spans="1713:1719" ht="13.2" x14ac:dyDescent="0.25">
      <c r="BMW732" s="18"/>
      <c r="BMX732" s="18"/>
      <c r="BMY732" s="18"/>
      <c r="BMZ732" s="18"/>
      <c r="BNA732" s="18"/>
      <c r="BNB732" s="18"/>
      <c r="BNC732" s="25" t="s">
        <v>109</v>
      </c>
    </row>
    <row r="733" spans="1713:1719" ht="13.2" x14ac:dyDescent="0.25">
      <c r="BMW733" s="18"/>
      <c r="BMX733" s="18"/>
      <c r="BMY733" s="18"/>
      <c r="BMZ733" s="18"/>
      <c r="BNA733" s="18"/>
      <c r="BNB733" s="18"/>
      <c r="BNC733" s="25" t="s">
        <v>108</v>
      </c>
    </row>
    <row r="734" spans="1713:1719" ht="13.2" x14ac:dyDescent="0.25">
      <c r="BMW734" s="18"/>
      <c r="BMX734" s="18"/>
      <c r="BMY734" s="18"/>
      <c r="BMZ734" s="18"/>
      <c r="BNA734" s="18"/>
      <c r="BNB734" s="18"/>
      <c r="BNC734" s="25" t="s">
        <v>107</v>
      </c>
    </row>
    <row r="735" spans="1713:1719" ht="13.2" x14ac:dyDescent="0.25">
      <c r="BMW735" s="18"/>
      <c r="BMX735" s="18"/>
      <c r="BMY735" s="18"/>
      <c r="BMZ735" s="18"/>
      <c r="BNA735" s="18"/>
      <c r="BNB735" s="18"/>
      <c r="BNC735" s="25" t="s">
        <v>106</v>
      </c>
    </row>
    <row r="736" spans="1713:1719" ht="13.2" x14ac:dyDescent="0.25">
      <c r="BMW736" s="18"/>
      <c r="BMX736" s="18"/>
      <c r="BMY736" s="18"/>
      <c r="BMZ736" s="18"/>
      <c r="BNA736" s="18"/>
      <c r="BNB736" s="18"/>
      <c r="BNC736" s="25" t="s">
        <v>105</v>
      </c>
    </row>
    <row r="737" spans="1719:1723" ht="13.2" x14ac:dyDescent="0.25">
      <c r="BNC737" s="25" t="s">
        <v>104</v>
      </c>
      <c r="BND737" s="18"/>
      <c r="BNE737" s="18"/>
      <c r="BNF737" s="18"/>
      <c r="BNG737" s="18"/>
    </row>
    <row r="738" spans="1719:1723" ht="13.2" x14ac:dyDescent="0.25">
      <c r="BNC738" s="25" t="s">
        <v>103</v>
      </c>
      <c r="BND738" s="18"/>
      <c r="BNE738" s="18"/>
      <c r="BNF738" s="18"/>
      <c r="BNG738" s="18"/>
    </row>
    <row r="739" spans="1719:1723" ht="13.2" x14ac:dyDescent="0.25">
      <c r="BNC739" s="25" t="s">
        <v>102</v>
      </c>
      <c r="BND739" s="18"/>
      <c r="BNE739" s="18"/>
      <c r="BNF739" s="18"/>
      <c r="BNG739" s="18"/>
    </row>
    <row r="740" spans="1719:1723" ht="13.2" x14ac:dyDescent="0.25">
      <c r="BNC740" s="26" t="s">
        <v>101</v>
      </c>
      <c r="BND740" s="18"/>
      <c r="BNE740" s="18"/>
      <c r="BNF740" s="18"/>
      <c r="BNG740" s="18"/>
    </row>
    <row r="741" spans="1719:1723" ht="13.2" x14ac:dyDescent="0.25">
      <c r="BNC741" s="25" t="s">
        <v>100</v>
      </c>
      <c r="BND741" s="18"/>
      <c r="BNE741" s="18"/>
      <c r="BNF741" s="18"/>
      <c r="BNG741" s="18"/>
    </row>
    <row r="742" spans="1719:1723" ht="13.2" x14ac:dyDescent="0.25">
      <c r="BNC742" s="25" t="s">
        <v>99</v>
      </c>
      <c r="BND742" s="18"/>
      <c r="BNE742" s="18"/>
      <c r="BNF742" s="18"/>
      <c r="BNG742" s="18"/>
    </row>
    <row r="743" spans="1719:1723" ht="13.2" x14ac:dyDescent="0.25">
      <c r="BNC743" s="25" t="s">
        <v>98</v>
      </c>
      <c r="BND743" s="18"/>
      <c r="BNE743" s="18"/>
      <c r="BNF743" s="18"/>
      <c r="BNG743" s="18"/>
    </row>
    <row r="744" spans="1719:1723" ht="13.2" x14ac:dyDescent="0.25">
      <c r="BNC744" s="25" t="s">
        <v>97</v>
      </c>
      <c r="BND744" s="18"/>
      <c r="BNE744" s="18"/>
      <c r="BNF744" s="18"/>
      <c r="BNG744" s="18"/>
    </row>
    <row r="745" spans="1719:1723" ht="13.2" x14ac:dyDescent="0.25">
      <c r="BNC745" s="18"/>
      <c r="BND745" s="18"/>
      <c r="BNE745" s="18"/>
      <c r="BNF745" s="18"/>
      <c r="BNG745" s="18"/>
    </row>
    <row r="746" spans="1719:1723" ht="13.2" x14ac:dyDescent="0.25">
      <c r="BNC746" s="18"/>
      <c r="BND746" s="18"/>
      <c r="BNE746" s="18"/>
      <c r="BNF746" s="18"/>
      <c r="BNG746" s="18"/>
    </row>
    <row r="747" spans="1719:1723" ht="13.2" x14ac:dyDescent="0.25">
      <c r="BNC747" s="18"/>
      <c r="BND747" s="18"/>
      <c r="BNE747" s="18" t="s">
        <v>54</v>
      </c>
      <c r="BNF747" s="18"/>
      <c r="BNG747" s="18"/>
    </row>
    <row r="748" spans="1719:1723" ht="13.2" x14ac:dyDescent="0.25">
      <c r="BNC748" s="18"/>
      <c r="BND748" s="18"/>
      <c r="BNE748" s="18" t="s">
        <v>53</v>
      </c>
      <c r="BNF748" s="18"/>
      <c r="BNG748" s="18"/>
    </row>
    <row r="749" spans="1719:1723" ht="13.2" x14ac:dyDescent="0.25">
      <c r="BNC749" s="18"/>
      <c r="BND749" s="18"/>
      <c r="BNE749" s="18"/>
      <c r="BNF749" s="18"/>
      <c r="BNG749" s="18"/>
    </row>
    <row r="750" spans="1719:1723" ht="13.2" x14ac:dyDescent="0.25">
      <c r="BNC750" s="18"/>
      <c r="BND750" s="18"/>
      <c r="BNE750" s="18"/>
      <c r="BNF750" s="18"/>
      <c r="BNG750" s="18" t="s">
        <v>66</v>
      </c>
    </row>
    <row r="751" spans="1719:1723" ht="13.2" x14ac:dyDescent="0.25">
      <c r="BNC751" s="18"/>
      <c r="BND751" s="18"/>
      <c r="BNE751" s="18"/>
      <c r="BNF751" s="18"/>
      <c r="BNG751" s="18" t="s">
        <v>65</v>
      </c>
    </row>
    <row r="752" spans="1719:1723" ht="13.2" x14ac:dyDescent="0.25">
      <c r="BNC752" s="18"/>
      <c r="BND752" s="18"/>
      <c r="BNE752" s="18"/>
      <c r="BNF752" s="18"/>
      <c r="BNG752" s="18" t="s">
        <v>64</v>
      </c>
    </row>
    <row r="753" spans="1723:1728" ht="13.2" x14ac:dyDescent="0.25">
      <c r="BNG753" s="18" t="s">
        <v>63</v>
      </c>
      <c r="BNH753" s="18"/>
      <c r="BNI753" s="18"/>
      <c r="BNJ753" s="18"/>
      <c r="BNK753" s="18"/>
      <c r="BNL753" s="18"/>
    </row>
    <row r="754" spans="1723:1728" ht="13.2" x14ac:dyDescent="0.25">
      <c r="BNG754" s="18"/>
      <c r="BNH754" s="18"/>
      <c r="BNI754" s="18"/>
      <c r="BNJ754" s="18"/>
      <c r="BNK754" s="18"/>
      <c r="BNL754" s="18"/>
    </row>
    <row r="755" spans="1723:1728" ht="13.2" x14ac:dyDescent="0.25">
      <c r="BNG755" s="18"/>
      <c r="BNH755" s="18"/>
      <c r="BNI755" s="18" t="s">
        <v>96</v>
      </c>
      <c r="BNJ755" s="18"/>
      <c r="BNK755" s="18"/>
      <c r="BNL755" s="18"/>
    </row>
    <row r="756" spans="1723:1728" ht="13.2" x14ac:dyDescent="0.25">
      <c r="BNG756" s="18"/>
      <c r="BNH756" s="18"/>
      <c r="BNI756" s="18" t="s">
        <v>95</v>
      </c>
      <c r="BNJ756" s="18"/>
      <c r="BNK756" s="18"/>
      <c r="BNL756" s="18"/>
    </row>
    <row r="757" spans="1723:1728" ht="13.2" x14ac:dyDescent="0.25">
      <c r="BNG757" s="18"/>
      <c r="BNH757" s="18"/>
      <c r="BNI757" s="18" t="s">
        <v>94</v>
      </c>
      <c r="BNJ757" s="18"/>
      <c r="BNK757" s="18"/>
      <c r="BNL757" s="18"/>
    </row>
    <row r="758" spans="1723:1728" ht="13.2" x14ac:dyDescent="0.25">
      <c r="BNG758" s="18"/>
      <c r="BNH758" s="18"/>
      <c r="BNI758" s="18"/>
      <c r="BNJ758" s="18"/>
      <c r="BNK758" s="18"/>
      <c r="BNL758" s="18"/>
    </row>
    <row r="759" spans="1723:1728" ht="13.2" x14ac:dyDescent="0.25">
      <c r="BNG759" s="18"/>
      <c r="BNH759" s="18"/>
      <c r="BNI759" s="18"/>
      <c r="BNJ759" s="18"/>
      <c r="BNK759" s="18"/>
      <c r="BNL759" s="18"/>
    </row>
    <row r="760" spans="1723:1728" ht="13.2" x14ac:dyDescent="0.25">
      <c r="BNG760" s="18"/>
      <c r="BNH760" s="18"/>
      <c r="BNI760" s="18"/>
      <c r="BNJ760" s="18"/>
      <c r="BNK760" s="18"/>
      <c r="BNL760" s="8" t="s">
        <v>93</v>
      </c>
    </row>
    <row r="761" spans="1723:1728" ht="13.2" x14ac:dyDescent="0.25">
      <c r="BNG761" s="18"/>
      <c r="BNH761" s="18"/>
      <c r="BNI761" s="18"/>
      <c r="BNJ761" s="18"/>
      <c r="BNK761" s="18"/>
      <c r="BNL761" s="10" t="s">
        <v>92</v>
      </c>
    </row>
    <row r="762" spans="1723:1728" ht="13.2" x14ac:dyDescent="0.25">
      <c r="BNG762" s="18"/>
      <c r="BNH762" s="18"/>
      <c r="BNI762" s="18"/>
      <c r="BNJ762" s="18"/>
      <c r="BNK762" s="18"/>
      <c r="BNL762" s="10" t="s">
        <v>91</v>
      </c>
    </row>
    <row r="763" spans="1723:1728" ht="13.2" x14ac:dyDescent="0.25">
      <c r="BNG763" s="18"/>
      <c r="BNH763" s="18"/>
      <c r="BNI763" s="18"/>
      <c r="BNJ763" s="18"/>
      <c r="BNK763" s="18"/>
      <c r="BNL763" s="10" t="s">
        <v>90</v>
      </c>
    </row>
    <row r="764" spans="1723:1728" ht="13.2" x14ac:dyDescent="0.25">
      <c r="BNG764" s="18"/>
      <c r="BNH764" s="18"/>
      <c r="BNI764" s="18"/>
      <c r="BNJ764" s="18"/>
      <c r="BNK764" s="18"/>
      <c r="BNL764" s="10" t="s">
        <v>89</v>
      </c>
    </row>
    <row r="765" spans="1723:1728" ht="13.2" x14ac:dyDescent="0.25">
      <c r="BNG765" s="18"/>
      <c r="BNH765" s="18"/>
      <c r="BNI765" s="18"/>
      <c r="BNJ765" s="18"/>
      <c r="BNK765" s="18"/>
      <c r="BNL765" s="10" t="s">
        <v>88</v>
      </c>
    </row>
    <row r="766" spans="1723:1728" ht="13.2" x14ac:dyDescent="0.25">
      <c r="BNG766" s="18"/>
      <c r="BNH766" s="18"/>
      <c r="BNI766" s="18"/>
      <c r="BNJ766" s="18"/>
      <c r="BNK766" s="18"/>
      <c r="BNL766" s="10" t="s">
        <v>87</v>
      </c>
    </row>
    <row r="767" spans="1723:1728" ht="13.2" x14ac:dyDescent="0.25">
      <c r="BNG767" s="18"/>
      <c r="BNH767" s="18"/>
      <c r="BNI767" s="18"/>
      <c r="BNJ767" s="18"/>
      <c r="BNK767" s="18"/>
      <c r="BNL767" s="10" t="s">
        <v>86</v>
      </c>
    </row>
    <row r="768" spans="1723:1728" ht="13.2" x14ac:dyDescent="0.25">
      <c r="BNL768" s="10" t="s">
        <v>85</v>
      </c>
    </row>
    <row r="769" spans="1728:1732" ht="13.2" x14ac:dyDescent="0.25">
      <c r="BNL769" s="10" t="s">
        <v>84</v>
      </c>
      <c r="BNM769" s="8"/>
      <c r="BNN769" s="8"/>
      <c r="BNO769" s="8"/>
      <c r="BNP769" s="8"/>
    </row>
    <row r="770" spans="1728:1732" ht="13.2" x14ac:dyDescent="0.25">
      <c r="BNL770" s="10" t="s">
        <v>83</v>
      </c>
      <c r="BNM770" s="8"/>
      <c r="BNN770" s="8"/>
      <c r="BNO770" s="8"/>
      <c r="BNP770" s="8"/>
    </row>
    <row r="771" spans="1728:1732" x14ac:dyDescent="0.2">
      <c r="BNL771" s="8"/>
      <c r="BNM771" s="8"/>
      <c r="BNN771" s="8"/>
      <c r="BNO771" s="8"/>
      <c r="BNP771" s="8"/>
    </row>
    <row r="772" spans="1728:1732" x14ac:dyDescent="0.2">
      <c r="BNL772" s="8"/>
      <c r="BNM772" s="8"/>
      <c r="BNN772" s="8" t="s">
        <v>82</v>
      </c>
      <c r="BNO772" s="8"/>
      <c r="BNP772" s="8"/>
    </row>
    <row r="773" spans="1728:1732" x14ac:dyDescent="0.2">
      <c r="BNL773" s="8"/>
      <c r="BNM773" s="8"/>
      <c r="BNN773" s="8" t="s">
        <v>81</v>
      </c>
      <c r="BNO773" s="8"/>
      <c r="BNP773" s="8"/>
    </row>
    <row r="774" spans="1728:1732" x14ac:dyDescent="0.2">
      <c r="BNL774" s="8"/>
      <c r="BNM774" s="8"/>
      <c r="BNN774" s="8" t="s">
        <v>80</v>
      </c>
      <c r="BNO774" s="8"/>
      <c r="BNP774" s="8"/>
    </row>
    <row r="775" spans="1728:1732" x14ac:dyDescent="0.2">
      <c r="BNL775" s="8"/>
      <c r="BNM775" s="8"/>
      <c r="BNN775" s="8" t="s">
        <v>79</v>
      </c>
      <c r="BNO775" s="8"/>
      <c r="BNP775" s="8"/>
    </row>
    <row r="776" spans="1728:1732" x14ac:dyDescent="0.2">
      <c r="BNL776" s="8"/>
      <c r="BNM776" s="8"/>
      <c r="BNN776" s="8"/>
      <c r="BNO776" s="8"/>
      <c r="BNP776" s="8"/>
    </row>
    <row r="777" spans="1728:1732" x14ac:dyDescent="0.2">
      <c r="BNL777" s="8"/>
      <c r="BNM777" s="8"/>
      <c r="BNN777" s="8" t="s">
        <v>7</v>
      </c>
      <c r="BNO777" s="8"/>
      <c r="BNP777" s="8"/>
    </row>
    <row r="778" spans="1728:1732" ht="13.2" x14ac:dyDescent="0.25">
      <c r="BNL778" s="8"/>
      <c r="BNM778" s="8"/>
      <c r="BNN778" s="8"/>
      <c r="BNO778" s="8"/>
      <c r="BNP778" s="17" t="s">
        <v>78</v>
      </c>
    </row>
    <row r="779" spans="1728:1732" ht="13.2" x14ac:dyDescent="0.25">
      <c r="BNL779" s="8"/>
      <c r="BNM779" s="8"/>
      <c r="BNN779" s="8"/>
      <c r="BNO779" s="8"/>
      <c r="BNP779" s="10" t="s">
        <v>77</v>
      </c>
    </row>
    <row r="780" spans="1728:1732" ht="13.2" x14ac:dyDescent="0.25">
      <c r="BNL780" s="8"/>
      <c r="BNM780" s="8"/>
      <c r="BNN780" s="8"/>
      <c r="BNO780" s="8"/>
      <c r="BNP780" s="10" t="s">
        <v>76</v>
      </c>
    </row>
    <row r="781" spans="1728:1732" ht="13.2" x14ac:dyDescent="0.25">
      <c r="BNL781" s="8"/>
      <c r="BNM781" s="8"/>
      <c r="BNN781" s="8"/>
      <c r="BNO781" s="8"/>
      <c r="BNP781" s="10" t="s">
        <v>75</v>
      </c>
    </row>
    <row r="782" spans="1728:1732" ht="13.2" x14ac:dyDescent="0.25">
      <c r="BNL782" s="8"/>
      <c r="BNM782" s="8"/>
      <c r="BNN782" s="8"/>
      <c r="BNO782" s="8"/>
      <c r="BNP782" s="10" t="s">
        <v>74</v>
      </c>
    </row>
    <row r="783" spans="1728:1732" ht="13.2" x14ac:dyDescent="0.25">
      <c r="BNL783" s="8"/>
      <c r="BNM783" s="8"/>
      <c r="BNN783" s="8"/>
      <c r="BNO783" s="8"/>
      <c r="BNP783" s="10" t="s">
        <v>73</v>
      </c>
    </row>
    <row r="784" spans="1728:1732" ht="13.2" x14ac:dyDescent="0.25">
      <c r="BNL784" s="8"/>
      <c r="BNM784" s="8"/>
      <c r="BNN784" s="8"/>
      <c r="BNO784" s="8"/>
      <c r="BNP784" s="10" t="s">
        <v>72</v>
      </c>
    </row>
    <row r="785" spans="1732:1736" ht="13.2" x14ac:dyDescent="0.25">
      <c r="BNP785" s="10" t="s">
        <v>71</v>
      </c>
      <c r="BNQ785" s="8"/>
      <c r="BNR785" s="8"/>
      <c r="BNS785" s="8"/>
      <c r="BNT785" s="8"/>
    </row>
    <row r="786" spans="1732:1736" ht="13.2" x14ac:dyDescent="0.25">
      <c r="BNP786" s="10" t="s">
        <v>70</v>
      </c>
      <c r="BNQ786" s="8"/>
      <c r="BNR786" s="8"/>
      <c r="BNS786" s="8"/>
      <c r="BNT786" s="8"/>
    </row>
    <row r="787" spans="1732:1736" ht="13.2" x14ac:dyDescent="0.25">
      <c r="BNP787" s="10" t="s">
        <v>69</v>
      </c>
      <c r="BNQ787" s="8"/>
      <c r="BNR787" s="8"/>
      <c r="BNS787" s="8"/>
      <c r="BNT787" s="8"/>
    </row>
    <row r="788" spans="1732:1736" ht="13.2" x14ac:dyDescent="0.25">
      <c r="BNP788" s="10" t="s">
        <v>68</v>
      </c>
      <c r="BNQ788" s="8"/>
      <c r="BNR788" s="8"/>
      <c r="BNS788" s="8"/>
      <c r="BNT788" s="8"/>
    </row>
    <row r="789" spans="1732:1736" ht="13.2" x14ac:dyDescent="0.25">
      <c r="BNP789" s="10" t="s">
        <v>0</v>
      </c>
      <c r="BNQ789" s="8"/>
      <c r="BNR789" s="8" t="s">
        <v>67</v>
      </c>
      <c r="BNS789" s="8"/>
      <c r="BNT789" s="8"/>
    </row>
    <row r="790" spans="1732:1736" ht="13.2" x14ac:dyDescent="0.25">
      <c r="BNP790" s="8"/>
      <c r="BNQ790" s="8"/>
      <c r="BNR790" s="10" t="s">
        <v>66</v>
      </c>
      <c r="BNS790" s="8"/>
      <c r="BNT790" s="8"/>
    </row>
    <row r="791" spans="1732:1736" ht="13.2" x14ac:dyDescent="0.25">
      <c r="BNP791" s="8"/>
      <c r="BNQ791" s="8"/>
      <c r="BNR791" s="10" t="s">
        <v>65</v>
      </c>
      <c r="BNS791" s="8"/>
      <c r="BNT791" s="8"/>
    </row>
    <row r="792" spans="1732:1736" ht="13.2" x14ac:dyDescent="0.25">
      <c r="BNP792" s="8"/>
      <c r="BNQ792" s="8"/>
      <c r="BNR792" s="10" t="s">
        <v>64</v>
      </c>
      <c r="BNS792" s="8"/>
      <c r="BNT792" s="8"/>
    </row>
    <row r="793" spans="1732:1736" ht="13.2" x14ac:dyDescent="0.25">
      <c r="BNP793" s="8"/>
      <c r="BNQ793" s="8"/>
      <c r="BNR793" s="10" t="s">
        <v>63</v>
      </c>
      <c r="BNS793" s="8"/>
      <c r="BNT793" s="8"/>
    </row>
    <row r="794" spans="1732:1736" x14ac:dyDescent="0.2">
      <c r="BNP794" s="8"/>
      <c r="BNQ794" s="8"/>
      <c r="BNR794" s="8"/>
      <c r="BNS794" s="8"/>
      <c r="BNT794" s="8"/>
    </row>
    <row r="795" spans="1732:1736" x14ac:dyDescent="0.2">
      <c r="BNP795" s="8"/>
      <c r="BNQ795" s="8"/>
      <c r="BNR795" s="8"/>
      <c r="BNS795" s="8"/>
      <c r="BNT795" s="8" t="s">
        <v>62</v>
      </c>
    </row>
    <row r="796" spans="1732:1736" ht="66" x14ac:dyDescent="0.2">
      <c r="BNP796" s="8"/>
      <c r="BNQ796" s="8"/>
      <c r="BNR796" s="8"/>
      <c r="BNS796" s="8"/>
      <c r="BNT796" s="197" t="s">
        <v>61</v>
      </c>
    </row>
    <row r="797" spans="1732:1736" ht="13.2" x14ac:dyDescent="0.2">
      <c r="BNP797" s="8"/>
      <c r="BNQ797" s="8"/>
      <c r="BNR797" s="8"/>
      <c r="BNS797" s="8"/>
      <c r="BNT797" s="198" t="s">
        <v>60</v>
      </c>
    </row>
    <row r="798" spans="1732:1736" ht="13.2" x14ac:dyDescent="0.2">
      <c r="BNP798" s="8"/>
      <c r="BNQ798" s="8"/>
      <c r="BNR798" s="8"/>
      <c r="BNS798" s="8"/>
      <c r="BNT798" s="198" t="s">
        <v>59</v>
      </c>
    </row>
    <row r="799" spans="1732:1736" ht="13.2" x14ac:dyDescent="0.2">
      <c r="BNP799" s="8"/>
      <c r="BNQ799" s="8"/>
      <c r="BNR799" s="8"/>
      <c r="BNS799" s="8"/>
      <c r="BNT799" s="198" t="s">
        <v>58</v>
      </c>
    </row>
    <row r="800" spans="1732:1736" ht="13.2" x14ac:dyDescent="0.2">
      <c r="BNP800" s="8"/>
      <c r="BNQ800" s="8"/>
      <c r="BNR800" s="8"/>
      <c r="BNS800" s="8"/>
      <c r="BNT800" s="198" t="s">
        <v>57</v>
      </c>
    </row>
    <row r="801" spans="1736:1741" ht="66" x14ac:dyDescent="0.2">
      <c r="BNT801" s="197" t="s">
        <v>56</v>
      </c>
      <c r="BNU801" s="8"/>
      <c r="BNV801" s="8"/>
      <c r="BNW801" s="8"/>
      <c r="BNX801" s="14"/>
      <c r="BNY801" s="14"/>
    </row>
    <row r="802" spans="1736:1741" ht="13.2" x14ac:dyDescent="0.2">
      <c r="BNT802" s="198" t="s">
        <v>55</v>
      </c>
      <c r="BNU802" s="8"/>
      <c r="BNV802" s="8"/>
      <c r="BNW802" s="8"/>
      <c r="BNX802" s="14"/>
      <c r="BNY802" s="14"/>
    </row>
    <row r="803" spans="1736:1741" ht="13.2" x14ac:dyDescent="0.2">
      <c r="BNT803" s="197" t="s">
        <v>0</v>
      </c>
      <c r="BNU803" s="8"/>
      <c r="BNV803" s="8"/>
      <c r="BNW803" s="8"/>
      <c r="BNX803" s="14"/>
      <c r="BNY803" s="14"/>
    </row>
    <row r="804" spans="1736:1741" ht="13.2" x14ac:dyDescent="0.2">
      <c r="BNT804" s="198" t="s">
        <v>7</v>
      </c>
      <c r="BNU804" s="8"/>
      <c r="BNV804" s="8"/>
      <c r="BNW804" s="8"/>
      <c r="BNX804" s="8"/>
      <c r="BNY804" s="8"/>
    </row>
    <row r="805" spans="1736:1741" ht="13.2" x14ac:dyDescent="0.2">
      <c r="BNT805" s="198"/>
      <c r="BNU805" s="8"/>
      <c r="BNV805" s="8"/>
      <c r="BNW805" s="8"/>
      <c r="BNX805" s="8"/>
      <c r="BNY805" s="8"/>
    </row>
    <row r="806" spans="1736:1741" ht="13.2" x14ac:dyDescent="0.25">
      <c r="BNT806" s="8"/>
      <c r="BNU806" s="8"/>
      <c r="BNV806" s="10" t="s">
        <v>54</v>
      </c>
      <c r="BNW806" s="10"/>
      <c r="BNX806" s="10"/>
      <c r="BNY806" s="10"/>
    </row>
    <row r="807" spans="1736:1741" ht="13.2" x14ac:dyDescent="0.25">
      <c r="BNT807" s="8"/>
      <c r="BNU807" s="8"/>
      <c r="BNV807" s="10" t="s">
        <v>53</v>
      </c>
      <c r="BNW807" s="10"/>
      <c r="BNX807" s="10"/>
      <c r="BNY807" s="10"/>
    </row>
    <row r="808" spans="1736:1741" ht="13.2" x14ac:dyDescent="0.25">
      <c r="BNT808" s="8"/>
      <c r="BNU808" s="8"/>
      <c r="BNV808" s="10"/>
      <c r="BNW808" s="10"/>
      <c r="BNX808" s="10"/>
      <c r="BNY808" s="10"/>
    </row>
    <row r="809" spans="1736:1741" ht="13.2" x14ac:dyDescent="0.25">
      <c r="BNT809" s="8"/>
      <c r="BNU809" s="8"/>
      <c r="BNV809" s="10"/>
      <c r="BNW809" s="10" t="s">
        <v>52</v>
      </c>
      <c r="BNX809" s="10"/>
      <c r="BNY809" s="10"/>
    </row>
    <row r="810" spans="1736:1741" ht="13.2" x14ac:dyDescent="0.25">
      <c r="BNT810" s="8"/>
      <c r="BNU810" s="8"/>
      <c r="BNV810" s="10"/>
      <c r="BNW810" s="10" t="s">
        <v>51</v>
      </c>
      <c r="BNX810" s="10"/>
      <c r="BNY810" s="10"/>
    </row>
    <row r="811" spans="1736:1741" ht="13.2" x14ac:dyDescent="0.25">
      <c r="BNT811" s="8"/>
      <c r="BNU811" s="8"/>
      <c r="BNV811" s="10"/>
      <c r="BNW811" s="10"/>
      <c r="BNX811" s="10"/>
      <c r="BNY811" s="10"/>
    </row>
    <row r="812" spans="1736:1741" ht="13.2" x14ac:dyDescent="0.25">
      <c r="BNT812" s="8"/>
      <c r="BNU812" s="8"/>
      <c r="BNV812" s="10"/>
      <c r="BNW812" s="10"/>
      <c r="BNX812" s="10"/>
      <c r="BNY812" s="10"/>
    </row>
    <row r="813" spans="1736:1741" ht="13.2" x14ac:dyDescent="0.25">
      <c r="BNT813" s="8"/>
      <c r="BNU813" s="8"/>
      <c r="BNV813" s="10"/>
      <c r="BNW813" s="10"/>
      <c r="BNX813" s="10"/>
      <c r="BNY813" s="10"/>
    </row>
    <row r="814" spans="1736:1741" ht="13.2" x14ac:dyDescent="0.25">
      <c r="BNT814" s="8"/>
      <c r="BNU814" s="8"/>
      <c r="BNV814" s="10"/>
      <c r="BNW814" s="10"/>
      <c r="BNX814" s="10"/>
      <c r="BNY814" s="10"/>
    </row>
    <row r="815" spans="1736:1741" ht="13.2" x14ac:dyDescent="0.25">
      <c r="BNT815" s="8"/>
      <c r="BNU815" s="8"/>
      <c r="BNV815" s="10"/>
      <c r="BNW815" s="10"/>
      <c r="BNX815" s="10"/>
      <c r="BNY815" s="10"/>
    </row>
    <row r="816" spans="1736:1741" ht="13.2" x14ac:dyDescent="0.25">
      <c r="BNT816" s="8"/>
      <c r="BNU816" s="8"/>
      <c r="BNV816" s="10"/>
      <c r="BNW816" s="10"/>
      <c r="BNX816" s="10"/>
      <c r="BNY816" s="10" t="s">
        <v>50</v>
      </c>
    </row>
    <row r="817" spans="1741:1745" ht="13.2" x14ac:dyDescent="0.25">
      <c r="BNY817" s="10" t="s">
        <v>49</v>
      </c>
      <c r="BNZ817" s="10"/>
      <c r="BOA817" s="10"/>
      <c r="BOB817" s="10"/>
      <c r="BOC817" s="10"/>
    </row>
    <row r="818" spans="1741:1745" ht="13.2" x14ac:dyDescent="0.25">
      <c r="BNY818" s="10" t="s">
        <v>48</v>
      </c>
      <c r="BNZ818" s="10"/>
      <c r="BOA818" s="10"/>
      <c r="BOB818" s="10"/>
      <c r="BOC818" s="10"/>
    </row>
    <row r="819" spans="1741:1745" ht="13.2" x14ac:dyDescent="0.25">
      <c r="BNY819" s="10"/>
      <c r="BNZ819" s="10"/>
      <c r="BOA819" s="10"/>
      <c r="BOB819" s="10"/>
      <c r="BOC819" s="10"/>
    </row>
    <row r="820" spans="1741:1745" ht="13.2" x14ac:dyDescent="0.25">
      <c r="BNY820" s="10"/>
      <c r="BNZ820" s="10"/>
      <c r="BOA820" s="10"/>
      <c r="BOB820" s="10"/>
      <c r="BOC820" s="10"/>
    </row>
    <row r="821" spans="1741:1745" ht="13.2" x14ac:dyDescent="0.25">
      <c r="BNY821" s="10"/>
      <c r="BNZ821" s="10"/>
      <c r="BOA821" s="10"/>
      <c r="BOB821" s="10"/>
      <c r="BOC821" s="10"/>
    </row>
    <row r="822" spans="1741:1745" ht="13.2" x14ac:dyDescent="0.25">
      <c r="BNY822" s="10"/>
      <c r="BNZ822" s="10" t="s">
        <v>47</v>
      </c>
      <c r="BOA822" s="10"/>
      <c r="BOB822" s="10"/>
      <c r="BOC822" s="10"/>
    </row>
    <row r="823" spans="1741:1745" ht="13.2" x14ac:dyDescent="0.25">
      <c r="BNY823" s="10"/>
      <c r="BNZ823" s="10" t="s">
        <v>46</v>
      </c>
      <c r="BOA823" s="10"/>
      <c r="BOB823" s="10"/>
      <c r="BOC823" s="10"/>
    </row>
    <row r="824" spans="1741:1745" ht="13.2" x14ac:dyDescent="0.25">
      <c r="BNY824" s="10"/>
      <c r="BNZ824" s="10" t="s">
        <v>45</v>
      </c>
      <c r="BOA824" s="10"/>
      <c r="BOB824" s="10"/>
      <c r="BOC824" s="10"/>
    </row>
    <row r="825" spans="1741:1745" ht="13.2" x14ac:dyDescent="0.25">
      <c r="BNY825" s="10"/>
      <c r="BNZ825" s="10"/>
      <c r="BOA825" s="10"/>
      <c r="BOB825" s="10"/>
      <c r="BOC825" s="10"/>
    </row>
    <row r="826" spans="1741:1745" ht="13.2" x14ac:dyDescent="0.25">
      <c r="BNY826" s="10"/>
      <c r="BNZ826" s="10"/>
      <c r="BOA826" s="10"/>
      <c r="BOB826" s="10"/>
      <c r="BOC826" s="10"/>
    </row>
    <row r="827" spans="1741:1745" ht="13.2" x14ac:dyDescent="0.25">
      <c r="BNY827" s="10"/>
      <c r="BNZ827" s="10"/>
      <c r="BOA827" s="10"/>
      <c r="BOB827" s="10"/>
      <c r="BOC827" s="10"/>
    </row>
    <row r="828" spans="1741:1745" ht="13.2" x14ac:dyDescent="0.25">
      <c r="BNY828" s="10"/>
      <c r="BNZ828" s="10"/>
      <c r="BOA828" s="10"/>
      <c r="BOB828" s="10" t="s">
        <v>44</v>
      </c>
      <c r="BOC828" s="10"/>
    </row>
    <row r="829" spans="1741:1745" ht="13.2" x14ac:dyDescent="0.25">
      <c r="BNY829" s="10"/>
      <c r="BNZ829" s="10"/>
      <c r="BOA829" s="10"/>
      <c r="BOB829" s="10" t="s">
        <v>43</v>
      </c>
      <c r="BOC829" s="10"/>
    </row>
    <row r="830" spans="1741:1745" ht="13.2" x14ac:dyDescent="0.25">
      <c r="BNY830" s="10"/>
      <c r="BNZ830" s="10"/>
      <c r="BOA830" s="10"/>
      <c r="BOB830" s="10" t="s">
        <v>42</v>
      </c>
      <c r="BOC830" s="10"/>
    </row>
    <row r="831" spans="1741:1745" ht="13.2" x14ac:dyDescent="0.25">
      <c r="BNY831" s="10"/>
      <c r="BNZ831" s="10"/>
      <c r="BOA831" s="10"/>
      <c r="BOB831" s="10"/>
      <c r="BOC831" s="10"/>
    </row>
    <row r="832" spans="1741:1745" ht="13.2" x14ac:dyDescent="0.25">
      <c r="BNY832" s="10"/>
      <c r="BNZ832" s="10"/>
      <c r="BOA832" s="10"/>
      <c r="BOB832" s="10"/>
      <c r="BOC832" s="10" t="s">
        <v>41</v>
      </c>
    </row>
    <row r="833" spans="1745:1759" ht="13.2" x14ac:dyDescent="0.25">
      <c r="BOC833" s="10" t="s">
        <v>40</v>
      </c>
      <c r="BOD833" s="10"/>
      <c r="BOE833" s="10"/>
      <c r="BOF833" s="8"/>
      <c r="BOG833" s="8"/>
      <c r="BOH833" s="8"/>
      <c r="BOI833" s="8"/>
      <c r="BOJ833" s="8"/>
      <c r="BOK833" s="8"/>
      <c r="BOL833" s="8"/>
      <c r="BOM833" s="8"/>
      <c r="BON833" s="8"/>
      <c r="BOO833" s="8"/>
      <c r="BOP833" s="8"/>
      <c r="BOQ833" s="8"/>
    </row>
    <row r="834" spans="1745:1759" ht="13.2" x14ac:dyDescent="0.25">
      <c r="BOC834" s="10" t="s">
        <v>39</v>
      </c>
      <c r="BOD834" s="10"/>
      <c r="BOE834" s="10"/>
      <c r="BOF834" s="8"/>
      <c r="BOG834" s="8"/>
      <c r="BOH834" s="8"/>
      <c r="BOI834" s="8"/>
      <c r="BOJ834" s="8"/>
      <c r="BOK834" s="8"/>
      <c r="BOL834" s="8"/>
      <c r="BOM834" s="8"/>
      <c r="BON834" s="8"/>
      <c r="BOO834" s="8"/>
      <c r="BOP834" s="8"/>
      <c r="BOQ834" s="8"/>
    </row>
    <row r="835" spans="1745:1759" ht="13.2" x14ac:dyDescent="0.25">
      <c r="BOC835" s="10"/>
      <c r="BOD835" s="10"/>
      <c r="BOE835" s="10"/>
      <c r="BOF835" s="8"/>
      <c r="BOG835" s="8"/>
      <c r="BOH835" s="8"/>
      <c r="BOI835" s="8"/>
      <c r="BOJ835" s="8"/>
      <c r="BOK835" s="8"/>
      <c r="BOL835" s="8"/>
      <c r="BOM835" s="8"/>
      <c r="BON835" s="8"/>
      <c r="BOO835" s="8"/>
      <c r="BOP835" s="8"/>
      <c r="BOQ835" s="8"/>
    </row>
    <row r="836" spans="1745:1759" ht="13.2" x14ac:dyDescent="0.25">
      <c r="BOC836" s="10"/>
      <c r="BOD836" s="10" t="s">
        <v>38</v>
      </c>
      <c r="BOE836" s="10"/>
      <c r="BOF836" s="8"/>
      <c r="BOG836" s="8"/>
      <c r="BOH836" s="8"/>
      <c r="BOI836" s="8"/>
      <c r="BOJ836" s="8"/>
      <c r="BOK836" s="8"/>
      <c r="BOL836" s="8"/>
      <c r="BOM836" s="8"/>
      <c r="BON836" s="8"/>
      <c r="BOO836" s="8"/>
      <c r="BOP836" s="8"/>
      <c r="BOQ836" s="8"/>
    </row>
    <row r="837" spans="1745:1759" ht="13.2" x14ac:dyDescent="0.25">
      <c r="BOC837" s="10"/>
      <c r="BOD837" s="10" t="s">
        <v>37</v>
      </c>
      <c r="BOE837" s="10"/>
      <c r="BOF837" s="8"/>
      <c r="BOG837" s="8"/>
      <c r="BOH837" s="8"/>
      <c r="BOI837" s="8"/>
      <c r="BOJ837" s="8"/>
      <c r="BOK837" s="8"/>
      <c r="BOL837" s="8"/>
      <c r="BOM837" s="8"/>
      <c r="BON837" s="8"/>
      <c r="BOO837" s="8"/>
      <c r="BOP837" s="8"/>
      <c r="BOQ837" s="8"/>
    </row>
    <row r="838" spans="1745:1759" ht="13.2" x14ac:dyDescent="0.25">
      <c r="BOC838" s="10"/>
      <c r="BOD838" s="10" t="s">
        <v>36</v>
      </c>
      <c r="BOE838" s="10"/>
      <c r="BOF838" s="8"/>
      <c r="BOG838" s="8"/>
      <c r="BOH838" s="8"/>
      <c r="BOI838" s="8"/>
      <c r="BOJ838" s="8"/>
      <c r="BOK838" s="8"/>
      <c r="BOL838" s="8"/>
      <c r="BOM838" s="8"/>
      <c r="BON838" s="8"/>
      <c r="BOO838" s="8"/>
      <c r="BOP838" s="8"/>
      <c r="BOQ838" s="8"/>
    </row>
    <row r="839" spans="1745:1759" ht="13.2" x14ac:dyDescent="0.25">
      <c r="BOC839" s="10"/>
      <c r="BOD839" s="10"/>
      <c r="BOE839" s="10"/>
      <c r="BOF839" s="8"/>
      <c r="BOG839" s="8"/>
      <c r="BOH839" s="8"/>
      <c r="BOI839" s="8"/>
      <c r="BOJ839" s="8"/>
      <c r="BOK839" s="8"/>
      <c r="BOL839" s="8"/>
      <c r="BOM839" s="8"/>
      <c r="BON839" s="8"/>
      <c r="BOO839" s="8"/>
      <c r="BOP839" s="8"/>
      <c r="BOQ839" s="8"/>
    </row>
    <row r="840" spans="1745:1759" ht="13.2" x14ac:dyDescent="0.25">
      <c r="BOC840" s="10"/>
      <c r="BOD840" s="10"/>
      <c r="BOE840" s="11" t="s">
        <v>35</v>
      </c>
      <c r="BOF840" s="8"/>
      <c r="BOG840" s="8"/>
      <c r="BOH840" s="8"/>
      <c r="BOI840" s="8"/>
      <c r="BOJ840" s="8"/>
      <c r="BOK840" s="8"/>
      <c r="BOL840" s="8"/>
      <c r="BOM840" s="8"/>
      <c r="BON840" s="8"/>
      <c r="BOO840" s="8"/>
      <c r="BOP840" s="8"/>
      <c r="BOQ840" s="8"/>
    </row>
    <row r="841" spans="1745:1759" ht="13.2" x14ac:dyDescent="0.25">
      <c r="BOC841" s="10"/>
      <c r="BOD841" s="10"/>
      <c r="BOE841" s="11" t="s">
        <v>34</v>
      </c>
      <c r="BOF841" s="8"/>
      <c r="BOG841" s="8"/>
      <c r="BOH841" s="8"/>
      <c r="BOI841" s="8"/>
      <c r="BOJ841" s="8"/>
      <c r="BOK841" s="8"/>
      <c r="BOL841" s="8"/>
      <c r="BOM841" s="8"/>
      <c r="BON841" s="8"/>
      <c r="BOO841" s="8"/>
      <c r="BOP841" s="8"/>
      <c r="BOQ841" s="8"/>
    </row>
    <row r="842" spans="1745:1759" ht="13.2" x14ac:dyDescent="0.25">
      <c r="BOC842" s="10"/>
      <c r="BOD842" s="10"/>
      <c r="BOE842" s="11"/>
      <c r="BOF842" s="8"/>
      <c r="BOG842" s="8"/>
      <c r="BOH842" s="8"/>
      <c r="BOI842" s="8"/>
      <c r="BOJ842" s="8"/>
      <c r="BOK842" s="8"/>
      <c r="BOL842" s="8"/>
      <c r="BOM842" s="8"/>
      <c r="BON842" s="8"/>
      <c r="BOO842" s="8"/>
      <c r="BOP842" s="8"/>
      <c r="BOQ842" s="8"/>
    </row>
    <row r="843" spans="1745:1759" x14ac:dyDescent="0.2">
      <c r="BOC843" s="8"/>
      <c r="BOD843" s="8"/>
      <c r="BOE843" s="8"/>
      <c r="BOF843" s="8"/>
      <c r="BOG843" s="8"/>
      <c r="BOH843" s="8"/>
      <c r="BOI843" s="8"/>
      <c r="BOJ843" s="8"/>
      <c r="BOK843" s="8"/>
      <c r="BOL843" s="8"/>
      <c r="BOM843" s="8"/>
      <c r="BON843" s="8"/>
      <c r="BOO843" s="8"/>
      <c r="BOP843" s="8"/>
      <c r="BOQ843" s="8"/>
    </row>
    <row r="844" spans="1745:1759" x14ac:dyDescent="0.2">
      <c r="BOC844" s="8"/>
      <c r="BOD844" s="8"/>
      <c r="BOE844" s="8"/>
      <c r="BOF844" s="8"/>
      <c r="BOG844" s="8"/>
      <c r="BOH844" s="8"/>
      <c r="BOI844" s="8"/>
      <c r="BOJ844" s="8"/>
      <c r="BOK844" s="8"/>
      <c r="BOL844" s="8"/>
      <c r="BOM844" s="8"/>
      <c r="BON844" s="8"/>
      <c r="BOO844" s="8"/>
      <c r="BOP844" s="8"/>
      <c r="BOQ844" s="8"/>
    </row>
    <row r="845" spans="1745:1759" ht="13.2" x14ac:dyDescent="0.25">
      <c r="BOC845" s="8"/>
      <c r="BOD845" s="8"/>
      <c r="BOE845" s="8"/>
      <c r="BOF845" s="8"/>
      <c r="BOG845" s="10"/>
      <c r="BOH845" s="10"/>
      <c r="BOI845" s="10"/>
      <c r="BOJ845" s="10"/>
      <c r="BOK845" s="10"/>
      <c r="BOL845" s="10"/>
      <c r="BOM845" s="10"/>
      <c r="BON845" s="10"/>
      <c r="BOO845" s="470" t="s">
        <v>33</v>
      </c>
      <c r="BOP845" s="470"/>
      <c r="BOQ845" s="470"/>
    </row>
    <row r="846" spans="1745:1759" ht="13.2" x14ac:dyDescent="0.25">
      <c r="BOC846" s="8"/>
      <c r="BOD846" s="8"/>
      <c r="BOE846" s="8"/>
      <c r="BOF846" s="8"/>
      <c r="BOG846" s="10"/>
      <c r="BOH846" s="10"/>
      <c r="BOI846" s="10"/>
      <c r="BOJ846" s="10"/>
      <c r="BOK846" s="10"/>
      <c r="BOL846" s="10"/>
      <c r="BOM846" s="9">
        <v>1</v>
      </c>
      <c r="BON846" s="9">
        <v>2</v>
      </c>
      <c r="BOO846" s="9">
        <v>3</v>
      </c>
      <c r="BOP846" s="13">
        <v>4</v>
      </c>
      <c r="BOQ846" s="13">
        <v>5</v>
      </c>
    </row>
    <row r="847" spans="1745:1759" ht="13.2" x14ac:dyDescent="0.25">
      <c r="BOC847" s="8"/>
      <c r="BOD847" s="8"/>
      <c r="BOE847" s="8"/>
      <c r="BOF847" s="8"/>
      <c r="BOG847" s="10"/>
      <c r="BOH847" s="10"/>
      <c r="BOI847" s="10"/>
      <c r="BOJ847" s="10"/>
      <c r="BOK847" s="10"/>
      <c r="BOL847" s="10"/>
      <c r="BOM847" s="11" t="s">
        <v>32</v>
      </c>
      <c r="BON847" s="11" t="s">
        <v>31</v>
      </c>
      <c r="BOO847" s="11" t="s">
        <v>30</v>
      </c>
      <c r="BOP847" s="11" t="s">
        <v>29</v>
      </c>
      <c r="BOQ847" s="11" t="s">
        <v>28</v>
      </c>
    </row>
    <row r="848" spans="1745:1759" ht="13.2" x14ac:dyDescent="0.25">
      <c r="BOC848" s="8"/>
      <c r="BOD848" s="8"/>
      <c r="BOE848" s="8"/>
      <c r="BOF848" s="8"/>
      <c r="BOG848" s="10"/>
      <c r="BOH848" s="10"/>
      <c r="BOI848" s="10"/>
      <c r="BOJ848" s="10"/>
      <c r="BOK848" s="10"/>
      <c r="BOL848" s="10"/>
      <c r="BOM848" s="199">
        <v>0.2</v>
      </c>
      <c r="BON848" s="199">
        <v>0.4</v>
      </c>
      <c r="BOO848" s="199">
        <v>0.6</v>
      </c>
      <c r="BOP848" s="199">
        <v>0.8</v>
      </c>
      <c r="BOQ848" s="199">
        <v>1</v>
      </c>
    </row>
    <row r="850" spans="1749:1761" ht="13.2" x14ac:dyDescent="0.25">
      <c r="BOG850" s="464" t="s">
        <v>27</v>
      </c>
      <c r="BOH850" s="12">
        <v>5</v>
      </c>
      <c r="BOI850" s="11" t="s">
        <v>26</v>
      </c>
      <c r="BOJ850" s="199">
        <v>1</v>
      </c>
      <c r="BOK850" s="10" t="s">
        <v>25</v>
      </c>
      <c r="BOL850" s="200">
        <v>1</v>
      </c>
      <c r="BOM850" s="9" t="s">
        <v>14</v>
      </c>
      <c r="BON850" s="9" t="s">
        <v>14</v>
      </c>
      <c r="BOO850" s="9" t="s">
        <v>14</v>
      </c>
      <c r="BOP850" s="9" t="s">
        <v>14</v>
      </c>
      <c r="BOQ850" s="9" t="s">
        <v>13</v>
      </c>
      <c r="BOR850" s="8"/>
      <c r="BOS850" s="8"/>
    </row>
    <row r="851" spans="1749:1761" ht="13.2" x14ac:dyDescent="0.25">
      <c r="BOG851" s="464"/>
      <c r="BOH851" s="12">
        <v>4</v>
      </c>
      <c r="BOI851" s="11" t="s">
        <v>24</v>
      </c>
      <c r="BOJ851" s="199">
        <v>0.8</v>
      </c>
      <c r="BOK851" s="10" t="s">
        <v>23</v>
      </c>
      <c r="BOL851" s="200">
        <v>0.8</v>
      </c>
      <c r="BOM851" s="9" t="s">
        <v>15</v>
      </c>
      <c r="BON851" s="9" t="s">
        <v>15</v>
      </c>
      <c r="BOO851" s="9" t="s">
        <v>14</v>
      </c>
      <c r="BOP851" s="9" t="s">
        <v>14</v>
      </c>
      <c r="BOQ851" s="9" t="s">
        <v>13</v>
      </c>
      <c r="BOR851" s="8"/>
      <c r="BOS851" s="8"/>
    </row>
    <row r="852" spans="1749:1761" ht="13.2" x14ac:dyDescent="0.25">
      <c r="BOG852" s="464"/>
      <c r="BOH852" s="12">
        <v>3</v>
      </c>
      <c r="BOI852" s="11" t="s">
        <v>22</v>
      </c>
      <c r="BOJ852" s="199">
        <v>0.6</v>
      </c>
      <c r="BOK852" s="10" t="s">
        <v>21</v>
      </c>
      <c r="BOL852" s="200">
        <v>0.6</v>
      </c>
      <c r="BOM852" s="9" t="s">
        <v>15</v>
      </c>
      <c r="BON852" s="9" t="s">
        <v>15</v>
      </c>
      <c r="BOO852" s="9" t="s">
        <v>15</v>
      </c>
      <c r="BOP852" s="9" t="s">
        <v>14</v>
      </c>
      <c r="BOQ852" s="9" t="s">
        <v>13</v>
      </c>
      <c r="BOR852" s="8"/>
      <c r="BOS852" s="8"/>
    </row>
    <row r="853" spans="1749:1761" ht="13.2" x14ac:dyDescent="0.25">
      <c r="BOG853" s="464"/>
      <c r="BOH853" s="12">
        <v>2</v>
      </c>
      <c r="BOI853" s="11" t="s">
        <v>20</v>
      </c>
      <c r="BOJ853" s="199">
        <v>0.4</v>
      </c>
      <c r="BOK853" s="10" t="s">
        <v>19</v>
      </c>
      <c r="BOL853" s="200">
        <v>0.4</v>
      </c>
      <c r="BOM853" s="9" t="s">
        <v>16</v>
      </c>
      <c r="BON853" s="9" t="s">
        <v>15</v>
      </c>
      <c r="BOO853" s="9" t="s">
        <v>15</v>
      </c>
      <c r="BOP853" s="9" t="s">
        <v>14</v>
      </c>
      <c r="BOQ853" s="9" t="s">
        <v>13</v>
      </c>
      <c r="BOR853" s="8"/>
      <c r="BOS853" s="8"/>
    </row>
    <row r="854" spans="1749:1761" ht="13.2" x14ac:dyDescent="0.25">
      <c r="BOG854" s="464"/>
      <c r="BOH854" s="12">
        <v>1</v>
      </c>
      <c r="BOI854" s="11" t="s">
        <v>18</v>
      </c>
      <c r="BOJ854" s="199">
        <v>0.2</v>
      </c>
      <c r="BOK854" s="10" t="s">
        <v>17</v>
      </c>
      <c r="BOL854" s="200">
        <v>0.2</v>
      </c>
      <c r="BOM854" s="9" t="s">
        <v>16</v>
      </c>
      <c r="BON854" s="9" t="s">
        <v>16</v>
      </c>
      <c r="BOO854" s="9" t="s">
        <v>15</v>
      </c>
      <c r="BOP854" s="9" t="s">
        <v>14</v>
      </c>
      <c r="BOQ854" s="9" t="s">
        <v>13</v>
      </c>
      <c r="BOR854" s="8"/>
      <c r="BOS854" s="8"/>
    </row>
    <row r="855" spans="1749:1761" x14ac:dyDescent="0.2">
      <c r="BOG855" s="8"/>
      <c r="BOH855" s="8"/>
      <c r="BOI855" s="8"/>
      <c r="BOJ855" s="8"/>
      <c r="BOK855" s="8"/>
      <c r="BOL855" s="8"/>
      <c r="BOM855" s="8"/>
      <c r="BON855" s="8"/>
      <c r="BOO855" s="8"/>
      <c r="BOP855" s="8"/>
      <c r="BOQ855" s="8"/>
      <c r="BOR855" s="8"/>
      <c r="BOS855" s="8"/>
    </row>
    <row r="856" spans="1749:1761" x14ac:dyDescent="0.2">
      <c r="BOG856" s="8"/>
      <c r="BOH856" s="8"/>
      <c r="BOI856" s="8"/>
      <c r="BOJ856" s="8"/>
      <c r="BOK856" s="8"/>
      <c r="BOL856" s="8"/>
      <c r="BOM856" s="8"/>
      <c r="BON856" s="8"/>
      <c r="BOO856" s="8"/>
      <c r="BOP856" s="8"/>
      <c r="BOQ856" s="8"/>
      <c r="BOR856" s="8"/>
      <c r="BOS856" s="8"/>
    </row>
    <row r="857" spans="1749:1761" x14ac:dyDescent="0.2">
      <c r="BOG857" s="8"/>
      <c r="BOH857" s="8"/>
      <c r="BOI857" s="8"/>
      <c r="BOJ857" s="8"/>
      <c r="BOK857" s="8"/>
      <c r="BOL857" s="8"/>
      <c r="BOM857" s="8"/>
      <c r="BON857" s="8"/>
      <c r="BOO857" s="8"/>
      <c r="BOP857" s="8"/>
      <c r="BOQ857" s="8"/>
      <c r="BOR857" s="8"/>
      <c r="BOS857" s="8" t="s">
        <v>12</v>
      </c>
    </row>
    <row r="858" spans="1749:1761" x14ac:dyDescent="0.2">
      <c r="BOG858" s="8"/>
      <c r="BOH858" s="8"/>
      <c r="BOI858" s="8"/>
      <c r="BOJ858" s="8"/>
      <c r="BOK858" s="8"/>
      <c r="BOL858" s="8"/>
      <c r="BOM858" s="8"/>
      <c r="BON858" s="8"/>
      <c r="BOO858" s="8"/>
      <c r="BOP858" s="8"/>
      <c r="BOQ858" s="8"/>
      <c r="BOR858" s="8"/>
      <c r="BOS858" s="8" t="s">
        <v>11</v>
      </c>
    </row>
    <row r="859" spans="1749:1761" x14ac:dyDescent="0.2">
      <c r="BOG859" s="8"/>
      <c r="BOH859" s="8"/>
      <c r="BOI859" s="8"/>
      <c r="BOJ859" s="8"/>
      <c r="BOK859" s="8"/>
      <c r="BOL859" s="8"/>
      <c r="BOM859" s="8"/>
      <c r="BON859" s="8"/>
      <c r="BOO859" s="8"/>
      <c r="BOP859" s="8"/>
      <c r="BOQ859" s="8"/>
      <c r="BOR859" s="8"/>
      <c r="BOS859" s="8" t="s">
        <v>10</v>
      </c>
    </row>
    <row r="860" spans="1749:1761" x14ac:dyDescent="0.2">
      <c r="BOG860" s="8"/>
      <c r="BOH860" s="8"/>
      <c r="BOI860" s="8"/>
      <c r="BOJ860" s="8"/>
      <c r="BOK860" s="8"/>
      <c r="BOL860" s="8"/>
      <c r="BOM860" s="8"/>
      <c r="BON860" s="8"/>
      <c r="BOO860" s="8"/>
      <c r="BOP860" s="8"/>
      <c r="BOQ860" s="8"/>
      <c r="BOR860" s="8"/>
      <c r="BOS860" s="8" t="s">
        <v>9</v>
      </c>
    </row>
    <row r="861" spans="1749:1761" x14ac:dyDescent="0.2">
      <c r="BOG861" s="8"/>
      <c r="BOH861" s="8"/>
      <c r="BOI861" s="8"/>
      <c r="BOJ861" s="8"/>
      <c r="BOK861" s="8"/>
      <c r="BOL861" s="8"/>
      <c r="BOM861" s="8"/>
      <c r="BON861" s="8"/>
      <c r="BOO861" s="8"/>
      <c r="BOP861" s="8"/>
      <c r="BOQ861" s="8"/>
      <c r="BOR861" s="8"/>
      <c r="BOS861" s="8" t="s">
        <v>8</v>
      </c>
    </row>
    <row r="862" spans="1749:1761" x14ac:dyDescent="0.2">
      <c r="BOG862" s="8"/>
      <c r="BOH862" s="8"/>
      <c r="BOI862" s="8"/>
      <c r="BOJ862" s="8"/>
      <c r="BOK862" s="8"/>
      <c r="BOL862" s="8"/>
      <c r="BOM862" s="8"/>
      <c r="BON862" s="8"/>
      <c r="BOO862" s="8"/>
      <c r="BOP862" s="8"/>
      <c r="BOQ862" s="8"/>
      <c r="BOR862" s="8"/>
      <c r="BOS862" s="8" t="s">
        <v>7</v>
      </c>
    </row>
    <row r="865" spans="1763:1763" x14ac:dyDescent="0.2">
      <c r="BOU865" s="201" t="s">
        <v>6</v>
      </c>
    </row>
    <row r="866" spans="1763:1763" x14ac:dyDescent="0.2">
      <c r="BOU866" s="193" t="s">
        <v>5</v>
      </c>
    </row>
    <row r="867" spans="1763:1763" ht="20.399999999999999" x14ac:dyDescent="0.2">
      <c r="BOU867" s="193" t="s">
        <v>4</v>
      </c>
    </row>
    <row r="868" spans="1763:1763" x14ac:dyDescent="0.2">
      <c r="BOU868" s="193" t="s">
        <v>3</v>
      </c>
    </row>
    <row r="869" spans="1763:1763" x14ac:dyDescent="0.2">
      <c r="BOU869" s="193" t="s">
        <v>2</v>
      </c>
    </row>
    <row r="870" spans="1763:1763" x14ac:dyDescent="0.2">
      <c r="BOU870" s="193" t="s">
        <v>1</v>
      </c>
    </row>
    <row r="871" spans="1763:1763" x14ac:dyDescent="0.2">
      <c r="BOU871" s="128" t="s">
        <v>0</v>
      </c>
    </row>
  </sheetData>
  <mergeCells count="20">
    <mergeCell ref="B7:H7"/>
    <mergeCell ref="J7:AB7"/>
    <mergeCell ref="B1:I1"/>
    <mergeCell ref="J1:K4"/>
    <mergeCell ref="B2:I2"/>
    <mergeCell ref="C3:H3"/>
    <mergeCell ref="C4:H4"/>
    <mergeCell ref="E5:G5"/>
    <mergeCell ref="I5:N5"/>
    <mergeCell ref="BOO845:BOQ845"/>
    <mergeCell ref="O5:P5"/>
    <mergeCell ref="Q5:R5"/>
    <mergeCell ref="U5:V5"/>
    <mergeCell ref="W5:X5"/>
    <mergeCell ref="BOG850:BOG854"/>
    <mergeCell ref="AC7:AH7"/>
    <mergeCell ref="AI7:AL7"/>
    <mergeCell ref="BLW595:BLY595"/>
    <mergeCell ref="BLQ599:BLQ603"/>
    <mergeCell ref="BMX709:BMZ709"/>
  </mergeCells>
  <conditionalFormatting sqref="AG9:AG10">
    <cfRule type="containsText" dxfId="1701" priority="83" operator="containsText" text="EXTREMO">
      <formula>NOT(ISERROR(SEARCH("EXTREMO",AG9)))</formula>
    </cfRule>
    <cfRule type="containsText" dxfId="1700" priority="82" operator="containsText" text="ALTO">
      <formula>NOT(ISERROR(SEARCH("ALTO",AG9)))</formula>
    </cfRule>
    <cfRule type="containsText" dxfId="1699" priority="81" operator="containsText" text="MODERADO">
      <formula>NOT(ISERROR(SEARCH("MODERADO",AG9)))</formula>
    </cfRule>
    <cfRule type="containsText" dxfId="1698" priority="80" operator="containsText" text="BAJO">
      <formula>NOT(ISERROR(SEARCH("BAJO",AG9)))</formula>
    </cfRule>
  </conditionalFormatting>
  <conditionalFormatting sqref="CP9:CP10">
    <cfRule type="containsText" dxfId="1697" priority="79" operator="containsText" text="EXTREMO">
      <formula>NOT(ISERROR(SEARCH("EXTREMO",CP9)))</formula>
    </cfRule>
    <cfRule type="containsText" dxfId="1696" priority="78" operator="containsText" text="ALTO">
      <formula>NOT(ISERROR(SEARCH("ALTO",CP9)))</formula>
    </cfRule>
    <cfRule type="containsText" dxfId="1695" priority="77" operator="containsText" text="MODERADO">
      <formula>NOT(ISERROR(SEARCH("MODERADO",CP9)))</formula>
    </cfRule>
  </conditionalFormatting>
  <conditionalFormatting sqref="DB9:DC9">
    <cfRule type="containsText" dxfId="1694" priority="74" operator="containsText" text="MODERADO">
      <formula>NOT(ISERROR(SEARCH("MODERADO",DB9)))</formula>
    </cfRule>
    <cfRule type="containsText" dxfId="1693" priority="76" operator="containsText" text="EXTREMO">
      <formula>NOT(ISERROR(SEARCH("EXTREMO",DB9)))</formula>
    </cfRule>
    <cfRule type="containsText" dxfId="1692" priority="75" operator="containsText" text="ALTO">
      <formula>NOT(ISERROR(SEARCH("ALTO",DB9)))</formula>
    </cfRule>
  </conditionalFormatting>
  <conditionalFormatting sqref="DB10:DC10">
    <cfRule type="containsText" dxfId="1691" priority="21" operator="containsText" text="EXTREMO">
      <formula>NOT(ISERROR(SEARCH("EXTREMO",DB10)))</formula>
    </cfRule>
    <cfRule type="containsText" dxfId="1690" priority="19" operator="containsText" text="MODERADO">
      <formula>NOT(ISERROR(SEARCH("MODERADO",DB10)))</formula>
    </cfRule>
    <cfRule type="containsText" dxfId="1689" priority="20" operator="containsText" text="ALTO">
      <formula>NOT(ISERROR(SEARCH("ALTO",DB10)))</formula>
    </cfRule>
  </conditionalFormatting>
  <conditionalFormatting sqref="DJ9:DK10">
    <cfRule type="containsText" dxfId="1688" priority="34" operator="containsText" text="MODERADO">
      <formula>NOT(ISERROR(SEARCH("MODERADO",DJ9)))</formula>
    </cfRule>
    <cfRule type="containsText" dxfId="1687" priority="35" operator="containsText" text="ALTO">
      <formula>NOT(ISERROR(SEARCH("ALTO",DJ9)))</formula>
    </cfRule>
    <cfRule type="containsText" dxfId="1686" priority="36" operator="containsText" text="EXTREMO">
      <formula>NOT(ISERROR(SEARCH("EXTREMO",DJ9)))</formula>
    </cfRule>
  </conditionalFormatting>
  <conditionalFormatting sqref="DQ9:DR10">
    <cfRule type="containsText" dxfId="1685" priority="33" operator="containsText" text="EXTREMO">
      <formula>NOT(ISERROR(SEARCH("EXTREMO",DQ9)))</formula>
    </cfRule>
    <cfRule type="containsText" dxfId="1684" priority="31" operator="containsText" text="MODERADO">
      <formula>NOT(ISERROR(SEARCH("MODERADO",DQ9)))</formula>
    </cfRule>
    <cfRule type="containsText" dxfId="1683" priority="32" operator="containsText" text="ALTO">
      <formula>NOT(ISERROR(SEARCH("ALTO",DQ9)))</formula>
    </cfRule>
  </conditionalFormatting>
  <conditionalFormatting sqref="DX9:DY10">
    <cfRule type="containsText" dxfId="1682" priority="28" operator="containsText" text="MODERADO">
      <formula>NOT(ISERROR(SEARCH("MODERADO",DX9)))</formula>
    </cfRule>
    <cfRule type="containsText" dxfId="1681" priority="29" operator="containsText" text="ALTO">
      <formula>NOT(ISERROR(SEARCH("ALTO",DX9)))</formula>
    </cfRule>
    <cfRule type="containsText" dxfId="1680" priority="30" operator="containsText" text="EXTREMO">
      <formula>NOT(ISERROR(SEARCH("EXTREMO",DX9)))</formula>
    </cfRule>
  </conditionalFormatting>
  <conditionalFormatting sqref="EE9:EF10">
    <cfRule type="containsText" dxfId="1679" priority="25" operator="containsText" text="MODERADO">
      <formula>NOT(ISERROR(SEARCH("MODERADO",EE9)))</formula>
    </cfRule>
    <cfRule type="containsText" dxfId="1678" priority="26" operator="containsText" text="ALTO">
      <formula>NOT(ISERROR(SEARCH("ALTO",EE9)))</formula>
    </cfRule>
    <cfRule type="containsText" dxfId="1677" priority="27" operator="containsText" text="EXTREMO">
      <formula>NOT(ISERROR(SEARCH("EXTREMO",EE9)))</formula>
    </cfRule>
  </conditionalFormatting>
  <conditionalFormatting sqref="EL9:EM10">
    <cfRule type="containsText" dxfId="1676" priority="22" operator="containsText" text="MODERADO">
      <formula>NOT(ISERROR(SEARCH("MODERADO",EL9)))</formula>
    </cfRule>
    <cfRule type="containsText" dxfId="1675" priority="23" operator="containsText" text="ALTO">
      <formula>NOT(ISERROR(SEARCH("ALTO",EL9)))</formula>
    </cfRule>
    <cfRule type="containsText" dxfId="1674" priority="24" operator="containsText" text="EXTREMO">
      <formula>NOT(ISERROR(SEARCH("EXTREMO",EL9)))</formula>
    </cfRule>
  </conditionalFormatting>
  <conditionalFormatting sqref="ER9:EU10 EY9:FB10 FF9:FI10 FM9:FP10 FT9:FW10 GA9:GD10 DI9:DL10 DP9:DS10 DW9:DZ10 ED9:EG10 EK9:EN10 DB9:DD10 CL9:CP10 DF9:DF10 DN9:DN10 DU9:DU10 EB9:EB10 EI9:EI10 EP9:EP10 EW9:EW10 FD9:FD10 FK9:FK10 FR9:FR10 FY9:FY10 GF9:GF10 GH9:GI10">
    <cfRule type="containsText" dxfId="1673" priority="73" operator="containsText" text="BAJO">
      <formula>NOT(ISERROR(SEARCH("BAJO",CL9)))</formula>
    </cfRule>
  </conditionalFormatting>
  <conditionalFormatting sqref="ES9:ET9">
    <cfRule type="containsText" dxfId="1672" priority="72" operator="containsText" text="EXTREMO">
      <formula>NOT(ISERROR(SEARCH("EXTREMO",ES9)))</formula>
    </cfRule>
    <cfRule type="containsText" dxfId="1671" priority="71" operator="containsText" text="ALTO">
      <formula>NOT(ISERROR(SEARCH("ALTO",ES9)))</formula>
    </cfRule>
    <cfRule type="containsText" dxfId="1670" priority="70" operator="containsText" text="MODERADO">
      <formula>NOT(ISERROR(SEARCH("MODERADO",ES9)))</formula>
    </cfRule>
  </conditionalFormatting>
  <conditionalFormatting sqref="ES9:ET10">
    <cfRule type="containsText" dxfId="1669" priority="52" operator="containsText" text="MODERADO">
      <formula>NOT(ISERROR(SEARCH("MODERADO",ES9)))</formula>
    </cfRule>
    <cfRule type="containsText" dxfId="1668" priority="53" operator="containsText" text="ALTO">
      <formula>NOT(ISERROR(SEARCH("ALTO",ES9)))</formula>
    </cfRule>
    <cfRule type="containsText" dxfId="1667" priority="54" operator="containsText" text="EXTREMO">
      <formula>NOT(ISERROR(SEARCH("EXTREMO",ES9)))</formula>
    </cfRule>
  </conditionalFormatting>
  <conditionalFormatting sqref="ES10:ET10">
    <cfRule type="containsText" dxfId="1666" priority="16" operator="containsText" text="MODERADO">
      <formula>NOT(ISERROR(SEARCH("MODERADO",ES10)))</formula>
    </cfRule>
    <cfRule type="containsText" dxfId="1665" priority="18" operator="containsText" text="EXTREMO">
      <formula>NOT(ISERROR(SEARCH("EXTREMO",ES10)))</formula>
    </cfRule>
    <cfRule type="containsText" dxfId="1664" priority="17" operator="containsText" text="ALTO">
      <formula>NOT(ISERROR(SEARCH("ALTO",ES10)))</formula>
    </cfRule>
  </conditionalFormatting>
  <conditionalFormatting sqref="EZ9:FA9">
    <cfRule type="containsText" dxfId="1663" priority="69" operator="containsText" text="EXTREMO">
      <formula>NOT(ISERROR(SEARCH("EXTREMO",EZ9)))</formula>
    </cfRule>
    <cfRule type="containsText" dxfId="1662" priority="68" operator="containsText" text="ALTO">
      <formula>NOT(ISERROR(SEARCH("ALTO",EZ9)))</formula>
    </cfRule>
    <cfRule type="containsText" dxfId="1661" priority="67" operator="containsText" text="MODERADO">
      <formula>NOT(ISERROR(SEARCH("MODERADO",EZ9)))</formula>
    </cfRule>
  </conditionalFormatting>
  <conditionalFormatting sqref="EZ9:FA10">
    <cfRule type="containsText" dxfId="1660" priority="49" operator="containsText" text="MODERADO">
      <formula>NOT(ISERROR(SEARCH("MODERADO",EZ9)))</formula>
    </cfRule>
    <cfRule type="containsText" dxfId="1659" priority="50" operator="containsText" text="ALTO">
      <formula>NOT(ISERROR(SEARCH("ALTO",EZ9)))</formula>
    </cfRule>
    <cfRule type="containsText" dxfId="1658" priority="51" operator="containsText" text="EXTREMO">
      <formula>NOT(ISERROR(SEARCH("EXTREMO",EZ9)))</formula>
    </cfRule>
  </conditionalFormatting>
  <conditionalFormatting sqref="EZ10:FA10">
    <cfRule type="containsText" dxfId="1657" priority="14" operator="containsText" text="ALTO">
      <formula>NOT(ISERROR(SEARCH("ALTO",EZ10)))</formula>
    </cfRule>
    <cfRule type="containsText" dxfId="1656" priority="15" operator="containsText" text="EXTREMO">
      <formula>NOT(ISERROR(SEARCH("EXTREMO",EZ10)))</formula>
    </cfRule>
    <cfRule type="containsText" dxfId="1655" priority="13" operator="containsText" text="MODERADO">
      <formula>NOT(ISERROR(SEARCH("MODERADO",EZ10)))</formula>
    </cfRule>
  </conditionalFormatting>
  <conditionalFormatting sqref="FG9:FH9">
    <cfRule type="containsText" dxfId="1654" priority="66" operator="containsText" text="EXTREMO">
      <formula>NOT(ISERROR(SEARCH("EXTREMO",FG9)))</formula>
    </cfRule>
    <cfRule type="containsText" dxfId="1653" priority="65" operator="containsText" text="ALTO">
      <formula>NOT(ISERROR(SEARCH("ALTO",FG9)))</formula>
    </cfRule>
    <cfRule type="containsText" dxfId="1652" priority="64" operator="containsText" text="MODERADO">
      <formula>NOT(ISERROR(SEARCH("MODERADO",FG9)))</formula>
    </cfRule>
  </conditionalFormatting>
  <conditionalFormatting sqref="FG9:FH10">
    <cfRule type="containsText" dxfId="1651" priority="48" operator="containsText" text="EXTREMO">
      <formula>NOT(ISERROR(SEARCH("EXTREMO",FG9)))</formula>
    </cfRule>
    <cfRule type="containsText" dxfId="1650" priority="46" operator="containsText" text="MODERADO">
      <formula>NOT(ISERROR(SEARCH("MODERADO",FG9)))</formula>
    </cfRule>
    <cfRule type="containsText" dxfId="1649" priority="47" operator="containsText" text="ALTO">
      <formula>NOT(ISERROR(SEARCH("ALTO",FG9)))</formula>
    </cfRule>
  </conditionalFormatting>
  <conditionalFormatting sqref="FG10:FH10">
    <cfRule type="containsText" dxfId="1648" priority="11" operator="containsText" text="ALTO">
      <formula>NOT(ISERROR(SEARCH("ALTO",FG10)))</formula>
    </cfRule>
    <cfRule type="containsText" dxfId="1647" priority="10" operator="containsText" text="MODERADO">
      <formula>NOT(ISERROR(SEARCH("MODERADO",FG10)))</formula>
    </cfRule>
    <cfRule type="containsText" dxfId="1646" priority="12" operator="containsText" text="EXTREMO">
      <formula>NOT(ISERROR(SEARCH("EXTREMO",FG10)))</formula>
    </cfRule>
  </conditionalFormatting>
  <conditionalFormatting sqref="FN9:FO9">
    <cfRule type="containsText" dxfId="1645" priority="63" operator="containsText" text="EXTREMO">
      <formula>NOT(ISERROR(SEARCH("EXTREMO",FN9)))</formula>
    </cfRule>
    <cfRule type="containsText" dxfId="1644" priority="62" operator="containsText" text="ALTO">
      <formula>NOT(ISERROR(SEARCH("ALTO",FN9)))</formula>
    </cfRule>
    <cfRule type="containsText" dxfId="1643" priority="61" operator="containsText" text="MODERADO">
      <formula>NOT(ISERROR(SEARCH("MODERADO",FN9)))</formula>
    </cfRule>
  </conditionalFormatting>
  <conditionalFormatting sqref="FN9:FO10">
    <cfRule type="containsText" dxfId="1642" priority="44" operator="containsText" text="ALTO">
      <formula>NOT(ISERROR(SEARCH("ALTO",FN9)))</formula>
    </cfRule>
    <cfRule type="containsText" dxfId="1641" priority="45" operator="containsText" text="EXTREMO">
      <formula>NOT(ISERROR(SEARCH("EXTREMO",FN9)))</formula>
    </cfRule>
    <cfRule type="containsText" dxfId="1640" priority="43" operator="containsText" text="MODERADO">
      <formula>NOT(ISERROR(SEARCH("MODERADO",FN9)))</formula>
    </cfRule>
  </conditionalFormatting>
  <conditionalFormatting sqref="FN10:FO10">
    <cfRule type="containsText" dxfId="1639" priority="9" operator="containsText" text="EXTREMO">
      <formula>NOT(ISERROR(SEARCH("EXTREMO",FN10)))</formula>
    </cfRule>
    <cfRule type="containsText" dxfId="1638" priority="7" operator="containsText" text="MODERADO">
      <formula>NOT(ISERROR(SEARCH("MODERADO",FN10)))</formula>
    </cfRule>
    <cfRule type="containsText" dxfId="1637" priority="8" operator="containsText" text="ALTO">
      <formula>NOT(ISERROR(SEARCH("ALTO",FN10)))</formula>
    </cfRule>
  </conditionalFormatting>
  <conditionalFormatting sqref="FU9:FV9">
    <cfRule type="containsText" dxfId="1636" priority="60" operator="containsText" text="EXTREMO">
      <formula>NOT(ISERROR(SEARCH("EXTREMO",FU9)))</formula>
    </cfRule>
    <cfRule type="containsText" dxfId="1635" priority="59" operator="containsText" text="ALTO">
      <formula>NOT(ISERROR(SEARCH("ALTO",FU9)))</formula>
    </cfRule>
    <cfRule type="containsText" dxfId="1634" priority="58" operator="containsText" text="MODERADO">
      <formula>NOT(ISERROR(SEARCH("MODERADO",FU9)))</formula>
    </cfRule>
  </conditionalFormatting>
  <conditionalFormatting sqref="FU9:FV10">
    <cfRule type="containsText" dxfId="1633" priority="41" operator="containsText" text="ALTO">
      <formula>NOT(ISERROR(SEARCH("ALTO",FU9)))</formula>
    </cfRule>
    <cfRule type="containsText" dxfId="1632" priority="42" operator="containsText" text="EXTREMO">
      <formula>NOT(ISERROR(SEARCH("EXTREMO",FU9)))</formula>
    </cfRule>
    <cfRule type="containsText" dxfId="1631" priority="40" operator="containsText" text="MODERADO">
      <formula>NOT(ISERROR(SEARCH("MODERADO",FU9)))</formula>
    </cfRule>
  </conditionalFormatting>
  <conditionalFormatting sqref="FU10:FV10">
    <cfRule type="containsText" dxfId="1630" priority="6" operator="containsText" text="EXTREMO">
      <formula>NOT(ISERROR(SEARCH("EXTREMO",FU10)))</formula>
    </cfRule>
    <cfRule type="containsText" dxfId="1629" priority="5" operator="containsText" text="ALTO">
      <formula>NOT(ISERROR(SEARCH("ALTO",FU10)))</formula>
    </cfRule>
    <cfRule type="containsText" dxfId="1628" priority="4" operator="containsText" text="MODERADO">
      <formula>NOT(ISERROR(SEARCH("MODERADO",FU10)))</formula>
    </cfRule>
  </conditionalFormatting>
  <conditionalFormatting sqref="GB9:GC9">
    <cfRule type="containsText" dxfId="1627" priority="57" operator="containsText" text="EXTREMO">
      <formula>NOT(ISERROR(SEARCH("EXTREMO",GB9)))</formula>
    </cfRule>
    <cfRule type="containsText" dxfId="1626" priority="56" operator="containsText" text="ALTO">
      <formula>NOT(ISERROR(SEARCH("ALTO",GB9)))</formula>
    </cfRule>
    <cfRule type="containsText" dxfId="1625" priority="55" operator="containsText" text="MODERADO">
      <formula>NOT(ISERROR(SEARCH("MODERADO",GB9)))</formula>
    </cfRule>
  </conditionalFormatting>
  <conditionalFormatting sqref="GB9:GC10">
    <cfRule type="containsText" dxfId="1624" priority="38" operator="containsText" text="ALTO">
      <formula>NOT(ISERROR(SEARCH("ALTO",GB9)))</formula>
    </cfRule>
    <cfRule type="containsText" dxfId="1623" priority="37" operator="containsText" text="MODERADO">
      <formula>NOT(ISERROR(SEARCH("MODERADO",GB9)))</formula>
    </cfRule>
    <cfRule type="containsText" dxfId="1622" priority="39" operator="containsText" text="EXTREMO">
      <formula>NOT(ISERROR(SEARCH("EXTREMO",GB9)))</formula>
    </cfRule>
  </conditionalFormatting>
  <conditionalFormatting sqref="GB10:GC10">
    <cfRule type="containsText" dxfId="1621" priority="2" operator="containsText" text="ALTO">
      <formula>NOT(ISERROR(SEARCH("ALTO",GB10)))</formula>
    </cfRule>
    <cfRule type="containsText" dxfId="1620" priority="1" operator="containsText" text="MODERADO">
      <formula>NOT(ISERROR(SEARCH("MODERADO",GB10)))</formula>
    </cfRule>
    <cfRule type="containsText" dxfId="1619" priority="3" operator="containsText" text="EXTREMO">
      <formula>NOT(ISERROR(SEARCH("EXTREMO",GB10)))</formula>
    </cfRule>
  </conditionalFormatting>
  <dataValidations count="17">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10" xr:uid="{00000000-0002-0000-0200-000000000000}">
      <formula1>SINO</formula1>
    </dataValidation>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xr:uid="{00000000-0002-0000-0200-000001000000}">
      <formula1>0</formula1>
      <formula2>100</formula2>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10" xr:uid="{00000000-0002-0000-0200-000002000000}"/>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B9:BB10 BN9:BN10 BR9:BR10 BV9:BV10 BZ9:BZ10 CH9:CH10 AT9:AT10 AP9:AP10 CD9:CD10 BJ9:BJ10 AX9:AX10 CW9:CW10 CT9:CT10 CK9:CO10 BF9:BF10" xr:uid="{00000000-0002-0000-0200-000003000000}">
      <formula1>Efecto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xr:uid="{00000000-0002-0000-0200-000004000000}">
      <formula1>IMPACTO</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10" xr:uid="{00000000-0002-0000-0200-000005000000}">
      <formula1>PROBAB</formula1>
    </dataValidation>
    <dataValidation type="list" showInputMessage="1" showErrorMessage="1" sqref="BE9:BE10 BU9:BU10 BQ9:BQ10 CC9:CC10 BY9:BY10 CG9:CG10 AO9:AO10 AS9:AS10 AW9:AW10 CJ9:CJ10 BA9:BA10 BM9:BM10 BI9:BI10" xr:uid="{00000000-0002-0000-0200-000006000000}">
      <formula1>TIP_CONTROL</formula1>
    </dataValidation>
    <dataValidation type="list" sqref="CI9:CI10" xr:uid="{00000000-0002-0000-0200-000007000000}">
      <formula1>IMPLEMENT</formula1>
    </dataValidation>
    <dataValidation showInputMessage="1" showErrorMessage="1" errorTitle="Rechazado" error="Solo son validadas las opciones de la lista" sqref="CP9:CS10 AK9:AL10 CU9:CV10" xr:uid="{00000000-0002-0000-0200-000008000000}"/>
    <dataValidation type="list" allowBlank="1" showInputMessage="1" sqref="D9:D10" xr:uid="{00000000-0002-0000-0200-000009000000}">
      <formula1>InternoExp</formula1>
    </dataValidation>
    <dataValidation type="list" allowBlank="1" showInputMessage="1" sqref="E9:E10" xr:uid="{00000000-0002-0000-0200-00000A000000}">
      <formula1>ExternoExp</formula1>
    </dataValidation>
    <dataValidation type="list" allowBlank="1" showInputMessage="1" sqref="H9:H10" xr:uid="{00000000-0002-0000-0200-00000B000000}">
      <formula1>TramitesSer</formula1>
    </dataValidation>
    <dataValidation type="list" allowBlank="1" showInputMessage="1" showErrorMessage="1" sqref="G9:G10" xr:uid="{00000000-0002-0000-0200-00000C000000}">
      <formula1>consecuencias</formula1>
    </dataValidation>
    <dataValidation type="list" allowBlank="1" showInputMessage="1" showErrorMessage="1" sqref="BMA607:BMA611" xr:uid="{00000000-0002-0000-0200-00000D000000}">
      <formula1>TipoCausa</formula1>
    </dataValidation>
    <dataValidation type="list" showInputMessage="1" showErrorMessage="1" errorTitle="Rechazado" error="Solo son validadas las opciones de la lista" sqref="AU9:AU10 AY9:AY10 BC9:BC10 BG9:BG10 BK9:BK10 BO9:BO10 BS9:BS10 BW9:BW10 CA9:CA10 CE9:CE10 AM9:AM10 AQ9:AQ10" xr:uid="{00000000-0002-0000-0200-00000E000000}">
      <formula1>FRECUENCY</formula1>
    </dataValidation>
    <dataValidation type="list" showErrorMessage="1" sqref="AR9:AR10 AV9:AV10 AZ9:AZ10 BD9:BD10 BH9:BH10 BL9:BL10 BP9:BP10 BT9:BT10 BX9:BX10 CB9:CB10 CF9:CF10 AN9:AN10" xr:uid="{00000000-0002-0000-0200-00000F000000}">
      <formula1>IMPLEMENT</formula1>
    </dataValidation>
    <dataValidation type="list" allowBlank="1" showInputMessage="1" sqref="F9:F10" xr:uid="{00000000-0002-0000-0200-000010000000}">
      <formula1>$BMA$607:$BMA$611</formula1>
    </dataValidation>
  </dataValidation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OU959"/>
  <sheetViews>
    <sheetView topLeftCell="CN1" workbookViewId="0">
      <selection activeCell="E19" sqref="E19"/>
    </sheetView>
  </sheetViews>
  <sheetFormatPr baseColWidth="10" defaultRowHeight="10.199999999999999" x14ac:dyDescent="0.2"/>
  <cols>
    <col min="1" max="1" width="4.88671875" style="1" customWidth="1"/>
    <col min="2" max="2" width="23.109375" style="1" customWidth="1"/>
    <col min="3" max="3" width="29.77734375" style="1" customWidth="1"/>
    <col min="4" max="4" width="23.88671875" style="1" customWidth="1"/>
    <col min="5" max="6" width="13.44140625" style="1" customWidth="1"/>
    <col min="7" max="8" width="23.88671875" style="1" customWidth="1"/>
    <col min="9" max="9" width="12" style="2" customWidth="1"/>
    <col min="10" max="28" width="9.77734375" style="2" customWidth="1"/>
    <col min="29" max="29" width="14.21875" style="2" customWidth="1"/>
    <col min="30" max="30" width="8.21875" style="2" customWidth="1"/>
    <col min="31" max="31" width="9.88671875" style="2" customWidth="1"/>
    <col min="32" max="32" width="5.88671875" style="1" customWidth="1"/>
    <col min="33" max="33" width="13.88671875" style="2" customWidth="1"/>
    <col min="34" max="34" width="6.44140625" style="5" customWidth="1"/>
    <col min="35" max="35" width="34.44140625" style="1" customWidth="1"/>
    <col min="36" max="36" width="17.77734375" style="1" customWidth="1"/>
    <col min="37" max="37" width="23" style="4" customWidth="1"/>
    <col min="38" max="38" width="18" style="4" customWidth="1"/>
    <col min="39" max="39" width="8.88671875" style="4" customWidth="1"/>
    <col min="40" max="40" width="12.21875" style="1" customWidth="1"/>
    <col min="41" max="41" width="8.77734375" style="1" customWidth="1"/>
    <col min="42" max="42" width="11" style="4" customWidth="1"/>
    <col min="43" max="43" width="8.88671875" style="4" customWidth="1"/>
    <col min="44" max="44" width="12.21875" style="1" customWidth="1"/>
    <col min="45" max="45" width="8.77734375" style="1" customWidth="1"/>
    <col min="46" max="46" width="11.109375" style="4" customWidth="1"/>
    <col min="47" max="47" width="8.88671875" style="4" customWidth="1"/>
    <col min="48" max="48" width="12.21875" style="1" customWidth="1"/>
    <col min="49" max="49" width="8.77734375" style="1" customWidth="1"/>
    <col min="50" max="50" width="11.88671875" style="4" customWidth="1"/>
    <col min="51" max="51" width="8.88671875" style="4" customWidth="1"/>
    <col min="52" max="52" width="12.21875" style="1" customWidth="1"/>
    <col min="53" max="53" width="8.77734375" style="1" customWidth="1"/>
    <col min="54" max="54" width="9.109375" style="4" customWidth="1"/>
    <col min="55" max="55" width="8.88671875" style="4" customWidth="1"/>
    <col min="56" max="56" width="12.21875" style="1" customWidth="1"/>
    <col min="57" max="57" width="8.77734375" style="1" customWidth="1"/>
    <col min="58" max="58" width="9.109375" style="4" customWidth="1"/>
    <col min="59" max="59" width="8.88671875" style="4" customWidth="1"/>
    <col min="60" max="60" width="12.21875" style="1" customWidth="1"/>
    <col min="61" max="61" width="8.77734375" style="1" customWidth="1"/>
    <col min="62" max="62" width="9.109375" style="4" customWidth="1"/>
    <col min="63" max="63" width="8.88671875" style="4" customWidth="1"/>
    <col min="64" max="64" width="12.21875" style="1" customWidth="1"/>
    <col min="65" max="65" width="8.77734375" style="1" customWidth="1"/>
    <col min="66" max="66" width="9.109375" style="4" customWidth="1"/>
    <col min="67" max="67" width="8.88671875" style="4" customWidth="1"/>
    <col min="68" max="68" width="12.21875" style="1" customWidth="1"/>
    <col min="69" max="69" width="8.77734375" style="1" customWidth="1"/>
    <col min="70" max="70" width="9.109375" style="4" customWidth="1"/>
    <col min="71" max="71" width="8.88671875" style="4" customWidth="1"/>
    <col min="72" max="72" width="12.21875" style="1" customWidth="1"/>
    <col min="73" max="73" width="8.77734375" style="1" customWidth="1"/>
    <col min="74" max="74" width="9.109375" style="4" customWidth="1"/>
    <col min="75" max="75" width="8.88671875" style="4" customWidth="1"/>
    <col min="76" max="76" width="12.21875" style="1" customWidth="1"/>
    <col min="77" max="77" width="8.77734375" style="1" customWidth="1"/>
    <col min="78" max="78" width="9.109375" style="4" customWidth="1"/>
    <col min="79" max="79" width="8.88671875" style="4" customWidth="1"/>
    <col min="80" max="80" width="12.21875" style="1" customWidth="1"/>
    <col min="81" max="81" width="8.77734375" style="1" customWidth="1"/>
    <col min="82" max="82" width="9.109375" style="4" customWidth="1"/>
    <col min="83" max="83" width="8.88671875" style="4" customWidth="1"/>
    <col min="84" max="84" width="12.21875" style="1" customWidth="1"/>
    <col min="85" max="85" width="8.77734375" style="1" customWidth="1"/>
    <col min="86" max="86" width="9.109375" style="4" customWidth="1"/>
    <col min="87" max="89" width="2.109375" style="4" hidden="1" customWidth="1"/>
    <col min="90" max="90" width="9.77734375" style="4" customWidth="1"/>
    <col min="91" max="91" width="6.88671875" style="4" customWidth="1"/>
    <col min="92" max="92" width="9.77734375" style="4" customWidth="1"/>
    <col min="93" max="93" width="6.88671875" style="4" customWidth="1"/>
    <col min="94" max="94" width="14.109375" style="4" customWidth="1"/>
    <col min="95" max="95" width="6.88671875" style="4" customWidth="1"/>
    <col min="96" max="96" width="54.88671875" style="4" customWidth="1"/>
    <col min="97" max="97" width="7" style="4" customWidth="1"/>
    <col min="98" max="98" width="1" style="4" customWidth="1"/>
    <col min="99" max="99" width="37.21875" style="4" customWidth="1"/>
    <col min="100" max="100" width="27.44140625" style="4" customWidth="1"/>
    <col min="101" max="101" width="1.44140625" style="4" hidden="1" customWidth="1"/>
    <col min="102" max="105" width="5.44140625" style="4" hidden="1" customWidth="1"/>
    <col min="106" max="106" width="5.88671875" style="1" hidden="1" customWidth="1"/>
    <col min="107" max="108" width="6.88671875" style="1" hidden="1" customWidth="1"/>
    <col min="109" max="109" width="4.44140625" style="4" hidden="1" customWidth="1"/>
    <col min="110" max="110" width="6.44140625" style="1" hidden="1" customWidth="1"/>
    <col min="111" max="112" width="6.44140625" style="4" hidden="1" customWidth="1"/>
    <col min="113" max="113" width="19" style="1" hidden="1" customWidth="1"/>
    <col min="114" max="116" width="6" style="1" hidden="1" customWidth="1"/>
    <col min="117" max="117" width="4.44140625" style="4" hidden="1" customWidth="1"/>
    <col min="118" max="118" width="6.44140625" style="1" hidden="1" customWidth="1"/>
    <col min="119" max="119" width="6.44140625" style="4" hidden="1" customWidth="1"/>
    <col min="120" max="191" width="6" style="1" hidden="1" customWidth="1"/>
    <col min="192" max="192" width="7.44140625" style="1" hidden="1" customWidth="1"/>
    <col min="193" max="209" width="8" style="1" hidden="1" customWidth="1"/>
    <col min="210" max="224" width="8" style="1" customWidth="1"/>
    <col min="225" max="1677" width="2.109375" style="1" customWidth="1"/>
    <col min="1678" max="1680" width="10.88671875" style="1"/>
    <col min="1681" max="1681" width="4.21875" style="1" customWidth="1"/>
    <col min="1682" max="1683" width="10.88671875" style="1"/>
    <col min="1684" max="1684" width="4.88671875" style="1" customWidth="1"/>
    <col min="1685" max="1690" width="10.88671875" style="1"/>
    <col min="1691" max="1691" width="36.21875" style="1" customWidth="1"/>
    <col min="1692" max="1692" width="10.88671875" style="1"/>
    <col min="1693" max="1693" width="45.44140625" style="1" customWidth="1"/>
    <col min="1694" max="1695" width="10.88671875" style="1"/>
    <col min="1696" max="1696" width="10.88671875" style="3"/>
    <col min="1697" max="1697" width="10.88671875" style="1"/>
    <col min="1698" max="1698" width="32.44140625" style="2" customWidth="1"/>
    <col min="1699" max="1702" width="10.88671875" style="1"/>
    <col min="1703" max="1703" width="35.44140625" style="1" customWidth="1"/>
    <col min="1704" max="1762" width="10.88671875" style="1"/>
    <col min="1763" max="1763" width="26.44140625" style="1" customWidth="1"/>
    <col min="1764" max="1766" width="10.88671875" style="1"/>
    <col min="1767" max="1767" width="17.44140625" style="1" customWidth="1"/>
    <col min="1768" max="1892" width="10.88671875" style="1"/>
    <col min="1893" max="1893" width="12" style="1" customWidth="1"/>
    <col min="1894" max="1894" width="2.77734375" style="1" customWidth="1"/>
    <col min="1895" max="1896" width="6.44140625" style="1" customWidth="1"/>
    <col min="1897" max="1897" width="5.88671875" style="1" customWidth="1"/>
    <col min="1898" max="1898" width="6.44140625" style="1" customWidth="1"/>
    <col min="1899" max="1899" width="13.77734375" style="1" customWidth="1"/>
    <col min="1900" max="1901" width="9" style="1" customWidth="1"/>
    <col min="1902" max="1902" width="2.44140625" style="1" customWidth="1"/>
    <col min="1903" max="1903" width="8.88671875" style="1" customWidth="1"/>
    <col min="1904" max="1904" width="7.44140625" style="1" customWidth="1"/>
    <col min="1905" max="1907" width="3.77734375" style="1" customWidth="1"/>
    <col min="1908" max="1908" width="3.44140625" style="1" customWidth="1"/>
    <col min="1909" max="1909" width="2.88671875" style="1" customWidth="1"/>
    <col min="1910" max="1910" width="3" style="1" customWidth="1"/>
    <col min="1911" max="1913" width="0" style="1" hidden="1" customWidth="1"/>
    <col min="1914" max="1914" width="4.44140625" style="1" customWidth="1"/>
    <col min="1915" max="1915" width="0" style="1" hidden="1" customWidth="1"/>
    <col min="1916" max="1917" width="14.88671875" style="1" customWidth="1"/>
    <col min="1918" max="1918" width="15.109375" style="1" customWidth="1"/>
    <col min="1919" max="1919" width="6.44140625" style="1" customWidth="1"/>
    <col min="1920" max="1920" width="15.109375" style="1" customWidth="1"/>
    <col min="1921" max="1921" width="4.109375" style="1" customWidth="1"/>
    <col min="1922" max="1922" width="3" style="1" customWidth="1"/>
    <col min="1923" max="1925" width="0" style="1" hidden="1" customWidth="1"/>
    <col min="1926" max="1926" width="3" style="1" customWidth="1"/>
    <col min="1927" max="1927" width="0" style="1" hidden="1" customWidth="1"/>
    <col min="1928" max="1928" width="3" style="1" customWidth="1"/>
    <col min="1929" max="1929" width="0" style="1" hidden="1" customWidth="1"/>
    <col min="1930" max="1930" width="4.44140625" style="1" customWidth="1"/>
    <col min="1931" max="1931" width="34.21875" style="1" customWidth="1"/>
    <col min="1932" max="1932" width="23.44140625" style="1" customWidth="1"/>
    <col min="1933" max="1933" width="9.109375" style="1" customWidth="1"/>
    <col min="1934" max="1934" width="19.44140625" style="1" customWidth="1"/>
    <col min="1935" max="1935" width="42.77734375" style="1" customWidth="1"/>
    <col min="1936" max="1936" width="5.88671875" style="1" customWidth="1"/>
    <col min="1937" max="1937" width="31.44140625" style="1" customWidth="1"/>
    <col min="1938" max="1938" width="16.109375" style="1" customWidth="1"/>
    <col min="1939" max="1940" width="9.21875" style="1" customWidth="1"/>
    <col min="1941" max="1941" width="11.109375" style="1" customWidth="1"/>
    <col min="1942" max="1942" width="2.109375" style="1" customWidth="1"/>
    <col min="1943" max="2148" width="10.88671875" style="1"/>
    <col min="2149" max="2149" width="12" style="1" customWidth="1"/>
    <col min="2150" max="2150" width="2.77734375" style="1" customWidth="1"/>
    <col min="2151" max="2152" width="6.44140625" style="1" customWidth="1"/>
    <col min="2153" max="2153" width="5.88671875" style="1" customWidth="1"/>
    <col min="2154" max="2154" width="6.44140625" style="1" customWidth="1"/>
    <col min="2155" max="2155" width="13.77734375" style="1" customWidth="1"/>
    <col min="2156" max="2157" width="9" style="1" customWidth="1"/>
    <col min="2158" max="2158" width="2.44140625" style="1" customWidth="1"/>
    <col min="2159" max="2159" width="8.88671875" style="1" customWidth="1"/>
    <col min="2160" max="2160" width="7.44140625" style="1" customWidth="1"/>
    <col min="2161" max="2163" width="3.77734375" style="1" customWidth="1"/>
    <col min="2164" max="2164" width="3.44140625" style="1" customWidth="1"/>
    <col min="2165" max="2165" width="2.88671875" style="1" customWidth="1"/>
    <col min="2166" max="2166" width="3" style="1" customWidth="1"/>
    <col min="2167" max="2169" width="0" style="1" hidden="1" customWidth="1"/>
    <col min="2170" max="2170" width="4.44140625" style="1" customWidth="1"/>
    <col min="2171" max="2171" width="0" style="1" hidden="1" customWidth="1"/>
    <col min="2172" max="2173" width="14.88671875" style="1" customWidth="1"/>
    <col min="2174" max="2174" width="15.109375" style="1" customWidth="1"/>
    <col min="2175" max="2175" width="6.44140625" style="1" customWidth="1"/>
    <col min="2176" max="2176" width="15.109375" style="1" customWidth="1"/>
    <col min="2177" max="2177" width="4.109375" style="1" customWidth="1"/>
    <col min="2178" max="2178" width="3" style="1" customWidth="1"/>
    <col min="2179" max="2181" width="0" style="1" hidden="1" customWidth="1"/>
    <col min="2182" max="2182" width="3" style="1" customWidth="1"/>
    <col min="2183" max="2183" width="0" style="1" hidden="1" customWidth="1"/>
    <col min="2184" max="2184" width="3" style="1" customWidth="1"/>
    <col min="2185" max="2185" width="0" style="1" hidden="1" customWidth="1"/>
    <col min="2186" max="2186" width="4.44140625" style="1" customWidth="1"/>
    <col min="2187" max="2187" width="34.21875" style="1" customWidth="1"/>
    <col min="2188" max="2188" width="23.44140625" style="1" customWidth="1"/>
    <col min="2189" max="2189" width="9.109375" style="1" customWidth="1"/>
    <col min="2190" max="2190" width="19.44140625" style="1" customWidth="1"/>
    <col min="2191" max="2191" width="42.77734375" style="1" customWidth="1"/>
    <col min="2192" max="2192" width="5.88671875" style="1" customWidth="1"/>
    <col min="2193" max="2193" width="31.44140625" style="1" customWidth="1"/>
    <col min="2194" max="2194" width="16.109375" style="1" customWidth="1"/>
    <col min="2195" max="2196" width="9.21875" style="1" customWidth="1"/>
    <col min="2197" max="2197" width="11.109375" style="1" customWidth="1"/>
    <col min="2198" max="2198" width="2.109375" style="1" customWidth="1"/>
    <col min="2199" max="2404" width="10.88671875" style="1"/>
    <col min="2405" max="2405" width="12" style="1" customWidth="1"/>
    <col min="2406" max="2406" width="2.77734375" style="1" customWidth="1"/>
    <col min="2407" max="2408" width="6.44140625" style="1" customWidth="1"/>
    <col min="2409" max="2409" width="5.88671875" style="1" customWidth="1"/>
    <col min="2410" max="2410" width="6.44140625" style="1" customWidth="1"/>
    <col min="2411" max="2411" width="13.77734375" style="1" customWidth="1"/>
    <col min="2412" max="2413" width="9" style="1" customWidth="1"/>
    <col min="2414" max="2414" width="2.44140625" style="1" customWidth="1"/>
    <col min="2415" max="2415" width="8.88671875" style="1" customWidth="1"/>
    <col min="2416" max="2416" width="7.44140625" style="1" customWidth="1"/>
    <col min="2417" max="2419" width="3.77734375" style="1" customWidth="1"/>
    <col min="2420" max="2420" width="3.44140625" style="1" customWidth="1"/>
    <col min="2421" max="2421" width="2.88671875" style="1" customWidth="1"/>
    <col min="2422" max="2422" width="3" style="1" customWidth="1"/>
    <col min="2423" max="2425" width="0" style="1" hidden="1" customWidth="1"/>
    <col min="2426" max="2426" width="4.44140625" style="1" customWidth="1"/>
    <col min="2427" max="2427" width="0" style="1" hidden="1" customWidth="1"/>
    <col min="2428" max="2429" width="14.88671875" style="1" customWidth="1"/>
    <col min="2430" max="2430" width="15.109375" style="1" customWidth="1"/>
    <col min="2431" max="2431" width="6.44140625" style="1" customWidth="1"/>
    <col min="2432" max="2432" width="15.109375" style="1" customWidth="1"/>
    <col min="2433" max="2433" width="4.109375" style="1" customWidth="1"/>
    <col min="2434" max="2434" width="3" style="1" customWidth="1"/>
    <col min="2435" max="2437" width="0" style="1" hidden="1" customWidth="1"/>
    <col min="2438" max="2438" width="3" style="1" customWidth="1"/>
    <col min="2439" max="2439" width="0" style="1" hidden="1" customWidth="1"/>
    <col min="2440" max="2440" width="3" style="1" customWidth="1"/>
    <col min="2441" max="2441" width="0" style="1" hidden="1" customWidth="1"/>
    <col min="2442" max="2442" width="4.44140625" style="1" customWidth="1"/>
    <col min="2443" max="2443" width="34.21875" style="1" customWidth="1"/>
    <col min="2444" max="2444" width="23.44140625" style="1" customWidth="1"/>
    <col min="2445" max="2445" width="9.109375" style="1" customWidth="1"/>
    <col min="2446" max="2446" width="19.44140625" style="1" customWidth="1"/>
    <col min="2447" max="2447" width="42.77734375" style="1" customWidth="1"/>
    <col min="2448" max="2448" width="5.88671875" style="1" customWidth="1"/>
    <col min="2449" max="2449" width="31.44140625" style="1" customWidth="1"/>
    <col min="2450" max="2450" width="16.109375" style="1" customWidth="1"/>
    <col min="2451" max="2452" width="9.21875" style="1" customWidth="1"/>
    <col min="2453" max="2453" width="11.109375" style="1" customWidth="1"/>
    <col min="2454" max="2454" width="2.109375" style="1" customWidth="1"/>
    <col min="2455" max="2660" width="10.88671875" style="1"/>
    <col min="2661" max="2661" width="12" style="1" customWidth="1"/>
    <col min="2662" max="2662" width="2.77734375" style="1" customWidth="1"/>
    <col min="2663" max="2664" width="6.44140625" style="1" customWidth="1"/>
    <col min="2665" max="2665" width="5.88671875" style="1" customWidth="1"/>
    <col min="2666" max="2666" width="6.44140625" style="1" customWidth="1"/>
    <col min="2667" max="2667" width="13.77734375" style="1" customWidth="1"/>
    <col min="2668" max="2669" width="9" style="1" customWidth="1"/>
    <col min="2670" max="2670" width="2.44140625" style="1" customWidth="1"/>
    <col min="2671" max="2671" width="8.88671875" style="1" customWidth="1"/>
    <col min="2672" max="2672" width="7.44140625" style="1" customWidth="1"/>
    <col min="2673" max="2675" width="3.77734375" style="1" customWidth="1"/>
    <col min="2676" max="2676" width="3.44140625" style="1" customWidth="1"/>
    <col min="2677" max="2677" width="2.88671875" style="1" customWidth="1"/>
    <col min="2678" max="2678" width="3" style="1" customWidth="1"/>
    <col min="2679" max="2681" width="0" style="1" hidden="1" customWidth="1"/>
    <col min="2682" max="2682" width="4.44140625" style="1" customWidth="1"/>
    <col min="2683" max="2683" width="0" style="1" hidden="1" customWidth="1"/>
    <col min="2684" max="2685" width="14.88671875" style="1" customWidth="1"/>
    <col min="2686" max="2686" width="15.109375" style="1" customWidth="1"/>
    <col min="2687" max="2687" width="6.44140625" style="1" customWidth="1"/>
    <col min="2688" max="2688" width="15.109375" style="1" customWidth="1"/>
    <col min="2689" max="2689" width="4.109375" style="1" customWidth="1"/>
    <col min="2690" max="2690" width="3" style="1" customWidth="1"/>
    <col min="2691" max="2693" width="0" style="1" hidden="1" customWidth="1"/>
    <col min="2694" max="2694" width="3" style="1" customWidth="1"/>
    <col min="2695" max="2695" width="0" style="1" hidden="1" customWidth="1"/>
    <col min="2696" max="2696" width="3" style="1" customWidth="1"/>
    <col min="2697" max="2697" width="0" style="1" hidden="1" customWidth="1"/>
    <col min="2698" max="2698" width="4.44140625" style="1" customWidth="1"/>
    <col min="2699" max="2699" width="34.21875" style="1" customWidth="1"/>
    <col min="2700" max="2700" width="23.44140625" style="1" customWidth="1"/>
    <col min="2701" max="2701" width="9.109375" style="1" customWidth="1"/>
    <col min="2702" max="2702" width="19.44140625" style="1" customWidth="1"/>
    <col min="2703" max="2703" width="42.77734375" style="1" customWidth="1"/>
    <col min="2704" max="2704" width="5.88671875" style="1" customWidth="1"/>
    <col min="2705" max="2705" width="31.44140625" style="1" customWidth="1"/>
    <col min="2706" max="2706" width="16.109375" style="1" customWidth="1"/>
    <col min="2707" max="2708" width="9.21875" style="1" customWidth="1"/>
    <col min="2709" max="2709" width="11.109375" style="1" customWidth="1"/>
    <col min="2710" max="2710" width="2.109375" style="1" customWidth="1"/>
    <col min="2711" max="2916" width="10.88671875" style="1"/>
    <col min="2917" max="2917" width="12" style="1" customWidth="1"/>
    <col min="2918" max="2918" width="2.77734375" style="1" customWidth="1"/>
    <col min="2919" max="2920" width="6.44140625" style="1" customWidth="1"/>
    <col min="2921" max="2921" width="5.88671875" style="1" customWidth="1"/>
    <col min="2922" max="2922" width="6.44140625" style="1" customWidth="1"/>
    <col min="2923" max="2923" width="13.77734375" style="1" customWidth="1"/>
    <col min="2924" max="2925" width="9" style="1" customWidth="1"/>
    <col min="2926" max="2926" width="2.44140625" style="1" customWidth="1"/>
    <col min="2927" max="2927" width="8.88671875" style="1" customWidth="1"/>
    <col min="2928" max="2928" width="7.44140625" style="1" customWidth="1"/>
    <col min="2929" max="2931" width="3.77734375" style="1" customWidth="1"/>
    <col min="2932" max="2932" width="3.44140625" style="1" customWidth="1"/>
    <col min="2933" max="2933" width="2.88671875" style="1" customWidth="1"/>
    <col min="2934" max="2934" width="3" style="1" customWidth="1"/>
    <col min="2935" max="2937" width="0" style="1" hidden="1" customWidth="1"/>
    <col min="2938" max="2938" width="4.44140625" style="1" customWidth="1"/>
    <col min="2939" max="2939" width="0" style="1" hidden="1" customWidth="1"/>
    <col min="2940" max="2941" width="14.88671875" style="1" customWidth="1"/>
    <col min="2942" max="2942" width="15.109375" style="1" customWidth="1"/>
    <col min="2943" max="2943" width="6.44140625" style="1" customWidth="1"/>
    <col min="2944" max="2944" width="15.109375" style="1" customWidth="1"/>
    <col min="2945" max="2945" width="4.109375" style="1" customWidth="1"/>
    <col min="2946" max="2946" width="3" style="1" customWidth="1"/>
    <col min="2947" max="2949" width="0" style="1" hidden="1" customWidth="1"/>
    <col min="2950" max="2950" width="3" style="1" customWidth="1"/>
    <col min="2951" max="2951" width="0" style="1" hidden="1" customWidth="1"/>
    <col min="2952" max="2952" width="3" style="1" customWidth="1"/>
    <col min="2953" max="2953" width="0" style="1" hidden="1" customWidth="1"/>
    <col min="2954" max="2954" width="4.44140625" style="1" customWidth="1"/>
    <col min="2955" max="2955" width="34.21875" style="1" customWidth="1"/>
    <col min="2956" max="2956" width="23.44140625" style="1" customWidth="1"/>
    <col min="2957" max="2957" width="9.109375" style="1" customWidth="1"/>
    <col min="2958" max="2958" width="19.44140625" style="1" customWidth="1"/>
    <col min="2959" max="2959" width="42.77734375" style="1" customWidth="1"/>
    <col min="2960" max="2960" width="5.88671875" style="1" customWidth="1"/>
    <col min="2961" max="2961" width="31.44140625" style="1" customWidth="1"/>
    <col min="2962" max="2962" width="16.109375" style="1" customWidth="1"/>
    <col min="2963" max="2964" width="9.21875" style="1" customWidth="1"/>
    <col min="2965" max="2965" width="11.109375" style="1" customWidth="1"/>
    <col min="2966" max="2966" width="2.109375" style="1" customWidth="1"/>
    <col min="2967" max="3172" width="10.88671875" style="1"/>
    <col min="3173" max="3173" width="12" style="1" customWidth="1"/>
    <col min="3174" max="3174" width="2.77734375" style="1" customWidth="1"/>
    <col min="3175" max="3176" width="6.44140625" style="1" customWidth="1"/>
    <col min="3177" max="3177" width="5.88671875" style="1" customWidth="1"/>
    <col min="3178" max="3178" width="6.44140625" style="1" customWidth="1"/>
    <col min="3179" max="3179" width="13.77734375" style="1" customWidth="1"/>
    <col min="3180" max="3181" width="9" style="1" customWidth="1"/>
    <col min="3182" max="3182" width="2.44140625" style="1" customWidth="1"/>
    <col min="3183" max="3183" width="8.88671875" style="1" customWidth="1"/>
    <col min="3184" max="3184" width="7.44140625" style="1" customWidth="1"/>
    <col min="3185" max="3187" width="3.77734375" style="1" customWidth="1"/>
    <col min="3188" max="3188" width="3.44140625" style="1" customWidth="1"/>
    <col min="3189" max="3189" width="2.88671875" style="1" customWidth="1"/>
    <col min="3190" max="3190" width="3" style="1" customWidth="1"/>
    <col min="3191" max="3193" width="0" style="1" hidden="1" customWidth="1"/>
    <col min="3194" max="3194" width="4.44140625" style="1" customWidth="1"/>
    <col min="3195" max="3195" width="0" style="1" hidden="1" customWidth="1"/>
    <col min="3196" max="3197" width="14.88671875" style="1" customWidth="1"/>
    <col min="3198" max="3198" width="15.109375" style="1" customWidth="1"/>
    <col min="3199" max="3199" width="6.44140625" style="1" customWidth="1"/>
    <col min="3200" max="3200" width="15.109375" style="1" customWidth="1"/>
    <col min="3201" max="3201" width="4.109375" style="1" customWidth="1"/>
    <col min="3202" max="3202" width="3" style="1" customWidth="1"/>
    <col min="3203" max="3205" width="0" style="1" hidden="1" customWidth="1"/>
    <col min="3206" max="3206" width="3" style="1" customWidth="1"/>
    <col min="3207" max="3207" width="0" style="1" hidden="1" customWidth="1"/>
    <col min="3208" max="3208" width="3" style="1" customWidth="1"/>
    <col min="3209" max="3209" width="0" style="1" hidden="1" customWidth="1"/>
    <col min="3210" max="3210" width="4.44140625" style="1" customWidth="1"/>
    <col min="3211" max="3211" width="34.21875" style="1" customWidth="1"/>
    <col min="3212" max="3212" width="23.44140625" style="1" customWidth="1"/>
    <col min="3213" max="3213" width="9.109375" style="1" customWidth="1"/>
    <col min="3214" max="3214" width="19.44140625" style="1" customWidth="1"/>
    <col min="3215" max="3215" width="42.77734375" style="1" customWidth="1"/>
    <col min="3216" max="3216" width="5.88671875" style="1" customWidth="1"/>
    <col min="3217" max="3217" width="31.44140625" style="1" customWidth="1"/>
    <col min="3218" max="3218" width="16.109375" style="1" customWidth="1"/>
    <col min="3219" max="3220" width="9.21875" style="1" customWidth="1"/>
    <col min="3221" max="3221" width="11.109375" style="1" customWidth="1"/>
    <col min="3222" max="3222" width="2.109375" style="1" customWidth="1"/>
    <col min="3223" max="3428" width="10.88671875" style="1"/>
    <col min="3429" max="3429" width="12" style="1" customWidth="1"/>
    <col min="3430" max="3430" width="2.77734375" style="1" customWidth="1"/>
    <col min="3431" max="3432" width="6.44140625" style="1" customWidth="1"/>
    <col min="3433" max="3433" width="5.88671875" style="1" customWidth="1"/>
    <col min="3434" max="3434" width="6.44140625" style="1" customWidth="1"/>
    <col min="3435" max="3435" width="13.77734375" style="1" customWidth="1"/>
    <col min="3436" max="3437" width="9" style="1" customWidth="1"/>
    <col min="3438" max="3438" width="2.44140625" style="1" customWidth="1"/>
    <col min="3439" max="3439" width="8.88671875" style="1" customWidth="1"/>
    <col min="3440" max="3440" width="7.44140625" style="1" customWidth="1"/>
    <col min="3441" max="3443" width="3.77734375" style="1" customWidth="1"/>
    <col min="3444" max="3444" width="3.44140625" style="1" customWidth="1"/>
    <col min="3445" max="3445" width="2.88671875" style="1" customWidth="1"/>
    <col min="3446" max="3446" width="3" style="1" customWidth="1"/>
    <col min="3447" max="3449" width="0" style="1" hidden="1" customWidth="1"/>
    <col min="3450" max="3450" width="4.44140625" style="1" customWidth="1"/>
    <col min="3451" max="3451" width="0" style="1" hidden="1" customWidth="1"/>
    <col min="3452" max="3453" width="14.88671875" style="1" customWidth="1"/>
    <col min="3454" max="3454" width="15.109375" style="1" customWidth="1"/>
    <col min="3455" max="3455" width="6.44140625" style="1" customWidth="1"/>
    <col min="3456" max="3456" width="15.109375" style="1" customWidth="1"/>
    <col min="3457" max="3457" width="4.109375" style="1" customWidth="1"/>
    <col min="3458" max="3458" width="3" style="1" customWidth="1"/>
    <col min="3459" max="3461" width="0" style="1" hidden="1" customWidth="1"/>
    <col min="3462" max="3462" width="3" style="1" customWidth="1"/>
    <col min="3463" max="3463" width="0" style="1" hidden="1" customWidth="1"/>
    <col min="3464" max="3464" width="3" style="1" customWidth="1"/>
    <col min="3465" max="3465" width="0" style="1" hidden="1" customWidth="1"/>
    <col min="3466" max="3466" width="4.44140625" style="1" customWidth="1"/>
    <col min="3467" max="3467" width="34.21875" style="1" customWidth="1"/>
    <col min="3468" max="3468" width="23.44140625" style="1" customWidth="1"/>
    <col min="3469" max="3469" width="9.109375" style="1" customWidth="1"/>
    <col min="3470" max="3470" width="19.44140625" style="1" customWidth="1"/>
    <col min="3471" max="3471" width="42.77734375" style="1" customWidth="1"/>
    <col min="3472" max="3472" width="5.88671875" style="1" customWidth="1"/>
    <col min="3473" max="3473" width="31.44140625" style="1" customWidth="1"/>
    <col min="3474" max="3474" width="16.109375" style="1" customWidth="1"/>
    <col min="3475" max="3476" width="9.21875" style="1" customWidth="1"/>
    <col min="3477" max="3477" width="11.109375" style="1" customWidth="1"/>
    <col min="3478" max="3478" width="2.109375" style="1" customWidth="1"/>
    <col min="3479" max="3684" width="10.88671875" style="1"/>
    <col min="3685" max="3685" width="12" style="1" customWidth="1"/>
    <col min="3686" max="3686" width="2.77734375" style="1" customWidth="1"/>
    <col min="3687" max="3688" width="6.44140625" style="1" customWidth="1"/>
    <col min="3689" max="3689" width="5.88671875" style="1" customWidth="1"/>
    <col min="3690" max="3690" width="6.44140625" style="1" customWidth="1"/>
    <col min="3691" max="3691" width="13.77734375" style="1" customWidth="1"/>
    <col min="3692" max="3693" width="9" style="1" customWidth="1"/>
    <col min="3694" max="3694" width="2.44140625" style="1" customWidth="1"/>
    <col min="3695" max="3695" width="8.88671875" style="1" customWidth="1"/>
    <col min="3696" max="3696" width="7.44140625" style="1" customWidth="1"/>
    <col min="3697" max="3699" width="3.77734375" style="1" customWidth="1"/>
    <col min="3700" max="3700" width="3.44140625" style="1" customWidth="1"/>
    <col min="3701" max="3701" width="2.88671875" style="1" customWidth="1"/>
    <col min="3702" max="3702" width="3" style="1" customWidth="1"/>
    <col min="3703" max="3705" width="0" style="1" hidden="1" customWidth="1"/>
    <col min="3706" max="3706" width="4.44140625" style="1" customWidth="1"/>
    <col min="3707" max="3707" width="0" style="1" hidden="1" customWidth="1"/>
    <col min="3708" max="3709" width="14.88671875" style="1" customWidth="1"/>
    <col min="3710" max="3710" width="15.109375" style="1" customWidth="1"/>
    <col min="3711" max="3711" width="6.44140625" style="1" customWidth="1"/>
    <col min="3712" max="3712" width="15.109375" style="1" customWidth="1"/>
    <col min="3713" max="3713" width="4.109375" style="1" customWidth="1"/>
    <col min="3714" max="3714" width="3" style="1" customWidth="1"/>
    <col min="3715" max="3717" width="0" style="1" hidden="1" customWidth="1"/>
    <col min="3718" max="3718" width="3" style="1" customWidth="1"/>
    <col min="3719" max="3719" width="0" style="1" hidden="1" customWidth="1"/>
    <col min="3720" max="3720" width="3" style="1" customWidth="1"/>
    <col min="3721" max="3721" width="0" style="1" hidden="1" customWidth="1"/>
    <col min="3722" max="3722" width="4.44140625" style="1" customWidth="1"/>
    <col min="3723" max="3723" width="34.21875" style="1" customWidth="1"/>
    <col min="3724" max="3724" width="23.44140625" style="1" customWidth="1"/>
    <col min="3725" max="3725" width="9.109375" style="1" customWidth="1"/>
    <col min="3726" max="3726" width="19.44140625" style="1" customWidth="1"/>
    <col min="3727" max="3727" width="42.77734375" style="1" customWidth="1"/>
    <col min="3728" max="3728" width="5.88671875" style="1" customWidth="1"/>
    <col min="3729" max="3729" width="31.44140625" style="1" customWidth="1"/>
    <col min="3730" max="3730" width="16.109375" style="1" customWidth="1"/>
    <col min="3731" max="3732" width="9.21875" style="1" customWidth="1"/>
    <col min="3733" max="3733" width="11.109375" style="1" customWidth="1"/>
    <col min="3734" max="3734" width="2.109375" style="1" customWidth="1"/>
    <col min="3735" max="3940" width="10.88671875" style="1"/>
    <col min="3941" max="3941" width="12" style="1" customWidth="1"/>
    <col min="3942" max="3942" width="2.77734375" style="1" customWidth="1"/>
    <col min="3943" max="3944" width="6.44140625" style="1" customWidth="1"/>
    <col min="3945" max="3945" width="5.88671875" style="1" customWidth="1"/>
    <col min="3946" max="3946" width="6.44140625" style="1" customWidth="1"/>
    <col min="3947" max="3947" width="13.77734375" style="1" customWidth="1"/>
    <col min="3948" max="3949" width="9" style="1" customWidth="1"/>
    <col min="3950" max="3950" width="2.44140625" style="1" customWidth="1"/>
    <col min="3951" max="3951" width="8.88671875" style="1" customWidth="1"/>
    <col min="3952" max="3952" width="7.44140625" style="1" customWidth="1"/>
    <col min="3953" max="3955" width="3.77734375" style="1" customWidth="1"/>
    <col min="3956" max="3956" width="3.44140625" style="1" customWidth="1"/>
    <col min="3957" max="3957" width="2.88671875" style="1" customWidth="1"/>
    <col min="3958" max="3958" width="3" style="1" customWidth="1"/>
    <col min="3959" max="3961" width="0" style="1" hidden="1" customWidth="1"/>
    <col min="3962" max="3962" width="4.44140625" style="1" customWidth="1"/>
    <col min="3963" max="3963" width="0" style="1" hidden="1" customWidth="1"/>
    <col min="3964" max="3965" width="14.88671875" style="1" customWidth="1"/>
    <col min="3966" max="3966" width="15.109375" style="1" customWidth="1"/>
    <col min="3967" max="3967" width="6.44140625" style="1" customWidth="1"/>
    <col min="3968" max="3968" width="15.109375" style="1" customWidth="1"/>
    <col min="3969" max="3969" width="4.109375" style="1" customWidth="1"/>
    <col min="3970" max="3970" width="3" style="1" customWidth="1"/>
    <col min="3971" max="3973" width="0" style="1" hidden="1" customWidth="1"/>
    <col min="3974" max="3974" width="3" style="1" customWidth="1"/>
    <col min="3975" max="3975" width="0" style="1" hidden="1" customWidth="1"/>
    <col min="3976" max="3976" width="3" style="1" customWidth="1"/>
    <col min="3977" max="3977" width="0" style="1" hidden="1" customWidth="1"/>
    <col min="3978" max="3978" width="4.44140625" style="1" customWidth="1"/>
    <col min="3979" max="3979" width="34.21875" style="1" customWidth="1"/>
    <col min="3980" max="3980" width="23.44140625" style="1" customWidth="1"/>
    <col min="3981" max="3981" width="9.109375" style="1" customWidth="1"/>
    <col min="3982" max="3982" width="19.44140625" style="1" customWidth="1"/>
    <col min="3983" max="3983" width="42.77734375" style="1" customWidth="1"/>
    <col min="3984" max="3984" width="5.88671875" style="1" customWidth="1"/>
    <col min="3985" max="3985" width="31.44140625" style="1" customWidth="1"/>
    <col min="3986" max="3986" width="16.109375" style="1" customWidth="1"/>
    <col min="3987" max="3988" width="9.21875" style="1" customWidth="1"/>
    <col min="3989" max="3989" width="11.109375" style="1" customWidth="1"/>
    <col min="3990" max="3990" width="2.109375" style="1" customWidth="1"/>
    <col min="3991" max="4196" width="10.88671875" style="1"/>
    <col min="4197" max="4197" width="12" style="1" customWidth="1"/>
    <col min="4198" max="4198" width="2.77734375" style="1" customWidth="1"/>
    <col min="4199" max="4200" width="6.44140625" style="1" customWidth="1"/>
    <col min="4201" max="4201" width="5.88671875" style="1" customWidth="1"/>
    <col min="4202" max="4202" width="6.44140625" style="1" customWidth="1"/>
    <col min="4203" max="4203" width="13.77734375" style="1" customWidth="1"/>
    <col min="4204" max="4205" width="9" style="1" customWidth="1"/>
    <col min="4206" max="4206" width="2.44140625" style="1" customWidth="1"/>
    <col min="4207" max="4207" width="8.88671875" style="1" customWidth="1"/>
    <col min="4208" max="4208" width="7.44140625" style="1" customWidth="1"/>
    <col min="4209" max="4211" width="3.77734375" style="1" customWidth="1"/>
    <col min="4212" max="4212" width="3.44140625" style="1" customWidth="1"/>
    <col min="4213" max="4213" width="2.88671875" style="1" customWidth="1"/>
    <col min="4214" max="4214" width="3" style="1" customWidth="1"/>
    <col min="4215" max="4217" width="0" style="1" hidden="1" customWidth="1"/>
    <col min="4218" max="4218" width="4.44140625" style="1" customWidth="1"/>
    <col min="4219" max="4219" width="0" style="1" hidden="1" customWidth="1"/>
    <col min="4220" max="4221" width="14.88671875" style="1" customWidth="1"/>
    <col min="4222" max="4222" width="15.109375" style="1" customWidth="1"/>
    <col min="4223" max="4223" width="6.44140625" style="1" customWidth="1"/>
    <col min="4224" max="4224" width="15.109375" style="1" customWidth="1"/>
    <col min="4225" max="4225" width="4.109375" style="1" customWidth="1"/>
    <col min="4226" max="4226" width="3" style="1" customWidth="1"/>
    <col min="4227" max="4229" width="0" style="1" hidden="1" customWidth="1"/>
    <col min="4230" max="4230" width="3" style="1" customWidth="1"/>
    <col min="4231" max="4231" width="0" style="1" hidden="1" customWidth="1"/>
    <col min="4232" max="4232" width="3" style="1" customWidth="1"/>
    <col min="4233" max="4233" width="0" style="1" hidden="1" customWidth="1"/>
    <col min="4234" max="4234" width="4.44140625" style="1" customWidth="1"/>
    <col min="4235" max="4235" width="34.21875" style="1" customWidth="1"/>
    <col min="4236" max="4236" width="23.44140625" style="1" customWidth="1"/>
    <col min="4237" max="4237" width="9.109375" style="1" customWidth="1"/>
    <col min="4238" max="4238" width="19.44140625" style="1" customWidth="1"/>
    <col min="4239" max="4239" width="42.77734375" style="1" customWidth="1"/>
    <col min="4240" max="4240" width="5.88671875" style="1" customWidth="1"/>
    <col min="4241" max="4241" width="31.44140625" style="1" customWidth="1"/>
    <col min="4242" max="4242" width="16.109375" style="1" customWidth="1"/>
    <col min="4243" max="4244" width="9.21875" style="1" customWidth="1"/>
    <col min="4245" max="4245" width="11.109375" style="1" customWidth="1"/>
    <col min="4246" max="4246" width="2.109375" style="1" customWidth="1"/>
    <col min="4247" max="4452" width="10.88671875" style="1"/>
    <col min="4453" max="4453" width="12" style="1" customWidth="1"/>
    <col min="4454" max="4454" width="2.77734375" style="1" customWidth="1"/>
    <col min="4455" max="4456" width="6.44140625" style="1" customWidth="1"/>
    <col min="4457" max="4457" width="5.88671875" style="1" customWidth="1"/>
    <col min="4458" max="4458" width="6.44140625" style="1" customWidth="1"/>
    <col min="4459" max="4459" width="13.77734375" style="1" customWidth="1"/>
    <col min="4460" max="4461" width="9" style="1" customWidth="1"/>
    <col min="4462" max="4462" width="2.44140625" style="1" customWidth="1"/>
    <col min="4463" max="4463" width="8.88671875" style="1" customWidth="1"/>
    <col min="4464" max="4464" width="7.44140625" style="1" customWidth="1"/>
    <col min="4465" max="4467" width="3.77734375" style="1" customWidth="1"/>
    <col min="4468" max="4468" width="3.44140625" style="1" customWidth="1"/>
    <col min="4469" max="4469" width="2.88671875" style="1" customWidth="1"/>
    <col min="4470" max="4470" width="3" style="1" customWidth="1"/>
    <col min="4471" max="4473" width="0" style="1" hidden="1" customWidth="1"/>
    <col min="4474" max="4474" width="4.44140625" style="1" customWidth="1"/>
    <col min="4475" max="4475" width="0" style="1" hidden="1" customWidth="1"/>
    <col min="4476" max="4477" width="14.88671875" style="1" customWidth="1"/>
    <col min="4478" max="4478" width="15.109375" style="1" customWidth="1"/>
    <col min="4479" max="4479" width="6.44140625" style="1" customWidth="1"/>
    <col min="4480" max="4480" width="15.109375" style="1" customWidth="1"/>
    <col min="4481" max="4481" width="4.109375" style="1" customWidth="1"/>
    <col min="4482" max="4482" width="3" style="1" customWidth="1"/>
    <col min="4483" max="4485" width="0" style="1" hidden="1" customWidth="1"/>
    <col min="4486" max="4486" width="3" style="1" customWidth="1"/>
    <col min="4487" max="4487" width="0" style="1" hidden="1" customWidth="1"/>
    <col min="4488" max="4488" width="3" style="1" customWidth="1"/>
    <col min="4489" max="4489" width="0" style="1" hidden="1" customWidth="1"/>
    <col min="4490" max="4490" width="4.44140625" style="1" customWidth="1"/>
    <col min="4491" max="4491" width="34.21875" style="1" customWidth="1"/>
    <col min="4492" max="4492" width="23.44140625" style="1" customWidth="1"/>
    <col min="4493" max="4493" width="9.109375" style="1" customWidth="1"/>
    <col min="4494" max="4494" width="19.44140625" style="1" customWidth="1"/>
    <col min="4495" max="4495" width="42.77734375" style="1" customWidth="1"/>
    <col min="4496" max="4496" width="5.88671875" style="1" customWidth="1"/>
    <col min="4497" max="4497" width="31.44140625" style="1" customWidth="1"/>
    <col min="4498" max="4498" width="16.109375" style="1" customWidth="1"/>
    <col min="4499" max="4500" width="9.21875" style="1" customWidth="1"/>
    <col min="4501" max="4501" width="11.109375" style="1" customWidth="1"/>
    <col min="4502" max="4502" width="2.109375" style="1" customWidth="1"/>
    <col min="4503" max="4708" width="10.88671875" style="1"/>
    <col min="4709" max="4709" width="12" style="1" customWidth="1"/>
    <col min="4710" max="4710" width="2.77734375" style="1" customWidth="1"/>
    <col min="4711" max="4712" width="6.44140625" style="1" customWidth="1"/>
    <col min="4713" max="4713" width="5.88671875" style="1" customWidth="1"/>
    <col min="4714" max="4714" width="6.44140625" style="1" customWidth="1"/>
    <col min="4715" max="4715" width="13.77734375" style="1" customWidth="1"/>
    <col min="4716" max="4717" width="9" style="1" customWidth="1"/>
    <col min="4718" max="4718" width="2.44140625" style="1" customWidth="1"/>
    <col min="4719" max="4719" width="8.88671875" style="1" customWidth="1"/>
    <col min="4720" max="4720" width="7.44140625" style="1" customWidth="1"/>
    <col min="4721" max="4723" width="3.77734375" style="1" customWidth="1"/>
    <col min="4724" max="4724" width="3.44140625" style="1" customWidth="1"/>
    <col min="4725" max="4725" width="2.88671875" style="1" customWidth="1"/>
    <col min="4726" max="4726" width="3" style="1" customWidth="1"/>
    <col min="4727" max="4729" width="0" style="1" hidden="1" customWidth="1"/>
    <col min="4730" max="4730" width="4.44140625" style="1" customWidth="1"/>
    <col min="4731" max="4731" width="0" style="1" hidden="1" customWidth="1"/>
    <col min="4732" max="4733" width="14.88671875" style="1" customWidth="1"/>
    <col min="4734" max="4734" width="15.109375" style="1" customWidth="1"/>
    <col min="4735" max="4735" width="6.44140625" style="1" customWidth="1"/>
    <col min="4736" max="4736" width="15.109375" style="1" customWidth="1"/>
    <col min="4737" max="4737" width="4.109375" style="1" customWidth="1"/>
    <col min="4738" max="4738" width="3" style="1" customWidth="1"/>
    <col min="4739" max="4741" width="0" style="1" hidden="1" customWidth="1"/>
    <col min="4742" max="4742" width="3" style="1" customWidth="1"/>
    <col min="4743" max="4743" width="0" style="1" hidden="1" customWidth="1"/>
    <col min="4744" max="4744" width="3" style="1" customWidth="1"/>
    <col min="4745" max="4745" width="0" style="1" hidden="1" customWidth="1"/>
    <col min="4746" max="4746" width="4.44140625" style="1" customWidth="1"/>
    <col min="4747" max="4747" width="34.21875" style="1" customWidth="1"/>
    <col min="4748" max="4748" width="23.44140625" style="1" customWidth="1"/>
    <col min="4749" max="4749" width="9.109375" style="1" customWidth="1"/>
    <col min="4750" max="4750" width="19.44140625" style="1" customWidth="1"/>
    <col min="4751" max="4751" width="42.77734375" style="1" customWidth="1"/>
    <col min="4752" max="4752" width="5.88671875" style="1" customWidth="1"/>
    <col min="4753" max="4753" width="31.44140625" style="1" customWidth="1"/>
    <col min="4754" max="4754" width="16.109375" style="1" customWidth="1"/>
    <col min="4755" max="4756" width="9.21875" style="1" customWidth="1"/>
    <col min="4757" max="4757" width="11.109375" style="1" customWidth="1"/>
    <col min="4758" max="4758" width="2.109375" style="1" customWidth="1"/>
    <col min="4759" max="4964" width="10.88671875" style="1"/>
    <col min="4965" max="4965" width="12" style="1" customWidth="1"/>
    <col min="4966" max="4966" width="2.77734375" style="1" customWidth="1"/>
    <col min="4967" max="4968" width="6.44140625" style="1" customWidth="1"/>
    <col min="4969" max="4969" width="5.88671875" style="1" customWidth="1"/>
    <col min="4970" max="4970" width="6.44140625" style="1" customWidth="1"/>
    <col min="4971" max="4971" width="13.77734375" style="1" customWidth="1"/>
    <col min="4972" max="4973" width="9" style="1" customWidth="1"/>
    <col min="4974" max="4974" width="2.44140625" style="1" customWidth="1"/>
    <col min="4975" max="4975" width="8.88671875" style="1" customWidth="1"/>
    <col min="4976" max="4976" width="7.44140625" style="1" customWidth="1"/>
    <col min="4977" max="4979" width="3.77734375" style="1" customWidth="1"/>
    <col min="4980" max="4980" width="3.44140625" style="1" customWidth="1"/>
    <col min="4981" max="4981" width="2.88671875" style="1" customWidth="1"/>
    <col min="4982" max="4982" width="3" style="1" customWidth="1"/>
    <col min="4983" max="4985" width="0" style="1" hidden="1" customWidth="1"/>
    <col min="4986" max="4986" width="4.44140625" style="1" customWidth="1"/>
    <col min="4987" max="4987" width="0" style="1" hidden="1" customWidth="1"/>
    <col min="4988" max="4989" width="14.88671875" style="1" customWidth="1"/>
    <col min="4990" max="4990" width="15.109375" style="1" customWidth="1"/>
    <col min="4991" max="4991" width="6.44140625" style="1" customWidth="1"/>
    <col min="4992" max="4992" width="15.109375" style="1" customWidth="1"/>
    <col min="4993" max="4993" width="4.109375" style="1" customWidth="1"/>
    <col min="4994" max="4994" width="3" style="1" customWidth="1"/>
    <col min="4995" max="4997" width="0" style="1" hidden="1" customWidth="1"/>
    <col min="4998" max="4998" width="3" style="1" customWidth="1"/>
    <col min="4999" max="4999" width="0" style="1" hidden="1" customWidth="1"/>
    <col min="5000" max="5000" width="3" style="1" customWidth="1"/>
    <col min="5001" max="5001" width="0" style="1" hidden="1" customWidth="1"/>
    <col min="5002" max="5002" width="4.44140625" style="1" customWidth="1"/>
    <col min="5003" max="5003" width="34.21875" style="1" customWidth="1"/>
    <col min="5004" max="5004" width="23.44140625" style="1" customWidth="1"/>
    <col min="5005" max="5005" width="9.109375" style="1" customWidth="1"/>
    <col min="5006" max="5006" width="19.44140625" style="1" customWidth="1"/>
    <col min="5007" max="5007" width="42.77734375" style="1" customWidth="1"/>
    <col min="5008" max="5008" width="5.88671875" style="1" customWidth="1"/>
    <col min="5009" max="5009" width="31.44140625" style="1" customWidth="1"/>
    <col min="5010" max="5010" width="16.109375" style="1" customWidth="1"/>
    <col min="5011" max="5012" width="9.21875" style="1" customWidth="1"/>
    <col min="5013" max="5013" width="11.109375" style="1" customWidth="1"/>
    <col min="5014" max="5014" width="2.109375" style="1" customWidth="1"/>
    <col min="5015" max="5220" width="10.88671875" style="1"/>
    <col min="5221" max="5221" width="12" style="1" customWidth="1"/>
    <col min="5222" max="5222" width="2.77734375" style="1" customWidth="1"/>
    <col min="5223" max="5224" width="6.44140625" style="1" customWidth="1"/>
    <col min="5225" max="5225" width="5.88671875" style="1" customWidth="1"/>
    <col min="5226" max="5226" width="6.44140625" style="1" customWidth="1"/>
    <col min="5227" max="5227" width="13.77734375" style="1" customWidth="1"/>
    <col min="5228" max="5229" width="9" style="1" customWidth="1"/>
    <col min="5230" max="5230" width="2.44140625" style="1" customWidth="1"/>
    <col min="5231" max="5231" width="8.88671875" style="1" customWidth="1"/>
    <col min="5232" max="5232" width="7.44140625" style="1" customWidth="1"/>
    <col min="5233" max="5235" width="3.77734375" style="1" customWidth="1"/>
    <col min="5236" max="5236" width="3.44140625" style="1" customWidth="1"/>
    <col min="5237" max="5237" width="2.88671875" style="1" customWidth="1"/>
    <col min="5238" max="5238" width="3" style="1" customWidth="1"/>
    <col min="5239" max="5241" width="0" style="1" hidden="1" customWidth="1"/>
    <col min="5242" max="5242" width="4.44140625" style="1" customWidth="1"/>
    <col min="5243" max="5243" width="0" style="1" hidden="1" customWidth="1"/>
    <col min="5244" max="5245" width="14.88671875" style="1" customWidth="1"/>
    <col min="5246" max="5246" width="15.109375" style="1" customWidth="1"/>
    <col min="5247" max="5247" width="6.44140625" style="1" customWidth="1"/>
    <col min="5248" max="5248" width="15.109375" style="1" customWidth="1"/>
    <col min="5249" max="5249" width="4.109375" style="1" customWidth="1"/>
    <col min="5250" max="5250" width="3" style="1" customWidth="1"/>
    <col min="5251" max="5253" width="0" style="1" hidden="1" customWidth="1"/>
    <col min="5254" max="5254" width="3" style="1" customWidth="1"/>
    <col min="5255" max="5255" width="0" style="1" hidden="1" customWidth="1"/>
    <col min="5256" max="5256" width="3" style="1" customWidth="1"/>
    <col min="5257" max="5257" width="0" style="1" hidden="1" customWidth="1"/>
    <col min="5258" max="5258" width="4.44140625" style="1" customWidth="1"/>
    <col min="5259" max="5259" width="34.21875" style="1" customWidth="1"/>
    <col min="5260" max="5260" width="23.44140625" style="1" customWidth="1"/>
    <col min="5261" max="5261" width="9.109375" style="1" customWidth="1"/>
    <col min="5262" max="5262" width="19.44140625" style="1" customWidth="1"/>
    <col min="5263" max="5263" width="42.77734375" style="1" customWidth="1"/>
    <col min="5264" max="5264" width="5.88671875" style="1" customWidth="1"/>
    <col min="5265" max="5265" width="31.44140625" style="1" customWidth="1"/>
    <col min="5266" max="5266" width="16.109375" style="1" customWidth="1"/>
    <col min="5267" max="5268" width="9.21875" style="1" customWidth="1"/>
    <col min="5269" max="5269" width="11.109375" style="1" customWidth="1"/>
    <col min="5270" max="5270" width="2.109375" style="1" customWidth="1"/>
    <col min="5271" max="5476" width="10.88671875" style="1"/>
    <col min="5477" max="5477" width="12" style="1" customWidth="1"/>
    <col min="5478" max="5478" width="2.77734375" style="1" customWidth="1"/>
    <col min="5479" max="5480" width="6.44140625" style="1" customWidth="1"/>
    <col min="5481" max="5481" width="5.88671875" style="1" customWidth="1"/>
    <col min="5482" max="5482" width="6.44140625" style="1" customWidth="1"/>
    <col min="5483" max="5483" width="13.77734375" style="1" customWidth="1"/>
    <col min="5484" max="5485" width="9" style="1" customWidth="1"/>
    <col min="5486" max="5486" width="2.44140625" style="1" customWidth="1"/>
    <col min="5487" max="5487" width="8.88671875" style="1" customWidth="1"/>
    <col min="5488" max="5488" width="7.44140625" style="1" customWidth="1"/>
    <col min="5489" max="5491" width="3.77734375" style="1" customWidth="1"/>
    <col min="5492" max="5492" width="3.44140625" style="1" customWidth="1"/>
    <col min="5493" max="5493" width="2.88671875" style="1" customWidth="1"/>
    <col min="5494" max="5494" width="3" style="1" customWidth="1"/>
    <col min="5495" max="5497" width="0" style="1" hidden="1" customWidth="1"/>
    <col min="5498" max="5498" width="4.44140625" style="1" customWidth="1"/>
    <col min="5499" max="5499" width="0" style="1" hidden="1" customWidth="1"/>
    <col min="5500" max="5501" width="14.88671875" style="1" customWidth="1"/>
    <col min="5502" max="5502" width="15.109375" style="1" customWidth="1"/>
    <col min="5503" max="5503" width="6.44140625" style="1" customWidth="1"/>
    <col min="5504" max="5504" width="15.109375" style="1" customWidth="1"/>
    <col min="5505" max="5505" width="4.109375" style="1" customWidth="1"/>
    <col min="5506" max="5506" width="3" style="1" customWidth="1"/>
    <col min="5507" max="5509" width="0" style="1" hidden="1" customWidth="1"/>
    <col min="5510" max="5510" width="3" style="1" customWidth="1"/>
    <col min="5511" max="5511" width="0" style="1" hidden="1" customWidth="1"/>
    <col min="5512" max="5512" width="3" style="1" customWidth="1"/>
    <col min="5513" max="5513" width="0" style="1" hidden="1" customWidth="1"/>
    <col min="5514" max="5514" width="4.44140625" style="1" customWidth="1"/>
    <col min="5515" max="5515" width="34.21875" style="1" customWidth="1"/>
    <col min="5516" max="5516" width="23.44140625" style="1" customWidth="1"/>
    <col min="5517" max="5517" width="9.109375" style="1" customWidth="1"/>
    <col min="5518" max="5518" width="19.44140625" style="1" customWidth="1"/>
    <col min="5519" max="5519" width="42.77734375" style="1" customWidth="1"/>
    <col min="5520" max="5520" width="5.88671875" style="1" customWidth="1"/>
    <col min="5521" max="5521" width="31.44140625" style="1" customWidth="1"/>
    <col min="5522" max="5522" width="16.109375" style="1" customWidth="1"/>
    <col min="5523" max="5524" width="9.21875" style="1" customWidth="1"/>
    <col min="5525" max="5525" width="11.109375" style="1" customWidth="1"/>
    <col min="5526" max="5526" width="2.109375" style="1" customWidth="1"/>
    <col min="5527" max="5732" width="10.88671875" style="1"/>
    <col min="5733" max="5733" width="12" style="1" customWidth="1"/>
    <col min="5734" max="5734" width="2.77734375" style="1" customWidth="1"/>
    <col min="5735" max="5736" width="6.44140625" style="1" customWidth="1"/>
    <col min="5737" max="5737" width="5.88671875" style="1" customWidth="1"/>
    <col min="5738" max="5738" width="6.44140625" style="1" customWidth="1"/>
    <col min="5739" max="5739" width="13.77734375" style="1" customWidth="1"/>
    <col min="5740" max="5741" width="9" style="1" customWidth="1"/>
    <col min="5742" max="5742" width="2.44140625" style="1" customWidth="1"/>
    <col min="5743" max="5743" width="8.88671875" style="1" customWidth="1"/>
    <col min="5744" max="5744" width="7.44140625" style="1" customWidth="1"/>
    <col min="5745" max="5747" width="3.77734375" style="1" customWidth="1"/>
    <col min="5748" max="5748" width="3.44140625" style="1" customWidth="1"/>
    <col min="5749" max="5749" width="2.88671875" style="1" customWidth="1"/>
    <col min="5750" max="5750" width="3" style="1" customWidth="1"/>
    <col min="5751" max="5753" width="0" style="1" hidden="1" customWidth="1"/>
    <col min="5754" max="5754" width="4.44140625" style="1" customWidth="1"/>
    <col min="5755" max="5755" width="0" style="1" hidden="1" customWidth="1"/>
    <col min="5756" max="5757" width="14.88671875" style="1" customWidth="1"/>
    <col min="5758" max="5758" width="15.109375" style="1" customWidth="1"/>
    <col min="5759" max="5759" width="6.44140625" style="1" customWidth="1"/>
    <col min="5760" max="5760" width="15.109375" style="1" customWidth="1"/>
    <col min="5761" max="5761" width="4.109375" style="1" customWidth="1"/>
    <col min="5762" max="5762" width="3" style="1" customWidth="1"/>
    <col min="5763" max="5765" width="0" style="1" hidden="1" customWidth="1"/>
    <col min="5766" max="5766" width="3" style="1" customWidth="1"/>
    <col min="5767" max="5767" width="0" style="1" hidden="1" customWidth="1"/>
    <col min="5768" max="5768" width="3" style="1" customWidth="1"/>
    <col min="5769" max="5769" width="0" style="1" hidden="1" customWidth="1"/>
    <col min="5770" max="5770" width="4.44140625" style="1" customWidth="1"/>
    <col min="5771" max="5771" width="34.21875" style="1" customWidth="1"/>
    <col min="5772" max="5772" width="23.44140625" style="1" customWidth="1"/>
    <col min="5773" max="5773" width="9.109375" style="1" customWidth="1"/>
    <col min="5774" max="5774" width="19.44140625" style="1" customWidth="1"/>
    <col min="5775" max="5775" width="42.77734375" style="1" customWidth="1"/>
    <col min="5776" max="5776" width="5.88671875" style="1" customWidth="1"/>
    <col min="5777" max="5777" width="31.44140625" style="1" customWidth="1"/>
    <col min="5778" max="5778" width="16.109375" style="1" customWidth="1"/>
    <col min="5779" max="5780" width="9.21875" style="1" customWidth="1"/>
    <col min="5781" max="5781" width="11.109375" style="1" customWidth="1"/>
    <col min="5782" max="5782" width="2.109375" style="1" customWidth="1"/>
    <col min="5783" max="5988" width="10.88671875" style="1"/>
    <col min="5989" max="5989" width="12" style="1" customWidth="1"/>
    <col min="5990" max="5990" width="2.77734375" style="1" customWidth="1"/>
    <col min="5991" max="5992" width="6.44140625" style="1" customWidth="1"/>
    <col min="5993" max="5993" width="5.88671875" style="1" customWidth="1"/>
    <col min="5994" max="5994" width="6.44140625" style="1" customWidth="1"/>
    <col min="5995" max="5995" width="13.77734375" style="1" customWidth="1"/>
    <col min="5996" max="5997" width="9" style="1" customWidth="1"/>
    <col min="5998" max="5998" width="2.44140625" style="1" customWidth="1"/>
    <col min="5999" max="5999" width="8.88671875" style="1" customWidth="1"/>
    <col min="6000" max="6000" width="7.44140625" style="1" customWidth="1"/>
    <col min="6001" max="6003" width="3.77734375" style="1" customWidth="1"/>
    <col min="6004" max="6004" width="3.44140625" style="1" customWidth="1"/>
    <col min="6005" max="6005" width="2.88671875" style="1" customWidth="1"/>
    <col min="6006" max="6006" width="3" style="1" customWidth="1"/>
    <col min="6007" max="6009" width="0" style="1" hidden="1" customWidth="1"/>
    <col min="6010" max="6010" width="4.44140625" style="1" customWidth="1"/>
    <col min="6011" max="6011" width="0" style="1" hidden="1" customWidth="1"/>
    <col min="6012" max="6013" width="14.88671875" style="1" customWidth="1"/>
    <col min="6014" max="6014" width="15.109375" style="1" customWidth="1"/>
    <col min="6015" max="6015" width="6.44140625" style="1" customWidth="1"/>
    <col min="6016" max="6016" width="15.109375" style="1" customWidth="1"/>
    <col min="6017" max="6017" width="4.109375" style="1" customWidth="1"/>
    <col min="6018" max="6018" width="3" style="1" customWidth="1"/>
    <col min="6019" max="6021" width="0" style="1" hidden="1" customWidth="1"/>
    <col min="6022" max="6022" width="3" style="1" customWidth="1"/>
    <col min="6023" max="6023" width="0" style="1" hidden="1" customWidth="1"/>
    <col min="6024" max="6024" width="3" style="1" customWidth="1"/>
    <col min="6025" max="6025" width="0" style="1" hidden="1" customWidth="1"/>
    <col min="6026" max="6026" width="4.44140625" style="1" customWidth="1"/>
    <col min="6027" max="6027" width="34.21875" style="1" customWidth="1"/>
    <col min="6028" max="6028" width="23.44140625" style="1" customWidth="1"/>
    <col min="6029" max="6029" width="9.109375" style="1" customWidth="1"/>
    <col min="6030" max="6030" width="19.44140625" style="1" customWidth="1"/>
    <col min="6031" max="6031" width="42.77734375" style="1" customWidth="1"/>
    <col min="6032" max="6032" width="5.88671875" style="1" customWidth="1"/>
    <col min="6033" max="6033" width="31.44140625" style="1" customWidth="1"/>
    <col min="6034" max="6034" width="16.109375" style="1" customWidth="1"/>
    <col min="6035" max="6036" width="9.21875" style="1" customWidth="1"/>
    <col min="6037" max="6037" width="11.109375" style="1" customWidth="1"/>
    <col min="6038" max="6038" width="2.109375" style="1" customWidth="1"/>
    <col min="6039" max="6244" width="10.88671875" style="1"/>
    <col min="6245" max="6245" width="12" style="1" customWidth="1"/>
    <col min="6246" max="6246" width="2.77734375" style="1" customWidth="1"/>
    <col min="6247" max="6248" width="6.44140625" style="1" customWidth="1"/>
    <col min="6249" max="6249" width="5.88671875" style="1" customWidth="1"/>
    <col min="6250" max="6250" width="6.44140625" style="1" customWidth="1"/>
    <col min="6251" max="6251" width="13.77734375" style="1" customWidth="1"/>
    <col min="6252" max="6253" width="9" style="1" customWidth="1"/>
    <col min="6254" max="6254" width="2.44140625" style="1" customWidth="1"/>
    <col min="6255" max="6255" width="8.88671875" style="1" customWidth="1"/>
    <col min="6256" max="6256" width="7.44140625" style="1" customWidth="1"/>
    <col min="6257" max="6259" width="3.77734375" style="1" customWidth="1"/>
    <col min="6260" max="6260" width="3.44140625" style="1" customWidth="1"/>
    <col min="6261" max="6261" width="2.88671875" style="1" customWidth="1"/>
    <col min="6262" max="6262" width="3" style="1" customWidth="1"/>
    <col min="6263" max="6265" width="0" style="1" hidden="1" customWidth="1"/>
    <col min="6266" max="6266" width="4.44140625" style="1" customWidth="1"/>
    <col min="6267" max="6267" width="0" style="1" hidden="1" customWidth="1"/>
    <col min="6268" max="6269" width="14.88671875" style="1" customWidth="1"/>
    <col min="6270" max="6270" width="15.109375" style="1" customWidth="1"/>
    <col min="6271" max="6271" width="6.44140625" style="1" customWidth="1"/>
    <col min="6272" max="6272" width="15.109375" style="1" customWidth="1"/>
    <col min="6273" max="6273" width="4.109375" style="1" customWidth="1"/>
    <col min="6274" max="6274" width="3" style="1" customWidth="1"/>
    <col min="6275" max="6277" width="0" style="1" hidden="1" customWidth="1"/>
    <col min="6278" max="6278" width="3" style="1" customWidth="1"/>
    <col min="6279" max="6279" width="0" style="1" hidden="1" customWidth="1"/>
    <col min="6280" max="6280" width="3" style="1" customWidth="1"/>
    <col min="6281" max="6281" width="0" style="1" hidden="1" customWidth="1"/>
    <col min="6282" max="6282" width="4.44140625" style="1" customWidth="1"/>
    <col min="6283" max="6283" width="34.21875" style="1" customWidth="1"/>
    <col min="6284" max="6284" width="23.44140625" style="1" customWidth="1"/>
    <col min="6285" max="6285" width="9.109375" style="1" customWidth="1"/>
    <col min="6286" max="6286" width="19.44140625" style="1" customWidth="1"/>
    <col min="6287" max="6287" width="42.77734375" style="1" customWidth="1"/>
    <col min="6288" max="6288" width="5.88671875" style="1" customWidth="1"/>
    <col min="6289" max="6289" width="31.44140625" style="1" customWidth="1"/>
    <col min="6290" max="6290" width="16.109375" style="1" customWidth="1"/>
    <col min="6291" max="6292" width="9.21875" style="1" customWidth="1"/>
    <col min="6293" max="6293" width="11.109375" style="1" customWidth="1"/>
    <col min="6294" max="6294" width="2.109375" style="1" customWidth="1"/>
    <col min="6295" max="6500" width="10.88671875" style="1"/>
    <col min="6501" max="6501" width="12" style="1" customWidth="1"/>
    <col min="6502" max="6502" width="2.77734375" style="1" customWidth="1"/>
    <col min="6503" max="6504" width="6.44140625" style="1" customWidth="1"/>
    <col min="6505" max="6505" width="5.88671875" style="1" customWidth="1"/>
    <col min="6506" max="6506" width="6.44140625" style="1" customWidth="1"/>
    <col min="6507" max="6507" width="13.77734375" style="1" customWidth="1"/>
    <col min="6508" max="6509" width="9" style="1" customWidth="1"/>
    <col min="6510" max="6510" width="2.44140625" style="1" customWidth="1"/>
    <col min="6511" max="6511" width="8.88671875" style="1" customWidth="1"/>
    <col min="6512" max="6512" width="7.44140625" style="1" customWidth="1"/>
    <col min="6513" max="6515" width="3.77734375" style="1" customWidth="1"/>
    <col min="6516" max="6516" width="3.44140625" style="1" customWidth="1"/>
    <col min="6517" max="6517" width="2.88671875" style="1" customWidth="1"/>
    <col min="6518" max="6518" width="3" style="1" customWidth="1"/>
    <col min="6519" max="6521" width="0" style="1" hidden="1" customWidth="1"/>
    <col min="6522" max="6522" width="4.44140625" style="1" customWidth="1"/>
    <col min="6523" max="6523" width="0" style="1" hidden="1" customWidth="1"/>
    <col min="6524" max="6525" width="14.88671875" style="1" customWidth="1"/>
    <col min="6526" max="6526" width="15.109375" style="1" customWidth="1"/>
    <col min="6527" max="6527" width="6.44140625" style="1" customWidth="1"/>
    <col min="6528" max="6528" width="15.109375" style="1" customWidth="1"/>
    <col min="6529" max="6529" width="4.109375" style="1" customWidth="1"/>
    <col min="6530" max="6530" width="3" style="1" customWidth="1"/>
    <col min="6531" max="6533" width="0" style="1" hidden="1" customWidth="1"/>
    <col min="6534" max="6534" width="3" style="1" customWidth="1"/>
    <col min="6535" max="6535" width="0" style="1" hidden="1" customWidth="1"/>
    <col min="6536" max="6536" width="3" style="1" customWidth="1"/>
    <col min="6537" max="6537" width="0" style="1" hidden="1" customWidth="1"/>
    <col min="6538" max="6538" width="4.44140625" style="1" customWidth="1"/>
    <col min="6539" max="6539" width="34.21875" style="1" customWidth="1"/>
    <col min="6540" max="6540" width="23.44140625" style="1" customWidth="1"/>
    <col min="6541" max="6541" width="9.109375" style="1" customWidth="1"/>
    <col min="6542" max="6542" width="19.44140625" style="1" customWidth="1"/>
    <col min="6543" max="6543" width="42.77734375" style="1" customWidth="1"/>
    <col min="6544" max="6544" width="5.88671875" style="1" customWidth="1"/>
    <col min="6545" max="6545" width="31.44140625" style="1" customWidth="1"/>
    <col min="6546" max="6546" width="16.109375" style="1" customWidth="1"/>
    <col min="6547" max="6548" width="9.21875" style="1" customWidth="1"/>
    <col min="6549" max="6549" width="11.109375" style="1" customWidth="1"/>
    <col min="6550" max="6550" width="2.109375" style="1" customWidth="1"/>
    <col min="6551" max="6756" width="10.88671875" style="1"/>
    <col min="6757" max="6757" width="12" style="1" customWidth="1"/>
    <col min="6758" max="6758" width="2.77734375" style="1" customWidth="1"/>
    <col min="6759" max="6760" width="6.44140625" style="1" customWidth="1"/>
    <col min="6761" max="6761" width="5.88671875" style="1" customWidth="1"/>
    <col min="6762" max="6762" width="6.44140625" style="1" customWidth="1"/>
    <col min="6763" max="6763" width="13.77734375" style="1" customWidth="1"/>
    <col min="6764" max="6765" width="9" style="1" customWidth="1"/>
    <col min="6766" max="6766" width="2.44140625" style="1" customWidth="1"/>
    <col min="6767" max="6767" width="8.88671875" style="1" customWidth="1"/>
    <col min="6768" max="6768" width="7.44140625" style="1" customWidth="1"/>
    <col min="6769" max="6771" width="3.77734375" style="1" customWidth="1"/>
    <col min="6772" max="6772" width="3.44140625" style="1" customWidth="1"/>
    <col min="6773" max="6773" width="2.88671875" style="1" customWidth="1"/>
    <col min="6774" max="6774" width="3" style="1" customWidth="1"/>
    <col min="6775" max="6777" width="0" style="1" hidden="1" customWidth="1"/>
    <col min="6778" max="6778" width="4.44140625" style="1" customWidth="1"/>
    <col min="6779" max="6779" width="0" style="1" hidden="1" customWidth="1"/>
    <col min="6780" max="6781" width="14.88671875" style="1" customWidth="1"/>
    <col min="6782" max="6782" width="15.109375" style="1" customWidth="1"/>
    <col min="6783" max="6783" width="6.44140625" style="1" customWidth="1"/>
    <col min="6784" max="6784" width="15.109375" style="1" customWidth="1"/>
    <col min="6785" max="6785" width="4.109375" style="1" customWidth="1"/>
    <col min="6786" max="6786" width="3" style="1" customWidth="1"/>
    <col min="6787" max="6789" width="0" style="1" hidden="1" customWidth="1"/>
    <col min="6790" max="6790" width="3" style="1" customWidth="1"/>
    <col min="6791" max="6791" width="0" style="1" hidden="1" customWidth="1"/>
    <col min="6792" max="6792" width="3" style="1" customWidth="1"/>
    <col min="6793" max="6793" width="0" style="1" hidden="1" customWidth="1"/>
    <col min="6794" max="6794" width="4.44140625" style="1" customWidth="1"/>
    <col min="6795" max="6795" width="34.21875" style="1" customWidth="1"/>
    <col min="6796" max="6796" width="23.44140625" style="1" customWidth="1"/>
    <col min="6797" max="6797" width="9.109375" style="1" customWidth="1"/>
    <col min="6798" max="6798" width="19.44140625" style="1" customWidth="1"/>
    <col min="6799" max="6799" width="42.77734375" style="1" customWidth="1"/>
    <col min="6800" max="6800" width="5.88671875" style="1" customWidth="1"/>
    <col min="6801" max="6801" width="31.44140625" style="1" customWidth="1"/>
    <col min="6802" max="6802" width="16.109375" style="1" customWidth="1"/>
    <col min="6803" max="6804" width="9.21875" style="1" customWidth="1"/>
    <col min="6805" max="6805" width="11.109375" style="1" customWidth="1"/>
    <col min="6806" max="6806" width="2.109375" style="1" customWidth="1"/>
    <col min="6807" max="7012" width="10.88671875" style="1"/>
    <col min="7013" max="7013" width="12" style="1" customWidth="1"/>
    <col min="7014" max="7014" width="2.77734375" style="1" customWidth="1"/>
    <col min="7015" max="7016" width="6.44140625" style="1" customWidth="1"/>
    <col min="7017" max="7017" width="5.88671875" style="1" customWidth="1"/>
    <col min="7018" max="7018" width="6.44140625" style="1" customWidth="1"/>
    <col min="7019" max="7019" width="13.77734375" style="1" customWidth="1"/>
    <col min="7020" max="7021" width="9" style="1" customWidth="1"/>
    <col min="7022" max="7022" width="2.44140625" style="1" customWidth="1"/>
    <col min="7023" max="7023" width="8.88671875" style="1" customWidth="1"/>
    <col min="7024" max="7024" width="7.44140625" style="1" customWidth="1"/>
    <col min="7025" max="7027" width="3.77734375" style="1" customWidth="1"/>
    <col min="7028" max="7028" width="3.44140625" style="1" customWidth="1"/>
    <col min="7029" max="7029" width="2.88671875" style="1" customWidth="1"/>
    <col min="7030" max="7030" width="3" style="1" customWidth="1"/>
    <col min="7031" max="7033" width="0" style="1" hidden="1" customWidth="1"/>
    <col min="7034" max="7034" width="4.44140625" style="1" customWidth="1"/>
    <col min="7035" max="7035" width="0" style="1" hidden="1" customWidth="1"/>
    <col min="7036" max="7037" width="14.88671875" style="1" customWidth="1"/>
    <col min="7038" max="7038" width="15.109375" style="1" customWidth="1"/>
    <col min="7039" max="7039" width="6.44140625" style="1" customWidth="1"/>
    <col min="7040" max="7040" width="15.109375" style="1" customWidth="1"/>
    <col min="7041" max="7041" width="4.109375" style="1" customWidth="1"/>
    <col min="7042" max="7042" width="3" style="1" customWidth="1"/>
    <col min="7043" max="7045" width="0" style="1" hidden="1" customWidth="1"/>
    <col min="7046" max="7046" width="3" style="1" customWidth="1"/>
    <col min="7047" max="7047" width="0" style="1" hidden="1" customWidth="1"/>
    <col min="7048" max="7048" width="3" style="1" customWidth="1"/>
    <col min="7049" max="7049" width="0" style="1" hidden="1" customWidth="1"/>
    <col min="7050" max="7050" width="4.44140625" style="1" customWidth="1"/>
    <col min="7051" max="7051" width="34.21875" style="1" customWidth="1"/>
    <col min="7052" max="7052" width="23.44140625" style="1" customWidth="1"/>
    <col min="7053" max="7053" width="9.109375" style="1" customWidth="1"/>
    <col min="7054" max="7054" width="19.44140625" style="1" customWidth="1"/>
    <col min="7055" max="7055" width="42.77734375" style="1" customWidth="1"/>
    <col min="7056" max="7056" width="5.88671875" style="1" customWidth="1"/>
    <col min="7057" max="7057" width="31.44140625" style="1" customWidth="1"/>
    <col min="7058" max="7058" width="16.109375" style="1" customWidth="1"/>
    <col min="7059" max="7060" width="9.21875" style="1" customWidth="1"/>
    <col min="7061" max="7061" width="11.109375" style="1" customWidth="1"/>
    <col min="7062" max="7062" width="2.109375" style="1" customWidth="1"/>
    <col min="7063" max="7268" width="10.88671875" style="1"/>
    <col min="7269" max="7269" width="12" style="1" customWidth="1"/>
    <col min="7270" max="7270" width="2.77734375" style="1" customWidth="1"/>
    <col min="7271" max="7272" width="6.44140625" style="1" customWidth="1"/>
    <col min="7273" max="7273" width="5.88671875" style="1" customWidth="1"/>
    <col min="7274" max="7274" width="6.44140625" style="1" customWidth="1"/>
    <col min="7275" max="7275" width="13.77734375" style="1" customWidth="1"/>
    <col min="7276" max="7277" width="9" style="1" customWidth="1"/>
    <col min="7278" max="7278" width="2.44140625" style="1" customWidth="1"/>
    <col min="7279" max="7279" width="8.88671875" style="1" customWidth="1"/>
    <col min="7280" max="7280" width="7.44140625" style="1" customWidth="1"/>
    <col min="7281" max="7283" width="3.77734375" style="1" customWidth="1"/>
    <col min="7284" max="7284" width="3.44140625" style="1" customWidth="1"/>
    <col min="7285" max="7285" width="2.88671875" style="1" customWidth="1"/>
    <col min="7286" max="7286" width="3" style="1" customWidth="1"/>
    <col min="7287" max="7289" width="0" style="1" hidden="1" customWidth="1"/>
    <col min="7290" max="7290" width="4.44140625" style="1" customWidth="1"/>
    <col min="7291" max="7291" width="0" style="1" hidden="1" customWidth="1"/>
    <col min="7292" max="7293" width="14.88671875" style="1" customWidth="1"/>
    <col min="7294" max="7294" width="15.109375" style="1" customWidth="1"/>
    <col min="7295" max="7295" width="6.44140625" style="1" customWidth="1"/>
    <col min="7296" max="7296" width="15.109375" style="1" customWidth="1"/>
    <col min="7297" max="7297" width="4.109375" style="1" customWidth="1"/>
    <col min="7298" max="7298" width="3" style="1" customWidth="1"/>
    <col min="7299" max="7301" width="0" style="1" hidden="1" customWidth="1"/>
    <col min="7302" max="7302" width="3" style="1" customWidth="1"/>
    <col min="7303" max="7303" width="0" style="1" hidden="1" customWidth="1"/>
    <col min="7304" max="7304" width="3" style="1" customWidth="1"/>
    <col min="7305" max="7305" width="0" style="1" hidden="1" customWidth="1"/>
    <col min="7306" max="7306" width="4.44140625" style="1" customWidth="1"/>
    <col min="7307" max="7307" width="34.21875" style="1" customWidth="1"/>
    <col min="7308" max="7308" width="23.44140625" style="1" customWidth="1"/>
    <col min="7309" max="7309" width="9.109375" style="1" customWidth="1"/>
    <col min="7310" max="7310" width="19.44140625" style="1" customWidth="1"/>
    <col min="7311" max="7311" width="42.77734375" style="1" customWidth="1"/>
    <col min="7312" max="7312" width="5.88671875" style="1" customWidth="1"/>
    <col min="7313" max="7313" width="31.44140625" style="1" customWidth="1"/>
    <col min="7314" max="7314" width="16.109375" style="1" customWidth="1"/>
    <col min="7315" max="7316" width="9.21875" style="1" customWidth="1"/>
    <col min="7317" max="7317" width="11.109375" style="1" customWidth="1"/>
    <col min="7318" max="7318" width="2.109375" style="1" customWidth="1"/>
    <col min="7319" max="7524" width="10.88671875" style="1"/>
    <col min="7525" max="7525" width="12" style="1" customWidth="1"/>
    <col min="7526" max="7526" width="2.77734375" style="1" customWidth="1"/>
    <col min="7527" max="7528" width="6.44140625" style="1" customWidth="1"/>
    <col min="7529" max="7529" width="5.88671875" style="1" customWidth="1"/>
    <col min="7530" max="7530" width="6.44140625" style="1" customWidth="1"/>
    <col min="7531" max="7531" width="13.77734375" style="1" customWidth="1"/>
    <col min="7532" max="7533" width="9" style="1" customWidth="1"/>
    <col min="7534" max="7534" width="2.44140625" style="1" customWidth="1"/>
    <col min="7535" max="7535" width="8.88671875" style="1" customWidth="1"/>
    <col min="7536" max="7536" width="7.44140625" style="1" customWidth="1"/>
    <col min="7537" max="7539" width="3.77734375" style="1" customWidth="1"/>
    <col min="7540" max="7540" width="3.44140625" style="1" customWidth="1"/>
    <col min="7541" max="7541" width="2.88671875" style="1" customWidth="1"/>
    <col min="7542" max="7542" width="3" style="1" customWidth="1"/>
    <col min="7543" max="7545" width="0" style="1" hidden="1" customWidth="1"/>
    <col min="7546" max="7546" width="4.44140625" style="1" customWidth="1"/>
    <col min="7547" max="7547" width="0" style="1" hidden="1" customWidth="1"/>
    <col min="7548" max="7549" width="14.88671875" style="1" customWidth="1"/>
    <col min="7550" max="7550" width="15.109375" style="1" customWidth="1"/>
    <col min="7551" max="7551" width="6.44140625" style="1" customWidth="1"/>
    <col min="7552" max="7552" width="15.109375" style="1" customWidth="1"/>
    <col min="7553" max="7553" width="4.109375" style="1" customWidth="1"/>
    <col min="7554" max="7554" width="3" style="1" customWidth="1"/>
    <col min="7555" max="7557" width="0" style="1" hidden="1" customWidth="1"/>
    <col min="7558" max="7558" width="3" style="1" customWidth="1"/>
    <col min="7559" max="7559" width="0" style="1" hidden="1" customWidth="1"/>
    <col min="7560" max="7560" width="3" style="1" customWidth="1"/>
    <col min="7561" max="7561" width="0" style="1" hidden="1" customWidth="1"/>
    <col min="7562" max="7562" width="4.44140625" style="1" customWidth="1"/>
    <col min="7563" max="7563" width="34.21875" style="1" customWidth="1"/>
    <col min="7564" max="7564" width="23.44140625" style="1" customWidth="1"/>
    <col min="7565" max="7565" width="9.109375" style="1" customWidth="1"/>
    <col min="7566" max="7566" width="19.44140625" style="1" customWidth="1"/>
    <col min="7567" max="7567" width="42.77734375" style="1" customWidth="1"/>
    <col min="7568" max="7568" width="5.88671875" style="1" customWidth="1"/>
    <col min="7569" max="7569" width="31.44140625" style="1" customWidth="1"/>
    <col min="7570" max="7570" width="16.109375" style="1" customWidth="1"/>
    <col min="7571" max="7572" width="9.21875" style="1" customWidth="1"/>
    <col min="7573" max="7573" width="11.109375" style="1" customWidth="1"/>
    <col min="7574" max="7574" width="2.109375" style="1" customWidth="1"/>
    <col min="7575" max="7780" width="10.88671875" style="1"/>
    <col min="7781" max="7781" width="12" style="1" customWidth="1"/>
    <col min="7782" max="7782" width="2.77734375" style="1" customWidth="1"/>
    <col min="7783" max="7784" width="6.44140625" style="1" customWidth="1"/>
    <col min="7785" max="7785" width="5.88671875" style="1" customWidth="1"/>
    <col min="7786" max="7786" width="6.44140625" style="1" customWidth="1"/>
    <col min="7787" max="7787" width="13.77734375" style="1" customWidth="1"/>
    <col min="7788" max="7789" width="9" style="1" customWidth="1"/>
    <col min="7790" max="7790" width="2.44140625" style="1" customWidth="1"/>
    <col min="7791" max="7791" width="8.88671875" style="1" customWidth="1"/>
    <col min="7792" max="7792" width="7.44140625" style="1" customWidth="1"/>
    <col min="7793" max="7795" width="3.77734375" style="1" customWidth="1"/>
    <col min="7796" max="7796" width="3.44140625" style="1" customWidth="1"/>
    <col min="7797" max="7797" width="2.88671875" style="1" customWidth="1"/>
    <col min="7798" max="7798" width="3" style="1" customWidth="1"/>
    <col min="7799" max="7801" width="0" style="1" hidden="1" customWidth="1"/>
    <col min="7802" max="7802" width="4.44140625" style="1" customWidth="1"/>
    <col min="7803" max="7803" width="0" style="1" hidden="1" customWidth="1"/>
    <col min="7804" max="7805" width="14.88671875" style="1" customWidth="1"/>
    <col min="7806" max="7806" width="15.109375" style="1" customWidth="1"/>
    <col min="7807" max="7807" width="6.44140625" style="1" customWidth="1"/>
    <col min="7808" max="7808" width="15.109375" style="1" customWidth="1"/>
    <col min="7809" max="7809" width="4.109375" style="1" customWidth="1"/>
    <col min="7810" max="7810" width="3" style="1" customWidth="1"/>
    <col min="7811" max="7813" width="0" style="1" hidden="1" customWidth="1"/>
    <col min="7814" max="7814" width="3" style="1" customWidth="1"/>
    <col min="7815" max="7815" width="0" style="1" hidden="1" customWidth="1"/>
    <col min="7816" max="7816" width="3" style="1" customWidth="1"/>
    <col min="7817" max="7817" width="0" style="1" hidden="1" customWidth="1"/>
    <col min="7818" max="7818" width="4.44140625" style="1" customWidth="1"/>
    <col min="7819" max="7819" width="34.21875" style="1" customWidth="1"/>
    <col min="7820" max="7820" width="23.44140625" style="1" customWidth="1"/>
    <col min="7821" max="7821" width="9.109375" style="1" customWidth="1"/>
    <col min="7822" max="7822" width="19.44140625" style="1" customWidth="1"/>
    <col min="7823" max="7823" width="42.77734375" style="1" customWidth="1"/>
    <col min="7824" max="7824" width="5.88671875" style="1" customWidth="1"/>
    <col min="7825" max="7825" width="31.44140625" style="1" customWidth="1"/>
    <col min="7826" max="7826" width="16.109375" style="1" customWidth="1"/>
    <col min="7827" max="7828" width="9.21875" style="1" customWidth="1"/>
    <col min="7829" max="7829" width="11.109375" style="1" customWidth="1"/>
    <col min="7830" max="7830" width="2.109375" style="1" customWidth="1"/>
    <col min="7831" max="8036" width="10.88671875" style="1"/>
    <col min="8037" max="8037" width="12" style="1" customWidth="1"/>
    <col min="8038" max="8038" width="2.77734375" style="1" customWidth="1"/>
    <col min="8039" max="8040" width="6.44140625" style="1" customWidth="1"/>
    <col min="8041" max="8041" width="5.88671875" style="1" customWidth="1"/>
    <col min="8042" max="8042" width="6.44140625" style="1" customWidth="1"/>
    <col min="8043" max="8043" width="13.77734375" style="1" customWidth="1"/>
    <col min="8044" max="8045" width="9" style="1" customWidth="1"/>
    <col min="8046" max="8046" width="2.44140625" style="1" customWidth="1"/>
    <col min="8047" max="8047" width="8.88671875" style="1" customWidth="1"/>
    <col min="8048" max="8048" width="7.44140625" style="1" customWidth="1"/>
    <col min="8049" max="8051" width="3.77734375" style="1" customWidth="1"/>
    <col min="8052" max="8052" width="3.44140625" style="1" customWidth="1"/>
    <col min="8053" max="8053" width="2.88671875" style="1" customWidth="1"/>
    <col min="8054" max="8054" width="3" style="1" customWidth="1"/>
    <col min="8055" max="8057" width="0" style="1" hidden="1" customWidth="1"/>
    <col min="8058" max="8058" width="4.44140625" style="1" customWidth="1"/>
    <col min="8059" max="8059" width="0" style="1" hidden="1" customWidth="1"/>
    <col min="8060" max="8061" width="14.88671875" style="1" customWidth="1"/>
    <col min="8062" max="8062" width="15.109375" style="1" customWidth="1"/>
    <col min="8063" max="8063" width="6.44140625" style="1" customWidth="1"/>
    <col min="8064" max="8064" width="15.109375" style="1" customWidth="1"/>
    <col min="8065" max="8065" width="4.109375" style="1" customWidth="1"/>
    <col min="8066" max="8066" width="3" style="1" customWidth="1"/>
    <col min="8067" max="8069" width="0" style="1" hidden="1" customWidth="1"/>
    <col min="8070" max="8070" width="3" style="1" customWidth="1"/>
    <col min="8071" max="8071" width="0" style="1" hidden="1" customWidth="1"/>
    <col min="8072" max="8072" width="3" style="1" customWidth="1"/>
    <col min="8073" max="8073" width="0" style="1" hidden="1" customWidth="1"/>
    <col min="8074" max="8074" width="4.44140625" style="1" customWidth="1"/>
    <col min="8075" max="8075" width="34.21875" style="1" customWidth="1"/>
    <col min="8076" max="8076" width="23.44140625" style="1" customWidth="1"/>
    <col min="8077" max="8077" width="9.109375" style="1" customWidth="1"/>
    <col min="8078" max="8078" width="19.44140625" style="1" customWidth="1"/>
    <col min="8079" max="8079" width="42.77734375" style="1" customWidth="1"/>
    <col min="8080" max="8080" width="5.88671875" style="1" customWidth="1"/>
    <col min="8081" max="8081" width="31.44140625" style="1" customWidth="1"/>
    <col min="8082" max="8082" width="16.109375" style="1" customWidth="1"/>
    <col min="8083" max="8084" width="9.21875" style="1" customWidth="1"/>
    <col min="8085" max="8085" width="11.109375" style="1" customWidth="1"/>
    <col min="8086" max="8086" width="2.109375" style="1" customWidth="1"/>
    <col min="8087" max="8292" width="10.88671875" style="1"/>
    <col min="8293" max="8293" width="12" style="1" customWidth="1"/>
    <col min="8294" max="8294" width="2.77734375" style="1" customWidth="1"/>
    <col min="8295" max="8296" width="6.44140625" style="1" customWidth="1"/>
    <col min="8297" max="8297" width="5.88671875" style="1" customWidth="1"/>
    <col min="8298" max="8298" width="6.44140625" style="1" customWidth="1"/>
    <col min="8299" max="8299" width="13.77734375" style="1" customWidth="1"/>
    <col min="8300" max="8301" width="9" style="1" customWidth="1"/>
    <col min="8302" max="8302" width="2.44140625" style="1" customWidth="1"/>
    <col min="8303" max="8303" width="8.88671875" style="1" customWidth="1"/>
    <col min="8304" max="8304" width="7.44140625" style="1" customWidth="1"/>
    <col min="8305" max="8307" width="3.77734375" style="1" customWidth="1"/>
    <col min="8308" max="8308" width="3.44140625" style="1" customWidth="1"/>
    <col min="8309" max="8309" width="2.88671875" style="1" customWidth="1"/>
    <col min="8310" max="8310" width="3" style="1" customWidth="1"/>
    <col min="8311" max="8313" width="0" style="1" hidden="1" customWidth="1"/>
    <col min="8314" max="8314" width="4.44140625" style="1" customWidth="1"/>
    <col min="8315" max="8315" width="0" style="1" hidden="1" customWidth="1"/>
    <col min="8316" max="8317" width="14.88671875" style="1" customWidth="1"/>
    <col min="8318" max="8318" width="15.109375" style="1" customWidth="1"/>
    <col min="8319" max="8319" width="6.44140625" style="1" customWidth="1"/>
    <col min="8320" max="8320" width="15.109375" style="1" customWidth="1"/>
    <col min="8321" max="8321" width="4.109375" style="1" customWidth="1"/>
    <col min="8322" max="8322" width="3" style="1" customWidth="1"/>
    <col min="8323" max="8325" width="0" style="1" hidden="1" customWidth="1"/>
    <col min="8326" max="8326" width="3" style="1" customWidth="1"/>
    <col min="8327" max="8327" width="0" style="1" hidden="1" customWidth="1"/>
    <col min="8328" max="8328" width="3" style="1" customWidth="1"/>
    <col min="8329" max="8329" width="0" style="1" hidden="1" customWidth="1"/>
    <col min="8330" max="8330" width="4.44140625" style="1" customWidth="1"/>
    <col min="8331" max="8331" width="34.21875" style="1" customWidth="1"/>
    <col min="8332" max="8332" width="23.44140625" style="1" customWidth="1"/>
    <col min="8333" max="8333" width="9.109375" style="1" customWidth="1"/>
    <col min="8334" max="8334" width="19.44140625" style="1" customWidth="1"/>
    <col min="8335" max="8335" width="42.77734375" style="1" customWidth="1"/>
    <col min="8336" max="8336" width="5.88671875" style="1" customWidth="1"/>
    <col min="8337" max="8337" width="31.44140625" style="1" customWidth="1"/>
    <col min="8338" max="8338" width="16.109375" style="1" customWidth="1"/>
    <col min="8339" max="8340" width="9.21875" style="1" customWidth="1"/>
    <col min="8341" max="8341" width="11.109375" style="1" customWidth="1"/>
    <col min="8342" max="8342" width="2.109375" style="1" customWidth="1"/>
    <col min="8343" max="8548" width="10.88671875" style="1"/>
    <col min="8549" max="8549" width="12" style="1" customWidth="1"/>
    <col min="8550" max="8550" width="2.77734375" style="1" customWidth="1"/>
    <col min="8551" max="8552" width="6.44140625" style="1" customWidth="1"/>
    <col min="8553" max="8553" width="5.88671875" style="1" customWidth="1"/>
    <col min="8554" max="8554" width="6.44140625" style="1" customWidth="1"/>
    <col min="8555" max="8555" width="13.77734375" style="1" customWidth="1"/>
    <col min="8556" max="8557" width="9" style="1" customWidth="1"/>
    <col min="8558" max="8558" width="2.44140625" style="1" customWidth="1"/>
    <col min="8559" max="8559" width="8.88671875" style="1" customWidth="1"/>
    <col min="8560" max="8560" width="7.44140625" style="1" customWidth="1"/>
    <col min="8561" max="8563" width="3.77734375" style="1" customWidth="1"/>
    <col min="8564" max="8564" width="3.44140625" style="1" customWidth="1"/>
    <col min="8565" max="8565" width="2.88671875" style="1" customWidth="1"/>
    <col min="8566" max="8566" width="3" style="1" customWidth="1"/>
    <col min="8567" max="8569" width="0" style="1" hidden="1" customWidth="1"/>
    <col min="8570" max="8570" width="4.44140625" style="1" customWidth="1"/>
    <col min="8571" max="8571" width="0" style="1" hidden="1" customWidth="1"/>
    <col min="8572" max="8573" width="14.88671875" style="1" customWidth="1"/>
    <col min="8574" max="8574" width="15.109375" style="1" customWidth="1"/>
    <col min="8575" max="8575" width="6.44140625" style="1" customWidth="1"/>
    <col min="8576" max="8576" width="15.109375" style="1" customWidth="1"/>
    <col min="8577" max="8577" width="4.109375" style="1" customWidth="1"/>
    <col min="8578" max="8578" width="3" style="1" customWidth="1"/>
    <col min="8579" max="8581" width="0" style="1" hidden="1" customWidth="1"/>
    <col min="8582" max="8582" width="3" style="1" customWidth="1"/>
    <col min="8583" max="8583" width="0" style="1" hidden="1" customWidth="1"/>
    <col min="8584" max="8584" width="3" style="1" customWidth="1"/>
    <col min="8585" max="8585" width="0" style="1" hidden="1" customWidth="1"/>
    <col min="8586" max="8586" width="4.44140625" style="1" customWidth="1"/>
    <col min="8587" max="8587" width="34.21875" style="1" customWidth="1"/>
    <col min="8588" max="8588" width="23.44140625" style="1" customWidth="1"/>
    <col min="8589" max="8589" width="9.109375" style="1" customWidth="1"/>
    <col min="8590" max="8590" width="19.44140625" style="1" customWidth="1"/>
    <col min="8591" max="8591" width="42.77734375" style="1" customWidth="1"/>
    <col min="8592" max="8592" width="5.88671875" style="1" customWidth="1"/>
    <col min="8593" max="8593" width="31.44140625" style="1" customWidth="1"/>
    <col min="8594" max="8594" width="16.109375" style="1" customWidth="1"/>
    <col min="8595" max="8596" width="9.21875" style="1" customWidth="1"/>
    <col min="8597" max="8597" width="11.109375" style="1" customWidth="1"/>
    <col min="8598" max="8598" width="2.109375" style="1" customWidth="1"/>
    <col min="8599" max="8804" width="10.88671875" style="1"/>
    <col min="8805" max="8805" width="12" style="1" customWidth="1"/>
    <col min="8806" max="8806" width="2.77734375" style="1" customWidth="1"/>
    <col min="8807" max="8808" width="6.44140625" style="1" customWidth="1"/>
    <col min="8809" max="8809" width="5.88671875" style="1" customWidth="1"/>
    <col min="8810" max="8810" width="6.44140625" style="1" customWidth="1"/>
    <col min="8811" max="8811" width="13.77734375" style="1" customWidth="1"/>
    <col min="8812" max="8813" width="9" style="1" customWidth="1"/>
    <col min="8814" max="8814" width="2.44140625" style="1" customWidth="1"/>
    <col min="8815" max="8815" width="8.88671875" style="1" customWidth="1"/>
    <col min="8816" max="8816" width="7.44140625" style="1" customWidth="1"/>
    <col min="8817" max="8819" width="3.77734375" style="1" customWidth="1"/>
    <col min="8820" max="8820" width="3.44140625" style="1" customWidth="1"/>
    <col min="8821" max="8821" width="2.88671875" style="1" customWidth="1"/>
    <col min="8822" max="8822" width="3" style="1" customWidth="1"/>
    <col min="8823" max="8825" width="0" style="1" hidden="1" customWidth="1"/>
    <col min="8826" max="8826" width="4.44140625" style="1" customWidth="1"/>
    <col min="8827" max="8827" width="0" style="1" hidden="1" customWidth="1"/>
    <col min="8828" max="8829" width="14.88671875" style="1" customWidth="1"/>
    <col min="8830" max="8830" width="15.109375" style="1" customWidth="1"/>
    <col min="8831" max="8831" width="6.44140625" style="1" customWidth="1"/>
    <col min="8832" max="8832" width="15.109375" style="1" customWidth="1"/>
    <col min="8833" max="8833" width="4.109375" style="1" customWidth="1"/>
    <col min="8834" max="8834" width="3" style="1" customWidth="1"/>
    <col min="8835" max="8837" width="0" style="1" hidden="1" customWidth="1"/>
    <col min="8838" max="8838" width="3" style="1" customWidth="1"/>
    <col min="8839" max="8839" width="0" style="1" hidden="1" customWidth="1"/>
    <col min="8840" max="8840" width="3" style="1" customWidth="1"/>
    <col min="8841" max="8841" width="0" style="1" hidden="1" customWidth="1"/>
    <col min="8842" max="8842" width="4.44140625" style="1" customWidth="1"/>
    <col min="8843" max="8843" width="34.21875" style="1" customWidth="1"/>
    <col min="8844" max="8844" width="23.44140625" style="1" customWidth="1"/>
    <col min="8845" max="8845" width="9.109375" style="1" customWidth="1"/>
    <col min="8846" max="8846" width="19.44140625" style="1" customWidth="1"/>
    <col min="8847" max="8847" width="42.77734375" style="1" customWidth="1"/>
    <col min="8848" max="8848" width="5.88671875" style="1" customWidth="1"/>
    <col min="8849" max="8849" width="31.44140625" style="1" customWidth="1"/>
    <col min="8850" max="8850" width="16.109375" style="1" customWidth="1"/>
    <col min="8851" max="8852" width="9.21875" style="1" customWidth="1"/>
    <col min="8853" max="8853" width="11.109375" style="1" customWidth="1"/>
    <col min="8854" max="8854" width="2.109375" style="1" customWidth="1"/>
    <col min="8855" max="9060" width="10.88671875" style="1"/>
    <col min="9061" max="9061" width="12" style="1" customWidth="1"/>
    <col min="9062" max="9062" width="2.77734375" style="1" customWidth="1"/>
    <col min="9063" max="9064" width="6.44140625" style="1" customWidth="1"/>
    <col min="9065" max="9065" width="5.88671875" style="1" customWidth="1"/>
    <col min="9066" max="9066" width="6.44140625" style="1" customWidth="1"/>
    <col min="9067" max="9067" width="13.77734375" style="1" customWidth="1"/>
    <col min="9068" max="9069" width="9" style="1" customWidth="1"/>
    <col min="9070" max="9070" width="2.44140625" style="1" customWidth="1"/>
    <col min="9071" max="9071" width="8.88671875" style="1" customWidth="1"/>
    <col min="9072" max="9072" width="7.44140625" style="1" customWidth="1"/>
    <col min="9073" max="9075" width="3.77734375" style="1" customWidth="1"/>
    <col min="9076" max="9076" width="3.44140625" style="1" customWidth="1"/>
    <col min="9077" max="9077" width="2.88671875" style="1" customWidth="1"/>
    <col min="9078" max="9078" width="3" style="1" customWidth="1"/>
    <col min="9079" max="9081" width="0" style="1" hidden="1" customWidth="1"/>
    <col min="9082" max="9082" width="4.44140625" style="1" customWidth="1"/>
    <col min="9083" max="9083" width="0" style="1" hidden="1" customWidth="1"/>
    <col min="9084" max="9085" width="14.88671875" style="1" customWidth="1"/>
    <col min="9086" max="9086" width="15.109375" style="1" customWidth="1"/>
    <col min="9087" max="9087" width="6.44140625" style="1" customWidth="1"/>
    <col min="9088" max="9088" width="15.109375" style="1" customWidth="1"/>
    <col min="9089" max="9089" width="4.109375" style="1" customWidth="1"/>
    <col min="9090" max="9090" width="3" style="1" customWidth="1"/>
    <col min="9091" max="9093" width="0" style="1" hidden="1" customWidth="1"/>
    <col min="9094" max="9094" width="3" style="1" customWidth="1"/>
    <col min="9095" max="9095" width="0" style="1" hidden="1" customWidth="1"/>
    <col min="9096" max="9096" width="3" style="1" customWidth="1"/>
    <col min="9097" max="9097" width="0" style="1" hidden="1" customWidth="1"/>
    <col min="9098" max="9098" width="4.44140625" style="1" customWidth="1"/>
    <col min="9099" max="9099" width="34.21875" style="1" customWidth="1"/>
    <col min="9100" max="9100" width="23.44140625" style="1" customWidth="1"/>
    <col min="9101" max="9101" width="9.109375" style="1" customWidth="1"/>
    <col min="9102" max="9102" width="19.44140625" style="1" customWidth="1"/>
    <col min="9103" max="9103" width="42.77734375" style="1" customWidth="1"/>
    <col min="9104" max="9104" width="5.88671875" style="1" customWidth="1"/>
    <col min="9105" max="9105" width="31.44140625" style="1" customWidth="1"/>
    <col min="9106" max="9106" width="16.109375" style="1" customWidth="1"/>
    <col min="9107" max="9108" width="9.21875" style="1" customWidth="1"/>
    <col min="9109" max="9109" width="11.109375" style="1" customWidth="1"/>
    <col min="9110" max="9110" width="2.109375" style="1" customWidth="1"/>
    <col min="9111" max="9316" width="10.88671875" style="1"/>
    <col min="9317" max="9317" width="12" style="1" customWidth="1"/>
    <col min="9318" max="9318" width="2.77734375" style="1" customWidth="1"/>
    <col min="9319" max="9320" width="6.44140625" style="1" customWidth="1"/>
    <col min="9321" max="9321" width="5.88671875" style="1" customWidth="1"/>
    <col min="9322" max="9322" width="6.44140625" style="1" customWidth="1"/>
    <col min="9323" max="9323" width="13.77734375" style="1" customWidth="1"/>
    <col min="9324" max="9325" width="9" style="1" customWidth="1"/>
    <col min="9326" max="9326" width="2.44140625" style="1" customWidth="1"/>
    <col min="9327" max="9327" width="8.88671875" style="1" customWidth="1"/>
    <col min="9328" max="9328" width="7.44140625" style="1" customWidth="1"/>
    <col min="9329" max="9331" width="3.77734375" style="1" customWidth="1"/>
    <col min="9332" max="9332" width="3.44140625" style="1" customWidth="1"/>
    <col min="9333" max="9333" width="2.88671875" style="1" customWidth="1"/>
    <col min="9334" max="9334" width="3" style="1" customWidth="1"/>
    <col min="9335" max="9337" width="0" style="1" hidden="1" customWidth="1"/>
    <col min="9338" max="9338" width="4.44140625" style="1" customWidth="1"/>
    <col min="9339" max="9339" width="0" style="1" hidden="1" customWidth="1"/>
    <col min="9340" max="9341" width="14.88671875" style="1" customWidth="1"/>
    <col min="9342" max="9342" width="15.109375" style="1" customWidth="1"/>
    <col min="9343" max="9343" width="6.44140625" style="1" customWidth="1"/>
    <col min="9344" max="9344" width="15.109375" style="1" customWidth="1"/>
    <col min="9345" max="9345" width="4.109375" style="1" customWidth="1"/>
    <col min="9346" max="9346" width="3" style="1" customWidth="1"/>
    <col min="9347" max="9349" width="0" style="1" hidden="1" customWidth="1"/>
    <col min="9350" max="9350" width="3" style="1" customWidth="1"/>
    <col min="9351" max="9351" width="0" style="1" hidden="1" customWidth="1"/>
    <col min="9352" max="9352" width="3" style="1" customWidth="1"/>
    <col min="9353" max="9353" width="0" style="1" hidden="1" customWidth="1"/>
    <col min="9354" max="9354" width="4.44140625" style="1" customWidth="1"/>
    <col min="9355" max="9355" width="34.21875" style="1" customWidth="1"/>
    <col min="9356" max="9356" width="23.44140625" style="1" customWidth="1"/>
    <col min="9357" max="9357" width="9.109375" style="1" customWidth="1"/>
    <col min="9358" max="9358" width="19.44140625" style="1" customWidth="1"/>
    <col min="9359" max="9359" width="42.77734375" style="1" customWidth="1"/>
    <col min="9360" max="9360" width="5.88671875" style="1" customWidth="1"/>
    <col min="9361" max="9361" width="31.44140625" style="1" customWidth="1"/>
    <col min="9362" max="9362" width="16.109375" style="1" customWidth="1"/>
    <col min="9363" max="9364" width="9.21875" style="1" customWidth="1"/>
    <col min="9365" max="9365" width="11.109375" style="1" customWidth="1"/>
    <col min="9366" max="9366" width="2.109375" style="1" customWidth="1"/>
    <col min="9367" max="9572" width="10.88671875" style="1"/>
    <col min="9573" max="9573" width="12" style="1" customWidth="1"/>
    <col min="9574" max="9574" width="2.77734375" style="1" customWidth="1"/>
    <col min="9575" max="9576" width="6.44140625" style="1" customWidth="1"/>
    <col min="9577" max="9577" width="5.88671875" style="1" customWidth="1"/>
    <col min="9578" max="9578" width="6.44140625" style="1" customWidth="1"/>
    <col min="9579" max="9579" width="13.77734375" style="1" customWidth="1"/>
    <col min="9580" max="9581" width="9" style="1" customWidth="1"/>
    <col min="9582" max="9582" width="2.44140625" style="1" customWidth="1"/>
    <col min="9583" max="9583" width="8.88671875" style="1" customWidth="1"/>
    <col min="9584" max="9584" width="7.44140625" style="1" customWidth="1"/>
    <col min="9585" max="9587" width="3.77734375" style="1" customWidth="1"/>
    <col min="9588" max="9588" width="3.44140625" style="1" customWidth="1"/>
    <col min="9589" max="9589" width="2.88671875" style="1" customWidth="1"/>
    <col min="9590" max="9590" width="3" style="1" customWidth="1"/>
    <col min="9591" max="9593" width="0" style="1" hidden="1" customWidth="1"/>
    <col min="9594" max="9594" width="4.44140625" style="1" customWidth="1"/>
    <col min="9595" max="9595" width="0" style="1" hidden="1" customWidth="1"/>
    <col min="9596" max="9597" width="14.88671875" style="1" customWidth="1"/>
    <col min="9598" max="9598" width="15.109375" style="1" customWidth="1"/>
    <col min="9599" max="9599" width="6.44140625" style="1" customWidth="1"/>
    <col min="9600" max="9600" width="15.109375" style="1" customWidth="1"/>
    <col min="9601" max="9601" width="4.109375" style="1" customWidth="1"/>
    <col min="9602" max="9602" width="3" style="1" customWidth="1"/>
    <col min="9603" max="9605" width="0" style="1" hidden="1" customWidth="1"/>
    <col min="9606" max="9606" width="3" style="1" customWidth="1"/>
    <col min="9607" max="9607" width="0" style="1" hidden="1" customWidth="1"/>
    <col min="9608" max="9608" width="3" style="1" customWidth="1"/>
    <col min="9609" max="9609" width="0" style="1" hidden="1" customWidth="1"/>
    <col min="9610" max="9610" width="4.44140625" style="1" customWidth="1"/>
    <col min="9611" max="9611" width="34.21875" style="1" customWidth="1"/>
    <col min="9612" max="9612" width="23.44140625" style="1" customWidth="1"/>
    <col min="9613" max="9613" width="9.109375" style="1" customWidth="1"/>
    <col min="9614" max="9614" width="19.44140625" style="1" customWidth="1"/>
    <col min="9615" max="9615" width="42.77734375" style="1" customWidth="1"/>
    <col min="9616" max="9616" width="5.88671875" style="1" customWidth="1"/>
    <col min="9617" max="9617" width="31.44140625" style="1" customWidth="1"/>
    <col min="9618" max="9618" width="16.109375" style="1" customWidth="1"/>
    <col min="9619" max="9620" width="9.21875" style="1" customWidth="1"/>
    <col min="9621" max="9621" width="11.109375" style="1" customWidth="1"/>
    <col min="9622" max="9622" width="2.109375" style="1" customWidth="1"/>
    <col min="9623" max="9828" width="10.88671875" style="1"/>
    <col min="9829" max="9829" width="12" style="1" customWidth="1"/>
    <col min="9830" max="9830" width="2.77734375" style="1" customWidth="1"/>
    <col min="9831" max="9832" width="6.44140625" style="1" customWidth="1"/>
    <col min="9833" max="9833" width="5.88671875" style="1" customWidth="1"/>
    <col min="9834" max="9834" width="6.44140625" style="1" customWidth="1"/>
    <col min="9835" max="9835" width="13.77734375" style="1" customWidth="1"/>
    <col min="9836" max="9837" width="9" style="1" customWidth="1"/>
    <col min="9838" max="9838" width="2.44140625" style="1" customWidth="1"/>
    <col min="9839" max="9839" width="8.88671875" style="1" customWidth="1"/>
    <col min="9840" max="9840" width="7.44140625" style="1" customWidth="1"/>
    <col min="9841" max="9843" width="3.77734375" style="1" customWidth="1"/>
    <col min="9844" max="9844" width="3.44140625" style="1" customWidth="1"/>
    <col min="9845" max="9845" width="2.88671875" style="1" customWidth="1"/>
    <col min="9846" max="9846" width="3" style="1" customWidth="1"/>
    <col min="9847" max="9849" width="0" style="1" hidden="1" customWidth="1"/>
    <col min="9850" max="9850" width="4.44140625" style="1" customWidth="1"/>
    <col min="9851" max="9851" width="0" style="1" hidden="1" customWidth="1"/>
    <col min="9852" max="9853" width="14.88671875" style="1" customWidth="1"/>
    <col min="9854" max="9854" width="15.109375" style="1" customWidth="1"/>
    <col min="9855" max="9855" width="6.44140625" style="1" customWidth="1"/>
    <col min="9856" max="9856" width="15.109375" style="1" customWidth="1"/>
    <col min="9857" max="9857" width="4.109375" style="1" customWidth="1"/>
    <col min="9858" max="9858" width="3" style="1" customWidth="1"/>
    <col min="9859" max="9861" width="0" style="1" hidden="1" customWidth="1"/>
    <col min="9862" max="9862" width="3" style="1" customWidth="1"/>
    <col min="9863" max="9863" width="0" style="1" hidden="1" customWidth="1"/>
    <col min="9864" max="9864" width="3" style="1" customWidth="1"/>
    <col min="9865" max="9865" width="0" style="1" hidden="1" customWidth="1"/>
    <col min="9866" max="9866" width="4.44140625" style="1" customWidth="1"/>
    <col min="9867" max="9867" width="34.21875" style="1" customWidth="1"/>
    <col min="9868" max="9868" width="23.44140625" style="1" customWidth="1"/>
    <col min="9869" max="9869" width="9.109375" style="1" customWidth="1"/>
    <col min="9870" max="9870" width="19.44140625" style="1" customWidth="1"/>
    <col min="9871" max="9871" width="42.77734375" style="1" customWidth="1"/>
    <col min="9872" max="9872" width="5.88671875" style="1" customWidth="1"/>
    <col min="9873" max="9873" width="31.44140625" style="1" customWidth="1"/>
    <col min="9874" max="9874" width="16.109375" style="1" customWidth="1"/>
    <col min="9875" max="9876" width="9.21875" style="1" customWidth="1"/>
    <col min="9877" max="9877" width="11.109375" style="1" customWidth="1"/>
    <col min="9878" max="9878" width="2.109375" style="1" customWidth="1"/>
    <col min="9879" max="10084" width="10.88671875" style="1"/>
    <col min="10085" max="10085" width="12" style="1" customWidth="1"/>
    <col min="10086" max="10086" width="2.77734375" style="1" customWidth="1"/>
    <col min="10087" max="10088" width="6.44140625" style="1" customWidth="1"/>
    <col min="10089" max="10089" width="5.88671875" style="1" customWidth="1"/>
    <col min="10090" max="10090" width="6.44140625" style="1" customWidth="1"/>
    <col min="10091" max="10091" width="13.77734375" style="1" customWidth="1"/>
    <col min="10092" max="10093" width="9" style="1" customWidth="1"/>
    <col min="10094" max="10094" width="2.44140625" style="1" customWidth="1"/>
    <col min="10095" max="10095" width="8.88671875" style="1" customWidth="1"/>
    <col min="10096" max="10096" width="7.44140625" style="1" customWidth="1"/>
    <col min="10097" max="10099" width="3.77734375" style="1" customWidth="1"/>
    <col min="10100" max="10100" width="3.44140625" style="1" customWidth="1"/>
    <col min="10101" max="10101" width="2.88671875" style="1" customWidth="1"/>
    <col min="10102" max="10102" width="3" style="1" customWidth="1"/>
    <col min="10103" max="10105" width="0" style="1" hidden="1" customWidth="1"/>
    <col min="10106" max="10106" width="4.44140625" style="1" customWidth="1"/>
    <col min="10107" max="10107" width="0" style="1" hidden="1" customWidth="1"/>
    <col min="10108" max="10109" width="14.88671875" style="1" customWidth="1"/>
    <col min="10110" max="10110" width="15.109375" style="1" customWidth="1"/>
    <col min="10111" max="10111" width="6.44140625" style="1" customWidth="1"/>
    <col min="10112" max="10112" width="15.109375" style="1" customWidth="1"/>
    <col min="10113" max="10113" width="4.109375" style="1" customWidth="1"/>
    <col min="10114" max="10114" width="3" style="1" customWidth="1"/>
    <col min="10115" max="10117" width="0" style="1" hidden="1" customWidth="1"/>
    <col min="10118" max="10118" width="3" style="1" customWidth="1"/>
    <col min="10119" max="10119" width="0" style="1" hidden="1" customWidth="1"/>
    <col min="10120" max="10120" width="3" style="1" customWidth="1"/>
    <col min="10121" max="10121" width="0" style="1" hidden="1" customWidth="1"/>
    <col min="10122" max="10122" width="4.44140625" style="1" customWidth="1"/>
    <col min="10123" max="10123" width="34.21875" style="1" customWidth="1"/>
    <col min="10124" max="10124" width="23.44140625" style="1" customWidth="1"/>
    <col min="10125" max="10125" width="9.109375" style="1" customWidth="1"/>
    <col min="10126" max="10126" width="19.44140625" style="1" customWidth="1"/>
    <col min="10127" max="10127" width="42.77734375" style="1" customWidth="1"/>
    <col min="10128" max="10128" width="5.88671875" style="1" customWidth="1"/>
    <col min="10129" max="10129" width="31.44140625" style="1" customWidth="1"/>
    <col min="10130" max="10130" width="16.109375" style="1" customWidth="1"/>
    <col min="10131" max="10132" width="9.21875" style="1" customWidth="1"/>
    <col min="10133" max="10133" width="11.109375" style="1" customWidth="1"/>
    <col min="10134" max="10134" width="2.109375" style="1" customWidth="1"/>
    <col min="10135" max="10340" width="10.88671875" style="1"/>
    <col min="10341" max="10341" width="12" style="1" customWidth="1"/>
    <col min="10342" max="10342" width="2.77734375" style="1" customWidth="1"/>
    <col min="10343" max="10344" width="6.44140625" style="1" customWidth="1"/>
    <col min="10345" max="10345" width="5.88671875" style="1" customWidth="1"/>
    <col min="10346" max="10346" width="6.44140625" style="1" customWidth="1"/>
    <col min="10347" max="10347" width="13.77734375" style="1" customWidth="1"/>
    <col min="10348" max="10349" width="9" style="1" customWidth="1"/>
    <col min="10350" max="10350" width="2.44140625" style="1" customWidth="1"/>
    <col min="10351" max="10351" width="8.88671875" style="1" customWidth="1"/>
    <col min="10352" max="10352" width="7.44140625" style="1" customWidth="1"/>
    <col min="10353" max="10355" width="3.77734375" style="1" customWidth="1"/>
    <col min="10356" max="10356" width="3.44140625" style="1" customWidth="1"/>
    <col min="10357" max="10357" width="2.88671875" style="1" customWidth="1"/>
    <col min="10358" max="10358" width="3" style="1" customWidth="1"/>
    <col min="10359" max="10361" width="0" style="1" hidden="1" customWidth="1"/>
    <col min="10362" max="10362" width="4.44140625" style="1" customWidth="1"/>
    <col min="10363" max="10363" width="0" style="1" hidden="1" customWidth="1"/>
    <col min="10364" max="10365" width="14.88671875" style="1" customWidth="1"/>
    <col min="10366" max="10366" width="15.109375" style="1" customWidth="1"/>
    <col min="10367" max="10367" width="6.44140625" style="1" customWidth="1"/>
    <col min="10368" max="10368" width="15.109375" style="1" customWidth="1"/>
    <col min="10369" max="10369" width="4.109375" style="1" customWidth="1"/>
    <col min="10370" max="10370" width="3" style="1" customWidth="1"/>
    <col min="10371" max="10373" width="0" style="1" hidden="1" customWidth="1"/>
    <col min="10374" max="10374" width="3" style="1" customWidth="1"/>
    <col min="10375" max="10375" width="0" style="1" hidden="1" customWidth="1"/>
    <col min="10376" max="10376" width="3" style="1" customWidth="1"/>
    <col min="10377" max="10377" width="0" style="1" hidden="1" customWidth="1"/>
    <col min="10378" max="10378" width="4.44140625" style="1" customWidth="1"/>
    <col min="10379" max="10379" width="34.21875" style="1" customWidth="1"/>
    <col min="10380" max="10380" width="23.44140625" style="1" customWidth="1"/>
    <col min="10381" max="10381" width="9.109375" style="1" customWidth="1"/>
    <col min="10382" max="10382" width="19.44140625" style="1" customWidth="1"/>
    <col min="10383" max="10383" width="42.77734375" style="1" customWidth="1"/>
    <col min="10384" max="10384" width="5.88671875" style="1" customWidth="1"/>
    <col min="10385" max="10385" width="31.44140625" style="1" customWidth="1"/>
    <col min="10386" max="10386" width="16.109375" style="1" customWidth="1"/>
    <col min="10387" max="10388" width="9.21875" style="1" customWidth="1"/>
    <col min="10389" max="10389" width="11.109375" style="1" customWidth="1"/>
    <col min="10390" max="10390" width="2.109375" style="1" customWidth="1"/>
    <col min="10391" max="10596" width="10.88671875" style="1"/>
    <col min="10597" max="10597" width="12" style="1" customWidth="1"/>
    <col min="10598" max="10598" width="2.77734375" style="1" customWidth="1"/>
    <col min="10599" max="10600" width="6.44140625" style="1" customWidth="1"/>
    <col min="10601" max="10601" width="5.88671875" style="1" customWidth="1"/>
    <col min="10602" max="10602" width="6.44140625" style="1" customWidth="1"/>
    <col min="10603" max="10603" width="13.77734375" style="1" customWidth="1"/>
    <col min="10604" max="10605" width="9" style="1" customWidth="1"/>
    <col min="10606" max="10606" width="2.44140625" style="1" customWidth="1"/>
    <col min="10607" max="10607" width="8.88671875" style="1" customWidth="1"/>
    <col min="10608" max="10608" width="7.44140625" style="1" customWidth="1"/>
    <col min="10609" max="10611" width="3.77734375" style="1" customWidth="1"/>
    <col min="10612" max="10612" width="3.44140625" style="1" customWidth="1"/>
    <col min="10613" max="10613" width="2.88671875" style="1" customWidth="1"/>
    <col min="10614" max="10614" width="3" style="1" customWidth="1"/>
    <col min="10615" max="10617" width="0" style="1" hidden="1" customWidth="1"/>
    <col min="10618" max="10618" width="4.44140625" style="1" customWidth="1"/>
    <col min="10619" max="10619" width="0" style="1" hidden="1" customWidth="1"/>
    <col min="10620" max="10621" width="14.88671875" style="1" customWidth="1"/>
    <col min="10622" max="10622" width="15.109375" style="1" customWidth="1"/>
    <col min="10623" max="10623" width="6.44140625" style="1" customWidth="1"/>
    <col min="10624" max="10624" width="15.109375" style="1" customWidth="1"/>
    <col min="10625" max="10625" width="4.109375" style="1" customWidth="1"/>
    <col min="10626" max="10626" width="3" style="1" customWidth="1"/>
    <col min="10627" max="10629" width="0" style="1" hidden="1" customWidth="1"/>
    <col min="10630" max="10630" width="3" style="1" customWidth="1"/>
    <col min="10631" max="10631" width="0" style="1" hidden="1" customWidth="1"/>
    <col min="10632" max="10632" width="3" style="1" customWidth="1"/>
    <col min="10633" max="10633" width="0" style="1" hidden="1" customWidth="1"/>
    <col min="10634" max="10634" width="4.44140625" style="1" customWidth="1"/>
    <col min="10635" max="10635" width="34.21875" style="1" customWidth="1"/>
    <col min="10636" max="10636" width="23.44140625" style="1" customWidth="1"/>
    <col min="10637" max="10637" width="9.109375" style="1" customWidth="1"/>
    <col min="10638" max="10638" width="19.44140625" style="1" customWidth="1"/>
    <col min="10639" max="10639" width="42.77734375" style="1" customWidth="1"/>
    <col min="10640" max="10640" width="5.88671875" style="1" customWidth="1"/>
    <col min="10641" max="10641" width="31.44140625" style="1" customWidth="1"/>
    <col min="10642" max="10642" width="16.109375" style="1" customWidth="1"/>
    <col min="10643" max="10644" width="9.21875" style="1" customWidth="1"/>
    <col min="10645" max="10645" width="11.109375" style="1" customWidth="1"/>
    <col min="10646" max="10646" width="2.109375" style="1" customWidth="1"/>
    <col min="10647" max="10852" width="10.88671875" style="1"/>
    <col min="10853" max="10853" width="12" style="1" customWidth="1"/>
    <col min="10854" max="10854" width="2.77734375" style="1" customWidth="1"/>
    <col min="10855" max="10856" width="6.44140625" style="1" customWidth="1"/>
    <col min="10857" max="10857" width="5.88671875" style="1" customWidth="1"/>
    <col min="10858" max="10858" width="6.44140625" style="1" customWidth="1"/>
    <col min="10859" max="10859" width="13.77734375" style="1" customWidth="1"/>
    <col min="10860" max="10861" width="9" style="1" customWidth="1"/>
    <col min="10862" max="10862" width="2.44140625" style="1" customWidth="1"/>
    <col min="10863" max="10863" width="8.88671875" style="1" customWidth="1"/>
    <col min="10864" max="10864" width="7.44140625" style="1" customWidth="1"/>
    <col min="10865" max="10867" width="3.77734375" style="1" customWidth="1"/>
    <col min="10868" max="10868" width="3.44140625" style="1" customWidth="1"/>
    <col min="10869" max="10869" width="2.88671875" style="1" customWidth="1"/>
    <col min="10870" max="10870" width="3" style="1" customWidth="1"/>
    <col min="10871" max="10873" width="0" style="1" hidden="1" customWidth="1"/>
    <col min="10874" max="10874" width="4.44140625" style="1" customWidth="1"/>
    <col min="10875" max="10875" width="0" style="1" hidden="1" customWidth="1"/>
    <col min="10876" max="10877" width="14.88671875" style="1" customWidth="1"/>
    <col min="10878" max="10878" width="15.109375" style="1" customWidth="1"/>
    <col min="10879" max="10879" width="6.44140625" style="1" customWidth="1"/>
    <col min="10880" max="10880" width="15.109375" style="1" customWidth="1"/>
    <col min="10881" max="10881" width="4.109375" style="1" customWidth="1"/>
    <col min="10882" max="10882" width="3" style="1" customWidth="1"/>
    <col min="10883" max="10885" width="0" style="1" hidden="1" customWidth="1"/>
    <col min="10886" max="10886" width="3" style="1" customWidth="1"/>
    <col min="10887" max="10887" width="0" style="1" hidden="1" customWidth="1"/>
    <col min="10888" max="10888" width="3" style="1" customWidth="1"/>
    <col min="10889" max="10889" width="0" style="1" hidden="1" customWidth="1"/>
    <col min="10890" max="10890" width="4.44140625" style="1" customWidth="1"/>
    <col min="10891" max="10891" width="34.21875" style="1" customWidth="1"/>
    <col min="10892" max="10892" width="23.44140625" style="1" customWidth="1"/>
    <col min="10893" max="10893" width="9.109375" style="1" customWidth="1"/>
    <col min="10894" max="10894" width="19.44140625" style="1" customWidth="1"/>
    <col min="10895" max="10895" width="42.77734375" style="1" customWidth="1"/>
    <col min="10896" max="10896" width="5.88671875" style="1" customWidth="1"/>
    <col min="10897" max="10897" width="31.44140625" style="1" customWidth="1"/>
    <col min="10898" max="10898" width="16.109375" style="1" customWidth="1"/>
    <col min="10899" max="10900" width="9.21875" style="1" customWidth="1"/>
    <col min="10901" max="10901" width="11.109375" style="1" customWidth="1"/>
    <col min="10902" max="10902" width="2.109375" style="1" customWidth="1"/>
    <col min="10903" max="11108" width="10.88671875" style="1"/>
    <col min="11109" max="11109" width="12" style="1" customWidth="1"/>
    <col min="11110" max="11110" width="2.77734375" style="1" customWidth="1"/>
    <col min="11111" max="11112" width="6.44140625" style="1" customWidth="1"/>
    <col min="11113" max="11113" width="5.88671875" style="1" customWidth="1"/>
    <col min="11114" max="11114" width="6.44140625" style="1" customWidth="1"/>
    <col min="11115" max="11115" width="13.77734375" style="1" customWidth="1"/>
    <col min="11116" max="11117" width="9" style="1" customWidth="1"/>
    <col min="11118" max="11118" width="2.44140625" style="1" customWidth="1"/>
    <col min="11119" max="11119" width="8.88671875" style="1" customWidth="1"/>
    <col min="11120" max="11120" width="7.44140625" style="1" customWidth="1"/>
    <col min="11121" max="11123" width="3.77734375" style="1" customWidth="1"/>
    <col min="11124" max="11124" width="3.44140625" style="1" customWidth="1"/>
    <col min="11125" max="11125" width="2.88671875" style="1" customWidth="1"/>
    <col min="11126" max="11126" width="3" style="1" customWidth="1"/>
    <col min="11127" max="11129" width="0" style="1" hidden="1" customWidth="1"/>
    <col min="11130" max="11130" width="4.44140625" style="1" customWidth="1"/>
    <col min="11131" max="11131" width="0" style="1" hidden="1" customWidth="1"/>
    <col min="11132" max="11133" width="14.88671875" style="1" customWidth="1"/>
    <col min="11134" max="11134" width="15.109375" style="1" customWidth="1"/>
    <col min="11135" max="11135" width="6.44140625" style="1" customWidth="1"/>
    <col min="11136" max="11136" width="15.109375" style="1" customWidth="1"/>
    <col min="11137" max="11137" width="4.109375" style="1" customWidth="1"/>
    <col min="11138" max="11138" width="3" style="1" customWidth="1"/>
    <col min="11139" max="11141" width="0" style="1" hidden="1" customWidth="1"/>
    <col min="11142" max="11142" width="3" style="1" customWidth="1"/>
    <col min="11143" max="11143" width="0" style="1" hidden="1" customWidth="1"/>
    <col min="11144" max="11144" width="3" style="1" customWidth="1"/>
    <col min="11145" max="11145" width="0" style="1" hidden="1" customWidth="1"/>
    <col min="11146" max="11146" width="4.44140625" style="1" customWidth="1"/>
    <col min="11147" max="11147" width="34.21875" style="1" customWidth="1"/>
    <col min="11148" max="11148" width="23.44140625" style="1" customWidth="1"/>
    <col min="11149" max="11149" width="9.109375" style="1" customWidth="1"/>
    <col min="11150" max="11150" width="19.44140625" style="1" customWidth="1"/>
    <col min="11151" max="11151" width="42.77734375" style="1" customWidth="1"/>
    <col min="11152" max="11152" width="5.88671875" style="1" customWidth="1"/>
    <col min="11153" max="11153" width="31.44140625" style="1" customWidth="1"/>
    <col min="11154" max="11154" width="16.109375" style="1" customWidth="1"/>
    <col min="11155" max="11156" width="9.21875" style="1" customWidth="1"/>
    <col min="11157" max="11157" width="11.109375" style="1" customWidth="1"/>
    <col min="11158" max="11158" width="2.109375" style="1" customWidth="1"/>
    <col min="11159" max="11364" width="10.88671875" style="1"/>
    <col min="11365" max="11365" width="12" style="1" customWidth="1"/>
    <col min="11366" max="11366" width="2.77734375" style="1" customWidth="1"/>
    <col min="11367" max="11368" width="6.44140625" style="1" customWidth="1"/>
    <col min="11369" max="11369" width="5.88671875" style="1" customWidth="1"/>
    <col min="11370" max="11370" width="6.44140625" style="1" customWidth="1"/>
    <col min="11371" max="11371" width="13.77734375" style="1" customWidth="1"/>
    <col min="11372" max="11373" width="9" style="1" customWidth="1"/>
    <col min="11374" max="11374" width="2.44140625" style="1" customWidth="1"/>
    <col min="11375" max="11375" width="8.88671875" style="1" customWidth="1"/>
    <col min="11376" max="11376" width="7.44140625" style="1" customWidth="1"/>
    <col min="11377" max="11379" width="3.77734375" style="1" customWidth="1"/>
    <col min="11380" max="11380" width="3.44140625" style="1" customWidth="1"/>
    <col min="11381" max="11381" width="2.88671875" style="1" customWidth="1"/>
    <col min="11382" max="11382" width="3" style="1" customWidth="1"/>
    <col min="11383" max="11385" width="0" style="1" hidden="1" customWidth="1"/>
    <col min="11386" max="11386" width="4.44140625" style="1" customWidth="1"/>
    <col min="11387" max="11387" width="0" style="1" hidden="1" customWidth="1"/>
    <col min="11388" max="11389" width="14.88671875" style="1" customWidth="1"/>
    <col min="11390" max="11390" width="15.109375" style="1" customWidth="1"/>
    <col min="11391" max="11391" width="6.44140625" style="1" customWidth="1"/>
    <col min="11392" max="11392" width="15.109375" style="1" customWidth="1"/>
    <col min="11393" max="11393" width="4.109375" style="1" customWidth="1"/>
    <col min="11394" max="11394" width="3" style="1" customWidth="1"/>
    <col min="11395" max="11397" width="0" style="1" hidden="1" customWidth="1"/>
    <col min="11398" max="11398" width="3" style="1" customWidth="1"/>
    <col min="11399" max="11399" width="0" style="1" hidden="1" customWidth="1"/>
    <col min="11400" max="11400" width="3" style="1" customWidth="1"/>
    <col min="11401" max="11401" width="0" style="1" hidden="1" customWidth="1"/>
    <col min="11402" max="11402" width="4.44140625" style="1" customWidth="1"/>
    <col min="11403" max="11403" width="34.21875" style="1" customWidth="1"/>
    <col min="11404" max="11404" width="23.44140625" style="1" customWidth="1"/>
    <col min="11405" max="11405" width="9.109375" style="1" customWidth="1"/>
    <col min="11406" max="11406" width="19.44140625" style="1" customWidth="1"/>
    <col min="11407" max="11407" width="42.77734375" style="1" customWidth="1"/>
    <col min="11408" max="11408" width="5.88671875" style="1" customWidth="1"/>
    <col min="11409" max="11409" width="31.44140625" style="1" customWidth="1"/>
    <col min="11410" max="11410" width="16.109375" style="1" customWidth="1"/>
    <col min="11411" max="11412" width="9.21875" style="1" customWidth="1"/>
    <col min="11413" max="11413" width="11.109375" style="1" customWidth="1"/>
    <col min="11414" max="11414" width="2.109375" style="1" customWidth="1"/>
    <col min="11415" max="11620" width="10.88671875" style="1"/>
    <col min="11621" max="11621" width="12" style="1" customWidth="1"/>
    <col min="11622" max="11622" width="2.77734375" style="1" customWidth="1"/>
    <col min="11623" max="11624" width="6.44140625" style="1" customWidth="1"/>
    <col min="11625" max="11625" width="5.88671875" style="1" customWidth="1"/>
    <col min="11626" max="11626" width="6.44140625" style="1" customWidth="1"/>
    <col min="11627" max="11627" width="13.77734375" style="1" customWidth="1"/>
    <col min="11628" max="11629" width="9" style="1" customWidth="1"/>
    <col min="11630" max="11630" width="2.44140625" style="1" customWidth="1"/>
    <col min="11631" max="11631" width="8.88671875" style="1" customWidth="1"/>
    <col min="11632" max="11632" width="7.44140625" style="1" customWidth="1"/>
    <col min="11633" max="11635" width="3.77734375" style="1" customWidth="1"/>
    <col min="11636" max="11636" width="3.44140625" style="1" customWidth="1"/>
    <col min="11637" max="11637" width="2.88671875" style="1" customWidth="1"/>
    <col min="11638" max="11638" width="3" style="1" customWidth="1"/>
    <col min="11639" max="11641" width="0" style="1" hidden="1" customWidth="1"/>
    <col min="11642" max="11642" width="4.44140625" style="1" customWidth="1"/>
    <col min="11643" max="11643" width="0" style="1" hidden="1" customWidth="1"/>
    <col min="11644" max="11645" width="14.88671875" style="1" customWidth="1"/>
    <col min="11646" max="11646" width="15.109375" style="1" customWidth="1"/>
    <col min="11647" max="11647" width="6.44140625" style="1" customWidth="1"/>
    <col min="11648" max="11648" width="15.109375" style="1" customWidth="1"/>
    <col min="11649" max="11649" width="4.109375" style="1" customWidth="1"/>
    <col min="11650" max="11650" width="3" style="1" customWidth="1"/>
    <col min="11651" max="11653" width="0" style="1" hidden="1" customWidth="1"/>
    <col min="11654" max="11654" width="3" style="1" customWidth="1"/>
    <col min="11655" max="11655" width="0" style="1" hidden="1" customWidth="1"/>
    <col min="11656" max="11656" width="3" style="1" customWidth="1"/>
    <col min="11657" max="11657" width="0" style="1" hidden="1" customWidth="1"/>
    <col min="11658" max="11658" width="4.44140625" style="1" customWidth="1"/>
    <col min="11659" max="11659" width="34.21875" style="1" customWidth="1"/>
    <col min="11660" max="11660" width="23.44140625" style="1" customWidth="1"/>
    <col min="11661" max="11661" width="9.109375" style="1" customWidth="1"/>
    <col min="11662" max="11662" width="19.44140625" style="1" customWidth="1"/>
    <col min="11663" max="11663" width="42.77734375" style="1" customWidth="1"/>
    <col min="11664" max="11664" width="5.88671875" style="1" customWidth="1"/>
    <col min="11665" max="11665" width="31.44140625" style="1" customWidth="1"/>
    <col min="11666" max="11666" width="16.109375" style="1" customWidth="1"/>
    <col min="11667" max="11668" width="9.21875" style="1" customWidth="1"/>
    <col min="11669" max="11669" width="11.109375" style="1" customWidth="1"/>
    <col min="11670" max="11670" width="2.109375" style="1" customWidth="1"/>
    <col min="11671" max="11876" width="10.88671875" style="1"/>
    <col min="11877" max="11877" width="12" style="1" customWidth="1"/>
    <col min="11878" max="11878" width="2.77734375" style="1" customWidth="1"/>
    <col min="11879" max="11880" width="6.44140625" style="1" customWidth="1"/>
    <col min="11881" max="11881" width="5.88671875" style="1" customWidth="1"/>
    <col min="11882" max="11882" width="6.44140625" style="1" customWidth="1"/>
    <col min="11883" max="11883" width="13.77734375" style="1" customWidth="1"/>
    <col min="11884" max="11885" width="9" style="1" customWidth="1"/>
    <col min="11886" max="11886" width="2.44140625" style="1" customWidth="1"/>
    <col min="11887" max="11887" width="8.88671875" style="1" customWidth="1"/>
    <col min="11888" max="11888" width="7.44140625" style="1" customWidth="1"/>
    <col min="11889" max="11891" width="3.77734375" style="1" customWidth="1"/>
    <col min="11892" max="11892" width="3.44140625" style="1" customWidth="1"/>
    <col min="11893" max="11893" width="2.88671875" style="1" customWidth="1"/>
    <col min="11894" max="11894" width="3" style="1" customWidth="1"/>
    <col min="11895" max="11897" width="0" style="1" hidden="1" customWidth="1"/>
    <col min="11898" max="11898" width="4.44140625" style="1" customWidth="1"/>
    <col min="11899" max="11899" width="0" style="1" hidden="1" customWidth="1"/>
    <col min="11900" max="11901" width="14.88671875" style="1" customWidth="1"/>
    <col min="11902" max="11902" width="15.109375" style="1" customWidth="1"/>
    <col min="11903" max="11903" width="6.44140625" style="1" customWidth="1"/>
    <col min="11904" max="11904" width="15.109375" style="1" customWidth="1"/>
    <col min="11905" max="11905" width="4.109375" style="1" customWidth="1"/>
    <col min="11906" max="11906" width="3" style="1" customWidth="1"/>
    <col min="11907" max="11909" width="0" style="1" hidden="1" customWidth="1"/>
    <col min="11910" max="11910" width="3" style="1" customWidth="1"/>
    <col min="11911" max="11911" width="0" style="1" hidden="1" customWidth="1"/>
    <col min="11912" max="11912" width="3" style="1" customWidth="1"/>
    <col min="11913" max="11913" width="0" style="1" hidden="1" customWidth="1"/>
    <col min="11914" max="11914" width="4.44140625" style="1" customWidth="1"/>
    <col min="11915" max="11915" width="34.21875" style="1" customWidth="1"/>
    <col min="11916" max="11916" width="23.44140625" style="1" customWidth="1"/>
    <col min="11917" max="11917" width="9.109375" style="1" customWidth="1"/>
    <col min="11918" max="11918" width="19.44140625" style="1" customWidth="1"/>
    <col min="11919" max="11919" width="42.77734375" style="1" customWidth="1"/>
    <col min="11920" max="11920" width="5.88671875" style="1" customWidth="1"/>
    <col min="11921" max="11921" width="31.44140625" style="1" customWidth="1"/>
    <col min="11922" max="11922" width="16.109375" style="1" customWidth="1"/>
    <col min="11923" max="11924" width="9.21875" style="1" customWidth="1"/>
    <col min="11925" max="11925" width="11.109375" style="1" customWidth="1"/>
    <col min="11926" max="11926" width="2.109375" style="1" customWidth="1"/>
    <col min="11927" max="12132" width="10.88671875" style="1"/>
    <col min="12133" max="12133" width="12" style="1" customWidth="1"/>
    <col min="12134" max="12134" width="2.77734375" style="1" customWidth="1"/>
    <col min="12135" max="12136" width="6.44140625" style="1" customWidth="1"/>
    <col min="12137" max="12137" width="5.88671875" style="1" customWidth="1"/>
    <col min="12138" max="12138" width="6.44140625" style="1" customWidth="1"/>
    <col min="12139" max="12139" width="13.77734375" style="1" customWidth="1"/>
    <col min="12140" max="12141" width="9" style="1" customWidth="1"/>
    <col min="12142" max="12142" width="2.44140625" style="1" customWidth="1"/>
    <col min="12143" max="12143" width="8.88671875" style="1" customWidth="1"/>
    <col min="12144" max="12144" width="7.44140625" style="1" customWidth="1"/>
    <col min="12145" max="12147" width="3.77734375" style="1" customWidth="1"/>
    <col min="12148" max="12148" width="3.44140625" style="1" customWidth="1"/>
    <col min="12149" max="12149" width="2.88671875" style="1" customWidth="1"/>
    <col min="12150" max="12150" width="3" style="1" customWidth="1"/>
    <col min="12151" max="12153" width="0" style="1" hidden="1" customWidth="1"/>
    <col min="12154" max="12154" width="4.44140625" style="1" customWidth="1"/>
    <col min="12155" max="12155" width="0" style="1" hidden="1" customWidth="1"/>
    <col min="12156" max="12157" width="14.88671875" style="1" customWidth="1"/>
    <col min="12158" max="12158" width="15.109375" style="1" customWidth="1"/>
    <col min="12159" max="12159" width="6.44140625" style="1" customWidth="1"/>
    <col min="12160" max="12160" width="15.109375" style="1" customWidth="1"/>
    <col min="12161" max="12161" width="4.109375" style="1" customWidth="1"/>
    <col min="12162" max="12162" width="3" style="1" customWidth="1"/>
    <col min="12163" max="12165" width="0" style="1" hidden="1" customWidth="1"/>
    <col min="12166" max="12166" width="3" style="1" customWidth="1"/>
    <col min="12167" max="12167" width="0" style="1" hidden="1" customWidth="1"/>
    <col min="12168" max="12168" width="3" style="1" customWidth="1"/>
    <col min="12169" max="12169" width="0" style="1" hidden="1" customWidth="1"/>
    <col min="12170" max="12170" width="4.44140625" style="1" customWidth="1"/>
    <col min="12171" max="12171" width="34.21875" style="1" customWidth="1"/>
    <col min="12172" max="12172" width="23.44140625" style="1" customWidth="1"/>
    <col min="12173" max="12173" width="9.109375" style="1" customWidth="1"/>
    <col min="12174" max="12174" width="19.44140625" style="1" customWidth="1"/>
    <col min="12175" max="12175" width="42.77734375" style="1" customWidth="1"/>
    <col min="12176" max="12176" width="5.88671875" style="1" customWidth="1"/>
    <col min="12177" max="12177" width="31.44140625" style="1" customWidth="1"/>
    <col min="12178" max="12178" width="16.109375" style="1" customWidth="1"/>
    <col min="12179" max="12180" width="9.21875" style="1" customWidth="1"/>
    <col min="12181" max="12181" width="11.109375" style="1" customWidth="1"/>
    <col min="12182" max="12182" width="2.109375" style="1" customWidth="1"/>
    <col min="12183" max="12388" width="10.88671875" style="1"/>
    <col min="12389" max="12389" width="12" style="1" customWidth="1"/>
    <col min="12390" max="12390" width="2.77734375" style="1" customWidth="1"/>
    <col min="12391" max="12392" width="6.44140625" style="1" customWidth="1"/>
    <col min="12393" max="12393" width="5.88671875" style="1" customWidth="1"/>
    <col min="12394" max="12394" width="6.44140625" style="1" customWidth="1"/>
    <col min="12395" max="12395" width="13.77734375" style="1" customWidth="1"/>
    <col min="12396" max="12397" width="9" style="1" customWidth="1"/>
    <col min="12398" max="12398" width="2.44140625" style="1" customWidth="1"/>
    <col min="12399" max="12399" width="8.88671875" style="1" customWidth="1"/>
    <col min="12400" max="12400" width="7.44140625" style="1" customWidth="1"/>
    <col min="12401" max="12403" width="3.77734375" style="1" customWidth="1"/>
    <col min="12404" max="12404" width="3.44140625" style="1" customWidth="1"/>
    <col min="12405" max="12405" width="2.88671875" style="1" customWidth="1"/>
    <col min="12406" max="12406" width="3" style="1" customWidth="1"/>
    <col min="12407" max="12409" width="0" style="1" hidden="1" customWidth="1"/>
    <col min="12410" max="12410" width="4.44140625" style="1" customWidth="1"/>
    <col min="12411" max="12411" width="0" style="1" hidden="1" customWidth="1"/>
    <col min="12412" max="12413" width="14.88671875" style="1" customWidth="1"/>
    <col min="12414" max="12414" width="15.109375" style="1" customWidth="1"/>
    <col min="12415" max="12415" width="6.44140625" style="1" customWidth="1"/>
    <col min="12416" max="12416" width="15.109375" style="1" customWidth="1"/>
    <col min="12417" max="12417" width="4.109375" style="1" customWidth="1"/>
    <col min="12418" max="12418" width="3" style="1" customWidth="1"/>
    <col min="12419" max="12421" width="0" style="1" hidden="1" customWidth="1"/>
    <col min="12422" max="12422" width="3" style="1" customWidth="1"/>
    <col min="12423" max="12423" width="0" style="1" hidden="1" customWidth="1"/>
    <col min="12424" max="12424" width="3" style="1" customWidth="1"/>
    <col min="12425" max="12425" width="0" style="1" hidden="1" customWidth="1"/>
    <col min="12426" max="12426" width="4.44140625" style="1" customWidth="1"/>
    <col min="12427" max="12427" width="34.21875" style="1" customWidth="1"/>
    <col min="12428" max="12428" width="23.44140625" style="1" customWidth="1"/>
    <col min="12429" max="12429" width="9.109375" style="1" customWidth="1"/>
    <col min="12430" max="12430" width="19.44140625" style="1" customWidth="1"/>
    <col min="12431" max="12431" width="42.77734375" style="1" customWidth="1"/>
    <col min="12432" max="12432" width="5.88671875" style="1" customWidth="1"/>
    <col min="12433" max="12433" width="31.44140625" style="1" customWidth="1"/>
    <col min="12434" max="12434" width="16.109375" style="1" customWidth="1"/>
    <col min="12435" max="12436" width="9.21875" style="1" customWidth="1"/>
    <col min="12437" max="12437" width="11.109375" style="1" customWidth="1"/>
    <col min="12438" max="12438" width="2.109375" style="1" customWidth="1"/>
    <col min="12439" max="12644" width="10.88671875" style="1"/>
    <col min="12645" max="12645" width="12" style="1" customWidth="1"/>
    <col min="12646" max="12646" width="2.77734375" style="1" customWidth="1"/>
    <col min="12647" max="12648" width="6.44140625" style="1" customWidth="1"/>
    <col min="12649" max="12649" width="5.88671875" style="1" customWidth="1"/>
    <col min="12650" max="12650" width="6.44140625" style="1" customWidth="1"/>
    <col min="12651" max="12651" width="13.77734375" style="1" customWidth="1"/>
    <col min="12652" max="12653" width="9" style="1" customWidth="1"/>
    <col min="12654" max="12654" width="2.44140625" style="1" customWidth="1"/>
    <col min="12655" max="12655" width="8.88671875" style="1" customWidth="1"/>
    <col min="12656" max="12656" width="7.44140625" style="1" customWidth="1"/>
    <col min="12657" max="12659" width="3.77734375" style="1" customWidth="1"/>
    <col min="12660" max="12660" width="3.44140625" style="1" customWidth="1"/>
    <col min="12661" max="12661" width="2.88671875" style="1" customWidth="1"/>
    <col min="12662" max="12662" width="3" style="1" customWidth="1"/>
    <col min="12663" max="12665" width="0" style="1" hidden="1" customWidth="1"/>
    <col min="12666" max="12666" width="4.44140625" style="1" customWidth="1"/>
    <col min="12667" max="12667" width="0" style="1" hidden="1" customWidth="1"/>
    <col min="12668" max="12669" width="14.88671875" style="1" customWidth="1"/>
    <col min="12670" max="12670" width="15.109375" style="1" customWidth="1"/>
    <col min="12671" max="12671" width="6.44140625" style="1" customWidth="1"/>
    <col min="12672" max="12672" width="15.109375" style="1" customWidth="1"/>
    <col min="12673" max="12673" width="4.109375" style="1" customWidth="1"/>
    <col min="12674" max="12674" width="3" style="1" customWidth="1"/>
    <col min="12675" max="12677" width="0" style="1" hidden="1" customWidth="1"/>
    <col min="12678" max="12678" width="3" style="1" customWidth="1"/>
    <col min="12679" max="12679" width="0" style="1" hidden="1" customWidth="1"/>
    <col min="12680" max="12680" width="3" style="1" customWidth="1"/>
    <col min="12681" max="12681" width="0" style="1" hidden="1" customWidth="1"/>
    <col min="12682" max="12682" width="4.44140625" style="1" customWidth="1"/>
    <col min="12683" max="12683" width="34.21875" style="1" customWidth="1"/>
    <col min="12684" max="12684" width="23.44140625" style="1" customWidth="1"/>
    <col min="12685" max="12685" width="9.109375" style="1" customWidth="1"/>
    <col min="12686" max="12686" width="19.44140625" style="1" customWidth="1"/>
    <col min="12687" max="12687" width="42.77734375" style="1" customWidth="1"/>
    <col min="12688" max="12688" width="5.88671875" style="1" customWidth="1"/>
    <col min="12689" max="12689" width="31.44140625" style="1" customWidth="1"/>
    <col min="12690" max="12690" width="16.109375" style="1" customWidth="1"/>
    <col min="12691" max="12692" width="9.21875" style="1" customWidth="1"/>
    <col min="12693" max="12693" width="11.109375" style="1" customWidth="1"/>
    <col min="12694" max="12694" width="2.109375" style="1" customWidth="1"/>
    <col min="12695" max="12900" width="10.88671875" style="1"/>
    <col min="12901" max="12901" width="12" style="1" customWidth="1"/>
    <col min="12902" max="12902" width="2.77734375" style="1" customWidth="1"/>
    <col min="12903" max="12904" width="6.44140625" style="1" customWidth="1"/>
    <col min="12905" max="12905" width="5.88671875" style="1" customWidth="1"/>
    <col min="12906" max="12906" width="6.44140625" style="1" customWidth="1"/>
    <col min="12907" max="12907" width="13.77734375" style="1" customWidth="1"/>
    <col min="12908" max="12909" width="9" style="1" customWidth="1"/>
    <col min="12910" max="12910" width="2.44140625" style="1" customWidth="1"/>
    <col min="12911" max="12911" width="8.88671875" style="1" customWidth="1"/>
    <col min="12912" max="12912" width="7.44140625" style="1" customWidth="1"/>
    <col min="12913" max="12915" width="3.77734375" style="1" customWidth="1"/>
    <col min="12916" max="12916" width="3.44140625" style="1" customWidth="1"/>
    <col min="12917" max="12917" width="2.88671875" style="1" customWidth="1"/>
    <col min="12918" max="12918" width="3" style="1" customWidth="1"/>
    <col min="12919" max="12921" width="0" style="1" hidden="1" customWidth="1"/>
    <col min="12922" max="12922" width="4.44140625" style="1" customWidth="1"/>
    <col min="12923" max="12923" width="0" style="1" hidden="1" customWidth="1"/>
    <col min="12924" max="12925" width="14.88671875" style="1" customWidth="1"/>
    <col min="12926" max="12926" width="15.109375" style="1" customWidth="1"/>
    <col min="12927" max="12927" width="6.44140625" style="1" customWidth="1"/>
    <col min="12928" max="12928" width="15.109375" style="1" customWidth="1"/>
    <col min="12929" max="12929" width="4.109375" style="1" customWidth="1"/>
    <col min="12930" max="12930" width="3" style="1" customWidth="1"/>
    <col min="12931" max="12933" width="0" style="1" hidden="1" customWidth="1"/>
    <col min="12934" max="12934" width="3" style="1" customWidth="1"/>
    <col min="12935" max="12935" width="0" style="1" hidden="1" customWidth="1"/>
    <col min="12936" max="12936" width="3" style="1" customWidth="1"/>
    <col min="12937" max="12937" width="0" style="1" hidden="1" customWidth="1"/>
    <col min="12938" max="12938" width="4.44140625" style="1" customWidth="1"/>
    <col min="12939" max="12939" width="34.21875" style="1" customWidth="1"/>
    <col min="12940" max="12940" width="23.44140625" style="1" customWidth="1"/>
    <col min="12941" max="12941" width="9.109375" style="1" customWidth="1"/>
    <col min="12942" max="12942" width="19.44140625" style="1" customWidth="1"/>
    <col min="12943" max="12943" width="42.77734375" style="1" customWidth="1"/>
    <col min="12944" max="12944" width="5.88671875" style="1" customWidth="1"/>
    <col min="12945" max="12945" width="31.44140625" style="1" customWidth="1"/>
    <col min="12946" max="12946" width="16.109375" style="1" customWidth="1"/>
    <col min="12947" max="12948" width="9.21875" style="1" customWidth="1"/>
    <col min="12949" max="12949" width="11.109375" style="1" customWidth="1"/>
    <col min="12950" max="12950" width="2.109375" style="1" customWidth="1"/>
    <col min="12951" max="13156" width="10.88671875" style="1"/>
    <col min="13157" max="13157" width="12" style="1" customWidth="1"/>
    <col min="13158" max="13158" width="2.77734375" style="1" customWidth="1"/>
    <col min="13159" max="13160" width="6.44140625" style="1" customWidth="1"/>
    <col min="13161" max="13161" width="5.88671875" style="1" customWidth="1"/>
    <col min="13162" max="13162" width="6.44140625" style="1" customWidth="1"/>
    <col min="13163" max="13163" width="13.77734375" style="1" customWidth="1"/>
    <col min="13164" max="13165" width="9" style="1" customWidth="1"/>
    <col min="13166" max="13166" width="2.44140625" style="1" customWidth="1"/>
    <col min="13167" max="13167" width="8.88671875" style="1" customWidth="1"/>
    <col min="13168" max="13168" width="7.44140625" style="1" customWidth="1"/>
    <col min="13169" max="13171" width="3.77734375" style="1" customWidth="1"/>
    <col min="13172" max="13172" width="3.44140625" style="1" customWidth="1"/>
    <col min="13173" max="13173" width="2.88671875" style="1" customWidth="1"/>
    <col min="13174" max="13174" width="3" style="1" customWidth="1"/>
    <col min="13175" max="13177" width="0" style="1" hidden="1" customWidth="1"/>
    <col min="13178" max="13178" width="4.44140625" style="1" customWidth="1"/>
    <col min="13179" max="13179" width="0" style="1" hidden="1" customWidth="1"/>
    <col min="13180" max="13181" width="14.88671875" style="1" customWidth="1"/>
    <col min="13182" max="13182" width="15.109375" style="1" customWidth="1"/>
    <col min="13183" max="13183" width="6.44140625" style="1" customWidth="1"/>
    <col min="13184" max="13184" width="15.109375" style="1" customWidth="1"/>
    <col min="13185" max="13185" width="4.109375" style="1" customWidth="1"/>
    <col min="13186" max="13186" width="3" style="1" customWidth="1"/>
    <col min="13187" max="13189" width="0" style="1" hidden="1" customWidth="1"/>
    <col min="13190" max="13190" width="3" style="1" customWidth="1"/>
    <col min="13191" max="13191" width="0" style="1" hidden="1" customWidth="1"/>
    <col min="13192" max="13192" width="3" style="1" customWidth="1"/>
    <col min="13193" max="13193" width="0" style="1" hidden="1" customWidth="1"/>
    <col min="13194" max="13194" width="4.44140625" style="1" customWidth="1"/>
    <col min="13195" max="13195" width="34.21875" style="1" customWidth="1"/>
    <col min="13196" max="13196" width="23.44140625" style="1" customWidth="1"/>
    <col min="13197" max="13197" width="9.109375" style="1" customWidth="1"/>
    <col min="13198" max="13198" width="19.44140625" style="1" customWidth="1"/>
    <col min="13199" max="13199" width="42.77734375" style="1" customWidth="1"/>
    <col min="13200" max="13200" width="5.88671875" style="1" customWidth="1"/>
    <col min="13201" max="13201" width="31.44140625" style="1" customWidth="1"/>
    <col min="13202" max="13202" width="16.109375" style="1" customWidth="1"/>
    <col min="13203" max="13204" width="9.21875" style="1" customWidth="1"/>
    <col min="13205" max="13205" width="11.109375" style="1" customWidth="1"/>
    <col min="13206" max="13206" width="2.109375" style="1" customWidth="1"/>
    <col min="13207" max="13412" width="10.88671875" style="1"/>
    <col min="13413" max="13413" width="12" style="1" customWidth="1"/>
    <col min="13414" max="13414" width="2.77734375" style="1" customWidth="1"/>
    <col min="13415" max="13416" width="6.44140625" style="1" customWidth="1"/>
    <col min="13417" max="13417" width="5.88671875" style="1" customWidth="1"/>
    <col min="13418" max="13418" width="6.44140625" style="1" customWidth="1"/>
    <col min="13419" max="13419" width="13.77734375" style="1" customWidth="1"/>
    <col min="13420" max="13421" width="9" style="1" customWidth="1"/>
    <col min="13422" max="13422" width="2.44140625" style="1" customWidth="1"/>
    <col min="13423" max="13423" width="8.88671875" style="1" customWidth="1"/>
    <col min="13424" max="13424" width="7.44140625" style="1" customWidth="1"/>
    <col min="13425" max="13427" width="3.77734375" style="1" customWidth="1"/>
    <col min="13428" max="13428" width="3.44140625" style="1" customWidth="1"/>
    <col min="13429" max="13429" width="2.88671875" style="1" customWidth="1"/>
    <col min="13430" max="13430" width="3" style="1" customWidth="1"/>
    <col min="13431" max="13433" width="0" style="1" hidden="1" customWidth="1"/>
    <col min="13434" max="13434" width="4.44140625" style="1" customWidth="1"/>
    <col min="13435" max="13435" width="0" style="1" hidden="1" customWidth="1"/>
    <col min="13436" max="13437" width="14.88671875" style="1" customWidth="1"/>
    <col min="13438" max="13438" width="15.109375" style="1" customWidth="1"/>
    <col min="13439" max="13439" width="6.44140625" style="1" customWidth="1"/>
    <col min="13440" max="13440" width="15.109375" style="1" customWidth="1"/>
    <col min="13441" max="13441" width="4.109375" style="1" customWidth="1"/>
    <col min="13442" max="13442" width="3" style="1" customWidth="1"/>
    <col min="13443" max="13445" width="0" style="1" hidden="1" customWidth="1"/>
    <col min="13446" max="13446" width="3" style="1" customWidth="1"/>
    <col min="13447" max="13447" width="0" style="1" hidden="1" customWidth="1"/>
    <col min="13448" max="13448" width="3" style="1" customWidth="1"/>
    <col min="13449" max="13449" width="0" style="1" hidden="1" customWidth="1"/>
    <col min="13450" max="13450" width="4.44140625" style="1" customWidth="1"/>
    <col min="13451" max="13451" width="34.21875" style="1" customWidth="1"/>
    <col min="13452" max="13452" width="23.44140625" style="1" customWidth="1"/>
    <col min="13453" max="13453" width="9.109375" style="1" customWidth="1"/>
    <col min="13454" max="13454" width="19.44140625" style="1" customWidth="1"/>
    <col min="13455" max="13455" width="42.77734375" style="1" customWidth="1"/>
    <col min="13456" max="13456" width="5.88671875" style="1" customWidth="1"/>
    <col min="13457" max="13457" width="31.44140625" style="1" customWidth="1"/>
    <col min="13458" max="13458" width="16.109375" style="1" customWidth="1"/>
    <col min="13459" max="13460" width="9.21875" style="1" customWidth="1"/>
    <col min="13461" max="13461" width="11.109375" style="1" customWidth="1"/>
    <col min="13462" max="13462" width="2.109375" style="1" customWidth="1"/>
    <col min="13463" max="13668" width="10.88671875" style="1"/>
    <col min="13669" max="13669" width="12" style="1" customWidth="1"/>
    <col min="13670" max="13670" width="2.77734375" style="1" customWidth="1"/>
    <col min="13671" max="13672" width="6.44140625" style="1" customWidth="1"/>
    <col min="13673" max="13673" width="5.88671875" style="1" customWidth="1"/>
    <col min="13674" max="13674" width="6.44140625" style="1" customWidth="1"/>
    <col min="13675" max="13675" width="13.77734375" style="1" customWidth="1"/>
    <col min="13676" max="13677" width="9" style="1" customWidth="1"/>
    <col min="13678" max="13678" width="2.44140625" style="1" customWidth="1"/>
    <col min="13679" max="13679" width="8.88671875" style="1" customWidth="1"/>
    <col min="13680" max="13680" width="7.44140625" style="1" customWidth="1"/>
    <col min="13681" max="13683" width="3.77734375" style="1" customWidth="1"/>
    <col min="13684" max="13684" width="3.44140625" style="1" customWidth="1"/>
    <col min="13685" max="13685" width="2.88671875" style="1" customWidth="1"/>
    <col min="13686" max="13686" width="3" style="1" customWidth="1"/>
    <col min="13687" max="13689" width="0" style="1" hidden="1" customWidth="1"/>
    <col min="13690" max="13690" width="4.44140625" style="1" customWidth="1"/>
    <col min="13691" max="13691" width="0" style="1" hidden="1" customWidth="1"/>
    <col min="13692" max="13693" width="14.88671875" style="1" customWidth="1"/>
    <col min="13694" max="13694" width="15.109375" style="1" customWidth="1"/>
    <col min="13695" max="13695" width="6.44140625" style="1" customWidth="1"/>
    <col min="13696" max="13696" width="15.109375" style="1" customWidth="1"/>
    <col min="13697" max="13697" width="4.109375" style="1" customWidth="1"/>
    <col min="13698" max="13698" width="3" style="1" customWidth="1"/>
    <col min="13699" max="13701" width="0" style="1" hidden="1" customWidth="1"/>
    <col min="13702" max="13702" width="3" style="1" customWidth="1"/>
    <col min="13703" max="13703" width="0" style="1" hidden="1" customWidth="1"/>
    <col min="13704" max="13704" width="3" style="1" customWidth="1"/>
    <col min="13705" max="13705" width="0" style="1" hidden="1" customWidth="1"/>
    <col min="13706" max="13706" width="4.44140625" style="1" customWidth="1"/>
    <col min="13707" max="13707" width="34.21875" style="1" customWidth="1"/>
    <col min="13708" max="13708" width="23.44140625" style="1" customWidth="1"/>
    <col min="13709" max="13709" width="9.109375" style="1" customWidth="1"/>
    <col min="13710" max="13710" width="19.44140625" style="1" customWidth="1"/>
    <col min="13711" max="13711" width="42.77734375" style="1" customWidth="1"/>
    <col min="13712" max="13712" width="5.88671875" style="1" customWidth="1"/>
    <col min="13713" max="13713" width="31.44140625" style="1" customWidth="1"/>
    <col min="13714" max="13714" width="16.109375" style="1" customWidth="1"/>
    <col min="13715" max="13716" width="9.21875" style="1" customWidth="1"/>
    <col min="13717" max="13717" width="11.109375" style="1" customWidth="1"/>
    <col min="13718" max="13718" width="2.109375" style="1" customWidth="1"/>
    <col min="13719" max="13924" width="10.88671875" style="1"/>
    <col min="13925" max="13925" width="12" style="1" customWidth="1"/>
    <col min="13926" max="13926" width="2.77734375" style="1" customWidth="1"/>
    <col min="13927" max="13928" width="6.44140625" style="1" customWidth="1"/>
    <col min="13929" max="13929" width="5.88671875" style="1" customWidth="1"/>
    <col min="13930" max="13930" width="6.44140625" style="1" customWidth="1"/>
    <col min="13931" max="13931" width="13.77734375" style="1" customWidth="1"/>
    <col min="13932" max="13933" width="9" style="1" customWidth="1"/>
    <col min="13934" max="13934" width="2.44140625" style="1" customWidth="1"/>
    <col min="13935" max="13935" width="8.88671875" style="1" customWidth="1"/>
    <col min="13936" max="13936" width="7.44140625" style="1" customWidth="1"/>
    <col min="13937" max="13939" width="3.77734375" style="1" customWidth="1"/>
    <col min="13940" max="13940" width="3.44140625" style="1" customWidth="1"/>
    <col min="13941" max="13941" width="2.88671875" style="1" customWidth="1"/>
    <col min="13942" max="13942" width="3" style="1" customWidth="1"/>
    <col min="13943" max="13945" width="0" style="1" hidden="1" customWidth="1"/>
    <col min="13946" max="13946" width="4.44140625" style="1" customWidth="1"/>
    <col min="13947" max="13947" width="0" style="1" hidden="1" customWidth="1"/>
    <col min="13948" max="13949" width="14.88671875" style="1" customWidth="1"/>
    <col min="13950" max="13950" width="15.109375" style="1" customWidth="1"/>
    <col min="13951" max="13951" width="6.44140625" style="1" customWidth="1"/>
    <col min="13952" max="13952" width="15.109375" style="1" customWidth="1"/>
    <col min="13953" max="13953" width="4.109375" style="1" customWidth="1"/>
    <col min="13954" max="13954" width="3" style="1" customWidth="1"/>
    <col min="13955" max="13957" width="0" style="1" hidden="1" customWidth="1"/>
    <col min="13958" max="13958" width="3" style="1" customWidth="1"/>
    <col min="13959" max="13959" width="0" style="1" hidden="1" customWidth="1"/>
    <col min="13960" max="13960" width="3" style="1" customWidth="1"/>
    <col min="13961" max="13961" width="0" style="1" hidden="1" customWidth="1"/>
    <col min="13962" max="13962" width="4.44140625" style="1" customWidth="1"/>
    <col min="13963" max="13963" width="34.21875" style="1" customWidth="1"/>
    <col min="13964" max="13964" width="23.44140625" style="1" customWidth="1"/>
    <col min="13965" max="13965" width="9.109375" style="1" customWidth="1"/>
    <col min="13966" max="13966" width="19.44140625" style="1" customWidth="1"/>
    <col min="13967" max="13967" width="42.77734375" style="1" customWidth="1"/>
    <col min="13968" max="13968" width="5.88671875" style="1" customWidth="1"/>
    <col min="13969" max="13969" width="31.44140625" style="1" customWidth="1"/>
    <col min="13970" max="13970" width="16.109375" style="1" customWidth="1"/>
    <col min="13971" max="13972" width="9.21875" style="1" customWidth="1"/>
    <col min="13973" max="13973" width="11.109375" style="1" customWidth="1"/>
    <col min="13974" max="13974" width="2.109375" style="1" customWidth="1"/>
    <col min="13975" max="14180" width="10.88671875" style="1"/>
    <col min="14181" max="14181" width="12" style="1" customWidth="1"/>
    <col min="14182" max="14182" width="2.77734375" style="1" customWidth="1"/>
    <col min="14183" max="14184" width="6.44140625" style="1" customWidth="1"/>
    <col min="14185" max="14185" width="5.88671875" style="1" customWidth="1"/>
    <col min="14186" max="14186" width="6.44140625" style="1" customWidth="1"/>
    <col min="14187" max="14187" width="13.77734375" style="1" customWidth="1"/>
    <col min="14188" max="14189" width="9" style="1" customWidth="1"/>
    <col min="14190" max="14190" width="2.44140625" style="1" customWidth="1"/>
    <col min="14191" max="14191" width="8.88671875" style="1" customWidth="1"/>
    <col min="14192" max="14192" width="7.44140625" style="1" customWidth="1"/>
    <col min="14193" max="14195" width="3.77734375" style="1" customWidth="1"/>
    <col min="14196" max="14196" width="3.44140625" style="1" customWidth="1"/>
    <col min="14197" max="14197" width="2.88671875" style="1" customWidth="1"/>
    <col min="14198" max="14198" width="3" style="1" customWidth="1"/>
    <col min="14199" max="14201" width="0" style="1" hidden="1" customWidth="1"/>
    <col min="14202" max="14202" width="4.44140625" style="1" customWidth="1"/>
    <col min="14203" max="14203" width="0" style="1" hidden="1" customWidth="1"/>
    <col min="14204" max="14205" width="14.88671875" style="1" customWidth="1"/>
    <col min="14206" max="14206" width="15.109375" style="1" customWidth="1"/>
    <col min="14207" max="14207" width="6.44140625" style="1" customWidth="1"/>
    <col min="14208" max="14208" width="15.109375" style="1" customWidth="1"/>
    <col min="14209" max="14209" width="4.109375" style="1" customWidth="1"/>
    <col min="14210" max="14210" width="3" style="1" customWidth="1"/>
    <col min="14211" max="14213" width="0" style="1" hidden="1" customWidth="1"/>
    <col min="14214" max="14214" width="3" style="1" customWidth="1"/>
    <col min="14215" max="14215" width="0" style="1" hidden="1" customWidth="1"/>
    <col min="14216" max="14216" width="3" style="1" customWidth="1"/>
    <col min="14217" max="14217" width="0" style="1" hidden="1" customWidth="1"/>
    <col min="14218" max="14218" width="4.44140625" style="1" customWidth="1"/>
    <col min="14219" max="14219" width="34.21875" style="1" customWidth="1"/>
    <col min="14220" max="14220" width="23.44140625" style="1" customWidth="1"/>
    <col min="14221" max="14221" width="9.109375" style="1" customWidth="1"/>
    <col min="14222" max="14222" width="19.44140625" style="1" customWidth="1"/>
    <col min="14223" max="14223" width="42.77734375" style="1" customWidth="1"/>
    <col min="14224" max="14224" width="5.88671875" style="1" customWidth="1"/>
    <col min="14225" max="14225" width="31.44140625" style="1" customWidth="1"/>
    <col min="14226" max="14226" width="16.109375" style="1" customWidth="1"/>
    <col min="14227" max="14228" width="9.21875" style="1" customWidth="1"/>
    <col min="14229" max="14229" width="11.109375" style="1" customWidth="1"/>
    <col min="14230" max="14230" width="2.109375" style="1" customWidth="1"/>
    <col min="14231" max="14436" width="10.88671875" style="1"/>
    <col min="14437" max="14437" width="12" style="1" customWidth="1"/>
    <col min="14438" max="14438" width="2.77734375" style="1" customWidth="1"/>
    <col min="14439" max="14440" width="6.44140625" style="1" customWidth="1"/>
    <col min="14441" max="14441" width="5.88671875" style="1" customWidth="1"/>
    <col min="14442" max="14442" width="6.44140625" style="1" customWidth="1"/>
    <col min="14443" max="14443" width="13.77734375" style="1" customWidth="1"/>
    <col min="14444" max="14445" width="9" style="1" customWidth="1"/>
    <col min="14446" max="14446" width="2.44140625" style="1" customWidth="1"/>
    <col min="14447" max="14447" width="8.88671875" style="1" customWidth="1"/>
    <col min="14448" max="14448" width="7.44140625" style="1" customWidth="1"/>
    <col min="14449" max="14451" width="3.77734375" style="1" customWidth="1"/>
    <col min="14452" max="14452" width="3.44140625" style="1" customWidth="1"/>
    <col min="14453" max="14453" width="2.88671875" style="1" customWidth="1"/>
    <col min="14454" max="14454" width="3" style="1" customWidth="1"/>
    <col min="14455" max="14457" width="0" style="1" hidden="1" customWidth="1"/>
    <col min="14458" max="14458" width="4.44140625" style="1" customWidth="1"/>
    <col min="14459" max="14459" width="0" style="1" hidden="1" customWidth="1"/>
    <col min="14460" max="14461" width="14.88671875" style="1" customWidth="1"/>
    <col min="14462" max="14462" width="15.109375" style="1" customWidth="1"/>
    <col min="14463" max="14463" width="6.44140625" style="1" customWidth="1"/>
    <col min="14464" max="14464" width="15.109375" style="1" customWidth="1"/>
    <col min="14465" max="14465" width="4.109375" style="1" customWidth="1"/>
    <col min="14466" max="14466" width="3" style="1" customWidth="1"/>
    <col min="14467" max="14469" width="0" style="1" hidden="1" customWidth="1"/>
    <col min="14470" max="14470" width="3" style="1" customWidth="1"/>
    <col min="14471" max="14471" width="0" style="1" hidden="1" customWidth="1"/>
    <col min="14472" max="14472" width="3" style="1" customWidth="1"/>
    <col min="14473" max="14473" width="0" style="1" hidden="1" customWidth="1"/>
    <col min="14474" max="14474" width="4.44140625" style="1" customWidth="1"/>
    <col min="14475" max="14475" width="34.21875" style="1" customWidth="1"/>
    <col min="14476" max="14476" width="23.44140625" style="1" customWidth="1"/>
    <col min="14477" max="14477" width="9.109375" style="1" customWidth="1"/>
    <col min="14478" max="14478" width="19.44140625" style="1" customWidth="1"/>
    <col min="14479" max="14479" width="42.77734375" style="1" customWidth="1"/>
    <col min="14480" max="14480" width="5.88671875" style="1" customWidth="1"/>
    <col min="14481" max="14481" width="31.44140625" style="1" customWidth="1"/>
    <col min="14482" max="14482" width="16.109375" style="1" customWidth="1"/>
    <col min="14483" max="14484" width="9.21875" style="1" customWidth="1"/>
    <col min="14485" max="14485" width="11.109375" style="1" customWidth="1"/>
    <col min="14486" max="14486" width="2.109375" style="1" customWidth="1"/>
    <col min="14487" max="14692" width="10.88671875" style="1"/>
    <col min="14693" max="14693" width="12" style="1" customWidth="1"/>
    <col min="14694" max="14694" width="2.77734375" style="1" customWidth="1"/>
    <col min="14695" max="14696" width="6.44140625" style="1" customWidth="1"/>
    <col min="14697" max="14697" width="5.88671875" style="1" customWidth="1"/>
    <col min="14698" max="14698" width="6.44140625" style="1" customWidth="1"/>
    <col min="14699" max="14699" width="13.77734375" style="1" customWidth="1"/>
    <col min="14700" max="14701" width="9" style="1" customWidth="1"/>
    <col min="14702" max="14702" width="2.44140625" style="1" customWidth="1"/>
    <col min="14703" max="14703" width="8.88671875" style="1" customWidth="1"/>
    <col min="14704" max="14704" width="7.44140625" style="1" customWidth="1"/>
    <col min="14705" max="14707" width="3.77734375" style="1" customWidth="1"/>
    <col min="14708" max="14708" width="3.44140625" style="1" customWidth="1"/>
    <col min="14709" max="14709" width="2.88671875" style="1" customWidth="1"/>
    <col min="14710" max="14710" width="3" style="1" customWidth="1"/>
    <col min="14711" max="14713" width="0" style="1" hidden="1" customWidth="1"/>
    <col min="14714" max="14714" width="4.44140625" style="1" customWidth="1"/>
    <col min="14715" max="14715" width="0" style="1" hidden="1" customWidth="1"/>
    <col min="14716" max="14717" width="14.88671875" style="1" customWidth="1"/>
    <col min="14718" max="14718" width="15.109375" style="1" customWidth="1"/>
    <col min="14719" max="14719" width="6.44140625" style="1" customWidth="1"/>
    <col min="14720" max="14720" width="15.109375" style="1" customWidth="1"/>
    <col min="14721" max="14721" width="4.109375" style="1" customWidth="1"/>
    <col min="14722" max="14722" width="3" style="1" customWidth="1"/>
    <col min="14723" max="14725" width="0" style="1" hidden="1" customWidth="1"/>
    <col min="14726" max="14726" width="3" style="1" customWidth="1"/>
    <col min="14727" max="14727" width="0" style="1" hidden="1" customWidth="1"/>
    <col min="14728" max="14728" width="3" style="1" customWidth="1"/>
    <col min="14729" max="14729" width="0" style="1" hidden="1" customWidth="1"/>
    <col min="14730" max="14730" width="4.44140625" style="1" customWidth="1"/>
    <col min="14731" max="14731" width="34.21875" style="1" customWidth="1"/>
    <col min="14732" max="14732" width="23.44140625" style="1" customWidth="1"/>
    <col min="14733" max="14733" width="9.109375" style="1" customWidth="1"/>
    <col min="14734" max="14734" width="19.44140625" style="1" customWidth="1"/>
    <col min="14735" max="14735" width="42.77734375" style="1" customWidth="1"/>
    <col min="14736" max="14736" width="5.88671875" style="1" customWidth="1"/>
    <col min="14737" max="14737" width="31.44140625" style="1" customWidth="1"/>
    <col min="14738" max="14738" width="16.109375" style="1" customWidth="1"/>
    <col min="14739" max="14740" width="9.21875" style="1" customWidth="1"/>
    <col min="14741" max="14741" width="11.109375" style="1" customWidth="1"/>
    <col min="14742" max="14742" width="2.109375" style="1" customWidth="1"/>
    <col min="14743" max="14948" width="10.88671875" style="1"/>
    <col min="14949" max="14949" width="12" style="1" customWidth="1"/>
    <col min="14950" max="14950" width="2.77734375" style="1" customWidth="1"/>
    <col min="14951" max="14952" width="6.44140625" style="1" customWidth="1"/>
    <col min="14953" max="14953" width="5.88671875" style="1" customWidth="1"/>
    <col min="14954" max="14954" width="6.44140625" style="1" customWidth="1"/>
    <col min="14955" max="14955" width="13.77734375" style="1" customWidth="1"/>
    <col min="14956" max="14957" width="9" style="1" customWidth="1"/>
    <col min="14958" max="14958" width="2.44140625" style="1" customWidth="1"/>
    <col min="14959" max="14959" width="8.88671875" style="1" customWidth="1"/>
    <col min="14960" max="14960" width="7.44140625" style="1" customWidth="1"/>
    <col min="14961" max="14963" width="3.77734375" style="1" customWidth="1"/>
    <col min="14964" max="14964" width="3.44140625" style="1" customWidth="1"/>
    <col min="14965" max="14965" width="2.88671875" style="1" customWidth="1"/>
    <col min="14966" max="14966" width="3" style="1" customWidth="1"/>
    <col min="14967" max="14969" width="0" style="1" hidden="1" customWidth="1"/>
    <col min="14970" max="14970" width="4.44140625" style="1" customWidth="1"/>
    <col min="14971" max="14971" width="0" style="1" hidden="1" customWidth="1"/>
    <col min="14972" max="14973" width="14.88671875" style="1" customWidth="1"/>
    <col min="14974" max="14974" width="15.109375" style="1" customWidth="1"/>
    <col min="14975" max="14975" width="6.44140625" style="1" customWidth="1"/>
    <col min="14976" max="14976" width="15.109375" style="1" customWidth="1"/>
    <col min="14977" max="14977" width="4.109375" style="1" customWidth="1"/>
    <col min="14978" max="14978" width="3" style="1" customWidth="1"/>
    <col min="14979" max="14981" width="0" style="1" hidden="1" customWidth="1"/>
    <col min="14982" max="14982" width="3" style="1" customWidth="1"/>
    <col min="14983" max="14983" width="0" style="1" hidden="1" customWidth="1"/>
    <col min="14984" max="14984" width="3" style="1" customWidth="1"/>
    <col min="14985" max="14985" width="0" style="1" hidden="1" customWidth="1"/>
    <col min="14986" max="14986" width="4.44140625" style="1" customWidth="1"/>
    <col min="14987" max="14987" width="34.21875" style="1" customWidth="1"/>
    <col min="14988" max="14988" width="23.44140625" style="1" customWidth="1"/>
    <col min="14989" max="14989" width="9.109375" style="1" customWidth="1"/>
    <col min="14990" max="14990" width="19.44140625" style="1" customWidth="1"/>
    <col min="14991" max="14991" width="42.77734375" style="1" customWidth="1"/>
    <col min="14992" max="14992" width="5.88671875" style="1" customWidth="1"/>
    <col min="14993" max="14993" width="31.44140625" style="1" customWidth="1"/>
    <col min="14994" max="14994" width="16.109375" style="1" customWidth="1"/>
    <col min="14995" max="14996" width="9.21875" style="1" customWidth="1"/>
    <col min="14997" max="14997" width="11.109375" style="1" customWidth="1"/>
    <col min="14998" max="14998" width="2.109375" style="1" customWidth="1"/>
    <col min="14999" max="15204" width="10.88671875" style="1"/>
    <col min="15205" max="15205" width="12" style="1" customWidth="1"/>
    <col min="15206" max="15206" width="2.77734375" style="1" customWidth="1"/>
    <col min="15207" max="15208" width="6.44140625" style="1" customWidth="1"/>
    <col min="15209" max="15209" width="5.88671875" style="1" customWidth="1"/>
    <col min="15210" max="15210" width="6.44140625" style="1" customWidth="1"/>
    <col min="15211" max="15211" width="13.77734375" style="1" customWidth="1"/>
    <col min="15212" max="15213" width="9" style="1" customWidth="1"/>
    <col min="15214" max="15214" width="2.44140625" style="1" customWidth="1"/>
    <col min="15215" max="15215" width="8.88671875" style="1" customWidth="1"/>
    <col min="15216" max="15216" width="7.44140625" style="1" customWidth="1"/>
    <col min="15217" max="15219" width="3.77734375" style="1" customWidth="1"/>
    <col min="15220" max="15220" width="3.44140625" style="1" customWidth="1"/>
    <col min="15221" max="15221" width="2.88671875" style="1" customWidth="1"/>
    <col min="15222" max="15222" width="3" style="1" customWidth="1"/>
    <col min="15223" max="15225" width="0" style="1" hidden="1" customWidth="1"/>
    <col min="15226" max="15226" width="4.44140625" style="1" customWidth="1"/>
    <col min="15227" max="15227" width="0" style="1" hidden="1" customWidth="1"/>
    <col min="15228" max="15229" width="14.88671875" style="1" customWidth="1"/>
    <col min="15230" max="15230" width="15.109375" style="1" customWidth="1"/>
    <col min="15231" max="15231" width="6.44140625" style="1" customWidth="1"/>
    <col min="15232" max="15232" width="15.109375" style="1" customWidth="1"/>
    <col min="15233" max="15233" width="4.109375" style="1" customWidth="1"/>
    <col min="15234" max="15234" width="3" style="1" customWidth="1"/>
    <col min="15235" max="15237" width="0" style="1" hidden="1" customWidth="1"/>
    <col min="15238" max="15238" width="3" style="1" customWidth="1"/>
    <col min="15239" max="15239" width="0" style="1" hidden="1" customWidth="1"/>
    <col min="15240" max="15240" width="3" style="1" customWidth="1"/>
    <col min="15241" max="15241" width="0" style="1" hidden="1" customWidth="1"/>
    <col min="15242" max="15242" width="4.44140625" style="1" customWidth="1"/>
    <col min="15243" max="15243" width="34.21875" style="1" customWidth="1"/>
    <col min="15244" max="15244" width="23.44140625" style="1" customWidth="1"/>
    <col min="15245" max="15245" width="9.109375" style="1" customWidth="1"/>
    <col min="15246" max="15246" width="19.44140625" style="1" customWidth="1"/>
    <col min="15247" max="15247" width="42.77734375" style="1" customWidth="1"/>
    <col min="15248" max="15248" width="5.88671875" style="1" customWidth="1"/>
    <col min="15249" max="15249" width="31.44140625" style="1" customWidth="1"/>
    <col min="15250" max="15250" width="16.109375" style="1" customWidth="1"/>
    <col min="15251" max="15252" width="9.21875" style="1" customWidth="1"/>
    <col min="15253" max="15253" width="11.109375" style="1" customWidth="1"/>
    <col min="15254" max="15254" width="2.109375" style="1" customWidth="1"/>
    <col min="15255" max="15460" width="10.88671875" style="1"/>
    <col min="15461" max="15461" width="12" style="1" customWidth="1"/>
    <col min="15462" max="15462" width="2.77734375" style="1" customWidth="1"/>
    <col min="15463" max="15464" width="6.44140625" style="1" customWidth="1"/>
    <col min="15465" max="15465" width="5.88671875" style="1" customWidth="1"/>
    <col min="15466" max="15466" width="6.44140625" style="1" customWidth="1"/>
    <col min="15467" max="15467" width="13.77734375" style="1" customWidth="1"/>
    <col min="15468" max="15469" width="9" style="1" customWidth="1"/>
    <col min="15470" max="15470" width="2.44140625" style="1" customWidth="1"/>
    <col min="15471" max="15471" width="8.88671875" style="1" customWidth="1"/>
    <col min="15472" max="15472" width="7.44140625" style="1" customWidth="1"/>
    <col min="15473" max="15475" width="3.77734375" style="1" customWidth="1"/>
    <col min="15476" max="15476" width="3.44140625" style="1" customWidth="1"/>
    <col min="15477" max="15477" width="2.88671875" style="1" customWidth="1"/>
    <col min="15478" max="15478" width="3" style="1" customWidth="1"/>
    <col min="15479" max="15481" width="0" style="1" hidden="1" customWidth="1"/>
    <col min="15482" max="15482" width="4.44140625" style="1" customWidth="1"/>
    <col min="15483" max="15483" width="0" style="1" hidden="1" customWidth="1"/>
    <col min="15484" max="15485" width="14.88671875" style="1" customWidth="1"/>
    <col min="15486" max="15486" width="15.109375" style="1" customWidth="1"/>
    <col min="15487" max="15487" width="6.44140625" style="1" customWidth="1"/>
    <col min="15488" max="15488" width="15.109375" style="1" customWidth="1"/>
    <col min="15489" max="15489" width="4.109375" style="1" customWidth="1"/>
    <col min="15490" max="15490" width="3" style="1" customWidth="1"/>
    <col min="15491" max="15493" width="0" style="1" hidden="1" customWidth="1"/>
    <col min="15494" max="15494" width="3" style="1" customWidth="1"/>
    <col min="15495" max="15495" width="0" style="1" hidden="1" customWidth="1"/>
    <col min="15496" max="15496" width="3" style="1" customWidth="1"/>
    <col min="15497" max="15497" width="0" style="1" hidden="1" customWidth="1"/>
    <col min="15498" max="15498" width="4.44140625" style="1" customWidth="1"/>
    <col min="15499" max="15499" width="34.21875" style="1" customWidth="1"/>
    <col min="15500" max="15500" width="23.44140625" style="1" customWidth="1"/>
    <col min="15501" max="15501" width="9.109375" style="1" customWidth="1"/>
    <col min="15502" max="15502" width="19.44140625" style="1" customWidth="1"/>
    <col min="15503" max="15503" width="42.77734375" style="1" customWidth="1"/>
    <col min="15504" max="15504" width="5.88671875" style="1" customWidth="1"/>
    <col min="15505" max="15505" width="31.44140625" style="1" customWidth="1"/>
    <col min="15506" max="15506" width="16.109375" style="1" customWidth="1"/>
    <col min="15507" max="15508" width="9.21875" style="1" customWidth="1"/>
    <col min="15509" max="15509" width="11.109375" style="1" customWidth="1"/>
    <col min="15510" max="15510" width="2.109375" style="1" customWidth="1"/>
    <col min="15511" max="15716" width="10.88671875" style="1"/>
    <col min="15717" max="15717" width="12" style="1" customWidth="1"/>
    <col min="15718" max="15718" width="2.77734375" style="1" customWidth="1"/>
    <col min="15719" max="15720" width="6.44140625" style="1" customWidth="1"/>
    <col min="15721" max="15721" width="5.88671875" style="1" customWidth="1"/>
    <col min="15722" max="15722" width="6.44140625" style="1" customWidth="1"/>
    <col min="15723" max="15723" width="13.77734375" style="1" customWidth="1"/>
    <col min="15724" max="15725" width="9" style="1" customWidth="1"/>
    <col min="15726" max="15726" width="2.44140625" style="1" customWidth="1"/>
    <col min="15727" max="15727" width="8.88671875" style="1" customWidth="1"/>
    <col min="15728" max="15728" width="7.44140625" style="1" customWidth="1"/>
    <col min="15729" max="15731" width="3.77734375" style="1" customWidth="1"/>
    <col min="15732" max="15732" width="3.44140625" style="1" customWidth="1"/>
    <col min="15733" max="15733" width="2.88671875" style="1" customWidth="1"/>
    <col min="15734" max="15734" width="3" style="1" customWidth="1"/>
    <col min="15735" max="15737" width="0" style="1" hidden="1" customWidth="1"/>
    <col min="15738" max="15738" width="4.44140625" style="1" customWidth="1"/>
    <col min="15739" max="15739" width="0" style="1" hidden="1" customWidth="1"/>
    <col min="15740" max="15741" width="14.88671875" style="1" customWidth="1"/>
    <col min="15742" max="15742" width="15.109375" style="1" customWidth="1"/>
    <col min="15743" max="15743" width="6.44140625" style="1" customWidth="1"/>
    <col min="15744" max="15744" width="15.109375" style="1" customWidth="1"/>
    <col min="15745" max="15745" width="4.109375" style="1" customWidth="1"/>
    <col min="15746" max="15746" width="3" style="1" customWidth="1"/>
    <col min="15747" max="15749" width="0" style="1" hidden="1" customWidth="1"/>
    <col min="15750" max="15750" width="3" style="1" customWidth="1"/>
    <col min="15751" max="15751" width="0" style="1" hidden="1" customWidth="1"/>
    <col min="15752" max="15752" width="3" style="1" customWidth="1"/>
    <col min="15753" max="15753" width="0" style="1" hidden="1" customWidth="1"/>
    <col min="15754" max="15754" width="4.44140625" style="1" customWidth="1"/>
    <col min="15755" max="15755" width="34.21875" style="1" customWidth="1"/>
    <col min="15756" max="15756" width="23.44140625" style="1" customWidth="1"/>
    <col min="15757" max="15757" width="9.109375" style="1" customWidth="1"/>
    <col min="15758" max="15758" width="19.44140625" style="1" customWidth="1"/>
    <col min="15759" max="15759" width="42.77734375" style="1" customWidth="1"/>
    <col min="15760" max="15760" width="5.88671875" style="1" customWidth="1"/>
    <col min="15761" max="15761" width="31.44140625" style="1" customWidth="1"/>
    <col min="15762" max="15762" width="16.109375" style="1" customWidth="1"/>
    <col min="15763" max="15764" width="9.21875" style="1" customWidth="1"/>
    <col min="15765" max="15765" width="11.109375" style="1" customWidth="1"/>
    <col min="15766" max="15766" width="2.109375" style="1" customWidth="1"/>
    <col min="15767" max="15972" width="10.88671875" style="1"/>
    <col min="15973" max="15973" width="12" style="1" customWidth="1"/>
    <col min="15974" max="15974" width="2.77734375" style="1" customWidth="1"/>
    <col min="15975" max="15976" width="6.44140625" style="1" customWidth="1"/>
    <col min="15977" max="15977" width="5.88671875" style="1" customWidth="1"/>
    <col min="15978" max="15978" width="6.44140625" style="1" customWidth="1"/>
    <col min="15979" max="15979" width="13.77734375" style="1" customWidth="1"/>
    <col min="15980" max="15981" width="9" style="1" customWidth="1"/>
    <col min="15982" max="15982" width="2.44140625" style="1" customWidth="1"/>
    <col min="15983" max="15983" width="8.88671875" style="1" customWidth="1"/>
    <col min="15984" max="15984" width="7.44140625" style="1" customWidth="1"/>
    <col min="15985" max="15987" width="3.77734375" style="1" customWidth="1"/>
    <col min="15988" max="15988" width="3.44140625" style="1" customWidth="1"/>
    <col min="15989" max="15989" width="2.88671875" style="1" customWidth="1"/>
    <col min="15990" max="15990" width="3" style="1" customWidth="1"/>
    <col min="15991" max="15993" width="0" style="1" hidden="1" customWidth="1"/>
    <col min="15994" max="15994" width="4.44140625" style="1" customWidth="1"/>
    <col min="15995" max="15995" width="0" style="1" hidden="1" customWidth="1"/>
    <col min="15996" max="15997" width="14.88671875" style="1" customWidth="1"/>
    <col min="15998" max="15998" width="15.109375" style="1" customWidth="1"/>
    <col min="15999" max="15999" width="6.44140625" style="1" customWidth="1"/>
    <col min="16000" max="16000" width="15.109375" style="1" customWidth="1"/>
    <col min="16001" max="16001" width="4.109375" style="1" customWidth="1"/>
    <col min="16002" max="16002" width="3" style="1" customWidth="1"/>
    <col min="16003" max="16005" width="0" style="1" hidden="1" customWidth="1"/>
    <col min="16006" max="16006" width="3" style="1" customWidth="1"/>
    <col min="16007" max="16007" width="0" style="1" hidden="1" customWidth="1"/>
    <col min="16008" max="16008" width="3" style="1" customWidth="1"/>
    <col min="16009" max="16009" width="0" style="1" hidden="1" customWidth="1"/>
    <col min="16010" max="16010" width="4.44140625" style="1" customWidth="1"/>
    <col min="16011" max="16011" width="34.21875" style="1" customWidth="1"/>
    <col min="16012" max="16012" width="23.44140625" style="1" customWidth="1"/>
    <col min="16013" max="16013" width="9.109375" style="1" customWidth="1"/>
    <col min="16014" max="16014" width="19.44140625" style="1" customWidth="1"/>
    <col min="16015" max="16015" width="42.77734375" style="1" customWidth="1"/>
    <col min="16016" max="16016" width="5.88671875" style="1" customWidth="1"/>
    <col min="16017" max="16017" width="31.44140625" style="1" customWidth="1"/>
    <col min="16018" max="16018" width="16.109375" style="1" customWidth="1"/>
    <col min="16019" max="16020" width="9.21875" style="1" customWidth="1"/>
    <col min="16021" max="16021" width="11.109375" style="1" customWidth="1"/>
    <col min="16022" max="16022" width="2.109375" style="1" customWidth="1"/>
    <col min="16023" max="16228" width="10.88671875" style="1"/>
    <col min="16229" max="16229" width="12" style="1" customWidth="1"/>
    <col min="16230" max="16230" width="2.77734375" style="1" customWidth="1"/>
    <col min="16231" max="16232" width="6.44140625" style="1" customWidth="1"/>
    <col min="16233" max="16233" width="5.88671875" style="1" customWidth="1"/>
    <col min="16234" max="16234" width="6.44140625" style="1" customWidth="1"/>
    <col min="16235" max="16235" width="13.77734375" style="1" customWidth="1"/>
    <col min="16236" max="16237" width="9" style="1" customWidth="1"/>
    <col min="16238" max="16238" width="2.44140625" style="1" customWidth="1"/>
    <col min="16239" max="16239" width="8.88671875" style="1" customWidth="1"/>
    <col min="16240" max="16240" width="7.44140625" style="1" customWidth="1"/>
    <col min="16241" max="16243" width="3.77734375" style="1" customWidth="1"/>
    <col min="16244" max="16244" width="3.44140625" style="1" customWidth="1"/>
    <col min="16245" max="16245" width="2.88671875" style="1" customWidth="1"/>
    <col min="16246" max="16246" width="3" style="1" customWidth="1"/>
    <col min="16247" max="16249" width="0" style="1" hidden="1" customWidth="1"/>
    <col min="16250" max="16250" width="4.44140625" style="1" customWidth="1"/>
    <col min="16251" max="16251" width="0" style="1" hidden="1" customWidth="1"/>
    <col min="16252" max="16253" width="14.88671875" style="1" customWidth="1"/>
    <col min="16254" max="16254" width="15.109375" style="1" customWidth="1"/>
    <col min="16255" max="16255" width="6.44140625" style="1" customWidth="1"/>
    <col min="16256" max="16256" width="15.109375" style="1" customWidth="1"/>
    <col min="16257" max="16257" width="4.109375" style="1" customWidth="1"/>
    <col min="16258" max="16258" width="3" style="1" customWidth="1"/>
    <col min="16259" max="16261" width="0" style="1" hidden="1" customWidth="1"/>
    <col min="16262" max="16262" width="3" style="1" customWidth="1"/>
    <col min="16263" max="16263" width="0" style="1" hidden="1" customWidth="1"/>
    <col min="16264" max="16264" width="3" style="1" customWidth="1"/>
    <col min="16265" max="16265" width="0" style="1" hidden="1" customWidth="1"/>
    <col min="16266" max="16266" width="4.44140625" style="1" customWidth="1"/>
    <col min="16267" max="16267" width="34.21875" style="1" customWidth="1"/>
    <col min="16268" max="16268" width="23.44140625" style="1" customWidth="1"/>
    <col min="16269" max="16269" width="9.109375" style="1" customWidth="1"/>
    <col min="16270" max="16270" width="19.44140625" style="1" customWidth="1"/>
    <col min="16271" max="16271" width="42.77734375" style="1" customWidth="1"/>
    <col min="16272" max="16272" width="5.88671875" style="1" customWidth="1"/>
    <col min="16273" max="16273" width="31.44140625" style="1" customWidth="1"/>
    <col min="16274" max="16274" width="16.109375" style="1" customWidth="1"/>
    <col min="16275" max="16276" width="9.21875" style="1" customWidth="1"/>
    <col min="16277" max="16277" width="11.109375" style="1" customWidth="1"/>
    <col min="16278" max="16278" width="2.109375" style="1" customWidth="1"/>
    <col min="16279" max="16383" width="10.88671875" style="1"/>
    <col min="16384" max="16384" width="11.44140625" style="1" customWidth="1"/>
  </cols>
  <sheetData>
    <row r="1" spans="1:100 1680:1680" x14ac:dyDescent="0.2">
      <c r="A1" s="5"/>
      <c r="B1" s="514" t="s">
        <v>449</v>
      </c>
      <c r="C1" s="515"/>
      <c r="D1" s="515"/>
      <c r="E1" s="515"/>
      <c r="F1" s="515"/>
      <c r="G1" s="515"/>
      <c r="H1" s="515"/>
      <c r="I1" s="516"/>
      <c r="J1" s="517"/>
      <c r="K1" s="518"/>
      <c r="L1" s="90"/>
      <c r="M1" s="89"/>
      <c r="N1" s="89"/>
      <c r="O1" s="90"/>
      <c r="P1" s="90"/>
      <c r="Q1" s="90"/>
      <c r="R1" s="90"/>
      <c r="S1" s="90"/>
      <c r="T1" s="90"/>
      <c r="U1" s="90"/>
      <c r="V1" s="90"/>
      <c r="W1" s="90"/>
      <c r="X1" s="90"/>
      <c r="Y1" s="90"/>
      <c r="Z1" s="90"/>
      <c r="AA1" s="90"/>
      <c r="AB1" s="90"/>
      <c r="AC1" s="90"/>
      <c r="AD1" s="90"/>
      <c r="AE1" s="90"/>
      <c r="AF1" s="90"/>
      <c r="AG1" s="90"/>
      <c r="AH1" s="90"/>
      <c r="AI1" s="90"/>
      <c r="AJ1" s="90"/>
      <c r="AK1" s="90"/>
      <c r="AL1" s="90"/>
      <c r="AM1" s="89"/>
      <c r="AN1" s="90"/>
      <c r="AO1" s="90"/>
      <c r="AP1" s="90"/>
      <c r="AQ1" s="89"/>
      <c r="AR1" s="90"/>
      <c r="AS1" s="90"/>
      <c r="AT1" s="90"/>
      <c r="AU1" s="89"/>
      <c r="AV1" s="90"/>
      <c r="AW1" s="90"/>
      <c r="AX1" s="90"/>
      <c r="AY1" s="89"/>
      <c r="AZ1" s="90"/>
      <c r="BA1" s="90"/>
      <c r="BB1" s="90"/>
      <c r="BC1" s="89"/>
      <c r="BD1" s="90"/>
      <c r="BE1" s="90"/>
      <c r="BF1" s="90"/>
      <c r="BG1" s="89"/>
      <c r="BH1" s="90"/>
      <c r="BI1" s="90"/>
      <c r="BJ1" s="90"/>
      <c r="BK1" s="89"/>
      <c r="BL1" s="90"/>
      <c r="BM1" s="90"/>
      <c r="BN1" s="90"/>
      <c r="BO1" s="89"/>
      <c r="BP1" s="90"/>
      <c r="BQ1" s="90"/>
      <c r="BR1" s="90"/>
      <c r="BS1" s="89"/>
      <c r="BT1" s="90"/>
      <c r="BU1" s="90"/>
      <c r="BV1" s="90"/>
      <c r="BW1" s="89"/>
      <c r="BX1" s="90"/>
      <c r="BY1" s="90"/>
      <c r="BZ1" s="90"/>
      <c r="CA1" s="89"/>
      <c r="CB1" s="90"/>
      <c r="CC1" s="90"/>
      <c r="CD1" s="90"/>
      <c r="CE1" s="89"/>
      <c r="CF1" s="90"/>
      <c r="CG1" s="90"/>
      <c r="CH1" s="90"/>
      <c r="CI1" s="90"/>
      <c r="CJ1" s="90"/>
      <c r="CK1" s="90"/>
      <c r="CL1" s="90"/>
      <c r="CM1" s="90"/>
      <c r="CN1" s="90"/>
      <c r="CO1" s="90"/>
      <c r="CP1" s="90"/>
      <c r="CQ1" s="90"/>
      <c r="CR1" s="90"/>
      <c r="CS1" s="90"/>
      <c r="CT1" s="90"/>
      <c r="CU1" s="90"/>
      <c r="CV1" s="90"/>
      <c r="BLP1" s="112" t="s">
        <v>225</v>
      </c>
    </row>
    <row r="2" spans="1:100 1680:1680" x14ac:dyDescent="0.2">
      <c r="A2" s="5"/>
      <c r="B2" s="521" t="s">
        <v>447</v>
      </c>
      <c r="C2" s="522"/>
      <c r="D2" s="522"/>
      <c r="E2" s="522"/>
      <c r="F2" s="522"/>
      <c r="G2" s="522"/>
      <c r="H2" s="522"/>
      <c r="I2" s="523"/>
      <c r="J2" s="519"/>
      <c r="K2" s="520"/>
      <c r="L2" s="90"/>
      <c r="M2" s="89"/>
      <c r="N2" s="89"/>
      <c r="O2" s="90"/>
      <c r="P2" s="90"/>
      <c r="Q2" s="90"/>
      <c r="R2" s="90"/>
      <c r="S2" s="90"/>
      <c r="T2" s="90"/>
      <c r="U2" s="90"/>
      <c r="V2" s="90"/>
      <c r="W2" s="90"/>
      <c r="X2" s="90"/>
      <c r="Y2" s="90"/>
      <c r="Z2" s="90"/>
      <c r="AA2" s="90"/>
      <c r="AB2" s="90"/>
      <c r="AC2" s="90"/>
      <c r="AD2" s="90"/>
      <c r="AE2" s="90"/>
      <c r="AF2" s="90"/>
      <c r="AG2" s="90"/>
      <c r="AH2" s="90"/>
      <c r="AI2" s="90"/>
      <c r="AJ2" s="90"/>
      <c r="AK2" s="90"/>
      <c r="AL2" s="90"/>
      <c r="AM2" s="89"/>
      <c r="AN2" s="90"/>
      <c r="AO2" s="90"/>
      <c r="AP2" s="90"/>
      <c r="AQ2" s="89"/>
      <c r="AR2" s="90"/>
      <c r="AS2" s="90"/>
      <c r="AT2" s="90"/>
      <c r="AU2" s="89"/>
      <c r="AV2" s="90"/>
      <c r="AW2" s="90"/>
      <c r="AX2" s="90"/>
      <c r="AY2" s="89"/>
      <c r="AZ2" s="90"/>
      <c r="BA2" s="90"/>
      <c r="BB2" s="90"/>
      <c r="BC2" s="89"/>
      <c r="BD2" s="90"/>
      <c r="BE2" s="90"/>
      <c r="BF2" s="90"/>
      <c r="BG2" s="89"/>
      <c r="BH2" s="90"/>
      <c r="BI2" s="90"/>
      <c r="BJ2" s="90"/>
      <c r="BK2" s="89"/>
      <c r="BL2" s="90"/>
      <c r="BM2" s="90"/>
      <c r="BN2" s="90"/>
      <c r="BO2" s="89"/>
      <c r="BP2" s="90"/>
      <c r="BQ2" s="90"/>
      <c r="BR2" s="90"/>
      <c r="BS2" s="89"/>
      <c r="BT2" s="90"/>
      <c r="BU2" s="90"/>
      <c r="BV2" s="90"/>
      <c r="BW2" s="89"/>
      <c r="BX2" s="90"/>
      <c r="BY2" s="90"/>
      <c r="BZ2" s="90"/>
      <c r="CA2" s="89"/>
      <c r="CB2" s="90"/>
      <c r="CC2" s="90"/>
      <c r="CD2" s="90"/>
      <c r="CE2" s="89"/>
      <c r="CF2" s="90"/>
      <c r="CG2" s="90"/>
      <c r="CH2" s="90"/>
      <c r="CI2" s="90"/>
      <c r="CJ2" s="90"/>
      <c r="CK2" s="90"/>
      <c r="CL2" s="90"/>
      <c r="CM2" s="90"/>
      <c r="CN2" s="90"/>
      <c r="CO2" s="90"/>
      <c r="CP2" s="90"/>
      <c r="CQ2" s="90"/>
      <c r="CR2" s="90"/>
      <c r="CS2" s="90"/>
      <c r="CT2" s="90"/>
      <c r="CU2" s="90"/>
      <c r="CV2" s="90"/>
      <c r="BLP2" s="106"/>
    </row>
    <row r="3" spans="1:100 1680:1680" x14ac:dyDescent="0.2">
      <c r="A3" s="5"/>
      <c r="B3" s="111" t="s">
        <v>446</v>
      </c>
      <c r="C3" s="524" t="s">
        <v>445</v>
      </c>
      <c r="D3" s="525"/>
      <c r="E3" s="525"/>
      <c r="F3" s="525"/>
      <c r="G3" s="525"/>
      <c r="H3" s="526"/>
      <c r="I3" s="110" t="s">
        <v>444</v>
      </c>
      <c r="J3" s="519"/>
      <c r="K3" s="520"/>
      <c r="L3" s="90"/>
      <c r="M3" s="89"/>
      <c r="N3" s="89"/>
      <c r="O3" s="90"/>
      <c r="P3" s="90"/>
      <c r="Q3" s="90"/>
      <c r="R3" s="90"/>
      <c r="S3" s="90"/>
      <c r="T3" s="90"/>
      <c r="U3" s="90"/>
      <c r="V3" s="90"/>
      <c r="W3" s="90"/>
      <c r="X3" s="90"/>
      <c r="Y3" s="90"/>
      <c r="Z3" s="90"/>
      <c r="AA3" s="90"/>
      <c r="AB3" s="90"/>
      <c r="AC3" s="90"/>
      <c r="AD3" s="90"/>
      <c r="AE3" s="90"/>
      <c r="AF3" s="90"/>
      <c r="AG3" s="90"/>
      <c r="AH3" s="90"/>
      <c r="AI3" s="90"/>
      <c r="AJ3" s="90"/>
      <c r="AK3" s="90"/>
      <c r="AL3" s="90"/>
      <c r="AM3" s="89"/>
      <c r="AN3" s="90"/>
      <c r="AO3" s="90"/>
      <c r="AP3" s="90"/>
      <c r="AQ3" s="89"/>
      <c r="AR3" s="90"/>
      <c r="AS3" s="90"/>
      <c r="AT3" s="90"/>
      <c r="AU3" s="89"/>
      <c r="AV3" s="90"/>
      <c r="AW3" s="90"/>
      <c r="AX3" s="90"/>
      <c r="AY3" s="89"/>
      <c r="AZ3" s="90"/>
      <c r="BA3" s="90"/>
      <c r="BB3" s="90"/>
      <c r="BC3" s="89"/>
      <c r="BD3" s="90"/>
      <c r="BE3" s="90"/>
      <c r="BF3" s="90"/>
      <c r="BG3" s="89"/>
      <c r="BH3" s="90"/>
      <c r="BI3" s="90"/>
      <c r="BJ3" s="90"/>
      <c r="BK3" s="89"/>
      <c r="BL3" s="90"/>
      <c r="BM3" s="90"/>
      <c r="BN3" s="90"/>
      <c r="BO3" s="89"/>
      <c r="BP3" s="90"/>
      <c r="BQ3" s="90"/>
      <c r="BR3" s="90"/>
      <c r="BS3" s="89"/>
      <c r="BT3" s="90"/>
      <c r="BU3" s="90"/>
      <c r="BV3" s="90"/>
      <c r="BW3" s="89"/>
      <c r="BX3" s="90"/>
      <c r="BY3" s="90"/>
      <c r="BZ3" s="90"/>
      <c r="CA3" s="89"/>
      <c r="CB3" s="90"/>
      <c r="CC3" s="90"/>
      <c r="CD3" s="90"/>
      <c r="CE3" s="89"/>
      <c r="CF3" s="90"/>
      <c r="CG3" s="90"/>
      <c r="CH3" s="90"/>
      <c r="CI3" s="90"/>
      <c r="CJ3" s="90"/>
      <c r="CK3" s="90"/>
      <c r="CL3" s="90"/>
      <c r="CM3" s="90"/>
      <c r="CN3" s="90"/>
      <c r="CO3" s="90"/>
      <c r="CP3" s="90"/>
      <c r="CQ3" s="90"/>
      <c r="CR3" s="90"/>
      <c r="CS3" s="90"/>
      <c r="CT3" s="90"/>
      <c r="CU3" s="90"/>
      <c r="CV3" s="90"/>
      <c r="BLP3" s="106"/>
    </row>
    <row r="4" spans="1:100 1680:1680" x14ac:dyDescent="0.2">
      <c r="A4" s="5"/>
      <c r="B4" s="109" t="s">
        <v>443</v>
      </c>
      <c r="C4" s="527" t="s">
        <v>442</v>
      </c>
      <c r="D4" s="528"/>
      <c r="E4" s="528"/>
      <c r="F4" s="528"/>
      <c r="G4" s="528"/>
      <c r="H4" s="529"/>
      <c r="I4" s="108" t="s">
        <v>441</v>
      </c>
      <c r="J4" s="519"/>
      <c r="K4" s="520"/>
      <c r="L4" s="90"/>
      <c r="M4" s="89"/>
      <c r="N4" s="89"/>
      <c r="O4" s="90"/>
      <c r="P4" s="90"/>
      <c r="Q4" s="90"/>
      <c r="R4" s="90"/>
      <c r="S4" s="90"/>
      <c r="T4" s="90"/>
      <c r="U4" s="90"/>
      <c r="V4" s="90"/>
      <c r="W4" s="90"/>
      <c r="X4" s="90"/>
      <c r="Y4" s="90"/>
      <c r="Z4" s="90"/>
      <c r="AA4" s="90"/>
      <c r="AB4" s="90"/>
      <c r="AC4" s="90"/>
      <c r="AD4" s="90"/>
      <c r="AE4" s="90"/>
      <c r="AF4" s="90"/>
      <c r="AG4" s="90"/>
      <c r="AH4" s="90"/>
      <c r="AI4" s="90"/>
      <c r="AJ4" s="90"/>
      <c r="AK4" s="90"/>
      <c r="AL4" s="90"/>
      <c r="AM4" s="89"/>
      <c r="AN4" s="90"/>
      <c r="AO4" s="90"/>
      <c r="AP4" s="90"/>
      <c r="AQ4" s="89"/>
      <c r="AR4" s="90"/>
      <c r="AS4" s="90"/>
      <c r="AT4" s="90"/>
      <c r="AU4" s="89"/>
      <c r="AV4" s="90"/>
      <c r="AW4" s="90"/>
      <c r="AX4" s="90"/>
      <c r="AY4" s="89"/>
      <c r="AZ4" s="90"/>
      <c r="BA4" s="90"/>
      <c r="BB4" s="90"/>
      <c r="BC4" s="89"/>
      <c r="BD4" s="90"/>
      <c r="BE4" s="90"/>
      <c r="BF4" s="90"/>
      <c r="BG4" s="89"/>
      <c r="BH4" s="90"/>
      <c r="BI4" s="90"/>
      <c r="BJ4" s="90"/>
      <c r="BK4" s="89"/>
      <c r="BL4" s="90"/>
      <c r="BM4" s="90"/>
      <c r="BN4" s="90"/>
      <c r="BO4" s="89"/>
      <c r="BP4" s="90"/>
      <c r="BQ4" s="90"/>
      <c r="BR4" s="90"/>
      <c r="BS4" s="89"/>
      <c r="BT4" s="90"/>
      <c r="BU4" s="90"/>
      <c r="BV4" s="90"/>
      <c r="BW4" s="89"/>
      <c r="BX4" s="90"/>
      <c r="BY4" s="90"/>
      <c r="BZ4" s="90"/>
      <c r="CA4" s="89"/>
      <c r="CB4" s="90"/>
      <c r="CC4" s="90"/>
      <c r="CD4" s="90"/>
      <c r="CE4" s="89"/>
      <c r="CF4" s="90"/>
      <c r="CG4" s="90"/>
      <c r="CH4" s="90"/>
      <c r="CI4" s="90"/>
      <c r="CJ4" s="90"/>
      <c r="CK4" s="90"/>
      <c r="CL4" s="90"/>
      <c r="CM4" s="90"/>
      <c r="CN4" s="90"/>
      <c r="CO4" s="90"/>
      <c r="CP4" s="90"/>
      <c r="CQ4" s="90"/>
      <c r="CR4" s="90"/>
      <c r="CS4" s="90"/>
      <c r="CT4" s="90"/>
      <c r="CU4" s="90"/>
      <c r="CV4" s="90"/>
      <c r="BLP4" s="106"/>
    </row>
    <row r="5" spans="1:100 1680:1680" ht="27.6" x14ac:dyDescent="0.2">
      <c r="A5" s="5"/>
      <c r="B5" s="105" t="s">
        <v>440</v>
      </c>
      <c r="C5" s="103" t="s">
        <v>439</v>
      </c>
      <c r="D5" s="105" t="s">
        <v>438</v>
      </c>
      <c r="E5" s="497" t="s">
        <v>975</v>
      </c>
      <c r="F5" s="498"/>
      <c r="G5" s="499"/>
      <c r="H5" s="104" t="s">
        <v>436</v>
      </c>
      <c r="I5" s="530" t="s">
        <v>1318</v>
      </c>
      <c r="J5" s="531"/>
      <c r="K5" s="531"/>
      <c r="L5" s="531"/>
      <c r="M5" s="531"/>
      <c r="N5" s="532"/>
      <c r="O5" s="505" t="s">
        <v>434</v>
      </c>
      <c r="P5" s="506"/>
      <c r="Q5" s="507">
        <v>45681</v>
      </c>
      <c r="R5" s="474"/>
      <c r="S5" s="102"/>
      <c r="T5" s="102"/>
      <c r="U5" s="508"/>
      <c r="V5" s="508"/>
      <c r="W5" s="509"/>
      <c r="X5" s="510"/>
      <c r="Y5" s="100"/>
      <c r="Z5" s="100"/>
      <c r="AA5" s="100"/>
      <c r="AB5" s="100"/>
      <c r="AC5" s="100"/>
      <c r="AD5" s="100"/>
      <c r="AE5" s="100"/>
      <c r="AF5" s="100"/>
      <c r="AG5" s="100"/>
      <c r="AH5" s="100"/>
      <c r="AI5" s="101"/>
      <c r="AJ5" s="101"/>
      <c r="AK5" s="100"/>
      <c r="AL5" s="100"/>
      <c r="AM5" s="100"/>
      <c r="AN5" s="101"/>
      <c r="AO5" s="101"/>
      <c r="AP5" s="100"/>
      <c r="AQ5" s="100"/>
      <c r="AR5" s="101"/>
      <c r="AS5" s="101"/>
      <c r="AT5" s="100"/>
      <c r="AU5" s="100"/>
      <c r="AV5" s="101"/>
      <c r="AW5" s="101"/>
      <c r="AX5" s="100"/>
      <c r="AY5" s="100"/>
      <c r="AZ5" s="101"/>
      <c r="BA5" s="101"/>
      <c r="BB5" s="100"/>
      <c r="BC5" s="100"/>
      <c r="BD5" s="101"/>
      <c r="BE5" s="101"/>
      <c r="BF5" s="100"/>
      <c r="BG5" s="100"/>
      <c r="BH5" s="101"/>
      <c r="BI5" s="101"/>
      <c r="BJ5" s="100"/>
      <c r="BK5" s="100"/>
      <c r="BL5" s="101"/>
      <c r="BM5" s="101"/>
      <c r="BN5" s="100"/>
      <c r="BO5" s="100"/>
      <c r="BP5" s="101"/>
      <c r="BQ5" s="101"/>
      <c r="BR5" s="100"/>
      <c r="BS5" s="100"/>
      <c r="BT5" s="101"/>
      <c r="BU5" s="101"/>
      <c r="BV5" s="100"/>
      <c r="BW5" s="100"/>
      <c r="BX5" s="101"/>
      <c r="BY5" s="101"/>
      <c r="BZ5" s="100"/>
      <c r="CA5" s="100"/>
      <c r="CB5" s="101"/>
      <c r="CC5" s="101"/>
      <c r="CD5" s="100"/>
      <c r="CE5" s="100"/>
      <c r="CF5" s="101"/>
      <c r="CG5" s="101"/>
      <c r="CH5" s="100"/>
      <c r="CI5" s="100"/>
      <c r="CJ5" s="100"/>
      <c r="CK5" s="100"/>
      <c r="CL5" s="100"/>
      <c r="CM5" s="100"/>
      <c r="CN5" s="100"/>
      <c r="CO5" s="100"/>
      <c r="CP5" s="100"/>
      <c r="CQ5" s="100"/>
      <c r="CR5" s="100"/>
      <c r="CS5" s="100"/>
      <c r="CT5" s="100"/>
      <c r="CU5" s="100"/>
      <c r="CV5" s="100"/>
    </row>
    <row r="6" spans="1:100 1680:1680" x14ac:dyDescent="0.2">
      <c r="A6" s="5"/>
      <c r="B6" s="67"/>
      <c r="C6" s="100"/>
      <c r="D6" s="67"/>
      <c r="E6" s="67"/>
      <c r="F6" s="67"/>
      <c r="G6" s="101"/>
      <c r="H6" s="101"/>
      <c r="I6" s="100"/>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101"/>
      <c r="AJ6" s="101"/>
      <c r="AK6" s="100"/>
      <c r="AL6" s="100"/>
      <c r="AM6" s="100"/>
      <c r="AN6" s="101"/>
      <c r="AO6" s="101"/>
      <c r="AP6" s="100"/>
      <c r="AQ6" s="100"/>
      <c r="AR6" s="101"/>
      <c r="AS6" s="101"/>
      <c r="AT6" s="100"/>
      <c r="AU6" s="100"/>
      <c r="AV6" s="101"/>
      <c r="AW6" s="101"/>
      <c r="AX6" s="100"/>
      <c r="AY6" s="100"/>
      <c r="AZ6" s="101"/>
      <c r="BA6" s="101"/>
      <c r="BB6" s="100"/>
      <c r="BC6" s="100"/>
      <c r="BD6" s="101"/>
      <c r="BE6" s="101"/>
      <c r="BF6" s="100"/>
      <c r="BG6" s="100"/>
      <c r="BH6" s="101"/>
      <c r="BI6" s="101"/>
      <c r="BJ6" s="100"/>
      <c r="BK6" s="100"/>
      <c r="BL6" s="101"/>
      <c r="BM6" s="101"/>
      <c r="BN6" s="100"/>
      <c r="BO6" s="100"/>
      <c r="BP6" s="101"/>
      <c r="BQ6" s="101"/>
      <c r="BR6" s="100"/>
      <c r="BS6" s="100"/>
      <c r="BT6" s="101"/>
      <c r="BU6" s="101"/>
      <c r="BV6" s="100"/>
      <c r="BW6" s="100"/>
      <c r="BX6" s="101"/>
      <c r="BY6" s="101"/>
      <c r="BZ6" s="100"/>
      <c r="CA6" s="100"/>
      <c r="CB6" s="101"/>
      <c r="CC6" s="101"/>
      <c r="CD6" s="100"/>
      <c r="CE6" s="100"/>
      <c r="CF6" s="101"/>
      <c r="CG6" s="101"/>
      <c r="CH6" s="100"/>
      <c r="CI6" s="100"/>
      <c r="CJ6" s="100"/>
      <c r="CK6" s="100"/>
      <c r="CL6" s="100"/>
      <c r="CM6" s="100"/>
      <c r="CN6" s="100"/>
      <c r="CO6" s="100"/>
      <c r="CP6" s="100"/>
      <c r="CQ6" s="100"/>
      <c r="CR6" s="100"/>
      <c r="CS6" s="100"/>
      <c r="CT6" s="100"/>
      <c r="CU6" s="100"/>
      <c r="CV6" s="100"/>
    </row>
    <row r="7" spans="1:100 1680:1680" s="5" customFormat="1" ht="13.2" x14ac:dyDescent="0.2">
      <c r="A7" s="89"/>
      <c r="B7" s="511" t="s">
        <v>433</v>
      </c>
      <c r="C7" s="512"/>
      <c r="D7" s="512"/>
      <c r="E7" s="512"/>
      <c r="F7" s="512"/>
      <c r="G7" s="512"/>
      <c r="H7" s="512"/>
      <c r="I7" s="99"/>
      <c r="J7" s="513" t="s">
        <v>432</v>
      </c>
      <c r="K7" s="513"/>
      <c r="L7" s="513"/>
      <c r="M7" s="513"/>
      <c r="N7" s="513"/>
      <c r="O7" s="513"/>
      <c r="P7" s="513"/>
      <c r="Q7" s="513"/>
      <c r="R7" s="513"/>
      <c r="S7" s="513"/>
      <c r="T7" s="513"/>
      <c r="U7" s="513"/>
      <c r="V7" s="513"/>
      <c r="W7" s="513"/>
      <c r="X7" s="513"/>
      <c r="Y7" s="513"/>
      <c r="Z7" s="513"/>
      <c r="AA7" s="513"/>
      <c r="AB7" s="513"/>
      <c r="AC7" s="503" t="s">
        <v>431</v>
      </c>
      <c r="AD7" s="503"/>
      <c r="AE7" s="503"/>
      <c r="AF7" s="503"/>
      <c r="AG7" s="503"/>
      <c r="AH7" s="503"/>
      <c r="AI7" s="504" t="s">
        <v>430</v>
      </c>
      <c r="AJ7" s="504"/>
      <c r="AK7" s="504"/>
      <c r="AL7" s="504"/>
      <c r="AM7" s="96"/>
      <c r="AN7" s="98" t="s">
        <v>429</v>
      </c>
      <c r="AO7" s="97"/>
      <c r="AP7" s="97"/>
      <c r="AQ7" s="96"/>
      <c r="AR7" s="97"/>
      <c r="AS7" s="97"/>
      <c r="AT7" s="97"/>
      <c r="AU7" s="96"/>
      <c r="AV7" s="97"/>
      <c r="AW7" s="97"/>
      <c r="AX7" s="97"/>
      <c r="AY7" s="96"/>
      <c r="AZ7" s="97"/>
      <c r="BA7" s="97"/>
      <c r="BB7" s="97"/>
      <c r="BC7" s="96"/>
      <c r="BD7" s="97"/>
      <c r="BE7" s="97"/>
      <c r="BF7" s="97"/>
      <c r="BG7" s="96"/>
      <c r="BH7" s="95"/>
      <c r="BI7" s="95"/>
      <c r="BJ7" s="95"/>
      <c r="BK7" s="96"/>
      <c r="BL7" s="95"/>
      <c r="BM7" s="95"/>
      <c r="BN7" s="95"/>
      <c r="BO7" s="96"/>
      <c r="BP7" s="95"/>
      <c r="BQ7" s="95"/>
      <c r="BR7" s="95"/>
      <c r="BS7" s="96"/>
      <c r="BT7" s="95"/>
      <c r="BU7" s="95"/>
      <c r="BV7" s="95"/>
      <c r="BW7" s="96"/>
      <c r="BX7" s="95"/>
      <c r="BY7" s="95"/>
      <c r="BZ7" s="95"/>
      <c r="CA7" s="96"/>
      <c r="CB7" s="95"/>
      <c r="CC7" s="95"/>
      <c r="CD7" s="95"/>
      <c r="CE7" s="96"/>
      <c r="CF7" s="95"/>
      <c r="CG7" s="95"/>
      <c r="CH7" s="95"/>
      <c r="CI7" s="95"/>
      <c r="CJ7" s="95"/>
      <c r="CK7" s="95"/>
      <c r="CL7" s="95"/>
      <c r="CM7" s="95"/>
      <c r="CN7" s="95"/>
      <c r="CO7" s="95"/>
      <c r="CP7" s="95"/>
      <c r="CQ7" s="95"/>
      <c r="CR7" s="95"/>
      <c r="CS7" s="95">
        <f>SUM(CS9:CS98)</f>
        <v>40</v>
      </c>
      <c r="CT7" s="95"/>
      <c r="CU7" s="95"/>
      <c r="CV7" s="95"/>
    </row>
    <row r="8" spans="1:100 1680:1680" s="66" customFormat="1" ht="61.2" x14ac:dyDescent="0.3">
      <c r="A8" s="88" t="s">
        <v>428</v>
      </c>
      <c r="B8" s="72" t="s">
        <v>427</v>
      </c>
      <c r="C8" s="72" t="s">
        <v>426</v>
      </c>
      <c r="D8" s="72" t="s">
        <v>425</v>
      </c>
      <c r="E8" s="72" t="s">
        <v>424</v>
      </c>
      <c r="F8" s="72" t="s">
        <v>423</v>
      </c>
      <c r="G8" s="72" t="s">
        <v>422</v>
      </c>
      <c r="H8" s="72" t="s">
        <v>421</v>
      </c>
      <c r="I8" s="72" t="s">
        <v>420</v>
      </c>
      <c r="J8" s="87" t="s">
        <v>419</v>
      </c>
      <c r="K8" s="87" t="s">
        <v>418</v>
      </c>
      <c r="L8" s="87" t="s">
        <v>417</v>
      </c>
      <c r="M8" s="87" t="s">
        <v>416</v>
      </c>
      <c r="N8" s="87" t="s">
        <v>415</v>
      </c>
      <c r="O8" s="87" t="s">
        <v>414</v>
      </c>
      <c r="P8" s="87" t="s">
        <v>413</v>
      </c>
      <c r="Q8" s="87" t="s">
        <v>412</v>
      </c>
      <c r="R8" s="87" t="s">
        <v>411</v>
      </c>
      <c r="S8" s="87" t="s">
        <v>410</v>
      </c>
      <c r="T8" s="87" t="s">
        <v>409</v>
      </c>
      <c r="U8" s="87" t="s">
        <v>408</v>
      </c>
      <c r="V8" s="87" t="s">
        <v>407</v>
      </c>
      <c r="W8" s="87" t="s">
        <v>406</v>
      </c>
      <c r="X8" s="87" t="s">
        <v>405</v>
      </c>
      <c r="Y8" s="87" t="s">
        <v>404</v>
      </c>
      <c r="Z8" s="87" t="s">
        <v>403</v>
      </c>
      <c r="AA8" s="87" t="s">
        <v>402</v>
      </c>
      <c r="AB8" s="87" t="s">
        <v>401</v>
      </c>
      <c r="AC8" s="72" t="s">
        <v>27</v>
      </c>
      <c r="AD8" s="72" t="s">
        <v>400</v>
      </c>
      <c r="AE8" s="72" t="s">
        <v>33</v>
      </c>
      <c r="AF8" s="72" t="s">
        <v>399</v>
      </c>
      <c r="AG8" s="72" t="s">
        <v>398</v>
      </c>
      <c r="AH8" s="72" t="s">
        <v>397</v>
      </c>
      <c r="AI8" s="72" t="s">
        <v>396</v>
      </c>
      <c r="AJ8" s="72" t="s">
        <v>395</v>
      </c>
      <c r="AK8" s="72" t="s">
        <v>394</v>
      </c>
      <c r="AL8" s="72" t="s">
        <v>393</v>
      </c>
      <c r="AM8" s="86" t="s">
        <v>392</v>
      </c>
      <c r="AN8" s="86" t="s">
        <v>391</v>
      </c>
      <c r="AO8" s="85" t="s">
        <v>390</v>
      </c>
      <c r="AP8" s="85" t="s">
        <v>389</v>
      </c>
      <c r="AQ8" s="84" t="s">
        <v>388</v>
      </c>
      <c r="AR8" s="84" t="s">
        <v>387</v>
      </c>
      <c r="AS8" s="72" t="s">
        <v>386</v>
      </c>
      <c r="AT8" s="72" t="s">
        <v>385</v>
      </c>
      <c r="AU8" s="83" t="s">
        <v>384</v>
      </c>
      <c r="AV8" s="82" t="s">
        <v>383</v>
      </c>
      <c r="AW8" s="82" t="s">
        <v>382</v>
      </c>
      <c r="AX8" s="82" t="s">
        <v>381</v>
      </c>
      <c r="AY8" s="81" t="s">
        <v>380</v>
      </c>
      <c r="AZ8" s="81" t="s">
        <v>379</v>
      </c>
      <c r="BA8" s="80" t="s">
        <v>378</v>
      </c>
      <c r="BB8" s="80" t="s">
        <v>377</v>
      </c>
      <c r="BC8" s="79" t="s">
        <v>376</v>
      </c>
      <c r="BD8" s="79" t="s">
        <v>375</v>
      </c>
      <c r="BE8" s="78" t="s">
        <v>374</v>
      </c>
      <c r="BF8" s="78" t="s">
        <v>373</v>
      </c>
      <c r="BG8" s="77" t="s">
        <v>372</v>
      </c>
      <c r="BH8" s="77" t="s">
        <v>371</v>
      </c>
      <c r="BI8" s="76" t="s">
        <v>370</v>
      </c>
      <c r="BJ8" s="76" t="s">
        <v>369</v>
      </c>
      <c r="BK8" s="75" t="s">
        <v>368</v>
      </c>
      <c r="BL8" s="75" t="s">
        <v>367</v>
      </c>
      <c r="BM8" s="74" t="s">
        <v>366</v>
      </c>
      <c r="BN8" s="74" t="s">
        <v>365</v>
      </c>
      <c r="BO8" s="83" t="s">
        <v>361</v>
      </c>
      <c r="BP8" s="83" t="s">
        <v>364</v>
      </c>
      <c r="BQ8" s="82" t="s">
        <v>363</v>
      </c>
      <c r="BR8" s="82" t="s">
        <v>362</v>
      </c>
      <c r="BS8" s="81" t="s">
        <v>361</v>
      </c>
      <c r="BT8" s="81" t="s">
        <v>360</v>
      </c>
      <c r="BU8" s="80" t="s">
        <v>359</v>
      </c>
      <c r="BV8" s="80" t="s">
        <v>358</v>
      </c>
      <c r="BW8" s="79" t="s">
        <v>357</v>
      </c>
      <c r="BX8" s="79" t="s">
        <v>356</v>
      </c>
      <c r="BY8" s="78" t="s">
        <v>355</v>
      </c>
      <c r="BZ8" s="78" t="s">
        <v>354</v>
      </c>
      <c r="CA8" s="77" t="s">
        <v>353</v>
      </c>
      <c r="CB8" s="77" t="s">
        <v>352</v>
      </c>
      <c r="CC8" s="76" t="s">
        <v>351</v>
      </c>
      <c r="CD8" s="76" t="s">
        <v>350</v>
      </c>
      <c r="CE8" s="75" t="s">
        <v>349</v>
      </c>
      <c r="CF8" s="75" t="s">
        <v>348</v>
      </c>
      <c r="CG8" s="74" t="s">
        <v>347</v>
      </c>
      <c r="CH8" s="74" t="s">
        <v>346</v>
      </c>
      <c r="CI8" s="74"/>
      <c r="CJ8" s="74"/>
      <c r="CK8" s="74"/>
      <c r="CL8" s="72" t="s">
        <v>345</v>
      </c>
      <c r="CM8" s="72" t="s">
        <v>344</v>
      </c>
      <c r="CN8" s="72" t="s">
        <v>343</v>
      </c>
      <c r="CO8" s="72" t="s">
        <v>342</v>
      </c>
      <c r="CP8" s="72" t="s">
        <v>341</v>
      </c>
      <c r="CQ8" s="72" t="s">
        <v>340</v>
      </c>
      <c r="CR8" s="73" t="s">
        <v>339</v>
      </c>
      <c r="CS8" s="73" t="s">
        <v>338</v>
      </c>
      <c r="CT8" s="73"/>
      <c r="CU8" s="72" t="s">
        <v>337</v>
      </c>
      <c r="CV8" s="72" t="s">
        <v>336</v>
      </c>
    </row>
    <row r="9" spans="1:100 1680:1680" ht="173.4" x14ac:dyDescent="0.2">
      <c r="A9" s="62">
        <v>1</v>
      </c>
      <c r="B9" s="218" t="s">
        <v>974</v>
      </c>
      <c r="C9" s="65" t="s">
        <v>973</v>
      </c>
      <c r="D9" s="61" t="s">
        <v>205</v>
      </c>
      <c r="E9" s="55" t="s">
        <v>196</v>
      </c>
      <c r="F9" s="51" t="s">
        <v>223</v>
      </c>
      <c r="G9" s="59" t="s">
        <v>218</v>
      </c>
      <c r="H9" s="59" t="s">
        <v>170</v>
      </c>
      <c r="I9" s="58" t="s">
        <v>20</v>
      </c>
      <c r="J9" s="58" t="s">
        <v>53</v>
      </c>
      <c r="K9" s="58" t="s">
        <v>53</v>
      </c>
      <c r="L9" s="58" t="s">
        <v>53</v>
      </c>
      <c r="M9" s="58" t="s">
        <v>53</v>
      </c>
      <c r="N9" s="58" t="s">
        <v>54</v>
      </c>
      <c r="O9" s="58" t="s">
        <v>53</v>
      </c>
      <c r="P9" s="58" t="s">
        <v>54</v>
      </c>
      <c r="Q9" s="58" t="s">
        <v>53</v>
      </c>
      <c r="R9" s="58" t="s">
        <v>53</v>
      </c>
      <c r="S9" s="58" t="s">
        <v>54</v>
      </c>
      <c r="T9" s="58" t="s">
        <v>53</v>
      </c>
      <c r="U9" s="58" t="s">
        <v>54</v>
      </c>
      <c r="V9" s="58" t="s">
        <v>53</v>
      </c>
      <c r="W9" s="58" t="s">
        <v>53</v>
      </c>
      <c r="X9" s="58" t="s">
        <v>53</v>
      </c>
      <c r="Y9" s="58" t="s">
        <v>53</v>
      </c>
      <c r="Z9" s="58" t="s">
        <v>53</v>
      </c>
      <c r="AA9" s="58" t="s">
        <v>53</v>
      </c>
      <c r="AB9" s="58" t="s">
        <v>53</v>
      </c>
      <c r="AC9" s="57" t="str">
        <f t="shared" ref="AC9:AC16" si="0">I9</f>
        <v>2 - Baja</v>
      </c>
      <c r="AD9" s="149">
        <f t="shared" ref="AD9:AD16" si="1">IFERROR(IF(I9="1 - Muy Baja",0.2,IF(I9="2 - Baja",0.4,IF(I9="3 - Media",0.6,IF(I9="4 - Alta",0.8,1)))),"")</f>
        <v>0.4</v>
      </c>
      <c r="AE9" s="57" t="str">
        <f t="shared" ref="AE9:AE16" si="2">CONCATENATE(CY9," - ",CZ9)</f>
        <v xml:space="preserve"> - </v>
      </c>
      <c r="AF9" s="149">
        <f t="shared" ref="AF9:AF16" si="3">IFERROR(IF(CY9=1,0.2,IF(CY9=2,0.4,IF(CY9=3,0.6,IF(CY9=4,0.8,1)))),"")</f>
        <v>1</v>
      </c>
      <c r="AG9" s="56" t="str">
        <f>IFERROR(INDEX('[4]G SOCIAL Y R-C'!$BLU$687:$BLY$691,MATCH(I9,'[4]G SOCIAL Y R-C'!$BLS$687:$BLS$691,0),MATCH(AE9,'[4]G SOCIAL Y R-C'!$BLU$685:$BLY$685,0)),"")</f>
        <v/>
      </c>
      <c r="AH9" s="149">
        <f t="shared" ref="AH9:AH16" si="4">AD9*AF9</f>
        <v>0.4</v>
      </c>
      <c r="AI9" s="65" t="s">
        <v>1317</v>
      </c>
      <c r="AJ9" s="217" t="s">
        <v>971</v>
      </c>
      <c r="AK9" s="59" t="s">
        <v>970</v>
      </c>
      <c r="AL9" s="59" t="s">
        <v>969</v>
      </c>
      <c r="AM9" s="51" t="s">
        <v>35</v>
      </c>
      <c r="AN9" s="54" t="s">
        <v>46</v>
      </c>
      <c r="AO9" s="54" t="s">
        <v>50</v>
      </c>
      <c r="AP9" s="51" t="s">
        <v>52</v>
      </c>
      <c r="AQ9" s="51" t="s">
        <v>35</v>
      </c>
      <c r="AR9" s="54" t="s">
        <v>46</v>
      </c>
      <c r="AS9" s="54" t="s">
        <v>50</v>
      </c>
      <c r="AT9" s="51" t="s">
        <v>52</v>
      </c>
      <c r="AU9" s="51" t="s">
        <v>34</v>
      </c>
      <c r="AV9" s="54" t="s">
        <v>45</v>
      </c>
      <c r="AW9" s="54" t="s">
        <v>50</v>
      </c>
      <c r="AX9" s="51" t="s">
        <v>52</v>
      </c>
      <c r="AY9" s="51" t="s">
        <v>35</v>
      </c>
      <c r="AZ9" s="54" t="s">
        <v>46</v>
      </c>
      <c r="BA9" s="54" t="s">
        <v>50</v>
      </c>
      <c r="BB9" s="51" t="s">
        <v>52</v>
      </c>
      <c r="BC9" s="51"/>
      <c r="BD9" s="54"/>
      <c r="BE9" s="54"/>
      <c r="BF9" s="51"/>
      <c r="BG9" s="51"/>
      <c r="BH9" s="54"/>
      <c r="BI9" s="54"/>
      <c r="BJ9" s="51"/>
      <c r="BK9" s="51"/>
      <c r="BL9" s="54"/>
      <c r="BM9" s="54"/>
      <c r="BN9" s="51"/>
      <c r="BO9" s="51"/>
      <c r="BP9" s="54"/>
      <c r="BQ9" s="54"/>
      <c r="BR9" s="51"/>
      <c r="BS9" s="51"/>
      <c r="BT9" s="54"/>
      <c r="BU9" s="54"/>
      <c r="BV9" s="51"/>
      <c r="BW9" s="51"/>
      <c r="BX9" s="54"/>
      <c r="BY9" s="54"/>
      <c r="BZ9" s="51"/>
      <c r="CA9" s="51"/>
      <c r="CB9" s="54"/>
      <c r="CC9" s="54"/>
      <c r="CD9" s="51"/>
      <c r="CE9" s="51"/>
      <c r="CF9" s="54"/>
      <c r="CG9" s="54"/>
      <c r="CH9" s="51"/>
      <c r="CI9" s="54"/>
      <c r="CJ9" s="54"/>
      <c r="CK9" s="51"/>
      <c r="CL9" s="53" t="str">
        <f>IFERROR(IF(GE9&lt;=1,"1 - Muy Baja",VLOOKUP(GE9,'[4]G SOCIAL Y R-C'!$BLR$687:$BLS$691,2,0)),"")</f>
        <v>1 - Muy Baja</v>
      </c>
      <c r="CM9" s="165">
        <f t="shared" ref="CM9:CM16" si="5">GF9</f>
        <v>0</v>
      </c>
      <c r="CN9" s="53" t="str">
        <f>IFERROR(IF(GG9&lt;=1,"1 - Leve",HLOOKUP(GG9,'[4]G SOCIAL Y R-C'!$BLU$684:$BLY$685,2,0)),"")</f>
        <v>1 - Leve</v>
      </c>
      <c r="CO9" s="165">
        <f>GI9</f>
        <v>0</v>
      </c>
      <c r="CP9" s="52" t="str">
        <f t="shared" ref="CP9:CP16" si="6">IFERROR(INDEX($BLU$687:$BLY$691,MATCH(GE9,$BLR$687:$BLR$691,0),MATCH(GG9,$BLU$684:$BLY$684,0)),"")</f>
        <v/>
      </c>
      <c r="CQ9" s="149">
        <f>CM9*CO9</f>
        <v>0</v>
      </c>
      <c r="CR9" s="63" t="s">
        <v>456</v>
      </c>
      <c r="CS9" s="52">
        <f>IF(CP9="BAJO",0.1,IF(CP9="MODERADO",3,5))</f>
        <v>5</v>
      </c>
      <c r="CT9" s="51"/>
      <c r="CU9" s="50" t="s">
        <v>962</v>
      </c>
      <c r="CV9" s="65" t="s">
        <v>1235</v>
      </c>
    </row>
    <row r="10" spans="1:100 1680:1680" ht="173.4" x14ac:dyDescent="0.2">
      <c r="A10" s="62">
        <v>2</v>
      </c>
      <c r="B10" s="218" t="s">
        <v>974</v>
      </c>
      <c r="C10" s="65" t="s">
        <v>973</v>
      </c>
      <c r="D10" s="61" t="s">
        <v>206</v>
      </c>
      <c r="E10" s="55" t="s">
        <v>196</v>
      </c>
      <c r="F10" s="51" t="s">
        <v>220</v>
      </c>
      <c r="G10" s="59" t="s">
        <v>950</v>
      </c>
      <c r="H10" s="59" t="s">
        <v>173</v>
      </c>
      <c r="I10" s="58" t="s">
        <v>20</v>
      </c>
      <c r="J10" s="58" t="s">
        <v>53</v>
      </c>
      <c r="K10" s="58" t="s">
        <v>53</v>
      </c>
      <c r="L10" s="58" t="s">
        <v>53</v>
      </c>
      <c r="M10" s="58" t="s">
        <v>53</v>
      </c>
      <c r="N10" s="58" t="s">
        <v>54</v>
      </c>
      <c r="O10" s="58" t="s">
        <v>53</v>
      </c>
      <c r="P10" s="58" t="s">
        <v>54</v>
      </c>
      <c r="Q10" s="58" t="s">
        <v>53</v>
      </c>
      <c r="R10" s="58" t="s">
        <v>53</v>
      </c>
      <c r="S10" s="58" t="s">
        <v>54</v>
      </c>
      <c r="T10" s="58" t="s">
        <v>53</v>
      </c>
      <c r="U10" s="58" t="s">
        <v>54</v>
      </c>
      <c r="V10" s="58" t="s">
        <v>53</v>
      </c>
      <c r="W10" s="58" t="s">
        <v>53</v>
      </c>
      <c r="X10" s="58" t="s">
        <v>53</v>
      </c>
      <c r="Y10" s="58" t="s">
        <v>53</v>
      </c>
      <c r="Z10" s="58" t="s">
        <v>53</v>
      </c>
      <c r="AA10" s="58" t="s">
        <v>53</v>
      </c>
      <c r="AB10" s="58" t="s">
        <v>53</v>
      </c>
      <c r="AC10" s="57" t="str">
        <f t="shared" si="0"/>
        <v>2 - Baja</v>
      </c>
      <c r="AD10" s="149">
        <f t="shared" si="1"/>
        <v>0.4</v>
      </c>
      <c r="AE10" s="57" t="str">
        <f t="shared" si="2"/>
        <v xml:space="preserve"> - </v>
      </c>
      <c r="AF10" s="149">
        <f t="shared" si="3"/>
        <v>1</v>
      </c>
      <c r="AG10" s="56" t="str">
        <f>IFERROR(INDEX('[4]G SOCIAL Y R-C'!$BLU$687:$BLY$691,MATCH(I10,'[4]G SOCIAL Y R-C'!$BLS$687:$BLS$691,0),MATCH(AE10,'[4]G SOCIAL Y R-C'!$BLU$685:$BLY$685,0)),"")</f>
        <v/>
      </c>
      <c r="AH10" s="149">
        <f t="shared" si="4"/>
        <v>0.4</v>
      </c>
      <c r="AI10" s="65" t="s">
        <v>972</v>
      </c>
      <c r="AJ10" s="217" t="s">
        <v>971</v>
      </c>
      <c r="AK10" s="59" t="s">
        <v>970</v>
      </c>
      <c r="AL10" s="59" t="s">
        <v>969</v>
      </c>
      <c r="AM10" s="51" t="s">
        <v>35</v>
      </c>
      <c r="AN10" s="54" t="s">
        <v>46</v>
      </c>
      <c r="AO10" s="54" t="s">
        <v>50</v>
      </c>
      <c r="AP10" s="51" t="s">
        <v>52</v>
      </c>
      <c r="AQ10" s="51" t="s">
        <v>35</v>
      </c>
      <c r="AR10" s="54" t="s">
        <v>46</v>
      </c>
      <c r="AS10" s="54" t="s">
        <v>50</v>
      </c>
      <c r="AT10" s="51" t="s">
        <v>52</v>
      </c>
      <c r="AU10" s="51" t="s">
        <v>34</v>
      </c>
      <c r="AV10" s="54" t="s">
        <v>45</v>
      </c>
      <c r="AW10" s="54" t="s">
        <v>50</v>
      </c>
      <c r="AX10" s="51" t="s">
        <v>52</v>
      </c>
      <c r="AY10" s="51" t="s">
        <v>35</v>
      </c>
      <c r="AZ10" s="54" t="s">
        <v>46</v>
      </c>
      <c r="BA10" s="54" t="s">
        <v>50</v>
      </c>
      <c r="BB10" s="51" t="s">
        <v>52</v>
      </c>
      <c r="BC10" s="51"/>
      <c r="BD10" s="54"/>
      <c r="BE10" s="54"/>
      <c r="BF10" s="51"/>
      <c r="BG10" s="51"/>
      <c r="BH10" s="54"/>
      <c r="BI10" s="54"/>
      <c r="BJ10" s="51"/>
      <c r="BK10" s="51"/>
      <c r="BL10" s="54"/>
      <c r="BM10" s="54"/>
      <c r="BN10" s="51"/>
      <c r="BO10" s="51"/>
      <c r="BP10" s="54"/>
      <c r="BQ10" s="54"/>
      <c r="BR10" s="51"/>
      <c r="BS10" s="51"/>
      <c r="BT10" s="54"/>
      <c r="BU10" s="54"/>
      <c r="BV10" s="51"/>
      <c r="BW10" s="51"/>
      <c r="BX10" s="54"/>
      <c r="BY10" s="54"/>
      <c r="BZ10" s="51"/>
      <c r="CA10" s="51"/>
      <c r="CB10" s="54"/>
      <c r="CC10" s="54"/>
      <c r="CD10" s="51"/>
      <c r="CE10" s="51"/>
      <c r="CF10" s="54"/>
      <c r="CG10" s="54"/>
      <c r="CH10" s="51"/>
      <c r="CI10" s="54"/>
      <c r="CJ10" s="54"/>
      <c r="CK10" s="51"/>
      <c r="CL10" s="53" t="str">
        <f>IFERROR(IF(GE10&lt;=1,"1 - Muy Baja",VLOOKUP(GE10,'[4]G SOCIAL Y R-C'!$BLR$687:$BLS$691,2,0)),"")</f>
        <v>1 - Muy Baja</v>
      </c>
      <c r="CM10" s="165">
        <f t="shared" si="5"/>
        <v>0</v>
      </c>
      <c r="CN10" s="53" t="str">
        <f>IFERROR(IF(GG10&lt;=1,"1 - Leve",HLOOKUP(GG10,'[4]G SOCIAL Y R-C'!$BLU$684:$BLY$685,2,0)),"")</f>
        <v>1 - Leve</v>
      </c>
      <c r="CO10" s="165">
        <f t="shared" ref="CO10:CO16" si="7">GI10</f>
        <v>0</v>
      </c>
      <c r="CP10" s="52" t="str">
        <f t="shared" si="6"/>
        <v/>
      </c>
      <c r="CQ10" s="149">
        <f t="shared" ref="CQ10:CQ16" si="8">CM10*CO10</f>
        <v>0</v>
      </c>
      <c r="CR10" s="63" t="s">
        <v>226</v>
      </c>
      <c r="CS10" s="52">
        <f t="shared" ref="CS10:CS16" si="9">IF(CP10="BAJO",0.1,IF(CP10="MODERADO",3,5))</f>
        <v>5</v>
      </c>
      <c r="CT10" s="51"/>
      <c r="CU10" s="50" t="s">
        <v>962</v>
      </c>
      <c r="CV10" s="65" t="s">
        <v>1235</v>
      </c>
    </row>
    <row r="11" spans="1:100 1680:1680" ht="173.4" x14ac:dyDescent="0.2">
      <c r="A11" s="62">
        <v>3</v>
      </c>
      <c r="B11" s="218" t="s">
        <v>952</v>
      </c>
      <c r="C11" s="65" t="s">
        <v>968</v>
      </c>
      <c r="D11" s="61" t="s">
        <v>205</v>
      </c>
      <c r="E11" s="55" t="s">
        <v>196</v>
      </c>
      <c r="F11" s="51" t="s">
        <v>220</v>
      </c>
      <c r="G11" s="59" t="s">
        <v>217</v>
      </c>
      <c r="H11" s="59" t="s">
        <v>169</v>
      </c>
      <c r="I11" s="58" t="s">
        <v>20</v>
      </c>
      <c r="J11" s="58" t="s">
        <v>54</v>
      </c>
      <c r="K11" s="58" t="s">
        <v>54</v>
      </c>
      <c r="L11" s="58" t="s">
        <v>53</v>
      </c>
      <c r="M11" s="58" t="s">
        <v>53</v>
      </c>
      <c r="N11" s="58" t="s">
        <v>54</v>
      </c>
      <c r="O11" s="58" t="s">
        <v>53</v>
      </c>
      <c r="P11" s="58" t="s">
        <v>54</v>
      </c>
      <c r="Q11" s="58" t="s">
        <v>53</v>
      </c>
      <c r="R11" s="58" t="s">
        <v>53</v>
      </c>
      <c r="S11" s="58" t="s">
        <v>54</v>
      </c>
      <c r="T11" s="58" t="s">
        <v>53</v>
      </c>
      <c r="U11" s="58" t="s">
        <v>54</v>
      </c>
      <c r="V11" s="58" t="s">
        <v>53</v>
      </c>
      <c r="W11" s="58" t="s">
        <v>53</v>
      </c>
      <c r="X11" s="58" t="s">
        <v>53</v>
      </c>
      <c r="Y11" s="58" t="s">
        <v>53</v>
      </c>
      <c r="Z11" s="58" t="s">
        <v>53</v>
      </c>
      <c r="AA11" s="58" t="s">
        <v>53</v>
      </c>
      <c r="AB11" s="58" t="s">
        <v>53</v>
      </c>
      <c r="AC11" s="57" t="str">
        <f t="shared" si="0"/>
        <v>2 - Baja</v>
      </c>
      <c r="AD11" s="149">
        <f t="shared" si="1"/>
        <v>0.4</v>
      </c>
      <c r="AE11" s="57" t="str">
        <f t="shared" si="2"/>
        <v xml:space="preserve"> - </v>
      </c>
      <c r="AF11" s="149">
        <f t="shared" si="3"/>
        <v>1</v>
      </c>
      <c r="AG11" s="56" t="str">
        <f>IFERROR(INDEX('[4]G SOCIAL Y R-C'!$BLU$687:$BLY$691,MATCH(I11,'[4]G SOCIAL Y R-C'!$BLS$687:$BLS$691,0),MATCH(AE11,'[4]G SOCIAL Y R-C'!$BLU$685:$BLY$685,0)),"")</f>
        <v/>
      </c>
      <c r="AH11" s="149">
        <f t="shared" si="4"/>
        <v>0.4</v>
      </c>
      <c r="AI11" s="63" t="s">
        <v>966</v>
      </c>
      <c r="AJ11" s="217" t="s">
        <v>965</v>
      </c>
      <c r="AK11" s="59" t="s">
        <v>964</v>
      </c>
      <c r="AL11" s="59" t="s">
        <v>963</v>
      </c>
      <c r="AM11" s="215" t="s">
        <v>34</v>
      </c>
      <c r="AN11" s="118" t="s">
        <v>46</v>
      </c>
      <c r="AO11" s="118" t="s">
        <v>50</v>
      </c>
      <c r="AP11" s="215" t="s">
        <v>52</v>
      </c>
      <c r="AQ11" s="51" t="s">
        <v>35</v>
      </c>
      <c r="AR11" s="54" t="s">
        <v>45</v>
      </c>
      <c r="AS11" s="54" t="s">
        <v>50</v>
      </c>
      <c r="AT11" s="51" t="s">
        <v>52</v>
      </c>
      <c r="AU11" s="51"/>
      <c r="AV11" s="54"/>
      <c r="AW11" s="54"/>
      <c r="AX11" s="51"/>
      <c r="AY11" s="51"/>
      <c r="AZ11" s="54"/>
      <c r="BA11" s="54"/>
      <c r="BB11" s="51"/>
      <c r="BC11" s="51"/>
      <c r="BD11" s="54"/>
      <c r="BE11" s="54"/>
      <c r="BF11" s="51"/>
      <c r="BG11" s="51"/>
      <c r="BH11" s="54"/>
      <c r="BI11" s="54"/>
      <c r="BJ11" s="51"/>
      <c r="BK11" s="51"/>
      <c r="BL11" s="54"/>
      <c r="BM11" s="54"/>
      <c r="BN11" s="51"/>
      <c r="BO11" s="51"/>
      <c r="BP11" s="54"/>
      <c r="BQ11" s="54"/>
      <c r="BR11" s="51"/>
      <c r="BS11" s="51"/>
      <c r="BT11" s="54"/>
      <c r="BU11" s="54"/>
      <c r="BV11" s="51"/>
      <c r="BW11" s="51"/>
      <c r="BX11" s="54"/>
      <c r="BY11" s="54"/>
      <c r="BZ11" s="51"/>
      <c r="CA11" s="51"/>
      <c r="CB11" s="54"/>
      <c r="CC11" s="54"/>
      <c r="CD11" s="51"/>
      <c r="CE11" s="51"/>
      <c r="CF11" s="54"/>
      <c r="CG11" s="54"/>
      <c r="CH11" s="51"/>
      <c r="CI11" s="54"/>
      <c r="CJ11" s="54"/>
      <c r="CK11" s="51"/>
      <c r="CL11" s="53" t="str">
        <f>IFERROR(IF(GE11&lt;=1,"1 - Muy Baja",VLOOKUP(GE11,'[4]G SOCIAL Y R-C'!$BLR$687:$BLS$691,2,0)),"")</f>
        <v>1 - Muy Baja</v>
      </c>
      <c r="CM11" s="165">
        <f t="shared" si="5"/>
        <v>0</v>
      </c>
      <c r="CN11" s="53" t="str">
        <f>IFERROR(IF(GG11&lt;=1,"1 - Leve",HLOOKUP(GG11,'[4]G SOCIAL Y R-C'!$BLU$684:$BLY$685,2,0)),"")</f>
        <v>1 - Leve</v>
      </c>
      <c r="CO11" s="165">
        <f t="shared" si="7"/>
        <v>0</v>
      </c>
      <c r="CP11" s="52" t="str">
        <f t="shared" si="6"/>
        <v/>
      </c>
      <c r="CQ11" s="149">
        <f t="shared" si="8"/>
        <v>0</v>
      </c>
      <c r="CR11" s="63" t="s">
        <v>456</v>
      </c>
      <c r="CS11" s="52">
        <f t="shared" si="9"/>
        <v>5</v>
      </c>
      <c r="CT11" s="51"/>
      <c r="CU11" s="50" t="s">
        <v>962</v>
      </c>
      <c r="CV11" s="65" t="s">
        <v>1235</v>
      </c>
    </row>
    <row r="12" spans="1:100 1680:1680" ht="173.4" x14ac:dyDescent="0.2">
      <c r="A12" s="62">
        <v>4</v>
      </c>
      <c r="B12" s="218" t="s">
        <v>952</v>
      </c>
      <c r="C12" s="65" t="s">
        <v>967</v>
      </c>
      <c r="D12" s="61" t="s">
        <v>206</v>
      </c>
      <c r="E12" s="55" t="s">
        <v>204</v>
      </c>
      <c r="F12" s="51" t="s">
        <v>220</v>
      </c>
      <c r="G12" s="59" t="s">
        <v>217</v>
      </c>
      <c r="H12" s="59" t="s">
        <v>169</v>
      </c>
      <c r="I12" s="58" t="s">
        <v>20</v>
      </c>
      <c r="J12" s="58" t="s">
        <v>54</v>
      </c>
      <c r="K12" s="58" t="s">
        <v>54</v>
      </c>
      <c r="L12" s="58" t="s">
        <v>53</v>
      </c>
      <c r="M12" s="58" t="s">
        <v>53</v>
      </c>
      <c r="N12" s="58" t="s">
        <v>54</v>
      </c>
      <c r="O12" s="58" t="s">
        <v>53</v>
      </c>
      <c r="P12" s="58" t="s">
        <v>54</v>
      </c>
      <c r="Q12" s="58" t="s">
        <v>53</v>
      </c>
      <c r="R12" s="58" t="s">
        <v>53</v>
      </c>
      <c r="S12" s="58" t="s">
        <v>54</v>
      </c>
      <c r="T12" s="58" t="s">
        <v>53</v>
      </c>
      <c r="U12" s="58" t="s">
        <v>54</v>
      </c>
      <c r="V12" s="58" t="s">
        <v>53</v>
      </c>
      <c r="W12" s="58" t="s">
        <v>53</v>
      </c>
      <c r="X12" s="58" t="s">
        <v>53</v>
      </c>
      <c r="Y12" s="58" t="s">
        <v>53</v>
      </c>
      <c r="Z12" s="58" t="s">
        <v>53</v>
      </c>
      <c r="AA12" s="58" t="s">
        <v>53</v>
      </c>
      <c r="AB12" s="58" t="s">
        <v>53</v>
      </c>
      <c r="AC12" s="57" t="str">
        <f t="shared" si="0"/>
        <v>2 - Baja</v>
      </c>
      <c r="AD12" s="149">
        <f t="shared" si="1"/>
        <v>0.4</v>
      </c>
      <c r="AE12" s="57" t="str">
        <f t="shared" si="2"/>
        <v xml:space="preserve"> - </v>
      </c>
      <c r="AF12" s="149">
        <f t="shared" si="3"/>
        <v>1</v>
      </c>
      <c r="AG12" s="56" t="str">
        <f>IFERROR(INDEX('[4]G SOCIAL Y R-C'!$BLU$687:$BLY$691,MATCH(I12,'[4]G SOCIAL Y R-C'!$BLS$687:$BLS$691,0),MATCH(AE12,'[4]G SOCIAL Y R-C'!$BLU$685:$BLY$685,0)),"")</f>
        <v/>
      </c>
      <c r="AH12" s="149">
        <f t="shared" si="4"/>
        <v>0.4</v>
      </c>
      <c r="AI12" s="63" t="s">
        <v>966</v>
      </c>
      <c r="AJ12" s="217" t="s">
        <v>965</v>
      </c>
      <c r="AK12" s="59" t="s">
        <v>964</v>
      </c>
      <c r="AL12" s="59" t="s">
        <v>963</v>
      </c>
      <c r="AM12" s="215" t="s">
        <v>34</v>
      </c>
      <c r="AN12" s="118" t="s">
        <v>46</v>
      </c>
      <c r="AO12" s="118" t="s">
        <v>50</v>
      </c>
      <c r="AP12" s="215" t="s">
        <v>52</v>
      </c>
      <c r="AQ12" s="51" t="s">
        <v>35</v>
      </c>
      <c r="AR12" s="54" t="s">
        <v>45</v>
      </c>
      <c r="AS12" s="54" t="s">
        <v>50</v>
      </c>
      <c r="AT12" s="51" t="s">
        <v>52</v>
      </c>
      <c r="AU12" s="51"/>
      <c r="AV12" s="54"/>
      <c r="AW12" s="54"/>
      <c r="AX12" s="51"/>
      <c r="AY12" s="51"/>
      <c r="AZ12" s="54"/>
      <c r="BA12" s="54"/>
      <c r="BB12" s="51"/>
      <c r="BC12" s="51"/>
      <c r="BD12" s="54"/>
      <c r="BE12" s="54"/>
      <c r="BF12" s="51"/>
      <c r="BG12" s="51"/>
      <c r="BH12" s="54"/>
      <c r="BI12" s="54"/>
      <c r="BJ12" s="51"/>
      <c r="BK12" s="51"/>
      <c r="BL12" s="54"/>
      <c r="BM12" s="54"/>
      <c r="BN12" s="51"/>
      <c r="BO12" s="51"/>
      <c r="BP12" s="54"/>
      <c r="BQ12" s="54"/>
      <c r="BR12" s="51"/>
      <c r="BS12" s="51"/>
      <c r="BT12" s="54"/>
      <c r="BU12" s="54"/>
      <c r="BV12" s="51"/>
      <c r="BW12" s="51"/>
      <c r="BX12" s="54"/>
      <c r="BY12" s="54"/>
      <c r="BZ12" s="51"/>
      <c r="CA12" s="51"/>
      <c r="CB12" s="54"/>
      <c r="CC12" s="54"/>
      <c r="CD12" s="51"/>
      <c r="CE12" s="51"/>
      <c r="CF12" s="54"/>
      <c r="CG12" s="54"/>
      <c r="CH12" s="51"/>
      <c r="CI12" s="54"/>
      <c r="CJ12" s="54"/>
      <c r="CK12" s="51"/>
      <c r="CL12" s="53" t="str">
        <f>IFERROR(IF(GE12&lt;=1,"1 - Muy Baja",VLOOKUP(GE12,'[4]G SOCIAL Y R-C'!$BLR$687:$BLS$691,2,0)),"")</f>
        <v>1 - Muy Baja</v>
      </c>
      <c r="CM12" s="165">
        <f t="shared" si="5"/>
        <v>0</v>
      </c>
      <c r="CN12" s="53" t="str">
        <f>IFERROR(IF(GG12&lt;=1,"1 - Leve",HLOOKUP(GG12,'[4]G SOCIAL Y R-C'!$BLU$684:$BLY$685,2,0)),"")</f>
        <v>1 - Leve</v>
      </c>
      <c r="CO12" s="165">
        <f t="shared" si="7"/>
        <v>0</v>
      </c>
      <c r="CP12" s="52" t="str">
        <f t="shared" si="6"/>
        <v/>
      </c>
      <c r="CQ12" s="149">
        <f t="shared" si="8"/>
        <v>0</v>
      </c>
      <c r="CR12" s="63" t="s">
        <v>233</v>
      </c>
      <c r="CS12" s="52">
        <f t="shared" si="9"/>
        <v>5</v>
      </c>
      <c r="CT12" s="51"/>
      <c r="CU12" s="50" t="s">
        <v>962</v>
      </c>
      <c r="CV12" s="65" t="s">
        <v>1235</v>
      </c>
    </row>
    <row r="13" spans="1:100 1680:1680" ht="173.4" x14ac:dyDescent="0.2">
      <c r="A13" s="62">
        <v>5</v>
      </c>
      <c r="B13" s="218" t="s">
        <v>952</v>
      </c>
      <c r="C13" s="65" t="s">
        <v>961</v>
      </c>
      <c r="D13" s="61" t="s">
        <v>205</v>
      </c>
      <c r="E13" s="55" t="s">
        <v>204</v>
      </c>
      <c r="F13" s="54" t="s">
        <v>222</v>
      </c>
      <c r="G13" s="59" t="s">
        <v>950</v>
      </c>
      <c r="H13" s="59" t="s">
        <v>169</v>
      </c>
      <c r="I13" s="58" t="s">
        <v>22</v>
      </c>
      <c r="J13" s="58" t="s">
        <v>54</v>
      </c>
      <c r="K13" s="58" t="s">
        <v>54</v>
      </c>
      <c r="L13" s="58" t="s">
        <v>53</v>
      </c>
      <c r="M13" s="58" t="s">
        <v>53</v>
      </c>
      <c r="N13" s="58" t="s">
        <v>54</v>
      </c>
      <c r="O13" s="58" t="s">
        <v>53</v>
      </c>
      <c r="P13" s="58" t="s">
        <v>54</v>
      </c>
      <c r="Q13" s="58" t="s">
        <v>53</v>
      </c>
      <c r="R13" s="58" t="s">
        <v>53</v>
      </c>
      <c r="S13" s="58" t="s">
        <v>54</v>
      </c>
      <c r="T13" s="58" t="s">
        <v>53</v>
      </c>
      <c r="U13" s="58" t="s">
        <v>54</v>
      </c>
      <c r="V13" s="58" t="s">
        <v>53</v>
      </c>
      <c r="W13" s="58" t="s">
        <v>53</v>
      </c>
      <c r="X13" s="58" t="s">
        <v>53</v>
      </c>
      <c r="Y13" s="58" t="s">
        <v>53</v>
      </c>
      <c r="Z13" s="58" t="s">
        <v>53</v>
      </c>
      <c r="AA13" s="58" t="s">
        <v>53</v>
      </c>
      <c r="AB13" s="58" t="s">
        <v>53</v>
      </c>
      <c r="AC13" s="357" t="str">
        <f t="shared" si="0"/>
        <v>3 - Media</v>
      </c>
      <c r="AD13" s="358">
        <f t="shared" si="1"/>
        <v>0.6</v>
      </c>
      <c r="AE13" s="357" t="str">
        <f t="shared" si="2"/>
        <v xml:space="preserve"> - </v>
      </c>
      <c r="AF13" s="358">
        <f t="shared" si="3"/>
        <v>1</v>
      </c>
      <c r="AG13" s="56" t="str">
        <f>IFERROR(INDEX('[4]G SOCIAL Y R-C'!$BLU$687:$BLY$691,MATCH(I13,'[4]G SOCIAL Y R-C'!$BLS$687:$BLS$691,0),MATCH(AE13,'[4]G SOCIAL Y R-C'!$BLU$685:$BLY$685,0)),"")</f>
        <v/>
      </c>
      <c r="AH13" s="358">
        <f t="shared" si="4"/>
        <v>0.6</v>
      </c>
      <c r="AI13" s="63" t="s">
        <v>960</v>
      </c>
      <c r="AJ13" s="217" t="s">
        <v>957</v>
      </c>
      <c r="AK13" s="59" t="s">
        <v>956</v>
      </c>
      <c r="AL13" s="59" t="s">
        <v>955</v>
      </c>
      <c r="AM13" s="54" t="s">
        <v>35</v>
      </c>
      <c r="AN13" s="54" t="s">
        <v>45</v>
      </c>
      <c r="AO13" s="54" t="s">
        <v>50</v>
      </c>
      <c r="AP13" s="54" t="s">
        <v>52</v>
      </c>
      <c r="AQ13" s="118" t="s">
        <v>35</v>
      </c>
      <c r="AR13" s="118" t="s">
        <v>45</v>
      </c>
      <c r="AS13" s="118" t="s">
        <v>50</v>
      </c>
      <c r="AT13" s="118" t="s">
        <v>52</v>
      </c>
      <c r="AU13" s="118" t="s">
        <v>35</v>
      </c>
      <c r="AV13" s="118" t="s">
        <v>45</v>
      </c>
      <c r="AW13" s="118" t="s">
        <v>50</v>
      </c>
      <c r="AX13" s="118" t="s">
        <v>52</v>
      </c>
      <c r="AY13" s="118" t="s">
        <v>34</v>
      </c>
      <c r="AZ13" s="118" t="s">
        <v>45</v>
      </c>
      <c r="BA13" s="118" t="s">
        <v>50</v>
      </c>
      <c r="BB13" s="118" t="s">
        <v>52</v>
      </c>
      <c r="BC13" s="54" t="s">
        <v>35</v>
      </c>
      <c r="BD13" s="54" t="s">
        <v>45</v>
      </c>
      <c r="BE13" s="54" t="s">
        <v>50</v>
      </c>
      <c r="BF13" s="54" t="s">
        <v>52</v>
      </c>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119" t="str">
        <f>IFERROR(IF(GE13&lt;=1,"1 - Muy Baja",VLOOKUP(GE13,'[4]G SOCIAL Y R-C'!$BLR$687:$BLS$691,2,0)),"")</f>
        <v>1 - Muy Baja</v>
      </c>
      <c r="CM13" s="361">
        <f t="shared" si="5"/>
        <v>0</v>
      </c>
      <c r="CN13" s="119" t="str">
        <f>IFERROR(IF(GG13&lt;=1,"1 - Leve",HLOOKUP(GG13,'[4]G SOCIAL Y R-C'!$BLU$684:$BLY$685,2,0)),"")</f>
        <v>1 - Leve</v>
      </c>
      <c r="CO13" s="361">
        <f t="shared" si="7"/>
        <v>0</v>
      </c>
      <c r="CP13" s="56" t="str">
        <f t="shared" si="6"/>
        <v/>
      </c>
      <c r="CQ13" s="358">
        <f t="shared" si="8"/>
        <v>0</v>
      </c>
      <c r="CR13" s="63" t="s">
        <v>456</v>
      </c>
      <c r="CS13" s="56">
        <f t="shared" si="9"/>
        <v>5</v>
      </c>
      <c r="CT13" s="54"/>
      <c r="CU13" s="55" t="s">
        <v>947</v>
      </c>
      <c r="CV13" s="65" t="s">
        <v>1235</v>
      </c>
    </row>
    <row r="14" spans="1:100 1680:1680" ht="173.4" x14ac:dyDescent="0.2">
      <c r="A14" s="62">
        <v>6</v>
      </c>
      <c r="B14" s="218" t="s">
        <v>952</v>
      </c>
      <c r="C14" s="65" t="s">
        <v>959</v>
      </c>
      <c r="D14" s="61" t="s">
        <v>206</v>
      </c>
      <c r="E14" s="55" t="s">
        <v>204</v>
      </c>
      <c r="F14" s="54" t="s">
        <v>222</v>
      </c>
      <c r="G14" s="59" t="s">
        <v>950</v>
      </c>
      <c r="H14" s="59" t="s">
        <v>169</v>
      </c>
      <c r="I14" s="58" t="s">
        <v>22</v>
      </c>
      <c r="J14" s="58" t="s">
        <v>54</v>
      </c>
      <c r="K14" s="58" t="s">
        <v>54</v>
      </c>
      <c r="L14" s="58" t="s">
        <v>53</v>
      </c>
      <c r="M14" s="58" t="s">
        <v>53</v>
      </c>
      <c r="N14" s="58" t="s">
        <v>54</v>
      </c>
      <c r="O14" s="58" t="s">
        <v>53</v>
      </c>
      <c r="P14" s="58" t="s">
        <v>54</v>
      </c>
      <c r="Q14" s="58" t="s">
        <v>53</v>
      </c>
      <c r="R14" s="58" t="s">
        <v>53</v>
      </c>
      <c r="S14" s="58" t="s">
        <v>54</v>
      </c>
      <c r="T14" s="58" t="s">
        <v>53</v>
      </c>
      <c r="U14" s="58" t="s">
        <v>54</v>
      </c>
      <c r="V14" s="58" t="s">
        <v>53</v>
      </c>
      <c r="W14" s="58" t="s">
        <v>53</v>
      </c>
      <c r="X14" s="58" t="s">
        <v>53</v>
      </c>
      <c r="Y14" s="58" t="s">
        <v>53</v>
      </c>
      <c r="Z14" s="58" t="s">
        <v>53</v>
      </c>
      <c r="AA14" s="58" t="s">
        <v>53</v>
      </c>
      <c r="AB14" s="58" t="s">
        <v>53</v>
      </c>
      <c r="AC14" s="357" t="str">
        <f t="shared" si="0"/>
        <v>3 - Media</v>
      </c>
      <c r="AD14" s="358">
        <f t="shared" si="1"/>
        <v>0.6</v>
      </c>
      <c r="AE14" s="357" t="str">
        <f t="shared" si="2"/>
        <v xml:space="preserve"> - </v>
      </c>
      <c r="AF14" s="358">
        <f t="shared" si="3"/>
        <v>1</v>
      </c>
      <c r="AG14" s="56" t="str">
        <f>IFERROR(INDEX('[4]G SOCIAL Y R-C'!$BLU$687:$BLY$691,MATCH(I14,'[4]G SOCIAL Y R-C'!$BLS$687:$BLS$691,0),MATCH(AE14,'[4]G SOCIAL Y R-C'!$BLU$685:$BLY$685,0)),"")</f>
        <v/>
      </c>
      <c r="AH14" s="358">
        <f t="shared" si="4"/>
        <v>0.6</v>
      </c>
      <c r="AI14" s="63" t="s">
        <v>958</v>
      </c>
      <c r="AJ14" s="217" t="s">
        <v>957</v>
      </c>
      <c r="AK14" s="59" t="s">
        <v>956</v>
      </c>
      <c r="AL14" s="59" t="s">
        <v>955</v>
      </c>
      <c r="AM14" s="54" t="s">
        <v>35</v>
      </c>
      <c r="AN14" s="54" t="s">
        <v>45</v>
      </c>
      <c r="AO14" s="54" t="s">
        <v>50</v>
      </c>
      <c r="AP14" s="54" t="s">
        <v>52</v>
      </c>
      <c r="AQ14" s="118" t="s">
        <v>35</v>
      </c>
      <c r="AR14" s="118" t="s">
        <v>45</v>
      </c>
      <c r="AS14" s="118" t="s">
        <v>50</v>
      </c>
      <c r="AT14" s="118" t="s">
        <v>52</v>
      </c>
      <c r="AU14" s="118" t="s">
        <v>35</v>
      </c>
      <c r="AV14" s="118" t="s">
        <v>45</v>
      </c>
      <c r="AW14" s="118" t="s">
        <v>50</v>
      </c>
      <c r="AX14" s="118" t="s">
        <v>52</v>
      </c>
      <c r="AY14" s="118" t="s">
        <v>34</v>
      </c>
      <c r="AZ14" s="118" t="s">
        <v>45</v>
      </c>
      <c r="BA14" s="118" t="s">
        <v>50</v>
      </c>
      <c r="BB14" s="118" t="s">
        <v>52</v>
      </c>
      <c r="BC14" s="54"/>
      <c r="BD14" s="54"/>
      <c r="BE14" s="54"/>
      <c r="BF14" s="54"/>
      <c r="BG14" s="54"/>
      <c r="BH14" s="54"/>
      <c r="BI14" s="54"/>
      <c r="BJ14" s="54"/>
      <c r="BK14" s="54"/>
      <c r="BL14" s="54"/>
      <c r="BM14" s="54"/>
      <c r="BN14" s="54"/>
      <c r="BO14" s="54"/>
      <c r="BP14" s="54"/>
      <c r="BQ14" s="54"/>
      <c r="BR14" s="54"/>
      <c r="BS14" s="54"/>
      <c r="BT14" s="54"/>
      <c r="BU14" s="54"/>
      <c r="BV14" s="54"/>
      <c r="BW14" s="54"/>
      <c r="BX14" s="54"/>
      <c r="BY14" s="54"/>
      <c r="BZ14" s="54"/>
      <c r="CA14" s="54"/>
      <c r="CB14" s="54"/>
      <c r="CC14" s="54"/>
      <c r="CD14" s="54"/>
      <c r="CE14" s="54"/>
      <c r="CF14" s="54"/>
      <c r="CG14" s="54"/>
      <c r="CH14" s="54"/>
      <c r="CI14" s="54"/>
      <c r="CJ14" s="54"/>
      <c r="CK14" s="54"/>
      <c r="CL14" s="119" t="str">
        <f>IFERROR(IF(GE14&lt;=1,"1 - Muy Baja",VLOOKUP(GE14,'[4]G SOCIAL Y R-C'!$BLR$687:$BLS$691,2,0)),"")</f>
        <v>1 - Muy Baja</v>
      </c>
      <c r="CM14" s="361">
        <f t="shared" si="5"/>
        <v>0</v>
      </c>
      <c r="CN14" s="119" t="str">
        <f>IFERROR(IF(GG14&lt;=1,"1 - Leve",HLOOKUP(GG14,'[4]G SOCIAL Y R-C'!$BLU$684:$BLY$685,2,0)),"")</f>
        <v>1 - Leve</v>
      </c>
      <c r="CO14" s="361">
        <f t="shared" si="7"/>
        <v>0</v>
      </c>
      <c r="CP14" s="56" t="str">
        <f t="shared" si="6"/>
        <v/>
      </c>
      <c r="CQ14" s="358">
        <f t="shared" si="8"/>
        <v>0</v>
      </c>
      <c r="CR14" s="63" t="s">
        <v>233</v>
      </c>
      <c r="CS14" s="56">
        <f t="shared" si="9"/>
        <v>5</v>
      </c>
      <c r="CT14" s="54"/>
      <c r="CU14" s="55" t="s">
        <v>947</v>
      </c>
      <c r="CV14" s="65" t="s">
        <v>1235</v>
      </c>
    </row>
    <row r="15" spans="1:100 1680:1680" ht="173.4" x14ac:dyDescent="0.2">
      <c r="A15" s="62">
        <v>7</v>
      </c>
      <c r="B15" s="218" t="s">
        <v>952</v>
      </c>
      <c r="C15" s="65" t="s">
        <v>954</v>
      </c>
      <c r="D15" s="61" t="s">
        <v>205</v>
      </c>
      <c r="E15" s="55" t="s">
        <v>204</v>
      </c>
      <c r="F15" s="54" t="s">
        <v>5</v>
      </c>
      <c r="G15" s="59" t="s">
        <v>950</v>
      </c>
      <c r="H15" s="59" t="s">
        <v>169</v>
      </c>
      <c r="I15" s="58" t="s">
        <v>22</v>
      </c>
      <c r="J15" s="58" t="s">
        <v>53</v>
      </c>
      <c r="K15" s="58" t="s">
        <v>53</v>
      </c>
      <c r="L15" s="58" t="s">
        <v>53</v>
      </c>
      <c r="M15" s="58" t="s">
        <v>53</v>
      </c>
      <c r="N15" s="58" t="s">
        <v>54</v>
      </c>
      <c r="O15" s="58" t="s">
        <v>53</v>
      </c>
      <c r="P15" s="58" t="s">
        <v>53</v>
      </c>
      <c r="Q15" s="58" t="s">
        <v>53</v>
      </c>
      <c r="R15" s="58" t="s">
        <v>53</v>
      </c>
      <c r="S15" s="58" t="s">
        <v>54</v>
      </c>
      <c r="T15" s="58" t="s">
        <v>54</v>
      </c>
      <c r="U15" s="58" t="s">
        <v>54</v>
      </c>
      <c r="V15" s="58" t="s">
        <v>54</v>
      </c>
      <c r="W15" s="58" t="s">
        <v>54</v>
      </c>
      <c r="X15" s="58" t="s">
        <v>53</v>
      </c>
      <c r="Y15" s="58" t="s">
        <v>53</v>
      </c>
      <c r="Z15" s="58" t="s">
        <v>53</v>
      </c>
      <c r="AA15" s="58" t="s">
        <v>53</v>
      </c>
      <c r="AB15" s="58" t="s">
        <v>53</v>
      </c>
      <c r="AC15" s="357" t="str">
        <f t="shared" si="0"/>
        <v>3 - Media</v>
      </c>
      <c r="AD15" s="358">
        <f t="shared" si="1"/>
        <v>0.6</v>
      </c>
      <c r="AE15" s="357" t="str">
        <f t="shared" si="2"/>
        <v xml:space="preserve"> - </v>
      </c>
      <c r="AF15" s="358">
        <f t="shared" si="3"/>
        <v>1</v>
      </c>
      <c r="AG15" s="56" t="str">
        <f>IFERROR(INDEX('[4]G SOCIAL Y R-C'!$BLU$687:$BLY$691,MATCH(I15,'[4]G SOCIAL Y R-C'!$BLS$687:$BLS$691,0),MATCH(AE15,'[4]G SOCIAL Y R-C'!$BLU$685:$BLY$685,0)),"")</f>
        <v/>
      </c>
      <c r="AH15" s="358">
        <f t="shared" si="4"/>
        <v>0.6</v>
      </c>
      <c r="AI15" s="63" t="s">
        <v>953</v>
      </c>
      <c r="AJ15" s="217" t="s">
        <v>948</v>
      </c>
      <c r="AK15" s="55"/>
      <c r="AL15" s="217">
        <v>3</v>
      </c>
      <c r="AM15" s="54" t="s">
        <v>35</v>
      </c>
      <c r="AN15" s="54" t="s">
        <v>45</v>
      </c>
      <c r="AO15" s="54" t="s">
        <v>50</v>
      </c>
      <c r="AP15" s="54" t="s">
        <v>52</v>
      </c>
      <c r="AQ15" s="118" t="s">
        <v>34</v>
      </c>
      <c r="AR15" s="118" t="s">
        <v>45</v>
      </c>
      <c r="AS15" s="118" t="s">
        <v>50</v>
      </c>
      <c r="AT15" s="118" t="s">
        <v>52</v>
      </c>
      <c r="AU15" s="118"/>
      <c r="AV15" s="118"/>
      <c r="AW15" s="118"/>
      <c r="AX15" s="118"/>
      <c r="AY15" s="118"/>
      <c r="AZ15" s="118"/>
      <c r="BA15" s="118"/>
      <c r="BB15" s="118"/>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c r="CJ15" s="54"/>
      <c r="CK15" s="54"/>
      <c r="CL15" s="119" t="str">
        <f>IFERROR(IF(GE15&lt;=1,"1 - Muy Baja",VLOOKUP(GE15,'[4]G SOCIAL Y R-C'!$BLR$687:$BLS$691,2,0)),"")</f>
        <v>1 - Muy Baja</v>
      </c>
      <c r="CM15" s="361">
        <f t="shared" si="5"/>
        <v>0</v>
      </c>
      <c r="CN15" s="119" t="str">
        <f>IFERROR(IF(GG15&lt;=1,"1 - Leve",HLOOKUP(GG15,'[4]G SOCIAL Y R-C'!$BLU$684:$BLY$685,2,0)),"")</f>
        <v>1 - Leve</v>
      </c>
      <c r="CO15" s="361">
        <f t="shared" si="7"/>
        <v>0</v>
      </c>
      <c r="CP15" s="56" t="str">
        <f t="shared" si="6"/>
        <v/>
      </c>
      <c r="CQ15" s="358">
        <f t="shared" si="8"/>
        <v>0</v>
      </c>
      <c r="CR15" s="63" t="s">
        <v>456</v>
      </c>
      <c r="CS15" s="56">
        <f t="shared" si="9"/>
        <v>5</v>
      </c>
      <c r="CT15" s="54"/>
      <c r="CU15" s="55" t="s">
        <v>947</v>
      </c>
      <c r="CV15" s="65" t="s">
        <v>1235</v>
      </c>
    </row>
    <row r="16" spans="1:100 1680:1680" ht="173.4" x14ac:dyDescent="0.2">
      <c r="A16" s="62">
        <v>8</v>
      </c>
      <c r="B16" s="218" t="s">
        <v>952</v>
      </c>
      <c r="C16" s="65" t="s">
        <v>951</v>
      </c>
      <c r="D16" s="61" t="s">
        <v>206</v>
      </c>
      <c r="E16" s="55" t="s">
        <v>204</v>
      </c>
      <c r="F16" s="54" t="s">
        <v>222</v>
      </c>
      <c r="G16" s="59" t="s">
        <v>950</v>
      </c>
      <c r="H16" s="59" t="s">
        <v>169</v>
      </c>
      <c r="I16" s="58" t="s">
        <v>22</v>
      </c>
      <c r="J16" s="58" t="s">
        <v>53</v>
      </c>
      <c r="K16" s="58" t="s">
        <v>53</v>
      </c>
      <c r="L16" s="58" t="s">
        <v>53</v>
      </c>
      <c r="M16" s="58" t="s">
        <v>53</v>
      </c>
      <c r="N16" s="58" t="s">
        <v>54</v>
      </c>
      <c r="O16" s="58" t="s">
        <v>53</v>
      </c>
      <c r="P16" s="58" t="s">
        <v>53</v>
      </c>
      <c r="Q16" s="58" t="s">
        <v>53</v>
      </c>
      <c r="R16" s="58" t="s">
        <v>53</v>
      </c>
      <c r="S16" s="58" t="s">
        <v>54</v>
      </c>
      <c r="T16" s="58" t="s">
        <v>54</v>
      </c>
      <c r="U16" s="58" t="s">
        <v>54</v>
      </c>
      <c r="V16" s="58" t="s">
        <v>54</v>
      </c>
      <c r="W16" s="58" t="s">
        <v>54</v>
      </c>
      <c r="X16" s="58" t="s">
        <v>53</v>
      </c>
      <c r="Y16" s="58" t="s">
        <v>53</v>
      </c>
      <c r="Z16" s="58" t="s">
        <v>53</v>
      </c>
      <c r="AA16" s="58" t="s">
        <v>53</v>
      </c>
      <c r="AB16" s="58" t="s">
        <v>53</v>
      </c>
      <c r="AC16" s="357" t="str">
        <f t="shared" si="0"/>
        <v>3 - Media</v>
      </c>
      <c r="AD16" s="358">
        <f t="shared" si="1"/>
        <v>0.6</v>
      </c>
      <c r="AE16" s="357" t="str">
        <f t="shared" si="2"/>
        <v xml:space="preserve"> - </v>
      </c>
      <c r="AF16" s="358">
        <f t="shared" si="3"/>
        <v>1</v>
      </c>
      <c r="AG16" s="56" t="str">
        <f>IFERROR(INDEX('[4]G SOCIAL Y R-C'!$BLU$687:$BLY$691,MATCH(I16,'[4]G SOCIAL Y R-C'!$BLS$687:$BLS$691,0),MATCH(AE16,'[4]G SOCIAL Y R-C'!$BLU$685:$BLY$685,0)),"")</f>
        <v/>
      </c>
      <c r="AH16" s="358">
        <f t="shared" si="4"/>
        <v>0.6</v>
      </c>
      <c r="AI16" s="63" t="s">
        <v>949</v>
      </c>
      <c r="AJ16" s="217" t="s">
        <v>948</v>
      </c>
      <c r="AK16" s="55"/>
      <c r="AL16" s="217">
        <v>3</v>
      </c>
      <c r="AM16" s="54" t="s">
        <v>35</v>
      </c>
      <c r="AN16" s="54" t="s">
        <v>45</v>
      </c>
      <c r="AO16" s="54" t="s">
        <v>50</v>
      </c>
      <c r="AP16" s="54" t="s">
        <v>52</v>
      </c>
      <c r="AQ16" s="118" t="s">
        <v>34</v>
      </c>
      <c r="AR16" s="118" t="s">
        <v>45</v>
      </c>
      <c r="AS16" s="118" t="s">
        <v>50</v>
      </c>
      <c r="AT16" s="118" t="s">
        <v>52</v>
      </c>
      <c r="AU16" s="118"/>
      <c r="AV16" s="118"/>
      <c r="AW16" s="118"/>
      <c r="AX16" s="118"/>
      <c r="AY16" s="118"/>
      <c r="AZ16" s="118"/>
      <c r="BA16" s="118"/>
      <c r="BB16" s="118"/>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119" t="str">
        <f>IFERROR(IF(GE16&lt;=1,"1 - Muy Baja",VLOOKUP(GE16,'[4]G SOCIAL Y R-C'!$BLR$687:$BLS$691,2,0)),"")</f>
        <v>1 - Muy Baja</v>
      </c>
      <c r="CM16" s="361">
        <f t="shared" si="5"/>
        <v>0</v>
      </c>
      <c r="CN16" s="119" t="str">
        <f>IFERROR(IF(GG16&lt;=1,"1 - Leve",HLOOKUP(GG16,'[4]G SOCIAL Y R-C'!$BLU$684:$BLY$685,2,0)),"")</f>
        <v>1 - Leve</v>
      </c>
      <c r="CO16" s="361">
        <f t="shared" si="7"/>
        <v>0</v>
      </c>
      <c r="CP16" s="56" t="str">
        <f t="shared" si="6"/>
        <v/>
      </c>
      <c r="CQ16" s="358">
        <f t="shared" si="8"/>
        <v>0</v>
      </c>
      <c r="CR16" s="63" t="s">
        <v>233</v>
      </c>
      <c r="CS16" s="56">
        <f t="shared" si="9"/>
        <v>5</v>
      </c>
      <c r="CT16" s="54"/>
      <c r="CU16" s="55" t="s">
        <v>947</v>
      </c>
      <c r="CV16" s="65" t="s">
        <v>1235</v>
      </c>
    </row>
    <row r="99" spans="96:99" x14ac:dyDescent="0.2">
      <c r="CR99" s="208" t="s">
        <v>454</v>
      </c>
      <c r="CS99" s="207">
        <f>SUM(CS9:CS98)</f>
        <v>40</v>
      </c>
      <c r="CT99" s="207"/>
      <c r="CU99" s="207">
        <f>COUNT(CS9:CS16)</f>
        <v>8</v>
      </c>
    </row>
    <row r="682" spans="1:1 1680:1689" ht="13.2" x14ac:dyDescent="0.25">
      <c r="A682" s="44" t="s">
        <v>225</v>
      </c>
      <c r="BLP682" s="44" t="s">
        <v>225</v>
      </c>
      <c r="BLQ682" s="18"/>
      <c r="BLR682" s="18"/>
      <c r="BLS682" s="18"/>
      <c r="BLT682" s="18"/>
      <c r="BLU682" s="18"/>
      <c r="BLV682" s="18"/>
      <c r="BLW682" s="18"/>
      <c r="BLX682" s="18"/>
      <c r="BLY682" s="18"/>
    </row>
    <row r="683" spans="1:1 1680:1689" ht="13.2" x14ac:dyDescent="0.25">
      <c r="BLP683" s="18"/>
      <c r="BLQ683" s="18"/>
      <c r="BLR683" s="18"/>
      <c r="BLS683" s="18"/>
      <c r="BLT683" s="18"/>
      <c r="BLU683" s="18"/>
      <c r="BLV683" s="18"/>
      <c r="BLW683" s="467" t="s">
        <v>33</v>
      </c>
      <c r="BLX683" s="467"/>
      <c r="BLY683" s="467"/>
    </row>
    <row r="684" spans="1:1 1680:1689" ht="13.2" x14ac:dyDescent="0.25">
      <c r="BLP684" s="18"/>
      <c r="BLQ684" s="18"/>
      <c r="BLR684" s="18"/>
      <c r="BLS684" s="18"/>
      <c r="BLT684" s="18"/>
      <c r="BLU684" s="43">
        <v>1</v>
      </c>
      <c r="BLV684" s="43">
        <v>2</v>
      </c>
      <c r="BLW684" s="43">
        <v>3</v>
      </c>
      <c r="BLX684" s="42">
        <v>4</v>
      </c>
      <c r="BLY684" s="42">
        <v>5</v>
      </c>
    </row>
    <row r="685" spans="1:1 1680:1689" ht="13.2" x14ac:dyDescent="0.25">
      <c r="BLP685" s="18"/>
      <c r="BLQ685" s="18"/>
      <c r="BLR685" s="18"/>
      <c r="BLS685" s="18"/>
      <c r="BLT685" s="18"/>
      <c r="BLU685" s="22" t="s">
        <v>32</v>
      </c>
      <c r="BLV685" s="22" t="s">
        <v>31</v>
      </c>
      <c r="BLW685" s="22" t="s">
        <v>30</v>
      </c>
      <c r="BLX685" s="22" t="s">
        <v>29</v>
      </c>
      <c r="BLY685" s="22" t="s">
        <v>28</v>
      </c>
    </row>
    <row r="686" spans="1:1 1680:1689" ht="13.2" x14ac:dyDescent="0.25">
      <c r="BLP686" s="18"/>
      <c r="BLQ686" s="18"/>
      <c r="BLR686" s="18"/>
      <c r="BLS686" s="18"/>
      <c r="BLT686" s="18"/>
      <c r="BLU686" s="43">
        <v>1</v>
      </c>
      <c r="BLV686" s="43">
        <v>2</v>
      </c>
      <c r="BLW686" s="43">
        <v>3</v>
      </c>
      <c r="BLX686" s="42">
        <v>4</v>
      </c>
      <c r="BLY686" s="42">
        <v>5</v>
      </c>
    </row>
    <row r="687" spans="1:1 1680:1689" ht="13.2" x14ac:dyDescent="0.25">
      <c r="BLP687" s="18"/>
      <c r="BLQ687" s="468" t="s">
        <v>27</v>
      </c>
      <c r="BLR687" s="19">
        <v>5</v>
      </c>
      <c r="BLS687" s="22" t="s">
        <v>26</v>
      </c>
      <c r="BLT687" s="19">
        <v>5</v>
      </c>
      <c r="BLU687" s="38" t="s">
        <v>15</v>
      </c>
      <c r="BLV687" s="40" t="s">
        <v>14</v>
      </c>
      <c r="BLW687" s="40" t="s">
        <v>14</v>
      </c>
      <c r="BLX687" s="41" t="s">
        <v>13</v>
      </c>
      <c r="BLY687" s="41" t="s">
        <v>13</v>
      </c>
    </row>
    <row r="688" spans="1:1 1680:1689" ht="13.2" x14ac:dyDescent="0.25">
      <c r="BLP688" s="18"/>
      <c r="BLQ688" s="468"/>
      <c r="BLR688" s="19">
        <v>4</v>
      </c>
      <c r="BLS688" s="22" t="s">
        <v>24</v>
      </c>
      <c r="BLT688" s="19">
        <v>4</v>
      </c>
      <c r="BLU688" s="38" t="s">
        <v>15</v>
      </c>
      <c r="BLV688" s="38" t="s">
        <v>15</v>
      </c>
      <c r="BLW688" s="40" t="s">
        <v>14</v>
      </c>
      <c r="BLX688" s="41" t="s">
        <v>13</v>
      </c>
      <c r="BLY688" s="41" t="s">
        <v>13</v>
      </c>
    </row>
    <row r="689" spans="1680:1693" ht="13.2" x14ac:dyDescent="0.25">
      <c r="BLP689" s="18"/>
      <c r="BLQ689" s="468"/>
      <c r="BLR689" s="19">
        <v>3</v>
      </c>
      <c r="BLS689" s="22" t="s">
        <v>22</v>
      </c>
      <c r="BLT689" s="19">
        <v>3</v>
      </c>
      <c r="BLU689" s="38" t="s">
        <v>15</v>
      </c>
      <c r="BLV689" s="38" t="s">
        <v>15</v>
      </c>
      <c r="BLW689" s="40" t="s">
        <v>14</v>
      </c>
      <c r="BLX689" s="40" t="s">
        <v>14</v>
      </c>
      <c r="BLY689" s="40" t="s">
        <v>14</v>
      </c>
      <c r="BLZ689" s="37"/>
      <c r="BMA689" s="37"/>
      <c r="BMB689" s="37"/>
      <c r="BMC689" s="37"/>
    </row>
    <row r="690" spans="1680:1693" ht="13.2" x14ac:dyDescent="0.25">
      <c r="BLP690" s="18"/>
      <c r="BLQ690" s="468"/>
      <c r="BLR690" s="19">
        <v>2</v>
      </c>
      <c r="BLS690" s="22" t="s">
        <v>20</v>
      </c>
      <c r="BLT690" s="19">
        <v>2</v>
      </c>
      <c r="BLU690" s="39" t="s">
        <v>16</v>
      </c>
      <c r="BLV690" s="38" t="s">
        <v>15</v>
      </c>
      <c r="BLW690" s="38" t="s">
        <v>15</v>
      </c>
      <c r="BLX690" s="38" t="s">
        <v>15</v>
      </c>
      <c r="BLY690" s="40" t="s">
        <v>14</v>
      </c>
      <c r="BLZ690" s="37"/>
      <c r="BMA690" s="37"/>
      <c r="BMB690" s="37"/>
      <c r="BMC690" s="37"/>
    </row>
    <row r="691" spans="1680:1693" ht="13.2" x14ac:dyDescent="0.25">
      <c r="BLP691" s="18"/>
      <c r="BLQ691" s="468"/>
      <c r="BLR691" s="19">
        <v>1</v>
      </c>
      <c r="BLS691" s="22" t="s">
        <v>18</v>
      </c>
      <c r="BLT691" s="19">
        <v>1</v>
      </c>
      <c r="BLU691" s="39" t="s">
        <v>16</v>
      </c>
      <c r="BLV691" s="39" t="s">
        <v>16</v>
      </c>
      <c r="BLW691" s="38" t="s">
        <v>15</v>
      </c>
      <c r="BLX691" s="38" t="s">
        <v>15</v>
      </c>
      <c r="BLY691" s="38" t="s">
        <v>15</v>
      </c>
      <c r="BLZ691" s="37"/>
      <c r="BMA691" s="37"/>
      <c r="BMB691" s="37"/>
      <c r="BMC691" s="37"/>
    </row>
    <row r="692" spans="1680:1693" ht="13.2" x14ac:dyDescent="0.25">
      <c r="BLP692" s="18"/>
      <c r="BLQ692" s="18"/>
      <c r="BLR692" s="18"/>
      <c r="BLS692" s="18"/>
      <c r="BLT692" s="18"/>
      <c r="BLU692" s="18"/>
      <c r="BLV692" s="18"/>
      <c r="BLW692" s="18"/>
      <c r="BLX692" s="18"/>
      <c r="BLY692" s="18"/>
      <c r="BLZ692" s="18"/>
      <c r="BMA692" s="18"/>
      <c r="BMB692" s="18"/>
      <c r="BMC692" s="18"/>
    </row>
    <row r="693" spans="1680:1693" ht="13.2" x14ac:dyDescent="0.25">
      <c r="BLP693" s="18"/>
      <c r="BLQ693" s="18"/>
      <c r="BLR693" s="18"/>
      <c r="BLS693" s="18"/>
      <c r="BLT693" s="18"/>
      <c r="BLU693" s="18"/>
      <c r="BLV693" s="18"/>
      <c r="BLW693" s="18"/>
      <c r="BLX693" s="18"/>
      <c r="BLY693" s="18"/>
      <c r="BLZ693" s="18"/>
      <c r="BMA693" s="18"/>
      <c r="BMB693" s="18"/>
      <c r="BMC693" s="18"/>
    </row>
    <row r="694" spans="1680:1693" ht="13.2" x14ac:dyDescent="0.25">
      <c r="BLP694" s="18"/>
      <c r="BLQ694" s="18"/>
      <c r="BLR694" s="18"/>
      <c r="BLS694" s="18"/>
      <c r="BLT694" s="18"/>
      <c r="BLU694" s="18"/>
      <c r="BLV694" s="18"/>
      <c r="BLW694" s="18"/>
      <c r="BLX694" s="18"/>
      <c r="BLY694" s="18"/>
      <c r="BLZ694" s="18"/>
      <c r="BMA694" s="18" t="s">
        <v>224</v>
      </c>
      <c r="BMB694" s="18"/>
      <c r="BMC694" s="18"/>
    </row>
    <row r="695" spans="1680:1693" ht="20.399999999999999" x14ac:dyDescent="0.25">
      <c r="BLP695" s="18"/>
      <c r="BLQ695" s="18"/>
      <c r="BLR695" s="18"/>
      <c r="BLS695" s="18"/>
      <c r="BLT695" s="18"/>
      <c r="BLU695" s="18"/>
      <c r="BLV695" s="18"/>
      <c r="BLW695" s="18"/>
      <c r="BLX695" s="18"/>
      <c r="BLY695" s="18"/>
      <c r="BLZ695" s="18"/>
      <c r="BMA695" s="36" t="s">
        <v>223</v>
      </c>
      <c r="BMB695" s="18"/>
      <c r="BMC695" s="18"/>
    </row>
    <row r="696" spans="1680:1693" ht="30.6" x14ac:dyDescent="0.25">
      <c r="BLP696" s="18"/>
      <c r="BLQ696" s="18"/>
      <c r="BLR696" s="18"/>
      <c r="BLS696" s="18"/>
      <c r="BLT696" s="18"/>
      <c r="BLU696" s="18"/>
      <c r="BLV696" s="18"/>
      <c r="BLW696" s="18"/>
      <c r="BLX696" s="18"/>
      <c r="BLY696" s="18"/>
      <c r="BLZ696" s="18"/>
      <c r="BMA696" s="36" t="s">
        <v>222</v>
      </c>
      <c r="BMB696" s="18"/>
      <c r="BMC696" s="18"/>
    </row>
    <row r="697" spans="1680:1693" ht="13.2" x14ac:dyDescent="0.25">
      <c r="BLP697" s="18"/>
      <c r="BLQ697" s="18"/>
      <c r="BLR697" s="18"/>
      <c r="BLS697" s="18"/>
      <c r="BLT697" s="18"/>
      <c r="BLU697" s="18"/>
      <c r="BLV697" s="18"/>
      <c r="BLW697" s="18"/>
      <c r="BLX697" s="18"/>
      <c r="BLY697" s="18"/>
      <c r="BLZ697" s="18"/>
      <c r="BMA697" s="36" t="s">
        <v>221</v>
      </c>
      <c r="BMB697" s="18"/>
      <c r="BMC697" s="18"/>
    </row>
    <row r="698" spans="1680:1693" ht="13.2" x14ac:dyDescent="0.25">
      <c r="BLP698" s="18"/>
      <c r="BLQ698" s="18"/>
      <c r="BLR698" s="18"/>
      <c r="BLS698" s="18"/>
      <c r="BLT698" s="18"/>
      <c r="BLU698" s="18"/>
      <c r="BLV698" s="18"/>
      <c r="BLW698" s="18"/>
      <c r="BLX698" s="18"/>
      <c r="BLY698" s="18"/>
      <c r="BLZ698" s="18"/>
      <c r="BMA698" s="36" t="s">
        <v>220</v>
      </c>
      <c r="BMB698" s="18"/>
      <c r="BMC698" s="18"/>
    </row>
    <row r="699" spans="1680:1693" ht="13.2" x14ac:dyDescent="0.25">
      <c r="BLP699" s="18"/>
      <c r="BLQ699" s="18"/>
      <c r="BLR699" s="18"/>
      <c r="BLS699" s="18"/>
      <c r="BLT699" s="18"/>
      <c r="BLU699" s="18"/>
      <c r="BLV699" s="18"/>
      <c r="BLW699" s="18"/>
      <c r="BLX699" s="18"/>
      <c r="BLY699" s="18"/>
      <c r="BLZ699" s="18"/>
      <c r="BMA699" s="20"/>
      <c r="BMB699" s="18"/>
      <c r="BMC699" s="18"/>
    </row>
    <row r="700" spans="1680:1693" ht="13.2" x14ac:dyDescent="0.25">
      <c r="BLP700" s="18"/>
      <c r="BLQ700" s="18"/>
      <c r="BLR700" s="18"/>
      <c r="BLS700" s="18"/>
      <c r="BLT700" s="18"/>
      <c r="BLU700" s="18"/>
      <c r="BLV700" s="18"/>
      <c r="BLW700" s="18"/>
      <c r="BLX700" s="18"/>
      <c r="BLY700" s="18"/>
      <c r="BLZ700" s="18"/>
      <c r="BMA700" s="18"/>
      <c r="BMB700" s="18"/>
      <c r="BMC700" s="18" t="s">
        <v>219</v>
      </c>
    </row>
    <row r="701" spans="1680:1693" ht="13.2" x14ac:dyDescent="0.25">
      <c r="BLP701" s="18"/>
      <c r="BLQ701" s="18"/>
      <c r="BLR701" s="18"/>
      <c r="BLS701" s="18"/>
      <c r="BLT701" s="18"/>
      <c r="BLU701" s="18"/>
      <c r="BLV701" s="18"/>
      <c r="BLW701" s="18"/>
      <c r="BLX701" s="18"/>
      <c r="BLY701" s="18"/>
      <c r="BLZ701" s="18"/>
      <c r="BMA701" s="18"/>
      <c r="BMB701" s="18"/>
      <c r="BMC701" s="35" t="s">
        <v>218</v>
      </c>
    </row>
    <row r="702" spans="1680:1693" ht="13.2" x14ac:dyDescent="0.25">
      <c r="BLP702" s="18"/>
      <c r="BLQ702" s="18"/>
      <c r="BLR702" s="18"/>
      <c r="BLS702" s="18"/>
      <c r="BLT702" s="18"/>
      <c r="BLU702" s="18"/>
      <c r="BLV702" s="18"/>
      <c r="BLW702" s="18"/>
      <c r="BLX702" s="18"/>
      <c r="BLY702" s="18"/>
      <c r="BLZ702" s="18"/>
      <c r="BMA702" s="18"/>
      <c r="BMB702" s="18"/>
      <c r="BMC702" s="35" t="s">
        <v>217</v>
      </c>
    </row>
    <row r="703" spans="1680:1693" ht="13.2" x14ac:dyDescent="0.25">
      <c r="BLP703" s="18"/>
      <c r="BLQ703" s="18"/>
      <c r="BLR703" s="18"/>
      <c r="BLS703" s="18"/>
      <c r="BLT703" s="18"/>
      <c r="BLU703" s="18"/>
      <c r="BLV703" s="18"/>
      <c r="BLW703" s="18"/>
      <c r="BLX703" s="18"/>
      <c r="BLY703" s="18"/>
      <c r="BLZ703" s="18"/>
      <c r="BMA703" s="18"/>
      <c r="BMB703" s="18"/>
      <c r="BMC703" s="35" t="s">
        <v>216</v>
      </c>
    </row>
    <row r="704" spans="1680:1693" ht="13.2" x14ac:dyDescent="0.25">
      <c r="BLP704" s="18"/>
      <c r="BLQ704" s="18"/>
      <c r="BLR704" s="18"/>
      <c r="BLS704" s="18"/>
      <c r="BLT704" s="18"/>
      <c r="BLU704" s="18"/>
      <c r="BLV704" s="18"/>
      <c r="BLW704" s="18"/>
      <c r="BLX704" s="18"/>
      <c r="BLY704" s="18"/>
      <c r="BLZ704" s="18"/>
      <c r="BMA704" s="18"/>
      <c r="BMB704" s="18"/>
      <c r="BMC704" s="35" t="s">
        <v>215</v>
      </c>
    </row>
    <row r="705" spans="1693:1696" ht="20.399999999999999" x14ac:dyDescent="0.25">
      <c r="BMC705" s="35" t="s">
        <v>214</v>
      </c>
      <c r="BMD705" s="18"/>
      <c r="BME705" s="18"/>
      <c r="BMF705" s="21"/>
    </row>
    <row r="706" spans="1693:1696" ht="20.399999999999999" x14ac:dyDescent="0.25">
      <c r="BMC706" s="35" t="s">
        <v>491</v>
      </c>
      <c r="BMD706" s="18"/>
      <c r="BME706" s="18"/>
      <c r="BMF706" s="21"/>
    </row>
    <row r="707" spans="1693:1696" ht="13.2" x14ac:dyDescent="0.25">
      <c r="BMC707" s="35" t="s">
        <v>213</v>
      </c>
      <c r="BMD707" s="18"/>
      <c r="BME707" s="18"/>
      <c r="BMF707" s="21"/>
    </row>
    <row r="708" spans="1693:1696" ht="13.2" x14ac:dyDescent="0.25">
      <c r="BMC708" s="35" t="s">
        <v>212</v>
      </c>
      <c r="BMD708" s="18"/>
      <c r="BME708" s="18"/>
      <c r="BMF708" s="21"/>
    </row>
    <row r="709" spans="1693:1696" ht="13.2" x14ac:dyDescent="0.25">
      <c r="BMC709" s="35" t="s">
        <v>211</v>
      </c>
      <c r="BMD709" s="18"/>
      <c r="BME709" s="18"/>
      <c r="BMF709" s="21"/>
    </row>
    <row r="710" spans="1693:1696" ht="13.2" x14ac:dyDescent="0.25">
      <c r="BMC710" s="35" t="s">
        <v>210</v>
      </c>
      <c r="BMD710" s="18"/>
      <c r="BME710" s="18"/>
      <c r="BMF710" s="21"/>
    </row>
    <row r="711" spans="1693:1696" ht="13.2" x14ac:dyDescent="0.25">
      <c r="BMC711" s="35" t="s">
        <v>209</v>
      </c>
      <c r="BMD711" s="18"/>
      <c r="BME711" s="18"/>
      <c r="BMF711" s="21"/>
    </row>
    <row r="712" spans="1693:1696" ht="20.399999999999999" x14ac:dyDescent="0.25">
      <c r="BMC712" s="35" t="s">
        <v>452</v>
      </c>
      <c r="BMD712" s="18"/>
      <c r="BME712" s="18"/>
      <c r="BMF712" s="21"/>
    </row>
    <row r="713" spans="1693:1696" ht="13.2" x14ac:dyDescent="0.25">
      <c r="BMC713" s="18"/>
      <c r="BMD713" s="18"/>
      <c r="BME713" s="35"/>
      <c r="BMF713" s="21"/>
    </row>
    <row r="714" spans="1693:1696" ht="13.2" x14ac:dyDescent="0.25">
      <c r="BMC714" s="18"/>
      <c r="BMD714" s="18"/>
      <c r="BME714" s="18"/>
      <c r="BMF714" s="21"/>
    </row>
    <row r="715" spans="1693:1696" ht="13.2" x14ac:dyDescent="0.25">
      <c r="BMC715" s="18"/>
      <c r="BMD715" s="18"/>
      <c r="BME715" s="18"/>
      <c r="BMF715" s="21" t="s">
        <v>207</v>
      </c>
    </row>
    <row r="716" spans="1693:1696" ht="13.2" x14ac:dyDescent="0.25">
      <c r="BMC716" s="18"/>
      <c r="BMD716" s="18"/>
      <c r="BME716" s="18"/>
      <c r="BMF716" s="6" t="s">
        <v>206</v>
      </c>
    </row>
    <row r="717" spans="1693:1696" ht="20.399999999999999" x14ac:dyDescent="0.25">
      <c r="BMC717" s="18"/>
      <c r="BMD717" s="18"/>
      <c r="BME717" s="18"/>
      <c r="BMF717" s="6" t="s">
        <v>205</v>
      </c>
    </row>
    <row r="721" spans="1698:1701" ht="13.2" x14ac:dyDescent="0.25">
      <c r="BMH721" s="19" t="s">
        <v>123</v>
      </c>
      <c r="BMI721" s="18"/>
      <c r="BMJ721" s="18"/>
      <c r="BMK721" s="18"/>
    </row>
    <row r="722" spans="1698:1701" ht="13.2" x14ac:dyDescent="0.25">
      <c r="BMH722" s="34" t="s">
        <v>204</v>
      </c>
      <c r="BMI722" s="18"/>
      <c r="BMJ722" s="18"/>
      <c r="BMK722" s="18"/>
    </row>
    <row r="723" spans="1698:1701" ht="13.2" x14ac:dyDescent="0.25">
      <c r="BMH723" s="34" t="s">
        <v>203</v>
      </c>
      <c r="BMI723" s="18"/>
      <c r="BMJ723" s="18"/>
      <c r="BMK723" s="18"/>
    </row>
    <row r="724" spans="1698:1701" ht="13.2" x14ac:dyDescent="0.25">
      <c r="BMH724" s="34" t="s">
        <v>202</v>
      </c>
      <c r="BMI724" s="18"/>
      <c r="BMJ724" s="18"/>
      <c r="BMK724" s="18"/>
    </row>
    <row r="725" spans="1698:1701" ht="13.2" x14ac:dyDescent="0.25">
      <c r="BMH725" s="34" t="s">
        <v>201</v>
      </c>
      <c r="BMI725" s="18"/>
      <c r="BMJ725" s="18"/>
      <c r="BMK725" s="18"/>
    </row>
    <row r="726" spans="1698:1701" ht="13.2" x14ac:dyDescent="0.25">
      <c r="BMH726" s="34" t="s">
        <v>200</v>
      </c>
      <c r="BMI726" s="18"/>
      <c r="BMJ726" s="18"/>
      <c r="BMK726" s="18"/>
    </row>
    <row r="727" spans="1698:1701" ht="13.2" x14ac:dyDescent="0.25">
      <c r="BMH727" s="34" t="s">
        <v>199</v>
      </c>
      <c r="BMI727" s="18"/>
      <c r="BMJ727" s="18"/>
      <c r="BMK727" s="18"/>
    </row>
    <row r="728" spans="1698:1701" ht="13.2" x14ac:dyDescent="0.25">
      <c r="BMH728" s="34" t="s">
        <v>198</v>
      </c>
      <c r="BMI728" s="18"/>
      <c r="BMJ728" s="18"/>
      <c r="BMK728" s="18"/>
    </row>
    <row r="729" spans="1698:1701" ht="13.2" x14ac:dyDescent="0.25">
      <c r="BMH729" s="34" t="s">
        <v>197</v>
      </c>
      <c r="BMI729" s="18"/>
      <c r="BMJ729" s="18"/>
      <c r="BMK729" s="18"/>
    </row>
    <row r="730" spans="1698:1701" ht="13.2" x14ac:dyDescent="0.25">
      <c r="BMH730" s="34" t="s">
        <v>196</v>
      </c>
      <c r="BMI730" s="18"/>
      <c r="BMJ730" s="18"/>
      <c r="BMK730" s="18"/>
    </row>
    <row r="731" spans="1698:1701" ht="13.2" x14ac:dyDescent="0.25">
      <c r="BMH731" s="21"/>
      <c r="BMI731" s="18"/>
      <c r="BMJ731" s="18"/>
      <c r="BMK731" s="18" t="s">
        <v>195</v>
      </c>
    </row>
    <row r="732" spans="1698:1701" ht="13.2" x14ac:dyDescent="0.25">
      <c r="BMH732" s="19"/>
      <c r="BMI732" s="18"/>
      <c r="BMJ732" s="18"/>
      <c r="BMK732" s="18" t="s">
        <v>168</v>
      </c>
    </row>
    <row r="733" spans="1698:1701" ht="13.2" x14ac:dyDescent="0.25">
      <c r="BMH733" s="19"/>
      <c r="BMI733" s="18"/>
      <c r="BMJ733" s="18"/>
      <c r="BMK733" s="18" t="s">
        <v>136</v>
      </c>
    </row>
    <row r="734" spans="1698:1701" ht="13.2" x14ac:dyDescent="0.25">
      <c r="BMH734" s="19"/>
      <c r="BMI734" s="18"/>
      <c r="BMJ734" s="18"/>
      <c r="BMK734" s="18" t="s">
        <v>194</v>
      </c>
    </row>
    <row r="735" spans="1698:1701" ht="13.2" x14ac:dyDescent="0.25">
      <c r="BMH735" s="19"/>
      <c r="BMI735" s="18"/>
      <c r="BMJ735" s="18"/>
      <c r="BMK735" s="18" t="s">
        <v>193</v>
      </c>
    </row>
    <row r="736" spans="1698:1701" ht="13.2" x14ac:dyDescent="0.25">
      <c r="BMH736" s="19"/>
      <c r="BMI736" s="18"/>
      <c r="BMJ736" s="18"/>
      <c r="BMK736" s="18" t="s">
        <v>192</v>
      </c>
    </row>
    <row r="737" spans="1701:1703" ht="13.2" x14ac:dyDescent="0.25">
      <c r="BMK737" s="18" t="s">
        <v>191</v>
      </c>
      <c r="BML737" s="18"/>
      <c r="BMM737" s="18"/>
    </row>
    <row r="738" spans="1701:1703" ht="13.2" x14ac:dyDescent="0.25">
      <c r="BMK738" s="18" t="s">
        <v>190</v>
      </c>
      <c r="BML738" s="18"/>
      <c r="BMM738" s="18"/>
    </row>
    <row r="739" spans="1701:1703" ht="13.2" x14ac:dyDescent="0.25">
      <c r="BMK739" s="18" t="s">
        <v>189</v>
      </c>
      <c r="BML739" s="18"/>
      <c r="BMM739" s="18"/>
    </row>
    <row r="740" spans="1701:1703" ht="13.2" x14ac:dyDescent="0.25">
      <c r="BMK740" s="18"/>
      <c r="BML740" s="18"/>
      <c r="BMM740" s="18"/>
    </row>
    <row r="741" spans="1701:1703" ht="13.2" x14ac:dyDescent="0.25">
      <c r="BMK741" s="18"/>
      <c r="BML741" s="18"/>
      <c r="BMM741" s="18"/>
    </row>
    <row r="742" spans="1701:1703" ht="13.2" x14ac:dyDescent="0.25">
      <c r="BMK742" s="18"/>
      <c r="BML742" s="18"/>
      <c r="BMM742" s="18" t="s">
        <v>188</v>
      </c>
    </row>
    <row r="743" spans="1701:1703" ht="20.399999999999999" x14ac:dyDescent="0.25">
      <c r="BMK743" s="18"/>
      <c r="BML743" s="18"/>
      <c r="BMM743" s="32" t="s">
        <v>187</v>
      </c>
    </row>
    <row r="744" spans="1701:1703" ht="13.2" x14ac:dyDescent="0.25">
      <c r="BMK744" s="18"/>
      <c r="BML744" s="18"/>
      <c r="BMM744" s="32" t="s">
        <v>186</v>
      </c>
    </row>
    <row r="745" spans="1701:1703" ht="13.2" x14ac:dyDescent="0.25">
      <c r="BMK745" s="18"/>
      <c r="BML745" s="18"/>
      <c r="BMM745" s="32" t="s">
        <v>185</v>
      </c>
    </row>
    <row r="746" spans="1701:1703" ht="20.399999999999999" x14ac:dyDescent="0.25">
      <c r="BMK746" s="18"/>
      <c r="BML746" s="18"/>
      <c r="BMM746" s="32" t="s">
        <v>184</v>
      </c>
    </row>
    <row r="747" spans="1701:1703" ht="13.2" x14ac:dyDescent="0.25">
      <c r="BMK747" s="18"/>
      <c r="BML747" s="18"/>
      <c r="BMM747" s="32" t="s">
        <v>183</v>
      </c>
    </row>
    <row r="748" spans="1701:1703" ht="20.399999999999999" x14ac:dyDescent="0.25">
      <c r="BMK748" s="18"/>
      <c r="BML748" s="18"/>
      <c r="BMM748" s="33" t="s">
        <v>182</v>
      </c>
    </row>
    <row r="749" spans="1701:1703" ht="13.2" x14ac:dyDescent="0.25">
      <c r="BMK749" s="18"/>
      <c r="BML749" s="18"/>
      <c r="BMM749" s="32" t="s">
        <v>181</v>
      </c>
    </row>
    <row r="750" spans="1701:1703" ht="20.399999999999999" x14ac:dyDescent="0.25">
      <c r="BMK750" s="18"/>
      <c r="BML750" s="18"/>
      <c r="BMM750" s="32" t="s">
        <v>180</v>
      </c>
    </row>
    <row r="751" spans="1701:1703" ht="20.399999999999999" x14ac:dyDescent="0.25">
      <c r="BMK751" s="18"/>
      <c r="BML751" s="18"/>
      <c r="BMM751" s="32" t="s">
        <v>179</v>
      </c>
    </row>
    <row r="752" spans="1701:1703" ht="20.399999999999999" x14ac:dyDescent="0.25">
      <c r="BMK752" s="18"/>
      <c r="BML752" s="18"/>
      <c r="BMM752" s="32" t="s">
        <v>178</v>
      </c>
    </row>
    <row r="753" spans="1703:1703" ht="30.6" x14ac:dyDescent="0.25">
      <c r="BMM753" s="32" t="s">
        <v>177</v>
      </c>
    </row>
    <row r="754" spans="1703:1703" ht="20.399999999999999" x14ac:dyDescent="0.25">
      <c r="BMM754" s="32" t="s">
        <v>176</v>
      </c>
    </row>
    <row r="755" spans="1703:1703" ht="20.399999999999999" x14ac:dyDescent="0.25">
      <c r="BMM755" s="32" t="s">
        <v>175</v>
      </c>
    </row>
    <row r="756" spans="1703:1703" ht="13.2" x14ac:dyDescent="0.25">
      <c r="BMM756" s="32" t="s">
        <v>174</v>
      </c>
    </row>
    <row r="757" spans="1703:1703" ht="13.2" x14ac:dyDescent="0.25">
      <c r="BMM757" s="32" t="s">
        <v>173</v>
      </c>
    </row>
    <row r="758" spans="1703:1703" ht="13.2" x14ac:dyDescent="0.25">
      <c r="BMM758" s="32" t="s">
        <v>172</v>
      </c>
    </row>
    <row r="759" spans="1703:1703" ht="13.2" x14ac:dyDescent="0.25">
      <c r="BMM759" s="32" t="s">
        <v>171</v>
      </c>
    </row>
    <row r="760" spans="1703:1703" ht="13.2" x14ac:dyDescent="0.25">
      <c r="BMM760" s="32" t="s">
        <v>170</v>
      </c>
    </row>
    <row r="761" spans="1703:1703" ht="13.2" x14ac:dyDescent="0.25">
      <c r="BMM761" s="32" t="s">
        <v>169</v>
      </c>
    </row>
    <row r="769" spans="1706:1708" ht="13.2" x14ac:dyDescent="0.25">
      <c r="BMP769" s="18" t="s">
        <v>168</v>
      </c>
      <c r="BMQ769" s="18"/>
      <c r="BMR769" s="18"/>
    </row>
    <row r="770" spans="1706:1708" ht="13.2" x14ac:dyDescent="0.25">
      <c r="BMP770" s="18" t="s">
        <v>167</v>
      </c>
      <c r="BMQ770" s="18"/>
      <c r="BMR770" s="18"/>
    </row>
    <row r="771" spans="1706:1708" ht="13.2" x14ac:dyDescent="0.25">
      <c r="BMP771" s="18" t="s">
        <v>166</v>
      </c>
      <c r="BMQ771" s="18"/>
      <c r="BMR771" s="18"/>
    </row>
    <row r="772" spans="1706:1708" ht="13.2" x14ac:dyDescent="0.25">
      <c r="BMP772" s="18" t="s">
        <v>165</v>
      </c>
      <c r="BMQ772" s="18"/>
      <c r="BMR772" s="18"/>
    </row>
    <row r="773" spans="1706:1708" ht="13.2" x14ac:dyDescent="0.25">
      <c r="BMP773" s="18" t="s">
        <v>164</v>
      </c>
      <c r="BMQ773" s="18"/>
      <c r="BMR773" s="18"/>
    </row>
    <row r="774" spans="1706:1708" ht="13.2" x14ac:dyDescent="0.25">
      <c r="BMP774" s="18" t="s">
        <v>163</v>
      </c>
      <c r="BMQ774" s="18"/>
      <c r="BMR774" s="18"/>
    </row>
    <row r="775" spans="1706:1708" ht="13.2" x14ac:dyDescent="0.25">
      <c r="BMP775" s="18"/>
      <c r="BMQ775" s="18"/>
      <c r="BMR775" s="18"/>
    </row>
    <row r="776" spans="1706:1708" ht="13.2" x14ac:dyDescent="0.25">
      <c r="BMP776" s="18"/>
      <c r="BMQ776" s="18"/>
      <c r="BMR776" s="18"/>
    </row>
    <row r="777" spans="1706:1708" ht="13.2" x14ac:dyDescent="0.25">
      <c r="BMP777" s="18"/>
      <c r="BMQ777" s="18"/>
      <c r="BMR777" s="18"/>
    </row>
    <row r="778" spans="1706:1708" ht="14.4" x14ac:dyDescent="0.25">
      <c r="BMP778" s="18"/>
      <c r="BMQ778" s="18"/>
      <c r="BMR778" s="31" t="s">
        <v>52</v>
      </c>
    </row>
    <row r="779" spans="1706:1708" ht="13.2" x14ac:dyDescent="0.25">
      <c r="BMP779" s="18"/>
      <c r="BMQ779" s="18"/>
      <c r="BMR779" s="22" t="s">
        <v>26</v>
      </c>
    </row>
    <row r="780" spans="1706:1708" ht="13.2" x14ac:dyDescent="0.25">
      <c r="BMP780" s="18"/>
      <c r="BMQ780" s="18"/>
      <c r="BMR780" s="22" t="s">
        <v>24</v>
      </c>
    </row>
    <row r="781" spans="1706:1708" ht="13.2" x14ac:dyDescent="0.25">
      <c r="BMP781" s="18"/>
      <c r="BMQ781" s="18"/>
      <c r="BMR781" s="22" t="s">
        <v>22</v>
      </c>
    </row>
    <row r="782" spans="1706:1708" ht="13.2" x14ac:dyDescent="0.25">
      <c r="BMP782" s="18"/>
      <c r="BMQ782" s="18"/>
      <c r="BMR782" s="22" t="s">
        <v>20</v>
      </c>
    </row>
    <row r="783" spans="1706:1708" ht="13.2" x14ac:dyDescent="0.25">
      <c r="BMP783" s="18"/>
      <c r="BMQ783" s="18"/>
      <c r="BMR783" s="22" t="s">
        <v>18</v>
      </c>
    </row>
    <row r="785" spans="1683:1719" ht="14.4" x14ac:dyDescent="0.25">
      <c r="BLS785" s="18"/>
      <c r="BLT785" s="18"/>
      <c r="BLU785" s="18"/>
      <c r="BLV785" s="18"/>
      <c r="BLW785" s="18"/>
      <c r="BLX785" s="18"/>
      <c r="BLY785" s="18"/>
      <c r="BLZ785" s="18"/>
      <c r="BMA785" s="18"/>
      <c r="BMB785" s="18"/>
      <c r="BMC785" s="18"/>
      <c r="BMD785" s="18"/>
      <c r="BME785" s="18"/>
      <c r="BMF785" s="21"/>
      <c r="BMG785" s="18"/>
      <c r="BMH785" s="19"/>
      <c r="BMI785" s="18"/>
      <c r="BMJ785" s="18"/>
      <c r="BMK785" s="18"/>
      <c r="BML785" s="18"/>
      <c r="BMM785" s="18"/>
      <c r="BMN785" s="18"/>
      <c r="BMO785" s="18"/>
      <c r="BMP785" s="18"/>
      <c r="BMQ785" s="18"/>
      <c r="BMR785" s="22"/>
      <c r="BMS785" s="18"/>
      <c r="BMT785" s="31" t="s">
        <v>51</v>
      </c>
      <c r="BMU785" s="18"/>
      <c r="BMV785" s="18"/>
      <c r="BMW785" s="18"/>
      <c r="BMX785" s="18"/>
      <c r="BMY785" s="18"/>
      <c r="BMZ785" s="18"/>
      <c r="BNA785" s="18"/>
      <c r="BNB785" s="18"/>
      <c r="BNC785" s="18"/>
    </row>
    <row r="786" spans="1683:1719" ht="13.2" x14ac:dyDescent="0.25">
      <c r="BLS786" s="18"/>
      <c r="BLT786" s="18"/>
      <c r="BLU786" s="18"/>
      <c r="BLV786" s="18"/>
      <c r="BLW786" s="18"/>
      <c r="BLX786" s="18"/>
      <c r="BLY786" s="18"/>
      <c r="BLZ786" s="18"/>
      <c r="BMA786" s="18"/>
      <c r="BMB786" s="18"/>
      <c r="BMC786" s="18"/>
      <c r="BMD786" s="18"/>
      <c r="BME786" s="18"/>
      <c r="BMF786" s="21"/>
      <c r="BMG786" s="18"/>
      <c r="BMH786" s="19"/>
      <c r="BMI786" s="18"/>
      <c r="BMJ786" s="18"/>
      <c r="BMK786" s="18"/>
      <c r="BML786" s="18"/>
      <c r="BMM786" s="18"/>
      <c r="BMN786" s="18"/>
      <c r="BMO786" s="18"/>
      <c r="BMP786" s="18"/>
      <c r="BMQ786" s="18"/>
      <c r="BMR786" s="22"/>
      <c r="BMS786" s="18"/>
      <c r="BMT786" s="22" t="s">
        <v>28</v>
      </c>
      <c r="BMU786" s="18"/>
      <c r="BMV786" s="18"/>
      <c r="BMW786" s="18"/>
      <c r="BMX786" s="18"/>
      <c r="BMY786" s="18"/>
      <c r="BMZ786" s="18"/>
      <c r="BNA786" s="18"/>
      <c r="BNB786" s="18"/>
      <c r="BNC786" s="18"/>
    </row>
    <row r="787" spans="1683:1719" ht="13.2" x14ac:dyDescent="0.25">
      <c r="BLS787" s="18"/>
      <c r="BLT787" s="19"/>
      <c r="BLU787" s="18"/>
      <c r="BLV787" s="18"/>
      <c r="BLW787" s="18"/>
      <c r="BLX787" s="18"/>
      <c r="BLY787" s="18"/>
      <c r="BLZ787" s="18"/>
      <c r="BMA787" s="18"/>
      <c r="BMB787" s="18"/>
      <c r="BMC787" s="18"/>
      <c r="BMD787" s="18"/>
      <c r="BME787" s="18"/>
      <c r="BMF787" s="21"/>
      <c r="BMG787" s="18"/>
      <c r="BMH787" s="19"/>
      <c r="BMI787" s="18"/>
      <c r="BMJ787" s="18"/>
      <c r="BMK787" s="18"/>
      <c r="BML787" s="18"/>
      <c r="BMM787" s="18"/>
      <c r="BMN787" s="18"/>
      <c r="BMO787" s="18"/>
      <c r="BMP787" s="18"/>
      <c r="BMQ787" s="18"/>
      <c r="BMR787" s="22"/>
      <c r="BMS787" s="18"/>
      <c r="BMT787" s="22" t="s">
        <v>29</v>
      </c>
      <c r="BMU787" s="18"/>
      <c r="BMV787" s="18"/>
      <c r="BMW787" s="18"/>
      <c r="BMX787" s="18"/>
      <c r="BMY787" s="18"/>
      <c r="BMZ787" s="18"/>
      <c r="BNA787" s="18"/>
      <c r="BNB787" s="18"/>
      <c r="BNC787" s="18"/>
    </row>
    <row r="788" spans="1683:1719" ht="13.2" x14ac:dyDescent="0.25">
      <c r="BLS788" s="18"/>
      <c r="BLT788" s="18"/>
      <c r="BLU788" s="18"/>
      <c r="BLV788" s="18"/>
      <c r="BLW788" s="18"/>
      <c r="BLX788" s="18"/>
      <c r="BLY788" s="18"/>
      <c r="BLZ788" s="18"/>
      <c r="BMA788" s="18"/>
      <c r="BMB788" s="18"/>
      <c r="BMC788" s="18"/>
      <c r="BMD788" s="18"/>
      <c r="BME788" s="18"/>
      <c r="BMF788" s="21"/>
      <c r="BMG788" s="18"/>
      <c r="BMH788" s="19"/>
      <c r="BMI788" s="18"/>
      <c r="BMJ788" s="18"/>
      <c r="BMK788" s="18"/>
      <c r="BML788" s="18"/>
      <c r="BMM788" s="18"/>
      <c r="BMN788" s="18"/>
      <c r="BMO788" s="18"/>
      <c r="BMP788" s="18"/>
      <c r="BMQ788" s="18"/>
      <c r="BMR788" s="22"/>
      <c r="BMS788" s="18"/>
      <c r="BMT788" s="22" t="s">
        <v>30</v>
      </c>
      <c r="BMU788" s="18"/>
      <c r="BMV788" s="18"/>
      <c r="BMW788" s="18"/>
      <c r="BMX788" s="18"/>
      <c r="BMY788" s="18"/>
      <c r="BMZ788" s="18"/>
      <c r="BNA788" s="18"/>
      <c r="BNB788" s="18"/>
      <c r="BNC788" s="18"/>
    </row>
    <row r="789" spans="1683:1719" ht="13.2" x14ac:dyDescent="0.25">
      <c r="BLS789" s="18"/>
      <c r="BLT789" s="18"/>
      <c r="BLU789" s="18"/>
      <c r="BLV789" s="18"/>
      <c r="BLW789" s="18"/>
      <c r="BLX789" s="18"/>
      <c r="BLY789" s="18"/>
      <c r="BLZ789" s="18"/>
      <c r="BMA789" s="18"/>
      <c r="BMB789" s="18"/>
      <c r="BMC789" s="18"/>
      <c r="BMD789" s="18"/>
      <c r="BME789" s="18"/>
      <c r="BMF789" s="21"/>
      <c r="BMG789" s="18"/>
      <c r="BMH789" s="19"/>
      <c r="BMI789" s="18"/>
      <c r="BMJ789" s="18"/>
      <c r="BMK789" s="18"/>
      <c r="BML789" s="18"/>
      <c r="BMM789" s="18"/>
      <c r="BMN789" s="18"/>
      <c r="BMO789" s="18"/>
      <c r="BMP789" s="18"/>
      <c r="BMQ789" s="18"/>
      <c r="BMR789" s="22"/>
      <c r="BMS789" s="18"/>
      <c r="BMT789" s="22" t="s">
        <v>31</v>
      </c>
      <c r="BMU789" s="18"/>
      <c r="BMV789" s="18"/>
      <c r="BMW789" s="18"/>
      <c r="BMX789" s="18"/>
      <c r="BMY789" s="18"/>
      <c r="BMZ789" s="18"/>
      <c r="BNA789" s="18"/>
      <c r="BNB789" s="18"/>
      <c r="BNC789" s="18"/>
    </row>
    <row r="790" spans="1683:1719" ht="13.2" x14ac:dyDescent="0.25">
      <c r="BLS790" s="18"/>
      <c r="BLT790" s="18"/>
      <c r="BLU790" s="18"/>
      <c r="BLV790" s="18"/>
      <c r="BLW790" s="18"/>
      <c r="BLX790" s="18"/>
      <c r="BLY790" s="18"/>
      <c r="BLZ790" s="18"/>
      <c r="BMA790" s="18"/>
      <c r="BMB790" s="18"/>
      <c r="BMC790" s="18"/>
      <c r="BMD790" s="18"/>
      <c r="BME790" s="18"/>
      <c r="BMF790" s="21"/>
      <c r="BMG790" s="18"/>
      <c r="BMH790" s="19"/>
      <c r="BMI790" s="18"/>
      <c r="BMJ790" s="18"/>
      <c r="BMK790" s="18"/>
      <c r="BML790" s="18"/>
      <c r="BMM790" s="18"/>
      <c r="BMN790" s="18"/>
      <c r="BMO790" s="18"/>
      <c r="BMP790" s="18"/>
      <c r="BMQ790" s="18"/>
      <c r="BMR790" s="22"/>
      <c r="BMS790" s="18"/>
      <c r="BMT790" s="22" t="s">
        <v>32</v>
      </c>
      <c r="BMU790" s="18"/>
      <c r="BMV790" s="18"/>
      <c r="BMW790" s="18"/>
      <c r="BMX790" s="18"/>
      <c r="BMY790" s="18"/>
      <c r="BMZ790" s="18"/>
      <c r="BNA790" s="18"/>
      <c r="BNB790" s="18"/>
      <c r="BNC790" s="18"/>
    </row>
    <row r="791" spans="1683:1719" ht="13.2" x14ac:dyDescent="0.25">
      <c r="BLS791" s="18"/>
      <c r="BLT791" s="18"/>
      <c r="BLU791" s="18"/>
      <c r="BLV791" s="18"/>
      <c r="BLW791" s="18"/>
      <c r="BLX791" s="18"/>
      <c r="BLY791" s="18"/>
      <c r="BLZ791" s="18"/>
      <c r="BMA791" s="18"/>
      <c r="BMB791" s="18"/>
      <c r="BMC791" s="18"/>
      <c r="BMD791" s="18"/>
      <c r="BME791" s="18"/>
      <c r="BMF791" s="21"/>
      <c r="BMG791" s="18"/>
      <c r="BMH791" s="19"/>
      <c r="BMI791" s="18"/>
      <c r="BMJ791" s="18"/>
      <c r="BMK791" s="18"/>
      <c r="BML791" s="18"/>
      <c r="BMM791" s="18"/>
      <c r="BMN791" s="18"/>
      <c r="BMO791" s="18"/>
      <c r="BMP791" s="18"/>
      <c r="BMQ791" s="18"/>
      <c r="BMR791" s="22"/>
      <c r="BMS791" s="18"/>
      <c r="BMT791" s="18"/>
      <c r="BMU791" s="18"/>
      <c r="BMV791" s="18"/>
      <c r="BMW791" s="18"/>
      <c r="BMX791" s="18"/>
      <c r="BMY791" s="18"/>
      <c r="BMZ791" s="18"/>
      <c r="BNA791" s="18"/>
      <c r="BNB791" s="18"/>
      <c r="BNC791" s="18"/>
    </row>
    <row r="792" spans="1683:1719" ht="13.2" x14ac:dyDescent="0.25">
      <c r="BLS792" s="18" t="s">
        <v>162</v>
      </c>
      <c r="BLT792" s="19"/>
      <c r="BLU792" s="18"/>
      <c r="BLV792" s="18"/>
      <c r="BLW792" s="18"/>
      <c r="BLX792" s="18"/>
      <c r="BLY792" s="18"/>
      <c r="BLZ792" s="18"/>
      <c r="BMA792" s="18"/>
      <c r="BMB792" s="18"/>
      <c r="BMC792" s="18"/>
      <c r="BMD792" s="18"/>
      <c r="BME792" s="18"/>
      <c r="BMF792" s="21"/>
      <c r="BMG792" s="18"/>
      <c r="BMH792" s="19"/>
      <c r="BMI792" s="18"/>
      <c r="BMJ792" s="18"/>
      <c r="BMK792" s="18"/>
      <c r="BML792" s="18"/>
      <c r="BMM792" s="18"/>
      <c r="BMN792" s="18"/>
      <c r="BMO792" s="18"/>
      <c r="BMP792" s="18" t="s">
        <v>77</v>
      </c>
      <c r="BMQ792" s="18"/>
      <c r="BMR792" s="22"/>
      <c r="BMS792" s="18"/>
      <c r="BMT792" s="18"/>
      <c r="BMU792" s="18"/>
      <c r="BMV792" s="18"/>
      <c r="BMW792" s="18"/>
      <c r="BMX792" s="18"/>
      <c r="BMY792" s="18"/>
      <c r="BMZ792" s="18"/>
      <c r="BNA792" s="18"/>
      <c r="BNB792" s="18"/>
      <c r="BNC792" s="18"/>
    </row>
    <row r="793" spans="1683:1719" ht="13.2" x14ac:dyDescent="0.25">
      <c r="BLS793" s="18" t="s">
        <v>161</v>
      </c>
      <c r="BLT793" s="19">
        <v>0</v>
      </c>
      <c r="BLU793" s="18" t="s">
        <v>160</v>
      </c>
      <c r="BLV793" s="18"/>
      <c r="BLW793" s="18"/>
      <c r="BLX793" s="18"/>
      <c r="BLY793" s="18"/>
      <c r="BLZ793" s="18"/>
      <c r="BMA793" s="18"/>
      <c r="BMB793" s="18"/>
      <c r="BMC793" s="18"/>
      <c r="BMD793" s="18"/>
      <c r="BME793" s="18"/>
      <c r="BMF793" s="21"/>
      <c r="BMG793" s="18"/>
      <c r="BMH793" s="19"/>
      <c r="BMI793" s="18"/>
      <c r="BMJ793" s="18"/>
      <c r="BMK793" s="18"/>
      <c r="BML793" s="18"/>
      <c r="BMM793" s="18"/>
      <c r="BMN793" s="18"/>
      <c r="BMO793" s="18"/>
      <c r="BMP793" s="18" t="s">
        <v>76</v>
      </c>
      <c r="BMQ793" s="18"/>
      <c r="BMR793" s="22"/>
      <c r="BMS793" s="18"/>
      <c r="BMT793" s="18"/>
      <c r="BMU793" s="18"/>
      <c r="BMV793" s="18"/>
      <c r="BMW793" s="18"/>
      <c r="BMX793" s="18"/>
      <c r="BMY793" s="18"/>
      <c r="BMZ793" s="18"/>
      <c r="BNA793" s="18"/>
      <c r="BNB793" s="18"/>
      <c r="BNC793" s="18"/>
    </row>
    <row r="794" spans="1683:1719" ht="13.2" x14ac:dyDescent="0.25">
      <c r="BLS794" s="18" t="s">
        <v>159</v>
      </c>
      <c r="BLT794" s="19">
        <v>1</v>
      </c>
      <c r="BLU794" s="18" t="s">
        <v>158</v>
      </c>
      <c r="BLV794" s="18"/>
      <c r="BLW794" s="18"/>
      <c r="BLX794" s="18"/>
      <c r="BLY794" s="18"/>
      <c r="BLZ794" s="18"/>
      <c r="BMA794" s="18"/>
      <c r="BMB794" s="18"/>
      <c r="BMC794" s="18"/>
      <c r="BMD794" s="18"/>
      <c r="BME794" s="18"/>
      <c r="BMF794" s="21"/>
      <c r="BMG794" s="18"/>
      <c r="BMH794" s="19"/>
      <c r="BMI794" s="18"/>
      <c r="BMJ794" s="18"/>
      <c r="BMK794" s="18"/>
      <c r="BML794" s="18"/>
      <c r="BMM794" s="18"/>
      <c r="BMN794" s="18"/>
      <c r="BMO794" s="18"/>
      <c r="BMP794" s="18" t="s">
        <v>75</v>
      </c>
      <c r="BMQ794" s="18"/>
      <c r="BMR794" s="22"/>
      <c r="BMS794" s="18"/>
      <c r="BMT794" s="18"/>
      <c r="BMU794" s="18"/>
      <c r="BMV794" s="18"/>
      <c r="BMW794" s="18"/>
      <c r="BMX794" s="18"/>
      <c r="BMY794" s="18"/>
      <c r="BMZ794" s="18"/>
      <c r="BNA794" s="18"/>
      <c r="BNB794" s="18"/>
      <c r="BNC794" s="18"/>
    </row>
    <row r="795" spans="1683:1719" ht="13.2" x14ac:dyDescent="0.25">
      <c r="BLS795" s="18" t="s">
        <v>157</v>
      </c>
      <c r="BLT795" s="19">
        <v>2</v>
      </c>
      <c r="BLU795" s="18" t="s">
        <v>156</v>
      </c>
      <c r="BLV795" s="18"/>
      <c r="BLW795" s="18"/>
      <c r="BLX795" s="18"/>
      <c r="BLY795" s="18"/>
      <c r="BLZ795" s="18"/>
      <c r="BMA795" s="18"/>
      <c r="BMB795" s="18"/>
      <c r="BMC795" s="18"/>
      <c r="BMD795" s="18"/>
      <c r="BME795" s="18"/>
      <c r="BMF795" s="21"/>
      <c r="BMG795" s="18"/>
      <c r="BMH795" s="19"/>
      <c r="BMI795" s="18"/>
      <c r="BMJ795" s="18"/>
      <c r="BMK795" s="18"/>
      <c r="BML795" s="18"/>
      <c r="BMM795" s="18"/>
      <c r="BMN795" s="18"/>
      <c r="BMO795" s="18"/>
      <c r="BMP795" s="18" t="s">
        <v>74</v>
      </c>
      <c r="BMQ795" s="18"/>
      <c r="BMR795" s="18"/>
      <c r="BMS795" s="18"/>
      <c r="BMT795" s="18"/>
      <c r="BMU795" s="18"/>
      <c r="BMV795" s="18"/>
      <c r="BMW795" s="18"/>
      <c r="BMX795" s="18"/>
      <c r="BMY795" s="18"/>
      <c r="BMZ795" s="18"/>
      <c r="BNA795" s="18"/>
      <c r="BNB795" s="18"/>
      <c r="BNC795" s="18"/>
    </row>
    <row r="796" spans="1683:1719" ht="14.4" x14ac:dyDescent="0.25">
      <c r="BLS796" s="18"/>
      <c r="BLT796" s="18"/>
      <c r="BLU796" s="18"/>
      <c r="BLV796" s="18"/>
      <c r="BLW796" s="18"/>
      <c r="BLX796" s="18"/>
      <c r="BLY796" s="18"/>
      <c r="BLZ796" s="18"/>
      <c r="BMA796" s="18"/>
      <c r="BMB796" s="18"/>
      <c r="BMC796" s="18"/>
      <c r="BMD796" s="18"/>
      <c r="BME796" s="18"/>
      <c r="BMF796" s="21"/>
      <c r="BMG796" s="18"/>
      <c r="BMH796" s="19"/>
      <c r="BMI796" s="18"/>
      <c r="BMJ796" s="18"/>
      <c r="BMK796" s="18"/>
      <c r="BML796" s="18"/>
      <c r="BMM796" s="18"/>
      <c r="BMN796" s="18"/>
      <c r="BMO796" s="18"/>
      <c r="BMP796" s="18" t="s">
        <v>73</v>
      </c>
      <c r="BMQ796" s="18"/>
      <c r="BMR796" s="18"/>
      <c r="BMS796" s="18"/>
      <c r="BMT796" s="31"/>
      <c r="BMU796" s="18"/>
      <c r="BMV796" s="18"/>
      <c r="BMW796" s="18"/>
      <c r="BMX796" s="18"/>
      <c r="BMY796" s="18"/>
      <c r="BMZ796" s="18"/>
      <c r="BNA796" s="18"/>
      <c r="BNB796" s="18"/>
      <c r="BNC796" s="18"/>
    </row>
    <row r="797" spans="1683:1719" ht="13.2" x14ac:dyDescent="0.25">
      <c r="BLS797" s="27"/>
      <c r="BLT797" s="27"/>
      <c r="BLU797" s="27"/>
      <c r="BLV797" s="27"/>
      <c r="BLW797" s="27"/>
      <c r="BLX797" s="27"/>
      <c r="BLY797" s="18"/>
      <c r="BLZ797" s="18"/>
      <c r="BMA797" s="18"/>
      <c r="BMB797" s="18"/>
      <c r="BMC797" s="18"/>
      <c r="BMD797" s="18"/>
      <c r="BME797" s="18"/>
      <c r="BMF797" s="21"/>
      <c r="BMG797" s="18"/>
      <c r="BMH797" s="19"/>
      <c r="BMI797" s="18"/>
      <c r="BMJ797" s="18"/>
      <c r="BMK797" s="18"/>
      <c r="BML797" s="18"/>
      <c r="BMM797" s="18"/>
      <c r="BMN797" s="18"/>
      <c r="BMO797" s="18"/>
      <c r="BMP797" s="18" t="s">
        <v>72</v>
      </c>
      <c r="BMQ797" s="18"/>
      <c r="BMR797" s="18"/>
      <c r="BMS797" s="18"/>
      <c r="BMT797" s="22"/>
      <c r="BMU797" s="18"/>
      <c r="BMV797" s="18"/>
      <c r="BMW797" s="23" t="s">
        <v>155</v>
      </c>
      <c r="BMX797" s="469" t="s">
        <v>154</v>
      </c>
      <c r="BMY797" s="469"/>
      <c r="BMZ797" s="469"/>
      <c r="BNA797" s="23" t="s">
        <v>153</v>
      </c>
      <c r="BNB797" s="18"/>
      <c r="BNC797" s="30" t="s">
        <v>152</v>
      </c>
    </row>
    <row r="798" spans="1683:1719" ht="13.2" x14ac:dyDescent="0.25">
      <c r="BLS798" s="27"/>
      <c r="BLT798" s="27"/>
      <c r="BLU798" s="27"/>
      <c r="BLV798" s="27"/>
      <c r="BLW798" s="27"/>
      <c r="BLX798" s="27"/>
      <c r="BLY798" s="18"/>
      <c r="BLZ798" s="18"/>
      <c r="BMA798" s="18"/>
      <c r="BMB798" s="18"/>
      <c r="BMC798" s="18"/>
      <c r="BMD798" s="18"/>
      <c r="BME798" s="18"/>
      <c r="BMF798" s="21"/>
      <c r="BMG798" s="18"/>
      <c r="BMH798" s="19"/>
      <c r="BMI798" s="18"/>
      <c r="BMJ798" s="18"/>
      <c r="BMK798" s="18"/>
      <c r="BML798" s="18"/>
      <c r="BMM798" s="18"/>
      <c r="BMN798" s="18"/>
      <c r="BMO798" s="18"/>
      <c r="BMP798" s="18" t="s">
        <v>71</v>
      </c>
      <c r="BMQ798" s="18"/>
      <c r="BMR798" s="18"/>
      <c r="BMS798" s="18"/>
      <c r="BMT798" s="22"/>
      <c r="BMU798" s="18"/>
      <c r="BMV798" s="18"/>
      <c r="BMW798" s="29" t="s">
        <v>151</v>
      </c>
      <c r="BMX798" s="29" t="s">
        <v>150</v>
      </c>
      <c r="BMY798" s="29" t="s">
        <v>149</v>
      </c>
      <c r="BMZ798" s="29" t="s">
        <v>148</v>
      </c>
      <c r="BNA798" s="29" t="s">
        <v>147</v>
      </c>
      <c r="BNB798" s="18"/>
      <c r="BNC798" s="28" t="s">
        <v>146</v>
      </c>
    </row>
    <row r="799" spans="1683:1719" ht="13.2" x14ac:dyDescent="0.25">
      <c r="BLS799" s="27"/>
      <c r="BLT799" s="27"/>
      <c r="BLU799" s="27"/>
      <c r="BLV799" s="27"/>
      <c r="BLW799" s="27"/>
      <c r="BLX799" s="27"/>
      <c r="BLY799" s="18"/>
      <c r="BLZ799" s="18"/>
      <c r="BMA799" s="18"/>
      <c r="BMB799" s="18"/>
      <c r="BMC799" s="18"/>
      <c r="BMD799" s="18"/>
      <c r="BME799" s="18"/>
      <c r="BMF799" s="21"/>
      <c r="BMG799" s="18"/>
      <c r="BMH799" s="19"/>
      <c r="BMI799" s="18"/>
      <c r="BMJ799" s="18"/>
      <c r="BMK799" s="18"/>
      <c r="BML799" s="18"/>
      <c r="BMM799" s="18"/>
      <c r="BMN799" s="18"/>
      <c r="BMO799" s="18"/>
      <c r="BMP799" s="18" t="s">
        <v>70</v>
      </c>
      <c r="BMQ799" s="18"/>
      <c r="BMR799" s="18"/>
      <c r="BMS799" s="18"/>
      <c r="BMT799" s="22"/>
      <c r="BMU799" s="18"/>
      <c r="BMV799" s="18"/>
      <c r="BMW799" s="27" t="s">
        <v>145</v>
      </c>
      <c r="BMX799" s="27" t="s">
        <v>144</v>
      </c>
      <c r="BMY799" s="27" t="s">
        <v>143</v>
      </c>
      <c r="BMZ799" s="27" t="s">
        <v>52</v>
      </c>
      <c r="BNA799" s="27" t="s">
        <v>142</v>
      </c>
      <c r="BNB799" s="18"/>
      <c r="BNC799" s="25" t="s">
        <v>141</v>
      </c>
    </row>
    <row r="800" spans="1683:1719" ht="13.2" x14ac:dyDescent="0.25">
      <c r="BLS800" s="27"/>
      <c r="BLT800" s="27"/>
      <c r="BLU800" s="27"/>
      <c r="BLV800" s="27"/>
      <c r="BLW800" s="27"/>
      <c r="BLX800" s="27"/>
      <c r="BLY800" s="18"/>
      <c r="BLZ800" s="18"/>
      <c r="BMA800" s="18"/>
      <c r="BMB800" s="18"/>
      <c r="BMC800" s="18"/>
      <c r="BMD800" s="18"/>
      <c r="BME800" s="18"/>
      <c r="BMF800" s="21"/>
      <c r="BMG800" s="18"/>
      <c r="BMH800" s="19"/>
      <c r="BMI800" s="18"/>
      <c r="BMJ800" s="18"/>
      <c r="BMK800" s="18"/>
      <c r="BML800" s="18"/>
      <c r="BMM800" s="18"/>
      <c r="BMN800" s="18"/>
      <c r="BMO800" s="18"/>
      <c r="BMP800" s="18" t="s">
        <v>69</v>
      </c>
      <c r="BMQ800" s="18"/>
      <c r="BMR800" s="18"/>
      <c r="BMS800" s="18"/>
      <c r="BMT800" s="18"/>
      <c r="BMU800" s="18"/>
      <c r="BMV800" s="18"/>
      <c r="BMW800" s="27" t="s">
        <v>140</v>
      </c>
      <c r="BMX800" s="27" t="s">
        <v>139</v>
      </c>
      <c r="BMY800" s="27" t="s">
        <v>138</v>
      </c>
      <c r="BMZ800" s="27" t="s">
        <v>51</v>
      </c>
      <c r="BNA800" s="27" t="s">
        <v>40</v>
      </c>
      <c r="BNB800" s="18"/>
      <c r="BNC800" s="25" t="s">
        <v>137</v>
      </c>
    </row>
    <row r="801" spans="1706:1719" ht="13.2" x14ac:dyDescent="0.25">
      <c r="BMP801" s="18" t="s">
        <v>68</v>
      </c>
      <c r="BMQ801" s="18"/>
      <c r="BMR801" s="18"/>
      <c r="BMS801" s="18"/>
      <c r="BMT801" s="18"/>
      <c r="BMU801" s="18"/>
      <c r="BMV801" s="18"/>
      <c r="BMW801" s="27" t="s">
        <v>136</v>
      </c>
      <c r="BMX801" s="27" t="s">
        <v>135</v>
      </c>
      <c r="BMY801" s="27" t="s">
        <v>41</v>
      </c>
      <c r="BMZ801" s="27"/>
      <c r="BNA801" s="27" t="s">
        <v>134</v>
      </c>
      <c r="BNB801" s="18"/>
      <c r="BNC801" s="25" t="s">
        <v>133</v>
      </c>
    </row>
    <row r="802" spans="1706:1719" ht="13.2" x14ac:dyDescent="0.25">
      <c r="BMP802" s="18" t="s">
        <v>0</v>
      </c>
      <c r="BMQ802" s="18"/>
      <c r="BMR802" s="18"/>
      <c r="BMS802" s="18"/>
      <c r="BMT802" s="18"/>
      <c r="BMU802" s="18"/>
      <c r="BMV802" s="18"/>
      <c r="BMW802" s="27" t="s">
        <v>75</v>
      </c>
      <c r="BMX802" s="27"/>
      <c r="BMY802" s="27"/>
      <c r="BMZ802" s="27"/>
      <c r="BNA802" s="27" t="s">
        <v>132</v>
      </c>
      <c r="BNB802" s="18"/>
      <c r="BNC802" s="25" t="s">
        <v>131</v>
      </c>
    </row>
    <row r="803" spans="1706:1719" ht="13.2" x14ac:dyDescent="0.25">
      <c r="BMP803" s="18"/>
      <c r="BMQ803" s="18"/>
      <c r="BMR803" s="18"/>
      <c r="BMS803" s="18"/>
      <c r="BMT803" s="18"/>
      <c r="BMU803" s="18"/>
      <c r="BMV803" s="18"/>
      <c r="BMW803" s="27" t="s">
        <v>74</v>
      </c>
      <c r="BMX803" s="27"/>
      <c r="BMY803" s="27"/>
      <c r="BMZ803" s="27"/>
      <c r="BNA803" s="27"/>
      <c r="BNB803" s="18"/>
      <c r="BNC803" s="25" t="s">
        <v>130</v>
      </c>
    </row>
    <row r="804" spans="1706:1719" ht="13.2" x14ac:dyDescent="0.25">
      <c r="BMP804" s="18"/>
      <c r="BMQ804" s="18"/>
      <c r="BMR804" s="18"/>
      <c r="BMS804" s="18"/>
      <c r="BMT804" s="18"/>
      <c r="BMU804" s="18"/>
      <c r="BMV804" s="18"/>
      <c r="BMW804" s="27" t="s">
        <v>129</v>
      </c>
      <c r="BMX804" s="27"/>
      <c r="BMY804" s="27"/>
      <c r="BMZ804" s="27"/>
      <c r="BNA804" s="27"/>
      <c r="BNB804" s="18"/>
      <c r="BNC804" s="25" t="s">
        <v>128</v>
      </c>
    </row>
    <row r="805" spans="1706:1719" ht="13.2" x14ac:dyDescent="0.25">
      <c r="BMP805" s="18"/>
      <c r="BMQ805" s="18"/>
      <c r="BMR805" s="18"/>
      <c r="BMS805" s="18"/>
      <c r="BMT805" s="18"/>
      <c r="BMU805" s="18"/>
      <c r="BMV805" s="18"/>
      <c r="BMW805" s="27" t="s">
        <v>127</v>
      </c>
      <c r="BMX805" s="27"/>
      <c r="BMY805" s="27"/>
      <c r="BMZ805" s="27"/>
      <c r="BNA805" s="27"/>
      <c r="BNB805" s="18"/>
      <c r="BNC805" s="25" t="s">
        <v>126</v>
      </c>
    </row>
    <row r="806" spans="1706:1719" ht="13.2" x14ac:dyDescent="0.25">
      <c r="BMP806" s="18"/>
      <c r="BMQ806" s="18"/>
      <c r="BMR806" s="18"/>
      <c r="BMS806" s="18"/>
      <c r="BMT806" s="18"/>
      <c r="BMU806" s="18"/>
      <c r="BMV806" s="18"/>
      <c r="BMW806" s="27" t="s">
        <v>125</v>
      </c>
      <c r="BMX806" s="27"/>
      <c r="BMY806" s="27"/>
      <c r="BMZ806" s="27"/>
      <c r="BNA806" s="27"/>
      <c r="BNB806" s="18"/>
      <c r="BNC806" s="25" t="s">
        <v>124</v>
      </c>
    </row>
    <row r="807" spans="1706:1719" ht="13.2" x14ac:dyDescent="0.25">
      <c r="BMP807" s="18"/>
      <c r="BMQ807" s="18"/>
      <c r="BMR807" s="18"/>
      <c r="BMS807" s="18"/>
      <c r="BMT807" s="18"/>
      <c r="BMU807" s="18"/>
      <c r="BMV807" s="18"/>
      <c r="BMW807" s="27" t="s">
        <v>123</v>
      </c>
      <c r="BMX807" s="27"/>
      <c r="BMY807" s="27"/>
      <c r="BMZ807" s="27"/>
      <c r="BNA807" s="27"/>
      <c r="BNB807" s="18"/>
      <c r="BNC807" s="25" t="s">
        <v>122</v>
      </c>
    </row>
    <row r="808" spans="1706:1719" ht="13.2" x14ac:dyDescent="0.25">
      <c r="BMP808" s="18"/>
      <c r="BMQ808" s="18"/>
      <c r="BMR808" s="18"/>
      <c r="BMS808" s="18"/>
      <c r="BMT808" s="18"/>
      <c r="BMU808" s="18"/>
      <c r="BMV808" s="18"/>
      <c r="BMW808" s="18" t="s">
        <v>72</v>
      </c>
      <c r="BMX808" s="18"/>
      <c r="BMY808" s="27"/>
      <c r="BMZ808" s="27"/>
      <c r="BNA808" s="20"/>
      <c r="BNB808" s="18"/>
      <c r="BNC808" s="25" t="s">
        <v>121</v>
      </c>
    </row>
    <row r="809" spans="1706:1719" ht="13.2" x14ac:dyDescent="0.25">
      <c r="BMP809" s="18"/>
      <c r="BMQ809" s="18"/>
      <c r="BMR809" s="18"/>
      <c r="BMS809" s="18"/>
      <c r="BMT809" s="18"/>
      <c r="BMU809" s="18"/>
      <c r="BMV809" s="18"/>
      <c r="BMW809" s="18" t="s">
        <v>71</v>
      </c>
      <c r="BMX809" s="18"/>
      <c r="BMY809" s="27"/>
      <c r="BMZ809" s="27"/>
      <c r="BNA809" s="20"/>
      <c r="BNB809" s="18"/>
      <c r="BNC809" s="25" t="s">
        <v>120</v>
      </c>
    </row>
    <row r="810" spans="1706:1719" ht="13.2" x14ac:dyDescent="0.25">
      <c r="BMP810" s="18"/>
      <c r="BMQ810" s="18"/>
      <c r="BMR810" s="18"/>
      <c r="BMS810" s="18"/>
      <c r="BMT810" s="18"/>
      <c r="BMU810" s="18"/>
      <c r="BMV810" s="18"/>
      <c r="BMW810" s="18" t="s">
        <v>70</v>
      </c>
      <c r="BMX810" s="27"/>
      <c r="BMY810" s="27"/>
      <c r="BMZ810" s="27"/>
      <c r="BNA810" s="20"/>
      <c r="BNB810" s="18"/>
      <c r="BNC810" s="25" t="s">
        <v>119</v>
      </c>
    </row>
    <row r="811" spans="1706:1719" ht="13.2" x14ac:dyDescent="0.25">
      <c r="BMP811" s="18"/>
      <c r="BMQ811" s="18"/>
      <c r="BMR811" s="18"/>
      <c r="BMS811" s="18"/>
      <c r="BMT811" s="18"/>
      <c r="BMU811" s="18"/>
      <c r="BMV811" s="18"/>
      <c r="BMW811" s="18" t="s">
        <v>69</v>
      </c>
      <c r="BMX811" s="27"/>
      <c r="BMY811" s="27"/>
      <c r="BMZ811" s="27"/>
      <c r="BNA811" s="20"/>
      <c r="BNB811" s="18"/>
      <c r="BNC811" s="25" t="s">
        <v>118</v>
      </c>
    </row>
    <row r="812" spans="1706:1719" ht="13.2" x14ac:dyDescent="0.25">
      <c r="BMP812" s="18"/>
      <c r="BMQ812" s="18"/>
      <c r="BMR812" s="18"/>
      <c r="BMS812" s="18"/>
      <c r="BMT812" s="18"/>
      <c r="BMU812" s="18"/>
      <c r="BMV812" s="18"/>
      <c r="BMW812" s="18" t="s">
        <v>68</v>
      </c>
      <c r="BMX812" s="27"/>
      <c r="BMY812" s="27"/>
      <c r="BMZ812" s="27"/>
      <c r="BNA812" s="20"/>
      <c r="BNB812" s="18"/>
      <c r="BNC812" s="25" t="s">
        <v>117</v>
      </c>
    </row>
    <row r="813" spans="1706:1719" ht="13.2" x14ac:dyDescent="0.25">
      <c r="BMP813" s="18"/>
      <c r="BMQ813" s="18"/>
      <c r="BMR813" s="18"/>
      <c r="BMS813" s="18"/>
      <c r="BMT813" s="18"/>
      <c r="BMU813" s="18"/>
      <c r="BMV813" s="18"/>
      <c r="BMW813" s="18" t="s">
        <v>0</v>
      </c>
      <c r="BMX813" s="27"/>
      <c r="BMY813" s="27"/>
      <c r="BMZ813" s="27"/>
      <c r="BNA813" s="20"/>
      <c r="BNB813" s="18"/>
      <c r="BNC813" s="25" t="s">
        <v>116</v>
      </c>
    </row>
    <row r="814" spans="1706:1719" ht="13.2" x14ac:dyDescent="0.25">
      <c r="BMP814" s="18"/>
      <c r="BMQ814" s="18"/>
      <c r="BMR814" s="18"/>
      <c r="BMS814" s="18"/>
      <c r="BMT814" s="18"/>
      <c r="BMU814" s="18"/>
      <c r="BMV814" s="18"/>
      <c r="BMW814" s="18"/>
      <c r="BMX814" s="27"/>
      <c r="BMY814" s="27"/>
      <c r="BMZ814" s="27"/>
      <c r="BNA814" s="27"/>
      <c r="BNB814" s="18"/>
      <c r="BNC814" s="25" t="s">
        <v>115</v>
      </c>
    </row>
    <row r="815" spans="1706:1719" ht="13.2" x14ac:dyDescent="0.25">
      <c r="BMP815" s="18"/>
      <c r="BMQ815" s="18"/>
      <c r="BMR815" s="18"/>
      <c r="BMS815" s="18"/>
      <c r="BMT815" s="18"/>
      <c r="BMU815" s="18"/>
      <c r="BMV815" s="18"/>
      <c r="BMW815" s="18"/>
      <c r="BMX815" s="18"/>
      <c r="BMY815" s="18"/>
      <c r="BMZ815" s="18"/>
      <c r="BNA815" s="18"/>
      <c r="BNB815" s="18"/>
      <c r="BNC815" s="25" t="s">
        <v>114</v>
      </c>
    </row>
    <row r="816" spans="1706:1719" ht="13.2" x14ac:dyDescent="0.25">
      <c r="BMP816" s="18"/>
      <c r="BMQ816" s="18"/>
      <c r="BMR816" s="18"/>
      <c r="BMS816" s="18"/>
      <c r="BMT816" s="18"/>
      <c r="BMU816" s="18"/>
      <c r="BMV816" s="18"/>
      <c r="BMW816" s="18"/>
      <c r="BMX816" s="18"/>
      <c r="BMY816" s="18"/>
      <c r="BMZ816" s="18"/>
      <c r="BNA816" s="18"/>
      <c r="BNB816" s="18"/>
      <c r="BNC816" s="25" t="s">
        <v>113</v>
      </c>
    </row>
    <row r="817" spans="1719:1719" ht="13.2" x14ac:dyDescent="0.25">
      <c r="BNC817" s="25" t="s">
        <v>112</v>
      </c>
    </row>
    <row r="818" spans="1719:1719" ht="13.2" x14ac:dyDescent="0.25">
      <c r="BNC818" s="25" t="s">
        <v>111</v>
      </c>
    </row>
    <row r="819" spans="1719:1719" ht="13.2" x14ac:dyDescent="0.25">
      <c r="BNC819" s="25" t="s">
        <v>110</v>
      </c>
    </row>
    <row r="820" spans="1719:1719" ht="13.2" x14ac:dyDescent="0.25">
      <c r="BNC820" s="25" t="s">
        <v>109</v>
      </c>
    </row>
    <row r="821" spans="1719:1719" ht="13.2" x14ac:dyDescent="0.25">
      <c r="BNC821" s="25" t="s">
        <v>108</v>
      </c>
    </row>
    <row r="822" spans="1719:1719" ht="13.2" x14ac:dyDescent="0.25">
      <c r="BNC822" s="25" t="s">
        <v>107</v>
      </c>
    </row>
    <row r="823" spans="1719:1719" ht="13.2" x14ac:dyDescent="0.25">
      <c r="BNC823" s="25" t="s">
        <v>106</v>
      </c>
    </row>
    <row r="824" spans="1719:1719" ht="13.2" x14ac:dyDescent="0.25">
      <c r="BNC824" s="25" t="s">
        <v>105</v>
      </c>
    </row>
    <row r="825" spans="1719:1719" ht="13.2" x14ac:dyDescent="0.25">
      <c r="BNC825" s="25" t="s">
        <v>104</v>
      </c>
    </row>
    <row r="826" spans="1719:1719" ht="13.2" x14ac:dyDescent="0.25">
      <c r="BNC826" s="25" t="s">
        <v>103</v>
      </c>
    </row>
    <row r="827" spans="1719:1719" ht="13.2" x14ac:dyDescent="0.25">
      <c r="BNC827" s="25" t="s">
        <v>102</v>
      </c>
    </row>
    <row r="828" spans="1719:1719" ht="13.2" x14ac:dyDescent="0.25">
      <c r="BNC828" s="26" t="s">
        <v>101</v>
      </c>
    </row>
    <row r="829" spans="1719:1719" ht="13.2" x14ac:dyDescent="0.25">
      <c r="BNC829" s="25" t="s">
        <v>100</v>
      </c>
    </row>
    <row r="830" spans="1719:1719" ht="13.2" x14ac:dyDescent="0.25">
      <c r="BNC830" s="25" t="s">
        <v>99</v>
      </c>
    </row>
    <row r="831" spans="1719:1719" ht="13.2" x14ac:dyDescent="0.25">
      <c r="BNC831" s="25" t="s">
        <v>98</v>
      </c>
    </row>
    <row r="832" spans="1719:1719" ht="13.2" x14ac:dyDescent="0.25">
      <c r="BNC832" s="25" t="s">
        <v>97</v>
      </c>
    </row>
    <row r="835" spans="1721:1728" ht="13.2" x14ac:dyDescent="0.25">
      <c r="BNE835" s="18" t="s">
        <v>54</v>
      </c>
      <c r="BNF835" s="18"/>
      <c r="BNG835" s="18"/>
      <c r="BNH835" s="18"/>
      <c r="BNI835" s="18"/>
      <c r="BNJ835" s="18"/>
      <c r="BNK835" s="18"/>
      <c r="BNL835" s="18"/>
    </row>
    <row r="836" spans="1721:1728" ht="13.2" x14ac:dyDescent="0.25">
      <c r="BNE836" s="18" t="s">
        <v>53</v>
      </c>
      <c r="BNF836" s="18"/>
      <c r="BNG836" s="18"/>
      <c r="BNH836" s="18"/>
      <c r="BNI836" s="18"/>
      <c r="BNJ836" s="18"/>
      <c r="BNK836" s="18"/>
      <c r="BNL836" s="18"/>
    </row>
    <row r="837" spans="1721:1728" ht="13.2" x14ac:dyDescent="0.25">
      <c r="BNE837" s="18"/>
      <c r="BNF837" s="18"/>
      <c r="BNG837" s="18"/>
      <c r="BNH837" s="18"/>
      <c r="BNI837" s="18"/>
      <c r="BNJ837" s="18"/>
      <c r="BNK837" s="18"/>
      <c r="BNL837" s="18"/>
    </row>
    <row r="838" spans="1721:1728" ht="13.2" x14ac:dyDescent="0.25">
      <c r="BNE838" s="18"/>
      <c r="BNF838" s="18"/>
      <c r="BNG838" s="18" t="s">
        <v>66</v>
      </c>
      <c r="BNH838" s="18"/>
      <c r="BNI838" s="18"/>
      <c r="BNJ838" s="18"/>
      <c r="BNK838" s="18"/>
      <c r="BNL838" s="18"/>
    </row>
    <row r="839" spans="1721:1728" ht="13.2" x14ac:dyDescent="0.25">
      <c r="BNE839" s="18"/>
      <c r="BNF839" s="18"/>
      <c r="BNG839" s="18" t="s">
        <v>65</v>
      </c>
      <c r="BNH839" s="18"/>
      <c r="BNI839" s="18"/>
      <c r="BNJ839" s="18"/>
      <c r="BNK839" s="18"/>
      <c r="BNL839" s="18"/>
    </row>
    <row r="840" spans="1721:1728" ht="13.2" x14ac:dyDescent="0.25">
      <c r="BNE840" s="18"/>
      <c r="BNF840" s="18"/>
      <c r="BNG840" s="18" t="s">
        <v>64</v>
      </c>
      <c r="BNH840" s="18"/>
      <c r="BNI840" s="18"/>
      <c r="BNJ840" s="18"/>
      <c r="BNK840" s="18"/>
      <c r="BNL840" s="18"/>
    </row>
    <row r="841" spans="1721:1728" ht="13.2" x14ac:dyDescent="0.25">
      <c r="BNE841" s="18"/>
      <c r="BNF841" s="18"/>
      <c r="BNG841" s="18" t="s">
        <v>63</v>
      </c>
      <c r="BNH841" s="18"/>
      <c r="BNI841" s="18"/>
      <c r="BNJ841" s="18"/>
      <c r="BNK841" s="18"/>
      <c r="BNL841" s="18"/>
    </row>
    <row r="842" spans="1721:1728" ht="13.2" x14ac:dyDescent="0.25">
      <c r="BNE842" s="18"/>
      <c r="BNF842" s="18"/>
      <c r="BNG842" s="18"/>
      <c r="BNH842" s="18"/>
      <c r="BNI842" s="18"/>
      <c r="BNJ842" s="18"/>
      <c r="BNK842" s="18"/>
      <c r="BNL842" s="18"/>
    </row>
    <row r="843" spans="1721:1728" ht="13.2" x14ac:dyDescent="0.25">
      <c r="BNE843" s="18"/>
      <c r="BNF843" s="18"/>
      <c r="BNG843" s="18"/>
      <c r="BNH843" s="18"/>
      <c r="BNI843" s="18" t="s">
        <v>96</v>
      </c>
      <c r="BNJ843" s="18"/>
      <c r="BNK843" s="18"/>
      <c r="BNL843" s="18"/>
    </row>
    <row r="844" spans="1721:1728" ht="13.2" x14ac:dyDescent="0.25">
      <c r="BNE844" s="18"/>
      <c r="BNF844" s="18"/>
      <c r="BNG844" s="18"/>
      <c r="BNH844" s="18"/>
      <c r="BNI844" s="18" t="s">
        <v>95</v>
      </c>
      <c r="BNJ844" s="18"/>
      <c r="BNK844" s="18"/>
      <c r="BNL844" s="18"/>
    </row>
    <row r="845" spans="1721:1728" ht="13.2" x14ac:dyDescent="0.25">
      <c r="BNE845" s="18"/>
      <c r="BNF845" s="18"/>
      <c r="BNG845" s="18"/>
      <c r="BNH845" s="18"/>
      <c r="BNI845" s="18" t="s">
        <v>94</v>
      </c>
      <c r="BNJ845" s="18"/>
      <c r="BNK845" s="18"/>
      <c r="BNL845" s="18"/>
    </row>
    <row r="846" spans="1721:1728" ht="13.2" x14ac:dyDescent="0.25">
      <c r="BNE846" s="18"/>
      <c r="BNF846" s="18"/>
      <c r="BNG846" s="18"/>
      <c r="BNH846" s="18"/>
      <c r="BNI846" s="18"/>
      <c r="BNJ846" s="18"/>
      <c r="BNK846" s="18"/>
      <c r="BNL846" s="18"/>
    </row>
    <row r="847" spans="1721:1728" ht="13.2" x14ac:dyDescent="0.25">
      <c r="BNE847" s="18"/>
      <c r="BNF847" s="18"/>
      <c r="BNG847" s="18"/>
      <c r="BNH847" s="18"/>
      <c r="BNI847" s="18"/>
      <c r="BNJ847" s="18"/>
      <c r="BNK847" s="18"/>
      <c r="BNL847" s="18"/>
    </row>
    <row r="848" spans="1721:1728" ht="13.2" x14ac:dyDescent="0.25">
      <c r="BNE848" s="18"/>
      <c r="BNF848" s="18"/>
      <c r="BNG848" s="18"/>
      <c r="BNH848" s="18"/>
      <c r="BNI848" s="18"/>
      <c r="BNJ848" s="18"/>
      <c r="BNK848" s="18"/>
      <c r="BNL848" s="8" t="s">
        <v>93</v>
      </c>
    </row>
    <row r="849" spans="1728:1730" ht="13.2" x14ac:dyDescent="0.25">
      <c r="BNL849" s="10" t="s">
        <v>92</v>
      </c>
      <c r="BNM849" s="8"/>
      <c r="BNN849" s="8"/>
    </row>
    <row r="850" spans="1728:1730" ht="13.2" x14ac:dyDescent="0.25">
      <c r="BNL850" s="10" t="s">
        <v>91</v>
      </c>
      <c r="BNM850" s="8"/>
      <c r="BNN850" s="8"/>
    </row>
    <row r="851" spans="1728:1730" ht="13.2" x14ac:dyDescent="0.25">
      <c r="BNL851" s="10" t="s">
        <v>90</v>
      </c>
      <c r="BNM851" s="8"/>
      <c r="BNN851" s="8"/>
    </row>
    <row r="852" spans="1728:1730" ht="13.2" x14ac:dyDescent="0.25">
      <c r="BNL852" s="10" t="s">
        <v>89</v>
      </c>
      <c r="BNM852" s="8"/>
      <c r="BNN852" s="8"/>
    </row>
    <row r="853" spans="1728:1730" ht="13.2" x14ac:dyDescent="0.25">
      <c r="BNL853" s="10" t="s">
        <v>88</v>
      </c>
      <c r="BNM853" s="8"/>
      <c r="BNN853" s="8"/>
    </row>
    <row r="854" spans="1728:1730" ht="13.2" x14ac:dyDescent="0.25">
      <c r="BNL854" s="10" t="s">
        <v>87</v>
      </c>
      <c r="BNM854" s="8"/>
      <c r="BNN854" s="8"/>
    </row>
    <row r="855" spans="1728:1730" ht="13.2" x14ac:dyDescent="0.25">
      <c r="BNL855" s="10" t="s">
        <v>86</v>
      </c>
      <c r="BNM855" s="8"/>
      <c r="BNN855" s="8"/>
    </row>
    <row r="856" spans="1728:1730" ht="13.2" x14ac:dyDescent="0.25">
      <c r="BNL856" s="10" t="s">
        <v>85</v>
      </c>
      <c r="BNM856" s="8"/>
      <c r="BNN856" s="8"/>
    </row>
    <row r="857" spans="1728:1730" ht="13.2" x14ac:dyDescent="0.25">
      <c r="BNL857" s="10" t="s">
        <v>84</v>
      </c>
      <c r="BNM857" s="8"/>
      <c r="BNN857" s="8"/>
    </row>
    <row r="858" spans="1728:1730" ht="13.2" x14ac:dyDescent="0.25">
      <c r="BNL858" s="10" t="s">
        <v>83</v>
      </c>
      <c r="BNM858" s="8"/>
      <c r="BNN858" s="8"/>
    </row>
    <row r="859" spans="1728:1730" x14ac:dyDescent="0.2">
      <c r="BNL859" s="8"/>
      <c r="BNM859" s="8"/>
      <c r="BNN859" s="8"/>
    </row>
    <row r="860" spans="1728:1730" x14ac:dyDescent="0.2">
      <c r="BNL860" s="8"/>
      <c r="BNM860" s="8"/>
      <c r="BNN860" s="8" t="s">
        <v>82</v>
      </c>
    </row>
    <row r="861" spans="1728:1730" x14ac:dyDescent="0.2">
      <c r="BNL861" s="8"/>
      <c r="BNM861" s="8"/>
      <c r="BNN861" s="8" t="s">
        <v>81</v>
      </c>
    </row>
    <row r="862" spans="1728:1730" x14ac:dyDescent="0.2">
      <c r="BNL862" s="8"/>
      <c r="BNM862" s="8"/>
      <c r="BNN862" s="8" t="s">
        <v>80</v>
      </c>
    </row>
    <row r="863" spans="1728:1730" x14ac:dyDescent="0.2">
      <c r="BNL863" s="8"/>
      <c r="BNM863" s="8"/>
      <c r="BNN863" s="8" t="s">
        <v>79</v>
      </c>
    </row>
    <row r="865" spans="1730:1734" x14ac:dyDescent="0.2">
      <c r="BNN865" s="8" t="s">
        <v>7</v>
      </c>
      <c r="BNO865" s="8"/>
      <c r="BNP865" s="8"/>
      <c r="BNQ865" s="8"/>
      <c r="BNR865" s="8"/>
    </row>
    <row r="866" spans="1730:1734" ht="13.2" x14ac:dyDescent="0.25">
      <c r="BNN866" s="8"/>
      <c r="BNO866" s="8"/>
      <c r="BNP866" s="17" t="s">
        <v>78</v>
      </c>
      <c r="BNQ866" s="8"/>
      <c r="BNR866" s="8"/>
    </row>
    <row r="867" spans="1730:1734" ht="13.2" x14ac:dyDescent="0.25">
      <c r="BNN867" s="8"/>
      <c r="BNO867" s="8"/>
      <c r="BNP867" s="10" t="s">
        <v>77</v>
      </c>
      <c r="BNQ867" s="8"/>
      <c r="BNR867" s="8"/>
    </row>
    <row r="868" spans="1730:1734" ht="13.2" x14ac:dyDescent="0.25">
      <c r="BNN868" s="8"/>
      <c r="BNO868" s="8"/>
      <c r="BNP868" s="10" t="s">
        <v>76</v>
      </c>
      <c r="BNQ868" s="8"/>
      <c r="BNR868" s="8"/>
    </row>
    <row r="869" spans="1730:1734" ht="13.2" x14ac:dyDescent="0.25">
      <c r="BNN869" s="8"/>
      <c r="BNO869" s="8"/>
      <c r="BNP869" s="10" t="s">
        <v>75</v>
      </c>
      <c r="BNQ869" s="8"/>
      <c r="BNR869" s="8"/>
    </row>
    <row r="870" spans="1730:1734" ht="13.2" x14ac:dyDescent="0.25">
      <c r="BNN870" s="8"/>
      <c r="BNO870" s="8"/>
      <c r="BNP870" s="10" t="s">
        <v>74</v>
      </c>
      <c r="BNQ870" s="8"/>
      <c r="BNR870" s="8"/>
    </row>
    <row r="871" spans="1730:1734" ht="13.2" x14ac:dyDescent="0.25">
      <c r="BNN871" s="8"/>
      <c r="BNO871" s="8"/>
      <c r="BNP871" s="10" t="s">
        <v>73</v>
      </c>
      <c r="BNQ871" s="8"/>
      <c r="BNR871" s="8"/>
    </row>
    <row r="872" spans="1730:1734" ht="13.2" x14ac:dyDescent="0.25">
      <c r="BNN872" s="8"/>
      <c r="BNO872" s="8"/>
      <c r="BNP872" s="10" t="s">
        <v>72</v>
      </c>
      <c r="BNQ872" s="8"/>
      <c r="BNR872" s="8"/>
    </row>
    <row r="873" spans="1730:1734" ht="13.2" x14ac:dyDescent="0.25">
      <c r="BNN873" s="8"/>
      <c r="BNO873" s="8"/>
      <c r="BNP873" s="10" t="s">
        <v>71</v>
      </c>
      <c r="BNQ873" s="8"/>
      <c r="BNR873" s="8"/>
    </row>
    <row r="874" spans="1730:1734" ht="13.2" x14ac:dyDescent="0.25">
      <c r="BNN874" s="8"/>
      <c r="BNO874" s="8"/>
      <c r="BNP874" s="10" t="s">
        <v>70</v>
      </c>
      <c r="BNQ874" s="8"/>
      <c r="BNR874" s="8"/>
    </row>
    <row r="875" spans="1730:1734" ht="13.2" x14ac:dyDescent="0.25">
      <c r="BNN875" s="8"/>
      <c r="BNO875" s="8"/>
      <c r="BNP875" s="10" t="s">
        <v>69</v>
      </c>
      <c r="BNQ875" s="8"/>
      <c r="BNR875" s="8"/>
    </row>
    <row r="876" spans="1730:1734" ht="13.2" x14ac:dyDescent="0.25">
      <c r="BNN876" s="8"/>
      <c r="BNO876" s="8"/>
      <c r="BNP876" s="10" t="s">
        <v>68</v>
      </c>
      <c r="BNQ876" s="8"/>
      <c r="BNR876" s="8"/>
    </row>
    <row r="877" spans="1730:1734" ht="13.2" x14ac:dyDescent="0.25">
      <c r="BNN877" s="8"/>
      <c r="BNO877" s="8"/>
      <c r="BNP877" s="10" t="s">
        <v>0</v>
      </c>
      <c r="BNQ877" s="8"/>
      <c r="BNR877" s="8" t="s">
        <v>67</v>
      </c>
    </row>
    <row r="878" spans="1730:1734" ht="13.2" x14ac:dyDescent="0.25">
      <c r="BNN878" s="8"/>
      <c r="BNO878" s="8"/>
      <c r="BNP878" s="8"/>
      <c r="BNQ878" s="8"/>
      <c r="BNR878" s="10" t="s">
        <v>66</v>
      </c>
    </row>
    <row r="879" spans="1730:1734" ht="13.2" x14ac:dyDescent="0.25">
      <c r="BNN879" s="8"/>
      <c r="BNO879" s="8"/>
      <c r="BNP879" s="8"/>
      <c r="BNQ879" s="8"/>
      <c r="BNR879" s="10" t="s">
        <v>65</v>
      </c>
    </row>
    <row r="880" spans="1730:1734" ht="13.2" x14ac:dyDescent="0.25">
      <c r="BNN880" s="8"/>
      <c r="BNO880" s="8"/>
      <c r="BNP880" s="8"/>
      <c r="BNQ880" s="8"/>
      <c r="BNR880" s="10" t="s">
        <v>64</v>
      </c>
    </row>
    <row r="881" spans="1734:1738" ht="13.2" x14ac:dyDescent="0.25">
      <c r="BNR881" s="10" t="s">
        <v>63</v>
      </c>
      <c r="BNS881" s="8"/>
      <c r="BNT881" s="8"/>
      <c r="BNU881" s="8"/>
      <c r="BNV881" s="8"/>
    </row>
    <row r="882" spans="1734:1738" x14ac:dyDescent="0.2">
      <c r="BNR882" s="8"/>
      <c r="BNS882" s="8"/>
      <c r="BNT882" s="8"/>
      <c r="BNU882" s="8"/>
      <c r="BNV882" s="8"/>
    </row>
    <row r="883" spans="1734:1738" x14ac:dyDescent="0.2">
      <c r="BNR883" s="8"/>
      <c r="BNS883" s="8"/>
      <c r="BNT883" s="8" t="s">
        <v>62</v>
      </c>
      <c r="BNU883" s="8"/>
      <c r="BNV883" s="8"/>
    </row>
    <row r="884" spans="1734:1738" ht="66" x14ac:dyDescent="0.2">
      <c r="BNR884" s="8"/>
      <c r="BNS884" s="8"/>
      <c r="BNT884" s="16" t="s">
        <v>61</v>
      </c>
      <c r="BNU884" s="8"/>
      <c r="BNV884" s="8"/>
    </row>
    <row r="885" spans="1734:1738" ht="13.2" x14ac:dyDescent="0.2">
      <c r="BNR885" s="8"/>
      <c r="BNS885" s="8"/>
      <c r="BNT885" s="15" t="s">
        <v>60</v>
      </c>
      <c r="BNU885" s="8"/>
      <c r="BNV885" s="8"/>
    </row>
    <row r="886" spans="1734:1738" ht="13.2" x14ac:dyDescent="0.2">
      <c r="BNR886" s="8"/>
      <c r="BNS886" s="8"/>
      <c r="BNT886" s="15" t="s">
        <v>59</v>
      </c>
      <c r="BNU886" s="8"/>
      <c r="BNV886" s="8"/>
    </row>
    <row r="887" spans="1734:1738" ht="13.2" x14ac:dyDescent="0.2">
      <c r="BNR887" s="8"/>
      <c r="BNS887" s="8"/>
      <c r="BNT887" s="15" t="s">
        <v>58</v>
      </c>
      <c r="BNU887" s="8"/>
      <c r="BNV887" s="8"/>
    </row>
    <row r="888" spans="1734:1738" ht="13.2" x14ac:dyDescent="0.2">
      <c r="BNR888" s="8"/>
      <c r="BNS888" s="8"/>
      <c r="BNT888" s="15" t="s">
        <v>57</v>
      </c>
      <c r="BNU888" s="8"/>
      <c r="BNV888" s="8"/>
    </row>
    <row r="889" spans="1734:1738" ht="66" x14ac:dyDescent="0.2">
      <c r="BNR889" s="8"/>
      <c r="BNS889" s="8"/>
      <c r="BNT889" s="16" t="s">
        <v>56</v>
      </c>
      <c r="BNU889" s="8"/>
      <c r="BNV889" s="8"/>
    </row>
    <row r="890" spans="1734:1738" ht="13.2" x14ac:dyDescent="0.2">
      <c r="BNR890" s="8"/>
      <c r="BNS890" s="8"/>
      <c r="BNT890" s="15" t="s">
        <v>55</v>
      </c>
      <c r="BNU890" s="8"/>
      <c r="BNV890" s="8"/>
    </row>
    <row r="891" spans="1734:1738" ht="13.2" x14ac:dyDescent="0.2">
      <c r="BNR891" s="8"/>
      <c r="BNS891" s="8"/>
      <c r="BNT891" s="16" t="s">
        <v>0</v>
      </c>
      <c r="BNU891" s="8"/>
      <c r="BNV891" s="8"/>
    </row>
    <row r="892" spans="1734:1738" ht="13.2" x14ac:dyDescent="0.2">
      <c r="BNR892" s="8"/>
      <c r="BNS892" s="8"/>
      <c r="BNT892" s="15" t="s">
        <v>7</v>
      </c>
      <c r="BNU892" s="8"/>
      <c r="BNV892" s="8"/>
    </row>
    <row r="893" spans="1734:1738" ht="13.2" x14ac:dyDescent="0.2">
      <c r="BNR893" s="8"/>
      <c r="BNS893" s="8"/>
      <c r="BNT893" s="15"/>
      <c r="BNU893" s="8"/>
      <c r="BNV893" s="8"/>
    </row>
    <row r="894" spans="1734:1738" ht="13.2" x14ac:dyDescent="0.25">
      <c r="BNR894" s="8"/>
      <c r="BNS894" s="8"/>
      <c r="BNT894" s="8"/>
      <c r="BNU894" s="8"/>
      <c r="BNV894" s="10" t="s">
        <v>54</v>
      </c>
    </row>
    <row r="895" spans="1734:1738" ht="13.2" x14ac:dyDescent="0.25">
      <c r="BNR895" s="8"/>
      <c r="BNS895" s="8"/>
      <c r="BNT895" s="8"/>
      <c r="BNU895" s="8"/>
      <c r="BNV895" s="10" t="s">
        <v>53</v>
      </c>
    </row>
    <row r="897" spans="1739:1742" ht="13.2" x14ac:dyDescent="0.25">
      <c r="BNW897" s="10" t="s">
        <v>52</v>
      </c>
      <c r="BNX897" s="10"/>
      <c r="BNY897" s="10"/>
      <c r="BNZ897" s="10"/>
    </row>
    <row r="898" spans="1739:1742" ht="13.2" x14ac:dyDescent="0.25">
      <c r="BNW898" s="10" t="s">
        <v>51</v>
      </c>
      <c r="BNX898" s="10"/>
      <c r="BNY898" s="10"/>
      <c r="BNZ898" s="10"/>
    </row>
    <row r="899" spans="1739:1742" ht="13.2" x14ac:dyDescent="0.25">
      <c r="BNW899" s="10"/>
      <c r="BNX899" s="10"/>
      <c r="BNY899" s="10"/>
      <c r="BNZ899" s="10"/>
    </row>
    <row r="900" spans="1739:1742" ht="13.2" x14ac:dyDescent="0.25">
      <c r="BNW900" s="10"/>
      <c r="BNX900" s="10"/>
      <c r="BNY900" s="10"/>
      <c r="BNZ900" s="10"/>
    </row>
    <row r="901" spans="1739:1742" ht="13.2" x14ac:dyDescent="0.25">
      <c r="BNW901" s="10"/>
      <c r="BNX901" s="10"/>
      <c r="BNY901" s="10"/>
      <c r="BNZ901" s="10"/>
    </row>
    <row r="902" spans="1739:1742" ht="13.2" x14ac:dyDescent="0.25">
      <c r="BNW902" s="10"/>
      <c r="BNX902" s="10"/>
      <c r="BNY902" s="10"/>
      <c r="BNZ902" s="10"/>
    </row>
    <row r="903" spans="1739:1742" ht="13.2" x14ac:dyDescent="0.25">
      <c r="BNW903" s="10"/>
      <c r="BNX903" s="10"/>
      <c r="BNY903" s="10"/>
      <c r="BNZ903" s="10"/>
    </row>
    <row r="904" spans="1739:1742" ht="13.2" x14ac:dyDescent="0.25">
      <c r="BNW904" s="10"/>
      <c r="BNX904" s="10"/>
      <c r="BNY904" s="10" t="s">
        <v>50</v>
      </c>
      <c r="BNZ904" s="10"/>
    </row>
    <row r="905" spans="1739:1742" ht="13.2" x14ac:dyDescent="0.25">
      <c r="BNW905" s="10"/>
      <c r="BNX905" s="10"/>
      <c r="BNY905" s="10" t="s">
        <v>49</v>
      </c>
      <c r="BNZ905" s="10"/>
    </row>
    <row r="906" spans="1739:1742" ht="13.2" x14ac:dyDescent="0.25">
      <c r="BNW906" s="10"/>
      <c r="BNX906" s="10"/>
      <c r="BNY906" s="10" t="s">
        <v>48</v>
      </c>
      <c r="BNZ906" s="10"/>
    </row>
    <row r="907" spans="1739:1742" ht="13.2" x14ac:dyDescent="0.25">
      <c r="BNW907" s="10"/>
      <c r="BNX907" s="10"/>
      <c r="BNY907" s="10"/>
      <c r="BNZ907" s="10"/>
    </row>
    <row r="908" spans="1739:1742" ht="13.2" x14ac:dyDescent="0.25">
      <c r="BNW908" s="10"/>
      <c r="BNX908" s="10"/>
      <c r="BNY908" s="10"/>
      <c r="BNZ908" s="10"/>
    </row>
    <row r="909" spans="1739:1742" ht="13.2" x14ac:dyDescent="0.25">
      <c r="BNW909" s="10"/>
      <c r="BNX909" s="10"/>
      <c r="BNY909" s="10"/>
      <c r="BNZ909" s="10"/>
    </row>
    <row r="910" spans="1739:1742" ht="13.2" x14ac:dyDescent="0.25">
      <c r="BNW910" s="10"/>
      <c r="BNX910" s="10"/>
      <c r="BNY910" s="10"/>
      <c r="BNZ910" s="10" t="s">
        <v>47</v>
      </c>
    </row>
    <row r="911" spans="1739:1742" ht="13.2" x14ac:dyDescent="0.25">
      <c r="BNW911" s="10"/>
      <c r="BNX911" s="10"/>
      <c r="BNY911" s="10"/>
      <c r="BNZ911" s="10" t="s">
        <v>46</v>
      </c>
    </row>
    <row r="912" spans="1739:1742" ht="13.2" x14ac:dyDescent="0.25">
      <c r="BNW912" s="10"/>
      <c r="BNX912" s="10"/>
      <c r="BNY912" s="10"/>
      <c r="BNZ912" s="10" t="s">
        <v>45</v>
      </c>
    </row>
    <row r="916" spans="1744:1747" ht="13.2" x14ac:dyDescent="0.25">
      <c r="BOB916" s="10" t="s">
        <v>44</v>
      </c>
      <c r="BOC916" s="10"/>
      <c r="BOD916" s="10"/>
      <c r="BOE916" s="10"/>
    </row>
    <row r="917" spans="1744:1747" ht="13.2" x14ac:dyDescent="0.25">
      <c r="BOB917" s="10" t="s">
        <v>43</v>
      </c>
      <c r="BOC917" s="10"/>
      <c r="BOD917" s="10"/>
      <c r="BOE917" s="10"/>
    </row>
    <row r="918" spans="1744:1747" ht="13.2" x14ac:dyDescent="0.25">
      <c r="BOB918" s="10" t="s">
        <v>42</v>
      </c>
      <c r="BOC918" s="10"/>
      <c r="BOD918" s="10"/>
      <c r="BOE918" s="10"/>
    </row>
    <row r="919" spans="1744:1747" ht="13.2" x14ac:dyDescent="0.25">
      <c r="BOB919" s="10"/>
      <c r="BOC919" s="10"/>
      <c r="BOD919" s="10"/>
      <c r="BOE919" s="10"/>
    </row>
    <row r="920" spans="1744:1747" ht="13.2" x14ac:dyDescent="0.25">
      <c r="BOB920" s="10"/>
      <c r="BOC920" s="10" t="s">
        <v>41</v>
      </c>
      <c r="BOD920" s="10"/>
      <c r="BOE920" s="10"/>
    </row>
    <row r="921" spans="1744:1747" ht="13.2" x14ac:dyDescent="0.25">
      <c r="BOB921" s="10"/>
      <c r="BOC921" s="10" t="s">
        <v>40</v>
      </c>
      <c r="BOD921" s="10"/>
      <c r="BOE921" s="10"/>
    </row>
    <row r="922" spans="1744:1747" ht="13.2" x14ac:dyDescent="0.25">
      <c r="BOB922" s="10"/>
      <c r="BOC922" s="10" t="s">
        <v>39</v>
      </c>
      <c r="BOD922" s="10"/>
      <c r="BOE922" s="10"/>
    </row>
    <row r="923" spans="1744:1747" ht="13.2" x14ac:dyDescent="0.25">
      <c r="BOB923" s="10"/>
      <c r="BOC923" s="10"/>
      <c r="BOD923" s="10"/>
      <c r="BOE923" s="10"/>
    </row>
    <row r="924" spans="1744:1747" ht="13.2" x14ac:dyDescent="0.25">
      <c r="BOB924" s="10"/>
      <c r="BOC924" s="10"/>
      <c r="BOD924" s="10" t="s">
        <v>38</v>
      </c>
      <c r="BOE924" s="10"/>
    </row>
    <row r="925" spans="1744:1747" ht="13.2" x14ac:dyDescent="0.25">
      <c r="BOB925" s="10"/>
      <c r="BOC925" s="10"/>
      <c r="BOD925" s="10" t="s">
        <v>37</v>
      </c>
      <c r="BOE925" s="10"/>
    </row>
    <row r="926" spans="1744:1747" ht="13.2" x14ac:dyDescent="0.25">
      <c r="BOB926" s="10"/>
      <c r="BOC926" s="10"/>
      <c r="BOD926" s="10" t="s">
        <v>36</v>
      </c>
      <c r="BOE926" s="10"/>
    </row>
    <row r="927" spans="1744:1747" ht="13.2" x14ac:dyDescent="0.25">
      <c r="BOB927" s="10"/>
      <c r="BOC927" s="10"/>
      <c r="BOD927" s="10"/>
      <c r="BOE927" s="10"/>
    </row>
    <row r="928" spans="1744:1747" ht="13.2" x14ac:dyDescent="0.25">
      <c r="BOB928" s="10"/>
      <c r="BOC928" s="10"/>
      <c r="BOD928" s="10"/>
      <c r="BOE928" s="11" t="s">
        <v>35</v>
      </c>
    </row>
    <row r="929" spans="1747:1759" ht="13.2" x14ac:dyDescent="0.25">
      <c r="BOE929" s="11" t="s">
        <v>34</v>
      </c>
      <c r="BOF929" s="8"/>
      <c r="BOG929" s="8"/>
      <c r="BOH929" s="8"/>
      <c r="BOI929" s="8"/>
      <c r="BOJ929" s="8"/>
      <c r="BOK929" s="8"/>
      <c r="BOL929" s="8"/>
      <c r="BOM929" s="8"/>
      <c r="BON929" s="8"/>
      <c r="BOO929" s="8"/>
      <c r="BOP929" s="8"/>
      <c r="BOQ929" s="8"/>
    </row>
    <row r="930" spans="1747:1759" ht="13.2" x14ac:dyDescent="0.25">
      <c r="BOE930" s="11"/>
      <c r="BOF930" s="8"/>
      <c r="BOG930" s="8"/>
      <c r="BOH930" s="8"/>
      <c r="BOI930" s="8"/>
      <c r="BOJ930" s="8"/>
      <c r="BOK930" s="8"/>
      <c r="BOL930" s="8"/>
      <c r="BOM930" s="8"/>
      <c r="BON930" s="8"/>
      <c r="BOO930" s="8"/>
      <c r="BOP930" s="8"/>
      <c r="BOQ930" s="8"/>
    </row>
    <row r="931" spans="1747:1759" x14ac:dyDescent="0.2">
      <c r="BOE931" s="8"/>
      <c r="BOF931" s="8"/>
      <c r="BOG931" s="8"/>
      <c r="BOH931" s="8"/>
      <c r="BOI931" s="8"/>
      <c r="BOJ931" s="8"/>
      <c r="BOK931" s="8"/>
      <c r="BOL931" s="8"/>
      <c r="BOM931" s="8"/>
      <c r="BON931" s="8"/>
      <c r="BOO931" s="8"/>
      <c r="BOP931" s="8"/>
      <c r="BOQ931" s="8"/>
    </row>
    <row r="932" spans="1747:1759" x14ac:dyDescent="0.2">
      <c r="BOE932" s="8"/>
      <c r="BOF932" s="8"/>
      <c r="BOG932" s="8"/>
      <c r="BOH932" s="8"/>
      <c r="BOI932" s="8"/>
      <c r="BOJ932" s="8"/>
      <c r="BOK932" s="8"/>
      <c r="BOL932" s="8"/>
      <c r="BOM932" s="8"/>
      <c r="BON932" s="8"/>
      <c r="BOO932" s="8"/>
      <c r="BOP932" s="8"/>
      <c r="BOQ932" s="8"/>
    </row>
    <row r="933" spans="1747:1759" ht="13.2" x14ac:dyDescent="0.25">
      <c r="BOE933" s="8"/>
      <c r="BOF933" s="8"/>
      <c r="BOG933" s="10"/>
      <c r="BOH933" s="10"/>
      <c r="BOI933" s="10"/>
      <c r="BOJ933" s="10"/>
      <c r="BOK933" s="10"/>
      <c r="BOL933" s="10"/>
      <c r="BOM933" s="10"/>
      <c r="BON933" s="10"/>
      <c r="BOO933" s="470" t="s">
        <v>33</v>
      </c>
      <c r="BOP933" s="470"/>
      <c r="BOQ933" s="470"/>
    </row>
    <row r="934" spans="1747:1759" ht="13.2" x14ac:dyDescent="0.25">
      <c r="BOE934" s="8"/>
      <c r="BOF934" s="8"/>
      <c r="BOG934" s="10"/>
      <c r="BOH934" s="10"/>
      <c r="BOI934" s="10"/>
      <c r="BOJ934" s="10"/>
      <c r="BOK934" s="10"/>
      <c r="BOL934" s="10"/>
      <c r="BOM934" s="9">
        <v>1</v>
      </c>
      <c r="BON934" s="9">
        <v>2</v>
      </c>
      <c r="BOO934" s="9">
        <v>3</v>
      </c>
      <c r="BOP934" s="13">
        <v>4</v>
      </c>
      <c r="BOQ934" s="13">
        <v>5</v>
      </c>
    </row>
    <row r="935" spans="1747:1759" ht="13.2" x14ac:dyDescent="0.25">
      <c r="BOE935" s="8"/>
      <c r="BOF935" s="8"/>
      <c r="BOG935" s="10"/>
      <c r="BOH935" s="10"/>
      <c r="BOI935" s="10"/>
      <c r="BOJ935" s="10"/>
      <c r="BOK935" s="10"/>
      <c r="BOL935" s="10"/>
      <c r="BOM935" s="11" t="s">
        <v>32</v>
      </c>
      <c r="BON935" s="11" t="s">
        <v>31</v>
      </c>
      <c r="BOO935" s="11" t="s">
        <v>30</v>
      </c>
      <c r="BOP935" s="11" t="s">
        <v>29</v>
      </c>
      <c r="BOQ935" s="11" t="s">
        <v>28</v>
      </c>
    </row>
    <row r="936" spans="1747:1759" ht="13.2" x14ac:dyDescent="0.25">
      <c r="BOE936" s="8"/>
      <c r="BOF936" s="8"/>
      <c r="BOG936" s="10"/>
      <c r="BOH936" s="10"/>
      <c r="BOI936" s="10"/>
      <c r="BOJ936" s="10"/>
      <c r="BOK936" s="10"/>
      <c r="BOL936" s="10"/>
      <c r="BOM936" s="199">
        <v>0.2</v>
      </c>
      <c r="BON936" s="199">
        <v>0.4</v>
      </c>
      <c r="BOO936" s="199">
        <v>0.6</v>
      </c>
      <c r="BOP936" s="199">
        <v>0.8</v>
      </c>
      <c r="BOQ936" s="199">
        <v>1</v>
      </c>
    </row>
    <row r="937" spans="1747:1759" ht="13.2" x14ac:dyDescent="0.25">
      <c r="BOE937" s="8"/>
      <c r="BOF937" s="8"/>
      <c r="BOG937" s="10"/>
      <c r="BOH937" s="10"/>
      <c r="BOI937" s="10"/>
      <c r="BOJ937" s="10"/>
      <c r="BOK937" s="10"/>
      <c r="BOL937" s="10"/>
      <c r="BOM937" s="9"/>
      <c r="BON937" s="9"/>
      <c r="BOO937" s="9"/>
      <c r="BOP937" s="13"/>
      <c r="BOQ937" s="13"/>
    </row>
    <row r="938" spans="1747:1759" ht="13.2" x14ac:dyDescent="0.25">
      <c r="BOE938" s="8"/>
      <c r="BOF938" s="8"/>
      <c r="BOG938" s="464" t="s">
        <v>27</v>
      </c>
      <c r="BOH938" s="12">
        <v>5</v>
      </c>
      <c r="BOI938" s="11" t="s">
        <v>26</v>
      </c>
      <c r="BOJ938" s="199">
        <v>1</v>
      </c>
      <c r="BOK938" s="10" t="s">
        <v>25</v>
      </c>
      <c r="BOL938" s="200">
        <v>1</v>
      </c>
      <c r="BOM938" s="9" t="s">
        <v>14</v>
      </c>
      <c r="BON938" s="9" t="s">
        <v>14</v>
      </c>
      <c r="BOO938" s="9" t="s">
        <v>14</v>
      </c>
      <c r="BOP938" s="9" t="s">
        <v>14</v>
      </c>
      <c r="BOQ938" s="9" t="s">
        <v>13</v>
      </c>
    </row>
    <row r="939" spans="1747:1759" ht="13.2" x14ac:dyDescent="0.25">
      <c r="BOE939" s="8"/>
      <c r="BOF939" s="8"/>
      <c r="BOG939" s="464"/>
      <c r="BOH939" s="12">
        <v>4</v>
      </c>
      <c r="BOI939" s="11" t="s">
        <v>24</v>
      </c>
      <c r="BOJ939" s="199">
        <v>0.8</v>
      </c>
      <c r="BOK939" s="10" t="s">
        <v>23</v>
      </c>
      <c r="BOL939" s="200">
        <v>0.8</v>
      </c>
      <c r="BOM939" s="9" t="s">
        <v>15</v>
      </c>
      <c r="BON939" s="9" t="s">
        <v>15</v>
      </c>
      <c r="BOO939" s="9" t="s">
        <v>14</v>
      </c>
      <c r="BOP939" s="9" t="s">
        <v>14</v>
      </c>
      <c r="BOQ939" s="9" t="s">
        <v>13</v>
      </c>
    </row>
    <row r="940" spans="1747:1759" ht="13.2" x14ac:dyDescent="0.25">
      <c r="BOE940" s="8"/>
      <c r="BOF940" s="8"/>
      <c r="BOG940" s="464"/>
      <c r="BOH940" s="12">
        <v>3</v>
      </c>
      <c r="BOI940" s="11" t="s">
        <v>22</v>
      </c>
      <c r="BOJ940" s="199">
        <v>0.6</v>
      </c>
      <c r="BOK940" s="10" t="s">
        <v>21</v>
      </c>
      <c r="BOL940" s="200">
        <v>0.6</v>
      </c>
      <c r="BOM940" s="9" t="s">
        <v>15</v>
      </c>
      <c r="BON940" s="9" t="s">
        <v>15</v>
      </c>
      <c r="BOO940" s="9" t="s">
        <v>15</v>
      </c>
      <c r="BOP940" s="9" t="s">
        <v>14</v>
      </c>
      <c r="BOQ940" s="9" t="s">
        <v>13</v>
      </c>
    </row>
    <row r="941" spans="1747:1759" ht="13.2" x14ac:dyDescent="0.25">
      <c r="BOE941" s="8"/>
      <c r="BOF941" s="8"/>
      <c r="BOG941" s="464"/>
      <c r="BOH941" s="12">
        <v>2</v>
      </c>
      <c r="BOI941" s="11" t="s">
        <v>20</v>
      </c>
      <c r="BOJ941" s="199">
        <v>0.4</v>
      </c>
      <c r="BOK941" s="10" t="s">
        <v>19</v>
      </c>
      <c r="BOL941" s="200">
        <v>0.4</v>
      </c>
      <c r="BOM941" s="9" t="s">
        <v>16</v>
      </c>
      <c r="BON941" s="9" t="s">
        <v>15</v>
      </c>
      <c r="BOO941" s="9" t="s">
        <v>15</v>
      </c>
      <c r="BOP941" s="9" t="s">
        <v>14</v>
      </c>
      <c r="BOQ941" s="9" t="s">
        <v>13</v>
      </c>
    </row>
    <row r="942" spans="1747:1759" ht="13.2" x14ac:dyDescent="0.25">
      <c r="BOE942" s="8"/>
      <c r="BOF942" s="8"/>
      <c r="BOG942" s="464"/>
      <c r="BOH942" s="12">
        <v>1</v>
      </c>
      <c r="BOI942" s="11" t="s">
        <v>18</v>
      </c>
      <c r="BOJ942" s="199">
        <v>0.2</v>
      </c>
      <c r="BOK942" s="10" t="s">
        <v>17</v>
      </c>
      <c r="BOL942" s="200">
        <v>0.2</v>
      </c>
      <c r="BOM942" s="9" t="s">
        <v>16</v>
      </c>
      <c r="BON942" s="9" t="s">
        <v>16</v>
      </c>
      <c r="BOO942" s="9" t="s">
        <v>15</v>
      </c>
      <c r="BOP942" s="9" t="s">
        <v>14</v>
      </c>
      <c r="BOQ942" s="9" t="s">
        <v>13</v>
      </c>
    </row>
    <row r="945" spans="1761:1763" x14ac:dyDescent="0.2">
      <c r="BOS945" s="8" t="s">
        <v>12</v>
      </c>
    </row>
    <row r="946" spans="1761:1763" x14ac:dyDescent="0.2">
      <c r="BOS946" s="8" t="s">
        <v>11</v>
      </c>
    </row>
    <row r="947" spans="1761:1763" x14ac:dyDescent="0.2">
      <c r="BOS947" s="8" t="s">
        <v>10</v>
      </c>
    </row>
    <row r="948" spans="1761:1763" x14ac:dyDescent="0.2">
      <c r="BOS948" s="8" t="s">
        <v>9</v>
      </c>
    </row>
    <row r="949" spans="1761:1763" x14ac:dyDescent="0.2">
      <c r="BOS949" s="8" t="s">
        <v>8</v>
      </c>
    </row>
    <row r="950" spans="1761:1763" x14ac:dyDescent="0.2">
      <c r="BOS950" s="8" t="s">
        <v>7</v>
      </c>
    </row>
    <row r="953" spans="1761:1763" x14ac:dyDescent="0.2">
      <c r="BOU953" s="7" t="s">
        <v>6</v>
      </c>
    </row>
    <row r="954" spans="1761:1763" x14ac:dyDescent="0.2">
      <c r="BOU954" s="6" t="s">
        <v>5</v>
      </c>
    </row>
    <row r="955" spans="1761:1763" ht="20.399999999999999" x14ac:dyDescent="0.2">
      <c r="BOU955" s="6" t="s">
        <v>4</v>
      </c>
    </row>
    <row r="956" spans="1761:1763" x14ac:dyDescent="0.2">
      <c r="BOU956" s="6" t="s">
        <v>3</v>
      </c>
    </row>
    <row r="957" spans="1761:1763" x14ac:dyDescent="0.2">
      <c r="BOU957" s="6" t="s">
        <v>2</v>
      </c>
    </row>
    <row r="958" spans="1761:1763" x14ac:dyDescent="0.2">
      <c r="BOU958" s="6" t="s">
        <v>1</v>
      </c>
    </row>
    <row r="959" spans="1761:1763" x14ac:dyDescent="0.2">
      <c r="BOU959" s="1" t="s">
        <v>0</v>
      </c>
    </row>
  </sheetData>
  <mergeCells count="20">
    <mergeCell ref="B7:H7"/>
    <mergeCell ref="J7:AB7"/>
    <mergeCell ref="B1:I1"/>
    <mergeCell ref="J1:K4"/>
    <mergeCell ref="B2:I2"/>
    <mergeCell ref="C3:H3"/>
    <mergeCell ref="C4:H4"/>
    <mergeCell ref="E5:G5"/>
    <mergeCell ref="I5:N5"/>
    <mergeCell ref="BOO933:BOQ933"/>
    <mergeCell ref="O5:P5"/>
    <mergeCell ref="Q5:R5"/>
    <mergeCell ref="U5:V5"/>
    <mergeCell ref="W5:X5"/>
    <mergeCell ref="BOG938:BOG942"/>
    <mergeCell ref="AC7:AH7"/>
    <mergeCell ref="AI7:AL7"/>
    <mergeCell ref="BLW683:BLY683"/>
    <mergeCell ref="BLQ687:BLQ691"/>
    <mergeCell ref="BMX797:BMZ797"/>
  </mergeCells>
  <conditionalFormatting sqref="AG9:AG98">
    <cfRule type="containsText" dxfId="1618" priority="26" operator="containsText" text="BAJO">
      <formula>NOT(ISERROR(SEARCH("BAJO",AG9)))</formula>
    </cfRule>
    <cfRule type="containsText" dxfId="1617" priority="27" operator="containsText" text="MODERADO">
      <formula>NOT(ISERROR(SEARCH("MODERADO",AG9)))</formula>
    </cfRule>
    <cfRule type="containsText" dxfId="1616" priority="28" operator="containsText" text="ALTO">
      <formula>NOT(ISERROR(SEARCH("ALTO",AG9)))</formula>
    </cfRule>
    <cfRule type="containsText" dxfId="1615" priority="29" operator="containsText" text="EXTREMO">
      <formula>NOT(ISERROR(SEARCH("EXTREMO",AG9)))</formula>
    </cfRule>
  </conditionalFormatting>
  <conditionalFormatting sqref="CP9:CP98 DJ9:DK98 DQ9:DR98 DX9:DY98 EE9:EF98 EL9:EM98 ES9:ET98 EZ9:FA98 FG9:FH98 FN9:FO98 FU9:FV98 GB9:GC98">
    <cfRule type="containsText" dxfId="1614" priority="23" operator="containsText" text="MODERADO">
      <formula>NOT(ISERROR(SEARCH("MODERADO",CP9)))</formula>
    </cfRule>
    <cfRule type="containsText" dxfId="1613" priority="24" operator="containsText" text="ALTO">
      <formula>NOT(ISERROR(SEARCH("ALTO",CP9)))</formula>
    </cfRule>
    <cfRule type="containsText" dxfId="1612" priority="25" operator="containsText" text="EXTREMO">
      <formula>NOT(ISERROR(SEARCH("EXTREMO",CP9)))</formula>
    </cfRule>
  </conditionalFormatting>
  <conditionalFormatting sqref="DB9:DC98">
    <cfRule type="containsText" dxfId="1611" priority="20" operator="containsText" text="MODERADO">
      <formula>NOT(ISERROR(SEARCH("MODERADO",DB9)))</formula>
    </cfRule>
    <cfRule type="containsText" dxfId="1610" priority="21" operator="containsText" text="ALTO">
      <formula>NOT(ISERROR(SEARCH("ALTO",DB9)))</formula>
    </cfRule>
    <cfRule type="containsText" dxfId="1609" priority="22" operator="containsText" text="EXTREMO">
      <formula>NOT(ISERROR(SEARCH("EXTREMO",DB9)))</formula>
    </cfRule>
  </conditionalFormatting>
  <conditionalFormatting sqref="ER9:EU98 EY9:FB98 FF9:FI98 FM9:FP98 FT9:FW98 GA9:GD98 CL9:CP98 DB9:DD98 DF9:DF98 DI9:DL98 DN9:DN98 DP9:DS98 DU9:DU98 DW9:DZ98 EB9:EB98 ED9:EG98 EI9:EI98 EK9:EN98 EP9:EP98 EW9:EW98 FD9:FD98 FK9:FK98 FR9:FR98 FY9:FY98 GF9:GF98 GH9:GI98">
    <cfRule type="containsText" dxfId="1608" priority="19" operator="containsText" text="BAJO">
      <formula>NOT(ISERROR(SEARCH("BAJO",CL9)))</formula>
    </cfRule>
  </conditionalFormatting>
  <conditionalFormatting sqref="ES9:ET9">
    <cfRule type="containsText" dxfId="1607" priority="16" operator="containsText" text="MODERADO">
      <formula>NOT(ISERROR(SEARCH("MODERADO",ES9)))</formula>
    </cfRule>
    <cfRule type="containsText" dxfId="1606" priority="17" operator="containsText" text="ALTO">
      <formula>NOT(ISERROR(SEARCH("ALTO",ES9)))</formula>
    </cfRule>
    <cfRule type="containsText" dxfId="1605" priority="18" operator="containsText" text="EXTREMO">
      <formula>NOT(ISERROR(SEARCH("EXTREMO",ES9)))</formula>
    </cfRule>
  </conditionalFormatting>
  <conditionalFormatting sqref="EZ9:FA9">
    <cfRule type="containsText" dxfId="1604" priority="13" operator="containsText" text="MODERADO">
      <formula>NOT(ISERROR(SEARCH("MODERADO",EZ9)))</formula>
    </cfRule>
    <cfRule type="containsText" dxfId="1603" priority="14" operator="containsText" text="ALTO">
      <formula>NOT(ISERROR(SEARCH("ALTO",EZ9)))</formula>
    </cfRule>
    <cfRule type="containsText" dxfId="1602" priority="15" operator="containsText" text="EXTREMO">
      <formula>NOT(ISERROR(SEARCH("EXTREMO",EZ9)))</formula>
    </cfRule>
  </conditionalFormatting>
  <conditionalFormatting sqref="FG9:FH9">
    <cfRule type="containsText" dxfId="1601" priority="10" operator="containsText" text="MODERADO">
      <formula>NOT(ISERROR(SEARCH("MODERADO",FG9)))</formula>
    </cfRule>
    <cfRule type="containsText" dxfId="1600" priority="11" operator="containsText" text="ALTO">
      <formula>NOT(ISERROR(SEARCH("ALTO",FG9)))</formula>
    </cfRule>
    <cfRule type="containsText" dxfId="1599" priority="12" operator="containsText" text="EXTREMO">
      <formula>NOT(ISERROR(SEARCH("EXTREMO",FG9)))</formula>
    </cfRule>
  </conditionalFormatting>
  <conditionalFormatting sqref="FN9:FO9">
    <cfRule type="containsText" dxfId="1598" priority="7" operator="containsText" text="MODERADO">
      <formula>NOT(ISERROR(SEARCH("MODERADO",FN9)))</formula>
    </cfRule>
    <cfRule type="containsText" dxfId="1597" priority="8" operator="containsText" text="ALTO">
      <formula>NOT(ISERROR(SEARCH("ALTO",FN9)))</formula>
    </cfRule>
    <cfRule type="containsText" dxfId="1596" priority="9" operator="containsText" text="EXTREMO">
      <formula>NOT(ISERROR(SEARCH("EXTREMO",FN9)))</formula>
    </cfRule>
  </conditionalFormatting>
  <conditionalFormatting sqref="FU9:FV9">
    <cfRule type="containsText" dxfId="1595" priority="4" operator="containsText" text="MODERADO">
      <formula>NOT(ISERROR(SEARCH("MODERADO",FU9)))</formula>
    </cfRule>
    <cfRule type="containsText" dxfId="1594" priority="5" operator="containsText" text="ALTO">
      <formula>NOT(ISERROR(SEARCH("ALTO",FU9)))</formula>
    </cfRule>
    <cfRule type="containsText" dxfId="1593" priority="6" operator="containsText" text="EXTREMO">
      <formula>NOT(ISERROR(SEARCH("EXTREMO",FU9)))</formula>
    </cfRule>
  </conditionalFormatting>
  <conditionalFormatting sqref="GB9:GC9">
    <cfRule type="containsText" dxfId="1592" priority="1" operator="containsText" text="MODERADO">
      <formula>NOT(ISERROR(SEARCH("MODERADO",GB9)))</formula>
    </cfRule>
    <cfRule type="containsText" dxfId="1591" priority="2" operator="containsText" text="ALTO">
      <formula>NOT(ISERROR(SEARCH("ALTO",GB9)))</formula>
    </cfRule>
    <cfRule type="containsText" dxfId="1590" priority="3" operator="containsText" text="EXTREMO">
      <formula>NOT(ISERROR(SEARCH("EXTREMO",GB9)))</formula>
    </cfRule>
  </conditionalFormatting>
  <dataValidations count="19">
    <dataValidation type="list" allowBlank="1" showInputMessage="1" sqref="E10:E16" xr:uid="{00000000-0002-0000-0300-000000000000}">
      <formula1>$BMH$715:$BMH$726</formula1>
    </dataValidation>
    <dataValidation type="list" showErrorMessage="1" sqref="AN9:AN98 AR9:AR98 AV9:AV98 AZ9:AZ98 BD9:BD98 CB9:CB98 BX9:BX98 BT9:BT98 BP9:BP98 BL9:BL98 CF9:CF98 BH9:BH98" xr:uid="{00000000-0002-0000-0300-000001000000}">
      <formula1>IMPLEMENT</formula1>
    </dataValidation>
    <dataValidation type="list" showInputMessage="1" showErrorMessage="1" errorTitle="Rechazado" error="Solo son validadas las opciones de la lista" sqref="AQ9:AQ98 AM9:AM98 AU9:AU98 BC9:BC98 AY9:AY98 CE9:CE98 CA9:CA98 BW9:BW98 BS9:BS98 BO9:BO98 BK9:BK98 BG9:BG98" xr:uid="{00000000-0002-0000-0300-000002000000}">
      <formula1>FRECUENCY</formula1>
    </dataValidation>
    <dataValidation type="list" allowBlank="1" showInputMessage="1" showErrorMessage="1" sqref="G9:G98" xr:uid="{00000000-0002-0000-0300-000003000000}">
      <formula1>consecuencias</formula1>
    </dataValidation>
    <dataValidation type="list" allowBlank="1" showInputMessage="1" sqref="H9:H98" xr:uid="{00000000-0002-0000-0300-000004000000}">
      <formula1>TramitesSer</formula1>
    </dataValidation>
    <dataValidation type="list" allowBlank="1" showInputMessage="1" sqref="D9:D98" xr:uid="{00000000-0002-0000-0300-000005000000}">
      <formula1>InternoExp</formula1>
    </dataValidation>
    <dataValidation type="list" allowBlank="1" showInputMessage="1" sqref="F9:F98" xr:uid="{00000000-0002-0000-0300-000006000000}">
      <formula1>TipoCau</formula1>
    </dataValidation>
    <dataValidation type="list" sqref="CI9:CI98" xr:uid="{00000000-0002-0000-0300-000007000000}">
      <formula1>IMPLEMENT</formula1>
    </dataValidation>
    <dataValidation type="list" showInputMessage="1" showErrorMessage="1" sqref="AS9:AS98 AO9:AO98 AW9:AW98 BA9:BA98 BE9:BE98 BM9:BM98 CJ9:CJ98 BI9:BI98 CG9:CG98 BY9:BY98 CC9:CC98 BQ9:BQ98 BU9:BU98" xr:uid="{00000000-0002-0000-0300-000008000000}">
      <formula1>TIP_CONTROL</formula1>
    </dataValidation>
    <dataValidation type="list" allowBlank="1" showInputMessage="1" sqref="E9" xr:uid="{00000000-0002-0000-0300-000009000000}">
      <formula1>$BMH$722:$BMH$730</formula1>
    </dataValidation>
    <dataValidation type="list" allowBlank="1" showInputMessage="1" showErrorMessage="1" sqref="BMA695:BMA699" xr:uid="{00000000-0002-0000-0300-00000A000000}">
      <formula1>TipoCausa</formula1>
    </dataValidation>
    <dataValidation type="list" allowBlank="1" showInputMessage="1" sqref="E17:E98" xr:uid="{00000000-0002-0000-0300-00000B000000}">
      <formula1>ExternoExp</formula1>
    </dataValidation>
    <dataValidation showInputMessage="1" showErrorMessage="1" errorTitle="Rechazado" error="Solo son validadas las opciones de la lista" sqref="CR17:CR98 AK17:AL98 AL9:AL14 CP9:CQ98 AK9:AK16 CS9:CS98 CU9:CV98" xr:uid="{00000000-0002-0000-0300-00000C000000}"/>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98" xr:uid="{00000000-0002-0000-0300-00000D000000}">
      <formula1>PROBAB</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xr:uid="{00000000-0002-0000-0300-00000E000000}">
      <formula1>IMPACTO</formula1>
    </dataValidation>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AP9:AP98 AT9:AT98 AX9:AX98 BF9:BF98 BB9:BB98 CT9:CT98 CW9:CW98 BJ9:BJ98 CK9:CO98 CD9:CD98 CH9:CH98 BZ9:BZ98 BV9:BV98 BR9:BR98 BN9:BN98" xr:uid="{00000000-0002-0000-0300-00000F000000}">
      <formula1>Efecto</formula1>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98" xr:uid="{00000000-0002-0000-0300-000010000000}"/>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xr:uid="{00000000-0002-0000-0300-000011000000}">
      <formula1>0</formula1>
      <formula2>100</formula2>
    </dataValidation>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98" xr:uid="{00000000-0002-0000-0300-000012000000}">
      <formula1>SINO</formula1>
    </dataValidation>
  </dataValidation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OU961"/>
  <sheetViews>
    <sheetView topLeftCell="CD5" workbookViewId="0">
      <selection activeCell="CH9" sqref="CH9"/>
    </sheetView>
  </sheetViews>
  <sheetFormatPr baseColWidth="10" defaultRowHeight="10.199999999999999" x14ac:dyDescent="0.2"/>
  <cols>
    <col min="1" max="1" width="4.88671875" style="128" customWidth="1"/>
    <col min="2" max="2" width="23.109375" style="128" customWidth="1"/>
    <col min="3" max="3" width="49.44140625" style="128" customWidth="1"/>
    <col min="4" max="4" width="23.88671875" style="128" customWidth="1"/>
    <col min="5" max="6" width="13.44140625" style="128" customWidth="1"/>
    <col min="7" max="8" width="23.88671875" style="128" customWidth="1"/>
    <col min="9" max="9" width="12.109375" style="265" bestFit="1" customWidth="1"/>
    <col min="10" max="10" width="8.77734375" style="265" bestFit="1" customWidth="1"/>
    <col min="11" max="11" width="9.44140625" style="265" bestFit="1" customWidth="1"/>
    <col min="12" max="13" width="9" style="265" bestFit="1" customWidth="1"/>
    <col min="14" max="14" width="8.44140625" style="265" bestFit="1" customWidth="1"/>
    <col min="15" max="16" width="9.21875" style="265" bestFit="1" customWidth="1"/>
    <col min="17" max="17" width="9.44140625" style="265" bestFit="1" customWidth="1"/>
    <col min="18" max="18" width="9.109375" style="265" bestFit="1" customWidth="1"/>
    <col min="19" max="19" width="8.21875" style="265" bestFit="1" customWidth="1"/>
    <col min="20" max="21" width="9.44140625" style="265" bestFit="1" customWidth="1"/>
    <col min="22" max="23" width="8.77734375" style="265" bestFit="1" customWidth="1"/>
    <col min="24" max="25" width="9.44140625" style="265" bestFit="1" customWidth="1"/>
    <col min="26" max="27" width="9.109375" style="265" bestFit="1" customWidth="1"/>
    <col min="28" max="28" width="8.109375" style="265" bestFit="1" customWidth="1"/>
    <col min="29" max="29" width="12.109375" style="265" bestFit="1" customWidth="1"/>
    <col min="30" max="30" width="6.44140625" style="265" customWidth="1"/>
    <col min="31" max="31" width="9.88671875" style="265" customWidth="1"/>
    <col min="32" max="32" width="5.88671875" style="128" customWidth="1"/>
    <col min="33" max="33" width="10.44140625" style="265" customWidth="1"/>
    <col min="34" max="34" width="6.44140625" style="129" customWidth="1"/>
    <col min="35" max="35" width="42.88671875" style="128" customWidth="1"/>
    <col min="36" max="36" width="17.44140625" style="128" customWidth="1"/>
    <col min="37" max="37" width="23" style="135" customWidth="1"/>
    <col min="38" max="38" width="18" style="135" customWidth="1"/>
    <col min="39" max="39" width="8.88671875" style="135" bestFit="1" customWidth="1"/>
    <col min="40" max="40" width="16.88671875" style="128" customWidth="1"/>
    <col min="41" max="41" width="8.21875" style="128" bestFit="1" customWidth="1"/>
    <col min="42" max="43" width="8.88671875" style="135" bestFit="1" customWidth="1"/>
    <col min="44" max="44" width="11.88671875" style="128" bestFit="1" customWidth="1"/>
    <col min="45" max="45" width="8.21875" style="128" bestFit="1" customWidth="1"/>
    <col min="46" max="47" width="8.88671875" style="135" bestFit="1" customWidth="1"/>
    <col min="48" max="48" width="11.88671875" style="128" bestFit="1" customWidth="1"/>
    <col min="49" max="49" width="8.21875" style="128" bestFit="1" customWidth="1"/>
    <col min="50" max="51" width="8.88671875" style="135" bestFit="1" customWidth="1"/>
    <col min="52" max="52" width="11.88671875" style="128" bestFit="1" customWidth="1"/>
    <col min="53" max="53" width="8.21875" style="128" bestFit="1" customWidth="1"/>
    <col min="54" max="55" width="8.88671875" style="135" bestFit="1" customWidth="1"/>
    <col min="56" max="56" width="11.88671875" style="128" bestFit="1" customWidth="1"/>
    <col min="57" max="57" width="8.21875" style="128" bestFit="1" customWidth="1"/>
    <col min="58" max="59" width="8.88671875" style="135" bestFit="1" customWidth="1"/>
    <col min="60" max="60" width="11.88671875" style="128" bestFit="1" customWidth="1"/>
    <col min="61" max="61" width="8.21875" style="128" bestFit="1" customWidth="1"/>
    <col min="62" max="63" width="8.88671875" style="135" bestFit="1" customWidth="1"/>
    <col min="64" max="64" width="11.88671875" style="128" bestFit="1" customWidth="1"/>
    <col min="65" max="65" width="8.21875" style="128" bestFit="1" customWidth="1"/>
    <col min="66" max="67" width="8.88671875" style="135" bestFit="1" customWidth="1"/>
    <col min="68" max="68" width="11.88671875" style="128" bestFit="1" customWidth="1"/>
    <col min="69" max="69" width="8.21875" style="128" bestFit="1" customWidth="1"/>
    <col min="70" max="71" width="8.88671875" style="135" bestFit="1" customWidth="1"/>
    <col min="72" max="72" width="11.88671875" style="128" bestFit="1" customWidth="1"/>
    <col min="73" max="73" width="8" style="128" bestFit="1" customWidth="1"/>
    <col min="74" max="75" width="8.88671875" style="135" bestFit="1" customWidth="1"/>
    <col min="76" max="76" width="11.88671875" style="128" bestFit="1" customWidth="1"/>
    <col min="77" max="77" width="8" style="128" bestFit="1" customWidth="1"/>
    <col min="78" max="79" width="8.88671875" style="135" bestFit="1" customWidth="1"/>
    <col min="80" max="80" width="11.88671875" style="128" bestFit="1" customWidth="1"/>
    <col min="81" max="81" width="8" style="128" bestFit="1" customWidth="1"/>
    <col min="82" max="83" width="8.88671875" style="135" bestFit="1" customWidth="1"/>
    <col min="84" max="84" width="11.88671875" style="128" bestFit="1" customWidth="1"/>
    <col min="85" max="85" width="8" style="128" bestFit="1" customWidth="1"/>
    <col min="86" max="86" width="8.88671875" style="135" bestFit="1" customWidth="1"/>
    <col min="87" max="89" width="2.109375" style="135" hidden="1" customWidth="1"/>
    <col min="90" max="90" width="9.44140625" style="135" customWidth="1"/>
    <col min="91" max="91" width="6.88671875" style="135" customWidth="1"/>
    <col min="92" max="92" width="9.44140625" style="135" customWidth="1"/>
    <col min="93" max="93" width="6.88671875" style="135" customWidth="1"/>
    <col min="94" max="94" width="9.44140625" style="135" customWidth="1"/>
    <col min="95" max="95" width="6.88671875" style="135" customWidth="1"/>
    <col min="96" max="96" width="42.77734375" style="135" customWidth="1"/>
    <col min="97" max="97" width="7" style="135" customWidth="1"/>
    <col min="98" max="98" width="1" style="135" customWidth="1"/>
    <col min="99" max="99" width="37.44140625" style="135" customWidth="1"/>
    <col min="100" max="100" width="27.44140625" style="135" customWidth="1"/>
    <col min="101" max="101" width="1.44140625" style="135" hidden="1" customWidth="1"/>
    <col min="102" max="105" width="5.44140625" style="135" hidden="1" customWidth="1"/>
    <col min="106" max="106" width="5.88671875" style="128" hidden="1" customWidth="1"/>
    <col min="107" max="108" width="6.88671875" style="128" hidden="1" customWidth="1"/>
    <col min="109" max="109" width="4.44140625" style="135" hidden="1" customWidth="1"/>
    <col min="110" max="110" width="6.44140625" style="128" hidden="1" customWidth="1"/>
    <col min="111" max="112" width="6.44140625" style="135" hidden="1" customWidth="1"/>
    <col min="113" max="113" width="19" style="128" hidden="1" customWidth="1"/>
    <col min="114" max="116" width="6" style="128" hidden="1" customWidth="1"/>
    <col min="117" max="117" width="4.44140625" style="135" hidden="1" customWidth="1"/>
    <col min="118" max="118" width="6.44140625" style="128" hidden="1" customWidth="1"/>
    <col min="119" max="119" width="6.44140625" style="135" hidden="1" customWidth="1"/>
    <col min="120" max="191" width="6" style="128" hidden="1" customWidth="1"/>
    <col min="192" max="192" width="7.44140625" style="128" hidden="1" customWidth="1"/>
    <col min="193" max="224" width="8" style="128" customWidth="1"/>
    <col min="225" max="1677" width="2.109375" style="128" customWidth="1"/>
    <col min="1678" max="1680" width="10.88671875" style="128"/>
    <col min="1681" max="1681" width="4.44140625" style="128" customWidth="1"/>
    <col min="1682" max="1683" width="10.88671875" style="128"/>
    <col min="1684" max="1684" width="4.88671875" style="128" customWidth="1"/>
    <col min="1685" max="1690" width="10.88671875" style="128"/>
    <col min="1691" max="1691" width="36.44140625" style="128" customWidth="1"/>
    <col min="1692" max="1692" width="10.88671875" style="128"/>
    <col min="1693" max="1693" width="45.44140625" style="128" customWidth="1"/>
    <col min="1694" max="1695" width="10.88671875" style="128"/>
    <col min="1696" max="1696" width="10.88671875" style="136"/>
    <col min="1697" max="1697" width="10.88671875" style="128"/>
    <col min="1698" max="1698" width="32.44140625" style="265" customWidth="1"/>
    <col min="1699" max="1702" width="10.88671875" style="128"/>
    <col min="1703" max="1703" width="42.44140625" style="128" customWidth="1"/>
    <col min="1704" max="1762" width="10.88671875" style="128"/>
    <col min="1763" max="1763" width="26.44140625" style="128" customWidth="1"/>
    <col min="1764" max="1766" width="10.88671875" style="128"/>
    <col min="1767" max="1767" width="17.44140625" style="128" customWidth="1"/>
    <col min="1768" max="1892" width="10.88671875" style="128"/>
    <col min="1893" max="1893" width="12" style="128" customWidth="1"/>
    <col min="1894" max="1894" width="2.44140625" style="128" customWidth="1"/>
    <col min="1895" max="1896" width="6.44140625" style="128" customWidth="1"/>
    <col min="1897" max="1897" width="5.88671875" style="128" customWidth="1"/>
    <col min="1898" max="1898" width="6.44140625" style="128" customWidth="1"/>
    <col min="1899" max="1899" width="13.44140625" style="128" customWidth="1"/>
    <col min="1900" max="1901" width="9" style="128" customWidth="1"/>
    <col min="1902" max="1902" width="2.44140625" style="128" customWidth="1"/>
    <col min="1903" max="1903" width="8.88671875" style="128" customWidth="1"/>
    <col min="1904" max="1904" width="7.44140625" style="128" customWidth="1"/>
    <col min="1905" max="1908" width="3.44140625" style="128" customWidth="1"/>
    <col min="1909" max="1909" width="2.88671875" style="128" customWidth="1"/>
    <col min="1910" max="1910" width="3" style="128" customWidth="1"/>
    <col min="1911" max="1913" width="0" style="128" hidden="1" customWidth="1"/>
    <col min="1914" max="1914" width="4.44140625" style="128" customWidth="1"/>
    <col min="1915" max="1915" width="0" style="128" hidden="1" customWidth="1"/>
    <col min="1916" max="1917" width="14.88671875" style="128" customWidth="1"/>
    <col min="1918" max="1918" width="15.109375" style="128" customWidth="1"/>
    <col min="1919" max="1919" width="6.44140625" style="128" customWidth="1"/>
    <col min="1920" max="1920" width="15.109375" style="128" customWidth="1"/>
    <col min="1921" max="1921" width="4.109375" style="128" customWidth="1"/>
    <col min="1922" max="1922" width="3" style="128" customWidth="1"/>
    <col min="1923" max="1925" width="0" style="128" hidden="1" customWidth="1"/>
    <col min="1926" max="1926" width="3" style="128" customWidth="1"/>
    <col min="1927" max="1927" width="0" style="128" hidden="1" customWidth="1"/>
    <col min="1928" max="1928" width="3" style="128" customWidth="1"/>
    <col min="1929" max="1929" width="0" style="128" hidden="1" customWidth="1"/>
    <col min="1930" max="1930" width="4.44140625" style="128" customWidth="1"/>
    <col min="1931" max="1931" width="34.44140625" style="128" customWidth="1"/>
    <col min="1932" max="1932" width="23.44140625" style="128" customWidth="1"/>
    <col min="1933" max="1933" width="9.109375" style="128" customWidth="1"/>
    <col min="1934" max="1934" width="19.44140625" style="128" customWidth="1"/>
    <col min="1935" max="1935" width="42.44140625" style="128" customWidth="1"/>
    <col min="1936" max="1936" width="5.88671875" style="128" customWidth="1"/>
    <col min="1937" max="1937" width="31.44140625" style="128" customWidth="1"/>
    <col min="1938" max="1938" width="16.109375" style="128" customWidth="1"/>
    <col min="1939" max="1940" width="9.44140625" style="128" customWidth="1"/>
    <col min="1941" max="1941" width="11.109375" style="128" customWidth="1"/>
    <col min="1942" max="1942" width="2.109375" style="128" customWidth="1"/>
    <col min="1943" max="2148" width="10.88671875" style="128"/>
    <col min="2149" max="2149" width="12" style="128" customWidth="1"/>
    <col min="2150" max="2150" width="2.44140625" style="128" customWidth="1"/>
    <col min="2151" max="2152" width="6.44140625" style="128" customWidth="1"/>
    <col min="2153" max="2153" width="5.88671875" style="128" customWidth="1"/>
    <col min="2154" max="2154" width="6.44140625" style="128" customWidth="1"/>
    <col min="2155" max="2155" width="13.44140625" style="128" customWidth="1"/>
    <col min="2156" max="2157" width="9" style="128" customWidth="1"/>
    <col min="2158" max="2158" width="2.44140625" style="128" customWidth="1"/>
    <col min="2159" max="2159" width="8.88671875" style="128" customWidth="1"/>
    <col min="2160" max="2160" width="7.44140625" style="128" customWidth="1"/>
    <col min="2161" max="2164" width="3.44140625" style="128" customWidth="1"/>
    <col min="2165" max="2165" width="2.88671875" style="128" customWidth="1"/>
    <col min="2166" max="2166" width="3" style="128" customWidth="1"/>
    <col min="2167" max="2169" width="0" style="128" hidden="1" customWidth="1"/>
    <col min="2170" max="2170" width="4.44140625" style="128" customWidth="1"/>
    <col min="2171" max="2171" width="0" style="128" hidden="1" customWidth="1"/>
    <col min="2172" max="2173" width="14.88671875" style="128" customWidth="1"/>
    <col min="2174" max="2174" width="15.109375" style="128" customWidth="1"/>
    <col min="2175" max="2175" width="6.44140625" style="128" customWidth="1"/>
    <col min="2176" max="2176" width="15.109375" style="128" customWidth="1"/>
    <col min="2177" max="2177" width="4.109375" style="128" customWidth="1"/>
    <col min="2178" max="2178" width="3" style="128" customWidth="1"/>
    <col min="2179" max="2181" width="0" style="128" hidden="1" customWidth="1"/>
    <col min="2182" max="2182" width="3" style="128" customWidth="1"/>
    <col min="2183" max="2183" width="0" style="128" hidden="1" customWidth="1"/>
    <col min="2184" max="2184" width="3" style="128" customWidth="1"/>
    <col min="2185" max="2185" width="0" style="128" hidden="1" customWidth="1"/>
    <col min="2186" max="2186" width="4.44140625" style="128" customWidth="1"/>
    <col min="2187" max="2187" width="34.44140625" style="128" customWidth="1"/>
    <col min="2188" max="2188" width="23.44140625" style="128" customWidth="1"/>
    <col min="2189" max="2189" width="9.109375" style="128" customWidth="1"/>
    <col min="2190" max="2190" width="19.44140625" style="128" customWidth="1"/>
    <col min="2191" max="2191" width="42.44140625" style="128" customWidth="1"/>
    <col min="2192" max="2192" width="5.88671875" style="128" customWidth="1"/>
    <col min="2193" max="2193" width="31.44140625" style="128" customWidth="1"/>
    <col min="2194" max="2194" width="16.109375" style="128" customWidth="1"/>
    <col min="2195" max="2196" width="9.44140625" style="128" customWidth="1"/>
    <col min="2197" max="2197" width="11.109375" style="128" customWidth="1"/>
    <col min="2198" max="2198" width="2.109375" style="128" customWidth="1"/>
    <col min="2199" max="2404" width="10.88671875" style="128"/>
    <col min="2405" max="2405" width="12" style="128" customWidth="1"/>
    <col min="2406" max="2406" width="2.44140625" style="128" customWidth="1"/>
    <col min="2407" max="2408" width="6.44140625" style="128" customWidth="1"/>
    <col min="2409" max="2409" width="5.88671875" style="128" customWidth="1"/>
    <col min="2410" max="2410" width="6.44140625" style="128" customWidth="1"/>
    <col min="2411" max="2411" width="13.44140625" style="128" customWidth="1"/>
    <col min="2412" max="2413" width="9" style="128" customWidth="1"/>
    <col min="2414" max="2414" width="2.44140625" style="128" customWidth="1"/>
    <col min="2415" max="2415" width="8.88671875" style="128" customWidth="1"/>
    <col min="2416" max="2416" width="7.44140625" style="128" customWidth="1"/>
    <col min="2417" max="2420" width="3.44140625" style="128" customWidth="1"/>
    <col min="2421" max="2421" width="2.88671875" style="128" customWidth="1"/>
    <col min="2422" max="2422" width="3" style="128" customWidth="1"/>
    <col min="2423" max="2425" width="0" style="128" hidden="1" customWidth="1"/>
    <col min="2426" max="2426" width="4.44140625" style="128" customWidth="1"/>
    <col min="2427" max="2427" width="0" style="128" hidden="1" customWidth="1"/>
    <col min="2428" max="2429" width="14.88671875" style="128" customWidth="1"/>
    <col min="2430" max="2430" width="15.109375" style="128" customWidth="1"/>
    <col min="2431" max="2431" width="6.44140625" style="128" customWidth="1"/>
    <col min="2432" max="2432" width="15.109375" style="128" customWidth="1"/>
    <col min="2433" max="2433" width="4.109375" style="128" customWidth="1"/>
    <col min="2434" max="2434" width="3" style="128" customWidth="1"/>
    <col min="2435" max="2437" width="0" style="128" hidden="1" customWidth="1"/>
    <col min="2438" max="2438" width="3" style="128" customWidth="1"/>
    <col min="2439" max="2439" width="0" style="128" hidden="1" customWidth="1"/>
    <col min="2440" max="2440" width="3" style="128" customWidth="1"/>
    <col min="2441" max="2441" width="0" style="128" hidden="1" customWidth="1"/>
    <col min="2442" max="2442" width="4.44140625" style="128" customWidth="1"/>
    <col min="2443" max="2443" width="34.44140625" style="128" customWidth="1"/>
    <col min="2444" max="2444" width="23.44140625" style="128" customWidth="1"/>
    <col min="2445" max="2445" width="9.109375" style="128" customWidth="1"/>
    <col min="2446" max="2446" width="19.44140625" style="128" customWidth="1"/>
    <col min="2447" max="2447" width="42.44140625" style="128" customWidth="1"/>
    <col min="2448" max="2448" width="5.88671875" style="128" customWidth="1"/>
    <col min="2449" max="2449" width="31.44140625" style="128" customWidth="1"/>
    <col min="2450" max="2450" width="16.109375" style="128" customWidth="1"/>
    <col min="2451" max="2452" width="9.44140625" style="128" customWidth="1"/>
    <col min="2453" max="2453" width="11.109375" style="128" customWidth="1"/>
    <col min="2454" max="2454" width="2.109375" style="128" customWidth="1"/>
    <col min="2455" max="2660" width="10.88671875" style="128"/>
    <col min="2661" max="2661" width="12" style="128" customWidth="1"/>
    <col min="2662" max="2662" width="2.44140625" style="128" customWidth="1"/>
    <col min="2663" max="2664" width="6.44140625" style="128" customWidth="1"/>
    <col min="2665" max="2665" width="5.88671875" style="128" customWidth="1"/>
    <col min="2666" max="2666" width="6.44140625" style="128" customWidth="1"/>
    <col min="2667" max="2667" width="13.44140625" style="128" customWidth="1"/>
    <col min="2668" max="2669" width="9" style="128" customWidth="1"/>
    <col min="2670" max="2670" width="2.44140625" style="128" customWidth="1"/>
    <col min="2671" max="2671" width="8.88671875" style="128" customWidth="1"/>
    <col min="2672" max="2672" width="7.44140625" style="128" customWidth="1"/>
    <col min="2673" max="2676" width="3.44140625" style="128" customWidth="1"/>
    <col min="2677" max="2677" width="2.88671875" style="128" customWidth="1"/>
    <col min="2678" max="2678" width="3" style="128" customWidth="1"/>
    <col min="2679" max="2681" width="0" style="128" hidden="1" customWidth="1"/>
    <col min="2682" max="2682" width="4.44140625" style="128" customWidth="1"/>
    <col min="2683" max="2683" width="0" style="128" hidden="1" customWidth="1"/>
    <col min="2684" max="2685" width="14.88671875" style="128" customWidth="1"/>
    <col min="2686" max="2686" width="15.109375" style="128" customWidth="1"/>
    <col min="2687" max="2687" width="6.44140625" style="128" customWidth="1"/>
    <col min="2688" max="2688" width="15.109375" style="128" customWidth="1"/>
    <col min="2689" max="2689" width="4.109375" style="128" customWidth="1"/>
    <col min="2690" max="2690" width="3" style="128" customWidth="1"/>
    <col min="2691" max="2693" width="0" style="128" hidden="1" customWidth="1"/>
    <col min="2694" max="2694" width="3" style="128" customWidth="1"/>
    <col min="2695" max="2695" width="0" style="128" hidden="1" customWidth="1"/>
    <col min="2696" max="2696" width="3" style="128" customWidth="1"/>
    <col min="2697" max="2697" width="0" style="128" hidden="1" customWidth="1"/>
    <col min="2698" max="2698" width="4.44140625" style="128" customWidth="1"/>
    <col min="2699" max="2699" width="34.44140625" style="128" customWidth="1"/>
    <col min="2700" max="2700" width="23.44140625" style="128" customWidth="1"/>
    <col min="2701" max="2701" width="9.109375" style="128" customWidth="1"/>
    <col min="2702" max="2702" width="19.44140625" style="128" customWidth="1"/>
    <col min="2703" max="2703" width="42.44140625" style="128" customWidth="1"/>
    <col min="2704" max="2704" width="5.88671875" style="128" customWidth="1"/>
    <col min="2705" max="2705" width="31.44140625" style="128" customWidth="1"/>
    <col min="2706" max="2706" width="16.109375" style="128" customWidth="1"/>
    <col min="2707" max="2708" width="9.44140625" style="128" customWidth="1"/>
    <col min="2709" max="2709" width="11.109375" style="128" customWidth="1"/>
    <col min="2710" max="2710" width="2.109375" style="128" customWidth="1"/>
    <col min="2711" max="2916" width="10.88671875" style="128"/>
    <col min="2917" max="2917" width="12" style="128" customWidth="1"/>
    <col min="2918" max="2918" width="2.44140625" style="128" customWidth="1"/>
    <col min="2919" max="2920" width="6.44140625" style="128" customWidth="1"/>
    <col min="2921" max="2921" width="5.88671875" style="128" customWidth="1"/>
    <col min="2922" max="2922" width="6.44140625" style="128" customWidth="1"/>
    <col min="2923" max="2923" width="13.44140625" style="128" customWidth="1"/>
    <col min="2924" max="2925" width="9" style="128" customWidth="1"/>
    <col min="2926" max="2926" width="2.44140625" style="128" customWidth="1"/>
    <col min="2927" max="2927" width="8.88671875" style="128" customWidth="1"/>
    <col min="2928" max="2928" width="7.44140625" style="128" customWidth="1"/>
    <col min="2929" max="2932" width="3.44140625" style="128" customWidth="1"/>
    <col min="2933" max="2933" width="2.88671875" style="128" customWidth="1"/>
    <col min="2934" max="2934" width="3" style="128" customWidth="1"/>
    <col min="2935" max="2937" width="0" style="128" hidden="1" customWidth="1"/>
    <col min="2938" max="2938" width="4.44140625" style="128" customWidth="1"/>
    <col min="2939" max="2939" width="0" style="128" hidden="1" customWidth="1"/>
    <col min="2940" max="2941" width="14.88671875" style="128" customWidth="1"/>
    <col min="2942" max="2942" width="15.109375" style="128" customWidth="1"/>
    <col min="2943" max="2943" width="6.44140625" style="128" customWidth="1"/>
    <col min="2944" max="2944" width="15.109375" style="128" customWidth="1"/>
    <col min="2945" max="2945" width="4.109375" style="128" customWidth="1"/>
    <col min="2946" max="2946" width="3" style="128" customWidth="1"/>
    <col min="2947" max="2949" width="0" style="128" hidden="1" customWidth="1"/>
    <col min="2950" max="2950" width="3" style="128" customWidth="1"/>
    <col min="2951" max="2951" width="0" style="128" hidden="1" customWidth="1"/>
    <col min="2952" max="2952" width="3" style="128" customWidth="1"/>
    <col min="2953" max="2953" width="0" style="128" hidden="1" customWidth="1"/>
    <col min="2954" max="2954" width="4.44140625" style="128" customWidth="1"/>
    <col min="2955" max="2955" width="34.44140625" style="128" customWidth="1"/>
    <col min="2956" max="2956" width="23.44140625" style="128" customWidth="1"/>
    <col min="2957" max="2957" width="9.109375" style="128" customWidth="1"/>
    <col min="2958" max="2958" width="19.44140625" style="128" customWidth="1"/>
    <col min="2959" max="2959" width="42.44140625" style="128" customWidth="1"/>
    <col min="2960" max="2960" width="5.88671875" style="128" customWidth="1"/>
    <col min="2961" max="2961" width="31.44140625" style="128" customWidth="1"/>
    <col min="2962" max="2962" width="16.109375" style="128" customWidth="1"/>
    <col min="2963" max="2964" width="9.44140625" style="128" customWidth="1"/>
    <col min="2965" max="2965" width="11.109375" style="128" customWidth="1"/>
    <col min="2966" max="2966" width="2.109375" style="128" customWidth="1"/>
    <col min="2967" max="3172" width="10.88671875" style="128"/>
    <col min="3173" max="3173" width="12" style="128" customWidth="1"/>
    <col min="3174" max="3174" width="2.44140625" style="128" customWidth="1"/>
    <col min="3175" max="3176" width="6.44140625" style="128" customWidth="1"/>
    <col min="3177" max="3177" width="5.88671875" style="128" customWidth="1"/>
    <col min="3178" max="3178" width="6.44140625" style="128" customWidth="1"/>
    <col min="3179" max="3179" width="13.44140625" style="128" customWidth="1"/>
    <col min="3180" max="3181" width="9" style="128" customWidth="1"/>
    <col min="3182" max="3182" width="2.44140625" style="128" customWidth="1"/>
    <col min="3183" max="3183" width="8.88671875" style="128" customWidth="1"/>
    <col min="3184" max="3184" width="7.44140625" style="128" customWidth="1"/>
    <col min="3185" max="3188" width="3.44140625" style="128" customWidth="1"/>
    <col min="3189" max="3189" width="2.88671875" style="128" customWidth="1"/>
    <col min="3190" max="3190" width="3" style="128" customWidth="1"/>
    <col min="3191" max="3193" width="0" style="128" hidden="1" customWidth="1"/>
    <col min="3194" max="3194" width="4.44140625" style="128" customWidth="1"/>
    <col min="3195" max="3195" width="0" style="128" hidden="1" customWidth="1"/>
    <col min="3196" max="3197" width="14.88671875" style="128" customWidth="1"/>
    <col min="3198" max="3198" width="15.109375" style="128" customWidth="1"/>
    <col min="3199" max="3199" width="6.44140625" style="128" customWidth="1"/>
    <col min="3200" max="3200" width="15.109375" style="128" customWidth="1"/>
    <col min="3201" max="3201" width="4.109375" style="128" customWidth="1"/>
    <col min="3202" max="3202" width="3" style="128" customWidth="1"/>
    <col min="3203" max="3205" width="0" style="128" hidden="1" customWidth="1"/>
    <col min="3206" max="3206" width="3" style="128" customWidth="1"/>
    <col min="3207" max="3207" width="0" style="128" hidden="1" customWidth="1"/>
    <col min="3208" max="3208" width="3" style="128" customWidth="1"/>
    <col min="3209" max="3209" width="0" style="128" hidden="1" customWidth="1"/>
    <col min="3210" max="3210" width="4.44140625" style="128" customWidth="1"/>
    <col min="3211" max="3211" width="34.44140625" style="128" customWidth="1"/>
    <col min="3212" max="3212" width="23.44140625" style="128" customWidth="1"/>
    <col min="3213" max="3213" width="9.109375" style="128" customWidth="1"/>
    <col min="3214" max="3214" width="19.44140625" style="128" customWidth="1"/>
    <col min="3215" max="3215" width="42.44140625" style="128" customWidth="1"/>
    <col min="3216" max="3216" width="5.88671875" style="128" customWidth="1"/>
    <col min="3217" max="3217" width="31.44140625" style="128" customWidth="1"/>
    <col min="3218" max="3218" width="16.109375" style="128" customWidth="1"/>
    <col min="3219" max="3220" width="9.44140625" style="128" customWidth="1"/>
    <col min="3221" max="3221" width="11.109375" style="128" customWidth="1"/>
    <col min="3222" max="3222" width="2.109375" style="128" customWidth="1"/>
    <col min="3223" max="3428" width="10.88671875" style="128"/>
    <col min="3429" max="3429" width="12" style="128" customWidth="1"/>
    <col min="3430" max="3430" width="2.44140625" style="128" customWidth="1"/>
    <col min="3431" max="3432" width="6.44140625" style="128" customWidth="1"/>
    <col min="3433" max="3433" width="5.88671875" style="128" customWidth="1"/>
    <col min="3434" max="3434" width="6.44140625" style="128" customWidth="1"/>
    <col min="3435" max="3435" width="13.44140625" style="128" customWidth="1"/>
    <col min="3436" max="3437" width="9" style="128" customWidth="1"/>
    <col min="3438" max="3438" width="2.44140625" style="128" customWidth="1"/>
    <col min="3439" max="3439" width="8.88671875" style="128" customWidth="1"/>
    <col min="3440" max="3440" width="7.44140625" style="128" customWidth="1"/>
    <col min="3441" max="3444" width="3.44140625" style="128" customWidth="1"/>
    <col min="3445" max="3445" width="2.88671875" style="128" customWidth="1"/>
    <col min="3446" max="3446" width="3" style="128" customWidth="1"/>
    <col min="3447" max="3449" width="0" style="128" hidden="1" customWidth="1"/>
    <col min="3450" max="3450" width="4.44140625" style="128" customWidth="1"/>
    <col min="3451" max="3451" width="0" style="128" hidden="1" customWidth="1"/>
    <col min="3452" max="3453" width="14.88671875" style="128" customWidth="1"/>
    <col min="3454" max="3454" width="15.109375" style="128" customWidth="1"/>
    <col min="3455" max="3455" width="6.44140625" style="128" customWidth="1"/>
    <col min="3456" max="3456" width="15.109375" style="128" customWidth="1"/>
    <col min="3457" max="3457" width="4.109375" style="128" customWidth="1"/>
    <col min="3458" max="3458" width="3" style="128" customWidth="1"/>
    <col min="3459" max="3461" width="0" style="128" hidden="1" customWidth="1"/>
    <col min="3462" max="3462" width="3" style="128" customWidth="1"/>
    <col min="3463" max="3463" width="0" style="128" hidden="1" customWidth="1"/>
    <col min="3464" max="3464" width="3" style="128" customWidth="1"/>
    <col min="3465" max="3465" width="0" style="128" hidden="1" customWidth="1"/>
    <col min="3466" max="3466" width="4.44140625" style="128" customWidth="1"/>
    <col min="3467" max="3467" width="34.44140625" style="128" customWidth="1"/>
    <col min="3468" max="3468" width="23.44140625" style="128" customWidth="1"/>
    <col min="3469" max="3469" width="9.109375" style="128" customWidth="1"/>
    <col min="3470" max="3470" width="19.44140625" style="128" customWidth="1"/>
    <col min="3471" max="3471" width="42.44140625" style="128" customWidth="1"/>
    <col min="3472" max="3472" width="5.88671875" style="128" customWidth="1"/>
    <col min="3473" max="3473" width="31.44140625" style="128" customWidth="1"/>
    <col min="3474" max="3474" width="16.109375" style="128" customWidth="1"/>
    <col min="3475" max="3476" width="9.44140625" style="128" customWidth="1"/>
    <col min="3477" max="3477" width="11.109375" style="128" customWidth="1"/>
    <col min="3478" max="3478" width="2.109375" style="128" customWidth="1"/>
    <col min="3479" max="3684" width="10.88671875" style="128"/>
    <col min="3685" max="3685" width="12" style="128" customWidth="1"/>
    <col min="3686" max="3686" width="2.44140625" style="128" customWidth="1"/>
    <col min="3687" max="3688" width="6.44140625" style="128" customWidth="1"/>
    <col min="3689" max="3689" width="5.88671875" style="128" customWidth="1"/>
    <col min="3690" max="3690" width="6.44140625" style="128" customWidth="1"/>
    <col min="3691" max="3691" width="13.44140625" style="128" customWidth="1"/>
    <col min="3692" max="3693" width="9" style="128" customWidth="1"/>
    <col min="3694" max="3694" width="2.44140625" style="128" customWidth="1"/>
    <col min="3695" max="3695" width="8.88671875" style="128" customWidth="1"/>
    <col min="3696" max="3696" width="7.44140625" style="128" customWidth="1"/>
    <col min="3697" max="3700" width="3.44140625" style="128" customWidth="1"/>
    <col min="3701" max="3701" width="2.88671875" style="128" customWidth="1"/>
    <col min="3702" max="3702" width="3" style="128" customWidth="1"/>
    <col min="3703" max="3705" width="0" style="128" hidden="1" customWidth="1"/>
    <col min="3706" max="3706" width="4.44140625" style="128" customWidth="1"/>
    <col min="3707" max="3707" width="0" style="128" hidden="1" customWidth="1"/>
    <col min="3708" max="3709" width="14.88671875" style="128" customWidth="1"/>
    <col min="3710" max="3710" width="15.109375" style="128" customWidth="1"/>
    <col min="3711" max="3711" width="6.44140625" style="128" customWidth="1"/>
    <col min="3712" max="3712" width="15.109375" style="128" customWidth="1"/>
    <col min="3713" max="3713" width="4.109375" style="128" customWidth="1"/>
    <col min="3714" max="3714" width="3" style="128" customWidth="1"/>
    <col min="3715" max="3717" width="0" style="128" hidden="1" customWidth="1"/>
    <col min="3718" max="3718" width="3" style="128" customWidth="1"/>
    <col min="3719" max="3719" width="0" style="128" hidden="1" customWidth="1"/>
    <col min="3720" max="3720" width="3" style="128" customWidth="1"/>
    <col min="3721" max="3721" width="0" style="128" hidden="1" customWidth="1"/>
    <col min="3722" max="3722" width="4.44140625" style="128" customWidth="1"/>
    <col min="3723" max="3723" width="34.44140625" style="128" customWidth="1"/>
    <col min="3724" max="3724" width="23.44140625" style="128" customWidth="1"/>
    <col min="3725" max="3725" width="9.109375" style="128" customWidth="1"/>
    <col min="3726" max="3726" width="19.44140625" style="128" customWidth="1"/>
    <col min="3727" max="3727" width="42.44140625" style="128" customWidth="1"/>
    <col min="3728" max="3728" width="5.88671875" style="128" customWidth="1"/>
    <col min="3729" max="3729" width="31.44140625" style="128" customWidth="1"/>
    <col min="3730" max="3730" width="16.109375" style="128" customWidth="1"/>
    <col min="3731" max="3732" width="9.44140625" style="128" customWidth="1"/>
    <col min="3733" max="3733" width="11.109375" style="128" customWidth="1"/>
    <col min="3734" max="3734" width="2.109375" style="128" customWidth="1"/>
    <col min="3735" max="3940" width="10.88671875" style="128"/>
    <col min="3941" max="3941" width="12" style="128" customWidth="1"/>
    <col min="3942" max="3942" width="2.44140625" style="128" customWidth="1"/>
    <col min="3943" max="3944" width="6.44140625" style="128" customWidth="1"/>
    <col min="3945" max="3945" width="5.88671875" style="128" customWidth="1"/>
    <col min="3946" max="3946" width="6.44140625" style="128" customWidth="1"/>
    <col min="3947" max="3947" width="13.44140625" style="128" customWidth="1"/>
    <col min="3948" max="3949" width="9" style="128" customWidth="1"/>
    <col min="3950" max="3950" width="2.44140625" style="128" customWidth="1"/>
    <col min="3951" max="3951" width="8.88671875" style="128" customWidth="1"/>
    <col min="3952" max="3952" width="7.44140625" style="128" customWidth="1"/>
    <col min="3953" max="3956" width="3.44140625" style="128" customWidth="1"/>
    <col min="3957" max="3957" width="2.88671875" style="128" customWidth="1"/>
    <col min="3958" max="3958" width="3" style="128" customWidth="1"/>
    <col min="3959" max="3961" width="0" style="128" hidden="1" customWidth="1"/>
    <col min="3962" max="3962" width="4.44140625" style="128" customWidth="1"/>
    <col min="3963" max="3963" width="0" style="128" hidden="1" customWidth="1"/>
    <col min="3964" max="3965" width="14.88671875" style="128" customWidth="1"/>
    <col min="3966" max="3966" width="15.109375" style="128" customWidth="1"/>
    <col min="3967" max="3967" width="6.44140625" style="128" customWidth="1"/>
    <col min="3968" max="3968" width="15.109375" style="128" customWidth="1"/>
    <col min="3969" max="3969" width="4.109375" style="128" customWidth="1"/>
    <col min="3970" max="3970" width="3" style="128" customWidth="1"/>
    <col min="3971" max="3973" width="0" style="128" hidden="1" customWidth="1"/>
    <col min="3974" max="3974" width="3" style="128" customWidth="1"/>
    <col min="3975" max="3975" width="0" style="128" hidden="1" customWidth="1"/>
    <col min="3976" max="3976" width="3" style="128" customWidth="1"/>
    <col min="3977" max="3977" width="0" style="128" hidden="1" customWidth="1"/>
    <col min="3978" max="3978" width="4.44140625" style="128" customWidth="1"/>
    <col min="3979" max="3979" width="34.44140625" style="128" customWidth="1"/>
    <col min="3980" max="3980" width="23.44140625" style="128" customWidth="1"/>
    <col min="3981" max="3981" width="9.109375" style="128" customWidth="1"/>
    <col min="3982" max="3982" width="19.44140625" style="128" customWidth="1"/>
    <col min="3983" max="3983" width="42.44140625" style="128" customWidth="1"/>
    <col min="3984" max="3984" width="5.88671875" style="128" customWidth="1"/>
    <col min="3985" max="3985" width="31.44140625" style="128" customWidth="1"/>
    <col min="3986" max="3986" width="16.109375" style="128" customWidth="1"/>
    <col min="3987" max="3988" width="9.44140625" style="128" customWidth="1"/>
    <col min="3989" max="3989" width="11.109375" style="128" customWidth="1"/>
    <col min="3990" max="3990" width="2.109375" style="128" customWidth="1"/>
    <col min="3991" max="4196" width="10.88671875" style="128"/>
    <col min="4197" max="4197" width="12" style="128" customWidth="1"/>
    <col min="4198" max="4198" width="2.44140625" style="128" customWidth="1"/>
    <col min="4199" max="4200" width="6.44140625" style="128" customWidth="1"/>
    <col min="4201" max="4201" width="5.88671875" style="128" customWidth="1"/>
    <col min="4202" max="4202" width="6.44140625" style="128" customWidth="1"/>
    <col min="4203" max="4203" width="13.44140625" style="128" customWidth="1"/>
    <col min="4204" max="4205" width="9" style="128" customWidth="1"/>
    <col min="4206" max="4206" width="2.44140625" style="128" customWidth="1"/>
    <col min="4207" max="4207" width="8.88671875" style="128" customWidth="1"/>
    <col min="4208" max="4208" width="7.44140625" style="128" customWidth="1"/>
    <col min="4209" max="4212" width="3.44140625" style="128" customWidth="1"/>
    <col min="4213" max="4213" width="2.88671875" style="128" customWidth="1"/>
    <col min="4214" max="4214" width="3" style="128" customWidth="1"/>
    <col min="4215" max="4217" width="0" style="128" hidden="1" customWidth="1"/>
    <col min="4218" max="4218" width="4.44140625" style="128" customWidth="1"/>
    <col min="4219" max="4219" width="0" style="128" hidden="1" customWidth="1"/>
    <col min="4220" max="4221" width="14.88671875" style="128" customWidth="1"/>
    <col min="4222" max="4222" width="15.109375" style="128" customWidth="1"/>
    <col min="4223" max="4223" width="6.44140625" style="128" customWidth="1"/>
    <col min="4224" max="4224" width="15.109375" style="128" customWidth="1"/>
    <col min="4225" max="4225" width="4.109375" style="128" customWidth="1"/>
    <col min="4226" max="4226" width="3" style="128" customWidth="1"/>
    <col min="4227" max="4229" width="0" style="128" hidden="1" customWidth="1"/>
    <col min="4230" max="4230" width="3" style="128" customWidth="1"/>
    <col min="4231" max="4231" width="0" style="128" hidden="1" customWidth="1"/>
    <col min="4232" max="4232" width="3" style="128" customWidth="1"/>
    <col min="4233" max="4233" width="0" style="128" hidden="1" customWidth="1"/>
    <col min="4234" max="4234" width="4.44140625" style="128" customWidth="1"/>
    <col min="4235" max="4235" width="34.44140625" style="128" customWidth="1"/>
    <col min="4236" max="4236" width="23.44140625" style="128" customWidth="1"/>
    <col min="4237" max="4237" width="9.109375" style="128" customWidth="1"/>
    <col min="4238" max="4238" width="19.44140625" style="128" customWidth="1"/>
    <col min="4239" max="4239" width="42.44140625" style="128" customWidth="1"/>
    <col min="4240" max="4240" width="5.88671875" style="128" customWidth="1"/>
    <col min="4241" max="4241" width="31.44140625" style="128" customWidth="1"/>
    <col min="4242" max="4242" width="16.109375" style="128" customWidth="1"/>
    <col min="4243" max="4244" width="9.44140625" style="128" customWidth="1"/>
    <col min="4245" max="4245" width="11.109375" style="128" customWidth="1"/>
    <col min="4246" max="4246" width="2.109375" style="128" customWidth="1"/>
    <col min="4247" max="4452" width="10.88671875" style="128"/>
    <col min="4453" max="4453" width="12" style="128" customWidth="1"/>
    <col min="4454" max="4454" width="2.44140625" style="128" customWidth="1"/>
    <col min="4455" max="4456" width="6.44140625" style="128" customWidth="1"/>
    <col min="4457" max="4457" width="5.88671875" style="128" customWidth="1"/>
    <col min="4458" max="4458" width="6.44140625" style="128" customWidth="1"/>
    <col min="4459" max="4459" width="13.44140625" style="128" customWidth="1"/>
    <col min="4460" max="4461" width="9" style="128" customWidth="1"/>
    <col min="4462" max="4462" width="2.44140625" style="128" customWidth="1"/>
    <col min="4463" max="4463" width="8.88671875" style="128" customWidth="1"/>
    <col min="4464" max="4464" width="7.44140625" style="128" customWidth="1"/>
    <col min="4465" max="4468" width="3.44140625" style="128" customWidth="1"/>
    <col min="4469" max="4469" width="2.88671875" style="128" customWidth="1"/>
    <col min="4470" max="4470" width="3" style="128" customWidth="1"/>
    <col min="4471" max="4473" width="0" style="128" hidden="1" customWidth="1"/>
    <col min="4474" max="4474" width="4.44140625" style="128" customWidth="1"/>
    <col min="4475" max="4475" width="0" style="128" hidden="1" customWidth="1"/>
    <col min="4476" max="4477" width="14.88671875" style="128" customWidth="1"/>
    <col min="4478" max="4478" width="15.109375" style="128" customWidth="1"/>
    <col min="4479" max="4479" width="6.44140625" style="128" customWidth="1"/>
    <col min="4480" max="4480" width="15.109375" style="128" customWidth="1"/>
    <col min="4481" max="4481" width="4.109375" style="128" customWidth="1"/>
    <col min="4482" max="4482" width="3" style="128" customWidth="1"/>
    <col min="4483" max="4485" width="0" style="128" hidden="1" customWidth="1"/>
    <col min="4486" max="4486" width="3" style="128" customWidth="1"/>
    <col min="4487" max="4487" width="0" style="128" hidden="1" customWidth="1"/>
    <col min="4488" max="4488" width="3" style="128" customWidth="1"/>
    <col min="4489" max="4489" width="0" style="128" hidden="1" customWidth="1"/>
    <col min="4490" max="4490" width="4.44140625" style="128" customWidth="1"/>
    <col min="4491" max="4491" width="34.44140625" style="128" customWidth="1"/>
    <col min="4492" max="4492" width="23.44140625" style="128" customWidth="1"/>
    <col min="4493" max="4493" width="9.109375" style="128" customWidth="1"/>
    <col min="4494" max="4494" width="19.44140625" style="128" customWidth="1"/>
    <col min="4495" max="4495" width="42.44140625" style="128" customWidth="1"/>
    <col min="4496" max="4496" width="5.88671875" style="128" customWidth="1"/>
    <col min="4497" max="4497" width="31.44140625" style="128" customWidth="1"/>
    <col min="4498" max="4498" width="16.109375" style="128" customWidth="1"/>
    <col min="4499" max="4500" width="9.44140625" style="128" customWidth="1"/>
    <col min="4501" max="4501" width="11.109375" style="128" customWidth="1"/>
    <col min="4502" max="4502" width="2.109375" style="128" customWidth="1"/>
    <col min="4503" max="4708" width="10.88671875" style="128"/>
    <col min="4709" max="4709" width="12" style="128" customWidth="1"/>
    <col min="4710" max="4710" width="2.44140625" style="128" customWidth="1"/>
    <col min="4711" max="4712" width="6.44140625" style="128" customWidth="1"/>
    <col min="4713" max="4713" width="5.88671875" style="128" customWidth="1"/>
    <col min="4714" max="4714" width="6.44140625" style="128" customWidth="1"/>
    <col min="4715" max="4715" width="13.44140625" style="128" customWidth="1"/>
    <col min="4716" max="4717" width="9" style="128" customWidth="1"/>
    <col min="4718" max="4718" width="2.44140625" style="128" customWidth="1"/>
    <col min="4719" max="4719" width="8.88671875" style="128" customWidth="1"/>
    <col min="4720" max="4720" width="7.44140625" style="128" customWidth="1"/>
    <col min="4721" max="4724" width="3.44140625" style="128" customWidth="1"/>
    <col min="4725" max="4725" width="2.88671875" style="128" customWidth="1"/>
    <col min="4726" max="4726" width="3" style="128" customWidth="1"/>
    <col min="4727" max="4729" width="0" style="128" hidden="1" customWidth="1"/>
    <col min="4730" max="4730" width="4.44140625" style="128" customWidth="1"/>
    <col min="4731" max="4731" width="0" style="128" hidden="1" customWidth="1"/>
    <col min="4732" max="4733" width="14.88671875" style="128" customWidth="1"/>
    <col min="4734" max="4734" width="15.109375" style="128" customWidth="1"/>
    <col min="4735" max="4735" width="6.44140625" style="128" customWidth="1"/>
    <col min="4736" max="4736" width="15.109375" style="128" customWidth="1"/>
    <col min="4737" max="4737" width="4.109375" style="128" customWidth="1"/>
    <col min="4738" max="4738" width="3" style="128" customWidth="1"/>
    <col min="4739" max="4741" width="0" style="128" hidden="1" customWidth="1"/>
    <col min="4742" max="4742" width="3" style="128" customWidth="1"/>
    <col min="4743" max="4743" width="0" style="128" hidden="1" customWidth="1"/>
    <col min="4744" max="4744" width="3" style="128" customWidth="1"/>
    <col min="4745" max="4745" width="0" style="128" hidden="1" customWidth="1"/>
    <col min="4746" max="4746" width="4.44140625" style="128" customWidth="1"/>
    <col min="4747" max="4747" width="34.44140625" style="128" customWidth="1"/>
    <col min="4748" max="4748" width="23.44140625" style="128" customWidth="1"/>
    <col min="4749" max="4749" width="9.109375" style="128" customWidth="1"/>
    <col min="4750" max="4750" width="19.44140625" style="128" customWidth="1"/>
    <col min="4751" max="4751" width="42.44140625" style="128" customWidth="1"/>
    <col min="4752" max="4752" width="5.88671875" style="128" customWidth="1"/>
    <col min="4753" max="4753" width="31.44140625" style="128" customWidth="1"/>
    <col min="4754" max="4754" width="16.109375" style="128" customWidth="1"/>
    <col min="4755" max="4756" width="9.44140625" style="128" customWidth="1"/>
    <col min="4757" max="4757" width="11.109375" style="128" customWidth="1"/>
    <col min="4758" max="4758" width="2.109375" style="128" customWidth="1"/>
    <col min="4759" max="4964" width="10.88671875" style="128"/>
    <col min="4965" max="4965" width="12" style="128" customWidth="1"/>
    <col min="4966" max="4966" width="2.44140625" style="128" customWidth="1"/>
    <col min="4967" max="4968" width="6.44140625" style="128" customWidth="1"/>
    <col min="4969" max="4969" width="5.88671875" style="128" customWidth="1"/>
    <col min="4970" max="4970" width="6.44140625" style="128" customWidth="1"/>
    <col min="4971" max="4971" width="13.44140625" style="128" customWidth="1"/>
    <col min="4972" max="4973" width="9" style="128" customWidth="1"/>
    <col min="4974" max="4974" width="2.44140625" style="128" customWidth="1"/>
    <col min="4975" max="4975" width="8.88671875" style="128" customWidth="1"/>
    <col min="4976" max="4976" width="7.44140625" style="128" customWidth="1"/>
    <col min="4977" max="4980" width="3.44140625" style="128" customWidth="1"/>
    <col min="4981" max="4981" width="2.88671875" style="128" customWidth="1"/>
    <col min="4982" max="4982" width="3" style="128" customWidth="1"/>
    <col min="4983" max="4985" width="0" style="128" hidden="1" customWidth="1"/>
    <col min="4986" max="4986" width="4.44140625" style="128" customWidth="1"/>
    <col min="4987" max="4987" width="0" style="128" hidden="1" customWidth="1"/>
    <col min="4988" max="4989" width="14.88671875" style="128" customWidth="1"/>
    <col min="4990" max="4990" width="15.109375" style="128" customWidth="1"/>
    <col min="4991" max="4991" width="6.44140625" style="128" customWidth="1"/>
    <col min="4992" max="4992" width="15.109375" style="128" customWidth="1"/>
    <col min="4993" max="4993" width="4.109375" style="128" customWidth="1"/>
    <col min="4994" max="4994" width="3" style="128" customWidth="1"/>
    <col min="4995" max="4997" width="0" style="128" hidden="1" customWidth="1"/>
    <col min="4998" max="4998" width="3" style="128" customWidth="1"/>
    <col min="4999" max="4999" width="0" style="128" hidden="1" customWidth="1"/>
    <col min="5000" max="5000" width="3" style="128" customWidth="1"/>
    <col min="5001" max="5001" width="0" style="128" hidden="1" customWidth="1"/>
    <col min="5002" max="5002" width="4.44140625" style="128" customWidth="1"/>
    <col min="5003" max="5003" width="34.44140625" style="128" customWidth="1"/>
    <col min="5004" max="5004" width="23.44140625" style="128" customWidth="1"/>
    <col min="5005" max="5005" width="9.109375" style="128" customWidth="1"/>
    <col min="5006" max="5006" width="19.44140625" style="128" customWidth="1"/>
    <col min="5007" max="5007" width="42.44140625" style="128" customWidth="1"/>
    <col min="5008" max="5008" width="5.88671875" style="128" customWidth="1"/>
    <col min="5009" max="5009" width="31.44140625" style="128" customWidth="1"/>
    <col min="5010" max="5010" width="16.109375" style="128" customWidth="1"/>
    <col min="5011" max="5012" width="9.44140625" style="128" customWidth="1"/>
    <col min="5013" max="5013" width="11.109375" style="128" customWidth="1"/>
    <col min="5014" max="5014" width="2.109375" style="128" customWidth="1"/>
    <col min="5015" max="5220" width="10.88671875" style="128"/>
    <col min="5221" max="5221" width="12" style="128" customWidth="1"/>
    <col min="5222" max="5222" width="2.44140625" style="128" customWidth="1"/>
    <col min="5223" max="5224" width="6.44140625" style="128" customWidth="1"/>
    <col min="5225" max="5225" width="5.88671875" style="128" customWidth="1"/>
    <col min="5226" max="5226" width="6.44140625" style="128" customWidth="1"/>
    <col min="5227" max="5227" width="13.44140625" style="128" customWidth="1"/>
    <col min="5228" max="5229" width="9" style="128" customWidth="1"/>
    <col min="5230" max="5230" width="2.44140625" style="128" customWidth="1"/>
    <col min="5231" max="5231" width="8.88671875" style="128" customWidth="1"/>
    <col min="5232" max="5232" width="7.44140625" style="128" customWidth="1"/>
    <col min="5233" max="5236" width="3.44140625" style="128" customWidth="1"/>
    <col min="5237" max="5237" width="2.88671875" style="128" customWidth="1"/>
    <col min="5238" max="5238" width="3" style="128" customWidth="1"/>
    <col min="5239" max="5241" width="0" style="128" hidden="1" customWidth="1"/>
    <col min="5242" max="5242" width="4.44140625" style="128" customWidth="1"/>
    <col min="5243" max="5243" width="0" style="128" hidden="1" customWidth="1"/>
    <col min="5244" max="5245" width="14.88671875" style="128" customWidth="1"/>
    <col min="5246" max="5246" width="15.109375" style="128" customWidth="1"/>
    <col min="5247" max="5247" width="6.44140625" style="128" customWidth="1"/>
    <col min="5248" max="5248" width="15.109375" style="128" customWidth="1"/>
    <col min="5249" max="5249" width="4.109375" style="128" customWidth="1"/>
    <col min="5250" max="5250" width="3" style="128" customWidth="1"/>
    <col min="5251" max="5253" width="0" style="128" hidden="1" customWidth="1"/>
    <col min="5254" max="5254" width="3" style="128" customWidth="1"/>
    <col min="5255" max="5255" width="0" style="128" hidden="1" customWidth="1"/>
    <col min="5256" max="5256" width="3" style="128" customWidth="1"/>
    <col min="5257" max="5257" width="0" style="128" hidden="1" customWidth="1"/>
    <col min="5258" max="5258" width="4.44140625" style="128" customWidth="1"/>
    <col min="5259" max="5259" width="34.44140625" style="128" customWidth="1"/>
    <col min="5260" max="5260" width="23.44140625" style="128" customWidth="1"/>
    <col min="5261" max="5261" width="9.109375" style="128" customWidth="1"/>
    <col min="5262" max="5262" width="19.44140625" style="128" customWidth="1"/>
    <col min="5263" max="5263" width="42.44140625" style="128" customWidth="1"/>
    <col min="5264" max="5264" width="5.88671875" style="128" customWidth="1"/>
    <col min="5265" max="5265" width="31.44140625" style="128" customWidth="1"/>
    <col min="5266" max="5266" width="16.109375" style="128" customWidth="1"/>
    <col min="5267" max="5268" width="9.44140625" style="128" customWidth="1"/>
    <col min="5269" max="5269" width="11.109375" style="128" customWidth="1"/>
    <col min="5270" max="5270" width="2.109375" style="128" customWidth="1"/>
    <col min="5271" max="5476" width="10.88671875" style="128"/>
    <col min="5477" max="5477" width="12" style="128" customWidth="1"/>
    <col min="5478" max="5478" width="2.44140625" style="128" customWidth="1"/>
    <col min="5479" max="5480" width="6.44140625" style="128" customWidth="1"/>
    <col min="5481" max="5481" width="5.88671875" style="128" customWidth="1"/>
    <col min="5482" max="5482" width="6.44140625" style="128" customWidth="1"/>
    <col min="5483" max="5483" width="13.44140625" style="128" customWidth="1"/>
    <col min="5484" max="5485" width="9" style="128" customWidth="1"/>
    <col min="5486" max="5486" width="2.44140625" style="128" customWidth="1"/>
    <col min="5487" max="5487" width="8.88671875" style="128" customWidth="1"/>
    <col min="5488" max="5488" width="7.44140625" style="128" customWidth="1"/>
    <col min="5489" max="5492" width="3.44140625" style="128" customWidth="1"/>
    <col min="5493" max="5493" width="2.88671875" style="128" customWidth="1"/>
    <col min="5494" max="5494" width="3" style="128" customWidth="1"/>
    <col min="5495" max="5497" width="0" style="128" hidden="1" customWidth="1"/>
    <col min="5498" max="5498" width="4.44140625" style="128" customWidth="1"/>
    <col min="5499" max="5499" width="0" style="128" hidden="1" customWidth="1"/>
    <col min="5500" max="5501" width="14.88671875" style="128" customWidth="1"/>
    <col min="5502" max="5502" width="15.109375" style="128" customWidth="1"/>
    <col min="5503" max="5503" width="6.44140625" style="128" customWidth="1"/>
    <col min="5504" max="5504" width="15.109375" style="128" customWidth="1"/>
    <col min="5505" max="5505" width="4.109375" style="128" customWidth="1"/>
    <col min="5506" max="5506" width="3" style="128" customWidth="1"/>
    <col min="5507" max="5509" width="0" style="128" hidden="1" customWidth="1"/>
    <col min="5510" max="5510" width="3" style="128" customWidth="1"/>
    <col min="5511" max="5511" width="0" style="128" hidden="1" customWidth="1"/>
    <col min="5512" max="5512" width="3" style="128" customWidth="1"/>
    <col min="5513" max="5513" width="0" style="128" hidden="1" customWidth="1"/>
    <col min="5514" max="5514" width="4.44140625" style="128" customWidth="1"/>
    <col min="5515" max="5515" width="34.44140625" style="128" customWidth="1"/>
    <col min="5516" max="5516" width="23.44140625" style="128" customWidth="1"/>
    <col min="5517" max="5517" width="9.109375" style="128" customWidth="1"/>
    <col min="5518" max="5518" width="19.44140625" style="128" customWidth="1"/>
    <col min="5519" max="5519" width="42.44140625" style="128" customWidth="1"/>
    <col min="5520" max="5520" width="5.88671875" style="128" customWidth="1"/>
    <col min="5521" max="5521" width="31.44140625" style="128" customWidth="1"/>
    <col min="5522" max="5522" width="16.109375" style="128" customWidth="1"/>
    <col min="5523" max="5524" width="9.44140625" style="128" customWidth="1"/>
    <col min="5525" max="5525" width="11.109375" style="128" customWidth="1"/>
    <col min="5526" max="5526" width="2.109375" style="128" customWidth="1"/>
    <col min="5527" max="5732" width="10.88671875" style="128"/>
    <col min="5733" max="5733" width="12" style="128" customWidth="1"/>
    <col min="5734" max="5734" width="2.44140625" style="128" customWidth="1"/>
    <col min="5735" max="5736" width="6.44140625" style="128" customWidth="1"/>
    <col min="5737" max="5737" width="5.88671875" style="128" customWidth="1"/>
    <col min="5738" max="5738" width="6.44140625" style="128" customWidth="1"/>
    <col min="5739" max="5739" width="13.44140625" style="128" customWidth="1"/>
    <col min="5740" max="5741" width="9" style="128" customWidth="1"/>
    <col min="5742" max="5742" width="2.44140625" style="128" customWidth="1"/>
    <col min="5743" max="5743" width="8.88671875" style="128" customWidth="1"/>
    <col min="5744" max="5744" width="7.44140625" style="128" customWidth="1"/>
    <col min="5745" max="5748" width="3.44140625" style="128" customWidth="1"/>
    <col min="5749" max="5749" width="2.88671875" style="128" customWidth="1"/>
    <col min="5750" max="5750" width="3" style="128" customWidth="1"/>
    <col min="5751" max="5753" width="0" style="128" hidden="1" customWidth="1"/>
    <col min="5754" max="5754" width="4.44140625" style="128" customWidth="1"/>
    <col min="5755" max="5755" width="0" style="128" hidden="1" customWidth="1"/>
    <col min="5756" max="5757" width="14.88671875" style="128" customWidth="1"/>
    <col min="5758" max="5758" width="15.109375" style="128" customWidth="1"/>
    <col min="5759" max="5759" width="6.44140625" style="128" customWidth="1"/>
    <col min="5760" max="5760" width="15.109375" style="128" customWidth="1"/>
    <col min="5761" max="5761" width="4.109375" style="128" customWidth="1"/>
    <col min="5762" max="5762" width="3" style="128" customWidth="1"/>
    <col min="5763" max="5765" width="0" style="128" hidden="1" customWidth="1"/>
    <col min="5766" max="5766" width="3" style="128" customWidth="1"/>
    <col min="5767" max="5767" width="0" style="128" hidden="1" customWidth="1"/>
    <col min="5768" max="5768" width="3" style="128" customWidth="1"/>
    <col min="5769" max="5769" width="0" style="128" hidden="1" customWidth="1"/>
    <col min="5770" max="5770" width="4.44140625" style="128" customWidth="1"/>
    <col min="5771" max="5771" width="34.44140625" style="128" customWidth="1"/>
    <col min="5772" max="5772" width="23.44140625" style="128" customWidth="1"/>
    <col min="5773" max="5773" width="9.109375" style="128" customWidth="1"/>
    <col min="5774" max="5774" width="19.44140625" style="128" customWidth="1"/>
    <col min="5775" max="5775" width="42.44140625" style="128" customWidth="1"/>
    <col min="5776" max="5776" width="5.88671875" style="128" customWidth="1"/>
    <col min="5777" max="5777" width="31.44140625" style="128" customWidth="1"/>
    <col min="5778" max="5778" width="16.109375" style="128" customWidth="1"/>
    <col min="5779" max="5780" width="9.44140625" style="128" customWidth="1"/>
    <col min="5781" max="5781" width="11.109375" style="128" customWidth="1"/>
    <col min="5782" max="5782" width="2.109375" style="128" customWidth="1"/>
    <col min="5783" max="5988" width="10.88671875" style="128"/>
    <col min="5989" max="5989" width="12" style="128" customWidth="1"/>
    <col min="5990" max="5990" width="2.44140625" style="128" customWidth="1"/>
    <col min="5991" max="5992" width="6.44140625" style="128" customWidth="1"/>
    <col min="5993" max="5993" width="5.88671875" style="128" customWidth="1"/>
    <col min="5994" max="5994" width="6.44140625" style="128" customWidth="1"/>
    <col min="5995" max="5995" width="13.44140625" style="128" customWidth="1"/>
    <col min="5996" max="5997" width="9" style="128" customWidth="1"/>
    <col min="5998" max="5998" width="2.44140625" style="128" customWidth="1"/>
    <col min="5999" max="5999" width="8.88671875" style="128" customWidth="1"/>
    <col min="6000" max="6000" width="7.44140625" style="128" customWidth="1"/>
    <col min="6001" max="6004" width="3.44140625" style="128" customWidth="1"/>
    <col min="6005" max="6005" width="2.88671875" style="128" customWidth="1"/>
    <col min="6006" max="6006" width="3" style="128" customWidth="1"/>
    <col min="6007" max="6009" width="0" style="128" hidden="1" customWidth="1"/>
    <col min="6010" max="6010" width="4.44140625" style="128" customWidth="1"/>
    <col min="6011" max="6011" width="0" style="128" hidden="1" customWidth="1"/>
    <col min="6012" max="6013" width="14.88671875" style="128" customWidth="1"/>
    <col min="6014" max="6014" width="15.109375" style="128" customWidth="1"/>
    <col min="6015" max="6015" width="6.44140625" style="128" customWidth="1"/>
    <col min="6016" max="6016" width="15.109375" style="128" customWidth="1"/>
    <col min="6017" max="6017" width="4.109375" style="128" customWidth="1"/>
    <col min="6018" max="6018" width="3" style="128" customWidth="1"/>
    <col min="6019" max="6021" width="0" style="128" hidden="1" customWidth="1"/>
    <col min="6022" max="6022" width="3" style="128" customWidth="1"/>
    <col min="6023" max="6023" width="0" style="128" hidden="1" customWidth="1"/>
    <col min="6024" max="6024" width="3" style="128" customWidth="1"/>
    <col min="6025" max="6025" width="0" style="128" hidden="1" customWidth="1"/>
    <col min="6026" max="6026" width="4.44140625" style="128" customWidth="1"/>
    <col min="6027" max="6027" width="34.44140625" style="128" customWidth="1"/>
    <col min="6028" max="6028" width="23.44140625" style="128" customWidth="1"/>
    <col min="6029" max="6029" width="9.109375" style="128" customWidth="1"/>
    <col min="6030" max="6030" width="19.44140625" style="128" customWidth="1"/>
    <col min="6031" max="6031" width="42.44140625" style="128" customWidth="1"/>
    <col min="6032" max="6032" width="5.88671875" style="128" customWidth="1"/>
    <col min="6033" max="6033" width="31.44140625" style="128" customWidth="1"/>
    <col min="6034" max="6034" width="16.109375" style="128" customWidth="1"/>
    <col min="6035" max="6036" width="9.44140625" style="128" customWidth="1"/>
    <col min="6037" max="6037" width="11.109375" style="128" customWidth="1"/>
    <col min="6038" max="6038" width="2.109375" style="128" customWidth="1"/>
    <col min="6039" max="6244" width="10.88671875" style="128"/>
    <col min="6245" max="6245" width="12" style="128" customWidth="1"/>
    <col min="6246" max="6246" width="2.44140625" style="128" customWidth="1"/>
    <col min="6247" max="6248" width="6.44140625" style="128" customWidth="1"/>
    <col min="6249" max="6249" width="5.88671875" style="128" customWidth="1"/>
    <col min="6250" max="6250" width="6.44140625" style="128" customWidth="1"/>
    <col min="6251" max="6251" width="13.44140625" style="128" customWidth="1"/>
    <col min="6252" max="6253" width="9" style="128" customWidth="1"/>
    <col min="6254" max="6254" width="2.44140625" style="128" customWidth="1"/>
    <col min="6255" max="6255" width="8.88671875" style="128" customWidth="1"/>
    <col min="6256" max="6256" width="7.44140625" style="128" customWidth="1"/>
    <col min="6257" max="6260" width="3.44140625" style="128" customWidth="1"/>
    <col min="6261" max="6261" width="2.88671875" style="128" customWidth="1"/>
    <col min="6262" max="6262" width="3" style="128" customWidth="1"/>
    <col min="6263" max="6265" width="0" style="128" hidden="1" customWidth="1"/>
    <col min="6266" max="6266" width="4.44140625" style="128" customWidth="1"/>
    <col min="6267" max="6267" width="0" style="128" hidden="1" customWidth="1"/>
    <col min="6268" max="6269" width="14.88671875" style="128" customWidth="1"/>
    <col min="6270" max="6270" width="15.109375" style="128" customWidth="1"/>
    <col min="6271" max="6271" width="6.44140625" style="128" customWidth="1"/>
    <col min="6272" max="6272" width="15.109375" style="128" customWidth="1"/>
    <col min="6273" max="6273" width="4.109375" style="128" customWidth="1"/>
    <col min="6274" max="6274" width="3" style="128" customWidth="1"/>
    <col min="6275" max="6277" width="0" style="128" hidden="1" customWidth="1"/>
    <col min="6278" max="6278" width="3" style="128" customWidth="1"/>
    <col min="6279" max="6279" width="0" style="128" hidden="1" customWidth="1"/>
    <col min="6280" max="6280" width="3" style="128" customWidth="1"/>
    <col min="6281" max="6281" width="0" style="128" hidden="1" customWidth="1"/>
    <col min="6282" max="6282" width="4.44140625" style="128" customWidth="1"/>
    <col min="6283" max="6283" width="34.44140625" style="128" customWidth="1"/>
    <col min="6284" max="6284" width="23.44140625" style="128" customWidth="1"/>
    <col min="6285" max="6285" width="9.109375" style="128" customWidth="1"/>
    <col min="6286" max="6286" width="19.44140625" style="128" customWidth="1"/>
    <col min="6287" max="6287" width="42.44140625" style="128" customWidth="1"/>
    <col min="6288" max="6288" width="5.88671875" style="128" customWidth="1"/>
    <col min="6289" max="6289" width="31.44140625" style="128" customWidth="1"/>
    <col min="6290" max="6290" width="16.109375" style="128" customWidth="1"/>
    <col min="6291" max="6292" width="9.44140625" style="128" customWidth="1"/>
    <col min="6293" max="6293" width="11.109375" style="128" customWidth="1"/>
    <col min="6294" max="6294" width="2.109375" style="128" customWidth="1"/>
    <col min="6295" max="6500" width="10.88671875" style="128"/>
    <col min="6501" max="6501" width="12" style="128" customWidth="1"/>
    <col min="6502" max="6502" width="2.44140625" style="128" customWidth="1"/>
    <col min="6503" max="6504" width="6.44140625" style="128" customWidth="1"/>
    <col min="6505" max="6505" width="5.88671875" style="128" customWidth="1"/>
    <col min="6506" max="6506" width="6.44140625" style="128" customWidth="1"/>
    <col min="6507" max="6507" width="13.44140625" style="128" customWidth="1"/>
    <col min="6508" max="6509" width="9" style="128" customWidth="1"/>
    <col min="6510" max="6510" width="2.44140625" style="128" customWidth="1"/>
    <col min="6511" max="6511" width="8.88671875" style="128" customWidth="1"/>
    <col min="6512" max="6512" width="7.44140625" style="128" customWidth="1"/>
    <col min="6513" max="6516" width="3.44140625" style="128" customWidth="1"/>
    <col min="6517" max="6517" width="2.88671875" style="128" customWidth="1"/>
    <col min="6518" max="6518" width="3" style="128" customWidth="1"/>
    <col min="6519" max="6521" width="0" style="128" hidden="1" customWidth="1"/>
    <col min="6522" max="6522" width="4.44140625" style="128" customWidth="1"/>
    <col min="6523" max="6523" width="0" style="128" hidden="1" customWidth="1"/>
    <col min="6524" max="6525" width="14.88671875" style="128" customWidth="1"/>
    <col min="6526" max="6526" width="15.109375" style="128" customWidth="1"/>
    <col min="6527" max="6527" width="6.44140625" style="128" customWidth="1"/>
    <col min="6528" max="6528" width="15.109375" style="128" customWidth="1"/>
    <col min="6529" max="6529" width="4.109375" style="128" customWidth="1"/>
    <col min="6530" max="6530" width="3" style="128" customWidth="1"/>
    <col min="6531" max="6533" width="0" style="128" hidden="1" customWidth="1"/>
    <col min="6534" max="6534" width="3" style="128" customWidth="1"/>
    <col min="6535" max="6535" width="0" style="128" hidden="1" customWidth="1"/>
    <col min="6536" max="6536" width="3" style="128" customWidth="1"/>
    <col min="6537" max="6537" width="0" style="128" hidden="1" customWidth="1"/>
    <col min="6538" max="6538" width="4.44140625" style="128" customWidth="1"/>
    <col min="6539" max="6539" width="34.44140625" style="128" customWidth="1"/>
    <col min="6540" max="6540" width="23.44140625" style="128" customWidth="1"/>
    <col min="6541" max="6541" width="9.109375" style="128" customWidth="1"/>
    <col min="6542" max="6542" width="19.44140625" style="128" customWidth="1"/>
    <col min="6543" max="6543" width="42.44140625" style="128" customWidth="1"/>
    <col min="6544" max="6544" width="5.88671875" style="128" customWidth="1"/>
    <col min="6545" max="6545" width="31.44140625" style="128" customWidth="1"/>
    <col min="6546" max="6546" width="16.109375" style="128" customWidth="1"/>
    <col min="6547" max="6548" width="9.44140625" style="128" customWidth="1"/>
    <col min="6549" max="6549" width="11.109375" style="128" customWidth="1"/>
    <col min="6550" max="6550" width="2.109375" style="128" customWidth="1"/>
    <col min="6551" max="6756" width="10.88671875" style="128"/>
    <col min="6757" max="6757" width="12" style="128" customWidth="1"/>
    <col min="6758" max="6758" width="2.44140625" style="128" customWidth="1"/>
    <col min="6759" max="6760" width="6.44140625" style="128" customWidth="1"/>
    <col min="6761" max="6761" width="5.88671875" style="128" customWidth="1"/>
    <col min="6762" max="6762" width="6.44140625" style="128" customWidth="1"/>
    <col min="6763" max="6763" width="13.44140625" style="128" customWidth="1"/>
    <col min="6764" max="6765" width="9" style="128" customWidth="1"/>
    <col min="6766" max="6766" width="2.44140625" style="128" customWidth="1"/>
    <col min="6767" max="6767" width="8.88671875" style="128" customWidth="1"/>
    <col min="6768" max="6768" width="7.44140625" style="128" customWidth="1"/>
    <col min="6769" max="6772" width="3.44140625" style="128" customWidth="1"/>
    <col min="6773" max="6773" width="2.88671875" style="128" customWidth="1"/>
    <col min="6774" max="6774" width="3" style="128" customWidth="1"/>
    <col min="6775" max="6777" width="0" style="128" hidden="1" customWidth="1"/>
    <col min="6778" max="6778" width="4.44140625" style="128" customWidth="1"/>
    <col min="6779" max="6779" width="0" style="128" hidden="1" customWidth="1"/>
    <col min="6780" max="6781" width="14.88671875" style="128" customWidth="1"/>
    <col min="6782" max="6782" width="15.109375" style="128" customWidth="1"/>
    <col min="6783" max="6783" width="6.44140625" style="128" customWidth="1"/>
    <col min="6784" max="6784" width="15.109375" style="128" customWidth="1"/>
    <col min="6785" max="6785" width="4.109375" style="128" customWidth="1"/>
    <col min="6786" max="6786" width="3" style="128" customWidth="1"/>
    <col min="6787" max="6789" width="0" style="128" hidden="1" customWidth="1"/>
    <col min="6790" max="6790" width="3" style="128" customWidth="1"/>
    <col min="6791" max="6791" width="0" style="128" hidden="1" customWidth="1"/>
    <col min="6792" max="6792" width="3" style="128" customWidth="1"/>
    <col min="6793" max="6793" width="0" style="128" hidden="1" customWidth="1"/>
    <col min="6794" max="6794" width="4.44140625" style="128" customWidth="1"/>
    <col min="6795" max="6795" width="34.44140625" style="128" customWidth="1"/>
    <col min="6796" max="6796" width="23.44140625" style="128" customWidth="1"/>
    <col min="6797" max="6797" width="9.109375" style="128" customWidth="1"/>
    <col min="6798" max="6798" width="19.44140625" style="128" customWidth="1"/>
    <col min="6799" max="6799" width="42.44140625" style="128" customWidth="1"/>
    <col min="6800" max="6800" width="5.88671875" style="128" customWidth="1"/>
    <col min="6801" max="6801" width="31.44140625" style="128" customWidth="1"/>
    <col min="6802" max="6802" width="16.109375" style="128" customWidth="1"/>
    <col min="6803" max="6804" width="9.44140625" style="128" customWidth="1"/>
    <col min="6805" max="6805" width="11.109375" style="128" customWidth="1"/>
    <col min="6806" max="6806" width="2.109375" style="128" customWidth="1"/>
    <col min="6807" max="7012" width="10.88671875" style="128"/>
    <col min="7013" max="7013" width="12" style="128" customWidth="1"/>
    <col min="7014" max="7014" width="2.44140625" style="128" customWidth="1"/>
    <col min="7015" max="7016" width="6.44140625" style="128" customWidth="1"/>
    <col min="7017" max="7017" width="5.88671875" style="128" customWidth="1"/>
    <col min="7018" max="7018" width="6.44140625" style="128" customWidth="1"/>
    <col min="7019" max="7019" width="13.44140625" style="128" customWidth="1"/>
    <col min="7020" max="7021" width="9" style="128" customWidth="1"/>
    <col min="7022" max="7022" width="2.44140625" style="128" customWidth="1"/>
    <col min="7023" max="7023" width="8.88671875" style="128" customWidth="1"/>
    <col min="7024" max="7024" width="7.44140625" style="128" customWidth="1"/>
    <col min="7025" max="7028" width="3.44140625" style="128" customWidth="1"/>
    <col min="7029" max="7029" width="2.88671875" style="128" customWidth="1"/>
    <col min="7030" max="7030" width="3" style="128" customWidth="1"/>
    <col min="7031" max="7033" width="0" style="128" hidden="1" customWidth="1"/>
    <col min="7034" max="7034" width="4.44140625" style="128" customWidth="1"/>
    <col min="7035" max="7035" width="0" style="128" hidden="1" customWidth="1"/>
    <col min="7036" max="7037" width="14.88671875" style="128" customWidth="1"/>
    <col min="7038" max="7038" width="15.109375" style="128" customWidth="1"/>
    <col min="7039" max="7039" width="6.44140625" style="128" customWidth="1"/>
    <col min="7040" max="7040" width="15.109375" style="128" customWidth="1"/>
    <col min="7041" max="7041" width="4.109375" style="128" customWidth="1"/>
    <col min="7042" max="7042" width="3" style="128" customWidth="1"/>
    <col min="7043" max="7045" width="0" style="128" hidden="1" customWidth="1"/>
    <col min="7046" max="7046" width="3" style="128" customWidth="1"/>
    <col min="7047" max="7047" width="0" style="128" hidden="1" customWidth="1"/>
    <col min="7048" max="7048" width="3" style="128" customWidth="1"/>
    <col min="7049" max="7049" width="0" style="128" hidden="1" customWidth="1"/>
    <col min="7050" max="7050" width="4.44140625" style="128" customWidth="1"/>
    <col min="7051" max="7051" width="34.44140625" style="128" customWidth="1"/>
    <col min="7052" max="7052" width="23.44140625" style="128" customWidth="1"/>
    <col min="7053" max="7053" width="9.109375" style="128" customWidth="1"/>
    <col min="7054" max="7054" width="19.44140625" style="128" customWidth="1"/>
    <col min="7055" max="7055" width="42.44140625" style="128" customWidth="1"/>
    <col min="7056" max="7056" width="5.88671875" style="128" customWidth="1"/>
    <col min="7057" max="7057" width="31.44140625" style="128" customWidth="1"/>
    <col min="7058" max="7058" width="16.109375" style="128" customWidth="1"/>
    <col min="7059" max="7060" width="9.44140625" style="128" customWidth="1"/>
    <col min="7061" max="7061" width="11.109375" style="128" customWidth="1"/>
    <col min="7062" max="7062" width="2.109375" style="128" customWidth="1"/>
    <col min="7063" max="7268" width="10.88671875" style="128"/>
    <col min="7269" max="7269" width="12" style="128" customWidth="1"/>
    <col min="7270" max="7270" width="2.44140625" style="128" customWidth="1"/>
    <col min="7271" max="7272" width="6.44140625" style="128" customWidth="1"/>
    <col min="7273" max="7273" width="5.88671875" style="128" customWidth="1"/>
    <col min="7274" max="7274" width="6.44140625" style="128" customWidth="1"/>
    <col min="7275" max="7275" width="13.44140625" style="128" customWidth="1"/>
    <col min="7276" max="7277" width="9" style="128" customWidth="1"/>
    <col min="7278" max="7278" width="2.44140625" style="128" customWidth="1"/>
    <col min="7279" max="7279" width="8.88671875" style="128" customWidth="1"/>
    <col min="7280" max="7280" width="7.44140625" style="128" customWidth="1"/>
    <col min="7281" max="7284" width="3.44140625" style="128" customWidth="1"/>
    <col min="7285" max="7285" width="2.88671875" style="128" customWidth="1"/>
    <col min="7286" max="7286" width="3" style="128" customWidth="1"/>
    <col min="7287" max="7289" width="0" style="128" hidden="1" customWidth="1"/>
    <col min="7290" max="7290" width="4.44140625" style="128" customWidth="1"/>
    <col min="7291" max="7291" width="0" style="128" hidden="1" customWidth="1"/>
    <col min="7292" max="7293" width="14.88671875" style="128" customWidth="1"/>
    <col min="7294" max="7294" width="15.109375" style="128" customWidth="1"/>
    <col min="7295" max="7295" width="6.44140625" style="128" customWidth="1"/>
    <col min="7296" max="7296" width="15.109375" style="128" customWidth="1"/>
    <col min="7297" max="7297" width="4.109375" style="128" customWidth="1"/>
    <col min="7298" max="7298" width="3" style="128" customWidth="1"/>
    <col min="7299" max="7301" width="0" style="128" hidden="1" customWidth="1"/>
    <col min="7302" max="7302" width="3" style="128" customWidth="1"/>
    <col min="7303" max="7303" width="0" style="128" hidden="1" customWidth="1"/>
    <col min="7304" max="7304" width="3" style="128" customWidth="1"/>
    <col min="7305" max="7305" width="0" style="128" hidden="1" customWidth="1"/>
    <col min="7306" max="7306" width="4.44140625" style="128" customWidth="1"/>
    <col min="7307" max="7307" width="34.44140625" style="128" customWidth="1"/>
    <col min="7308" max="7308" width="23.44140625" style="128" customWidth="1"/>
    <col min="7309" max="7309" width="9.109375" style="128" customWidth="1"/>
    <col min="7310" max="7310" width="19.44140625" style="128" customWidth="1"/>
    <col min="7311" max="7311" width="42.44140625" style="128" customWidth="1"/>
    <col min="7312" max="7312" width="5.88671875" style="128" customWidth="1"/>
    <col min="7313" max="7313" width="31.44140625" style="128" customWidth="1"/>
    <col min="7314" max="7314" width="16.109375" style="128" customWidth="1"/>
    <col min="7315" max="7316" width="9.44140625" style="128" customWidth="1"/>
    <col min="7317" max="7317" width="11.109375" style="128" customWidth="1"/>
    <col min="7318" max="7318" width="2.109375" style="128" customWidth="1"/>
    <col min="7319" max="7524" width="10.88671875" style="128"/>
    <col min="7525" max="7525" width="12" style="128" customWidth="1"/>
    <col min="7526" max="7526" width="2.44140625" style="128" customWidth="1"/>
    <col min="7527" max="7528" width="6.44140625" style="128" customWidth="1"/>
    <col min="7529" max="7529" width="5.88671875" style="128" customWidth="1"/>
    <col min="7530" max="7530" width="6.44140625" style="128" customWidth="1"/>
    <col min="7531" max="7531" width="13.44140625" style="128" customWidth="1"/>
    <col min="7532" max="7533" width="9" style="128" customWidth="1"/>
    <col min="7534" max="7534" width="2.44140625" style="128" customWidth="1"/>
    <col min="7535" max="7535" width="8.88671875" style="128" customWidth="1"/>
    <col min="7536" max="7536" width="7.44140625" style="128" customWidth="1"/>
    <col min="7537" max="7540" width="3.44140625" style="128" customWidth="1"/>
    <col min="7541" max="7541" width="2.88671875" style="128" customWidth="1"/>
    <col min="7542" max="7542" width="3" style="128" customWidth="1"/>
    <col min="7543" max="7545" width="0" style="128" hidden="1" customWidth="1"/>
    <col min="7546" max="7546" width="4.44140625" style="128" customWidth="1"/>
    <col min="7547" max="7547" width="0" style="128" hidden="1" customWidth="1"/>
    <col min="7548" max="7549" width="14.88671875" style="128" customWidth="1"/>
    <col min="7550" max="7550" width="15.109375" style="128" customWidth="1"/>
    <col min="7551" max="7551" width="6.44140625" style="128" customWidth="1"/>
    <col min="7552" max="7552" width="15.109375" style="128" customWidth="1"/>
    <col min="7553" max="7553" width="4.109375" style="128" customWidth="1"/>
    <col min="7554" max="7554" width="3" style="128" customWidth="1"/>
    <col min="7555" max="7557" width="0" style="128" hidden="1" customWidth="1"/>
    <col min="7558" max="7558" width="3" style="128" customWidth="1"/>
    <col min="7559" max="7559" width="0" style="128" hidden="1" customWidth="1"/>
    <col min="7560" max="7560" width="3" style="128" customWidth="1"/>
    <col min="7561" max="7561" width="0" style="128" hidden="1" customWidth="1"/>
    <col min="7562" max="7562" width="4.44140625" style="128" customWidth="1"/>
    <col min="7563" max="7563" width="34.44140625" style="128" customWidth="1"/>
    <col min="7564" max="7564" width="23.44140625" style="128" customWidth="1"/>
    <col min="7565" max="7565" width="9.109375" style="128" customWidth="1"/>
    <col min="7566" max="7566" width="19.44140625" style="128" customWidth="1"/>
    <col min="7567" max="7567" width="42.44140625" style="128" customWidth="1"/>
    <col min="7568" max="7568" width="5.88671875" style="128" customWidth="1"/>
    <col min="7569" max="7569" width="31.44140625" style="128" customWidth="1"/>
    <col min="7570" max="7570" width="16.109375" style="128" customWidth="1"/>
    <col min="7571" max="7572" width="9.44140625" style="128" customWidth="1"/>
    <col min="7573" max="7573" width="11.109375" style="128" customWidth="1"/>
    <col min="7574" max="7574" width="2.109375" style="128" customWidth="1"/>
    <col min="7575" max="7780" width="10.88671875" style="128"/>
    <col min="7781" max="7781" width="12" style="128" customWidth="1"/>
    <col min="7782" max="7782" width="2.44140625" style="128" customWidth="1"/>
    <col min="7783" max="7784" width="6.44140625" style="128" customWidth="1"/>
    <col min="7785" max="7785" width="5.88671875" style="128" customWidth="1"/>
    <col min="7786" max="7786" width="6.44140625" style="128" customWidth="1"/>
    <col min="7787" max="7787" width="13.44140625" style="128" customWidth="1"/>
    <col min="7788" max="7789" width="9" style="128" customWidth="1"/>
    <col min="7790" max="7790" width="2.44140625" style="128" customWidth="1"/>
    <col min="7791" max="7791" width="8.88671875" style="128" customWidth="1"/>
    <col min="7792" max="7792" width="7.44140625" style="128" customWidth="1"/>
    <col min="7793" max="7796" width="3.44140625" style="128" customWidth="1"/>
    <col min="7797" max="7797" width="2.88671875" style="128" customWidth="1"/>
    <col min="7798" max="7798" width="3" style="128" customWidth="1"/>
    <col min="7799" max="7801" width="0" style="128" hidden="1" customWidth="1"/>
    <col min="7802" max="7802" width="4.44140625" style="128" customWidth="1"/>
    <col min="7803" max="7803" width="0" style="128" hidden="1" customWidth="1"/>
    <col min="7804" max="7805" width="14.88671875" style="128" customWidth="1"/>
    <col min="7806" max="7806" width="15.109375" style="128" customWidth="1"/>
    <col min="7807" max="7807" width="6.44140625" style="128" customWidth="1"/>
    <col min="7808" max="7808" width="15.109375" style="128" customWidth="1"/>
    <col min="7809" max="7809" width="4.109375" style="128" customWidth="1"/>
    <col min="7810" max="7810" width="3" style="128" customWidth="1"/>
    <col min="7811" max="7813" width="0" style="128" hidden="1" customWidth="1"/>
    <col min="7814" max="7814" width="3" style="128" customWidth="1"/>
    <col min="7815" max="7815" width="0" style="128" hidden="1" customWidth="1"/>
    <col min="7816" max="7816" width="3" style="128" customWidth="1"/>
    <col min="7817" max="7817" width="0" style="128" hidden="1" customWidth="1"/>
    <col min="7818" max="7818" width="4.44140625" style="128" customWidth="1"/>
    <col min="7819" max="7819" width="34.44140625" style="128" customWidth="1"/>
    <col min="7820" max="7820" width="23.44140625" style="128" customWidth="1"/>
    <col min="7821" max="7821" width="9.109375" style="128" customWidth="1"/>
    <col min="7822" max="7822" width="19.44140625" style="128" customWidth="1"/>
    <col min="7823" max="7823" width="42.44140625" style="128" customWidth="1"/>
    <col min="7824" max="7824" width="5.88671875" style="128" customWidth="1"/>
    <col min="7825" max="7825" width="31.44140625" style="128" customWidth="1"/>
    <col min="7826" max="7826" width="16.109375" style="128" customWidth="1"/>
    <col min="7827" max="7828" width="9.44140625" style="128" customWidth="1"/>
    <col min="7829" max="7829" width="11.109375" style="128" customWidth="1"/>
    <col min="7830" max="7830" width="2.109375" style="128" customWidth="1"/>
    <col min="7831" max="8036" width="10.88671875" style="128"/>
    <col min="8037" max="8037" width="12" style="128" customWidth="1"/>
    <col min="8038" max="8038" width="2.44140625" style="128" customWidth="1"/>
    <col min="8039" max="8040" width="6.44140625" style="128" customWidth="1"/>
    <col min="8041" max="8041" width="5.88671875" style="128" customWidth="1"/>
    <col min="8042" max="8042" width="6.44140625" style="128" customWidth="1"/>
    <col min="8043" max="8043" width="13.44140625" style="128" customWidth="1"/>
    <col min="8044" max="8045" width="9" style="128" customWidth="1"/>
    <col min="8046" max="8046" width="2.44140625" style="128" customWidth="1"/>
    <col min="8047" max="8047" width="8.88671875" style="128" customWidth="1"/>
    <col min="8048" max="8048" width="7.44140625" style="128" customWidth="1"/>
    <col min="8049" max="8052" width="3.44140625" style="128" customWidth="1"/>
    <col min="8053" max="8053" width="2.88671875" style="128" customWidth="1"/>
    <col min="8054" max="8054" width="3" style="128" customWidth="1"/>
    <col min="8055" max="8057" width="0" style="128" hidden="1" customWidth="1"/>
    <col min="8058" max="8058" width="4.44140625" style="128" customWidth="1"/>
    <col min="8059" max="8059" width="0" style="128" hidden="1" customWidth="1"/>
    <col min="8060" max="8061" width="14.88671875" style="128" customWidth="1"/>
    <col min="8062" max="8062" width="15.109375" style="128" customWidth="1"/>
    <col min="8063" max="8063" width="6.44140625" style="128" customWidth="1"/>
    <col min="8064" max="8064" width="15.109375" style="128" customWidth="1"/>
    <col min="8065" max="8065" width="4.109375" style="128" customWidth="1"/>
    <col min="8066" max="8066" width="3" style="128" customWidth="1"/>
    <col min="8067" max="8069" width="0" style="128" hidden="1" customWidth="1"/>
    <col min="8070" max="8070" width="3" style="128" customWidth="1"/>
    <col min="8071" max="8071" width="0" style="128" hidden="1" customWidth="1"/>
    <col min="8072" max="8072" width="3" style="128" customWidth="1"/>
    <col min="8073" max="8073" width="0" style="128" hidden="1" customWidth="1"/>
    <col min="8074" max="8074" width="4.44140625" style="128" customWidth="1"/>
    <col min="8075" max="8075" width="34.44140625" style="128" customWidth="1"/>
    <col min="8076" max="8076" width="23.44140625" style="128" customWidth="1"/>
    <col min="8077" max="8077" width="9.109375" style="128" customWidth="1"/>
    <col min="8078" max="8078" width="19.44140625" style="128" customWidth="1"/>
    <col min="8079" max="8079" width="42.44140625" style="128" customWidth="1"/>
    <col min="8080" max="8080" width="5.88671875" style="128" customWidth="1"/>
    <col min="8081" max="8081" width="31.44140625" style="128" customWidth="1"/>
    <col min="8082" max="8082" width="16.109375" style="128" customWidth="1"/>
    <col min="8083" max="8084" width="9.44140625" style="128" customWidth="1"/>
    <col min="8085" max="8085" width="11.109375" style="128" customWidth="1"/>
    <col min="8086" max="8086" width="2.109375" style="128" customWidth="1"/>
    <col min="8087" max="8292" width="10.88671875" style="128"/>
    <col min="8293" max="8293" width="12" style="128" customWidth="1"/>
    <col min="8294" max="8294" width="2.44140625" style="128" customWidth="1"/>
    <col min="8295" max="8296" width="6.44140625" style="128" customWidth="1"/>
    <col min="8297" max="8297" width="5.88671875" style="128" customWidth="1"/>
    <col min="8298" max="8298" width="6.44140625" style="128" customWidth="1"/>
    <col min="8299" max="8299" width="13.44140625" style="128" customWidth="1"/>
    <col min="8300" max="8301" width="9" style="128" customWidth="1"/>
    <col min="8302" max="8302" width="2.44140625" style="128" customWidth="1"/>
    <col min="8303" max="8303" width="8.88671875" style="128" customWidth="1"/>
    <col min="8304" max="8304" width="7.44140625" style="128" customWidth="1"/>
    <col min="8305" max="8308" width="3.44140625" style="128" customWidth="1"/>
    <col min="8309" max="8309" width="2.88671875" style="128" customWidth="1"/>
    <col min="8310" max="8310" width="3" style="128" customWidth="1"/>
    <col min="8311" max="8313" width="0" style="128" hidden="1" customWidth="1"/>
    <col min="8314" max="8314" width="4.44140625" style="128" customWidth="1"/>
    <col min="8315" max="8315" width="0" style="128" hidden="1" customWidth="1"/>
    <col min="8316" max="8317" width="14.88671875" style="128" customWidth="1"/>
    <col min="8318" max="8318" width="15.109375" style="128" customWidth="1"/>
    <col min="8319" max="8319" width="6.44140625" style="128" customWidth="1"/>
    <col min="8320" max="8320" width="15.109375" style="128" customWidth="1"/>
    <col min="8321" max="8321" width="4.109375" style="128" customWidth="1"/>
    <col min="8322" max="8322" width="3" style="128" customWidth="1"/>
    <col min="8323" max="8325" width="0" style="128" hidden="1" customWidth="1"/>
    <col min="8326" max="8326" width="3" style="128" customWidth="1"/>
    <col min="8327" max="8327" width="0" style="128" hidden="1" customWidth="1"/>
    <col min="8328" max="8328" width="3" style="128" customWidth="1"/>
    <col min="8329" max="8329" width="0" style="128" hidden="1" customWidth="1"/>
    <col min="8330" max="8330" width="4.44140625" style="128" customWidth="1"/>
    <col min="8331" max="8331" width="34.44140625" style="128" customWidth="1"/>
    <col min="8332" max="8332" width="23.44140625" style="128" customWidth="1"/>
    <col min="8333" max="8333" width="9.109375" style="128" customWidth="1"/>
    <col min="8334" max="8334" width="19.44140625" style="128" customWidth="1"/>
    <col min="8335" max="8335" width="42.44140625" style="128" customWidth="1"/>
    <col min="8336" max="8336" width="5.88671875" style="128" customWidth="1"/>
    <col min="8337" max="8337" width="31.44140625" style="128" customWidth="1"/>
    <col min="8338" max="8338" width="16.109375" style="128" customWidth="1"/>
    <col min="8339" max="8340" width="9.44140625" style="128" customWidth="1"/>
    <col min="8341" max="8341" width="11.109375" style="128" customWidth="1"/>
    <col min="8342" max="8342" width="2.109375" style="128" customWidth="1"/>
    <col min="8343" max="8548" width="10.88671875" style="128"/>
    <col min="8549" max="8549" width="12" style="128" customWidth="1"/>
    <col min="8550" max="8550" width="2.44140625" style="128" customWidth="1"/>
    <col min="8551" max="8552" width="6.44140625" style="128" customWidth="1"/>
    <col min="8553" max="8553" width="5.88671875" style="128" customWidth="1"/>
    <col min="8554" max="8554" width="6.44140625" style="128" customWidth="1"/>
    <col min="8555" max="8555" width="13.44140625" style="128" customWidth="1"/>
    <col min="8556" max="8557" width="9" style="128" customWidth="1"/>
    <col min="8558" max="8558" width="2.44140625" style="128" customWidth="1"/>
    <col min="8559" max="8559" width="8.88671875" style="128" customWidth="1"/>
    <col min="8560" max="8560" width="7.44140625" style="128" customWidth="1"/>
    <col min="8561" max="8564" width="3.44140625" style="128" customWidth="1"/>
    <col min="8565" max="8565" width="2.88671875" style="128" customWidth="1"/>
    <col min="8566" max="8566" width="3" style="128" customWidth="1"/>
    <col min="8567" max="8569" width="0" style="128" hidden="1" customWidth="1"/>
    <col min="8570" max="8570" width="4.44140625" style="128" customWidth="1"/>
    <col min="8571" max="8571" width="0" style="128" hidden="1" customWidth="1"/>
    <col min="8572" max="8573" width="14.88671875" style="128" customWidth="1"/>
    <col min="8574" max="8574" width="15.109375" style="128" customWidth="1"/>
    <col min="8575" max="8575" width="6.44140625" style="128" customWidth="1"/>
    <col min="8576" max="8576" width="15.109375" style="128" customWidth="1"/>
    <col min="8577" max="8577" width="4.109375" style="128" customWidth="1"/>
    <col min="8578" max="8578" width="3" style="128" customWidth="1"/>
    <col min="8579" max="8581" width="0" style="128" hidden="1" customWidth="1"/>
    <col min="8582" max="8582" width="3" style="128" customWidth="1"/>
    <col min="8583" max="8583" width="0" style="128" hidden="1" customWidth="1"/>
    <col min="8584" max="8584" width="3" style="128" customWidth="1"/>
    <col min="8585" max="8585" width="0" style="128" hidden="1" customWidth="1"/>
    <col min="8586" max="8586" width="4.44140625" style="128" customWidth="1"/>
    <col min="8587" max="8587" width="34.44140625" style="128" customWidth="1"/>
    <col min="8588" max="8588" width="23.44140625" style="128" customWidth="1"/>
    <col min="8589" max="8589" width="9.109375" style="128" customWidth="1"/>
    <col min="8590" max="8590" width="19.44140625" style="128" customWidth="1"/>
    <col min="8591" max="8591" width="42.44140625" style="128" customWidth="1"/>
    <col min="8592" max="8592" width="5.88671875" style="128" customWidth="1"/>
    <col min="8593" max="8593" width="31.44140625" style="128" customWidth="1"/>
    <col min="8594" max="8594" width="16.109375" style="128" customWidth="1"/>
    <col min="8595" max="8596" width="9.44140625" style="128" customWidth="1"/>
    <col min="8597" max="8597" width="11.109375" style="128" customWidth="1"/>
    <col min="8598" max="8598" width="2.109375" style="128" customWidth="1"/>
    <col min="8599" max="8804" width="10.88671875" style="128"/>
    <col min="8805" max="8805" width="12" style="128" customWidth="1"/>
    <col min="8806" max="8806" width="2.44140625" style="128" customWidth="1"/>
    <col min="8807" max="8808" width="6.44140625" style="128" customWidth="1"/>
    <col min="8809" max="8809" width="5.88671875" style="128" customWidth="1"/>
    <col min="8810" max="8810" width="6.44140625" style="128" customWidth="1"/>
    <col min="8811" max="8811" width="13.44140625" style="128" customWidth="1"/>
    <col min="8812" max="8813" width="9" style="128" customWidth="1"/>
    <col min="8814" max="8814" width="2.44140625" style="128" customWidth="1"/>
    <col min="8815" max="8815" width="8.88671875" style="128" customWidth="1"/>
    <col min="8816" max="8816" width="7.44140625" style="128" customWidth="1"/>
    <col min="8817" max="8820" width="3.44140625" style="128" customWidth="1"/>
    <col min="8821" max="8821" width="2.88671875" style="128" customWidth="1"/>
    <col min="8822" max="8822" width="3" style="128" customWidth="1"/>
    <col min="8823" max="8825" width="0" style="128" hidden="1" customWidth="1"/>
    <col min="8826" max="8826" width="4.44140625" style="128" customWidth="1"/>
    <col min="8827" max="8827" width="0" style="128" hidden="1" customWidth="1"/>
    <col min="8828" max="8829" width="14.88671875" style="128" customWidth="1"/>
    <col min="8830" max="8830" width="15.109375" style="128" customWidth="1"/>
    <col min="8831" max="8831" width="6.44140625" style="128" customWidth="1"/>
    <col min="8832" max="8832" width="15.109375" style="128" customWidth="1"/>
    <col min="8833" max="8833" width="4.109375" style="128" customWidth="1"/>
    <col min="8834" max="8834" width="3" style="128" customWidth="1"/>
    <col min="8835" max="8837" width="0" style="128" hidden="1" customWidth="1"/>
    <col min="8838" max="8838" width="3" style="128" customWidth="1"/>
    <col min="8839" max="8839" width="0" style="128" hidden="1" customWidth="1"/>
    <col min="8840" max="8840" width="3" style="128" customWidth="1"/>
    <col min="8841" max="8841" width="0" style="128" hidden="1" customWidth="1"/>
    <col min="8842" max="8842" width="4.44140625" style="128" customWidth="1"/>
    <col min="8843" max="8843" width="34.44140625" style="128" customWidth="1"/>
    <col min="8844" max="8844" width="23.44140625" style="128" customWidth="1"/>
    <col min="8845" max="8845" width="9.109375" style="128" customWidth="1"/>
    <col min="8846" max="8846" width="19.44140625" style="128" customWidth="1"/>
    <col min="8847" max="8847" width="42.44140625" style="128" customWidth="1"/>
    <col min="8848" max="8848" width="5.88671875" style="128" customWidth="1"/>
    <col min="8849" max="8849" width="31.44140625" style="128" customWidth="1"/>
    <col min="8850" max="8850" width="16.109375" style="128" customWidth="1"/>
    <col min="8851" max="8852" width="9.44140625" style="128" customWidth="1"/>
    <col min="8853" max="8853" width="11.109375" style="128" customWidth="1"/>
    <col min="8854" max="8854" width="2.109375" style="128" customWidth="1"/>
    <col min="8855" max="9060" width="10.88671875" style="128"/>
    <col min="9061" max="9061" width="12" style="128" customWidth="1"/>
    <col min="9062" max="9062" width="2.44140625" style="128" customWidth="1"/>
    <col min="9063" max="9064" width="6.44140625" style="128" customWidth="1"/>
    <col min="9065" max="9065" width="5.88671875" style="128" customWidth="1"/>
    <col min="9066" max="9066" width="6.44140625" style="128" customWidth="1"/>
    <col min="9067" max="9067" width="13.44140625" style="128" customWidth="1"/>
    <col min="9068" max="9069" width="9" style="128" customWidth="1"/>
    <col min="9070" max="9070" width="2.44140625" style="128" customWidth="1"/>
    <col min="9071" max="9071" width="8.88671875" style="128" customWidth="1"/>
    <col min="9072" max="9072" width="7.44140625" style="128" customWidth="1"/>
    <col min="9073" max="9076" width="3.44140625" style="128" customWidth="1"/>
    <col min="9077" max="9077" width="2.88671875" style="128" customWidth="1"/>
    <col min="9078" max="9078" width="3" style="128" customWidth="1"/>
    <col min="9079" max="9081" width="0" style="128" hidden="1" customWidth="1"/>
    <col min="9082" max="9082" width="4.44140625" style="128" customWidth="1"/>
    <col min="9083" max="9083" width="0" style="128" hidden="1" customWidth="1"/>
    <col min="9084" max="9085" width="14.88671875" style="128" customWidth="1"/>
    <col min="9086" max="9086" width="15.109375" style="128" customWidth="1"/>
    <col min="9087" max="9087" width="6.44140625" style="128" customWidth="1"/>
    <col min="9088" max="9088" width="15.109375" style="128" customWidth="1"/>
    <col min="9089" max="9089" width="4.109375" style="128" customWidth="1"/>
    <col min="9090" max="9090" width="3" style="128" customWidth="1"/>
    <col min="9091" max="9093" width="0" style="128" hidden="1" customWidth="1"/>
    <col min="9094" max="9094" width="3" style="128" customWidth="1"/>
    <col min="9095" max="9095" width="0" style="128" hidden="1" customWidth="1"/>
    <col min="9096" max="9096" width="3" style="128" customWidth="1"/>
    <col min="9097" max="9097" width="0" style="128" hidden="1" customWidth="1"/>
    <col min="9098" max="9098" width="4.44140625" style="128" customWidth="1"/>
    <col min="9099" max="9099" width="34.44140625" style="128" customWidth="1"/>
    <col min="9100" max="9100" width="23.44140625" style="128" customWidth="1"/>
    <col min="9101" max="9101" width="9.109375" style="128" customWidth="1"/>
    <col min="9102" max="9102" width="19.44140625" style="128" customWidth="1"/>
    <col min="9103" max="9103" width="42.44140625" style="128" customWidth="1"/>
    <col min="9104" max="9104" width="5.88671875" style="128" customWidth="1"/>
    <col min="9105" max="9105" width="31.44140625" style="128" customWidth="1"/>
    <col min="9106" max="9106" width="16.109375" style="128" customWidth="1"/>
    <col min="9107" max="9108" width="9.44140625" style="128" customWidth="1"/>
    <col min="9109" max="9109" width="11.109375" style="128" customWidth="1"/>
    <col min="9110" max="9110" width="2.109375" style="128" customWidth="1"/>
    <col min="9111" max="9316" width="10.88671875" style="128"/>
    <col min="9317" max="9317" width="12" style="128" customWidth="1"/>
    <col min="9318" max="9318" width="2.44140625" style="128" customWidth="1"/>
    <col min="9319" max="9320" width="6.44140625" style="128" customWidth="1"/>
    <col min="9321" max="9321" width="5.88671875" style="128" customWidth="1"/>
    <col min="9322" max="9322" width="6.44140625" style="128" customWidth="1"/>
    <col min="9323" max="9323" width="13.44140625" style="128" customWidth="1"/>
    <col min="9324" max="9325" width="9" style="128" customWidth="1"/>
    <col min="9326" max="9326" width="2.44140625" style="128" customWidth="1"/>
    <col min="9327" max="9327" width="8.88671875" style="128" customWidth="1"/>
    <col min="9328" max="9328" width="7.44140625" style="128" customWidth="1"/>
    <col min="9329" max="9332" width="3.44140625" style="128" customWidth="1"/>
    <col min="9333" max="9333" width="2.88671875" style="128" customWidth="1"/>
    <col min="9334" max="9334" width="3" style="128" customWidth="1"/>
    <col min="9335" max="9337" width="0" style="128" hidden="1" customWidth="1"/>
    <col min="9338" max="9338" width="4.44140625" style="128" customWidth="1"/>
    <col min="9339" max="9339" width="0" style="128" hidden="1" customWidth="1"/>
    <col min="9340" max="9341" width="14.88671875" style="128" customWidth="1"/>
    <col min="9342" max="9342" width="15.109375" style="128" customWidth="1"/>
    <col min="9343" max="9343" width="6.44140625" style="128" customWidth="1"/>
    <col min="9344" max="9344" width="15.109375" style="128" customWidth="1"/>
    <col min="9345" max="9345" width="4.109375" style="128" customWidth="1"/>
    <col min="9346" max="9346" width="3" style="128" customWidth="1"/>
    <col min="9347" max="9349" width="0" style="128" hidden="1" customWidth="1"/>
    <col min="9350" max="9350" width="3" style="128" customWidth="1"/>
    <col min="9351" max="9351" width="0" style="128" hidden="1" customWidth="1"/>
    <col min="9352" max="9352" width="3" style="128" customWidth="1"/>
    <col min="9353" max="9353" width="0" style="128" hidden="1" customWidth="1"/>
    <col min="9354" max="9354" width="4.44140625" style="128" customWidth="1"/>
    <col min="9355" max="9355" width="34.44140625" style="128" customWidth="1"/>
    <col min="9356" max="9356" width="23.44140625" style="128" customWidth="1"/>
    <col min="9357" max="9357" width="9.109375" style="128" customWidth="1"/>
    <col min="9358" max="9358" width="19.44140625" style="128" customWidth="1"/>
    <col min="9359" max="9359" width="42.44140625" style="128" customWidth="1"/>
    <col min="9360" max="9360" width="5.88671875" style="128" customWidth="1"/>
    <col min="9361" max="9361" width="31.44140625" style="128" customWidth="1"/>
    <col min="9362" max="9362" width="16.109375" style="128" customWidth="1"/>
    <col min="9363" max="9364" width="9.44140625" style="128" customWidth="1"/>
    <col min="9365" max="9365" width="11.109375" style="128" customWidth="1"/>
    <col min="9366" max="9366" width="2.109375" style="128" customWidth="1"/>
    <col min="9367" max="9572" width="10.88671875" style="128"/>
    <col min="9573" max="9573" width="12" style="128" customWidth="1"/>
    <col min="9574" max="9574" width="2.44140625" style="128" customWidth="1"/>
    <col min="9575" max="9576" width="6.44140625" style="128" customWidth="1"/>
    <col min="9577" max="9577" width="5.88671875" style="128" customWidth="1"/>
    <col min="9578" max="9578" width="6.44140625" style="128" customWidth="1"/>
    <col min="9579" max="9579" width="13.44140625" style="128" customWidth="1"/>
    <col min="9580" max="9581" width="9" style="128" customWidth="1"/>
    <col min="9582" max="9582" width="2.44140625" style="128" customWidth="1"/>
    <col min="9583" max="9583" width="8.88671875" style="128" customWidth="1"/>
    <col min="9584" max="9584" width="7.44140625" style="128" customWidth="1"/>
    <col min="9585" max="9588" width="3.44140625" style="128" customWidth="1"/>
    <col min="9589" max="9589" width="2.88671875" style="128" customWidth="1"/>
    <col min="9590" max="9590" width="3" style="128" customWidth="1"/>
    <col min="9591" max="9593" width="0" style="128" hidden="1" customWidth="1"/>
    <col min="9594" max="9594" width="4.44140625" style="128" customWidth="1"/>
    <col min="9595" max="9595" width="0" style="128" hidden="1" customWidth="1"/>
    <col min="9596" max="9597" width="14.88671875" style="128" customWidth="1"/>
    <col min="9598" max="9598" width="15.109375" style="128" customWidth="1"/>
    <col min="9599" max="9599" width="6.44140625" style="128" customWidth="1"/>
    <col min="9600" max="9600" width="15.109375" style="128" customWidth="1"/>
    <col min="9601" max="9601" width="4.109375" style="128" customWidth="1"/>
    <col min="9602" max="9602" width="3" style="128" customWidth="1"/>
    <col min="9603" max="9605" width="0" style="128" hidden="1" customWidth="1"/>
    <col min="9606" max="9606" width="3" style="128" customWidth="1"/>
    <col min="9607" max="9607" width="0" style="128" hidden="1" customWidth="1"/>
    <col min="9608" max="9608" width="3" style="128" customWidth="1"/>
    <col min="9609" max="9609" width="0" style="128" hidden="1" customWidth="1"/>
    <col min="9610" max="9610" width="4.44140625" style="128" customWidth="1"/>
    <col min="9611" max="9611" width="34.44140625" style="128" customWidth="1"/>
    <col min="9612" max="9612" width="23.44140625" style="128" customWidth="1"/>
    <col min="9613" max="9613" width="9.109375" style="128" customWidth="1"/>
    <col min="9614" max="9614" width="19.44140625" style="128" customWidth="1"/>
    <col min="9615" max="9615" width="42.44140625" style="128" customWidth="1"/>
    <col min="9616" max="9616" width="5.88671875" style="128" customWidth="1"/>
    <col min="9617" max="9617" width="31.44140625" style="128" customWidth="1"/>
    <col min="9618" max="9618" width="16.109375" style="128" customWidth="1"/>
    <col min="9619" max="9620" width="9.44140625" style="128" customWidth="1"/>
    <col min="9621" max="9621" width="11.109375" style="128" customWidth="1"/>
    <col min="9622" max="9622" width="2.109375" style="128" customWidth="1"/>
    <col min="9623" max="9828" width="10.88671875" style="128"/>
    <col min="9829" max="9829" width="12" style="128" customWidth="1"/>
    <col min="9830" max="9830" width="2.44140625" style="128" customWidth="1"/>
    <col min="9831" max="9832" width="6.44140625" style="128" customWidth="1"/>
    <col min="9833" max="9833" width="5.88671875" style="128" customWidth="1"/>
    <col min="9834" max="9834" width="6.44140625" style="128" customWidth="1"/>
    <col min="9835" max="9835" width="13.44140625" style="128" customWidth="1"/>
    <col min="9836" max="9837" width="9" style="128" customWidth="1"/>
    <col min="9838" max="9838" width="2.44140625" style="128" customWidth="1"/>
    <col min="9839" max="9839" width="8.88671875" style="128" customWidth="1"/>
    <col min="9840" max="9840" width="7.44140625" style="128" customWidth="1"/>
    <col min="9841" max="9844" width="3.44140625" style="128" customWidth="1"/>
    <col min="9845" max="9845" width="2.88671875" style="128" customWidth="1"/>
    <col min="9846" max="9846" width="3" style="128" customWidth="1"/>
    <col min="9847" max="9849" width="0" style="128" hidden="1" customWidth="1"/>
    <col min="9850" max="9850" width="4.44140625" style="128" customWidth="1"/>
    <col min="9851" max="9851" width="0" style="128" hidden="1" customWidth="1"/>
    <col min="9852" max="9853" width="14.88671875" style="128" customWidth="1"/>
    <col min="9854" max="9854" width="15.109375" style="128" customWidth="1"/>
    <col min="9855" max="9855" width="6.44140625" style="128" customWidth="1"/>
    <col min="9856" max="9856" width="15.109375" style="128" customWidth="1"/>
    <col min="9857" max="9857" width="4.109375" style="128" customWidth="1"/>
    <col min="9858" max="9858" width="3" style="128" customWidth="1"/>
    <col min="9859" max="9861" width="0" style="128" hidden="1" customWidth="1"/>
    <col min="9862" max="9862" width="3" style="128" customWidth="1"/>
    <col min="9863" max="9863" width="0" style="128" hidden="1" customWidth="1"/>
    <col min="9864" max="9864" width="3" style="128" customWidth="1"/>
    <col min="9865" max="9865" width="0" style="128" hidden="1" customWidth="1"/>
    <col min="9866" max="9866" width="4.44140625" style="128" customWidth="1"/>
    <col min="9867" max="9867" width="34.44140625" style="128" customWidth="1"/>
    <col min="9868" max="9868" width="23.44140625" style="128" customWidth="1"/>
    <col min="9869" max="9869" width="9.109375" style="128" customWidth="1"/>
    <col min="9870" max="9870" width="19.44140625" style="128" customWidth="1"/>
    <col min="9871" max="9871" width="42.44140625" style="128" customWidth="1"/>
    <col min="9872" max="9872" width="5.88671875" style="128" customWidth="1"/>
    <col min="9873" max="9873" width="31.44140625" style="128" customWidth="1"/>
    <col min="9874" max="9874" width="16.109375" style="128" customWidth="1"/>
    <col min="9875" max="9876" width="9.44140625" style="128" customWidth="1"/>
    <col min="9877" max="9877" width="11.109375" style="128" customWidth="1"/>
    <col min="9878" max="9878" width="2.109375" style="128" customWidth="1"/>
    <col min="9879" max="10084" width="10.88671875" style="128"/>
    <col min="10085" max="10085" width="12" style="128" customWidth="1"/>
    <col min="10086" max="10086" width="2.44140625" style="128" customWidth="1"/>
    <col min="10087" max="10088" width="6.44140625" style="128" customWidth="1"/>
    <col min="10089" max="10089" width="5.88671875" style="128" customWidth="1"/>
    <col min="10090" max="10090" width="6.44140625" style="128" customWidth="1"/>
    <col min="10091" max="10091" width="13.44140625" style="128" customWidth="1"/>
    <col min="10092" max="10093" width="9" style="128" customWidth="1"/>
    <col min="10094" max="10094" width="2.44140625" style="128" customWidth="1"/>
    <col min="10095" max="10095" width="8.88671875" style="128" customWidth="1"/>
    <col min="10096" max="10096" width="7.44140625" style="128" customWidth="1"/>
    <col min="10097" max="10100" width="3.44140625" style="128" customWidth="1"/>
    <col min="10101" max="10101" width="2.88671875" style="128" customWidth="1"/>
    <col min="10102" max="10102" width="3" style="128" customWidth="1"/>
    <col min="10103" max="10105" width="0" style="128" hidden="1" customWidth="1"/>
    <col min="10106" max="10106" width="4.44140625" style="128" customWidth="1"/>
    <col min="10107" max="10107" width="0" style="128" hidden="1" customWidth="1"/>
    <col min="10108" max="10109" width="14.88671875" style="128" customWidth="1"/>
    <col min="10110" max="10110" width="15.109375" style="128" customWidth="1"/>
    <col min="10111" max="10111" width="6.44140625" style="128" customWidth="1"/>
    <col min="10112" max="10112" width="15.109375" style="128" customWidth="1"/>
    <col min="10113" max="10113" width="4.109375" style="128" customWidth="1"/>
    <col min="10114" max="10114" width="3" style="128" customWidth="1"/>
    <col min="10115" max="10117" width="0" style="128" hidden="1" customWidth="1"/>
    <col min="10118" max="10118" width="3" style="128" customWidth="1"/>
    <col min="10119" max="10119" width="0" style="128" hidden="1" customWidth="1"/>
    <col min="10120" max="10120" width="3" style="128" customWidth="1"/>
    <col min="10121" max="10121" width="0" style="128" hidden="1" customWidth="1"/>
    <col min="10122" max="10122" width="4.44140625" style="128" customWidth="1"/>
    <col min="10123" max="10123" width="34.44140625" style="128" customWidth="1"/>
    <col min="10124" max="10124" width="23.44140625" style="128" customWidth="1"/>
    <col min="10125" max="10125" width="9.109375" style="128" customWidth="1"/>
    <col min="10126" max="10126" width="19.44140625" style="128" customWidth="1"/>
    <col min="10127" max="10127" width="42.44140625" style="128" customWidth="1"/>
    <col min="10128" max="10128" width="5.88671875" style="128" customWidth="1"/>
    <col min="10129" max="10129" width="31.44140625" style="128" customWidth="1"/>
    <col min="10130" max="10130" width="16.109375" style="128" customWidth="1"/>
    <col min="10131" max="10132" width="9.44140625" style="128" customWidth="1"/>
    <col min="10133" max="10133" width="11.109375" style="128" customWidth="1"/>
    <col min="10134" max="10134" width="2.109375" style="128" customWidth="1"/>
    <col min="10135" max="10340" width="10.88671875" style="128"/>
    <col min="10341" max="10341" width="12" style="128" customWidth="1"/>
    <col min="10342" max="10342" width="2.44140625" style="128" customWidth="1"/>
    <col min="10343" max="10344" width="6.44140625" style="128" customWidth="1"/>
    <col min="10345" max="10345" width="5.88671875" style="128" customWidth="1"/>
    <col min="10346" max="10346" width="6.44140625" style="128" customWidth="1"/>
    <col min="10347" max="10347" width="13.44140625" style="128" customWidth="1"/>
    <col min="10348" max="10349" width="9" style="128" customWidth="1"/>
    <col min="10350" max="10350" width="2.44140625" style="128" customWidth="1"/>
    <col min="10351" max="10351" width="8.88671875" style="128" customWidth="1"/>
    <col min="10352" max="10352" width="7.44140625" style="128" customWidth="1"/>
    <col min="10353" max="10356" width="3.44140625" style="128" customWidth="1"/>
    <col min="10357" max="10357" width="2.88671875" style="128" customWidth="1"/>
    <col min="10358" max="10358" width="3" style="128" customWidth="1"/>
    <col min="10359" max="10361" width="0" style="128" hidden="1" customWidth="1"/>
    <col min="10362" max="10362" width="4.44140625" style="128" customWidth="1"/>
    <col min="10363" max="10363" width="0" style="128" hidden="1" customWidth="1"/>
    <col min="10364" max="10365" width="14.88671875" style="128" customWidth="1"/>
    <col min="10366" max="10366" width="15.109375" style="128" customWidth="1"/>
    <col min="10367" max="10367" width="6.44140625" style="128" customWidth="1"/>
    <col min="10368" max="10368" width="15.109375" style="128" customWidth="1"/>
    <col min="10369" max="10369" width="4.109375" style="128" customWidth="1"/>
    <col min="10370" max="10370" width="3" style="128" customWidth="1"/>
    <col min="10371" max="10373" width="0" style="128" hidden="1" customWidth="1"/>
    <col min="10374" max="10374" width="3" style="128" customWidth="1"/>
    <col min="10375" max="10375" width="0" style="128" hidden="1" customWidth="1"/>
    <col min="10376" max="10376" width="3" style="128" customWidth="1"/>
    <col min="10377" max="10377" width="0" style="128" hidden="1" customWidth="1"/>
    <col min="10378" max="10378" width="4.44140625" style="128" customWidth="1"/>
    <col min="10379" max="10379" width="34.44140625" style="128" customWidth="1"/>
    <col min="10380" max="10380" width="23.44140625" style="128" customWidth="1"/>
    <col min="10381" max="10381" width="9.109375" style="128" customWidth="1"/>
    <col min="10382" max="10382" width="19.44140625" style="128" customWidth="1"/>
    <col min="10383" max="10383" width="42.44140625" style="128" customWidth="1"/>
    <col min="10384" max="10384" width="5.88671875" style="128" customWidth="1"/>
    <col min="10385" max="10385" width="31.44140625" style="128" customWidth="1"/>
    <col min="10386" max="10386" width="16.109375" style="128" customWidth="1"/>
    <col min="10387" max="10388" width="9.44140625" style="128" customWidth="1"/>
    <col min="10389" max="10389" width="11.109375" style="128" customWidth="1"/>
    <col min="10390" max="10390" width="2.109375" style="128" customWidth="1"/>
    <col min="10391" max="10596" width="10.88671875" style="128"/>
    <col min="10597" max="10597" width="12" style="128" customWidth="1"/>
    <col min="10598" max="10598" width="2.44140625" style="128" customWidth="1"/>
    <col min="10599" max="10600" width="6.44140625" style="128" customWidth="1"/>
    <col min="10601" max="10601" width="5.88671875" style="128" customWidth="1"/>
    <col min="10602" max="10602" width="6.44140625" style="128" customWidth="1"/>
    <col min="10603" max="10603" width="13.44140625" style="128" customWidth="1"/>
    <col min="10604" max="10605" width="9" style="128" customWidth="1"/>
    <col min="10606" max="10606" width="2.44140625" style="128" customWidth="1"/>
    <col min="10607" max="10607" width="8.88671875" style="128" customWidth="1"/>
    <col min="10608" max="10608" width="7.44140625" style="128" customWidth="1"/>
    <col min="10609" max="10612" width="3.44140625" style="128" customWidth="1"/>
    <col min="10613" max="10613" width="2.88671875" style="128" customWidth="1"/>
    <col min="10614" max="10614" width="3" style="128" customWidth="1"/>
    <col min="10615" max="10617" width="0" style="128" hidden="1" customWidth="1"/>
    <col min="10618" max="10618" width="4.44140625" style="128" customWidth="1"/>
    <col min="10619" max="10619" width="0" style="128" hidden="1" customWidth="1"/>
    <col min="10620" max="10621" width="14.88671875" style="128" customWidth="1"/>
    <col min="10622" max="10622" width="15.109375" style="128" customWidth="1"/>
    <col min="10623" max="10623" width="6.44140625" style="128" customWidth="1"/>
    <col min="10624" max="10624" width="15.109375" style="128" customWidth="1"/>
    <col min="10625" max="10625" width="4.109375" style="128" customWidth="1"/>
    <col min="10626" max="10626" width="3" style="128" customWidth="1"/>
    <col min="10627" max="10629" width="0" style="128" hidden="1" customWidth="1"/>
    <col min="10630" max="10630" width="3" style="128" customWidth="1"/>
    <col min="10631" max="10631" width="0" style="128" hidden="1" customWidth="1"/>
    <col min="10632" max="10632" width="3" style="128" customWidth="1"/>
    <col min="10633" max="10633" width="0" style="128" hidden="1" customWidth="1"/>
    <col min="10634" max="10634" width="4.44140625" style="128" customWidth="1"/>
    <col min="10635" max="10635" width="34.44140625" style="128" customWidth="1"/>
    <col min="10636" max="10636" width="23.44140625" style="128" customWidth="1"/>
    <col min="10637" max="10637" width="9.109375" style="128" customWidth="1"/>
    <col min="10638" max="10638" width="19.44140625" style="128" customWidth="1"/>
    <col min="10639" max="10639" width="42.44140625" style="128" customWidth="1"/>
    <col min="10640" max="10640" width="5.88671875" style="128" customWidth="1"/>
    <col min="10641" max="10641" width="31.44140625" style="128" customWidth="1"/>
    <col min="10642" max="10642" width="16.109375" style="128" customWidth="1"/>
    <col min="10643" max="10644" width="9.44140625" style="128" customWidth="1"/>
    <col min="10645" max="10645" width="11.109375" style="128" customWidth="1"/>
    <col min="10646" max="10646" width="2.109375" style="128" customWidth="1"/>
    <col min="10647" max="10852" width="10.88671875" style="128"/>
    <col min="10853" max="10853" width="12" style="128" customWidth="1"/>
    <col min="10854" max="10854" width="2.44140625" style="128" customWidth="1"/>
    <col min="10855" max="10856" width="6.44140625" style="128" customWidth="1"/>
    <col min="10857" max="10857" width="5.88671875" style="128" customWidth="1"/>
    <col min="10858" max="10858" width="6.44140625" style="128" customWidth="1"/>
    <col min="10859" max="10859" width="13.44140625" style="128" customWidth="1"/>
    <col min="10860" max="10861" width="9" style="128" customWidth="1"/>
    <col min="10862" max="10862" width="2.44140625" style="128" customWidth="1"/>
    <col min="10863" max="10863" width="8.88671875" style="128" customWidth="1"/>
    <col min="10864" max="10864" width="7.44140625" style="128" customWidth="1"/>
    <col min="10865" max="10868" width="3.44140625" style="128" customWidth="1"/>
    <col min="10869" max="10869" width="2.88671875" style="128" customWidth="1"/>
    <col min="10870" max="10870" width="3" style="128" customWidth="1"/>
    <col min="10871" max="10873" width="0" style="128" hidden="1" customWidth="1"/>
    <col min="10874" max="10874" width="4.44140625" style="128" customWidth="1"/>
    <col min="10875" max="10875" width="0" style="128" hidden="1" customWidth="1"/>
    <col min="10876" max="10877" width="14.88671875" style="128" customWidth="1"/>
    <col min="10878" max="10878" width="15.109375" style="128" customWidth="1"/>
    <col min="10879" max="10879" width="6.44140625" style="128" customWidth="1"/>
    <col min="10880" max="10880" width="15.109375" style="128" customWidth="1"/>
    <col min="10881" max="10881" width="4.109375" style="128" customWidth="1"/>
    <col min="10882" max="10882" width="3" style="128" customWidth="1"/>
    <col min="10883" max="10885" width="0" style="128" hidden="1" customWidth="1"/>
    <col min="10886" max="10886" width="3" style="128" customWidth="1"/>
    <col min="10887" max="10887" width="0" style="128" hidden="1" customWidth="1"/>
    <col min="10888" max="10888" width="3" style="128" customWidth="1"/>
    <col min="10889" max="10889" width="0" style="128" hidden="1" customWidth="1"/>
    <col min="10890" max="10890" width="4.44140625" style="128" customWidth="1"/>
    <col min="10891" max="10891" width="34.44140625" style="128" customWidth="1"/>
    <col min="10892" max="10892" width="23.44140625" style="128" customWidth="1"/>
    <col min="10893" max="10893" width="9.109375" style="128" customWidth="1"/>
    <col min="10894" max="10894" width="19.44140625" style="128" customWidth="1"/>
    <col min="10895" max="10895" width="42.44140625" style="128" customWidth="1"/>
    <col min="10896" max="10896" width="5.88671875" style="128" customWidth="1"/>
    <col min="10897" max="10897" width="31.44140625" style="128" customWidth="1"/>
    <col min="10898" max="10898" width="16.109375" style="128" customWidth="1"/>
    <col min="10899" max="10900" width="9.44140625" style="128" customWidth="1"/>
    <col min="10901" max="10901" width="11.109375" style="128" customWidth="1"/>
    <col min="10902" max="10902" width="2.109375" style="128" customWidth="1"/>
    <col min="10903" max="11108" width="10.88671875" style="128"/>
    <col min="11109" max="11109" width="12" style="128" customWidth="1"/>
    <col min="11110" max="11110" width="2.44140625" style="128" customWidth="1"/>
    <col min="11111" max="11112" width="6.44140625" style="128" customWidth="1"/>
    <col min="11113" max="11113" width="5.88671875" style="128" customWidth="1"/>
    <col min="11114" max="11114" width="6.44140625" style="128" customWidth="1"/>
    <col min="11115" max="11115" width="13.44140625" style="128" customWidth="1"/>
    <col min="11116" max="11117" width="9" style="128" customWidth="1"/>
    <col min="11118" max="11118" width="2.44140625" style="128" customWidth="1"/>
    <col min="11119" max="11119" width="8.88671875" style="128" customWidth="1"/>
    <col min="11120" max="11120" width="7.44140625" style="128" customWidth="1"/>
    <col min="11121" max="11124" width="3.44140625" style="128" customWidth="1"/>
    <col min="11125" max="11125" width="2.88671875" style="128" customWidth="1"/>
    <col min="11126" max="11126" width="3" style="128" customWidth="1"/>
    <col min="11127" max="11129" width="0" style="128" hidden="1" customWidth="1"/>
    <col min="11130" max="11130" width="4.44140625" style="128" customWidth="1"/>
    <col min="11131" max="11131" width="0" style="128" hidden="1" customWidth="1"/>
    <col min="11132" max="11133" width="14.88671875" style="128" customWidth="1"/>
    <col min="11134" max="11134" width="15.109375" style="128" customWidth="1"/>
    <col min="11135" max="11135" width="6.44140625" style="128" customWidth="1"/>
    <col min="11136" max="11136" width="15.109375" style="128" customWidth="1"/>
    <col min="11137" max="11137" width="4.109375" style="128" customWidth="1"/>
    <col min="11138" max="11138" width="3" style="128" customWidth="1"/>
    <col min="11139" max="11141" width="0" style="128" hidden="1" customWidth="1"/>
    <col min="11142" max="11142" width="3" style="128" customWidth="1"/>
    <col min="11143" max="11143" width="0" style="128" hidden="1" customWidth="1"/>
    <col min="11144" max="11144" width="3" style="128" customWidth="1"/>
    <col min="11145" max="11145" width="0" style="128" hidden="1" customWidth="1"/>
    <col min="11146" max="11146" width="4.44140625" style="128" customWidth="1"/>
    <col min="11147" max="11147" width="34.44140625" style="128" customWidth="1"/>
    <col min="11148" max="11148" width="23.44140625" style="128" customWidth="1"/>
    <col min="11149" max="11149" width="9.109375" style="128" customWidth="1"/>
    <col min="11150" max="11150" width="19.44140625" style="128" customWidth="1"/>
    <col min="11151" max="11151" width="42.44140625" style="128" customWidth="1"/>
    <col min="11152" max="11152" width="5.88671875" style="128" customWidth="1"/>
    <col min="11153" max="11153" width="31.44140625" style="128" customWidth="1"/>
    <col min="11154" max="11154" width="16.109375" style="128" customWidth="1"/>
    <col min="11155" max="11156" width="9.44140625" style="128" customWidth="1"/>
    <col min="11157" max="11157" width="11.109375" style="128" customWidth="1"/>
    <col min="11158" max="11158" width="2.109375" style="128" customWidth="1"/>
    <col min="11159" max="11364" width="10.88671875" style="128"/>
    <col min="11365" max="11365" width="12" style="128" customWidth="1"/>
    <col min="11366" max="11366" width="2.44140625" style="128" customWidth="1"/>
    <col min="11367" max="11368" width="6.44140625" style="128" customWidth="1"/>
    <col min="11369" max="11369" width="5.88671875" style="128" customWidth="1"/>
    <col min="11370" max="11370" width="6.44140625" style="128" customWidth="1"/>
    <col min="11371" max="11371" width="13.44140625" style="128" customWidth="1"/>
    <col min="11372" max="11373" width="9" style="128" customWidth="1"/>
    <col min="11374" max="11374" width="2.44140625" style="128" customWidth="1"/>
    <col min="11375" max="11375" width="8.88671875" style="128" customWidth="1"/>
    <col min="11376" max="11376" width="7.44140625" style="128" customWidth="1"/>
    <col min="11377" max="11380" width="3.44140625" style="128" customWidth="1"/>
    <col min="11381" max="11381" width="2.88671875" style="128" customWidth="1"/>
    <col min="11382" max="11382" width="3" style="128" customWidth="1"/>
    <col min="11383" max="11385" width="0" style="128" hidden="1" customWidth="1"/>
    <col min="11386" max="11386" width="4.44140625" style="128" customWidth="1"/>
    <col min="11387" max="11387" width="0" style="128" hidden="1" customWidth="1"/>
    <col min="11388" max="11389" width="14.88671875" style="128" customWidth="1"/>
    <col min="11390" max="11390" width="15.109375" style="128" customWidth="1"/>
    <col min="11391" max="11391" width="6.44140625" style="128" customWidth="1"/>
    <col min="11392" max="11392" width="15.109375" style="128" customWidth="1"/>
    <col min="11393" max="11393" width="4.109375" style="128" customWidth="1"/>
    <col min="11394" max="11394" width="3" style="128" customWidth="1"/>
    <col min="11395" max="11397" width="0" style="128" hidden="1" customWidth="1"/>
    <col min="11398" max="11398" width="3" style="128" customWidth="1"/>
    <col min="11399" max="11399" width="0" style="128" hidden="1" customWidth="1"/>
    <col min="11400" max="11400" width="3" style="128" customWidth="1"/>
    <col min="11401" max="11401" width="0" style="128" hidden="1" customWidth="1"/>
    <col min="11402" max="11402" width="4.44140625" style="128" customWidth="1"/>
    <col min="11403" max="11403" width="34.44140625" style="128" customWidth="1"/>
    <col min="11404" max="11404" width="23.44140625" style="128" customWidth="1"/>
    <col min="11405" max="11405" width="9.109375" style="128" customWidth="1"/>
    <col min="11406" max="11406" width="19.44140625" style="128" customWidth="1"/>
    <col min="11407" max="11407" width="42.44140625" style="128" customWidth="1"/>
    <col min="11408" max="11408" width="5.88671875" style="128" customWidth="1"/>
    <col min="11409" max="11409" width="31.44140625" style="128" customWidth="1"/>
    <col min="11410" max="11410" width="16.109375" style="128" customWidth="1"/>
    <col min="11411" max="11412" width="9.44140625" style="128" customWidth="1"/>
    <col min="11413" max="11413" width="11.109375" style="128" customWidth="1"/>
    <col min="11414" max="11414" width="2.109375" style="128" customWidth="1"/>
    <col min="11415" max="11620" width="10.88671875" style="128"/>
    <col min="11621" max="11621" width="12" style="128" customWidth="1"/>
    <col min="11622" max="11622" width="2.44140625" style="128" customWidth="1"/>
    <col min="11623" max="11624" width="6.44140625" style="128" customWidth="1"/>
    <col min="11625" max="11625" width="5.88671875" style="128" customWidth="1"/>
    <col min="11626" max="11626" width="6.44140625" style="128" customWidth="1"/>
    <col min="11627" max="11627" width="13.44140625" style="128" customWidth="1"/>
    <col min="11628" max="11629" width="9" style="128" customWidth="1"/>
    <col min="11630" max="11630" width="2.44140625" style="128" customWidth="1"/>
    <col min="11631" max="11631" width="8.88671875" style="128" customWidth="1"/>
    <col min="11632" max="11632" width="7.44140625" style="128" customWidth="1"/>
    <col min="11633" max="11636" width="3.44140625" style="128" customWidth="1"/>
    <col min="11637" max="11637" width="2.88671875" style="128" customWidth="1"/>
    <col min="11638" max="11638" width="3" style="128" customWidth="1"/>
    <col min="11639" max="11641" width="0" style="128" hidden="1" customWidth="1"/>
    <col min="11642" max="11642" width="4.44140625" style="128" customWidth="1"/>
    <col min="11643" max="11643" width="0" style="128" hidden="1" customWidth="1"/>
    <col min="11644" max="11645" width="14.88671875" style="128" customWidth="1"/>
    <col min="11646" max="11646" width="15.109375" style="128" customWidth="1"/>
    <col min="11647" max="11647" width="6.44140625" style="128" customWidth="1"/>
    <col min="11648" max="11648" width="15.109375" style="128" customWidth="1"/>
    <col min="11649" max="11649" width="4.109375" style="128" customWidth="1"/>
    <col min="11650" max="11650" width="3" style="128" customWidth="1"/>
    <col min="11651" max="11653" width="0" style="128" hidden="1" customWidth="1"/>
    <col min="11654" max="11654" width="3" style="128" customWidth="1"/>
    <col min="11655" max="11655" width="0" style="128" hidden="1" customWidth="1"/>
    <col min="11656" max="11656" width="3" style="128" customWidth="1"/>
    <col min="11657" max="11657" width="0" style="128" hidden="1" customWidth="1"/>
    <col min="11658" max="11658" width="4.44140625" style="128" customWidth="1"/>
    <col min="11659" max="11659" width="34.44140625" style="128" customWidth="1"/>
    <col min="11660" max="11660" width="23.44140625" style="128" customWidth="1"/>
    <col min="11661" max="11661" width="9.109375" style="128" customWidth="1"/>
    <col min="11662" max="11662" width="19.44140625" style="128" customWidth="1"/>
    <col min="11663" max="11663" width="42.44140625" style="128" customWidth="1"/>
    <col min="11664" max="11664" width="5.88671875" style="128" customWidth="1"/>
    <col min="11665" max="11665" width="31.44140625" style="128" customWidth="1"/>
    <col min="11666" max="11666" width="16.109375" style="128" customWidth="1"/>
    <col min="11667" max="11668" width="9.44140625" style="128" customWidth="1"/>
    <col min="11669" max="11669" width="11.109375" style="128" customWidth="1"/>
    <col min="11670" max="11670" width="2.109375" style="128" customWidth="1"/>
    <col min="11671" max="11876" width="10.88671875" style="128"/>
    <col min="11877" max="11877" width="12" style="128" customWidth="1"/>
    <col min="11878" max="11878" width="2.44140625" style="128" customWidth="1"/>
    <col min="11879" max="11880" width="6.44140625" style="128" customWidth="1"/>
    <col min="11881" max="11881" width="5.88671875" style="128" customWidth="1"/>
    <col min="11882" max="11882" width="6.44140625" style="128" customWidth="1"/>
    <col min="11883" max="11883" width="13.44140625" style="128" customWidth="1"/>
    <col min="11884" max="11885" width="9" style="128" customWidth="1"/>
    <col min="11886" max="11886" width="2.44140625" style="128" customWidth="1"/>
    <col min="11887" max="11887" width="8.88671875" style="128" customWidth="1"/>
    <col min="11888" max="11888" width="7.44140625" style="128" customWidth="1"/>
    <col min="11889" max="11892" width="3.44140625" style="128" customWidth="1"/>
    <col min="11893" max="11893" width="2.88671875" style="128" customWidth="1"/>
    <col min="11894" max="11894" width="3" style="128" customWidth="1"/>
    <col min="11895" max="11897" width="0" style="128" hidden="1" customWidth="1"/>
    <col min="11898" max="11898" width="4.44140625" style="128" customWidth="1"/>
    <col min="11899" max="11899" width="0" style="128" hidden="1" customWidth="1"/>
    <col min="11900" max="11901" width="14.88671875" style="128" customWidth="1"/>
    <col min="11902" max="11902" width="15.109375" style="128" customWidth="1"/>
    <col min="11903" max="11903" width="6.44140625" style="128" customWidth="1"/>
    <col min="11904" max="11904" width="15.109375" style="128" customWidth="1"/>
    <col min="11905" max="11905" width="4.109375" style="128" customWidth="1"/>
    <col min="11906" max="11906" width="3" style="128" customWidth="1"/>
    <col min="11907" max="11909" width="0" style="128" hidden="1" customWidth="1"/>
    <col min="11910" max="11910" width="3" style="128" customWidth="1"/>
    <col min="11911" max="11911" width="0" style="128" hidden="1" customWidth="1"/>
    <col min="11912" max="11912" width="3" style="128" customWidth="1"/>
    <col min="11913" max="11913" width="0" style="128" hidden="1" customWidth="1"/>
    <col min="11914" max="11914" width="4.44140625" style="128" customWidth="1"/>
    <col min="11915" max="11915" width="34.44140625" style="128" customWidth="1"/>
    <col min="11916" max="11916" width="23.44140625" style="128" customWidth="1"/>
    <col min="11917" max="11917" width="9.109375" style="128" customWidth="1"/>
    <col min="11918" max="11918" width="19.44140625" style="128" customWidth="1"/>
    <col min="11919" max="11919" width="42.44140625" style="128" customWidth="1"/>
    <col min="11920" max="11920" width="5.88671875" style="128" customWidth="1"/>
    <col min="11921" max="11921" width="31.44140625" style="128" customWidth="1"/>
    <col min="11922" max="11922" width="16.109375" style="128" customWidth="1"/>
    <col min="11923" max="11924" width="9.44140625" style="128" customWidth="1"/>
    <col min="11925" max="11925" width="11.109375" style="128" customWidth="1"/>
    <col min="11926" max="11926" width="2.109375" style="128" customWidth="1"/>
    <col min="11927" max="12132" width="10.88671875" style="128"/>
    <col min="12133" max="12133" width="12" style="128" customWidth="1"/>
    <col min="12134" max="12134" width="2.44140625" style="128" customWidth="1"/>
    <col min="12135" max="12136" width="6.44140625" style="128" customWidth="1"/>
    <col min="12137" max="12137" width="5.88671875" style="128" customWidth="1"/>
    <col min="12138" max="12138" width="6.44140625" style="128" customWidth="1"/>
    <col min="12139" max="12139" width="13.44140625" style="128" customWidth="1"/>
    <col min="12140" max="12141" width="9" style="128" customWidth="1"/>
    <col min="12142" max="12142" width="2.44140625" style="128" customWidth="1"/>
    <col min="12143" max="12143" width="8.88671875" style="128" customWidth="1"/>
    <col min="12144" max="12144" width="7.44140625" style="128" customWidth="1"/>
    <col min="12145" max="12148" width="3.44140625" style="128" customWidth="1"/>
    <col min="12149" max="12149" width="2.88671875" style="128" customWidth="1"/>
    <col min="12150" max="12150" width="3" style="128" customWidth="1"/>
    <col min="12151" max="12153" width="0" style="128" hidden="1" customWidth="1"/>
    <col min="12154" max="12154" width="4.44140625" style="128" customWidth="1"/>
    <col min="12155" max="12155" width="0" style="128" hidden="1" customWidth="1"/>
    <col min="12156" max="12157" width="14.88671875" style="128" customWidth="1"/>
    <col min="12158" max="12158" width="15.109375" style="128" customWidth="1"/>
    <col min="12159" max="12159" width="6.44140625" style="128" customWidth="1"/>
    <col min="12160" max="12160" width="15.109375" style="128" customWidth="1"/>
    <col min="12161" max="12161" width="4.109375" style="128" customWidth="1"/>
    <col min="12162" max="12162" width="3" style="128" customWidth="1"/>
    <col min="12163" max="12165" width="0" style="128" hidden="1" customWidth="1"/>
    <col min="12166" max="12166" width="3" style="128" customWidth="1"/>
    <col min="12167" max="12167" width="0" style="128" hidden="1" customWidth="1"/>
    <col min="12168" max="12168" width="3" style="128" customWidth="1"/>
    <col min="12169" max="12169" width="0" style="128" hidden="1" customWidth="1"/>
    <col min="12170" max="12170" width="4.44140625" style="128" customWidth="1"/>
    <col min="12171" max="12171" width="34.44140625" style="128" customWidth="1"/>
    <col min="12172" max="12172" width="23.44140625" style="128" customWidth="1"/>
    <col min="12173" max="12173" width="9.109375" style="128" customWidth="1"/>
    <col min="12174" max="12174" width="19.44140625" style="128" customWidth="1"/>
    <col min="12175" max="12175" width="42.44140625" style="128" customWidth="1"/>
    <col min="12176" max="12176" width="5.88671875" style="128" customWidth="1"/>
    <col min="12177" max="12177" width="31.44140625" style="128" customWidth="1"/>
    <col min="12178" max="12178" width="16.109375" style="128" customWidth="1"/>
    <col min="12179" max="12180" width="9.44140625" style="128" customWidth="1"/>
    <col min="12181" max="12181" width="11.109375" style="128" customWidth="1"/>
    <col min="12182" max="12182" width="2.109375" style="128" customWidth="1"/>
    <col min="12183" max="12388" width="10.88671875" style="128"/>
    <col min="12389" max="12389" width="12" style="128" customWidth="1"/>
    <col min="12390" max="12390" width="2.44140625" style="128" customWidth="1"/>
    <col min="12391" max="12392" width="6.44140625" style="128" customWidth="1"/>
    <col min="12393" max="12393" width="5.88671875" style="128" customWidth="1"/>
    <col min="12394" max="12394" width="6.44140625" style="128" customWidth="1"/>
    <col min="12395" max="12395" width="13.44140625" style="128" customWidth="1"/>
    <col min="12396" max="12397" width="9" style="128" customWidth="1"/>
    <col min="12398" max="12398" width="2.44140625" style="128" customWidth="1"/>
    <col min="12399" max="12399" width="8.88671875" style="128" customWidth="1"/>
    <col min="12400" max="12400" width="7.44140625" style="128" customWidth="1"/>
    <col min="12401" max="12404" width="3.44140625" style="128" customWidth="1"/>
    <col min="12405" max="12405" width="2.88671875" style="128" customWidth="1"/>
    <col min="12406" max="12406" width="3" style="128" customWidth="1"/>
    <col min="12407" max="12409" width="0" style="128" hidden="1" customWidth="1"/>
    <col min="12410" max="12410" width="4.44140625" style="128" customWidth="1"/>
    <col min="12411" max="12411" width="0" style="128" hidden="1" customWidth="1"/>
    <col min="12412" max="12413" width="14.88671875" style="128" customWidth="1"/>
    <col min="12414" max="12414" width="15.109375" style="128" customWidth="1"/>
    <col min="12415" max="12415" width="6.44140625" style="128" customWidth="1"/>
    <col min="12416" max="12416" width="15.109375" style="128" customWidth="1"/>
    <col min="12417" max="12417" width="4.109375" style="128" customWidth="1"/>
    <col min="12418" max="12418" width="3" style="128" customWidth="1"/>
    <col min="12419" max="12421" width="0" style="128" hidden="1" customWidth="1"/>
    <col min="12422" max="12422" width="3" style="128" customWidth="1"/>
    <col min="12423" max="12423" width="0" style="128" hidden="1" customWidth="1"/>
    <col min="12424" max="12424" width="3" style="128" customWidth="1"/>
    <col min="12425" max="12425" width="0" style="128" hidden="1" customWidth="1"/>
    <col min="12426" max="12426" width="4.44140625" style="128" customWidth="1"/>
    <col min="12427" max="12427" width="34.44140625" style="128" customWidth="1"/>
    <col min="12428" max="12428" width="23.44140625" style="128" customWidth="1"/>
    <col min="12429" max="12429" width="9.109375" style="128" customWidth="1"/>
    <col min="12430" max="12430" width="19.44140625" style="128" customWidth="1"/>
    <col min="12431" max="12431" width="42.44140625" style="128" customWidth="1"/>
    <col min="12432" max="12432" width="5.88671875" style="128" customWidth="1"/>
    <col min="12433" max="12433" width="31.44140625" style="128" customWidth="1"/>
    <col min="12434" max="12434" width="16.109375" style="128" customWidth="1"/>
    <col min="12435" max="12436" width="9.44140625" style="128" customWidth="1"/>
    <col min="12437" max="12437" width="11.109375" style="128" customWidth="1"/>
    <col min="12438" max="12438" width="2.109375" style="128" customWidth="1"/>
    <col min="12439" max="12644" width="10.88671875" style="128"/>
    <col min="12645" max="12645" width="12" style="128" customWidth="1"/>
    <col min="12646" max="12646" width="2.44140625" style="128" customWidth="1"/>
    <col min="12647" max="12648" width="6.44140625" style="128" customWidth="1"/>
    <col min="12649" max="12649" width="5.88671875" style="128" customWidth="1"/>
    <col min="12650" max="12650" width="6.44140625" style="128" customWidth="1"/>
    <col min="12651" max="12651" width="13.44140625" style="128" customWidth="1"/>
    <col min="12652" max="12653" width="9" style="128" customWidth="1"/>
    <col min="12654" max="12654" width="2.44140625" style="128" customWidth="1"/>
    <col min="12655" max="12655" width="8.88671875" style="128" customWidth="1"/>
    <col min="12656" max="12656" width="7.44140625" style="128" customWidth="1"/>
    <col min="12657" max="12660" width="3.44140625" style="128" customWidth="1"/>
    <col min="12661" max="12661" width="2.88671875" style="128" customWidth="1"/>
    <col min="12662" max="12662" width="3" style="128" customWidth="1"/>
    <col min="12663" max="12665" width="0" style="128" hidden="1" customWidth="1"/>
    <col min="12666" max="12666" width="4.44140625" style="128" customWidth="1"/>
    <col min="12667" max="12667" width="0" style="128" hidden="1" customWidth="1"/>
    <col min="12668" max="12669" width="14.88671875" style="128" customWidth="1"/>
    <col min="12670" max="12670" width="15.109375" style="128" customWidth="1"/>
    <col min="12671" max="12671" width="6.44140625" style="128" customWidth="1"/>
    <col min="12672" max="12672" width="15.109375" style="128" customWidth="1"/>
    <col min="12673" max="12673" width="4.109375" style="128" customWidth="1"/>
    <col min="12674" max="12674" width="3" style="128" customWidth="1"/>
    <col min="12675" max="12677" width="0" style="128" hidden="1" customWidth="1"/>
    <col min="12678" max="12678" width="3" style="128" customWidth="1"/>
    <col min="12679" max="12679" width="0" style="128" hidden="1" customWidth="1"/>
    <col min="12680" max="12680" width="3" style="128" customWidth="1"/>
    <col min="12681" max="12681" width="0" style="128" hidden="1" customWidth="1"/>
    <col min="12682" max="12682" width="4.44140625" style="128" customWidth="1"/>
    <col min="12683" max="12683" width="34.44140625" style="128" customWidth="1"/>
    <col min="12684" max="12684" width="23.44140625" style="128" customWidth="1"/>
    <col min="12685" max="12685" width="9.109375" style="128" customWidth="1"/>
    <col min="12686" max="12686" width="19.44140625" style="128" customWidth="1"/>
    <col min="12687" max="12687" width="42.44140625" style="128" customWidth="1"/>
    <col min="12688" max="12688" width="5.88671875" style="128" customWidth="1"/>
    <col min="12689" max="12689" width="31.44140625" style="128" customWidth="1"/>
    <col min="12690" max="12690" width="16.109375" style="128" customWidth="1"/>
    <col min="12691" max="12692" width="9.44140625" style="128" customWidth="1"/>
    <col min="12693" max="12693" width="11.109375" style="128" customWidth="1"/>
    <col min="12694" max="12694" width="2.109375" style="128" customWidth="1"/>
    <col min="12695" max="12900" width="10.88671875" style="128"/>
    <col min="12901" max="12901" width="12" style="128" customWidth="1"/>
    <col min="12902" max="12902" width="2.44140625" style="128" customWidth="1"/>
    <col min="12903" max="12904" width="6.44140625" style="128" customWidth="1"/>
    <col min="12905" max="12905" width="5.88671875" style="128" customWidth="1"/>
    <col min="12906" max="12906" width="6.44140625" style="128" customWidth="1"/>
    <col min="12907" max="12907" width="13.44140625" style="128" customWidth="1"/>
    <col min="12908" max="12909" width="9" style="128" customWidth="1"/>
    <col min="12910" max="12910" width="2.44140625" style="128" customWidth="1"/>
    <col min="12911" max="12911" width="8.88671875" style="128" customWidth="1"/>
    <col min="12912" max="12912" width="7.44140625" style="128" customWidth="1"/>
    <col min="12913" max="12916" width="3.44140625" style="128" customWidth="1"/>
    <col min="12917" max="12917" width="2.88671875" style="128" customWidth="1"/>
    <col min="12918" max="12918" width="3" style="128" customWidth="1"/>
    <col min="12919" max="12921" width="0" style="128" hidden="1" customWidth="1"/>
    <col min="12922" max="12922" width="4.44140625" style="128" customWidth="1"/>
    <col min="12923" max="12923" width="0" style="128" hidden="1" customWidth="1"/>
    <col min="12924" max="12925" width="14.88671875" style="128" customWidth="1"/>
    <col min="12926" max="12926" width="15.109375" style="128" customWidth="1"/>
    <col min="12927" max="12927" width="6.44140625" style="128" customWidth="1"/>
    <col min="12928" max="12928" width="15.109375" style="128" customWidth="1"/>
    <col min="12929" max="12929" width="4.109375" style="128" customWidth="1"/>
    <col min="12930" max="12930" width="3" style="128" customWidth="1"/>
    <col min="12931" max="12933" width="0" style="128" hidden="1" customWidth="1"/>
    <col min="12934" max="12934" width="3" style="128" customWidth="1"/>
    <col min="12935" max="12935" width="0" style="128" hidden="1" customWidth="1"/>
    <col min="12936" max="12936" width="3" style="128" customWidth="1"/>
    <col min="12937" max="12937" width="0" style="128" hidden="1" customWidth="1"/>
    <col min="12938" max="12938" width="4.44140625" style="128" customWidth="1"/>
    <col min="12939" max="12939" width="34.44140625" style="128" customWidth="1"/>
    <col min="12940" max="12940" width="23.44140625" style="128" customWidth="1"/>
    <col min="12941" max="12941" width="9.109375" style="128" customWidth="1"/>
    <col min="12942" max="12942" width="19.44140625" style="128" customWidth="1"/>
    <col min="12943" max="12943" width="42.44140625" style="128" customWidth="1"/>
    <col min="12944" max="12944" width="5.88671875" style="128" customWidth="1"/>
    <col min="12945" max="12945" width="31.44140625" style="128" customWidth="1"/>
    <col min="12946" max="12946" width="16.109375" style="128" customWidth="1"/>
    <col min="12947" max="12948" width="9.44140625" style="128" customWidth="1"/>
    <col min="12949" max="12949" width="11.109375" style="128" customWidth="1"/>
    <col min="12950" max="12950" width="2.109375" style="128" customWidth="1"/>
    <col min="12951" max="13156" width="10.88671875" style="128"/>
    <col min="13157" max="13157" width="12" style="128" customWidth="1"/>
    <col min="13158" max="13158" width="2.44140625" style="128" customWidth="1"/>
    <col min="13159" max="13160" width="6.44140625" style="128" customWidth="1"/>
    <col min="13161" max="13161" width="5.88671875" style="128" customWidth="1"/>
    <col min="13162" max="13162" width="6.44140625" style="128" customWidth="1"/>
    <col min="13163" max="13163" width="13.44140625" style="128" customWidth="1"/>
    <col min="13164" max="13165" width="9" style="128" customWidth="1"/>
    <col min="13166" max="13166" width="2.44140625" style="128" customWidth="1"/>
    <col min="13167" max="13167" width="8.88671875" style="128" customWidth="1"/>
    <col min="13168" max="13168" width="7.44140625" style="128" customWidth="1"/>
    <col min="13169" max="13172" width="3.44140625" style="128" customWidth="1"/>
    <col min="13173" max="13173" width="2.88671875" style="128" customWidth="1"/>
    <col min="13174" max="13174" width="3" style="128" customWidth="1"/>
    <col min="13175" max="13177" width="0" style="128" hidden="1" customWidth="1"/>
    <col min="13178" max="13178" width="4.44140625" style="128" customWidth="1"/>
    <col min="13179" max="13179" width="0" style="128" hidden="1" customWidth="1"/>
    <col min="13180" max="13181" width="14.88671875" style="128" customWidth="1"/>
    <col min="13182" max="13182" width="15.109375" style="128" customWidth="1"/>
    <col min="13183" max="13183" width="6.44140625" style="128" customWidth="1"/>
    <col min="13184" max="13184" width="15.109375" style="128" customWidth="1"/>
    <col min="13185" max="13185" width="4.109375" style="128" customWidth="1"/>
    <col min="13186" max="13186" width="3" style="128" customWidth="1"/>
    <col min="13187" max="13189" width="0" style="128" hidden="1" customWidth="1"/>
    <col min="13190" max="13190" width="3" style="128" customWidth="1"/>
    <col min="13191" max="13191" width="0" style="128" hidden="1" customWidth="1"/>
    <col min="13192" max="13192" width="3" style="128" customWidth="1"/>
    <col min="13193" max="13193" width="0" style="128" hidden="1" customWidth="1"/>
    <col min="13194" max="13194" width="4.44140625" style="128" customWidth="1"/>
    <col min="13195" max="13195" width="34.44140625" style="128" customWidth="1"/>
    <col min="13196" max="13196" width="23.44140625" style="128" customWidth="1"/>
    <col min="13197" max="13197" width="9.109375" style="128" customWidth="1"/>
    <col min="13198" max="13198" width="19.44140625" style="128" customWidth="1"/>
    <col min="13199" max="13199" width="42.44140625" style="128" customWidth="1"/>
    <col min="13200" max="13200" width="5.88671875" style="128" customWidth="1"/>
    <col min="13201" max="13201" width="31.44140625" style="128" customWidth="1"/>
    <col min="13202" max="13202" width="16.109375" style="128" customWidth="1"/>
    <col min="13203" max="13204" width="9.44140625" style="128" customWidth="1"/>
    <col min="13205" max="13205" width="11.109375" style="128" customWidth="1"/>
    <col min="13206" max="13206" width="2.109375" style="128" customWidth="1"/>
    <col min="13207" max="13412" width="10.88671875" style="128"/>
    <col min="13413" max="13413" width="12" style="128" customWidth="1"/>
    <col min="13414" max="13414" width="2.44140625" style="128" customWidth="1"/>
    <col min="13415" max="13416" width="6.44140625" style="128" customWidth="1"/>
    <col min="13417" max="13417" width="5.88671875" style="128" customWidth="1"/>
    <col min="13418" max="13418" width="6.44140625" style="128" customWidth="1"/>
    <col min="13419" max="13419" width="13.44140625" style="128" customWidth="1"/>
    <col min="13420" max="13421" width="9" style="128" customWidth="1"/>
    <col min="13422" max="13422" width="2.44140625" style="128" customWidth="1"/>
    <col min="13423" max="13423" width="8.88671875" style="128" customWidth="1"/>
    <col min="13424" max="13424" width="7.44140625" style="128" customWidth="1"/>
    <col min="13425" max="13428" width="3.44140625" style="128" customWidth="1"/>
    <col min="13429" max="13429" width="2.88671875" style="128" customWidth="1"/>
    <col min="13430" max="13430" width="3" style="128" customWidth="1"/>
    <col min="13431" max="13433" width="0" style="128" hidden="1" customWidth="1"/>
    <col min="13434" max="13434" width="4.44140625" style="128" customWidth="1"/>
    <col min="13435" max="13435" width="0" style="128" hidden="1" customWidth="1"/>
    <col min="13436" max="13437" width="14.88671875" style="128" customWidth="1"/>
    <col min="13438" max="13438" width="15.109375" style="128" customWidth="1"/>
    <col min="13439" max="13439" width="6.44140625" style="128" customWidth="1"/>
    <col min="13440" max="13440" width="15.109375" style="128" customWidth="1"/>
    <col min="13441" max="13441" width="4.109375" style="128" customWidth="1"/>
    <col min="13442" max="13442" width="3" style="128" customWidth="1"/>
    <col min="13443" max="13445" width="0" style="128" hidden="1" customWidth="1"/>
    <col min="13446" max="13446" width="3" style="128" customWidth="1"/>
    <col min="13447" max="13447" width="0" style="128" hidden="1" customWidth="1"/>
    <col min="13448" max="13448" width="3" style="128" customWidth="1"/>
    <col min="13449" max="13449" width="0" style="128" hidden="1" customWidth="1"/>
    <col min="13450" max="13450" width="4.44140625" style="128" customWidth="1"/>
    <col min="13451" max="13451" width="34.44140625" style="128" customWidth="1"/>
    <col min="13452" max="13452" width="23.44140625" style="128" customWidth="1"/>
    <col min="13453" max="13453" width="9.109375" style="128" customWidth="1"/>
    <col min="13454" max="13454" width="19.44140625" style="128" customWidth="1"/>
    <col min="13455" max="13455" width="42.44140625" style="128" customWidth="1"/>
    <col min="13456" max="13456" width="5.88671875" style="128" customWidth="1"/>
    <col min="13457" max="13457" width="31.44140625" style="128" customWidth="1"/>
    <col min="13458" max="13458" width="16.109375" style="128" customWidth="1"/>
    <col min="13459" max="13460" width="9.44140625" style="128" customWidth="1"/>
    <col min="13461" max="13461" width="11.109375" style="128" customWidth="1"/>
    <col min="13462" max="13462" width="2.109375" style="128" customWidth="1"/>
    <col min="13463" max="13668" width="10.88671875" style="128"/>
    <col min="13669" max="13669" width="12" style="128" customWidth="1"/>
    <col min="13670" max="13670" width="2.44140625" style="128" customWidth="1"/>
    <col min="13671" max="13672" width="6.44140625" style="128" customWidth="1"/>
    <col min="13673" max="13673" width="5.88671875" style="128" customWidth="1"/>
    <col min="13674" max="13674" width="6.44140625" style="128" customWidth="1"/>
    <col min="13675" max="13675" width="13.44140625" style="128" customWidth="1"/>
    <col min="13676" max="13677" width="9" style="128" customWidth="1"/>
    <col min="13678" max="13678" width="2.44140625" style="128" customWidth="1"/>
    <col min="13679" max="13679" width="8.88671875" style="128" customWidth="1"/>
    <col min="13680" max="13680" width="7.44140625" style="128" customWidth="1"/>
    <col min="13681" max="13684" width="3.44140625" style="128" customWidth="1"/>
    <col min="13685" max="13685" width="2.88671875" style="128" customWidth="1"/>
    <col min="13686" max="13686" width="3" style="128" customWidth="1"/>
    <col min="13687" max="13689" width="0" style="128" hidden="1" customWidth="1"/>
    <col min="13690" max="13690" width="4.44140625" style="128" customWidth="1"/>
    <col min="13691" max="13691" width="0" style="128" hidden="1" customWidth="1"/>
    <col min="13692" max="13693" width="14.88671875" style="128" customWidth="1"/>
    <col min="13694" max="13694" width="15.109375" style="128" customWidth="1"/>
    <col min="13695" max="13695" width="6.44140625" style="128" customWidth="1"/>
    <col min="13696" max="13696" width="15.109375" style="128" customWidth="1"/>
    <col min="13697" max="13697" width="4.109375" style="128" customWidth="1"/>
    <col min="13698" max="13698" width="3" style="128" customWidth="1"/>
    <col min="13699" max="13701" width="0" style="128" hidden="1" customWidth="1"/>
    <col min="13702" max="13702" width="3" style="128" customWidth="1"/>
    <col min="13703" max="13703" width="0" style="128" hidden="1" customWidth="1"/>
    <col min="13704" max="13704" width="3" style="128" customWidth="1"/>
    <col min="13705" max="13705" width="0" style="128" hidden="1" customWidth="1"/>
    <col min="13706" max="13706" width="4.44140625" style="128" customWidth="1"/>
    <col min="13707" max="13707" width="34.44140625" style="128" customWidth="1"/>
    <col min="13708" max="13708" width="23.44140625" style="128" customWidth="1"/>
    <col min="13709" max="13709" width="9.109375" style="128" customWidth="1"/>
    <col min="13710" max="13710" width="19.44140625" style="128" customWidth="1"/>
    <col min="13711" max="13711" width="42.44140625" style="128" customWidth="1"/>
    <col min="13712" max="13712" width="5.88671875" style="128" customWidth="1"/>
    <col min="13713" max="13713" width="31.44140625" style="128" customWidth="1"/>
    <col min="13714" max="13714" width="16.109375" style="128" customWidth="1"/>
    <col min="13715" max="13716" width="9.44140625" style="128" customWidth="1"/>
    <col min="13717" max="13717" width="11.109375" style="128" customWidth="1"/>
    <col min="13718" max="13718" width="2.109375" style="128" customWidth="1"/>
    <col min="13719" max="13924" width="10.88671875" style="128"/>
    <col min="13925" max="13925" width="12" style="128" customWidth="1"/>
    <col min="13926" max="13926" width="2.44140625" style="128" customWidth="1"/>
    <col min="13927" max="13928" width="6.44140625" style="128" customWidth="1"/>
    <col min="13929" max="13929" width="5.88671875" style="128" customWidth="1"/>
    <col min="13930" max="13930" width="6.44140625" style="128" customWidth="1"/>
    <col min="13931" max="13931" width="13.44140625" style="128" customWidth="1"/>
    <col min="13932" max="13933" width="9" style="128" customWidth="1"/>
    <col min="13934" max="13934" width="2.44140625" style="128" customWidth="1"/>
    <col min="13935" max="13935" width="8.88671875" style="128" customWidth="1"/>
    <col min="13936" max="13936" width="7.44140625" style="128" customWidth="1"/>
    <col min="13937" max="13940" width="3.44140625" style="128" customWidth="1"/>
    <col min="13941" max="13941" width="2.88671875" style="128" customWidth="1"/>
    <col min="13942" max="13942" width="3" style="128" customWidth="1"/>
    <col min="13943" max="13945" width="0" style="128" hidden="1" customWidth="1"/>
    <col min="13946" max="13946" width="4.44140625" style="128" customWidth="1"/>
    <col min="13947" max="13947" width="0" style="128" hidden="1" customWidth="1"/>
    <col min="13948" max="13949" width="14.88671875" style="128" customWidth="1"/>
    <col min="13950" max="13950" width="15.109375" style="128" customWidth="1"/>
    <col min="13951" max="13951" width="6.44140625" style="128" customWidth="1"/>
    <col min="13952" max="13952" width="15.109375" style="128" customWidth="1"/>
    <col min="13953" max="13953" width="4.109375" style="128" customWidth="1"/>
    <col min="13954" max="13954" width="3" style="128" customWidth="1"/>
    <col min="13955" max="13957" width="0" style="128" hidden="1" customWidth="1"/>
    <col min="13958" max="13958" width="3" style="128" customWidth="1"/>
    <col min="13959" max="13959" width="0" style="128" hidden="1" customWidth="1"/>
    <col min="13960" max="13960" width="3" style="128" customWidth="1"/>
    <col min="13961" max="13961" width="0" style="128" hidden="1" customWidth="1"/>
    <col min="13962" max="13962" width="4.44140625" style="128" customWidth="1"/>
    <col min="13963" max="13963" width="34.44140625" style="128" customWidth="1"/>
    <col min="13964" max="13964" width="23.44140625" style="128" customWidth="1"/>
    <col min="13965" max="13965" width="9.109375" style="128" customWidth="1"/>
    <col min="13966" max="13966" width="19.44140625" style="128" customWidth="1"/>
    <col min="13967" max="13967" width="42.44140625" style="128" customWidth="1"/>
    <col min="13968" max="13968" width="5.88671875" style="128" customWidth="1"/>
    <col min="13969" max="13969" width="31.44140625" style="128" customWidth="1"/>
    <col min="13970" max="13970" width="16.109375" style="128" customWidth="1"/>
    <col min="13971" max="13972" width="9.44140625" style="128" customWidth="1"/>
    <col min="13973" max="13973" width="11.109375" style="128" customWidth="1"/>
    <col min="13974" max="13974" width="2.109375" style="128" customWidth="1"/>
    <col min="13975" max="14180" width="10.88671875" style="128"/>
    <col min="14181" max="14181" width="12" style="128" customWidth="1"/>
    <col min="14182" max="14182" width="2.44140625" style="128" customWidth="1"/>
    <col min="14183" max="14184" width="6.44140625" style="128" customWidth="1"/>
    <col min="14185" max="14185" width="5.88671875" style="128" customWidth="1"/>
    <col min="14186" max="14186" width="6.44140625" style="128" customWidth="1"/>
    <col min="14187" max="14187" width="13.44140625" style="128" customWidth="1"/>
    <col min="14188" max="14189" width="9" style="128" customWidth="1"/>
    <col min="14190" max="14190" width="2.44140625" style="128" customWidth="1"/>
    <col min="14191" max="14191" width="8.88671875" style="128" customWidth="1"/>
    <col min="14192" max="14192" width="7.44140625" style="128" customWidth="1"/>
    <col min="14193" max="14196" width="3.44140625" style="128" customWidth="1"/>
    <col min="14197" max="14197" width="2.88671875" style="128" customWidth="1"/>
    <col min="14198" max="14198" width="3" style="128" customWidth="1"/>
    <col min="14199" max="14201" width="0" style="128" hidden="1" customWidth="1"/>
    <col min="14202" max="14202" width="4.44140625" style="128" customWidth="1"/>
    <col min="14203" max="14203" width="0" style="128" hidden="1" customWidth="1"/>
    <col min="14204" max="14205" width="14.88671875" style="128" customWidth="1"/>
    <col min="14206" max="14206" width="15.109375" style="128" customWidth="1"/>
    <col min="14207" max="14207" width="6.44140625" style="128" customWidth="1"/>
    <col min="14208" max="14208" width="15.109375" style="128" customWidth="1"/>
    <col min="14209" max="14209" width="4.109375" style="128" customWidth="1"/>
    <col min="14210" max="14210" width="3" style="128" customWidth="1"/>
    <col min="14211" max="14213" width="0" style="128" hidden="1" customWidth="1"/>
    <col min="14214" max="14214" width="3" style="128" customWidth="1"/>
    <col min="14215" max="14215" width="0" style="128" hidden="1" customWidth="1"/>
    <col min="14216" max="14216" width="3" style="128" customWidth="1"/>
    <col min="14217" max="14217" width="0" style="128" hidden="1" customWidth="1"/>
    <col min="14218" max="14218" width="4.44140625" style="128" customWidth="1"/>
    <col min="14219" max="14219" width="34.44140625" style="128" customWidth="1"/>
    <col min="14220" max="14220" width="23.44140625" style="128" customWidth="1"/>
    <col min="14221" max="14221" width="9.109375" style="128" customWidth="1"/>
    <col min="14222" max="14222" width="19.44140625" style="128" customWidth="1"/>
    <col min="14223" max="14223" width="42.44140625" style="128" customWidth="1"/>
    <col min="14224" max="14224" width="5.88671875" style="128" customWidth="1"/>
    <col min="14225" max="14225" width="31.44140625" style="128" customWidth="1"/>
    <col min="14226" max="14226" width="16.109375" style="128" customWidth="1"/>
    <col min="14227" max="14228" width="9.44140625" style="128" customWidth="1"/>
    <col min="14229" max="14229" width="11.109375" style="128" customWidth="1"/>
    <col min="14230" max="14230" width="2.109375" style="128" customWidth="1"/>
    <col min="14231" max="14436" width="10.88671875" style="128"/>
    <col min="14437" max="14437" width="12" style="128" customWidth="1"/>
    <col min="14438" max="14438" width="2.44140625" style="128" customWidth="1"/>
    <col min="14439" max="14440" width="6.44140625" style="128" customWidth="1"/>
    <col min="14441" max="14441" width="5.88671875" style="128" customWidth="1"/>
    <col min="14442" max="14442" width="6.44140625" style="128" customWidth="1"/>
    <col min="14443" max="14443" width="13.44140625" style="128" customWidth="1"/>
    <col min="14444" max="14445" width="9" style="128" customWidth="1"/>
    <col min="14446" max="14446" width="2.44140625" style="128" customWidth="1"/>
    <col min="14447" max="14447" width="8.88671875" style="128" customWidth="1"/>
    <col min="14448" max="14448" width="7.44140625" style="128" customWidth="1"/>
    <col min="14449" max="14452" width="3.44140625" style="128" customWidth="1"/>
    <col min="14453" max="14453" width="2.88671875" style="128" customWidth="1"/>
    <col min="14454" max="14454" width="3" style="128" customWidth="1"/>
    <col min="14455" max="14457" width="0" style="128" hidden="1" customWidth="1"/>
    <col min="14458" max="14458" width="4.44140625" style="128" customWidth="1"/>
    <col min="14459" max="14459" width="0" style="128" hidden="1" customWidth="1"/>
    <col min="14460" max="14461" width="14.88671875" style="128" customWidth="1"/>
    <col min="14462" max="14462" width="15.109375" style="128" customWidth="1"/>
    <col min="14463" max="14463" width="6.44140625" style="128" customWidth="1"/>
    <col min="14464" max="14464" width="15.109375" style="128" customWidth="1"/>
    <col min="14465" max="14465" width="4.109375" style="128" customWidth="1"/>
    <col min="14466" max="14466" width="3" style="128" customWidth="1"/>
    <col min="14467" max="14469" width="0" style="128" hidden="1" customWidth="1"/>
    <col min="14470" max="14470" width="3" style="128" customWidth="1"/>
    <col min="14471" max="14471" width="0" style="128" hidden="1" customWidth="1"/>
    <col min="14472" max="14472" width="3" style="128" customWidth="1"/>
    <col min="14473" max="14473" width="0" style="128" hidden="1" customWidth="1"/>
    <col min="14474" max="14474" width="4.44140625" style="128" customWidth="1"/>
    <col min="14475" max="14475" width="34.44140625" style="128" customWidth="1"/>
    <col min="14476" max="14476" width="23.44140625" style="128" customWidth="1"/>
    <col min="14477" max="14477" width="9.109375" style="128" customWidth="1"/>
    <col min="14478" max="14478" width="19.44140625" style="128" customWidth="1"/>
    <col min="14479" max="14479" width="42.44140625" style="128" customWidth="1"/>
    <col min="14480" max="14480" width="5.88671875" style="128" customWidth="1"/>
    <col min="14481" max="14481" width="31.44140625" style="128" customWidth="1"/>
    <col min="14482" max="14482" width="16.109375" style="128" customWidth="1"/>
    <col min="14483" max="14484" width="9.44140625" style="128" customWidth="1"/>
    <col min="14485" max="14485" width="11.109375" style="128" customWidth="1"/>
    <col min="14486" max="14486" width="2.109375" style="128" customWidth="1"/>
    <col min="14487" max="14692" width="10.88671875" style="128"/>
    <col min="14693" max="14693" width="12" style="128" customWidth="1"/>
    <col min="14694" max="14694" width="2.44140625" style="128" customWidth="1"/>
    <col min="14695" max="14696" width="6.44140625" style="128" customWidth="1"/>
    <col min="14697" max="14697" width="5.88671875" style="128" customWidth="1"/>
    <col min="14698" max="14698" width="6.44140625" style="128" customWidth="1"/>
    <col min="14699" max="14699" width="13.44140625" style="128" customWidth="1"/>
    <col min="14700" max="14701" width="9" style="128" customWidth="1"/>
    <col min="14702" max="14702" width="2.44140625" style="128" customWidth="1"/>
    <col min="14703" max="14703" width="8.88671875" style="128" customWidth="1"/>
    <col min="14704" max="14704" width="7.44140625" style="128" customWidth="1"/>
    <col min="14705" max="14708" width="3.44140625" style="128" customWidth="1"/>
    <col min="14709" max="14709" width="2.88671875" style="128" customWidth="1"/>
    <col min="14710" max="14710" width="3" style="128" customWidth="1"/>
    <col min="14711" max="14713" width="0" style="128" hidden="1" customWidth="1"/>
    <col min="14714" max="14714" width="4.44140625" style="128" customWidth="1"/>
    <col min="14715" max="14715" width="0" style="128" hidden="1" customWidth="1"/>
    <col min="14716" max="14717" width="14.88671875" style="128" customWidth="1"/>
    <col min="14718" max="14718" width="15.109375" style="128" customWidth="1"/>
    <col min="14719" max="14719" width="6.44140625" style="128" customWidth="1"/>
    <col min="14720" max="14720" width="15.109375" style="128" customWidth="1"/>
    <col min="14721" max="14721" width="4.109375" style="128" customWidth="1"/>
    <col min="14722" max="14722" width="3" style="128" customWidth="1"/>
    <col min="14723" max="14725" width="0" style="128" hidden="1" customWidth="1"/>
    <col min="14726" max="14726" width="3" style="128" customWidth="1"/>
    <col min="14727" max="14727" width="0" style="128" hidden="1" customWidth="1"/>
    <col min="14728" max="14728" width="3" style="128" customWidth="1"/>
    <col min="14729" max="14729" width="0" style="128" hidden="1" customWidth="1"/>
    <col min="14730" max="14730" width="4.44140625" style="128" customWidth="1"/>
    <col min="14731" max="14731" width="34.44140625" style="128" customWidth="1"/>
    <col min="14732" max="14732" width="23.44140625" style="128" customWidth="1"/>
    <col min="14733" max="14733" width="9.109375" style="128" customWidth="1"/>
    <col min="14734" max="14734" width="19.44140625" style="128" customWidth="1"/>
    <col min="14735" max="14735" width="42.44140625" style="128" customWidth="1"/>
    <col min="14736" max="14736" width="5.88671875" style="128" customWidth="1"/>
    <col min="14737" max="14737" width="31.44140625" style="128" customWidth="1"/>
    <col min="14738" max="14738" width="16.109375" style="128" customWidth="1"/>
    <col min="14739" max="14740" width="9.44140625" style="128" customWidth="1"/>
    <col min="14741" max="14741" width="11.109375" style="128" customWidth="1"/>
    <col min="14742" max="14742" width="2.109375" style="128" customWidth="1"/>
    <col min="14743" max="14948" width="10.88671875" style="128"/>
    <col min="14949" max="14949" width="12" style="128" customWidth="1"/>
    <col min="14950" max="14950" width="2.44140625" style="128" customWidth="1"/>
    <col min="14951" max="14952" width="6.44140625" style="128" customWidth="1"/>
    <col min="14953" max="14953" width="5.88671875" style="128" customWidth="1"/>
    <col min="14954" max="14954" width="6.44140625" style="128" customWidth="1"/>
    <col min="14955" max="14955" width="13.44140625" style="128" customWidth="1"/>
    <col min="14956" max="14957" width="9" style="128" customWidth="1"/>
    <col min="14958" max="14958" width="2.44140625" style="128" customWidth="1"/>
    <col min="14959" max="14959" width="8.88671875" style="128" customWidth="1"/>
    <col min="14960" max="14960" width="7.44140625" style="128" customWidth="1"/>
    <col min="14961" max="14964" width="3.44140625" style="128" customWidth="1"/>
    <col min="14965" max="14965" width="2.88671875" style="128" customWidth="1"/>
    <col min="14966" max="14966" width="3" style="128" customWidth="1"/>
    <col min="14967" max="14969" width="0" style="128" hidden="1" customWidth="1"/>
    <col min="14970" max="14970" width="4.44140625" style="128" customWidth="1"/>
    <col min="14971" max="14971" width="0" style="128" hidden="1" customWidth="1"/>
    <col min="14972" max="14973" width="14.88671875" style="128" customWidth="1"/>
    <col min="14974" max="14974" width="15.109375" style="128" customWidth="1"/>
    <col min="14975" max="14975" width="6.44140625" style="128" customWidth="1"/>
    <col min="14976" max="14976" width="15.109375" style="128" customWidth="1"/>
    <col min="14977" max="14977" width="4.109375" style="128" customWidth="1"/>
    <col min="14978" max="14978" width="3" style="128" customWidth="1"/>
    <col min="14979" max="14981" width="0" style="128" hidden="1" customWidth="1"/>
    <col min="14982" max="14982" width="3" style="128" customWidth="1"/>
    <col min="14983" max="14983" width="0" style="128" hidden="1" customWidth="1"/>
    <col min="14984" max="14984" width="3" style="128" customWidth="1"/>
    <col min="14985" max="14985" width="0" style="128" hidden="1" customWidth="1"/>
    <col min="14986" max="14986" width="4.44140625" style="128" customWidth="1"/>
    <col min="14987" max="14987" width="34.44140625" style="128" customWidth="1"/>
    <col min="14988" max="14988" width="23.44140625" style="128" customWidth="1"/>
    <col min="14989" max="14989" width="9.109375" style="128" customWidth="1"/>
    <col min="14990" max="14990" width="19.44140625" style="128" customWidth="1"/>
    <col min="14991" max="14991" width="42.44140625" style="128" customWidth="1"/>
    <col min="14992" max="14992" width="5.88671875" style="128" customWidth="1"/>
    <col min="14993" max="14993" width="31.44140625" style="128" customWidth="1"/>
    <col min="14994" max="14994" width="16.109375" style="128" customWidth="1"/>
    <col min="14995" max="14996" width="9.44140625" style="128" customWidth="1"/>
    <col min="14997" max="14997" width="11.109375" style="128" customWidth="1"/>
    <col min="14998" max="14998" width="2.109375" style="128" customWidth="1"/>
    <col min="14999" max="15204" width="10.88671875" style="128"/>
    <col min="15205" max="15205" width="12" style="128" customWidth="1"/>
    <col min="15206" max="15206" width="2.44140625" style="128" customWidth="1"/>
    <col min="15207" max="15208" width="6.44140625" style="128" customWidth="1"/>
    <col min="15209" max="15209" width="5.88671875" style="128" customWidth="1"/>
    <col min="15210" max="15210" width="6.44140625" style="128" customWidth="1"/>
    <col min="15211" max="15211" width="13.44140625" style="128" customWidth="1"/>
    <col min="15212" max="15213" width="9" style="128" customWidth="1"/>
    <col min="15214" max="15214" width="2.44140625" style="128" customWidth="1"/>
    <col min="15215" max="15215" width="8.88671875" style="128" customWidth="1"/>
    <col min="15216" max="15216" width="7.44140625" style="128" customWidth="1"/>
    <col min="15217" max="15220" width="3.44140625" style="128" customWidth="1"/>
    <col min="15221" max="15221" width="2.88671875" style="128" customWidth="1"/>
    <col min="15222" max="15222" width="3" style="128" customWidth="1"/>
    <col min="15223" max="15225" width="0" style="128" hidden="1" customWidth="1"/>
    <col min="15226" max="15226" width="4.44140625" style="128" customWidth="1"/>
    <col min="15227" max="15227" width="0" style="128" hidden="1" customWidth="1"/>
    <col min="15228" max="15229" width="14.88671875" style="128" customWidth="1"/>
    <col min="15230" max="15230" width="15.109375" style="128" customWidth="1"/>
    <col min="15231" max="15231" width="6.44140625" style="128" customWidth="1"/>
    <col min="15232" max="15232" width="15.109375" style="128" customWidth="1"/>
    <col min="15233" max="15233" width="4.109375" style="128" customWidth="1"/>
    <col min="15234" max="15234" width="3" style="128" customWidth="1"/>
    <col min="15235" max="15237" width="0" style="128" hidden="1" customWidth="1"/>
    <col min="15238" max="15238" width="3" style="128" customWidth="1"/>
    <col min="15239" max="15239" width="0" style="128" hidden="1" customWidth="1"/>
    <col min="15240" max="15240" width="3" style="128" customWidth="1"/>
    <col min="15241" max="15241" width="0" style="128" hidden="1" customWidth="1"/>
    <col min="15242" max="15242" width="4.44140625" style="128" customWidth="1"/>
    <col min="15243" max="15243" width="34.44140625" style="128" customWidth="1"/>
    <col min="15244" max="15244" width="23.44140625" style="128" customWidth="1"/>
    <col min="15245" max="15245" width="9.109375" style="128" customWidth="1"/>
    <col min="15246" max="15246" width="19.44140625" style="128" customWidth="1"/>
    <col min="15247" max="15247" width="42.44140625" style="128" customWidth="1"/>
    <col min="15248" max="15248" width="5.88671875" style="128" customWidth="1"/>
    <col min="15249" max="15249" width="31.44140625" style="128" customWidth="1"/>
    <col min="15250" max="15250" width="16.109375" style="128" customWidth="1"/>
    <col min="15251" max="15252" width="9.44140625" style="128" customWidth="1"/>
    <col min="15253" max="15253" width="11.109375" style="128" customWidth="1"/>
    <col min="15254" max="15254" width="2.109375" style="128" customWidth="1"/>
    <col min="15255" max="15460" width="10.88671875" style="128"/>
    <col min="15461" max="15461" width="12" style="128" customWidth="1"/>
    <col min="15462" max="15462" width="2.44140625" style="128" customWidth="1"/>
    <col min="15463" max="15464" width="6.44140625" style="128" customWidth="1"/>
    <col min="15465" max="15465" width="5.88671875" style="128" customWidth="1"/>
    <col min="15466" max="15466" width="6.44140625" style="128" customWidth="1"/>
    <col min="15467" max="15467" width="13.44140625" style="128" customWidth="1"/>
    <col min="15468" max="15469" width="9" style="128" customWidth="1"/>
    <col min="15470" max="15470" width="2.44140625" style="128" customWidth="1"/>
    <col min="15471" max="15471" width="8.88671875" style="128" customWidth="1"/>
    <col min="15472" max="15472" width="7.44140625" style="128" customWidth="1"/>
    <col min="15473" max="15476" width="3.44140625" style="128" customWidth="1"/>
    <col min="15477" max="15477" width="2.88671875" style="128" customWidth="1"/>
    <col min="15478" max="15478" width="3" style="128" customWidth="1"/>
    <col min="15479" max="15481" width="0" style="128" hidden="1" customWidth="1"/>
    <col min="15482" max="15482" width="4.44140625" style="128" customWidth="1"/>
    <col min="15483" max="15483" width="0" style="128" hidden="1" customWidth="1"/>
    <col min="15484" max="15485" width="14.88671875" style="128" customWidth="1"/>
    <col min="15486" max="15486" width="15.109375" style="128" customWidth="1"/>
    <col min="15487" max="15487" width="6.44140625" style="128" customWidth="1"/>
    <col min="15488" max="15488" width="15.109375" style="128" customWidth="1"/>
    <col min="15489" max="15489" width="4.109375" style="128" customWidth="1"/>
    <col min="15490" max="15490" width="3" style="128" customWidth="1"/>
    <col min="15491" max="15493" width="0" style="128" hidden="1" customWidth="1"/>
    <col min="15494" max="15494" width="3" style="128" customWidth="1"/>
    <col min="15495" max="15495" width="0" style="128" hidden="1" customWidth="1"/>
    <col min="15496" max="15496" width="3" style="128" customWidth="1"/>
    <col min="15497" max="15497" width="0" style="128" hidden="1" customWidth="1"/>
    <col min="15498" max="15498" width="4.44140625" style="128" customWidth="1"/>
    <col min="15499" max="15499" width="34.44140625" style="128" customWidth="1"/>
    <col min="15500" max="15500" width="23.44140625" style="128" customWidth="1"/>
    <col min="15501" max="15501" width="9.109375" style="128" customWidth="1"/>
    <col min="15502" max="15502" width="19.44140625" style="128" customWidth="1"/>
    <col min="15503" max="15503" width="42.44140625" style="128" customWidth="1"/>
    <col min="15504" max="15504" width="5.88671875" style="128" customWidth="1"/>
    <col min="15505" max="15505" width="31.44140625" style="128" customWidth="1"/>
    <col min="15506" max="15506" width="16.109375" style="128" customWidth="1"/>
    <col min="15507" max="15508" width="9.44140625" style="128" customWidth="1"/>
    <col min="15509" max="15509" width="11.109375" style="128" customWidth="1"/>
    <col min="15510" max="15510" width="2.109375" style="128" customWidth="1"/>
    <col min="15511" max="15716" width="10.88671875" style="128"/>
    <col min="15717" max="15717" width="12" style="128" customWidth="1"/>
    <col min="15718" max="15718" width="2.44140625" style="128" customWidth="1"/>
    <col min="15719" max="15720" width="6.44140625" style="128" customWidth="1"/>
    <col min="15721" max="15721" width="5.88671875" style="128" customWidth="1"/>
    <col min="15722" max="15722" width="6.44140625" style="128" customWidth="1"/>
    <col min="15723" max="15723" width="13.44140625" style="128" customWidth="1"/>
    <col min="15724" max="15725" width="9" style="128" customWidth="1"/>
    <col min="15726" max="15726" width="2.44140625" style="128" customWidth="1"/>
    <col min="15727" max="15727" width="8.88671875" style="128" customWidth="1"/>
    <col min="15728" max="15728" width="7.44140625" style="128" customWidth="1"/>
    <col min="15729" max="15732" width="3.44140625" style="128" customWidth="1"/>
    <col min="15733" max="15733" width="2.88671875" style="128" customWidth="1"/>
    <col min="15734" max="15734" width="3" style="128" customWidth="1"/>
    <col min="15735" max="15737" width="0" style="128" hidden="1" customWidth="1"/>
    <col min="15738" max="15738" width="4.44140625" style="128" customWidth="1"/>
    <col min="15739" max="15739" width="0" style="128" hidden="1" customWidth="1"/>
    <col min="15740" max="15741" width="14.88671875" style="128" customWidth="1"/>
    <col min="15742" max="15742" width="15.109375" style="128" customWidth="1"/>
    <col min="15743" max="15743" width="6.44140625" style="128" customWidth="1"/>
    <col min="15744" max="15744" width="15.109375" style="128" customWidth="1"/>
    <col min="15745" max="15745" width="4.109375" style="128" customWidth="1"/>
    <col min="15746" max="15746" width="3" style="128" customWidth="1"/>
    <col min="15747" max="15749" width="0" style="128" hidden="1" customWidth="1"/>
    <col min="15750" max="15750" width="3" style="128" customWidth="1"/>
    <col min="15751" max="15751" width="0" style="128" hidden="1" customWidth="1"/>
    <col min="15752" max="15752" width="3" style="128" customWidth="1"/>
    <col min="15753" max="15753" width="0" style="128" hidden="1" customWidth="1"/>
    <col min="15754" max="15754" width="4.44140625" style="128" customWidth="1"/>
    <col min="15755" max="15755" width="34.44140625" style="128" customWidth="1"/>
    <col min="15756" max="15756" width="23.44140625" style="128" customWidth="1"/>
    <col min="15757" max="15757" width="9.109375" style="128" customWidth="1"/>
    <col min="15758" max="15758" width="19.44140625" style="128" customWidth="1"/>
    <col min="15759" max="15759" width="42.44140625" style="128" customWidth="1"/>
    <col min="15760" max="15760" width="5.88671875" style="128" customWidth="1"/>
    <col min="15761" max="15761" width="31.44140625" style="128" customWidth="1"/>
    <col min="15762" max="15762" width="16.109375" style="128" customWidth="1"/>
    <col min="15763" max="15764" width="9.44140625" style="128" customWidth="1"/>
    <col min="15765" max="15765" width="11.109375" style="128" customWidth="1"/>
    <col min="15766" max="15766" width="2.109375" style="128" customWidth="1"/>
    <col min="15767" max="15972" width="10.88671875" style="128"/>
    <col min="15973" max="15973" width="12" style="128" customWidth="1"/>
    <col min="15974" max="15974" width="2.44140625" style="128" customWidth="1"/>
    <col min="15975" max="15976" width="6.44140625" style="128" customWidth="1"/>
    <col min="15977" max="15977" width="5.88671875" style="128" customWidth="1"/>
    <col min="15978" max="15978" width="6.44140625" style="128" customWidth="1"/>
    <col min="15979" max="15979" width="13.44140625" style="128" customWidth="1"/>
    <col min="15980" max="15981" width="9" style="128" customWidth="1"/>
    <col min="15982" max="15982" width="2.44140625" style="128" customWidth="1"/>
    <col min="15983" max="15983" width="8.88671875" style="128" customWidth="1"/>
    <col min="15984" max="15984" width="7.44140625" style="128" customWidth="1"/>
    <col min="15985" max="15988" width="3.44140625" style="128" customWidth="1"/>
    <col min="15989" max="15989" width="2.88671875" style="128" customWidth="1"/>
    <col min="15990" max="15990" width="3" style="128" customWidth="1"/>
    <col min="15991" max="15993" width="0" style="128" hidden="1" customWidth="1"/>
    <col min="15994" max="15994" width="4.44140625" style="128" customWidth="1"/>
    <col min="15995" max="15995" width="0" style="128" hidden="1" customWidth="1"/>
    <col min="15996" max="15997" width="14.88671875" style="128" customWidth="1"/>
    <col min="15998" max="15998" width="15.109375" style="128" customWidth="1"/>
    <col min="15999" max="15999" width="6.44140625" style="128" customWidth="1"/>
    <col min="16000" max="16000" width="15.109375" style="128" customWidth="1"/>
    <col min="16001" max="16001" width="4.109375" style="128" customWidth="1"/>
    <col min="16002" max="16002" width="3" style="128" customWidth="1"/>
    <col min="16003" max="16005" width="0" style="128" hidden="1" customWidth="1"/>
    <col min="16006" max="16006" width="3" style="128" customWidth="1"/>
    <col min="16007" max="16007" width="0" style="128" hidden="1" customWidth="1"/>
    <col min="16008" max="16008" width="3" style="128" customWidth="1"/>
    <col min="16009" max="16009" width="0" style="128" hidden="1" customWidth="1"/>
    <col min="16010" max="16010" width="4.44140625" style="128" customWidth="1"/>
    <col min="16011" max="16011" width="34.44140625" style="128" customWidth="1"/>
    <col min="16012" max="16012" width="23.44140625" style="128" customWidth="1"/>
    <col min="16013" max="16013" width="9.109375" style="128" customWidth="1"/>
    <col min="16014" max="16014" width="19.44140625" style="128" customWidth="1"/>
    <col min="16015" max="16015" width="42.44140625" style="128" customWidth="1"/>
    <col min="16016" max="16016" width="5.88671875" style="128" customWidth="1"/>
    <col min="16017" max="16017" width="31.44140625" style="128" customWidth="1"/>
    <col min="16018" max="16018" width="16.109375" style="128" customWidth="1"/>
    <col min="16019" max="16020" width="9.44140625" style="128" customWidth="1"/>
    <col min="16021" max="16021" width="11.109375" style="128" customWidth="1"/>
    <col min="16022" max="16022" width="2.109375" style="128" customWidth="1"/>
    <col min="16023" max="16228" width="10.88671875" style="128"/>
    <col min="16229" max="16229" width="12" style="128" customWidth="1"/>
    <col min="16230" max="16230" width="2.44140625" style="128" customWidth="1"/>
    <col min="16231" max="16232" width="6.44140625" style="128" customWidth="1"/>
    <col min="16233" max="16233" width="5.88671875" style="128" customWidth="1"/>
    <col min="16234" max="16234" width="6.44140625" style="128" customWidth="1"/>
    <col min="16235" max="16235" width="13.44140625" style="128" customWidth="1"/>
    <col min="16236" max="16237" width="9" style="128" customWidth="1"/>
    <col min="16238" max="16238" width="2.44140625" style="128" customWidth="1"/>
    <col min="16239" max="16239" width="8.88671875" style="128" customWidth="1"/>
    <col min="16240" max="16240" width="7.44140625" style="128" customWidth="1"/>
    <col min="16241" max="16244" width="3.44140625" style="128" customWidth="1"/>
    <col min="16245" max="16245" width="2.88671875" style="128" customWidth="1"/>
    <col min="16246" max="16246" width="3" style="128" customWidth="1"/>
    <col min="16247" max="16249" width="0" style="128" hidden="1" customWidth="1"/>
    <col min="16250" max="16250" width="4.44140625" style="128" customWidth="1"/>
    <col min="16251" max="16251" width="0" style="128" hidden="1" customWidth="1"/>
    <col min="16252" max="16253" width="14.88671875" style="128" customWidth="1"/>
    <col min="16254" max="16254" width="15.109375" style="128" customWidth="1"/>
    <col min="16255" max="16255" width="6.44140625" style="128" customWidth="1"/>
    <col min="16256" max="16256" width="15.109375" style="128" customWidth="1"/>
    <col min="16257" max="16257" width="4.109375" style="128" customWidth="1"/>
    <col min="16258" max="16258" width="3" style="128" customWidth="1"/>
    <col min="16259" max="16261" width="0" style="128" hidden="1" customWidth="1"/>
    <col min="16262" max="16262" width="3" style="128" customWidth="1"/>
    <col min="16263" max="16263" width="0" style="128" hidden="1" customWidth="1"/>
    <col min="16264" max="16264" width="3" style="128" customWidth="1"/>
    <col min="16265" max="16265" width="0" style="128" hidden="1" customWidth="1"/>
    <col min="16266" max="16266" width="4.44140625" style="128" customWidth="1"/>
    <col min="16267" max="16267" width="34.44140625" style="128" customWidth="1"/>
    <col min="16268" max="16268" width="23.44140625" style="128" customWidth="1"/>
    <col min="16269" max="16269" width="9.109375" style="128" customWidth="1"/>
    <col min="16270" max="16270" width="19.44140625" style="128" customWidth="1"/>
    <col min="16271" max="16271" width="42.44140625" style="128" customWidth="1"/>
    <col min="16272" max="16272" width="5.88671875" style="128" customWidth="1"/>
    <col min="16273" max="16273" width="31.44140625" style="128" customWidth="1"/>
    <col min="16274" max="16274" width="16.109375" style="128" customWidth="1"/>
    <col min="16275" max="16276" width="9.44140625" style="128" customWidth="1"/>
    <col min="16277" max="16277" width="11.109375" style="128" customWidth="1"/>
    <col min="16278" max="16278" width="2.109375" style="128" customWidth="1"/>
    <col min="16279" max="16383" width="10.88671875" style="128"/>
    <col min="16384" max="16384" width="11.44140625" style="128" customWidth="1"/>
  </cols>
  <sheetData>
    <row r="1" spans="1:193 1680:1680" ht="11.25" customHeight="1" x14ac:dyDescent="0.2">
      <c r="A1" s="129"/>
      <c r="B1" s="481" t="s">
        <v>449</v>
      </c>
      <c r="C1" s="482"/>
      <c r="D1" s="482"/>
      <c r="E1" s="482"/>
      <c r="F1" s="482"/>
      <c r="G1" s="482"/>
      <c r="H1" s="482"/>
      <c r="I1" s="483"/>
      <c r="J1" s="484"/>
      <c r="K1" s="485"/>
      <c r="L1" s="141"/>
      <c r="M1" s="140"/>
      <c r="N1" s="140"/>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0"/>
      <c r="AN1" s="141"/>
      <c r="AO1" s="141"/>
      <c r="AP1" s="141"/>
      <c r="AQ1" s="140"/>
      <c r="AR1" s="141"/>
      <c r="AS1" s="141"/>
      <c r="AT1" s="141"/>
      <c r="AU1" s="140"/>
      <c r="AV1" s="141"/>
      <c r="AW1" s="141"/>
      <c r="AX1" s="141"/>
      <c r="AY1" s="140"/>
      <c r="AZ1" s="141"/>
      <c r="BA1" s="141"/>
      <c r="BB1" s="141"/>
      <c r="BC1" s="140"/>
      <c r="BD1" s="141"/>
      <c r="BE1" s="141"/>
      <c r="BF1" s="141"/>
      <c r="BG1" s="140"/>
      <c r="BH1" s="141"/>
      <c r="BI1" s="141"/>
      <c r="BJ1" s="141"/>
      <c r="BK1" s="140"/>
      <c r="BL1" s="141"/>
      <c r="BM1" s="141"/>
      <c r="BN1" s="141"/>
      <c r="BO1" s="140"/>
      <c r="BP1" s="141"/>
      <c r="BQ1" s="141"/>
      <c r="BR1" s="141"/>
      <c r="BS1" s="140"/>
      <c r="BT1" s="141"/>
      <c r="BU1" s="141"/>
      <c r="BV1" s="141"/>
      <c r="BW1" s="140"/>
      <c r="BX1" s="141"/>
      <c r="BY1" s="141"/>
      <c r="BZ1" s="141"/>
      <c r="CA1" s="140"/>
      <c r="CB1" s="141"/>
      <c r="CC1" s="141"/>
      <c r="CD1" s="141"/>
      <c r="CE1" s="140"/>
      <c r="CF1" s="141"/>
      <c r="CG1" s="141"/>
      <c r="CH1" s="141"/>
      <c r="CI1" s="141"/>
      <c r="CJ1" s="141"/>
      <c r="CK1" s="141"/>
      <c r="CL1" s="141"/>
      <c r="CM1" s="141"/>
      <c r="CN1" s="141"/>
      <c r="CO1" s="141"/>
      <c r="CP1" s="141"/>
      <c r="CQ1" s="141"/>
      <c r="CR1" s="141"/>
      <c r="CS1" s="141"/>
      <c r="CT1" s="141"/>
      <c r="CU1" s="141"/>
      <c r="CV1" s="141"/>
      <c r="CW1" s="141"/>
      <c r="CX1" s="141"/>
      <c r="CY1" s="141"/>
      <c r="CZ1" s="141"/>
      <c r="DA1" s="141"/>
      <c r="DB1" s="141"/>
      <c r="DC1" s="141"/>
      <c r="DD1" s="141"/>
      <c r="DE1" s="140"/>
      <c r="DF1" s="141"/>
      <c r="DG1" s="140"/>
      <c r="DH1" s="140"/>
      <c r="DI1" s="141"/>
      <c r="DJ1" s="141"/>
      <c r="DK1" s="141"/>
      <c r="DL1" s="141"/>
      <c r="DM1" s="140"/>
      <c r="DN1" s="141"/>
      <c r="DO1" s="140"/>
      <c r="DP1" s="141"/>
      <c r="DQ1" s="141"/>
      <c r="DR1" s="141"/>
      <c r="DS1" s="141"/>
      <c r="DT1" s="141"/>
      <c r="DU1" s="141"/>
      <c r="DV1" s="141"/>
      <c r="DW1" s="141"/>
      <c r="DX1" s="141"/>
      <c r="DY1" s="141"/>
      <c r="DZ1" s="141"/>
      <c r="EA1" s="141"/>
      <c r="EB1" s="141"/>
      <c r="EC1" s="141"/>
      <c r="ED1" s="141"/>
      <c r="EE1" s="141"/>
      <c r="EF1" s="141"/>
      <c r="EG1" s="141"/>
      <c r="EH1" s="141"/>
      <c r="EI1" s="141"/>
      <c r="EJ1" s="141"/>
      <c r="EK1" s="141"/>
      <c r="EL1" s="141"/>
      <c r="EM1" s="141"/>
      <c r="EN1" s="141"/>
      <c r="EO1" s="141"/>
      <c r="EP1" s="141"/>
      <c r="EQ1" s="141"/>
      <c r="ER1" s="141"/>
      <c r="ES1" s="141"/>
      <c r="ET1" s="141"/>
      <c r="EU1" s="141"/>
      <c r="EV1" s="141"/>
      <c r="EW1" s="141"/>
      <c r="EX1" s="141"/>
      <c r="EY1" s="141"/>
      <c r="EZ1" s="141"/>
      <c r="FA1" s="141"/>
      <c r="FB1" s="141"/>
      <c r="FC1" s="141"/>
      <c r="FD1" s="141"/>
      <c r="FE1" s="141"/>
      <c r="FF1" s="141"/>
      <c r="FG1" s="141"/>
      <c r="FH1" s="141"/>
      <c r="FI1" s="141"/>
      <c r="FJ1" s="141"/>
      <c r="FK1" s="141"/>
      <c r="FL1" s="141"/>
      <c r="FM1" s="141"/>
      <c r="FN1" s="141"/>
      <c r="FO1" s="141"/>
      <c r="FP1" s="141"/>
      <c r="FQ1" s="141"/>
      <c r="FR1" s="141"/>
      <c r="FS1" s="141"/>
      <c r="FT1" s="141"/>
      <c r="FU1" s="141"/>
      <c r="FV1" s="141"/>
      <c r="FW1" s="141"/>
      <c r="FX1" s="141"/>
      <c r="FY1" s="141"/>
      <c r="FZ1" s="141"/>
      <c r="GA1" s="141"/>
      <c r="GB1" s="141"/>
      <c r="GC1" s="141"/>
      <c r="GD1" s="141"/>
      <c r="GE1" s="141"/>
      <c r="GF1" s="141"/>
      <c r="GG1" s="141"/>
      <c r="GH1" s="141"/>
      <c r="GI1" s="141"/>
      <c r="GJ1" s="141"/>
      <c r="GK1" s="236" t="s">
        <v>448</v>
      </c>
      <c r="BLP1" s="151" t="s">
        <v>225</v>
      </c>
    </row>
    <row r="2" spans="1:193 1680:1680" ht="14.25" customHeight="1" x14ac:dyDescent="0.2">
      <c r="A2" s="129"/>
      <c r="B2" s="488" t="s">
        <v>447</v>
      </c>
      <c r="C2" s="489"/>
      <c r="D2" s="489"/>
      <c r="E2" s="489"/>
      <c r="F2" s="489"/>
      <c r="G2" s="489"/>
      <c r="H2" s="489"/>
      <c r="I2" s="490"/>
      <c r="J2" s="486"/>
      <c r="K2" s="487"/>
      <c r="L2" s="141"/>
      <c r="M2" s="140"/>
      <c r="N2" s="140"/>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0"/>
      <c r="AN2" s="141"/>
      <c r="AO2" s="141"/>
      <c r="AP2" s="141"/>
      <c r="AQ2" s="140"/>
      <c r="AR2" s="141"/>
      <c r="AS2" s="141"/>
      <c r="AT2" s="141"/>
      <c r="AU2" s="140"/>
      <c r="AV2" s="141"/>
      <c r="AW2" s="141"/>
      <c r="AX2" s="141"/>
      <c r="AY2" s="140"/>
      <c r="AZ2" s="141"/>
      <c r="BA2" s="141"/>
      <c r="BB2" s="141"/>
      <c r="BC2" s="140"/>
      <c r="BD2" s="141"/>
      <c r="BE2" s="141"/>
      <c r="BF2" s="141"/>
      <c r="BG2" s="140"/>
      <c r="BH2" s="141"/>
      <c r="BI2" s="141"/>
      <c r="BJ2" s="141"/>
      <c r="BK2" s="140"/>
      <c r="BL2" s="141"/>
      <c r="BM2" s="141"/>
      <c r="BN2" s="141"/>
      <c r="BO2" s="140"/>
      <c r="BP2" s="141"/>
      <c r="BQ2" s="141"/>
      <c r="BR2" s="141"/>
      <c r="BS2" s="140"/>
      <c r="BT2" s="141"/>
      <c r="BU2" s="141"/>
      <c r="BV2" s="141"/>
      <c r="BW2" s="140"/>
      <c r="BX2" s="141"/>
      <c r="BY2" s="141"/>
      <c r="BZ2" s="141"/>
      <c r="CA2" s="140"/>
      <c r="CB2" s="141"/>
      <c r="CC2" s="141"/>
      <c r="CD2" s="141"/>
      <c r="CE2" s="140"/>
      <c r="CF2" s="141"/>
      <c r="CG2" s="141"/>
      <c r="CH2" s="141"/>
      <c r="CI2" s="141"/>
      <c r="CJ2" s="141"/>
      <c r="CK2" s="141"/>
      <c r="CL2" s="141"/>
      <c r="CM2" s="141"/>
      <c r="CN2" s="141"/>
      <c r="CO2" s="141"/>
      <c r="CP2" s="141"/>
      <c r="CQ2" s="141"/>
      <c r="CR2" s="141"/>
      <c r="CS2" s="141"/>
      <c r="CT2" s="141"/>
      <c r="CU2" s="141"/>
      <c r="CV2" s="141"/>
      <c r="CW2" s="141"/>
      <c r="CX2" s="141"/>
      <c r="CY2" s="141"/>
      <c r="CZ2" s="141"/>
      <c r="DA2" s="141"/>
      <c r="DB2" s="141"/>
      <c r="DC2" s="141"/>
      <c r="DD2" s="141"/>
      <c r="DE2" s="140"/>
      <c r="DF2" s="141"/>
      <c r="DG2" s="140"/>
      <c r="DH2" s="140"/>
      <c r="DI2" s="141"/>
      <c r="DJ2" s="141"/>
      <c r="DK2" s="141"/>
      <c r="DL2" s="141"/>
      <c r="DM2" s="140"/>
      <c r="DN2" s="141"/>
      <c r="DO2" s="140"/>
      <c r="DP2" s="141"/>
      <c r="DQ2" s="141"/>
      <c r="DR2" s="141"/>
      <c r="DS2" s="141"/>
      <c r="DT2" s="141"/>
      <c r="DU2" s="141"/>
      <c r="DV2" s="141"/>
      <c r="DW2" s="141"/>
      <c r="DX2" s="141"/>
      <c r="DY2" s="141"/>
      <c r="DZ2" s="141"/>
      <c r="EA2" s="141"/>
      <c r="EB2" s="141"/>
      <c r="EC2" s="141"/>
      <c r="ED2" s="141"/>
      <c r="EE2" s="141"/>
      <c r="EF2" s="141"/>
      <c r="EG2" s="141"/>
      <c r="EH2" s="141"/>
      <c r="EI2" s="141"/>
      <c r="EJ2" s="141"/>
      <c r="EK2" s="141"/>
      <c r="EL2" s="141"/>
      <c r="EM2" s="141"/>
      <c r="EN2" s="141"/>
      <c r="EO2" s="141"/>
      <c r="EP2" s="141"/>
      <c r="EQ2" s="141"/>
      <c r="ER2" s="141"/>
      <c r="ES2" s="141"/>
      <c r="ET2" s="141"/>
      <c r="EU2" s="141"/>
      <c r="EV2" s="141"/>
      <c r="EW2" s="141"/>
      <c r="EX2" s="141"/>
      <c r="EY2" s="141"/>
      <c r="EZ2" s="141"/>
      <c r="FA2" s="141"/>
      <c r="FB2" s="141"/>
      <c r="FC2" s="141"/>
      <c r="FD2" s="141"/>
      <c r="FE2" s="141"/>
      <c r="FF2" s="141"/>
      <c r="FG2" s="141"/>
      <c r="FH2" s="141"/>
      <c r="FI2" s="141"/>
      <c r="FJ2" s="141"/>
      <c r="FK2" s="141"/>
      <c r="FL2" s="141"/>
      <c r="FM2" s="141"/>
      <c r="FN2" s="141"/>
      <c r="FO2" s="141"/>
      <c r="FP2" s="141"/>
      <c r="FQ2" s="141"/>
      <c r="FR2" s="141"/>
      <c r="FS2" s="141"/>
      <c r="FT2" s="141"/>
      <c r="FU2" s="141"/>
      <c r="FV2" s="141"/>
      <c r="FW2" s="141"/>
      <c r="FX2" s="141"/>
      <c r="FY2" s="141"/>
      <c r="FZ2" s="141"/>
      <c r="GA2" s="141"/>
      <c r="GB2" s="141"/>
      <c r="GC2" s="141"/>
      <c r="GD2" s="141"/>
      <c r="GE2" s="141"/>
      <c r="GF2" s="141"/>
      <c r="GG2" s="141"/>
      <c r="GH2" s="141"/>
      <c r="GI2" s="141"/>
      <c r="GJ2" s="141"/>
      <c r="GK2" s="141"/>
      <c r="BLP2" s="130"/>
    </row>
    <row r="3" spans="1:193 1680:1680" ht="11.25" customHeight="1" x14ac:dyDescent="0.2">
      <c r="A3" s="129"/>
      <c r="B3" s="137" t="s">
        <v>446</v>
      </c>
      <c r="C3" s="491" t="s">
        <v>445</v>
      </c>
      <c r="D3" s="492"/>
      <c r="E3" s="492"/>
      <c r="F3" s="492"/>
      <c r="G3" s="492"/>
      <c r="H3" s="493"/>
      <c r="I3" s="138" t="s">
        <v>444</v>
      </c>
      <c r="J3" s="486"/>
      <c r="K3" s="487"/>
      <c r="L3" s="141"/>
      <c r="M3" s="140"/>
      <c r="N3" s="140"/>
      <c r="O3" s="141"/>
      <c r="P3" s="141"/>
      <c r="Q3" s="141"/>
      <c r="R3" s="141"/>
      <c r="S3" s="141"/>
      <c r="T3" s="141"/>
      <c r="U3" s="141"/>
      <c r="V3" s="141"/>
      <c r="W3" s="141"/>
      <c r="X3" s="141"/>
      <c r="Y3" s="141"/>
      <c r="Z3" s="141"/>
      <c r="AA3" s="141"/>
      <c r="AB3" s="141"/>
      <c r="AC3" s="141"/>
      <c r="AD3" s="141"/>
      <c r="AE3" s="141"/>
      <c r="AF3" s="141"/>
      <c r="AG3" s="141"/>
      <c r="AH3" s="141"/>
      <c r="AI3" s="141"/>
      <c r="AJ3" s="141"/>
      <c r="AK3" s="141"/>
      <c r="AL3" s="141"/>
      <c r="AM3" s="140"/>
      <c r="AN3" s="141"/>
      <c r="AO3" s="141"/>
      <c r="AP3" s="141"/>
      <c r="AQ3" s="140"/>
      <c r="AR3" s="141"/>
      <c r="AS3" s="141"/>
      <c r="AT3" s="141"/>
      <c r="AU3" s="140"/>
      <c r="AV3" s="141"/>
      <c r="AW3" s="141"/>
      <c r="AX3" s="141"/>
      <c r="AY3" s="140"/>
      <c r="AZ3" s="141"/>
      <c r="BA3" s="141"/>
      <c r="BB3" s="141"/>
      <c r="BC3" s="140"/>
      <c r="BD3" s="141"/>
      <c r="BE3" s="141"/>
      <c r="BF3" s="141"/>
      <c r="BG3" s="140"/>
      <c r="BH3" s="141"/>
      <c r="BI3" s="141"/>
      <c r="BJ3" s="141"/>
      <c r="BK3" s="140"/>
      <c r="BL3" s="141"/>
      <c r="BM3" s="141"/>
      <c r="BN3" s="141"/>
      <c r="BO3" s="140"/>
      <c r="BP3" s="141"/>
      <c r="BQ3" s="141"/>
      <c r="BR3" s="141"/>
      <c r="BS3" s="140"/>
      <c r="BT3" s="141"/>
      <c r="BU3" s="141"/>
      <c r="BV3" s="141"/>
      <c r="BW3" s="140"/>
      <c r="BX3" s="141"/>
      <c r="BY3" s="141"/>
      <c r="BZ3" s="141"/>
      <c r="CA3" s="140"/>
      <c r="CB3" s="141"/>
      <c r="CC3" s="141"/>
      <c r="CD3" s="141"/>
      <c r="CE3" s="140"/>
      <c r="CF3" s="141"/>
      <c r="CG3" s="141"/>
      <c r="CH3" s="141"/>
      <c r="CI3" s="141"/>
      <c r="CJ3" s="141"/>
      <c r="CK3" s="141"/>
      <c r="CL3" s="141"/>
      <c r="CM3" s="141"/>
      <c r="CN3" s="141"/>
      <c r="CO3" s="141"/>
      <c r="CP3" s="141"/>
      <c r="CQ3" s="141"/>
      <c r="CR3" s="141"/>
      <c r="CS3" s="141"/>
      <c r="CT3" s="141"/>
      <c r="CU3" s="141"/>
      <c r="CV3" s="141"/>
      <c r="CW3" s="141"/>
      <c r="CX3" s="141"/>
      <c r="CY3" s="141"/>
      <c r="CZ3" s="141"/>
      <c r="DA3" s="141"/>
      <c r="DB3" s="141"/>
      <c r="DC3" s="141"/>
      <c r="DD3" s="141"/>
      <c r="DE3" s="140"/>
      <c r="DF3" s="141"/>
      <c r="DG3" s="140"/>
      <c r="DH3" s="140"/>
      <c r="DI3" s="141"/>
      <c r="DJ3" s="141"/>
      <c r="DK3" s="141"/>
      <c r="DL3" s="141"/>
      <c r="DM3" s="140"/>
      <c r="DN3" s="141"/>
      <c r="DO3" s="140"/>
      <c r="DP3" s="141"/>
      <c r="DQ3" s="141"/>
      <c r="DR3" s="141"/>
      <c r="DS3" s="141"/>
      <c r="DT3" s="141"/>
      <c r="DU3" s="141"/>
      <c r="DV3" s="141"/>
      <c r="DW3" s="141"/>
      <c r="DX3" s="141"/>
      <c r="DY3" s="141"/>
      <c r="DZ3" s="141"/>
      <c r="EA3" s="141"/>
      <c r="EB3" s="141"/>
      <c r="EC3" s="141"/>
      <c r="ED3" s="141"/>
      <c r="EE3" s="141"/>
      <c r="EF3" s="141"/>
      <c r="EG3" s="141"/>
      <c r="EH3" s="141"/>
      <c r="EI3" s="141"/>
      <c r="EJ3" s="141"/>
      <c r="EK3" s="141"/>
      <c r="EL3" s="141"/>
      <c r="EM3" s="141"/>
      <c r="EN3" s="141"/>
      <c r="EO3" s="141"/>
      <c r="EP3" s="141"/>
      <c r="EQ3" s="141"/>
      <c r="ER3" s="141"/>
      <c r="ES3" s="141"/>
      <c r="ET3" s="141"/>
      <c r="EU3" s="141"/>
      <c r="EV3" s="141"/>
      <c r="EW3" s="141"/>
      <c r="EX3" s="141"/>
      <c r="EY3" s="141"/>
      <c r="EZ3" s="141"/>
      <c r="FA3" s="141"/>
      <c r="FB3" s="141"/>
      <c r="FC3" s="141"/>
      <c r="FD3" s="141"/>
      <c r="FE3" s="141"/>
      <c r="FF3" s="141"/>
      <c r="FG3" s="141"/>
      <c r="FH3" s="141"/>
      <c r="FI3" s="141"/>
      <c r="FJ3" s="141"/>
      <c r="FK3" s="141"/>
      <c r="FL3" s="141"/>
      <c r="FM3" s="141"/>
      <c r="FN3" s="141"/>
      <c r="FO3" s="141"/>
      <c r="FP3" s="141"/>
      <c r="FQ3" s="141"/>
      <c r="FR3" s="141"/>
      <c r="FS3" s="141"/>
      <c r="FT3" s="141"/>
      <c r="FU3" s="141"/>
      <c r="FV3" s="141"/>
      <c r="FW3" s="141"/>
      <c r="FX3" s="141"/>
      <c r="FY3" s="141"/>
      <c r="FZ3" s="141"/>
      <c r="GA3" s="141"/>
      <c r="GB3" s="141"/>
      <c r="GC3" s="141"/>
      <c r="GD3" s="141"/>
      <c r="GE3" s="141"/>
      <c r="GF3" s="141"/>
      <c r="GG3" s="141"/>
      <c r="GH3" s="141"/>
      <c r="GI3" s="141"/>
      <c r="GJ3" s="141"/>
      <c r="GK3" s="141"/>
      <c r="BLP3" s="130"/>
    </row>
    <row r="4" spans="1:193 1680:1680" ht="14.25" customHeight="1" x14ac:dyDescent="0.2">
      <c r="A4" s="129"/>
      <c r="B4" s="139" t="s">
        <v>443</v>
      </c>
      <c r="C4" s="494" t="s">
        <v>442</v>
      </c>
      <c r="D4" s="495"/>
      <c r="E4" s="495"/>
      <c r="F4" s="495"/>
      <c r="G4" s="495"/>
      <c r="H4" s="496"/>
      <c r="I4" s="203" t="s">
        <v>441</v>
      </c>
      <c r="J4" s="486"/>
      <c r="K4" s="487"/>
      <c r="L4" s="141"/>
      <c r="M4" s="140"/>
      <c r="N4" s="140"/>
      <c r="O4" s="141"/>
      <c r="P4" s="141"/>
      <c r="Q4" s="141"/>
      <c r="R4" s="141"/>
      <c r="S4" s="141"/>
      <c r="T4" s="141"/>
      <c r="U4" s="141"/>
      <c r="V4" s="141"/>
      <c r="W4" s="141"/>
      <c r="X4" s="141"/>
      <c r="Y4" s="141"/>
      <c r="Z4" s="141"/>
      <c r="AA4" s="141"/>
      <c r="AB4" s="141"/>
      <c r="AC4" s="141"/>
      <c r="AD4" s="141"/>
      <c r="AE4" s="141"/>
      <c r="AF4" s="141"/>
      <c r="AG4" s="141"/>
      <c r="AH4" s="141"/>
      <c r="AI4" s="141"/>
      <c r="AJ4" s="141"/>
      <c r="AK4" s="141"/>
      <c r="AL4" s="141"/>
      <c r="AM4" s="140"/>
      <c r="AN4" s="141"/>
      <c r="AO4" s="141"/>
      <c r="AP4" s="141"/>
      <c r="AQ4" s="140"/>
      <c r="AR4" s="141"/>
      <c r="AS4" s="141"/>
      <c r="AT4" s="141"/>
      <c r="AU4" s="140"/>
      <c r="AV4" s="141"/>
      <c r="AW4" s="141"/>
      <c r="AX4" s="141"/>
      <c r="AY4" s="140"/>
      <c r="AZ4" s="141"/>
      <c r="BA4" s="141"/>
      <c r="BB4" s="141"/>
      <c r="BC4" s="140"/>
      <c r="BD4" s="141"/>
      <c r="BE4" s="141"/>
      <c r="BF4" s="141"/>
      <c r="BG4" s="140"/>
      <c r="BH4" s="141"/>
      <c r="BI4" s="141"/>
      <c r="BJ4" s="141"/>
      <c r="BK4" s="140"/>
      <c r="BL4" s="141"/>
      <c r="BM4" s="141"/>
      <c r="BN4" s="141"/>
      <c r="BO4" s="140"/>
      <c r="BP4" s="141"/>
      <c r="BQ4" s="141"/>
      <c r="BR4" s="141"/>
      <c r="BS4" s="140"/>
      <c r="BT4" s="141"/>
      <c r="BU4" s="141"/>
      <c r="BV4" s="141"/>
      <c r="BW4" s="140"/>
      <c r="BX4" s="141"/>
      <c r="BY4" s="141"/>
      <c r="BZ4" s="141"/>
      <c r="CA4" s="140"/>
      <c r="CB4" s="141"/>
      <c r="CC4" s="141"/>
      <c r="CD4" s="141"/>
      <c r="CE4" s="140"/>
      <c r="CF4" s="141"/>
      <c r="CG4" s="141"/>
      <c r="CH4" s="141"/>
      <c r="CI4" s="141"/>
      <c r="CJ4" s="141"/>
      <c r="CK4" s="141"/>
      <c r="CL4" s="141"/>
      <c r="CM4" s="141"/>
      <c r="CN4" s="141"/>
      <c r="CO4" s="141"/>
      <c r="CP4" s="141"/>
      <c r="CQ4" s="141"/>
      <c r="CR4" s="141"/>
      <c r="CS4" s="141"/>
      <c r="CT4" s="141"/>
      <c r="CU4" s="141"/>
      <c r="CV4" s="141"/>
      <c r="CW4" s="141"/>
      <c r="CX4" s="141"/>
      <c r="CY4" s="141"/>
      <c r="CZ4" s="141"/>
      <c r="DA4" s="141"/>
      <c r="DB4" s="141"/>
      <c r="DC4" s="141"/>
      <c r="DD4" s="141"/>
      <c r="DE4" s="140"/>
      <c r="DF4" s="141"/>
      <c r="DG4" s="140"/>
      <c r="DH4" s="140"/>
      <c r="DI4" s="141"/>
      <c r="DJ4" s="168"/>
      <c r="DK4" s="141"/>
      <c r="DL4" s="141"/>
      <c r="DM4" s="140"/>
      <c r="DN4" s="141"/>
      <c r="DO4" s="140"/>
      <c r="DP4" s="141"/>
      <c r="DQ4" s="141"/>
      <c r="DR4" s="141"/>
      <c r="DS4" s="141"/>
      <c r="DT4" s="141"/>
      <c r="DU4" s="141"/>
      <c r="DV4" s="141"/>
      <c r="DW4" s="141"/>
      <c r="DX4" s="141"/>
      <c r="DY4" s="141"/>
      <c r="DZ4" s="141"/>
      <c r="EA4" s="141"/>
      <c r="EB4" s="141"/>
      <c r="EC4" s="141"/>
      <c r="ED4" s="141"/>
      <c r="EE4" s="141"/>
      <c r="EF4" s="141"/>
      <c r="EG4" s="141"/>
      <c r="EH4" s="141"/>
      <c r="EI4" s="141"/>
      <c r="EJ4" s="141"/>
      <c r="EK4" s="141"/>
      <c r="EL4" s="141"/>
      <c r="EM4" s="141"/>
      <c r="EN4" s="141"/>
      <c r="EO4" s="141"/>
      <c r="EP4" s="141"/>
      <c r="EQ4" s="141"/>
      <c r="ER4" s="141"/>
      <c r="ES4" s="141"/>
      <c r="ET4" s="141"/>
      <c r="EU4" s="141"/>
      <c r="EV4" s="141"/>
      <c r="EW4" s="141"/>
      <c r="EX4" s="141"/>
      <c r="EY4" s="141"/>
      <c r="EZ4" s="141"/>
      <c r="FA4" s="141"/>
      <c r="FB4" s="141"/>
      <c r="FC4" s="141"/>
      <c r="FD4" s="141"/>
      <c r="FE4" s="141"/>
      <c r="FF4" s="141"/>
      <c r="FG4" s="141"/>
      <c r="FH4" s="141"/>
      <c r="FI4" s="141"/>
      <c r="FJ4" s="141"/>
      <c r="FK4" s="141"/>
      <c r="FL4" s="141"/>
      <c r="FM4" s="141"/>
      <c r="FN4" s="141"/>
      <c r="FO4" s="141"/>
      <c r="FP4" s="141"/>
      <c r="FQ4" s="141"/>
      <c r="FR4" s="141"/>
      <c r="FS4" s="141"/>
      <c r="FT4" s="141"/>
      <c r="FU4" s="141"/>
      <c r="FV4" s="141"/>
      <c r="FW4" s="141"/>
      <c r="FX4" s="141"/>
      <c r="FY4" s="141"/>
      <c r="FZ4" s="141"/>
      <c r="GA4" s="141"/>
      <c r="GB4" s="141"/>
      <c r="GC4" s="141"/>
      <c r="GD4" s="141"/>
      <c r="GE4" s="141"/>
      <c r="GF4" s="141"/>
      <c r="GG4" s="141"/>
      <c r="GH4" s="141"/>
      <c r="GI4" s="141"/>
      <c r="GJ4" s="141"/>
      <c r="GK4" s="141"/>
      <c r="BLP4" s="130"/>
    </row>
    <row r="5" spans="1:193 1680:1680" ht="38.25" customHeight="1" x14ac:dyDescent="0.2">
      <c r="A5" s="129"/>
      <c r="B5" s="146" t="s">
        <v>440</v>
      </c>
      <c r="C5" s="190" t="s">
        <v>439</v>
      </c>
      <c r="D5" s="146" t="s">
        <v>438</v>
      </c>
      <c r="E5" s="535" t="s">
        <v>1060</v>
      </c>
      <c r="F5" s="536"/>
      <c r="G5" s="537"/>
      <c r="H5" s="191" t="s">
        <v>436</v>
      </c>
      <c r="I5" s="538" t="s">
        <v>1059</v>
      </c>
      <c r="J5" s="539"/>
      <c r="K5" s="539"/>
      <c r="L5" s="539"/>
      <c r="M5" s="539"/>
      <c r="N5" s="540"/>
      <c r="O5" s="471" t="s">
        <v>434</v>
      </c>
      <c r="P5" s="472"/>
      <c r="Q5" s="533">
        <v>45681</v>
      </c>
      <c r="R5" s="534"/>
      <c r="S5" s="202"/>
      <c r="T5" s="202"/>
      <c r="U5" s="475"/>
      <c r="V5" s="475"/>
      <c r="W5" s="476"/>
      <c r="X5" s="477"/>
      <c r="Y5" s="126"/>
      <c r="Z5" s="126"/>
      <c r="AA5" s="126"/>
      <c r="AB5" s="126"/>
      <c r="AC5" s="126"/>
      <c r="AD5" s="126"/>
      <c r="AE5" s="126"/>
      <c r="AF5" s="126"/>
      <c r="AG5" s="126"/>
      <c r="AH5" s="126"/>
      <c r="AI5" s="127"/>
      <c r="AJ5" s="127"/>
      <c r="AK5" s="126"/>
      <c r="AL5" s="126"/>
      <c r="AM5" s="126"/>
      <c r="AN5" s="127"/>
      <c r="AO5" s="127"/>
      <c r="AP5" s="126"/>
      <c r="AQ5" s="126"/>
      <c r="AR5" s="127"/>
      <c r="AS5" s="127"/>
      <c r="AT5" s="126"/>
      <c r="AU5" s="126"/>
      <c r="AV5" s="127"/>
      <c r="AW5" s="127"/>
      <c r="AX5" s="126"/>
      <c r="AY5" s="126"/>
      <c r="AZ5" s="127"/>
      <c r="BA5" s="127"/>
      <c r="BB5" s="126"/>
      <c r="BC5" s="126"/>
      <c r="BD5" s="127"/>
      <c r="BE5" s="127"/>
      <c r="BF5" s="126"/>
      <c r="BG5" s="126"/>
      <c r="BH5" s="127"/>
      <c r="BI5" s="127"/>
      <c r="BJ5" s="126"/>
      <c r="BK5" s="126"/>
      <c r="BL5" s="127"/>
      <c r="BM5" s="127"/>
      <c r="BN5" s="126"/>
      <c r="BO5" s="126"/>
      <c r="BP5" s="127"/>
      <c r="BQ5" s="127"/>
      <c r="BR5" s="126"/>
      <c r="BS5" s="126"/>
      <c r="BT5" s="127"/>
      <c r="BU5" s="127"/>
      <c r="BV5" s="126"/>
      <c r="BW5" s="126"/>
      <c r="BX5" s="127"/>
      <c r="BY5" s="127"/>
      <c r="BZ5" s="126"/>
      <c r="CA5" s="126"/>
      <c r="CB5" s="127"/>
      <c r="CC5" s="127"/>
      <c r="CD5" s="126"/>
      <c r="CE5" s="126"/>
      <c r="CF5" s="127"/>
      <c r="CG5" s="127"/>
      <c r="CH5" s="126"/>
      <c r="CI5" s="126"/>
      <c r="CJ5" s="126"/>
      <c r="CK5" s="126"/>
      <c r="CL5" s="126"/>
      <c r="CM5" s="126"/>
      <c r="CN5" s="126"/>
      <c r="CO5" s="126"/>
      <c r="CP5" s="126"/>
      <c r="CQ5" s="126"/>
      <c r="CR5" s="126"/>
      <c r="CS5" s="126"/>
      <c r="CT5" s="126"/>
      <c r="CU5" s="126"/>
      <c r="CV5" s="126"/>
      <c r="CW5" s="126"/>
      <c r="CX5" s="126"/>
      <c r="CY5" s="126"/>
      <c r="CZ5" s="126"/>
      <c r="DA5" s="126"/>
      <c r="DB5" s="125"/>
      <c r="DC5" s="125"/>
      <c r="DD5" s="125"/>
      <c r="DE5" s="125"/>
      <c r="DF5" s="126"/>
      <c r="DG5" s="126"/>
      <c r="DH5" s="126"/>
      <c r="DI5" s="126"/>
      <c r="DJ5" s="126"/>
      <c r="DK5" s="126"/>
      <c r="DL5" s="126"/>
      <c r="DM5" s="125"/>
      <c r="DN5" s="126"/>
      <c r="DO5" s="126"/>
      <c r="DP5" s="126"/>
      <c r="DQ5" s="126"/>
      <c r="DR5" s="126"/>
      <c r="DS5" s="126"/>
      <c r="DT5" s="126"/>
      <c r="DU5" s="126"/>
      <c r="DV5" s="126"/>
      <c r="DW5" s="126"/>
      <c r="DX5" s="126"/>
      <c r="DY5" s="126"/>
      <c r="DZ5" s="126"/>
      <c r="EA5" s="126"/>
      <c r="EB5" s="126"/>
      <c r="EC5" s="126"/>
      <c r="ED5" s="126"/>
      <c r="EE5" s="126"/>
      <c r="EF5" s="126"/>
      <c r="EG5" s="126"/>
      <c r="EH5" s="126"/>
      <c r="EI5" s="126"/>
      <c r="EJ5" s="126"/>
      <c r="EK5" s="126"/>
      <c r="EL5" s="126"/>
      <c r="EM5" s="126"/>
      <c r="EN5" s="126"/>
      <c r="EO5" s="126"/>
      <c r="EP5" s="126"/>
      <c r="EQ5" s="126"/>
      <c r="ER5" s="126"/>
      <c r="ES5" s="126"/>
      <c r="ET5" s="126"/>
      <c r="EU5" s="126"/>
      <c r="EV5" s="126"/>
      <c r="EW5" s="126"/>
      <c r="EX5" s="126"/>
      <c r="EY5" s="126"/>
      <c r="EZ5" s="126"/>
      <c r="FA5" s="126"/>
      <c r="FB5" s="126"/>
      <c r="FC5" s="126"/>
      <c r="FD5" s="126"/>
      <c r="FE5" s="126"/>
      <c r="FF5" s="126"/>
      <c r="FG5" s="126"/>
      <c r="FH5" s="126"/>
      <c r="FI5" s="126"/>
      <c r="FJ5" s="126"/>
      <c r="FK5" s="126"/>
      <c r="FL5" s="126"/>
      <c r="FM5" s="126"/>
      <c r="FN5" s="126"/>
      <c r="FO5" s="126"/>
      <c r="FP5" s="126"/>
      <c r="FQ5" s="126"/>
      <c r="FR5" s="126"/>
      <c r="FS5" s="126"/>
      <c r="FT5" s="126"/>
      <c r="FU5" s="126"/>
      <c r="FV5" s="126"/>
      <c r="FW5" s="126"/>
      <c r="FX5" s="126"/>
      <c r="FY5" s="126"/>
      <c r="FZ5" s="126"/>
      <c r="GA5" s="126"/>
      <c r="GB5" s="126"/>
      <c r="GC5" s="126"/>
      <c r="GD5" s="126"/>
      <c r="GE5" s="126"/>
      <c r="GF5" s="126"/>
      <c r="GG5" s="126"/>
      <c r="GH5" s="126"/>
      <c r="GI5" s="126"/>
      <c r="GJ5" s="129"/>
      <c r="GK5" s="129"/>
    </row>
    <row r="6" spans="1:193 1680:1680" ht="5.25" customHeight="1" x14ac:dyDescent="0.2">
      <c r="A6" s="129"/>
      <c r="B6" s="125"/>
      <c r="C6" s="126"/>
      <c r="D6" s="125"/>
      <c r="E6" s="125"/>
      <c r="F6" s="125"/>
      <c r="G6" s="127"/>
      <c r="H6" s="127"/>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7"/>
      <c r="AJ6" s="127"/>
      <c r="AK6" s="126"/>
      <c r="AL6" s="126"/>
      <c r="AM6" s="126"/>
      <c r="AN6" s="127"/>
      <c r="AO6" s="127"/>
      <c r="AP6" s="126"/>
      <c r="AQ6" s="126"/>
      <c r="AR6" s="127"/>
      <c r="AS6" s="127"/>
      <c r="AT6" s="126"/>
      <c r="AU6" s="126"/>
      <c r="AV6" s="127"/>
      <c r="AW6" s="127"/>
      <c r="AX6" s="126"/>
      <c r="AY6" s="126"/>
      <c r="AZ6" s="127"/>
      <c r="BA6" s="127"/>
      <c r="BB6" s="126"/>
      <c r="BC6" s="126"/>
      <c r="BD6" s="127"/>
      <c r="BE6" s="127"/>
      <c r="BF6" s="126"/>
      <c r="BG6" s="126"/>
      <c r="BH6" s="127"/>
      <c r="BI6" s="127"/>
      <c r="BJ6" s="126"/>
      <c r="BK6" s="126"/>
      <c r="BL6" s="127"/>
      <c r="BM6" s="127"/>
      <c r="BN6" s="126"/>
      <c r="BO6" s="126"/>
      <c r="BP6" s="127"/>
      <c r="BQ6" s="127"/>
      <c r="BR6" s="126"/>
      <c r="BS6" s="126"/>
      <c r="BT6" s="127"/>
      <c r="BU6" s="127"/>
      <c r="BV6" s="126"/>
      <c r="BW6" s="126"/>
      <c r="BX6" s="127"/>
      <c r="BY6" s="127"/>
      <c r="BZ6" s="126"/>
      <c r="CA6" s="126"/>
      <c r="CB6" s="127"/>
      <c r="CC6" s="127"/>
      <c r="CD6" s="126"/>
      <c r="CE6" s="126"/>
      <c r="CF6" s="127"/>
      <c r="CG6" s="127"/>
      <c r="CH6" s="126"/>
      <c r="CI6" s="126"/>
      <c r="CJ6" s="126"/>
      <c r="CK6" s="126"/>
      <c r="CL6" s="126"/>
      <c r="CM6" s="126"/>
      <c r="CN6" s="126"/>
      <c r="CO6" s="126"/>
      <c r="CP6" s="126"/>
      <c r="CQ6" s="126"/>
      <c r="CR6" s="126"/>
      <c r="CS6" s="126"/>
      <c r="CT6" s="126"/>
      <c r="CU6" s="126"/>
      <c r="CV6" s="126"/>
      <c r="CW6" s="126"/>
      <c r="CX6" s="126"/>
      <c r="CY6" s="126"/>
      <c r="CZ6" s="126"/>
      <c r="DA6" s="126"/>
      <c r="DB6" s="125"/>
      <c r="DC6" s="125"/>
      <c r="DD6" s="125"/>
      <c r="DE6" s="125"/>
      <c r="DF6" s="126"/>
      <c r="DG6" s="126"/>
      <c r="DH6" s="126"/>
      <c r="DI6" s="126"/>
      <c r="DJ6" s="126"/>
      <c r="DK6" s="126"/>
      <c r="DL6" s="126"/>
      <c r="DM6" s="125"/>
      <c r="DN6" s="126"/>
      <c r="DO6" s="126"/>
      <c r="DP6" s="126"/>
      <c r="DQ6" s="126"/>
      <c r="DR6" s="126"/>
      <c r="DS6" s="126"/>
      <c r="DT6" s="126"/>
      <c r="DU6" s="126"/>
      <c r="DV6" s="126"/>
      <c r="DW6" s="126"/>
      <c r="DX6" s="126"/>
      <c r="DY6" s="126"/>
      <c r="DZ6" s="126"/>
      <c r="EA6" s="126"/>
      <c r="EB6" s="126"/>
      <c r="EC6" s="126"/>
      <c r="ED6" s="126"/>
      <c r="EE6" s="126"/>
      <c r="EF6" s="126"/>
      <c r="EG6" s="126"/>
      <c r="EH6" s="126"/>
      <c r="EI6" s="126"/>
      <c r="EJ6" s="126"/>
      <c r="EK6" s="126"/>
      <c r="EL6" s="126"/>
      <c r="EM6" s="126"/>
      <c r="EN6" s="126"/>
      <c r="EO6" s="126"/>
      <c r="EP6" s="126"/>
      <c r="EQ6" s="126"/>
      <c r="ER6" s="126"/>
      <c r="ES6" s="126"/>
      <c r="ET6" s="126"/>
      <c r="EU6" s="126"/>
      <c r="EV6" s="126"/>
      <c r="EW6" s="126"/>
      <c r="EX6" s="126"/>
      <c r="EY6" s="126"/>
      <c r="EZ6" s="126"/>
      <c r="FA6" s="126"/>
      <c r="FB6" s="126"/>
      <c r="FC6" s="126"/>
      <c r="FD6" s="126"/>
      <c r="FE6" s="126"/>
      <c r="FF6" s="126"/>
      <c r="FG6" s="126"/>
      <c r="FH6" s="126"/>
      <c r="FI6" s="126"/>
      <c r="FJ6" s="126"/>
      <c r="FK6" s="126"/>
      <c r="FL6" s="126"/>
      <c r="FM6" s="126"/>
      <c r="FN6" s="126"/>
      <c r="FO6" s="126"/>
      <c r="FP6" s="126"/>
      <c r="FQ6" s="126"/>
      <c r="FR6" s="126"/>
      <c r="FS6" s="126"/>
      <c r="FT6" s="126"/>
      <c r="FU6" s="126"/>
      <c r="FV6" s="126"/>
      <c r="FW6" s="126"/>
      <c r="FX6" s="126"/>
      <c r="FY6" s="126"/>
      <c r="FZ6" s="126"/>
      <c r="GA6" s="126"/>
      <c r="GB6" s="126"/>
      <c r="GC6" s="126"/>
      <c r="GD6" s="126"/>
      <c r="GE6" s="126"/>
      <c r="GF6" s="126"/>
      <c r="GG6" s="126"/>
      <c r="GH6" s="126"/>
      <c r="GI6" s="126"/>
      <c r="GJ6" s="129"/>
      <c r="GK6" s="129"/>
    </row>
    <row r="7" spans="1:193 1680:1680" s="129" customFormat="1" ht="23.25" customHeight="1" x14ac:dyDescent="0.2">
      <c r="A7" s="89">
        <f>COUNTA(C9:C100)</f>
        <v>10</v>
      </c>
      <c r="B7" s="478" t="s">
        <v>433</v>
      </c>
      <c r="C7" s="479"/>
      <c r="D7" s="479"/>
      <c r="E7" s="479"/>
      <c r="F7" s="479"/>
      <c r="G7" s="479"/>
      <c r="H7" s="479"/>
      <c r="I7" s="162"/>
      <c r="J7" s="480" t="s">
        <v>432</v>
      </c>
      <c r="K7" s="480"/>
      <c r="L7" s="480"/>
      <c r="M7" s="480"/>
      <c r="N7" s="480"/>
      <c r="O7" s="480"/>
      <c r="P7" s="480"/>
      <c r="Q7" s="480"/>
      <c r="R7" s="480"/>
      <c r="S7" s="480"/>
      <c r="T7" s="480"/>
      <c r="U7" s="480"/>
      <c r="V7" s="480"/>
      <c r="W7" s="480"/>
      <c r="X7" s="480"/>
      <c r="Y7" s="480"/>
      <c r="Z7" s="480"/>
      <c r="AA7" s="480"/>
      <c r="AB7" s="480"/>
      <c r="AC7" s="465" t="s">
        <v>431</v>
      </c>
      <c r="AD7" s="465"/>
      <c r="AE7" s="465"/>
      <c r="AF7" s="465"/>
      <c r="AG7" s="465"/>
      <c r="AH7" s="465"/>
      <c r="AI7" s="466" t="s">
        <v>430</v>
      </c>
      <c r="AJ7" s="466"/>
      <c r="AK7" s="466"/>
      <c r="AL7" s="466"/>
      <c r="AM7" s="189"/>
      <c r="AN7" s="167" t="s">
        <v>429</v>
      </c>
      <c r="AO7" s="166"/>
      <c r="AP7" s="166"/>
      <c r="AQ7" s="189"/>
      <c r="AR7" s="166"/>
      <c r="AS7" s="166"/>
      <c r="AT7" s="166"/>
      <c r="AU7" s="189"/>
      <c r="AV7" s="166"/>
      <c r="AW7" s="166"/>
      <c r="AX7" s="166"/>
      <c r="AY7" s="189"/>
      <c r="AZ7" s="166"/>
      <c r="BA7" s="166"/>
      <c r="BB7" s="166"/>
      <c r="BC7" s="189"/>
      <c r="BD7" s="166"/>
      <c r="BE7" s="166"/>
      <c r="BF7" s="166"/>
      <c r="BG7" s="189"/>
      <c r="BH7" s="163"/>
      <c r="BI7" s="163"/>
      <c r="BJ7" s="163"/>
      <c r="BK7" s="189"/>
      <c r="BL7" s="163"/>
      <c r="BM7" s="163"/>
      <c r="BN7" s="163"/>
      <c r="BO7" s="189"/>
      <c r="BP7" s="163"/>
      <c r="BQ7" s="163"/>
      <c r="BR7" s="163"/>
      <c r="BS7" s="189"/>
      <c r="BT7" s="163"/>
      <c r="BU7" s="163"/>
      <c r="BV7" s="163"/>
      <c r="BW7" s="189"/>
      <c r="BX7" s="163"/>
      <c r="BY7" s="163"/>
      <c r="BZ7" s="163"/>
      <c r="CA7" s="189"/>
      <c r="CB7" s="163"/>
      <c r="CC7" s="163"/>
      <c r="CD7" s="163"/>
      <c r="CE7" s="189"/>
      <c r="CF7" s="163"/>
      <c r="CG7" s="163"/>
      <c r="CH7" s="163"/>
      <c r="CI7" s="163"/>
      <c r="CJ7" s="163"/>
      <c r="CK7" s="163"/>
      <c r="CL7" s="163"/>
      <c r="CM7" s="163"/>
      <c r="CN7" s="163"/>
      <c r="CO7" s="163"/>
      <c r="CP7" s="163"/>
      <c r="CQ7" s="163"/>
      <c r="CR7" s="163"/>
      <c r="CS7" s="163">
        <f>SUM(CS9:CS18)</f>
        <v>30</v>
      </c>
      <c r="CT7" s="163"/>
      <c r="CU7" s="163"/>
      <c r="CV7" s="163"/>
      <c r="CW7" s="163"/>
      <c r="CX7" s="150"/>
      <c r="CY7" s="150"/>
      <c r="CZ7" s="150"/>
      <c r="DA7" s="150"/>
      <c r="DB7" s="144"/>
      <c r="DC7" s="144"/>
      <c r="DD7" s="144"/>
      <c r="DE7" s="144"/>
      <c r="DF7" s="144"/>
      <c r="DG7" s="144"/>
      <c r="DH7" s="169"/>
      <c r="DI7" s="168">
        <f>IF(DA9&lt;0.6,1,4)</f>
        <v>4</v>
      </c>
      <c r="DJ7" s="144"/>
      <c r="DK7" s="144"/>
      <c r="DL7" s="144"/>
      <c r="DM7" s="144"/>
      <c r="DN7" s="144"/>
      <c r="DO7" s="144"/>
      <c r="DP7" s="144"/>
      <c r="DQ7" s="144"/>
      <c r="DR7" s="144"/>
      <c r="DS7" s="144"/>
      <c r="DT7" s="144"/>
      <c r="DU7" s="144"/>
      <c r="DV7" s="144"/>
      <c r="DW7" s="144"/>
      <c r="DX7" s="144"/>
      <c r="DY7" s="144"/>
      <c r="DZ7" s="144"/>
      <c r="EA7" s="144"/>
      <c r="EB7" s="144"/>
      <c r="EC7" s="144"/>
      <c r="ED7" s="144"/>
      <c r="EE7" s="144"/>
      <c r="EF7" s="144"/>
      <c r="EG7" s="144"/>
      <c r="EH7" s="144"/>
      <c r="EI7" s="144"/>
      <c r="EJ7" s="144"/>
      <c r="EK7" s="144"/>
      <c r="EL7" s="144"/>
      <c r="EM7" s="144"/>
      <c r="EN7" s="144"/>
      <c r="EO7" s="144"/>
      <c r="EP7" s="144"/>
      <c r="EQ7" s="144"/>
      <c r="ER7" s="144"/>
      <c r="ES7" s="144"/>
      <c r="ET7" s="144"/>
      <c r="EU7" s="144"/>
      <c r="EV7" s="144"/>
      <c r="EW7" s="144"/>
      <c r="EX7" s="144"/>
      <c r="EY7" s="144"/>
      <c r="EZ7" s="144"/>
      <c r="FA7" s="144"/>
      <c r="FB7" s="144"/>
      <c r="FC7" s="144"/>
      <c r="FD7" s="144"/>
      <c r="FE7" s="144"/>
      <c r="FF7" s="144"/>
      <c r="FG7" s="144"/>
      <c r="FH7" s="144"/>
      <c r="FI7" s="144"/>
      <c r="FJ7" s="144"/>
      <c r="FK7" s="144"/>
      <c r="FL7" s="144"/>
      <c r="FM7" s="144"/>
      <c r="FN7" s="144"/>
      <c r="FO7" s="144"/>
      <c r="FP7" s="144"/>
      <c r="FQ7" s="144"/>
      <c r="FR7" s="144"/>
      <c r="FS7" s="144"/>
      <c r="FT7" s="144"/>
      <c r="FU7" s="144"/>
      <c r="FV7" s="144"/>
      <c r="FW7" s="144"/>
      <c r="FX7" s="144"/>
      <c r="FY7" s="144"/>
      <c r="FZ7" s="144"/>
      <c r="GA7" s="144"/>
      <c r="GB7" s="144"/>
      <c r="GC7" s="144"/>
      <c r="GD7" s="144"/>
      <c r="GE7" s="144"/>
      <c r="GF7" s="144"/>
      <c r="GG7" s="144"/>
      <c r="GH7" s="144"/>
      <c r="GI7" s="169"/>
    </row>
    <row r="8" spans="1:193 1680:1680" s="429" customFormat="1" ht="74.25" customHeight="1" x14ac:dyDescent="0.3">
      <c r="A8" s="412" t="s">
        <v>428</v>
      </c>
      <c r="B8" s="413" t="s">
        <v>427</v>
      </c>
      <c r="C8" s="413" t="s">
        <v>1333</v>
      </c>
      <c r="D8" s="414" t="s">
        <v>425</v>
      </c>
      <c r="E8" s="414" t="s">
        <v>424</v>
      </c>
      <c r="F8" s="414" t="s">
        <v>423</v>
      </c>
      <c r="G8" s="414" t="s">
        <v>422</v>
      </c>
      <c r="H8" s="414" t="s">
        <v>421</v>
      </c>
      <c r="I8" s="413" t="s">
        <v>1334</v>
      </c>
      <c r="J8" s="415" t="s">
        <v>419</v>
      </c>
      <c r="K8" s="415" t="s">
        <v>418</v>
      </c>
      <c r="L8" s="415" t="s">
        <v>417</v>
      </c>
      <c r="M8" s="415" t="s">
        <v>416</v>
      </c>
      <c r="N8" s="415" t="s">
        <v>415</v>
      </c>
      <c r="O8" s="415" t="s">
        <v>414</v>
      </c>
      <c r="P8" s="415" t="s">
        <v>413</v>
      </c>
      <c r="Q8" s="415" t="s">
        <v>412</v>
      </c>
      <c r="R8" s="415" t="s">
        <v>411</v>
      </c>
      <c r="S8" s="415" t="s">
        <v>410</v>
      </c>
      <c r="T8" s="415" t="s">
        <v>409</v>
      </c>
      <c r="U8" s="415" t="s">
        <v>408</v>
      </c>
      <c r="V8" s="415" t="s">
        <v>407</v>
      </c>
      <c r="W8" s="415" t="s">
        <v>406</v>
      </c>
      <c r="X8" s="415" t="s">
        <v>405</v>
      </c>
      <c r="Y8" s="415" t="s">
        <v>404</v>
      </c>
      <c r="Z8" s="415" t="s">
        <v>403</v>
      </c>
      <c r="AA8" s="415" t="s">
        <v>402</v>
      </c>
      <c r="AB8" s="415" t="s">
        <v>401</v>
      </c>
      <c r="AC8" s="413" t="s">
        <v>27</v>
      </c>
      <c r="AD8" s="413" t="s">
        <v>400</v>
      </c>
      <c r="AE8" s="413" t="s">
        <v>33</v>
      </c>
      <c r="AF8" s="413" t="s">
        <v>399</v>
      </c>
      <c r="AG8" s="413" t="s">
        <v>398</v>
      </c>
      <c r="AH8" s="413" t="s">
        <v>397</v>
      </c>
      <c r="AI8" s="414" t="s">
        <v>396</v>
      </c>
      <c r="AJ8" s="414" t="s">
        <v>395</v>
      </c>
      <c r="AK8" s="414" t="s">
        <v>394</v>
      </c>
      <c r="AL8" s="414" t="s">
        <v>393</v>
      </c>
      <c r="AM8" s="416" t="s">
        <v>392</v>
      </c>
      <c r="AN8" s="416" t="s">
        <v>391</v>
      </c>
      <c r="AO8" s="416" t="s">
        <v>390</v>
      </c>
      <c r="AP8" s="416" t="s">
        <v>389</v>
      </c>
      <c r="AQ8" s="413" t="s">
        <v>388</v>
      </c>
      <c r="AR8" s="413" t="s">
        <v>387</v>
      </c>
      <c r="AS8" s="413" t="s">
        <v>386</v>
      </c>
      <c r="AT8" s="413" t="s">
        <v>385</v>
      </c>
      <c r="AU8" s="417" t="s">
        <v>384</v>
      </c>
      <c r="AV8" s="417" t="s">
        <v>383</v>
      </c>
      <c r="AW8" s="417" t="s">
        <v>382</v>
      </c>
      <c r="AX8" s="417" t="s">
        <v>381</v>
      </c>
      <c r="AY8" s="418" t="s">
        <v>380</v>
      </c>
      <c r="AZ8" s="418" t="s">
        <v>379</v>
      </c>
      <c r="BA8" s="418" t="s">
        <v>378</v>
      </c>
      <c r="BB8" s="418" t="s">
        <v>377</v>
      </c>
      <c r="BC8" s="419" t="s">
        <v>376</v>
      </c>
      <c r="BD8" s="419" t="s">
        <v>375</v>
      </c>
      <c r="BE8" s="419" t="s">
        <v>374</v>
      </c>
      <c r="BF8" s="419" t="s">
        <v>373</v>
      </c>
      <c r="BG8" s="420" t="s">
        <v>372</v>
      </c>
      <c r="BH8" s="420" t="s">
        <v>371</v>
      </c>
      <c r="BI8" s="420" t="s">
        <v>370</v>
      </c>
      <c r="BJ8" s="420" t="s">
        <v>369</v>
      </c>
      <c r="BK8" s="421" t="s">
        <v>368</v>
      </c>
      <c r="BL8" s="421" t="s">
        <v>367</v>
      </c>
      <c r="BM8" s="421" t="s">
        <v>366</v>
      </c>
      <c r="BN8" s="421" t="s">
        <v>365</v>
      </c>
      <c r="BO8" s="417" t="s">
        <v>361</v>
      </c>
      <c r="BP8" s="417" t="s">
        <v>364</v>
      </c>
      <c r="BQ8" s="417" t="s">
        <v>363</v>
      </c>
      <c r="BR8" s="417" t="s">
        <v>362</v>
      </c>
      <c r="BS8" s="418" t="s">
        <v>361</v>
      </c>
      <c r="BT8" s="418" t="s">
        <v>360</v>
      </c>
      <c r="BU8" s="418" t="s">
        <v>359</v>
      </c>
      <c r="BV8" s="418" t="s">
        <v>358</v>
      </c>
      <c r="BW8" s="419" t="s">
        <v>357</v>
      </c>
      <c r="BX8" s="419" t="s">
        <v>356</v>
      </c>
      <c r="BY8" s="419" t="s">
        <v>355</v>
      </c>
      <c r="BZ8" s="419" t="s">
        <v>354</v>
      </c>
      <c r="CA8" s="420" t="s">
        <v>353</v>
      </c>
      <c r="CB8" s="420" t="s">
        <v>352</v>
      </c>
      <c r="CC8" s="420" t="s">
        <v>351</v>
      </c>
      <c r="CD8" s="420" t="s">
        <v>350</v>
      </c>
      <c r="CE8" s="421" t="s">
        <v>349</v>
      </c>
      <c r="CF8" s="421" t="s">
        <v>348</v>
      </c>
      <c r="CG8" s="421" t="s">
        <v>347</v>
      </c>
      <c r="CH8" s="421" t="s">
        <v>346</v>
      </c>
      <c r="CI8" s="421"/>
      <c r="CJ8" s="421"/>
      <c r="CK8" s="421"/>
      <c r="CL8" s="413" t="s">
        <v>345</v>
      </c>
      <c r="CM8" s="413" t="s">
        <v>344</v>
      </c>
      <c r="CN8" s="413" t="s">
        <v>343</v>
      </c>
      <c r="CO8" s="413" t="s">
        <v>342</v>
      </c>
      <c r="CP8" s="413" t="s">
        <v>341</v>
      </c>
      <c r="CQ8" s="413" t="s">
        <v>340</v>
      </c>
      <c r="CR8" s="422" t="s">
        <v>339</v>
      </c>
      <c r="CS8" s="422" t="s">
        <v>338</v>
      </c>
      <c r="CT8" s="423"/>
      <c r="CU8" s="414" t="s">
        <v>337</v>
      </c>
      <c r="CV8" s="424" t="s">
        <v>336</v>
      </c>
      <c r="CW8" s="425"/>
      <c r="CX8" s="425" t="s">
        <v>335</v>
      </c>
      <c r="CY8" s="425" t="s">
        <v>334</v>
      </c>
      <c r="CZ8" s="425" t="s">
        <v>333</v>
      </c>
      <c r="DA8" s="425" t="s">
        <v>332</v>
      </c>
      <c r="DB8" s="425" t="s">
        <v>331</v>
      </c>
      <c r="DC8" s="425" t="s">
        <v>330</v>
      </c>
      <c r="DD8" s="425" t="s">
        <v>329</v>
      </c>
      <c r="DE8" s="425" t="s">
        <v>328</v>
      </c>
      <c r="DF8" s="425" t="s">
        <v>327</v>
      </c>
      <c r="DG8" s="425" t="s">
        <v>326</v>
      </c>
      <c r="DH8" s="425"/>
      <c r="DI8" s="425" t="s">
        <v>325</v>
      </c>
      <c r="DJ8" s="425" t="s">
        <v>324</v>
      </c>
      <c r="DK8" s="425" t="s">
        <v>323</v>
      </c>
      <c r="DL8" s="425" t="s">
        <v>322</v>
      </c>
      <c r="DM8" s="425" t="s">
        <v>321</v>
      </c>
      <c r="DN8" s="425" t="s">
        <v>320</v>
      </c>
      <c r="DO8" s="425" t="s">
        <v>319</v>
      </c>
      <c r="DP8" s="425" t="s">
        <v>318</v>
      </c>
      <c r="DQ8" s="425" t="s">
        <v>317</v>
      </c>
      <c r="DR8" s="425" t="s">
        <v>316</v>
      </c>
      <c r="DS8" s="425" t="s">
        <v>315</v>
      </c>
      <c r="DT8" s="425" t="s">
        <v>314</v>
      </c>
      <c r="DU8" s="425" t="s">
        <v>313</v>
      </c>
      <c r="DV8" s="425" t="s">
        <v>312</v>
      </c>
      <c r="DW8" s="425" t="s">
        <v>311</v>
      </c>
      <c r="DX8" s="425" t="s">
        <v>310</v>
      </c>
      <c r="DY8" s="425" t="s">
        <v>309</v>
      </c>
      <c r="DZ8" s="425" t="s">
        <v>308</v>
      </c>
      <c r="EA8" s="425" t="s">
        <v>307</v>
      </c>
      <c r="EB8" s="425" t="s">
        <v>306</v>
      </c>
      <c r="EC8" s="425" t="s">
        <v>305</v>
      </c>
      <c r="ED8" s="425" t="s">
        <v>304</v>
      </c>
      <c r="EE8" s="425" t="s">
        <v>303</v>
      </c>
      <c r="EF8" s="425" t="s">
        <v>302</v>
      </c>
      <c r="EG8" s="425" t="s">
        <v>301</v>
      </c>
      <c r="EH8" s="425" t="s">
        <v>300</v>
      </c>
      <c r="EI8" s="425" t="s">
        <v>299</v>
      </c>
      <c r="EJ8" s="425" t="s">
        <v>298</v>
      </c>
      <c r="EK8" s="425" t="s">
        <v>297</v>
      </c>
      <c r="EL8" s="425" t="s">
        <v>296</v>
      </c>
      <c r="EM8" s="425" t="s">
        <v>295</v>
      </c>
      <c r="EN8" s="425" t="s">
        <v>294</v>
      </c>
      <c r="EO8" s="425" t="s">
        <v>293</v>
      </c>
      <c r="EP8" s="425" t="s">
        <v>292</v>
      </c>
      <c r="EQ8" s="425" t="s">
        <v>291</v>
      </c>
      <c r="ER8" s="425" t="s">
        <v>290</v>
      </c>
      <c r="ES8" s="425" t="s">
        <v>289</v>
      </c>
      <c r="ET8" s="425" t="s">
        <v>288</v>
      </c>
      <c r="EU8" s="425" t="s">
        <v>287</v>
      </c>
      <c r="EV8" s="425" t="s">
        <v>286</v>
      </c>
      <c r="EW8" s="425" t="s">
        <v>285</v>
      </c>
      <c r="EX8" s="425" t="s">
        <v>284</v>
      </c>
      <c r="EY8" s="425" t="s">
        <v>283</v>
      </c>
      <c r="EZ8" s="425" t="s">
        <v>282</v>
      </c>
      <c r="FA8" s="425" t="s">
        <v>281</v>
      </c>
      <c r="FB8" s="425" t="s">
        <v>280</v>
      </c>
      <c r="FC8" s="425" t="s">
        <v>279</v>
      </c>
      <c r="FD8" s="425" t="s">
        <v>278</v>
      </c>
      <c r="FE8" s="425" t="s">
        <v>277</v>
      </c>
      <c r="FF8" s="425" t="s">
        <v>276</v>
      </c>
      <c r="FG8" s="425" t="s">
        <v>275</v>
      </c>
      <c r="FH8" s="425" t="s">
        <v>274</v>
      </c>
      <c r="FI8" s="425" t="s">
        <v>273</v>
      </c>
      <c r="FJ8" s="425" t="s">
        <v>272</v>
      </c>
      <c r="FK8" s="425" t="s">
        <v>271</v>
      </c>
      <c r="FL8" s="425" t="s">
        <v>270</v>
      </c>
      <c r="FM8" s="425" t="s">
        <v>269</v>
      </c>
      <c r="FN8" s="425" t="s">
        <v>268</v>
      </c>
      <c r="FO8" s="425" t="s">
        <v>267</v>
      </c>
      <c r="FP8" s="425" t="s">
        <v>266</v>
      </c>
      <c r="FQ8" s="425" t="s">
        <v>265</v>
      </c>
      <c r="FR8" s="425" t="s">
        <v>264</v>
      </c>
      <c r="FS8" s="425" t="s">
        <v>263</v>
      </c>
      <c r="FT8" s="425" t="s">
        <v>262</v>
      </c>
      <c r="FU8" s="425" t="s">
        <v>261</v>
      </c>
      <c r="FV8" s="425" t="s">
        <v>260</v>
      </c>
      <c r="FW8" s="425" t="s">
        <v>259</v>
      </c>
      <c r="FX8" s="425" t="s">
        <v>258</v>
      </c>
      <c r="FY8" s="425" t="s">
        <v>257</v>
      </c>
      <c r="FZ8" s="425" t="s">
        <v>256</v>
      </c>
      <c r="GA8" s="425" t="s">
        <v>255</v>
      </c>
      <c r="GB8" s="425" t="s">
        <v>254</v>
      </c>
      <c r="GC8" s="425" t="s">
        <v>253</v>
      </c>
      <c r="GD8" s="425" t="s">
        <v>252</v>
      </c>
      <c r="GE8" s="425" t="s">
        <v>251</v>
      </c>
      <c r="GF8" s="425" t="s">
        <v>250</v>
      </c>
      <c r="GG8" s="425" t="s">
        <v>249</v>
      </c>
      <c r="GH8" s="425" t="s">
        <v>248</v>
      </c>
      <c r="GI8" s="426" t="s">
        <v>247</v>
      </c>
      <c r="GJ8" s="427"/>
      <c r="GK8" s="428"/>
    </row>
    <row r="9" spans="1:193 1680:1680" ht="173.4" x14ac:dyDescent="0.2">
      <c r="A9" s="156">
        <v>1</v>
      </c>
      <c r="B9" s="164" t="s">
        <v>1057</v>
      </c>
      <c r="C9" s="430" t="s">
        <v>1058</v>
      </c>
      <c r="D9" s="237" t="s">
        <v>205</v>
      </c>
      <c r="E9" s="205" t="s">
        <v>199</v>
      </c>
      <c r="F9" s="431" t="s">
        <v>223</v>
      </c>
      <c r="G9" s="432" t="s">
        <v>218</v>
      </c>
      <c r="H9" s="205" t="s">
        <v>173</v>
      </c>
      <c r="I9" s="132" t="s">
        <v>18</v>
      </c>
      <c r="J9" s="132" t="s">
        <v>53</v>
      </c>
      <c r="K9" s="132" t="s">
        <v>53</v>
      </c>
      <c r="L9" s="132" t="s">
        <v>53</v>
      </c>
      <c r="M9" s="132" t="s">
        <v>53</v>
      </c>
      <c r="N9" s="132" t="s">
        <v>54</v>
      </c>
      <c r="O9" s="132" t="s">
        <v>53</v>
      </c>
      <c r="P9" s="132" t="s">
        <v>53</v>
      </c>
      <c r="Q9" s="132" t="s">
        <v>53</v>
      </c>
      <c r="R9" s="132" t="s">
        <v>53</v>
      </c>
      <c r="S9" s="132" t="s">
        <v>54</v>
      </c>
      <c r="T9" s="132" t="s">
        <v>53</v>
      </c>
      <c r="U9" s="132" t="s">
        <v>54</v>
      </c>
      <c r="V9" s="132" t="s">
        <v>53</v>
      </c>
      <c r="W9" s="132" t="s">
        <v>53</v>
      </c>
      <c r="X9" s="132" t="s">
        <v>53</v>
      </c>
      <c r="Y9" s="132" t="s">
        <v>53</v>
      </c>
      <c r="Z9" s="132" t="s">
        <v>53</v>
      </c>
      <c r="AA9" s="132" t="s">
        <v>53</v>
      </c>
      <c r="AB9" s="132" t="s">
        <v>53</v>
      </c>
      <c r="AC9" s="155" t="str">
        <f t="shared" ref="AC9:AC72" si="0">I9</f>
        <v>1 - Muy Baja</v>
      </c>
      <c r="AD9" s="149">
        <f t="shared" ref="AD9:AD72" si="1">IFERROR(IF(I9="1 - Muy Baja",0.2,IF(I9="2 - Baja",0.4,IF(I9="3 - Media",0.6,IF(I9="4 - Alta",0.8,1)))),"")</f>
        <v>0.2</v>
      </c>
      <c r="AE9" s="155" t="str">
        <f t="shared" ref="AE9:AE72" si="2">CONCATENATE(CY9," - ",CZ9)</f>
        <v>3 - Moderado</v>
      </c>
      <c r="AF9" s="149">
        <f t="shared" ref="AF9:AF72" si="3">IFERROR(IF(CY9=1,0.2,IF(CY9=2,0.4,IF(CY9=3,0.6,IF(CY9=4,0.8,1)))),"")</f>
        <v>0.6</v>
      </c>
      <c r="AG9" s="156" t="str">
        <f>IFERROR(INDEX($BLU$689:$BLY$693,MATCH(I9,$BLS$689:$BLS$693,0),MATCH(AE9,$BLU$687:$BLY$687,0)),"")</f>
        <v>MODERADO</v>
      </c>
      <c r="AH9" s="149">
        <f t="shared" ref="AH9:AH72" si="4">AD9*AF9</f>
        <v>0.12</v>
      </c>
      <c r="AI9" s="433" t="s">
        <v>1055</v>
      </c>
      <c r="AJ9" s="164" t="s">
        <v>1035</v>
      </c>
      <c r="AK9" s="205" t="s">
        <v>534</v>
      </c>
      <c r="AL9" s="205" t="s">
        <v>1045</v>
      </c>
      <c r="AM9" s="134" t="s">
        <v>35</v>
      </c>
      <c r="AN9" s="164" t="s">
        <v>45</v>
      </c>
      <c r="AO9" s="164" t="s">
        <v>50</v>
      </c>
      <c r="AP9" s="134" t="s">
        <v>52</v>
      </c>
      <c r="AQ9" s="134" t="s">
        <v>35</v>
      </c>
      <c r="AR9" s="164" t="s">
        <v>45</v>
      </c>
      <c r="AS9" s="164" t="s">
        <v>50</v>
      </c>
      <c r="AT9" s="134" t="s">
        <v>52</v>
      </c>
      <c r="AU9" s="134" t="s">
        <v>35</v>
      </c>
      <c r="AV9" s="164" t="s">
        <v>45</v>
      </c>
      <c r="AW9" s="164" t="s">
        <v>50</v>
      </c>
      <c r="AX9" s="134" t="s">
        <v>52</v>
      </c>
      <c r="AY9" s="134" t="s">
        <v>35</v>
      </c>
      <c r="AZ9" s="164" t="s">
        <v>45</v>
      </c>
      <c r="BA9" s="164" t="s">
        <v>50</v>
      </c>
      <c r="BB9" s="134" t="s">
        <v>52</v>
      </c>
      <c r="BC9" s="134"/>
      <c r="BD9" s="164"/>
      <c r="BE9" s="164"/>
      <c r="BF9" s="134"/>
      <c r="BG9" s="134"/>
      <c r="BH9" s="164"/>
      <c r="BI9" s="164"/>
      <c r="BJ9" s="134"/>
      <c r="BK9" s="134"/>
      <c r="BL9" s="164"/>
      <c r="BM9" s="164"/>
      <c r="BN9" s="134"/>
      <c r="BO9" s="134"/>
      <c r="BP9" s="164"/>
      <c r="BQ9" s="164"/>
      <c r="BR9" s="134"/>
      <c r="BS9" s="134"/>
      <c r="BT9" s="164"/>
      <c r="BU9" s="164"/>
      <c r="BV9" s="134"/>
      <c r="BW9" s="134"/>
      <c r="BX9" s="164"/>
      <c r="BY9" s="164"/>
      <c r="BZ9" s="134"/>
      <c r="CA9" s="134"/>
      <c r="CB9" s="164"/>
      <c r="CC9" s="164"/>
      <c r="CD9" s="134"/>
      <c r="CE9" s="134"/>
      <c r="CF9" s="164"/>
      <c r="CG9" s="164"/>
      <c r="CH9" s="134"/>
      <c r="CI9" s="164"/>
      <c r="CJ9" s="164"/>
      <c r="CK9" s="134"/>
      <c r="CL9" s="159" t="str">
        <f>IFERROR(IF(GE9&lt;=1,"1 - Muy Baja",VLOOKUP(GE9,$BLR$689:$BLS$693,2,0)),"")</f>
        <v>1 - Muy Baja</v>
      </c>
      <c r="CM9" s="165">
        <f t="shared" ref="CM9:CM72" si="5">GF9</f>
        <v>2.5919999999999995E-2</v>
      </c>
      <c r="CN9" s="159" t="str">
        <f>IFERROR(IF(GG9&lt;=1,"1 - Leve",HLOOKUP(GG9,$BLU$686:$BLY$687,2,0)),"")</f>
        <v>3 - Moderado</v>
      </c>
      <c r="CO9" s="165">
        <f>GI9</f>
        <v>0.6</v>
      </c>
      <c r="CP9" s="145" t="str">
        <f t="shared" ref="CP9:CP72" si="6">IFERROR(INDEX($BLU$689:$BLY$693,MATCH(GE9,$BLR$689:$BLR$693,0),MATCH(GG9,$BLU$686:$BLY$686,0)),"")</f>
        <v>MODERADO</v>
      </c>
      <c r="CQ9" s="149">
        <f>CM9*CO9</f>
        <v>1.5551999999999996E-2</v>
      </c>
      <c r="CR9" s="272" t="s">
        <v>456</v>
      </c>
      <c r="CS9" s="145">
        <f>IF(CP9="BAJO",0.1,IF(CP9="MODERADO",3,5))</f>
        <v>3</v>
      </c>
      <c r="CT9" s="134"/>
      <c r="CU9" s="432" t="s">
        <v>1335</v>
      </c>
      <c r="CV9" s="65" t="s">
        <v>1235</v>
      </c>
      <c r="CW9" s="158"/>
      <c r="CX9" s="160">
        <f t="shared" ref="CX9:CX72" si="7">COUNTIF(J9:AB9,"SI")</f>
        <v>3</v>
      </c>
      <c r="CY9" s="161">
        <f>IF(CX9&lt;6,3,IF(CX9&gt;11,5,4))</f>
        <v>3</v>
      </c>
      <c r="CZ9" s="160" t="str">
        <f>IF(CX9&lt;6,"Moderado",IF(CX9&gt;11,"Catastrófico","Mayor"))</f>
        <v>Moderado</v>
      </c>
      <c r="DA9" s="153">
        <f>IF(CY9=3,0.6,IF(CY9=4,0.8,1))</f>
        <v>0.6</v>
      </c>
      <c r="DB9" s="154">
        <f>IF(AN9="",0,IF(AN9="Automático",0.25,IF(AN9="Manual",0.15,0)))</f>
        <v>0.15</v>
      </c>
      <c r="DC9" s="154">
        <f t="shared" ref="DC9:DC72" si="8">IF(AI9="",0,IF(AO9="Preventivo",0.25,IF(AO9="Detectivo",0.15,IF(AO9="Correctivo",0.1,0))))</f>
        <v>0.25</v>
      </c>
      <c r="DD9" s="160">
        <f>IF(OR(AN9=0,AO9=0),0,DB9+DC9)</f>
        <v>0.4</v>
      </c>
      <c r="DE9" s="434">
        <f t="shared" ref="DE9:DE72" si="9">IF(DF9&gt;0.8,5,IF(DF9&gt;0.6,4,IF(DF9&gt;0.4,3,IF(DF9&gt;0.2,2,1))))</f>
        <v>1</v>
      </c>
      <c r="DF9" s="153">
        <f t="shared" ref="DF9:DF72" si="10">IF(OR(AP9="Ambos",AP9="Probabilidad"),$AD9-($AD9*$DD9),$AD9)</f>
        <v>0.12</v>
      </c>
      <c r="DG9" s="434">
        <f>IF(DI9&gt;0.8,5,IF(DI9&gt;0.6,4,3))</f>
        <v>3</v>
      </c>
      <c r="DH9" s="434"/>
      <c r="DI9" s="153">
        <f t="shared" ref="DI9:DI72" si="11">IF(OR(AP9="Ambos",AP9="Impacto"),$DA9-($DA9*$DD9),$DA9)</f>
        <v>0.6</v>
      </c>
      <c r="DJ9" s="154">
        <f t="shared" ref="DJ9:DJ72" si="12">IF(AR9="",0,IF(AR9="Automático",0.25,IF(AR9="Manual",0.15,0)))</f>
        <v>0.15</v>
      </c>
      <c r="DK9" s="154">
        <f t="shared" ref="DK9:DK72" si="13">IF(AS9="",0,IF(AS9="Preventivo",0.25,IF(AS9="Detectivo",0.15,IF(AS9="Correctivo",0.1,0))))</f>
        <v>0.25</v>
      </c>
      <c r="DL9" s="160">
        <f t="shared" ref="DL9:DL72" si="14">IF(OR(AR9=0,AS9=0),0,DJ9+DK9)</f>
        <v>0.4</v>
      </c>
      <c r="DM9" s="434">
        <f t="shared" ref="DM9:DM72" si="15">IF(DN9&gt;0.8,5,IF(DN9&gt;0.6,4,IF(DN9&gt;0.4,3,IF(DN9&gt;0.2,2,1))))</f>
        <v>1</v>
      </c>
      <c r="DN9" s="153">
        <f t="shared" ref="DN9:DN72" si="16">IF(OR(AT9="Ambos",AT9="Probabilidad"),DF9-(DF9*$DL9),DF9)</f>
        <v>7.1999999999999995E-2</v>
      </c>
      <c r="DO9" s="434">
        <f t="shared" ref="DO9:DO72" si="17">IF(DP9&gt;0.8,5,IF(DP9&gt;0.6,4,3))</f>
        <v>3</v>
      </c>
      <c r="DP9" s="153">
        <f t="shared" ref="DP9:DP72" si="18">IF(OR(AT9="Ambos",AT9="Impacto"),$DI9-($DI9*$DL9),$DI9)</f>
        <v>0.6</v>
      </c>
      <c r="DQ9" s="154">
        <f t="shared" ref="DQ9:DQ72" si="19">IF(AV9="",0,IF(AV9="Automático",0.25,IF(AV9="Manual",0.15,0)))</f>
        <v>0.15</v>
      </c>
      <c r="DR9" s="154">
        <f t="shared" ref="DR9:DR72" si="20">IF(AW9="",0,IF(AW9="Preventivo",0.25,IF(AW9="Detectivo",0.15,IF(AW9="Correctivo",0.1,0))))</f>
        <v>0.25</v>
      </c>
      <c r="DS9" s="160">
        <f t="shared" ref="DS9:DS72" si="21">IF(OR(AV9=0,AW9=0),0,DQ9+DR9)</f>
        <v>0.4</v>
      </c>
      <c r="DT9" s="434">
        <f t="shared" ref="DT9:DT72" si="22">IF(DU9&gt;0.8,5,IF(DU9&gt;0.6,4,IF(DU9&gt;0.4,3,IF(DU9&gt;0.2,2,1))))</f>
        <v>1</v>
      </c>
      <c r="DU9" s="153">
        <f t="shared" ref="DU9:DU72" si="23">IF(OR(AX9="Ambos",AX9="Probabilidad"),DN9-(DN9*$DS9),DN9)</f>
        <v>4.3199999999999995E-2</v>
      </c>
      <c r="DV9" s="434">
        <f t="shared" ref="DV9:DV72" si="24">IF(DW9&gt;0.8,5,IF(DW9&gt;0.6,4,3))</f>
        <v>3</v>
      </c>
      <c r="DW9" s="153">
        <f t="shared" ref="DW9:DW72" si="25">IF(OR(AX9="Ambos",AX9="Impacto"),$DP9-($DP9*$DS9),$DP9)</f>
        <v>0.6</v>
      </c>
      <c r="DX9" s="154">
        <f t="shared" ref="DX9:DX72" si="26">IF(AZ9="",0,IF(AZ9="Automático",0.25,IF(AZ9="Manual",0.15,0)))</f>
        <v>0.15</v>
      </c>
      <c r="DY9" s="154">
        <f t="shared" ref="DY9:DY72" si="27">IF(BA9="",0,IF(BA9="Preventivo",0.25,IF(BA9="Detectivo",0.15,IF(BA10="Correctivo",0.1,0))))</f>
        <v>0.25</v>
      </c>
      <c r="DZ9" s="160">
        <f t="shared" ref="DZ9:DZ72" si="28">IF(OR(AZ9=0,BA9=0),0,DX9+DY9)</f>
        <v>0.4</v>
      </c>
      <c r="EA9" s="434">
        <f t="shared" ref="EA9:EA72" si="29">IF(EB9&gt;0.8,5,IF(EB9&gt;0.6,4,IF(EB9&gt;0.4,3,IF(EB9&gt;0.2,2,1))))</f>
        <v>1</v>
      </c>
      <c r="EB9" s="153">
        <f t="shared" ref="EB9:EB72" si="30">IF(OR(BB9="Ambos",BB9="Probabilidad"),DU9-(DU9*$DZ9),DU9)</f>
        <v>2.5919999999999995E-2</v>
      </c>
      <c r="EC9" s="434">
        <f t="shared" ref="EC9:EC72" si="31">IF(ED9&gt;0.8,5,IF(ED9&gt;0.6,4,3))</f>
        <v>3</v>
      </c>
      <c r="ED9" s="153">
        <f t="shared" ref="ED9:ED72" si="32">IF(OR(BB9="Ambos",BB9="Impacto"),$DW9-($DW9*$DZ9),$DW9)</f>
        <v>0.6</v>
      </c>
      <c r="EE9" s="154">
        <f t="shared" ref="EE9:EE72" si="33">IF(BD9="",0,IF(BD9="Automático",0.25,IF(BD9="Manual",0.15,0)))</f>
        <v>0</v>
      </c>
      <c r="EF9" s="154">
        <f t="shared" ref="EF9:EF72" si="34">IF(BE9="",0,IF(BE9="Preventivo",0.25,IF(BE9="Detectivo",0.15,IF(BE9="Correctivo",0.1,0))))</f>
        <v>0</v>
      </c>
      <c r="EG9" s="160">
        <f t="shared" ref="EG9:EG72" si="35">IF(OR(BD9=0,BE9=0),0,EE9+EF9)</f>
        <v>0</v>
      </c>
      <c r="EH9" s="434">
        <f t="shared" ref="EH9:EH72" si="36">IF(EI9&gt;0.8,5,IF(EI9&gt;0.6,4,IF(EI9&gt;0.4,3,IF(EI9&gt;0.2,2,1))))</f>
        <v>1</v>
      </c>
      <c r="EI9" s="153">
        <f t="shared" ref="EI9:EI72" si="37">IF(OR(BF9="Ambos",BF9="Probabilidad"),EB9-(EB9*$EG9),EB9)</f>
        <v>2.5919999999999995E-2</v>
      </c>
      <c r="EJ9" s="434">
        <f t="shared" ref="EJ9:EJ72" si="38">IF(EK9&gt;0.8,5,IF(EK9&gt;0.6,4,3))</f>
        <v>3</v>
      </c>
      <c r="EK9" s="153">
        <f t="shared" ref="EK9:EK72" si="39">IF(OR(BF9="Ambos",BF9="Impacto"),$ED9-($ED9*$EG9),$ED9)</f>
        <v>0.6</v>
      </c>
      <c r="EL9" s="154">
        <f t="shared" ref="EL9:EL72" si="40">IF(BH9="",0,IF(BH9="Automático",0.25,IF(BH9="Manual",0.15,0)))</f>
        <v>0</v>
      </c>
      <c r="EM9" s="154">
        <f t="shared" ref="EM9:EM72" si="41">IF(BI9="",0,IF(BI9="Preventivo",0.25,IF(BI9="Detectivo",0.15,IF(BI9="Correctivo",0.1,0))))</f>
        <v>0</v>
      </c>
      <c r="EN9" s="160">
        <f t="shared" ref="EN9:EN72" si="42">IF(OR(BH9=0,BI9=0),0,EL9+EM9)</f>
        <v>0</v>
      </c>
      <c r="EO9" s="434">
        <f t="shared" ref="EO9:EO72" si="43">IF(EP9&gt;0.8,5,IF(EP9&gt;0.6,4,IF(EP9&gt;0.4,3,IF(EP9&gt;0.2,2,1))))</f>
        <v>1</v>
      </c>
      <c r="EP9" s="153">
        <f t="shared" ref="EP9:EP72" si="44">IF(OR(BF9="Ambos",BF9="Probabilidad"),EI9-(EI9*$EN9),EI9)</f>
        <v>2.5919999999999995E-2</v>
      </c>
      <c r="EQ9" s="434">
        <f t="shared" ref="EQ9:EQ72" si="45">IF(ER9&gt;0.8,5,IF(ER9&gt;0.6,4,3))</f>
        <v>3</v>
      </c>
      <c r="ER9" s="153">
        <f t="shared" ref="ER9:ER72" si="46">IF(OR(BJ9="Ambos",BJ9="Impacto"),$EK9-($EK9*$EN9),$EK9)</f>
        <v>0.6</v>
      </c>
      <c r="ES9" s="154">
        <f t="shared" ref="ES9:ES72" si="47">IF(BL9="",0,IF(BL9="Automático",0.25,IF(BL9="Manual",0.15,0)))</f>
        <v>0</v>
      </c>
      <c r="ET9" s="154">
        <f t="shared" ref="ET9:ET72" si="48">IF(BM9="",0,IF(BM9="Preventivo",0.25,IF(BM9="Detectivo",0.15,IF(BM9="Correctivo",0.1,0))))</f>
        <v>0</v>
      </c>
      <c r="EU9" s="160">
        <f t="shared" ref="EU9:EU72" si="49">IF(OR(BL9=0,BM9=0),0,ES9+ET9)</f>
        <v>0</v>
      </c>
      <c r="EV9" s="434">
        <f t="shared" ref="EV9:EV72" si="50">IF(EW9&gt;0.8,5,IF(EW9&gt;0.6,4,IF(EW9&gt;0.4,3,IF(EW9&gt;0.2,2,1))))</f>
        <v>1</v>
      </c>
      <c r="EW9" s="153">
        <f t="shared" ref="EW9:EW72" si="51">IF(OR(BP9="Ambos",BP9="Probabilidad"),EP9-(EP9*$EU9),EP9)</f>
        <v>2.5919999999999995E-2</v>
      </c>
      <c r="EX9" s="434">
        <f t="shared" ref="EX9:EX72" si="52">IF(EY9&gt;0.8,5,IF(EY9&gt;0.6,4,3))</f>
        <v>3</v>
      </c>
      <c r="EY9" s="153">
        <f t="shared" ref="EY9:EY72" si="53">IF(OR(BN9="Ambos",BN9="Impacto"),$ER9-($ER9*$EU9),$ER9)</f>
        <v>0.6</v>
      </c>
      <c r="EZ9" s="154">
        <f t="shared" ref="EZ9:EZ72" si="54">IF(BP9="",0,IF(BP9="Automático",0.25,IF(BP9="Manual",0.15,0)))</f>
        <v>0</v>
      </c>
      <c r="FA9" s="154">
        <f t="shared" ref="FA9:FA72" si="55">IF(BQ9="",0,IF(BQ9="Preventivo",0.25,IF(BQ9="Detectivo",0.15,IF(BQ9="Correctivo",0.1,0))))</f>
        <v>0</v>
      </c>
      <c r="FB9" s="160">
        <f t="shared" ref="FB9:FB72" si="56">IF(OR(BP9=0,BQ9=0),0,EZ9+FA9)</f>
        <v>0</v>
      </c>
      <c r="FC9" s="434">
        <f t="shared" ref="FC9:FC72" si="57">IF(FD9&gt;0.8,5,IF(FD9&gt;0.6,4,IF(FD9&gt;0.4,3,IF(FD9&gt;0.2,2,1))))</f>
        <v>1</v>
      </c>
      <c r="FD9" s="153">
        <f t="shared" ref="FD9:FD72" si="58">IF(OR(BR9="Ambos",BR9="Probabilidad"),EW9-(EW9*$FB9),EW9)</f>
        <v>2.5919999999999995E-2</v>
      </c>
      <c r="FE9" s="434">
        <f t="shared" ref="FE9:FE72" si="59">IF(FF9&gt;0.8,5,IF(FF9&gt;0.6,4,3))</f>
        <v>3</v>
      </c>
      <c r="FF9" s="153">
        <f t="shared" ref="FF9:FF72" si="60">IF(OR(BR9="Ambos",BR9="Impacto"),$EY9-($EY9*$FB9),$EY9)</f>
        <v>0.6</v>
      </c>
      <c r="FG9" s="154">
        <f t="shared" ref="FG9:FG72" si="61">IF(BT9="",0,IF(BT9="Automático",0.25,IF(BT9="Manual",0.15,0)))</f>
        <v>0</v>
      </c>
      <c r="FH9" s="154">
        <f t="shared" ref="FH9:FH72" si="62">IF(BU9="",0,IF(BU9="Preventivo",0.25,IF(BU9="Detectivo",0.15,IF(BU9="Correctivo",0.1,0))))</f>
        <v>0</v>
      </c>
      <c r="FI9" s="160">
        <f t="shared" ref="FI9:FI72" si="63">IF(OR(BT9=0,BU9=0),0,FG9+FH9)</f>
        <v>0</v>
      </c>
      <c r="FJ9" s="434">
        <f t="shared" ref="FJ9:FJ72" si="64">IF(FK9&gt;0.8,5,IF(FK9&gt;0.6,4,IF(FK9&gt;0.4,3,IF(FK9&gt;0.2,2,1))))</f>
        <v>1</v>
      </c>
      <c r="FK9" s="153">
        <f t="shared" ref="FK9:FK72" si="65">IF(OR(BV9="Ambos",BV9="Probabilidad"),FD9-(FD9*$FI9),FD9)</f>
        <v>2.5919999999999995E-2</v>
      </c>
      <c r="FL9" s="434">
        <f t="shared" ref="FL9:FL72" si="66">IF(FM9&gt;0.8,5,IF(FM9&gt;0.6,4,3))</f>
        <v>3</v>
      </c>
      <c r="FM9" s="153">
        <f t="shared" ref="FM9:FM72" si="67">IF(OR(BV9="Ambos",BV9="Impacto"),$FF9-($FF9*$FI9),$FF9)</f>
        <v>0.6</v>
      </c>
      <c r="FN9" s="154">
        <f t="shared" ref="FN9:FN72" si="68">IF(BX9="",0,IF(BX9="Automático",0.25,IF(BX9="Manual",0.15,0)))</f>
        <v>0</v>
      </c>
      <c r="FO9" s="154">
        <f t="shared" ref="FO9:FO72" si="69">IF(BY9="",0,IF(BY9="Preventivo",0.25,IF(BY9="Detectivo",0.15,IF(BY9="Correctivo",0.1,0))))</f>
        <v>0</v>
      </c>
      <c r="FP9" s="160">
        <f t="shared" ref="FP9:FP72" si="70">IF(OR(BX9=0,BY9=0),0,FN9+FO9)</f>
        <v>0</v>
      </c>
      <c r="FQ9" s="434">
        <f t="shared" ref="FQ9:FQ72" si="71">IF(FR9&gt;0.8,5,IF(FR9&gt;0.6,4,IF(FR9&gt;0.4,3,IF(FR9&gt;0.2,2,1))))</f>
        <v>1</v>
      </c>
      <c r="FR9" s="153">
        <f t="shared" ref="FR9:FR72" si="72">IF(OR(BZ9="Ambos",BZ9="Probabilidad"),FK9-(FK9*$FP9),FK9)</f>
        <v>2.5919999999999995E-2</v>
      </c>
      <c r="FS9" s="434">
        <f t="shared" ref="FS9:FS72" si="73">IF(FT9&gt;0.8,5,IF(FT9&gt;0.6,4,3))</f>
        <v>3</v>
      </c>
      <c r="FT9" s="153">
        <f t="shared" ref="FT9:FT72" si="74">IF(OR(BZ9="Ambos",BZ9="Impacto"),$FM9-($FM9*$FP9),$FM9)</f>
        <v>0.6</v>
      </c>
      <c r="FU9" s="154">
        <f t="shared" ref="FU9:FU72" si="75">IF(CB9="",0,IF(CB9="Automático",0.25,IF(CB9="Manual",0.15,0)))</f>
        <v>0</v>
      </c>
      <c r="FV9" s="154">
        <f t="shared" ref="FV9:FV72" si="76">IF(CC9="",0,IF(CC9="Preventivo",0.25,IF(CC9="Detectivo",0.15,IF(CC9="Correctivo",0.1,0))))</f>
        <v>0</v>
      </c>
      <c r="FW9" s="160">
        <f t="shared" ref="FW9:FW72" si="77">IF(OR(CB9=0,CC9=0),0,FU9+FV9)</f>
        <v>0</v>
      </c>
      <c r="FX9" s="434">
        <f t="shared" ref="FX9:FX72" si="78">IF(FY9&gt;0.8,5,IF(FY9&gt;0.6,4,IF(FY9&gt;0.4,3,IF(FY9&gt;0.2,2,1))))</f>
        <v>1</v>
      </c>
      <c r="FY9" s="153">
        <f t="shared" ref="FY9:FY72" si="79">IF(OR(CD9="Ambos",CD9="Probabilidad"),FR9-(FR9*$FW9),FR9)</f>
        <v>2.5919999999999995E-2</v>
      </c>
      <c r="FZ9" s="434">
        <f t="shared" ref="FZ9:FZ72" si="80">IF(GA9&gt;0.8,5,IF(GA9&gt;0.6,4,3))</f>
        <v>3</v>
      </c>
      <c r="GA9" s="153">
        <f t="shared" ref="GA9:GA72" si="81">IF(OR(CD9="Ambos",CD9="Impacto"),$FT9-($FT9*$FW9),$FT9)</f>
        <v>0.6</v>
      </c>
      <c r="GB9" s="154">
        <f t="shared" ref="GB9:GB72" si="82">IF(CF9="",0,IF(CF9="Automático",0.25,IF(CF9="Manual",0.15,0)))</f>
        <v>0</v>
      </c>
      <c r="GC9" s="154">
        <f t="shared" ref="GC9:GC72" si="83">IF(CG9="",0,IF(CG9="Preventivo",0.25,IF(CG9="Detectivo",0.15,IF(CG9="Correctivo",0.1,0))))</f>
        <v>0</v>
      </c>
      <c r="GD9" s="160">
        <f t="shared" ref="GD9:GD72" si="84">IF(OR(CF9=0,CG9=0),0,GB9+GC9)</f>
        <v>0</v>
      </c>
      <c r="GE9" s="434">
        <f t="shared" ref="GE9:GE72" si="85">IF(GF9&gt;0.8,5,IF(GF9&gt;0.6,4,IF(GF9&gt;0.4,3,IF(GF9&gt;0.2,2,1))))</f>
        <v>1</v>
      </c>
      <c r="GF9" s="153">
        <f t="shared" ref="GF9:GF72" si="86">IF(OR(CH9="Ambos",CH9="Probabilidad"),FY9-(FY9*$GD9),FY9)</f>
        <v>2.5919999999999995E-2</v>
      </c>
      <c r="GG9" s="434">
        <f t="shared" ref="GG9:GG72" si="87">IF(GH9&gt;0.8,5,IF(GH9&gt;0.6,4,3))</f>
        <v>3</v>
      </c>
      <c r="GH9" s="153">
        <f t="shared" ref="GH9:GH72" si="88">IF(OR(CH9="Ambos",CH9="Impacto"),$GA9-($GA9*$GD9),$GA9)</f>
        <v>0.6</v>
      </c>
      <c r="GI9" s="153">
        <f>IF(GH9&lt;0.6,0.6,GH9)</f>
        <v>0.6</v>
      </c>
      <c r="GJ9" s="157"/>
      <c r="GK9" s="129"/>
    </row>
    <row r="10" spans="1:193 1680:1680" ht="173.4" x14ac:dyDescent="0.2">
      <c r="A10" s="156">
        <v>2</v>
      </c>
      <c r="B10" s="164" t="s">
        <v>1057</v>
      </c>
      <c r="C10" s="430" t="s">
        <v>1056</v>
      </c>
      <c r="D10" s="237" t="s">
        <v>206</v>
      </c>
      <c r="E10" s="205" t="s">
        <v>199</v>
      </c>
      <c r="F10" s="431" t="s">
        <v>220</v>
      </c>
      <c r="G10" s="432" t="s">
        <v>218</v>
      </c>
      <c r="H10" s="292" t="s">
        <v>173</v>
      </c>
      <c r="I10" s="132" t="s">
        <v>18</v>
      </c>
      <c r="J10" s="132" t="s">
        <v>53</v>
      </c>
      <c r="K10" s="132" t="s">
        <v>53</v>
      </c>
      <c r="L10" s="132" t="s">
        <v>53</v>
      </c>
      <c r="M10" s="132" t="s">
        <v>53</v>
      </c>
      <c r="N10" s="132" t="s">
        <v>54</v>
      </c>
      <c r="O10" s="132" t="s">
        <v>53</v>
      </c>
      <c r="P10" s="132" t="s">
        <v>53</v>
      </c>
      <c r="Q10" s="132" t="s">
        <v>53</v>
      </c>
      <c r="R10" s="132" t="s">
        <v>53</v>
      </c>
      <c r="S10" s="132" t="s">
        <v>54</v>
      </c>
      <c r="T10" s="132" t="s">
        <v>53</v>
      </c>
      <c r="U10" s="132" t="s">
        <v>54</v>
      </c>
      <c r="V10" s="132" t="s">
        <v>53</v>
      </c>
      <c r="W10" s="132" t="s">
        <v>53</v>
      </c>
      <c r="X10" s="132" t="s">
        <v>53</v>
      </c>
      <c r="Y10" s="132" t="s">
        <v>53</v>
      </c>
      <c r="Z10" s="132" t="s">
        <v>53</v>
      </c>
      <c r="AA10" s="132" t="s">
        <v>53</v>
      </c>
      <c r="AB10" s="132" t="s">
        <v>53</v>
      </c>
      <c r="AC10" s="155" t="str">
        <f t="shared" si="0"/>
        <v>1 - Muy Baja</v>
      </c>
      <c r="AD10" s="149">
        <f t="shared" si="1"/>
        <v>0.2</v>
      </c>
      <c r="AE10" s="155" t="str">
        <f t="shared" si="2"/>
        <v>3 - Moderado</v>
      </c>
      <c r="AF10" s="149">
        <f t="shared" si="3"/>
        <v>0.6</v>
      </c>
      <c r="AG10" s="156" t="str">
        <f t="shared" ref="AG10:AG73" si="89">IFERROR(INDEX($BLU$689:$BLY$693,MATCH(I10,$BLS$689:$BLS$693,0),MATCH(AE10,$BLU$687:$BLY$687,0)),"")</f>
        <v>MODERADO</v>
      </c>
      <c r="AH10" s="149">
        <f t="shared" si="4"/>
        <v>0.12</v>
      </c>
      <c r="AI10" s="433" t="s">
        <v>1055</v>
      </c>
      <c r="AJ10" s="164" t="s">
        <v>1054</v>
      </c>
      <c r="AK10" s="205" t="s">
        <v>534</v>
      </c>
      <c r="AL10" s="205" t="s">
        <v>1045</v>
      </c>
      <c r="AM10" s="134" t="s">
        <v>35</v>
      </c>
      <c r="AN10" s="164" t="s">
        <v>45</v>
      </c>
      <c r="AO10" s="164" t="s">
        <v>50</v>
      </c>
      <c r="AP10" s="134" t="s">
        <v>52</v>
      </c>
      <c r="AQ10" s="134" t="s">
        <v>35</v>
      </c>
      <c r="AR10" s="164" t="s">
        <v>45</v>
      </c>
      <c r="AS10" s="164" t="s">
        <v>50</v>
      </c>
      <c r="AT10" s="134" t="s">
        <v>52</v>
      </c>
      <c r="AU10" s="134" t="s">
        <v>35</v>
      </c>
      <c r="AV10" s="164" t="s">
        <v>45</v>
      </c>
      <c r="AW10" s="164" t="s">
        <v>50</v>
      </c>
      <c r="AX10" s="134" t="s">
        <v>52</v>
      </c>
      <c r="AY10" s="134" t="s">
        <v>35</v>
      </c>
      <c r="AZ10" s="164" t="s">
        <v>45</v>
      </c>
      <c r="BA10" s="164" t="s">
        <v>50</v>
      </c>
      <c r="BB10" s="134" t="s">
        <v>52</v>
      </c>
      <c r="BC10" s="134"/>
      <c r="BD10" s="164"/>
      <c r="BE10" s="164"/>
      <c r="BF10" s="134"/>
      <c r="BG10" s="134"/>
      <c r="BH10" s="164"/>
      <c r="BI10" s="164"/>
      <c r="BJ10" s="134"/>
      <c r="BK10" s="134"/>
      <c r="BL10" s="164"/>
      <c r="BM10" s="164"/>
      <c r="BN10" s="134"/>
      <c r="BO10" s="134"/>
      <c r="BP10" s="164"/>
      <c r="BQ10" s="164"/>
      <c r="BR10" s="134"/>
      <c r="BS10" s="134"/>
      <c r="BT10" s="164"/>
      <c r="BU10" s="164"/>
      <c r="BV10" s="134"/>
      <c r="BW10" s="134"/>
      <c r="BX10" s="164"/>
      <c r="BY10" s="164"/>
      <c r="BZ10" s="134"/>
      <c r="CA10" s="134"/>
      <c r="CB10" s="164"/>
      <c r="CC10" s="164"/>
      <c r="CD10" s="134"/>
      <c r="CE10" s="134"/>
      <c r="CF10" s="164"/>
      <c r="CG10" s="164"/>
      <c r="CH10" s="134"/>
      <c r="CI10" s="164"/>
      <c r="CJ10" s="164"/>
      <c r="CK10" s="134"/>
      <c r="CL10" s="159" t="str">
        <f t="shared" ref="CL10:CL73" si="90">IFERROR(IF(GE10&lt;=1,"1 - Muy Baja",VLOOKUP(GE10,$BLR$689:$BLS$693,2,0)),"")</f>
        <v>1 - Muy Baja</v>
      </c>
      <c r="CM10" s="165">
        <f t="shared" si="5"/>
        <v>2.5919999999999995E-2</v>
      </c>
      <c r="CN10" s="159" t="str">
        <f t="shared" ref="CN10:CN73" si="91">IFERROR(IF(GG10&lt;=1,"1 - Leve",HLOOKUP(GG10,$BLU$686:$BLY$687,2,0)),"")</f>
        <v>3 - Moderado</v>
      </c>
      <c r="CO10" s="165">
        <f t="shared" ref="CO10:CO73" si="92">GI10</f>
        <v>0.6</v>
      </c>
      <c r="CP10" s="145" t="str">
        <f t="shared" si="6"/>
        <v>MODERADO</v>
      </c>
      <c r="CQ10" s="149">
        <f t="shared" ref="CQ10:CQ73" si="93">CM10*CO10</f>
        <v>1.5551999999999996E-2</v>
      </c>
      <c r="CR10" s="294" t="s">
        <v>233</v>
      </c>
      <c r="CS10" s="145">
        <f t="shared" ref="CS10:CS73" si="94">IF(CP10="BAJO",0.1,IF(CP10="MODERADO",3,5))</f>
        <v>3</v>
      </c>
      <c r="CT10" s="134"/>
      <c r="CU10" s="432" t="s">
        <v>1335</v>
      </c>
      <c r="CV10" s="65" t="s">
        <v>1235</v>
      </c>
      <c r="CW10" s="158"/>
      <c r="CX10" s="160">
        <f t="shared" si="7"/>
        <v>3</v>
      </c>
      <c r="CY10" s="161">
        <f t="shared" ref="CY10:CY73" si="95">IF(CX10&lt;6,3,IF(CX10&gt;11,5,4))</f>
        <v>3</v>
      </c>
      <c r="CZ10" s="160" t="str">
        <f t="shared" ref="CZ10:CZ73" si="96">IF(CX10&lt;6,"Moderado",IF(CX10&gt;11,"Catastrófico","Mayor"))</f>
        <v>Moderado</v>
      </c>
      <c r="DA10" s="153">
        <f t="shared" ref="DA10:DA73" si="97">IF(CY10=3,0.6,IF(CY10=4,0.8,1))</f>
        <v>0.6</v>
      </c>
      <c r="DB10" s="154">
        <f t="shared" ref="DB10:DB73" si="98">IF(AN10="",0,IF(AN10="Automático",0.25,IF(AN10="Manual",0.15,0)))</f>
        <v>0.15</v>
      </c>
      <c r="DC10" s="154">
        <f t="shared" si="8"/>
        <v>0.25</v>
      </c>
      <c r="DD10" s="160">
        <f t="shared" ref="DD10:DD73" si="99">IF(OR(AN10=0,AO10=0),0,DB10+DC10)</f>
        <v>0.4</v>
      </c>
      <c r="DE10" s="434">
        <f t="shared" si="9"/>
        <v>1</v>
      </c>
      <c r="DF10" s="153">
        <f t="shared" si="10"/>
        <v>0.12</v>
      </c>
      <c r="DG10" s="434">
        <f t="shared" ref="DG10:DG73" si="100">IF(DI10&gt;0.8,5,IF(DI10&gt;0.6,4,3))</f>
        <v>3</v>
      </c>
      <c r="DH10" s="434"/>
      <c r="DI10" s="153">
        <f t="shared" si="11"/>
        <v>0.6</v>
      </c>
      <c r="DJ10" s="154">
        <f t="shared" si="12"/>
        <v>0.15</v>
      </c>
      <c r="DK10" s="154">
        <f t="shared" si="13"/>
        <v>0.25</v>
      </c>
      <c r="DL10" s="160">
        <f t="shared" si="14"/>
        <v>0.4</v>
      </c>
      <c r="DM10" s="434">
        <f t="shared" si="15"/>
        <v>1</v>
      </c>
      <c r="DN10" s="153">
        <f t="shared" si="16"/>
        <v>7.1999999999999995E-2</v>
      </c>
      <c r="DO10" s="434">
        <f t="shared" si="17"/>
        <v>3</v>
      </c>
      <c r="DP10" s="153">
        <f t="shared" si="18"/>
        <v>0.6</v>
      </c>
      <c r="DQ10" s="154">
        <f t="shared" si="19"/>
        <v>0.15</v>
      </c>
      <c r="DR10" s="154">
        <f t="shared" si="20"/>
        <v>0.25</v>
      </c>
      <c r="DS10" s="160">
        <f t="shared" si="21"/>
        <v>0.4</v>
      </c>
      <c r="DT10" s="434">
        <f t="shared" si="22"/>
        <v>1</v>
      </c>
      <c r="DU10" s="153">
        <f t="shared" si="23"/>
        <v>4.3199999999999995E-2</v>
      </c>
      <c r="DV10" s="434">
        <f t="shared" si="24"/>
        <v>3</v>
      </c>
      <c r="DW10" s="153">
        <f t="shared" si="25"/>
        <v>0.6</v>
      </c>
      <c r="DX10" s="154">
        <f t="shared" si="26"/>
        <v>0.15</v>
      </c>
      <c r="DY10" s="154">
        <f t="shared" si="27"/>
        <v>0.25</v>
      </c>
      <c r="DZ10" s="160">
        <f t="shared" si="28"/>
        <v>0.4</v>
      </c>
      <c r="EA10" s="434">
        <f t="shared" si="29"/>
        <v>1</v>
      </c>
      <c r="EB10" s="153">
        <f t="shared" si="30"/>
        <v>2.5919999999999995E-2</v>
      </c>
      <c r="EC10" s="434">
        <f t="shared" si="31"/>
        <v>3</v>
      </c>
      <c r="ED10" s="153">
        <f t="shared" si="32"/>
        <v>0.6</v>
      </c>
      <c r="EE10" s="154">
        <f t="shared" si="33"/>
        <v>0</v>
      </c>
      <c r="EF10" s="154">
        <f t="shared" si="34"/>
        <v>0</v>
      </c>
      <c r="EG10" s="160">
        <f t="shared" si="35"/>
        <v>0</v>
      </c>
      <c r="EH10" s="434">
        <f t="shared" si="36"/>
        <v>1</v>
      </c>
      <c r="EI10" s="153">
        <f t="shared" si="37"/>
        <v>2.5919999999999995E-2</v>
      </c>
      <c r="EJ10" s="434">
        <f t="shared" si="38"/>
        <v>3</v>
      </c>
      <c r="EK10" s="153">
        <f t="shared" si="39"/>
        <v>0.6</v>
      </c>
      <c r="EL10" s="154">
        <f t="shared" si="40"/>
        <v>0</v>
      </c>
      <c r="EM10" s="154">
        <f t="shared" si="41"/>
        <v>0</v>
      </c>
      <c r="EN10" s="160">
        <f t="shared" si="42"/>
        <v>0</v>
      </c>
      <c r="EO10" s="434">
        <f t="shared" si="43"/>
        <v>1</v>
      </c>
      <c r="EP10" s="153">
        <f t="shared" si="44"/>
        <v>2.5919999999999995E-2</v>
      </c>
      <c r="EQ10" s="434">
        <f t="shared" si="45"/>
        <v>3</v>
      </c>
      <c r="ER10" s="153">
        <f t="shared" si="46"/>
        <v>0.6</v>
      </c>
      <c r="ES10" s="154">
        <f t="shared" si="47"/>
        <v>0</v>
      </c>
      <c r="ET10" s="154">
        <f t="shared" si="48"/>
        <v>0</v>
      </c>
      <c r="EU10" s="160">
        <f t="shared" si="49"/>
        <v>0</v>
      </c>
      <c r="EV10" s="434">
        <f t="shared" si="50"/>
        <v>1</v>
      </c>
      <c r="EW10" s="153">
        <f t="shared" si="51"/>
        <v>2.5919999999999995E-2</v>
      </c>
      <c r="EX10" s="434">
        <f t="shared" si="52"/>
        <v>3</v>
      </c>
      <c r="EY10" s="153">
        <f t="shared" si="53"/>
        <v>0.6</v>
      </c>
      <c r="EZ10" s="154">
        <f t="shared" si="54"/>
        <v>0</v>
      </c>
      <c r="FA10" s="154">
        <f t="shared" si="55"/>
        <v>0</v>
      </c>
      <c r="FB10" s="160">
        <f t="shared" si="56"/>
        <v>0</v>
      </c>
      <c r="FC10" s="434">
        <f t="shared" si="57"/>
        <v>1</v>
      </c>
      <c r="FD10" s="153">
        <f t="shared" si="58"/>
        <v>2.5919999999999995E-2</v>
      </c>
      <c r="FE10" s="434">
        <f t="shared" si="59"/>
        <v>3</v>
      </c>
      <c r="FF10" s="153">
        <f t="shared" si="60"/>
        <v>0.6</v>
      </c>
      <c r="FG10" s="154">
        <f t="shared" si="61"/>
        <v>0</v>
      </c>
      <c r="FH10" s="154">
        <f t="shared" si="62"/>
        <v>0</v>
      </c>
      <c r="FI10" s="160">
        <f t="shared" si="63"/>
        <v>0</v>
      </c>
      <c r="FJ10" s="434">
        <f t="shared" si="64"/>
        <v>1</v>
      </c>
      <c r="FK10" s="153">
        <f t="shared" si="65"/>
        <v>2.5919999999999995E-2</v>
      </c>
      <c r="FL10" s="434">
        <f t="shared" si="66"/>
        <v>3</v>
      </c>
      <c r="FM10" s="153">
        <f t="shared" si="67"/>
        <v>0.6</v>
      </c>
      <c r="FN10" s="154">
        <f t="shared" si="68"/>
        <v>0</v>
      </c>
      <c r="FO10" s="154">
        <f t="shared" si="69"/>
        <v>0</v>
      </c>
      <c r="FP10" s="160">
        <f t="shared" si="70"/>
        <v>0</v>
      </c>
      <c r="FQ10" s="434">
        <f t="shared" si="71"/>
        <v>1</v>
      </c>
      <c r="FR10" s="153">
        <f t="shared" si="72"/>
        <v>2.5919999999999995E-2</v>
      </c>
      <c r="FS10" s="434">
        <f t="shared" si="73"/>
        <v>3</v>
      </c>
      <c r="FT10" s="153">
        <f t="shared" si="74"/>
        <v>0.6</v>
      </c>
      <c r="FU10" s="154">
        <f t="shared" si="75"/>
        <v>0</v>
      </c>
      <c r="FV10" s="154">
        <f t="shared" si="76"/>
        <v>0</v>
      </c>
      <c r="FW10" s="160">
        <f t="shared" si="77"/>
        <v>0</v>
      </c>
      <c r="FX10" s="434">
        <f t="shared" si="78"/>
        <v>1</v>
      </c>
      <c r="FY10" s="153">
        <f t="shared" si="79"/>
        <v>2.5919999999999995E-2</v>
      </c>
      <c r="FZ10" s="434">
        <f t="shared" si="80"/>
        <v>3</v>
      </c>
      <c r="GA10" s="153">
        <f t="shared" si="81"/>
        <v>0.6</v>
      </c>
      <c r="GB10" s="154">
        <f t="shared" si="82"/>
        <v>0</v>
      </c>
      <c r="GC10" s="154">
        <f t="shared" si="83"/>
        <v>0</v>
      </c>
      <c r="GD10" s="160">
        <f t="shared" si="84"/>
        <v>0</v>
      </c>
      <c r="GE10" s="434">
        <f t="shared" si="85"/>
        <v>1</v>
      </c>
      <c r="GF10" s="153">
        <f t="shared" si="86"/>
        <v>2.5919999999999995E-2</v>
      </c>
      <c r="GG10" s="434">
        <f t="shared" si="87"/>
        <v>3</v>
      </c>
      <c r="GH10" s="153">
        <f t="shared" si="88"/>
        <v>0.6</v>
      </c>
      <c r="GI10" s="153">
        <f t="shared" ref="GI10:GI73" si="101">IF(GH10&lt;0.6,0.6,GH10)</f>
        <v>0.6</v>
      </c>
      <c r="GJ10" s="157"/>
    </row>
    <row r="11" spans="1:193 1680:1680" ht="173.4" x14ac:dyDescent="0.2">
      <c r="A11" s="156">
        <v>3</v>
      </c>
      <c r="B11" s="295" t="s">
        <v>1052</v>
      </c>
      <c r="C11" s="435" t="s">
        <v>1053</v>
      </c>
      <c r="D11" s="237" t="s">
        <v>205</v>
      </c>
      <c r="E11" s="205" t="s">
        <v>204</v>
      </c>
      <c r="F11" s="431" t="s">
        <v>223</v>
      </c>
      <c r="G11" s="432" t="s">
        <v>218</v>
      </c>
      <c r="H11" s="205" t="s">
        <v>181</v>
      </c>
      <c r="I11" s="132" t="s">
        <v>18</v>
      </c>
      <c r="J11" s="132" t="s">
        <v>53</v>
      </c>
      <c r="K11" s="132" t="s">
        <v>53</v>
      </c>
      <c r="L11" s="132" t="s">
        <v>53</v>
      </c>
      <c r="M11" s="132" t="s">
        <v>53</v>
      </c>
      <c r="N11" s="132" t="s">
        <v>54</v>
      </c>
      <c r="O11" s="132" t="s">
        <v>53</v>
      </c>
      <c r="P11" s="132" t="s">
        <v>53</v>
      </c>
      <c r="Q11" s="132" t="s">
        <v>53</v>
      </c>
      <c r="R11" s="132" t="s">
        <v>53</v>
      </c>
      <c r="S11" s="132" t="s">
        <v>54</v>
      </c>
      <c r="T11" s="132" t="s">
        <v>53</v>
      </c>
      <c r="U11" s="132" t="s">
        <v>54</v>
      </c>
      <c r="V11" s="132" t="s">
        <v>54</v>
      </c>
      <c r="W11" s="132" t="s">
        <v>53</v>
      </c>
      <c r="X11" s="132" t="s">
        <v>53</v>
      </c>
      <c r="Y11" s="132" t="s">
        <v>53</v>
      </c>
      <c r="Z11" s="132" t="s">
        <v>53</v>
      </c>
      <c r="AA11" s="132" t="s">
        <v>53</v>
      </c>
      <c r="AB11" s="132" t="s">
        <v>53</v>
      </c>
      <c r="AC11" s="155" t="str">
        <f t="shared" si="0"/>
        <v>1 - Muy Baja</v>
      </c>
      <c r="AD11" s="149">
        <f t="shared" si="1"/>
        <v>0.2</v>
      </c>
      <c r="AE11" s="155" t="str">
        <f t="shared" si="2"/>
        <v>3 - Moderado</v>
      </c>
      <c r="AF11" s="149">
        <f t="shared" si="3"/>
        <v>0.6</v>
      </c>
      <c r="AG11" s="156" t="str">
        <f t="shared" si="89"/>
        <v>MODERADO</v>
      </c>
      <c r="AH11" s="149">
        <f t="shared" si="4"/>
        <v>0.12</v>
      </c>
      <c r="AI11" s="433" t="s">
        <v>1050</v>
      </c>
      <c r="AJ11" s="164" t="s">
        <v>1336</v>
      </c>
      <c r="AK11" s="205" t="s">
        <v>534</v>
      </c>
      <c r="AL11" s="205" t="s">
        <v>1045</v>
      </c>
      <c r="AM11" s="134" t="s">
        <v>35</v>
      </c>
      <c r="AN11" s="164" t="s">
        <v>45</v>
      </c>
      <c r="AO11" s="164" t="s">
        <v>50</v>
      </c>
      <c r="AP11" s="134" t="s">
        <v>52</v>
      </c>
      <c r="AQ11" s="134" t="s">
        <v>35</v>
      </c>
      <c r="AR11" s="164" t="s">
        <v>45</v>
      </c>
      <c r="AS11" s="164" t="s">
        <v>50</v>
      </c>
      <c r="AT11" s="134" t="s">
        <v>52</v>
      </c>
      <c r="AU11" s="134" t="s">
        <v>35</v>
      </c>
      <c r="AV11" s="164" t="s">
        <v>45</v>
      </c>
      <c r="AW11" s="164" t="s">
        <v>50</v>
      </c>
      <c r="AX11" s="134" t="s">
        <v>52</v>
      </c>
      <c r="AY11" s="134" t="s">
        <v>35</v>
      </c>
      <c r="AZ11" s="164" t="s">
        <v>45</v>
      </c>
      <c r="BA11" s="164" t="s">
        <v>50</v>
      </c>
      <c r="BB11" s="134" t="s">
        <v>52</v>
      </c>
      <c r="BC11" s="134"/>
      <c r="BD11" s="164"/>
      <c r="BE11" s="164"/>
      <c r="BF11" s="134"/>
      <c r="BG11" s="134"/>
      <c r="BH11" s="164"/>
      <c r="BI11" s="164"/>
      <c r="BJ11" s="134"/>
      <c r="BK11" s="134"/>
      <c r="BL11" s="164"/>
      <c r="BM11" s="164"/>
      <c r="BN11" s="134"/>
      <c r="BO11" s="134"/>
      <c r="BP11" s="164"/>
      <c r="BQ11" s="164"/>
      <c r="BR11" s="134"/>
      <c r="BS11" s="134"/>
      <c r="BT11" s="164"/>
      <c r="BU11" s="164"/>
      <c r="BV11" s="134"/>
      <c r="BW11" s="134"/>
      <c r="BX11" s="164"/>
      <c r="BY11" s="164"/>
      <c r="BZ11" s="134"/>
      <c r="CA11" s="134"/>
      <c r="CB11" s="164"/>
      <c r="CC11" s="164"/>
      <c r="CD11" s="134"/>
      <c r="CE11" s="134"/>
      <c r="CF11" s="164"/>
      <c r="CG11" s="164"/>
      <c r="CH11" s="134"/>
      <c r="CI11" s="164"/>
      <c r="CJ11" s="164"/>
      <c r="CK11" s="134"/>
      <c r="CL11" s="159" t="str">
        <f t="shared" si="90"/>
        <v>1 - Muy Baja</v>
      </c>
      <c r="CM11" s="165">
        <f t="shared" si="5"/>
        <v>2.5919999999999995E-2</v>
      </c>
      <c r="CN11" s="159" t="str">
        <f t="shared" si="91"/>
        <v>3 - Moderado</v>
      </c>
      <c r="CO11" s="165">
        <f t="shared" si="92"/>
        <v>0.6</v>
      </c>
      <c r="CP11" s="145" t="str">
        <f t="shared" si="6"/>
        <v>MODERADO</v>
      </c>
      <c r="CQ11" s="149">
        <f t="shared" si="93"/>
        <v>1.5551999999999996E-2</v>
      </c>
      <c r="CR11" s="272" t="s">
        <v>456</v>
      </c>
      <c r="CS11" s="145">
        <f t="shared" si="94"/>
        <v>3</v>
      </c>
      <c r="CT11" s="134"/>
      <c r="CU11" s="432" t="s">
        <v>1337</v>
      </c>
      <c r="CV11" s="65" t="s">
        <v>1235</v>
      </c>
      <c r="CW11" s="158"/>
      <c r="CX11" s="160">
        <f t="shared" si="7"/>
        <v>4</v>
      </c>
      <c r="CY11" s="161">
        <f t="shared" si="95"/>
        <v>3</v>
      </c>
      <c r="CZ11" s="160" t="str">
        <f t="shared" si="96"/>
        <v>Moderado</v>
      </c>
      <c r="DA11" s="153">
        <f t="shared" si="97"/>
        <v>0.6</v>
      </c>
      <c r="DB11" s="154">
        <f t="shared" si="98"/>
        <v>0.15</v>
      </c>
      <c r="DC11" s="154">
        <f t="shared" si="8"/>
        <v>0.25</v>
      </c>
      <c r="DD11" s="160">
        <f t="shared" si="99"/>
        <v>0.4</v>
      </c>
      <c r="DE11" s="434">
        <f t="shared" si="9"/>
        <v>1</v>
      </c>
      <c r="DF11" s="153">
        <f t="shared" si="10"/>
        <v>0.12</v>
      </c>
      <c r="DG11" s="434">
        <f t="shared" si="100"/>
        <v>3</v>
      </c>
      <c r="DH11" s="434"/>
      <c r="DI11" s="153">
        <f t="shared" si="11"/>
        <v>0.6</v>
      </c>
      <c r="DJ11" s="154">
        <f t="shared" si="12"/>
        <v>0.15</v>
      </c>
      <c r="DK11" s="154">
        <f t="shared" si="13"/>
        <v>0.25</v>
      </c>
      <c r="DL11" s="160">
        <f t="shared" si="14"/>
        <v>0.4</v>
      </c>
      <c r="DM11" s="434">
        <f t="shared" si="15"/>
        <v>1</v>
      </c>
      <c r="DN11" s="153">
        <f t="shared" si="16"/>
        <v>7.1999999999999995E-2</v>
      </c>
      <c r="DO11" s="434">
        <f t="shared" si="17"/>
        <v>3</v>
      </c>
      <c r="DP11" s="153">
        <f t="shared" si="18"/>
        <v>0.6</v>
      </c>
      <c r="DQ11" s="154">
        <f t="shared" si="19"/>
        <v>0.15</v>
      </c>
      <c r="DR11" s="154">
        <f t="shared" si="20"/>
        <v>0.25</v>
      </c>
      <c r="DS11" s="160">
        <f t="shared" si="21"/>
        <v>0.4</v>
      </c>
      <c r="DT11" s="434">
        <f t="shared" si="22"/>
        <v>1</v>
      </c>
      <c r="DU11" s="153">
        <f t="shared" si="23"/>
        <v>4.3199999999999995E-2</v>
      </c>
      <c r="DV11" s="434">
        <f t="shared" si="24"/>
        <v>3</v>
      </c>
      <c r="DW11" s="153">
        <f t="shared" si="25"/>
        <v>0.6</v>
      </c>
      <c r="DX11" s="154">
        <f t="shared" si="26"/>
        <v>0.15</v>
      </c>
      <c r="DY11" s="154">
        <f t="shared" si="27"/>
        <v>0.25</v>
      </c>
      <c r="DZ11" s="160">
        <f t="shared" si="28"/>
        <v>0.4</v>
      </c>
      <c r="EA11" s="434">
        <f t="shared" si="29"/>
        <v>1</v>
      </c>
      <c r="EB11" s="153">
        <f t="shared" si="30"/>
        <v>2.5919999999999995E-2</v>
      </c>
      <c r="EC11" s="434">
        <f t="shared" si="31"/>
        <v>3</v>
      </c>
      <c r="ED11" s="153">
        <f t="shared" si="32"/>
        <v>0.6</v>
      </c>
      <c r="EE11" s="154">
        <f t="shared" si="33"/>
        <v>0</v>
      </c>
      <c r="EF11" s="154">
        <f t="shared" si="34"/>
        <v>0</v>
      </c>
      <c r="EG11" s="160">
        <f t="shared" si="35"/>
        <v>0</v>
      </c>
      <c r="EH11" s="434">
        <f t="shared" si="36"/>
        <v>1</v>
      </c>
      <c r="EI11" s="153">
        <f t="shared" si="37"/>
        <v>2.5919999999999995E-2</v>
      </c>
      <c r="EJ11" s="434">
        <f t="shared" si="38"/>
        <v>3</v>
      </c>
      <c r="EK11" s="153">
        <f t="shared" si="39"/>
        <v>0.6</v>
      </c>
      <c r="EL11" s="154">
        <f t="shared" si="40"/>
        <v>0</v>
      </c>
      <c r="EM11" s="154">
        <f t="shared" si="41"/>
        <v>0</v>
      </c>
      <c r="EN11" s="160">
        <f t="shared" si="42"/>
        <v>0</v>
      </c>
      <c r="EO11" s="434">
        <f t="shared" si="43"/>
        <v>1</v>
      </c>
      <c r="EP11" s="153">
        <f t="shared" si="44"/>
        <v>2.5919999999999995E-2</v>
      </c>
      <c r="EQ11" s="434">
        <f t="shared" si="45"/>
        <v>3</v>
      </c>
      <c r="ER11" s="153">
        <f t="shared" si="46"/>
        <v>0.6</v>
      </c>
      <c r="ES11" s="154">
        <f t="shared" si="47"/>
        <v>0</v>
      </c>
      <c r="ET11" s="154">
        <f t="shared" si="48"/>
        <v>0</v>
      </c>
      <c r="EU11" s="160">
        <f t="shared" si="49"/>
        <v>0</v>
      </c>
      <c r="EV11" s="434">
        <f t="shared" si="50"/>
        <v>1</v>
      </c>
      <c r="EW11" s="153">
        <f t="shared" si="51"/>
        <v>2.5919999999999995E-2</v>
      </c>
      <c r="EX11" s="434">
        <f t="shared" si="52"/>
        <v>3</v>
      </c>
      <c r="EY11" s="153">
        <f t="shared" si="53"/>
        <v>0.6</v>
      </c>
      <c r="EZ11" s="154">
        <f t="shared" si="54"/>
        <v>0</v>
      </c>
      <c r="FA11" s="154">
        <f t="shared" si="55"/>
        <v>0</v>
      </c>
      <c r="FB11" s="160">
        <f t="shared" si="56"/>
        <v>0</v>
      </c>
      <c r="FC11" s="434">
        <f t="shared" si="57"/>
        <v>1</v>
      </c>
      <c r="FD11" s="153">
        <f t="shared" si="58"/>
        <v>2.5919999999999995E-2</v>
      </c>
      <c r="FE11" s="434">
        <f t="shared" si="59"/>
        <v>3</v>
      </c>
      <c r="FF11" s="153">
        <f t="shared" si="60"/>
        <v>0.6</v>
      </c>
      <c r="FG11" s="154">
        <f t="shared" si="61"/>
        <v>0</v>
      </c>
      <c r="FH11" s="154">
        <f t="shared" si="62"/>
        <v>0</v>
      </c>
      <c r="FI11" s="160">
        <f t="shared" si="63"/>
        <v>0</v>
      </c>
      <c r="FJ11" s="434">
        <f t="shared" si="64"/>
        <v>1</v>
      </c>
      <c r="FK11" s="153">
        <f t="shared" si="65"/>
        <v>2.5919999999999995E-2</v>
      </c>
      <c r="FL11" s="434">
        <f t="shared" si="66"/>
        <v>3</v>
      </c>
      <c r="FM11" s="153">
        <f t="shared" si="67"/>
        <v>0.6</v>
      </c>
      <c r="FN11" s="154">
        <f t="shared" si="68"/>
        <v>0</v>
      </c>
      <c r="FO11" s="154">
        <f t="shared" si="69"/>
        <v>0</v>
      </c>
      <c r="FP11" s="160">
        <f t="shared" si="70"/>
        <v>0</v>
      </c>
      <c r="FQ11" s="434">
        <f t="shared" si="71"/>
        <v>1</v>
      </c>
      <c r="FR11" s="153">
        <f t="shared" si="72"/>
        <v>2.5919999999999995E-2</v>
      </c>
      <c r="FS11" s="434">
        <f t="shared" si="73"/>
        <v>3</v>
      </c>
      <c r="FT11" s="153">
        <f t="shared" si="74"/>
        <v>0.6</v>
      </c>
      <c r="FU11" s="154">
        <f t="shared" si="75"/>
        <v>0</v>
      </c>
      <c r="FV11" s="154">
        <f t="shared" si="76"/>
        <v>0</v>
      </c>
      <c r="FW11" s="160">
        <f t="shared" si="77"/>
        <v>0</v>
      </c>
      <c r="FX11" s="434">
        <f t="shared" si="78"/>
        <v>1</v>
      </c>
      <c r="FY11" s="153">
        <f t="shared" si="79"/>
        <v>2.5919999999999995E-2</v>
      </c>
      <c r="FZ11" s="434">
        <f t="shared" si="80"/>
        <v>3</v>
      </c>
      <c r="GA11" s="153">
        <f t="shared" si="81"/>
        <v>0.6</v>
      </c>
      <c r="GB11" s="154">
        <f t="shared" si="82"/>
        <v>0</v>
      </c>
      <c r="GC11" s="154">
        <f t="shared" si="83"/>
        <v>0</v>
      </c>
      <c r="GD11" s="160">
        <f t="shared" si="84"/>
        <v>0</v>
      </c>
      <c r="GE11" s="434">
        <f t="shared" si="85"/>
        <v>1</v>
      </c>
      <c r="GF11" s="153">
        <f t="shared" si="86"/>
        <v>2.5919999999999995E-2</v>
      </c>
      <c r="GG11" s="434">
        <f t="shared" si="87"/>
        <v>3</v>
      </c>
      <c r="GH11" s="153">
        <f t="shared" si="88"/>
        <v>0.6</v>
      </c>
      <c r="GI11" s="153">
        <f t="shared" si="101"/>
        <v>0.6</v>
      </c>
      <c r="GJ11" s="157"/>
    </row>
    <row r="12" spans="1:193 1680:1680" ht="173.4" x14ac:dyDescent="0.2">
      <c r="A12" s="156">
        <v>4</v>
      </c>
      <c r="B12" s="295" t="s">
        <v>1052</v>
      </c>
      <c r="C12" s="435" t="s">
        <v>1051</v>
      </c>
      <c r="D12" s="237" t="s">
        <v>206</v>
      </c>
      <c r="E12" s="205" t="s">
        <v>204</v>
      </c>
      <c r="F12" s="431" t="s">
        <v>223</v>
      </c>
      <c r="G12" s="432" t="s">
        <v>218</v>
      </c>
      <c r="H12" s="205" t="s">
        <v>181</v>
      </c>
      <c r="I12" s="132" t="s">
        <v>18</v>
      </c>
      <c r="J12" s="132" t="s">
        <v>53</v>
      </c>
      <c r="K12" s="132" t="s">
        <v>53</v>
      </c>
      <c r="L12" s="132" t="s">
        <v>53</v>
      </c>
      <c r="M12" s="132" t="s">
        <v>53</v>
      </c>
      <c r="N12" s="132" t="s">
        <v>54</v>
      </c>
      <c r="O12" s="132" t="s">
        <v>53</v>
      </c>
      <c r="P12" s="132" t="s">
        <v>53</v>
      </c>
      <c r="Q12" s="132" t="s">
        <v>53</v>
      </c>
      <c r="R12" s="132" t="s">
        <v>53</v>
      </c>
      <c r="S12" s="132" t="s">
        <v>54</v>
      </c>
      <c r="T12" s="132" t="s">
        <v>53</v>
      </c>
      <c r="U12" s="132" t="s">
        <v>54</v>
      </c>
      <c r="V12" s="132" t="s">
        <v>54</v>
      </c>
      <c r="W12" s="132" t="s">
        <v>53</v>
      </c>
      <c r="X12" s="132" t="s">
        <v>53</v>
      </c>
      <c r="Y12" s="132" t="s">
        <v>53</v>
      </c>
      <c r="Z12" s="132" t="s">
        <v>53</v>
      </c>
      <c r="AA12" s="132" t="s">
        <v>53</v>
      </c>
      <c r="AB12" s="132" t="s">
        <v>53</v>
      </c>
      <c r="AC12" s="155" t="str">
        <f t="shared" si="0"/>
        <v>1 - Muy Baja</v>
      </c>
      <c r="AD12" s="149">
        <f t="shared" si="1"/>
        <v>0.2</v>
      </c>
      <c r="AE12" s="155" t="str">
        <f t="shared" si="2"/>
        <v>3 - Moderado</v>
      </c>
      <c r="AF12" s="149">
        <f t="shared" si="3"/>
        <v>0.6</v>
      </c>
      <c r="AG12" s="156" t="str">
        <f t="shared" si="89"/>
        <v>MODERADO</v>
      </c>
      <c r="AH12" s="149">
        <f t="shared" si="4"/>
        <v>0.12</v>
      </c>
      <c r="AI12" s="433" t="s">
        <v>1050</v>
      </c>
      <c r="AJ12" s="164" t="s">
        <v>1336</v>
      </c>
      <c r="AK12" s="205" t="s">
        <v>534</v>
      </c>
      <c r="AL12" s="205" t="s">
        <v>1045</v>
      </c>
      <c r="AM12" s="134" t="s">
        <v>35</v>
      </c>
      <c r="AN12" s="164" t="s">
        <v>45</v>
      </c>
      <c r="AO12" s="164" t="s">
        <v>50</v>
      </c>
      <c r="AP12" s="134" t="s">
        <v>52</v>
      </c>
      <c r="AQ12" s="134" t="s">
        <v>35</v>
      </c>
      <c r="AR12" s="164" t="s">
        <v>45</v>
      </c>
      <c r="AS12" s="164" t="s">
        <v>50</v>
      </c>
      <c r="AT12" s="134" t="s">
        <v>52</v>
      </c>
      <c r="AU12" s="134" t="s">
        <v>35</v>
      </c>
      <c r="AV12" s="164" t="s">
        <v>45</v>
      </c>
      <c r="AW12" s="164" t="s">
        <v>50</v>
      </c>
      <c r="AX12" s="134" t="s">
        <v>52</v>
      </c>
      <c r="AY12" s="134" t="s">
        <v>35</v>
      </c>
      <c r="AZ12" s="164" t="s">
        <v>45</v>
      </c>
      <c r="BA12" s="164" t="s">
        <v>50</v>
      </c>
      <c r="BB12" s="134" t="s">
        <v>52</v>
      </c>
      <c r="BC12" s="134"/>
      <c r="BD12" s="164"/>
      <c r="BE12" s="164"/>
      <c r="BF12" s="134"/>
      <c r="BG12" s="134"/>
      <c r="BH12" s="164"/>
      <c r="BI12" s="164"/>
      <c r="BJ12" s="134"/>
      <c r="BK12" s="134"/>
      <c r="BL12" s="164"/>
      <c r="BM12" s="164"/>
      <c r="BN12" s="134"/>
      <c r="BO12" s="134"/>
      <c r="BP12" s="164"/>
      <c r="BQ12" s="164"/>
      <c r="BR12" s="134"/>
      <c r="BS12" s="134"/>
      <c r="BT12" s="164"/>
      <c r="BU12" s="164"/>
      <c r="BV12" s="134"/>
      <c r="BW12" s="134"/>
      <c r="BX12" s="164"/>
      <c r="BY12" s="164"/>
      <c r="BZ12" s="134"/>
      <c r="CA12" s="134"/>
      <c r="CB12" s="164"/>
      <c r="CC12" s="164"/>
      <c r="CD12" s="134"/>
      <c r="CE12" s="134"/>
      <c r="CF12" s="164"/>
      <c r="CG12" s="164"/>
      <c r="CH12" s="134"/>
      <c r="CI12" s="164"/>
      <c r="CJ12" s="164"/>
      <c r="CK12" s="134"/>
      <c r="CL12" s="159" t="str">
        <f t="shared" si="90"/>
        <v>1 - Muy Baja</v>
      </c>
      <c r="CM12" s="165">
        <f t="shared" si="5"/>
        <v>2.5919999999999995E-2</v>
      </c>
      <c r="CN12" s="159" t="str">
        <f t="shared" si="91"/>
        <v>3 - Moderado</v>
      </c>
      <c r="CO12" s="165">
        <f t="shared" si="92"/>
        <v>0.6</v>
      </c>
      <c r="CP12" s="145" t="str">
        <f t="shared" si="6"/>
        <v>MODERADO</v>
      </c>
      <c r="CQ12" s="149">
        <f t="shared" si="93"/>
        <v>1.5551999999999996E-2</v>
      </c>
      <c r="CR12" s="294" t="s">
        <v>233</v>
      </c>
      <c r="CS12" s="145">
        <f t="shared" si="94"/>
        <v>3</v>
      </c>
      <c r="CT12" s="134"/>
      <c r="CU12" s="432" t="s">
        <v>1338</v>
      </c>
      <c r="CV12" s="65" t="s">
        <v>1235</v>
      </c>
      <c r="CW12" s="158"/>
      <c r="CX12" s="160">
        <f t="shared" si="7"/>
        <v>4</v>
      </c>
      <c r="CY12" s="161">
        <f t="shared" si="95"/>
        <v>3</v>
      </c>
      <c r="CZ12" s="160" t="str">
        <f t="shared" si="96"/>
        <v>Moderado</v>
      </c>
      <c r="DA12" s="153">
        <f t="shared" si="97"/>
        <v>0.6</v>
      </c>
      <c r="DB12" s="154">
        <f t="shared" si="98"/>
        <v>0.15</v>
      </c>
      <c r="DC12" s="154">
        <f t="shared" si="8"/>
        <v>0.25</v>
      </c>
      <c r="DD12" s="160">
        <f t="shared" si="99"/>
        <v>0.4</v>
      </c>
      <c r="DE12" s="434">
        <f t="shared" si="9"/>
        <v>1</v>
      </c>
      <c r="DF12" s="153">
        <f t="shared" si="10"/>
        <v>0.12</v>
      </c>
      <c r="DG12" s="434">
        <f t="shared" si="100"/>
        <v>3</v>
      </c>
      <c r="DH12" s="434"/>
      <c r="DI12" s="153">
        <f t="shared" si="11"/>
        <v>0.6</v>
      </c>
      <c r="DJ12" s="154">
        <f t="shared" si="12"/>
        <v>0.15</v>
      </c>
      <c r="DK12" s="154">
        <f t="shared" si="13"/>
        <v>0.25</v>
      </c>
      <c r="DL12" s="160">
        <f t="shared" si="14"/>
        <v>0.4</v>
      </c>
      <c r="DM12" s="434">
        <f t="shared" si="15"/>
        <v>1</v>
      </c>
      <c r="DN12" s="153">
        <f t="shared" si="16"/>
        <v>7.1999999999999995E-2</v>
      </c>
      <c r="DO12" s="434">
        <f t="shared" si="17"/>
        <v>3</v>
      </c>
      <c r="DP12" s="153">
        <f t="shared" si="18"/>
        <v>0.6</v>
      </c>
      <c r="DQ12" s="154">
        <f t="shared" si="19"/>
        <v>0.15</v>
      </c>
      <c r="DR12" s="154">
        <f t="shared" si="20"/>
        <v>0.25</v>
      </c>
      <c r="DS12" s="160">
        <f t="shared" si="21"/>
        <v>0.4</v>
      </c>
      <c r="DT12" s="434">
        <f t="shared" si="22"/>
        <v>1</v>
      </c>
      <c r="DU12" s="153">
        <f t="shared" si="23"/>
        <v>4.3199999999999995E-2</v>
      </c>
      <c r="DV12" s="434">
        <f t="shared" si="24"/>
        <v>3</v>
      </c>
      <c r="DW12" s="153">
        <f t="shared" si="25"/>
        <v>0.6</v>
      </c>
      <c r="DX12" s="154">
        <f t="shared" si="26"/>
        <v>0.15</v>
      </c>
      <c r="DY12" s="154">
        <f t="shared" si="27"/>
        <v>0.25</v>
      </c>
      <c r="DZ12" s="160">
        <f t="shared" si="28"/>
        <v>0.4</v>
      </c>
      <c r="EA12" s="434">
        <f t="shared" si="29"/>
        <v>1</v>
      </c>
      <c r="EB12" s="153">
        <f t="shared" si="30"/>
        <v>2.5919999999999995E-2</v>
      </c>
      <c r="EC12" s="434">
        <f t="shared" si="31"/>
        <v>3</v>
      </c>
      <c r="ED12" s="153">
        <f t="shared" si="32"/>
        <v>0.6</v>
      </c>
      <c r="EE12" s="154">
        <f t="shared" si="33"/>
        <v>0</v>
      </c>
      <c r="EF12" s="154">
        <f t="shared" si="34"/>
        <v>0</v>
      </c>
      <c r="EG12" s="160">
        <f t="shared" si="35"/>
        <v>0</v>
      </c>
      <c r="EH12" s="434">
        <f t="shared" si="36"/>
        <v>1</v>
      </c>
      <c r="EI12" s="153">
        <f t="shared" si="37"/>
        <v>2.5919999999999995E-2</v>
      </c>
      <c r="EJ12" s="434">
        <f t="shared" si="38"/>
        <v>3</v>
      </c>
      <c r="EK12" s="153">
        <f t="shared" si="39"/>
        <v>0.6</v>
      </c>
      <c r="EL12" s="154">
        <f t="shared" si="40"/>
        <v>0</v>
      </c>
      <c r="EM12" s="154">
        <f t="shared" si="41"/>
        <v>0</v>
      </c>
      <c r="EN12" s="160">
        <f t="shared" si="42"/>
        <v>0</v>
      </c>
      <c r="EO12" s="434">
        <f t="shared" si="43"/>
        <v>1</v>
      </c>
      <c r="EP12" s="153">
        <f t="shared" si="44"/>
        <v>2.5919999999999995E-2</v>
      </c>
      <c r="EQ12" s="434">
        <f t="shared" si="45"/>
        <v>3</v>
      </c>
      <c r="ER12" s="153">
        <f t="shared" si="46"/>
        <v>0.6</v>
      </c>
      <c r="ES12" s="154">
        <f t="shared" si="47"/>
        <v>0</v>
      </c>
      <c r="ET12" s="154">
        <f t="shared" si="48"/>
        <v>0</v>
      </c>
      <c r="EU12" s="160">
        <f t="shared" si="49"/>
        <v>0</v>
      </c>
      <c r="EV12" s="434">
        <f t="shared" si="50"/>
        <v>1</v>
      </c>
      <c r="EW12" s="153">
        <f t="shared" si="51"/>
        <v>2.5919999999999995E-2</v>
      </c>
      <c r="EX12" s="434">
        <f t="shared" si="52"/>
        <v>3</v>
      </c>
      <c r="EY12" s="153">
        <f t="shared" si="53"/>
        <v>0.6</v>
      </c>
      <c r="EZ12" s="154">
        <f t="shared" si="54"/>
        <v>0</v>
      </c>
      <c r="FA12" s="154">
        <f t="shared" si="55"/>
        <v>0</v>
      </c>
      <c r="FB12" s="160">
        <f t="shared" si="56"/>
        <v>0</v>
      </c>
      <c r="FC12" s="434">
        <f t="shared" si="57"/>
        <v>1</v>
      </c>
      <c r="FD12" s="153">
        <f t="shared" si="58"/>
        <v>2.5919999999999995E-2</v>
      </c>
      <c r="FE12" s="434">
        <f t="shared" si="59"/>
        <v>3</v>
      </c>
      <c r="FF12" s="153">
        <f t="shared" si="60"/>
        <v>0.6</v>
      </c>
      <c r="FG12" s="154">
        <f t="shared" si="61"/>
        <v>0</v>
      </c>
      <c r="FH12" s="154">
        <f t="shared" si="62"/>
        <v>0</v>
      </c>
      <c r="FI12" s="160">
        <f t="shared" si="63"/>
        <v>0</v>
      </c>
      <c r="FJ12" s="434">
        <f t="shared" si="64"/>
        <v>1</v>
      </c>
      <c r="FK12" s="153">
        <f t="shared" si="65"/>
        <v>2.5919999999999995E-2</v>
      </c>
      <c r="FL12" s="434">
        <f t="shared" si="66"/>
        <v>3</v>
      </c>
      <c r="FM12" s="153">
        <f t="shared" si="67"/>
        <v>0.6</v>
      </c>
      <c r="FN12" s="154">
        <f t="shared" si="68"/>
        <v>0</v>
      </c>
      <c r="FO12" s="154">
        <f t="shared" si="69"/>
        <v>0</v>
      </c>
      <c r="FP12" s="160">
        <f t="shared" si="70"/>
        <v>0</v>
      </c>
      <c r="FQ12" s="434">
        <f t="shared" si="71"/>
        <v>1</v>
      </c>
      <c r="FR12" s="153">
        <f t="shared" si="72"/>
        <v>2.5919999999999995E-2</v>
      </c>
      <c r="FS12" s="434">
        <f t="shared" si="73"/>
        <v>3</v>
      </c>
      <c r="FT12" s="153">
        <f t="shared" si="74"/>
        <v>0.6</v>
      </c>
      <c r="FU12" s="154">
        <f t="shared" si="75"/>
        <v>0</v>
      </c>
      <c r="FV12" s="154">
        <f t="shared" si="76"/>
        <v>0</v>
      </c>
      <c r="FW12" s="160">
        <f t="shared" si="77"/>
        <v>0</v>
      </c>
      <c r="FX12" s="434">
        <f t="shared" si="78"/>
        <v>1</v>
      </c>
      <c r="FY12" s="153">
        <f t="shared" si="79"/>
        <v>2.5919999999999995E-2</v>
      </c>
      <c r="FZ12" s="434">
        <f t="shared" si="80"/>
        <v>3</v>
      </c>
      <c r="GA12" s="153">
        <f t="shared" si="81"/>
        <v>0.6</v>
      </c>
      <c r="GB12" s="154">
        <f t="shared" si="82"/>
        <v>0</v>
      </c>
      <c r="GC12" s="154">
        <f t="shared" si="83"/>
        <v>0</v>
      </c>
      <c r="GD12" s="160">
        <f t="shared" si="84"/>
        <v>0</v>
      </c>
      <c r="GE12" s="434">
        <f t="shared" si="85"/>
        <v>1</v>
      </c>
      <c r="GF12" s="153">
        <f t="shared" si="86"/>
        <v>2.5919999999999995E-2</v>
      </c>
      <c r="GG12" s="434">
        <f t="shared" si="87"/>
        <v>3</v>
      </c>
      <c r="GH12" s="153">
        <f t="shared" si="88"/>
        <v>0.6</v>
      </c>
      <c r="GI12" s="153">
        <f t="shared" si="101"/>
        <v>0.6</v>
      </c>
      <c r="GJ12" s="157"/>
    </row>
    <row r="13" spans="1:193 1680:1680" ht="173.4" x14ac:dyDescent="0.2">
      <c r="A13" s="156">
        <v>5</v>
      </c>
      <c r="B13" s="295" t="s">
        <v>1048</v>
      </c>
      <c r="C13" s="435" t="s">
        <v>1049</v>
      </c>
      <c r="D13" s="237" t="s">
        <v>205</v>
      </c>
      <c r="E13" s="205" t="s">
        <v>204</v>
      </c>
      <c r="F13" s="431" t="s">
        <v>222</v>
      </c>
      <c r="G13" s="432" t="s">
        <v>216</v>
      </c>
      <c r="H13" s="205" t="s">
        <v>173</v>
      </c>
      <c r="I13" s="132" t="s">
        <v>18</v>
      </c>
      <c r="J13" s="132" t="s">
        <v>53</v>
      </c>
      <c r="K13" s="132" t="s">
        <v>53</v>
      </c>
      <c r="L13" s="132" t="s">
        <v>53</v>
      </c>
      <c r="M13" s="132" t="s">
        <v>53</v>
      </c>
      <c r="N13" s="132" t="s">
        <v>54</v>
      </c>
      <c r="O13" s="132" t="s">
        <v>53</v>
      </c>
      <c r="P13" s="132" t="s">
        <v>53</v>
      </c>
      <c r="Q13" s="132" t="s">
        <v>53</v>
      </c>
      <c r="R13" s="132" t="s">
        <v>53</v>
      </c>
      <c r="S13" s="132" t="s">
        <v>54</v>
      </c>
      <c r="T13" s="132" t="s">
        <v>53</v>
      </c>
      <c r="U13" s="132" t="s">
        <v>54</v>
      </c>
      <c r="V13" s="132" t="s">
        <v>53</v>
      </c>
      <c r="W13" s="132" t="s">
        <v>53</v>
      </c>
      <c r="X13" s="132" t="s">
        <v>53</v>
      </c>
      <c r="Y13" s="132" t="s">
        <v>53</v>
      </c>
      <c r="Z13" s="132" t="s">
        <v>53</v>
      </c>
      <c r="AA13" s="132" t="s">
        <v>53</v>
      </c>
      <c r="AB13" s="132" t="s">
        <v>53</v>
      </c>
      <c r="AC13" s="155" t="str">
        <f t="shared" si="0"/>
        <v>1 - Muy Baja</v>
      </c>
      <c r="AD13" s="149">
        <f t="shared" si="1"/>
        <v>0.2</v>
      </c>
      <c r="AE13" s="155" t="str">
        <f t="shared" si="2"/>
        <v>3 - Moderado</v>
      </c>
      <c r="AF13" s="149">
        <f t="shared" si="3"/>
        <v>0.6</v>
      </c>
      <c r="AG13" s="156" t="str">
        <f t="shared" si="89"/>
        <v>MODERADO</v>
      </c>
      <c r="AH13" s="149">
        <f t="shared" si="4"/>
        <v>0.12</v>
      </c>
      <c r="AI13" s="433" t="s">
        <v>1046</v>
      </c>
      <c r="AJ13" s="164" t="s">
        <v>128</v>
      </c>
      <c r="AK13" s="205" t="s">
        <v>534</v>
      </c>
      <c r="AL13" s="205" t="s">
        <v>1045</v>
      </c>
      <c r="AM13" s="134" t="s">
        <v>34</v>
      </c>
      <c r="AN13" s="164" t="s">
        <v>45</v>
      </c>
      <c r="AO13" s="164" t="s">
        <v>50</v>
      </c>
      <c r="AP13" s="134" t="s">
        <v>52</v>
      </c>
      <c r="AQ13" s="134" t="s">
        <v>34</v>
      </c>
      <c r="AR13" s="164" t="s">
        <v>45</v>
      </c>
      <c r="AS13" s="164" t="s">
        <v>50</v>
      </c>
      <c r="AT13" s="134" t="s">
        <v>52</v>
      </c>
      <c r="AU13" s="134" t="s">
        <v>34</v>
      </c>
      <c r="AV13" s="164" t="s">
        <v>45</v>
      </c>
      <c r="AW13" s="164" t="s">
        <v>50</v>
      </c>
      <c r="AX13" s="134" t="s">
        <v>52</v>
      </c>
      <c r="AY13" s="134" t="s">
        <v>34</v>
      </c>
      <c r="AZ13" s="164" t="s">
        <v>45</v>
      </c>
      <c r="BA13" s="164" t="s">
        <v>50</v>
      </c>
      <c r="BB13" s="134" t="s">
        <v>52</v>
      </c>
      <c r="BC13" s="134"/>
      <c r="BD13" s="164"/>
      <c r="BE13" s="164"/>
      <c r="BF13" s="134"/>
      <c r="BG13" s="134"/>
      <c r="BH13" s="164"/>
      <c r="BI13" s="164"/>
      <c r="BJ13" s="134"/>
      <c r="BK13" s="134"/>
      <c r="BL13" s="164"/>
      <c r="BM13" s="164"/>
      <c r="BN13" s="134"/>
      <c r="BO13" s="134"/>
      <c r="BP13" s="164"/>
      <c r="BQ13" s="164"/>
      <c r="BR13" s="134"/>
      <c r="BS13" s="134"/>
      <c r="BT13" s="164"/>
      <c r="BU13" s="164"/>
      <c r="BV13" s="134"/>
      <c r="BW13" s="134"/>
      <c r="BX13" s="164"/>
      <c r="BY13" s="164"/>
      <c r="BZ13" s="134"/>
      <c r="CA13" s="134"/>
      <c r="CB13" s="164"/>
      <c r="CC13" s="164"/>
      <c r="CD13" s="134"/>
      <c r="CE13" s="134"/>
      <c r="CF13" s="164"/>
      <c r="CG13" s="164"/>
      <c r="CH13" s="134"/>
      <c r="CI13" s="164"/>
      <c r="CJ13" s="164"/>
      <c r="CK13" s="134"/>
      <c r="CL13" s="159" t="str">
        <f t="shared" si="90"/>
        <v>1 - Muy Baja</v>
      </c>
      <c r="CM13" s="165">
        <f t="shared" si="5"/>
        <v>2.5919999999999995E-2</v>
      </c>
      <c r="CN13" s="159" t="str">
        <f t="shared" si="91"/>
        <v>3 - Moderado</v>
      </c>
      <c r="CO13" s="165">
        <f t="shared" si="92"/>
        <v>0.6</v>
      </c>
      <c r="CP13" s="145" t="str">
        <f t="shared" si="6"/>
        <v>MODERADO</v>
      </c>
      <c r="CQ13" s="149">
        <f t="shared" si="93"/>
        <v>1.5551999999999996E-2</v>
      </c>
      <c r="CR13" s="272" t="s">
        <v>456</v>
      </c>
      <c r="CS13" s="145">
        <f t="shared" si="94"/>
        <v>3</v>
      </c>
      <c r="CT13" s="134"/>
      <c r="CU13" s="432" t="s">
        <v>1339</v>
      </c>
      <c r="CV13" s="65" t="s">
        <v>1235</v>
      </c>
      <c r="CW13" s="158"/>
      <c r="CX13" s="160">
        <f t="shared" si="7"/>
        <v>3</v>
      </c>
      <c r="CY13" s="161">
        <f t="shared" si="95"/>
        <v>3</v>
      </c>
      <c r="CZ13" s="160" t="str">
        <f t="shared" si="96"/>
        <v>Moderado</v>
      </c>
      <c r="DA13" s="153">
        <f t="shared" si="97"/>
        <v>0.6</v>
      </c>
      <c r="DB13" s="154">
        <f t="shared" si="98"/>
        <v>0.15</v>
      </c>
      <c r="DC13" s="154">
        <f t="shared" si="8"/>
        <v>0.25</v>
      </c>
      <c r="DD13" s="160">
        <f t="shared" si="99"/>
        <v>0.4</v>
      </c>
      <c r="DE13" s="434">
        <f t="shared" si="9"/>
        <v>1</v>
      </c>
      <c r="DF13" s="153">
        <f t="shared" si="10"/>
        <v>0.12</v>
      </c>
      <c r="DG13" s="434">
        <f t="shared" si="100"/>
        <v>3</v>
      </c>
      <c r="DH13" s="434"/>
      <c r="DI13" s="153">
        <f t="shared" si="11"/>
        <v>0.6</v>
      </c>
      <c r="DJ13" s="154">
        <f t="shared" si="12"/>
        <v>0.15</v>
      </c>
      <c r="DK13" s="154">
        <f t="shared" si="13"/>
        <v>0.25</v>
      </c>
      <c r="DL13" s="160">
        <f t="shared" si="14"/>
        <v>0.4</v>
      </c>
      <c r="DM13" s="434">
        <f t="shared" si="15"/>
        <v>1</v>
      </c>
      <c r="DN13" s="153">
        <f t="shared" si="16"/>
        <v>7.1999999999999995E-2</v>
      </c>
      <c r="DO13" s="434">
        <f t="shared" si="17"/>
        <v>3</v>
      </c>
      <c r="DP13" s="153">
        <f t="shared" si="18"/>
        <v>0.6</v>
      </c>
      <c r="DQ13" s="154">
        <f t="shared" si="19"/>
        <v>0.15</v>
      </c>
      <c r="DR13" s="154">
        <f t="shared" si="20"/>
        <v>0.25</v>
      </c>
      <c r="DS13" s="160">
        <f t="shared" si="21"/>
        <v>0.4</v>
      </c>
      <c r="DT13" s="434">
        <f t="shared" si="22"/>
        <v>1</v>
      </c>
      <c r="DU13" s="153">
        <f t="shared" si="23"/>
        <v>4.3199999999999995E-2</v>
      </c>
      <c r="DV13" s="434">
        <f t="shared" si="24"/>
        <v>3</v>
      </c>
      <c r="DW13" s="153">
        <f t="shared" si="25"/>
        <v>0.6</v>
      </c>
      <c r="DX13" s="154">
        <f t="shared" si="26"/>
        <v>0.15</v>
      </c>
      <c r="DY13" s="154">
        <f t="shared" si="27"/>
        <v>0.25</v>
      </c>
      <c r="DZ13" s="160">
        <f t="shared" si="28"/>
        <v>0.4</v>
      </c>
      <c r="EA13" s="434">
        <f t="shared" si="29"/>
        <v>1</v>
      </c>
      <c r="EB13" s="153">
        <f t="shared" si="30"/>
        <v>2.5919999999999995E-2</v>
      </c>
      <c r="EC13" s="434">
        <f t="shared" si="31"/>
        <v>3</v>
      </c>
      <c r="ED13" s="153">
        <f t="shared" si="32"/>
        <v>0.6</v>
      </c>
      <c r="EE13" s="154">
        <f t="shared" si="33"/>
        <v>0</v>
      </c>
      <c r="EF13" s="154">
        <f t="shared" si="34"/>
        <v>0</v>
      </c>
      <c r="EG13" s="160">
        <f t="shared" si="35"/>
        <v>0</v>
      </c>
      <c r="EH13" s="434">
        <f t="shared" si="36"/>
        <v>1</v>
      </c>
      <c r="EI13" s="153">
        <f t="shared" si="37"/>
        <v>2.5919999999999995E-2</v>
      </c>
      <c r="EJ13" s="434">
        <f t="shared" si="38"/>
        <v>3</v>
      </c>
      <c r="EK13" s="153">
        <f t="shared" si="39"/>
        <v>0.6</v>
      </c>
      <c r="EL13" s="154">
        <f t="shared" si="40"/>
        <v>0</v>
      </c>
      <c r="EM13" s="154">
        <f t="shared" si="41"/>
        <v>0</v>
      </c>
      <c r="EN13" s="160">
        <f t="shared" si="42"/>
        <v>0</v>
      </c>
      <c r="EO13" s="434">
        <f t="shared" si="43"/>
        <v>1</v>
      </c>
      <c r="EP13" s="153">
        <f t="shared" si="44"/>
        <v>2.5919999999999995E-2</v>
      </c>
      <c r="EQ13" s="434">
        <f t="shared" si="45"/>
        <v>3</v>
      </c>
      <c r="ER13" s="153">
        <f t="shared" si="46"/>
        <v>0.6</v>
      </c>
      <c r="ES13" s="154">
        <f t="shared" si="47"/>
        <v>0</v>
      </c>
      <c r="ET13" s="154">
        <f t="shared" si="48"/>
        <v>0</v>
      </c>
      <c r="EU13" s="160">
        <f t="shared" si="49"/>
        <v>0</v>
      </c>
      <c r="EV13" s="434">
        <f t="shared" si="50"/>
        <v>1</v>
      </c>
      <c r="EW13" s="153">
        <f t="shared" si="51"/>
        <v>2.5919999999999995E-2</v>
      </c>
      <c r="EX13" s="434">
        <f t="shared" si="52"/>
        <v>3</v>
      </c>
      <c r="EY13" s="153">
        <f t="shared" si="53"/>
        <v>0.6</v>
      </c>
      <c r="EZ13" s="154">
        <f t="shared" si="54"/>
        <v>0</v>
      </c>
      <c r="FA13" s="154">
        <f t="shared" si="55"/>
        <v>0</v>
      </c>
      <c r="FB13" s="160">
        <f t="shared" si="56"/>
        <v>0</v>
      </c>
      <c r="FC13" s="434">
        <f t="shared" si="57"/>
        <v>1</v>
      </c>
      <c r="FD13" s="153">
        <f t="shared" si="58"/>
        <v>2.5919999999999995E-2</v>
      </c>
      <c r="FE13" s="434">
        <f t="shared" si="59"/>
        <v>3</v>
      </c>
      <c r="FF13" s="153">
        <f t="shared" si="60"/>
        <v>0.6</v>
      </c>
      <c r="FG13" s="154">
        <f t="shared" si="61"/>
        <v>0</v>
      </c>
      <c r="FH13" s="154">
        <f t="shared" si="62"/>
        <v>0</v>
      </c>
      <c r="FI13" s="160">
        <f t="shared" si="63"/>
        <v>0</v>
      </c>
      <c r="FJ13" s="434">
        <f t="shared" si="64"/>
        <v>1</v>
      </c>
      <c r="FK13" s="153">
        <f t="shared" si="65"/>
        <v>2.5919999999999995E-2</v>
      </c>
      <c r="FL13" s="434">
        <f t="shared" si="66"/>
        <v>3</v>
      </c>
      <c r="FM13" s="153">
        <f t="shared" si="67"/>
        <v>0.6</v>
      </c>
      <c r="FN13" s="154">
        <f t="shared" si="68"/>
        <v>0</v>
      </c>
      <c r="FO13" s="154">
        <f t="shared" si="69"/>
        <v>0</v>
      </c>
      <c r="FP13" s="160">
        <f t="shared" si="70"/>
        <v>0</v>
      </c>
      <c r="FQ13" s="434">
        <f t="shared" si="71"/>
        <v>1</v>
      </c>
      <c r="FR13" s="153">
        <f t="shared" si="72"/>
        <v>2.5919999999999995E-2</v>
      </c>
      <c r="FS13" s="434">
        <f t="shared" si="73"/>
        <v>3</v>
      </c>
      <c r="FT13" s="153">
        <f t="shared" si="74"/>
        <v>0.6</v>
      </c>
      <c r="FU13" s="154">
        <f t="shared" si="75"/>
        <v>0</v>
      </c>
      <c r="FV13" s="154">
        <f t="shared" si="76"/>
        <v>0</v>
      </c>
      <c r="FW13" s="160">
        <f t="shared" si="77"/>
        <v>0</v>
      </c>
      <c r="FX13" s="434">
        <f t="shared" si="78"/>
        <v>1</v>
      </c>
      <c r="FY13" s="153">
        <f t="shared" si="79"/>
        <v>2.5919999999999995E-2</v>
      </c>
      <c r="FZ13" s="434">
        <f t="shared" si="80"/>
        <v>3</v>
      </c>
      <c r="GA13" s="153">
        <f t="shared" si="81"/>
        <v>0.6</v>
      </c>
      <c r="GB13" s="154">
        <f t="shared" si="82"/>
        <v>0</v>
      </c>
      <c r="GC13" s="154">
        <f t="shared" si="83"/>
        <v>0</v>
      </c>
      <c r="GD13" s="160">
        <f t="shared" si="84"/>
        <v>0</v>
      </c>
      <c r="GE13" s="434">
        <f t="shared" si="85"/>
        <v>1</v>
      </c>
      <c r="GF13" s="153">
        <f t="shared" si="86"/>
        <v>2.5919999999999995E-2</v>
      </c>
      <c r="GG13" s="434">
        <f t="shared" si="87"/>
        <v>3</v>
      </c>
      <c r="GH13" s="153">
        <f t="shared" si="88"/>
        <v>0.6</v>
      </c>
      <c r="GI13" s="153">
        <f t="shared" si="101"/>
        <v>0.6</v>
      </c>
      <c r="GJ13" s="157"/>
    </row>
    <row r="14" spans="1:193 1680:1680" ht="173.4" x14ac:dyDescent="0.2">
      <c r="A14" s="156">
        <v>6</v>
      </c>
      <c r="B14" s="295" t="s">
        <v>1048</v>
      </c>
      <c r="C14" s="435" t="s">
        <v>1047</v>
      </c>
      <c r="D14" s="237" t="s">
        <v>206</v>
      </c>
      <c r="E14" s="205" t="s">
        <v>204</v>
      </c>
      <c r="F14" s="431" t="s">
        <v>5</v>
      </c>
      <c r="G14" s="432" t="s">
        <v>217</v>
      </c>
      <c r="H14" s="205" t="s">
        <v>173</v>
      </c>
      <c r="I14" s="132" t="s">
        <v>18</v>
      </c>
      <c r="J14" s="132" t="s">
        <v>53</v>
      </c>
      <c r="K14" s="132" t="s">
        <v>53</v>
      </c>
      <c r="L14" s="132" t="s">
        <v>53</v>
      </c>
      <c r="M14" s="132" t="s">
        <v>53</v>
      </c>
      <c r="N14" s="132" t="s">
        <v>54</v>
      </c>
      <c r="O14" s="132" t="s">
        <v>53</v>
      </c>
      <c r="P14" s="132" t="s">
        <v>53</v>
      </c>
      <c r="Q14" s="132" t="s">
        <v>53</v>
      </c>
      <c r="R14" s="132" t="s">
        <v>53</v>
      </c>
      <c r="S14" s="132" t="s">
        <v>54</v>
      </c>
      <c r="T14" s="132" t="s">
        <v>53</v>
      </c>
      <c r="U14" s="132" t="s">
        <v>54</v>
      </c>
      <c r="V14" s="132" t="s">
        <v>53</v>
      </c>
      <c r="W14" s="132" t="s">
        <v>53</v>
      </c>
      <c r="X14" s="132" t="s">
        <v>53</v>
      </c>
      <c r="Y14" s="132" t="s">
        <v>53</v>
      </c>
      <c r="Z14" s="132" t="s">
        <v>53</v>
      </c>
      <c r="AA14" s="132" t="s">
        <v>53</v>
      </c>
      <c r="AB14" s="132" t="s">
        <v>53</v>
      </c>
      <c r="AC14" s="155" t="str">
        <f t="shared" si="0"/>
        <v>1 - Muy Baja</v>
      </c>
      <c r="AD14" s="149">
        <f t="shared" si="1"/>
        <v>0.2</v>
      </c>
      <c r="AE14" s="155" t="str">
        <f t="shared" si="2"/>
        <v>3 - Moderado</v>
      </c>
      <c r="AF14" s="149">
        <f t="shared" si="3"/>
        <v>0.6</v>
      </c>
      <c r="AG14" s="156" t="str">
        <f t="shared" si="89"/>
        <v>MODERADO</v>
      </c>
      <c r="AH14" s="149">
        <f t="shared" si="4"/>
        <v>0.12</v>
      </c>
      <c r="AI14" s="433" t="s">
        <v>1046</v>
      </c>
      <c r="AJ14" s="164" t="s">
        <v>128</v>
      </c>
      <c r="AK14" s="205" t="s">
        <v>534</v>
      </c>
      <c r="AL14" s="205" t="s">
        <v>1045</v>
      </c>
      <c r="AM14" s="134" t="s">
        <v>34</v>
      </c>
      <c r="AN14" s="164" t="s">
        <v>45</v>
      </c>
      <c r="AO14" s="164" t="s">
        <v>50</v>
      </c>
      <c r="AP14" s="134" t="s">
        <v>52</v>
      </c>
      <c r="AQ14" s="134" t="s">
        <v>34</v>
      </c>
      <c r="AR14" s="164" t="s">
        <v>45</v>
      </c>
      <c r="AS14" s="164" t="s">
        <v>50</v>
      </c>
      <c r="AT14" s="134" t="s">
        <v>52</v>
      </c>
      <c r="AU14" s="134" t="s">
        <v>34</v>
      </c>
      <c r="AV14" s="164" t="s">
        <v>45</v>
      </c>
      <c r="AW14" s="164" t="s">
        <v>50</v>
      </c>
      <c r="AX14" s="134" t="s">
        <v>52</v>
      </c>
      <c r="AY14" s="134" t="s">
        <v>34</v>
      </c>
      <c r="AZ14" s="164" t="s">
        <v>45</v>
      </c>
      <c r="BA14" s="164" t="s">
        <v>50</v>
      </c>
      <c r="BB14" s="134" t="s">
        <v>52</v>
      </c>
      <c r="BC14" s="134"/>
      <c r="BD14" s="164"/>
      <c r="BE14" s="164"/>
      <c r="BF14" s="134"/>
      <c r="BG14" s="134"/>
      <c r="BH14" s="164"/>
      <c r="BI14" s="164"/>
      <c r="BJ14" s="134"/>
      <c r="BK14" s="134"/>
      <c r="BL14" s="164"/>
      <c r="BM14" s="164"/>
      <c r="BN14" s="134"/>
      <c r="BO14" s="134"/>
      <c r="BP14" s="164"/>
      <c r="BQ14" s="164"/>
      <c r="BR14" s="134"/>
      <c r="BS14" s="134"/>
      <c r="BT14" s="164"/>
      <c r="BU14" s="164"/>
      <c r="BV14" s="134"/>
      <c r="BW14" s="134"/>
      <c r="BX14" s="164"/>
      <c r="BY14" s="164"/>
      <c r="BZ14" s="134"/>
      <c r="CA14" s="134"/>
      <c r="CB14" s="164"/>
      <c r="CC14" s="164"/>
      <c r="CD14" s="134"/>
      <c r="CE14" s="134"/>
      <c r="CF14" s="164"/>
      <c r="CG14" s="164"/>
      <c r="CH14" s="134"/>
      <c r="CI14" s="164"/>
      <c r="CJ14" s="164"/>
      <c r="CK14" s="134"/>
      <c r="CL14" s="159" t="str">
        <f t="shared" si="90"/>
        <v>1 - Muy Baja</v>
      </c>
      <c r="CM14" s="165">
        <f t="shared" si="5"/>
        <v>2.5919999999999995E-2</v>
      </c>
      <c r="CN14" s="159" t="str">
        <f t="shared" si="91"/>
        <v>3 - Moderado</v>
      </c>
      <c r="CO14" s="165">
        <f t="shared" si="92"/>
        <v>0.6</v>
      </c>
      <c r="CP14" s="145" t="str">
        <f t="shared" si="6"/>
        <v>MODERADO</v>
      </c>
      <c r="CQ14" s="149">
        <f t="shared" si="93"/>
        <v>1.5551999999999996E-2</v>
      </c>
      <c r="CR14" s="294" t="s">
        <v>233</v>
      </c>
      <c r="CS14" s="145">
        <f t="shared" si="94"/>
        <v>3</v>
      </c>
      <c r="CT14" s="134"/>
      <c r="CU14" s="432" t="s">
        <v>1339</v>
      </c>
      <c r="CV14" s="65" t="s">
        <v>1235</v>
      </c>
      <c r="CW14" s="158"/>
      <c r="CX14" s="160">
        <f t="shared" si="7"/>
        <v>3</v>
      </c>
      <c r="CY14" s="161">
        <f t="shared" si="95"/>
        <v>3</v>
      </c>
      <c r="CZ14" s="160" t="str">
        <f t="shared" si="96"/>
        <v>Moderado</v>
      </c>
      <c r="DA14" s="153">
        <f t="shared" si="97"/>
        <v>0.6</v>
      </c>
      <c r="DB14" s="154">
        <f t="shared" si="98"/>
        <v>0.15</v>
      </c>
      <c r="DC14" s="154">
        <f t="shared" si="8"/>
        <v>0.25</v>
      </c>
      <c r="DD14" s="160">
        <f t="shared" si="99"/>
        <v>0.4</v>
      </c>
      <c r="DE14" s="434">
        <f t="shared" si="9"/>
        <v>1</v>
      </c>
      <c r="DF14" s="153">
        <f t="shared" si="10"/>
        <v>0.12</v>
      </c>
      <c r="DG14" s="434">
        <f t="shared" si="100"/>
        <v>3</v>
      </c>
      <c r="DH14" s="434"/>
      <c r="DI14" s="153">
        <f t="shared" si="11"/>
        <v>0.6</v>
      </c>
      <c r="DJ14" s="154">
        <f t="shared" si="12"/>
        <v>0.15</v>
      </c>
      <c r="DK14" s="154">
        <f t="shared" si="13"/>
        <v>0.25</v>
      </c>
      <c r="DL14" s="160">
        <f t="shared" si="14"/>
        <v>0.4</v>
      </c>
      <c r="DM14" s="434">
        <f t="shared" si="15"/>
        <v>1</v>
      </c>
      <c r="DN14" s="153">
        <f t="shared" si="16"/>
        <v>7.1999999999999995E-2</v>
      </c>
      <c r="DO14" s="434">
        <f t="shared" si="17"/>
        <v>3</v>
      </c>
      <c r="DP14" s="153">
        <f t="shared" si="18"/>
        <v>0.6</v>
      </c>
      <c r="DQ14" s="154">
        <f t="shared" si="19"/>
        <v>0.15</v>
      </c>
      <c r="DR14" s="154">
        <f t="shared" si="20"/>
        <v>0.25</v>
      </c>
      <c r="DS14" s="160">
        <f t="shared" si="21"/>
        <v>0.4</v>
      </c>
      <c r="DT14" s="434">
        <f t="shared" si="22"/>
        <v>1</v>
      </c>
      <c r="DU14" s="153">
        <f t="shared" si="23"/>
        <v>4.3199999999999995E-2</v>
      </c>
      <c r="DV14" s="434">
        <f t="shared" si="24"/>
        <v>3</v>
      </c>
      <c r="DW14" s="153">
        <f t="shared" si="25"/>
        <v>0.6</v>
      </c>
      <c r="DX14" s="154">
        <f t="shared" si="26"/>
        <v>0.15</v>
      </c>
      <c r="DY14" s="154">
        <f t="shared" si="27"/>
        <v>0.25</v>
      </c>
      <c r="DZ14" s="160">
        <f t="shared" si="28"/>
        <v>0.4</v>
      </c>
      <c r="EA14" s="434">
        <f t="shared" si="29"/>
        <v>1</v>
      </c>
      <c r="EB14" s="153">
        <f t="shared" si="30"/>
        <v>2.5919999999999995E-2</v>
      </c>
      <c r="EC14" s="434">
        <f t="shared" si="31"/>
        <v>3</v>
      </c>
      <c r="ED14" s="153">
        <f t="shared" si="32"/>
        <v>0.6</v>
      </c>
      <c r="EE14" s="154">
        <f t="shared" si="33"/>
        <v>0</v>
      </c>
      <c r="EF14" s="154">
        <f t="shared" si="34"/>
        <v>0</v>
      </c>
      <c r="EG14" s="160">
        <f t="shared" si="35"/>
        <v>0</v>
      </c>
      <c r="EH14" s="434">
        <f t="shared" si="36"/>
        <v>1</v>
      </c>
      <c r="EI14" s="153">
        <f t="shared" si="37"/>
        <v>2.5919999999999995E-2</v>
      </c>
      <c r="EJ14" s="434">
        <f t="shared" si="38"/>
        <v>3</v>
      </c>
      <c r="EK14" s="153">
        <f t="shared" si="39"/>
        <v>0.6</v>
      </c>
      <c r="EL14" s="154">
        <f t="shared" si="40"/>
        <v>0</v>
      </c>
      <c r="EM14" s="154">
        <f t="shared" si="41"/>
        <v>0</v>
      </c>
      <c r="EN14" s="160">
        <f t="shared" si="42"/>
        <v>0</v>
      </c>
      <c r="EO14" s="434">
        <f t="shared" si="43"/>
        <v>1</v>
      </c>
      <c r="EP14" s="153">
        <f t="shared" si="44"/>
        <v>2.5919999999999995E-2</v>
      </c>
      <c r="EQ14" s="434">
        <f t="shared" si="45"/>
        <v>3</v>
      </c>
      <c r="ER14" s="153">
        <f t="shared" si="46"/>
        <v>0.6</v>
      </c>
      <c r="ES14" s="154">
        <f t="shared" si="47"/>
        <v>0</v>
      </c>
      <c r="ET14" s="154">
        <f t="shared" si="48"/>
        <v>0</v>
      </c>
      <c r="EU14" s="160">
        <f t="shared" si="49"/>
        <v>0</v>
      </c>
      <c r="EV14" s="434">
        <f t="shared" si="50"/>
        <v>1</v>
      </c>
      <c r="EW14" s="153">
        <f t="shared" si="51"/>
        <v>2.5919999999999995E-2</v>
      </c>
      <c r="EX14" s="434">
        <f t="shared" si="52"/>
        <v>3</v>
      </c>
      <c r="EY14" s="153">
        <f t="shared" si="53"/>
        <v>0.6</v>
      </c>
      <c r="EZ14" s="154">
        <f t="shared" si="54"/>
        <v>0</v>
      </c>
      <c r="FA14" s="154">
        <f t="shared" si="55"/>
        <v>0</v>
      </c>
      <c r="FB14" s="160">
        <f t="shared" si="56"/>
        <v>0</v>
      </c>
      <c r="FC14" s="434">
        <f t="shared" si="57"/>
        <v>1</v>
      </c>
      <c r="FD14" s="153">
        <f t="shared" si="58"/>
        <v>2.5919999999999995E-2</v>
      </c>
      <c r="FE14" s="434">
        <f t="shared" si="59"/>
        <v>3</v>
      </c>
      <c r="FF14" s="153">
        <f t="shared" si="60"/>
        <v>0.6</v>
      </c>
      <c r="FG14" s="154">
        <f t="shared" si="61"/>
        <v>0</v>
      </c>
      <c r="FH14" s="154">
        <f t="shared" si="62"/>
        <v>0</v>
      </c>
      <c r="FI14" s="160">
        <f t="shared" si="63"/>
        <v>0</v>
      </c>
      <c r="FJ14" s="434">
        <f t="shared" si="64"/>
        <v>1</v>
      </c>
      <c r="FK14" s="153">
        <f t="shared" si="65"/>
        <v>2.5919999999999995E-2</v>
      </c>
      <c r="FL14" s="434">
        <f t="shared" si="66"/>
        <v>3</v>
      </c>
      <c r="FM14" s="153">
        <f t="shared" si="67"/>
        <v>0.6</v>
      </c>
      <c r="FN14" s="154">
        <f t="shared" si="68"/>
        <v>0</v>
      </c>
      <c r="FO14" s="154">
        <f t="shared" si="69"/>
        <v>0</v>
      </c>
      <c r="FP14" s="160">
        <f t="shared" si="70"/>
        <v>0</v>
      </c>
      <c r="FQ14" s="434">
        <f t="shared" si="71"/>
        <v>1</v>
      </c>
      <c r="FR14" s="153">
        <f t="shared" si="72"/>
        <v>2.5919999999999995E-2</v>
      </c>
      <c r="FS14" s="434">
        <f t="shared" si="73"/>
        <v>3</v>
      </c>
      <c r="FT14" s="153">
        <f t="shared" si="74"/>
        <v>0.6</v>
      </c>
      <c r="FU14" s="154">
        <f t="shared" si="75"/>
        <v>0</v>
      </c>
      <c r="FV14" s="154">
        <f t="shared" si="76"/>
        <v>0</v>
      </c>
      <c r="FW14" s="160">
        <f t="shared" si="77"/>
        <v>0</v>
      </c>
      <c r="FX14" s="434">
        <f t="shared" si="78"/>
        <v>1</v>
      </c>
      <c r="FY14" s="153">
        <f t="shared" si="79"/>
        <v>2.5919999999999995E-2</v>
      </c>
      <c r="FZ14" s="434">
        <f t="shared" si="80"/>
        <v>3</v>
      </c>
      <c r="GA14" s="153">
        <f t="shared" si="81"/>
        <v>0.6</v>
      </c>
      <c r="GB14" s="154">
        <f t="shared" si="82"/>
        <v>0</v>
      </c>
      <c r="GC14" s="154">
        <f t="shared" si="83"/>
        <v>0</v>
      </c>
      <c r="GD14" s="160">
        <f t="shared" si="84"/>
        <v>0</v>
      </c>
      <c r="GE14" s="434">
        <f t="shared" si="85"/>
        <v>1</v>
      </c>
      <c r="GF14" s="153">
        <f t="shared" si="86"/>
        <v>2.5919999999999995E-2</v>
      </c>
      <c r="GG14" s="434">
        <f t="shared" si="87"/>
        <v>3</v>
      </c>
      <c r="GH14" s="153">
        <f t="shared" si="88"/>
        <v>0.6</v>
      </c>
      <c r="GI14" s="153">
        <f t="shared" si="101"/>
        <v>0.6</v>
      </c>
      <c r="GJ14" s="157"/>
    </row>
    <row r="15" spans="1:193 1680:1680" ht="173.4" x14ac:dyDescent="0.2">
      <c r="A15" s="156">
        <v>7</v>
      </c>
      <c r="B15" s="295" t="s">
        <v>1043</v>
      </c>
      <c r="C15" s="435" t="s">
        <v>1044</v>
      </c>
      <c r="D15" s="237" t="s">
        <v>205</v>
      </c>
      <c r="E15" s="205" t="s">
        <v>201</v>
      </c>
      <c r="F15" s="431" t="s">
        <v>223</v>
      </c>
      <c r="G15" s="432" t="s">
        <v>218</v>
      </c>
      <c r="H15" s="205" t="s">
        <v>173</v>
      </c>
      <c r="I15" s="132" t="s">
        <v>20</v>
      </c>
      <c r="J15" s="132" t="s">
        <v>53</v>
      </c>
      <c r="K15" s="132" t="s">
        <v>53</v>
      </c>
      <c r="L15" s="132" t="s">
        <v>53</v>
      </c>
      <c r="M15" s="132" t="s">
        <v>53</v>
      </c>
      <c r="N15" s="132" t="s">
        <v>54</v>
      </c>
      <c r="O15" s="132" t="s">
        <v>53</v>
      </c>
      <c r="P15" s="132" t="s">
        <v>53</v>
      </c>
      <c r="Q15" s="132" t="s">
        <v>53</v>
      </c>
      <c r="R15" s="132" t="s">
        <v>53</v>
      </c>
      <c r="S15" s="132" t="s">
        <v>54</v>
      </c>
      <c r="T15" s="132" t="s">
        <v>53</v>
      </c>
      <c r="U15" s="132" t="s">
        <v>54</v>
      </c>
      <c r="V15" s="132" t="s">
        <v>53</v>
      </c>
      <c r="W15" s="132" t="s">
        <v>54</v>
      </c>
      <c r="X15" s="132" t="s">
        <v>53</v>
      </c>
      <c r="Y15" s="132" t="s">
        <v>53</v>
      </c>
      <c r="Z15" s="132" t="s">
        <v>53</v>
      </c>
      <c r="AA15" s="132" t="s">
        <v>53</v>
      </c>
      <c r="AB15" s="132" t="s">
        <v>53</v>
      </c>
      <c r="AC15" s="155" t="str">
        <f t="shared" si="0"/>
        <v>2 - Baja</v>
      </c>
      <c r="AD15" s="149">
        <f t="shared" si="1"/>
        <v>0.4</v>
      </c>
      <c r="AE15" s="155" t="str">
        <f t="shared" si="2"/>
        <v>3 - Moderado</v>
      </c>
      <c r="AF15" s="149">
        <f t="shared" si="3"/>
        <v>0.6</v>
      </c>
      <c r="AG15" s="156" t="str">
        <f t="shared" si="89"/>
        <v>MODERADO</v>
      </c>
      <c r="AH15" s="149">
        <f t="shared" si="4"/>
        <v>0.24</v>
      </c>
      <c r="AI15" s="432" t="s">
        <v>1041</v>
      </c>
      <c r="AJ15" s="164" t="s">
        <v>1035</v>
      </c>
      <c r="AK15" s="205" t="s">
        <v>1034</v>
      </c>
      <c r="AL15" s="164" t="s">
        <v>1033</v>
      </c>
      <c r="AM15" s="134" t="s">
        <v>35</v>
      </c>
      <c r="AN15" s="164" t="s">
        <v>45</v>
      </c>
      <c r="AO15" s="164" t="s">
        <v>50</v>
      </c>
      <c r="AP15" s="134" t="s">
        <v>52</v>
      </c>
      <c r="AQ15" s="134" t="s">
        <v>35</v>
      </c>
      <c r="AR15" s="164" t="s">
        <v>46</v>
      </c>
      <c r="AS15" s="164" t="s">
        <v>50</v>
      </c>
      <c r="AT15" s="134" t="s">
        <v>52</v>
      </c>
      <c r="AU15" s="134" t="s">
        <v>35</v>
      </c>
      <c r="AV15" s="164" t="s">
        <v>46</v>
      </c>
      <c r="AW15" s="164" t="s">
        <v>50</v>
      </c>
      <c r="AX15" s="134" t="s">
        <v>52</v>
      </c>
      <c r="AY15" s="134"/>
      <c r="AZ15" s="164"/>
      <c r="BA15" s="164"/>
      <c r="BB15" s="134"/>
      <c r="BC15" s="134"/>
      <c r="BD15" s="164"/>
      <c r="BE15" s="164"/>
      <c r="BF15" s="134"/>
      <c r="BG15" s="134"/>
      <c r="BH15" s="164"/>
      <c r="BI15" s="164"/>
      <c r="BJ15" s="134"/>
      <c r="BK15" s="134"/>
      <c r="BL15" s="164"/>
      <c r="BM15" s="164"/>
      <c r="BN15" s="134"/>
      <c r="BO15" s="134"/>
      <c r="BP15" s="164"/>
      <c r="BQ15" s="164"/>
      <c r="BR15" s="134"/>
      <c r="BS15" s="134"/>
      <c r="BT15" s="164"/>
      <c r="BU15" s="164"/>
      <c r="BV15" s="134"/>
      <c r="BW15" s="134"/>
      <c r="BX15" s="164"/>
      <c r="BY15" s="164"/>
      <c r="BZ15" s="134"/>
      <c r="CA15" s="134"/>
      <c r="CB15" s="164"/>
      <c r="CC15" s="164"/>
      <c r="CD15" s="134"/>
      <c r="CE15" s="134"/>
      <c r="CF15" s="164"/>
      <c r="CG15" s="164"/>
      <c r="CH15" s="134"/>
      <c r="CI15" s="164"/>
      <c r="CJ15" s="164"/>
      <c r="CK15" s="134"/>
      <c r="CL15" s="159" t="str">
        <f t="shared" si="90"/>
        <v>1 - Muy Baja</v>
      </c>
      <c r="CM15" s="165">
        <f t="shared" si="5"/>
        <v>0.06</v>
      </c>
      <c r="CN15" s="159" t="str">
        <f t="shared" si="91"/>
        <v>3 - Moderado</v>
      </c>
      <c r="CO15" s="165">
        <f t="shared" si="92"/>
        <v>0.6</v>
      </c>
      <c r="CP15" s="145" t="str">
        <f t="shared" si="6"/>
        <v>MODERADO</v>
      </c>
      <c r="CQ15" s="149">
        <f t="shared" si="93"/>
        <v>3.5999999999999997E-2</v>
      </c>
      <c r="CR15" s="272" t="s">
        <v>456</v>
      </c>
      <c r="CS15" s="145">
        <f t="shared" si="94"/>
        <v>3</v>
      </c>
      <c r="CT15" s="134"/>
      <c r="CU15" s="432" t="s">
        <v>1032</v>
      </c>
      <c r="CV15" s="65" t="s">
        <v>1235</v>
      </c>
      <c r="CW15" s="158"/>
      <c r="CX15" s="160">
        <f t="shared" si="7"/>
        <v>4</v>
      </c>
      <c r="CY15" s="161">
        <f t="shared" si="95"/>
        <v>3</v>
      </c>
      <c r="CZ15" s="160" t="str">
        <f t="shared" si="96"/>
        <v>Moderado</v>
      </c>
      <c r="DA15" s="153">
        <f t="shared" si="97"/>
        <v>0.6</v>
      </c>
      <c r="DB15" s="154">
        <f t="shared" si="98"/>
        <v>0.15</v>
      </c>
      <c r="DC15" s="154">
        <f t="shared" si="8"/>
        <v>0.25</v>
      </c>
      <c r="DD15" s="160">
        <f t="shared" si="99"/>
        <v>0.4</v>
      </c>
      <c r="DE15" s="434">
        <f t="shared" si="9"/>
        <v>2</v>
      </c>
      <c r="DF15" s="153">
        <f t="shared" si="10"/>
        <v>0.24</v>
      </c>
      <c r="DG15" s="434">
        <f t="shared" si="100"/>
        <v>3</v>
      </c>
      <c r="DH15" s="434"/>
      <c r="DI15" s="153">
        <f t="shared" si="11"/>
        <v>0.6</v>
      </c>
      <c r="DJ15" s="154">
        <f t="shared" si="12"/>
        <v>0.25</v>
      </c>
      <c r="DK15" s="154">
        <f t="shared" si="13"/>
        <v>0.25</v>
      </c>
      <c r="DL15" s="160">
        <f t="shared" si="14"/>
        <v>0.5</v>
      </c>
      <c r="DM15" s="434">
        <f t="shared" si="15"/>
        <v>1</v>
      </c>
      <c r="DN15" s="153">
        <f t="shared" si="16"/>
        <v>0.12</v>
      </c>
      <c r="DO15" s="434">
        <f t="shared" si="17"/>
        <v>3</v>
      </c>
      <c r="DP15" s="153">
        <f t="shared" si="18"/>
        <v>0.6</v>
      </c>
      <c r="DQ15" s="154">
        <f t="shared" si="19"/>
        <v>0.25</v>
      </c>
      <c r="DR15" s="154">
        <f t="shared" si="20"/>
        <v>0.25</v>
      </c>
      <c r="DS15" s="160">
        <f t="shared" si="21"/>
        <v>0.5</v>
      </c>
      <c r="DT15" s="434">
        <f t="shared" si="22"/>
        <v>1</v>
      </c>
      <c r="DU15" s="153">
        <f t="shared" si="23"/>
        <v>0.06</v>
      </c>
      <c r="DV15" s="434">
        <f t="shared" si="24"/>
        <v>3</v>
      </c>
      <c r="DW15" s="153">
        <f t="shared" si="25"/>
        <v>0.6</v>
      </c>
      <c r="DX15" s="154">
        <f t="shared" si="26"/>
        <v>0</v>
      </c>
      <c r="DY15" s="154">
        <f t="shared" si="27"/>
        <v>0</v>
      </c>
      <c r="DZ15" s="160">
        <f t="shared" si="28"/>
        <v>0</v>
      </c>
      <c r="EA15" s="434">
        <f t="shared" si="29"/>
        <v>1</v>
      </c>
      <c r="EB15" s="153">
        <f t="shared" si="30"/>
        <v>0.06</v>
      </c>
      <c r="EC15" s="434">
        <f t="shared" si="31"/>
        <v>3</v>
      </c>
      <c r="ED15" s="153">
        <f t="shared" si="32"/>
        <v>0.6</v>
      </c>
      <c r="EE15" s="154">
        <f t="shared" si="33"/>
        <v>0</v>
      </c>
      <c r="EF15" s="154">
        <f t="shared" si="34"/>
        <v>0</v>
      </c>
      <c r="EG15" s="160">
        <f t="shared" si="35"/>
        <v>0</v>
      </c>
      <c r="EH15" s="434">
        <f t="shared" si="36"/>
        <v>1</v>
      </c>
      <c r="EI15" s="153">
        <f t="shared" si="37"/>
        <v>0.06</v>
      </c>
      <c r="EJ15" s="434">
        <f t="shared" si="38"/>
        <v>3</v>
      </c>
      <c r="EK15" s="153">
        <f t="shared" si="39"/>
        <v>0.6</v>
      </c>
      <c r="EL15" s="154">
        <f t="shared" si="40"/>
        <v>0</v>
      </c>
      <c r="EM15" s="154">
        <f t="shared" si="41"/>
        <v>0</v>
      </c>
      <c r="EN15" s="160">
        <f t="shared" si="42"/>
        <v>0</v>
      </c>
      <c r="EO15" s="434">
        <f t="shared" si="43"/>
        <v>1</v>
      </c>
      <c r="EP15" s="153">
        <f t="shared" si="44"/>
        <v>0.06</v>
      </c>
      <c r="EQ15" s="434">
        <f t="shared" si="45"/>
        <v>3</v>
      </c>
      <c r="ER15" s="153">
        <f t="shared" si="46"/>
        <v>0.6</v>
      </c>
      <c r="ES15" s="154">
        <f t="shared" si="47"/>
        <v>0</v>
      </c>
      <c r="ET15" s="154">
        <f t="shared" si="48"/>
        <v>0</v>
      </c>
      <c r="EU15" s="160">
        <f t="shared" si="49"/>
        <v>0</v>
      </c>
      <c r="EV15" s="434">
        <f t="shared" si="50"/>
        <v>1</v>
      </c>
      <c r="EW15" s="153">
        <f t="shared" si="51"/>
        <v>0.06</v>
      </c>
      <c r="EX15" s="434">
        <f t="shared" si="52"/>
        <v>3</v>
      </c>
      <c r="EY15" s="153">
        <f t="shared" si="53"/>
        <v>0.6</v>
      </c>
      <c r="EZ15" s="154">
        <f t="shared" si="54"/>
        <v>0</v>
      </c>
      <c r="FA15" s="154">
        <f t="shared" si="55"/>
        <v>0</v>
      </c>
      <c r="FB15" s="160">
        <f t="shared" si="56"/>
        <v>0</v>
      </c>
      <c r="FC15" s="434">
        <f t="shared" si="57"/>
        <v>1</v>
      </c>
      <c r="FD15" s="153">
        <f t="shared" si="58"/>
        <v>0.06</v>
      </c>
      <c r="FE15" s="434">
        <f t="shared" si="59"/>
        <v>3</v>
      </c>
      <c r="FF15" s="153">
        <f t="shared" si="60"/>
        <v>0.6</v>
      </c>
      <c r="FG15" s="154">
        <f t="shared" si="61"/>
        <v>0</v>
      </c>
      <c r="FH15" s="154">
        <f t="shared" si="62"/>
        <v>0</v>
      </c>
      <c r="FI15" s="160">
        <f t="shared" si="63"/>
        <v>0</v>
      </c>
      <c r="FJ15" s="434">
        <f t="shared" si="64"/>
        <v>1</v>
      </c>
      <c r="FK15" s="153">
        <f t="shared" si="65"/>
        <v>0.06</v>
      </c>
      <c r="FL15" s="434">
        <f t="shared" si="66"/>
        <v>3</v>
      </c>
      <c r="FM15" s="153">
        <f t="shared" si="67"/>
        <v>0.6</v>
      </c>
      <c r="FN15" s="154">
        <f t="shared" si="68"/>
        <v>0</v>
      </c>
      <c r="FO15" s="154">
        <f t="shared" si="69"/>
        <v>0</v>
      </c>
      <c r="FP15" s="160">
        <f t="shared" si="70"/>
        <v>0</v>
      </c>
      <c r="FQ15" s="434">
        <f t="shared" si="71"/>
        <v>1</v>
      </c>
      <c r="FR15" s="153">
        <f t="shared" si="72"/>
        <v>0.06</v>
      </c>
      <c r="FS15" s="434">
        <f t="shared" si="73"/>
        <v>3</v>
      </c>
      <c r="FT15" s="153">
        <f t="shared" si="74"/>
        <v>0.6</v>
      </c>
      <c r="FU15" s="154">
        <f t="shared" si="75"/>
        <v>0</v>
      </c>
      <c r="FV15" s="154">
        <f t="shared" si="76"/>
        <v>0</v>
      </c>
      <c r="FW15" s="160">
        <f t="shared" si="77"/>
        <v>0</v>
      </c>
      <c r="FX15" s="434">
        <f t="shared" si="78"/>
        <v>1</v>
      </c>
      <c r="FY15" s="153">
        <f t="shared" si="79"/>
        <v>0.06</v>
      </c>
      <c r="FZ15" s="434">
        <f t="shared" si="80"/>
        <v>3</v>
      </c>
      <c r="GA15" s="153">
        <f t="shared" si="81"/>
        <v>0.6</v>
      </c>
      <c r="GB15" s="154">
        <f t="shared" si="82"/>
        <v>0</v>
      </c>
      <c r="GC15" s="154">
        <f t="shared" si="83"/>
        <v>0</v>
      </c>
      <c r="GD15" s="160">
        <f t="shared" si="84"/>
        <v>0</v>
      </c>
      <c r="GE15" s="434">
        <f t="shared" si="85"/>
        <v>1</v>
      </c>
      <c r="GF15" s="153">
        <f t="shared" si="86"/>
        <v>0.06</v>
      </c>
      <c r="GG15" s="434">
        <f t="shared" si="87"/>
        <v>3</v>
      </c>
      <c r="GH15" s="153">
        <f t="shared" si="88"/>
        <v>0.6</v>
      </c>
      <c r="GI15" s="153">
        <f t="shared" si="101"/>
        <v>0.6</v>
      </c>
      <c r="GJ15" s="157"/>
    </row>
    <row r="16" spans="1:193 1680:1680" ht="173.4" x14ac:dyDescent="0.2">
      <c r="A16" s="156">
        <v>8</v>
      </c>
      <c r="B16" s="295" t="s">
        <v>1043</v>
      </c>
      <c r="C16" s="435" t="s">
        <v>1042</v>
      </c>
      <c r="D16" s="237" t="s">
        <v>206</v>
      </c>
      <c r="E16" s="205" t="s">
        <v>201</v>
      </c>
      <c r="F16" s="431" t="s">
        <v>223</v>
      </c>
      <c r="G16" s="432" t="s">
        <v>218</v>
      </c>
      <c r="H16" s="205" t="s">
        <v>173</v>
      </c>
      <c r="I16" s="132" t="s">
        <v>20</v>
      </c>
      <c r="J16" s="132" t="s">
        <v>53</v>
      </c>
      <c r="K16" s="132" t="s">
        <v>53</v>
      </c>
      <c r="L16" s="132" t="s">
        <v>53</v>
      </c>
      <c r="M16" s="132" t="s">
        <v>53</v>
      </c>
      <c r="N16" s="132" t="s">
        <v>54</v>
      </c>
      <c r="O16" s="132" t="s">
        <v>53</v>
      </c>
      <c r="P16" s="132" t="s">
        <v>53</v>
      </c>
      <c r="Q16" s="132" t="s">
        <v>53</v>
      </c>
      <c r="R16" s="132" t="s">
        <v>53</v>
      </c>
      <c r="S16" s="132" t="s">
        <v>54</v>
      </c>
      <c r="T16" s="132" t="s">
        <v>53</v>
      </c>
      <c r="U16" s="132" t="s">
        <v>54</v>
      </c>
      <c r="V16" s="132" t="s">
        <v>53</v>
      </c>
      <c r="W16" s="132" t="s">
        <v>54</v>
      </c>
      <c r="X16" s="132" t="s">
        <v>53</v>
      </c>
      <c r="Y16" s="132" t="s">
        <v>53</v>
      </c>
      <c r="Z16" s="132" t="s">
        <v>53</v>
      </c>
      <c r="AA16" s="132" t="s">
        <v>53</v>
      </c>
      <c r="AB16" s="132" t="s">
        <v>53</v>
      </c>
      <c r="AC16" s="155" t="str">
        <f t="shared" si="0"/>
        <v>2 - Baja</v>
      </c>
      <c r="AD16" s="149">
        <f t="shared" si="1"/>
        <v>0.4</v>
      </c>
      <c r="AE16" s="155" t="str">
        <f t="shared" si="2"/>
        <v>3 - Moderado</v>
      </c>
      <c r="AF16" s="149">
        <f t="shared" si="3"/>
        <v>0.6</v>
      </c>
      <c r="AG16" s="156" t="str">
        <f t="shared" si="89"/>
        <v>MODERADO</v>
      </c>
      <c r="AH16" s="149">
        <f t="shared" si="4"/>
        <v>0.24</v>
      </c>
      <c r="AI16" s="432" t="s">
        <v>1041</v>
      </c>
      <c r="AJ16" s="164" t="s">
        <v>1035</v>
      </c>
      <c r="AK16" s="205" t="s">
        <v>1034</v>
      </c>
      <c r="AL16" s="164" t="s">
        <v>1033</v>
      </c>
      <c r="AM16" s="134" t="s">
        <v>35</v>
      </c>
      <c r="AN16" s="164" t="s">
        <v>45</v>
      </c>
      <c r="AO16" s="164" t="s">
        <v>50</v>
      </c>
      <c r="AP16" s="134" t="s">
        <v>52</v>
      </c>
      <c r="AQ16" s="134" t="s">
        <v>35</v>
      </c>
      <c r="AR16" s="164" t="s">
        <v>46</v>
      </c>
      <c r="AS16" s="164" t="s">
        <v>50</v>
      </c>
      <c r="AT16" s="134" t="s">
        <v>52</v>
      </c>
      <c r="AU16" s="134" t="s">
        <v>35</v>
      </c>
      <c r="AV16" s="164" t="s">
        <v>46</v>
      </c>
      <c r="AW16" s="164" t="s">
        <v>50</v>
      </c>
      <c r="AX16" s="134" t="s">
        <v>52</v>
      </c>
      <c r="AY16" s="134"/>
      <c r="AZ16" s="164"/>
      <c r="BA16" s="164"/>
      <c r="BB16" s="134"/>
      <c r="BC16" s="134"/>
      <c r="BD16" s="164"/>
      <c r="BE16" s="164"/>
      <c r="BF16" s="134"/>
      <c r="BG16" s="134"/>
      <c r="BH16" s="164"/>
      <c r="BI16" s="164"/>
      <c r="BJ16" s="134"/>
      <c r="BK16" s="134"/>
      <c r="BL16" s="164"/>
      <c r="BM16" s="164"/>
      <c r="BN16" s="134"/>
      <c r="BO16" s="134"/>
      <c r="BP16" s="164"/>
      <c r="BQ16" s="164"/>
      <c r="BR16" s="134"/>
      <c r="BS16" s="134"/>
      <c r="BT16" s="164"/>
      <c r="BU16" s="164"/>
      <c r="BV16" s="134"/>
      <c r="BW16" s="134"/>
      <c r="BX16" s="164"/>
      <c r="BY16" s="164"/>
      <c r="BZ16" s="134"/>
      <c r="CA16" s="134"/>
      <c r="CB16" s="164"/>
      <c r="CC16" s="164"/>
      <c r="CD16" s="134"/>
      <c r="CE16" s="134"/>
      <c r="CF16" s="164"/>
      <c r="CG16" s="164"/>
      <c r="CH16" s="134"/>
      <c r="CI16" s="164"/>
      <c r="CJ16" s="164"/>
      <c r="CK16" s="134"/>
      <c r="CL16" s="159" t="str">
        <f t="shared" si="90"/>
        <v>1 - Muy Baja</v>
      </c>
      <c r="CM16" s="165">
        <f t="shared" si="5"/>
        <v>0.06</v>
      </c>
      <c r="CN16" s="159" t="str">
        <f t="shared" si="91"/>
        <v>3 - Moderado</v>
      </c>
      <c r="CO16" s="165">
        <f t="shared" si="92"/>
        <v>0.6</v>
      </c>
      <c r="CP16" s="145" t="str">
        <f t="shared" si="6"/>
        <v>MODERADO</v>
      </c>
      <c r="CQ16" s="149">
        <f t="shared" si="93"/>
        <v>3.5999999999999997E-2</v>
      </c>
      <c r="CR16" s="294" t="s">
        <v>233</v>
      </c>
      <c r="CS16" s="145">
        <f t="shared" si="94"/>
        <v>3</v>
      </c>
      <c r="CT16" s="134"/>
      <c r="CU16" s="432" t="s">
        <v>1032</v>
      </c>
      <c r="CV16" s="65" t="s">
        <v>1235</v>
      </c>
      <c r="CW16" s="158"/>
      <c r="CX16" s="160">
        <f t="shared" si="7"/>
        <v>4</v>
      </c>
      <c r="CY16" s="161">
        <f t="shared" si="95"/>
        <v>3</v>
      </c>
      <c r="CZ16" s="160" t="str">
        <f t="shared" si="96"/>
        <v>Moderado</v>
      </c>
      <c r="DA16" s="153">
        <f t="shared" si="97"/>
        <v>0.6</v>
      </c>
      <c r="DB16" s="154">
        <f t="shared" si="98"/>
        <v>0.15</v>
      </c>
      <c r="DC16" s="154">
        <f t="shared" si="8"/>
        <v>0.25</v>
      </c>
      <c r="DD16" s="160">
        <f t="shared" si="99"/>
        <v>0.4</v>
      </c>
      <c r="DE16" s="434">
        <f t="shared" si="9"/>
        <v>2</v>
      </c>
      <c r="DF16" s="153">
        <f t="shared" si="10"/>
        <v>0.24</v>
      </c>
      <c r="DG16" s="434">
        <f t="shared" si="100"/>
        <v>3</v>
      </c>
      <c r="DH16" s="434"/>
      <c r="DI16" s="153">
        <f t="shared" si="11"/>
        <v>0.6</v>
      </c>
      <c r="DJ16" s="154">
        <f t="shared" si="12"/>
        <v>0.25</v>
      </c>
      <c r="DK16" s="154">
        <f t="shared" si="13"/>
        <v>0.25</v>
      </c>
      <c r="DL16" s="160">
        <f t="shared" si="14"/>
        <v>0.5</v>
      </c>
      <c r="DM16" s="434">
        <f t="shared" si="15"/>
        <v>1</v>
      </c>
      <c r="DN16" s="153">
        <f t="shared" si="16"/>
        <v>0.12</v>
      </c>
      <c r="DO16" s="434">
        <f t="shared" si="17"/>
        <v>3</v>
      </c>
      <c r="DP16" s="153">
        <f t="shared" si="18"/>
        <v>0.6</v>
      </c>
      <c r="DQ16" s="154">
        <f t="shared" si="19"/>
        <v>0.25</v>
      </c>
      <c r="DR16" s="154">
        <f t="shared" si="20"/>
        <v>0.25</v>
      </c>
      <c r="DS16" s="160">
        <f t="shared" si="21"/>
        <v>0.5</v>
      </c>
      <c r="DT16" s="434">
        <f t="shared" si="22"/>
        <v>1</v>
      </c>
      <c r="DU16" s="153">
        <f t="shared" si="23"/>
        <v>0.06</v>
      </c>
      <c r="DV16" s="434">
        <f t="shared" si="24"/>
        <v>3</v>
      </c>
      <c r="DW16" s="153">
        <f t="shared" si="25"/>
        <v>0.6</v>
      </c>
      <c r="DX16" s="154">
        <f t="shared" si="26"/>
        <v>0</v>
      </c>
      <c r="DY16" s="154">
        <f t="shared" si="27"/>
        <v>0</v>
      </c>
      <c r="DZ16" s="160">
        <f t="shared" si="28"/>
        <v>0</v>
      </c>
      <c r="EA16" s="434">
        <f t="shared" si="29"/>
        <v>1</v>
      </c>
      <c r="EB16" s="153">
        <f t="shared" si="30"/>
        <v>0.06</v>
      </c>
      <c r="EC16" s="434">
        <f t="shared" si="31"/>
        <v>3</v>
      </c>
      <c r="ED16" s="153">
        <f t="shared" si="32"/>
        <v>0.6</v>
      </c>
      <c r="EE16" s="154">
        <f t="shared" si="33"/>
        <v>0</v>
      </c>
      <c r="EF16" s="154">
        <f t="shared" si="34"/>
        <v>0</v>
      </c>
      <c r="EG16" s="160">
        <f t="shared" si="35"/>
        <v>0</v>
      </c>
      <c r="EH16" s="434">
        <f t="shared" si="36"/>
        <v>1</v>
      </c>
      <c r="EI16" s="153">
        <f t="shared" si="37"/>
        <v>0.06</v>
      </c>
      <c r="EJ16" s="434">
        <f t="shared" si="38"/>
        <v>3</v>
      </c>
      <c r="EK16" s="153">
        <f t="shared" si="39"/>
        <v>0.6</v>
      </c>
      <c r="EL16" s="154">
        <f t="shared" si="40"/>
        <v>0</v>
      </c>
      <c r="EM16" s="154">
        <f t="shared" si="41"/>
        <v>0</v>
      </c>
      <c r="EN16" s="160">
        <f t="shared" si="42"/>
        <v>0</v>
      </c>
      <c r="EO16" s="434">
        <f t="shared" si="43"/>
        <v>1</v>
      </c>
      <c r="EP16" s="153">
        <f t="shared" si="44"/>
        <v>0.06</v>
      </c>
      <c r="EQ16" s="434">
        <f t="shared" si="45"/>
        <v>3</v>
      </c>
      <c r="ER16" s="153">
        <f t="shared" si="46"/>
        <v>0.6</v>
      </c>
      <c r="ES16" s="154">
        <f t="shared" si="47"/>
        <v>0</v>
      </c>
      <c r="ET16" s="154">
        <f t="shared" si="48"/>
        <v>0</v>
      </c>
      <c r="EU16" s="160">
        <f t="shared" si="49"/>
        <v>0</v>
      </c>
      <c r="EV16" s="434">
        <f t="shared" si="50"/>
        <v>1</v>
      </c>
      <c r="EW16" s="153">
        <f t="shared" si="51"/>
        <v>0.06</v>
      </c>
      <c r="EX16" s="434">
        <f t="shared" si="52"/>
        <v>3</v>
      </c>
      <c r="EY16" s="153">
        <f t="shared" si="53"/>
        <v>0.6</v>
      </c>
      <c r="EZ16" s="154">
        <f t="shared" si="54"/>
        <v>0</v>
      </c>
      <c r="FA16" s="154">
        <f t="shared" si="55"/>
        <v>0</v>
      </c>
      <c r="FB16" s="160">
        <f t="shared" si="56"/>
        <v>0</v>
      </c>
      <c r="FC16" s="434">
        <f t="shared" si="57"/>
        <v>1</v>
      </c>
      <c r="FD16" s="153">
        <f t="shared" si="58"/>
        <v>0.06</v>
      </c>
      <c r="FE16" s="434">
        <f t="shared" si="59"/>
        <v>3</v>
      </c>
      <c r="FF16" s="153">
        <f t="shared" si="60"/>
        <v>0.6</v>
      </c>
      <c r="FG16" s="154">
        <f t="shared" si="61"/>
        <v>0</v>
      </c>
      <c r="FH16" s="154">
        <f t="shared" si="62"/>
        <v>0</v>
      </c>
      <c r="FI16" s="160">
        <f t="shared" si="63"/>
        <v>0</v>
      </c>
      <c r="FJ16" s="434">
        <f t="shared" si="64"/>
        <v>1</v>
      </c>
      <c r="FK16" s="153">
        <f t="shared" si="65"/>
        <v>0.06</v>
      </c>
      <c r="FL16" s="434">
        <f t="shared" si="66"/>
        <v>3</v>
      </c>
      <c r="FM16" s="153">
        <f t="shared" si="67"/>
        <v>0.6</v>
      </c>
      <c r="FN16" s="154">
        <f t="shared" si="68"/>
        <v>0</v>
      </c>
      <c r="FO16" s="154">
        <f t="shared" si="69"/>
        <v>0</v>
      </c>
      <c r="FP16" s="160">
        <f t="shared" si="70"/>
        <v>0</v>
      </c>
      <c r="FQ16" s="434">
        <f t="shared" si="71"/>
        <v>1</v>
      </c>
      <c r="FR16" s="153">
        <f t="shared" si="72"/>
        <v>0.06</v>
      </c>
      <c r="FS16" s="434">
        <f t="shared" si="73"/>
        <v>3</v>
      </c>
      <c r="FT16" s="153">
        <f t="shared" si="74"/>
        <v>0.6</v>
      </c>
      <c r="FU16" s="154">
        <f t="shared" si="75"/>
        <v>0</v>
      </c>
      <c r="FV16" s="154">
        <f t="shared" si="76"/>
        <v>0</v>
      </c>
      <c r="FW16" s="160">
        <f t="shared" si="77"/>
        <v>0</v>
      </c>
      <c r="FX16" s="434">
        <f t="shared" si="78"/>
        <v>1</v>
      </c>
      <c r="FY16" s="153">
        <f t="shared" si="79"/>
        <v>0.06</v>
      </c>
      <c r="FZ16" s="434">
        <f t="shared" si="80"/>
        <v>3</v>
      </c>
      <c r="GA16" s="153">
        <f t="shared" si="81"/>
        <v>0.6</v>
      </c>
      <c r="GB16" s="154">
        <f t="shared" si="82"/>
        <v>0</v>
      </c>
      <c r="GC16" s="154">
        <f t="shared" si="83"/>
        <v>0</v>
      </c>
      <c r="GD16" s="160">
        <f t="shared" si="84"/>
        <v>0</v>
      </c>
      <c r="GE16" s="434">
        <f t="shared" si="85"/>
        <v>1</v>
      </c>
      <c r="GF16" s="153">
        <f t="shared" si="86"/>
        <v>0.06</v>
      </c>
      <c r="GG16" s="434">
        <f t="shared" si="87"/>
        <v>3</v>
      </c>
      <c r="GH16" s="153">
        <f t="shared" si="88"/>
        <v>0.6</v>
      </c>
      <c r="GI16" s="153">
        <f t="shared" si="101"/>
        <v>0.6</v>
      </c>
      <c r="GJ16" s="157"/>
    </row>
    <row r="17" spans="1:191" ht="193.8" x14ac:dyDescent="0.2">
      <c r="A17" s="156">
        <v>9</v>
      </c>
      <c r="B17" s="295" t="s">
        <v>1038</v>
      </c>
      <c r="C17" s="435" t="s">
        <v>1040</v>
      </c>
      <c r="D17" s="237" t="s">
        <v>205</v>
      </c>
      <c r="E17" s="205" t="s">
        <v>204</v>
      </c>
      <c r="F17" s="431" t="s">
        <v>222</v>
      </c>
      <c r="G17" s="432" t="s">
        <v>950</v>
      </c>
      <c r="H17" s="205" t="s">
        <v>173</v>
      </c>
      <c r="I17" s="132" t="s">
        <v>18</v>
      </c>
      <c r="J17" s="132" t="s">
        <v>53</v>
      </c>
      <c r="K17" s="132" t="s">
        <v>53</v>
      </c>
      <c r="L17" s="132" t="s">
        <v>53</v>
      </c>
      <c r="M17" s="132" t="s">
        <v>53</v>
      </c>
      <c r="N17" s="132" t="s">
        <v>54</v>
      </c>
      <c r="O17" s="132" t="s">
        <v>53</v>
      </c>
      <c r="P17" s="132" t="s">
        <v>53</v>
      </c>
      <c r="Q17" s="132" t="s">
        <v>53</v>
      </c>
      <c r="R17" s="132" t="s">
        <v>53</v>
      </c>
      <c r="S17" s="132" t="s">
        <v>54</v>
      </c>
      <c r="T17" s="132" t="s">
        <v>53</v>
      </c>
      <c r="U17" s="132" t="s">
        <v>54</v>
      </c>
      <c r="V17" s="132" t="s">
        <v>53</v>
      </c>
      <c r="W17" s="132" t="s">
        <v>53</v>
      </c>
      <c r="X17" s="132" t="s">
        <v>53</v>
      </c>
      <c r="Y17" s="132" t="s">
        <v>53</v>
      </c>
      <c r="Z17" s="132" t="s">
        <v>53</v>
      </c>
      <c r="AA17" s="132" t="s">
        <v>53</v>
      </c>
      <c r="AB17" s="132" t="s">
        <v>53</v>
      </c>
      <c r="AC17" s="155" t="str">
        <f t="shared" si="0"/>
        <v>1 - Muy Baja</v>
      </c>
      <c r="AD17" s="149">
        <f t="shared" si="1"/>
        <v>0.2</v>
      </c>
      <c r="AE17" s="155" t="str">
        <f t="shared" si="2"/>
        <v>3 - Moderado</v>
      </c>
      <c r="AF17" s="149">
        <f t="shared" si="3"/>
        <v>0.6</v>
      </c>
      <c r="AG17" s="156" t="str">
        <f t="shared" si="89"/>
        <v>MODERADO</v>
      </c>
      <c r="AH17" s="149">
        <f t="shared" si="4"/>
        <v>0.12</v>
      </c>
      <c r="AI17" s="432" t="s">
        <v>1039</v>
      </c>
      <c r="AJ17" s="164" t="s">
        <v>1336</v>
      </c>
      <c r="AK17" s="205" t="s">
        <v>1034</v>
      </c>
      <c r="AL17" s="164" t="s">
        <v>1033</v>
      </c>
      <c r="AM17" s="134" t="s">
        <v>34</v>
      </c>
      <c r="AN17" s="164" t="s">
        <v>45</v>
      </c>
      <c r="AO17" s="164" t="s">
        <v>50</v>
      </c>
      <c r="AP17" s="134" t="s">
        <v>52</v>
      </c>
      <c r="AQ17" s="134" t="s">
        <v>34</v>
      </c>
      <c r="AR17" s="164" t="s">
        <v>45</v>
      </c>
      <c r="AS17" s="164" t="s">
        <v>50</v>
      </c>
      <c r="AT17" s="134" t="s">
        <v>52</v>
      </c>
      <c r="AU17" s="134" t="s">
        <v>34</v>
      </c>
      <c r="AV17" s="164" t="s">
        <v>45</v>
      </c>
      <c r="AW17" s="164" t="s">
        <v>50</v>
      </c>
      <c r="AX17" s="134" t="s">
        <v>52</v>
      </c>
      <c r="AY17" s="134" t="s">
        <v>34</v>
      </c>
      <c r="AZ17" s="164" t="s">
        <v>45</v>
      </c>
      <c r="BA17" s="164" t="s">
        <v>50</v>
      </c>
      <c r="BB17" s="134" t="s">
        <v>52</v>
      </c>
      <c r="BC17" s="134" t="s">
        <v>34</v>
      </c>
      <c r="BD17" s="164" t="s">
        <v>45</v>
      </c>
      <c r="BE17" s="164" t="s">
        <v>50</v>
      </c>
      <c r="BF17" s="134" t="s">
        <v>52</v>
      </c>
      <c r="BG17" s="134" t="s">
        <v>34</v>
      </c>
      <c r="BH17" s="164" t="s">
        <v>45</v>
      </c>
      <c r="BI17" s="164" t="s">
        <v>50</v>
      </c>
      <c r="BJ17" s="134" t="s">
        <v>52</v>
      </c>
      <c r="BK17" s="134" t="s">
        <v>34</v>
      </c>
      <c r="BL17" s="164" t="s">
        <v>45</v>
      </c>
      <c r="BM17" s="164" t="s">
        <v>50</v>
      </c>
      <c r="BN17" s="134" t="s">
        <v>52</v>
      </c>
      <c r="BO17" s="134" t="s">
        <v>34</v>
      </c>
      <c r="BP17" s="164" t="s">
        <v>45</v>
      </c>
      <c r="BQ17" s="164" t="s">
        <v>50</v>
      </c>
      <c r="BR17" s="134" t="s">
        <v>52</v>
      </c>
      <c r="BS17" s="134"/>
      <c r="BT17" s="164"/>
      <c r="BU17" s="164"/>
      <c r="BV17" s="134"/>
      <c r="BW17" s="134"/>
      <c r="BX17" s="164"/>
      <c r="BY17" s="164"/>
      <c r="BZ17" s="134"/>
      <c r="CA17" s="134"/>
      <c r="CB17" s="164"/>
      <c r="CC17" s="164"/>
      <c r="CD17" s="134"/>
      <c r="CE17" s="134"/>
      <c r="CF17" s="164"/>
      <c r="CG17" s="164"/>
      <c r="CH17" s="134"/>
      <c r="CI17" s="164"/>
      <c r="CJ17" s="164"/>
      <c r="CK17" s="134"/>
      <c r="CL17" s="159" t="str">
        <f t="shared" si="90"/>
        <v>1 - Muy Baja</v>
      </c>
      <c r="CM17" s="165">
        <f t="shared" si="5"/>
        <v>5.598719999999998E-3</v>
      </c>
      <c r="CN17" s="159" t="str">
        <f t="shared" si="91"/>
        <v>3 - Moderado</v>
      </c>
      <c r="CO17" s="165">
        <f t="shared" si="92"/>
        <v>0.6</v>
      </c>
      <c r="CP17" s="145" t="str">
        <f t="shared" si="6"/>
        <v>MODERADO</v>
      </c>
      <c r="CQ17" s="149">
        <f t="shared" si="93"/>
        <v>3.3592319999999989E-3</v>
      </c>
      <c r="CR17" s="272" t="s">
        <v>456</v>
      </c>
      <c r="CS17" s="145">
        <f t="shared" si="94"/>
        <v>3</v>
      </c>
      <c r="CT17" s="134"/>
      <c r="CU17" s="432" t="s">
        <v>1337</v>
      </c>
      <c r="CV17" s="65" t="s">
        <v>1235</v>
      </c>
      <c r="CW17" s="158"/>
      <c r="CX17" s="160">
        <f t="shared" si="7"/>
        <v>3</v>
      </c>
      <c r="CY17" s="161">
        <f t="shared" si="95"/>
        <v>3</v>
      </c>
      <c r="CZ17" s="160" t="str">
        <f t="shared" si="96"/>
        <v>Moderado</v>
      </c>
      <c r="DA17" s="153">
        <f t="shared" si="97"/>
        <v>0.6</v>
      </c>
      <c r="DB17" s="154">
        <f t="shared" si="98"/>
        <v>0.15</v>
      </c>
      <c r="DC17" s="154">
        <f t="shared" si="8"/>
        <v>0.25</v>
      </c>
      <c r="DD17" s="160">
        <f t="shared" si="99"/>
        <v>0.4</v>
      </c>
      <c r="DE17" s="434">
        <f t="shared" si="9"/>
        <v>1</v>
      </c>
      <c r="DF17" s="153">
        <f t="shared" si="10"/>
        <v>0.12</v>
      </c>
      <c r="DG17" s="434">
        <f t="shared" si="100"/>
        <v>3</v>
      </c>
      <c r="DH17" s="434"/>
      <c r="DI17" s="153">
        <f t="shared" si="11"/>
        <v>0.6</v>
      </c>
      <c r="DJ17" s="154">
        <f t="shared" si="12"/>
        <v>0.15</v>
      </c>
      <c r="DK17" s="154">
        <f t="shared" si="13"/>
        <v>0.25</v>
      </c>
      <c r="DL17" s="160">
        <f t="shared" si="14"/>
        <v>0.4</v>
      </c>
      <c r="DM17" s="434">
        <f t="shared" si="15"/>
        <v>1</v>
      </c>
      <c r="DN17" s="153">
        <f t="shared" si="16"/>
        <v>7.1999999999999995E-2</v>
      </c>
      <c r="DO17" s="434">
        <f t="shared" si="17"/>
        <v>3</v>
      </c>
      <c r="DP17" s="153">
        <f t="shared" si="18"/>
        <v>0.6</v>
      </c>
      <c r="DQ17" s="154">
        <f t="shared" si="19"/>
        <v>0.15</v>
      </c>
      <c r="DR17" s="154">
        <f t="shared" si="20"/>
        <v>0.25</v>
      </c>
      <c r="DS17" s="160">
        <f t="shared" si="21"/>
        <v>0.4</v>
      </c>
      <c r="DT17" s="434">
        <f t="shared" si="22"/>
        <v>1</v>
      </c>
      <c r="DU17" s="153">
        <f t="shared" si="23"/>
        <v>4.3199999999999995E-2</v>
      </c>
      <c r="DV17" s="434">
        <f t="shared" si="24"/>
        <v>3</v>
      </c>
      <c r="DW17" s="153">
        <f t="shared" si="25"/>
        <v>0.6</v>
      </c>
      <c r="DX17" s="154">
        <f t="shared" si="26"/>
        <v>0.15</v>
      </c>
      <c r="DY17" s="154">
        <f t="shared" si="27"/>
        <v>0.25</v>
      </c>
      <c r="DZ17" s="160">
        <f t="shared" si="28"/>
        <v>0.4</v>
      </c>
      <c r="EA17" s="434">
        <f t="shared" si="29"/>
        <v>1</v>
      </c>
      <c r="EB17" s="153">
        <f t="shared" si="30"/>
        <v>2.5919999999999995E-2</v>
      </c>
      <c r="EC17" s="434">
        <f t="shared" si="31"/>
        <v>3</v>
      </c>
      <c r="ED17" s="153">
        <f t="shared" si="32"/>
        <v>0.6</v>
      </c>
      <c r="EE17" s="154">
        <f t="shared" si="33"/>
        <v>0.15</v>
      </c>
      <c r="EF17" s="154">
        <f t="shared" si="34"/>
        <v>0.25</v>
      </c>
      <c r="EG17" s="160">
        <f t="shared" si="35"/>
        <v>0.4</v>
      </c>
      <c r="EH17" s="434">
        <f t="shared" si="36"/>
        <v>1</v>
      </c>
      <c r="EI17" s="153">
        <f t="shared" si="37"/>
        <v>1.5551999999999996E-2</v>
      </c>
      <c r="EJ17" s="434">
        <f t="shared" si="38"/>
        <v>3</v>
      </c>
      <c r="EK17" s="153">
        <f t="shared" si="39"/>
        <v>0.6</v>
      </c>
      <c r="EL17" s="154">
        <f t="shared" si="40"/>
        <v>0.15</v>
      </c>
      <c r="EM17" s="154">
        <f t="shared" si="41"/>
        <v>0.25</v>
      </c>
      <c r="EN17" s="160">
        <f t="shared" si="42"/>
        <v>0.4</v>
      </c>
      <c r="EO17" s="434">
        <f t="shared" si="43"/>
        <v>1</v>
      </c>
      <c r="EP17" s="153">
        <f t="shared" si="44"/>
        <v>9.3311999999999978E-3</v>
      </c>
      <c r="EQ17" s="434">
        <f t="shared" si="45"/>
        <v>3</v>
      </c>
      <c r="ER17" s="153">
        <f t="shared" si="46"/>
        <v>0.6</v>
      </c>
      <c r="ES17" s="154">
        <f t="shared" si="47"/>
        <v>0.15</v>
      </c>
      <c r="ET17" s="154">
        <f t="shared" si="48"/>
        <v>0.25</v>
      </c>
      <c r="EU17" s="160">
        <f t="shared" si="49"/>
        <v>0.4</v>
      </c>
      <c r="EV17" s="434">
        <f t="shared" si="50"/>
        <v>1</v>
      </c>
      <c r="EW17" s="153">
        <f t="shared" si="51"/>
        <v>9.3311999999999978E-3</v>
      </c>
      <c r="EX17" s="434">
        <f t="shared" si="52"/>
        <v>3</v>
      </c>
      <c r="EY17" s="153">
        <f t="shared" si="53"/>
        <v>0.6</v>
      </c>
      <c r="EZ17" s="154">
        <f t="shared" si="54"/>
        <v>0.15</v>
      </c>
      <c r="FA17" s="154">
        <f t="shared" si="55"/>
        <v>0.25</v>
      </c>
      <c r="FB17" s="160">
        <f t="shared" si="56"/>
        <v>0.4</v>
      </c>
      <c r="FC17" s="434">
        <f t="shared" si="57"/>
        <v>1</v>
      </c>
      <c r="FD17" s="153">
        <f t="shared" si="58"/>
        <v>5.598719999999998E-3</v>
      </c>
      <c r="FE17" s="434">
        <f t="shared" si="59"/>
        <v>3</v>
      </c>
      <c r="FF17" s="153">
        <f t="shared" si="60"/>
        <v>0.6</v>
      </c>
      <c r="FG17" s="154">
        <f t="shared" si="61"/>
        <v>0</v>
      </c>
      <c r="FH17" s="154">
        <f t="shared" si="62"/>
        <v>0</v>
      </c>
      <c r="FI17" s="160">
        <f t="shared" si="63"/>
        <v>0</v>
      </c>
      <c r="FJ17" s="434">
        <f t="shared" si="64"/>
        <v>1</v>
      </c>
      <c r="FK17" s="153">
        <f t="shared" si="65"/>
        <v>5.598719999999998E-3</v>
      </c>
      <c r="FL17" s="434">
        <f t="shared" si="66"/>
        <v>3</v>
      </c>
      <c r="FM17" s="153">
        <f t="shared" si="67"/>
        <v>0.6</v>
      </c>
      <c r="FN17" s="154">
        <f t="shared" si="68"/>
        <v>0</v>
      </c>
      <c r="FO17" s="154">
        <f t="shared" si="69"/>
        <v>0</v>
      </c>
      <c r="FP17" s="160">
        <f t="shared" si="70"/>
        <v>0</v>
      </c>
      <c r="FQ17" s="434">
        <f t="shared" si="71"/>
        <v>1</v>
      </c>
      <c r="FR17" s="153">
        <f t="shared" si="72"/>
        <v>5.598719999999998E-3</v>
      </c>
      <c r="FS17" s="434">
        <f t="shared" si="73"/>
        <v>3</v>
      </c>
      <c r="FT17" s="153">
        <f t="shared" si="74"/>
        <v>0.6</v>
      </c>
      <c r="FU17" s="154">
        <f t="shared" si="75"/>
        <v>0</v>
      </c>
      <c r="FV17" s="154">
        <f t="shared" si="76"/>
        <v>0</v>
      </c>
      <c r="FW17" s="160">
        <f t="shared" si="77"/>
        <v>0</v>
      </c>
      <c r="FX17" s="434">
        <f t="shared" si="78"/>
        <v>1</v>
      </c>
      <c r="FY17" s="153">
        <f t="shared" si="79"/>
        <v>5.598719999999998E-3</v>
      </c>
      <c r="FZ17" s="434">
        <f t="shared" si="80"/>
        <v>3</v>
      </c>
      <c r="GA17" s="153">
        <f t="shared" si="81"/>
        <v>0.6</v>
      </c>
      <c r="GB17" s="154">
        <f t="shared" si="82"/>
        <v>0</v>
      </c>
      <c r="GC17" s="154">
        <f t="shared" si="83"/>
        <v>0</v>
      </c>
      <c r="GD17" s="160">
        <f t="shared" si="84"/>
        <v>0</v>
      </c>
      <c r="GE17" s="434">
        <f t="shared" si="85"/>
        <v>1</v>
      </c>
      <c r="GF17" s="153">
        <f t="shared" si="86"/>
        <v>5.598719999999998E-3</v>
      </c>
      <c r="GG17" s="434">
        <f t="shared" si="87"/>
        <v>3</v>
      </c>
      <c r="GH17" s="153">
        <f t="shared" si="88"/>
        <v>0.6</v>
      </c>
      <c r="GI17" s="153">
        <f t="shared" si="101"/>
        <v>0.6</v>
      </c>
    </row>
    <row r="18" spans="1:191" ht="193.8" x14ac:dyDescent="0.2">
      <c r="A18" s="156">
        <v>10</v>
      </c>
      <c r="B18" s="295" t="s">
        <v>1038</v>
      </c>
      <c r="C18" s="435" t="s">
        <v>1037</v>
      </c>
      <c r="D18" s="237" t="s">
        <v>206</v>
      </c>
      <c r="E18" s="205" t="s">
        <v>204</v>
      </c>
      <c r="F18" s="431" t="s">
        <v>220</v>
      </c>
      <c r="G18" s="432" t="s">
        <v>950</v>
      </c>
      <c r="H18" s="205" t="s">
        <v>173</v>
      </c>
      <c r="I18" s="132" t="s">
        <v>18</v>
      </c>
      <c r="J18" s="132" t="s">
        <v>53</v>
      </c>
      <c r="K18" s="132" t="s">
        <v>53</v>
      </c>
      <c r="L18" s="132" t="s">
        <v>53</v>
      </c>
      <c r="M18" s="132" t="s">
        <v>53</v>
      </c>
      <c r="N18" s="132" t="s">
        <v>54</v>
      </c>
      <c r="O18" s="132" t="s">
        <v>53</v>
      </c>
      <c r="P18" s="132" t="s">
        <v>53</v>
      </c>
      <c r="Q18" s="132" t="s">
        <v>53</v>
      </c>
      <c r="R18" s="132" t="s">
        <v>53</v>
      </c>
      <c r="S18" s="132" t="s">
        <v>54</v>
      </c>
      <c r="T18" s="132" t="s">
        <v>53</v>
      </c>
      <c r="U18" s="132" t="s">
        <v>54</v>
      </c>
      <c r="V18" s="132" t="s">
        <v>53</v>
      </c>
      <c r="W18" s="132" t="s">
        <v>53</v>
      </c>
      <c r="X18" s="132" t="s">
        <v>53</v>
      </c>
      <c r="Y18" s="132" t="s">
        <v>53</v>
      </c>
      <c r="Z18" s="132" t="s">
        <v>53</v>
      </c>
      <c r="AA18" s="132" t="s">
        <v>53</v>
      </c>
      <c r="AB18" s="132" t="s">
        <v>53</v>
      </c>
      <c r="AC18" s="155" t="str">
        <f t="shared" si="0"/>
        <v>1 - Muy Baja</v>
      </c>
      <c r="AD18" s="149">
        <f t="shared" si="1"/>
        <v>0.2</v>
      </c>
      <c r="AE18" s="155" t="str">
        <f t="shared" si="2"/>
        <v>3 - Moderado</v>
      </c>
      <c r="AF18" s="149">
        <f t="shared" si="3"/>
        <v>0.6</v>
      </c>
      <c r="AG18" s="156" t="str">
        <f t="shared" si="89"/>
        <v>MODERADO</v>
      </c>
      <c r="AH18" s="149">
        <f t="shared" si="4"/>
        <v>0.12</v>
      </c>
      <c r="AI18" s="432" t="s">
        <v>1036</v>
      </c>
      <c r="AJ18" s="164" t="s">
        <v>1336</v>
      </c>
      <c r="AK18" s="205" t="s">
        <v>1034</v>
      </c>
      <c r="AL18" s="164" t="s">
        <v>1033</v>
      </c>
      <c r="AM18" s="134" t="s">
        <v>34</v>
      </c>
      <c r="AN18" s="164" t="s">
        <v>45</v>
      </c>
      <c r="AO18" s="164" t="s">
        <v>50</v>
      </c>
      <c r="AP18" s="134" t="s">
        <v>52</v>
      </c>
      <c r="AQ18" s="134" t="s">
        <v>34</v>
      </c>
      <c r="AR18" s="164" t="s">
        <v>45</v>
      </c>
      <c r="AS18" s="164" t="s">
        <v>50</v>
      </c>
      <c r="AT18" s="134" t="s">
        <v>52</v>
      </c>
      <c r="AU18" s="134" t="s">
        <v>34</v>
      </c>
      <c r="AV18" s="164" t="s">
        <v>45</v>
      </c>
      <c r="AW18" s="164" t="s">
        <v>50</v>
      </c>
      <c r="AX18" s="134" t="s">
        <v>52</v>
      </c>
      <c r="AY18" s="134" t="s">
        <v>34</v>
      </c>
      <c r="AZ18" s="164" t="s">
        <v>45</v>
      </c>
      <c r="BA18" s="164" t="s">
        <v>50</v>
      </c>
      <c r="BB18" s="134" t="s">
        <v>52</v>
      </c>
      <c r="BC18" s="134" t="s">
        <v>34</v>
      </c>
      <c r="BD18" s="164" t="s">
        <v>45</v>
      </c>
      <c r="BE18" s="164" t="s">
        <v>50</v>
      </c>
      <c r="BF18" s="134" t="s">
        <v>52</v>
      </c>
      <c r="BG18" s="134" t="s">
        <v>34</v>
      </c>
      <c r="BH18" s="164" t="s">
        <v>45</v>
      </c>
      <c r="BI18" s="164" t="s">
        <v>50</v>
      </c>
      <c r="BJ18" s="134" t="s">
        <v>52</v>
      </c>
      <c r="BK18" s="134" t="s">
        <v>34</v>
      </c>
      <c r="BL18" s="164" t="s">
        <v>45</v>
      </c>
      <c r="BM18" s="164" t="s">
        <v>50</v>
      </c>
      <c r="BN18" s="134" t="s">
        <v>52</v>
      </c>
      <c r="BO18" s="134" t="s">
        <v>34</v>
      </c>
      <c r="BP18" s="164" t="s">
        <v>45</v>
      </c>
      <c r="BQ18" s="164" t="s">
        <v>50</v>
      </c>
      <c r="BR18" s="134" t="s">
        <v>52</v>
      </c>
      <c r="BS18" s="134"/>
      <c r="BT18" s="164"/>
      <c r="BU18" s="164"/>
      <c r="BV18" s="134"/>
      <c r="BW18" s="134"/>
      <c r="BX18" s="164"/>
      <c r="BY18" s="164"/>
      <c r="BZ18" s="134"/>
      <c r="CA18" s="134"/>
      <c r="CB18" s="164"/>
      <c r="CC18" s="164"/>
      <c r="CD18" s="134"/>
      <c r="CE18" s="134"/>
      <c r="CF18" s="164"/>
      <c r="CG18" s="164"/>
      <c r="CH18" s="134"/>
      <c r="CI18" s="164"/>
      <c r="CJ18" s="164"/>
      <c r="CK18" s="134"/>
      <c r="CL18" s="159" t="str">
        <f t="shared" si="90"/>
        <v>1 - Muy Baja</v>
      </c>
      <c r="CM18" s="165">
        <f t="shared" si="5"/>
        <v>5.598719999999998E-3</v>
      </c>
      <c r="CN18" s="159" t="str">
        <f t="shared" si="91"/>
        <v>3 - Moderado</v>
      </c>
      <c r="CO18" s="165">
        <f t="shared" si="92"/>
        <v>0.6</v>
      </c>
      <c r="CP18" s="145" t="str">
        <f t="shared" si="6"/>
        <v>MODERADO</v>
      </c>
      <c r="CQ18" s="149">
        <f t="shared" si="93"/>
        <v>3.3592319999999989E-3</v>
      </c>
      <c r="CR18" s="294" t="s">
        <v>233</v>
      </c>
      <c r="CS18" s="145">
        <f t="shared" si="94"/>
        <v>3</v>
      </c>
      <c r="CT18" s="134"/>
      <c r="CU18" s="432" t="s">
        <v>1338</v>
      </c>
      <c r="CV18" s="65" t="s">
        <v>1235</v>
      </c>
      <c r="CW18" s="158"/>
      <c r="CX18" s="160">
        <f t="shared" si="7"/>
        <v>3</v>
      </c>
      <c r="CY18" s="161">
        <f t="shared" si="95"/>
        <v>3</v>
      </c>
      <c r="CZ18" s="160" t="str">
        <f t="shared" si="96"/>
        <v>Moderado</v>
      </c>
      <c r="DA18" s="153">
        <f t="shared" si="97"/>
        <v>0.6</v>
      </c>
      <c r="DB18" s="154">
        <f t="shared" si="98"/>
        <v>0.15</v>
      </c>
      <c r="DC18" s="154">
        <f t="shared" si="8"/>
        <v>0.25</v>
      </c>
      <c r="DD18" s="160">
        <f t="shared" si="99"/>
        <v>0.4</v>
      </c>
      <c r="DE18" s="434">
        <f t="shared" si="9"/>
        <v>1</v>
      </c>
      <c r="DF18" s="153">
        <f t="shared" si="10"/>
        <v>0.12</v>
      </c>
      <c r="DG18" s="434">
        <f t="shared" si="100"/>
        <v>3</v>
      </c>
      <c r="DH18" s="434"/>
      <c r="DI18" s="153">
        <f t="shared" si="11"/>
        <v>0.6</v>
      </c>
      <c r="DJ18" s="154">
        <f t="shared" si="12"/>
        <v>0.15</v>
      </c>
      <c r="DK18" s="154">
        <f t="shared" si="13"/>
        <v>0.25</v>
      </c>
      <c r="DL18" s="160">
        <f t="shared" si="14"/>
        <v>0.4</v>
      </c>
      <c r="DM18" s="434">
        <f t="shared" si="15"/>
        <v>1</v>
      </c>
      <c r="DN18" s="153">
        <f t="shared" si="16"/>
        <v>7.1999999999999995E-2</v>
      </c>
      <c r="DO18" s="434">
        <f t="shared" si="17"/>
        <v>3</v>
      </c>
      <c r="DP18" s="153">
        <f t="shared" si="18"/>
        <v>0.6</v>
      </c>
      <c r="DQ18" s="154">
        <f t="shared" si="19"/>
        <v>0.15</v>
      </c>
      <c r="DR18" s="154">
        <f t="shared" si="20"/>
        <v>0.25</v>
      </c>
      <c r="DS18" s="160">
        <f t="shared" si="21"/>
        <v>0.4</v>
      </c>
      <c r="DT18" s="434">
        <f t="shared" si="22"/>
        <v>1</v>
      </c>
      <c r="DU18" s="153">
        <f t="shared" si="23"/>
        <v>4.3199999999999995E-2</v>
      </c>
      <c r="DV18" s="434">
        <f t="shared" si="24"/>
        <v>3</v>
      </c>
      <c r="DW18" s="153">
        <f t="shared" si="25"/>
        <v>0.6</v>
      </c>
      <c r="DX18" s="154">
        <f t="shared" si="26"/>
        <v>0.15</v>
      </c>
      <c r="DY18" s="154">
        <f t="shared" si="27"/>
        <v>0.25</v>
      </c>
      <c r="DZ18" s="160">
        <f t="shared" si="28"/>
        <v>0.4</v>
      </c>
      <c r="EA18" s="434">
        <f t="shared" si="29"/>
        <v>1</v>
      </c>
      <c r="EB18" s="153">
        <f t="shared" si="30"/>
        <v>2.5919999999999995E-2</v>
      </c>
      <c r="EC18" s="434">
        <f t="shared" si="31"/>
        <v>3</v>
      </c>
      <c r="ED18" s="153">
        <f t="shared" si="32"/>
        <v>0.6</v>
      </c>
      <c r="EE18" s="154">
        <f t="shared" si="33"/>
        <v>0.15</v>
      </c>
      <c r="EF18" s="154">
        <f t="shared" si="34"/>
        <v>0.25</v>
      </c>
      <c r="EG18" s="160">
        <f t="shared" si="35"/>
        <v>0.4</v>
      </c>
      <c r="EH18" s="434">
        <f t="shared" si="36"/>
        <v>1</v>
      </c>
      <c r="EI18" s="153">
        <f t="shared" si="37"/>
        <v>1.5551999999999996E-2</v>
      </c>
      <c r="EJ18" s="434">
        <f t="shared" si="38"/>
        <v>3</v>
      </c>
      <c r="EK18" s="153">
        <f t="shared" si="39"/>
        <v>0.6</v>
      </c>
      <c r="EL18" s="154">
        <f t="shared" si="40"/>
        <v>0.15</v>
      </c>
      <c r="EM18" s="154">
        <f t="shared" si="41"/>
        <v>0.25</v>
      </c>
      <c r="EN18" s="160">
        <f t="shared" si="42"/>
        <v>0.4</v>
      </c>
      <c r="EO18" s="434">
        <f t="shared" si="43"/>
        <v>1</v>
      </c>
      <c r="EP18" s="153">
        <f t="shared" si="44"/>
        <v>9.3311999999999978E-3</v>
      </c>
      <c r="EQ18" s="434">
        <f t="shared" si="45"/>
        <v>3</v>
      </c>
      <c r="ER18" s="153">
        <f t="shared" si="46"/>
        <v>0.6</v>
      </c>
      <c r="ES18" s="154">
        <f t="shared" si="47"/>
        <v>0.15</v>
      </c>
      <c r="ET18" s="154">
        <f t="shared" si="48"/>
        <v>0.25</v>
      </c>
      <c r="EU18" s="160">
        <f t="shared" si="49"/>
        <v>0.4</v>
      </c>
      <c r="EV18" s="434">
        <f t="shared" si="50"/>
        <v>1</v>
      </c>
      <c r="EW18" s="153">
        <f t="shared" si="51"/>
        <v>9.3311999999999978E-3</v>
      </c>
      <c r="EX18" s="434">
        <f t="shared" si="52"/>
        <v>3</v>
      </c>
      <c r="EY18" s="153">
        <f t="shared" si="53"/>
        <v>0.6</v>
      </c>
      <c r="EZ18" s="154">
        <f t="shared" si="54"/>
        <v>0.15</v>
      </c>
      <c r="FA18" s="154">
        <f t="shared" si="55"/>
        <v>0.25</v>
      </c>
      <c r="FB18" s="160">
        <f t="shared" si="56"/>
        <v>0.4</v>
      </c>
      <c r="FC18" s="434">
        <f t="shared" si="57"/>
        <v>1</v>
      </c>
      <c r="FD18" s="153">
        <f t="shared" si="58"/>
        <v>5.598719999999998E-3</v>
      </c>
      <c r="FE18" s="434">
        <f t="shared" si="59"/>
        <v>3</v>
      </c>
      <c r="FF18" s="153">
        <f t="shared" si="60"/>
        <v>0.6</v>
      </c>
      <c r="FG18" s="154">
        <f t="shared" si="61"/>
        <v>0</v>
      </c>
      <c r="FH18" s="154">
        <f t="shared" si="62"/>
        <v>0</v>
      </c>
      <c r="FI18" s="160">
        <f t="shared" si="63"/>
        <v>0</v>
      </c>
      <c r="FJ18" s="434">
        <f t="shared" si="64"/>
        <v>1</v>
      </c>
      <c r="FK18" s="153">
        <f t="shared" si="65"/>
        <v>5.598719999999998E-3</v>
      </c>
      <c r="FL18" s="434">
        <f t="shared" si="66"/>
        <v>3</v>
      </c>
      <c r="FM18" s="153">
        <f t="shared" si="67"/>
        <v>0.6</v>
      </c>
      <c r="FN18" s="154">
        <f t="shared" si="68"/>
        <v>0</v>
      </c>
      <c r="FO18" s="154">
        <f t="shared" si="69"/>
        <v>0</v>
      </c>
      <c r="FP18" s="160">
        <f t="shared" si="70"/>
        <v>0</v>
      </c>
      <c r="FQ18" s="434">
        <f t="shared" si="71"/>
        <v>1</v>
      </c>
      <c r="FR18" s="153">
        <f t="shared" si="72"/>
        <v>5.598719999999998E-3</v>
      </c>
      <c r="FS18" s="434">
        <f t="shared" si="73"/>
        <v>3</v>
      </c>
      <c r="FT18" s="153">
        <f t="shared" si="74"/>
        <v>0.6</v>
      </c>
      <c r="FU18" s="154">
        <f t="shared" si="75"/>
        <v>0</v>
      </c>
      <c r="FV18" s="154">
        <f t="shared" si="76"/>
        <v>0</v>
      </c>
      <c r="FW18" s="160">
        <f t="shared" si="77"/>
        <v>0</v>
      </c>
      <c r="FX18" s="434">
        <f t="shared" si="78"/>
        <v>1</v>
      </c>
      <c r="FY18" s="153">
        <f t="shared" si="79"/>
        <v>5.598719999999998E-3</v>
      </c>
      <c r="FZ18" s="434">
        <f t="shared" si="80"/>
        <v>3</v>
      </c>
      <c r="GA18" s="153">
        <f t="shared" si="81"/>
        <v>0.6</v>
      </c>
      <c r="GB18" s="154">
        <f t="shared" si="82"/>
        <v>0</v>
      </c>
      <c r="GC18" s="154">
        <f t="shared" si="83"/>
        <v>0</v>
      </c>
      <c r="GD18" s="160">
        <f t="shared" si="84"/>
        <v>0</v>
      </c>
      <c r="GE18" s="434">
        <f t="shared" si="85"/>
        <v>1</v>
      </c>
      <c r="GF18" s="153">
        <f t="shared" si="86"/>
        <v>5.598719999999998E-3</v>
      </c>
      <c r="GG18" s="434">
        <f t="shared" si="87"/>
        <v>3</v>
      </c>
      <c r="GH18" s="153">
        <f t="shared" si="88"/>
        <v>0.6</v>
      </c>
      <c r="GI18" s="153">
        <f t="shared" si="101"/>
        <v>0.6</v>
      </c>
    </row>
    <row r="19" spans="1:191" ht="37.799999999999997" hidden="1" customHeight="1" x14ac:dyDescent="0.2">
      <c r="A19" s="156">
        <v>11</v>
      </c>
      <c r="B19" s="133"/>
      <c r="C19" s="133"/>
      <c r="D19" s="274"/>
      <c r="E19" s="133"/>
      <c r="F19" s="275"/>
      <c r="G19" s="133"/>
      <c r="H19" s="133" t="s">
        <v>455</v>
      </c>
      <c r="I19" s="132"/>
      <c r="J19" s="132"/>
      <c r="K19" s="132"/>
      <c r="L19" s="132"/>
      <c r="M19" s="132"/>
      <c r="N19" s="132"/>
      <c r="O19" s="132"/>
      <c r="P19" s="132"/>
      <c r="Q19" s="132"/>
      <c r="R19" s="132"/>
      <c r="S19" s="132"/>
      <c r="T19" s="132"/>
      <c r="U19" s="132"/>
      <c r="V19" s="132"/>
      <c r="W19" s="132"/>
      <c r="X19" s="132"/>
      <c r="Y19" s="132"/>
      <c r="Z19" s="132"/>
      <c r="AA19" s="132"/>
      <c r="AB19" s="132"/>
      <c r="AC19" s="155">
        <f t="shared" si="0"/>
        <v>0</v>
      </c>
      <c r="AD19" s="149">
        <f t="shared" si="1"/>
        <v>1</v>
      </c>
      <c r="AE19" s="155" t="str">
        <f t="shared" si="2"/>
        <v>3 - Moderado</v>
      </c>
      <c r="AF19" s="149">
        <f t="shared" si="3"/>
        <v>0.6</v>
      </c>
      <c r="AG19" s="156" t="str">
        <f t="shared" si="89"/>
        <v/>
      </c>
      <c r="AH19" s="149">
        <f t="shared" si="4"/>
        <v>0.6</v>
      </c>
      <c r="AI19" s="133"/>
      <c r="AJ19" s="133"/>
      <c r="AK19" s="133"/>
      <c r="AL19" s="133"/>
      <c r="AM19" s="134"/>
      <c r="AN19" s="164"/>
      <c r="AO19" s="164"/>
      <c r="AP19" s="134"/>
      <c r="AQ19" s="134"/>
      <c r="AR19" s="164"/>
      <c r="AS19" s="164"/>
      <c r="AT19" s="134"/>
      <c r="AU19" s="134"/>
      <c r="AV19" s="164"/>
      <c r="AW19" s="164"/>
      <c r="AX19" s="134"/>
      <c r="AY19" s="134"/>
      <c r="AZ19" s="164"/>
      <c r="BA19" s="164"/>
      <c r="BB19" s="134"/>
      <c r="BC19" s="134"/>
      <c r="BD19" s="164"/>
      <c r="BE19" s="164"/>
      <c r="BF19" s="134"/>
      <c r="BG19" s="134"/>
      <c r="BH19" s="164"/>
      <c r="BI19" s="164"/>
      <c r="BJ19" s="134"/>
      <c r="BK19" s="134"/>
      <c r="BL19" s="164"/>
      <c r="BM19" s="164"/>
      <c r="BN19" s="134"/>
      <c r="BO19" s="134"/>
      <c r="BP19" s="164"/>
      <c r="BQ19" s="164"/>
      <c r="BR19" s="134"/>
      <c r="BS19" s="134"/>
      <c r="BT19" s="164"/>
      <c r="BU19" s="164"/>
      <c r="BV19" s="134"/>
      <c r="BW19" s="134"/>
      <c r="BX19" s="164"/>
      <c r="BY19" s="164"/>
      <c r="BZ19" s="134"/>
      <c r="CA19" s="134"/>
      <c r="CB19" s="164"/>
      <c r="CC19" s="164"/>
      <c r="CD19" s="134"/>
      <c r="CE19" s="134"/>
      <c r="CF19" s="164"/>
      <c r="CG19" s="164"/>
      <c r="CH19" s="134"/>
      <c r="CI19" s="164"/>
      <c r="CJ19" s="164"/>
      <c r="CK19" s="134"/>
      <c r="CL19" s="159" t="str">
        <f t="shared" si="90"/>
        <v>5 - Muy Alta</v>
      </c>
      <c r="CM19" s="165">
        <f t="shared" si="5"/>
        <v>1</v>
      </c>
      <c r="CN19" s="159" t="str">
        <f t="shared" si="91"/>
        <v>3 - Moderado</v>
      </c>
      <c r="CO19" s="165">
        <f t="shared" si="92"/>
        <v>0.6</v>
      </c>
      <c r="CP19" s="145" t="str">
        <f t="shared" si="6"/>
        <v>ALTO</v>
      </c>
      <c r="CQ19" s="149">
        <f t="shared" si="93"/>
        <v>0.6</v>
      </c>
      <c r="CR19" s="188"/>
      <c r="CS19" s="145">
        <f t="shared" si="94"/>
        <v>5</v>
      </c>
      <c r="CT19" s="134"/>
      <c r="CU19" s="188"/>
      <c r="CV19" s="188"/>
      <c r="CW19" s="158"/>
      <c r="CX19" s="160">
        <f t="shared" si="7"/>
        <v>0</v>
      </c>
      <c r="CY19" s="161">
        <f t="shared" si="95"/>
        <v>3</v>
      </c>
      <c r="CZ19" s="160" t="str">
        <f t="shared" si="96"/>
        <v>Moderado</v>
      </c>
      <c r="DA19" s="153">
        <f t="shared" si="97"/>
        <v>0.6</v>
      </c>
      <c r="DB19" s="154">
        <f t="shared" si="98"/>
        <v>0</v>
      </c>
      <c r="DC19" s="154">
        <f t="shared" si="8"/>
        <v>0</v>
      </c>
      <c r="DD19" s="160">
        <f t="shared" si="99"/>
        <v>0</v>
      </c>
      <c r="DE19" s="434">
        <f t="shared" si="9"/>
        <v>5</v>
      </c>
      <c r="DF19" s="153">
        <f t="shared" si="10"/>
        <v>1</v>
      </c>
      <c r="DG19" s="434">
        <f t="shared" si="100"/>
        <v>3</v>
      </c>
      <c r="DH19" s="434"/>
      <c r="DI19" s="153">
        <f t="shared" si="11"/>
        <v>0.6</v>
      </c>
      <c r="DJ19" s="154">
        <f t="shared" si="12"/>
        <v>0</v>
      </c>
      <c r="DK19" s="154">
        <f t="shared" si="13"/>
        <v>0</v>
      </c>
      <c r="DL19" s="160">
        <f t="shared" si="14"/>
        <v>0</v>
      </c>
      <c r="DM19" s="434">
        <f t="shared" si="15"/>
        <v>5</v>
      </c>
      <c r="DN19" s="153">
        <f t="shared" si="16"/>
        <v>1</v>
      </c>
      <c r="DO19" s="434">
        <f t="shared" si="17"/>
        <v>3</v>
      </c>
      <c r="DP19" s="153">
        <f t="shared" si="18"/>
        <v>0.6</v>
      </c>
      <c r="DQ19" s="154">
        <f t="shared" si="19"/>
        <v>0</v>
      </c>
      <c r="DR19" s="154">
        <f t="shared" si="20"/>
        <v>0</v>
      </c>
      <c r="DS19" s="160">
        <f t="shared" si="21"/>
        <v>0</v>
      </c>
      <c r="DT19" s="434">
        <f t="shared" si="22"/>
        <v>5</v>
      </c>
      <c r="DU19" s="153">
        <f t="shared" si="23"/>
        <v>1</v>
      </c>
      <c r="DV19" s="434">
        <f t="shared" si="24"/>
        <v>3</v>
      </c>
      <c r="DW19" s="153">
        <f t="shared" si="25"/>
        <v>0.6</v>
      </c>
      <c r="DX19" s="154">
        <f t="shared" si="26"/>
        <v>0</v>
      </c>
      <c r="DY19" s="154">
        <f t="shared" si="27"/>
        <v>0</v>
      </c>
      <c r="DZ19" s="160">
        <f t="shared" si="28"/>
        <v>0</v>
      </c>
      <c r="EA19" s="434">
        <f t="shared" si="29"/>
        <v>5</v>
      </c>
      <c r="EB19" s="153">
        <f t="shared" si="30"/>
        <v>1</v>
      </c>
      <c r="EC19" s="434">
        <f t="shared" si="31"/>
        <v>3</v>
      </c>
      <c r="ED19" s="153">
        <f t="shared" si="32"/>
        <v>0.6</v>
      </c>
      <c r="EE19" s="154">
        <f t="shared" si="33"/>
        <v>0</v>
      </c>
      <c r="EF19" s="154">
        <f t="shared" si="34"/>
        <v>0</v>
      </c>
      <c r="EG19" s="160">
        <f t="shared" si="35"/>
        <v>0</v>
      </c>
      <c r="EH19" s="434">
        <f t="shared" si="36"/>
        <v>5</v>
      </c>
      <c r="EI19" s="153">
        <f t="shared" si="37"/>
        <v>1</v>
      </c>
      <c r="EJ19" s="434">
        <f t="shared" si="38"/>
        <v>3</v>
      </c>
      <c r="EK19" s="153">
        <f t="shared" si="39"/>
        <v>0.6</v>
      </c>
      <c r="EL19" s="154">
        <f t="shared" si="40"/>
        <v>0</v>
      </c>
      <c r="EM19" s="154">
        <f t="shared" si="41"/>
        <v>0</v>
      </c>
      <c r="EN19" s="160">
        <f t="shared" si="42"/>
        <v>0</v>
      </c>
      <c r="EO19" s="434">
        <f t="shared" si="43"/>
        <v>5</v>
      </c>
      <c r="EP19" s="153">
        <f t="shared" si="44"/>
        <v>1</v>
      </c>
      <c r="EQ19" s="434">
        <f t="shared" si="45"/>
        <v>3</v>
      </c>
      <c r="ER19" s="153">
        <f t="shared" si="46"/>
        <v>0.6</v>
      </c>
      <c r="ES19" s="154">
        <f t="shared" si="47"/>
        <v>0</v>
      </c>
      <c r="ET19" s="154">
        <f t="shared" si="48"/>
        <v>0</v>
      </c>
      <c r="EU19" s="160">
        <f t="shared" si="49"/>
        <v>0</v>
      </c>
      <c r="EV19" s="434">
        <f t="shared" si="50"/>
        <v>5</v>
      </c>
      <c r="EW19" s="153">
        <f t="shared" si="51"/>
        <v>1</v>
      </c>
      <c r="EX19" s="434">
        <f t="shared" si="52"/>
        <v>3</v>
      </c>
      <c r="EY19" s="153">
        <f t="shared" si="53"/>
        <v>0.6</v>
      </c>
      <c r="EZ19" s="154">
        <f t="shared" si="54"/>
        <v>0</v>
      </c>
      <c r="FA19" s="154">
        <f t="shared" si="55"/>
        <v>0</v>
      </c>
      <c r="FB19" s="160">
        <f t="shared" si="56"/>
        <v>0</v>
      </c>
      <c r="FC19" s="434">
        <f t="shared" si="57"/>
        <v>5</v>
      </c>
      <c r="FD19" s="153">
        <f t="shared" si="58"/>
        <v>1</v>
      </c>
      <c r="FE19" s="434">
        <f t="shared" si="59"/>
        <v>3</v>
      </c>
      <c r="FF19" s="153">
        <f t="shared" si="60"/>
        <v>0.6</v>
      </c>
      <c r="FG19" s="154">
        <f t="shared" si="61"/>
        <v>0</v>
      </c>
      <c r="FH19" s="154">
        <f t="shared" si="62"/>
        <v>0</v>
      </c>
      <c r="FI19" s="160">
        <f t="shared" si="63"/>
        <v>0</v>
      </c>
      <c r="FJ19" s="434">
        <f t="shared" si="64"/>
        <v>5</v>
      </c>
      <c r="FK19" s="153">
        <f t="shared" si="65"/>
        <v>1</v>
      </c>
      <c r="FL19" s="434">
        <f t="shared" si="66"/>
        <v>3</v>
      </c>
      <c r="FM19" s="153">
        <f t="shared" si="67"/>
        <v>0.6</v>
      </c>
      <c r="FN19" s="154">
        <f t="shared" si="68"/>
        <v>0</v>
      </c>
      <c r="FO19" s="154">
        <f t="shared" si="69"/>
        <v>0</v>
      </c>
      <c r="FP19" s="160">
        <f t="shared" si="70"/>
        <v>0</v>
      </c>
      <c r="FQ19" s="434">
        <f t="shared" si="71"/>
        <v>5</v>
      </c>
      <c r="FR19" s="153">
        <f t="shared" si="72"/>
        <v>1</v>
      </c>
      <c r="FS19" s="434">
        <f t="shared" si="73"/>
        <v>3</v>
      </c>
      <c r="FT19" s="153">
        <f t="shared" si="74"/>
        <v>0.6</v>
      </c>
      <c r="FU19" s="154">
        <f t="shared" si="75"/>
        <v>0</v>
      </c>
      <c r="FV19" s="154">
        <f t="shared" si="76"/>
        <v>0</v>
      </c>
      <c r="FW19" s="160">
        <f t="shared" si="77"/>
        <v>0</v>
      </c>
      <c r="FX19" s="434">
        <f t="shared" si="78"/>
        <v>5</v>
      </c>
      <c r="FY19" s="153">
        <f t="shared" si="79"/>
        <v>1</v>
      </c>
      <c r="FZ19" s="434">
        <f t="shared" si="80"/>
        <v>3</v>
      </c>
      <c r="GA19" s="153">
        <f t="shared" si="81"/>
        <v>0.6</v>
      </c>
      <c r="GB19" s="154">
        <f t="shared" si="82"/>
        <v>0</v>
      </c>
      <c r="GC19" s="154">
        <f t="shared" si="83"/>
        <v>0</v>
      </c>
      <c r="GD19" s="160">
        <f t="shared" si="84"/>
        <v>0</v>
      </c>
      <c r="GE19" s="434">
        <f t="shared" si="85"/>
        <v>5</v>
      </c>
      <c r="GF19" s="153">
        <f t="shared" si="86"/>
        <v>1</v>
      </c>
      <c r="GG19" s="434">
        <f t="shared" si="87"/>
        <v>3</v>
      </c>
      <c r="GH19" s="153">
        <f t="shared" si="88"/>
        <v>0.6</v>
      </c>
      <c r="GI19" s="153">
        <f t="shared" si="101"/>
        <v>0.6</v>
      </c>
    </row>
    <row r="20" spans="1:191" ht="37.799999999999997" hidden="1" customHeight="1" x14ac:dyDescent="0.2">
      <c r="A20" s="156">
        <v>12</v>
      </c>
      <c r="B20" s="133"/>
      <c r="C20" s="133"/>
      <c r="D20" s="274"/>
      <c r="E20" s="133"/>
      <c r="F20" s="275"/>
      <c r="G20" s="133"/>
      <c r="H20" s="133" t="s">
        <v>455</v>
      </c>
      <c r="I20" s="132"/>
      <c r="J20" s="132"/>
      <c r="K20" s="132"/>
      <c r="L20" s="132"/>
      <c r="M20" s="132"/>
      <c r="N20" s="132"/>
      <c r="O20" s="132"/>
      <c r="P20" s="132"/>
      <c r="Q20" s="132"/>
      <c r="R20" s="132"/>
      <c r="S20" s="132"/>
      <c r="T20" s="132"/>
      <c r="U20" s="132"/>
      <c r="V20" s="132"/>
      <c r="W20" s="132"/>
      <c r="X20" s="132"/>
      <c r="Y20" s="132"/>
      <c r="Z20" s="132"/>
      <c r="AA20" s="132"/>
      <c r="AB20" s="132"/>
      <c r="AC20" s="155">
        <f t="shared" si="0"/>
        <v>0</v>
      </c>
      <c r="AD20" s="149">
        <f t="shared" si="1"/>
        <v>1</v>
      </c>
      <c r="AE20" s="155" t="str">
        <f t="shared" si="2"/>
        <v>3 - Moderado</v>
      </c>
      <c r="AF20" s="149">
        <f t="shared" si="3"/>
        <v>0.6</v>
      </c>
      <c r="AG20" s="156" t="str">
        <f t="shared" si="89"/>
        <v/>
      </c>
      <c r="AH20" s="149">
        <f t="shared" si="4"/>
        <v>0.6</v>
      </c>
      <c r="AI20" s="133"/>
      <c r="AJ20" s="133"/>
      <c r="AK20" s="133"/>
      <c r="AL20" s="133"/>
      <c r="AM20" s="134"/>
      <c r="AN20" s="164"/>
      <c r="AO20" s="164"/>
      <c r="AP20" s="134"/>
      <c r="AQ20" s="134"/>
      <c r="AR20" s="164"/>
      <c r="AS20" s="164"/>
      <c r="AT20" s="134"/>
      <c r="AU20" s="134"/>
      <c r="AV20" s="164"/>
      <c r="AW20" s="164"/>
      <c r="AX20" s="134"/>
      <c r="AY20" s="134"/>
      <c r="AZ20" s="164"/>
      <c r="BA20" s="164"/>
      <c r="BB20" s="134"/>
      <c r="BC20" s="134"/>
      <c r="BD20" s="164"/>
      <c r="BE20" s="164"/>
      <c r="BF20" s="134"/>
      <c r="BG20" s="134"/>
      <c r="BH20" s="164"/>
      <c r="BI20" s="164"/>
      <c r="BJ20" s="134"/>
      <c r="BK20" s="134"/>
      <c r="BL20" s="164"/>
      <c r="BM20" s="164"/>
      <c r="BN20" s="134"/>
      <c r="BO20" s="134"/>
      <c r="BP20" s="164"/>
      <c r="BQ20" s="164"/>
      <c r="BR20" s="134"/>
      <c r="BS20" s="134"/>
      <c r="BT20" s="164"/>
      <c r="BU20" s="164"/>
      <c r="BV20" s="134"/>
      <c r="BW20" s="134"/>
      <c r="BX20" s="164"/>
      <c r="BY20" s="164"/>
      <c r="BZ20" s="134"/>
      <c r="CA20" s="134"/>
      <c r="CB20" s="164"/>
      <c r="CC20" s="164"/>
      <c r="CD20" s="134"/>
      <c r="CE20" s="134"/>
      <c r="CF20" s="164"/>
      <c r="CG20" s="164"/>
      <c r="CH20" s="134"/>
      <c r="CI20" s="164"/>
      <c r="CJ20" s="164"/>
      <c r="CK20" s="134"/>
      <c r="CL20" s="159" t="str">
        <f t="shared" si="90"/>
        <v>5 - Muy Alta</v>
      </c>
      <c r="CM20" s="165">
        <f t="shared" si="5"/>
        <v>1</v>
      </c>
      <c r="CN20" s="159" t="str">
        <f t="shared" si="91"/>
        <v>3 - Moderado</v>
      </c>
      <c r="CO20" s="165">
        <f t="shared" si="92"/>
        <v>0.6</v>
      </c>
      <c r="CP20" s="145" t="str">
        <f t="shared" si="6"/>
        <v>ALTO</v>
      </c>
      <c r="CQ20" s="149">
        <f t="shared" si="93"/>
        <v>0.6</v>
      </c>
      <c r="CR20" s="188"/>
      <c r="CS20" s="145">
        <f t="shared" si="94"/>
        <v>5</v>
      </c>
      <c r="CT20" s="134"/>
      <c r="CU20" s="188"/>
      <c r="CV20" s="188"/>
      <c r="CW20" s="158"/>
      <c r="CX20" s="160">
        <f t="shared" si="7"/>
        <v>0</v>
      </c>
      <c r="CY20" s="161">
        <f t="shared" si="95"/>
        <v>3</v>
      </c>
      <c r="CZ20" s="160" t="str">
        <f t="shared" si="96"/>
        <v>Moderado</v>
      </c>
      <c r="DA20" s="153">
        <f t="shared" si="97"/>
        <v>0.6</v>
      </c>
      <c r="DB20" s="154">
        <f t="shared" si="98"/>
        <v>0</v>
      </c>
      <c r="DC20" s="154">
        <f t="shared" si="8"/>
        <v>0</v>
      </c>
      <c r="DD20" s="160">
        <f t="shared" si="99"/>
        <v>0</v>
      </c>
      <c r="DE20" s="434">
        <f t="shared" si="9"/>
        <v>5</v>
      </c>
      <c r="DF20" s="153">
        <f t="shared" si="10"/>
        <v>1</v>
      </c>
      <c r="DG20" s="434">
        <f t="shared" si="100"/>
        <v>3</v>
      </c>
      <c r="DH20" s="434"/>
      <c r="DI20" s="153">
        <f t="shared" si="11"/>
        <v>0.6</v>
      </c>
      <c r="DJ20" s="154">
        <f t="shared" si="12"/>
        <v>0</v>
      </c>
      <c r="DK20" s="154">
        <f t="shared" si="13"/>
        <v>0</v>
      </c>
      <c r="DL20" s="160">
        <f t="shared" si="14"/>
        <v>0</v>
      </c>
      <c r="DM20" s="434">
        <f t="shared" si="15"/>
        <v>5</v>
      </c>
      <c r="DN20" s="153">
        <f t="shared" si="16"/>
        <v>1</v>
      </c>
      <c r="DO20" s="434">
        <f t="shared" si="17"/>
        <v>3</v>
      </c>
      <c r="DP20" s="153">
        <f t="shared" si="18"/>
        <v>0.6</v>
      </c>
      <c r="DQ20" s="154">
        <f t="shared" si="19"/>
        <v>0</v>
      </c>
      <c r="DR20" s="154">
        <f t="shared" si="20"/>
        <v>0</v>
      </c>
      <c r="DS20" s="160">
        <f t="shared" si="21"/>
        <v>0</v>
      </c>
      <c r="DT20" s="434">
        <f t="shared" si="22"/>
        <v>5</v>
      </c>
      <c r="DU20" s="153">
        <f t="shared" si="23"/>
        <v>1</v>
      </c>
      <c r="DV20" s="434">
        <f t="shared" si="24"/>
        <v>3</v>
      </c>
      <c r="DW20" s="153">
        <f t="shared" si="25"/>
        <v>0.6</v>
      </c>
      <c r="DX20" s="154">
        <f t="shared" si="26"/>
        <v>0</v>
      </c>
      <c r="DY20" s="154">
        <f t="shared" si="27"/>
        <v>0</v>
      </c>
      <c r="DZ20" s="160">
        <f t="shared" si="28"/>
        <v>0</v>
      </c>
      <c r="EA20" s="434">
        <f t="shared" si="29"/>
        <v>5</v>
      </c>
      <c r="EB20" s="153">
        <f t="shared" si="30"/>
        <v>1</v>
      </c>
      <c r="EC20" s="434">
        <f t="shared" si="31"/>
        <v>3</v>
      </c>
      <c r="ED20" s="153">
        <f t="shared" si="32"/>
        <v>0.6</v>
      </c>
      <c r="EE20" s="154">
        <f t="shared" si="33"/>
        <v>0</v>
      </c>
      <c r="EF20" s="154">
        <f t="shared" si="34"/>
        <v>0</v>
      </c>
      <c r="EG20" s="160">
        <f t="shared" si="35"/>
        <v>0</v>
      </c>
      <c r="EH20" s="434">
        <f t="shared" si="36"/>
        <v>5</v>
      </c>
      <c r="EI20" s="153">
        <f t="shared" si="37"/>
        <v>1</v>
      </c>
      <c r="EJ20" s="434">
        <f t="shared" si="38"/>
        <v>3</v>
      </c>
      <c r="EK20" s="153">
        <f t="shared" si="39"/>
        <v>0.6</v>
      </c>
      <c r="EL20" s="154">
        <f t="shared" si="40"/>
        <v>0</v>
      </c>
      <c r="EM20" s="154">
        <f t="shared" si="41"/>
        <v>0</v>
      </c>
      <c r="EN20" s="160">
        <f t="shared" si="42"/>
        <v>0</v>
      </c>
      <c r="EO20" s="434">
        <f t="shared" si="43"/>
        <v>5</v>
      </c>
      <c r="EP20" s="153">
        <f t="shared" si="44"/>
        <v>1</v>
      </c>
      <c r="EQ20" s="434">
        <f t="shared" si="45"/>
        <v>3</v>
      </c>
      <c r="ER20" s="153">
        <f t="shared" si="46"/>
        <v>0.6</v>
      </c>
      <c r="ES20" s="154">
        <f t="shared" si="47"/>
        <v>0</v>
      </c>
      <c r="ET20" s="154">
        <f t="shared" si="48"/>
        <v>0</v>
      </c>
      <c r="EU20" s="160">
        <f t="shared" si="49"/>
        <v>0</v>
      </c>
      <c r="EV20" s="434">
        <f t="shared" si="50"/>
        <v>5</v>
      </c>
      <c r="EW20" s="153">
        <f t="shared" si="51"/>
        <v>1</v>
      </c>
      <c r="EX20" s="434">
        <f t="shared" si="52"/>
        <v>3</v>
      </c>
      <c r="EY20" s="153">
        <f t="shared" si="53"/>
        <v>0.6</v>
      </c>
      <c r="EZ20" s="154">
        <f t="shared" si="54"/>
        <v>0</v>
      </c>
      <c r="FA20" s="154">
        <f t="shared" si="55"/>
        <v>0</v>
      </c>
      <c r="FB20" s="160">
        <f t="shared" si="56"/>
        <v>0</v>
      </c>
      <c r="FC20" s="434">
        <f t="shared" si="57"/>
        <v>5</v>
      </c>
      <c r="FD20" s="153">
        <f t="shared" si="58"/>
        <v>1</v>
      </c>
      <c r="FE20" s="434">
        <f t="shared" si="59"/>
        <v>3</v>
      </c>
      <c r="FF20" s="153">
        <f t="shared" si="60"/>
        <v>0.6</v>
      </c>
      <c r="FG20" s="154">
        <f t="shared" si="61"/>
        <v>0</v>
      </c>
      <c r="FH20" s="154">
        <f t="shared" si="62"/>
        <v>0</v>
      </c>
      <c r="FI20" s="160">
        <f t="shared" si="63"/>
        <v>0</v>
      </c>
      <c r="FJ20" s="434">
        <f t="shared" si="64"/>
        <v>5</v>
      </c>
      <c r="FK20" s="153">
        <f t="shared" si="65"/>
        <v>1</v>
      </c>
      <c r="FL20" s="434">
        <f t="shared" si="66"/>
        <v>3</v>
      </c>
      <c r="FM20" s="153">
        <f t="shared" si="67"/>
        <v>0.6</v>
      </c>
      <c r="FN20" s="154">
        <f t="shared" si="68"/>
        <v>0</v>
      </c>
      <c r="FO20" s="154">
        <f t="shared" si="69"/>
        <v>0</v>
      </c>
      <c r="FP20" s="160">
        <f t="shared" si="70"/>
        <v>0</v>
      </c>
      <c r="FQ20" s="434">
        <f t="shared" si="71"/>
        <v>5</v>
      </c>
      <c r="FR20" s="153">
        <f t="shared" si="72"/>
        <v>1</v>
      </c>
      <c r="FS20" s="434">
        <f t="shared" si="73"/>
        <v>3</v>
      </c>
      <c r="FT20" s="153">
        <f t="shared" si="74"/>
        <v>0.6</v>
      </c>
      <c r="FU20" s="154">
        <f t="shared" si="75"/>
        <v>0</v>
      </c>
      <c r="FV20" s="154">
        <f t="shared" si="76"/>
        <v>0</v>
      </c>
      <c r="FW20" s="160">
        <f t="shared" si="77"/>
        <v>0</v>
      </c>
      <c r="FX20" s="434">
        <f t="shared" si="78"/>
        <v>5</v>
      </c>
      <c r="FY20" s="153">
        <f t="shared" si="79"/>
        <v>1</v>
      </c>
      <c r="FZ20" s="434">
        <f t="shared" si="80"/>
        <v>3</v>
      </c>
      <c r="GA20" s="153">
        <f t="shared" si="81"/>
        <v>0.6</v>
      </c>
      <c r="GB20" s="154">
        <f t="shared" si="82"/>
        <v>0</v>
      </c>
      <c r="GC20" s="154">
        <f t="shared" si="83"/>
        <v>0</v>
      </c>
      <c r="GD20" s="160">
        <f t="shared" si="84"/>
        <v>0</v>
      </c>
      <c r="GE20" s="434">
        <f t="shared" si="85"/>
        <v>5</v>
      </c>
      <c r="GF20" s="153">
        <f t="shared" si="86"/>
        <v>1</v>
      </c>
      <c r="GG20" s="434">
        <f t="shared" si="87"/>
        <v>3</v>
      </c>
      <c r="GH20" s="153">
        <f t="shared" si="88"/>
        <v>0.6</v>
      </c>
      <c r="GI20" s="153">
        <f t="shared" si="101"/>
        <v>0.6</v>
      </c>
    </row>
    <row r="21" spans="1:191" ht="37.799999999999997" hidden="1" customHeight="1" x14ac:dyDescent="0.2">
      <c r="A21" s="156">
        <v>13</v>
      </c>
      <c r="B21" s="133"/>
      <c r="C21" s="133"/>
      <c r="D21" s="274"/>
      <c r="E21" s="133"/>
      <c r="F21" s="275"/>
      <c r="G21" s="133"/>
      <c r="H21" s="133" t="s">
        <v>455</v>
      </c>
      <c r="I21" s="132"/>
      <c r="J21" s="132"/>
      <c r="K21" s="132"/>
      <c r="L21" s="132"/>
      <c r="M21" s="132"/>
      <c r="N21" s="132"/>
      <c r="O21" s="132"/>
      <c r="P21" s="132"/>
      <c r="Q21" s="132"/>
      <c r="R21" s="132"/>
      <c r="S21" s="132"/>
      <c r="T21" s="132"/>
      <c r="U21" s="132"/>
      <c r="V21" s="132"/>
      <c r="W21" s="132"/>
      <c r="X21" s="132"/>
      <c r="Y21" s="132"/>
      <c r="Z21" s="132"/>
      <c r="AA21" s="132"/>
      <c r="AB21" s="132"/>
      <c r="AC21" s="155">
        <f t="shared" si="0"/>
        <v>0</v>
      </c>
      <c r="AD21" s="149">
        <f t="shared" si="1"/>
        <v>1</v>
      </c>
      <c r="AE21" s="155" t="str">
        <f t="shared" si="2"/>
        <v>3 - Moderado</v>
      </c>
      <c r="AF21" s="149">
        <f t="shared" si="3"/>
        <v>0.6</v>
      </c>
      <c r="AG21" s="156" t="str">
        <f t="shared" si="89"/>
        <v/>
      </c>
      <c r="AH21" s="149">
        <f t="shared" si="4"/>
        <v>0.6</v>
      </c>
      <c r="AI21" s="133"/>
      <c r="AJ21" s="133"/>
      <c r="AK21" s="133"/>
      <c r="AL21" s="133"/>
      <c r="AM21" s="134"/>
      <c r="AN21" s="164"/>
      <c r="AO21" s="164"/>
      <c r="AP21" s="134"/>
      <c r="AQ21" s="134"/>
      <c r="AR21" s="164"/>
      <c r="AS21" s="164"/>
      <c r="AT21" s="134"/>
      <c r="AU21" s="134"/>
      <c r="AV21" s="164"/>
      <c r="AW21" s="164"/>
      <c r="AX21" s="134"/>
      <c r="AY21" s="134"/>
      <c r="AZ21" s="164"/>
      <c r="BA21" s="164"/>
      <c r="BB21" s="134"/>
      <c r="BC21" s="134"/>
      <c r="BD21" s="164"/>
      <c r="BE21" s="164"/>
      <c r="BF21" s="134"/>
      <c r="BG21" s="134"/>
      <c r="BH21" s="164"/>
      <c r="BI21" s="164"/>
      <c r="BJ21" s="134"/>
      <c r="BK21" s="134"/>
      <c r="BL21" s="164"/>
      <c r="BM21" s="164"/>
      <c r="BN21" s="134"/>
      <c r="BO21" s="134"/>
      <c r="BP21" s="164"/>
      <c r="BQ21" s="164"/>
      <c r="BR21" s="134"/>
      <c r="BS21" s="134"/>
      <c r="BT21" s="164"/>
      <c r="BU21" s="164"/>
      <c r="BV21" s="134"/>
      <c r="BW21" s="134"/>
      <c r="BX21" s="164"/>
      <c r="BY21" s="164"/>
      <c r="BZ21" s="134"/>
      <c r="CA21" s="134"/>
      <c r="CB21" s="164"/>
      <c r="CC21" s="164"/>
      <c r="CD21" s="134"/>
      <c r="CE21" s="134"/>
      <c r="CF21" s="164"/>
      <c r="CG21" s="164"/>
      <c r="CH21" s="134"/>
      <c r="CI21" s="164"/>
      <c r="CJ21" s="164"/>
      <c r="CK21" s="134"/>
      <c r="CL21" s="159" t="str">
        <f t="shared" si="90"/>
        <v>5 - Muy Alta</v>
      </c>
      <c r="CM21" s="165">
        <f t="shared" si="5"/>
        <v>1</v>
      </c>
      <c r="CN21" s="159" t="str">
        <f t="shared" si="91"/>
        <v>3 - Moderado</v>
      </c>
      <c r="CO21" s="165">
        <f t="shared" si="92"/>
        <v>0.6</v>
      </c>
      <c r="CP21" s="145" t="str">
        <f t="shared" si="6"/>
        <v>ALTO</v>
      </c>
      <c r="CQ21" s="149">
        <f t="shared" si="93"/>
        <v>0.6</v>
      </c>
      <c r="CR21" s="188"/>
      <c r="CS21" s="145">
        <f t="shared" si="94"/>
        <v>5</v>
      </c>
      <c r="CT21" s="134"/>
      <c r="CU21" s="188"/>
      <c r="CV21" s="188"/>
      <c r="CW21" s="158"/>
      <c r="CX21" s="160">
        <f t="shared" si="7"/>
        <v>0</v>
      </c>
      <c r="CY21" s="161">
        <f t="shared" si="95"/>
        <v>3</v>
      </c>
      <c r="CZ21" s="160" t="str">
        <f t="shared" si="96"/>
        <v>Moderado</v>
      </c>
      <c r="DA21" s="153">
        <f t="shared" si="97"/>
        <v>0.6</v>
      </c>
      <c r="DB21" s="154">
        <f t="shared" si="98"/>
        <v>0</v>
      </c>
      <c r="DC21" s="154">
        <f t="shared" si="8"/>
        <v>0</v>
      </c>
      <c r="DD21" s="160">
        <f t="shared" si="99"/>
        <v>0</v>
      </c>
      <c r="DE21" s="434">
        <f t="shared" si="9"/>
        <v>5</v>
      </c>
      <c r="DF21" s="153">
        <f t="shared" si="10"/>
        <v>1</v>
      </c>
      <c r="DG21" s="434">
        <f t="shared" si="100"/>
        <v>3</v>
      </c>
      <c r="DH21" s="434"/>
      <c r="DI21" s="153">
        <f t="shared" si="11"/>
        <v>0.6</v>
      </c>
      <c r="DJ21" s="154">
        <f t="shared" si="12"/>
        <v>0</v>
      </c>
      <c r="DK21" s="154">
        <f t="shared" si="13"/>
        <v>0</v>
      </c>
      <c r="DL21" s="160">
        <f t="shared" si="14"/>
        <v>0</v>
      </c>
      <c r="DM21" s="434">
        <f t="shared" si="15"/>
        <v>5</v>
      </c>
      <c r="DN21" s="153">
        <f t="shared" si="16"/>
        <v>1</v>
      </c>
      <c r="DO21" s="434">
        <f t="shared" si="17"/>
        <v>3</v>
      </c>
      <c r="DP21" s="153">
        <f t="shared" si="18"/>
        <v>0.6</v>
      </c>
      <c r="DQ21" s="154">
        <f t="shared" si="19"/>
        <v>0</v>
      </c>
      <c r="DR21" s="154">
        <f t="shared" si="20"/>
        <v>0</v>
      </c>
      <c r="DS21" s="160">
        <f t="shared" si="21"/>
        <v>0</v>
      </c>
      <c r="DT21" s="434">
        <f t="shared" si="22"/>
        <v>5</v>
      </c>
      <c r="DU21" s="153">
        <f t="shared" si="23"/>
        <v>1</v>
      </c>
      <c r="DV21" s="434">
        <f t="shared" si="24"/>
        <v>3</v>
      </c>
      <c r="DW21" s="153">
        <f t="shared" si="25"/>
        <v>0.6</v>
      </c>
      <c r="DX21" s="154">
        <f t="shared" si="26"/>
        <v>0</v>
      </c>
      <c r="DY21" s="154">
        <f t="shared" si="27"/>
        <v>0</v>
      </c>
      <c r="DZ21" s="160">
        <f t="shared" si="28"/>
        <v>0</v>
      </c>
      <c r="EA21" s="434">
        <f t="shared" si="29"/>
        <v>5</v>
      </c>
      <c r="EB21" s="153">
        <f t="shared" si="30"/>
        <v>1</v>
      </c>
      <c r="EC21" s="434">
        <f t="shared" si="31"/>
        <v>3</v>
      </c>
      <c r="ED21" s="153">
        <f t="shared" si="32"/>
        <v>0.6</v>
      </c>
      <c r="EE21" s="154">
        <f t="shared" si="33"/>
        <v>0</v>
      </c>
      <c r="EF21" s="154">
        <f t="shared" si="34"/>
        <v>0</v>
      </c>
      <c r="EG21" s="160">
        <f t="shared" si="35"/>
        <v>0</v>
      </c>
      <c r="EH21" s="434">
        <f t="shared" si="36"/>
        <v>5</v>
      </c>
      <c r="EI21" s="153">
        <f t="shared" si="37"/>
        <v>1</v>
      </c>
      <c r="EJ21" s="434">
        <f t="shared" si="38"/>
        <v>3</v>
      </c>
      <c r="EK21" s="153">
        <f t="shared" si="39"/>
        <v>0.6</v>
      </c>
      <c r="EL21" s="154">
        <f t="shared" si="40"/>
        <v>0</v>
      </c>
      <c r="EM21" s="154">
        <f t="shared" si="41"/>
        <v>0</v>
      </c>
      <c r="EN21" s="160">
        <f t="shared" si="42"/>
        <v>0</v>
      </c>
      <c r="EO21" s="434">
        <f t="shared" si="43"/>
        <v>5</v>
      </c>
      <c r="EP21" s="153">
        <f t="shared" si="44"/>
        <v>1</v>
      </c>
      <c r="EQ21" s="434">
        <f t="shared" si="45"/>
        <v>3</v>
      </c>
      <c r="ER21" s="153">
        <f t="shared" si="46"/>
        <v>0.6</v>
      </c>
      <c r="ES21" s="154">
        <f t="shared" si="47"/>
        <v>0</v>
      </c>
      <c r="ET21" s="154">
        <f t="shared" si="48"/>
        <v>0</v>
      </c>
      <c r="EU21" s="160">
        <f t="shared" si="49"/>
        <v>0</v>
      </c>
      <c r="EV21" s="434">
        <f t="shared" si="50"/>
        <v>5</v>
      </c>
      <c r="EW21" s="153">
        <f t="shared" si="51"/>
        <v>1</v>
      </c>
      <c r="EX21" s="434">
        <f t="shared" si="52"/>
        <v>3</v>
      </c>
      <c r="EY21" s="153">
        <f t="shared" si="53"/>
        <v>0.6</v>
      </c>
      <c r="EZ21" s="154">
        <f t="shared" si="54"/>
        <v>0</v>
      </c>
      <c r="FA21" s="154">
        <f t="shared" si="55"/>
        <v>0</v>
      </c>
      <c r="FB21" s="160">
        <f t="shared" si="56"/>
        <v>0</v>
      </c>
      <c r="FC21" s="434">
        <f t="shared" si="57"/>
        <v>5</v>
      </c>
      <c r="FD21" s="153">
        <f t="shared" si="58"/>
        <v>1</v>
      </c>
      <c r="FE21" s="434">
        <f t="shared" si="59"/>
        <v>3</v>
      </c>
      <c r="FF21" s="153">
        <f t="shared" si="60"/>
        <v>0.6</v>
      </c>
      <c r="FG21" s="154">
        <f t="shared" si="61"/>
        <v>0</v>
      </c>
      <c r="FH21" s="154">
        <f t="shared" si="62"/>
        <v>0</v>
      </c>
      <c r="FI21" s="160">
        <f t="shared" si="63"/>
        <v>0</v>
      </c>
      <c r="FJ21" s="434">
        <f t="shared" si="64"/>
        <v>5</v>
      </c>
      <c r="FK21" s="153">
        <f t="shared" si="65"/>
        <v>1</v>
      </c>
      <c r="FL21" s="434">
        <f t="shared" si="66"/>
        <v>3</v>
      </c>
      <c r="FM21" s="153">
        <f t="shared" si="67"/>
        <v>0.6</v>
      </c>
      <c r="FN21" s="154">
        <f t="shared" si="68"/>
        <v>0</v>
      </c>
      <c r="FO21" s="154">
        <f t="shared" si="69"/>
        <v>0</v>
      </c>
      <c r="FP21" s="160">
        <f t="shared" si="70"/>
        <v>0</v>
      </c>
      <c r="FQ21" s="434">
        <f t="shared" si="71"/>
        <v>5</v>
      </c>
      <c r="FR21" s="153">
        <f t="shared" si="72"/>
        <v>1</v>
      </c>
      <c r="FS21" s="434">
        <f t="shared" si="73"/>
        <v>3</v>
      </c>
      <c r="FT21" s="153">
        <f t="shared" si="74"/>
        <v>0.6</v>
      </c>
      <c r="FU21" s="154">
        <f t="shared" si="75"/>
        <v>0</v>
      </c>
      <c r="FV21" s="154">
        <f t="shared" si="76"/>
        <v>0</v>
      </c>
      <c r="FW21" s="160">
        <f t="shared" si="77"/>
        <v>0</v>
      </c>
      <c r="FX21" s="434">
        <f t="shared" si="78"/>
        <v>5</v>
      </c>
      <c r="FY21" s="153">
        <f t="shared" si="79"/>
        <v>1</v>
      </c>
      <c r="FZ21" s="434">
        <f t="shared" si="80"/>
        <v>3</v>
      </c>
      <c r="GA21" s="153">
        <f t="shared" si="81"/>
        <v>0.6</v>
      </c>
      <c r="GB21" s="154">
        <f t="shared" si="82"/>
        <v>0</v>
      </c>
      <c r="GC21" s="154">
        <f t="shared" si="83"/>
        <v>0</v>
      </c>
      <c r="GD21" s="160">
        <f t="shared" si="84"/>
        <v>0</v>
      </c>
      <c r="GE21" s="434">
        <f t="shared" si="85"/>
        <v>5</v>
      </c>
      <c r="GF21" s="153">
        <f t="shared" si="86"/>
        <v>1</v>
      </c>
      <c r="GG21" s="434">
        <f t="shared" si="87"/>
        <v>3</v>
      </c>
      <c r="GH21" s="153">
        <f t="shared" si="88"/>
        <v>0.6</v>
      </c>
      <c r="GI21" s="153">
        <f t="shared" si="101"/>
        <v>0.6</v>
      </c>
    </row>
    <row r="22" spans="1:191" ht="37.799999999999997" hidden="1" customHeight="1" x14ac:dyDescent="0.2">
      <c r="A22" s="156">
        <v>14</v>
      </c>
      <c r="B22" s="133"/>
      <c r="C22" s="133"/>
      <c r="D22" s="274"/>
      <c r="E22" s="133"/>
      <c r="F22" s="275"/>
      <c r="G22" s="133"/>
      <c r="H22" s="133" t="s">
        <v>455</v>
      </c>
      <c r="I22" s="132"/>
      <c r="J22" s="132"/>
      <c r="K22" s="132"/>
      <c r="L22" s="132"/>
      <c r="M22" s="132"/>
      <c r="N22" s="132"/>
      <c r="O22" s="132"/>
      <c r="P22" s="132"/>
      <c r="Q22" s="132"/>
      <c r="R22" s="132"/>
      <c r="S22" s="132"/>
      <c r="T22" s="132"/>
      <c r="U22" s="132"/>
      <c r="V22" s="132"/>
      <c r="W22" s="132"/>
      <c r="X22" s="132"/>
      <c r="Y22" s="132"/>
      <c r="Z22" s="132"/>
      <c r="AA22" s="132"/>
      <c r="AB22" s="132"/>
      <c r="AC22" s="155">
        <f t="shared" si="0"/>
        <v>0</v>
      </c>
      <c r="AD22" s="149">
        <f t="shared" si="1"/>
        <v>1</v>
      </c>
      <c r="AE22" s="155" t="str">
        <f t="shared" si="2"/>
        <v>3 - Moderado</v>
      </c>
      <c r="AF22" s="149">
        <f t="shared" si="3"/>
        <v>0.6</v>
      </c>
      <c r="AG22" s="156" t="str">
        <f t="shared" si="89"/>
        <v/>
      </c>
      <c r="AH22" s="149">
        <f t="shared" si="4"/>
        <v>0.6</v>
      </c>
      <c r="AI22" s="133"/>
      <c r="AJ22" s="133"/>
      <c r="AK22" s="133"/>
      <c r="AL22" s="133"/>
      <c r="AM22" s="134"/>
      <c r="AN22" s="164"/>
      <c r="AO22" s="164"/>
      <c r="AP22" s="134"/>
      <c r="AQ22" s="134"/>
      <c r="AR22" s="164"/>
      <c r="AS22" s="164"/>
      <c r="AT22" s="134"/>
      <c r="AU22" s="134"/>
      <c r="AV22" s="164"/>
      <c r="AW22" s="164"/>
      <c r="AX22" s="134"/>
      <c r="AY22" s="134"/>
      <c r="AZ22" s="164"/>
      <c r="BA22" s="164"/>
      <c r="BB22" s="134"/>
      <c r="BC22" s="134"/>
      <c r="BD22" s="164"/>
      <c r="BE22" s="164"/>
      <c r="BF22" s="134"/>
      <c r="BG22" s="134"/>
      <c r="BH22" s="164"/>
      <c r="BI22" s="164"/>
      <c r="BJ22" s="134"/>
      <c r="BK22" s="134"/>
      <c r="BL22" s="164"/>
      <c r="BM22" s="164"/>
      <c r="BN22" s="134"/>
      <c r="BO22" s="134"/>
      <c r="BP22" s="164"/>
      <c r="BQ22" s="164"/>
      <c r="BR22" s="134"/>
      <c r="BS22" s="134"/>
      <c r="BT22" s="164"/>
      <c r="BU22" s="164"/>
      <c r="BV22" s="134"/>
      <c r="BW22" s="134"/>
      <c r="BX22" s="164"/>
      <c r="BY22" s="164"/>
      <c r="BZ22" s="134"/>
      <c r="CA22" s="134"/>
      <c r="CB22" s="164"/>
      <c r="CC22" s="164"/>
      <c r="CD22" s="134"/>
      <c r="CE22" s="134"/>
      <c r="CF22" s="164"/>
      <c r="CG22" s="164"/>
      <c r="CH22" s="134"/>
      <c r="CI22" s="164"/>
      <c r="CJ22" s="164"/>
      <c r="CK22" s="134"/>
      <c r="CL22" s="159" t="str">
        <f t="shared" si="90"/>
        <v>5 - Muy Alta</v>
      </c>
      <c r="CM22" s="165">
        <f t="shared" si="5"/>
        <v>1</v>
      </c>
      <c r="CN22" s="159" t="str">
        <f t="shared" si="91"/>
        <v>3 - Moderado</v>
      </c>
      <c r="CO22" s="165">
        <f t="shared" si="92"/>
        <v>0.6</v>
      </c>
      <c r="CP22" s="145" t="str">
        <f t="shared" si="6"/>
        <v>ALTO</v>
      </c>
      <c r="CQ22" s="149">
        <f t="shared" si="93"/>
        <v>0.6</v>
      </c>
      <c r="CR22" s="188"/>
      <c r="CS22" s="145">
        <f t="shared" si="94"/>
        <v>5</v>
      </c>
      <c r="CT22" s="134"/>
      <c r="CU22" s="188"/>
      <c r="CV22" s="188"/>
      <c r="CW22" s="158"/>
      <c r="CX22" s="160">
        <f t="shared" si="7"/>
        <v>0</v>
      </c>
      <c r="CY22" s="161">
        <f t="shared" si="95"/>
        <v>3</v>
      </c>
      <c r="CZ22" s="160" t="str">
        <f t="shared" si="96"/>
        <v>Moderado</v>
      </c>
      <c r="DA22" s="153">
        <f t="shared" si="97"/>
        <v>0.6</v>
      </c>
      <c r="DB22" s="154">
        <f t="shared" si="98"/>
        <v>0</v>
      </c>
      <c r="DC22" s="154">
        <f t="shared" si="8"/>
        <v>0</v>
      </c>
      <c r="DD22" s="160">
        <f t="shared" si="99"/>
        <v>0</v>
      </c>
      <c r="DE22" s="434">
        <f t="shared" si="9"/>
        <v>5</v>
      </c>
      <c r="DF22" s="153">
        <f t="shared" si="10"/>
        <v>1</v>
      </c>
      <c r="DG22" s="434">
        <f t="shared" si="100"/>
        <v>3</v>
      </c>
      <c r="DH22" s="434"/>
      <c r="DI22" s="153">
        <f t="shared" si="11"/>
        <v>0.6</v>
      </c>
      <c r="DJ22" s="154">
        <f t="shared" si="12"/>
        <v>0</v>
      </c>
      <c r="DK22" s="154">
        <f t="shared" si="13"/>
        <v>0</v>
      </c>
      <c r="DL22" s="160">
        <f t="shared" si="14"/>
        <v>0</v>
      </c>
      <c r="DM22" s="434">
        <f t="shared" si="15"/>
        <v>5</v>
      </c>
      <c r="DN22" s="153">
        <f t="shared" si="16"/>
        <v>1</v>
      </c>
      <c r="DO22" s="434">
        <f t="shared" si="17"/>
        <v>3</v>
      </c>
      <c r="DP22" s="153">
        <f t="shared" si="18"/>
        <v>0.6</v>
      </c>
      <c r="DQ22" s="154">
        <f t="shared" si="19"/>
        <v>0</v>
      </c>
      <c r="DR22" s="154">
        <f t="shared" si="20"/>
        <v>0</v>
      </c>
      <c r="DS22" s="160">
        <f t="shared" si="21"/>
        <v>0</v>
      </c>
      <c r="DT22" s="434">
        <f t="shared" si="22"/>
        <v>5</v>
      </c>
      <c r="DU22" s="153">
        <f t="shared" si="23"/>
        <v>1</v>
      </c>
      <c r="DV22" s="434">
        <f t="shared" si="24"/>
        <v>3</v>
      </c>
      <c r="DW22" s="153">
        <f t="shared" si="25"/>
        <v>0.6</v>
      </c>
      <c r="DX22" s="154">
        <f t="shared" si="26"/>
        <v>0</v>
      </c>
      <c r="DY22" s="154">
        <f t="shared" si="27"/>
        <v>0</v>
      </c>
      <c r="DZ22" s="160">
        <f t="shared" si="28"/>
        <v>0</v>
      </c>
      <c r="EA22" s="434">
        <f t="shared" si="29"/>
        <v>5</v>
      </c>
      <c r="EB22" s="153">
        <f t="shared" si="30"/>
        <v>1</v>
      </c>
      <c r="EC22" s="434">
        <f t="shared" si="31"/>
        <v>3</v>
      </c>
      <c r="ED22" s="153">
        <f t="shared" si="32"/>
        <v>0.6</v>
      </c>
      <c r="EE22" s="154">
        <f t="shared" si="33"/>
        <v>0</v>
      </c>
      <c r="EF22" s="154">
        <f t="shared" si="34"/>
        <v>0</v>
      </c>
      <c r="EG22" s="160">
        <f t="shared" si="35"/>
        <v>0</v>
      </c>
      <c r="EH22" s="434">
        <f t="shared" si="36"/>
        <v>5</v>
      </c>
      <c r="EI22" s="153">
        <f t="shared" si="37"/>
        <v>1</v>
      </c>
      <c r="EJ22" s="434">
        <f t="shared" si="38"/>
        <v>3</v>
      </c>
      <c r="EK22" s="153">
        <f t="shared" si="39"/>
        <v>0.6</v>
      </c>
      <c r="EL22" s="154">
        <f t="shared" si="40"/>
        <v>0</v>
      </c>
      <c r="EM22" s="154">
        <f t="shared" si="41"/>
        <v>0</v>
      </c>
      <c r="EN22" s="160">
        <f t="shared" si="42"/>
        <v>0</v>
      </c>
      <c r="EO22" s="434">
        <f t="shared" si="43"/>
        <v>5</v>
      </c>
      <c r="EP22" s="153">
        <f t="shared" si="44"/>
        <v>1</v>
      </c>
      <c r="EQ22" s="434">
        <f t="shared" si="45"/>
        <v>3</v>
      </c>
      <c r="ER22" s="153">
        <f t="shared" si="46"/>
        <v>0.6</v>
      </c>
      <c r="ES22" s="154">
        <f t="shared" si="47"/>
        <v>0</v>
      </c>
      <c r="ET22" s="154">
        <f t="shared" si="48"/>
        <v>0</v>
      </c>
      <c r="EU22" s="160">
        <f t="shared" si="49"/>
        <v>0</v>
      </c>
      <c r="EV22" s="434">
        <f t="shared" si="50"/>
        <v>5</v>
      </c>
      <c r="EW22" s="153">
        <f t="shared" si="51"/>
        <v>1</v>
      </c>
      <c r="EX22" s="434">
        <f t="shared" si="52"/>
        <v>3</v>
      </c>
      <c r="EY22" s="153">
        <f t="shared" si="53"/>
        <v>0.6</v>
      </c>
      <c r="EZ22" s="154">
        <f t="shared" si="54"/>
        <v>0</v>
      </c>
      <c r="FA22" s="154">
        <f t="shared" si="55"/>
        <v>0</v>
      </c>
      <c r="FB22" s="160">
        <f t="shared" si="56"/>
        <v>0</v>
      </c>
      <c r="FC22" s="434">
        <f t="shared" si="57"/>
        <v>5</v>
      </c>
      <c r="FD22" s="153">
        <f t="shared" si="58"/>
        <v>1</v>
      </c>
      <c r="FE22" s="434">
        <f t="shared" si="59"/>
        <v>3</v>
      </c>
      <c r="FF22" s="153">
        <f t="shared" si="60"/>
        <v>0.6</v>
      </c>
      <c r="FG22" s="154">
        <f t="shared" si="61"/>
        <v>0</v>
      </c>
      <c r="FH22" s="154">
        <f t="shared" si="62"/>
        <v>0</v>
      </c>
      <c r="FI22" s="160">
        <f t="shared" si="63"/>
        <v>0</v>
      </c>
      <c r="FJ22" s="434">
        <f t="shared" si="64"/>
        <v>5</v>
      </c>
      <c r="FK22" s="153">
        <f t="shared" si="65"/>
        <v>1</v>
      </c>
      <c r="FL22" s="434">
        <f t="shared" si="66"/>
        <v>3</v>
      </c>
      <c r="FM22" s="153">
        <f t="shared" si="67"/>
        <v>0.6</v>
      </c>
      <c r="FN22" s="154">
        <f t="shared" si="68"/>
        <v>0</v>
      </c>
      <c r="FO22" s="154">
        <f t="shared" si="69"/>
        <v>0</v>
      </c>
      <c r="FP22" s="160">
        <f t="shared" si="70"/>
        <v>0</v>
      </c>
      <c r="FQ22" s="434">
        <f t="shared" si="71"/>
        <v>5</v>
      </c>
      <c r="FR22" s="153">
        <f t="shared" si="72"/>
        <v>1</v>
      </c>
      <c r="FS22" s="434">
        <f t="shared" si="73"/>
        <v>3</v>
      </c>
      <c r="FT22" s="153">
        <f t="shared" si="74"/>
        <v>0.6</v>
      </c>
      <c r="FU22" s="154">
        <f t="shared" si="75"/>
        <v>0</v>
      </c>
      <c r="FV22" s="154">
        <f t="shared" si="76"/>
        <v>0</v>
      </c>
      <c r="FW22" s="160">
        <f t="shared" si="77"/>
        <v>0</v>
      </c>
      <c r="FX22" s="434">
        <f t="shared" si="78"/>
        <v>5</v>
      </c>
      <c r="FY22" s="153">
        <f t="shared" si="79"/>
        <v>1</v>
      </c>
      <c r="FZ22" s="434">
        <f t="shared" si="80"/>
        <v>3</v>
      </c>
      <c r="GA22" s="153">
        <f t="shared" si="81"/>
        <v>0.6</v>
      </c>
      <c r="GB22" s="154">
        <f t="shared" si="82"/>
        <v>0</v>
      </c>
      <c r="GC22" s="154">
        <f t="shared" si="83"/>
        <v>0</v>
      </c>
      <c r="GD22" s="160">
        <f t="shared" si="84"/>
        <v>0</v>
      </c>
      <c r="GE22" s="434">
        <f t="shared" si="85"/>
        <v>5</v>
      </c>
      <c r="GF22" s="153">
        <f t="shared" si="86"/>
        <v>1</v>
      </c>
      <c r="GG22" s="434">
        <f t="shared" si="87"/>
        <v>3</v>
      </c>
      <c r="GH22" s="153">
        <f t="shared" si="88"/>
        <v>0.6</v>
      </c>
      <c r="GI22" s="153">
        <f t="shared" si="101"/>
        <v>0.6</v>
      </c>
    </row>
    <row r="23" spans="1:191" ht="37.799999999999997" hidden="1" customHeight="1" x14ac:dyDescent="0.2">
      <c r="A23" s="156">
        <v>15</v>
      </c>
      <c r="B23" s="133"/>
      <c r="C23" s="133"/>
      <c r="D23" s="274"/>
      <c r="E23" s="133"/>
      <c r="F23" s="275"/>
      <c r="G23" s="133"/>
      <c r="H23" s="133" t="s">
        <v>455</v>
      </c>
      <c r="I23" s="132"/>
      <c r="J23" s="132"/>
      <c r="K23" s="132"/>
      <c r="L23" s="132"/>
      <c r="M23" s="132"/>
      <c r="N23" s="132"/>
      <c r="O23" s="132"/>
      <c r="P23" s="132"/>
      <c r="Q23" s="132"/>
      <c r="R23" s="132"/>
      <c r="S23" s="132"/>
      <c r="T23" s="132"/>
      <c r="U23" s="132"/>
      <c r="V23" s="132"/>
      <c r="W23" s="132"/>
      <c r="X23" s="132"/>
      <c r="Y23" s="132"/>
      <c r="Z23" s="132"/>
      <c r="AA23" s="132"/>
      <c r="AB23" s="132"/>
      <c r="AC23" s="155">
        <f t="shared" si="0"/>
        <v>0</v>
      </c>
      <c r="AD23" s="149">
        <f t="shared" si="1"/>
        <v>1</v>
      </c>
      <c r="AE23" s="155" t="str">
        <f t="shared" si="2"/>
        <v>3 - Moderado</v>
      </c>
      <c r="AF23" s="149">
        <f t="shared" si="3"/>
        <v>0.6</v>
      </c>
      <c r="AG23" s="156" t="str">
        <f t="shared" si="89"/>
        <v/>
      </c>
      <c r="AH23" s="149">
        <f t="shared" si="4"/>
        <v>0.6</v>
      </c>
      <c r="AI23" s="133"/>
      <c r="AJ23" s="133"/>
      <c r="AK23" s="133"/>
      <c r="AL23" s="133"/>
      <c r="AM23" s="134"/>
      <c r="AN23" s="164"/>
      <c r="AO23" s="164"/>
      <c r="AP23" s="134"/>
      <c r="AQ23" s="134"/>
      <c r="AR23" s="164"/>
      <c r="AS23" s="164"/>
      <c r="AT23" s="134"/>
      <c r="AU23" s="134"/>
      <c r="AV23" s="164"/>
      <c r="AW23" s="164"/>
      <c r="AX23" s="134"/>
      <c r="AY23" s="134"/>
      <c r="AZ23" s="164"/>
      <c r="BA23" s="164"/>
      <c r="BB23" s="134"/>
      <c r="BC23" s="134"/>
      <c r="BD23" s="164"/>
      <c r="BE23" s="164"/>
      <c r="BF23" s="134"/>
      <c r="BG23" s="134"/>
      <c r="BH23" s="164"/>
      <c r="BI23" s="164"/>
      <c r="BJ23" s="134"/>
      <c r="BK23" s="134"/>
      <c r="BL23" s="164"/>
      <c r="BM23" s="164"/>
      <c r="BN23" s="134"/>
      <c r="BO23" s="134"/>
      <c r="BP23" s="164"/>
      <c r="BQ23" s="164"/>
      <c r="BR23" s="134"/>
      <c r="BS23" s="134"/>
      <c r="BT23" s="164"/>
      <c r="BU23" s="164"/>
      <c r="BV23" s="134"/>
      <c r="BW23" s="134"/>
      <c r="BX23" s="164"/>
      <c r="BY23" s="164"/>
      <c r="BZ23" s="134"/>
      <c r="CA23" s="134"/>
      <c r="CB23" s="164"/>
      <c r="CC23" s="164"/>
      <c r="CD23" s="134"/>
      <c r="CE23" s="134"/>
      <c r="CF23" s="164"/>
      <c r="CG23" s="164"/>
      <c r="CH23" s="134"/>
      <c r="CI23" s="164"/>
      <c r="CJ23" s="164"/>
      <c r="CK23" s="134"/>
      <c r="CL23" s="159" t="str">
        <f t="shared" si="90"/>
        <v>5 - Muy Alta</v>
      </c>
      <c r="CM23" s="165">
        <f t="shared" si="5"/>
        <v>1</v>
      </c>
      <c r="CN23" s="159" t="str">
        <f t="shared" si="91"/>
        <v>3 - Moderado</v>
      </c>
      <c r="CO23" s="165">
        <f t="shared" si="92"/>
        <v>0.6</v>
      </c>
      <c r="CP23" s="145" t="str">
        <f t="shared" si="6"/>
        <v>ALTO</v>
      </c>
      <c r="CQ23" s="149">
        <f t="shared" si="93"/>
        <v>0.6</v>
      </c>
      <c r="CR23" s="188"/>
      <c r="CS23" s="145">
        <f t="shared" si="94"/>
        <v>5</v>
      </c>
      <c r="CT23" s="134"/>
      <c r="CU23" s="188"/>
      <c r="CV23" s="188"/>
      <c r="CW23" s="158"/>
      <c r="CX23" s="160">
        <f t="shared" si="7"/>
        <v>0</v>
      </c>
      <c r="CY23" s="161">
        <f t="shared" si="95"/>
        <v>3</v>
      </c>
      <c r="CZ23" s="160" t="str">
        <f t="shared" si="96"/>
        <v>Moderado</v>
      </c>
      <c r="DA23" s="153">
        <f t="shared" si="97"/>
        <v>0.6</v>
      </c>
      <c r="DB23" s="154">
        <f t="shared" si="98"/>
        <v>0</v>
      </c>
      <c r="DC23" s="154">
        <f t="shared" si="8"/>
        <v>0</v>
      </c>
      <c r="DD23" s="160">
        <f t="shared" si="99"/>
        <v>0</v>
      </c>
      <c r="DE23" s="434">
        <f t="shared" si="9"/>
        <v>5</v>
      </c>
      <c r="DF23" s="153">
        <f t="shared" si="10"/>
        <v>1</v>
      </c>
      <c r="DG23" s="434">
        <f t="shared" si="100"/>
        <v>3</v>
      </c>
      <c r="DH23" s="434"/>
      <c r="DI23" s="153">
        <f t="shared" si="11"/>
        <v>0.6</v>
      </c>
      <c r="DJ23" s="154">
        <f t="shared" si="12"/>
        <v>0</v>
      </c>
      <c r="DK23" s="154">
        <f t="shared" si="13"/>
        <v>0</v>
      </c>
      <c r="DL23" s="160">
        <f t="shared" si="14"/>
        <v>0</v>
      </c>
      <c r="DM23" s="434">
        <f t="shared" si="15"/>
        <v>5</v>
      </c>
      <c r="DN23" s="153">
        <f t="shared" si="16"/>
        <v>1</v>
      </c>
      <c r="DO23" s="434">
        <f t="shared" si="17"/>
        <v>3</v>
      </c>
      <c r="DP23" s="153">
        <f t="shared" si="18"/>
        <v>0.6</v>
      </c>
      <c r="DQ23" s="154">
        <f t="shared" si="19"/>
        <v>0</v>
      </c>
      <c r="DR23" s="154">
        <f t="shared" si="20"/>
        <v>0</v>
      </c>
      <c r="DS23" s="160">
        <f t="shared" si="21"/>
        <v>0</v>
      </c>
      <c r="DT23" s="434">
        <f t="shared" si="22"/>
        <v>5</v>
      </c>
      <c r="DU23" s="153">
        <f t="shared" si="23"/>
        <v>1</v>
      </c>
      <c r="DV23" s="434">
        <f t="shared" si="24"/>
        <v>3</v>
      </c>
      <c r="DW23" s="153">
        <f t="shared" si="25"/>
        <v>0.6</v>
      </c>
      <c r="DX23" s="154">
        <f t="shared" si="26"/>
        <v>0</v>
      </c>
      <c r="DY23" s="154">
        <f t="shared" si="27"/>
        <v>0</v>
      </c>
      <c r="DZ23" s="160">
        <f t="shared" si="28"/>
        <v>0</v>
      </c>
      <c r="EA23" s="434">
        <f t="shared" si="29"/>
        <v>5</v>
      </c>
      <c r="EB23" s="153">
        <f t="shared" si="30"/>
        <v>1</v>
      </c>
      <c r="EC23" s="434">
        <f t="shared" si="31"/>
        <v>3</v>
      </c>
      <c r="ED23" s="153">
        <f t="shared" si="32"/>
        <v>0.6</v>
      </c>
      <c r="EE23" s="154">
        <f t="shared" si="33"/>
        <v>0</v>
      </c>
      <c r="EF23" s="154">
        <f t="shared" si="34"/>
        <v>0</v>
      </c>
      <c r="EG23" s="160">
        <f t="shared" si="35"/>
        <v>0</v>
      </c>
      <c r="EH23" s="434">
        <f t="shared" si="36"/>
        <v>5</v>
      </c>
      <c r="EI23" s="153">
        <f t="shared" si="37"/>
        <v>1</v>
      </c>
      <c r="EJ23" s="434">
        <f t="shared" si="38"/>
        <v>3</v>
      </c>
      <c r="EK23" s="153">
        <f t="shared" si="39"/>
        <v>0.6</v>
      </c>
      <c r="EL23" s="154">
        <f t="shared" si="40"/>
        <v>0</v>
      </c>
      <c r="EM23" s="154">
        <f t="shared" si="41"/>
        <v>0</v>
      </c>
      <c r="EN23" s="160">
        <f t="shared" si="42"/>
        <v>0</v>
      </c>
      <c r="EO23" s="434">
        <f t="shared" si="43"/>
        <v>5</v>
      </c>
      <c r="EP23" s="153">
        <f t="shared" si="44"/>
        <v>1</v>
      </c>
      <c r="EQ23" s="434">
        <f t="shared" si="45"/>
        <v>3</v>
      </c>
      <c r="ER23" s="153">
        <f t="shared" si="46"/>
        <v>0.6</v>
      </c>
      <c r="ES23" s="154">
        <f t="shared" si="47"/>
        <v>0</v>
      </c>
      <c r="ET23" s="154">
        <f t="shared" si="48"/>
        <v>0</v>
      </c>
      <c r="EU23" s="160">
        <f t="shared" si="49"/>
        <v>0</v>
      </c>
      <c r="EV23" s="434">
        <f t="shared" si="50"/>
        <v>5</v>
      </c>
      <c r="EW23" s="153">
        <f t="shared" si="51"/>
        <v>1</v>
      </c>
      <c r="EX23" s="434">
        <f t="shared" si="52"/>
        <v>3</v>
      </c>
      <c r="EY23" s="153">
        <f t="shared" si="53"/>
        <v>0.6</v>
      </c>
      <c r="EZ23" s="154">
        <f t="shared" si="54"/>
        <v>0</v>
      </c>
      <c r="FA23" s="154">
        <f t="shared" si="55"/>
        <v>0</v>
      </c>
      <c r="FB23" s="160">
        <f t="shared" si="56"/>
        <v>0</v>
      </c>
      <c r="FC23" s="434">
        <f t="shared" si="57"/>
        <v>5</v>
      </c>
      <c r="FD23" s="153">
        <f t="shared" si="58"/>
        <v>1</v>
      </c>
      <c r="FE23" s="434">
        <f t="shared" si="59"/>
        <v>3</v>
      </c>
      <c r="FF23" s="153">
        <f t="shared" si="60"/>
        <v>0.6</v>
      </c>
      <c r="FG23" s="154">
        <f t="shared" si="61"/>
        <v>0</v>
      </c>
      <c r="FH23" s="154">
        <f t="shared" si="62"/>
        <v>0</v>
      </c>
      <c r="FI23" s="160">
        <f t="shared" si="63"/>
        <v>0</v>
      </c>
      <c r="FJ23" s="434">
        <f t="shared" si="64"/>
        <v>5</v>
      </c>
      <c r="FK23" s="153">
        <f t="shared" si="65"/>
        <v>1</v>
      </c>
      <c r="FL23" s="434">
        <f t="shared" si="66"/>
        <v>3</v>
      </c>
      <c r="FM23" s="153">
        <f t="shared" si="67"/>
        <v>0.6</v>
      </c>
      <c r="FN23" s="154">
        <f t="shared" si="68"/>
        <v>0</v>
      </c>
      <c r="FO23" s="154">
        <f t="shared" si="69"/>
        <v>0</v>
      </c>
      <c r="FP23" s="160">
        <f t="shared" si="70"/>
        <v>0</v>
      </c>
      <c r="FQ23" s="434">
        <f t="shared" si="71"/>
        <v>5</v>
      </c>
      <c r="FR23" s="153">
        <f t="shared" si="72"/>
        <v>1</v>
      </c>
      <c r="FS23" s="434">
        <f t="shared" si="73"/>
        <v>3</v>
      </c>
      <c r="FT23" s="153">
        <f t="shared" si="74"/>
        <v>0.6</v>
      </c>
      <c r="FU23" s="154">
        <f t="shared" si="75"/>
        <v>0</v>
      </c>
      <c r="FV23" s="154">
        <f t="shared" si="76"/>
        <v>0</v>
      </c>
      <c r="FW23" s="160">
        <f t="shared" si="77"/>
        <v>0</v>
      </c>
      <c r="FX23" s="434">
        <f t="shared" si="78"/>
        <v>5</v>
      </c>
      <c r="FY23" s="153">
        <f t="shared" si="79"/>
        <v>1</v>
      </c>
      <c r="FZ23" s="434">
        <f t="shared" si="80"/>
        <v>3</v>
      </c>
      <c r="GA23" s="153">
        <f t="shared" si="81"/>
        <v>0.6</v>
      </c>
      <c r="GB23" s="154">
        <f t="shared" si="82"/>
        <v>0</v>
      </c>
      <c r="GC23" s="154">
        <f t="shared" si="83"/>
        <v>0</v>
      </c>
      <c r="GD23" s="160">
        <f t="shared" si="84"/>
        <v>0</v>
      </c>
      <c r="GE23" s="434">
        <f t="shared" si="85"/>
        <v>5</v>
      </c>
      <c r="GF23" s="153">
        <f t="shared" si="86"/>
        <v>1</v>
      </c>
      <c r="GG23" s="434">
        <f t="shared" si="87"/>
        <v>3</v>
      </c>
      <c r="GH23" s="153">
        <f t="shared" si="88"/>
        <v>0.6</v>
      </c>
      <c r="GI23" s="153">
        <f t="shared" si="101"/>
        <v>0.6</v>
      </c>
    </row>
    <row r="24" spans="1:191" ht="37.799999999999997" hidden="1" customHeight="1" x14ac:dyDescent="0.2">
      <c r="A24" s="156">
        <v>16</v>
      </c>
      <c r="B24" s="133"/>
      <c r="C24" s="133"/>
      <c r="D24" s="274"/>
      <c r="E24" s="133"/>
      <c r="F24" s="275"/>
      <c r="G24" s="133"/>
      <c r="H24" s="133" t="s">
        <v>455</v>
      </c>
      <c r="I24" s="132"/>
      <c r="J24" s="132"/>
      <c r="K24" s="132"/>
      <c r="L24" s="132"/>
      <c r="M24" s="132"/>
      <c r="N24" s="132"/>
      <c r="O24" s="132"/>
      <c r="P24" s="132"/>
      <c r="Q24" s="132"/>
      <c r="R24" s="132"/>
      <c r="S24" s="132"/>
      <c r="T24" s="132"/>
      <c r="U24" s="132"/>
      <c r="V24" s="132"/>
      <c r="W24" s="132"/>
      <c r="X24" s="132"/>
      <c r="Y24" s="132"/>
      <c r="Z24" s="132"/>
      <c r="AA24" s="132"/>
      <c r="AB24" s="132"/>
      <c r="AC24" s="155">
        <f t="shared" si="0"/>
        <v>0</v>
      </c>
      <c r="AD24" s="149">
        <f t="shared" si="1"/>
        <v>1</v>
      </c>
      <c r="AE24" s="155" t="str">
        <f t="shared" si="2"/>
        <v>3 - Moderado</v>
      </c>
      <c r="AF24" s="149">
        <f t="shared" si="3"/>
        <v>0.6</v>
      </c>
      <c r="AG24" s="156" t="str">
        <f t="shared" si="89"/>
        <v/>
      </c>
      <c r="AH24" s="149">
        <f t="shared" si="4"/>
        <v>0.6</v>
      </c>
      <c r="AI24" s="133"/>
      <c r="AJ24" s="133"/>
      <c r="AK24" s="133"/>
      <c r="AL24" s="133"/>
      <c r="AM24" s="134"/>
      <c r="AN24" s="164"/>
      <c r="AO24" s="164"/>
      <c r="AP24" s="134"/>
      <c r="AQ24" s="134"/>
      <c r="AR24" s="164"/>
      <c r="AS24" s="164"/>
      <c r="AT24" s="134"/>
      <c r="AU24" s="134"/>
      <c r="AV24" s="164"/>
      <c r="AW24" s="164"/>
      <c r="AX24" s="134"/>
      <c r="AY24" s="134"/>
      <c r="AZ24" s="164"/>
      <c r="BA24" s="164"/>
      <c r="BB24" s="134"/>
      <c r="BC24" s="134"/>
      <c r="BD24" s="164"/>
      <c r="BE24" s="164"/>
      <c r="BF24" s="134"/>
      <c r="BG24" s="134"/>
      <c r="BH24" s="164"/>
      <c r="BI24" s="164"/>
      <c r="BJ24" s="134"/>
      <c r="BK24" s="134"/>
      <c r="BL24" s="164"/>
      <c r="BM24" s="164"/>
      <c r="BN24" s="134"/>
      <c r="BO24" s="134"/>
      <c r="BP24" s="164"/>
      <c r="BQ24" s="164"/>
      <c r="BR24" s="134"/>
      <c r="BS24" s="134"/>
      <c r="BT24" s="164"/>
      <c r="BU24" s="164"/>
      <c r="BV24" s="134"/>
      <c r="BW24" s="134"/>
      <c r="BX24" s="164"/>
      <c r="BY24" s="164"/>
      <c r="BZ24" s="134"/>
      <c r="CA24" s="134"/>
      <c r="CB24" s="164"/>
      <c r="CC24" s="164"/>
      <c r="CD24" s="134"/>
      <c r="CE24" s="134"/>
      <c r="CF24" s="164"/>
      <c r="CG24" s="164"/>
      <c r="CH24" s="134"/>
      <c r="CI24" s="164"/>
      <c r="CJ24" s="164"/>
      <c r="CK24" s="134"/>
      <c r="CL24" s="159" t="str">
        <f t="shared" si="90"/>
        <v>5 - Muy Alta</v>
      </c>
      <c r="CM24" s="165">
        <f t="shared" si="5"/>
        <v>1</v>
      </c>
      <c r="CN24" s="159" t="str">
        <f t="shared" si="91"/>
        <v>3 - Moderado</v>
      </c>
      <c r="CO24" s="165">
        <f t="shared" si="92"/>
        <v>0.6</v>
      </c>
      <c r="CP24" s="145" t="str">
        <f t="shared" si="6"/>
        <v>ALTO</v>
      </c>
      <c r="CQ24" s="149">
        <f t="shared" si="93"/>
        <v>0.6</v>
      </c>
      <c r="CR24" s="188"/>
      <c r="CS24" s="145">
        <f t="shared" si="94"/>
        <v>5</v>
      </c>
      <c r="CT24" s="134"/>
      <c r="CU24" s="188"/>
      <c r="CV24" s="188"/>
      <c r="CW24" s="158"/>
      <c r="CX24" s="160">
        <f t="shared" si="7"/>
        <v>0</v>
      </c>
      <c r="CY24" s="161">
        <f t="shared" si="95"/>
        <v>3</v>
      </c>
      <c r="CZ24" s="160" t="str">
        <f t="shared" si="96"/>
        <v>Moderado</v>
      </c>
      <c r="DA24" s="153">
        <f t="shared" si="97"/>
        <v>0.6</v>
      </c>
      <c r="DB24" s="154">
        <f t="shared" si="98"/>
        <v>0</v>
      </c>
      <c r="DC24" s="154">
        <f t="shared" si="8"/>
        <v>0</v>
      </c>
      <c r="DD24" s="160">
        <f t="shared" si="99"/>
        <v>0</v>
      </c>
      <c r="DE24" s="434">
        <f t="shared" si="9"/>
        <v>5</v>
      </c>
      <c r="DF24" s="153">
        <f t="shared" si="10"/>
        <v>1</v>
      </c>
      <c r="DG24" s="434">
        <f t="shared" si="100"/>
        <v>3</v>
      </c>
      <c r="DH24" s="434"/>
      <c r="DI24" s="153">
        <f t="shared" si="11"/>
        <v>0.6</v>
      </c>
      <c r="DJ24" s="154">
        <f t="shared" si="12"/>
        <v>0</v>
      </c>
      <c r="DK24" s="154">
        <f t="shared" si="13"/>
        <v>0</v>
      </c>
      <c r="DL24" s="160">
        <f t="shared" si="14"/>
        <v>0</v>
      </c>
      <c r="DM24" s="434">
        <f t="shared" si="15"/>
        <v>5</v>
      </c>
      <c r="DN24" s="153">
        <f t="shared" si="16"/>
        <v>1</v>
      </c>
      <c r="DO24" s="434">
        <f t="shared" si="17"/>
        <v>3</v>
      </c>
      <c r="DP24" s="153">
        <f t="shared" si="18"/>
        <v>0.6</v>
      </c>
      <c r="DQ24" s="154">
        <f t="shared" si="19"/>
        <v>0</v>
      </c>
      <c r="DR24" s="154">
        <f t="shared" si="20"/>
        <v>0</v>
      </c>
      <c r="DS24" s="160">
        <f t="shared" si="21"/>
        <v>0</v>
      </c>
      <c r="DT24" s="434">
        <f t="shared" si="22"/>
        <v>5</v>
      </c>
      <c r="DU24" s="153">
        <f t="shared" si="23"/>
        <v>1</v>
      </c>
      <c r="DV24" s="434">
        <f t="shared" si="24"/>
        <v>3</v>
      </c>
      <c r="DW24" s="153">
        <f t="shared" si="25"/>
        <v>0.6</v>
      </c>
      <c r="DX24" s="154">
        <f t="shared" si="26"/>
        <v>0</v>
      </c>
      <c r="DY24" s="154">
        <f t="shared" si="27"/>
        <v>0</v>
      </c>
      <c r="DZ24" s="160">
        <f t="shared" si="28"/>
        <v>0</v>
      </c>
      <c r="EA24" s="434">
        <f t="shared" si="29"/>
        <v>5</v>
      </c>
      <c r="EB24" s="153">
        <f t="shared" si="30"/>
        <v>1</v>
      </c>
      <c r="EC24" s="434">
        <f t="shared" si="31"/>
        <v>3</v>
      </c>
      <c r="ED24" s="153">
        <f t="shared" si="32"/>
        <v>0.6</v>
      </c>
      <c r="EE24" s="154">
        <f t="shared" si="33"/>
        <v>0</v>
      </c>
      <c r="EF24" s="154">
        <f t="shared" si="34"/>
        <v>0</v>
      </c>
      <c r="EG24" s="160">
        <f t="shared" si="35"/>
        <v>0</v>
      </c>
      <c r="EH24" s="434">
        <f t="shared" si="36"/>
        <v>5</v>
      </c>
      <c r="EI24" s="153">
        <f t="shared" si="37"/>
        <v>1</v>
      </c>
      <c r="EJ24" s="434">
        <f t="shared" si="38"/>
        <v>3</v>
      </c>
      <c r="EK24" s="153">
        <f t="shared" si="39"/>
        <v>0.6</v>
      </c>
      <c r="EL24" s="154">
        <f t="shared" si="40"/>
        <v>0</v>
      </c>
      <c r="EM24" s="154">
        <f t="shared" si="41"/>
        <v>0</v>
      </c>
      <c r="EN24" s="160">
        <f t="shared" si="42"/>
        <v>0</v>
      </c>
      <c r="EO24" s="434">
        <f t="shared" si="43"/>
        <v>5</v>
      </c>
      <c r="EP24" s="153">
        <f t="shared" si="44"/>
        <v>1</v>
      </c>
      <c r="EQ24" s="434">
        <f t="shared" si="45"/>
        <v>3</v>
      </c>
      <c r="ER24" s="153">
        <f t="shared" si="46"/>
        <v>0.6</v>
      </c>
      <c r="ES24" s="154">
        <f t="shared" si="47"/>
        <v>0</v>
      </c>
      <c r="ET24" s="154">
        <f t="shared" si="48"/>
        <v>0</v>
      </c>
      <c r="EU24" s="160">
        <f t="shared" si="49"/>
        <v>0</v>
      </c>
      <c r="EV24" s="434">
        <f t="shared" si="50"/>
        <v>5</v>
      </c>
      <c r="EW24" s="153">
        <f t="shared" si="51"/>
        <v>1</v>
      </c>
      <c r="EX24" s="434">
        <f t="shared" si="52"/>
        <v>3</v>
      </c>
      <c r="EY24" s="153">
        <f t="shared" si="53"/>
        <v>0.6</v>
      </c>
      <c r="EZ24" s="154">
        <f t="shared" si="54"/>
        <v>0</v>
      </c>
      <c r="FA24" s="154">
        <f t="shared" si="55"/>
        <v>0</v>
      </c>
      <c r="FB24" s="160">
        <f t="shared" si="56"/>
        <v>0</v>
      </c>
      <c r="FC24" s="434">
        <f t="shared" si="57"/>
        <v>5</v>
      </c>
      <c r="FD24" s="153">
        <f t="shared" si="58"/>
        <v>1</v>
      </c>
      <c r="FE24" s="434">
        <f t="shared" si="59"/>
        <v>3</v>
      </c>
      <c r="FF24" s="153">
        <f t="shared" si="60"/>
        <v>0.6</v>
      </c>
      <c r="FG24" s="154">
        <f t="shared" si="61"/>
        <v>0</v>
      </c>
      <c r="FH24" s="154">
        <f t="shared" si="62"/>
        <v>0</v>
      </c>
      <c r="FI24" s="160">
        <f t="shared" si="63"/>
        <v>0</v>
      </c>
      <c r="FJ24" s="434">
        <f t="shared" si="64"/>
        <v>5</v>
      </c>
      <c r="FK24" s="153">
        <f t="shared" si="65"/>
        <v>1</v>
      </c>
      <c r="FL24" s="434">
        <f t="shared" si="66"/>
        <v>3</v>
      </c>
      <c r="FM24" s="153">
        <f t="shared" si="67"/>
        <v>0.6</v>
      </c>
      <c r="FN24" s="154">
        <f t="shared" si="68"/>
        <v>0</v>
      </c>
      <c r="FO24" s="154">
        <f t="shared" si="69"/>
        <v>0</v>
      </c>
      <c r="FP24" s="160">
        <f t="shared" si="70"/>
        <v>0</v>
      </c>
      <c r="FQ24" s="434">
        <f t="shared" si="71"/>
        <v>5</v>
      </c>
      <c r="FR24" s="153">
        <f t="shared" si="72"/>
        <v>1</v>
      </c>
      <c r="FS24" s="434">
        <f t="shared" si="73"/>
        <v>3</v>
      </c>
      <c r="FT24" s="153">
        <f t="shared" si="74"/>
        <v>0.6</v>
      </c>
      <c r="FU24" s="154">
        <f t="shared" si="75"/>
        <v>0</v>
      </c>
      <c r="FV24" s="154">
        <f t="shared" si="76"/>
        <v>0</v>
      </c>
      <c r="FW24" s="160">
        <f t="shared" si="77"/>
        <v>0</v>
      </c>
      <c r="FX24" s="434">
        <f t="shared" si="78"/>
        <v>5</v>
      </c>
      <c r="FY24" s="153">
        <f t="shared" si="79"/>
        <v>1</v>
      </c>
      <c r="FZ24" s="434">
        <f t="shared" si="80"/>
        <v>3</v>
      </c>
      <c r="GA24" s="153">
        <f t="shared" si="81"/>
        <v>0.6</v>
      </c>
      <c r="GB24" s="154">
        <f t="shared" si="82"/>
        <v>0</v>
      </c>
      <c r="GC24" s="154">
        <f t="shared" si="83"/>
        <v>0</v>
      </c>
      <c r="GD24" s="160">
        <f t="shared" si="84"/>
        <v>0</v>
      </c>
      <c r="GE24" s="434">
        <f t="shared" si="85"/>
        <v>5</v>
      </c>
      <c r="GF24" s="153">
        <f t="shared" si="86"/>
        <v>1</v>
      </c>
      <c r="GG24" s="434">
        <f t="shared" si="87"/>
        <v>3</v>
      </c>
      <c r="GH24" s="153">
        <f t="shared" si="88"/>
        <v>0.6</v>
      </c>
      <c r="GI24" s="153">
        <f t="shared" si="101"/>
        <v>0.6</v>
      </c>
    </row>
    <row r="25" spans="1:191" ht="37.799999999999997" hidden="1" customHeight="1" x14ac:dyDescent="0.2">
      <c r="A25" s="156">
        <v>17</v>
      </c>
      <c r="B25" s="133"/>
      <c r="C25" s="133"/>
      <c r="D25" s="274"/>
      <c r="E25" s="133"/>
      <c r="F25" s="275"/>
      <c r="G25" s="133"/>
      <c r="H25" s="133" t="s">
        <v>455</v>
      </c>
      <c r="I25" s="132"/>
      <c r="J25" s="132"/>
      <c r="K25" s="132"/>
      <c r="L25" s="132"/>
      <c r="M25" s="132"/>
      <c r="N25" s="132"/>
      <c r="O25" s="132"/>
      <c r="P25" s="132"/>
      <c r="Q25" s="132"/>
      <c r="R25" s="132"/>
      <c r="S25" s="132"/>
      <c r="T25" s="132"/>
      <c r="U25" s="132"/>
      <c r="V25" s="132"/>
      <c r="W25" s="132"/>
      <c r="X25" s="132"/>
      <c r="Y25" s="132"/>
      <c r="Z25" s="132"/>
      <c r="AA25" s="132"/>
      <c r="AB25" s="132"/>
      <c r="AC25" s="155">
        <f t="shared" si="0"/>
        <v>0</v>
      </c>
      <c r="AD25" s="149">
        <f t="shared" si="1"/>
        <v>1</v>
      </c>
      <c r="AE25" s="155" t="str">
        <f t="shared" si="2"/>
        <v>3 - Moderado</v>
      </c>
      <c r="AF25" s="149">
        <f t="shared" si="3"/>
        <v>0.6</v>
      </c>
      <c r="AG25" s="156" t="str">
        <f t="shared" si="89"/>
        <v/>
      </c>
      <c r="AH25" s="149">
        <f t="shared" si="4"/>
        <v>0.6</v>
      </c>
      <c r="AI25" s="133"/>
      <c r="AJ25" s="133"/>
      <c r="AK25" s="133"/>
      <c r="AL25" s="133"/>
      <c r="AM25" s="134"/>
      <c r="AN25" s="164"/>
      <c r="AO25" s="164"/>
      <c r="AP25" s="134"/>
      <c r="AQ25" s="134"/>
      <c r="AR25" s="164"/>
      <c r="AS25" s="164"/>
      <c r="AT25" s="134"/>
      <c r="AU25" s="134"/>
      <c r="AV25" s="164"/>
      <c r="AW25" s="164"/>
      <c r="AX25" s="134"/>
      <c r="AY25" s="134"/>
      <c r="AZ25" s="164"/>
      <c r="BA25" s="164"/>
      <c r="BB25" s="134"/>
      <c r="BC25" s="134"/>
      <c r="BD25" s="164"/>
      <c r="BE25" s="164"/>
      <c r="BF25" s="134"/>
      <c r="BG25" s="134"/>
      <c r="BH25" s="164"/>
      <c r="BI25" s="164"/>
      <c r="BJ25" s="134"/>
      <c r="BK25" s="134"/>
      <c r="BL25" s="164"/>
      <c r="BM25" s="164"/>
      <c r="BN25" s="134"/>
      <c r="BO25" s="134"/>
      <c r="BP25" s="164"/>
      <c r="BQ25" s="164"/>
      <c r="BR25" s="134"/>
      <c r="BS25" s="134"/>
      <c r="BT25" s="164"/>
      <c r="BU25" s="164"/>
      <c r="BV25" s="134"/>
      <c r="BW25" s="134"/>
      <c r="BX25" s="164"/>
      <c r="BY25" s="164"/>
      <c r="BZ25" s="134"/>
      <c r="CA25" s="134"/>
      <c r="CB25" s="164"/>
      <c r="CC25" s="164"/>
      <c r="CD25" s="134"/>
      <c r="CE25" s="134"/>
      <c r="CF25" s="164"/>
      <c r="CG25" s="164"/>
      <c r="CH25" s="134"/>
      <c r="CI25" s="164"/>
      <c r="CJ25" s="164"/>
      <c r="CK25" s="134"/>
      <c r="CL25" s="159" t="str">
        <f t="shared" si="90"/>
        <v>5 - Muy Alta</v>
      </c>
      <c r="CM25" s="165">
        <f t="shared" si="5"/>
        <v>1</v>
      </c>
      <c r="CN25" s="159" t="str">
        <f t="shared" si="91"/>
        <v>3 - Moderado</v>
      </c>
      <c r="CO25" s="165">
        <f t="shared" si="92"/>
        <v>0.6</v>
      </c>
      <c r="CP25" s="145" t="str">
        <f t="shared" si="6"/>
        <v>ALTO</v>
      </c>
      <c r="CQ25" s="149">
        <f t="shared" si="93"/>
        <v>0.6</v>
      </c>
      <c r="CR25" s="188"/>
      <c r="CS25" s="145">
        <f t="shared" si="94"/>
        <v>5</v>
      </c>
      <c r="CT25" s="134"/>
      <c r="CU25" s="188"/>
      <c r="CV25" s="188"/>
      <c r="CW25" s="158"/>
      <c r="CX25" s="160">
        <f t="shared" si="7"/>
        <v>0</v>
      </c>
      <c r="CY25" s="161">
        <f t="shared" si="95"/>
        <v>3</v>
      </c>
      <c r="CZ25" s="160" t="str">
        <f t="shared" si="96"/>
        <v>Moderado</v>
      </c>
      <c r="DA25" s="153">
        <f t="shared" si="97"/>
        <v>0.6</v>
      </c>
      <c r="DB25" s="154">
        <f t="shared" si="98"/>
        <v>0</v>
      </c>
      <c r="DC25" s="154">
        <f t="shared" si="8"/>
        <v>0</v>
      </c>
      <c r="DD25" s="160">
        <f t="shared" si="99"/>
        <v>0</v>
      </c>
      <c r="DE25" s="434">
        <f t="shared" si="9"/>
        <v>5</v>
      </c>
      <c r="DF25" s="153">
        <f t="shared" si="10"/>
        <v>1</v>
      </c>
      <c r="DG25" s="434">
        <f t="shared" si="100"/>
        <v>3</v>
      </c>
      <c r="DH25" s="434"/>
      <c r="DI25" s="153">
        <f t="shared" si="11"/>
        <v>0.6</v>
      </c>
      <c r="DJ25" s="154">
        <f t="shared" si="12"/>
        <v>0</v>
      </c>
      <c r="DK25" s="154">
        <f t="shared" si="13"/>
        <v>0</v>
      </c>
      <c r="DL25" s="160">
        <f t="shared" si="14"/>
        <v>0</v>
      </c>
      <c r="DM25" s="434">
        <f t="shared" si="15"/>
        <v>5</v>
      </c>
      <c r="DN25" s="153">
        <f t="shared" si="16"/>
        <v>1</v>
      </c>
      <c r="DO25" s="434">
        <f t="shared" si="17"/>
        <v>3</v>
      </c>
      <c r="DP25" s="153">
        <f t="shared" si="18"/>
        <v>0.6</v>
      </c>
      <c r="DQ25" s="154">
        <f t="shared" si="19"/>
        <v>0</v>
      </c>
      <c r="DR25" s="154">
        <f t="shared" si="20"/>
        <v>0</v>
      </c>
      <c r="DS25" s="160">
        <f t="shared" si="21"/>
        <v>0</v>
      </c>
      <c r="DT25" s="434">
        <f t="shared" si="22"/>
        <v>5</v>
      </c>
      <c r="DU25" s="153">
        <f t="shared" si="23"/>
        <v>1</v>
      </c>
      <c r="DV25" s="434">
        <f t="shared" si="24"/>
        <v>3</v>
      </c>
      <c r="DW25" s="153">
        <f t="shared" si="25"/>
        <v>0.6</v>
      </c>
      <c r="DX25" s="154">
        <f t="shared" si="26"/>
        <v>0</v>
      </c>
      <c r="DY25" s="154">
        <f t="shared" si="27"/>
        <v>0</v>
      </c>
      <c r="DZ25" s="160">
        <f t="shared" si="28"/>
        <v>0</v>
      </c>
      <c r="EA25" s="434">
        <f t="shared" si="29"/>
        <v>5</v>
      </c>
      <c r="EB25" s="153">
        <f t="shared" si="30"/>
        <v>1</v>
      </c>
      <c r="EC25" s="434">
        <f t="shared" si="31"/>
        <v>3</v>
      </c>
      <c r="ED25" s="153">
        <f t="shared" si="32"/>
        <v>0.6</v>
      </c>
      <c r="EE25" s="154">
        <f t="shared" si="33"/>
        <v>0</v>
      </c>
      <c r="EF25" s="154">
        <f t="shared" si="34"/>
        <v>0</v>
      </c>
      <c r="EG25" s="160">
        <f t="shared" si="35"/>
        <v>0</v>
      </c>
      <c r="EH25" s="434">
        <f t="shared" si="36"/>
        <v>5</v>
      </c>
      <c r="EI25" s="153">
        <f t="shared" si="37"/>
        <v>1</v>
      </c>
      <c r="EJ25" s="434">
        <f t="shared" si="38"/>
        <v>3</v>
      </c>
      <c r="EK25" s="153">
        <f t="shared" si="39"/>
        <v>0.6</v>
      </c>
      <c r="EL25" s="154">
        <f t="shared" si="40"/>
        <v>0</v>
      </c>
      <c r="EM25" s="154">
        <f t="shared" si="41"/>
        <v>0</v>
      </c>
      <c r="EN25" s="160">
        <f t="shared" si="42"/>
        <v>0</v>
      </c>
      <c r="EO25" s="434">
        <f t="shared" si="43"/>
        <v>5</v>
      </c>
      <c r="EP25" s="153">
        <f t="shared" si="44"/>
        <v>1</v>
      </c>
      <c r="EQ25" s="434">
        <f t="shared" si="45"/>
        <v>3</v>
      </c>
      <c r="ER25" s="153">
        <f t="shared" si="46"/>
        <v>0.6</v>
      </c>
      <c r="ES25" s="154">
        <f t="shared" si="47"/>
        <v>0</v>
      </c>
      <c r="ET25" s="154">
        <f t="shared" si="48"/>
        <v>0</v>
      </c>
      <c r="EU25" s="160">
        <f t="shared" si="49"/>
        <v>0</v>
      </c>
      <c r="EV25" s="434">
        <f t="shared" si="50"/>
        <v>5</v>
      </c>
      <c r="EW25" s="153">
        <f t="shared" si="51"/>
        <v>1</v>
      </c>
      <c r="EX25" s="434">
        <f t="shared" si="52"/>
        <v>3</v>
      </c>
      <c r="EY25" s="153">
        <f t="shared" si="53"/>
        <v>0.6</v>
      </c>
      <c r="EZ25" s="154">
        <f t="shared" si="54"/>
        <v>0</v>
      </c>
      <c r="FA25" s="154">
        <f t="shared" si="55"/>
        <v>0</v>
      </c>
      <c r="FB25" s="160">
        <f t="shared" si="56"/>
        <v>0</v>
      </c>
      <c r="FC25" s="434">
        <f t="shared" si="57"/>
        <v>5</v>
      </c>
      <c r="FD25" s="153">
        <f t="shared" si="58"/>
        <v>1</v>
      </c>
      <c r="FE25" s="434">
        <f t="shared" si="59"/>
        <v>3</v>
      </c>
      <c r="FF25" s="153">
        <f t="shared" si="60"/>
        <v>0.6</v>
      </c>
      <c r="FG25" s="154">
        <f t="shared" si="61"/>
        <v>0</v>
      </c>
      <c r="FH25" s="154">
        <f t="shared" si="62"/>
        <v>0</v>
      </c>
      <c r="FI25" s="160">
        <f t="shared" si="63"/>
        <v>0</v>
      </c>
      <c r="FJ25" s="434">
        <f t="shared" si="64"/>
        <v>5</v>
      </c>
      <c r="FK25" s="153">
        <f t="shared" si="65"/>
        <v>1</v>
      </c>
      <c r="FL25" s="434">
        <f t="shared" si="66"/>
        <v>3</v>
      </c>
      <c r="FM25" s="153">
        <f t="shared" si="67"/>
        <v>0.6</v>
      </c>
      <c r="FN25" s="154">
        <f t="shared" si="68"/>
        <v>0</v>
      </c>
      <c r="FO25" s="154">
        <f t="shared" si="69"/>
        <v>0</v>
      </c>
      <c r="FP25" s="160">
        <f t="shared" si="70"/>
        <v>0</v>
      </c>
      <c r="FQ25" s="434">
        <f t="shared" si="71"/>
        <v>5</v>
      </c>
      <c r="FR25" s="153">
        <f t="shared" si="72"/>
        <v>1</v>
      </c>
      <c r="FS25" s="434">
        <f t="shared" si="73"/>
        <v>3</v>
      </c>
      <c r="FT25" s="153">
        <f t="shared" si="74"/>
        <v>0.6</v>
      </c>
      <c r="FU25" s="154">
        <f t="shared" si="75"/>
        <v>0</v>
      </c>
      <c r="FV25" s="154">
        <f t="shared" si="76"/>
        <v>0</v>
      </c>
      <c r="FW25" s="160">
        <f t="shared" si="77"/>
        <v>0</v>
      </c>
      <c r="FX25" s="434">
        <f t="shared" si="78"/>
        <v>5</v>
      </c>
      <c r="FY25" s="153">
        <f t="shared" si="79"/>
        <v>1</v>
      </c>
      <c r="FZ25" s="434">
        <f t="shared" si="80"/>
        <v>3</v>
      </c>
      <c r="GA25" s="153">
        <f t="shared" si="81"/>
        <v>0.6</v>
      </c>
      <c r="GB25" s="154">
        <f t="shared" si="82"/>
        <v>0</v>
      </c>
      <c r="GC25" s="154">
        <f t="shared" si="83"/>
        <v>0</v>
      </c>
      <c r="GD25" s="160">
        <f t="shared" si="84"/>
        <v>0</v>
      </c>
      <c r="GE25" s="434">
        <f t="shared" si="85"/>
        <v>5</v>
      </c>
      <c r="GF25" s="153">
        <f t="shared" si="86"/>
        <v>1</v>
      </c>
      <c r="GG25" s="434">
        <f t="shared" si="87"/>
        <v>3</v>
      </c>
      <c r="GH25" s="153">
        <f t="shared" si="88"/>
        <v>0.6</v>
      </c>
      <c r="GI25" s="153">
        <f t="shared" si="101"/>
        <v>0.6</v>
      </c>
    </row>
    <row r="26" spans="1:191" ht="37.799999999999997" hidden="1" customHeight="1" x14ac:dyDescent="0.2">
      <c r="A26" s="156">
        <v>18</v>
      </c>
      <c r="B26" s="133"/>
      <c r="C26" s="133"/>
      <c r="D26" s="274"/>
      <c r="E26" s="133"/>
      <c r="F26" s="275"/>
      <c r="G26" s="133"/>
      <c r="H26" s="133" t="s">
        <v>455</v>
      </c>
      <c r="I26" s="132"/>
      <c r="J26" s="132"/>
      <c r="K26" s="132"/>
      <c r="L26" s="132"/>
      <c r="M26" s="132"/>
      <c r="N26" s="132"/>
      <c r="O26" s="132"/>
      <c r="P26" s="132"/>
      <c r="Q26" s="132"/>
      <c r="R26" s="132"/>
      <c r="S26" s="132"/>
      <c r="T26" s="132"/>
      <c r="U26" s="132"/>
      <c r="V26" s="132"/>
      <c r="W26" s="132"/>
      <c r="X26" s="132"/>
      <c r="Y26" s="132"/>
      <c r="Z26" s="132"/>
      <c r="AA26" s="132"/>
      <c r="AB26" s="132"/>
      <c r="AC26" s="155">
        <f t="shared" si="0"/>
        <v>0</v>
      </c>
      <c r="AD26" s="149">
        <f t="shared" si="1"/>
        <v>1</v>
      </c>
      <c r="AE26" s="155" t="str">
        <f t="shared" si="2"/>
        <v>3 - Moderado</v>
      </c>
      <c r="AF26" s="149">
        <f t="shared" si="3"/>
        <v>0.6</v>
      </c>
      <c r="AG26" s="156" t="str">
        <f t="shared" si="89"/>
        <v/>
      </c>
      <c r="AH26" s="149">
        <f t="shared" si="4"/>
        <v>0.6</v>
      </c>
      <c r="AI26" s="133"/>
      <c r="AJ26" s="133"/>
      <c r="AK26" s="133"/>
      <c r="AL26" s="133"/>
      <c r="AM26" s="134"/>
      <c r="AN26" s="164"/>
      <c r="AO26" s="164"/>
      <c r="AP26" s="134"/>
      <c r="AQ26" s="134"/>
      <c r="AR26" s="164"/>
      <c r="AS26" s="164"/>
      <c r="AT26" s="134"/>
      <c r="AU26" s="134"/>
      <c r="AV26" s="164"/>
      <c r="AW26" s="164"/>
      <c r="AX26" s="134"/>
      <c r="AY26" s="134"/>
      <c r="AZ26" s="164"/>
      <c r="BA26" s="164"/>
      <c r="BB26" s="134"/>
      <c r="BC26" s="134"/>
      <c r="BD26" s="164"/>
      <c r="BE26" s="164"/>
      <c r="BF26" s="134"/>
      <c r="BG26" s="134"/>
      <c r="BH26" s="164"/>
      <c r="BI26" s="164"/>
      <c r="BJ26" s="134"/>
      <c r="BK26" s="134"/>
      <c r="BL26" s="164"/>
      <c r="BM26" s="164"/>
      <c r="BN26" s="134"/>
      <c r="BO26" s="134"/>
      <c r="BP26" s="164"/>
      <c r="BQ26" s="164"/>
      <c r="BR26" s="134"/>
      <c r="BS26" s="134"/>
      <c r="BT26" s="164"/>
      <c r="BU26" s="164"/>
      <c r="BV26" s="134"/>
      <c r="BW26" s="134"/>
      <c r="BX26" s="164"/>
      <c r="BY26" s="164"/>
      <c r="BZ26" s="134"/>
      <c r="CA26" s="134"/>
      <c r="CB26" s="164"/>
      <c r="CC26" s="164"/>
      <c r="CD26" s="134"/>
      <c r="CE26" s="134"/>
      <c r="CF26" s="164"/>
      <c r="CG26" s="164"/>
      <c r="CH26" s="134"/>
      <c r="CI26" s="164"/>
      <c r="CJ26" s="164"/>
      <c r="CK26" s="134"/>
      <c r="CL26" s="159" t="str">
        <f t="shared" si="90"/>
        <v>5 - Muy Alta</v>
      </c>
      <c r="CM26" s="165">
        <f t="shared" si="5"/>
        <v>1</v>
      </c>
      <c r="CN26" s="159" t="str">
        <f t="shared" si="91"/>
        <v>3 - Moderado</v>
      </c>
      <c r="CO26" s="165">
        <f t="shared" si="92"/>
        <v>0.6</v>
      </c>
      <c r="CP26" s="145" t="str">
        <f t="shared" si="6"/>
        <v>ALTO</v>
      </c>
      <c r="CQ26" s="149">
        <f t="shared" si="93"/>
        <v>0.6</v>
      </c>
      <c r="CR26" s="188"/>
      <c r="CS26" s="145">
        <f t="shared" si="94"/>
        <v>5</v>
      </c>
      <c r="CT26" s="134"/>
      <c r="CU26" s="188"/>
      <c r="CV26" s="188"/>
      <c r="CW26" s="158"/>
      <c r="CX26" s="160">
        <f t="shared" si="7"/>
        <v>0</v>
      </c>
      <c r="CY26" s="161">
        <f t="shared" si="95"/>
        <v>3</v>
      </c>
      <c r="CZ26" s="160" t="str">
        <f t="shared" si="96"/>
        <v>Moderado</v>
      </c>
      <c r="DA26" s="153">
        <f t="shared" si="97"/>
        <v>0.6</v>
      </c>
      <c r="DB26" s="154">
        <f t="shared" si="98"/>
        <v>0</v>
      </c>
      <c r="DC26" s="154">
        <f t="shared" si="8"/>
        <v>0</v>
      </c>
      <c r="DD26" s="160">
        <f t="shared" si="99"/>
        <v>0</v>
      </c>
      <c r="DE26" s="434">
        <f t="shared" si="9"/>
        <v>5</v>
      </c>
      <c r="DF26" s="153">
        <f t="shared" si="10"/>
        <v>1</v>
      </c>
      <c r="DG26" s="434">
        <f t="shared" si="100"/>
        <v>3</v>
      </c>
      <c r="DH26" s="434"/>
      <c r="DI26" s="153">
        <f t="shared" si="11"/>
        <v>0.6</v>
      </c>
      <c r="DJ26" s="154">
        <f t="shared" si="12"/>
        <v>0</v>
      </c>
      <c r="DK26" s="154">
        <f t="shared" si="13"/>
        <v>0</v>
      </c>
      <c r="DL26" s="160">
        <f t="shared" si="14"/>
        <v>0</v>
      </c>
      <c r="DM26" s="434">
        <f t="shared" si="15"/>
        <v>5</v>
      </c>
      <c r="DN26" s="153">
        <f t="shared" si="16"/>
        <v>1</v>
      </c>
      <c r="DO26" s="434">
        <f t="shared" si="17"/>
        <v>3</v>
      </c>
      <c r="DP26" s="153">
        <f t="shared" si="18"/>
        <v>0.6</v>
      </c>
      <c r="DQ26" s="154">
        <f t="shared" si="19"/>
        <v>0</v>
      </c>
      <c r="DR26" s="154">
        <f t="shared" si="20"/>
        <v>0</v>
      </c>
      <c r="DS26" s="160">
        <f t="shared" si="21"/>
        <v>0</v>
      </c>
      <c r="DT26" s="434">
        <f t="shared" si="22"/>
        <v>5</v>
      </c>
      <c r="DU26" s="153">
        <f t="shared" si="23"/>
        <v>1</v>
      </c>
      <c r="DV26" s="434">
        <f t="shared" si="24"/>
        <v>3</v>
      </c>
      <c r="DW26" s="153">
        <f t="shared" si="25"/>
        <v>0.6</v>
      </c>
      <c r="DX26" s="154">
        <f t="shared" si="26"/>
        <v>0</v>
      </c>
      <c r="DY26" s="154">
        <f t="shared" si="27"/>
        <v>0</v>
      </c>
      <c r="DZ26" s="160">
        <f t="shared" si="28"/>
        <v>0</v>
      </c>
      <c r="EA26" s="434">
        <f t="shared" si="29"/>
        <v>5</v>
      </c>
      <c r="EB26" s="153">
        <f t="shared" si="30"/>
        <v>1</v>
      </c>
      <c r="EC26" s="434">
        <f t="shared" si="31"/>
        <v>3</v>
      </c>
      <c r="ED26" s="153">
        <f t="shared" si="32"/>
        <v>0.6</v>
      </c>
      <c r="EE26" s="154">
        <f t="shared" si="33"/>
        <v>0</v>
      </c>
      <c r="EF26" s="154">
        <f t="shared" si="34"/>
        <v>0</v>
      </c>
      <c r="EG26" s="160">
        <f t="shared" si="35"/>
        <v>0</v>
      </c>
      <c r="EH26" s="434">
        <f t="shared" si="36"/>
        <v>5</v>
      </c>
      <c r="EI26" s="153">
        <f t="shared" si="37"/>
        <v>1</v>
      </c>
      <c r="EJ26" s="434">
        <f t="shared" si="38"/>
        <v>3</v>
      </c>
      <c r="EK26" s="153">
        <f t="shared" si="39"/>
        <v>0.6</v>
      </c>
      <c r="EL26" s="154">
        <f t="shared" si="40"/>
        <v>0</v>
      </c>
      <c r="EM26" s="154">
        <f t="shared" si="41"/>
        <v>0</v>
      </c>
      <c r="EN26" s="160">
        <f t="shared" si="42"/>
        <v>0</v>
      </c>
      <c r="EO26" s="434">
        <f t="shared" si="43"/>
        <v>5</v>
      </c>
      <c r="EP26" s="153">
        <f t="shared" si="44"/>
        <v>1</v>
      </c>
      <c r="EQ26" s="434">
        <f t="shared" si="45"/>
        <v>3</v>
      </c>
      <c r="ER26" s="153">
        <f t="shared" si="46"/>
        <v>0.6</v>
      </c>
      <c r="ES26" s="154">
        <f t="shared" si="47"/>
        <v>0</v>
      </c>
      <c r="ET26" s="154">
        <f t="shared" si="48"/>
        <v>0</v>
      </c>
      <c r="EU26" s="160">
        <f t="shared" si="49"/>
        <v>0</v>
      </c>
      <c r="EV26" s="434">
        <f t="shared" si="50"/>
        <v>5</v>
      </c>
      <c r="EW26" s="153">
        <f t="shared" si="51"/>
        <v>1</v>
      </c>
      <c r="EX26" s="434">
        <f t="shared" si="52"/>
        <v>3</v>
      </c>
      <c r="EY26" s="153">
        <f t="shared" si="53"/>
        <v>0.6</v>
      </c>
      <c r="EZ26" s="154">
        <f t="shared" si="54"/>
        <v>0</v>
      </c>
      <c r="FA26" s="154">
        <f t="shared" si="55"/>
        <v>0</v>
      </c>
      <c r="FB26" s="160">
        <f t="shared" si="56"/>
        <v>0</v>
      </c>
      <c r="FC26" s="434">
        <f t="shared" si="57"/>
        <v>5</v>
      </c>
      <c r="FD26" s="153">
        <f t="shared" si="58"/>
        <v>1</v>
      </c>
      <c r="FE26" s="434">
        <f t="shared" si="59"/>
        <v>3</v>
      </c>
      <c r="FF26" s="153">
        <f t="shared" si="60"/>
        <v>0.6</v>
      </c>
      <c r="FG26" s="154">
        <f t="shared" si="61"/>
        <v>0</v>
      </c>
      <c r="FH26" s="154">
        <f t="shared" si="62"/>
        <v>0</v>
      </c>
      <c r="FI26" s="160">
        <f t="shared" si="63"/>
        <v>0</v>
      </c>
      <c r="FJ26" s="434">
        <f t="shared" si="64"/>
        <v>5</v>
      </c>
      <c r="FK26" s="153">
        <f t="shared" si="65"/>
        <v>1</v>
      </c>
      <c r="FL26" s="434">
        <f t="shared" si="66"/>
        <v>3</v>
      </c>
      <c r="FM26" s="153">
        <f t="shared" si="67"/>
        <v>0.6</v>
      </c>
      <c r="FN26" s="154">
        <f t="shared" si="68"/>
        <v>0</v>
      </c>
      <c r="FO26" s="154">
        <f t="shared" si="69"/>
        <v>0</v>
      </c>
      <c r="FP26" s="160">
        <f t="shared" si="70"/>
        <v>0</v>
      </c>
      <c r="FQ26" s="434">
        <f t="shared" si="71"/>
        <v>5</v>
      </c>
      <c r="FR26" s="153">
        <f t="shared" si="72"/>
        <v>1</v>
      </c>
      <c r="FS26" s="434">
        <f t="shared" si="73"/>
        <v>3</v>
      </c>
      <c r="FT26" s="153">
        <f t="shared" si="74"/>
        <v>0.6</v>
      </c>
      <c r="FU26" s="154">
        <f t="shared" si="75"/>
        <v>0</v>
      </c>
      <c r="FV26" s="154">
        <f t="shared" si="76"/>
        <v>0</v>
      </c>
      <c r="FW26" s="160">
        <f t="shared" si="77"/>
        <v>0</v>
      </c>
      <c r="FX26" s="434">
        <f t="shared" si="78"/>
        <v>5</v>
      </c>
      <c r="FY26" s="153">
        <f t="shared" si="79"/>
        <v>1</v>
      </c>
      <c r="FZ26" s="434">
        <f t="shared" si="80"/>
        <v>3</v>
      </c>
      <c r="GA26" s="153">
        <f t="shared" si="81"/>
        <v>0.6</v>
      </c>
      <c r="GB26" s="154">
        <f t="shared" si="82"/>
        <v>0</v>
      </c>
      <c r="GC26" s="154">
        <f t="shared" si="83"/>
        <v>0</v>
      </c>
      <c r="GD26" s="160">
        <f t="shared" si="84"/>
        <v>0</v>
      </c>
      <c r="GE26" s="434">
        <f t="shared" si="85"/>
        <v>5</v>
      </c>
      <c r="GF26" s="153">
        <f t="shared" si="86"/>
        <v>1</v>
      </c>
      <c r="GG26" s="434">
        <f t="shared" si="87"/>
        <v>3</v>
      </c>
      <c r="GH26" s="153">
        <f t="shared" si="88"/>
        <v>0.6</v>
      </c>
      <c r="GI26" s="153">
        <f t="shared" si="101"/>
        <v>0.6</v>
      </c>
    </row>
    <row r="27" spans="1:191" ht="37.799999999999997" hidden="1" customHeight="1" x14ac:dyDescent="0.2">
      <c r="A27" s="156">
        <v>19</v>
      </c>
      <c r="B27" s="133"/>
      <c r="C27" s="133"/>
      <c r="D27" s="274"/>
      <c r="E27" s="133"/>
      <c r="F27" s="275"/>
      <c r="G27" s="133"/>
      <c r="H27" s="133" t="s">
        <v>455</v>
      </c>
      <c r="I27" s="132"/>
      <c r="J27" s="132"/>
      <c r="K27" s="132"/>
      <c r="L27" s="132"/>
      <c r="M27" s="132"/>
      <c r="N27" s="132"/>
      <c r="O27" s="132"/>
      <c r="P27" s="132"/>
      <c r="Q27" s="132"/>
      <c r="R27" s="132"/>
      <c r="S27" s="132"/>
      <c r="T27" s="132"/>
      <c r="U27" s="132"/>
      <c r="V27" s="132"/>
      <c r="W27" s="132"/>
      <c r="X27" s="132"/>
      <c r="Y27" s="132"/>
      <c r="Z27" s="132"/>
      <c r="AA27" s="132"/>
      <c r="AB27" s="132"/>
      <c r="AC27" s="155">
        <f t="shared" si="0"/>
        <v>0</v>
      </c>
      <c r="AD27" s="149">
        <f t="shared" si="1"/>
        <v>1</v>
      </c>
      <c r="AE27" s="155" t="str">
        <f t="shared" si="2"/>
        <v>3 - Moderado</v>
      </c>
      <c r="AF27" s="149">
        <f t="shared" si="3"/>
        <v>0.6</v>
      </c>
      <c r="AG27" s="156" t="str">
        <f t="shared" si="89"/>
        <v/>
      </c>
      <c r="AH27" s="149">
        <f t="shared" si="4"/>
        <v>0.6</v>
      </c>
      <c r="AI27" s="133"/>
      <c r="AJ27" s="133"/>
      <c r="AK27" s="133"/>
      <c r="AL27" s="133"/>
      <c r="AM27" s="134"/>
      <c r="AN27" s="164"/>
      <c r="AO27" s="164"/>
      <c r="AP27" s="134"/>
      <c r="AQ27" s="134"/>
      <c r="AR27" s="164"/>
      <c r="AS27" s="164"/>
      <c r="AT27" s="134"/>
      <c r="AU27" s="134"/>
      <c r="AV27" s="164"/>
      <c r="AW27" s="164"/>
      <c r="AX27" s="134"/>
      <c r="AY27" s="134"/>
      <c r="AZ27" s="164"/>
      <c r="BA27" s="164"/>
      <c r="BB27" s="134"/>
      <c r="BC27" s="134"/>
      <c r="BD27" s="164"/>
      <c r="BE27" s="164"/>
      <c r="BF27" s="134"/>
      <c r="BG27" s="134"/>
      <c r="BH27" s="164"/>
      <c r="BI27" s="164"/>
      <c r="BJ27" s="134"/>
      <c r="BK27" s="134"/>
      <c r="BL27" s="164"/>
      <c r="BM27" s="164"/>
      <c r="BN27" s="134"/>
      <c r="BO27" s="134"/>
      <c r="BP27" s="164"/>
      <c r="BQ27" s="164"/>
      <c r="BR27" s="134"/>
      <c r="BS27" s="134"/>
      <c r="BT27" s="164"/>
      <c r="BU27" s="164"/>
      <c r="BV27" s="134"/>
      <c r="BW27" s="134"/>
      <c r="BX27" s="164"/>
      <c r="BY27" s="164"/>
      <c r="BZ27" s="134"/>
      <c r="CA27" s="134"/>
      <c r="CB27" s="164"/>
      <c r="CC27" s="164"/>
      <c r="CD27" s="134"/>
      <c r="CE27" s="134"/>
      <c r="CF27" s="164"/>
      <c r="CG27" s="164"/>
      <c r="CH27" s="134"/>
      <c r="CI27" s="164"/>
      <c r="CJ27" s="164"/>
      <c r="CK27" s="134"/>
      <c r="CL27" s="159" t="str">
        <f t="shared" si="90"/>
        <v>5 - Muy Alta</v>
      </c>
      <c r="CM27" s="165">
        <f t="shared" si="5"/>
        <v>1</v>
      </c>
      <c r="CN27" s="159" t="str">
        <f t="shared" si="91"/>
        <v>3 - Moderado</v>
      </c>
      <c r="CO27" s="165">
        <f t="shared" si="92"/>
        <v>0.6</v>
      </c>
      <c r="CP27" s="145" t="str">
        <f t="shared" si="6"/>
        <v>ALTO</v>
      </c>
      <c r="CQ27" s="149">
        <f t="shared" si="93"/>
        <v>0.6</v>
      </c>
      <c r="CR27" s="188"/>
      <c r="CS27" s="145">
        <f t="shared" si="94"/>
        <v>5</v>
      </c>
      <c r="CT27" s="134"/>
      <c r="CU27" s="188"/>
      <c r="CV27" s="188"/>
      <c r="CW27" s="158"/>
      <c r="CX27" s="160">
        <f t="shared" si="7"/>
        <v>0</v>
      </c>
      <c r="CY27" s="161">
        <f t="shared" si="95"/>
        <v>3</v>
      </c>
      <c r="CZ27" s="160" t="str">
        <f t="shared" si="96"/>
        <v>Moderado</v>
      </c>
      <c r="DA27" s="153">
        <f t="shared" si="97"/>
        <v>0.6</v>
      </c>
      <c r="DB27" s="154">
        <f t="shared" si="98"/>
        <v>0</v>
      </c>
      <c r="DC27" s="154">
        <f t="shared" si="8"/>
        <v>0</v>
      </c>
      <c r="DD27" s="160">
        <f t="shared" si="99"/>
        <v>0</v>
      </c>
      <c r="DE27" s="434">
        <f t="shared" si="9"/>
        <v>5</v>
      </c>
      <c r="DF27" s="153">
        <f t="shared" si="10"/>
        <v>1</v>
      </c>
      <c r="DG27" s="434">
        <f t="shared" si="100"/>
        <v>3</v>
      </c>
      <c r="DH27" s="434"/>
      <c r="DI27" s="153">
        <f t="shared" si="11"/>
        <v>0.6</v>
      </c>
      <c r="DJ27" s="154">
        <f t="shared" si="12"/>
        <v>0</v>
      </c>
      <c r="DK27" s="154">
        <f t="shared" si="13"/>
        <v>0</v>
      </c>
      <c r="DL27" s="160">
        <f t="shared" si="14"/>
        <v>0</v>
      </c>
      <c r="DM27" s="434">
        <f t="shared" si="15"/>
        <v>5</v>
      </c>
      <c r="DN27" s="153">
        <f t="shared" si="16"/>
        <v>1</v>
      </c>
      <c r="DO27" s="434">
        <f t="shared" si="17"/>
        <v>3</v>
      </c>
      <c r="DP27" s="153">
        <f t="shared" si="18"/>
        <v>0.6</v>
      </c>
      <c r="DQ27" s="154">
        <f t="shared" si="19"/>
        <v>0</v>
      </c>
      <c r="DR27" s="154">
        <f t="shared" si="20"/>
        <v>0</v>
      </c>
      <c r="DS27" s="160">
        <f t="shared" si="21"/>
        <v>0</v>
      </c>
      <c r="DT27" s="434">
        <f t="shared" si="22"/>
        <v>5</v>
      </c>
      <c r="DU27" s="153">
        <f t="shared" si="23"/>
        <v>1</v>
      </c>
      <c r="DV27" s="434">
        <f t="shared" si="24"/>
        <v>3</v>
      </c>
      <c r="DW27" s="153">
        <f t="shared" si="25"/>
        <v>0.6</v>
      </c>
      <c r="DX27" s="154">
        <f t="shared" si="26"/>
        <v>0</v>
      </c>
      <c r="DY27" s="154">
        <f t="shared" si="27"/>
        <v>0</v>
      </c>
      <c r="DZ27" s="160">
        <f t="shared" si="28"/>
        <v>0</v>
      </c>
      <c r="EA27" s="434">
        <f t="shared" si="29"/>
        <v>5</v>
      </c>
      <c r="EB27" s="153">
        <f t="shared" si="30"/>
        <v>1</v>
      </c>
      <c r="EC27" s="434">
        <f t="shared" si="31"/>
        <v>3</v>
      </c>
      <c r="ED27" s="153">
        <f t="shared" si="32"/>
        <v>0.6</v>
      </c>
      <c r="EE27" s="154">
        <f t="shared" si="33"/>
        <v>0</v>
      </c>
      <c r="EF27" s="154">
        <f t="shared" si="34"/>
        <v>0</v>
      </c>
      <c r="EG27" s="160">
        <f t="shared" si="35"/>
        <v>0</v>
      </c>
      <c r="EH27" s="434">
        <f t="shared" si="36"/>
        <v>5</v>
      </c>
      <c r="EI27" s="153">
        <f t="shared" si="37"/>
        <v>1</v>
      </c>
      <c r="EJ27" s="434">
        <f t="shared" si="38"/>
        <v>3</v>
      </c>
      <c r="EK27" s="153">
        <f t="shared" si="39"/>
        <v>0.6</v>
      </c>
      <c r="EL27" s="154">
        <f t="shared" si="40"/>
        <v>0</v>
      </c>
      <c r="EM27" s="154">
        <f t="shared" si="41"/>
        <v>0</v>
      </c>
      <c r="EN27" s="160">
        <f t="shared" si="42"/>
        <v>0</v>
      </c>
      <c r="EO27" s="434">
        <f t="shared" si="43"/>
        <v>5</v>
      </c>
      <c r="EP27" s="153">
        <f t="shared" si="44"/>
        <v>1</v>
      </c>
      <c r="EQ27" s="434">
        <f t="shared" si="45"/>
        <v>3</v>
      </c>
      <c r="ER27" s="153">
        <f t="shared" si="46"/>
        <v>0.6</v>
      </c>
      <c r="ES27" s="154">
        <f t="shared" si="47"/>
        <v>0</v>
      </c>
      <c r="ET27" s="154">
        <f t="shared" si="48"/>
        <v>0</v>
      </c>
      <c r="EU27" s="160">
        <f t="shared" si="49"/>
        <v>0</v>
      </c>
      <c r="EV27" s="434">
        <f t="shared" si="50"/>
        <v>5</v>
      </c>
      <c r="EW27" s="153">
        <f t="shared" si="51"/>
        <v>1</v>
      </c>
      <c r="EX27" s="434">
        <f t="shared" si="52"/>
        <v>3</v>
      </c>
      <c r="EY27" s="153">
        <f t="shared" si="53"/>
        <v>0.6</v>
      </c>
      <c r="EZ27" s="154">
        <f t="shared" si="54"/>
        <v>0</v>
      </c>
      <c r="FA27" s="154">
        <f t="shared" si="55"/>
        <v>0</v>
      </c>
      <c r="FB27" s="160">
        <f t="shared" si="56"/>
        <v>0</v>
      </c>
      <c r="FC27" s="434">
        <f t="shared" si="57"/>
        <v>5</v>
      </c>
      <c r="FD27" s="153">
        <f t="shared" si="58"/>
        <v>1</v>
      </c>
      <c r="FE27" s="434">
        <f t="shared" si="59"/>
        <v>3</v>
      </c>
      <c r="FF27" s="153">
        <f t="shared" si="60"/>
        <v>0.6</v>
      </c>
      <c r="FG27" s="154">
        <f t="shared" si="61"/>
        <v>0</v>
      </c>
      <c r="FH27" s="154">
        <f t="shared" si="62"/>
        <v>0</v>
      </c>
      <c r="FI27" s="160">
        <f t="shared" si="63"/>
        <v>0</v>
      </c>
      <c r="FJ27" s="434">
        <f t="shared" si="64"/>
        <v>5</v>
      </c>
      <c r="FK27" s="153">
        <f t="shared" si="65"/>
        <v>1</v>
      </c>
      <c r="FL27" s="434">
        <f t="shared" si="66"/>
        <v>3</v>
      </c>
      <c r="FM27" s="153">
        <f t="shared" si="67"/>
        <v>0.6</v>
      </c>
      <c r="FN27" s="154">
        <f t="shared" si="68"/>
        <v>0</v>
      </c>
      <c r="FO27" s="154">
        <f t="shared" si="69"/>
        <v>0</v>
      </c>
      <c r="FP27" s="160">
        <f t="shared" si="70"/>
        <v>0</v>
      </c>
      <c r="FQ27" s="434">
        <f t="shared" si="71"/>
        <v>5</v>
      </c>
      <c r="FR27" s="153">
        <f t="shared" si="72"/>
        <v>1</v>
      </c>
      <c r="FS27" s="434">
        <f t="shared" si="73"/>
        <v>3</v>
      </c>
      <c r="FT27" s="153">
        <f t="shared" si="74"/>
        <v>0.6</v>
      </c>
      <c r="FU27" s="154">
        <f t="shared" si="75"/>
        <v>0</v>
      </c>
      <c r="FV27" s="154">
        <f t="shared" si="76"/>
        <v>0</v>
      </c>
      <c r="FW27" s="160">
        <f t="shared" si="77"/>
        <v>0</v>
      </c>
      <c r="FX27" s="434">
        <f t="shared" si="78"/>
        <v>5</v>
      </c>
      <c r="FY27" s="153">
        <f t="shared" si="79"/>
        <v>1</v>
      </c>
      <c r="FZ27" s="434">
        <f t="shared" si="80"/>
        <v>3</v>
      </c>
      <c r="GA27" s="153">
        <f t="shared" si="81"/>
        <v>0.6</v>
      </c>
      <c r="GB27" s="154">
        <f t="shared" si="82"/>
        <v>0</v>
      </c>
      <c r="GC27" s="154">
        <f t="shared" si="83"/>
        <v>0</v>
      </c>
      <c r="GD27" s="160">
        <f t="shared" si="84"/>
        <v>0</v>
      </c>
      <c r="GE27" s="434">
        <f t="shared" si="85"/>
        <v>5</v>
      </c>
      <c r="GF27" s="153">
        <f t="shared" si="86"/>
        <v>1</v>
      </c>
      <c r="GG27" s="434">
        <f t="shared" si="87"/>
        <v>3</v>
      </c>
      <c r="GH27" s="153">
        <f t="shared" si="88"/>
        <v>0.6</v>
      </c>
      <c r="GI27" s="153">
        <f t="shared" si="101"/>
        <v>0.6</v>
      </c>
    </row>
    <row r="28" spans="1:191" ht="37.799999999999997" hidden="1" customHeight="1" x14ac:dyDescent="0.2">
      <c r="A28" s="156">
        <v>20</v>
      </c>
      <c r="B28" s="133"/>
      <c r="C28" s="133"/>
      <c r="D28" s="274"/>
      <c r="E28" s="133"/>
      <c r="F28" s="275"/>
      <c r="G28" s="133"/>
      <c r="H28" s="133" t="s">
        <v>455</v>
      </c>
      <c r="I28" s="132"/>
      <c r="J28" s="132"/>
      <c r="K28" s="132"/>
      <c r="L28" s="132"/>
      <c r="M28" s="132"/>
      <c r="N28" s="132"/>
      <c r="O28" s="132"/>
      <c r="P28" s="132"/>
      <c r="Q28" s="132"/>
      <c r="R28" s="132"/>
      <c r="S28" s="132"/>
      <c r="T28" s="132"/>
      <c r="U28" s="132"/>
      <c r="V28" s="132"/>
      <c r="W28" s="132"/>
      <c r="X28" s="132"/>
      <c r="Y28" s="132"/>
      <c r="Z28" s="132"/>
      <c r="AA28" s="132"/>
      <c r="AB28" s="132"/>
      <c r="AC28" s="155">
        <f t="shared" si="0"/>
        <v>0</v>
      </c>
      <c r="AD28" s="149">
        <f t="shared" si="1"/>
        <v>1</v>
      </c>
      <c r="AE28" s="155" t="str">
        <f t="shared" si="2"/>
        <v>3 - Moderado</v>
      </c>
      <c r="AF28" s="149">
        <f t="shared" si="3"/>
        <v>0.6</v>
      </c>
      <c r="AG28" s="156" t="str">
        <f t="shared" si="89"/>
        <v/>
      </c>
      <c r="AH28" s="149">
        <f t="shared" si="4"/>
        <v>0.6</v>
      </c>
      <c r="AI28" s="133"/>
      <c r="AJ28" s="133"/>
      <c r="AK28" s="133"/>
      <c r="AL28" s="133"/>
      <c r="AM28" s="134"/>
      <c r="AN28" s="164"/>
      <c r="AO28" s="164"/>
      <c r="AP28" s="134"/>
      <c r="AQ28" s="134"/>
      <c r="AR28" s="164"/>
      <c r="AS28" s="164"/>
      <c r="AT28" s="134"/>
      <c r="AU28" s="134"/>
      <c r="AV28" s="164"/>
      <c r="AW28" s="164"/>
      <c r="AX28" s="134"/>
      <c r="AY28" s="134"/>
      <c r="AZ28" s="164"/>
      <c r="BA28" s="164"/>
      <c r="BB28" s="134"/>
      <c r="BC28" s="134"/>
      <c r="BD28" s="164"/>
      <c r="BE28" s="164"/>
      <c r="BF28" s="134"/>
      <c r="BG28" s="134"/>
      <c r="BH28" s="164"/>
      <c r="BI28" s="164"/>
      <c r="BJ28" s="134"/>
      <c r="BK28" s="134"/>
      <c r="BL28" s="164"/>
      <c r="BM28" s="164"/>
      <c r="BN28" s="134"/>
      <c r="BO28" s="134"/>
      <c r="BP28" s="164"/>
      <c r="BQ28" s="164"/>
      <c r="BR28" s="134"/>
      <c r="BS28" s="134"/>
      <c r="BT28" s="164"/>
      <c r="BU28" s="164"/>
      <c r="BV28" s="134"/>
      <c r="BW28" s="134"/>
      <c r="BX28" s="164"/>
      <c r="BY28" s="164"/>
      <c r="BZ28" s="134"/>
      <c r="CA28" s="134"/>
      <c r="CB28" s="164"/>
      <c r="CC28" s="164"/>
      <c r="CD28" s="134"/>
      <c r="CE28" s="134"/>
      <c r="CF28" s="164"/>
      <c r="CG28" s="164"/>
      <c r="CH28" s="134"/>
      <c r="CI28" s="164"/>
      <c r="CJ28" s="164"/>
      <c r="CK28" s="134"/>
      <c r="CL28" s="159" t="str">
        <f t="shared" si="90"/>
        <v>5 - Muy Alta</v>
      </c>
      <c r="CM28" s="165">
        <f t="shared" si="5"/>
        <v>1</v>
      </c>
      <c r="CN28" s="159" t="str">
        <f t="shared" si="91"/>
        <v>3 - Moderado</v>
      </c>
      <c r="CO28" s="165">
        <f t="shared" si="92"/>
        <v>0.6</v>
      </c>
      <c r="CP28" s="145" t="str">
        <f t="shared" si="6"/>
        <v>ALTO</v>
      </c>
      <c r="CQ28" s="149">
        <f t="shared" si="93"/>
        <v>0.6</v>
      </c>
      <c r="CR28" s="188"/>
      <c r="CS28" s="145">
        <f t="shared" si="94"/>
        <v>5</v>
      </c>
      <c r="CT28" s="134"/>
      <c r="CU28" s="188"/>
      <c r="CV28" s="188"/>
      <c r="CW28" s="158"/>
      <c r="CX28" s="160">
        <f t="shared" si="7"/>
        <v>0</v>
      </c>
      <c r="CY28" s="161">
        <f t="shared" si="95"/>
        <v>3</v>
      </c>
      <c r="CZ28" s="160" t="str">
        <f t="shared" si="96"/>
        <v>Moderado</v>
      </c>
      <c r="DA28" s="153">
        <f t="shared" si="97"/>
        <v>0.6</v>
      </c>
      <c r="DB28" s="154">
        <f t="shared" si="98"/>
        <v>0</v>
      </c>
      <c r="DC28" s="154">
        <f t="shared" si="8"/>
        <v>0</v>
      </c>
      <c r="DD28" s="160">
        <f t="shared" si="99"/>
        <v>0</v>
      </c>
      <c r="DE28" s="434">
        <f t="shared" si="9"/>
        <v>5</v>
      </c>
      <c r="DF28" s="153">
        <f t="shared" si="10"/>
        <v>1</v>
      </c>
      <c r="DG28" s="434">
        <f t="shared" si="100"/>
        <v>3</v>
      </c>
      <c r="DH28" s="434"/>
      <c r="DI28" s="153">
        <f t="shared" si="11"/>
        <v>0.6</v>
      </c>
      <c r="DJ28" s="154">
        <f t="shared" si="12"/>
        <v>0</v>
      </c>
      <c r="DK28" s="154">
        <f t="shared" si="13"/>
        <v>0</v>
      </c>
      <c r="DL28" s="160">
        <f t="shared" si="14"/>
        <v>0</v>
      </c>
      <c r="DM28" s="434">
        <f t="shared" si="15"/>
        <v>5</v>
      </c>
      <c r="DN28" s="153">
        <f t="shared" si="16"/>
        <v>1</v>
      </c>
      <c r="DO28" s="434">
        <f t="shared" si="17"/>
        <v>3</v>
      </c>
      <c r="DP28" s="153">
        <f t="shared" si="18"/>
        <v>0.6</v>
      </c>
      <c r="DQ28" s="154">
        <f t="shared" si="19"/>
        <v>0</v>
      </c>
      <c r="DR28" s="154">
        <f t="shared" si="20"/>
        <v>0</v>
      </c>
      <c r="DS28" s="160">
        <f t="shared" si="21"/>
        <v>0</v>
      </c>
      <c r="DT28" s="434">
        <f t="shared" si="22"/>
        <v>5</v>
      </c>
      <c r="DU28" s="153">
        <f t="shared" si="23"/>
        <v>1</v>
      </c>
      <c r="DV28" s="434">
        <f t="shared" si="24"/>
        <v>3</v>
      </c>
      <c r="DW28" s="153">
        <f t="shared" si="25"/>
        <v>0.6</v>
      </c>
      <c r="DX28" s="154">
        <f t="shared" si="26"/>
        <v>0</v>
      </c>
      <c r="DY28" s="154">
        <f t="shared" si="27"/>
        <v>0</v>
      </c>
      <c r="DZ28" s="160">
        <f t="shared" si="28"/>
        <v>0</v>
      </c>
      <c r="EA28" s="434">
        <f t="shared" si="29"/>
        <v>5</v>
      </c>
      <c r="EB28" s="153">
        <f t="shared" si="30"/>
        <v>1</v>
      </c>
      <c r="EC28" s="434">
        <f t="shared" si="31"/>
        <v>3</v>
      </c>
      <c r="ED28" s="153">
        <f t="shared" si="32"/>
        <v>0.6</v>
      </c>
      <c r="EE28" s="154">
        <f t="shared" si="33"/>
        <v>0</v>
      </c>
      <c r="EF28" s="154">
        <f t="shared" si="34"/>
        <v>0</v>
      </c>
      <c r="EG28" s="160">
        <f t="shared" si="35"/>
        <v>0</v>
      </c>
      <c r="EH28" s="434">
        <f t="shared" si="36"/>
        <v>5</v>
      </c>
      <c r="EI28" s="153">
        <f t="shared" si="37"/>
        <v>1</v>
      </c>
      <c r="EJ28" s="434">
        <f t="shared" si="38"/>
        <v>3</v>
      </c>
      <c r="EK28" s="153">
        <f t="shared" si="39"/>
        <v>0.6</v>
      </c>
      <c r="EL28" s="154">
        <f t="shared" si="40"/>
        <v>0</v>
      </c>
      <c r="EM28" s="154">
        <f t="shared" si="41"/>
        <v>0</v>
      </c>
      <c r="EN28" s="160">
        <f t="shared" si="42"/>
        <v>0</v>
      </c>
      <c r="EO28" s="434">
        <f t="shared" si="43"/>
        <v>5</v>
      </c>
      <c r="EP28" s="153">
        <f t="shared" si="44"/>
        <v>1</v>
      </c>
      <c r="EQ28" s="434">
        <f t="shared" si="45"/>
        <v>3</v>
      </c>
      <c r="ER28" s="153">
        <f t="shared" si="46"/>
        <v>0.6</v>
      </c>
      <c r="ES28" s="154">
        <f t="shared" si="47"/>
        <v>0</v>
      </c>
      <c r="ET28" s="154">
        <f t="shared" si="48"/>
        <v>0</v>
      </c>
      <c r="EU28" s="160">
        <f t="shared" si="49"/>
        <v>0</v>
      </c>
      <c r="EV28" s="434">
        <f t="shared" si="50"/>
        <v>5</v>
      </c>
      <c r="EW28" s="153">
        <f t="shared" si="51"/>
        <v>1</v>
      </c>
      <c r="EX28" s="434">
        <f t="shared" si="52"/>
        <v>3</v>
      </c>
      <c r="EY28" s="153">
        <f t="shared" si="53"/>
        <v>0.6</v>
      </c>
      <c r="EZ28" s="154">
        <f t="shared" si="54"/>
        <v>0</v>
      </c>
      <c r="FA28" s="154">
        <f t="shared" si="55"/>
        <v>0</v>
      </c>
      <c r="FB28" s="160">
        <f t="shared" si="56"/>
        <v>0</v>
      </c>
      <c r="FC28" s="434">
        <f t="shared" si="57"/>
        <v>5</v>
      </c>
      <c r="FD28" s="153">
        <f t="shared" si="58"/>
        <v>1</v>
      </c>
      <c r="FE28" s="434">
        <f t="shared" si="59"/>
        <v>3</v>
      </c>
      <c r="FF28" s="153">
        <f t="shared" si="60"/>
        <v>0.6</v>
      </c>
      <c r="FG28" s="154">
        <f t="shared" si="61"/>
        <v>0</v>
      </c>
      <c r="FH28" s="154">
        <f t="shared" si="62"/>
        <v>0</v>
      </c>
      <c r="FI28" s="160">
        <f t="shared" si="63"/>
        <v>0</v>
      </c>
      <c r="FJ28" s="434">
        <f t="shared" si="64"/>
        <v>5</v>
      </c>
      <c r="FK28" s="153">
        <f t="shared" si="65"/>
        <v>1</v>
      </c>
      <c r="FL28" s="434">
        <f t="shared" si="66"/>
        <v>3</v>
      </c>
      <c r="FM28" s="153">
        <f t="shared" si="67"/>
        <v>0.6</v>
      </c>
      <c r="FN28" s="154">
        <f t="shared" si="68"/>
        <v>0</v>
      </c>
      <c r="FO28" s="154">
        <f t="shared" si="69"/>
        <v>0</v>
      </c>
      <c r="FP28" s="160">
        <f t="shared" si="70"/>
        <v>0</v>
      </c>
      <c r="FQ28" s="434">
        <f t="shared" si="71"/>
        <v>5</v>
      </c>
      <c r="FR28" s="153">
        <f t="shared" si="72"/>
        <v>1</v>
      </c>
      <c r="FS28" s="434">
        <f t="shared" si="73"/>
        <v>3</v>
      </c>
      <c r="FT28" s="153">
        <f t="shared" si="74"/>
        <v>0.6</v>
      </c>
      <c r="FU28" s="154">
        <f t="shared" si="75"/>
        <v>0</v>
      </c>
      <c r="FV28" s="154">
        <f t="shared" si="76"/>
        <v>0</v>
      </c>
      <c r="FW28" s="160">
        <f t="shared" si="77"/>
        <v>0</v>
      </c>
      <c r="FX28" s="434">
        <f t="shared" si="78"/>
        <v>5</v>
      </c>
      <c r="FY28" s="153">
        <f t="shared" si="79"/>
        <v>1</v>
      </c>
      <c r="FZ28" s="434">
        <f t="shared" si="80"/>
        <v>3</v>
      </c>
      <c r="GA28" s="153">
        <f t="shared" si="81"/>
        <v>0.6</v>
      </c>
      <c r="GB28" s="154">
        <f t="shared" si="82"/>
        <v>0</v>
      </c>
      <c r="GC28" s="154">
        <f t="shared" si="83"/>
        <v>0</v>
      </c>
      <c r="GD28" s="160">
        <f t="shared" si="84"/>
        <v>0</v>
      </c>
      <c r="GE28" s="434">
        <f t="shared" si="85"/>
        <v>5</v>
      </c>
      <c r="GF28" s="153">
        <f t="shared" si="86"/>
        <v>1</v>
      </c>
      <c r="GG28" s="434">
        <f t="shared" si="87"/>
        <v>3</v>
      </c>
      <c r="GH28" s="153">
        <f t="shared" si="88"/>
        <v>0.6</v>
      </c>
      <c r="GI28" s="153">
        <f t="shared" si="101"/>
        <v>0.6</v>
      </c>
    </row>
    <row r="29" spans="1:191" ht="37.799999999999997" hidden="1" customHeight="1" x14ac:dyDescent="0.2">
      <c r="A29" s="156">
        <v>21</v>
      </c>
      <c r="B29" s="133"/>
      <c r="C29" s="133"/>
      <c r="D29" s="274"/>
      <c r="E29" s="133"/>
      <c r="F29" s="275"/>
      <c r="G29" s="133"/>
      <c r="H29" s="133" t="s">
        <v>455</v>
      </c>
      <c r="I29" s="132"/>
      <c r="J29" s="132"/>
      <c r="K29" s="132"/>
      <c r="L29" s="132"/>
      <c r="M29" s="132"/>
      <c r="N29" s="132"/>
      <c r="O29" s="132"/>
      <c r="P29" s="132"/>
      <c r="Q29" s="132"/>
      <c r="R29" s="132"/>
      <c r="S29" s="132"/>
      <c r="T29" s="132"/>
      <c r="U29" s="132"/>
      <c r="V29" s="132"/>
      <c r="W29" s="132"/>
      <c r="X29" s="132"/>
      <c r="Y29" s="132"/>
      <c r="Z29" s="132"/>
      <c r="AA29" s="132"/>
      <c r="AB29" s="132"/>
      <c r="AC29" s="155">
        <f t="shared" si="0"/>
        <v>0</v>
      </c>
      <c r="AD29" s="149">
        <f t="shared" si="1"/>
        <v>1</v>
      </c>
      <c r="AE29" s="155" t="str">
        <f t="shared" si="2"/>
        <v>3 - Moderado</v>
      </c>
      <c r="AF29" s="149">
        <f t="shared" si="3"/>
        <v>0.6</v>
      </c>
      <c r="AG29" s="156" t="str">
        <f t="shared" si="89"/>
        <v/>
      </c>
      <c r="AH29" s="149">
        <f t="shared" si="4"/>
        <v>0.6</v>
      </c>
      <c r="AI29" s="133"/>
      <c r="AJ29" s="133"/>
      <c r="AK29" s="133"/>
      <c r="AL29" s="133"/>
      <c r="AM29" s="134"/>
      <c r="AN29" s="164"/>
      <c r="AO29" s="164"/>
      <c r="AP29" s="134"/>
      <c r="AQ29" s="134"/>
      <c r="AR29" s="164"/>
      <c r="AS29" s="164"/>
      <c r="AT29" s="134"/>
      <c r="AU29" s="134"/>
      <c r="AV29" s="164"/>
      <c r="AW29" s="164"/>
      <c r="AX29" s="134"/>
      <c r="AY29" s="134"/>
      <c r="AZ29" s="164"/>
      <c r="BA29" s="164"/>
      <c r="BB29" s="134"/>
      <c r="BC29" s="134"/>
      <c r="BD29" s="164"/>
      <c r="BE29" s="164"/>
      <c r="BF29" s="134"/>
      <c r="BG29" s="134"/>
      <c r="BH29" s="164"/>
      <c r="BI29" s="164"/>
      <c r="BJ29" s="134"/>
      <c r="BK29" s="134"/>
      <c r="BL29" s="164"/>
      <c r="BM29" s="164"/>
      <c r="BN29" s="134"/>
      <c r="BO29" s="134"/>
      <c r="BP29" s="164"/>
      <c r="BQ29" s="164"/>
      <c r="BR29" s="134"/>
      <c r="BS29" s="134"/>
      <c r="BT29" s="164"/>
      <c r="BU29" s="164"/>
      <c r="BV29" s="134"/>
      <c r="BW29" s="134"/>
      <c r="BX29" s="164"/>
      <c r="BY29" s="164"/>
      <c r="BZ29" s="134"/>
      <c r="CA29" s="134"/>
      <c r="CB29" s="164"/>
      <c r="CC29" s="164"/>
      <c r="CD29" s="134"/>
      <c r="CE29" s="134"/>
      <c r="CF29" s="164"/>
      <c r="CG29" s="164"/>
      <c r="CH29" s="134"/>
      <c r="CI29" s="164"/>
      <c r="CJ29" s="164"/>
      <c r="CK29" s="134"/>
      <c r="CL29" s="159" t="str">
        <f t="shared" si="90"/>
        <v>5 - Muy Alta</v>
      </c>
      <c r="CM29" s="165">
        <f t="shared" si="5"/>
        <v>1</v>
      </c>
      <c r="CN29" s="159" t="str">
        <f t="shared" si="91"/>
        <v>3 - Moderado</v>
      </c>
      <c r="CO29" s="165">
        <f t="shared" si="92"/>
        <v>0.6</v>
      </c>
      <c r="CP29" s="145" t="str">
        <f t="shared" si="6"/>
        <v>ALTO</v>
      </c>
      <c r="CQ29" s="149">
        <f t="shared" si="93"/>
        <v>0.6</v>
      </c>
      <c r="CR29" s="188"/>
      <c r="CS29" s="145">
        <f t="shared" si="94"/>
        <v>5</v>
      </c>
      <c r="CT29" s="134"/>
      <c r="CU29" s="188"/>
      <c r="CV29" s="188"/>
      <c r="CW29" s="158"/>
      <c r="CX29" s="160">
        <f t="shared" si="7"/>
        <v>0</v>
      </c>
      <c r="CY29" s="161">
        <f t="shared" si="95"/>
        <v>3</v>
      </c>
      <c r="CZ29" s="160" t="str">
        <f t="shared" si="96"/>
        <v>Moderado</v>
      </c>
      <c r="DA29" s="153">
        <f t="shared" si="97"/>
        <v>0.6</v>
      </c>
      <c r="DB29" s="154">
        <f t="shared" si="98"/>
        <v>0</v>
      </c>
      <c r="DC29" s="154">
        <f t="shared" si="8"/>
        <v>0</v>
      </c>
      <c r="DD29" s="160">
        <f t="shared" si="99"/>
        <v>0</v>
      </c>
      <c r="DE29" s="434">
        <f t="shared" si="9"/>
        <v>5</v>
      </c>
      <c r="DF29" s="153">
        <f t="shared" si="10"/>
        <v>1</v>
      </c>
      <c r="DG29" s="434">
        <f t="shared" si="100"/>
        <v>3</v>
      </c>
      <c r="DH29" s="434"/>
      <c r="DI29" s="153">
        <f t="shared" si="11"/>
        <v>0.6</v>
      </c>
      <c r="DJ29" s="154">
        <f t="shared" si="12"/>
        <v>0</v>
      </c>
      <c r="DK29" s="154">
        <f t="shared" si="13"/>
        <v>0</v>
      </c>
      <c r="DL29" s="160">
        <f t="shared" si="14"/>
        <v>0</v>
      </c>
      <c r="DM29" s="434">
        <f t="shared" si="15"/>
        <v>5</v>
      </c>
      <c r="DN29" s="153">
        <f t="shared" si="16"/>
        <v>1</v>
      </c>
      <c r="DO29" s="434">
        <f t="shared" si="17"/>
        <v>3</v>
      </c>
      <c r="DP29" s="153">
        <f t="shared" si="18"/>
        <v>0.6</v>
      </c>
      <c r="DQ29" s="154">
        <f t="shared" si="19"/>
        <v>0</v>
      </c>
      <c r="DR29" s="154">
        <f t="shared" si="20"/>
        <v>0</v>
      </c>
      <c r="DS29" s="160">
        <f t="shared" si="21"/>
        <v>0</v>
      </c>
      <c r="DT29" s="434">
        <f t="shared" si="22"/>
        <v>5</v>
      </c>
      <c r="DU29" s="153">
        <f t="shared" si="23"/>
        <v>1</v>
      </c>
      <c r="DV29" s="434">
        <f t="shared" si="24"/>
        <v>3</v>
      </c>
      <c r="DW29" s="153">
        <f t="shared" si="25"/>
        <v>0.6</v>
      </c>
      <c r="DX29" s="154">
        <f t="shared" si="26"/>
        <v>0</v>
      </c>
      <c r="DY29" s="154">
        <f t="shared" si="27"/>
        <v>0</v>
      </c>
      <c r="DZ29" s="160">
        <f t="shared" si="28"/>
        <v>0</v>
      </c>
      <c r="EA29" s="434">
        <f t="shared" si="29"/>
        <v>5</v>
      </c>
      <c r="EB29" s="153">
        <f t="shared" si="30"/>
        <v>1</v>
      </c>
      <c r="EC29" s="434">
        <f t="shared" si="31"/>
        <v>3</v>
      </c>
      <c r="ED29" s="153">
        <f t="shared" si="32"/>
        <v>0.6</v>
      </c>
      <c r="EE29" s="154">
        <f t="shared" si="33"/>
        <v>0</v>
      </c>
      <c r="EF29" s="154">
        <f t="shared" si="34"/>
        <v>0</v>
      </c>
      <c r="EG29" s="160">
        <f t="shared" si="35"/>
        <v>0</v>
      </c>
      <c r="EH29" s="434">
        <f t="shared" si="36"/>
        <v>5</v>
      </c>
      <c r="EI29" s="153">
        <f t="shared" si="37"/>
        <v>1</v>
      </c>
      <c r="EJ29" s="434">
        <f t="shared" si="38"/>
        <v>3</v>
      </c>
      <c r="EK29" s="153">
        <f t="shared" si="39"/>
        <v>0.6</v>
      </c>
      <c r="EL29" s="154">
        <f t="shared" si="40"/>
        <v>0</v>
      </c>
      <c r="EM29" s="154">
        <f t="shared" si="41"/>
        <v>0</v>
      </c>
      <c r="EN29" s="160">
        <f t="shared" si="42"/>
        <v>0</v>
      </c>
      <c r="EO29" s="434">
        <f t="shared" si="43"/>
        <v>5</v>
      </c>
      <c r="EP29" s="153">
        <f t="shared" si="44"/>
        <v>1</v>
      </c>
      <c r="EQ29" s="434">
        <f t="shared" si="45"/>
        <v>3</v>
      </c>
      <c r="ER29" s="153">
        <f t="shared" si="46"/>
        <v>0.6</v>
      </c>
      <c r="ES29" s="154">
        <f t="shared" si="47"/>
        <v>0</v>
      </c>
      <c r="ET29" s="154">
        <f t="shared" si="48"/>
        <v>0</v>
      </c>
      <c r="EU29" s="160">
        <f t="shared" si="49"/>
        <v>0</v>
      </c>
      <c r="EV29" s="434">
        <f t="shared" si="50"/>
        <v>5</v>
      </c>
      <c r="EW29" s="153">
        <f t="shared" si="51"/>
        <v>1</v>
      </c>
      <c r="EX29" s="434">
        <f t="shared" si="52"/>
        <v>3</v>
      </c>
      <c r="EY29" s="153">
        <f t="shared" si="53"/>
        <v>0.6</v>
      </c>
      <c r="EZ29" s="154">
        <f t="shared" si="54"/>
        <v>0</v>
      </c>
      <c r="FA29" s="154">
        <f t="shared" si="55"/>
        <v>0</v>
      </c>
      <c r="FB29" s="160">
        <f t="shared" si="56"/>
        <v>0</v>
      </c>
      <c r="FC29" s="434">
        <f t="shared" si="57"/>
        <v>5</v>
      </c>
      <c r="FD29" s="153">
        <f t="shared" si="58"/>
        <v>1</v>
      </c>
      <c r="FE29" s="434">
        <f t="shared" si="59"/>
        <v>3</v>
      </c>
      <c r="FF29" s="153">
        <f t="shared" si="60"/>
        <v>0.6</v>
      </c>
      <c r="FG29" s="154">
        <f t="shared" si="61"/>
        <v>0</v>
      </c>
      <c r="FH29" s="154">
        <f t="shared" si="62"/>
        <v>0</v>
      </c>
      <c r="FI29" s="160">
        <f t="shared" si="63"/>
        <v>0</v>
      </c>
      <c r="FJ29" s="434">
        <f t="shared" si="64"/>
        <v>5</v>
      </c>
      <c r="FK29" s="153">
        <f t="shared" si="65"/>
        <v>1</v>
      </c>
      <c r="FL29" s="434">
        <f t="shared" si="66"/>
        <v>3</v>
      </c>
      <c r="FM29" s="153">
        <f t="shared" si="67"/>
        <v>0.6</v>
      </c>
      <c r="FN29" s="154">
        <f t="shared" si="68"/>
        <v>0</v>
      </c>
      <c r="FO29" s="154">
        <f t="shared" si="69"/>
        <v>0</v>
      </c>
      <c r="FP29" s="160">
        <f t="shared" si="70"/>
        <v>0</v>
      </c>
      <c r="FQ29" s="434">
        <f t="shared" si="71"/>
        <v>5</v>
      </c>
      <c r="FR29" s="153">
        <f t="shared" si="72"/>
        <v>1</v>
      </c>
      <c r="FS29" s="434">
        <f t="shared" si="73"/>
        <v>3</v>
      </c>
      <c r="FT29" s="153">
        <f t="shared" si="74"/>
        <v>0.6</v>
      </c>
      <c r="FU29" s="154">
        <f t="shared" si="75"/>
        <v>0</v>
      </c>
      <c r="FV29" s="154">
        <f t="shared" si="76"/>
        <v>0</v>
      </c>
      <c r="FW29" s="160">
        <f t="shared" si="77"/>
        <v>0</v>
      </c>
      <c r="FX29" s="434">
        <f t="shared" si="78"/>
        <v>5</v>
      </c>
      <c r="FY29" s="153">
        <f t="shared" si="79"/>
        <v>1</v>
      </c>
      <c r="FZ29" s="434">
        <f t="shared" si="80"/>
        <v>3</v>
      </c>
      <c r="GA29" s="153">
        <f t="shared" si="81"/>
        <v>0.6</v>
      </c>
      <c r="GB29" s="154">
        <f t="shared" si="82"/>
        <v>0</v>
      </c>
      <c r="GC29" s="154">
        <f t="shared" si="83"/>
        <v>0</v>
      </c>
      <c r="GD29" s="160">
        <f t="shared" si="84"/>
        <v>0</v>
      </c>
      <c r="GE29" s="434">
        <f t="shared" si="85"/>
        <v>5</v>
      </c>
      <c r="GF29" s="153">
        <f t="shared" si="86"/>
        <v>1</v>
      </c>
      <c r="GG29" s="434">
        <f t="shared" si="87"/>
        <v>3</v>
      </c>
      <c r="GH29" s="153">
        <f t="shared" si="88"/>
        <v>0.6</v>
      </c>
      <c r="GI29" s="153">
        <f t="shared" si="101"/>
        <v>0.6</v>
      </c>
    </row>
    <row r="30" spans="1:191" ht="37.799999999999997" hidden="1" customHeight="1" x14ac:dyDescent="0.2">
      <c r="A30" s="156">
        <v>22</v>
      </c>
      <c r="B30" s="133"/>
      <c r="C30" s="133"/>
      <c r="D30" s="274"/>
      <c r="E30" s="133"/>
      <c r="F30" s="275"/>
      <c r="G30" s="133"/>
      <c r="H30" s="133" t="s">
        <v>455</v>
      </c>
      <c r="I30" s="132"/>
      <c r="J30" s="132"/>
      <c r="K30" s="132"/>
      <c r="L30" s="132"/>
      <c r="M30" s="132"/>
      <c r="N30" s="132"/>
      <c r="O30" s="132"/>
      <c r="P30" s="132"/>
      <c r="Q30" s="132"/>
      <c r="R30" s="132"/>
      <c r="S30" s="132"/>
      <c r="T30" s="132"/>
      <c r="U30" s="132"/>
      <c r="V30" s="132"/>
      <c r="W30" s="132"/>
      <c r="X30" s="132"/>
      <c r="Y30" s="132"/>
      <c r="Z30" s="132"/>
      <c r="AA30" s="132"/>
      <c r="AB30" s="132"/>
      <c r="AC30" s="155">
        <f t="shared" si="0"/>
        <v>0</v>
      </c>
      <c r="AD30" s="149">
        <f t="shared" si="1"/>
        <v>1</v>
      </c>
      <c r="AE30" s="155" t="str">
        <f t="shared" si="2"/>
        <v>3 - Moderado</v>
      </c>
      <c r="AF30" s="149">
        <f t="shared" si="3"/>
        <v>0.6</v>
      </c>
      <c r="AG30" s="156" t="str">
        <f t="shared" si="89"/>
        <v/>
      </c>
      <c r="AH30" s="149">
        <f t="shared" si="4"/>
        <v>0.6</v>
      </c>
      <c r="AI30" s="133"/>
      <c r="AJ30" s="133"/>
      <c r="AK30" s="133"/>
      <c r="AL30" s="133"/>
      <c r="AM30" s="134"/>
      <c r="AN30" s="164"/>
      <c r="AO30" s="164"/>
      <c r="AP30" s="134"/>
      <c r="AQ30" s="134"/>
      <c r="AR30" s="164"/>
      <c r="AS30" s="164"/>
      <c r="AT30" s="134"/>
      <c r="AU30" s="134"/>
      <c r="AV30" s="164"/>
      <c r="AW30" s="164"/>
      <c r="AX30" s="134"/>
      <c r="AY30" s="134"/>
      <c r="AZ30" s="164"/>
      <c r="BA30" s="164"/>
      <c r="BB30" s="134"/>
      <c r="BC30" s="134"/>
      <c r="BD30" s="164"/>
      <c r="BE30" s="164"/>
      <c r="BF30" s="134"/>
      <c r="BG30" s="134"/>
      <c r="BH30" s="164"/>
      <c r="BI30" s="164"/>
      <c r="BJ30" s="134"/>
      <c r="BK30" s="134"/>
      <c r="BL30" s="164"/>
      <c r="BM30" s="164"/>
      <c r="BN30" s="134"/>
      <c r="BO30" s="134"/>
      <c r="BP30" s="164"/>
      <c r="BQ30" s="164"/>
      <c r="BR30" s="134"/>
      <c r="BS30" s="134"/>
      <c r="BT30" s="164"/>
      <c r="BU30" s="164"/>
      <c r="BV30" s="134"/>
      <c r="BW30" s="134"/>
      <c r="BX30" s="164"/>
      <c r="BY30" s="164"/>
      <c r="BZ30" s="134"/>
      <c r="CA30" s="134"/>
      <c r="CB30" s="164"/>
      <c r="CC30" s="164"/>
      <c r="CD30" s="134"/>
      <c r="CE30" s="134"/>
      <c r="CF30" s="164"/>
      <c r="CG30" s="164"/>
      <c r="CH30" s="134"/>
      <c r="CI30" s="164"/>
      <c r="CJ30" s="164"/>
      <c r="CK30" s="134"/>
      <c r="CL30" s="159" t="str">
        <f t="shared" si="90"/>
        <v>5 - Muy Alta</v>
      </c>
      <c r="CM30" s="165">
        <f t="shared" si="5"/>
        <v>1</v>
      </c>
      <c r="CN30" s="159" t="str">
        <f t="shared" si="91"/>
        <v>3 - Moderado</v>
      </c>
      <c r="CO30" s="165">
        <f t="shared" si="92"/>
        <v>0.6</v>
      </c>
      <c r="CP30" s="145" t="str">
        <f t="shared" si="6"/>
        <v>ALTO</v>
      </c>
      <c r="CQ30" s="149">
        <f t="shared" si="93"/>
        <v>0.6</v>
      </c>
      <c r="CR30" s="188"/>
      <c r="CS30" s="145">
        <f t="shared" si="94"/>
        <v>5</v>
      </c>
      <c r="CT30" s="134"/>
      <c r="CU30" s="188"/>
      <c r="CV30" s="188"/>
      <c r="CW30" s="158"/>
      <c r="CX30" s="160">
        <f t="shared" si="7"/>
        <v>0</v>
      </c>
      <c r="CY30" s="161">
        <f t="shared" si="95"/>
        <v>3</v>
      </c>
      <c r="CZ30" s="160" t="str">
        <f t="shared" si="96"/>
        <v>Moderado</v>
      </c>
      <c r="DA30" s="153">
        <f t="shared" si="97"/>
        <v>0.6</v>
      </c>
      <c r="DB30" s="154">
        <f t="shared" si="98"/>
        <v>0</v>
      </c>
      <c r="DC30" s="154">
        <f t="shared" si="8"/>
        <v>0</v>
      </c>
      <c r="DD30" s="160">
        <f t="shared" si="99"/>
        <v>0</v>
      </c>
      <c r="DE30" s="434">
        <f t="shared" si="9"/>
        <v>5</v>
      </c>
      <c r="DF30" s="153">
        <f t="shared" si="10"/>
        <v>1</v>
      </c>
      <c r="DG30" s="434">
        <f t="shared" si="100"/>
        <v>3</v>
      </c>
      <c r="DH30" s="434"/>
      <c r="DI30" s="153">
        <f t="shared" si="11"/>
        <v>0.6</v>
      </c>
      <c r="DJ30" s="154">
        <f t="shared" si="12"/>
        <v>0</v>
      </c>
      <c r="DK30" s="154">
        <f t="shared" si="13"/>
        <v>0</v>
      </c>
      <c r="DL30" s="160">
        <f t="shared" si="14"/>
        <v>0</v>
      </c>
      <c r="DM30" s="434">
        <f t="shared" si="15"/>
        <v>5</v>
      </c>
      <c r="DN30" s="153">
        <f t="shared" si="16"/>
        <v>1</v>
      </c>
      <c r="DO30" s="434">
        <f t="shared" si="17"/>
        <v>3</v>
      </c>
      <c r="DP30" s="153">
        <f t="shared" si="18"/>
        <v>0.6</v>
      </c>
      <c r="DQ30" s="154">
        <f t="shared" si="19"/>
        <v>0</v>
      </c>
      <c r="DR30" s="154">
        <f t="shared" si="20"/>
        <v>0</v>
      </c>
      <c r="DS30" s="160">
        <f t="shared" si="21"/>
        <v>0</v>
      </c>
      <c r="DT30" s="434">
        <f t="shared" si="22"/>
        <v>5</v>
      </c>
      <c r="DU30" s="153">
        <f t="shared" si="23"/>
        <v>1</v>
      </c>
      <c r="DV30" s="434">
        <f t="shared" si="24"/>
        <v>3</v>
      </c>
      <c r="DW30" s="153">
        <f t="shared" si="25"/>
        <v>0.6</v>
      </c>
      <c r="DX30" s="154">
        <f t="shared" si="26"/>
        <v>0</v>
      </c>
      <c r="DY30" s="154">
        <f t="shared" si="27"/>
        <v>0</v>
      </c>
      <c r="DZ30" s="160">
        <f t="shared" si="28"/>
        <v>0</v>
      </c>
      <c r="EA30" s="434">
        <f t="shared" si="29"/>
        <v>5</v>
      </c>
      <c r="EB30" s="153">
        <f t="shared" si="30"/>
        <v>1</v>
      </c>
      <c r="EC30" s="434">
        <f t="shared" si="31"/>
        <v>3</v>
      </c>
      <c r="ED30" s="153">
        <f t="shared" si="32"/>
        <v>0.6</v>
      </c>
      <c r="EE30" s="154">
        <f t="shared" si="33"/>
        <v>0</v>
      </c>
      <c r="EF30" s="154">
        <f t="shared" si="34"/>
        <v>0</v>
      </c>
      <c r="EG30" s="160">
        <f t="shared" si="35"/>
        <v>0</v>
      </c>
      <c r="EH30" s="434">
        <f t="shared" si="36"/>
        <v>5</v>
      </c>
      <c r="EI30" s="153">
        <f t="shared" si="37"/>
        <v>1</v>
      </c>
      <c r="EJ30" s="434">
        <f t="shared" si="38"/>
        <v>3</v>
      </c>
      <c r="EK30" s="153">
        <f t="shared" si="39"/>
        <v>0.6</v>
      </c>
      <c r="EL30" s="154">
        <f t="shared" si="40"/>
        <v>0</v>
      </c>
      <c r="EM30" s="154">
        <f t="shared" si="41"/>
        <v>0</v>
      </c>
      <c r="EN30" s="160">
        <f t="shared" si="42"/>
        <v>0</v>
      </c>
      <c r="EO30" s="434">
        <f t="shared" si="43"/>
        <v>5</v>
      </c>
      <c r="EP30" s="153">
        <f t="shared" si="44"/>
        <v>1</v>
      </c>
      <c r="EQ30" s="434">
        <f t="shared" si="45"/>
        <v>3</v>
      </c>
      <c r="ER30" s="153">
        <f t="shared" si="46"/>
        <v>0.6</v>
      </c>
      <c r="ES30" s="154">
        <f t="shared" si="47"/>
        <v>0</v>
      </c>
      <c r="ET30" s="154">
        <f t="shared" si="48"/>
        <v>0</v>
      </c>
      <c r="EU30" s="160">
        <f t="shared" si="49"/>
        <v>0</v>
      </c>
      <c r="EV30" s="434">
        <f t="shared" si="50"/>
        <v>5</v>
      </c>
      <c r="EW30" s="153">
        <f t="shared" si="51"/>
        <v>1</v>
      </c>
      <c r="EX30" s="434">
        <f t="shared" si="52"/>
        <v>3</v>
      </c>
      <c r="EY30" s="153">
        <f t="shared" si="53"/>
        <v>0.6</v>
      </c>
      <c r="EZ30" s="154">
        <f t="shared" si="54"/>
        <v>0</v>
      </c>
      <c r="FA30" s="154">
        <f t="shared" si="55"/>
        <v>0</v>
      </c>
      <c r="FB30" s="160">
        <f t="shared" si="56"/>
        <v>0</v>
      </c>
      <c r="FC30" s="434">
        <f t="shared" si="57"/>
        <v>5</v>
      </c>
      <c r="FD30" s="153">
        <f t="shared" si="58"/>
        <v>1</v>
      </c>
      <c r="FE30" s="434">
        <f t="shared" si="59"/>
        <v>3</v>
      </c>
      <c r="FF30" s="153">
        <f t="shared" si="60"/>
        <v>0.6</v>
      </c>
      <c r="FG30" s="154">
        <f t="shared" si="61"/>
        <v>0</v>
      </c>
      <c r="FH30" s="154">
        <f t="shared" si="62"/>
        <v>0</v>
      </c>
      <c r="FI30" s="160">
        <f t="shared" si="63"/>
        <v>0</v>
      </c>
      <c r="FJ30" s="434">
        <f t="shared" si="64"/>
        <v>5</v>
      </c>
      <c r="FK30" s="153">
        <f t="shared" si="65"/>
        <v>1</v>
      </c>
      <c r="FL30" s="434">
        <f t="shared" si="66"/>
        <v>3</v>
      </c>
      <c r="FM30" s="153">
        <f t="shared" si="67"/>
        <v>0.6</v>
      </c>
      <c r="FN30" s="154">
        <f t="shared" si="68"/>
        <v>0</v>
      </c>
      <c r="FO30" s="154">
        <f t="shared" si="69"/>
        <v>0</v>
      </c>
      <c r="FP30" s="160">
        <f t="shared" si="70"/>
        <v>0</v>
      </c>
      <c r="FQ30" s="434">
        <f t="shared" si="71"/>
        <v>5</v>
      </c>
      <c r="FR30" s="153">
        <f t="shared" si="72"/>
        <v>1</v>
      </c>
      <c r="FS30" s="434">
        <f t="shared" si="73"/>
        <v>3</v>
      </c>
      <c r="FT30" s="153">
        <f t="shared" si="74"/>
        <v>0.6</v>
      </c>
      <c r="FU30" s="154">
        <f t="shared" si="75"/>
        <v>0</v>
      </c>
      <c r="FV30" s="154">
        <f t="shared" si="76"/>
        <v>0</v>
      </c>
      <c r="FW30" s="160">
        <f t="shared" si="77"/>
        <v>0</v>
      </c>
      <c r="FX30" s="434">
        <f t="shared" si="78"/>
        <v>5</v>
      </c>
      <c r="FY30" s="153">
        <f t="shared" si="79"/>
        <v>1</v>
      </c>
      <c r="FZ30" s="434">
        <f t="shared" si="80"/>
        <v>3</v>
      </c>
      <c r="GA30" s="153">
        <f t="shared" si="81"/>
        <v>0.6</v>
      </c>
      <c r="GB30" s="154">
        <f t="shared" si="82"/>
        <v>0</v>
      </c>
      <c r="GC30" s="154">
        <f t="shared" si="83"/>
        <v>0</v>
      </c>
      <c r="GD30" s="160">
        <f t="shared" si="84"/>
        <v>0</v>
      </c>
      <c r="GE30" s="434">
        <f t="shared" si="85"/>
        <v>5</v>
      </c>
      <c r="GF30" s="153">
        <f t="shared" si="86"/>
        <v>1</v>
      </c>
      <c r="GG30" s="434">
        <f t="shared" si="87"/>
        <v>3</v>
      </c>
      <c r="GH30" s="153">
        <f t="shared" si="88"/>
        <v>0.6</v>
      </c>
      <c r="GI30" s="153">
        <f t="shared" si="101"/>
        <v>0.6</v>
      </c>
    </row>
    <row r="31" spans="1:191" ht="37.799999999999997" hidden="1" customHeight="1" x14ac:dyDescent="0.2">
      <c r="A31" s="156">
        <v>23</v>
      </c>
      <c r="B31" s="133"/>
      <c r="C31" s="133"/>
      <c r="D31" s="274"/>
      <c r="E31" s="133"/>
      <c r="F31" s="275"/>
      <c r="G31" s="133"/>
      <c r="H31" s="133" t="s">
        <v>455</v>
      </c>
      <c r="I31" s="132"/>
      <c r="J31" s="132"/>
      <c r="K31" s="132"/>
      <c r="L31" s="132"/>
      <c r="M31" s="132"/>
      <c r="N31" s="132"/>
      <c r="O31" s="132"/>
      <c r="P31" s="132"/>
      <c r="Q31" s="132"/>
      <c r="R31" s="132"/>
      <c r="S31" s="132"/>
      <c r="T31" s="132"/>
      <c r="U31" s="132"/>
      <c r="V31" s="132"/>
      <c r="W31" s="132"/>
      <c r="X31" s="132"/>
      <c r="Y31" s="132"/>
      <c r="Z31" s="132"/>
      <c r="AA31" s="132"/>
      <c r="AB31" s="132"/>
      <c r="AC31" s="155">
        <f t="shared" si="0"/>
        <v>0</v>
      </c>
      <c r="AD31" s="149">
        <f t="shared" si="1"/>
        <v>1</v>
      </c>
      <c r="AE31" s="155" t="str">
        <f t="shared" si="2"/>
        <v>3 - Moderado</v>
      </c>
      <c r="AF31" s="149">
        <f t="shared" si="3"/>
        <v>0.6</v>
      </c>
      <c r="AG31" s="156" t="str">
        <f t="shared" si="89"/>
        <v/>
      </c>
      <c r="AH31" s="149">
        <f t="shared" si="4"/>
        <v>0.6</v>
      </c>
      <c r="AI31" s="133"/>
      <c r="AJ31" s="133"/>
      <c r="AK31" s="133"/>
      <c r="AL31" s="133"/>
      <c r="AM31" s="134"/>
      <c r="AN31" s="164"/>
      <c r="AO31" s="164"/>
      <c r="AP31" s="134"/>
      <c r="AQ31" s="134"/>
      <c r="AR31" s="164"/>
      <c r="AS31" s="164"/>
      <c r="AT31" s="134"/>
      <c r="AU31" s="134"/>
      <c r="AV31" s="164"/>
      <c r="AW31" s="164"/>
      <c r="AX31" s="134"/>
      <c r="AY31" s="134"/>
      <c r="AZ31" s="164"/>
      <c r="BA31" s="164"/>
      <c r="BB31" s="134"/>
      <c r="BC31" s="134"/>
      <c r="BD31" s="164"/>
      <c r="BE31" s="164"/>
      <c r="BF31" s="134"/>
      <c r="BG31" s="134"/>
      <c r="BH31" s="164"/>
      <c r="BI31" s="164"/>
      <c r="BJ31" s="134"/>
      <c r="BK31" s="134"/>
      <c r="BL31" s="164"/>
      <c r="BM31" s="164"/>
      <c r="BN31" s="134"/>
      <c r="BO31" s="134"/>
      <c r="BP31" s="164"/>
      <c r="BQ31" s="164"/>
      <c r="BR31" s="134"/>
      <c r="BS31" s="134"/>
      <c r="BT31" s="164"/>
      <c r="BU31" s="164"/>
      <c r="BV31" s="134"/>
      <c r="BW31" s="134"/>
      <c r="BX31" s="164"/>
      <c r="BY31" s="164"/>
      <c r="BZ31" s="134"/>
      <c r="CA31" s="134"/>
      <c r="CB31" s="164"/>
      <c r="CC31" s="164"/>
      <c r="CD31" s="134"/>
      <c r="CE31" s="134"/>
      <c r="CF31" s="164"/>
      <c r="CG31" s="164"/>
      <c r="CH31" s="134"/>
      <c r="CI31" s="164"/>
      <c r="CJ31" s="164"/>
      <c r="CK31" s="134"/>
      <c r="CL31" s="159" t="str">
        <f t="shared" si="90"/>
        <v>5 - Muy Alta</v>
      </c>
      <c r="CM31" s="165">
        <f t="shared" si="5"/>
        <v>1</v>
      </c>
      <c r="CN31" s="159" t="str">
        <f t="shared" si="91"/>
        <v>3 - Moderado</v>
      </c>
      <c r="CO31" s="165">
        <f t="shared" si="92"/>
        <v>0.6</v>
      </c>
      <c r="CP31" s="145" t="str">
        <f t="shared" si="6"/>
        <v>ALTO</v>
      </c>
      <c r="CQ31" s="149">
        <f t="shared" si="93"/>
        <v>0.6</v>
      </c>
      <c r="CR31" s="188"/>
      <c r="CS31" s="145">
        <f t="shared" si="94"/>
        <v>5</v>
      </c>
      <c r="CT31" s="134"/>
      <c r="CU31" s="188"/>
      <c r="CV31" s="188"/>
      <c r="CW31" s="158"/>
      <c r="CX31" s="160">
        <f t="shared" si="7"/>
        <v>0</v>
      </c>
      <c r="CY31" s="161">
        <f t="shared" si="95"/>
        <v>3</v>
      </c>
      <c r="CZ31" s="160" t="str">
        <f t="shared" si="96"/>
        <v>Moderado</v>
      </c>
      <c r="DA31" s="153">
        <f t="shared" si="97"/>
        <v>0.6</v>
      </c>
      <c r="DB31" s="154">
        <f t="shared" si="98"/>
        <v>0</v>
      </c>
      <c r="DC31" s="154">
        <f t="shared" si="8"/>
        <v>0</v>
      </c>
      <c r="DD31" s="160">
        <f t="shared" si="99"/>
        <v>0</v>
      </c>
      <c r="DE31" s="434">
        <f t="shared" si="9"/>
        <v>5</v>
      </c>
      <c r="DF31" s="153">
        <f t="shared" si="10"/>
        <v>1</v>
      </c>
      <c r="DG31" s="434">
        <f t="shared" si="100"/>
        <v>3</v>
      </c>
      <c r="DH31" s="434"/>
      <c r="DI31" s="153">
        <f t="shared" si="11"/>
        <v>0.6</v>
      </c>
      <c r="DJ31" s="154">
        <f t="shared" si="12"/>
        <v>0</v>
      </c>
      <c r="DK31" s="154">
        <f t="shared" si="13"/>
        <v>0</v>
      </c>
      <c r="DL31" s="160">
        <f t="shared" si="14"/>
        <v>0</v>
      </c>
      <c r="DM31" s="434">
        <f t="shared" si="15"/>
        <v>5</v>
      </c>
      <c r="DN31" s="153">
        <f t="shared" si="16"/>
        <v>1</v>
      </c>
      <c r="DO31" s="434">
        <f t="shared" si="17"/>
        <v>3</v>
      </c>
      <c r="DP31" s="153">
        <f t="shared" si="18"/>
        <v>0.6</v>
      </c>
      <c r="DQ31" s="154">
        <f t="shared" si="19"/>
        <v>0</v>
      </c>
      <c r="DR31" s="154">
        <f t="shared" si="20"/>
        <v>0</v>
      </c>
      <c r="DS31" s="160">
        <f t="shared" si="21"/>
        <v>0</v>
      </c>
      <c r="DT31" s="434">
        <f t="shared" si="22"/>
        <v>5</v>
      </c>
      <c r="DU31" s="153">
        <f t="shared" si="23"/>
        <v>1</v>
      </c>
      <c r="DV31" s="434">
        <f t="shared" si="24"/>
        <v>3</v>
      </c>
      <c r="DW31" s="153">
        <f t="shared" si="25"/>
        <v>0.6</v>
      </c>
      <c r="DX31" s="154">
        <f t="shared" si="26"/>
        <v>0</v>
      </c>
      <c r="DY31" s="154">
        <f t="shared" si="27"/>
        <v>0</v>
      </c>
      <c r="DZ31" s="160">
        <f t="shared" si="28"/>
        <v>0</v>
      </c>
      <c r="EA31" s="434">
        <f t="shared" si="29"/>
        <v>5</v>
      </c>
      <c r="EB31" s="153">
        <f t="shared" si="30"/>
        <v>1</v>
      </c>
      <c r="EC31" s="434">
        <f t="shared" si="31"/>
        <v>3</v>
      </c>
      <c r="ED31" s="153">
        <f t="shared" si="32"/>
        <v>0.6</v>
      </c>
      <c r="EE31" s="154">
        <f t="shared" si="33"/>
        <v>0</v>
      </c>
      <c r="EF31" s="154">
        <f t="shared" si="34"/>
        <v>0</v>
      </c>
      <c r="EG31" s="160">
        <f t="shared" si="35"/>
        <v>0</v>
      </c>
      <c r="EH31" s="434">
        <f t="shared" si="36"/>
        <v>5</v>
      </c>
      <c r="EI31" s="153">
        <f t="shared" si="37"/>
        <v>1</v>
      </c>
      <c r="EJ31" s="434">
        <f t="shared" si="38"/>
        <v>3</v>
      </c>
      <c r="EK31" s="153">
        <f t="shared" si="39"/>
        <v>0.6</v>
      </c>
      <c r="EL31" s="154">
        <f t="shared" si="40"/>
        <v>0</v>
      </c>
      <c r="EM31" s="154">
        <f t="shared" si="41"/>
        <v>0</v>
      </c>
      <c r="EN31" s="160">
        <f t="shared" si="42"/>
        <v>0</v>
      </c>
      <c r="EO31" s="434">
        <f t="shared" si="43"/>
        <v>5</v>
      </c>
      <c r="EP31" s="153">
        <f t="shared" si="44"/>
        <v>1</v>
      </c>
      <c r="EQ31" s="434">
        <f t="shared" si="45"/>
        <v>3</v>
      </c>
      <c r="ER31" s="153">
        <f t="shared" si="46"/>
        <v>0.6</v>
      </c>
      <c r="ES31" s="154">
        <f t="shared" si="47"/>
        <v>0</v>
      </c>
      <c r="ET31" s="154">
        <f t="shared" si="48"/>
        <v>0</v>
      </c>
      <c r="EU31" s="160">
        <f t="shared" si="49"/>
        <v>0</v>
      </c>
      <c r="EV31" s="434">
        <f t="shared" si="50"/>
        <v>5</v>
      </c>
      <c r="EW31" s="153">
        <f t="shared" si="51"/>
        <v>1</v>
      </c>
      <c r="EX31" s="434">
        <f t="shared" si="52"/>
        <v>3</v>
      </c>
      <c r="EY31" s="153">
        <f t="shared" si="53"/>
        <v>0.6</v>
      </c>
      <c r="EZ31" s="154">
        <f t="shared" si="54"/>
        <v>0</v>
      </c>
      <c r="FA31" s="154">
        <f t="shared" si="55"/>
        <v>0</v>
      </c>
      <c r="FB31" s="160">
        <f t="shared" si="56"/>
        <v>0</v>
      </c>
      <c r="FC31" s="434">
        <f t="shared" si="57"/>
        <v>5</v>
      </c>
      <c r="FD31" s="153">
        <f t="shared" si="58"/>
        <v>1</v>
      </c>
      <c r="FE31" s="434">
        <f t="shared" si="59"/>
        <v>3</v>
      </c>
      <c r="FF31" s="153">
        <f t="shared" si="60"/>
        <v>0.6</v>
      </c>
      <c r="FG31" s="154">
        <f t="shared" si="61"/>
        <v>0</v>
      </c>
      <c r="FH31" s="154">
        <f t="shared" si="62"/>
        <v>0</v>
      </c>
      <c r="FI31" s="160">
        <f t="shared" si="63"/>
        <v>0</v>
      </c>
      <c r="FJ31" s="434">
        <f t="shared" si="64"/>
        <v>5</v>
      </c>
      <c r="FK31" s="153">
        <f t="shared" si="65"/>
        <v>1</v>
      </c>
      <c r="FL31" s="434">
        <f t="shared" si="66"/>
        <v>3</v>
      </c>
      <c r="FM31" s="153">
        <f t="shared" si="67"/>
        <v>0.6</v>
      </c>
      <c r="FN31" s="154">
        <f t="shared" si="68"/>
        <v>0</v>
      </c>
      <c r="FO31" s="154">
        <f t="shared" si="69"/>
        <v>0</v>
      </c>
      <c r="FP31" s="160">
        <f t="shared" si="70"/>
        <v>0</v>
      </c>
      <c r="FQ31" s="434">
        <f t="shared" si="71"/>
        <v>5</v>
      </c>
      <c r="FR31" s="153">
        <f t="shared" si="72"/>
        <v>1</v>
      </c>
      <c r="FS31" s="434">
        <f t="shared" si="73"/>
        <v>3</v>
      </c>
      <c r="FT31" s="153">
        <f t="shared" si="74"/>
        <v>0.6</v>
      </c>
      <c r="FU31" s="154">
        <f t="shared" si="75"/>
        <v>0</v>
      </c>
      <c r="FV31" s="154">
        <f t="shared" si="76"/>
        <v>0</v>
      </c>
      <c r="FW31" s="160">
        <f t="shared" si="77"/>
        <v>0</v>
      </c>
      <c r="FX31" s="434">
        <f t="shared" si="78"/>
        <v>5</v>
      </c>
      <c r="FY31" s="153">
        <f t="shared" si="79"/>
        <v>1</v>
      </c>
      <c r="FZ31" s="434">
        <f t="shared" si="80"/>
        <v>3</v>
      </c>
      <c r="GA31" s="153">
        <f t="shared" si="81"/>
        <v>0.6</v>
      </c>
      <c r="GB31" s="154">
        <f t="shared" si="82"/>
        <v>0</v>
      </c>
      <c r="GC31" s="154">
        <f t="shared" si="83"/>
        <v>0</v>
      </c>
      <c r="GD31" s="160">
        <f t="shared" si="84"/>
        <v>0</v>
      </c>
      <c r="GE31" s="434">
        <f t="shared" si="85"/>
        <v>5</v>
      </c>
      <c r="GF31" s="153">
        <f t="shared" si="86"/>
        <v>1</v>
      </c>
      <c r="GG31" s="434">
        <f t="shared" si="87"/>
        <v>3</v>
      </c>
      <c r="GH31" s="153">
        <f t="shared" si="88"/>
        <v>0.6</v>
      </c>
      <c r="GI31" s="153">
        <f t="shared" si="101"/>
        <v>0.6</v>
      </c>
    </row>
    <row r="32" spans="1:191" ht="37.799999999999997" hidden="1" customHeight="1" x14ac:dyDescent="0.2">
      <c r="A32" s="156">
        <v>24</v>
      </c>
      <c r="B32" s="133"/>
      <c r="C32" s="133"/>
      <c r="D32" s="274"/>
      <c r="E32" s="133"/>
      <c r="F32" s="275"/>
      <c r="G32" s="133"/>
      <c r="H32" s="133" t="s">
        <v>455</v>
      </c>
      <c r="I32" s="132"/>
      <c r="J32" s="132"/>
      <c r="K32" s="132"/>
      <c r="L32" s="132"/>
      <c r="M32" s="132"/>
      <c r="N32" s="132"/>
      <c r="O32" s="132"/>
      <c r="P32" s="132"/>
      <c r="Q32" s="132"/>
      <c r="R32" s="132"/>
      <c r="S32" s="132"/>
      <c r="T32" s="132"/>
      <c r="U32" s="132"/>
      <c r="V32" s="132"/>
      <c r="W32" s="132"/>
      <c r="X32" s="132"/>
      <c r="Y32" s="132"/>
      <c r="Z32" s="132"/>
      <c r="AA32" s="132"/>
      <c r="AB32" s="132"/>
      <c r="AC32" s="155">
        <f t="shared" si="0"/>
        <v>0</v>
      </c>
      <c r="AD32" s="149">
        <f t="shared" si="1"/>
        <v>1</v>
      </c>
      <c r="AE32" s="155" t="str">
        <f t="shared" si="2"/>
        <v>3 - Moderado</v>
      </c>
      <c r="AF32" s="149">
        <f t="shared" si="3"/>
        <v>0.6</v>
      </c>
      <c r="AG32" s="156" t="str">
        <f t="shared" si="89"/>
        <v/>
      </c>
      <c r="AH32" s="149">
        <f t="shared" si="4"/>
        <v>0.6</v>
      </c>
      <c r="AI32" s="133"/>
      <c r="AJ32" s="133"/>
      <c r="AK32" s="133"/>
      <c r="AL32" s="133"/>
      <c r="AM32" s="134"/>
      <c r="AN32" s="164"/>
      <c r="AO32" s="164"/>
      <c r="AP32" s="134"/>
      <c r="AQ32" s="134"/>
      <c r="AR32" s="164"/>
      <c r="AS32" s="164"/>
      <c r="AT32" s="134"/>
      <c r="AU32" s="134"/>
      <c r="AV32" s="164"/>
      <c r="AW32" s="164"/>
      <c r="AX32" s="134"/>
      <c r="AY32" s="134"/>
      <c r="AZ32" s="164"/>
      <c r="BA32" s="164"/>
      <c r="BB32" s="134"/>
      <c r="BC32" s="134"/>
      <c r="BD32" s="164"/>
      <c r="BE32" s="164"/>
      <c r="BF32" s="134"/>
      <c r="BG32" s="134"/>
      <c r="BH32" s="164"/>
      <c r="BI32" s="164"/>
      <c r="BJ32" s="134"/>
      <c r="BK32" s="134"/>
      <c r="BL32" s="164"/>
      <c r="BM32" s="164"/>
      <c r="BN32" s="134"/>
      <c r="BO32" s="134"/>
      <c r="BP32" s="164"/>
      <c r="BQ32" s="164"/>
      <c r="BR32" s="134"/>
      <c r="BS32" s="134"/>
      <c r="BT32" s="164"/>
      <c r="BU32" s="164"/>
      <c r="BV32" s="134"/>
      <c r="BW32" s="134"/>
      <c r="BX32" s="164"/>
      <c r="BY32" s="164"/>
      <c r="BZ32" s="134"/>
      <c r="CA32" s="134"/>
      <c r="CB32" s="164"/>
      <c r="CC32" s="164"/>
      <c r="CD32" s="134"/>
      <c r="CE32" s="134"/>
      <c r="CF32" s="164"/>
      <c r="CG32" s="164"/>
      <c r="CH32" s="134"/>
      <c r="CI32" s="164"/>
      <c r="CJ32" s="164"/>
      <c r="CK32" s="134"/>
      <c r="CL32" s="159" t="str">
        <f t="shared" si="90"/>
        <v>5 - Muy Alta</v>
      </c>
      <c r="CM32" s="165">
        <f t="shared" si="5"/>
        <v>1</v>
      </c>
      <c r="CN32" s="159" t="str">
        <f t="shared" si="91"/>
        <v>3 - Moderado</v>
      </c>
      <c r="CO32" s="165">
        <f t="shared" si="92"/>
        <v>0.6</v>
      </c>
      <c r="CP32" s="145" t="str">
        <f t="shared" si="6"/>
        <v>ALTO</v>
      </c>
      <c r="CQ32" s="149">
        <f t="shared" si="93"/>
        <v>0.6</v>
      </c>
      <c r="CR32" s="188"/>
      <c r="CS32" s="145">
        <f t="shared" si="94"/>
        <v>5</v>
      </c>
      <c r="CT32" s="134"/>
      <c r="CU32" s="188"/>
      <c r="CV32" s="188"/>
      <c r="CW32" s="158"/>
      <c r="CX32" s="160">
        <f t="shared" si="7"/>
        <v>0</v>
      </c>
      <c r="CY32" s="161">
        <f t="shared" si="95"/>
        <v>3</v>
      </c>
      <c r="CZ32" s="160" t="str">
        <f t="shared" si="96"/>
        <v>Moderado</v>
      </c>
      <c r="DA32" s="153">
        <f t="shared" si="97"/>
        <v>0.6</v>
      </c>
      <c r="DB32" s="154">
        <f t="shared" si="98"/>
        <v>0</v>
      </c>
      <c r="DC32" s="154">
        <f t="shared" si="8"/>
        <v>0</v>
      </c>
      <c r="DD32" s="160">
        <f t="shared" si="99"/>
        <v>0</v>
      </c>
      <c r="DE32" s="434">
        <f t="shared" si="9"/>
        <v>5</v>
      </c>
      <c r="DF32" s="153">
        <f t="shared" si="10"/>
        <v>1</v>
      </c>
      <c r="DG32" s="434">
        <f t="shared" si="100"/>
        <v>3</v>
      </c>
      <c r="DH32" s="434"/>
      <c r="DI32" s="153">
        <f t="shared" si="11"/>
        <v>0.6</v>
      </c>
      <c r="DJ32" s="154">
        <f t="shared" si="12"/>
        <v>0</v>
      </c>
      <c r="DK32" s="154">
        <f t="shared" si="13"/>
        <v>0</v>
      </c>
      <c r="DL32" s="160">
        <f t="shared" si="14"/>
        <v>0</v>
      </c>
      <c r="DM32" s="434">
        <f t="shared" si="15"/>
        <v>5</v>
      </c>
      <c r="DN32" s="153">
        <f t="shared" si="16"/>
        <v>1</v>
      </c>
      <c r="DO32" s="434">
        <f t="shared" si="17"/>
        <v>3</v>
      </c>
      <c r="DP32" s="153">
        <f t="shared" si="18"/>
        <v>0.6</v>
      </c>
      <c r="DQ32" s="154">
        <f t="shared" si="19"/>
        <v>0</v>
      </c>
      <c r="DR32" s="154">
        <f t="shared" si="20"/>
        <v>0</v>
      </c>
      <c r="DS32" s="160">
        <f t="shared" si="21"/>
        <v>0</v>
      </c>
      <c r="DT32" s="434">
        <f t="shared" si="22"/>
        <v>5</v>
      </c>
      <c r="DU32" s="153">
        <f t="shared" si="23"/>
        <v>1</v>
      </c>
      <c r="DV32" s="434">
        <f t="shared" si="24"/>
        <v>3</v>
      </c>
      <c r="DW32" s="153">
        <f t="shared" si="25"/>
        <v>0.6</v>
      </c>
      <c r="DX32" s="154">
        <f t="shared" si="26"/>
        <v>0</v>
      </c>
      <c r="DY32" s="154">
        <f t="shared" si="27"/>
        <v>0</v>
      </c>
      <c r="DZ32" s="160">
        <f t="shared" si="28"/>
        <v>0</v>
      </c>
      <c r="EA32" s="434">
        <f t="shared" si="29"/>
        <v>5</v>
      </c>
      <c r="EB32" s="153">
        <f t="shared" si="30"/>
        <v>1</v>
      </c>
      <c r="EC32" s="434">
        <f t="shared" si="31"/>
        <v>3</v>
      </c>
      <c r="ED32" s="153">
        <f t="shared" si="32"/>
        <v>0.6</v>
      </c>
      <c r="EE32" s="154">
        <f t="shared" si="33"/>
        <v>0</v>
      </c>
      <c r="EF32" s="154">
        <f t="shared" si="34"/>
        <v>0</v>
      </c>
      <c r="EG32" s="160">
        <f t="shared" si="35"/>
        <v>0</v>
      </c>
      <c r="EH32" s="434">
        <f t="shared" si="36"/>
        <v>5</v>
      </c>
      <c r="EI32" s="153">
        <f t="shared" si="37"/>
        <v>1</v>
      </c>
      <c r="EJ32" s="434">
        <f t="shared" si="38"/>
        <v>3</v>
      </c>
      <c r="EK32" s="153">
        <f t="shared" si="39"/>
        <v>0.6</v>
      </c>
      <c r="EL32" s="154">
        <f t="shared" si="40"/>
        <v>0</v>
      </c>
      <c r="EM32" s="154">
        <f t="shared" si="41"/>
        <v>0</v>
      </c>
      <c r="EN32" s="160">
        <f t="shared" si="42"/>
        <v>0</v>
      </c>
      <c r="EO32" s="434">
        <f t="shared" si="43"/>
        <v>5</v>
      </c>
      <c r="EP32" s="153">
        <f t="shared" si="44"/>
        <v>1</v>
      </c>
      <c r="EQ32" s="434">
        <f t="shared" si="45"/>
        <v>3</v>
      </c>
      <c r="ER32" s="153">
        <f t="shared" si="46"/>
        <v>0.6</v>
      </c>
      <c r="ES32" s="154">
        <f t="shared" si="47"/>
        <v>0</v>
      </c>
      <c r="ET32" s="154">
        <f t="shared" si="48"/>
        <v>0</v>
      </c>
      <c r="EU32" s="160">
        <f t="shared" si="49"/>
        <v>0</v>
      </c>
      <c r="EV32" s="434">
        <f t="shared" si="50"/>
        <v>5</v>
      </c>
      <c r="EW32" s="153">
        <f t="shared" si="51"/>
        <v>1</v>
      </c>
      <c r="EX32" s="434">
        <f t="shared" si="52"/>
        <v>3</v>
      </c>
      <c r="EY32" s="153">
        <f t="shared" si="53"/>
        <v>0.6</v>
      </c>
      <c r="EZ32" s="154">
        <f t="shared" si="54"/>
        <v>0</v>
      </c>
      <c r="FA32" s="154">
        <f t="shared" si="55"/>
        <v>0</v>
      </c>
      <c r="FB32" s="160">
        <f t="shared" si="56"/>
        <v>0</v>
      </c>
      <c r="FC32" s="434">
        <f t="shared" si="57"/>
        <v>5</v>
      </c>
      <c r="FD32" s="153">
        <f t="shared" si="58"/>
        <v>1</v>
      </c>
      <c r="FE32" s="434">
        <f t="shared" si="59"/>
        <v>3</v>
      </c>
      <c r="FF32" s="153">
        <f t="shared" si="60"/>
        <v>0.6</v>
      </c>
      <c r="FG32" s="154">
        <f t="shared" si="61"/>
        <v>0</v>
      </c>
      <c r="FH32" s="154">
        <f t="shared" si="62"/>
        <v>0</v>
      </c>
      <c r="FI32" s="160">
        <f t="shared" si="63"/>
        <v>0</v>
      </c>
      <c r="FJ32" s="434">
        <f t="shared" si="64"/>
        <v>5</v>
      </c>
      <c r="FK32" s="153">
        <f t="shared" si="65"/>
        <v>1</v>
      </c>
      <c r="FL32" s="434">
        <f t="shared" si="66"/>
        <v>3</v>
      </c>
      <c r="FM32" s="153">
        <f t="shared" si="67"/>
        <v>0.6</v>
      </c>
      <c r="FN32" s="154">
        <f t="shared" si="68"/>
        <v>0</v>
      </c>
      <c r="FO32" s="154">
        <f t="shared" si="69"/>
        <v>0</v>
      </c>
      <c r="FP32" s="160">
        <f t="shared" si="70"/>
        <v>0</v>
      </c>
      <c r="FQ32" s="434">
        <f t="shared" si="71"/>
        <v>5</v>
      </c>
      <c r="FR32" s="153">
        <f t="shared" si="72"/>
        <v>1</v>
      </c>
      <c r="FS32" s="434">
        <f t="shared" si="73"/>
        <v>3</v>
      </c>
      <c r="FT32" s="153">
        <f t="shared" si="74"/>
        <v>0.6</v>
      </c>
      <c r="FU32" s="154">
        <f t="shared" si="75"/>
        <v>0</v>
      </c>
      <c r="FV32" s="154">
        <f t="shared" si="76"/>
        <v>0</v>
      </c>
      <c r="FW32" s="160">
        <f t="shared" si="77"/>
        <v>0</v>
      </c>
      <c r="FX32" s="434">
        <f t="shared" si="78"/>
        <v>5</v>
      </c>
      <c r="FY32" s="153">
        <f t="shared" si="79"/>
        <v>1</v>
      </c>
      <c r="FZ32" s="434">
        <f t="shared" si="80"/>
        <v>3</v>
      </c>
      <c r="GA32" s="153">
        <f t="shared" si="81"/>
        <v>0.6</v>
      </c>
      <c r="GB32" s="154">
        <f t="shared" si="82"/>
        <v>0</v>
      </c>
      <c r="GC32" s="154">
        <f t="shared" si="83"/>
        <v>0</v>
      </c>
      <c r="GD32" s="160">
        <f t="shared" si="84"/>
        <v>0</v>
      </c>
      <c r="GE32" s="434">
        <f t="shared" si="85"/>
        <v>5</v>
      </c>
      <c r="GF32" s="153">
        <f t="shared" si="86"/>
        <v>1</v>
      </c>
      <c r="GG32" s="434">
        <f t="shared" si="87"/>
        <v>3</v>
      </c>
      <c r="GH32" s="153">
        <f t="shared" si="88"/>
        <v>0.6</v>
      </c>
      <c r="GI32" s="153">
        <f t="shared" si="101"/>
        <v>0.6</v>
      </c>
    </row>
    <row r="33" spans="1:191" ht="37.799999999999997" hidden="1" customHeight="1" x14ac:dyDescent="0.2">
      <c r="A33" s="156">
        <v>25</v>
      </c>
      <c r="B33" s="133"/>
      <c r="C33" s="133"/>
      <c r="D33" s="274"/>
      <c r="E33" s="133"/>
      <c r="F33" s="275"/>
      <c r="G33" s="133"/>
      <c r="H33" s="133" t="s">
        <v>455</v>
      </c>
      <c r="I33" s="132"/>
      <c r="J33" s="132"/>
      <c r="K33" s="132"/>
      <c r="L33" s="132"/>
      <c r="M33" s="132"/>
      <c r="N33" s="132"/>
      <c r="O33" s="132"/>
      <c r="P33" s="132"/>
      <c r="Q33" s="132"/>
      <c r="R33" s="132"/>
      <c r="S33" s="132"/>
      <c r="T33" s="132"/>
      <c r="U33" s="132"/>
      <c r="V33" s="132"/>
      <c r="W33" s="132"/>
      <c r="X33" s="132"/>
      <c r="Y33" s="132"/>
      <c r="Z33" s="132"/>
      <c r="AA33" s="132"/>
      <c r="AB33" s="132"/>
      <c r="AC33" s="155">
        <f t="shared" si="0"/>
        <v>0</v>
      </c>
      <c r="AD33" s="149">
        <f t="shared" si="1"/>
        <v>1</v>
      </c>
      <c r="AE33" s="155" t="str">
        <f t="shared" si="2"/>
        <v>3 - Moderado</v>
      </c>
      <c r="AF33" s="149">
        <f t="shared" si="3"/>
        <v>0.6</v>
      </c>
      <c r="AG33" s="156" t="str">
        <f t="shared" si="89"/>
        <v/>
      </c>
      <c r="AH33" s="149">
        <f t="shared" si="4"/>
        <v>0.6</v>
      </c>
      <c r="AI33" s="133"/>
      <c r="AJ33" s="133"/>
      <c r="AK33" s="133"/>
      <c r="AL33" s="133"/>
      <c r="AM33" s="134"/>
      <c r="AN33" s="164"/>
      <c r="AO33" s="164"/>
      <c r="AP33" s="134"/>
      <c r="AQ33" s="134"/>
      <c r="AR33" s="164"/>
      <c r="AS33" s="164"/>
      <c r="AT33" s="134"/>
      <c r="AU33" s="134"/>
      <c r="AV33" s="164"/>
      <c r="AW33" s="164"/>
      <c r="AX33" s="134"/>
      <c r="AY33" s="134"/>
      <c r="AZ33" s="164"/>
      <c r="BA33" s="164"/>
      <c r="BB33" s="134"/>
      <c r="BC33" s="134"/>
      <c r="BD33" s="164"/>
      <c r="BE33" s="164"/>
      <c r="BF33" s="134"/>
      <c r="BG33" s="134"/>
      <c r="BH33" s="164"/>
      <c r="BI33" s="164"/>
      <c r="BJ33" s="134"/>
      <c r="BK33" s="134"/>
      <c r="BL33" s="164"/>
      <c r="BM33" s="164"/>
      <c r="BN33" s="134"/>
      <c r="BO33" s="134"/>
      <c r="BP33" s="164"/>
      <c r="BQ33" s="164"/>
      <c r="BR33" s="134"/>
      <c r="BS33" s="134"/>
      <c r="BT33" s="164"/>
      <c r="BU33" s="164"/>
      <c r="BV33" s="134"/>
      <c r="BW33" s="134"/>
      <c r="BX33" s="164"/>
      <c r="BY33" s="164"/>
      <c r="BZ33" s="134"/>
      <c r="CA33" s="134"/>
      <c r="CB33" s="164"/>
      <c r="CC33" s="164"/>
      <c r="CD33" s="134"/>
      <c r="CE33" s="134"/>
      <c r="CF33" s="164"/>
      <c r="CG33" s="164"/>
      <c r="CH33" s="134"/>
      <c r="CI33" s="164"/>
      <c r="CJ33" s="164"/>
      <c r="CK33" s="134"/>
      <c r="CL33" s="159" t="str">
        <f t="shared" si="90"/>
        <v>5 - Muy Alta</v>
      </c>
      <c r="CM33" s="165">
        <f t="shared" si="5"/>
        <v>1</v>
      </c>
      <c r="CN33" s="159" t="str">
        <f t="shared" si="91"/>
        <v>3 - Moderado</v>
      </c>
      <c r="CO33" s="165">
        <f t="shared" si="92"/>
        <v>0.6</v>
      </c>
      <c r="CP33" s="145" t="str">
        <f t="shared" si="6"/>
        <v>ALTO</v>
      </c>
      <c r="CQ33" s="149">
        <f t="shared" si="93"/>
        <v>0.6</v>
      </c>
      <c r="CR33" s="188"/>
      <c r="CS33" s="145">
        <f t="shared" si="94"/>
        <v>5</v>
      </c>
      <c r="CT33" s="134"/>
      <c r="CU33" s="188"/>
      <c r="CV33" s="188"/>
      <c r="CW33" s="158"/>
      <c r="CX33" s="160">
        <f t="shared" si="7"/>
        <v>0</v>
      </c>
      <c r="CY33" s="161">
        <f t="shared" si="95"/>
        <v>3</v>
      </c>
      <c r="CZ33" s="160" t="str">
        <f t="shared" si="96"/>
        <v>Moderado</v>
      </c>
      <c r="DA33" s="153">
        <f t="shared" si="97"/>
        <v>0.6</v>
      </c>
      <c r="DB33" s="154">
        <f t="shared" si="98"/>
        <v>0</v>
      </c>
      <c r="DC33" s="154">
        <f t="shared" si="8"/>
        <v>0</v>
      </c>
      <c r="DD33" s="160">
        <f t="shared" si="99"/>
        <v>0</v>
      </c>
      <c r="DE33" s="434">
        <f t="shared" si="9"/>
        <v>5</v>
      </c>
      <c r="DF33" s="153">
        <f t="shared" si="10"/>
        <v>1</v>
      </c>
      <c r="DG33" s="434">
        <f t="shared" si="100"/>
        <v>3</v>
      </c>
      <c r="DH33" s="434"/>
      <c r="DI33" s="153">
        <f t="shared" si="11"/>
        <v>0.6</v>
      </c>
      <c r="DJ33" s="154">
        <f t="shared" si="12"/>
        <v>0</v>
      </c>
      <c r="DK33" s="154">
        <f t="shared" si="13"/>
        <v>0</v>
      </c>
      <c r="DL33" s="160">
        <f t="shared" si="14"/>
        <v>0</v>
      </c>
      <c r="DM33" s="434">
        <f t="shared" si="15"/>
        <v>5</v>
      </c>
      <c r="DN33" s="153">
        <f t="shared" si="16"/>
        <v>1</v>
      </c>
      <c r="DO33" s="434">
        <f t="shared" si="17"/>
        <v>3</v>
      </c>
      <c r="DP33" s="153">
        <f t="shared" si="18"/>
        <v>0.6</v>
      </c>
      <c r="DQ33" s="154">
        <f t="shared" si="19"/>
        <v>0</v>
      </c>
      <c r="DR33" s="154">
        <f t="shared" si="20"/>
        <v>0</v>
      </c>
      <c r="DS33" s="160">
        <f t="shared" si="21"/>
        <v>0</v>
      </c>
      <c r="DT33" s="434">
        <f t="shared" si="22"/>
        <v>5</v>
      </c>
      <c r="DU33" s="153">
        <f t="shared" si="23"/>
        <v>1</v>
      </c>
      <c r="DV33" s="434">
        <f t="shared" si="24"/>
        <v>3</v>
      </c>
      <c r="DW33" s="153">
        <f t="shared" si="25"/>
        <v>0.6</v>
      </c>
      <c r="DX33" s="154">
        <f t="shared" si="26"/>
        <v>0</v>
      </c>
      <c r="DY33" s="154">
        <f t="shared" si="27"/>
        <v>0</v>
      </c>
      <c r="DZ33" s="160">
        <f t="shared" si="28"/>
        <v>0</v>
      </c>
      <c r="EA33" s="434">
        <f t="shared" si="29"/>
        <v>5</v>
      </c>
      <c r="EB33" s="153">
        <f t="shared" si="30"/>
        <v>1</v>
      </c>
      <c r="EC33" s="434">
        <f t="shared" si="31"/>
        <v>3</v>
      </c>
      <c r="ED33" s="153">
        <f t="shared" si="32"/>
        <v>0.6</v>
      </c>
      <c r="EE33" s="154">
        <f t="shared" si="33"/>
        <v>0</v>
      </c>
      <c r="EF33" s="154">
        <f t="shared" si="34"/>
        <v>0</v>
      </c>
      <c r="EG33" s="160">
        <f t="shared" si="35"/>
        <v>0</v>
      </c>
      <c r="EH33" s="434">
        <f t="shared" si="36"/>
        <v>5</v>
      </c>
      <c r="EI33" s="153">
        <f t="shared" si="37"/>
        <v>1</v>
      </c>
      <c r="EJ33" s="434">
        <f t="shared" si="38"/>
        <v>3</v>
      </c>
      <c r="EK33" s="153">
        <f t="shared" si="39"/>
        <v>0.6</v>
      </c>
      <c r="EL33" s="154">
        <f t="shared" si="40"/>
        <v>0</v>
      </c>
      <c r="EM33" s="154">
        <f t="shared" si="41"/>
        <v>0</v>
      </c>
      <c r="EN33" s="160">
        <f t="shared" si="42"/>
        <v>0</v>
      </c>
      <c r="EO33" s="434">
        <f t="shared" si="43"/>
        <v>5</v>
      </c>
      <c r="EP33" s="153">
        <f t="shared" si="44"/>
        <v>1</v>
      </c>
      <c r="EQ33" s="434">
        <f t="shared" si="45"/>
        <v>3</v>
      </c>
      <c r="ER33" s="153">
        <f t="shared" si="46"/>
        <v>0.6</v>
      </c>
      <c r="ES33" s="154">
        <f t="shared" si="47"/>
        <v>0</v>
      </c>
      <c r="ET33" s="154">
        <f t="shared" si="48"/>
        <v>0</v>
      </c>
      <c r="EU33" s="160">
        <f t="shared" si="49"/>
        <v>0</v>
      </c>
      <c r="EV33" s="434">
        <f t="shared" si="50"/>
        <v>5</v>
      </c>
      <c r="EW33" s="153">
        <f t="shared" si="51"/>
        <v>1</v>
      </c>
      <c r="EX33" s="434">
        <f t="shared" si="52"/>
        <v>3</v>
      </c>
      <c r="EY33" s="153">
        <f t="shared" si="53"/>
        <v>0.6</v>
      </c>
      <c r="EZ33" s="154">
        <f t="shared" si="54"/>
        <v>0</v>
      </c>
      <c r="FA33" s="154">
        <f t="shared" si="55"/>
        <v>0</v>
      </c>
      <c r="FB33" s="160">
        <f t="shared" si="56"/>
        <v>0</v>
      </c>
      <c r="FC33" s="434">
        <f t="shared" si="57"/>
        <v>5</v>
      </c>
      <c r="FD33" s="153">
        <f t="shared" si="58"/>
        <v>1</v>
      </c>
      <c r="FE33" s="434">
        <f t="shared" si="59"/>
        <v>3</v>
      </c>
      <c r="FF33" s="153">
        <f t="shared" si="60"/>
        <v>0.6</v>
      </c>
      <c r="FG33" s="154">
        <f t="shared" si="61"/>
        <v>0</v>
      </c>
      <c r="FH33" s="154">
        <f t="shared" si="62"/>
        <v>0</v>
      </c>
      <c r="FI33" s="160">
        <f t="shared" si="63"/>
        <v>0</v>
      </c>
      <c r="FJ33" s="434">
        <f t="shared" si="64"/>
        <v>5</v>
      </c>
      <c r="FK33" s="153">
        <f t="shared" si="65"/>
        <v>1</v>
      </c>
      <c r="FL33" s="434">
        <f t="shared" si="66"/>
        <v>3</v>
      </c>
      <c r="FM33" s="153">
        <f t="shared" si="67"/>
        <v>0.6</v>
      </c>
      <c r="FN33" s="154">
        <f t="shared" si="68"/>
        <v>0</v>
      </c>
      <c r="FO33" s="154">
        <f t="shared" si="69"/>
        <v>0</v>
      </c>
      <c r="FP33" s="160">
        <f t="shared" si="70"/>
        <v>0</v>
      </c>
      <c r="FQ33" s="434">
        <f t="shared" si="71"/>
        <v>5</v>
      </c>
      <c r="FR33" s="153">
        <f t="shared" si="72"/>
        <v>1</v>
      </c>
      <c r="FS33" s="434">
        <f t="shared" si="73"/>
        <v>3</v>
      </c>
      <c r="FT33" s="153">
        <f t="shared" si="74"/>
        <v>0.6</v>
      </c>
      <c r="FU33" s="154">
        <f t="shared" si="75"/>
        <v>0</v>
      </c>
      <c r="FV33" s="154">
        <f t="shared" si="76"/>
        <v>0</v>
      </c>
      <c r="FW33" s="160">
        <f t="shared" si="77"/>
        <v>0</v>
      </c>
      <c r="FX33" s="434">
        <f t="shared" si="78"/>
        <v>5</v>
      </c>
      <c r="FY33" s="153">
        <f t="shared" si="79"/>
        <v>1</v>
      </c>
      <c r="FZ33" s="434">
        <f t="shared" si="80"/>
        <v>3</v>
      </c>
      <c r="GA33" s="153">
        <f t="shared" si="81"/>
        <v>0.6</v>
      </c>
      <c r="GB33" s="154">
        <f t="shared" si="82"/>
        <v>0</v>
      </c>
      <c r="GC33" s="154">
        <f t="shared" si="83"/>
        <v>0</v>
      </c>
      <c r="GD33" s="160">
        <f t="shared" si="84"/>
        <v>0</v>
      </c>
      <c r="GE33" s="434">
        <f t="shared" si="85"/>
        <v>5</v>
      </c>
      <c r="GF33" s="153">
        <f t="shared" si="86"/>
        <v>1</v>
      </c>
      <c r="GG33" s="434">
        <f t="shared" si="87"/>
        <v>3</v>
      </c>
      <c r="GH33" s="153">
        <f t="shared" si="88"/>
        <v>0.6</v>
      </c>
      <c r="GI33" s="153">
        <f t="shared" si="101"/>
        <v>0.6</v>
      </c>
    </row>
    <row r="34" spans="1:191" ht="37.799999999999997" hidden="1" customHeight="1" x14ac:dyDescent="0.2">
      <c r="A34" s="156">
        <v>26</v>
      </c>
      <c r="B34" s="133"/>
      <c r="C34" s="133"/>
      <c r="D34" s="274"/>
      <c r="E34" s="133"/>
      <c r="F34" s="275"/>
      <c r="G34" s="133"/>
      <c r="H34" s="133" t="s">
        <v>455</v>
      </c>
      <c r="I34" s="132"/>
      <c r="J34" s="132"/>
      <c r="K34" s="132"/>
      <c r="L34" s="132"/>
      <c r="M34" s="132"/>
      <c r="N34" s="132"/>
      <c r="O34" s="132"/>
      <c r="P34" s="132"/>
      <c r="Q34" s="132"/>
      <c r="R34" s="132"/>
      <c r="S34" s="132"/>
      <c r="T34" s="132"/>
      <c r="U34" s="132"/>
      <c r="V34" s="132"/>
      <c r="W34" s="132"/>
      <c r="X34" s="132"/>
      <c r="Y34" s="132"/>
      <c r="Z34" s="132"/>
      <c r="AA34" s="132"/>
      <c r="AB34" s="132"/>
      <c r="AC34" s="155">
        <f t="shared" si="0"/>
        <v>0</v>
      </c>
      <c r="AD34" s="149">
        <f t="shared" si="1"/>
        <v>1</v>
      </c>
      <c r="AE34" s="155" t="str">
        <f t="shared" si="2"/>
        <v>3 - Moderado</v>
      </c>
      <c r="AF34" s="149">
        <f t="shared" si="3"/>
        <v>0.6</v>
      </c>
      <c r="AG34" s="156" t="str">
        <f t="shared" si="89"/>
        <v/>
      </c>
      <c r="AH34" s="149">
        <f t="shared" si="4"/>
        <v>0.6</v>
      </c>
      <c r="AI34" s="133"/>
      <c r="AJ34" s="133"/>
      <c r="AK34" s="133"/>
      <c r="AL34" s="133"/>
      <c r="AM34" s="134"/>
      <c r="AN34" s="164"/>
      <c r="AO34" s="164"/>
      <c r="AP34" s="134"/>
      <c r="AQ34" s="134"/>
      <c r="AR34" s="164"/>
      <c r="AS34" s="164"/>
      <c r="AT34" s="134"/>
      <c r="AU34" s="134"/>
      <c r="AV34" s="164"/>
      <c r="AW34" s="164"/>
      <c r="AX34" s="134"/>
      <c r="AY34" s="134"/>
      <c r="AZ34" s="164"/>
      <c r="BA34" s="164"/>
      <c r="BB34" s="134"/>
      <c r="BC34" s="134"/>
      <c r="BD34" s="164"/>
      <c r="BE34" s="164"/>
      <c r="BF34" s="134"/>
      <c r="BG34" s="134"/>
      <c r="BH34" s="164"/>
      <c r="BI34" s="164"/>
      <c r="BJ34" s="134"/>
      <c r="BK34" s="134"/>
      <c r="BL34" s="164"/>
      <c r="BM34" s="164"/>
      <c r="BN34" s="134"/>
      <c r="BO34" s="134"/>
      <c r="BP34" s="164"/>
      <c r="BQ34" s="164"/>
      <c r="BR34" s="134"/>
      <c r="BS34" s="134"/>
      <c r="BT34" s="164"/>
      <c r="BU34" s="164"/>
      <c r="BV34" s="134"/>
      <c r="BW34" s="134"/>
      <c r="BX34" s="164"/>
      <c r="BY34" s="164"/>
      <c r="BZ34" s="134"/>
      <c r="CA34" s="134"/>
      <c r="CB34" s="164"/>
      <c r="CC34" s="164"/>
      <c r="CD34" s="134"/>
      <c r="CE34" s="134"/>
      <c r="CF34" s="164"/>
      <c r="CG34" s="164"/>
      <c r="CH34" s="134"/>
      <c r="CI34" s="164"/>
      <c r="CJ34" s="164"/>
      <c r="CK34" s="134"/>
      <c r="CL34" s="159" t="str">
        <f t="shared" si="90"/>
        <v>5 - Muy Alta</v>
      </c>
      <c r="CM34" s="165">
        <f t="shared" si="5"/>
        <v>1</v>
      </c>
      <c r="CN34" s="159" t="str">
        <f t="shared" si="91"/>
        <v>3 - Moderado</v>
      </c>
      <c r="CO34" s="165">
        <f t="shared" si="92"/>
        <v>0.6</v>
      </c>
      <c r="CP34" s="145" t="str">
        <f t="shared" si="6"/>
        <v>ALTO</v>
      </c>
      <c r="CQ34" s="149">
        <f t="shared" si="93"/>
        <v>0.6</v>
      </c>
      <c r="CR34" s="188"/>
      <c r="CS34" s="145">
        <f t="shared" si="94"/>
        <v>5</v>
      </c>
      <c r="CT34" s="134"/>
      <c r="CU34" s="188"/>
      <c r="CV34" s="188"/>
      <c r="CW34" s="158"/>
      <c r="CX34" s="160">
        <f t="shared" si="7"/>
        <v>0</v>
      </c>
      <c r="CY34" s="161">
        <f t="shared" si="95"/>
        <v>3</v>
      </c>
      <c r="CZ34" s="160" t="str">
        <f t="shared" si="96"/>
        <v>Moderado</v>
      </c>
      <c r="DA34" s="153">
        <f t="shared" si="97"/>
        <v>0.6</v>
      </c>
      <c r="DB34" s="154">
        <f t="shared" si="98"/>
        <v>0</v>
      </c>
      <c r="DC34" s="154">
        <f t="shared" si="8"/>
        <v>0</v>
      </c>
      <c r="DD34" s="160">
        <f t="shared" si="99"/>
        <v>0</v>
      </c>
      <c r="DE34" s="434">
        <f t="shared" si="9"/>
        <v>5</v>
      </c>
      <c r="DF34" s="153">
        <f t="shared" si="10"/>
        <v>1</v>
      </c>
      <c r="DG34" s="434">
        <f t="shared" si="100"/>
        <v>3</v>
      </c>
      <c r="DH34" s="434"/>
      <c r="DI34" s="153">
        <f t="shared" si="11"/>
        <v>0.6</v>
      </c>
      <c r="DJ34" s="154">
        <f t="shared" si="12"/>
        <v>0</v>
      </c>
      <c r="DK34" s="154">
        <f t="shared" si="13"/>
        <v>0</v>
      </c>
      <c r="DL34" s="160">
        <f t="shared" si="14"/>
        <v>0</v>
      </c>
      <c r="DM34" s="434">
        <f t="shared" si="15"/>
        <v>5</v>
      </c>
      <c r="DN34" s="153">
        <f t="shared" si="16"/>
        <v>1</v>
      </c>
      <c r="DO34" s="434">
        <f t="shared" si="17"/>
        <v>3</v>
      </c>
      <c r="DP34" s="153">
        <f t="shared" si="18"/>
        <v>0.6</v>
      </c>
      <c r="DQ34" s="154">
        <f t="shared" si="19"/>
        <v>0</v>
      </c>
      <c r="DR34" s="154">
        <f t="shared" si="20"/>
        <v>0</v>
      </c>
      <c r="DS34" s="160">
        <f t="shared" si="21"/>
        <v>0</v>
      </c>
      <c r="DT34" s="434">
        <f t="shared" si="22"/>
        <v>5</v>
      </c>
      <c r="DU34" s="153">
        <f t="shared" si="23"/>
        <v>1</v>
      </c>
      <c r="DV34" s="434">
        <f t="shared" si="24"/>
        <v>3</v>
      </c>
      <c r="DW34" s="153">
        <f t="shared" si="25"/>
        <v>0.6</v>
      </c>
      <c r="DX34" s="154">
        <f t="shared" si="26"/>
        <v>0</v>
      </c>
      <c r="DY34" s="154">
        <f t="shared" si="27"/>
        <v>0</v>
      </c>
      <c r="DZ34" s="160">
        <f t="shared" si="28"/>
        <v>0</v>
      </c>
      <c r="EA34" s="434">
        <f t="shared" si="29"/>
        <v>5</v>
      </c>
      <c r="EB34" s="153">
        <f t="shared" si="30"/>
        <v>1</v>
      </c>
      <c r="EC34" s="434">
        <f t="shared" si="31"/>
        <v>3</v>
      </c>
      <c r="ED34" s="153">
        <f t="shared" si="32"/>
        <v>0.6</v>
      </c>
      <c r="EE34" s="154">
        <f t="shared" si="33"/>
        <v>0</v>
      </c>
      <c r="EF34" s="154">
        <f t="shared" si="34"/>
        <v>0</v>
      </c>
      <c r="EG34" s="160">
        <f t="shared" si="35"/>
        <v>0</v>
      </c>
      <c r="EH34" s="434">
        <f t="shared" si="36"/>
        <v>5</v>
      </c>
      <c r="EI34" s="153">
        <f t="shared" si="37"/>
        <v>1</v>
      </c>
      <c r="EJ34" s="434">
        <f t="shared" si="38"/>
        <v>3</v>
      </c>
      <c r="EK34" s="153">
        <f t="shared" si="39"/>
        <v>0.6</v>
      </c>
      <c r="EL34" s="154">
        <f t="shared" si="40"/>
        <v>0</v>
      </c>
      <c r="EM34" s="154">
        <f t="shared" si="41"/>
        <v>0</v>
      </c>
      <c r="EN34" s="160">
        <f t="shared" si="42"/>
        <v>0</v>
      </c>
      <c r="EO34" s="434">
        <f t="shared" si="43"/>
        <v>5</v>
      </c>
      <c r="EP34" s="153">
        <f t="shared" si="44"/>
        <v>1</v>
      </c>
      <c r="EQ34" s="434">
        <f t="shared" si="45"/>
        <v>3</v>
      </c>
      <c r="ER34" s="153">
        <f t="shared" si="46"/>
        <v>0.6</v>
      </c>
      <c r="ES34" s="154">
        <f t="shared" si="47"/>
        <v>0</v>
      </c>
      <c r="ET34" s="154">
        <f t="shared" si="48"/>
        <v>0</v>
      </c>
      <c r="EU34" s="160">
        <f t="shared" si="49"/>
        <v>0</v>
      </c>
      <c r="EV34" s="434">
        <f t="shared" si="50"/>
        <v>5</v>
      </c>
      <c r="EW34" s="153">
        <f t="shared" si="51"/>
        <v>1</v>
      </c>
      <c r="EX34" s="434">
        <f t="shared" si="52"/>
        <v>3</v>
      </c>
      <c r="EY34" s="153">
        <f t="shared" si="53"/>
        <v>0.6</v>
      </c>
      <c r="EZ34" s="154">
        <f t="shared" si="54"/>
        <v>0</v>
      </c>
      <c r="FA34" s="154">
        <f t="shared" si="55"/>
        <v>0</v>
      </c>
      <c r="FB34" s="160">
        <f t="shared" si="56"/>
        <v>0</v>
      </c>
      <c r="FC34" s="434">
        <f t="shared" si="57"/>
        <v>5</v>
      </c>
      <c r="FD34" s="153">
        <f t="shared" si="58"/>
        <v>1</v>
      </c>
      <c r="FE34" s="434">
        <f t="shared" si="59"/>
        <v>3</v>
      </c>
      <c r="FF34" s="153">
        <f t="shared" si="60"/>
        <v>0.6</v>
      </c>
      <c r="FG34" s="154">
        <f t="shared" si="61"/>
        <v>0</v>
      </c>
      <c r="FH34" s="154">
        <f t="shared" si="62"/>
        <v>0</v>
      </c>
      <c r="FI34" s="160">
        <f t="shared" si="63"/>
        <v>0</v>
      </c>
      <c r="FJ34" s="434">
        <f t="shared" si="64"/>
        <v>5</v>
      </c>
      <c r="FK34" s="153">
        <f t="shared" si="65"/>
        <v>1</v>
      </c>
      <c r="FL34" s="434">
        <f t="shared" si="66"/>
        <v>3</v>
      </c>
      <c r="FM34" s="153">
        <f t="shared" si="67"/>
        <v>0.6</v>
      </c>
      <c r="FN34" s="154">
        <f t="shared" si="68"/>
        <v>0</v>
      </c>
      <c r="FO34" s="154">
        <f t="shared" si="69"/>
        <v>0</v>
      </c>
      <c r="FP34" s="160">
        <f t="shared" si="70"/>
        <v>0</v>
      </c>
      <c r="FQ34" s="434">
        <f t="shared" si="71"/>
        <v>5</v>
      </c>
      <c r="FR34" s="153">
        <f t="shared" si="72"/>
        <v>1</v>
      </c>
      <c r="FS34" s="434">
        <f t="shared" si="73"/>
        <v>3</v>
      </c>
      <c r="FT34" s="153">
        <f t="shared" si="74"/>
        <v>0.6</v>
      </c>
      <c r="FU34" s="154">
        <f t="shared" si="75"/>
        <v>0</v>
      </c>
      <c r="FV34" s="154">
        <f t="shared" si="76"/>
        <v>0</v>
      </c>
      <c r="FW34" s="160">
        <f t="shared" si="77"/>
        <v>0</v>
      </c>
      <c r="FX34" s="434">
        <f t="shared" si="78"/>
        <v>5</v>
      </c>
      <c r="FY34" s="153">
        <f t="shared" si="79"/>
        <v>1</v>
      </c>
      <c r="FZ34" s="434">
        <f t="shared" si="80"/>
        <v>3</v>
      </c>
      <c r="GA34" s="153">
        <f t="shared" si="81"/>
        <v>0.6</v>
      </c>
      <c r="GB34" s="154">
        <f t="shared" si="82"/>
        <v>0</v>
      </c>
      <c r="GC34" s="154">
        <f t="shared" si="83"/>
        <v>0</v>
      </c>
      <c r="GD34" s="160">
        <f t="shared" si="84"/>
        <v>0</v>
      </c>
      <c r="GE34" s="434">
        <f t="shared" si="85"/>
        <v>5</v>
      </c>
      <c r="GF34" s="153">
        <f t="shared" si="86"/>
        <v>1</v>
      </c>
      <c r="GG34" s="434">
        <f t="shared" si="87"/>
        <v>3</v>
      </c>
      <c r="GH34" s="153">
        <f t="shared" si="88"/>
        <v>0.6</v>
      </c>
      <c r="GI34" s="153">
        <f t="shared" si="101"/>
        <v>0.6</v>
      </c>
    </row>
    <row r="35" spans="1:191" ht="37.799999999999997" hidden="1" customHeight="1" x14ac:dyDescent="0.2">
      <c r="A35" s="156">
        <v>27</v>
      </c>
      <c r="B35" s="133"/>
      <c r="C35" s="133"/>
      <c r="D35" s="274"/>
      <c r="E35" s="133"/>
      <c r="F35" s="275"/>
      <c r="G35" s="133"/>
      <c r="H35" s="133" t="s">
        <v>455</v>
      </c>
      <c r="I35" s="132"/>
      <c r="J35" s="132"/>
      <c r="K35" s="132"/>
      <c r="L35" s="132"/>
      <c r="M35" s="132"/>
      <c r="N35" s="132"/>
      <c r="O35" s="132"/>
      <c r="P35" s="132"/>
      <c r="Q35" s="132"/>
      <c r="R35" s="132"/>
      <c r="S35" s="132"/>
      <c r="T35" s="132"/>
      <c r="U35" s="132"/>
      <c r="V35" s="132"/>
      <c r="W35" s="132"/>
      <c r="X35" s="132"/>
      <c r="Y35" s="132"/>
      <c r="Z35" s="132"/>
      <c r="AA35" s="132"/>
      <c r="AB35" s="132"/>
      <c r="AC35" s="155">
        <f t="shared" si="0"/>
        <v>0</v>
      </c>
      <c r="AD35" s="149">
        <f t="shared" si="1"/>
        <v>1</v>
      </c>
      <c r="AE35" s="155" t="str">
        <f t="shared" si="2"/>
        <v>3 - Moderado</v>
      </c>
      <c r="AF35" s="149">
        <f t="shared" si="3"/>
        <v>0.6</v>
      </c>
      <c r="AG35" s="156" t="str">
        <f t="shared" si="89"/>
        <v/>
      </c>
      <c r="AH35" s="149">
        <f t="shared" si="4"/>
        <v>0.6</v>
      </c>
      <c r="AI35" s="133"/>
      <c r="AJ35" s="133"/>
      <c r="AK35" s="133"/>
      <c r="AL35" s="133"/>
      <c r="AM35" s="134"/>
      <c r="AN35" s="164"/>
      <c r="AO35" s="164"/>
      <c r="AP35" s="134"/>
      <c r="AQ35" s="134"/>
      <c r="AR35" s="164"/>
      <c r="AS35" s="164"/>
      <c r="AT35" s="134"/>
      <c r="AU35" s="134"/>
      <c r="AV35" s="164"/>
      <c r="AW35" s="164"/>
      <c r="AX35" s="134"/>
      <c r="AY35" s="134"/>
      <c r="AZ35" s="164"/>
      <c r="BA35" s="164"/>
      <c r="BB35" s="134"/>
      <c r="BC35" s="134"/>
      <c r="BD35" s="164"/>
      <c r="BE35" s="164"/>
      <c r="BF35" s="134"/>
      <c r="BG35" s="134"/>
      <c r="BH35" s="164"/>
      <c r="BI35" s="164"/>
      <c r="BJ35" s="134"/>
      <c r="BK35" s="134"/>
      <c r="BL35" s="164"/>
      <c r="BM35" s="164"/>
      <c r="BN35" s="134"/>
      <c r="BO35" s="134"/>
      <c r="BP35" s="164"/>
      <c r="BQ35" s="164"/>
      <c r="BR35" s="134"/>
      <c r="BS35" s="134"/>
      <c r="BT35" s="164"/>
      <c r="BU35" s="164"/>
      <c r="BV35" s="134"/>
      <c r="BW35" s="134"/>
      <c r="BX35" s="164"/>
      <c r="BY35" s="164"/>
      <c r="BZ35" s="134"/>
      <c r="CA35" s="134"/>
      <c r="CB35" s="164"/>
      <c r="CC35" s="164"/>
      <c r="CD35" s="134"/>
      <c r="CE35" s="134"/>
      <c r="CF35" s="164"/>
      <c r="CG35" s="164"/>
      <c r="CH35" s="134"/>
      <c r="CI35" s="164"/>
      <c r="CJ35" s="164"/>
      <c r="CK35" s="134"/>
      <c r="CL35" s="159" t="str">
        <f t="shared" si="90"/>
        <v>5 - Muy Alta</v>
      </c>
      <c r="CM35" s="165">
        <f t="shared" si="5"/>
        <v>1</v>
      </c>
      <c r="CN35" s="159" t="str">
        <f t="shared" si="91"/>
        <v>3 - Moderado</v>
      </c>
      <c r="CO35" s="165">
        <f t="shared" si="92"/>
        <v>0.6</v>
      </c>
      <c r="CP35" s="145" t="str">
        <f t="shared" si="6"/>
        <v>ALTO</v>
      </c>
      <c r="CQ35" s="149">
        <f t="shared" si="93"/>
        <v>0.6</v>
      </c>
      <c r="CR35" s="188"/>
      <c r="CS35" s="145">
        <f t="shared" si="94"/>
        <v>5</v>
      </c>
      <c r="CT35" s="134"/>
      <c r="CU35" s="188"/>
      <c r="CV35" s="188"/>
      <c r="CW35" s="158"/>
      <c r="CX35" s="160">
        <f t="shared" si="7"/>
        <v>0</v>
      </c>
      <c r="CY35" s="161">
        <f t="shared" si="95"/>
        <v>3</v>
      </c>
      <c r="CZ35" s="160" t="str">
        <f t="shared" si="96"/>
        <v>Moderado</v>
      </c>
      <c r="DA35" s="153">
        <f t="shared" si="97"/>
        <v>0.6</v>
      </c>
      <c r="DB35" s="154">
        <f t="shared" si="98"/>
        <v>0</v>
      </c>
      <c r="DC35" s="154">
        <f t="shared" si="8"/>
        <v>0</v>
      </c>
      <c r="DD35" s="160">
        <f t="shared" si="99"/>
        <v>0</v>
      </c>
      <c r="DE35" s="434">
        <f t="shared" si="9"/>
        <v>5</v>
      </c>
      <c r="DF35" s="153">
        <f t="shared" si="10"/>
        <v>1</v>
      </c>
      <c r="DG35" s="434">
        <f t="shared" si="100"/>
        <v>3</v>
      </c>
      <c r="DH35" s="434"/>
      <c r="DI35" s="153">
        <f t="shared" si="11"/>
        <v>0.6</v>
      </c>
      <c r="DJ35" s="154">
        <f t="shared" si="12"/>
        <v>0</v>
      </c>
      <c r="DK35" s="154">
        <f t="shared" si="13"/>
        <v>0</v>
      </c>
      <c r="DL35" s="160">
        <f t="shared" si="14"/>
        <v>0</v>
      </c>
      <c r="DM35" s="434">
        <f t="shared" si="15"/>
        <v>5</v>
      </c>
      <c r="DN35" s="153">
        <f t="shared" si="16"/>
        <v>1</v>
      </c>
      <c r="DO35" s="434">
        <f t="shared" si="17"/>
        <v>3</v>
      </c>
      <c r="DP35" s="153">
        <f t="shared" si="18"/>
        <v>0.6</v>
      </c>
      <c r="DQ35" s="154">
        <f t="shared" si="19"/>
        <v>0</v>
      </c>
      <c r="DR35" s="154">
        <f t="shared" si="20"/>
        <v>0</v>
      </c>
      <c r="DS35" s="160">
        <f t="shared" si="21"/>
        <v>0</v>
      </c>
      <c r="DT35" s="434">
        <f t="shared" si="22"/>
        <v>5</v>
      </c>
      <c r="DU35" s="153">
        <f t="shared" si="23"/>
        <v>1</v>
      </c>
      <c r="DV35" s="434">
        <f t="shared" si="24"/>
        <v>3</v>
      </c>
      <c r="DW35" s="153">
        <f t="shared" si="25"/>
        <v>0.6</v>
      </c>
      <c r="DX35" s="154">
        <f t="shared" si="26"/>
        <v>0</v>
      </c>
      <c r="DY35" s="154">
        <f t="shared" si="27"/>
        <v>0</v>
      </c>
      <c r="DZ35" s="160">
        <f t="shared" si="28"/>
        <v>0</v>
      </c>
      <c r="EA35" s="434">
        <f t="shared" si="29"/>
        <v>5</v>
      </c>
      <c r="EB35" s="153">
        <f t="shared" si="30"/>
        <v>1</v>
      </c>
      <c r="EC35" s="434">
        <f t="shared" si="31"/>
        <v>3</v>
      </c>
      <c r="ED35" s="153">
        <f t="shared" si="32"/>
        <v>0.6</v>
      </c>
      <c r="EE35" s="154">
        <f t="shared" si="33"/>
        <v>0</v>
      </c>
      <c r="EF35" s="154">
        <f t="shared" si="34"/>
        <v>0</v>
      </c>
      <c r="EG35" s="160">
        <f t="shared" si="35"/>
        <v>0</v>
      </c>
      <c r="EH35" s="434">
        <f t="shared" si="36"/>
        <v>5</v>
      </c>
      <c r="EI35" s="153">
        <f t="shared" si="37"/>
        <v>1</v>
      </c>
      <c r="EJ35" s="434">
        <f t="shared" si="38"/>
        <v>3</v>
      </c>
      <c r="EK35" s="153">
        <f t="shared" si="39"/>
        <v>0.6</v>
      </c>
      <c r="EL35" s="154">
        <f t="shared" si="40"/>
        <v>0</v>
      </c>
      <c r="EM35" s="154">
        <f t="shared" si="41"/>
        <v>0</v>
      </c>
      <c r="EN35" s="160">
        <f t="shared" si="42"/>
        <v>0</v>
      </c>
      <c r="EO35" s="434">
        <f t="shared" si="43"/>
        <v>5</v>
      </c>
      <c r="EP35" s="153">
        <f t="shared" si="44"/>
        <v>1</v>
      </c>
      <c r="EQ35" s="434">
        <f t="shared" si="45"/>
        <v>3</v>
      </c>
      <c r="ER35" s="153">
        <f t="shared" si="46"/>
        <v>0.6</v>
      </c>
      <c r="ES35" s="154">
        <f t="shared" si="47"/>
        <v>0</v>
      </c>
      <c r="ET35" s="154">
        <f t="shared" si="48"/>
        <v>0</v>
      </c>
      <c r="EU35" s="160">
        <f t="shared" si="49"/>
        <v>0</v>
      </c>
      <c r="EV35" s="434">
        <f t="shared" si="50"/>
        <v>5</v>
      </c>
      <c r="EW35" s="153">
        <f t="shared" si="51"/>
        <v>1</v>
      </c>
      <c r="EX35" s="434">
        <f t="shared" si="52"/>
        <v>3</v>
      </c>
      <c r="EY35" s="153">
        <f t="shared" si="53"/>
        <v>0.6</v>
      </c>
      <c r="EZ35" s="154">
        <f t="shared" si="54"/>
        <v>0</v>
      </c>
      <c r="FA35" s="154">
        <f t="shared" si="55"/>
        <v>0</v>
      </c>
      <c r="FB35" s="160">
        <f t="shared" si="56"/>
        <v>0</v>
      </c>
      <c r="FC35" s="434">
        <f t="shared" si="57"/>
        <v>5</v>
      </c>
      <c r="FD35" s="153">
        <f t="shared" si="58"/>
        <v>1</v>
      </c>
      <c r="FE35" s="434">
        <f t="shared" si="59"/>
        <v>3</v>
      </c>
      <c r="FF35" s="153">
        <f t="shared" si="60"/>
        <v>0.6</v>
      </c>
      <c r="FG35" s="154">
        <f t="shared" si="61"/>
        <v>0</v>
      </c>
      <c r="FH35" s="154">
        <f t="shared" si="62"/>
        <v>0</v>
      </c>
      <c r="FI35" s="160">
        <f t="shared" si="63"/>
        <v>0</v>
      </c>
      <c r="FJ35" s="434">
        <f t="shared" si="64"/>
        <v>5</v>
      </c>
      <c r="FK35" s="153">
        <f t="shared" si="65"/>
        <v>1</v>
      </c>
      <c r="FL35" s="434">
        <f t="shared" si="66"/>
        <v>3</v>
      </c>
      <c r="FM35" s="153">
        <f t="shared" si="67"/>
        <v>0.6</v>
      </c>
      <c r="FN35" s="154">
        <f t="shared" si="68"/>
        <v>0</v>
      </c>
      <c r="FO35" s="154">
        <f t="shared" si="69"/>
        <v>0</v>
      </c>
      <c r="FP35" s="160">
        <f t="shared" si="70"/>
        <v>0</v>
      </c>
      <c r="FQ35" s="434">
        <f t="shared" si="71"/>
        <v>5</v>
      </c>
      <c r="FR35" s="153">
        <f t="shared" si="72"/>
        <v>1</v>
      </c>
      <c r="FS35" s="434">
        <f t="shared" si="73"/>
        <v>3</v>
      </c>
      <c r="FT35" s="153">
        <f t="shared" si="74"/>
        <v>0.6</v>
      </c>
      <c r="FU35" s="154">
        <f t="shared" si="75"/>
        <v>0</v>
      </c>
      <c r="FV35" s="154">
        <f t="shared" si="76"/>
        <v>0</v>
      </c>
      <c r="FW35" s="160">
        <f t="shared" si="77"/>
        <v>0</v>
      </c>
      <c r="FX35" s="434">
        <f t="shared" si="78"/>
        <v>5</v>
      </c>
      <c r="FY35" s="153">
        <f t="shared" si="79"/>
        <v>1</v>
      </c>
      <c r="FZ35" s="434">
        <f t="shared" si="80"/>
        <v>3</v>
      </c>
      <c r="GA35" s="153">
        <f t="shared" si="81"/>
        <v>0.6</v>
      </c>
      <c r="GB35" s="154">
        <f t="shared" si="82"/>
        <v>0</v>
      </c>
      <c r="GC35" s="154">
        <f t="shared" si="83"/>
        <v>0</v>
      </c>
      <c r="GD35" s="160">
        <f t="shared" si="84"/>
        <v>0</v>
      </c>
      <c r="GE35" s="434">
        <f t="shared" si="85"/>
        <v>5</v>
      </c>
      <c r="GF35" s="153">
        <f t="shared" si="86"/>
        <v>1</v>
      </c>
      <c r="GG35" s="434">
        <f t="shared" si="87"/>
        <v>3</v>
      </c>
      <c r="GH35" s="153">
        <f t="shared" si="88"/>
        <v>0.6</v>
      </c>
      <c r="GI35" s="153">
        <f t="shared" si="101"/>
        <v>0.6</v>
      </c>
    </row>
    <row r="36" spans="1:191" ht="37.799999999999997" hidden="1" customHeight="1" x14ac:dyDescent="0.2">
      <c r="A36" s="156">
        <v>28</v>
      </c>
      <c r="B36" s="133"/>
      <c r="C36" s="133"/>
      <c r="D36" s="274"/>
      <c r="E36" s="133"/>
      <c r="F36" s="275"/>
      <c r="G36" s="133"/>
      <c r="H36" s="133" t="s">
        <v>455</v>
      </c>
      <c r="I36" s="132"/>
      <c r="J36" s="132"/>
      <c r="K36" s="132"/>
      <c r="L36" s="132"/>
      <c r="M36" s="132"/>
      <c r="N36" s="132"/>
      <c r="O36" s="132"/>
      <c r="P36" s="132"/>
      <c r="Q36" s="132"/>
      <c r="R36" s="132"/>
      <c r="S36" s="132"/>
      <c r="T36" s="132"/>
      <c r="U36" s="132"/>
      <c r="V36" s="132"/>
      <c r="W36" s="132"/>
      <c r="X36" s="132"/>
      <c r="Y36" s="132"/>
      <c r="Z36" s="132"/>
      <c r="AA36" s="132"/>
      <c r="AB36" s="132"/>
      <c r="AC36" s="155">
        <f t="shared" si="0"/>
        <v>0</v>
      </c>
      <c r="AD36" s="149">
        <f t="shared" si="1"/>
        <v>1</v>
      </c>
      <c r="AE36" s="155" t="str">
        <f t="shared" si="2"/>
        <v>3 - Moderado</v>
      </c>
      <c r="AF36" s="149">
        <f t="shared" si="3"/>
        <v>0.6</v>
      </c>
      <c r="AG36" s="156" t="str">
        <f t="shared" si="89"/>
        <v/>
      </c>
      <c r="AH36" s="149">
        <f t="shared" si="4"/>
        <v>0.6</v>
      </c>
      <c r="AI36" s="133"/>
      <c r="AJ36" s="133"/>
      <c r="AK36" s="133"/>
      <c r="AL36" s="133"/>
      <c r="AM36" s="134"/>
      <c r="AN36" s="164"/>
      <c r="AO36" s="164"/>
      <c r="AP36" s="134"/>
      <c r="AQ36" s="134"/>
      <c r="AR36" s="164"/>
      <c r="AS36" s="164"/>
      <c r="AT36" s="134"/>
      <c r="AU36" s="134"/>
      <c r="AV36" s="164"/>
      <c r="AW36" s="164"/>
      <c r="AX36" s="134"/>
      <c r="AY36" s="134"/>
      <c r="AZ36" s="164"/>
      <c r="BA36" s="164"/>
      <c r="BB36" s="134"/>
      <c r="BC36" s="134"/>
      <c r="BD36" s="164"/>
      <c r="BE36" s="164"/>
      <c r="BF36" s="134"/>
      <c r="BG36" s="134"/>
      <c r="BH36" s="164"/>
      <c r="BI36" s="164"/>
      <c r="BJ36" s="134"/>
      <c r="BK36" s="134"/>
      <c r="BL36" s="164"/>
      <c r="BM36" s="164"/>
      <c r="BN36" s="134"/>
      <c r="BO36" s="134"/>
      <c r="BP36" s="164"/>
      <c r="BQ36" s="164"/>
      <c r="BR36" s="134"/>
      <c r="BS36" s="134"/>
      <c r="BT36" s="164"/>
      <c r="BU36" s="164"/>
      <c r="BV36" s="134"/>
      <c r="BW36" s="134"/>
      <c r="BX36" s="164"/>
      <c r="BY36" s="164"/>
      <c r="BZ36" s="134"/>
      <c r="CA36" s="134"/>
      <c r="CB36" s="164"/>
      <c r="CC36" s="164"/>
      <c r="CD36" s="134"/>
      <c r="CE36" s="134"/>
      <c r="CF36" s="164"/>
      <c r="CG36" s="164"/>
      <c r="CH36" s="134"/>
      <c r="CI36" s="164"/>
      <c r="CJ36" s="164"/>
      <c r="CK36" s="134"/>
      <c r="CL36" s="159" t="str">
        <f t="shared" si="90"/>
        <v>5 - Muy Alta</v>
      </c>
      <c r="CM36" s="165">
        <f t="shared" si="5"/>
        <v>1</v>
      </c>
      <c r="CN36" s="159" t="str">
        <f t="shared" si="91"/>
        <v>3 - Moderado</v>
      </c>
      <c r="CO36" s="165">
        <f t="shared" si="92"/>
        <v>0.6</v>
      </c>
      <c r="CP36" s="145" t="str">
        <f t="shared" si="6"/>
        <v>ALTO</v>
      </c>
      <c r="CQ36" s="149">
        <f t="shared" si="93"/>
        <v>0.6</v>
      </c>
      <c r="CR36" s="188"/>
      <c r="CS36" s="145">
        <f t="shared" si="94"/>
        <v>5</v>
      </c>
      <c r="CT36" s="134"/>
      <c r="CU36" s="188"/>
      <c r="CV36" s="188"/>
      <c r="CW36" s="158"/>
      <c r="CX36" s="160">
        <f t="shared" si="7"/>
        <v>0</v>
      </c>
      <c r="CY36" s="161">
        <f t="shared" si="95"/>
        <v>3</v>
      </c>
      <c r="CZ36" s="160" t="str">
        <f t="shared" si="96"/>
        <v>Moderado</v>
      </c>
      <c r="DA36" s="153">
        <f t="shared" si="97"/>
        <v>0.6</v>
      </c>
      <c r="DB36" s="154">
        <f t="shared" si="98"/>
        <v>0</v>
      </c>
      <c r="DC36" s="154">
        <f t="shared" si="8"/>
        <v>0</v>
      </c>
      <c r="DD36" s="160">
        <f t="shared" si="99"/>
        <v>0</v>
      </c>
      <c r="DE36" s="434">
        <f t="shared" si="9"/>
        <v>5</v>
      </c>
      <c r="DF36" s="153">
        <f t="shared" si="10"/>
        <v>1</v>
      </c>
      <c r="DG36" s="434">
        <f t="shared" si="100"/>
        <v>3</v>
      </c>
      <c r="DH36" s="434"/>
      <c r="DI36" s="153">
        <f t="shared" si="11"/>
        <v>0.6</v>
      </c>
      <c r="DJ36" s="154">
        <f t="shared" si="12"/>
        <v>0</v>
      </c>
      <c r="DK36" s="154">
        <f t="shared" si="13"/>
        <v>0</v>
      </c>
      <c r="DL36" s="160">
        <f t="shared" si="14"/>
        <v>0</v>
      </c>
      <c r="DM36" s="434">
        <f t="shared" si="15"/>
        <v>5</v>
      </c>
      <c r="DN36" s="153">
        <f t="shared" si="16"/>
        <v>1</v>
      </c>
      <c r="DO36" s="434">
        <f t="shared" si="17"/>
        <v>3</v>
      </c>
      <c r="DP36" s="153">
        <f t="shared" si="18"/>
        <v>0.6</v>
      </c>
      <c r="DQ36" s="154">
        <f t="shared" si="19"/>
        <v>0</v>
      </c>
      <c r="DR36" s="154">
        <f t="shared" si="20"/>
        <v>0</v>
      </c>
      <c r="DS36" s="160">
        <f t="shared" si="21"/>
        <v>0</v>
      </c>
      <c r="DT36" s="434">
        <f t="shared" si="22"/>
        <v>5</v>
      </c>
      <c r="DU36" s="153">
        <f t="shared" si="23"/>
        <v>1</v>
      </c>
      <c r="DV36" s="434">
        <f t="shared" si="24"/>
        <v>3</v>
      </c>
      <c r="DW36" s="153">
        <f t="shared" si="25"/>
        <v>0.6</v>
      </c>
      <c r="DX36" s="154">
        <f t="shared" si="26"/>
        <v>0</v>
      </c>
      <c r="DY36" s="154">
        <f t="shared" si="27"/>
        <v>0</v>
      </c>
      <c r="DZ36" s="160">
        <f t="shared" si="28"/>
        <v>0</v>
      </c>
      <c r="EA36" s="434">
        <f t="shared" si="29"/>
        <v>5</v>
      </c>
      <c r="EB36" s="153">
        <f t="shared" si="30"/>
        <v>1</v>
      </c>
      <c r="EC36" s="434">
        <f t="shared" si="31"/>
        <v>3</v>
      </c>
      <c r="ED36" s="153">
        <f t="shared" si="32"/>
        <v>0.6</v>
      </c>
      <c r="EE36" s="154">
        <f t="shared" si="33"/>
        <v>0</v>
      </c>
      <c r="EF36" s="154">
        <f t="shared" si="34"/>
        <v>0</v>
      </c>
      <c r="EG36" s="160">
        <f t="shared" si="35"/>
        <v>0</v>
      </c>
      <c r="EH36" s="434">
        <f t="shared" si="36"/>
        <v>5</v>
      </c>
      <c r="EI36" s="153">
        <f t="shared" si="37"/>
        <v>1</v>
      </c>
      <c r="EJ36" s="434">
        <f t="shared" si="38"/>
        <v>3</v>
      </c>
      <c r="EK36" s="153">
        <f t="shared" si="39"/>
        <v>0.6</v>
      </c>
      <c r="EL36" s="154">
        <f t="shared" si="40"/>
        <v>0</v>
      </c>
      <c r="EM36" s="154">
        <f t="shared" si="41"/>
        <v>0</v>
      </c>
      <c r="EN36" s="160">
        <f t="shared" si="42"/>
        <v>0</v>
      </c>
      <c r="EO36" s="434">
        <f t="shared" si="43"/>
        <v>5</v>
      </c>
      <c r="EP36" s="153">
        <f t="shared" si="44"/>
        <v>1</v>
      </c>
      <c r="EQ36" s="434">
        <f t="shared" si="45"/>
        <v>3</v>
      </c>
      <c r="ER36" s="153">
        <f t="shared" si="46"/>
        <v>0.6</v>
      </c>
      <c r="ES36" s="154">
        <f t="shared" si="47"/>
        <v>0</v>
      </c>
      <c r="ET36" s="154">
        <f t="shared" si="48"/>
        <v>0</v>
      </c>
      <c r="EU36" s="160">
        <f t="shared" si="49"/>
        <v>0</v>
      </c>
      <c r="EV36" s="434">
        <f t="shared" si="50"/>
        <v>5</v>
      </c>
      <c r="EW36" s="153">
        <f t="shared" si="51"/>
        <v>1</v>
      </c>
      <c r="EX36" s="434">
        <f t="shared" si="52"/>
        <v>3</v>
      </c>
      <c r="EY36" s="153">
        <f t="shared" si="53"/>
        <v>0.6</v>
      </c>
      <c r="EZ36" s="154">
        <f t="shared" si="54"/>
        <v>0</v>
      </c>
      <c r="FA36" s="154">
        <f t="shared" si="55"/>
        <v>0</v>
      </c>
      <c r="FB36" s="160">
        <f t="shared" si="56"/>
        <v>0</v>
      </c>
      <c r="FC36" s="434">
        <f t="shared" si="57"/>
        <v>5</v>
      </c>
      <c r="FD36" s="153">
        <f t="shared" si="58"/>
        <v>1</v>
      </c>
      <c r="FE36" s="434">
        <f t="shared" si="59"/>
        <v>3</v>
      </c>
      <c r="FF36" s="153">
        <f t="shared" si="60"/>
        <v>0.6</v>
      </c>
      <c r="FG36" s="154">
        <f t="shared" si="61"/>
        <v>0</v>
      </c>
      <c r="FH36" s="154">
        <f t="shared" si="62"/>
        <v>0</v>
      </c>
      <c r="FI36" s="160">
        <f t="shared" si="63"/>
        <v>0</v>
      </c>
      <c r="FJ36" s="434">
        <f t="shared" si="64"/>
        <v>5</v>
      </c>
      <c r="FK36" s="153">
        <f t="shared" si="65"/>
        <v>1</v>
      </c>
      <c r="FL36" s="434">
        <f t="shared" si="66"/>
        <v>3</v>
      </c>
      <c r="FM36" s="153">
        <f t="shared" si="67"/>
        <v>0.6</v>
      </c>
      <c r="FN36" s="154">
        <f t="shared" si="68"/>
        <v>0</v>
      </c>
      <c r="FO36" s="154">
        <f t="shared" si="69"/>
        <v>0</v>
      </c>
      <c r="FP36" s="160">
        <f t="shared" si="70"/>
        <v>0</v>
      </c>
      <c r="FQ36" s="434">
        <f t="shared" si="71"/>
        <v>5</v>
      </c>
      <c r="FR36" s="153">
        <f t="shared" si="72"/>
        <v>1</v>
      </c>
      <c r="FS36" s="434">
        <f t="shared" si="73"/>
        <v>3</v>
      </c>
      <c r="FT36" s="153">
        <f t="shared" si="74"/>
        <v>0.6</v>
      </c>
      <c r="FU36" s="154">
        <f t="shared" si="75"/>
        <v>0</v>
      </c>
      <c r="FV36" s="154">
        <f t="shared" si="76"/>
        <v>0</v>
      </c>
      <c r="FW36" s="160">
        <f t="shared" si="77"/>
        <v>0</v>
      </c>
      <c r="FX36" s="434">
        <f t="shared" si="78"/>
        <v>5</v>
      </c>
      <c r="FY36" s="153">
        <f t="shared" si="79"/>
        <v>1</v>
      </c>
      <c r="FZ36" s="434">
        <f t="shared" si="80"/>
        <v>3</v>
      </c>
      <c r="GA36" s="153">
        <f t="shared" si="81"/>
        <v>0.6</v>
      </c>
      <c r="GB36" s="154">
        <f t="shared" si="82"/>
        <v>0</v>
      </c>
      <c r="GC36" s="154">
        <f t="shared" si="83"/>
        <v>0</v>
      </c>
      <c r="GD36" s="160">
        <f t="shared" si="84"/>
        <v>0</v>
      </c>
      <c r="GE36" s="434">
        <f t="shared" si="85"/>
        <v>5</v>
      </c>
      <c r="GF36" s="153">
        <f t="shared" si="86"/>
        <v>1</v>
      </c>
      <c r="GG36" s="434">
        <f t="shared" si="87"/>
        <v>3</v>
      </c>
      <c r="GH36" s="153">
        <f t="shared" si="88"/>
        <v>0.6</v>
      </c>
      <c r="GI36" s="153">
        <f t="shared" si="101"/>
        <v>0.6</v>
      </c>
    </row>
    <row r="37" spans="1:191" ht="37.799999999999997" hidden="1" customHeight="1" x14ac:dyDescent="0.2">
      <c r="A37" s="156">
        <v>29</v>
      </c>
      <c r="B37" s="133"/>
      <c r="C37" s="133"/>
      <c r="D37" s="274"/>
      <c r="E37" s="133"/>
      <c r="F37" s="275"/>
      <c r="G37" s="133"/>
      <c r="H37" s="133" t="s">
        <v>455</v>
      </c>
      <c r="I37" s="132"/>
      <c r="J37" s="132"/>
      <c r="K37" s="132"/>
      <c r="L37" s="132"/>
      <c r="M37" s="132"/>
      <c r="N37" s="132"/>
      <c r="O37" s="132"/>
      <c r="P37" s="132"/>
      <c r="Q37" s="132"/>
      <c r="R37" s="132"/>
      <c r="S37" s="132"/>
      <c r="T37" s="132"/>
      <c r="U37" s="132"/>
      <c r="V37" s="132"/>
      <c r="W37" s="132"/>
      <c r="X37" s="132"/>
      <c r="Y37" s="132"/>
      <c r="Z37" s="132"/>
      <c r="AA37" s="132"/>
      <c r="AB37" s="132"/>
      <c r="AC37" s="155">
        <f t="shared" si="0"/>
        <v>0</v>
      </c>
      <c r="AD37" s="149">
        <f t="shared" si="1"/>
        <v>1</v>
      </c>
      <c r="AE37" s="155" t="str">
        <f t="shared" si="2"/>
        <v>3 - Moderado</v>
      </c>
      <c r="AF37" s="149">
        <f t="shared" si="3"/>
        <v>0.6</v>
      </c>
      <c r="AG37" s="156" t="str">
        <f t="shared" si="89"/>
        <v/>
      </c>
      <c r="AH37" s="149">
        <f t="shared" si="4"/>
        <v>0.6</v>
      </c>
      <c r="AI37" s="133"/>
      <c r="AJ37" s="133"/>
      <c r="AK37" s="133"/>
      <c r="AL37" s="133"/>
      <c r="AM37" s="134"/>
      <c r="AN37" s="164"/>
      <c r="AO37" s="164"/>
      <c r="AP37" s="134"/>
      <c r="AQ37" s="134"/>
      <c r="AR37" s="164"/>
      <c r="AS37" s="164"/>
      <c r="AT37" s="134"/>
      <c r="AU37" s="134"/>
      <c r="AV37" s="164"/>
      <c r="AW37" s="164"/>
      <c r="AX37" s="134"/>
      <c r="AY37" s="134"/>
      <c r="AZ37" s="164"/>
      <c r="BA37" s="164"/>
      <c r="BB37" s="134"/>
      <c r="BC37" s="134"/>
      <c r="BD37" s="164"/>
      <c r="BE37" s="164"/>
      <c r="BF37" s="134"/>
      <c r="BG37" s="134"/>
      <c r="BH37" s="164"/>
      <c r="BI37" s="164"/>
      <c r="BJ37" s="134"/>
      <c r="BK37" s="134"/>
      <c r="BL37" s="164"/>
      <c r="BM37" s="164"/>
      <c r="BN37" s="134"/>
      <c r="BO37" s="134"/>
      <c r="BP37" s="164"/>
      <c r="BQ37" s="164"/>
      <c r="BR37" s="134"/>
      <c r="BS37" s="134"/>
      <c r="BT37" s="164"/>
      <c r="BU37" s="164"/>
      <c r="BV37" s="134"/>
      <c r="BW37" s="134"/>
      <c r="BX37" s="164"/>
      <c r="BY37" s="164"/>
      <c r="BZ37" s="134"/>
      <c r="CA37" s="134"/>
      <c r="CB37" s="164"/>
      <c r="CC37" s="164"/>
      <c r="CD37" s="134"/>
      <c r="CE37" s="134"/>
      <c r="CF37" s="164"/>
      <c r="CG37" s="164"/>
      <c r="CH37" s="134"/>
      <c r="CI37" s="164"/>
      <c r="CJ37" s="164"/>
      <c r="CK37" s="134"/>
      <c r="CL37" s="159" t="str">
        <f t="shared" si="90"/>
        <v>5 - Muy Alta</v>
      </c>
      <c r="CM37" s="165">
        <f t="shared" si="5"/>
        <v>1</v>
      </c>
      <c r="CN37" s="159" t="str">
        <f t="shared" si="91"/>
        <v>3 - Moderado</v>
      </c>
      <c r="CO37" s="165">
        <f t="shared" si="92"/>
        <v>0.6</v>
      </c>
      <c r="CP37" s="145" t="str">
        <f t="shared" si="6"/>
        <v>ALTO</v>
      </c>
      <c r="CQ37" s="149">
        <f t="shared" si="93"/>
        <v>0.6</v>
      </c>
      <c r="CR37" s="188"/>
      <c r="CS37" s="145">
        <f t="shared" si="94"/>
        <v>5</v>
      </c>
      <c r="CT37" s="134"/>
      <c r="CU37" s="188"/>
      <c r="CV37" s="188"/>
      <c r="CW37" s="158"/>
      <c r="CX37" s="160">
        <f t="shared" si="7"/>
        <v>0</v>
      </c>
      <c r="CY37" s="161">
        <f t="shared" si="95"/>
        <v>3</v>
      </c>
      <c r="CZ37" s="160" t="str">
        <f t="shared" si="96"/>
        <v>Moderado</v>
      </c>
      <c r="DA37" s="153">
        <f t="shared" si="97"/>
        <v>0.6</v>
      </c>
      <c r="DB37" s="154">
        <f t="shared" si="98"/>
        <v>0</v>
      </c>
      <c r="DC37" s="154">
        <f t="shared" si="8"/>
        <v>0</v>
      </c>
      <c r="DD37" s="160">
        <f t="shared" si="99"/>
        <v>0</v>
      </c>
      <c r="DE37" s="434">
        <f t="shared" si="9"/>
        <v>5</v>
      </c>
      <c r="DF37" s="153">
        <f t="shared" si="10"/>
        <v>1</v>
      </c>
      <c r="DG37" s="434">
        <f t="shared" si="100"/>
        <v>3</v>
      </c>
      <c r="DH37" s="434"/>
      <c r="DI37" s="153">
        <f t="shared" si="11"/>
        <v>0.6</v>
      </c>
      <c r="DJ37" s="154">
        <f t="shared" si="12"/>
        <v>0</v>
      </c>
      <c r="DK37" s="154">
        <f t="shared" si="13"/>
        <v>0</v>
      </c>
      <c r="DL37" s="160">
        <f t="shared" si="14"/>
        <v>0</v>
      </c>
      <c r="DM37" s="434">
        <f t="shared" si="15"/>
        <v>5</v>
      </c>
      <c r="DN37" s="153">
        <f t="shared" si="16"/>
        <v>1</v>
      </c>
      <c r="DO37" s="434">
        <f t="shared" si="17"/>
        <v>3</v>
      </c>
      <c r="DP37" s="153">
        <f t="shared" si="18"/>
        <v>0.6</v>
      </c>
      <c r="DQ37" s="154">
        <f t="shared" si="19"/>
        <v>0</v>
      </c>
      <c r="DR37" s="154">
        <f t="shared" si="20"/>
        <v>0</v>
      </c>
      <c r="DS37" s="160">
        <f t="shared" si="21"/>
        <v>0</v>
      </c>
      <c r="DT37" s="434">
        <f t="shared" si="22"/>
        <v>5</v>
      </c>
      <c r="DU37" s="153">
        <f t="shared" si="23"/>
        <v>1</v>
      </c>
      <c r="DV37" s="434">
        <f t="shared" si="24"/>
        <v>3</v>
      </c>
      <c r="DW37" s="153">
        <f t="shared" si="25"/>
        <v>0.6</v>
      </c>
      <c r="DX37" s="154">
        <f t="shared" si="26"/>
        <v>0</v>
      </c>
      <c r="DY37" s="154">
        <f t="shared" si="27"/>
        <v>0</v>
      </c>
      <c r="DZ37" s="160">
        <f t="shared" si="28"/>
        <v>0</v>
      </c>
      <c r="EA37" s="434">
        <f t="shared" si="29"/>
        <v>5</v>
      </c>
      <c r="EB37" s="153">
        <f t="shared" si="30"/>
        <v>1</v>
      </c>
      <c r="EC37" s="434">
        <f t="shared" si="31"/>
        <v>3</v>
      </c>
      <c r="ED37" s="153">
        <f t="shared" si="32"/>
        <v>0.6</v>
      </c>
      <c r="EE37" s="154">
        <f t="shared" si="33"/>
        <v>0</v>
      </c>
      <c r="EF37" s="154">
        <f t="shared" si="34"/>
        <v>0</v>
      </c>
      <c r="EG37" s="160">
        <f t="shared" si="35"/>
        <v>0</v>
      </c>
      <c r="EH37" s="434">
        <f t="shared" si="36"/>
        <v>5</v>
      </c>
      <c r="EI37" s="153">
        <f t="shared" si="37"/>
        <v>1</v>
      </c>
      <c r="EJ37" s="434">
        <f t="shared" si="38"/>
        <v>3</v>
      </c>
      <c r="EK37" s="153">
        <f t="shared" si="39"/>
        <v>0.6</v>
      </c>
      <c r="EL37" s="154">
        <f t="shared" si="40"/>
        <v>0</v>
      </c>
      <c r="EM37" s="154">
        <f t="shared" si="41"/>
        <v>0</v>
      </c>
      <c r="EN37" s="160">
        <f t="shared" si="42"/>
        <v>0</v>
      </c>
      <c r="EO37" s="434">
        <f t="shared" si="43"/>
        <v>5</v>
      </c>
      <c r="EP37" s="153">
        <f t="shared" si="44"/>
        <v>1</v>
      </c>
      <c r="EQ37" s="434">
        <f t="shared" si="45"/>
        <v>3</v>
      </c>
      <c r="ER37" s="153">
        <f t="shared" si="46"/>
        <v>0.6</v>
      </c>
      <c r="ES37" s="154">
        <f t="shared" si="47"/>
        <v>0</v>
      </c>
      <c r="ET37" s="154">
        <f t="shared" si="48"/>
        <v>0</v>
      </c>
      <c r="EU37" s="160">
        <f t="shared" si="49"/>
        <v>0</v>
      </c>
      <c r="EV37" s="434">
        <f t="shared" si="50"/>
        <v>5</v>
      </c>
      <c r="EW37" s="153">
        <f t="shared" si="51"/>
        <v>1</v>
      </c>
      <c r="EX37" s="434">
        <f t="shared" si="52"/>
        <v>3</v>
      </c>
      <c r="EY37" s="153">
        <f t="shared" si="53"/>
        <v>0.6</v>
      </c>
      <c r="EZ37" s="154">
        <f t="shared" si="54"/>
        <v>0</v>
      </c>
      <c r="FA37" s="154">
        <f t="shared" si="55"/>
        <v>0</v>
      </c>
      <c r="FB37" s="160">
        <f t="shared" si="56"/>
        <v>0</v>
      </c>
      <c r="FC37" s="434">
        <f t="shared" si="57"/>
        <v>5</v>
      </c>
      <c r="FD37" s="153">
        <f t="shared" si="58"/>
        <v>1</v>
      </c>
      <c r="FE37" s="434">
        <f t="shared" si="59"/>
        <v>3</v>
      </c>
      <c r="FF37" s="153">
        <f t="shared" si="60"/>
        <v>0.6</v>
      </c>
      <c r="FG37" s="154">
        <f t="shared" si="61"/>
        <v>0</v>
      </c>
      <c r="FH37" s="154">
        <f t="shared" si="62"/>
        <v>0</v>
      </c>
      <c r="FI37" s="160">
        <f t="shared" si="63"/>
        <v>0</v>
      </c>
      <c r="FJ37" s="434">
        <f t="shared" si="64"/>
        <v>5</v>
      </c>
      <c r="FK37" s="153">
        <f t="shared" si="65"/>
        <v>1</v>
      </c>
      <c r="FL37" s="434">
        <f t="shared" si="66"/>
        <v>3</v>
      </c>
      <c r="FM37" s="153">
        <f t="shared" si="67"/>
        <v>0.6</v>
      </c>
      <c r="FN37" s="154">
        <f t="shared" si="68"/>
        <v>0</v>
      </c>
      <c r="FO37" s="154">
        <f t="shared" si="69"/>
        <v>0</v>
      </c>
      <c r="FP37" s="160">
        <f t="shared" si="70"/>
        <v>0</v>
      </c>
      <c r="FQ37" s="434">
        <f t="shared" si="71"/>
        <v>5</v>
      </c>
      <c r="FR37" s="153">
        <f t="shared" si="72"/>
        <v>1</v>
      </c>
      <c r="FS37" s="434">
        <f t="shared" si="73"/>
        <v>3</v>
      </c>
      <c r="FT37" s="153">
        <f t="shared" si="74"/>
        <v>0.6</v>
      </c>
      <c r="FU37" s="154">
        <f t="shared" si="75"/>
        <v>0</v>
      </c>
      <c r="FV37" s="154">
        <f t="shared" si="76"/>
        <v>0</v>
      </c>
      <c r="FW37" s="160">
        <f t="shared" si="77"/>
        <v>0</v>
      </c>
      <c r="FX37" s="434">
        <f t="shared" si="78"/>
        <v>5</v>
      </c>
      <c r="FY37" s="153">
        <f t="shared" si="79"/>
        <v>1</v>
      </c>
      <c r="FZ37" s="434">
        <f t="shared" si="80"/>
        <v>3</v>
      </c>
      <c r="GA37" s="153">
        <f t="shared" si="81"/>
        <v>0.6</v>
      </c>
      <c r="GB37" s="154">
        <f t="shared" si="82"/>
        <v>0</v>
      </c>
      <c r="GC37" s="154">
        <f t="shared" si="83"/>
        <v>0</v>
      </c>
      <c r="GD37" s="160">
        <f t="shared" si="84"/>
        <v>0</v>
      </c>
      <c r="GE37" s="434">
        <f t="shared" si="85"/>
        <v>5</v>
      </c>
      <c r="GF37" s="153">
        <f t="shared" si="86"/>
        <v>1</v>
      </c>
      <c r="GG37" s="434">
        <f t="shared" si="87"/>
        <v>3</v>
      </c>
      <c r="GH37" s="153">
        <f t="shared" si="88"/>
        <v>0.6</v>
      </c>
      <c r="GI37" s="153">
        <f t="shared" si="101"/>
        <v>0.6</v>
      </c>
    </row>
    <row r="38" spans="1:191" ht="37.799999999999997" hidden="1" customHeight="1" x14ac:dyDescent="0.2">
      <c r="A38" s="156">
        <v>30</v>
      </c>
      <c r="B38" s="133"/>
      <c r="C38" s="133"/>
      <c r="D38" s="274"/>
      <c r="E38" s="133"/>
      <c r="F38" s="275"/>
      <c r="G38" s="133"/>
      <c r="H38" s="133" t="s">
        <v>455</v>
      </c>
      <c r="I38" s="132"/>
      <c r="J38" s="132"/>
      <c r="K38" s="132"/>
      <c r="L38" s="132"/>
      <c r="M38" s="132"/>
      <c r="N38" s="132"/>
      <c r="O38" s="132"/>
      <c r="P38" s="132"/>
      <c r="Q38" s="132"/>
      <c r="R38" s="132"/>
      <c r="S38" s="132"/>
      <c r="T38" s="132"/>
      <c r="U38" s="132"/>
      <c r="V38" s="132"/>
      <c r="W38" s="132"/>
      <c r="X38" s="132"/>
      <c r="Y38" s="132"/>
      <c r="Z38" s="132"/>
      <c r="AA38" s="132"/>
      <c r="AB38" s="132"/>
      <c r="AC38" s="155">
        <f t="shared" si="0"/>
        <v>0</v>
      </c>
      <c r="AD38" s="149">
        <f t="shared" si="1"/>
        <v>1</v>
      </c>
      <c r="AE38" s="155" t="str">
        <f t="shared" si="2"/>
        <v>3 - Moderado</v>
      </c>
      <c r="AF38" s="149">
        <f t="shared" si="3"/>
        <v>0.6</v>
      </c>
      <c r="AG38" s="156" t="str">
        <f t="shared" si="89"/>
        <v/>
      </c>
      <c r="AH38" s="149">
        <f t="shared" si="4"/>
        <v>0.6</v>
      </c>
      <c r="AI38" s="133"/>
      <c r="AJ38" s="133"/>
      <c r="AK38" s="133"/>
      <c r="AL38" s="133"/>
      <c r="AM38" s="134"/>
      <c r="AN38" s="164"/>
      <c r="AO38" s="164"/>
      <c r="AP38" s="134"/>
      <c r="AQ38" s="134"/>
      <c r="AR38" s="164"/>
      <c r="AS38" s="164"/>
      <c r="AT38" s="134"/>
      <c r="AU38" s="134"/>
      <c r="AV38" s="164"/>
      <c r="AW38" s="164"/>
      <c r="AX38" s="134"/>
      <c r="AY38" s="134"/>
      <c r="AZ38" s="164"/>
      <c r="BA38" s="164"/>
      <c r="BB38" s="134"/>
      <c r="BC38" s="134"/>
      <c r="BD38" s="164"/>
      <c r="BE38" s="164"/>
      <c r="BF38" s="134"/>
      <c r="BG38" s="134"/>
      <c r="BH38" s="164"/>
      <c r="BI38" s="164"/>
      <c r="BJ38" s="134"/>
      <c r="BK38" s="134"/>
      <c r="BL38" s="164"/>
      <c r="BM38" s="164"/>
      <c r="BN38" s="134"/>
      <c r="BO38" s="134"/>
      <c r="BP38" s="164"/>
      <c r="BQ38" s="164"/>
      <c r="BR38" s="134"/>
      <c r="BS38" s="134"/>
      <c r="BT38" s="164"/>
      <c r="BU38" s="164"/>
      <c r="BV38" s="134"/>
      <c r="BW38" s="134"/>
      <c r="BX38" s="164"/>
      <c r="BY38" s="164"/>
      <c r="BZ38" s="134"/>
      <c r="CA38" s="134"/>
      <c r="CB38" s="164"/>
      <c r="CC38" s="164"/>
      <c r="CD38" s="134"/>
      <c r="CE38" s="134"/>
      <c r="CF38" s="164"/>
      <c r="CG38" s="164"/>
      <c r="CH38" s="134"/>
      <c r="CI38" s="164"/>
      <c r="CJ38" s="164"/>
      <c r="CK38" s="134"/>
      <c r="CL38" s="159" t="str">
        <f t="shared" si="90"/>
        <v>5 - Muy Alta</v>
      </c>
      <c r="CM38" s="165">
        <f t="shared" si="5"/>
        <v>1</v>
      </c>
      <c r="CN38" s="159" t="str">
        <f t="shared" si="91"/>
        <v>3 - Moderado</v>
      </c>
      <c r="CO38" s="165">
        <f t="shared" si="92"/>
        <v>0.6</v>
      </c>
      <c r="CP38" s="145" t="str">
        <f t="shared" si="6"/>
        <v>ALTO</v>
      </c>
      <c r="CQ38" s="149">
        <f t="shared" si="93"/>
        <v>0.6</v>
      </c>
      <c r="CR38" s="188"/>
      <c r="CS38" s="145">
        <f t="shared" si="94"/>
        <v>5</v>
      </c>
      <c r="CT38" s="134"/>
      <c r="CU38" s="188"/>
      <c r="CV38" s="188"/>
      <c r="CW38" s="158"/>
      <c r="CX38" s="160">
        <f t="shared" si="7"/>
        <v>0</v>
      </c>
      <c r="CY38" s="161">
        <f t="shared" si="95"/>
        <v>3</v>
      </c>
      <c r="CZ38" s="160" t="str">
        <f t="shared" si="96"/>
        <v>Moderado</v>
      </c>
      <c r="DA38" s="153">
        <f t="shared" si="97"/>
        <v>0.6</v>
      </c>
      <c r="DB38" s="154">
        <f t="shared" si="98"/>
        <v>0</v>
      </c>
      <c r="DC38" s="154">
        <f t="shared" si="8"/>
        <v>0</v>
      </c>
      <c r="DD38" s="160">
        <f t="shared" si="99"/>
        <v>0</v>
      </c>
      <c r="DE38" s="434">
        <f t="shared" si="9"/>
        <v>5</v>
      </c>
      <c r="DF38" s="153">
        <f t="shared" si="10"/>
        <v>1</v>
      </c>
      <c r="DG38" s="434">
        <f t="shared" si="100"/>
        <v>3</v>
      </c>
      <c r="DH38" s="434"/>
      <c r="DI38" s="153">
        <f t="shared" si="11"/>
        <v>0.6</v>
      </c>
      <c r="DJ38" s="154">
        <f t="shared" si="12"/>
        <v>0</v>
      </c>
      <c r="DK38" s="154">
        <f t="shared" si="13"/>
        <v>0</v>
      </c>
      <c r="DL38" s="160">
        <f t="shared" si="14"/>
        <v>0</v>
      </c>
      <c r="DM38" s="434">
        <f t="shared" si="15"/>
        <v>5</v>
      </c>
      <c r="DN38" s="153">
        <f t="shared" si="16"/>
        <v>1</v>
      </c>
      <c r="DO38" s="434">
        <f t="shared" si="17"/>
        <v>3</v>
      </c>
      <c r="DP38" s="153">
        <f t="shared" si="18"/>
        <v>0.6</v>
      </c>
      <c r="DQ38" s="154">
        <f t="shared" si="19"/>
        <v>0</v>
      </c>
      <c r="DR38" s="154">
        <f t="shared" si="20"/>
        <v>0</v>
      </c>
      <c r="DS38" s="160">
        <f t="shared" si="21"/>
        <v>0</v>
      </c>
      <c r="DT38" s="434">
        <f t="shared" si="22"/>
        <v>5</v>
      </c>
      <c r="DU38" s="153">
        <f t="shared" si="23"/>
        <v>1</v>
      </c>
      <c r="DV38" s="434">
        <f t="shared" si="24"/>
        <v>3</v>
      </c>
      <c r="DW38" s="153">
        <f t="shared" si="25"/>
        <v>0.6</v>
      </c>
      <c r="DX38" s="154">
        <f t="shared" si="26"/>
        <v>0</v>
      </c>
      <c r="DY38" s="154">
        <f t="shared" si="27"/>
        <v>0</v>
      </c>
      <c r="DZ38" s="160">
        <f t="shared" si="28"/>
        <v>0</v>
      </c>
      <c r="EA38" s="434">
        <f t="shared" si="29"/>
        <v>5</v>
      </c>
      <c r="EB38" s="153">
        <f t="shared" si="30"/>
        <v>1</v>
      </c>
      <c r="EC38" s="434">
        <f t="shared" si="31"/>
        <v>3</v>
      </c>
      <c r="ED38" s="153">
        <f t="shared" si="32"/>
        <v>0.6</v>
      </c>
      <c r="EE38" s="154">
        <f t="shared" si="33"/>
        <v>0</v>
      </c>
      <c r="EF38" s="154">
        <f t="shared" si="34"/>
        <v>0</v>
      </c>
      <c r="EG38" s="160">
        <f t="shared" si="35"/>
        <v>0</v>
      </c>
      <c r="EH38" s="434">
        <f t="shared" si="36"/>
        <v>5</v>
      </c>
      <c r="EI38" s="153">
        <f t="shared" si="37"/>
        <v>1</v>
      </c>
      <c r="EJ38" s="434">
        <f t="shared" si="38"/>
        <v>3</v>
      </c>
      <c r="EK38" s="153">
        <f t="shared" si="39"/>
        <v>0.6</v>
      </c>
      <c r="EL38" s="154">
        <f t="shared" si="40"/>
        <v>0</v>
      </c>
      <c r="EM38" s="154">
        <f t="shared" si="41"/>
        <v>0</v>
      </c>
      <c r="EN38" s="160">
        <f t="shared" si="42"/>
        <v>0</v>
      </c>
      <c r="EO38" s="434">
        <f t="shared" si="43"/>
        <v>5</v>
      </c>
      <c r="EP38" s="153">
        <f t="shared" si="44"/>
        <v>1</v>
      </c>
      <c r="EQ38" s="434">
        <f t="shared" si="45"/>
        <v>3</v>
      </c>
      <c r="ER38" s="153">
        <f t="shared" si="46"/>
        <v>0.6</v>
      </c>
      <c r="ES38" s="154">
        <f t="shared" si="47"/>
        <v>0</v>
      </c>
      <c r="ET38" s="154">
        <f t="shared" si="48"/>
        <v>0</v>
      </c>
      <c r="EU38" s="160">
        <f t="shared" si="49"/>
        <v>0</v>
      </c>
      <c r="EV38" s="434">
        <f t="shared" si="50"/>
        <v>5</v>
      </c>
      <c r="EW38" s="153">
        <f t="shared" si="51"/>
        <v>1</v>
      </c>
      <c r="EX38" s="434">
        <f t="shared" si="52"/>
        <v>3</v>
      </c>
      <c r="EY38" s="153">
        <f t="shared" si="53"/>
        <v>0.6</v>
      </c>
      <c r="EZ38" s="154">
        <f t="shared" si="54"/>
        <v>0</v>
      </c>
      <c r="FA38" s="154">
        <f t="shared" si="55"/>
        <v>0</v>
      </c>
      <c r="FB38" s="160">
        <f t="shared" si="56"/>
        <v>0</v>
      </c>
      <c r="FC38" s="434">
        <f t="shared" si="57"/>
        <v>5</v>
      </c>
      <c r="FD38" s="153">
        <f t="shared" si="58"/>
        <v>1</v>
      </c>
      <c r="FE38" s="434">
        <f t="shared" si="59"/>
        <v>3</v>
      </c>
      <c r="FF38" s="153">
        <f t="shared" si="60"/>
        <v>0.6</v>
      </c>
      <c r="FG38" s="154">
        <f t="shared" si="61"/>
        <v>0</v>
      </c>
      <c r="FH38" s="154">
        <f t="shared" si="62"/>
        <v>0</v>
      </c>
      <c r="FI38" s="160">
        <f t="shared" si="63"/>
        <v>0</v>
      </c>
      <c r="FJ38" s="434">
        <f t="shared" si="64"/>
        <v>5</v>
      </c>
      <c r="FK38" s="153">
        <f t="shared" si="65"/>
        <v>1</v>
      </c>
      <c r="FL38" s="434">
        <f t="shared" si="66"/>
        <v>3</v>
      </c>
      <c r="FM38" s="153">
        <f t="shared" si="67"/>
        <v>0.6</v>
      </c>
      <c r="FN38" s="154">
        <f t="shared" si="68"/>
        <v>0</v>
      </c>
      <c r="FO38" s="154">
        <f t="shared" si="69"/>
        <v>0</v>
      </c>
      <c r="FP38" s="160">
        <f t="shared" si="70"/>
        <v>0</v>
      </c>
      <c r="FQ38" s="434">
        <f t="shared" si="71"/>
        <v>5</v>
      </c>
      <c r="FR38" s="153">
        <f t="shared" si="72"/>
        <v>1</v>
      </c>
      <c r="FS38" s="434">
        <f t="shared" si="73"/>
        <v>3</v>
      </c>
      <c r="FT38" s="153">
        <f t="shared" si="74"/>
        <v>0.6</v>
      </c>
      <c r="FU38" s="154">
        <f t="shared" si="75"/>
        <v>0</v>
      </c>
      <c r="FV38" s="154">
        <f t="shared" si="76"/>
        <v>0</v>
      </c>
      <c r="FW38" s="160">
        <f t="shared" si="77"/>
        <v>0</v>
      </c>
      <c r="FX38" s="434">
        <f t="shared" si="78"/>
        <v>5</v>
      </c>
      <c r="FY38" s="153">
        <f t="shared" si="79"/>
        <v>1</v>
      </c>
      <c r="FZ38" s="434">
        <f t="shared" si="80"/>
        <v>3</v>
      </c>
      <c r="GA38" s="153">
        <f t="shared" si="81"/>
        <v>0.6</v>
      </c>
      <c r="GB38" s="154">
        <f t="shared" si="82"/>
        <v>0</v>
      </c>
      <c r="GC38" s="154">
        <f t="shared" si="83"/>
        <v>0</v>
      </c>
      <c r="GD38" s="160">
        <f t="shared" si="84"/>
        <v>0</v>
      </c>
      <c r="GE38" s="434">
        <f t="shared" si="85"/>
        <v>5</v>
      </c>
      <c r="GF38" s="153">
        <f t="shared" si="86"/>
        <v>1</v>
      </c>
      <c r="GG38" s="434">
        <f t="shared" si="87"/>
        <v>3</v>
      </c>
      <c r="GH38" s="153">
        <f t="shared" si="88"/>
        <v>0.6</v>
      </c>
      <c r="GI38" s="153">
        <f t="shared" si="101"/>
        <v>0.6</v>
      </c>
    </row>
    <row r="39" spans="1:191" ht="37.799999999999997" hidden="1" customHeight="1" x14ac:dyDescent="0.2">
      <c r="A39" s="156">
        <v>31</v>
      </c>
      <c r="B39" s="133"/>
      <c r="C39" s="133"/>
      <c r="D39" s="274"/>
      <c r="E39" s="133"/>
      <c r="F39" s="275"/>
      <c r="G39" s="133"/>
      <c r="H39" s="133" t="s">
        <v>455</v>
      </c>
      <c r="I39" s="132"/>
      <c r="J39" s="132"/>
      <c r="K39" s="132"/>
      <c r="L39" s="132"/>
      <c r="M39" s="132"/>
      <c r="N39" s="132"/>
      <c r="O39" s="132"/>
      <c r="P39" s="132"/>
      <c r="Q39" s="132"/>
      <c r="R39" s="132"/>
      <c r="S39" s="132"/>
      <c r="T39" s="132"/>
      <c r="U39" s="132"/>
      <c r="V39" s="132"/>
      <c r="W39" s="132"/>
      <c r="X39" s="132"/>
      <c r="Y39" s="132"/>
      <c r="Z39" s="132"/>
      <c r="AA39" s="132"/>
      <c r="AB39" s="132"/>
      <c r="AC39" s="155">
        <f t="shared" si="0"/>
        <v>0</v>
      </c>
      <c r="AD39" s="149">
        <f t="shared" si="1"/>
        <v>1</v>
      </c>
      <c r="AE39" s="155" t="str">
        <f t="shared" si="2"/>
        <v>3 - Moderado</v>
      </c>
      <c r="AF39" s="149">
        <f t="shared" si="3"/>
        <v>0.6</v>
      </c>
      <c r="AG39" s="156" t="str">
        <f t="shared" si="89"/>
        <v/>
      </c>
      <c r="AH39" s="149">
        <f t="shared" si="4"/>
        <v>0.6</v>
      </c>
      <c r="AI39" s="133"/>
      <c r="AJ39" s="133"/>
      <c r="AK39" s="133"/>
      <c r="AL39" s="133"/>
      <c r="AM39" s="134"/>
      <c r="AN39" s="164"/>
      <c r="AO39" s="164"/>
      <c r="AP39" s="134"/>
      <c r="AQ39" s="134"/>
      <c r="AR39" s="164"/>
      <c r="AS39" s="164"/>
      <c r="AT39" s="134"/>
      <c r="AU39" s="134"/>
      <c r="AV39" s="164"/>
      <c r="AW39" s="164"/>
      <c r="AX39" s="134"/>
      <c r="AY39" s="134"/>
      <c r="AZ39" s="164"/>
      <c r="BA39" s="164"/>
      <c r="BB39" s="134"/>
      <c r="BC39" s="134"/>
      <c r="BD39" s="164"/>
      <c r="BE39" s="164"/>
      <c r="BF39" s="134"/>
      <c r="BG39" s="134"/>
      <c r="BH39" s="164"/>
      <c r="BI39" s="164"/>
      <c r="BJ39" s="134"/>
      <c r="BK39" s="134"/>
      <c r="BL39" s="164"/>
      <c r="BM39" s="164"/>
      <c r="BN39" s="134"/>
      <c r="BO39" s="134"/>
      <c r="BP39" s="164"/>
      <c r="BQ39" s="164"/>
      <c r="BR39" s="134"/>
      <c r="BS39" s="134"/>
      <c r="BT39" s="164"/>
      <c r="BU39" s="164"/>
      <c r="BV39" s="134"/>
      <c r="BW39" s="134"/>
      <c r="BX39" s="164"/>
      <c r="BY39" s="164"/>
      <c r="BZ39" s="134"/>
      <c r="CA39" s="134"/>
      <c r="CB39" s="164"/>
      <c r="CC39" s="164"/>
      <c r="CD39" s="134"/>
      <c r="CE39" s="134"/>
      <c r="CF39" s="164"/>
      <c r="CG39" s="164"/>
      <c r="CH39" s="134"/>
      <c r="CI39" s="164"/>
      <c r="CJ39" s="164"/>
      <c r="CK39" s="134"/>
      <c r="CL39" s="159" t="str">
        <f t="shared" si="90"/>
        <v>5 - Muy Alta</v>
      </c>
      <c r="CM39" s="165">
        <f t="shared" si="5"/>
        <v>1</v>
      </c>
      <c r="CN39" s="159" t="str">
        <f t="shared" si="91"/>
        <v>3 - Moderado</v>
      </c>
      <c r="CO39" s="165">
        <f t="shared" si="92"/>
        <v>0.6</v>
      </c>
      <c r="CP39" s="145" t="str">
        <f t="shared" si="6"/>
        <v>ALTO</v>
      </c>
      <c r="CQ39" s="149">
        <f t="shared" si="93"/>
        <v>0.6</v>
      </c>
      <c r="CR39" s="188"/>
      <c r="CS39" s="145">
        <f t="shared" si="94"/>
        <v>5</v>
      </c>
      <c r="CT39" s="134"/>
      <c r="CU39" s="188"/>
      <c r="CV39" s="188"/>
      <c r="CW39" s="158"/>
      <c r="CX39" s="160">
        <f t="shared" si="7"/>
        <v>0</v>
      </c>
      <c r="CY39" s="161">
        <f t="shared" si="95"/>
        <v>3</v>
      </c>
      <c r="CZ39" s="160" t="str">
        <f t="shared" si="96"/>
        <v>Moderado</v>
      </c>
      <c r="DA39" s="153">
        <f t="shared" si="97"/>
        <v>0.6</v>
      </c>
      <c r="DB39" s="154">
        <f t="shared" si="98"/>
        <v>0</v>
      </c>
      <c r="DC39" s="154">
        <f t="shared" si="8"/>
        <v>0</v>
      </c>
      <c r="DD39" s="160">
        <f t="shared" si="99"/>
        <v>0</v>
      </c>
      <c r="DE39" s="434">
        <f t="shared" si="9"/>
        <v>5</v>
      </c>
      <c r="DF39" s="153">
        <f t="shared" si="10"/>
        <v>1</v>
      </c>
      <c r="DG39" s="434">
        <f t="shared" si="100"/>
        <v>3</v>
      </c>
      <c r="DH39" s="434"/>
      <c r="DI39" s="153">
        <f t="shared" si="11"/>
        <v>0.6</v>
      </c>
      <c r="DJ39" s="154">
        <f t="shared" si="12"/>
        <v>0</v>
      </c>
      <c r="DK39" s="154">
        <f t="shared" si="13"/>
        <v>0</v>
      </c>
      <c r="DL39" s="160">
        <f t="shared" si="14"/>
        <v>0</v>
      </c>
      <c r="DM39" s="434">
        <f t="shared" si="15"/>
        <v>5</v>
      </c>
      <c r="DN39" s="153">
        <f t="shared" si="16"/>
        <v>1</v>
      </c>
      <c r="DO39" s="434">
        <f t="shared" si="17"/>
        <v>3</v>
      </c>
      <c r="DP39" s="153">
        <f t="shared" si="18"/>
        <v>0.6</v>
      </c>
      <c r="DQ39" s="154">
        <f t="shared" si="19"/>
        <v>0</v>
      </c>
      <c r="DR39" s="154">
        <f t="shared" si="20"/>
        <v>0</v>
      </c>
      <c r="DS39" s="160">
        <f t="shared" si="21"/>
        <v>0</v>
      </c>
      <c r="DT39" s="434">
        <f t="shared" si="22"/>
        <v>5</v>
      </c>
      <c r="DU39" s="153">
        <f t="shared" si="23"/>
        <v>1</v>
      </c>
      <c r="DV39" s="434">
        <f t="shared" si="24"/>
        <v>3</v>
      </c>
      <c r="DW39" s="153">
        <f t="shared" si="25"/>
        <v>0.6</v>
      </c>
      <c r="DX39" s="154">
        <f t="shared" si="26"/>
        <v>0</v>
      </c>
      <c r="DY39" s="154">
        <f t="shared" si="27"/>
        <v>0</v>
      </c>
      <c r="DZ39" s="160">
        <f t="shared" si="28"/>
        <v>0</v>
      </c>
      <c r="EA39" s="434">
        <f t="shared" si="29"/>
        <v>5</v>
      </c>
      <c r="EB39" s="153">
        <f t="shared" si="30"/>
        <v>1</v>
      </c>
      <c r="EC39" s="434">
        <f t="shared" si="31"/>
        <v>3</v>
      </c>
      <c r="ED39" s="153">
        <f t="shared" si="32"/>
        <v>0.6</v>
      </c>
      <c r="EE39" s="154">
        <f t="shared" si="33"/>
        <v>0</v>
      </c>
      <c r="EF39" s="154">
        <f t="shared" si="34"/>
        <v>0</v>
      </c>
      <c r="EG39" s="160">
        <f t="shared" si="35"/>
        <v>0</v>
      </c>
      <c r="EH39" s="434">
        <f t="shared" si="36"/>
        <v>5</v>
      </c>
      <c r="EI39" s="153">
        <f t="shared" si="37"/>
        <v>1</v>
      </c>
      <c r="EJ39" s="434">
        <f t="shared" si="38"/>
        <v>3</v>
      </c>
      <c r="EK39" s="153">
        <f t="shared" si="39"/>
        <v>0.6</v>
      </c>
      <c r="EL39" s="154">
        <f t="shared" si="40"/>
        <v>0</v>
      </c>
      <c r="EM39" s="154">
        <f t="shared" si="41"/>
        <v>0</v>
      </c>
      <c r="EN39" s="160">
        <f t="shared" si="42"/>
        <v>0</v>
      </c>
      <c r="EO39" s="434">
        <f t="shared" si="43"/>
        <v>5</v>
      </c>
      <c r="EP39" s="153">
        <f t="shared" si="44"/>
        <v>1</v>
      </c>
      <c r="EQ39" s="434">
        <f t="shared" si="45"/>
        <v>3</v>
      </c>
      <c r="ER39" s="153">
        <f t="shared" si="46"/>
        <v>0.6</v>
      </c>
      <c r="ES39" s="154">
        <f t="shared" si="47"/>
        <v>0</v>
      </c>
      <c r="ET39" s="154">
        <f t="shared" si="48"/>
        <v>0</v>
      </c>
      <c r="EU39" s="160">
        <f t="shared" si="49"/>
        <v>0</v>
      </c>
      <c r="EV39" s="434">
        <f t="shared" si="50"/>
        <v>5</v>
      </c>
      <c r="EW39" s="153">
        <f t="shared" si="51"/>
        <v>1</v>
      </c>
      <c r="EX39" s="434">
        <f t="shared" si="52"/>
        <v>3</v>
      </c>
      <c r="EY39" s="153">
        <f t="shared" si="53"/>
        <v>0.6</v>
      </c>
      <c r="EZ39" s="154">
        <f t="shared" si="54"/>
        <v>0</v>
      </c>
      <c r="FA39" s="154">
        <f t="shared" si="55"/>
        <v>0</v>
      </c>
      <c r="FB39" s="160">
        <f t="shared" si="56"/>
        <v>0</v>
      </c>
      <c r="FC39" s="434">
        <f t="shared" si="57"/>
        <v>5</v>
      </c>
      <c r="FD39" s="153">
        <f t="shared" si="58"/>
        <v>1</v>
      </c>
      <c r="FE39" s="434">
        <f t="shared" si="59"/>
        <v>3</v>
      </c>
      <c r="FF39" s="153">
        <f t="shared" si="60"/>
        <v>0.6</v>
      </c>
      <c r="FG39" s="154">
        <f t="shared" si="61"/>
        <v>0</v>
      </c>
      <c r="FH39" s="154">
        <f t="shared" si="62"/>
        <v>0</v>
      </c>
      <c r="FI39" s="160">
        <f t="shared" si="63"/>
        <v>0</v>
      </c>
      <c r="FJ39" s="434">
        <f t="shared" si="64"/>
        <v>5</v>
      </c>
      <c r="FK39" s="153">
        <f t="shared" si="65"/>
        <v>1</v>
      </c>
      <c r="FL39" s="434">
        <f t="shared" si="66"/>
        <v>3</v>
      </c>
      <c r="FM39" s="153">
        <f t="shared" si="67"/>
        <v>0.6</v>
      </c>
      <c r="FN39" s="154">
        <f t="shared" si="68"/>
        <v>0</v>
      </c>
      <c r="FO39" s="154">
        <f t="shared" si="69"/>
        <v>0</v>
      </c>
      <c r="FP39" s="160">
        <f t="shared" si="70"/>
        <v>0</v>
      </c>
      <c r="FQ39" s="434">
        <f t="shared" si="71"/>
        <v>5</v>
      </c>
      <c r="FR39" s="153">
        <f t="shared" si="72"/>
        <v>1</v>
      </c>
      <c r="FS39" s="434">
        <f t="shared" si="73"/>
        <v>3</v>
      </c>
      <c r="FT39" s="153">
        <f t="shared" si="74"/>
        <v>0.6</v>
      </c>
      <c r="FU39" s="154">
        <f t="shared" si="75"/>
        <v>0</v>
      </c>
      <c r="FV39" s="154">
        <f t="shared" si="76"/>
        <v>0</v>
      </c>
      <c r="FW39" s="160">
        <f t="shared" si="77"/>
        <v>0</v>
      </c>
      <c r="FX39" s="434">
        <f t="shared" si="78"/>
        <v>5</v>
      </c>
      <c r="FY39" s="153">
        <f t="shared" si="79"/>
        <v>1</v>
      </c>
      <c r="FZ39" s="434">
        <f t="shared" si="80"/>
        <v>3</v>
      </c>
      <c r="GA39" s="153">
        <f t="shared" si="81"/>
        <v>0.6</v>
      </c>
      <c r="GB39" s="154">
        <f t="shared" si="82"/>
        <v>0</v>
      </c>
      <c r="GC39" s="154">
        <f t="shared" si="83"/>
        <v>0</v>
      </c>
      <c r="GD39" s="160">
        <f t="shared" si="84"/>
        <v>0</v>
      </c>
      <c r="GE39" s="434">
        <f t="shared" si="85"/>
        <v>5</v>
      </c>
      <c r="GF39" s="153">
        <f t="shared" si="86"/>
        <v>1</v>
      </c>
      <c r="GG39" s="434">
        <f t="shared" si="87"/>
        <v>3</v>
      </c>
      <c r="GH39" s="153">
        <f t="shared" si="88"/>
        <v>0.6</v>
      </c>
      <c r="GI39" s="153">
        <f t="shared" si="101"/>
        <v>0.6</v>
      </c>
    </row>
    <row r="40" spans="1:191" ht="37.799999999999997" hidden="1" customHeight="1" x14ac:dyDescent="0.2">
      <c r="A40" s="156">
        <v>32</v>
      </c>
      <c r="B40" s="133"/>
      <c r="C40" s="133"/>
      <c r="D40" s="274"/>
      <c r="E40" s="133"/>
      <c r="F40" s="275"/>
      <c r="G40" s="133"/>
      <c r="H40" s="133" t="s">
        <v>455</v>
      </c>
      <c r="I40" s="132"/>
      <c r="J40" s="132"/>
      <c r="K40" s="132"/>
      <c r="L40" s="132"/>
      <c r="M40" s="132"/>
      <c r="N40" s="132"/>
      <c r="O40" s="132"/>
      <c r="P40" s="132"/>
      <c r="Q40" s="132"/>
      <c r="R40" s="132"/>
      <c r="S40" s="132"/>
      <c r="T40" s="132"/>
      <c r="U40" s="132"/>
      <c r="V40" s="132"/>
      <c r="W40" s="132"/>
      <c r="X40" s="132"/>
      <c r="Y40" s="132"/>
      <c r="Z40" s="132"/>
      <c r="AA40" s="132"/>
      <c r="AB40" s="132"/>
      <c r="AC40" s="155">
        <f t="shared" si="0"/>
        <v>0</v>
      </c>
      <c r="AD40" s="149">
        <f t="shared" si="1"/>
        <v>1</v>
      </c>
      <c r="AE40" s="155" t="str">
        <f t="shared" si="2"/>
        <v>3 - Moderado</v>
      </c>
      <c r="AF40" s="149">
        <f t="shared" si="3"/>
        <v>0.6</v>
      </c>
      <c r="AG40" s="156" t="str">
        <f t="shared" si="89"/>
        <v/>
      </c>
      <c r="AH40" s="149">
        <f t="shared" si="4"/>
        <v>0.6</v>
      </c>
      <c r="AI40" s="133"/>
      <c r="AJ40" s="133"/>
      <c r="AK40" s="133"/>
      <c r="AL40" s="133"/>
      <c r="AM40" s="134"/>
      <c r="AN40" s="164"/>
      <c r="AO40" s="164"/>
      <c r="AP40" s="134"/>
      <c r="AQ40" s="134"/>
      <c r="AR40" s="164"/>
      <c r="AS40" s="164"/>
      <c r="AT40" s="134"/>
      <c r="AU40" s="134"/>
      <c r="AV40" s="164"/>
      <c r="AW40" s="164"/>
      <c r="AX40" s="134"/>
      <c r="AY40" s="134"/>
      <c r="AZ40" s="164"/>
      <c r="BA40" s="164"/>
      <c r="BB40" s="134"/>
      <c r="BC40" s="134"/>
      <c r="BD40" s="164"/>
      <c r="BE40" s="164"/>
      <c r="BF40" s="134"/>
      <c r="BG40" s="134"/>
      <c r="BH40" s="164"/>
      <c r="BI40" s="164"/>
      <c r="BJ40" s="134"/>
      <c r="BK40" s="134"/>
      <c r="BL40" s="164"/>
      <c r="BM40" s="164"/>
      <c r="BN40" s="134"/>
      <c r="BO40" s="134"/>
      <c r="BP40" s="164"/>
      <c r="BQ40" s="164"/>
      <c r="BR40" s="134"/>
      <c r="BS40" s="134"/>
      <c r="BT40" s="164"/>
      <c r="BU40" s="164"/>
      <c r="BV40" s="134"/>
      <c r="BW40" s="134"/>
      <c r="BX40" s="164"/>
      <c r="BY40" s="164"/>
      <c r="BZ40" s="134"/>
      <c r="CA40" s="134"/>
      <c r="CB40" s="164"/>
      <c r="CC40" s="164"/>
      <c r="CD40" s="134"/>
      <c r="CE40" s="134"/>
      <c r="CF40" s="164"/>
      <c r="CG40" s="164"/>
      <c r="CH40" s="134"/>
      <c r="CI40" s="164"/>
      <c r="CJ40" s="164"/>
      <c r="CK40" s="134"/>
      <c r="CL40" s="159" t="str">
        <f t="shared" si="90"/>
        <v>5 - Muy Alta</v>
      </c>
      <c r="CM40" s="165">
        <f t="shared" si="5"/>
        <v>1</v>
      </c>
      <c r="CN40" s="159" t="str">
        <f t="shared" si="91"/>
        <v>3 - Moderado</v>
      </c>
      <c r="CO40" s="165">
        <f t="shared" si="92"/>
        <v>0.6</v>
      </c>
      <c r="CP40" s="145" t="str">
        <f t="shared" si="6"/>
        <v>ALTO</v>
      </c>
      <c r="CQ40" s="149">
        <f t="shared" si="93"/>
        <v>0.6</v>
      </c>
      <c r="CR40" s="188"/>
      <c r="CS40" s="145">
        <f t="shared" si="94"/>
        <v>5</v>
      </c>
      <c r="CT40" s="134"/>
      <c r="CU40" s="188"/>
      <c r="CV40" s="188"/>
      <c r="CW40" s="158"/>
      <c r="CX40" s="160">
        <f t="shared" si="7"/>
        <v>0</v>
      </c>
      <c r="CY40" s="161">
        <f t="shared" si="95"/>
        <v>3</v>
      </c>
      <c r="CZ40" s="160" t="str">
        <f t="shared" si="96"/>
        <v>Moderado</v>
      </c>
      <c r="DA40" s="153">
        <f t="shared" si="97"/>
        <v>0.6</v>
      </c>
      <c r="DB40" s="154">
        <f t="shared" si="98"/>
        <v>0</v>
      </c>
      <c r="DC40" s="154">
        <f t="shared" si="8"/>
        <v>0</v>
      </c>
      <c r="DD40" s="160">
        <f t="shared" si="99"/>
        <v>0</v>
      </c>
      <c r="DE40" s="434">
        <f t="shared" si="9"/>
        <v>5</v>
      </c>
      <c r="DF40" s="153">
        <f t="shared" si="10"/>
        <v>1</v>
      </c>
      <c r="DG40" s="434">
        <f t="shared" si="100"/>
        <v>3</v>
      </c>
      <c r="DH40" s="434"/>
      <c r="DI40" s="153">
        <f t="shared" si="11"/>
        <v>0.6</v>
      </c>
      <c r="DJ40" s="154">
        <f t="shared" si="12"/>
        <v>0</v>
      </c>
      <c r="DK40" s="154">
        <f t="shared" si="13"/>
        <v>0</v>
      </c>
      <c r="DL40" s="160">
        <f t="shared" si="14"/>
        <v>0</v>
      </c>
      <c r="DM40" s="434">
        <f t="shared" si="15"/>
        <v>5</v>
      </c>
      <c r="DN40" s="153">
        <f t="shared" si="16"/>
        <v>1</v>
      </c>
      <c r="DO40" s="434">
        <f t="shared" si="17"/>
        <v>3</v>
      </c>
      <c r="DP40" s="153">
        <f t="shared" si="18"/>
        <v>0.6</v>
      </c>
      <c r="DQ40" s="154">
        <f t="shared" si="19"/>
        <v>0</v>
      </c>
      <c r="DR40" s="154">
        <f t="shared" si="20"/>
        <v>0</v>
      </c>
      <c r="DS40" s="160">
        <f t="shared" si="21"/>
        <v>0</v>
      </c>
      <c r="DT40" s="434">
        <f t="shared" si="22"/>
        <v>5</v>
      </c>
      <c r="DU40" s="153">
        <f t="shared" si="23"/>
        <v>1</v>
      </c>
      <c r="DV40" s="434">
        <f t="shared" si="24"/>
        <v>3</v>
      </c>
      <c r="DW40" s="153">
        <f t="shared" si="25"/>
        <v>0.6</v>
      </c>
      <c r="DX40" s="154">
        <f t="shared" si="26"/>
        <v>0</v>
      </c>
      <c r="DY40" s="154">
        <f t="shared" si="27"/>
        <v>0</v>
      </c>
      <c r="DZ40" s="160">
        <f t="shared" si="28"/>
        <v>0</v>
      </c>
      <c r="EA40" s="434">
        <f t="shared" si="29"/>
        <v>5</v>
      </c>
      <c r="EB40" s="153">
        <f t="shared" si="30"/>
        <v>1</v>
      </c>
      <c r="EC40" s="434">
        <f t="shared" si="31"/>
        <v>3</v>
      </c>
      <c r="ED40" s="153">
        <f t="shared" si="32"/>
        <v>0.6</v>
      </c>
      <c r="EE40" s="154">
        <f t="shared" si="33"/>
        <v>0</v>
      </c>
      <c r="EF40" s="154">
        <f t="shared" si="34"/>
        <v>0</v>
      </c>
      <c r="EG40" s="160">
        <f t="shared" si="35"/>
        <v>0</v>
      </c>
      <c r="EH40" s="434">
        <f t="shared" si="36"/>
        <v>5</v>
      </c>
      <c r="EI40" s="153">
        <f t="shared" si="37"/>
        <v>1</v>
      </c>
      <c r="EJ40" s="434">
        <f t="shared" si="38"/>
        <v>3</v>
      </c>
      <c r="EK40" s="153">
        <f t="shared" si="39"/>
        <v>0.6</v>
      </c>
      <c r="EL40" s="154">
        <f t="shared" si="40"/>
        <v>0</v>
      </c>
      <c r="EM40" s="154">
        <f t="shared" si="41"/>
        <v>0</v>
      </c>
      <c r="EN40" s="160">
        <f t="shared" si="42"/>
        <v>0</v>
      </c>
      <c r="EO40" s="434">
        <f t="shared" si="43"/>
        <v>5</v>
      </c>
      <c r="EP40" s="153">
        <f t="shared" si="44"/>
        <v>1</v>
      </c>
      <c r="EQ40" s="434">
        <f t="shared" si="45"/>
        <v>3</v>
      </c>
      <c r="ER40" s="153">
        <f t="shared" si="46"/>
        <v>0.6</v>
      </c>
      <c r="ES40" s="154">
        <f t="shared" si="47"/>
        <v>0</v>
      </c>
      <c r="ET40" s="154">
        <f t="shared" si="48"/>
        <v>0</v>
      </c>
      <c r="EU40" s="160">
        <f t="shared" si="49"/>
        <v>0</v>
      </c>
      <c r="EV40" s="434">
        <f t="shared" si="50"/>
        <v>5</v>
      </c>
      <c r="EW40" s="153">
        <f t="shared" si="51"/>
        <v>1</v>
      </c>
      <c r="EX40" s="434">
        <f t="shared" si="52"/>
        <v>3</v>
      </c>
      <c r="EY40" s="153">
        <f t="shared" si="53"/>
        <v>0.6</v>
      </c>
      <c r="EZ40" s="154">
        <f t="shared" si="54"/>
        <v>0</v>
      </c>
      <c r="FA40" s="154">
        <f t="shared" si="55"/>
        <v>0</v>
      </c>
      <c r="FB40" s="160">
        <f t="shared" si="56"/>
        <v>0</v>
      </c>
      <c r="FC40" s="434">
        <f t="shared" si="57"/>
        <v>5</v>
      </c>
      <c r="FD40" s="153">
        <f t="shared" si="58"/>
        <v>1</v>
      </c>
      <c r="FE40" s="434">
        <f t="shared" si="59"/>
        <v>3</v>
      </c>
      <c r="FF40" s="153">
        <f t="shared" si="60"/>
        <v>0.6</v>
      </c>
      <c r="FG40" s="154">
        <f t="shared" si="61"/>
        <v>0</v>
      </c>
      <c r="FH40" s="154">
        <f t="shared" si="62"/>
        <v>0</v>
      </c>
      <c r="FI40" s="160">
        <f t="shared" si="63"/>
        <v>0</v>
      </c>
      <c r="FJ40" s="434">
        <f t="shared" si="64"/>
        <v>5</v>
      </c>
      <c r="FK40" s="153">
        <f t="shared" si="65"/>
        <v>1</v>
      </c>
      <c r="FL40" s="434">
        <f t="shared" si="66"/>
        <v>3</v>
      </c>
      <c r="FM40" s="153">
        <f t="shared" si="67"/>
        <v>0.6</v>
      </c>
      <c r="FN40" s="154">
        <f t="shared" si="68"/>
        <v>0</v>
      </c>
      <c r="FO40" s="154">
        <f t="shared" si="69"/>
        <v>0</v>
      </c>
      <c r="FP40" s="160">
        <f t="shared" si="70"/>
        <v>0</v>
      </c>
      <c r="FQ40" s="434">
        <f t="shared" si="71"/>
        <v>5</v>
      </c>
      <c r="FR40" s="153">
        <f t="shared" si="72"/>
        <v>1</v>
      </c>
      <c r="FS40" s="434">
        <f t="shared" si="73"/>
        <v>3</v>
      </c>
      <c r="FT40" s="153">
        <f t="shared" si="74"/>
        <v>0.6</v>
      </c>
      <c r="FU40" s="154">
        <f t="shared" si="75"/>
        <v>0</v>
      </c>
      <c r="FV40" s="154">
        <f t="shared" si="76"/>
        <v>0</v>
      </c>
      <c r="FW40" s="160">
        <f t="shared" si="77"/>
        <v>0</v>
      </c>
      <c r="FX40" s="434">
        <f t="shared" si="78"/>
        <v>5</v>
      </c>
      <c r="FY40" s="153">
        <f t="shared" si="79"/>
        <v>1</v>
      </c>
      <c r="FZ40" s="434">
        <f t="shared" si="80"/>
        <v>3</v>
      </c>
      <c r="GA40" s="153">
        <f t="shared" si="81"/>
        <v>0.6</v>
      </c>
      <c r="GB40" s="154">
        <f t="shared" si="82"/>
        <v>0</v>
      </c>
      <c r="GC40" s="154">
        <f t="shared" si="83"/>
        <v>0</v>
      </c>
      <c r="GD40" s="160">
        <f t="shared" si="84"/>
        <v>0</v>
      </c>
      <c r="GE40" s="434">
        <f t="shared" si="85"/>
        <v>5</v>
      </c>
      <c r="GF40" s="153">
        <f t="shared" si="86"/>
        <v>1</v>
      </c>
      <c r="GG40" s="434">
        <f t="shared" si="87"/>
        <v>3</v>
      </c>
      <c r="GH40" s="153">
        <f t="shared" si="88"/>
        <v>0.6</v>
      </c>
      <c r="GI40" s="153">
        <f t="shared" si="101"/>
        <v>0.6</v>
      </c>
    </row>
    <row r="41" spans="1:191" ht="37.799999999999997" hidden="1" customHeight="1" x14ac:dyDescent="0.2">
      <c r="A41" s="156">
        <v>33</v>
      </c>
      <c r="B41" s="133"/>
      <c r="C41" s="133"/>
      <c r="D41" s="274"/>
      <c r="E41" s="133"/>
      <c r="F41" s="275"/>
      <c r="G41" s="133"/>
      <c r="H41" s="133" t="s">
        <v>455</v>
      </c>
      <c r="I41" s="132"/>
      <c r="J41" s="132"/>
      <c r="K41" s="132"/>
      <c r="L41" s="132"/>
      <c r="M41" s="132"/>
      <c r="N41" s="132"/>
      <c r="O41" s="132"/>
      <c r="P41" s="132"/>
      <c r="Q41" s="132"/>
      <c r="R41" s="132"/>
      <c r="S41" s="132"/>
      <c r="T41" s="132"/>
      <c r="U41" s="132"/>
      <c r="V41" s="132"/>
      <c r="W41" s="132"/>
      <c r="X41" s="132"/>
      <c r="Y41" s="132"/>
      <c r="Z41" s="132"/>
      <c r="AA41" s="132"/>
      <c r="AB41" s="132"/>
      <c r="AC41" s="155">
        <f t="shared" si="0"/>
        <v>0</v>
      </c>
      <c r="AD41" s="149">
        <f t="shared" si="1"/>
        <v>1</v>
      </c>
      <c r="AE41" s="155" t="str">
        <f t="shared" si="2"/>
        <v>3 - Moderado</v>
      </c>
      <c r="AF41" s="149">
        <f t="shared" si="3"/>
        <v>0.6</v>
      </c>
      <c r="AG41" s="156" t="str">
        <f t="shared" si="89"/>
        <v/>
      </c>
      <c r="AH41" s="149">
        <f t="shared" si="4"/>
        <v>0.6</v>
      </c>
      <c r="AI41" s="133"/>
      <c r="AJ41" s="133"/>
      <c r="AK41" s="133"/>
      <c r="AL41" s="133"/>
      <c r="AM41" s="134"/>
      <c r="AN41" s="164"/>
      <c r="AO41" s="164"/>
      <c r="AP41" s="134"/>
      <c r="AQ41" s="134"/>
      <c r="AR41" s="164"/>
      <c r="AS41" s="164"/>
      <c r="AT41" s="134"/>
      <c r="AU41" s="134"/>
      <c r="AV41" s="164"/>
      <c r="AW41" s="164"/>
      <c r="AX41" s="134"/>
      <c r="AY41" s="134"/>
      <c r="AZ41" s="164"/>
      <c r="BA41" s="164"/>
      <c r="BB41" s="134"/>
      <c r="BC41" s="134"/>
      <c r="BD41" s="164"/>
      <c r="BE41" s="164"/>
      <c r="BF41" s="134"/>
      <c r="BG41" s="134"/>
      <c r="BH41" s="164"/>
      <c r="BI41" s="164"/>
      <c r="BJ41" s="134"/>
      <c r="BK41" s="134"/>
      <c r="BL41" s="164"/>
      <c r="BM41" s="164"/>
      <c r="BN41" s="134"/>
      <c r="BO41" s="134"/>
      <c r="BP41" s="164"/>
      <c r="BQ41" s="164"/>
      <c r="BR41" s="134"/>
      <c r="BS41" s="134"/>
      <c r="BT41" s="164"/>
      <c r="BU41" s="164"/>
      <c r="BV41" s="134"/>
      <c r="BW41" s="134"/>
      <c r="BX41" s="164"/>
      <c r="BY41" s="164"/>
      <c r="BZ41" s="134"/>
      <c r="CA41" s="134"/>
      <c r="CB41" s="164"/>
      <c r="CC41" s="164"/>
      <c r="CD41" s="134"/>
      <c r="CE41" s="134"/>
      <c r="CF41" s="164"/>
      <c r="CG41" s="164"/>
      <c r="CH41" s="134"/>
      <c r="CI41" s="164"/>
      <c r="CJ41" s="164"/>
      <c r="CK41" s="134"/>
      <c r="CL41" s="159" t="str">
        <f t="shared" si="90"/>
        <v>5 - Muy Alta</v>
      </c>
      <c r="CM41" s="165">
        <f t="shared" si="5"/>
        <v>1</v>
      </c>
      <c r="CN41" s="159" t="str">
        <f t="shared" si="91"/>
        <v>3 - Moderado</v>
      </c>
      <c r="CO41" s="165">
        <f t="shared" si="92"/>
        <v>0.6</v>
      </c>
      <c r="CP41" s="145" t="str">
        <f t="shared" si="6"/>
        <v>ALTO</v>
      </c>
      <c r="CQ41" s="149">
        <f t="shared" si="93"/>
        <v>0.6</v>
      </c>
      <c r="CR41" s="188"/>
      <c r="CS41" s="145">
        <f t="shared" si="94"/>
        <v>5</v>
      </c>
      <c r="CT41" s="134"/>
      <c r="CU41" s="188"/>
      <c r="CV41" s="188"/>
      <c r="CW41" s="158"/>
      <c r="CX41" s="160">
        <f t="shared" si="7"/>
        <v>0</v>
      </c>
      <c r="CY41" s="161">
        <f t="shared" si="95"/>
        <v>3</v>
      </c>
      <c r="CZ41" s="160" t="str">
        <f t="shared" si="96"/>
        <v>Moderado</v>
      </c>
      <c r="DA41" s="153">
        <f t="shared" si="97"/>
        <v>0.6</v>
      </c>
      <c r="DB41" s="154">
        <f t="shared" si="98"/>
        <v>0</v>
      </c>
      <c r="DC41" s="154">
        <f t="shared" si="8"/>
        <v>0</v>
      </c>
      <c r="DD41" s="160">
        <f t="shared" si="99"/>
        <v>0</v>
      </c>
      <c r="DE41" s="434">
        <f t="shared" si="9"/>
        <v>5</v>
      </c>
      <c r="DF41" s="153">
        <f t="shared" si="10"/>
        <v>1</v>
      </c>
      <c r="DG41" s="434">
        <f t="shared" si="100"/>
        <v>3</v>
      </c>
      <c r="DH41" s="434"/>
      <c r="DI41" s="153">
        <f t="shared" si="11"/>
        <v>0.6</v>
      </c>
      <c r="DJ41" s="154">
        <f t="shared" si="12"/>
        <v>0</v>
      </c>
      <c r="DK41" s="154">
        <f t="shared" si="13"/>
        <v>0</v>
      </c>
      <c r="DL41" s="160">
        <f t="shared" si="14"/>
        <v>0</v>
      </c>
      <c r="DM41" s="434">
        <f t="shared" si="15"/>
        <v>5</v>
      </c>
      <c r="DN41" s="153">
        <f t="shared" si="16"/>
        <v>1</v>
      </c>
      <c r="DO41" s="434">
        <f t="shared" si="17"/>
        <v>3</v>
      </c>
      <c r="DP41" s="153">
        <f t="shared" si="18"/>
        <v>0.6</v>
      </c>
      <c r="DQ41" s="154">
        <f t="shared" si="19"/>
        <v>0</v>
      </c>
      <c r="DR41" s="154">
        <f t="shared" si="20"/>
        <v>0</v>
      </c>
      <c r="DS41" s="160">
        <f t="shared" si="21"/>
        <v>0</v>
      </c>
      <c r="DT41" s="434">
        <f t="shared" si="22"/>
        <v>5</v>
      </c>
      <c r="DU41" s="153">
        <f t="shared" si="23"/>
        <v>1</v>
      </c>
      <c r="DV41" s="434">
        <f t="shared" si="24"/>
        <v>3</v>
      </c>
      <c r="DW41" s="153">
        <f t="shared" si="25"/>
        <v>0.6</v>
      </c>
      <c r="DX41" s="154">
        <f t="shared" si="26"/>
        <v>0</v>
      </c>
      <c r="DY41" s="154">
        <f t="shared" si="27"/>
        <v>0</v>
      </c>
      <c r="DZ41" s="160">
        <f t="shared" si="28"/>
        <v>0</v>
      </c>
      <c r="EA41" s="434">
        <f t="shared" si="29"/>
        <v>5</v>
      </c>
      <c r="EB41" s="153">
        <f t="shared" si="30"/>
        <v>1</v>
      </c>
      <c r="EC41" s="434">
        <f t="shared" si="31"/>
        <v>3</v>
      </c>
      <c r="ED41" s="153">
        <f t="shared" si="32"/>
        <v>0.6</v>
      </c>
      <c r="EE41" s="154">
        <f t="shared" si="33"/>
        <v>0</v>
      </c>
      <c r="EF41" s="154">
        <f t="shared" si="34"/>
        <v>0</v>
      </c>
      <c r="EG41" s="160">
        <f t="shared" si="35"/>
        <v>0</v>
      </c>
      <c r="EH41" s="434">
        <f t="shared" si="36"/>
        <v>5</v>
      </c>
      <c r="EI41" s="153">
        <f t="shared" si="37"/>
        <v>1</v>
      </c>
      <c r="EJ41" s="434">
        <f t="shared" si="38"/>
        <v>3</v>
      </c>
      <c r="EK41" s="153">
        <f t="shared" si="39"/>
        <v>0.6</v>
      </c>
      <c r="EL41" s="154">
        <f t="shared" si="40"/>
        <v>0</v>
      </c>
      <c r="EM41" s="154">
        <f t="shared" si="41"/>
        <v>0</v>
      </c>
      <c r="EN41" s="160">
        <f t="shared" si="42"/>
        <v>0</v>
      </c>
      <c r="EO41" s="434">
        <f t="shared" si="43"/>
        <v>5</v>
      </c>
      <c r="EP41" s="153">
        <f t="shared" si="44"/>
        <v>1</v>
      </c>
      <c r="EQ41" s="434">
        <f t="shared" si="45"/>
        <v>3</v>
      </c>
      <c r="ER41" s="153">
        <f t="shared" si="46"/>
        <v>0.6</v>
      </c>
      <c r="ES41" s="154">
        <f t="shared" si="47"/>
        <v>0</v>
      </c>
      <c r="ET41" s="154">
        <f t="shared" si="48"/>
        <v>0</v>
      </c>
      <c r="EU41" s="160">
        <f t="shared" si="49"/>
        <v>0</v>
      </c>
      <c r="EV41" s="434">
        <f t="shared" si="50"/>
        <v>5</v>
      </c>
      <c r="EW41" s="153">
        <f t="shared" si="51"/>
        <v>1</v>
      </c>
      <c r="EX41" s="434">
        <f t="shared" si="52"/>
        <v>3</v>
      </c>
      <c r="EY41" s="153">
        <f t="shared" si="53"/>
        <v>0.6</v>
      </c>
      <c r="EZ41" s="154">
        <f t="shared" si="54"/>
        <v>0</v>
      </c>
      <c r="FA41" s="154">
        <f t="shared" si="55"/>
        <v>0</v>
      </c>
      <c r="FB41" s="160">
        <f t="shared" si="56"/>
        <v>0</v>
      </c>
      <c r="FC41" s="434">
        <f t="shared" si="57"/>
        <v>5</v>
      </c>
      <c r="FD41" s="153">
        <f t="shared" si="58"/>
        <v>1</v>
      </c>
      <c r="FE41" s="434">
        <f t="shared" si="59"/>
        <v>3</v>
      </c>
      <c r="FF41" s="153">
        <f t="shared" si="60"/>
        <v>0.6</v>
      </c>
      <c r="FG41" s="154">
        <f t="shared" si="61"/>
        <v>0</v>
      </c>
      <c r="FH41" s="154">
        <f t="shared" si="62"/>
        <v>0</v>
      </c>
      <c r="FI41" s="160">
        <f t="shared" si="63"/>
        <v>0</v>
      </c>
      <c r="FJ41" s="434">
        <f t="shared" si="64"/>
        <v>5</v>
      </c>
      <c r="FK41" s="153">
        <f t="shared" si="65"/>
        <v>1</v>
      </c>
      <c r="FL41" s="434">
        <f t="shared" si="66"/>
        <v>3</v>
      </c>
      <c r="FM41" s="153">
        <f t="shared" si="67"/>
        <v>0.6</v>
      </c>
      <c r="FN41" s="154">
        <f t="shared" si="68"/>
        <v>0</v>
      </c>
      <c r="FO41" s="154">
        <f t="shared" si="69"/>
        <v>0</v>
      </c>
      <c r="FP41" s="160">
        <f t="shared" si="70"/>
        <v>0</v>
      </c>
      <c r="FQ41" s="434">
        <f t="shared" si="71"/>
        <v>5</v>
      </c>
      <c r="FR41" s="153">
        <f t="shared" si="72"/>
        <v>1</v>
      </c>
      <c r="FS41" s="434">
        <f t="shared" si="73"/>
        <v>3</v>
      </c>
      <c r="FT41" s="153">
        <f t="shared" si="74"/>
        <v>0.6</v>
      </c>
      <c r="FU41" s="154">
        <f t="shared" si="75"/>
        <v>0</v>
      </c>
      <c r="FV41" s="154">
        <f t="shared" si="76"/>
        <v>0</v>
      </c>
      <c r="FW41" s="160">
        <f t="shared" si="77"/>
        <v>0</v>
      </c>
      <c r="FX41" s="434">
        <f t="shared" si="78"/>
        <v>5</v>
      </c>
      <c r="FY41" s="153">
        <f t="shared" si="79"/>
        <v>1</v>
      </c>
      <c r="FZ41" s="434">
        <f t="shared" si="80"/>
        <v>3</v>
      </c>
      <c r="GA41" s="153">
        <f t="shared" si="81"/>
        <v>0.6</v>
      </c>
      <c r="GB41" s="154">
        <f t="shared" si="82"/>
        <v>0</v>
      </c>
      <c r="GC41" s="154">
        <f t="shared" si="83"/>
        <v>0</v>
      </c>
      <c r="GD41" s="160">
        <f t="shared" si="84"/>
        <v>0</v>
      </c>
      <c r="GE41" s="434">
        <f t="shared" si="85"/>
        <v>5</v>
      </c>
      <c r="GF41" s="153">
        <f t="shared" si="86"/>
        <v>1</v>
      </c>
      <c r="GG41" s="434">
        <f t="shared" si="87"/>
        <v>3</v>
      </c>
      <c r="GH41" s="153">
        <f t="shared" si="88"/>
        <v>0.6</v>
      </c>
      <c r="GI41" s="153">
        <f t="shared" si="101"/>
        <v>0.6</v>
      </c>
    </row>
    <row r="42" spans="1:191" ht="37.799999999999997" hidden="1" customHeight="1" x14ac:dyDescent="0.2">
      <c r="A42" s="156">
        <v>34</v>
      </c>
      <c r="B42" s="133"/>
      <c r="C42" s="133"/>
      <c r="D42" s="274"/>
      <c r="E42" s="133"/>
      <c r="F42" s="275"/>
      <c r="G42" s="133"/>
      <c r="H42" s="133" t="s">
        <v>455</v>
      </c>
      <c r="I42" s="132"/>
      <c r="J42" s="132"/>
      <c r="K42" s="132"/>
      <c r="L42" s="132"/>
      <c r="M42" s="132"/>
      <c r="N42" s="132"/>
      <c r="O42" s="132"/>
      <c r="P42" s="132"/>
      <c r="Q42" s="132"/>
      <c r="R42" s="132"/>
      <c r="S42" s="132"/>
      <c r="T42" s="132"/>
      <c r="U42" s="132"/>
      <c r="V42" s="132"/>
      <c r="W42" s="132"/>
      <c r="X42" s="132"/>
      <c r="Y42" s="132"/>
      <c r="Z42" s="132"/>
      <c r="AA42" s="132"/>
      <c r="AB42" s="132"/>
      <c r="AC42" s="155">
        <f t="shared" si="0"/>
        <v>0</v>
      </c>
      <c r="AD42" s="149">
        <f t="shared" si="1"/>
        <v>1</v>
      </c>
      <c r="AE42" s="155" t="str">
        <f t="shared" si="2"/>
        <v>3 - Moderado</v>
      </c>
      <c r="AF42" s="149">
        <f t="shared" si="3"/>
        <v>0.6</v>
      </c>
      <c r="AG42" s="156" t="str">
        <f t="shared" si="89"/>
        <v/>
      </c>
      <c r="AH42" s="149">
        <f t="shared" si="4"/>
        <v>0.6</v>
      </c>
      <c r="AI42" s="133"/>
      <c r="AJ42" s="133"/>
      <c r="AK42" s="133"/>
      <c r="AL42" s="133"/>
      <c r="AM42" s="134"/>
      <c r="AN42" s="164"/>
      <c r="AO42" s="164"/>
      <c r="AP42" s="134"/>
      <c r="AQ42" s="134"/>
      <c r="AR42" s="164"/>
      <c r="AS42" s="164"/>
      <c r="AT42" s="134"/>
      <c r="AU42" s="134"/>
      <c r="AV42" s="164"/>
      <c r="AW42" s="164"/>
      <c r="AX42" s="134"/>
      <c r="AY42" s="134"/>
      <c r="AZ42" s="164"/>
      <c r="BA42" s="164"/>
      <c r="BB42" s="134"/>
      <c r="BC42" s="134"/>
      <c r="BD42" s="164"/>
      <c r="BE42" s="164"/>
      <c r="BF42" s="134"/>
      <c r="BG42" s="134"/>
      <c r="BH42" s="164"/>
      <c r="BI42" s="164"/>
      <c r="BJ42" s="134"/>
      <c r="BK42" s="134"/>
      <c r="BL42" s="164"/>
      <c r="BM42" s="164"/>
      <c r="BN42" s="134"/>
      <c r="BO42" s="134"/>
      <c r="BP42" s="164"/>
      <c r="BQ42" s="164"/>
      <c r="BR42" s="134"/>
      <c r="BS42" s="134"/>
      <c r="BT42" s="164"/>
      <c r="BU42" s="164"/>
      <c r="BV42" s="134"/>
      <c r="BW42" s="134"/>
      <c r="BX42" s="164"/>
      <c r="BY42" s="164"/>
      <c r="BZ42" s="134"/>
      <c r="CA42" s="134"/>
      <c r="CB42" s="164"/>
      <c r="CC42" s="164"/>
      <c r="CD42" s="134"/>
      <c r="CE42" s="134"/>
      <c r="CF42" s="164"/>
      <c r="CG42" s="164"/>
      <c r="CH42" s="134"/>
      <c r="CI42" s="164"/>
      <c r="CJ42" s="164"/>
      <c r="CK42" s="134"/>
      <c r="CL42" s="159" t="str">
        <f t="shared" si="90"/>
        <v>5 - Muy Alta</v>
      </c>
      <c r="CM42" s="165">
        <f t="shared" si="5"/>
        <v>1</v>
      </c>
      <c r="CN42" s="159" t="str">
        <f t="shared" si="91"/>
        <v>3 - Moderado</v>
      </c>
      <c r="CO42" s="165">
        <f t="shared" si="92"/>
        <v>0.6</v>
      </c>
      <c r="CP42" s="145" t="str">
        <f t="shared" si="6"/>
        <v>ALTO</v>
      </c>
      <c r="CQ42" s="149">
        <f t="shared" si="93"/>
        <v>0.6</v>
      </c>
      <c r="CR42" s="188"/>
      <c r="CS42" s="145">
        <f t="shared" si="94"/>
        <v>5</v>
      </c>
      <c r="CT42" s="134"/>
      <c r="CU42" s="188"/>
      <c r="CV42" s="188"/>
      <c r="CW42" s="158"/>
      <c r="CX42" s="160">
        <f t="shared" si="7"/>
        <v>0</v>
      </c>
      <c r="CY42" s="161">
        <f t="shared" si="95"/>
        <v>3</v>
      </c>
      <c r="CZ42" s="160" t="str">
        <f t="shared" si="96"/>
        <v>Moderado</v>
      </c>
      <c r="DA42" s="153">
        <f t="shared" si="97"/>
        <v>0.6</v>
      </c>
      <c r="DB42" s="154">
        <f t="shared" si="98"/>
        <v>0</v>
      </c>
      <c r="DC42" s="154">
        <f t="shared" si="8"/>
        <v>0</v>
      </c>
      <c r="DD42" s="160">
        <f t="shared" si="99"/>
        <v>0</v>
      </c>
      <c r="DE42" s="434">
        <f t="shared" si="9"/>
        <v>5</v>
      </c>
      <c r="DF42" s="153">
        <f t="shared" si="10"/>
        <v>1</v>
      </c>
      <c r="DG42" s="434">
        <f t="shared" si="100"/>
        <v>3</v>
      </c>
      <c r="DH42" s="434"/>
      <c r="DI42" s="153">
        <f t="shared" si="11"/>
        <v>0.6</v>
      </c>
      <c r="DJ42" s="154">
        <f t="shared" si="12"/>
        <v>0</v>
      </c>
      <c r="DK42" s="154">
        <f t="shared" si="13"/>
        <v>0</v>
      </c>
      <c r="DL42" s="160">
        <f t="shared" si="14"/>
        <v>0</v>
      </c>
      <c r="DM42" s="434">
        <f t="shared" si="15"/>
        <v>5</v>
      </c>
      <c r="DN42" s="153">
        <f t="shared" si="16"/>
        <v>1</v>
      </c>
      <c r="DO42" s="434">
        <f t="shared" si="17"/>
        <v>3</v>
      </c>
      <c r="DP42" s="153">
        <f t="shared" si="18"/>
        <v>0.6</v>
      </c>
      <c r="DQ42" s="154">
        <f t="shared" si="19"/>
        <v>0</v>
      </c>
      <c r="DR42" s="154">
        <f t="shared" si="20"/>
        <v>0</v>
      </c>
      <c r="DS42" s="160">
        <f t="shared" si="21"/>
        <v>0</v>
      </c>
      <c r="DT42" s="434">
        <f t="shared" si="22"/>
        <v>5</v>
      </c>
      <c r="DU42" s="153">
        <f t="shared" si="23"/>
        <v>1</v>
      </c>
      <c r="DV42" s="434">
        <f t="shared" si="24"/>
        <v>3</v>
      </c>
      <c r="DW42" s="153">
        <f t="shared" si="25"/>
        <v>0.6</v>
      </c>
      <c r="DX42" s="154">
        <f t="shared" si="26"/>
        <v>0</v>
      </c>
      <c r="DY42" s="154">
        <f t="shared" si="27"/>
        <v>0</v>
      </c>
      <c r="DZ42" s="160">
        <f t="shared" si="28"/>
        <v>0</v>
      </c>
      <c r="EA42" s="434">
        <f t="shared" si="29"/>
        <v>5</v>
      </c>
      <c r="EB42" s="153">
        <f t="shared" si="30"/>
        <v>1</v>
      </c>
      <c r="EC42" s="434">
        <f t="shared" si="31"/>
        <v>3</v>
      </c>
      <c r="ED42" s="153">
        <f t="shared" si="32"/>
        <v>0.6</v>
      </c>
      <c r="EE42" s="154">
        <f t="shared" si="33"/>
        <v>0</v>
      </c>
      <c r="EF42" s="154">
        <f t="shared" si="34"/>
        <v>0</v>
      </c>
      <c r="EG42" s="160">
        <f t="shared" si="35"/>
        <v>0</v>
      </c>
      <c r="EH42" s="434">
        <f t="shared" si="36"/>
        <v>5</v>
      </c>
      <c r="EI42" s="153">
        <f t="shared" si="37"/>
        <v>1</v>
      </c>
      <c r="EJ42" s="434">
        <f t="shared" si="38"/>
        <v>3</v>
      </c>
      <c r="EK42" s="153">
        <f t="shared" si="39"/>
        <v>0.6</v>
      </c>
      <c r="EL42" s="154">
        <f t="shared" si="40"/>
        <v>0</v>
      </c>
      <c r="EM42" s="154">
        <f t="shared" si="41"/>
        <v>0</v>
      </c>
      <c r="EN42" s="160">
        <f t="shared" si="42"/>
        <v>0</v>
      </c>
      <c r="EO42" s="434">
        <f t="shared" si="43"/>
        <v>5</v>
      </c>
      <c r="EP42" s="153">
        <f t="shared" si="44"/>
        <v>1</v>
      </c>
      <c r="EQ42" s="434">
        <f t="shared" si="45"/>
        <v>3</v>
      </c>
      <c r="ER42" s="153">
        <f t="shared" si="46"/>
        <v>0.6</v>
      </c>
      <c r="ES42" s="154">
        <f t="shared" si="47"/>
        <v>0</v>
      </c>
      <c r="ET42" s="154">
        <f t="shared" si="48"/>
        <v>0</v>
      </c>
      <c r="EU42" s="160">
        <f t="shared" si="49"/>
        <v>0</v>
      </c>
      <c r="EV42" s="434">
        <f t="shared" si="50"/>
        <v>5</v>
      </c>
      <c r="EW42" s="153">
        <f t="shared" si="51"/>
        <v>1</v>
      </c>
      <c r="EX42" s="434">
        <f t="shared" si="52"/>
        <v>3</v>
      </c>
      <c r="EY42" s="153">
        <f t="shared" si="53"/>
        <v>0.6</v>
      </c>
      <c r="EZ42" s="154">
        <f t="shared" si="54"/>
        <v>0</v>
      </c>
      <c r="FA42" s="154">
        <f t="shared" si="55"/>
        <v>0</v>
      </c>
      <c r="FB42" s="160">
        <f t="shared" si="56"/>
        <v>0</v>
      </c>
      <c r="FC42" s="434">
        <f t="shared" si="57"/>
        <v>5</v>
      </c>
      <c r="FD42" s="153">
        <f t="shared" si="58"/>
        <v>1</v>
      </c>
      <c r="FE42" s="434">
        <f t="shared" si="59"/>
        <v>3</v>
      </c>
      <c r="FF42" s="153">
        <f t="shared" si="60"/>
        <v>0.6</v>
      </c>
      <c r="FG42" s="154">
        <f t="shared" si="61"/>
        <v>0</v>
      </c>
      <c r="FH42" s="154">
        <f t="shared" si="62"/>
        <v>0</v>
      </c>
      <c r="FI42" s="160">
        <f t="shared" si="63"/>
        <v>0</v>
      </c>
      <c r="FJ42" s="434">
        <f t="shared" si="64"/>
        <v>5</v>
      </c>
      <c r="FK42" s="153">
        <f t="shared" si="65"/>
        <v>1</v>
      </c>
      <c r="FL42" s="434">
        <f t="shared" si="66"/>
        <v>3</v>
      </c>
      <c r="FM42" s="153">
        <f t="shared" si="67"/>
        <v>0.6</v>
      </c>
      <c r="FN42" s="154">
        <f t="shared" si="68"/>
        <v>0</v>
      </c>
      <c r="FO42" s="154">
        <f t="shared" si="69"/>
        <v>0</v>
      </c>
      <c r="FP42" s="160">
        <f t="shared" si="70"/>
        <v>0</v>
      </c>
      <c r="FQ42" s="434">
        <f t="shared" si="71"/>
        <v>5</v>
      </c>
      <c r="FR42" s="153">
        <f t="shared" si="72"/>
        <v>1</v>
      </c>
      <c r="FS42" s="434">
        <f t="shared" si="73"/>
        <v>3</v>
      </c>
      <c r="FT42" s="153">
        <f t="shared" si="74"/>
        <v>0.6</v>
      </c>
      <c r="FU42" s="154">
        <f t="shared" si="75"/>
        <v>0</v>
      </c>
      <c r="FV42" s="154">
        <f t="shared" si="76"/>
        <v>0</v>
      </c>
      <c r="FW42" s="160">
        <f t="shared" si="77"/>
        <v>0</v>
      </c>
      <c r="FX42" s="434">
        <f t="shared" si="78"/>
        <v>5</v>
      </c>
      <c r="FY42" s="153">
        <f t="shared" si="79"/>
        <v>1</v>
      </c>
      <c r="FZ42" s="434">
        <f t="shared" si="80"/>
        <v>3</v>
      </c>
      <c r="GA42" s="153">
        <f t="shared" si="81"/>
        <v>0.6</v>
      </c>
      <c r="GB42" s="154">
        <f t="shared" si="82"/>
        <v>0</v>
      </c>
      <c r="GC42" s="154">
        <f t="shared" si="83"/>
        <v>0</v>
      </c>
      <c r="GD42" s="160">
        <f t="shared" si="84"/>
        <v>0</v>
      </c>
      <c r="GE42" s="434">
        <f t="shared" si="85"/>
        <v>5</v>
      </c>
      <c r="GF42" s="153">
        <f t="shared" si="86"/>
        <v>1</v>
      </c>
      <c r="GG42" s="434">
        <f t="shared" si="87"/>
        <v>3</v>
      </c>
      <c r="GH42" s="153">
        <f t="shared" si="88"/>
        <v>0.6</v>
      </c>
      <c r="GI42" s="153">
        <f t="shared" si="101"/>
        <v>0.6</v>
      </c>
    </row>
    <row r="43" spans="1:191" ht="37.799999999999997" hidden="1" customHeight="1" x14ac:dyDescent="0.2">
      <c r="A43" s="156">
        <v>35</v>
      </c>
      <c r="B43" s="133"/>
      <c r="C43" s="133"/>
      <c r="D43" s="274"/>
      <c r="E43" s="133"/>
      <c r="F43" s="275"/>
      <c r="G43" s="133"/>
      <c r="H43" s="133" t="s">
        <v>455</v>
      </c>
      <c r="I43" s="132"/>
      <c r="J43" s="132"/>
      <c r="K43" s="132"/>
      <c r="L43" s="132"/>
      <c r="M43" s="132"/>
      <c r="N43" s="132"/>
      <c r="O43" s="132"/>
      <c r="P43" s="132"/>
      <c r="Q43" s="132"/>
      <c r="R43" s="132"/>
      <c r="S43" s="132"/>
      <c r="T43" s="132"/>
      <c r="U43" s="132"/>
      <c r="V43" s="132"/>
      <c r="W43" s="132"/>
      <c r="X43" s="132"/>
      <c r="Y43" s="132"/>
      <c r="Z43" s="132"/>
      <c r="AA43" s="132"/>
      <c r="AB43" s="132"/>
      <c r="AC43" s="155">
        <f t="shared" si="0"/>
        <v>0</v>
      </c>
      <c r="AD43" s="149">
        <f t="shared" si="1"/>
        <v>1</v>
      </c>
      <c r="AE43" s="155" t="str">
        <f t="shared" si="2"/>
        <v>3 - Moderado</v>
      </c>
      <c r="AF43" s="149">
        <f t="shared" si="3"/>
        <v>0.6</v>
      </c>
      <c r="AG43" s="156" t="str">
        <f t="shared" si="89"/>
        <v/>
      </c>
      <c r="AH43" s="149">
        <f t="shared" si="4"/>
        <v>0.6</v>
      </c>
      <c r="AI43" s="133"/>
      <c r="AJ43" s="133"/>
      <c r="AK43" s="133"/>
      <c r="AL43" s="133"/>
      <c r="AM43" s="134"/>
      <c r="AN43" s="164"/>
      <c r="AO43" s="164"/>
      <c r="AP43" s="134"/>
      <c r="AQ43" s="134"/>
      <c r="AR43" s="164"/>
      <c r="AS43" s="164"/>
      <c r="AT43" s="134"/>
      <c r="AU43" s="134"/>
      <c r="AV43" s="164"/>
      <c r="AW43" s="164"/>
      <c r="AX43" s="134"/>
      <c r="AY43" s="134"/>
      <c r="AZ43" s="164"/>
      <c r="BA43" s="164"/>
      <c r="BB43" s="134"/>
      <c r="BC43" s="134"/>
      <c r="BD43" s="164"/>
      <c r="BE43" s="164"/>
      <c r="BF43" s="134"/>
      <c r="BG43" s="134"/>
      <c r="BH43" s="164"/>
      <c r="BI43" s="164"/>
      <c r="BJ43" s="134"/>
      <c r="BK43" s="134"/>
      <c r="BL43" s="164"/>
      <c r="BM43" s="164"/>
      <c r="BN43" s="134"/>
      <c r="BO43" s="134"/>
      <c r="BP43" s="164"/>
      <c r="BQ43" s="164"/>
      <c r="BR43" s="134"/>
      <c r="BS43" s="134"/>
      <c r="BT43" s="164"/>
      <c r="BU43" s="164"/>
      <c r="BV43" s="134"/>
      <c r="BW43" s="134"/>
      <c r="BX43" s="164"/>
      <c r="BY43" s="164"/>
      <c r="BZ43" s="134"/>
      <c r="CA43" s="134"/>
      <c r="CB43" s="164"/>
      <c r="CC43" s="164"/>
      <c r="CD43" s="134"/>
      <c r="CE43" s="134"/>
      <c r="CF43" s="164"/>
      <c r="CG43" s="164"/>
      <c r="CH43" s="134"/>
      <c r="CI43" s="164"/>
      <c r="CJ43" s="164"/>
      <c r="CK43" s="134"/>
      <c r="CL43" s="159" t="str">
        <f t="shared" si="90"/>
        <v>5 - Muy Alta</v>
      </c>
      <c r="CM43" s="165">
        <f t="shared" si="5"/>
        <v>1</v>
      </c>
      <c r="CN43" s="159" t="str">
        <f t="shared" si="91"/>
        <v>3 - Moderado</v>
      </c>
      <c r="CO43" s="165">
        <f t="shared" si="92"/>
        <v>0.6</v>
      </c>
      <c r="CP43" s="145" t="str">
        <f t="shared" si="6"/>
        <v>ALTO</v>
      </c>
      <c r="CQ43" s="149">
        <f t="shared" si="93"/>
        <v>0.6</v>
      </c>
      <c r="CR43" s="188"/>
      <c r="CS43" s="145">
        <f t="shared" si="94"/>
        <v>5</v>
      </c>
      <c r="CT43" s="134"/>
      <c r="CU43" s="188"/>
      <c r="CV43" s="188"/>
      <c r="CW43" s="158"/>
      <c r="CX43" s="160">
        <f t="shared" si="7"/>
        <v>0</v>
      </c>
      <c r="CY43" s="161">
        <f t="shared" si="95"/>
        <v>3</v>
      </c>
      <c r="CZ43" s="160" t="str">
        <f t="shared" si="96"/>
        <v>Moderado</v>
      </c>
      <c r="DA43" s="153">
        <f t="shared" si="97"/>
        <v>0.6</v>
      </c>
      <c r="DB43" s="154">
        <f t="shared" si="98"/>
        <v>0</v>
      </c>
      <c r="DC43" s="154">
        <f t="shared" si="8"/>
        <v>0</v>
      </c>
      <c r="DD43" s="160">
        <f t="shared" si="99"/>
        <v>0</v>
      </c>
      <c r="DE43" s="434">
        <f t="shared" si="9"/>
        <v>5</v>
      </c>
      <c r="DF43" s="153">
        <f t="shared" si="10"/>
        <v>1</v>
      </c>
      <c r="DG43" s="434">
        <f t="shared" si="100"/>
        <v>3</v>
      </c>
      <c r="DH43" s="434"/>
      <c r="DI43" s="153">
        <f t="shared" si="11"/>
        <v>0.6</v>
      </c>
      <c r="DJ43" s="154">
        <f t="shared" si="12"/>
        <v>0</v>
      </c>
      <c r="DK43" s="154">
        <f t="shared" si="13"/>
        <v>0</v>
      </c>
      <c r="DL43" s="160">
        <f t="shared" si="14"/>
        <v>0</v>
      </c>
      <c r="DM43" s="434">
        <f t="shared" si="15"/>
        <v>5</v>
      </c>
      <c r="DN43" s="153">
        <f t="shared" si="16"/>
        <v>1</v>
      </c>
      <c r="DO43" s="434">
        <f t="shared" si="17"/>
        <v>3</v>
      </c>
      <c r="DP43" s="153">
        <f t="shared" si="18"/>
        <v>0.6</v>
      </c>
      <c r="DQ43" s="154">
        <f t="shared" si="19"/>
        <v>0</v>
      </c>
      <c r="DR43" s="154">
        <f t="shared" si="20"/>
        <v>0</v>
      </c>
      <c r="DS43" s="160">
        <f t="shared" si="21"/>
        <v>0</v>
      </c>
      <c r="DT43" s="434">
        <f t="shared" si="22"/>
        <v>5</v>
      </c>
      <c r="DU43" s="153">
        <f t="shared" si="23"/>
        <v>1</v>
      </c>
      <c r="DV43" s="434">
        <f t="shared" si="24"/>
        <v>3</v>
      </c>
      <c r="DW43" s="153">
        <f t="shared" si="25"/>
        <v>0.6</v>
      </c>
      <c r="DX43" s="154">
        <f t="shared" si="26"/>
        <v>0</v>
      </c>
      <c r="DY43" s="154">
        <f t="shared" si="27"/>
        <v>0</v>
      </c>
      <c r="DZ43" s="160">
        <f t="shared" si="28"/>
        <v>0</v>
      </c>
      <c r="EA43" s="434">
        <f t="shared" si="29"/>
        <v>5</v>
      </c>
      <c r="EB43" s="153">
        <f t="shared" si="30"/>
        <v>1</v>
      </c>
      <c r="EC43" s="434">
        <f t="shared" si="31"/>
        <v>3</v>
      </c>
      <c r="ED43" s="153">
        <f t="shared" si="32"/>
        <v>0.6</v>
      </c>
      <c r="EE43" s="154">
        <f t="shared" si="33"/>
        <v>0</v>
      </c>
      <c r="EF43" s="154">
        <f t="shared" si="34"/>
        <v>0</v>
      </c>
      <c r="EG43" s="160">
        <f t="shared" si="35"/>
        <v>0</v>
      </c>
      <c r="EH43" s="434">
        <f t="shared" si="36"/>
        <v>5</v>
      </c>
      <c r="EI43" s="153">
        <f t="shared" si="37"/>
        <v>1</v>
      </c>
      <c r="EJ43" s="434">
        <f t="shared" si="38"/>
        <v>3</v>
      </c>
      <c r="EK43" s="153">
        <f t="shared" si="39"/>
        <v>0.6</v>
      </c>
      <c r="EL43" s="154">
        <f t="shared" si="40"/>
        <v>0</v>
      </c>
      <c r="EM43" s="154">
        <f t="shared" si="41"/>
        <v>0</v>
      </c>
      <c r="EN43" s="160">
        <f t="shared" si="42"/>
        <v>0</v>
      </c>
      <c r="EO43" s="434">
        <f t="shared" si="43"/>
        <v>5</v>
      </c>
      <c r="EP43" s="153">
        <f t="shared" si="44"/>
        <v>1</v>
      </c>
      <c r="EQ43" s="434">
        <f t="shared" si="45"/>
        <v>3</v>
      </c>
      <c r="ER43" s="153">
        <f t="shared" si="46"/>
        <v>0.6</v>
      </c>
      <c r="ES43" s="154">
        <f t="shared" si="47"/>
        <v>0</v>
      </c>
      <c r="ET43" s="154">
        <f t="shared" si="48"/>
        <v>0</v>
      </c>
      <c r="EU43" s="160">
        <f t="shared" si="49"/>
        <v>0</v>
      </c>
      <c r="EV43" s="434">
        <f t="shared" si="50"/>
        <v>5</v>
      </c>
      <c r="EW43" s="153">
        <f t="shared" si="51"/>
        <v>1</v>
      </c>
      <c r="EX43" s="434">
        <f t="shared" si="52"/>
        <v>3</v>
      </c>
      <c r="EY43" s="153">
        <f t="shared" si="53"/>
        <v>0.6</v>
      </c>
      <c r="EZ43" s="154">
        <f t="shared" si="54"/>
        <v>0</v>
      </c>
      <c r="FA43" s="154">
        <f t="shared" si="55"/>
        <v>0</v>
      </c>
      <c r="FB43" s="160">
        <f t="shared" si="56"/>
        <v>0</v>
      </c>
      <c r="FC43" s="434">
        <f t="shared" si="57"/>
        <v>5</v>
      </c>
      <c r="FD43" s="153">
        <f t="shared" si="58"/>
        <v>1</v>
      </c>
      <c r="FE43" s="434">
        <f t="shared" si="59"/>
        <v>3</v>
      </c>
      <c r="FF43" s="153">
        <f t="shared" si="60"/>
        <v>0.6</v>
      </c>
      <c r="FG43" s="154">
        <f t="shared" si="61"/>
        <v>0</v>
      </c>
      <c r="FH43" s="154">
        <f t="shared" si="62"/>
        <v>0</v>
      </c>
      <c r="FI43" s="160">
        <f t="shared" si="63"/>
        <v>0</v>
      </c>
      <c r="FJ43" s="434">
        <f t="shared" si="64"/>
        <v>5</v>
      </c>
      <c r="FK43" s="153">
        <f t="shared" si="65"/>
        <v>1</v>
      </c>
      <c r="FL43" s="434">
        <f t="shared" si="66"/>
        <v>3</v>
      </c>
      <c r="FM43" s="153">
        <f t="shared" si="67"/>
        <v>0.6</v>
      </c>
      <c r="FN43" s="154">
        <f t="shared" si="68"/>
        <v>0</v>
      </c>
      <c r="FO43" s="154">
        <f t="shared" si="69"/>
        <v>0</v>
      </c>
      <c r="FP43" s="160">
        <f t="shared" si="70"/>
        <v>0</v>
      </c>
      <c r="FQ43" s="434">
        <f t="shared" si="71"/>
        <v>5</v>
      </c>
      <c r="FR43" s="153">
        <f t="shared" si="72"/>
        <v>1</v>
      </c>
      <c r="FS43" s="434">
        <f t="shared" si="73"/>
        <v>3</v>
      </c>
      <c r="FT43" s="153">
        <f t="shared" si="74"/>
        <v>0.6</v>
      </c>
      <c r="FU43" s="154">
        <f t="shared" si="75"/>
        <v>0</v>
      </c>
      <c r="FV43" s="154">
        <f t="shared" si="76"/>
        <v>0</v>
      </c>
      <c r="FW43" s="160">
        <f t="shared" si="77"/>
        <v>0</v>
      </c>
      <c r="FX43" s="434">
        <f t="shared" si="78"/>
        <v>5</v>
      </c>
      <c r="FY43" s="153">
        <f t="shared" si="79"/>
        <v>1</v>
      </c>
      <c r="FZ43" s="434">
        <f t="shared" si="80"/>
        <v>3</v>
      </c>
      <c r="GA43" s="153">
        <f t="shared" si="81"/>
        <v>0.6</v>
      </c>
      <c r="GB43" s="154">
        <f t="shared" si="82"/>
        <v>0</v>
      </c>
      <c r="GC43" s="154">
        <f t="shared" si="83"/>
        <v>0</v>
      </c>
      <c r="GD43" s="160">
        <f t="shared" si="84"/>
        <v>0</v>
      </c>
      <c r="GE43" s="434">
        <f t="shared" si="85"/>
        <v>5</v>
      </c>
      <c r="GF43" s="153">
        <f t="shared" si="86"/>
        <v>1</v>
      </c>
      <c r="GG43" s="434">
        <f t="shared" si="87"/>
        <v>3</v>
      </c>
      <c r="GH43" s="153">
        <f t="shared" si="88"/>
        <v>0.6</v>
      </c>
      <c r="GI43" s="153">
        <f t="shared" si="101"/>
        <v>0.6</v>
      </c>
    </row>
    <row r="44" spans="1:191" ht="37.799999999999997" hidden="1" customHeight="1" x14ac:dyDescent="0.2">
      <c r="A44" s="156">
        <v>36</v>
      </c>
      <c r="B44" s="133"/>
      <c r="C44" s="133"/>
      <c r="D44" s="274"/>
      <c r="E44" s="133"/>
      <c r="F44" s="275"/>
      <c r="G44" s="133"/>
      <c r="H44" s="133" t="s">
        <v>455</v>
      </c>
      <c r="I44" s="132"/>
      <c r="J44" s="132"/>
      <c r="K44" s="132"/>
      <c r="L44" s="132"/>
      <c r="M44" s="132"/>
      <c r="N44" s="132"/>
      <c r="O44" s="132"/>
      <c r="P44" s="132"/>
      <c r="Q44" s="132"/>
      <c r="R44" s="132"/>
      <c r="S44" s="132"/>
      <c r="T44" s="132"/>
      <c r="U44" s="132"/>
      <c r="V44" s="132"/>
      <c r="W44" s="132"/>
      <c r="X44" s="132"/>
      <c r="Y44" s="132"/>
      <c r="Z44" s="132"/>
      <c r="AA44" s="132"/>
      <c r="AB44" s="132"/>
      <c r="AC44" s="155">
        <f t="shared" si="0"/>
        <v>0</v>
      </c>
      <c r="AD44" s="149">
        <f t="shared" si="1"/>
        <v>1</v>
      </c>
      <c r="AE44" s="155" t="str">
        <f t="shared" si="2"/>
        <v>3 - Moderado</v>
      </c>
      <c r="AF44" s="149">
        <f t="shared" si="3"/>
        <v>0.6</v>
      </c>
      <c r="AG44" s="156" t="str">
        <f t="shared" si="89"/>
        <v/>
      </c>
      <c r="AH44" s="149">
        <f t="shared" si="4"/>
        <v>0.6</v>
      </c>
      <c r="AI44" s="133"/>
      <c r="AJ44" s="133"/>
      <c r="AK44" s="133"/>
      <c r="AL44" s="133"/>
      <c r="AM44" s="134"/>
      <c r="AN44" s="164"/>
      <c r="AO44" s="164"/>
      <c r="AP44" s="134"/>
      <c r="AQ44" s="134"/>
      <c r="AR44" s="164"/>
      <c r="AS44" s="164"/>
      <c r="AT44" s="134"/>
      <c r="AU44" s="134"/>
      <c r="AV44" s="164"/>
      <c r="AW44" s="164"/>
      <c r="AX44" s="134"/>
      <c r="AY44" s="134"/>
      <c r="AZ44" s="164"/>
      <c r="BA44" s="164"/>
      <c r="BB44" s="134"/>
      <c r="BC44" s="134"/>
      <c r="BD44" s="164"/>
      <c r="BE44" s="164"/>
      <c r="BF44" s="134"/>
      <c r="BG44" s="134"/>
      <c r="BH44" s="164"/>
      <c r="BI44" s="164"/>
      <c r="BJ44" s="134"/>
      <c r="BK44" s="134"/>
      <c r="BL44" s="164"/>
      <c r="BM44" s="164"/>
      <c r="BN44" s="134"/>
      <c r="BO44" s="134"/>
      <c r="BP44" s="164"/>
      <c r="BQ44" s="164"/>
      <c r="BR44" s="134"/>
      <c r="BS44" s="134"/>
      <c r="BT44" s="164"/>
      <c r="BU44" s="164"/>
      <c r="BV44" s="134"/>
      <c r="BW44" s="134"/>
      <c r="BX44" s="164"/>
      <c r="BY44" s="164"/>
      <c r="BZ44" s="134"/>
      <c r="CA44" s="134"/>
      <c r="CB44" s="164"/>
      <c r="CC44" s="164"/>
      <c r="CD44" s="134"/>
      <c r="CE44" s="134"/>
      <c r="CF44" s="164"/>
      <c r="CG44" s="164"/>
      <c r="CH44" s="134"/>
      <c r="CI44" s="164"/>
      <c r="CJ44" s="164"/>
      <c r="CK44" s="134"/>
      <c r="CL44" s="159" t="str">
        <f t="shared" si="90"/>
        <v>5 - Muy Alta</v>
      </c>
      <c r="CM44" s="165">
        <f t="shared" si="5"/>
        <v>1</v>
      </c>
      <c r="CN44" s="159" t="str">
        <f t="shared" si="91"/>
        <v>3 - Moderado</v>
      </c>
      <c r="CO44" s="165">
        <f t="shared" si="92"/>
        <v>0.6</v>
      </c>
      <c r="CP44" s="145" t="str">
        <f t="shared" si="6"/>
        <v>ALTO</v>
      </c>
      <c r="CQ44" s="149">
        <f t="shared" si="93"/>
        <v>0.6</v>
      </c>
      <c r="CR44" s="188"/>
      <c r="CS44" s="145">
        <f t="shared" si="94"/>
        <v>5</v>
      </c>
      <c r="CT44" s="134"/>
      <c r="CU44" s="188"/>
      <c r="CV44" s="188"/>
      <c r="CW44" s="158"/>
      <c r="CX44" s="160">
        <f t="shared" si="7"/>
        <v>0</v>
      </c>
      <c r="CY44" s="161">
        <f t="shared" si="95"/>
        <v>3</v>
      </c>
      <c r="CZ44" s="160" t="str">
        <f t="shared" si="96"/>
        <v>Moderado</v>
      </c>
      <c r="DA44" s="153">
        <f t="shared" si="97"/>
        <v>0.6</v>
      </c>
      <c r="DB44" s="154">
        <f t="shared" si="98"/>
        <v>0</v>
      </c>
      <c r="DC44" s="154">
        <f t="shared" si="8"/>
        <v>0</v>
      </c>
      <c r="DD44" s="160">
        <f t="shared" si="99"/>
        <v>0</v>
      </c>
      <c r="DE44" s="434">
        <f t="shared" si="9"/>
        <v>5</v>
      </c>
      <c r="DF44" s="153">
        <f t="shared" si="10"/>
        <v>1</v>
      </c>
      <c r="DG44" s="434">
        <f t="shared" si="100"/>
        <v>3</v>
      </c>
      <c r="DH44" s="434"/>
      <c r="DI44" s="153">
        <f t="shared" si="11"/>
        <v>0.6</v>
      </c>
      <c r="DJ44" s="154">
        <f t="shared" si="12"/>
        <v>0</v>
      </c>
      <c r="DK44" s="154">
        <f t="shared" si="13"/>
        <v>0</v>
      </c>
      <c r="DL44" s="160">
        <f t="shared" si="14"/>
        <v>0</v>
      </c>
      <c r="DM44" s="434">
        <f t="shared" si="15"/>
        <v>5</v>
      </c>
      <c r="DN44" s="153">
        <f t="shared" si="16"/>
        <v>1</v>
      </c>
      <c r="DO44" s="434">
        <f t="shared" si="17"/>
        <v>3</v>
      </c>
      <c r="DP44" s="153">
        <f t="shared" si="18"/>
        <v>0.6</v>
      </c>
      <c r="DQ44" s="154">
        <f t="shared" si="19"/>
        <v>0</v>
      </c>
      <c r="DR44" s="154">
        <f t="shared" si="20"/>
        <v>0</v>
      </c>
      <c r="DS44" s="160">
        <f t="shared" si="21"/>
        <v>0</v>
      </c>
      <c r="DT44" s="434">
        <f t="shared" si="22"/>
        <v>5</v>
      </c>
      <c r="DU44" s="153">
        <f t="shared" si="23"/>
        <v>1</v>
      </c>
      <c r="DV44" s="434">
        <f t="shared" si="24"/>
        <v>3</v>
      </c>
      <c r="DW44" s="153">
        <f t="shared" si="25"/>
        <v>0.6</v>
      </c>
      <c r="DX44" s="154">
        <f t="shared" si="26"/>
        <v>0</v>
      </c>
      <c r="DY44" s="154">
        <f t="shared" si="27"/>
        <v>0</v>
      </c>
      <c r="DZ44" s="160">
        <f t="shared" si="28"/>
        <v>0</v>
      </c>
      <c r="EA44" s="434">
        <f t="shared" si="29"/>
        <v>5</v>
      </c>
      <c r="EB44" s="153">
        <f t="shared" si="30"/>
        <v>1</v>
      </c>
      <c r="EC44" s="434">
        <f t="shared" si="31"/>
        <v>3</v>
      </c>
      <c r="ED44" s="153">
        <f t="shared" si="32"/>
        <v>0.6</v>
      </c>
      <c r="EE44" s="154">
        <f t="shared" si="33"/>
        <v>0</v>
      </c>
      <c r="EF44" s="154">
        <f t="shared" si="34"/>
        <v>0</v>
      </c>
      <c r="EG44" s="160">
        <f t="shared" si="35"/>
        <v>0</v>
      </c>
      <c r="EH44" s="434">
        <f t="shared" si="36"/>
        <v>5</v>
      </c>
      <c r="EI44" s="153">
        <f t="shared" si="37"/>
        <v>1</v>
      </c>
      <c r="EJ44" s="434">
        <f t="shared" si="38"/>
        <v>3</v>
      </c>
      <c r="EK44" s="153">
        <f t="shared" si="39"/>
        <v>0.6</v>
      </c>
      <c r="EL44" s="154">
        <f t="shared" si="40"/>
        <v>0</v>
      </c>
      <c r="EM44" s="154">
        <f t="shared" si="41"/>
        <v>0</v>
      </c>
      <c r="EN44" s="160">
        <f t="shared" si="42"/>
        <v>0</v>
      </c>
      <c r="EO44" s="434">
        <f t="shared" si="43"/>
        <v>5</v>
      </c>
      <c r="EP44" s="153">
        <f t="shared" si="44"/>
        <v>1</v>
      </c>
      <c r="EQ44" s="434">
        <f t="shared" si="45"/>
        <v>3</v>
      </c>
      <c r="ER44" s="153">
        <f t="shared" si="46"/>
        <v>0.6</v>
      </c>
      <c r="ES44" s="154">
        <f t="shared" si="47"/>
        <v>0</v>
      </c>
      <c r="ET44" s="154">
        <f t="shared" si="48"/>
        <v>0</v>
      </c>
      <c r="EU44" s="160">
        <f t="shared" si="49"/>
        <v>0</v>
      </c>
      <c r="EV44" s="434">
        <f t="shared" si="50"/>
        <v>5</v>
      </c>
      <c r="EW44" s="153">
        <f t="shared" si="51"/>
        <v>1</v>
      </c>
      <c r="EX44" s="434">
        <f t="shared" si="52"/>
        <v>3</v>
      </c>
      <c r="EY44" s="153">
        <f t="shared" si="53"/>
        <v>0.6</v>
      </c>
      <c r="EZ44" s="154">
        <f t="shared" si="54"/>
        <v>0</v>
      </c>
      <c r="FA44" s="154">
        <f t="shared" si="55"/>
        <v>0</v>
      </c>
      <c r="FB44" s="160">
        <f t="shared" si="56"/>
        <v>0</v>
      </c>
      <c r="FC44" s="434">
        <f t="shared" si="57"/>
        <v>5</v>
      </c>
      <c r="FD44" s="153">
        <f t="shared" si="58"/>
        <v>1</v>
      </c>
      <c r="FE44" s="434">
        <f t="shared" si="59"/>
        <v>3</v>
      </c>
      <c r="FF44" s="153">
        <f t="shared" si="60"/>
        <v>0.6</v>
      </c>
      <c r="FG44" s="154">
        <f t="shared" si="61"/>
        <v>0</v>
      </c>
      <c r="FH44" s="154">
        <f t="shared" si="62"/>
        <v>0</v>
      </c>
      <c r="FI44" s="160">
        <f t="shared" si="63"/>
        <v>0</v>
      </c>
      <c r="FJ44" s="434">
        <f t="shared" si="64"/>
        <v>5</v>
      </c>
      <c r="FK44" s="153">
        <f t="shared" si="65"/>
        <v>1</v>
      </c>
      <c r="FL44" s="434">
        <f t="shared" si="66"/>
        <v>3</v>
      </c>
      <c r="FM44" s="153">
        <f t="shared" si="67"/>
        <v>0.6</v>
      </c>
      <c r="FN44" s="154">
        <f t="shared" si="68"/>
        <v>0</v>
      </c>
      <c r="FO44" s="154">
        <f t="shared" si="69"/>
        <v>0</v>
      </c>
      <c r="FP44" s="160">
        <f t="shared" si="70"/>
        <v>0</v>
      </c>
      <c r="FQ44" s="434">
        <f t="shared" si="71"/>
        <v>5</v>
      </c>
      <c r="FR44" s="153">
        <f t="shared" si="72"/>
        <v>1</v>
      </c>
      <c r="FS44" s="434">
        <f t="shared" si="73"/>
        <v>3</v>
      </c>
      <c r="FT44" s="153">
        <f t="shared" si="74"/>
        <v>0.6</v>
      </c>
      <c r="FU44" s="154">
        <f t="shared" si="75"/>
        <v>0</v>
      </c>
      <c r="FV44" s="154">
        <f t="shared" si="76"/>
        <v>0</v>
      </c>
      <c r="FW44" s="160">
        <f t="shared" si="77"/>
        <v>0</v>
      </c>
      <c r="FX44" s="434">
        <f t="shared" si="78"/>
        <v>5</v>
      </c>
      <c r="FY44" s="153">
        <f t="shared" si="79"/>
        <v>1</v>
      </c>
      <c r="FZ44" s="434">
        <f t="shared" si="80"/>
        <v>3</v>
      </c>
      <c r="GA44" s="153">
        <f t="shared" si="81"/>
        <v>0.6</v>
      </c>
      <c r="GB44" s="154">
        <f t="shared" si="82"/>
        <v>0</v>
      </c>
      <c r="GC44" s="154">
        <f t="shared" si="83"/>
        <v>0</v>
      </c>
      <c r="GD44" s="160">
        <f t="shared" si="84"/>
        <v>0</v>
      </c>
      <c r="GE44" s="434">
        <f t="shared" si="85"/>
        <v>5</v>
      </c>
      <c r="GF44" s="153">
        <f t="shared" si="86"/>
        <v>1</v>
      </c>
      <c r="GG44" s="434">
        <f t="shared" si="87"/>
        <v>3</v>
      </c>
      <c r="GH44" s="153">
        <f t="shared" si="88"/>
        <v>0.6</v>
      </c>
      <c r="GI44" s="153">
        <f t="shared" si="101"/>
        <v>0.6</v>
      </c>
    </row>
    <row r="45" spans="1:191" ht="37.799999999999997" hidden="1" customHeight="1" x14ac:dyDescent="0.2">
      <c r="A45" s="156">
        <v>37</v>
      </c>
      <c r="B45" s="133"/>
      <c r="C45" s="133"/>
      <c r="D45" s="274"/>
      <c r="E45" s="133"/>
      <c r="F45" s="275"/>
      <c r="G45" s="133"/>
      <c r="H45" s="133" t="s">
        <v>455</v>
      </c>
      <c r="I45" s="132"/>
      <c r="J45" s="132"/>
      <c r="K45" s="132"/>
      <c r="L45" s="132"/>
      <c r="M45" s="132"/>
      <c r="N45" s="132"/>
      <c r="O45" s="132"/>
      <c r="P45" s="132"/>
      <c r="Q45" s="132"/>
      <c r="R45" s="132"/>
      <c r="S45" s="132"/>
      <c r="T45" s="132"/>
      <c r="U45" s="132"/>
      <c r="V45" s="132"/>
      <c r="W45" s="132"/>
      <c r="X45" s="132"/>
      <c r="Y45" s="132"/>
      <c r="Z45" s="132"/>
      <c r="AA45" s="132"/>
      <c r="AB45" s="132"/>
      <c r="AC45" s="155">
        <f t="shared" si="0"/>
        <v>0</v>
      </c>
      <c r="AD45" s="149">
        <f t="shared" si="1"/>
        <v>1</v>
      </c>
      <c r="AE45" s="155" t="str">
        <f t="shared" si="2"/>
        <v>3 - Moderado</v>
      </c>
      <c r="AF45" s="149">
        <f t="shared" si="3"/>
        <v>0.6</v>
      </c>
      <c r="AG45" s="156" t="str">
        <f t="shared" si="89"/>
        <v/>
      </c>
      <c r="AH45" s="149">
        <f t="shared" si="4"/>
        <v>0.6</v>
      </c>
      <c r="AI45" s="133"/>
      <c r="AJ45" s="133"/>
      <c r="AK45" s="133"/>
      <c r="AL45" s="133"/>
      <c r="AM45" s="134"/>
      <c r="AN45" s="164"/>
      <c r="AO45" s="164"/>
      <c r="AP45" s="134"/>
      <c r="AQ45" s="134"/>
      <c r="AR45" s="164"/>
      <c r="AS45" s="164"/>
      <c r="AT45" s="134"/>
      <c r="AU45" s="134"/>
      <c r="AV45" s="164"/>
      <c r="AW45" s="164"/>
      <c r="AX45" s="134"/>
      <c r="AY45" s="134"/>
      <c r="AZ45" s="164"/>
      <c r="BA45" s="164"/>
      <c r="BB45" s="134"/>
      <c r="BC45" s="134"/>
      <c r="BD45" s="164"/>
      <c r="BE45" s="164"/>
      <c r="BF45" s="134"/>
      <c r="BG45" s="134"/>
      <c r="BH45" s="164"/>
      <c r="BI45" s="164"/>
      <c r="BJ45" s="134"/>
      <c r="BK45" s="134"/>
      <c r="BL45" s="164"/>
      <c r="BM45" s="164"/>
      <c r="BN45" s="134"/>
      <c r="BO45" s="134"/>
      <c r="BP45" s="164"/>
      <c r="BQ45" s="164"/>
      <c r="BR45" s="134"/>
      <c r="BS45" s="134"/>
      <c r="BT45" s="164"/>
      <c r="BU45" s="164"/>
      <c r="BV45" s="134"/>
      <c r="BW45" s="134"/>
      <c r="BX45" s="164"/>
      <c r="BY45" s="164"/>
      <c r="BZ45" s="134"/>
      <c r="CA45" s="134"/>
      <c r="CB45" s="164"/>
      <c r="CC45" s="164"/>
      <c r="CD45" s="134"/>
      <c r="CE45" s="134"/>
      <c r="CF45" s="164"/>
      <c r="CG45" s="164"/>
      <c r="CH45" s="134"/>
      <c r="CI45" s="164"/>
      <c r="CJ45" s="164"/>
      <c r="CK45" s="134"/>
      <c r="CL45" s="159" t="str">
        <f t="shared" si="90"/>
        <v>5 - Muy Alta</v>
      </c>
      <c r="CM45" s="165">
        <f t="shared" si="5"/>
        <v>1</v>
      </c>
      <c r="CN45" s="159" t="str">
        <f t="shared" si="91"/>
        <v>3 - Moderado</v>
      </c>
      <c r="CO45" s="165">
        <f t="shared" si="92"/>
        <v>0.6</v>
      </c>
      <c r="CP45" s="145" t="str">
        <f t="shared" si="6"/>
        <v>ALTO</v>
      </c>
      <c r="CQ45" s="149">
        <f t="shared" si="93"/>
        <v>0.6</v>
      </c>
      <c r="CR45" s="188"/>
      <c r="CS45" s="145">
        <f t="shared" si="94"/>
        <v>5</v>
      </c>
      <c r="CT45" s="134"/>
      <c r="CU45" s="188"/>
      <c r="CV45" s="188"/>
      <c r="CW45" s="158"/>
      <c r="CX45" s="160">
        <f t="shared" si="7"/>
        <v>0</v>
      </c>
      <c r="CY45" s="161">
        <f t="shared" si="95"/>
        <v>3</v>
      </c>
      <c r="CZ45" s="160" t="str">
        <f t="shared" si="96"/>
        <v>Moderado</v>
      </c>
      <c r="DA45" s="153">
        <f t="shared" si="97"/>
        <v>0.6</v>
      </c>
      <c r="DB45" s="154">
        <f t="shared" si="98"/>
        <v>0</v>
      </c>
      <c r="DC45" s="154">
        <f t="shared" si="8"/>
        <v>0</v>
      </c>
      <c r="DD45" s="160">
        <f t="shared" si="99"/>
        <v>0</v>
      </c>
      <c r="DE45" s="434">
        <f t="shared" si="9"/>
        <v>5</v>
      </c>
      <c r="DF45" s="153">
        <f t="shared" si="10"/>
        <v>1</v>
      </c>
      <c r="DG45" s="434">
        <f t="shared" si="100"/>
        <v>3</v>
      </c>
      <c r="DH45" s="434"/>
      <c r="DI45" s="153">
        <f t="shared" si="11"/>
        <v>0.6</v>
      </c>
      <c r="DJ45" s="154">
        <f t="shared" si="12"/>
        <v>0</v>
      </c>
      <c r="DK45" s="154">
        <f t="shared" si="13"/>
        <v>0</v>
      </c>
      <c r="DL45" s="160">
        <f t="shared" si="14"/>
        <v>0</v>
      </c>
      <c r="DM45" s="434">
        <f t="shared" si="15"/>
        <v>5</v>
      </c>
      <c r="DN45" s="153">
        <f t="shared" si="16"/>
        <v>1</v>
      </c>
      <c r="DO45" s="434">
        <f t="shared" si="17"/>
        <v>3</v>
      </c>
      <c r="DP45" s="153">
        <f t="shared" si="18"/>
        <v>0.6</v>
      </c>
      <c r="DQ45" s="154">
        <f t="shared" si="19"/>
        <v>0</v>
      </c>
      <c r="DR45" s="154">
        <f t="shared" si="20"/>
        <v>0</v>
      </c>
      <c r="DS45" s="160">
        <f t="shared" si="21"/>
        <v>0</v>
      </c>
      <c r="DT45" s="434">
        <f t="shared" si="22"/>
        <v>5</v>
      </c>
      <c r="DU45" s="153">
        <f t="shared" si="23"/>
        <v>1</v>
      </c>
      <c r="DV45" s="434">
        <f t="shared" si="24"/>
        <v>3</v>
      </c>
      <c r="DW45" s="153">
        <f t="shared" si="25"/>
        <v>0.6</v>
      </c>
      <c r="DX45" s="154">
        <f t="shared" si="26"/>
        <v>0</v>
      </c>
      <c r="DY45" s="154">
        <f t="shared" si="27"/>
        <v>0</v>
      </c>
      <c r="DZ45" s="160">
        <f t="shared" si="28"/>
        <v>0</v>
      </c>
      <c r="EA45" s="434">
        <f t="shared" si="29"/>
        <v>5</v>
      </c>
      <c r="EB45" s="153">
        <f t="shared" si="30"/>
        <v>1</v>
      </c>
      <c r="EC45" s="434">
        <f t="shared" si="31"/>
        <v>3</v>
      </c>
      <c r="ED45" s="153">
        <f t="shared" si="32"/>
        <v>0.6</v>
      </c>
      <c r="EE45" s="154">
        <f t="shared" si="33"/>
        <v>0</v>
      </c>
      <c r="EF45" s="154">
        <f t="shared" si="34"/>
        <v>0</v>
      </c>
      <c r="EG45" s="160">
        <f t="shared" si="35"/>
        <v>0</v>
      </c>
      <c r="EH45" s="434">
        <f t="shared" si="36"/>
        <v>5</v>
      </c>
      <c r="EI45" s="153">
        <f t="shared" si="37"/>
        <v>1</v>
      </c>
      <c r="EJ45" s="434">
        <f t="shared" si="38"/>
        <v>3</v>
      </c>
      <c r="EK45" s="153">
        <f t="shared" si="39"/>
        <v>0.6</v>
      </c>
      <c r="EL45" s="154">
        <f t="shared" si="40"/>
        <v>0</v>
      </c>
      <c r="EM45" s="154">
        <f t="shared" si="41"/>
        <v>0</v>
      </c>
      <c r="EN45" s="160">
        <f t="shared" si="42"/>
        <v>0</v>
      </c>
      <c r="EO45" s="434">
        <f t="shared" si="43"/>
        <v>5</v>
      </c>
      <c r="EP45" s="153">
        <f t="shared" si="44"/>
        <v>1</v>
      </c>
      <c r="EQ45" s="434">
        <f t="shared" si="45"/>
        <v>3</v>
      </c>
      <c r="ER45" s="153">
        <f t="shared" si="46"/>
        <v>0.6</v>
      </c>
      <c r="ES45" s="154">
        <f t="shared" si="47"/>
        <v>0</v>
      </c>
      <c r="ET45" s="154">
        <f t="shared" si="48"/>
        <v>0</v>
      </c>
      <c r="EU45" s="160">
        <f t="shared" si="49"/>
        <v>0</v>
      </c>
      <c r="EV45" s="434">
        <f t="shared" si="50"/>
        <v>5</v>
      </c>
      <c r="EW45" s="153">
        <f t="shared" si="51"/>
        <v>1</v>
      </c>
      <c r="EX45" s="434">
        <f t="shared" si="52"/>
        <v>3</v>
      </c>
      <c r="EY45" s="153">
        <f t="shared" si="53"/>
        <v>0.6</v>
      </c>
      <c r="EZ45" s="154">
        <f t="shared" si="54"/>
        <v>0</v>
      </c>
      <c r="FA45" s="154">
        <f t="shared" si="55"/>
        <v>0</v>
      </c>
      <c r="FB45" s="160">
        <f t="shared" si="56"/>
        <v>0</v>
      </c>
      <c r="FC45" s="434">
        <f t="shared" si="57"/>
        <v>5</v>
      </c>
      <c r="FD45" s="153">
        <f t="shared" si="58"/>
        <v>1</v>
      </c>
      <c r="FE45" s="434">
        <f t="shared" si="59"/>
        <v>3</v>
      </c>
      <c r="FF45" s="153">
        <f t="shared" si="60"/>
        <v>0.6</v>
      </c>
      <c r="FG45" s="154">
        <f t="shared" si="61"/>
        <v>0</v>
      </c>
      <c r="FH45" s="154">
        <f t="shared" si="62"/>
        <v>0</v>
      </c>
      <c r="FI45" s="160">
        <f t="shared" si="63"/>
        <v>0</v>
      </c>
      <c r="FJ45" s="434">
        <f t="shared" si="64"/>
        <v>5</v>
      </c>
      <c r="FK45" s="153">
        <f t="shared" si="65"/>
        <v>1</v>
      </c>
      <c r="FL45" s="434">
        <f t="shared" si="66"/>
        <v>3</v>
      </c>
      <c r="FM45" s="153">
        <f t="shared" si="67"/>
        <v>0.6</v>
      </c>
      <c r="FN45" s="154">
        <f t="shared" si="68"/>
        <v>0</v>
      </c>
      <c r="FO45" s="154">
        <f t="shared" si="69"/>
        <v>0</v>
      </c>
      <c r="FP45" s="160">
        <f t="shared" si="70"/>
        <v>0</v>
      </c>
      <c r="FQ45" s="434">
        <f t="shared" si="71"/>
        <v>5</v>
      </c>
      <c r="FR45" s="153">
        <f t="shared" si="72"/>
        <v>1</v>
      </c>
      <c r="FS45" s="434">
        <f t="shared" si="73"/>
        <v>3</v>
      </c>
      <c r="FT45" s="153">
        <f t="shared" si="74"/>
        <v>0.6</v>
      </c>
      <c r="FU45" s="154">
        <f t="shared" si="75"/>
        <v>0</v>
      </c>
      <c r="FV45" s="154">
        <f t="shared" si="76"/>
        <v>0</v>
      </c>
      <c r="FW45" s="160">
        <f t="shared" si="77"/>
        <v>0</v>
      </c>
      <c r="FX45" s="434">
        <f t="shared" si="78"/>
        <v>5</v>
      </c>
      <c r="FY45" s="153">
        <f t="shared" si="79"/>
        <v>1</v>
      </c>
      <c r="FZ45" s="434">
        <f t="shared" si="80"/>
        <v>3</v>
      </c>
      <c r="GA45" s="153">
        <f t="shared" si="81"/>
        <v>0.6</v>
      </c>
      <c r="GB45" s="154">
        <f t="shared" si="82"/>
        <v>0</v>
      </c>
      <c r="GC45" s="154">
        <f t="shared" si="83"/>
        <v>0</v>
      </c>
      <c r="GD45" s="160">
        <f t="shared" si="84"/>
        <v>0</v>
      </c>
      <c r="GE45" s="434">
        <f t="shared" si="85"/>
        <v>5</v>
      </c>
      <c r="GF45" s="153">
        <f t="shared" si="86"/>
        <v>1</v>
      </c>
      <c r="GG45" s="434">
        <f t="shared" si="87"/>
        <v>3</v>
      </c>
      <c r="GH45" s="153">
        <f t="shared" si="88"/>
        <v>0.6</v>
      </c>
      <c r="GI45" s="153">
        <f t="shared" si="101"/>
        <v>0.6</v>
      </c>
    </row>
    <row r="46" spans="1:191" ht="37.799999999999997" hidden="1" customHeight="1" x14ac:dyDescent="0.2">
      <c r="A46" s="156">
        <v>38</v>
      </c>
      <c r="B46" s="133"/>
      <c r="C46" s="133"/>
      <c r="D46" s="274"/>
      <c r="E46" s="133"/>
      <c r="F46" s="275"/>
      <c r="G46" s="133"/>
      <c r="H46" s="133" t="s">
        <v>455</v>
      </c>
      <c r="I46" s="132"/>
      <c r="J46" s="132"/>
      <c r="K46" s="132"/>
      <c r="L46" s="132"/>
      <c r="M46" s="132"/>
      <c r="N46" s="132"/>
      <c r="O46" s="132"/>
      <c r="P46" s="132"/>
      <c r="Q46" s="132"/>
      <c r="R46" s="132"/>
      <c r="S46" s="132"/>
      <c r="T46" s="132"/>
      <c r="U46" s="132"/>
      <c r="V46" s="132"/>
      <c r="W46" s="132"/>
      <c r="X46" s="132"/>
      <c r="Y46" s="132"/>
      <c r="Z46" s="132"/>
      <c r="AA46" s="132"/>
      <c r="AB46" s="132"/>
      <c r="AC46" s="155">
        <f t="shared" si="0"/>
        <v>0</v>
      </c>
      <c r="AD46" s="149">
        <f t="shared" si="1"/>
        <v>1</v>
      </c>
      <c r="AE46" s="155" t="str">
        <f t="shared" si="2"/>
        <v>3 - Moderado</v>
      </c>
      <c r="AF46" s="149">
        <f t="shared" si="3"/>
        <v>0.6</v>
      </c>
      <c r="AG46" s="156" t="str">
        <f t="shared" si="89"/>
        <v/>
      </c>
      <c r="AH46" s="149">
        <f t="shared" si="4"/>
        <v>0.6</v>
      </c>
      <c r="AI46" s="133"/>
      <c r="AJ46" s="133"/>
      <c r="AK46" s="133"/>
      <c r="AL46" s="133"/>
      <c r="AM46" s="134"/>
      <c r="AN46" s="164"/>
      <c r="AO46" s="164"/>
      <c r="AP46" s="134"/>
      <c r="AQ46" s="134"/>
      <c r="AR46" s="164"/>
      <c r="AS46" s="164"/>
      <c r="AT46" s="134"/>
      <c r="AU46" s="134"/>
      <c r="AV46" s="164"/>
      <c r="AW46" s="164"/>
      <c r="AX46" s="134"/>
      <c r="AY46" s="134"/>
      <c r="AZ46" s="164"/>
      <c r="BA46" s="164"/>
      <c r="BB46" s="134"/>
      <c r="BC46" s="134"/>
      <c r="BD46" s="164"/>
      <c r="BE46" s="164"/>
      <c r="BF46" s="134"/>
      <c r="BG46" s="134"/>
      <c r="BH46" s="164"/>
      <c r="BI46" s="164"/>
      <c r="BJ46" s="134"/>
      <c r="BK46" s="134"/>
      <c r="BL46" s="164"/>
      <c r="BM46" s="164"/>
      <c r="BN46" s="134"/>
      <c r="BO46" s="134"/>
      <c r="BP46" s="164"/>
      <c r="BQ46" s="164"/>
      <c r="BR46" s="134"/>
      <c r="BS46" s="134"/>
      <c r="BT46" s="164"/>
      <c r="BU46" s="164"/>
      <c r="BV46" s="134"/>
      <c r="BW46" s="134"/>
      <c r="BX46" s="164"/>
      <c r="BY46" s="164"/>
      <c r="BZ46" s="134"/>
      <c r="CA46" s="134"/>
      <c r="CB46" s="164"/>
      <c r="CC46" s="164"/>
      <c r="CD46" s="134"/>
      <c r="CE46" s="134"/>
      <c r="CF46" s="164"/>
      <c r="CG46" s="164"/>
      <c r="CH46" s="134"/>
      <c r="CI46" s="164"/>
      <c r="CJ46" s="164"/>
      <c r="CK46" s="134"/>
      <c r="CL46" s="159" t="str">
        <f t="shared" si="90"/>
        <v>5 - Muy Alta</v>
      </c>
      <c r="CM46" s="165">
        <f t="shared" si="5"/>
        <v>1</v>
      </c>
      <c r="CN46" s="159" t="str">
        <f t="shared" si="91"/>
        <v>3 - Moderado</v>
      </c>
      <c r="CO46" s="165">
        <f t="shared" si="92"/>
        <v>0.6</v>
      </c>
      <c r="CP46" s="145" t="str">
        <f t="shared" si="6"/>
        <v>ALTO</v>
      </c>
      <c r="CQ46" s="149">
        <f t="shared" si="93"/>
        <v>0.6</v>
      </c>
      <c r="CR46" s="188"/>
      <c r="CS46" s="145">
        <f t="shared" si="94"/>
        <v>5</v>
      </c>
      <c r="CT46" s="134"/>
      <c r="CU46" s="188"/>
      <c r="CV46" s="188"/>
      <c r="CW46" s="158"/>
      <c r="CX46" s="160">
        <f t="shared" si="7"/>
        <v>0</v>
      </c>
      <c r="CY46" s="161">
        <f t="shared" si="95"/>
        <v>3</v>
      </c>
      <c r="CZ46" s="160" t="str">
        <f t="shared" si="96"/>
        <v>Moderado</v>
      </c>
      <c r="DA46" s="153">
        <f t="shared" si="97"/>
        <v>0.6</v>
      </c>
      <c r="DB46" s="154">
        <f t="shared" si="98"/>
        <v>0</v>
      </c>
      <c r="DC46" s="154">
        <f t="shared" si="8"/>
        <v>0</v>
      </c>
      <c r="DD46" s="160">
        <f t="shared" si="99"/>
        <v>0</v>
      </c>
      <c r="DE46" s="434">
        <f t="shared" si="9"/>
        <v>5</v>
      </c>
      <c r="DF46" s="153">
        <f t="shared" si="10"/>
        <v>1</v>
      </c>
      <c r="DG46" s="434">
        <f t="shared" si="100"/>
        <v>3</v>
      </c>
      <c r="DH46" s="434"/>
      <c r="DI46" s="153">
        <f t="shared" si="11"/>
        <v>0.6</v>
      </c>
      <c r="DJ46" s="154">
        <f t="shared" si="12"/>
        <v>0</v>
      </c>
      <c r="DK46" s="154">
        <f t="shared" si="13"/>
        <v>0</v>
      </c>
      <c r="DL46" s="160">
        <f t="shared" si="14"/>
        <v>0</v>
      </c>
      <c r="DM46" s="434">
        <f t="shared" si="15"/>
        <v>5</v>
      </c>
      <c r="DN46" s="153">
        <f t="shared" si="16"/>
        <v>1</v>
      </c>
      <c r="DO46" s="434">
        <f t="shared" si="17"/>
        <v>3</v>
      </c>
      <c r="DP46" s="153">
        <f t="shared" si="18"/>
        <v>0.6</v>
      </c>
      <c r="DQ46" s="154">
        <f t="shared" si="19"/>
        <v>0</v>
      </c>
      <c r="DR46" s="154">
        <f t="shared" si="20"/>
        <v>0</v>
      </c>
      <c r="DS46" s="160">
        <f t="shared" si="21"/>
        <v>0</v>
      </c>
      <c r="DT46" s="434">
        <f t="shared" si="22"/>
        <v>5</v>
      </c>
      <c r="DU46" s="153">
        <f t="shared" si="23"/>
        <v>1</v>
      </c>
      <c r="DV46" s="434">
        <f t="shared" si="24"/>
        <v>3</v>
      </c>
      <c r="DW46" s="153">
        <f t="shared" si="25"/>
        <v>0.6</v>
      </c>
      <c r="DX46" s="154">
        <f t="shared" si="26"/>
        <v>0</v>
      </c>
      <c r="DY46" s="154">
        <f t="shared" si="27"/>
        <v>0</v>
      </c>
      <c r="DZ46" s="160">
        <f t="shared" si="28"/>
        <v>0</v>
      </c>
      <c r="EA46" s="434">
        <f t="shared" si="29"/>
        <v>5</v>
      </c>
      <c r="EB46" s="153">
        <f t="shared" si="30"/>
        <v>1</v>
      </c>
      <c r="EC46" s="434">
        <f t="shared" si="31"/>
        <v>3</v>
      </c>
      <c r="ED46" s="153">
        <f t="shared" si="32"/>
        <v>0.6</v>
      </c>
      <c r="EE46" s="154">
        <f t="shared" si="33"/>
        <v>0</v>
      </c>
      <c r="EF46" s="154">
        <f t="shared" si="34"/>
        <v>0</v>
      </c>
      <c r="EG46" s="160">
        <f t="shared" si="35"/>
        <v>0</v>
      </c>
      <c r="EH46" s="434">
        <f t="shared" si="36"/>
        <v>5</v>
      </c>
      <c r="EI46" s="153">
        <f t="shared" si="37"/>
        <v>1</v>
      </c>
      <c r="EJ46" s="434">
        <f t="shared" si="38"/>
        <v>3</v>
      </c>
      <c r="EK46" s="153">
        <f t="shared" si="39"/>
        <v>0.6</v>
      </c>
      <c r="EL46" s="154">
        <f t="shared" si="40"/>
        <v>0</v>
      </c>
      <c r="EM46" s="154">
        <f t="shared" si="41"/>
        <v>0</v>
      </c>
      <c r="EN46" s="160">
        <f t="shared" si="42"/>
        <v>0</v>
      </c>
      <c r="EO46" s="434">
        <f t="shared" si="43"/>
        <v>5</v>
      </c>
      <c r="EP46" s="153">
        <f t="shared" si="44"/>
        <v>1</v>
      </c>
      <c r="EQ46" s="434">
        <f t="shared" si="45"/>
        <v>3</v>
      </c>
      <c r="ER46" s="153">
        <f t="shared" si="46"/>
        <v>0.6</v>
      </c>
      <c r="ES46" s="154">
        <f t="shared" si="47"/>
        <v>0</v>
      </c>
      <c r="ET46" s="154">
        <f t="shared" si="48"/>
        <v>0</v>
      </c>
      <c r="EU46" s="160">
        <f t="shared" si="49"/>
        <v>0</v>
      </c>
      <c r="EV46" s="434">
        <f t="shared" si="50"/>
        <v>5</v>
      </c>
      <c r="EW46" s="153">
        <f t="shared" si="51"/>
        <v>1</v>
      </c>
      <c r="EX46" s="434">
        <f t="shared" si="52"/>
        <v>3</v>
      </c>
      <c r="EY46" s="153">
        <f t="shared" si="53"/>
        <v>0.6</v>
      </c>
      <c r="EZ46" s="154">
        <f t="shared" si="54"/>
        <v>0</v>
      </c>
      <c r="FA46" s="154">
        <f t="shared" si="55"/>
        <v>0</v>
      </c>
      <c r="FB46" s="160">
        <f t="shared" si="56"/>
        <v>0</v>
      </c>
      <c r="FC46" s="434">
        <f t="shared" si="57"/>
        <v>5</v>
      </c>
      <c r="FD46" s="153">
        <f t="shared" si="58"/>
        <v>1</v>
      </c>
      <c r="FE46" s="434">
        <f t="shared" si="59"/>
        <v>3</v>
      </c>
      <c r="FF46" s="153">
        <f t="shared" si="60"/>
        <v>0.6</v>
      </c>
      <c r="FG46" s="154">
        <f t="shared" si="61"/>
        <v>0</v>
      </c>
      <c r="FH46" s="154">
        <f t="shared" si="62"/>
        <v>0</v>
      </c>
      <c r="FI46" s="160">
        <f t="shared" si="63"/>
        <v>0</v>
      </c>
      <c r="FJ46" s="434">
        <f t="shared" si="64"/>
        <v>5</v>
      </c>
      <c r="FK46" s="153">
        <f t="shared" si="65"/>
        <v>1</v>
      </c>
      <c r="FL46" s="434">
        <f t="shared" si="66"/>
        <v>3</v>
      </c>
      <c r="FM46" s="153">
        <f t="shared" si="67"/>
        <v>0.6</v>
      </c>
      <c r="FN46" s="154">
        <f t="shared" si="68"/>
        <v>0</v>
      </c>
      <c r="FO46" s="154">
        <f t="shared" si="69"/>
        <v>0</v>
      </c>
      <c r="FP46" s="160">
        <f t="shared" si="70"/>
        <v>0</v>
      </c>
      <c r="FQ46" s="434">
        <f t="shared" si="71"/>
        <v>5</v>
      </c>
      <c r="FR46" s="153">
        <f t="shared" si="72"/>
        <v>1</v>
      </c>
      <c r="FS46" s="434">
        <f t="shared" si="73"/>
        <v>3</v>
      </c>
      <c r="FT46" s="153">
        <f t="shared" si="74"/>
        <v>0.6</v>
      </c>
      <c r="FU46" s="154">
        <f t="shared" si="75"/>
        <v>0</v>
      </c>
      <c r="FV46" s="154">
        <f t="shared" si="76"/>
        <v>0</v>
      </c>
      <c r="FW46" s="160">
        <f t="shared" si="77"/>
        <v>0</v>
      </c>
      <c r="FX46" s="434">
        <f t="shared" si="78"/>
        <v>5</v>
      </c>
      <c r="FY46" s="153">
        <f t="shared" si="79"/>
        <v>1</v>
      </c>
      <c r="FZ46" s="434">
        <f t="shared" si="80"/>
        <v>3</v>
      </c>
      <c r="GA46" s="153">
        <f t="shared" si="81"/>
        <v>0.6</v>
      </c>
      <c r="GB46" s="154">
        <f t="shared" si="82"/>
        <v>0</v>
      </c>
      <c r="GC46" s="154">
        <f t="shared" si="83"/>
        <v>0</v>
      </c>
      <c r="GD46" s="160">
        <f t="shared" si="84"/>
        <v>0</v>
      </c>
      <c r="GE46" s="434">
        <f t="shared" si="85"/>
        <v>5</v>
      </c>
      <c r="GF46" s="153">
        <f t="shared" si="86"/>
        <v>1</v>
      </c>
      <c r="GG46" s="434">
        <f t="shared" si="87"/>
        <v>3</v>
      </c>
      <c r="GH46" s="153">
        <f t="shared" si="88"/>
        <v>0.6</v>
      </c>
      <c r="GI46" s="153">
        <f t="shared" si="101"/>
        <v>0.6</v>
      </c>
    </row>
    <row r="47" spans="1:191" ht="37.799999999999997" hidden="1" customHeight="1" x14ac:dyDescent="0.2">
      <c r="A47" s="156">
        <v>39</v>
      </c>
      <c r="B47" s="133"/>
      <c r="C47" s="133"/>
      <c r="D47" s="274"/>
      <c r="E47" s="133"/>
      <c r="F47" s="275"/>
      <c r="G47" s="133"/>
      <c r="H47" s="133" t="s">
        <v>455</v>
      </c>
      <c r="I47" s="132"/>
      <c r="J47" s="132"/>
      <c r="K47" s="132"/>
      <c r="L47" s="132"/>
      <c r="M47" s="132"/>
      <c r="N47" s="132"/>
      <c r="O47" s="132"/>
      <c r="P47" s="132"/>
      <c r="Q47" s="132"/>
      <c r="R47" s="132"/>
      <c r="S47" s="132"/>
      <c r="T47" s="132"/>
      <c r="U47" s="132"/>
      <c r="V47" s="132"/>
      <c r="W47" s="132"/>
      <c r="X47" s="132"/>
      <c r="Y47" s="132"/>
      <c r="Z47" s="132"/>
      <c r="AA47" s="132"/>
      <c r="AB47" s="132"/>
      <c r="AC47" s="155">
        <f t="shared" si="0"/>
        <v>0</v>
      </c>
      <c r="AD47" s="149">
        <f t="shared" si="1"/>
        <v>1</v>
      </c>
      <c r="AE47" s="155" t="str">
        <f t="shared" si="2"/>
        <v>3 - Moderado</v>
      </c>
      <c r="AF47" s="149">
        <f t="shared" si="3"/>
        <v>0.6</v>
      </c>
      <c r="AG47" s="156" t="str">
        <f t="shared" si="89"/>
        <v/>
      </c>
      <c r="AH47" s="149">
        <f t="shared" si="4"/>
        <v>0.6</v>
      </c>
      <c r="AI47" s="133"/>
      <c r="AJ47" s="133"/>
      <c r="AK47" s="133"/>
      <c r="AL47" s="133"/>
      <c r="AM47" s="134"/>
      <c r="AN47" s="164"/>
      <c r="AO47" s="164"/>
      <c r="AP47" s="134"/>
      <c r="AQ47" s="134"/>
      <c r="AR47" s="164"/>
      <c r="AS47" s="164"/>
      <c r="AT47" s="134"/>
      <c r="AU47" s="134"/>
      <c r="AV47" s="164"/>
      <c r="AW47" s="164"/>
      <c r="AX47" s="134"/>
      <c r="AY47" s="134"/>
      <c r="AZ47" s="164"/>
      <c r="BA47" s="164"/>
      <c r="BB47" s="134"/>
      <c r="BC47" s="134"/>
      <c r="BD47" s="164"/>
      <c r="BE47" s="164"/>
      <c r="BF47" s="134"/>
      <c r="BG47" s="134"/>
      <c r="BH47" s="164"/>
      <c r="BI47" s="164"/>
      <c r="BJ47" s="134"/>
      <c r="BK47" s="134"/>
      <c r="BL47" s="164"/>
      <c r="BM47" s="164"/>
      <c r="BN47" s="134"/>
      <c r="BO47" s="134"/>
      <c r="BP47" s="164"/>
      <c r="BQ47" s="164"/>
      <c r="BR47" s="134"/>
      <c r="BS47" s="134"/>
      <c r="BT47" s="164"/>
      <c r="BU47" s="164"/>
      <c r="BV47" s="134"/>
      <c r="BW47" s="134"/>
      <c r="BX47" s="164"/>
      <c r="BY47" s="164"/>
      <c r="BZ47" s="134"/>
      <c r="CA47" s="134"/>
      <c r="CB47" s="164"/>
      <c r="CC47" s="164"/>
      <c r="CD47" s="134"/>
      <c r="CE47" s="134"/>
      <c r="CF47" s="164"/>
      <c r="CG47" s="164"/>
      <c r="CH47" s="134"/>
      <c r="CI47" s="164"/>
      <c r="CJ47" s="164"/>
      <c r="CK47" s="134"/>
      <c r="CL47" s="159" t="str">
        <f t="shared" si="90"/>
        <v>5 - Muy Alta</v>
      </c>
      <c r="CM47" s="165">
        <f t="shared" si="5"/>
        <v>1</v>
      </c>
      <c r="CN47" s="159" t="str">
        <f t="shared" si="91"/>
        <v>3 - Moderado</v>
      </c>
      <c r="CO47" s="165">
        <f t="shared" si="92"/>
        <v>0.6</v>
      </c>
      <c r="CP47" s="145" t="str">
        <f t="shared" si="6"/>
        <v>ALTO</v>
      </c>
      <c r="CQ47" s="149">
        <f t="shared" si="93"/>
        <v>0.6</v>
      </c>
      <c r="CR47" s="188"/>
      <c r="CS47" s="145">
        <f t="shared" si="94"/>
        <v>5</v>
      </c>
      <c r="CT47" s="134"/>
      <c r="CU47" s="188"/>
      <c r="CV47" s="188"/>
      <c r="CW47" s="158"/>
      <c r="CX47" s="160">
        <f t="shared" si="7"/>
        <v>0</v>
      </c>
      <c r="CY47" s="161">
        <f t="shared" si="95"/>
        <v>3</v>
      </c>
      <c r="CZ47" s="160" t="str">
        <f t="shared" si="96"/>
        <v>Moderado</v>
      </c>
      <c r="DA47" s="153">
        <f t="shared" si="97"/>
        <v>0.6</v>
      </c>
      <c r="DB47" s="154">
        <f t="shared" si="98"/>
        <v>0</v>
      </c>
      <c r="DC47" s="154">
        <f t="shared" si="8"/>
        <v>0</v>
      </c>
      <c r="DD47" s="160">
        <f t="shared" si="99"/>
        <v>0</v>
      </c>
      <c r="DE47" s="434">
        <f t="shared" si="9"/>
        <v>5</v>
      </c>
      <c r="DF47" s="153">
        <f t="shared" si="10"/>
        <v>1</v>
      </c>
      <c r="DG47" s="434">
        <f t="shared" si="100"/>
        <v>3</v>
      </c>
      <c r="DH47" s="434"/>
      <c r="DI47" s="153">
        <f t="shared" si="11"/>
        <v>0.6</v>
      </c>
      <c r="DJ47" s="154">
        <f t="shared" si="12"/>
        <v>0</v>
      </c>
      <c r="DK47" s="154">
        <f t="shared" si="13"/>
        <v>0</v>
      </c>
      <c r="DL47" s="160">
        <f t="shared" si="14"/>
        <v>0</v>
      </c>
      <c r="DM47" s="434">
        <f t="shared" si="15"/>
        <v>5</v>
      </c>
      <c r="DN47" s="153">
        <f t="shared" si="16"/>
        <v>1</v>
      </c>
      <c r="DO47" s="434">
        <f t="shared" si="17"/>
        <v>3</v>
      </c>
      <c r="DP47" s="153">
        <f t="shared" si="18"/>
        <v>0.6</v>
      </c>
      <c r="DQ47" s="154">
        <f t="shared" si="19"/>
        <v>0</v>
      </c>
      <c r="DR47" s="154">
        <f t="shared" si="20"/>
        <v>0</v>
      </c>
      <c r="DS47" s="160">
        <f t="shared" si="21"/>
        <v>0</v>
      </c>
      <c r="DT47" s="434">
        <f t="shared" si="22"/>
        <v>5</v>
      </c>
      <c r="DU47" s="153">
        <f t="shared" si="23"/>
        <v>1</v>
      </c>
      <c r="DV47" s="434">
        <f t="shared" si="24"/>
        <v>3</v>
      </c>
      <c r="DW47" s="153">
        <f t="shared" si="25"/>
        <v>0.6</v>
      </c>
      <c r="DX47" s="154">
        <f t="shared" si="26"/>
        <v>0</v>
      </c>
      <c r="DY47" s="154">
        <f t="shared" si="27"/>
        <v>0</v>
      </c>
      <c r="DZ47" s="160">
        <f t="shared" si="28"/>
        <v>0</v>
      </c>
      <c r="EA47" s="434">
        <f t="shared" si="29"/>
        <v>5</v>
      </c>
      <c r="EB47" s="153">
        <f t="shared" si="30"/>
        <v>1</v>
      </c>
      <c r="EC47" s="434">
        <f t="shared" si="31"/>
        <v>3</v>
      </c>
      <c r="ED47" s="153">
        <f t="shared" si="32"/>
        <v>0.6</v>
      </c>
      <c r="EE47" s="154">
        <f t="shared" si="33"/>
        <v>0</v>
      </c>
      <c r="EF47" s="154">
        <f t="shared" si="34"/>
        <v>0</v>
      </c>
      <c r="EG47" s="160">
        <f t="shared" si="35"/>
        <v>0</v>
      </c>
      <c r="EH47" s="434">
        <f t="shared" si="36"/>
        <v>5</v>
      </c>
      <c r="EI47" s="153">
        <f t="shared" si="37"/>
        <v>1</v>
      </c>
      <c r="EJ47" s="434">
        <f t="shared" si="38"/>
        <v>3</v>
      </c>
      <c r="EK47" s="153">
        <f t="shared" si="39"/>
        <v>0.6</v>
      </c>
      <c r="EL47" s="154">
        <f t="shared" si="40"/>
        <v>0</v>
      </c>
      <c r="EM47" s="154">
        <f t="shared" si="41"/>
        <v>0</v>
      </c>
      <c r="EN47" s="160">
        <f t="shared" si="42"/>
        <v>0</v>
      </c>
      <c r="EO47" s="434">
        <f t="shared" si="43"/>
        <v>5</v>
      </c>
      <c r="EP47" s="153">
        <f t="shared" si="44"/>
        <v>1</v>
      </c>
      <c r="EQ47" s="434">
        <f t="shared" si="45"/>
        <v>3</v>
      </c>
      <c r="ER47" s="153">
        <f t="shared" si="46"/>
        <v>0.6</v>
      </c>
      <c r="ES47" s="154">
        <f t="shared" si="47"/>
        <v>0</v>
      </c>
      <c r="ET47" s="154">
        <f t="shared" si="48"/>
        <v>0</v>
      </c>
      <c r="EU47" s="160">
        <f t="shared" si="49"/>
        <v>0</v>
      </c>
      <c r="EV47" s="434">
        <f t="shared" si="50"/>
        <v>5</v>
      </c>
      <c r="EW47" s="153">
        <f t="shared" si="51"/>
        <v>1</v>
      </c>
      <c r="EX47" s="434">
        <f t="shared" si="52"/>
        <v>3</v>
      </c>
      <c r="EY47" s="153">
        <f t="shared" si="53"/>
        <v>0.6</v>
      </c>
      <c r="EZ47" s="154">
        <f t="shared" si="54"/>
        <v>0</v>
      </c>
      <c r="FA47" s="154">
        <f t="shared" si="55"/>
        <v>0</v>
      </c>
      <c r="FB47" s="160">
        <f t="shared" si="56"/>
        <v>0</v>
      </c>
      <c r="FC47" s="434">
        <f t="shared" si="57"/>
        <v>5</v>
      </c>
      <c r="FD47" s="153">
        <f t="shared" si="58"/>
        <v>1</v>
      </c>
      <c r="FE47" s="434">
        <f t="shared" si="59"/>
        <v>3</v>
      </c>
      <c r="FF47" s="153">
        <f t="shared" si="60"/>
        <v>0.6</v>
      </c>
      <c r="FG47" s="154">
        <f t="shared" si="61"/>
        <v>0</v>
      </c>
      <c r="FH47" s="154">
        <f t="shared" si="62"/>
        <v>0</v>
      </c>
      <c r="FI47" s="160">
        <f t="shared" si="63"/>
        <v>0</v>
      </c>
      <c r="FJ47" s="434">
        <f t="shared" si="64"/>
        <v>5</v>
      </c>
      <c r="FK47" s="153">
        <f t="shared" si="65"/>
        <v>1</v>
      </c>
      <c r="FL47" s="434">
        <f t="shared" si="66"/>
        <v>3</v>
      </c>
      <c r="FM47" s="153">
        <f t="shared" si="67"/>
        <v>0.6</v>
      </c>
      <c r="FN47" s="154">
        <f t="shared" si="68"/>
        <v>0</v>
      </c>
      <c r="FO47" s="154">
        <f t="shared" si="69"/>
        <v>0</v>
      </c>
      <c r="FP47" s="160">
        <f t="shared" si="70"/>
        <v>0</v>
      </c>
      <c r="FQ47" s="434">
        <f t="shared" si="71"/>
        <v>5</v>
      </c>
      <c r="FR47" s="153">
        <f t="shared" si="72"/>
        <v>1</v>
      </c>
      <c r="FS47" s="434">
        <f t="shared" si="73"/>
        <v>3</v>
      </c>
      <c r="FT47" s="153">
        <f t="shared" si="74"/>
        <v>0.6</v>
      </c>
      <c r="FU47" s="154">
        <f t="shared" si="75"/>
        <v>0</v>
      </c>
      <c r="FV47" s="154">
        <f t="shared" si="76"/>
        <v>0</v>
      </c>
      <c r="FW47" s="160">
        <f t="shared" si="77"/>
        <v>0</v>
      </c>
      <c r="FX47" s="434">
        <f t="shared" si="78"/>
        <v>5</v>
      </c>
      <c r="FY47" s="153">
        <f t="shared" si="79"/>
        <v>1</v>
      </c>
      <c r="FZ47" s="434">
        <f t="shared" si="80"/>
        <v>3</v>
      </c>
      <c r="GA47" s="153">
        <f t="shared" si="81"/>
        <v>0.6</v>
      </c>
      <c r="GB47" s="154">
        <f t="shared" si="82"/>
        <v>0</v>
      </c>
      <c r="GC47" s="154">
        <f t="shared" si="83"/>
        <v>0</v>
      </c>
      <c r="GD47" s="160">
        <f t="shared" si="84"/>
        <v>0</v>
      </c>
      <c r="GE47" s="434">
        <f t="shared" si="85"/>
        <v>5</v>
      </c>
      <c r="GF47" s="153">
        <f t="shared" si="86"/>
        <v>1</v>
      </c>
      <c r="GG47" s="434">
        <f t="shared" si="87"/>
        <v>3</v>
      </c>
      <c r="GH47" s="153">
        <f t="shared" si="88"/>
        <v>0.6</v>
      </c>
      <c r="GI47" s="153">
        <f t="shared" si="101"/>
        <v>0.6</v>
      </c>
    </row>
    <row r="48" spans="1:191" ht="37.799999999999997" hidden="1" customHeight="1" x14ac:dyDescent="0.2">
      <c r="A48" s="156">
        <v>40</v>
      </c>
      <c r="B48" s="133"/>
      <c r="C48" s="133"/>
      <c r="D48" s="274"/>
      <c r="E48" s="133"/>
      <c r="F48" s="275"/>
      <c r="G48" s="133"/>
      <c r="H48" s="133" t="s">
        <v>455</v>
      </c>
      <c r="I48" s="132"/>
      <c r="J48" s="132"/>
      <c r="K48" s="132"/>
      <c r="L48" s="132"/>
      <c r="M48" s="132"/>
      <c r="N48" s="132"/>
      <c r="O48" s="132"/>
      <c r="P48" s="132"/>
      <c r="Q48" s="132"/>
      <c r="R48" s="132"/>
      <c r="S48" s="132"/>
      <c r="T48" s="132"/>
      <c r="U48" s="132"/>
      <c r="V48" s="132"/>
      <c r="W48" s="132"/>
      <c r="X48" s="132"/>
      <c r="Y48" s="132"/>
      <c r="Z48" s="132"/>
      <c r="AA48" s="132"/>
      <c r="AB48" s="132"/>
      <c r="AC48" s="155">
        <f t="shared" si="0"/>
        <v>0</v>
      </c>
      <c r="AD48" s="149">
        <f t="shared" si="1"/>
        <v>1</v>
      </c>
      <c r="AE48" s="155" t="str">
        <f t="shared" si="2"/>
        <v>3 - Moderado</v>
      </c>
      <c r="AF48" s="149">
        <f t="shared" si="3"/>
        <v>0.6</v>
      </c>
      <c r="AG48" s="156" t="str">
        <f t="shared" si="89"/>
        <v/>
      </c>
      <c r="AH48" s="149">
        <f t="shared" si="4"/>
        <v>0.6</v>
      </c>
      <c r="AI48" s="133"/>
      <c r="AJ48" s="133"/>
      <c r="AK48" s="133"/>
      <c r="AL48" s="133"/>
      <c r="AM48" s="134"/>
      <c r="AN48" s="164"/>
      <c r="AO48" s="164"/>
      <c r="AP48" s="134"/>
      <c r="AQ48" s="134"/>
      <c r="AR48" s="164"/>
      <c r="AS48" s="164"/>
      <c r="AT48" s="134"/>
      <c r="AU48" s="134"/>
      <c r="AV48" s="164"/>
      <c r="AW48" s="164"/>
      <c r="AX48" s="134"/>
      <c r="AY48" s="134"/>
      <c r="AZ48" s="164"/>
      <c r="BA48" s="164"/>
      <c r="BB48" s="134"/>
      <c r="BC48" s="134"/>
      <c r="BD48" s="164"/>
      <c r="BE48" s="164"/>
      <c r="BF48" s="134"/>
      <c r="BG48" s="134"/>
      <c r="BH48" s="164"/>
      <c r="BI48" s="164"/>
      <c r="BJ48" s="134"/>
      <c r="BK48" s="134"/>
      <c r="BL48" s="164"/>
      <c r="BM48" s="164"/>
      <c r="BN48" s="134"/>
      <c r="BO48" s="134"/>
      <c r="BP48" s="164"/>
      <c r="BQ48" s="164"/>
      <c r="BR48" s="134"/>
      <c r="BS48" s="134"/>
      <c r="BT48" s="164"/>
      <c r="BU48" s="164"/>
      <c r="BV48" s="134"/>
      <c r="BW48" s="134"/>
      <c r="BX48" s="164"/>
      <c r="BY48" s="164"/>
      <c r="BZ48" s="134"/>
      <c r="CA48" s="134"/>
      <c r="CB48" s="164"/>
      <c r="CC48" s="164"/>
      <c r="CD48" s="134"/>
      <c r="CE48" s="134"/>
      <c r="CF48" s="164"/>
      <c r="CG48" s="164"/>
      <c r="CH48" s="134"/>
      <c r="CI48" s="164"/>
      <c r="CJ48" s="164"/>
      <c r="CK48" s="134"/>
      <c r="CL48" s="159" t="str">
        <f t="shared" si="90"/>
        <v>5 - Muy Alta</v>
      </c>
      <c r="CM48" s="165">
        <f t="shared" si="5"/>
        <v>1</v>
      </c>
      <c r="CN48" s="159" t="str">
        <f t="shared" si="91"/>
        <v>3 - Moderado</v>
      </c>
      <c r="CO48" s="165">
        <f t="shared" si="92"/>
        <v>0.6</v>
      </c>
      <c r="CP48" s="145" t="str">
        <f t="shared" si="6"/>
        <v>ALTO</v>
      </c>
      <c r="CQ48" s="149">
        <f t="shared" si="93"/>
        <v>0.6</v>
      </c>
      <c r="CR48" s="188"/>
      <c r="CS48" s="145">
        <f t="shared" si="94"/>
        <v>5</v>
      </c>
      <c r="CT48" s="134"/>
      <c r="CU48" s="188"/>
      <c r="CV48" s="188"/>
      <c r="CW48" s="158"/>
      <c r="CX48" s="160">
        <f t="shared" si="7"/>
        <v>0</v>
      </c>
      <c r="CY48" s="161">
        <f t="shared" si="95"/>
        <v>3</v>
      </c>
      <c r="CZ48" s="160" t="str">
        <f t="shared" si="96"/>
        <v>Moderado</v>
      </c>
      <c r="DA48" s="153">
        <f t="shared" si="97"/>
        <v>0.6</v>
      </c>
      <c r="DB48" s="154">
        <f t="shared" si="98"/>
        <v>0</v>
      </c>
      <c r="DC48" s="154">
        <f t="shared" si="8"/>
        <v>0</v>
      </c>
      <c r="DD48" s="160">
        <f t="shared" si="99"/>
        <v>0</v>
      </c>
      <c r="DE48" s="434">
        <f t="shared" si="9"/>
        <v>5</v>
      </c>
      <c r="DF48" s="153">
        <f t="shared" si="10"/>
        <v>1</v>
      </c>
      <c r="DG48" s="434">
        <f t="shared" si="100"/>
        <v>3</v>
      </c>
      <c r="DH48" s="434"/>
      <c r="DI48" s="153">
        <f t="shared" si="11"/>
        <v>0.6</v>
      </c>
      <c r="DJ48" s="154">
        <f t="shared" si="12"/>
        <v>0</v>
      </c>
      <c r="DK48" s="154">
        <f t="shared" si="13"/>
        <v>0</v>
      </c>
      <c r="DL48" s="160">
        <f t="shared" si="14"/>
        <v>0</v>
      </c>
      <c r="DM48" s="434">
        <f t="shared" si="15"/>
        <v>5</v>
      </c>
      <c r="DN48" s="153">
        <f t="shared" si="16"/>
        <v>1</v>
      </c>
      <c r="DO48" s="434">
        <f t="shared" si="17"/>
        <v>3</v>
      </c>
      <c r="DP48" s="153">
        <f t="shared" si="18"/>
        <v>0.6</v>
      </c>
      <c r="DQ48" s="154">
        <f t="shared" si="19"/>
        <v>0</v>
      </c>
      <c r="DR48" s="154">
        <f t="shared" si="20"/>
        <v>0</v>
      </c>
      <c r="DS48" s="160">
        <f t="shared" si="21"/>
        <v>0</v>
      </c>
      <c r="DT48" s="434">
        <f t="shared" si="22"/>
        <v>5</v>
      </c>
      <c r="DU48" s="153">
        <f t="shared" si="23"/>
        <v>1</v>
      </c>
      <c r="DV48" s="434">
        <f t="shared" si="24"/>
        <v>3</v>
      </c>
      <c r="DW48" s="153">
        <f t="shared" si="25"/>
        <v>0.6</v>
      </c>
      <c r="DX48" s="154">
        <f t="shared" si="26"/>
        <v>0</v>
      </c>
      <c r="DY48" s="154">
        <f t="shared" si="27"/>
        <v>0</v>
      </c>
      <c r="DZ48" s="160">
        <f t="shared" si="28"/>
        <v>0</v>
      </c>
      <c r="EA48" s="434">
        <f t="shared" si="29"/>
        <v>5</v>
      </c>
      <c r="EB48" s="153">
        <f t="shared" si="30"/>
        <v>1</v>
      </c>
      <c r="EC48" s="434">
        <f t="shared" si="31"/>
        <v>3</v>
      </c>
      <c r="ED48" s="153">
        <f t="shared" si="32"/>
        <v>0.6</v>
      </c>
      <c r="EE48" s="154">
        <f t="shared" si="33"/>
        <v>0</v>
      </c>
      <c r="EF48" s="154">
        <f t="shared" si="34"/>
        <v>0</v>
      </c>
      <c r="EG48" s="160">
        <f t="shared" si="35"/>
        <v>0</v>
      </c>
      <c r="EH48" s="434">
        <f t="shared" si="36"/>
        <v>5</v>
      </c>
      <c r="EI48" s="153">
        <f t="shared" si="37"/>
        <v>1</v>
      </c>
      <c r="EJ48" s="434">
        <f t="shared" si="38"/>
        <v>3</v>
      </c>
      <c r="EK48" s="153">
        <f t="shared" si="39"/>
        <v>0.6</v>
      </c>
      <c r="EL48" s="154">
        <f t="shared" si="40"/>
        <v>0</v>
      </c>
      <c r="EM48" s="154">
        <f t="shared" si="41"/>
        <v>0</v>
      </c>
      <c r="EN48" s="160">
        <f t="shared" si="42"/>
        <v>0</v>
      </c>
      <c r="EO48" s="434">
        <f t="shared" si="43"/>
        <v>5</v>
      </c>
      <c r="EP48" s="153">
        <f t="shared" si="44"/>
        <v>1</v>
      </c>
      <c r="EQ48" s="434">
        <f t="shared" si="45"/>
        <v>3</v>
      </c>
      <c r="ER48" s="153">
        <f t="shared" si="46"/>
        <v>0.6</v>
      </c>
      <c r="ES48" s="154">
        <f t="shared" si="47"/>
        <v>0</v>
      </c>
      <c r="ET48" s="154">
        <f t="shared" si="48"/>
        <v>0</v>
      </c>
      <c r="EU48" s="160">
        <f t="shared" si="49"/>
        <v>0</v>
      </c>
      <c r="EV48" s="434">
        <f t="shared" si="50"/>
        <v>5</v>
      </c>
      <c r="EW48" s="153">
        <f t="shared" si="51"/>
        <v>1</v>
      </c>
      <c r="EX48" s="434">
        <f t="shared" si="52"/>
        <v>3</v>
      </c>
      <c r="EY48" s="153">
        <f t="shared" si="53"/>
        <v>0.6</v>
      </c>
      <c r="EZ48" s="154">
        <f t="shared" si="54"/>
        <v>0</v>
      </c>
      <c r="FA48" s="154">
        <f t="shared" si="55"/>
        <v>0</v>
      </c>
      <c r="FB48" s="160">
        <f t="shared" si="56"/>
        <v>0</v>
      </c>
      <c r="FC48" s="434">
        <f t="shared" si="57"/>
        <v>5</v>
      </c>
      <c r="FD48" s="153">
        <f t="shared" si="58"/>
        <v>1</v>
      </c>
      <c r="FE48" s="434">
        <f t="shared" si="59"/>
        <v>3</v>
      </c>
      <c r="FF48" s="153">
        <f t="shared" si="60"/>
        <v>0.6</v>
      </c>
      <c r="FG48" s="154">
        <f t="shared" si="61"/>
        <v>0</v>
      </c>
      <c r="FH48" s="154">
        <f t="shared" si="62"/>
        <v>0</v>
      </c>
      <c r="FI48" s="160">
        <f t="shared" si="63"/>
        <v>0</v>
      </c>
      <c r="FJ48" s="434">
        <f t="shared" si="64"/>
        <v>5</v>
      </c>
      <c r="FK48" s="153">
        <f t="shared" si="65"/>
        <v>1</v>
      </c>
      <c r="FL48" s="434">
        <f t="shared" si="66"/>
        <v>3</v>
      </c>
      <c r="FM48" s="153">
        <f t="shared" si="67"/>
        <v>0.6</v>
      </c>
      <c r="FN48" s="154">
        <f t="shared" si="68"/>
        <v>0</v>
      </c>
      <c r="FO48" s="154">
        <f t="shared" si="69"/>
        <v>0</v>
      </c>
      <c r="FP48" s="160">
        <f t="shared" si="70"/>
        <v>0</v>
      </c>
      <c r="FQ48" s="434">
        <f t="shared" si="71"/>
        <v>5</v>
      </c>
      <c r="FR48" s="153">
        <f t="shared" si="72"/>
        <v>1</v>
      </c>
      <c r="FS48" s="434">
        <f t="shared" si="73"/>
        <v>3</v>
      </c>
      <c r="FT48" s="153">
        <f t="shared" si="74"/>
        <v>0.6</v>
      </c>
      <c r="FU48" s="154">
        <f t="shared" si="75"/>
        <v>0</v>
      </c>
      <c r="FV48" s="154">
        <f t="shared" si="76"/>
        <v>0</v>
      </c>
      <c r="FW48" s="160">
        <f t="shared" si="77"/>
        <v>0</v>
      </c>
      <c r="FX48" s="434">
        <f t="shared" si="78"/>
        <v>5</v>
      </c>
      <c r="FY48" s="153">
        <f t="shared" si="79"/>
        <v>1</v>
      </c>
      <c r="FZ48" s="434">
        <f t="shared" si="80"/>
        <v>3</v>
      </c>
      <c r="GA48" s="153">
        <f t="shared" si="81"/>
        <v>0.6</v>
      </c>
      <c r="GB48" s="154">
        <f t="shared" si="82"/>
        <v>0</v>
      </c>
      <c r="GC48" s="154">
        <f t="shared" si="83"/>
        <v>0</v>
      </c>
      <c r="GD48" s="160">
        <f t="shared" si="84"/>
        <v>0</v>
      </c>
      <c r="GE48" s="434">
        <f t="shared" si="85"/>
        <v>5</v>
      </c>
      <c r="GF48" s="153">
        <f t="shared" si="86"/>
        <v>1</v>
      </c>
      <c r="GG48" s="434">
        <f t="shared" si="87"/>
        <v>3</v>
      </c>
      <c r="GH48" s="153">
        <f t="shared" si="88"/>
        <v>0.6</v>
      </c>
      <c r="GI48" s="153">
        <f t="shared" si="101"/>
        <v>0.6</v>
      </c>
    </row>
    <row r="49" spans="1:191" ht="37.799999999999997" hidden="1" customHeight="1" x14ac:dyDescent="0.2">
      <c r="A49" s="156">
        <v>41</v>
      </c>
      <c r="B49" s="133"/>
      <c r="C49" s="133"/>
      <c r="D49" s="274"/>
      <c r="E49" s="133"/>
      <c r="F49" s="275"/>
      <c r="G49" s="133"/>
      <c r="H49" s="133" t="s">
        <v>455</v>
      </c>
      <c r="I49" s="132"/>
      <c r="J49" s="132"/>
      <c r="K49" s="132"/>
      <c r="L49" s="132"/>
      <c r="M49" s="132"/>
      <c r="N49" s="132"/>
      <c r="O49" s="132"/>
      <c r="P49" s="132"/>
      <c r="Q49" s="132"/>
      <c r="R49" s="132"/>
      <c r="S49" s="132"/>
      <c r="T49" s="132"/>
      <c r="U49" s="132"/>
      <c r="V49" s="132"/>
      <c r="W49" s="132"/>
      <c r="X49" s="132"/>
      <c r="Y49" s="132"/>
      <c r="Z49" s="132"/>
      <c r="AA49" s="132"/>
      <c r="AB49" s="132"/>
      <c r="AC49" s="155">
        <f t="shared" si="0"/>
        <v>0</v>
      </c>
      <c r="AD49" s="149">
        <f t="shared" si="1"/>
        <v>1</v>
      </c>
      <c r="AE49" s="155" t="str">
        <f t="shared" si="2"/>
        <v>3 - Moderado</v>
      </c>
      <c r="AF49" s="149">
        <f t="shared" si="3"/>
        <v>0.6</v>
      </c>
      <c r="AG49" s="156" t="str">
        <f t="shared" si="89"/>
        <v/>
      </c>
      <c r="AH49" s="149">
        <f t="shared" si="4"/>
        <v>0.6</v>
      </c>
      <c r="AI49" s="133"/>
      <c r="AJ49" s="133"/>
      <c r="AK49" s="133"/>
      <c r="AL49" s="133"/>
      <c r="AM49" s="134"/>
      <c r="AN49" s="164"/>
      <c r="AO49" s="164"/>
      <c r="AP49" s="134"/>
      <c r="AQ49" s="134"/>
      <c r="AR49" s="164"/>
      <c r="AS49" s="164"/>
      <c r="AT49" s="134"/>
      <c r="AU49" s="134"/>
      <c r="AV49" s="164"/>
      <c r="AW49" s="164"/>
      <c r="AX49" s="134"/>
      <c r="AY49" s="134"/>
      <c r="AZ49" s="164"/>
      <c r="BA49" s="164"/>
      <c r="BB49" s="134"/>
      <c r="BC49" s="134"/>
      <c r="BD49" s="164"/>
      <c r="BE49" s="164"/>
      <c r="BF49" s="134"/>
      <c r="BG49" s="134"/>
      <c r="BH49" s="164"/>
      <c r="BI49" s="164"/>
      <c r="BJ49" s="134"/>
      <c r="BK49" s="134"/>
      <c r="BL49" s="164"/>
      <c r="BM49" s="164"/>
      <c r="BN49" s="134"/>
      <c r="BO49" s="134"/>
      <c r="BP49" s="164"/>
      <c r="BQ49" s="164"/>
      <c r="BR49" s="134"/>
      <c r="BS49" s="134"/>
      <c r="BT49" s="164"/>
      <c r="BU49" s="164"/>
      <c r="BV49" s="134"/>
      <c r="BW49" s="134"/>
      <c r="BX49" s="164"/>
      <c r="BY49" s="164"/>
      <c r="BZ49" s="134"/>
      <c r="CA49" s="134"/>
      <c r="CB49" s="164"/>
      <c r="CC49" s="164"/>
      <c r="CD49" s="134"/>
      <c r="CE49" s="134"/>
      <c r="CF49" s="164"/>
      <c r="CG49" s="164"/>
      <c r="CH49" s="134"/>
      <c r="CI49" s="164"/>
      <c r="CJ49" s="164"/>
      <c r="CK49" s="134"/>
      <c r="CL49" s="159" t="str">
        <f t="shared" si="90"/>
        <v>5 - Muy Alta</v>
      </c>
      <c r="CM49" s="165">
        <f t="shared" si="5"/>
        <v>1</v>
      </c>
      <c r="CN49" s="159" t="str">
        <f t="shared" si="91"/>
        <v>3 - Moderado</v>
      </c>
      <c r="CO49" s="165">
        <f t="shared" si="92"/>
        <v>0.6</v>
      </c>
      <c r="CP49" s="145" t="str">
        <f t="shared" si="6"/>
        <v>ALTO</v>
      </c>
      <c r="CQ49" s="149">
        <f t="shared" si="93"/>
        <v>0.6</v>
      </c>
      <c r="CR49" s="188"/>
      <c r="CS49" s="145">
        <f t="shared" si="94"/>
        <v>5</v>
      </c>
      <c r="CT49" s="134"/>
      <c r="CU49" s="188"/>
      <c r="CV49" s="188"/>
      <c r="CW49" s="158"/>
      <c r="CX49" s="160">
        <f t="shared" si="7"/>
        <v>0</v>
      </c>
      <c r="CY49" s="161">
        <f t="shared" si="95"/>
        <v>3</v>
      </c>
      <c r="CZ49" s="160" t="str">
        <f t="shared" si="96"/>
        <v>Moderado</v>
      </c>
      <c r="DA49" s="153">
        <f t="shared" si="97"/>
        <v>0.6</v>
      </c>
      <c r="DB49" s="154">
        <f t="shared" si="98"/>
        <v>0</v>
      </c>
      <c r="DC49" s="154">
        <f t="shared" si="8"/>
        <v>0</v>
      </c>
      <c r="DD49" s="160">
        <f t="shared" si="99"/>
        <v>0</v>
      </c>
      <c r="DE49" s="434">
        <f t="shared" si="9"/>
        <v>5</v>
      </c>
      <c r="DF49" s="153">
        <f t="shared" si="10"/>
        <v>1</v>
      </c>
      <c r="DG49" s="434">
        <f t="shared" si="100"/>
        <v>3</v>
      </c>
      <c r="DH49" s="434"/>
      <c r="DI49" s="153">
        <f t="shared" si="11"/>
        <v>0.6</v>
      </c>
      <c r="DJ49" s="154">
        <f t="shared" si="12"/>
        <v>0</v>
      </c>
      <c r="DK49" s="154">
        <f t="shared" si="13"/>
        <v>0</v>
      </c>
      <c r="DL49" s="160">
        <f t="shared" si="14"/>
        <v>0</v>
      </c>
      <c r="DM49" s="434">
        <f t="shared" si="15"/>
        <v>5</v>
      </c>
      <c r="DN49" s="153">
        <f t="shared" si="16"/>
        <v>1</v>
      </c>
      <c r="DO49" s="434">
        <f t="shared" si="17"/>
        <v>3</v>
      </c>
      <c r="DP49" s="153">
        <f t="shared" si="18"/>
        <v>0.6</v>
      </c>
      <c r="DQ49" s="154">
        <f t="shared" si="19"/>
        <v>0</v>
      </c>
      <c r="DR49" s="154">
        <f t="shared" si="20"/>
        <v>0</v>
      </c>
      <c r="DS49" s="160">
        <f t="shared" si="21"/>
        <v>0</v>
      </c>
      <c r="DT49" s="434">
        <f t="shared" si="22"/>
        <v>5</v>
      </c>
      <c r="DU49" s="153">
        <f t="shared" si="23"/>
        <v>1</v>
      </c>
      <c r="DV49" s="434">
        <f t="shared" si="24"/>
        <v>3</v>
      </c>
      <c r="DW49" s="153">
        <f t="shared" si="25"/>
        <v>0.6</v>
      </c>
      <c r="DX49" s="154">
        <f t="shared" si="26"/>
        <v>0</v>
      </c>
      <c r="DY49" s="154">
        <f t="shared" si="27"/>
        <v>0</v>
      </c>
      <c r="DZ49" s="160">
        <f t="shared" si="28"/>
        <v>0</v>
      </c>
      <c r="EA49" s="434">
        <f t="shared" si="29"/>
        <v>5</v>
      </c>
      <c r="EB49" s="153">
        <f t="shared" si="30"/>
        <v>1</v>
      </c>
      <c r="EC49" s="434">
        <f t="shared" si="31"/>
        <v>3</v>
      </c>
      <c r="ED49" s="153">
        <f t="shared" si="32"/>
        <v>0.6</v>
      </c>
      <c r="EE49" s="154">
        <f t="shared" si="33"/>
        <v>0</v>
      </c>
      <c r="EF49" s="154">
        <f t="shared" si="34"/>
        <v>0</v>
      </c>
      <c r="EG49" s="160">
        <f t="shared" si="35"/>
        <v>0</v>
      </c>
      <c r="EH49" s="434">
        <f t="shared" si="36"/>
        <v>5</v>
      </c>
      <c r="EI49" s="153">
        <f t="shared" si="37"/>
        <v>1</v>
      </c>
      <c r="EJ49" s="434">
        <f t="shared" si="38"/>
        <v>3</v>
      </c>
      <c r="EK49" s="153">
        <f t="shared" si="39"/>
        <v>0.6</v>
      </c>
      <c r="EL49" s="154">
        <f t="shared" si="40"/>
        <v>0</v>
      </c>
      <c r="EM49" s="154">
        <f t="shared" si="41"/>
        <v>0</v>
      </c>
      <c r="EN49" s="160">
        <f t="shared" si="42"/>
        <v>0</v>
      </c>
      <c r="EO49" s="434">
        <f t="shared" si="43"/>
        <v>5</v>
      </c>
      <c r="EP49" s="153">
        <f t="shared" si="44"/>
        <v>1</v>
      </c>
      <c r="EQ49" s="434">
        <f t="shared" si="45"/>
        <v>3</v>
      </c>
      <c r="ER49" s="153">
        <f t="shared" si="46"/>
        <v>0.6</v>
      </c>
      <c r="ES49" s="154">
        <f t="shared" si="47"/>
        <v>0</v>
      </c>
      <c r="ET49" s="154">
        <f t="shared" si="48"/>
        <v>0</v>
      </c>
      <c r="EU49" s="160">
        <f t="shared" si="49"/>
        <v>0</v>
      </c>
      <c r="EV49" s="434">
        <f t="shared" si="50"/>
        <v>5</v>
      </c>
      <c r="EW49" s="153">
        <f t="shared" si="51"/>
        <v>1</v>
      </c>
      <c r="EX49" s="434">
        <f t="shared" si="52"/>
        <v>3</v>
      </c>
      <c r="EY49" s="153">
        <f t="shared" si="53"/>
        <v>0.6</v>
      </c>
      <c r="EZ49" s="154">
        <f t="shared" si="54"/>
        <v>0</v>
      </c>
      <c r="FA49" s="154">
        <f t="shared" si="55"/>
        <v>0</v>
      </c>
      <c r="FB49" s="160">
        <f t="shared" si="56"/>
        <v>0</v>
      </c>
      <c r="FC49" s="434">
        <f t="shared" si="57"/>
        <v>5</v>
      </c>
      <c r="FD49" s="153">
        <f t="shared" si="58"/>
        <v>1</v>
      </c>
      <c r="FE49" s="434">
        <f t="shared" si="59"/>
        <v>3</v>
      </c>
      <c r="FF49" s="153">
        <f t="shared" si="60"/>
        <v>0.6</v>
      </c>
      <c r="FG49" s="154">
        <f t="shared" si="61"/>
        <v>0</v>
      </c>
      <c r="FH49" s="154">
        <f t="shared" si="62"/>
        <v>0</v>
      </c>
      <c r="FI49" s="160">
        <f t="shared" si="63"/>
        <v>0</v>
      </c>
      <c r="FJ49" s="434">
        <f t="shared" si="64"/>
        <v>5</v>
      </c>
      <c r="FK49" s="153">
        <f t="shared" si="65"/>
        <v>1</v>
      </c>
      <c r="FL49" s="434">
        <f t="shared" si="66"/>
        <v>3</v>
      </c>
      <c r="FM49" s="153">
        <f t="shared" si="67"/>
        <v>0.6</v>
      </c>
      <c r="FN49" s="154">
        <f t="shared" si="68"/>
        <v>0</v>
      </c>
      <c r="FO49" s="154">
        <f t="shared" si="69"/>
        <v>0</v>
      </c>
      <c r="FP49" s="160">
        <f t="shared" si="70"/>
        <v>0</v>
      </c>
      <c r="FQ49" s="434">
        <f t="shared" si="71"/>
        <v>5</v>
      </c>
      <c r="FR49" s="153">
        <f t="shared" si="72"/>
        <v>1</v>
      </c>
      <c r="FS49" s="434">
        <f t="shared" si="73"/>
        <v>3</v>
      </c>
      <c r="FT49" s="153">
        <f t="shared" si="74"/>
        <v>0.6</v>
      </c>
      <c r="FU49" s="154">
        <f t="shared" si="75"/>
        <v>0</v>
      </c>
      <c r="FV49" s="154">
        <f t="shared" si="76"/>
        <v>0</v>
      </c>
      <c r="FW49" s="160">
        <f t="shared" si="77"/>
        <v>0</v>
      </c>
      <c r="FX49" s="434">
        <f t="shared" si="78"/>
        <v>5</v>
      </c>
      <c r="FY49" s="153">
        <f t="shared" si="79"/>
        <v>1</v>
      </c>
      <c r="FZ49" s="434">
        <f t="shared" si="80"/>
        <v>3</v>
      </c>
      <c r="GA49" s="153">
        <f t="shared" si="81"/>
        <v>0.6</v>
      </c>
      <c r="GB49" s="154">
        <f t="shared" si="82"/>
        <v>0</v>
      </c>
      <c r="GC49" s="154">
        <f t="shared" si="83"/>
        <v>0</v>
      </c>
      <c r="GD49" s="160">
        <f t="shared" si="84"/>
        <v>0</v>
      </c>
      <c r="GE49" s="434">
        <f t="shared" si="85"/>
        <v>5</v>
      </c>
      <c r="GF49" s="153">
        <f t="shared" si="86"/>
        <v>1</v>
      </c>
      <c r="GG49" s="434">
        <f t="shared" si="87"/>
        <v>3</v>
      </c>
      <c r="GH49" s="153">
        <f t="shared" si="88"/>
        <v>0.6</v>
      </c>
      <c r="GI49" s="153">
        <f t="shared" si="101"/>
        <v>0.6</v>
      </c>
    </row>
    <row r="50" spans="1:191" ht="37.799999999999997" hidden="1" customHeight="1" x14ac:dyDescent="0.2">
      <c r="A50" s="156">
        <v>42</v>
      </c>
      <c r="B50" s="133"/>
      <c r="C50" s="133"/>
      <c r="D50" s="274"/>
      <c r="E50" s="133"/>
      <c r="F50" s="275"/>
      <c r="G50" s="133"/>
      <c r="H50" s="133" t="s">
        <v>455</v>
      </c>
      <c r="I50" s="132"/>
      <c r="J50" s="132"/>
      <c r="K50" s="132"/>
      <c r="L50" s="132"/>
      <c r="M50" s="132"/>
      <c r="N50" s="132"/>
      <c r="O50" s="132"/>
      <c r="P50" s="132"/>
      <c r="Q50" s="132"/>
      <c r="R50" s="132"/>
      <c r="S50" s="132"/>
      <c r="T50" s="132"/>
      <c r="U50" s="132"/>
      <c r="V50" s="132"/>
      <c r="W50" s="132"/>
      <c r="X50" s="132"/>
      <c r="Y50" s="132"/>
      <c r="Z50" s="132"/>
      <c r="AA50" s="132"/>
      <c r="AB50" s="132"/>
      <c r="AC50" s="155">
        <f t="shared" si="0"/>
        <v>0</v>
      </c>
      <c r="AD50" s="149">
        <f t="shared" si="1"/>
        <v>1</v>
      </c>
      <c r="AE50" s="155" t="str">
        <f t="shared" si="2"/>
        <v>3 - Moderado</v>
      </c>
      <c r="AF50" s="149">
        <f t="shared" si="3"/>
        <v>0.6</v>
      </c>
      <c r="AG50" s="156" t="str">
        <f t="shared" si="89"/>
        <v/>
      </c>
      <c r="AH50" s="149">
        <f t="shared" si="4"/>
        <v>0.6</v>
      </c>
      <c r="AI50" s="133"/>
      <c r="AJ50" s="133"/>
      <c r="AK50" s="133"/>
      <c r="AL50" s="133"/>
      <c r="AM50" s="134"/>
      <c r="AN50" s="164"/>
      <c r="AO50" s="164"/>
      <c r="AP50" s="134"/>
      <c r="AQ50" s="134"/>
      <c r="AR50" s="164"/>
      <c r="AS50" s="164"/>
      <c r="AT50" s="134"/>
      <c r="AU50" s="134"/>
      <c r="AV50" s="164"/>
      <c r="AW50" s="164"/>
      <c r="AX50" s="134"/>
      <c r="AY50" s="134"/>
      <c r="AZ50" s="164"/>
      <c r="BA50" s="164"/>
      <c r="BB50" s="134"/>
      <c r="BC50" s="134"/>
      <c r="BD50" s="164"/>
      <c r="BE50" s="164"/>
      <c r="BF50" s="134"/>
      <c r="BG50" s="134"/>
      <c r="BH50" s="164"/>
      <c r="BI50" s="164"/>
      <c r="BJ50" s="134"/>
      <c r="BK50" s="134"/>
      <c r="BL50" s="164"/>
      <c r="BM50" s="164"/>
      <c r="BN50" s="134"/>
      <c r="BO50" s="134"/>
      <c r="BP50" s="164"/>
      <c r="BQ50" s="164"/>
      <c r="BR50" s="134"/>
      <c r="BS50" s="134"/>
      <c r="BT50" s="164"/>
      <c r="BU50" s="164"/>
      <c r="BV50" s="134"/>
      <c r="BW50" s="134"/>
      <c r="BX50" s="164"/>
      <c r="BY50" s="164"/>
      <c r="BZ50" s="134"/>
      <c r="CA50" s="134"/>
      <c r="CB50" s="164"/>
      <c r="CC50" s="164"/>
      <c r="CD50" s="134"/>
      <c r="CE50" s="134"/>
      <c r="CF50" s="164"/>
      <c r="CG50" s="164"/>
      <c r="CH50" s="134"/>
      <c r="CI50" s="164"/>
      <c r="CJ50" s="164"/>
      <c r="CK50" s="134"/>
      <c r="CL50" s="159" t="str">
        <f t="shared" si="90"/>
        <v>5 - Muy Alta</v>
      </c>
      <c r="CM50" s="165">
        <f t="shared" si="5"/>
        <v>1</v>
      </c>
      <c r="CN50" s="159" t="str">
        <f t="shared" si="91"/>
        <v>3 - Moderado</v>
      </c>
      <c r="CO50" s="165">
        <f t="shared" si="92"/>
        <v>0.6</v>
      </c>
      <c r="CP50" s="145" t="str">
        <f t="shared" si="6"/>
        <v>ALTO</v>
      </c>
      <c r="CQ50" s="149">
        <f t="shared" si="93"/>
        <v>0.6</v>
      </c>
      <c r="CR50" s="188"/>
      <c r="CS50" s="145">
        <f t="shared" si="94"/>
        <v>5</v>
      </c>
      <c r="CT50" s="134"/>
      <c r="CU50" s="188"/>
      <c r="CV50" s="188"/>
      <c r="CW50" s="158"/>
      <c r="CX50" s="160">
        <f t="shared" si="7"/>
        <v>0</v>
      </c>
      <c r="CY50" s="161">
        <f t="shared" si="95"/>
        <v>3</v>
      </c>
      <c r="CZ50" s="160" t="str">
        <f t="shared" si="96"/>
        <v>Moderado</v>
      </c>
      <c r="DA50" s="153">
        <f t="shared" si="97"/>
        <v>0.6</v>
      </c>
      <c r="DB50" s="154">
        <f t="shared" si="98"/>
        <v>0</v>
      </c>
      <c r="DC50" s="154">
        <f t="shared" si="8"/>
        <v>0</v>
      </c>
      <c r="DD50" s="160">
        <f t="shared" si="99"/>
        <v>0</v>
      </c>
      <c r="DE50" s="434">
        <f t="shared" si="9"/>
        <v>5</v>
      </c>
      <c r="DF50" s="153">
        <f t="shared" si="10"/>
        <v>1</v>
      </c>
      <c r="DG50" s="434">
        <f t="shared" si="100"/>
        <v>3</v>
      </c>
      <c r="DH50" s="434"/>
      <c r="DI50" s="153">
        <f t="shared" si="11"/>
        <v>0.6</v>
      </c>
      <c r="DJ50" s="154">
        <f t="shared" si="12"/>
        <v>0</v>
      </c>
      <c r="DK50" s="154">
        <f t="shared" si="13"/>
        <v>0</v>
      </c>
      <c r="DL50" s="160">
        <f t="shared" si="14"/>
        <v>0</v>
      </c>
      <c r="DM50" s="434">
        <f t="shared" si="15"/>
        <v>5</v>
      </c>
      <c r="DN50" s="153">
        <f t="shared" si="16"/>
        <v>1</v>
      </c>
      <c r="DO50" s="434">
        <f t="shared" si="17"/>
        <v>3</v>
      </c>
      <c r="DP50" s="153">
        <f t="shared" si="18"/>
        <v>0.6</v>
      </c>
      <c r="DQ50" s="154">
        <f t="shared" si="19"/>
        <v>0</v>
      </c>
      <c r="DR50" s="154">
        <f t="shared" si="20"/>
        <v>0</v>
      </c>
      <c r="DS50" s="160">
        <f t="shared" si="21"/>
        <v>0</v>
      </c>
      <c r="DT50" s="434">
        <f t="shared" si="22"/>
        <v>5</v>
      </c>
      <c r="DU50" s="153">
        <f t="shared" si="23"/>
        <v>1</v>
      </c>
      <c r="DV50" s="434">
        <f t="shared" si="24"/>
        <v>3</v>
      </c>
      <c r="DW50" s="153">
        <f t="shared" si="25"/>
        <v>0.6</v>
      </c>
      <c r="DX50" s="154">
        <f t="shared" si="26"/>
        <v>0</v>
      </c>
      <c r="DY50" s="154">
        <f t="shared" si="27"/>
        <v>0</v>
      </c>
      <c r="DZ50" s="160">
        <f t="shared" si="28"/>
        <v>0</v>
      </c>
      <c r="EA50" s="434">
        <f t="shared" si="29"/>
        <v>5</v>
      </c>
      <c r="EB50" s="153">
        <f t="shared" si="30"/>
        <v>1</v>
      </c>
      <c r="EC50" s="434">
        <f t="shared" si="31"/>
        <v>3</v>
      </c>
      <c r="ED50" s="153">
        <f t="shared" si="32"/>
        <v>0.6</v>
      </c>
      <c r="EE50" s="154">
        <f t="shared" si="33"/>
        <v>0</v>
      </c>
      <c r="EF50" s="154">
        <f t="shared" si="34"/>
        <v>0</v>
      </c>
      <c r="EG50" s="160">
        <f t="shared" si="35"/>
        <v>0</v>
      </c>
      <c r="EH50" s="434">
        <f t="shared" si="36"/>
        <v>5</v>
      </c>
      <c r="EI50" s="153">
        <f t="shared" si="37"/>
        <v>1</v>
      </c>
      <c r="EJ50" s="434">
        <f t="shared" si="38"/>
        <v>3</v>
      </c>
      <c r="EK50" s="153">
        <f t="shared" si="39"/>
        <v>0.6</v>
      </c>
      <c r="EL50" s="154">
        <f t="shared" si="40"/>
        <v>0</v>
      </c>
      <c r="EM50" s="154">
        <f t="shared" si="41"/>
        <v>0</v>
      </c>
      <c r="EN50" s="160">
        <f t="shared" si="42"/>
        <v>0</v>
      </c>
      <c r="EO50" s="434">
        <f t="shared" si="43"/>
        <v>5</v>
      </c>
      <c r="EP50" s="153">
        <f t="shared" si="44"/>
        <v>1</v>
      </c>
      <c r="EQ50" s="434">
        <f t="shared" si="45"/>
        <v>3</v>
      </c>
      <c r="ER50" s="153">
        <f t="shared" si="46"/>
        <v>0.6</v>
      </c>
      <c r="ES50" s="154">
        <f t="shared" si="47"/>
        <v>0</v>
      </c>
      <c r="ET50" s="154">
        <f t="shared" si="48"/>
        <v>0</v>
      </c>
      <c r="EU50" s="160">
        <f t="shared" si="49"/>
        <v>0</v>
      </c>
      <c r="EV50" s="434">
        <f t="shared" si="50"/>
        <v>5</v>
      </c>
      <c r="EW50" s="153">
        <f t="shared" si="51"/>
        <v>1</v>
      </c>
      <c r="EX50" s="434">
        <f t="shared" si="52"/>
        <v>3</v>
      </c>
      <c r="EY50" s="153">
        <f t="shared" si="53"/>
        <v>0.6</v>
      </c>
      <c r="EZ50" s="154">
        <f t="shared" si="54"/>
        <v>0</v>
      </c>
      <c r="FA50" s="154">
        <f t="shared" si="55"/>
        <v>0</v>
      </c>
      <c r="FB50" s="160">
        <f t="shared" si="56"/>
        <v>0</v>
      </c>
      <c r="FC50" s="434">
        <f t="shared" si="57"/>
        <v>5</v>
      </c>
      <c r="FD50" s="153">
        <f t="shared" si="58"/>
        <v>1</v>
      </c>
      <c r="FE50" s="434">
        <f t="shared" si="59"/>
        <v>3</v>
      </c>
      <c r="FF50" s="153">
        <f t="shared" si="60"/>
        <v>0.6</v>
      </c>
      <c r="FG50" s="154">
        <f t="shared" si="61"/>
        <v>0</v>
      </c>
      <c r="FH50" s="154">
        <f t="shared" si="62"/>
        <v>0</v>
      </c>
      <c r="FI50" s="160">
        <f t="shared" si="63"/>
        <v>0</v>
      </c>
      <c r="FJ50" s="434">
        <f t="shared" si="64"/>
        <v>5</v>
      </c>
      <c r="FK50" s="153">
        <f t="shared" si="65"/>
        <v>1</v>
      </c>
      <c r="FL50" s="434">
        <f t="shared" si="66"/>
        <v>3</v>
      </c>
      <c r="FM50" s="153">
        <f t="shared" si="67"/>
        <v>0.6</v>
      </c>
      <c r="FN50" s="154">
        <f t="shared" si="68"/>
        <v>0</v>
      </c>
      <c r="FO50" s="154">
        <f t="shared" si="69"/>
        <v>0</v>
      </c>
      <c r="FP50" s="160">
        <f t="shared" si="70"/>
        <v>0</v>
      </c>
      <c r="FQ50" s="434">
        <f t="shared" si="71"/>
        <v>5</v>
      </c>
      <c r="FR50" s="153">
        <f t="shared" si="72"/>
        <v>1</v>
      </c>
      <c r="FS50" s="434">
        <f t="shared" si="73"/>
        <v>3</v>
      </c>
      <c r="FT50" s="153">
        <f t="shared" si="74"/>
        <v>0.6</v>
      </c>
      <c r="FU50" s="154">
        <f t="shared" si="75"/>
        <v>0</v>
      </c>
      <c r="FV50" s="154">
        <f t="shared" si="76"/>
        <v>0</v>
      </c>
      <c r="FW50" s="160">
        <f t="shared" si="77"/>
        <v>0</v>
      </c>
      <c r="FX50" s="434">
        <f t="shared" si="78"/>
        <v>5</v>
      </c>
      <c r="FY50" s="153">
        <f t="shared" si="79"/>
        <v>1</v>
      </c>
      <c r="FZ50" s="434">
        <f t="shared" si="80"/>
        <v>3</v>
      </c>
      <c r="GA50" s="153">
        <f t="shared" si="81"/>
        <v>0.6</v>
      </c>
      <c r="GB50" s="154">
        <f t="shared" si="82"/>
        <v>0</v>
      </c>
      <c r="GC50" s="154">
        <f t="shared" si="83"/>
        <v>0</v>
      </c>
      <c r="GD50" s="160">
        <f t="shared" si="84"/>
        <v>0</v>
      </c>
      <c r="GE50" s="434">
        <f t="shared" si="85"/>
        <v>5</v>
      </c>
      <c r="GF50" s="153">
        <f t="shared" si="86"/>
        <v>1</v>
      </c>
      <c r="GG50" s="434">
        <f t="shared" si="87"/>
        <v>3</v>
      </c>
      <c r="GH50" s="153">
        <f t="shared" si="88"/>
        <v>0.6</v>
      </c>
      <c r="GI50" s="153">
        <f t="shared" si="101"/>
        <v>0.6</v>
      </c>
    </row>
    <row r="51" spans="1:191" ht="37.799999999999997" hidden="1" customHeight="1" x14ac:dyDescent="0.2">
      <c r="A51" s="156">
        <v>43</v>
      </c>
      <c r="B51" s="133"/>
      <c r="C51" s="133"/>
      <c r="D51" s="274"/>
      <c r="E51" s="133"/>
      <c r="F51" s="275"/>
      <c r="G51" s="133"/>
      <c r="H51" s="133" t="s">
        <v>455</v>
      </c>
      <c r="I51" s="132"/>
      <c r="J51" s="132"/>
      <c r="K51" s="132"/>
      <c r="L51" s="132"/>
      <c r="M51" s="132"/>
      <c r="N51" s="132"/>
      <c r="O51" s="132"/>
      <c r="P51" s="132"/>
      <c r="Q51" s="132"/>
      <c r="R51" s="132"/>
      <c r="S51" s="132"/>
      <c r="T51" s="132"/>
      <c r="U51" s="132"/>
      <c r="V51" s="132"/>
      <c r="W51" s="132"/>
      <c r="X51" s="132"/>
      <c r="Y51" s="132"/>
      <c r="Z51" s="132"/>
      <c r="AA51" s="132"/>
      <c r="AB51" s="132"/>
      <c r="AC51" s="155">
        <f t="shared" si="0"/>
        <v>0</v>
      </c>
      <c r="AD51" s="149">
        <f t="shared" si="1"/>
        <v>1</v>
      </c>
      <c r="AE51" s="155" t="str">
        <f t="shared" si="2"/>
        <v>3 - Moderado</v>
      </c>
      <c r="AF51" s="149">
        <f t="shared" si="3"/>
        <v>0.6</v>
      </c>
      <c r="AG51" s="156" t="str">
        <f t="shared" si="89"/>
        <v/>
      </c>
      <c r="AH51" s="149">
        <f t="shared" si="4"/>
        <v>0.6</v>
      </c>
      <c r="AI51" s="133"/>
      <c r="AJ51" s="133"/>
      <c r="AK51" s="133"/>
      <c r="AL51" s="133"/>
      <c r="AM51" s="134"/>
      <c r="AN51" s="164"/>
      <c r="AO51" s="164"/>
      <c r="AP51" s="134"/>
      <c r="AQ51" s="134"/>
      <c r="AR51" s="164"/>
      <c r="AS51" s="164"/>
      <c r="AT51" s="134"/>
      <c r="AU51" s="134"/>
      <c r="AV51" s="164"/>
      <c r="AW51" s="164"/>
      <c r="AX51" s="134"/>
      <c r="AY51" s="134"/>
      <c r="AZ51" s="164"/>
      <c r="BA51" s="164"/>
      <c r="BB51" s="134"/>
      <c r="BC51" s="134"/>
      <c r="BD51" s="164"/>
      <c r="BE51" s="164"/>
      <c r="BF51" s="134"/>
      <c r="BG51" s="134"/>
      <c r="BH51" s="164"/>
      <c r="BI51" s="164"/>
      <c r="BJ51" s="134"/>
      <c r="BK51" s="134"/>
      <c r="BL51" s="164"/>
      <c r="BM51" s="164"/>
      <c r="BN51" s="134"/>
      <c r="BO51" s="134"/>
      <c r="BP51" s="164"/>
      <c r="BQ51" s="164"/>
      <c r="BR51" s="134"/>
      <c r="BS51" s="134"/>
      <c r="BT51" s="164"/>
      <c r="BU51" s="164"/>
      <c r="BV51" s="134"/>
      <c r="BW51" s="134"/>
      <c r="BX51" s="164"/>
      <c r="BY51" s="164"/>
      <c r="BZ51" s="134"/>
      <c r="CA51" s="134"/>
      <c r="CB51" s="164"/>
      <c r="CC51" s="164"/>
      <c r="CD51" s="134"/>
      <c r="CE51" s="134"/>
      <c r="CF51" s="164"/>
      <c r="CG51" s="164"/>
      <c r="CH51" s="134"/>
      <c r="CI51" s="164"/>
      <c r="CJ51" s="164"/>
      <c r="CK51" s="134"/>
      <c r="CL51" s="159" t="str">
        <f t="shared" si="90"/>
        <v>5 - Muy Alta</v>
      </c>
      <c r="CM51" s="165">
        <f t="shared" si="5"/>
        <v>1</v>
      </c>
      <c r="CN51" s="159" t="str">
        <f t="shared" si="91"/>
        <v>3 - Moderado</v>
      </c>
      <c r="CO51" s="165">
        <f t="shared" si="92"/>
        <v>0.6</v>
      </c>
      <c r="CP51" s="145" t="str">
        <f t="shared" si="6"/>
        <v>ALTO</v>
      </c>
      <c r="CQ51" s="149">
        <f t="shared" si="93"/>
        <v>0.6</v>
      </c>
      <c r="CR51" s="188"/>
      <c r="CS51" s="145">
        <f t="shared" si="94"/>
        <v>5</v>
      </c>
      <c r="CT51" s="134"/>
      <c r="CU51" s="188"/>
      <c r="CV51" s="188"/>
      <c r="CW51" s="158"/>
      <c r="CX51" s="160">
        <f t="shared" si="7"/>
        <v>0</v>
      </c>
      <c r="CY51" s="161">
        <f t="shared" si="95"/>
        <v>3</v>
      </c>
      <c r="CZ51" s="160" t="str">
        <f t="shared" si="96"/>
        <v>Moderado</v>
      </c>
      <c r="DA51" s="153">
        <f t="shared" si="97"/>
        <v>0.6</v>
      </c>
      <c r="DB51" s="154">
        <f t="shared" si="98"/>
        <v>0</v>
      </c>
      <c r="DC51" s="154">
        <f t="shared" si="8"/>
        <v>0</v>
      </c>
      <c r="DD51" s="160">
        <f t="shared" si="99"/>
        <v>0</v>
      </c>
      <c r="DE51" s="434">
        <f t="shared" si="9"/>
        <v>5</v>
      </c>
      <c r="DF51" s="153">
        <f t="shared" si="10"/>
        <v>1</v>
      </c>
      <c r="DG51" s="434">
        <f t="shared" si="100"/>
        <v>3</v>
      </c>
      <c r="DH51" s="434"/>
      <c r="DI51" s="153">
        <f t="shared" si="11"/>
        <v>0.6</v>
      </c>
      <c r="DJ51" s="154">
        <f t="shared" si="12"/>
        <v>0</v>
      </c>
      <c r="DK51" s="154">
        <f t="shared" si="13"/>
        <v>0</v>
      </c>
      <c r="DL51" s="160">
        <f t="shared" si="14"/>
        <v>0</v>
      </c>
      <c r="DM51" s="434">
        <f t="shared" si="15"/>
        <v>5</v>
      </c>
      <c r="DN51" s="153">
        <f t="shared" si="16"/>
        <v>1</v>
      </c>
      <c r="DO51" s="434">
        <f t="shared" si="17"/>
        <v>3</v>
      </c>
      <c r="DP51" s="153">
        <f t="shared" si="18"/>
        <v>0.6</v>
      </c>
      <c r="DQ51" s="154">
        <f t="shared" si="19"/>
        <v>0</v>
      </c>
      <c r="DR51" s="154">
        <f t="shared" si="20"/>
        <v>0</v>
      </c>
      <c r="DS51" s="160">
        <f t="shared" si="21"/>
        <v>0</v>
      </c>
      <c r="DT51" s="434">
        <f t="shared" si="22"/>
        <v>5</v>
      </c>
      <c r="DU51" s="153">
        <f t="shared" si="23"/>
        <v>1</v>
      </c>
      <c r="DV51" s="434">
        <f t="shared" si="24"/>
        <v>3</v>
      </c>
      <c r="DW51" s="153">
        <f t="shared" si="25"/>
        <v>0.6</v>
      </c>
      <c r="DX51" s="154">
        <f t="shared" si="26"/>
        <v>0</v>
      </c>
      <c r="DY51" s="154">
        <f t="shared" si="27"/>
        <v>0</v>
      </c>
      <c r="DZ51" s="160">
        <f t="shared" si="28"/>
        <v>0</v>
      </c>
      <c r="EA51" s="434">
        <f t="shared" si="29"/>
        <v>5</v>
      </c>
      <c r="EB51" s="153">
        <f t="shared" si="30"/>
        <v>1</v>
      </c>
      <c r="EC51" s="434">
        <f t="shared" si="31"/>
        <v>3</v>
      </c>
      <c r="ED51" s="153">
        <f t="shared" si="32"/>
        <v>0.6</v>
      </c>
      <c r="EE51" s="154">
        <f t="shared" si="33"/>
        <v>0</v>
      </c>
      <c r="EF51" s="154">
        <f t="shared" si="34"/>
        <v>0</v>
      </c>
      <c r="EG51" s="160">
        <f t="shared" si="35"/>
        <v>0</v>
      </c>
      <c r="EH51" s="434">
        <f t="shared" si="36"/>
        <v>5</v>
      </c>
      <c r="EI51" s="153">
        <f t="shared" si="37"/>
        <v>1</v>
      </c>
      <c r="EJ51" s="434">
        <f t="shared" si="38"/>
        <v>3</v>
      </c>
      <c r="EK51" s="153">
        <f t="shared" si="39"/>
        <v>0.6</v>
      </c>
      <c r="EL51" s="154">
        <f t="shared" si="40"/>
        <v>0</v>
      </c>
      <c r="EM51" s="154">
        <f t="shared" si="41"/>
        <v>0</v>
      </c>
      <c r="EN51" s="160">
        <f t="shared" si="42"/>
        <v>0</v>
      </c>
      <c r="EO51" s="434">
        <f t="shared" si="43"/>
        <v>5</v>
      </c>
      <c r="EP51" s="153">
        <f t="shared" si="44"/>
        <v>1</v>
      </c>
      <c r="EQ51" s="434">
        <f t="shared" si="45"/>
        <v>3</v>
      </c>
      <c r="ER51" s="153">
        <f t="shared" si="46"/>
        <v>0.6</v>
      </c>
      <c r="ES51" s="154">
        <f t="shared" si="47"/>
        <v>0</v>
      </c>
      <c r="ET51" s="154">
        <f t="shared" si="48"/>
        <v>0</v>
      </c>
      <c r="EU51" s="160">
        <f t="shared" si="49"/>
        <v>0</v>
      </c>
      <c r="EV51" s="434">
        <f t="shared" si="50"/>
        <v>5</v>
      </c>
      <c r="EW51" s="153">
        <f t="shared" si="51"/>
        <v>1</v>
      </c>
      <c r="EX51" s="434">
        <f t="shared" si="52"/>
        <v>3</v>
      </c>
      <c r="EY51" s="153">
        <f t="shared" si="53"/>
        <v>0.6</v>
      </c>
      <c r="EZ51" s="154">
        <f t="shared" si="54"/>
        <v>0</v>
      </c>
      <c r="FA51" s="154">
        <f t="shared" si="55"/>
        <v>0</v>
      </c>
      <c r="FB51" s="160">
        <f t="shared" si="56"/>
        <v>0</v>
      </c>
      <c r="FC51" s="434">
        <f t="shared" si="57"/>
        <v>5</v>
      </c>
      <c r="FD51" s="153">
        <f t="shared" si="58"/>
        <v>1</v>
      </c>
      <c r="FE51" s="434">
        <f t="shared" si="59"/>
        <v>3</v>
      </c>
      <c r="FF51" s="153">
        <f t="shared" si="60"/>
        <v>0.6</v>
      </c>
      <c r="FG51" s="154">
        <f t="shared" si="61"/>
        <v>0</v>
      </c>
      <c r="FH51" s="154">
        <f t="shared" si="62"/>
        <v>0</v>
      </c>
      <c r="FI51" s="160">
        <f t="shared" si="63"/>
        <v>0</v>
      </c>
      <c r="FJ51" s="434">
        <f t="shared" si="64"/>
        <v>5</v>
      </c>
      <c r="FK51" s="153">
        <f t="shared" si="65"/>
        <v>1</v>
      </c>
      <c r="FL51" s="434">
        <f t="shared" si="66"/>
        <v>3</v>
      </c>
      <c r="FM51" s="153">
        <f t="shared" si="67"/>
        <v>0.6</v>
      </c>
      <c r="FN51" s="154">
        <f t="shared" si="68"/>
        <v>0</v>
      </c>
      <c r="FO51" s="154">
        <f t="shared" si="69"/>
        <v>0</v>
      </c>
      <c r="FP51" s="160">
        <f t="shared" si="70"/>
        <v>0</v>
      </c>
      <c r="FQ51" s="434">
        <f t="shared" si="71"/>
        <v>5</v>
      </c>
      <c r="FR51" s="153">
        <f t="shared" si="72"/>
        <v>1</v>
      </c>
      <c r="FS51" s="434">
        <f t="shared" si="73"/>
        <v>3</v>
      </c>
      <c r="FT51" s="153">
        <f t="shared" si="74"/>
        <v>0.6</v>
      </c>
      <c r="FU51" s="154">
        <f t="shared" si="75"/>
        <v>0</v>
      </c>
      <c r="FV51" s="154">
        <f t="shared" si="76"/>
        <v>0</v>
      </c>
      <c r="FW51" s="160">
        <f t="shared" si="77"/>
        <v>0</v>
      </c>
      <c r="FX51" s="434">
        <f t="shared" si="78"/>
        <v>5</v>
      </c>
      <c r="FY51" s="153">
        <f t="shared" si="79"/>
        <v>1</v>
      </c>
      <c r="FZ51" s="434">
        <f t="shared" si="80"/>
        <v>3</v>
      </c>
      <c r="GA51" s="153">
        <f t="shared" si="81"/>
        <v>0.6</v>
      </c>
      <c r="GB51" s="154">
        <f t="shared" si="82"/>
        <v>0</v>
      </c>
      <c r="GC51" s="154">
        <f t="shared" si="83"/>
        <v>0</v>
      </c>
      <c r="GD51" s="160">
        <f t="shared" si="84"/>
        <v>0</v>
      </c>
      <c r="GE51" s="434">
        <f t="shared" si="85"/>
        <v>5</v>
      </c>
      <c r="GF51" s="153">
        <f t="shared" si="86"/>
        <v>1</v>
      </c>
      <c r="GG51" s="434">
        <f t="shared" si="87"/>
        <v>3</v>
      </c>
      <c r="GH51" s="153">
        <f t="shared" si="88"/>
        <v>0.6</v>
      </c>
      <c r="GI51" s="153">
        <f t="shared" si="101"/>
        <v>0.6</v>
      </c>
    </row>
    <row r="52" spans="1:191" ht="37.799999999999997" hidden="1" customHeight="1" x14ac:dyDescent="0.2">
      <c r="A52" s="156">
        <v>44</v>
      </c>
      <c r="B52" s="133"/>
      <c r="C52" s="133"/>
      <c r="D52" s="274"/>
      <c r="E52" s="133"/>
      <c r="F52" s="275"/>
      <c r="G52" s="133"/>
      <c r="H52" s="133" t="s">
        <v>455</v>
      </c>
      <c r="I52" s="132"/>
      <c r="J52" s="132"/>
      <c r="K52" s="132"/>
      <c r="L52" s="132"/>
      <c r="M52" s="132"/>
      <c r="N52" s="132"/>
      <c r="O52" s="132"/>
      <c r="P52" s="132"/>
      <c r="Q52" s="132"/>
      <c r="R52" s="132"/>
      <c r="S52" s="132"/>
      <c r="T52" s="132"/>
      <c r="U52" s="132"/>
      <c r="V52" s="132"/>
      <c r="W52" s="132"/>
      <c r="X52" s="132"/>
      <c r="Y52" s="132"/>
      <c r="Z52" s="132"/>
      <c r="AA52" s="132"/>
      <c r="AB52" s="132"/>
      <c r="AC52" s="155">
        <f t="shared" si="0"/>
        <v>0</v>
      </c>
      <c r="AD52" s="149">
        <f t="shared" si="1"/>
        <v>1</v>
      </c>
      <c r="AE52" s="155" t="str">
        <f t="shared" si="2"/>
        <v>3 - Moderado</v>
      </c>
      <c r="AF52" s="149">
        <f t="shared" si="3"/>
        <v>0.6</v>
      </c>
      <c r="AG52" s="156" t="str">
        <f t="shared" si="89"/>
        <v/>
      </c>
      <c r="AH52" s="149">
        <f t="shared" si="4"/>
        <v>0.6</v>
      </c>
      <c r="AI52" s="133"/>
      <c r="AJ52" s="133"/>
      <c r="AK52" s="133"/>
      <c r="AL52" s="133"/>
      <c r="AM52" s="134"/>
      <c r="AN52" s="164"/>
      <c r="AO52" s="164"/>
      <c r="AP52" s="134"/>
      <c r="AQ52" s="134"/>
      <c r="AR52" s="164"/>
      <c r="AS52" s="164"/>
      <c r="AT52" s="134"/>
      <c r="AU52" s="134"/>
      <c r="AV52" s="164"/>
      <c r="AW52" s="164"/>
      <c r="AX52" s="134"/>
      <c r="AY52" s="134"/>
      <c r="AZ52" s="164"/>
      <c r="BA52" s="164"/>
      <c r="BB52" s="134"/>
      <c r="BC52" s="134"/>
      <c r="BD52" s="164"/>
      <c r="BE52" s="164"/>
      <c r="BF52" s="134"/>
      <c r="BG52" s="134"/>
      <c r="BH52" s="164"/>
      <c r="BI52" s="164"/>
      <c r="BJ52" s="134"/>
      <c r="BK52" s="134"/>
      <c r="BL52" s="164"/>
      <c r="BM52" s="164"/>
      <c r="BN52" s="134"/>
      <c r="BO52" s="134"/>
      <c r="BP52" s="164"/>
      <c r="BQ52" s="164"/>
      <c r="BR52" s="134"/>
      <c r="BS52" s="134"/>
      <c r="BT52" s="164"/>
      <c r="BU52" s="164"/>
      <c r="BV52" s="134"/>
      <c r="BW52" s="134"/>
      <c r="BX52" s="164"/>
      <c r="BY52" s="164"/>
      <c r="BZ52" s="134"/>
      <c r="CA52" s="134"/>
      <c r="CB52" s="164"/>
      <c r="CC52" s="164"/>
      <c r="CD52" s="134"/>
      <c r="CE52" s="134"/>
      <c r="CF52" s="164"/>
      <c r="CG52" s="164"/>
      <c r="CH52" s="134"/>
      <c r="CI52" s="164"/>
      <c r="CJ52" s="164"/>
      <c r="CK52" s="134"/>
      <c r="CL52" s="159" t="str">
        <f t="shared" si="90"/>
        <v>5 - Muy Alta</v>
      </c>
      <c r="CM52" s="165">
        <f t="shared" si="5"/>
        <v>1</v>
      </c>
      <c r="CN52" s="159" t="str">
        <f t="shared" si="91"/>
        <v>3 - Moderado</v>
      </c>
      <c r="CO52" s="165">
        <f t="shared" si="92"/>
        <v>0.6</v>
      </c>
      <c r="CP52" s="145" t="str">
        <f t="shared" si="6"/>
        <v>ALTO</v>
      </c>
      <c r="CQ52" s="149">
        <f t="shared" si="93"/>
        <v>0.6</v>
      </c>
      <c r="CR52" s="188"/>
      <c r="CS52" s="145">
        <f t="shared" si="94"/>
        <v>5</v>
      </c>
      <c r="CT52" s="134"/>
      <c r="CU52" s="188"/>
      <c r="CV52" s="188"/>
      <c r="CW52" s="158"/>
      <c r="CX52" s="160">
        <f t="shared" si="7"/>
        <v>0</v>
      </c>
      <c r="CY52" s="161">
        <f t="shared" si="95"/>
        <v>3</v>
      </c>
      <c r="CZ52" s="160" t="str">
        <f t="shared" si="96"/>
        <v>Moderado</v>
      </c>
      <c r="DA52" s="153">
        <f t="shared" si="97"/>
        <v>0.6</v>
      </c>
      <c r="DB52" s="154">
        <f t="shared" si="98"/>
        <v>0</v>
      </c>
      <c r="DC52" s="154">
        <f t="shared" si="8"/>
        <v>0</v>
      </c>
      <c r="DD52" s="160">
        <f t="shared" si="99"/>
        <v>0</v>
      </c>
      <c r="DE52" s="434">
        <f t="shared" si="9"/>
        <v>5</v>
      </c>
      <c r="DF52" s="153">
        <f t="shared" si="10"/>
        <v>1</v>
      </c>
      <c r="DG52" s="434">
        <f t="shared" si="100"/>
        <v>3</v>
      </c>
      <c r="DH52" s="434"/>
      <c r="DI52" s="153">
        <f t="shared" si="11"/>
        <v>0.6</v>
      </c>
      <c r="DJ52" s="154">
        <f t="shared" si="12"/>
        <v>0</v>
      </c>
      <c r="DK52" s="154">
        <f t="shared" si="13"/>
        <v>0</v>
      </c>
      <c r="DL52" s="160">
        <f t="shared" si="14"/>
        <v>0</v>
      </c>
      <c r="DM52" s="434">
        <f t="shared" si="15"/>
        <v>5</v>
      </c>
      <c r="DN52" s="153">
        <f t="shared" si="16"/>
        <v>1</v>
      </c>
      <c r="DO52" s="434">
        <f t="shared" si="17"/>
        <v>3</v>
      </c>
      <c r="DP52" s="153">
        <f t="shared" si="18"/>
        <v>0.6</v>
      </c>
      <c r="DQ52" s="154">
        <f t="shared" si="19"/>
        <v>0</v>
      </c>
      <c r="DR52" s="154">
        <f t="shared" si="20"/>
        <v>0</v>
      </c>
      <c r="DS52" s="160">
        <f t="shared" si="21"/>
        <v>0</v>
      </c>
      <c r="DT52" s="434">
        <f t="shared" si="22"/>
        <v>5</v>
      </c>
      <c r="DU52" s="153">
        <f t="shared" si="23"/>
        <v>1</v>
      </c>
      <c r="DV52" s="434">
        <f t="shared" si="24"/>
        <v>3</v>
      </c>
      <c r="DW52" s="153">
        <f t="shared" si="25"/>
        <v>0.6</v>
      </c>
      <c r="DX52" s="154">
        <f t="shared" si="26"/>
        <v>0</v>
      </c>
      <c r="DY52" s="154">
        <f t="shared" si="27"/>
        <v>0</v>
      </c>
      <c r="DZ52" s="160">
        <f t="shared" si="28"/>
        <v>0</v>
      </c>
      <c r="EA52" s="434">
        <f t="shared" si="29"/>
        <v>5</v>
      </c>
      <c r="EB52" s="153">
        <f t="shared" si="30"/>
        <v>1</v>
      </c>
      <c r="EC52" s="434">
        <f t="shared" si="31"/>
        <v>3</v>
      </c>
      <c r="ED52" s="153">
        <f t="shared" si="32"/>
        <v>0.6</v>
      </c>
      <c r="EE52" s="154">
        <f t="shared" si="33"/>
        <v>0</v>
      </c>
      <c r="EF52" s="154">
        <f t="shared" si="34"/>
        <v>0</v>
      </c>
      <c r="EG52" s="160">
        <f t="shared" si="35"/>
        <v>0</v>
      </c>
      <c r="EH52" s="434">
        <f t="shared" si="36"/>
        <v>5</v>
      </c>
      <c r="EI52" s="153">
        <f t="shared" si="37"/>
        <v>1</v>
      </c>
      <c r="EJ52" s="434">
        <f t="shared" si="38"/>
        <v>3</v>
      </c>
      <c r="EK52" s="153">
        <f t="shared" si="39"/>
        <v>0.6</v>
      </c>
      <c r="EL52" s="154">
        <f t="shared" si="40"/>
        <v>0</v>
      </c>
      <c r="EM52" s="154">
        <f t="shared" si="41"/>
        <v>0</v>
      </c>
      <c r="EN52" s="160">
        <f t="shared" si="42"/>
        <v>0</v>
      </c>
      <c r="EO52" s="434">
        <f t="shared" si="43"/>
        <v>5</v>
      </c>
      <c r="EP52" s="153">
        <f t="shared" si="44"/>
        <v>1</v>
      </c>
      <c r="EQ52" s="434">
        <f t="shared" si="45"/>
        <v>3</v>
      </c>
      <c r="ER52" s="153">
        <f t="shared" si="46"/>
        <v>0.6</v>
      </c>
      <c r="ES52" s="154">
        <f t="shared" si="47"/>
        <v>0</v>
      </c>
      <c r="ET52" s="154">
        <f t="shared" si="48"/>
        <v>0</v>
      </c>
      <c r="EU52" s="160">
        <f t="shared" si="49"/>
        <v>0</v>
      </c>
      <c r="EV52" s="434">
        <f t="shared" si="50"/>
        <v>5</v>
      </c>
      <c r="EW52" s="153">
        <f t="shared" si="51"/>
        <v>1</v>
      </c>
      <c r="EX52" s="434">
        <f t="shared" si="52"/>
        <v>3</v>
      </c>
      <c r="EY52" s="153">
        <f t="shared" si="53"/>
        <v>0.6</v>
      </c>
      <c r="EZ52" s="154">
        <f t="shared" si="54"/>
        <v>0</v>
      </c>
      <c r="FA52" s="154">
        <f t="shared" si="55"/>
        <v>0</v>
      </c>
      <c r="FB52" s="160">
        <f t="shared" si="56"/>
        <v>0</v>
      </c>
      <c r="FC52" s="434">
        <f t="shared" si="57"/>
        <v>5</v>
      </c>
      <c r="FD52" s="153">
        <f t="shared" si="58"/>
        <v>1</v>
      </c>
      <c r="FE52" s="434">
        <f t="shared" si="59"/>
        <v>3</v>
      </c>
      <c r="FF52" s="153">
        <f t="shared" si="60"/>
        <v>0.6</v>
      </c>
      <c r="FG52" s="154">
        <f t="shared" si="61"/>
        <v>0</v>
      </c>
      <c r="FH52" s="154">
        <f t="shared" si="62"/>
        <v>0</v>
      </c>
      <c r="FI52" s="160">
        <f t="shared" si="63"/>
        <v>0</v>
      </c>
      <c r="FJ52" s="434">
        <f t="shared" si="64"/>
        <v>5</v>
      </c>
      <c r="FK52" s="153">
        <f t="shared" si="65"/>
        <v>1</v>
      </c>
      <c r="FL52" s="434">
        <f t="shared" si="66"/>
        <v>3</v>
      </c>
      <c r="FM52" s="153">
        <f t="shared" si="67"/>
        <v>0.6</v>
      </c>
      <c r="FN52" s="154">
        <f t="shared" si="68"/>
        <v>0</v>
      </c>
      <c r="FO52" s="154">
        <f t="shared" si="69"/>
        <v>0</v>
      </c>
      <c r="FP52" s="160">
        <f t="shared" si="70"/>
        <v>0</v>
      </c>
      <c r="FQ52" s="434">
        <f t="shared" si="71"/>
        <v>5</v>
      </c>
      <c r="FR52" s="153">
        <f t="shared" si="72"/>
        <v>1</v>
      </c>
      <c r="FS52" s="434">
        <f t="shared" si="73"/>
        <v>3</v>
      </c>
      <c r="FT52" s="153">
        <f t="shared" si="74"/>
        <v>0.6</v>
      </c>
      <c r="FU52" s="154">
        <f t="shared" si="75"/>
        <v>0</v>
      </c>
      <c r="FV52" s="154">
        <f t="shared" si="76"/>
        <v>0</v>
      </c>
      <c r="FW52" s="160">
        <f t="shared" si="77"/>
        <v>0</v>
      </c>
      <c r="FX52" s="434">
        <f t="shared" si="78"/>
        <v>5</v>
      </c>
      <c r="FY52" s="153">
        <f t="shared" si="79"/>
        <v>1</v>
      </c>
      <c r="FZ52" s="434">
        <f t="shared" si="80"/>
        <v>3</v>
      </c>
      <c r="GA52" s="153">
        <f t="shared" si="81"/>
        <v>0.6</v>
      </c>
      <c r="GB52" s="154">
        <f t="shared" si="82"/>
        <v>0</v>
      </c>
      <c r="GC52" s="154">
        <f t="shared" si="83"/>
        <v>0</v>
      </c>
      <c r="GD52" s="160">
        <f t="shared" si="84"/>
        <v>0</v>
      </c>
      <c r="GE52" s="434">
        <f t="shared" si="85"/>
        <v>5</v>
      </c>
      <c r="GF52" s="153">
        <f t="shared" si="86"/>
        <v>1</v>
      </c>
      <c r="GG52" s="434">
        <f t="shared" si="87"/>
        <v>3</v>
      </c>
      <c r="GH52" s="153">
        <f t="shared" si="88"/>
        <v>0.6</v>
      </c>
      <c r="GI52" s="153">
        <f t="shared" si="101"/>
        <v>0.6</v>
      </c>
    </row>
    <row r="53" spans="1:191" ht="37.799999999999997" hidden="1" customHeight="1" x14ac:dyDescent="0.2">
      <c r="A53" s="156">
        <v>45</v>
      </c>
      <c r="B53" s="133"/>
      <c r="C53" s="133"/>
      <c r="D53" s="274"/>
      <c r="E53" s="133"/>
      <c r="F53" s="275"/>
      <c r="G53" s="133"/>
      <c r="H53" s="133" t="s">
        <v>455</v>
      </c>
      <c r="I53" s="132"/>
      <c r="J53" s="132"/>
      <c r="K53" s="132"/>
      <c r="L53" s="132"/>
      <c r="M53" s="132"/>
      <c r="N53" s="132"/>
      <c r="O53" s="132"/>
      <c r="P53" s="132"/>
      <c r="Q53" s="132"/>
      <c r="R53" s="132"/>
      <c r="S53" s="132"/>
      <c r="T53" s="132"/>
      <c r="U53" s="132"/>
      <c r="V53" s="132"/>
      <c r="W53" s="132"/>
      <c r="X53" s="132"/>
      <c r="Y53" s="132"/>
      <c r="Z53" s="132"/>
      <c r="AA53" s="132"/>
      <c r="AB53" s="132"/>
      <c r="AC53" s="155">
        <f t="shared" si="0"/>
        <v>0</v>
      </c>
      <c r="AD53" s="149">
        <f t="shared" si="1"/>
        <v>1</v>
      </c>
      <c r="AE53" s="155" t="str">
        <f t="shared" si="2"/>
        <v>3 - Moderado</v>
      </c>
      <c r="AF53" s="149">
        <f t="shared" si="3"/>
        <v>0.6</v>
      </c>
      <c r="AG53" s="156" t="str">
        <f t="shared" si="89"/>
        <v/>
      </c>
      <c r="AH53" s="149">
        <f t="shared" si="4"/>
        <v>0.6</v>
      </c>
      <c r="AI53" s="133"/>
      <c r="AJ53" s="133"/>
      <c r="AK53" s="133"/>
      <c r="AL53" s="133"/>
      <c r="AM53" s="134"/>
      <c r="AN53" s="164"/>
      <c r="AO53" s="164"/>
      <c r="AP53" s="134"/>
      <c r="AQ53" s="134"/>
      <c r="AR53" s="164"/>
      <c r="AS53" s="164"/>
      <c r="AT53" s="134"/>
      <c r="AU53" s="134"/>
      <c r="AV53" s="164"/>
      <c r="AW53" s="164"/>
      <c r="AX53" s="134"/>
      <c r="AY53" s="134"/>
      <c r="AZ53" s="164"/>
      <c r="BA53" s="164"/>
      <c r="BB53" s="134"/>
      <c r="BC53" s="134"/>
      <c r="BD53" s="164"/>
      <c r="BE53" s="164"/>
      <c r="BF53" s="134"/>
      <c r="BG53" s="134"/>
      <c r="BH53" s="164"/>
      <c r="BI53" s="164"/>
      <c r="BJ53" s="134"/>
      <c r="BK53" s="134"/>
      <c r="BL53" s="164"/>
      <c r="BM53" s="164"/>
      <c r="BN53" s="134"/>
      <c r="BO53" s="134"/>
      <c r="BP53" s="164"/>
      <c r="BQ53" s="164"/>
      <c r="BR53" s="134"/>
      <c r="BS53" s="134"/>
      <c r="BT53" s="164"/>
      <c r="BU53" s="164"/>
      <c r="BV53" s="134"/>
      <c r="BW53" s="134"/>
      <c r="BX53" s="164"/>
      <c r="BY53" s="164"/>
      <c r="BZ53" s="134"/>
      <c r="CA53" s="134"/>
      <c r="CB53" s="164"/>
      <c r="CC53" s="164"/>
      <c r="CD53" s="134"/>
      <c r="CE53" s="134"/>
      <c r="CF53" s="164"/>
      <c r="CG53" s="164"/>
      <c r="CH53" s="134"/>
      <c r="CI53" s="164"/>
      <c r="CJ53" s="164"/>
      <c r="CK53" s="134"/>
      <c r="CL53" s="159" t="str">
        <f t="shared" si="90"/>
        <v>5 - Muy Alta</v>
      </c>
      <c r="CM53" s="165">
        <f t="shared" si="5"/>
        <v>1</v>
      </c>
      <c r="CN53" s="159" t="str">
        <f t="shared" si="91"/>
        <v>3 - Moderado</v>
      </c>
      <c r="CO53" s="165">
        <f t="shared" si="92"/>
        <v>0.6</v>
      </c>
      <c r="CP53" s="145" t="str">
        <f t="shared" si="6"/>
        <v>ALTO</v>
      </c>
      <c r="CQ53" s="149">
        <f t="shared" si="93"/>
        <v>0.6</v>
      </c>
      <c r="CR53" s="188"/>
      <c r="CS53" s="145">
        <f t="shared" si="94"/>
        <v>5</v>
      </c>
      <c r="CT53" s="134"/>
      <c r="CU53" s="188"/>
      <c r="CV53" s="188"/>
      <c r="CW53" s="158"/>
      <c r="CX53" s="160">
        <f t="shared" si="7"/>
        <v>0</v>
      </c>
      <c r="CY53" s="161">
        <f t="shared" si="95"/>
        <v>3</v>
      </c>
      <c r="CZ53" s="160" t="str">
        <f t="shared" si="96"/>
        <v>Moderado</v>
      </c>
      <c r="DA53" s="153">
        <f t="shared" si="97"/>
        <v>0.6</v>
      </c>
      <c r="DB53" s="154">
        <f t="shared" si="98"/>
        <v>0</v>
      </c>
      <c r="DC53" s="154">
        <f t="shared" si="8"/>
        <v>0</v>
      </c>
      <c r="DD53" s="160">
        <f t="shared" si="99"/>
        <v>0</v>
      </c>
      <c r="DE53" s="434">
        <f t="shared" si="9"/>
        <v>5</v>
      </c>
      <c r="DF53" s="153">
        <f t="shared" si="10"/>
        <v>1</v>
      </c>
      <c r="DG53" s="434">
        <f t="shared" si="100"/>
        <v>3</v>
      </c>
      <c r="DH53" s="434"/>
      <c r="DI53" s="153">
        <f t="shared" si="11"/>
        <v>0.6</v>
      </c>
      <c r="DJ53" s="154">
        <f t="shared" si="12"/>
        <v>0</v>
      </c>
      <c r="DK53" s="154">
        <f t="shared" si="13"/>
        <v>0</v>
      </c>
      <c r="DL53" s="160">
        <f t="shared" si="14"/>
        <v>0</v>
      </c>
      <c r="DM53" s="434">
        <f t="shared" si="15"/>
        <v>5</v>
      </c>
      <c r="DN53" s="153">
        <f t="shared" si="16"/>
        <v>1</v>
      </c>
      <c r="DO53" s="434">
        <f t="shared" si="17"/>
        <v>3</v>
      </c>
      <c r="DP53" s="153">
        <f t="shared" si="18"/>
        <v>0.6</v>
      </c>
      <c r="DQ53" s="154">
        <f t="shared" si="19"/>
        <v>0</v>
      </c>
      <c r="DR53" s="154">
        <f t="shared" si="20"/>
        <v>0</v>
      </c>
      <c r="DS53" s="160">
        <f t="shared" si="21"/>
        <v>0</v>
      </c>
      <c r="DT53" s="434">
        <f t="shared" si="22"/>
        <v>5</v>
      </c>
      <c r="DU53" s="153">
        <f t="shared" si="23"/>
        <v>1</v>
      </c>
      <c r="DV53" s="434">
        <f t="shared" si="24"/>
        <v>3</v>
      </c>
      <c r="DW53" s="153">
        <f t="shared" si="25"/>
        <v>0.6</v>
      </c>
      <c r="DX53" s="154">
        <f t="shared" si="26"/>
        <v>0</v>
      </c>
      <c r="DY53" s="154">
        <f t="shared" si="27"/>
        <v>0</v>
      </c>
      <c r="DZ53" s="160">
        <f t="shared" si="28"/>
        <v>0</v>
      </c>
      <c r="EA53" s="434">
        <f t="shared" si="29"/>
        <v>5</v>
      </c>
      <c r="EB53" s="153">
        <f t="shared" si="30"/>
        <v>1</v>
      </c>
      <c r="EC53" s="434">
        <f t="shared" si="31"/>
        <v>3</v>
      </c>
      <c r="ED53" s="153">
        <f t="shared" si="32"/>
        <v>0.6</v>
      </c>
      <c r="EE53" s="154">
        <f t="shared" si="33"/>
        <v>0</v>
      </c>
      <c r="EF53" s="154">
        <f t="shared" si="34"/>
        <v>0</v>
      </c>
      <c r="EG53" s="160">
        <f t="shared" si="35"/>
        <v>0</v>
      </c>
      <c r="EH53" s="434">
        <f t="shared" si="36"/>
        <v>5</v>
      </c>
      <c r="EI53" s="153">
        <f t="shared" si="37"/>
        <v>1</v>
      </c>
      <c r="EJ53" s="434">
        <f t="shared" si="38"/>
        <v>3</v>
      </c>
      <c r="EK53" s="153">
        <f t="shared" si="39"/>
        <v>0.6</v>
      </c>
      <c r="EL53" s="154">
        <f t="shared" si="40"/>
        <v>0</v>
      </c>
      <c r="EM53" s="154">
        <f t="shared" si="41"/>
        <v>0</v>
      </c>
      <c r="EN53" s="160">
        <f t="shared" si="42"/>
        <v>0</v>
      </c>
      <c r="EO53" s="434">
        <f t="shared" si="43"/>
        <v>5</v>
      </c>
      <c r="EP53" s="153">
        <f t="shared" si="44"/>
        <v>1</v>
      </c>
      <c r="EQ53" s="434">
        <f t="shared" si="45"/>
        <v>3</v>
      </c>
      <c r="ER53" s="153">
        <f t="shared" si="46"/>
        <v>0.6</v>
      </c>
      <c r="ES53" s="154">
        <f t="shared" si="47"/>
        <v>0</v>
      </c>
      <c r="ET53" s="154">
        <f t="shared" si="48"/>
        <v>0</v>
      </c>
      <c r="EU53" s="160">
        <f t="shared" si="49"/>
        <v>0</v>
      </c>
      <c r="EV53" s="434">
        <f t="shared" si="50"/>
        <v>5</v>
      </c>
      <c r="EW53" s="153">
        <f t="shared" si="51"/>
        <v>1</v>
      </c>
      <c r="EX53" s="434">
        <f t="shared" si="52"/>
        <v>3</v>
      </c>
      <c r="EY53" s="153">
        <f t="shared" si="53"/>
        <v>0.6</v>
      </c>
      <c r="EZ53" s="154">
        <f t="shared" si="54"/>
        <v>0</v>
      </c>
      <c r="FA53" s="154">
        <f t="shared" si="55"/>
        <v>0</v>
      </c>
      <c r="FB53" s="160">
        <f t="shared" si="56"/>
        <v>0</v>
      </c>
      <c r="FC53" s="434">
        <f t="shared" si="57"/>
        <v>5</v>
      </c>
      <c r="FD53" s="153">
        <f t="shared" si="58"/>
        <v>1</v>
      </c>
      <c r="FE53" s="434">
        <f t="shared" si="59"/>
        <v>3</v>
      </c>
      <c r="FF53" s="153">
        <f t="shared" si="60"/>
        <v>0.6</v>
      </c>
      <c r="FG53" s="154">
        <f t="shared" si="61"/>
        <v>0</v>
      </c>
      <c r="FH53" s="154">
        <f t="shared" si="62"/>
        <v>0</v>
      </c>
      <c r="FI53" s="160">
        <f t="shared" si="63"/>
        <v>0</v>
      </c>
      <c r="FJ53" s="434">
        <f t="shared" si="64"/>
        <v>5</v>
      </c>
      <c r="FK53" s="153">
        <f t="shared" si="65"/>
        <v>1</v>
      </c>
      <c r="FL53" s="434">
        <f t="shared" si="66"/>
        <v>3</v>
      </c>
      <c r="FM53" s="153">
        <f t="shared" si="67"/>
        <v>0.6</v>
      </c>
      <c r="FN53" s="154">
        <f t="shared" si="68"/>
        <v>0</v>
      </c>
      <c r="FO53" s="154">
        <f t="shared" si="69"/>
        <v>0</v>
      </c>
      <c r="FP53" s="160">
        <f t="shared" si="70"/>
        <v>0</v>
      </c>
      <c r="FQ53" s="434">
        <f t="shared" si="71"/>
        <v>5</v>
      </c>
      <c r="FR53" s="153">
        <f t="shared" si="72"/>
        <v>1</v>
      </c>
      <c r="FS53" s="434">
        <f t="shared" si="73"/>
        <v>3</v>
      </c>
      <c r="FT53" s="153">
        <f t="shared" si="74"/>
        <v>0.6</v>
      </c>
      <c r="FU53" s="154">
        <f t="shared" si="75"/>
        <v>0</v>
      </c>
      <c r="FV53" s="154">
        <f t="shared" si="76"/>
        <v>0</v>
      </c>
      <c r="FW53" s="160">
        <f t="shared" si="77"/>
        <v>0</v>
      </c>
      <c r="FX53" s="434">
        <f t="shared" si="78"/>
        <v>5</v>
      </c>
      <c r="FY53" s="153">
        <f t="shared" si="79"/>
        <v>1</v>
      </c>
      <c r="FZ53" s="434">
        <f t="shared" si="80"/>
        <v>3</v>
      </c>
      <c r="GA53" s="153">
        <f t="shared" si="81"/>
        <v>0.6</v>
      </c>
      <c r="GB53" s="154">
        <f t="shared" si="82"/>
        <v>0</v>
      </c>
      <c r="GC53" s="154">
        <f t="shared" si="83"/>
        <v>0</v>
      </c>
      <c r="GD53" s="160">
        <f t="shared" si="84"/>
        <v>0</v>
      </c>
      <c r="GE53" s="434">
        <f t="shared" si="85"/>
        <v>5</v>
      </c>
      <c r="GF53" s="153">
        <f t="shared" si="86"/>
        <v>1</v>
      </c>
      <c r="GG53" s="434">
        <f t="shared" si="87"/>
        <v>3</v>
      </c>
      <c r="GH53" s="153">
        <f t="shared" si="88"/>
        <v>0.6</v>
      </c>
      <c r="GI53" s="153">
        <f t="shared" si="101"/>
        <v>0.6</v>
      </c>
    </row>
    <row r="54" spans="1:191" ht="37.799999999999997" hidden="1" customHeight="1" x14ac:dyDescent="0.2">
      <c r="A54" s="156">
        <v>46</v>
      </c>
      <c r="B54" s="133"/>
      <c r="C54" s="133"/>
      <c r="D54" s="274"/>
      <c r="E54" s="133"/>
      <c r="F54" s="275"/>
      <c r="G54" s="133"/>
      <c r="H54" s="133" t="s">
        <v>455</v>
      </c>
      <c r="I54" s="132"/>
      <c r="J54" s="132"/>
      <c r="K54" s="132"/>
      <c r="L54" s="132"/>
      <c r="M54" s="132"/>
      <c r="N54" s="132"/>
      <c r="O54" s="132"/>
      <c r="P54" s="132"/>
      <c r="Q54" s="132"/>
      <c r="R54" s="132"/>
      <c r="S54" s="132"/>
      <c r="T54" s="132"/>
      <c r="U54" s="132"/>
      <c r="V54" s="132"/>
      <c r="W54" s="132"/>
      <c r="X54" s="132"/>
      <c r="Y54" s="132"/>
      <c r="Z54" s="132"/>
      <c r="AA54" s="132"/>
      <c r="AB54" s="132"/>
      <c r="AC54" s="155">
        <f t="shared" si="0"/>
        <v>0</v>
      </c>
      <c r="AD54" s="149">
        <f t="shared" si="1"/>
        <v>1</v>
      </c>
      <c r="AE54" s="155" t="str">
        <f t="shared" si="2"/>
        <v>3 - Moderado</v>
      </c>
      <c r="AF54" s="149">
        <f t="shared" si="3"/>
        <v>0.6</v>
      </c>
      <c r="AG54" s="156" t="str">
        <f t="shared" si="89"/>
        <v/>
      </c>
      <c r="AH54" s="149">
        <f t="shared" si="4"/>
        <v>0.6</v>
      </c>
      <c r="AI54" s="133"/>
      <c r="AJ54" s="133"/>
      <c r="AK54" s="133"/>
      <c r="AL54" s="133"/>
      <c r="AM54" s="134"/>
      <c r="AN54" s="164"/>
      <c r="AO54" s="164"/>
      <c r="AP54" s="134"/>
      <c r="AQ54" s="134"/>
      <c r="AR54" s="164"/>
      <c r="AS54" s="164"/>
      <c r="AT54" s="134"/>
      <c r="AU54" s="134"/>
      <c r="AV54" s="164"/>
      <c r="AW54" s="164"/>
      <c r="AX54" s="134"/>
      <c r="AY54" s="134"/>
      <c r="AZ54" s="164"/>
      <c r="BA54" s="164"/>
      <c r="BB54" s="134"/>
      <c r="BC54" s="134"/>
      <c r="BD54" s="164"/>
      <c r="BE54" s="164"/>
      <c r="BF54" s="134"/>
      <c r="BG54" s="134"/>
      <c r="BH54" s="164"/>
      <c r="BI54" s="164"/>
      <c r="BJ54" s="134"/>
      <c r="BK54" s="134"/>
      <c r="BL54" s="164"/>
      <c r="BM54" s="164"/>
      <c r="BN54" s="134"/>
      <c r="BO54" s="134"/>
      <c r="BP54" s="164"/>
      <c r="BQ54" s="164"/>
      <c r="BR54" s="134"/>
      <c r="BS54" s="134"/>
      <c r="BT54" s="164"/>
      <c r="BU54" s="164"/>
      <c r="BV54" s="134"/>
      <c r="BW54" s="134"/>
      <c r="BX54" s="164"/>
      <c r="BY54" s="164"/>
      <c r="BZ54" s="134"/>
      <c r="CA54" s="134"/>
      <c r="CB54" s="164"/>
      <c r="CC54" s="164"/>
      <c r="CD54" s="134"/>
      <c r="CE54" s="134"/>
      <c r="CF54" s="164"/>
      <c r="CG54" s="164"/>
      <c r="CH54" s="134"/>
      <c r="CI54" s="164"/>
      <c r="CJ54" s="164"/>
      <c r="CK54" s="134"/>
      <c r="CL54" s="159" t="str">
        <f t="shared" si="90"/>
        <v>5 - Muy Alta</v>
      </c>
      <c r="CM54" s="165">
        <f t="shared" si="5"/>
        <v>1</v>
      </c>
      <c r="CN54" s="159" t="str">
        <f t="shared" si="91"/>
        <v>3 - Moderado</v>
      </c>
      <c r="CO54" s="165">
        <f t="shared" si="92"/>
        <v>0.6</v>
      </c>
      <c r="CP54" s="145" t="str">
        <f t="shared" si="6"/>
        <v>ALTO</v>
      </c>
      <c r="CQ54" s="149">
        <f t="shared" si="93"/>
        <v>0.6</v>
      </c>
      <c r="CR54" s="188"/>
      <c r="CS54" s="145">
        <f t="shared" si="94"/>
        <v>5</v>
      </c>
      <c r="CT54" s="134"/>
      <c r="CU54" s="188"/>
      <c r="CV54" s="188"/>
      <c r="CW54" s="158"/>
      <c r="CX54" s="160">
        <f t="shared" si="7"/>
        <v>0</v>
      </c>
      <c r="CY54" s="161">
        <f t="shared" si="95"/>
        <v>3</v>
      </c>
      <c r="CZ54" s="160" t="str">
        <f t="shared" si="96"/>
        <v>Moderado</v>
      </c>
      <c r="DA54" s="153">
        <f t="shared" si="97"/>
        <v>0.6</v>
      </c>
      <c r="DB54" s="154">
        <f t="shared" si="98"/>
        <v>0</v>
      </c>
      <c r="DC54" s="154">
        <f t="shared" si="8"/>
        <v>0</v>
      </c>
      <c r="DD54" s="160">
        <f t="shared" si="99"/>
        <v>0</v>
      </c>
      <c r="DE54" s="434">
        <f t="shared" si="9"/>
        <v>5</v>
      </c>
      <c r="DF54" s="153">
        <f t="shared" si="10"/>
        <v>1</v>
      </c>
      <c r="DG54" s="434">
        <f t="shared" si="100"/>
        <v>3</v>
      </c>
      <c r="DH54" s="434"/>
      <c r="DI54" s="153">
        <f t="shared" si="11"/>
        <v>0.6</v>
      </c>
      <c r="DJ54" s="154">
        <f t="shared" si="12"/>
        <v>0</v>
      </c>
      <c r="DK54" s="154">
        <f t="shared" si="13"/>
        <v>0</v>
      </c>
      <c r="DL54" s="160">
        <f t="shared" si="14"/>
        <v>0</v>
      </c>
      <c r="DM54" s="434">
        <f t="shared" si="15"/>
        <v>5</v>
      </c>
      <c r="DN54" s="153">
        <f t="shared" si="16"/>
        <v>1</v>
      </c>
      <c r="DO54" s="434">
        <f t="shared" si="17"/>
        <v>3</v>
      </c>
      <c r="DP54" s="153">
        <f t="shared" si="18"/>
        <v>0.6</v>
      </c>
      <c r="DQ54" s="154">
        <f t="shared" si="19"/>
        <v>0</v>
      </c>
      <c r="DR54" s="154">
        <f t="shared" si="20"/>
        <v>0</v>
      </c>
      <c r="DS54" s="160">
        <f t="shared" si="21"/>
        <v>0</v>
      </c>
      <c r="DT54" s="434">
        <f t="shared" si="22"/>
        <v>5</v>
      </c>
      <c r="DU54" s="153">
        <f t="shared" si="23"/>
        <v>1</v>
      </c>
      <c r="DV54" s="434">
        <f t="shared" si="24"/>
        <v>3</v>
      </c>
      <c r="DW54" s="153">
        <f t="shared" si="25"/>
        <v>0.6</v>
      </c>
      <c r="DX54" s="154">
        <f t="shared" si="26"/>
        <v>0</v>
      </c>
      <c r="DY54" s="154">
        <f t="shared" si="27"/>
        <v>0</v>
      </c>
      <c r="DZ54" s="160">
        <f t="shared" si="28"/>
        <v>0</v>
      </c>
      <c r="EA54" s="434">
        <f t="shared" si="29"/>
        <v>5</v>
      </c>
      <c r="EB54" s="153">
        <f t="shared" si="30"/>
        <v>1</v>
      </c>
      <c r="EC54" s="434">
        <f t="shared" si="31"/>
        <v>3</v>
      </c>
      <c r="ED54" s="153">
        <f t="shared" si="32"/>
        <v>0.6</v>
      </c>
      <c r="EE54" s="154">
        <f t="shared" si="33"/>
        <v>0</v>
      </c>
      <c r="EF54" s="154">
        <f t="shared" si="34"/>
        <v>0</v>
      </c>
      <c r="EG54" s="160">
        <f t="shared" si="35"/>
        <v>0</v>
      </c>
      <c r="EH54" s="434">
        <f t="shared" si="36"/>
        <v>5</v>
      </c>
      <c r="EI54" s="153">
        <f t="shared" si="37"/>
        <v>1</v>
      </c>
      <c r="EJ54" s="434">
        <f t="shared" si="38"/>
        <v>3</v>
      </c>
      <c r="EK54" s="153">
        <f t="shared" si="39"/>
        <v>0.6</v>
      </c>
      <c r="EL54" s="154">
        <f t="shared" si="40"/>
        <v>0</v>
      </c>
      <c r="EM54" s="154">
        <f t="shared" si="41"/>
        <v>0</v>
      </c>
      <c r="EN54" s="160">
        <f t="shared" si="42"/>
        <v>0</v>
      </c>
      <c r="EO54" s="434">
        <f t="shared" si="43"/>
        <v>5</v>
      </c>
      <c r="EP54" s="153">
        <f t="shared" si="44"/>
        <v>1</v>
      </c>
      <c r="EQ54" s="434">
        <f t="shared" si="45"/>
        <v>3</v>
      </c>
      <c r="ER54" s="153">
        <f t="shared" si="46"/>
        <v>0.6</v>
      </c>
      <c r="ES54" s="154">
        <f t="shared" si="47"/>
        <v>0</v>
      </c>
      <c r="ET54" s="154">
        <f t="shared" si="48"/>
        <v>0</v>
      </c>
      <c r="EU54" s="160">
        <f t="shared" si="49"/>
        <v>0</v>
      </c>
      <c r="EV54" s="434">
        <f t="shared" si="50"/>
        <v>5</v>
      </c>
      <c r="EW54" s="153">
        <f t="shared" si="51"/>
        <v>1</v>
      </c>
      <c r="EX54" s="434">
        <f t="shared" si="52"/>
        <v>3</v>
      </c>
      <c r="EY54" s="153">
        <f t="shared" si="53"/>
        <v>0.6</v>
      </c>
      <c r="EZ54" s="154">
        <f t="shared" si="54"/>
        <v>0</v>
      </c>
      <c r="FA54" s="154">
        <f t="shared" si="55"/>
        <v>0</v>
      </c>
      <c r="FB54" s="160">
        <f t="shared" si="56"/>
        <v>0</v>
      </c>
      <c r="FC54" s="434">
        <f t="shared" si="57"/>
        <v>5</v>
      </c>
      <c r="FD54" s="153">
        <f t="shared" si="58"/>
        <v>1</v>
      </c>
      <c r="FE54" s="434">
        <f t="shared" si="59"/>
        <v>3</v>
      </c>
      <c r="FF54" s="153">
        <f t="shared" si="60"/>
        <v>0.6</v>
      </c>
      <c r="FG54" s="154">
        <f t="shared" si="61"/>
        <v>0</v>
      </c>
      <c r="FH54" s="154">
        <f t="shared" si="62"/>
        <v>0</v>
      </c>
      <c r="FI54" s="160">
        <f t="shared" si="63"/>
        <v>0</v>
      </c>
      <c r="FJ54" s="434">
        <f t="shared" si="64"/>
        <v>5</v>
      </c>
      <c r="FK54" s="153">
        <f t="shared" si="65"/>
        <v>1</v>
      </c>
      <c r="FL54" s="434">
        <f t="shared" si="66"/>
        <v>3</v>
      </c>
      <c r="FM54" s="153">
        <f t="shared" si="67"/>
        <v>0.6</v>
      </c>
      <c r="FN54" s="154">
        <f t="shared" si="68"/>
        <v>0</v>
      </c>
      <c r="FO54" s="154">
        <f t="shared" si="69"/>
        <v>0</v>
      </c>
      <c r="FP54" s="160">
        <f t="shared" si="70"/>
        <v>0</v>
      </c>
      <c r="FQ54" s="434">
        <f t="shared" si="71"/>
        <v>5</v>
      </c>
      <c r="FR54" s="153">
        <f t="shared" si="72"/>
        <v>1</v>
      </c>
      <c r="FS54" s="434">
        <f t="shared" si="73"/>
        <v>3</v>
      </c>
      <c r="FT54" s="153">
        <f t="shared" si="74"/>
        <v>0.6</v>
      </c>
      <c r="FU54" s="154">
        <f t="shared" si="75"/>
        <v>0</v>
      </c>
      <c r="FV54" s="154">
        <f t="shared" si="76"/>
        <v>0</v>
      </c>
      <c r="FW54" s="160">
        <f t="shared" si="77"/>
        <v>0</v>
      </c>
      <c r="FX54" s="434">
        <f t="shared" si="78"/>
        <v>5</v>
      </c>
      <c r="FY54" s="153">
        <f t="shared" si="79"/>
        <v>1</v>
      </c>
      <c r="FZ54" s="434">
        <f t="shared" si="80"/>
        <v>3</v>
      </c>
      <c r="GA54" s="153">
        <f t="shared" si="81"/>
        <v>0.6</v>
      </c>
      <c r="GB54" s="154">
        <f t="shared" si="82"/>
        <v>0</v>
      </c>
      <c r="GC54" s="154">
        <f t="shared" si="83"/>
        <v>0</v>
      </c>
      <c r="GD54" s="160">
        <f t="shared" si="84"/>
        <v>0</v>
      </c>
      <c r="GE54" s="434">
        <f t="shared" si="85"/>
        <v>5</v>
      </c>
      <c r="GF54" s="153">
        <f t="shared" si="86"/>
        <v>1</v>
      </c>
      <c r="GG54" s="434">
        <f t="shared" si="87"/>
        <v>3</v>
      </c>
      <c r="GH54" s="153">
        <f t="shared" si="88"/>
        <v>0.6</v>
      </c>
      <c r="GI54" s="153">
        <f t="shared" si="101"/>
        <v>0.6</v>
      </c>
    </row>
    <row r="55" spans="1:191" ht="37.799999999999997" hidden="1" customHeight="1" x14ac:dyDescent="0.2">
      <c r="A55" s="156">
        <v>47</v>
      </c>
      <c r="B55" s="133"/>
      <c r="C55" s="133"/>
      <c r="D55" s="274"/>
      <c r="E55" s="133"/>
      <c r="F55" s="275"/>
      <c r="G55" s="133"/>
      <c r="H55" s="133" t="s">
        <v>455</v>
      </c>
      <c r="I55" s="132"/>
      <c r="J55" s="132"/>
      <c r="K55" s="132"/>
      <c r="L55" s="132"/>
      <c r="M55" s="132"/>
      <c r="N55" s="132"/>
      <c r="O55" s="132"/>
      <c r="P55" s="132"/>
      <c r="Q55" s="132"/>
      <c r="R55" s="132"/>
      <c r="S55" s="132"/>
      <c r="T55" s="132"/>
      <c r="U55" s="132"/>
      <c r="V55" s="132"/>
      <c r="W55" s="132"/>
      <c r="X55" s="132"/>
      <c r="Y55" s="132"/>
      <c r="Z55" s="132"/>
      <c r="AA55" s="132"/>
      <c r="AB55" s="132"/>
      <c r="AC55" s="155">
        <f t="shared" si="0"/>
        <v>0</v>
      </c>
      <c r="AD55" s="149">
        <f t="shared" si="1"/>
        <v>1</v>
      </c>
      <c r="AE55" s="155" t="str">
        <f t="shared" si="2"/>
        <v>3 - Moderado</v>
      </c>
      <c r="AF55" s="149">
        <f t="shared" si="3"/>
        <v>0.6</v>
      </c>
      <c r="AG55" s="156" t="str">
        <f t="shared" si="89"/>
        <v/>
      </c>
      <c r="AH55" s="149">
        <f t="shared" si="4"/>
        <v>0.6</v>
      </c>
      <c r="AI55" s="133"/>
      <c r="AJ55" s="133"/>
      <c r="AK55" s="133"/>
      <c r="AL55" s="133"/>
      <c r="AM55" s="134"/>
      <c r="AN55" s="164"/>
      <c r="AO55" s="164"/>
      <c r="AP55" s="134"/>
      <c r="AQ55" s="134"/>
      <c r="AR55" s="164"/>
      <c r="AS55" s="164"/>
      <c r="AT55" s="134"/>
      <c r="AU55" s="134"/>
      <c r="AV55" s="164"/>
      <c r="AW55" s="164"/>
      <c r="AX55" s="134"/>
      <c r="AY55" s="134"/>
      <c r="AZ55" s="164"/>
      <c r="BA55" s="164"/>
      <c r="BB55" s="134"/>
      <c r="BC55" s="134"/>
      <c r="BD55" s="164"/>
      <c r="BE55" s="164"/>
      <c r="BF55" s="134"/>
      <c r="BG55" s="134"/>
      <c r="BH55" s="164"/>
      <c r="BI55" s="164"/>
      <c r="BJ55" s="134"/>
      <c r="BK55" s="134"/>
      <c r="BL55" s="164"/>
      <c r="BM55" s="164"/>
      <c r="BN55" s="134"/>
      <c r="BO55" s="134"/>
      <c r="BP55" s="164"/>
      <c r="BQ55" s="164"/>
      <c r="BR55" s="134"/>
      <c r="BS55" s="134"/>
      <c r="BT55" s="164"/>
      <c r="BU55" s="164"/>
      <c r="BV55" s="134"/>
      <c r="BW55" s="134"/>
      <c r="BX55" s="164"/>
      <c r="BY55" s="164"/>
      <c r="BZ55" s="134"/>
      <c r="CA55" s="134"/>
      <c r="CB55" s="164"/>
      <c r="CC55" s="164"/>
      <c r="CD55" s="134"/>
      <c r="CE55" s="134"/>
      <c r="CF55" s="164"/>
      <c r="CG55" s="164"/>
      <c r="CH55" s="134"/>
      <c r="CI55" s="164"/>
      <c r="CJ55" s="164"/>
      <c r="CK55" s="134"/>
      <c r="CL55" s="159" t="str">
        <f t="shared" si="90"/>
        <v>5 - Muy Alta</v>
      </c>
      <c r="CM55" s="165">
        <f t="shared" si="5"/>
        <v>1</v>
      </c>
      <c r="CN55" s="159" t="str">
        <f t="shared" si="91"/>
        <v>3 - Moderado</v>
      </c>
      <c r="CO55" s="165">
        <f t="shared" si="92"/>
        <v>0.6</v>
      </c>
      <c r="CP55" s="145" t="str">
        <f t="shared" si="6"/>
        <v>ALTO</v>
      </c>
      <c r="CQ55" s="149">
        <f t="shared" si="93"/>
        <v>0.6</v>
      </c>
      <c r="CR55" s="188"/>
      <c r="CS55" s="145">
        <f t="shared" si="94"/>
        <v>5</v>
      </c>
      <c r="CT55" s="134"/>
      <c r="CU55" s="188"/>
      <c r="CV55" s="188"/>
      <c r="CW55" s="158"/>
      <c r="CX55" s="160">
        <f t="shared" si="7"/>
        <v>0</v>
      </c>
      <c r="CY55" s="161">
        <f t="shared" si="95"/>
        <v>3</v>
      </c>
      <c r="CZ55" s="160" t="str">
        <f t="shared" si="96"/>
        <v>Moderado</v>
      </c>
      <c r="DA55" s="153">
        <f t="shared" si="97"/>
        <v>0.6</v>
      </c>
      <c r="DB55" s="154">
        <f t="shared" si="98"/>
        <v>0</v>
      </c>
      <c r="DC55" s="154">
        <f t="shared" si="8"/>
        <v>0</v>
      </c>
      <c r="DD55" s="160">
        <f t="shared" si="99"/>
        <v>0</v>
      </c>
      <c r="DE55" s="434">
        <f t="shared" si="9"/>
        <v>5</v>
      </c>
      <c r="DF55" s="153">
        <f t="shared" si="10"/>
        <v>1</v>
      </c>
      <c r="DG55" s="434">
        <f t="shared" si="100"/>
        <v>3</v>
      </c>
      <c r="DH55" s="434"/>
      <c r="DI55" s="153">
        <f t="shared" si="11"/>
        <v>0.6</v>
      </c>
      <c r="DJ55" s="154">
        <f t="shared" si="12"/>
        <v>0</v>
      </c>
      <c r="DK55" s="154">
        <f t="shared" si="13"/>
        <v>0</v>
      </c>
      <c r="DL55" s="160">
        <f t="shared" si="14"/>
        <v>0</v>
      </c>
      <c r="DM55" s="434">
        <f t="shared" si="15"/>
        <v>5</v>
      </c>
      <c r="DN55" s="153">
        <f t="shared" si="16"/>
        <v>1</v>
      </c>
      <c r="DO55" s="434">
        <f t="shared" si="17"/>
        <v>3</v>
      </c>
      <c r="DP55" s="153">
        <f t="shared" si="18"/>
        <v>0.6</v>
      </c>
      <c r="DQ55" s="154">
        <f t="shared" si="19"/>
        <v>0</v>
      </c>
      <c r="DR55" s="154">
        <f t="shared" si="20"/>
        <v>0</v>
      </c>
      <c r="DS55" s="160">
        <f t="shared" si="21"/>
        <v>0</v>
      </c>
      <c r="DT55" s="434">
        <f t="shared" si="22"/>
        <v>5</v>
      </c>
      <c r="DU55" s="153">
        <f t="shared" si="23"/>
        <v>1</v>
      </c>
      <c r="DV55" s="434">
        <f t="shared" si="24"/>
        <v>3</v>
      </c>
      <c r="DW55" s="153">
        <f t="shared" si="25"/>
        <v>0.6</v>
      </c>
      <c r="DX55" s="154">
        <f t="shared" si="26"/>
        <v>0</v>
      </c>
      <c r="DY55" s="154">
        <f t="shared" si="27"/>
        <v>0</v>
      </c>
      <c r="DZ55" s="160">
        <f t="shared" si="28"/>
        <v>0</v>
      </c>
      <c r="EA55" s="434">
        <f t="shared" si="29"/>
        <v>5</v>
      </c>
      <c r="EB55" s="153">
        <f t="shared" si="30"/>
        <v>1</v>
      </c>
      <c r="EC55" s="434">
        <f t="shared" si="31"/>
        <v>3</v>
      </c>
      <c r="ED55" s="153">
        <f t="shared" si="32"/>
        <v>0.6</v>
      </c>
      <c r="EE55" s="154">
        <f t="shared" si="33"/>
        <v>0</v>
      </c>
      <c r="EF55" s="154">
        <f t="shared" si="34"/>
        <v>0</v>
      </c>
      <c r="EG55" s="160">
        <f t="shared" si="35"/>
        <v>0</v>
      </c>
      <c r="EH55" s="434">
        <f t="shared" si="36"/>
        <v>5</v>
      </c>
      <c r="EI55" s="153">
        <f t="shared" si="37"/>
        <v>1</v>
      </c>
      <c r="EJ55" s="434">
        <f t="shared" si="38"/>
        <v>3</v>
      </c>
      <c r="EK55" s="153">
        <f t="shared" si="39"/>
        <v>0.6</v>
      </c>
      <c r="EL55" s="154">
        <f t="shared" si="40"/>
        <v>0</v>
      </c>
      <c r="EM55" s="154">
        <f t="shared" si="41"/>
        <v>0</v>
      </c>
      <c r="EN55" s="160">
        <f t="shared" si="42"/>
        <v>0</v>
      </c>
      <c r="EO55" s="434">
        <f t="shared" si="43"/>
        <v>5</v>
      </c>
      <c r="EP55" s="153">
        <f t="shared" si="44"/>
        <v>1</v>
      </c>
      <c r="EQ55" s="434">
        <f t="shared" si="45"/>
        <v>3</v>
      </c>
      <c r="ER55" s="153">
        <f t="shared" si="46"/>
        <v>0.6</v>
      </c>
      <c r="ES55" s="154">
        <f t="shared" si="47"/>
        <v>0</v>
      </c>
      <c r="ET55" s="154">
        <f t="shared" si="48"/>
        <v>0</v>
      </c>
      <c r="EU55" s="160">
        <f t="shared" si="49"/>
        <v>0</v>
      </c>
      <c r="EV55" s="434">
        <f t="shared" si="50"/>
        <v>5</v>
      </c>
      <c r="EW55" s="153">
        <f t="shared" si="51"/>
        <v>1</v>
      </c>
      <c r="EX55" s="434">
        <f t="shared" si="52"/>
        <v>3</v>
      </c>
      <c r="EY55" s="153">
        <f t="shared" si="53"/>
        <v>0.6</v>
      </c>
      <c r="EZ55" s="154">
        <f t="shared" si="54"/>
        <v>0</v>
      </c>
      <c r="FA55" s="154">
        <f t="shared" si="55"/>
        <v>0</v>
      </c>
      <c r="FB55" s="160">
        <f t="shared" si="56"/>
        <v>0</v>
      </c>
      <c r="FC55" s="434">
        <f t="shared" si="57"/>
        <v>5</v>
      </c>
      <c r="FD55" s="153">
        <f t="shared" si="58"/>
        <v>1</v>
      </c>
      <c r="FE55" s="434">
        <f t="shared" si="59"/>
        <v>3</v>
      </c>
      <c r="FF55" s="153">
        <f t="shared" si="60"/>
        <v>0.6</v>
      </c>
      <c r="FG55" s="154">
        <f t="shared" si="61"/>
        <v>0</v>
      </c>
      <c r="FH55" s="154">
        <f t="shared" si="62"/>
        <v>0</v>
      </c>
      <c r="FI55" s="160">
        <f t="shared" si="63"/>
        <v>0</v>
      </c>
      <c r="FJ55" s="434">
        <f t="shared" si="64"/>
        <v>5</v>
      </c>
      <c r="FK55" s="153">
        <f t="shared" si="65"/>
        <v>1</v>
      </c>
      <c r="FL55" s="434">
        <f t="shared" si="66"/>
        <v>3</v>
      </c>
      <c r="FM55" s="153">
        <f t="shared" si="67"/>
        <v>0.6</v>
      </c>
      <c r="FN55" s="154">
        <f t="shared" si="68"/>
        <v>0</v>
      </c>
      <c r="FO55" s="154">
        <f t="shared" si="69"/>
        <v>0</v>
      </c>
      <c r="FP55" s="160">
        <f t="shared" si="70"/>
        <v>0</v>
      </c>
      <c r="FQ55" s="434">
        <f t="shared" si="71"/>
        <v>5</v>
      </c>
      <c r="FR55" s="153">
        <f t="shared" si="72"/>
        <v>1</v>
      </c>
      <c r="FS55" s="434">
        <f t="shared" si="73"/>
        <v>3</v>
      </c>
      <c r="FT55" s="153">
        <f t="shared" si="74"/>
        <v>0.6</v>
      </c>
      <c r="FU55" s="154">
        <f t="shared" si="75"/>
        <v>0</v>
      </c>
      <c r="FV55" s="154">
        <f t="shared" si="76"/>
        <v>0</v>
      </c>
      <c r="FW55" s="160">
        <f t="shared" si="77"/>
        <v>0</v>
      </c>
      <c r="FX55" s="434">
        <f t="shared" si="78"/>
        <v>5</v>
      </c>
      <c r="FY55" s="153">
        <f t="shared" si="79"/>
        <v>1</v>
      </c>
      <c r="FZ55" s="434">
        <f t="shared" si="80"/>
        <v>3</v>
      </c>
      <c r="GA55" s="153">
        <f t="shared" si="81"/>
        <v>0.6</v>
      </c>
      <c r="GB55" s="154">
        <f t="shared" si="82"/>
        <v>0</v>
      </c>
      <c r="GC55" s="154">
        <f t="shared" si="83"/>
        <v>0</v>
      </c>
      <c r="GD55" s="160">
        <f t="shared" si="84"/>
        <v>0</v>
      </c>
      <c r="GE55" s="434">
        <f t="shared" si="85"/>
        <v>5</v>
      </c>
      <c r="GF55" s="153">
        <f t="shared" si="86"/>
        <v>1</v>
      </c>
      <c r="GG55" s="434">
        <f t="shared" si="87"/>
        <v>3</v>
      </c>
      <c r="GH55" s="153">
        <f t="shared" si="88"/>
        <v>0.6</v>
      </c>
      <c r="GI55" s="153">
        <f t="shared" si="101"/>
        <v>0.6</v>
      </c>
    </row>
    <row r="56" spans="1:191" ht="37.799999999999997" hidden="1" customHeight="1" x14ac:dyDescent="0.2">
      <c r="A56" s="156">
        <v>48</v>
      </c>
      <c r="B56" s="133"/>
      <c r="C56" s="133"/>
      <c r="D56" s="274"/>
      <c r="E56" s="133"/>
      <c r="F56" s="275"/>
      <c r="G56" s="133"/>
      <c r="H56" s="133" t="s">
        <v>455</v>
      </c>
      <c r="I56" s="132"/>
      <c r="J56" s="132"/>
      <c r="K56" s="132"/>
      <c r="L56" s="132"/>
      <c r="M56" s="132"/>
      <c r="N56" s="132"/>
      <c r="O56" s="132"/>
      <c r="P56" s="132"/>
      <c r="Q56" s="132"/>
      <c r="R56" s="132"/>
      <c r="S56" s="132"/>
      <c r="T56" s="132"/>
      <c r="U56" s="132"/>
      <c r="V56" s="132"/>
      <c r="W56" s="132"/>
      <c r="X56" s="132"/>
      <c r="Y56" s="132"/>
      <c r="Z56" s="132"/>
      <c r="AA56" s="132"/>
      <c r="AB56" s="132"/>
      <c r="AC56" s="155">
        <f t="shared" si="0"/>
        <v>0</v>
      </c>
      <c r="AD56" s="149">
        <f t="shared" si="1"/>
        <v>1</v>
      </c>
      <c r="AE56" s="155" t="str">
        <f t="shared" si="2"/>
        <v>3 - Moderado</v>
      </c>
      <c r="AF56" s="149">
        <f t="shared" si="3"/>
        <v>0.6</v>
      </c>
      <c r="AG56" s="156" t="str">
        <f t="shared" si="89"/>
        <v/>
      </c>
      <c r="AH56" s="149">
        <f t="shared" si="4"/>
        <v>0.6</v>
      </c>
      <c r="AI56" s="133"/>
      <c r="AJ56" s="133"/>
      <c r="AK56" s="133"/>
      <c r="AL56" s="133"/>
      <c r="AM56" s="134"/>
      <c r="AN56" s="164"/>
      <c r="AO56" s="164"/>
      <c r="AP56" s="134"/>
      <c r="AQ56" s="134"/>
      <c r="AR56" s="164"/>
      <c r="AS56" s="164"/>
      <c r="AT56" s="134"/>
      <c r="AU56" s="134"/>
      <c r="AV56" s="164"/>
      <c r="AW56" s="164"/>
      <c r="AX56" s="134"/>
      <c r="AY56" s="134"/>
      <c r="AZ56" s="164"/>
      <c r="BA56" s="164"/>
      <c r="BB56" s="134"/>
      <c r="BC56" s="134"/>
      <c r="BD56" s="164"/>
      <c r="BE56" s="164"/>
      <c r="BF56" s="134"/>
      <c r="BG56" s="134"/>
      <c r="BH56" s="164"/>
      <c r="BI56" s="164"/>
      <c r="BJ56" s="134"/>
      <c r="BK56" s="134"/>
      <c r="BL56" s="164"/>
      <c r="BM56" s="164"/>
      <c r="BN56" s="134"/>
      <c r="BO56" s="134"/>
      <c r="BP56" s="164"/>
      <c r="BQ56" s="164"/>
      <c r="BR56" s="134"/>
      <c r="BS56" s="134"/>
      <c r="BT56" s="164"/>
      <c r="BU56" s="164"/>
      <c r="BV56" s="134"/>
      <c r="BW56" s="134"/>
      <c r="BX56" s="164"/>
      <c r="BY56" s="164"/>
      <c r="BZ56" s="134"/>
      <c r="CA56" s="134"/>
      <c r="CB56" s="164"/>
      <c r="CC56" s="164"/>
      <c r="CD56" s="134"/>
      <c r="CE56" s="134"/>
      <c r="CF56" s="164"/>
      <c r="CG56" s="164"/>
      <c r="CH56" s="134"/>
      <c r="CI56" s="164"/>
      <c r="CJ56" s="164"/>
      <c r="CK56" s="134"/>
      <c r="CL56" s="159" t="str">
        <f t="shared" si="90"/>
        <v>5 - Muy Alta</v>
      </c>
      <c r="CM56" s="165">
        <f t="shared" si="5"/>
        <v>1</v>
      </c>
      <c r="CN56" s="159" t="str">
        <f t="shared" si="91"/>
        <v>3 - Moderado</v>
      </c>
      <c r="CO56" s="165">
        <f t="shared" si="92"/>
        <v>0.6</v>
      </c>
      <c r="CP56" s="145" t="str">
        <f t="shared" si="6"/>
        <v>ALTO</v>
      </c>
      <c r="CQ56" s="149">
        <f t="shared" si="93"/>
        <v>0.6</v>
      </c>
      <c r="CR56" s="188"/>
      <c r="CS56" s="145">
        <f t="shared" si="94"/>
        <v>5</v>
      </c>
      <c r="CT56" s="134"/>
      <c r="CU56" s="188"/>
      <c r="CV56" s="188"/>
      <c r="CW56" s="158"/>
      <c r="CX56" s="160">
        <f t="shared" si="7"/>
        <v>0</v>
      </c>
      <c r="CY56" s="161">
        <f t="shared" si="95"/>
        <v>3</v>
      </c>
      <c r="CZ56" s="160" t="str">
        <f t="shared" si="96"/>
        <v>Moderado</v>
      </c>
      <c r="DA56" s="153">
        <f t="shared" si="97"/>
        <v>0.6</v>
      </c>
      <c r="DB56" s="154">
        <f t="shared" si="98"/>
        <v>0</v>
      </c>
      <c r="DC56" s="154">
        <f t="shared" si="8"/>
        <v>0</v>
      </c>
      <c r="DD56" s="160">
        <f t="shared" si="99"/>
        <v>0</v>
      </c>
      <c r="DE56" s="434">
        <f t="shared" si="9"/>
        <v>5</v>
      </c>
      <c r="DF56" s="153">
        <f t="shared" si="10"/>
        <v>1</v>
      </c>
      <c r="DG56" s="434">
        <f t="shared" si="100"/>
        <v>3</v>
      </c>
      <c r="DH56" s="434"/>
      <c r="DI56" s="153">
        <f t="shared" si="11"/>
        <v>0.6</v>
      </c>
      <c r="DJ56" s="154">
        <f t="shared" si="12"/>
        <v>0</v>
      </c>
      <c r="DK56" s="154">
        <f t="shared" si="13"/>
        <v>0</v>
      </c>
      <c r="DL56" s="160">
        <f t="shared" si="14"/>
        <v>0</v>
      </c>
      <c r="DM56" s="434">
        <f t="shared" si="15"/>
        <v>5</v>
      </c>
      <c r="DN56" s="153">
        <f t="shared" si="16"/>
        <v>1</v>
      </c>
      <c r="DO56" s="434">
        <f t="shared" si="17"/>
        <v>3</v>
      </c>
      <c r="DP56" s="153">
        <f t="shared" si="18"/>
        <v>0.6</v>
      </c>
      <c r="DQ56" s="154">
        <f t="shared" si="19"/>
        <v>0</v>
      </c>
      <c r="DR56" s="154">
        <f t="shared" si="20"/>
        <v>0</v>
      </c>
      <c r="DS56" s="160">
        <f t="shared" si="21"/>
        <v>0</v>
      </c>
      <c r="DT56" s="434">
        <f t="shared" si="22"/>
        <v>5</v>
      </c>
      <c r="DU56" s="153">
        <f t="shared" si="23"/>
        <v>1</v>
      </c>
      <c r="DV56" s="434">
        <f t="shared" si="24"/>
        <v>3</v>
      </c>
      <c r="DW56" s="153">
        <f t="shared" si="25"/>
        <v>0.6</v>
      </c>
      <c r="DX56" s="154">
        <f t="shared" si="26"/>
        <v>0</v>
      </c>
      <c r="DY56" s="154">
        <f t="shared" si="27"/>
        <v>0</v>
      </c>
      <c r="DZ56" s="160">
        <f t="shared" si="28"/>
        <v>0</v>
      </c>
      <c r="EA56" s="434">
        <f t="shared" si="29"/>
        <v>5</v>
      </c>
      <c r="EB56" s="153">
        <f t="shared" si="30"/>
        <v>1</v>
      </c>
      <c r="EC56" s="434">
        <f t="shared" si="31"/>
        <v>3</v>
      </c>
      <c r="ED56" s="153">
        <f t="shared" si="32"/>
        <v>0.6</v>
      </c>
      <c r="EE56" s="154">
        <f t="shared" si="33"/>
        <v>0</v>
      </c>
      <c r="EF56" s="154">
        <f t="shared" si="34"/>
        <v>0</v>
      </c>
      <c r="EG56" s="160">
        <f t="shared" si="35"/>
        <v>0</v>
      </c>
      <c r="EH56" s="434">
        <f t="shared" si="36"/>
        <v>5</v>
      </c>
      <c r="EI56" s="153">
        <f t="shared" si="37"/>
        <v>1</v>
      </c>
      <c r="EJ56" s="434">
        <f t="shared" si="38"/>
        <v>3</v>
      </c>
      <c r="EK56" s="153">
        <f t="shared" si="39"/>
        <v>0.6</v>
      </c>
      <c r="EL56" s="154">
        <f t="shared" si="40"/>
        <v>0</v>
      </c>
      <c r="EM56" s="154">
        <f t="shared" si="41"/>
        <v>0</v>
      </c>
      <c r="EN56" s="160">
        <f t="shared" si="42"/>
        <v>0</v>
      </c>
      <c r="EO56" s="434">
        <f t="shared" si="43"/>
        <v>5</v>
      </c>
      <c r="EP56" s="153">
        <f t="shared" si="44"/>
        <v>1</v>
      </c>
      <c r="EQ56" s="434">
        <f t="shared" si="45"/>
        <v>3</v>
      </c>
      <c r="ER56" s="153">
        <f t="shared" si="46"/>
        <v>0.6</v>
      </c>
      <c r="ES56" s="154">
        <f t="shared" si="47"/>
        <v>0</v>
      </c>
      <c r="ET56" s="154">
        <f t="shared" si="48"/>
        <v>0</v>
      </c>
      <c r="EU56" s="160">
        <f t="shared" si="49"/>
        <v>0</v>
      </c>
      <c r="EV56" s="434">
        <f t="shared" si="50"/>
        <v>5</v>
      </c>
      <c r="EW56" s="153">
        <f t="shared" si="51"/>
        <v>1</v>
      </c>
      <c r="EX56" s="434">
        <f t="shared" si="52"/>
        <v>3</v>
      </c>
      <c r="EY56" s="153">
        <f t="shared" si="53"/>
        <v>0.6</v>
      </c>
      <c r="EZ56" s="154">
        <f t="shared" si="54"/>
        <v>0</v>
      </c>
      <c r="FA56" s="154">
        <f t="shared" si="55"/>
        <v>0</v>
      </c>
      <c r="FB56" s="160">
        <f t="shared" si="56"/>
        <v>0</v>
      </c>
      <c r="FC56" s="434">
        <f t="shared" si="57"/>
        <v>5</v>
      </c>
      <c r="FD56" s="153">
        <f t="shared" si="58"/>
        <v>1</v>
      </c>
      <c r="FE56" s="434">
        <f t="shared" si="59"/>
        <v>3</v>
      </c>
      <c r="FF56" s="153">
        <f t="shared" si="60"/>
        <v>0.6</v>
      </c>
      <c r="FG56" s="154">
        <f t="shared" si="61"/>
        <v>0</v>
      </c>
      <c r="FH56" s="154">
        <f t="shared" si="62"/>
        <v>0</v>
      </c>
      <c r="FI56" s="160">
        <f t="shared" si="63"/>
        <v>0</v>
      </c>
      <c r="FJ56" s="434">
        <f t="shared" si="64"/>
        <v>5</v>
      </c>
      <c r="FK56" s="153">
        <f t="shared" si="65"/>
        <v>1</v>
      </c>
      <c r="FL56" s="434">
        <f t="shared" si="66"/>
        <v>3</v>
      </c>
      <c r="FM56" s="153">
        <f t="shared" si="67"/>
        <v>0.6</v>
      </c>
      <c r="FN56" s="154">
        <f t="shared" si="68"/>
        <v>0</v>
      </c>
      <c r="FO56" s="154">
        <f t="shared" si="69"/>
        <v>0</v>
      </c>
      <c r="FP56" s="160">
        <f t="shared" si="70"/>
        <v>0</v>
      </c>
      <c r="FQ56" s="434">
        <f t="shared" si="71"/>
        <v>5</v>
      </c>
      <c r="FR56" s="153">
        <f t="shared" si="72"/>
        <v>1</v>
      </c>
      <c r="FS56" s="434">
        <f t="shared" si="73"/>
        <v>3</v>
      </c>
      <c r="FT56" s="153">
        <f t="shared" si="74"/>
        <v>0.6</v>
      </c>
      <c r="FU56" s="154">
        <f t="shared" si="75"/>
        <v>0</v>
      </c>
      <c r="FV56" s="154">
        <f t="shared" si="76"/>
        <v>0</v>
      </c>
      <c r="FW56" s="160">
        <f t="shared" si="77"/>
        <v>0</v>
      </c>
      <c r="FX56" s="434">
        <f t="shared" si="78"/>
        <v>5</v>
      </c>
      <c r="FY56" s="153">
        <f t="shared" si="79"/>
        <v>1</v>
      </c>
      <c r="FZ56" s="434">
        <f t="shared" si="80"/>
        <v>3</v>
      </c>
      <c r="GA56" s="153">
        <f t="shared" si="81"/>
        <v>0.6</v>
      </c>
      <c r="GB56" s="154">
        <f t="shared" si="82"/>
        <v>0</v>
      </c>
      <c r="GC56" s="154">
        <f t="shared" si="83"/>
        <v>0</v>
      </c>
      <c r="GD56" s="160">
        <f t="shared" si="84"/>
        <v>0</v>
      </c>
      <c r="GE56" s="434">
        <f t="shared" si="85"/>
        <v>5</v>
      </c>
      <c r="GF56" s="153">
        <f t="shared" si="86"/>
        <v>1</v>
      </c>
      <c r="GG56" s="434">
        <f t="shared" si="87"/>
        <v>3</v>
      </c>
      <c r="GH56" s="153">
        <f t="shared" si="88"/>
        <v>0.6</v>
      </c>
      <c r="GI56" s="153">
        <f t="shared" si="101"/>
        <v>0.6</v>
      </c>
    </row>
    <row r="57" spans="1:191" ht="37.799999999999997" hidden="1" customHeight="1" x14ac:dyDescent="0.2">
      <c r="A57" s="156">
        <v>49</v>
      </c>
      <c r="B57" s="133"/>
      <c r="C57" s="133"/>
      <c r="D57" s="274"/>
      <c r="E57" s="133"/>
      <c r="F57" s="275"/>
      <c r="G57" s="133"/>
      <c r="H57" s="133" t="s">
        <v>455</v>
      </c>
      <c r="I57" s="132"/>
      <c r="J57" s="132"/>
      <c r="K57" s="132"/>
      <c r="L57" s="132"/>
      <c r="M57" s="132"/>
      <c r="N57" s="132"/>
      <c r="O57" s="132"/>
      <c r="P57" s="132"/>
      <c r="Q57" s="132"/>
      <c r="R57" s="132"/>
      <c r="S57" s="132"/>
      <c r="T57" s="132"/>
      <c r="U57" s="132"/>
      <c r="V57" s="132"/>
      <c r="W57" s="132"/>
      <c r="X57" s="132"/>
      <c r="Y57" s="132"/>
      <c r="Z57" s="132"/>
      <c r="AA57" s="132"/>
      <c r="AB57" s="132"/>
      <c r="AC57" s="155">
        <f t="shared" si="0"/>
        <v>0</v>
      </c>
      <c r="AD57" s="149">
        <f t="shared" si="1"/>
        <v>1</v>
      </c>
      <c r="AE57" s="155" t="str">
        <f t="shared" si="2"/>
        <v>3 - Moderado</v>
      </c>
      <c r="AF57" s="149">
        <f t="shared" si="3"/>
        <v>0.6</v>
      </c>
      <c r="AG57" s="156" t="str">
        <f t="shared" si="89"/>
        <v/>
      </c>
      <c r="AH57" s="149">
        <f t="shared" si="4"/>
        <v>0.6</v>
      </c>
      <c r="AI57" s="133"/>
      <c r="AJ57" s="133"/>
      <c r="AK57" s="133"/>
      <c r="AL57" s="133"/>
      <c r="AM57" s="134"/>
      <c r="AN57" s="164"/>
      <c r="AO57" s="164"/>
      <c r="AP57" s="134"/>
      <c r="AQ57" s="134"/>
      <c r="AR57" s="164"/>
      <c r="AS57" s="164"/>
      <c r="AT57" s="134"/>
      <c r="AU57" s="134"/>
      <c r="AV57" s="164"/>
      <c r="AW57" s="164"/>
      <c r="AX57" s="134"/>
      <c r="AY57" s="134"/>
      <c r="AZ57" s="164"/>
      <c r="BA57" s="164"/>
      <c r="BB57" s="134"/>
      <c r="BC57" s="134"/>
      <c r="BD57" s="164"/>
      <c r="BE57" s="164"/>
      <c r="BF57" s="134"/>
      <c r="BG57" s="134"/>
      <c r="BH57" s="164"/>
      <c r="BI57" s="164"/>
      <c r="BJ57" s="134"/>
      <c r="BK57" s="134"/>
      <c r="BL57" s="164"/>
      <c r="BM57" s="164"/>
      <c r="BN57" s="134"/>
      <c r="BO57" s="134"/>
      <c r="BP57" s="164"/>
      <c r="BQ57" s="164"/>
      <c r="BR57" s="134"/>
      <c r="BS57" s="134"/>
      <c r="BT57" s="164"/>
      <c r="BU57" s="164"/>
      <c r="BV57" s="134"/>
      <c r="BW57" s="134"/>
      <c r="BX57" s="164"/>
      <c r="BY57" s="164"/>
      <c r="BZ57" s="134"/>
      <c r="CA57" s="134"/>
      <c r="CB57" s="164"/>
      <c r="CC57" s="164"/>
      <c r="CD57" s="134"/>
      <c r="CE57" s="134"/>
      <c r="CF57" s="164"/>
      <c r="CG57" s="164"/>
      <c r="CH57" s="134"/>
      <c r="CI57" s="164"/>
      <c r="CJ57" s="164"/>
      <c r="CK57" s="134"/>
      <c r="CL57" s="159" t="str">
        <f t="shared" si="90"/>
        <v>5 - Muy Alta</v>
      </c>
      <c r="CM57" s="165">
        <f t="shared" si="5"/>
        <v>1</v>
      </c>
      <c r="CN57" s="159" t="str">
        <f t="shared" si="91"/>
        <v>3 - Moderado</v>
      </c>
      <c r="CO57" s="165">
        <f t="shared" si="92"/>
        <v>0.6</v>
      </c>
      <c r="CP57" s="145" t="str">
        <f t="shared" si="6"/>
        <v>ALTO</v>
      </c>
      <c r="CQ57" s="149">
        <f t="shared" si="93"/>
        <v>0.6</v>
      </c>
      <c r="CR57" s="188"/>
      <c r="CS57" s="145">
        <f t="shared" si="94"/>
        <v>5</v>
      </c>
      <c r="CT57" s="134"/>
      <c r="CU57" s="188"/>
      <c r="CV57" s="188"/>
      <c r="CW57" s="158"/>
      <c r="CX57" s="160">
        <f t="shared" si="7"/>
        <v>0</v>
      </c>
      <c r="CY57" s="161">
        <f t="shared" si="95"/>
        <v>3</v>
      </c>
      <c r="CZ57" s="160" t="str">
        <f t="shared" si="96"/>
        <v>Moderado</v>
      </c>
      <c r="DA57" s="153">
        <f t="shared" si="97"/>
        <v>0.6</v>
      </c>
      <c r="DB57" s="154">
        <f t="shared" si="98"/>
        <v>0</v>
      </c>
      <c r="DC57" s="154">
        <f t="shared" si="8"/>
        <v>0</v>
      </c>
      <c r="DD57" s="160">
        <f t="shared" si="99"/>
        <v>0</v>
      </c>
      <c r="DE57" s="434">
        <f t="shared" si="9"/>
        <v>5</v>
      </c>
      <c r="DF57" s="153">
        <f t="shared" si="10"/>
        <v>1</v>
      </c>
      <c r="DG57" s="434">
        <f t="shared" si="100"/>
        <v>3</v>
      </c>
      <c r="DH57" s="434"/>
      <c r="DI57" s="153">
        <f t="shared" si="11"/>
        <v>0.6</v>
      </c>
      <c r="DJ57" s="154">
        <f t="shared" si="12"/>
        <v>0</v>
      </c>
      <c r="DK57" s="154">
        <f t="shared" si="13"/>
        <v>0</v>
      </c>
      <c r="DL57" s="160">
        <f t="shared" si="14"/>
        <v>0</v>
      </c>
      <c r="DM57" s="434">
        <f t="shared" si="15"/>
        <v>5</v>
      </c>
      <c r="DN57" s="153">
        <f t="shared" si="16"/>
        <v>1</v>
      </c>
      <c r="DO57" s="434">
        <f t="shared" si="17"/>
        <v>3</v>
      </c>
      <c r="DP57" s="153">
        <f t="shared" si="18"/>
        <v>0.6</v>
      </c>
      <c r="DQ57" s="154">
        <f t="shared" si="19"/>
        <v>0</v>
      </c>
      <c r="DR57" s="154">
        <f t="shared" si="20"/>
        <v>0</v>
      </c>
      <c r="DS57" s="160">
        <f t="shared" si="21"/>
        <v>0</v>
      </c>
      <c r="DT57" s="434">
        <f t="shared" si="22"/>
        <v>5</v>
      </c>
      <c r="DU57" s="153">
        <f t="shared" si="23"/>
        <v>1</v>
      </c>
      <c r="DV57" s="434">
        <f t="shared" si="24"/>
        <v>3</v>
      </c>
      <c r="DW57" s="153">
        <f t="shared" si="25"/>
        <v>0.6</v>
      </c>
      <c r="DX57" s="154">
        <f t="shared" si="26"/>
        <v>0</v>
      </c>
      <c r="DY57" s="154">
        <f t="shared" si="27"/>
        <v>0</v>
      </c>
      <c r="DZ57" s="160">
        <f t="shared" si="28"/>
        <v>0</v>
      </c>
      <c r="EA57" s="434">
        <f t="shared" si="29"/>
        <v>5</v>
      </c>
      <c r="EB57" s="153">
        <f t="shared" si="30"/>
        <v>1</v>
      </c>
      <c r="EC57" s="434">
        <f t="shared" si="31"/>
        <v>3</v>
      </c>
      <c r="ED57" s="153">
        <f t="shared" si="32"/>
        <v>0.6</v>
      </c>
      <c r="EE57" s="154">
        <f t="shared" si="33"/>
        <v>0</v>
      </c>
      <c r="EF57" s="154">
        <f t="shared" si="34"/>
        <v>0</v>
      </c>
      <c r="EG57" s="160">
        <f t="shared" si="35"/>
        <v>0</v>
      </c>
      <c r="EH57" s="434">
        <f t="shared" si="36"/>
        <v>5</v>
      </c>
      <c r="EI57" s="153">
        <f t="shared" si="37"/>
        <v>1</v>
      </c>
      <c r="EJ57" s="434">
        <f t="shared" si="38"/>
        <v>3</v>
      </c>
      <c r="EK57" s="153">
        <f t="shared" si="39"/>
        <v>0.6</v>
      </c>
      <c r="EL57" s="154">
        <f t="shared" si="40"/>
        <v>0</v>
      </c>
      <c r="EM57" s="154">
        <f t="shared" si="41"/>
        <v>0</v>
      </c>
      <c r="EN57" s="160">
        <f t="shared" si="42"/>
        <v>0</v>
      </c>
      <c r="EO57" s="434">
        <f t="shared" si="43"/>
        <v>5</v>
      </c>
      <c r="EP57" s="153">
        <f t="shared" si="44"/>
        <v>1</v>
      </c>
      <c r="EQ57" s="434">
        <f t="shared" si="45"/>
        <v>3</v>
      </c>
      <c r="ER57" s="153">
        <f t="shared" si="46"/>
        <v>0.6</v>
      </c>
      <c r="ES57" s="154">
        <f t="shared" si="47"/>
        <v>0</v>
      </c>
      <c r="ET57" s="154">
        <f t="shared" si="48"/>
        <v>0</v>
      </c>
      <c r="EU57" s="160">
        <f t="shared" si="49"/>
        <v>0</v>
      </c>
      <c r="EV57" s="434">
        <f t="shared" si="50"/>
        <v>5</v>
      </c>
      <c r="EW57" s="153">
        <f t="shared" si="51"/>
        <v>1</v>
      </c>
      <c r="EX57" s="434">
        <f t="shared" si="52"/>
        <v>3</v>
      </c>
      <c r="EY57" s="153">
        <f t="shared" si="53"/>
        <v>0.6</v>
      </c>
      <c r="EZ57" s="154">
        <f t="shared" si="54"/>
        <v>0</v>
      </c>
      <c r="FA57" s="154">
        <f t="shared" si="55"/>
        <v>0</v>
      </c>
      <c r="FB57" s="160">
        <f t="shared" si="56"/>
        <v>0</v>
      </c>
      <c r="FC57" s="434">
        <f t="shared" si="57"/>
        <v>5</v>
      </c>
      <c r="FD57" s="153">
        <f t="shared" si="58"/>
        <v>1</v>
      </c>
      <c r="FE57" s="434">
        <f t="shared" si="59"/>
        <v>3</v>
      </c>
      <c r="FF57" s="153">
        <f t="shared" si="60"/>
        <v>0.6</v>
      </c>
      <c r="FG57" s="154">
        <f t="shared" si="61"/>
        <v>0</v>
      </c>
      <c r="FH57" s="154">
        <f t="shared" si="62"/>
        <v>0</v>
      </c>
      <c r="FI57" s="160">
        <f t="shared" si="63"/>
        <v>0</v>
      </c>
      <c r="FJ57" s="434">
        <f t="shared" si="64"/>
        <v>5</v>
      </c>
      <c r="FK57" s="153">
        <f t="shared" si="65"/>
        <v>1</v>
      </c>
      <c r="FL57" s="434">
        <f t="shared" si="66"/>
        <v>3</v>
      </c>
      <c r="FM57" s="153">
        <f t="shared" si="67"/>
        <v>0.6</v>
      </c>
      <c r="FN57" s="154">
        <f t="shared" si="68"/>
        <v>0</v>
      </c>
      <c r="FO57" s="154">
        <f t="shared" si="69"/>
        <v>0</v>
      </c>
      <c r="FP57" s="160">
        <f t="shared" si="70"/>
        <v>0</v>
      </c>
      <c r="FQ57" s="434">
        <f t="shared" si="71"/>
        <v>5</v>
      </c>
      <c r="FR57" s="153">
        <f t="shared" si="72"/>
        <v>1</v>
      </c>
      <c r="FS57" s="434">
        <f t="shared" si="73"/>
        <v>3</v>
      </c>
      <c r="FT57" s="153">
        <f t="shared" si="74"/>
        <v>0.6</v>
      </c>
      <c r="FU57" s="154">
        <f t="shared" si="75"/>
        <v>0</v>
      </c>
      <c r="FV57" s="154">
        <f t="shared" si="76"/>
        <v>0</v>
      </c>
      <c r="FW57" s="160">
        <f t="shared" si="77"/>
        <v>0</v>
      </c>
      <c r="FX57" s="434">
        <f t="shared" si="78"/>
        <v>5</v>
      </c>
      <c r="FY57" s="153">
        <f t="shared" si="79"/>
        <v>1</v>
      </c>
      <c r="FZ57" s="434">
        <f t="shared" si="80"/>
        <v>3</v>
      </c>
      <c r="GA57" s="153">
        <f t="shared" si="81"/>
        <v>0.6</v>
      </c>
      <c r="GB57" s="154">
        <f t="shared" si="82"/>
        <v>0</v>
      </c>
      <c r="GC57" s="154">
        <f t="shared" si="83"/>
        <v>0</v>
      </c>
      <c r="GD57" s="160">
        <f t="shared" si="84"/>
        <v>0</v>
      </c>
      <c r="GE57" s="434">
        <f t="shared" si="85"/>
        <v>5</v>
      </c>
      <c r="GF57" s="153">
        <f t="shared" si="86"/>
        <v>1</v>
      </c>
      <c r="GG57" s="434">
        <f t="shared" si="87"/>
        <v>3</v>
      </c>
      <c r="GH57" s="153">
        <f t="shared" si="88"/>
        <v>0.6</v>
      </c>
      <c r="GI57" s="153">
        <f t="shared" si="101"/>
        <v>0.6</v>
      </c>
    </row>
    <row r="58" spans="1:191" ht="37.799999999999997" hidden="1" customHeight="1" x14ac:dyDescent="0.2">
      <c r="A58" s="156">
        <v>50</v>
      </c>
      <c r="B58" s="133"/>
      <c r="C58" s="133"/>
      <c r="D58" s="274"/>
      <c r="E58" s="133"/>
      <c r="F58" s="275"/>
      <c r="G58" s="133"/>
      <c r="H58" s="133" t="s">
        <v>455</v>
      </c>
      <c r="I58" s="132"/>
      <c r="J58" s="132"/>
      <c r="K58" s="132"/>
      <c r="L58" s="132"/>
      <c r="M58" s="132"/>
      <c r="N58" s="132"/>
      <c r="O58" s="132"/>
      <c r="P58" s="132"/>
      <c r="Q58" s="132"/>
      <c r="R58" s="132"/>
      <c r="S58" s="132"/>
      <c r="T58" s="132"/>
      <c r="U58" s="132"/>
      <c r="V58" s="132"/>
      <c r="W58" s="132"/>
      <c r="X58" s="132"/>
      <c r="Y58" s="132"/>
      <c r="Z58" s="132"/>
      <c r="AA58" s="132"/>
      <c r="AB58" s="132"/>
      <c r="AC58" s="155">
        <f t="shared" si="0"/>
        <v>0</v>
      </c>
      <c r="AD58" s="149">
        <f t="shared" si="1"/>
        <v>1</v>
      </c>
      <c r="AE58" s="155" t="str">
        <f t="shared" si="2"/>
        <v>3 - Moderado</v>
      </c>
      <c r="AF58" s="149">
        <f t="shared" si="3"/>
        <v>0.6</v>
      </c>
      <c r="AG58" s="156" t="str">
        <f t="shared" si="89"/>
        <v/>
      </c>
      <c r="AH58" s="149">
        <f t="shared" si="4"/>
        <v>0.6</v>
      </c>
      <c r="AI58" s="133"/>
      <c r="AJ58" s="133"/>
      <c r="AK58" s="133"/>
      <c r="AL58" s="133"/>
      <c r="AM58" s="134"/>
      <c r="AN58" s="164"/>
      <c r="AO58" s="164"/>
      <c r="AP58" s="134"/>
      <c r="AQ58" s="134"/>
      <c r="AR58" s="164"/>
      <c r="AS58" s="164"/>
      <c r="AT58" s="134"/>
      <c r="AU58" s="134"/>
      <c r="AV58" s="164"/>
      <c r="AW58" s="164"/>
      <c r="AX58" s="134"/>
      <c r="AY58" s="134"/>
      <c r="AZ58" s="164"/>
      <c r="BA58" s="164"/>
      <c r="BB58" s="134"/>
      <c r="BC58" s="134"/>
      <c r="BD58" s="164"/>
      <c r="BE58" s="164"/>
      <c r="BF58" s="134"/>
      <c r="BG58" s="134"/>
      <c r="BH58" s="164"/>
      <c r="BI58" s="164"/>
      <c r="BJ58" s="134"/>
      <c r="BK58" s="134"/>
      <c r="BL58" s="164"/>
      <c r="BM58" s="164"/>
      <c r="BN58" s="134"/>
      <c r="BO58" s="134"/>
      <c r="BP58" s="164"/>
      <c r="BQ58" s="164"/>
      <c r="BR58" s="134"/>
      <c r="BS58" s="134"/>
      <c r="BT58" s="164"/>
      <c r="BU58" s="164"/>
      <c r="BV58" s="134"/>
      <c r="BW58" s="134"/>
      <c r="BX58" s="164"/>
      <c r="BY58" s="164"/>
      <c r="BZ58" s="134"/>
      <c r="CA58" s="134"/>
      <c r="CB58" s="164"/>
      <c r="CC58" s="164"/>
      <c r="CD58" s="134"/>
      <c r="CE58" s="134"/>
      <c r="CF58" s="164"/>
      <c r="CG58" s="164"/>
      <c r="CH58" s="134"/>
      <c r="CI58" s="164"/>
      <c r="CJ58" s="164"/>
      <c r="CK58" s="134"/>
      <c r="CL58" s="159" t="str">
        <f t="shared" si="90"/>
        <v>5 - Muy Alta</v>
      </c>
      <c r="CM58" s="165">
        <f t="shared" si="5"/>
        <v>1</v>
      </c>
      <c r="CN58" s="159" t="str">
        <f t="shared" si="91"/>
        <v>3 - Moderado</v>
      </c>
      <c r="CO58" s="165">
        <f t="shared" si="92"/>
        <v>0.6</v>
      </c>
      <c r="CP58" s="145" t="str">
        <f t="shared" si="6"/>
        <v>ALTO</v>
      </c>
      <c r="CQ58" s="149">
        <f t="shared" si="93"/>
        <v>0.6</v>
      </c>
      <c r="CR58" s="188"/>
      <c r="CS58" s="145">
        <f t="shared" si="94"/>
        <v>5</v>
      </c>
      <c r="CT58" s="134"/>
      <c r="CU58" s="188"/>
      <c r="CV58" s="188"/>
      <c r="CW58" s="158"/>
      <c r="CX58" s="160">
        <f t="shared" si="7"/>
        <v>0</v>
      </c>
      <c r="CY58" s="161">
        <f t="shared" si="95"/>
        <v>3</v>
      </c>
      <c r="CZ58" s="160" t="str">
        <f t="shared" si="96"/>
        <v>Moderado</v>
      </c>
      <c r="DA58" s="153">
        <f t="shared" si="97"/>
        <v>0.6</v>
      </c>
      <c r="DB58" s="154">
        <f t="shared" si="98"/>
        <v>0</v>
      </c>
      <c r="DC58" s="154">
        <f t="shared" si="8"/>
        <v>0</v>
      </c>
      <c r="DD58" s="160">
        <f t="shared" si="99"/>
        <v>0</v>
      </c>
      <c r="DE58" s="434">
        <f t="shared" si="9"/>
        <v>5</v>
      </c>
      <c r="DF58" s="153">
        <f t="shared" si="10"/>
        <v>1</v>
      </c>
      <c r="DG58" s="434">
        <f t="shared" si="100"/>
        <v>3</v>
      </c>
      <c r="DH58" s="434"/>
      <c r="DI58" s="153">
        <f t="shared" si="11"/>
        <v>0.6</v>
      </c>
      <c r="DJ58" s="154">
        <f t="shared" si="12"/>
        <v>0</v>
      </c>
      <c r="DK58" s="154">
        <f t="shared" si="13"/>
        <v>0</v>
      </c>
      <c r="DL58" s="160">
        <f t="shared" si="14"/>
        <v>0</v>
      </c>
      <c r="DM58" s="434">
        <f t="shared" si="15"/>
        <v>5</v>
      </c>
      <c r="DN58" s="153">
        <f t="shared" si="16"/>
        <v>1</v>
      </c>
      <c r="DO58" s="434">
        <f t="shared" si="17"/>
        <v>3</v>
      </c>
      <c r="DP58" s="153">
        <f t="shared" si="18"/>
        <v>0.6</v>
      </c>
      <c r="DQ58" s="154">
        <f t="shared" si="19"/>
        <v>0</v>
      </c>
      <c r="DR58" s="154">
        <f t="shared" si="20"/>
        <v>0</v>
      </c>
      <c r="DS58" s="160">
        <f t="shared" si="21"/>
        <v>0</v>
      </c>
      <c r="DT58" s="434">
        <f t="shared" si="22"/>
        <v>5</v>
      </c>
      <c r="DU58" s="153">
        <f t="shared" si="23"/>
        <v>1</v>
      </c>
      <c r="DV58" s="434">
        <f t="shared" si="24"/>
        <v>3</v>
      </c>
      <c r="DW58" s="153">
        <f t="shared" si="25"/>
        <v>0.6</v>
      </c>
      <c r="DX58" s="154">
        <f t="shared" si="26"/>
        <v>0</v>
      </c>
      <c r="DY58" s="154">
        <f t="shared" si="27"/>
        <v>0</v>
      </c>
      <c r="DZ58" s="160">
        <f t="shared" si="28"/>
        <v>0</v>
      </c>
      <c r="EA58" s="434">
        <f t="shared" si="29"/>
        <v>5</v>
      </c>
      <c r="EB58" s="153">
        <f t="shared" si="30"/>
        <v>1</v>
      </c>
      <c r="EC58" s="434">
        <f t="shared" si="31"/>
        <v>3</v>
      </c>
      <c r="ED58" s="153">
        <f t="shared" si="32"/>
        <v>0.6</v>
      </c>
      <c r="EE58" s="154">
        <f t="shared" si="33"/>
        <v>0</v>
      </c>
      <c r="EF58" s="154">
        <f t="shared" si="34"/>
        <v>0</v>
      </c>
      <c r="EG58" s="160">
        <f t="shared" si="35"/>
        <v>0</v>
      </c>
      <c r="EH58" s="434">
        <f t="shared" si="36"/>
        <v>5</v>
      </c>
      <c r="EI58" s="153">
        <f t="shared" si="37"/>
        <v>1</v>
      </c>
      <c r="EJ58" s="434">
        <f t="shared" si="38"/>
        <v>3</v>
      </c>
      <c r="EK58" s="153">
        <f t="shared" si="39"/>
        <v>0.6</v>
      </c>
      <c r="EL58" s="154">
        <f t="shared" si="40"/>
        <v>0</v>
      </c>
      <c r="EM58" s="154">
        <f t="shared" si="41"/>
        <v>0</v>
      </c>
      <c r="EN58" s="160">
        <f t="shared" si="42"/>
        <v>0</v>
      </c>
      <c r="EO58" s="434">
        <f t="shared" si="43"/>
        <v>5</v>
      </c>
      <c r="EP58" s="153">
        <f t="shared" si="44"/>
        <v>1</v>
      </c>
      <c r="EQ58" s="434">
        <f t="shared" si="45"/>
        <v>3</v>
      </c>
      <c r="ER58" s="153">
        <f t="shared" si="46"/>
        <v>0.6</v>
      </c>
      <c r="ES58" s="154">
        <f t="shared" si="47"/>
        <v>0</v>
      </c>
      <c r="ET58" s="154">
        <f t="shared" si="48"/>
        <v>0</v>
      </c>
      <c r="EU58" s="160">
        <f t="shared" si="49"/>
        <v>0</v>
      </c>
      <c r="EV58" s="434">
        <f t="shared" si="50"/>
        <v>5</v>
      </c>
      <c r="EW58" s="153">
        <f t="shared" si="51"/>
        <v>1</v>
      </c>
      <c r="EX58" s="434">
        <f t="shared" si="52"/>
        <v>3</v>
      </c>
      <c r="EY58" s="153">
        <f t="shared" si="53"/>
        <v>0.6</v>
      </c>
      <c r="EZ58" s="154">
        <f t="shared" si="54"/>
        <v>0</v>
      </c>
      <c r="FA58" s="154">
        <f t="shared" si="55"/>
        <v>0</v>
      </c>
      <c r="FB58" s="160">
        <f t="shared" si="56"/>
        <v>0</v>
      </c>
      <c r="FC58" s="434">
        <f t="shared" si="57"/>
        <v>5</v>
      </c>
      <c r="FD58" s="153">
        <f t="shared" si="58"/>
        <v>1</v>
      </c>
      <c r="FE58" s="434">
        <f t="shared" si="59"/>
        <v>3</v>
      </c>
      <c r="FF58" s="153">
        <f t="shared" si="60"/>
        <v>0.6</v>
      </c>
      <c r="FG58" s="154">
        <f t="shared" si="61"/>
        <v>0</v>
      </c>
      <c r="FH58" s="154">
        <f t="shared" si="62"/>
        <v>0</v>
      </c>
      <c r="FI58" s="160">
        <f t="shared" si="63"/>
        <v>0</v>
      </c>
      <c r="FJ58" s="434">
        <f t="shared" si="64"/>
        <v>5</v>
      </c>
      <c r="FK58" s="153">
        <f t="shared" si="65"/>
        <v>1</v>
      </c>
      <c r="FL58" s="434">
        <f t="shared" si="66"/>
        <v>3</v>
      </c>
      <c r="FM58" s="153">
        <f t="shared" si="67"/>
        <v>0.6</v>
      </c>
      <c r="FN58" s="154">
        <f t="shared" si="68"/>
        <v>0</v>
      </c>
      <c r="FO58" s="154">
        <f t="shared" si="69"/>
        <v>0</v>
      </c>
      <c r="FP58" s="160">
        <f t="shared" si="70"/>
        <v>0</v>
      </c>
      <c r="FQ58" s="434">
        <f t="shared" si="71"/>
        <v>5</v>
      </c>
      <c r="FR58" s="153">
        <f t="shared" si="72"/>
        <v>1</v>
      </c>
      <c r="FS58" s="434">
        <f t="shared" si="73"/>
        <v>3</v>
      </c>
      <c r="FT58" s="153">
        <f t="shared" si="74"/>
        <v>0.6</v>
      </c>
      <c r="FU58" s="154">
        <f t="shared" si="75"/>
        <v>0</v>
      </c>
      <c r="FV58" s="154">
        <f t="shared" si="76"/>
        <v>0</v>
      </c>
      <c r="FW58" s="160">
        <f t="shared" si="77"/>
        <v>0</v>
      </c>
      <c r="FX58" s="434">
        <f t="shared" si="78"/>
        <v>5</v>
      </c>
      <c r="FY58" s="153">
        <f t="shared" si="79"/>
        <v>1</v>
      </c>
      <c r="FZ58" s="434">
        <f t="shared" si="80"/>
        <v>3</v>
      </c>
      <c r="GA58" s="153">
        <f t="shared" si="81"/>
        <v>0.6</v>
      </c>
      <c r="GB58" s="154">
        <f t="shared" si="82"/>
        <v>0</v>
      </c>
      <c r="GC58" s="154">
        <f t="shared" si="83"/>
        <v>0</v>
      </c>
      <c r="GD58" s="160">
        <f t="shared" si="84"/>
        <v>0</v>
      </c>
      <c r="GE58" s="434">
        <f t="shared" si="85"/>
        <v>5</v>
      </c>
      <c r="GF58" s="153">
        <f t="shared" si="86"/>
        <v>1</v>
      </c>
      <c r="GG58" s="434">
        <f t="shared" si="87"/>
        <v>3</v>
      </c>
      <c r="GH58" s="153">
        <f t="shared" si="88"/>
        <v>0.6</v>
      </c>
      <c r="GI58" s="153">
        <f t="shared" si="101"/>
        <v>0.6</v>
      </c>
    </row>
    <row r="59" spans="1:191" ht="37.799999999999997" hidden="1" customHeight="1" x14ac:dyDescent="0.2">
      <c r="A59" s="156">
        <v>51</v>
      </c>
      <c r="B59" s="133"/>
      <c r="C59" s="133"/>
      <c r="D59" s="274"/>
      <c r="E59" s="133"/>
      <c r="F59" s="275"/>
      <c r="G59" s="133"/>
      <c r="H59" s="133" t="s">
        <v>455</v>
      </c>
      <c r="I59" s="132"/>
      <c r="J59" s="132"/>
      <c r="K59" s="132"/>
      <c r="L59" s="132"/>
      <c r="M59" s="132"/>
      <c r="N59" s="132"/>
      <c r="O59" s="132"/>
      <c r="P59" s="132"/>
      <c r="Q59" s="132"/>
      <c r="R59" s="132"/>
      <c r="S59" s="132"/>
      <c r="T59" s="132"/>
      <c r="U59" s="132"/>
      <c r="V59" s="132"/>
      <c r="W59" s="132"/>
      <c r="X59" s="132"/>
      <c r="Y59" s="132"/>
      <c r="Z59" s="132"/>
      <c r="AA59" s="132"/>
      <c r="AB59" s="132"/>
      <c r="AC59" s="155">
        <f t="shared" si="0"/>
        <v>0</v>
      </c>
      <c r="AD59" s="149">
        <f t="shared" si="1"/>
        <v>1</v>
      </c>
      <c r="AE59" s="155" t="str">
        <f t="shared" si="2"/>
        <v>3 - Moderado</v>
      </c>
      <c r="AF59" s="149">
        <f t="shared" si="3"/>
        <v>0.6</v>
      </c>
      <c r="AG59" s="156" t="str">
        <f t="shared" si="89"/>
        <v/>
      </c>
      <c r="AH59" s="149">
        <f t="shared" si="4"/>
        <v>0.6</v>
      </c>
      <c r="AI59" s="133"/>
      <c r="AJ59" s="133"/>
      <c r="AK59" s="133"/>
      <c r="AL59" s="133"/>
      <c r="AM59" s="134"/>
      <c r="AN59" s="164"/>
      <c r="AO59" s="164"/>
      <c r="AP59" s="134"/>
      <c r="AQ59" s="134"/>
      <c r="AR59" s="164"/>
      <c r="AS59" s="164"/>
      <c r="AT59" s="134"/>
      <c r="AU59" s="134"/>
      <c r="AV59" s="164"/>
      <c r="AW59" s="164"/>
      <c r="AX59" s="134"/>
      <c r="AY59" s="134"/>
      <c r="AZ59" s="164"/>
      <c r="BA59" s="164"/>
      <c r="BB59" s="134"/>
      <c r="BC59" s="134"/>
      <c r="BD59" s="164"/>
      <c r="BE59" s="164"/>
      <c r="BF59" s="134"/>
      <c r="BG59" s="134"/>
      <c r="BH59" s="164"/>
      <c r="BI59" s="164"/>
      <c r="BJ59" s="134"/>
      <c r="BK59" s="134"/>
      <c r="BL59" s="164"/>
      <c r="BM59" s="164"/>
      <c r="BN59" s="134"/>
      <c r="BO59" s="134"/>
      <c r="BP59" s="164"/>
      <c r="BQ59" s="164"/>
      <c r="BR59" s="134"/>
      <c r="BS59" s="134"/>
      <c r="BT59" s="164"/>
      <c r="BU59" s="164"/>
      <c r="BV59" s="134"/>
      <c r="BW59" s="134"/>
      <c r="BX59" s="164"/>
      <c r="BY59" s="164"/>
      <c r="BZ59" s="134"/>
      <c r="CA59" s="134"/>
      <c r="CB59" s="164"/>
      <c r="CC59" s="164"/>
      <c r="CD59" s="134"/>
      <c r="CE59" s="134"/>
      <c r="CF59" s="164"/>
      <c r="CG59" s="164"/>
      <c r="CH59" s="134"/>
      <c r="CI59" s="164"/>
      <c r="CJ59" s="164"/>
      <c r="CK59" s="134"/>
      <c r="CL59" s="159" t="str">
        <f t="shared" si="90"/>
        <v>5 - Muy Alta</v>
      </c>
      <c r="CM59" s="165">
        <f t="shared" si="5"/>
        <v>1</v>
      </c>
      <c r="CN59" s="159" t="str">
        <f t="shared" si="91"/>
        <v>3 - Moderado</v>
      </c>
      <c r="CO59" s="165">
        <f t="shared" si="92"/>
        <v>0.6</v>
      </c>
      <c r="CP59" s="145" t="str">
        <f t="shared" si="6"/>
        <v>ALTO</v>
      </c>
      <c r="CQ59" s="149">
        <f t="shared" si="93"/>
        <v>0.6</v>
      </c>
      <c r="CR59" s="188"/>
      <c r="CS59" s="145">
        <f t="shared" si="94"/>
        <v>5</v>
      </c>
      <c r="CT59" s="134"/>
      <c r="CU59" s="188"/>
      <c r="CV59" s="188"/>
      <c r="CW59" s="158"/>
      <c r="CX59" s="160">
        <f t="shared" si="7"/>
        <v>0</v>
      </c>
      <c r="CY59" s="161">
        <f t="shared" si="95"/>
        <v>3</v>
      </c>
      <c r="CZ59" s="160" t="str">
        <f t="shared" si="96"/>
        <v>Moderado</v>
      </c>
      <c r="DA59" s="153">
        <f t="shared" si="97"/>
        <v>0.6</v>
      </c>
      <c r="DB59" s="154">
        <f t="shared" si="98"/>
        <v>0</v>
      </c>
      <c r="DC59" s="154">
        <f t="shared" si="8"/>
        <v>0</v>
      </c>
      <c r="DD59" s="160">
        <f t="shared" si="99"/>
        <v>0</v>
      </c>
      <c r="DE59" s="434">
        <f t="shared" si="9"/>
        <v>5</v>
      </c>
      <c r="DF59" s="153">
        <f t="shared" si="10"/>
        <v>1</v>
      </c>
      <c r="DG59" s="434">
        <f t="shared" si="100"/>
        <v>3</v>
      </c>
      <c r="DH59" s="434"/>
      <c r="DI59" s="153">
        <f t="shared" si="11"/>
        <v>0.6</v>
      </c>
      <c r="DJ59" s="154">
        <f t="shared" si="12"/>
        <v>0</v>
      </c>
      <c r="DK59" s="154">
        <f t="shared" si="13"/>
        <v>0</v>
      </c>
      <c r="DL59" s="160">
        <f t="shared" si="14"/>
        <v>0</v>
      </c>
      <c r="DM59" s="434">
        <f t="shared" si="15"/>
        <v>5</v>
      </c>
      <c r="DN59" s="153">
        <f t="shared" si="16"/>
        <v>1</v>
      </c>
      <c r="DO59" s="434">
        <f t="shared" si="17"/>
        <v>3</v>
      </c>
      <c r="DP59" s="153">
        <f t="shared" si="18"/>
        <v>0.6</v>
      </c>
      <c r="DQ59" s="154">
        <f t="shared" si="19"/>
        <v>0</v>
      </c>
      <c r="DR59" s="154">
        <f t="shared" si="20"/>
        <v>0</v>
      </c>
      <c r="DS59" s="160">
        <f t="shared" si="21"/>
        <v>0</v>
      </c>
      <c r="DT59" s="434">
        <f t="shared" si="22"/>
        <v>5</v>
      </c>
      <c r="DU59" s="153">
        <f t="shared" si="23"/>
        <v>1</v>
      </c>
      <c r="DV59" s="434">
        <f t="shared" si="24"/>
        <v>3</v>
      </c>
      <c r="DW59" s="153">
        <f t="shared" si="25"/>
        <v>0.6</v>
      </c>
      <c r="DX59" s="154">
        <f t="shared" si="26"/>
        <v>0</v>
      </c>
      <c r="DY59" s="154">
        <f t="shared" si="27"/>
        <v>0</v>
      </c>
      <c r="DZ59" s="160">
        <f t="shared" si="28"/>
        <v>0</v>
      </c>
      <c r="EA59" s="434">
        <f t="shared" si="29"/>
        <v>5</v>
      </c>
      <c r="EB59" s="153">
        <f t="shared" si="30"/>
        <v>1</v>
      </c>
      <c r="EC59" s="434">
        <f t="shared" si="31"/>
        <v>3</v>
      </c>
      <c r="ED59" s="153">
        <f t="shared" si="32"/>
        <v>0.6</v>
      </c>
      <c r="EE59" s="154">
        <f t="shared" si="33"/>
        <v>0</v>
      </c>
      <c r="EF59" s="154">
        <f t="shared" si="34"/>
        <v>0</v>
      </c>
      <c r="EG59" s="160">
        <f t="shared" si="35"/>
        <v>0</v>
      </c>
      <c r="EH59" s="434">
        <f t="shared" si="36"/>
        <v>5</v>
      </c>
      <c r="EI59" s="153">
        <f t="shared" si="37"/>
        <v>1</v>
      </c>
      <c r="EJ59" s="434">
        <f t="shared" si="38"/>
        <v>3</v>
      </c>
      <c r="EK59" s="153">
        <f t="shared" si="39"/>
        <v>0.6</v>
      </c>
      <c r="EL59" s="154">
        <f t="shared" si="40"/>
        <v>0</v>
      </c>
      <c r="EM59" s="154">
        <f t="shared" si="41"/>
        <v>0</v>
      </c>
      <c r="EN59" s="160">
        <f t="shared" si="42"/>
        <v>0</v>
      </c>
      <c r="EO59" s="434">
        <f t="shared" si="43"/>
        <v>5</v>
      </c>
      <c r="EP59" s="153">
        <f t="shared" si="44"/>
        <v>1</v>
      </c>
      <c r="EQ59" s="434">
        <f t="shared" si="45"/>
        <v>3</v>
      </c>
      <c r="ER59" s="153">
        <f t="shared" si="46"/>
        <v>0.6</v>
      </c>
      <c r="ES59" s="154">
        <f t="shared" si="47"/>
        <v>0</v>
      </c>
      <c r="ET59" s="154">
        <f t="shared" si="48"/>
        <v>0</v>
      </c>
      <c r="EU59" s="160">
        <f t="shared" si="49"/>
        <v>0</v>
      </c>
      <c r="EV59" s="434">
        <f t="shared" si="50"/>
        <v>5</v>
      </c>
      <c r="EW59" s="153">
        <f t="shared" si="51"/>
        <v>1</v>
      </c>
      <c r="EX59" s="434">
        <f t="shared" si="52"/>
        <v>3</v>
      </c>
      <c r="EY59" s="153">
        <f t="shared" si="53"/>
        <v>0.6</v>
      </c>
      <c r="EZ59" s="154">
        <f t="shared" si="54"/>
        <v>0</v>
      </c>
      <c r="FA59" s="154">
        <f t="shared" si="55"/>
        <v>0</v>
      </c>
      <c r="FB59" s="160">
        <f t="shared" si="56"/>
        <v>0</v>
      </c>
      <c r="FC59" s="434">
        <f t="shared" si="57"/>
        <v>5</v>
      </c>
      <c r="FD59" s="153">
        <f t="shared" si="58"/>
        <v>1</v>
      </c>
      <c r="FE59" s="434">
        <f t="shared" si="59"/>
        <v>3</v>
      </c>
      <c r="FF59" s="153">
        <f t="shared" si="60"/>
        <v>0.6</v>
      </c>
      <c r="FG59" s="154">
        <f t="shared" si="61"/>
        <v>0</v>
      </c>
      <c r="FH59" s="154">
        <f t="shared" si="62"/>
        <v>0</v>
      </c>
      <c r="FI59" s="160">
        <f t="shared" si="63"/>
        <v>0</v>
      </c>
      <c r="FJ59" s="434">
        <f t="shared" si="64"/>
        <v>5</v>
      </c>
      <c r="FK59" s="153">
        <f t="shared" si="65"/>
        <v>1</v>
      </c>
      <c r="FL59" s="434">
        <f t="shared" si="66"/>
        <v>3</v>
      </c>
      <c r="FM59" s="153">
        <f t="shared" si="67"/>
        <v>0.6</v>
      </c>
      <c r="FN59" s="154">
        <f t="shared" si="68"/>
        <v>0</v>
      </c>
      <c r="FO59" s="154">
        <f t="shared" si="69"/>
        <v>0</v>
      </c>
      <c r="FP59" s="160">
        <f t="shared" si="70"/>
        <v>0</v>
      </c>
      <c r="FQ59" s="434">
        <f t="shared" si="71"/>
        <v>5</v>
      </c>
      <c r="FR59" s="153">
        <f t="shared" si="72"/>
        <v>1</v>
      </c>
      <c r="FS59" s="434">
        <f t="shared" si="73"/>
        <v>3</v>
      </c>
      <c r="FT59" s="153">
        <f t="shared" si="74"/>
        <v>0.6</v>
      </c>
      <c r="FU59" s="154">
        <f t="shared" si="75"/>
        <v>0</v>
      </c>
      <c r="FV59" s="154">
        <f t="shared" si="76"/>
        <v>0</v>
      </c>
      <c r="FW59" s="160">
        <f t="shared" si="77"/>
        <v>0</v>
      </c>
      <c r="FX59" s="434">
        <f t="shared" si="78"/>
        <v>5</v>
      </c>
      <c r="FY59" s="153">
        <f t="shared" si="79"/>
        <v>1</v>
      </c>
      <c r="FZ59" s="434">
        <f t="shared" si="80"/>
        <v>3</v>
      </c>
      <c r="GA59" s="153">
        <f t="shared" si="81"/>
        <v>0.6</v>
      </c>
      <c r="GB59" s="154">
        <f t="shared" si="82"/>
        <v>0</v>
      </c>
      <c r="GC59" s="154">
        <f t="shared" si="83"/>
        <v>0</v>
      </c>
      <c r="GD59" s="160">
        <f t="shared" si="84"/>
        <v>0</v>
      </c>
      <c r="GE59" s="434">
        <f t="shared" si="85"/>
        <v>5</v>
      </c>
      <c r="GF59" s="153">
        <f t="shared" si="86"/>
        <v>1</v>
      </c>
      <c r="GG59" s="434">
        <f t="shared" si="87"/>
        <v>3</v>
      </c>
      <c r="GH59" s="153">
        <f t="shared" si="88"/>
        <v>0.6</v>
      </c>
      <c r="GI59" s="153">
        <f t="shared" si="101"/>
        <v>0.6</v>
      </c>
    </row>
    <row r="60" spans="1:191" ht="37.799999999999997" hidden="1" customHeight="1" x14ac:dyDescent="0.2">
      <c r="A60" s="156">
        <v>52</v>
      </c>
      <c r="B60" s="133"/>
      <c r="C60" s="133"/>
      <c r="D60" s="274"/>
      <c r="E60" s="133"/>
      <c r="F60" s="275"/>
      <c r="G60" s="133"/>
      <c r="H60" s="133" t="s">
        <v>455</v>
      </c>
      <c r="I60" s="132"/>
      <c r="J60" s="132"/>
      <c r="K60" s="132"/>
      <c r="L60" s="132"/>
      <c r="M60" s="132"/>
      <c r="N60" s="132"/>
      <c r="O60" s="132"/>
      <c r="P60" s="132"/>
      <c r="Q60" s="132"/>
      <c r="R60" s="132"/>
      <c r="S60" s="132"/>
      <c r="T60" s="132"/>
      <c r="U60" s="132"/>
      <c r="V60" s="132"/>
      <c r="W60" s="132"/>
      <c r="X60" s="132"/>
      <c r="Y60" s="132"/>
      <c r="Z60" s="132"/>
      <c r="AA60" s="132"/>
      <c r="AB60" s="132"/>
      <c r="AC60" s="155">
        <f t="shared" si="0"/>
        <v>0</v>
      </c>
      <c r="AD60" s="149">
        <f t="shared" si="1"/>
        <v>1</v>
      </c>
      <c r="AE60" s="155" t="str">
        <f t="shared" si="2"/>
        <v>3 - Moderado</v>
      </c>
      <c r="AF60" s="149">
        <f t="shared" si="3"/>
        <v>0.6</v>
      </c>
      <c r="AG60" s="156" t="str">
        <f t="shared" si="89"/>
        <v/>
      </c>
      <c r="AH60" s="149">
        <f t="shared" si="4"/>
        <v>0.6</v>
      </c>
      <c r="AI60" s="133"/>
      <c r="AJ60" s="133"/>
      <c r="AK60" s="133"/>
      <c r="AL60" s="133"/>
      <c r="AM60" s="134"/>
      <c r="AN60" s="164"/>
      <c r="AO60" s="164"/>
      <c r="AP60" s="134"/>
      <c r="AQ60" s="134"/>
      <c r="AR60" s="164"/>
      <c r="AS60" s="164"/>
      <c r="AT60" s="134"/>
      <c r="AU60" s="134"/>
      <c r="AV60" s="164"/>
      <c r="AW60" s="164"/>
      <c r="AX60" s="134"/>
      <c r="AY60" s="134"/>
      <c r="AZ60" s="164"/>
      <c r="BA60" s="164"/>
      <c r="BB60" s="134"/>
      <c r="BC60" s="134"/>
      <c r="BD60" s="164"/>
      <c r="BE60" s="164"/>
      <c r="BF60" s="134"/>
      <c r="BG60" s="134"/>
      <c r="BH60" s="164"/>
      <c r="BI60" s="164"/>
      <c r="BJ60" s="134"/>
      <c r="BK60" s="134"/>
      <c r="BL60" s="164"/>
      <c r="BM60" s="164"/>
      <c r="BN60" s="134"/>
      <c r="BO60" s="134"/>
      <c r="BP60" s="164"/>
      <c r="BQ60" s="164"/>
      <c r="BR60" s="134"/>
      <c r="BS60" s="134"/>
      <c r="BT60" s="164"/>
      <c r="BU60" s="164"/>
      <c r="BV60" s="134"/>
      <c r="BW60" s="134"/>
      <c r="BX60" s="164"/>
      <c r="BY60" s="164"/>
      <c r="BZ60" s="134"/>
      <c r="CA60" s="134"/>
      <c r="CB60" s="164"/>
      <c r="CC60" s="164"/>
      <c r="CD60" s="134"/>
      <c r="CE60" s="134"/>
      <c r="CF60" s="164"/>
      <c r="CG60" s="164"/>
      <c r="CH60" s="134"/>
      <c r="CI60" s="164"/>
      <c r="CJ60" s="164"/>
      <c r="CK60" s="134"/>
      <c r="CL60" s="159" t="str">
        <f t="shared" si="90"/>
        <v>5 - Muy Alta</v>
      </c>
      <c r="CM60" s="165">
        <f t="shared" si="5"/>
        <v>1</v>
      </c>
      <c r="CN60" s="159" t="str">
        <f t="shared" si="91"/>
        <v>3 - Moderado</v>
      </c>
      <c r="CO60" s="165">
        <f t="shared" si="92"/>
        <v>0.6</v>
      </c>
      <c r="CP60" s="145" t="str">
        <f t="shared" si="6"/>
        <v>ALTO</v>
      </c>
      <c r="CQ60" s="149">
        <f t="shared" si="93"/>
        <v>0.6</v>
      </c>
      <c r="CR60" s="188"/>
      <c r="CS60" s="145">
        <f t="shared" si="94"/>
        <v>5</v>
      </c>
      <c r="CT60" s="134"/>
      <c r="CU60" s="188"/>
      <c r="CV60" s="188"/>
      <c r="CW60" s="158"/>
      <c r="CX60" s="160">
        <f t="shared" si="7"/>
        <v>0</v>
      </c>
      <c r="CY60" s="161">
        <f t="shared" si="95"/>
        <v>3</v>
      </c>
      <c r="CZ60" s="160" t="str">
        <f t="shared" si="96"/>
        <v>Moderado</v>
      </c>
      <c r="DA60" s="153">
        <f t="shared" si="97"/>
        <v>0.6</v>
      </c>
      <c r="DB60" s="154">
        <f t="shared" si="98"/>
        <v>0</v>
      </c>
      <c r="DC60" s="154">
        <f t="shared" si="8"/>
        <v>0</v>
      </c>
      <c r="DD60" s="160">
        <f t="shared" si="99"/>
        <v>0</v>
      </c>
      <c r="DE60" s="434">
        <f t="shared" si="9"/>
        <v>5</v>
      </c>
      <c r="DF60" s="153">
        <f t="shared" si="10"/>
        <v>1</v>
      </c>
      <c r="DG60" s="434">
        <f t="shared" si="100"/>
        <v>3</v>
      </c>
      <c r="DH60" s="434"/>
      <c r="DI60" s="153">
        <f t="shared" si="11"/>
        <v>0.6</v>
      </c>
      <c r="DJ60" s="154">
        <f t="shared" si="12"/>
        <v>0</v>
      </c>
      <c r="DK60" s="154">
        <f t="shared" si="13"/>
        <v>0</v>
      </c>
      <c r="DL60" s="160">
        <f t="shared" si="14"/>
        <v>0</v>
      </c>
      <c r="DM60" s="434">
        <f t="shared" si="15"/>
        <v>5</v>
      </c>
      <c r="DN60" s="153">
        <f t="shared" si="16"/>
        <v>1</v>
      </c>
      <c r="DO60" s="434">
        <f t="shared" si="17"/>
        <v>3</v>
      </c>
      <c r="DP60" s="153">
        <f t="shared" si="18"/>
        <v>0.6</v>
      </c>
      <c r="DQ60" s="154">
        <f t="shared" si="19"/>
        <v>0</v>
      </c>
      <c r="DR60" s="154">
        <f t="shared" si="20"/>
        <v>0</v>
      </c>
      <c r="DS60" s="160">
        <f t="shared" si="21"/>
        <v>0</v>
      </c>
      <c r="DT60" s="434">
        <f t="shared" si="22"/>
        <v>5</v>
      </c>
      <c r="DU60" s="153">
        <f t="shared" si="23"/>
        <v>1</v>
      </c>
      <c r="DV60" s="434">
        <f t="shared" si="24"/>
        <v>3</v>
      </c>
      <c r="DW60" s="153">
        <f t="shared" si="25"/>
        <v>0.6</v>
      </c>
      <c r="DX60" s="154">
        <f t="shared" si="26"/>
        <v>0</v>
      </c>
      <c r="DY60" s="154">
        <f t="shared" si="27"/>
        <v>0</v>
      </c>
      <c r="DZ60" s="160">
        <f t="shared" si="28"/>
        <v>0</v>
      </c>
      <c r="EA60" s="434">
        <f t="shared" si="29"/>
        <v>5</v>
      </c>
      <c r="EB60" s="153">
        <f t="shared" si="30"/>
        <v>1</v>
      </c>
      <c r="EC60" s="434">
        <f t="shared" si="31"/>
        <v>3</v>
      </c>
      <c r="ED60" s="153">
        <f t="shared" si="32"/>
        <v>0.6</v>
      </c>
      <c r="EE60" s="154">
        <f t="shared" si="33"/>
        <v>0</v>
      </c>
      <c r="EF60" s="154">
        <f t="shared" si="34"/>
        <v>0</v>
      </c>
      <c r="EG60" s="160">
        <f t="shared" si="35"/>
        <v>0</v>
      </c>
      <c r="EH60" s="434">
        <f t="shared" si="36"/>
        <v>5</v>
      </c>
      <c r="EI60" s="153">
        <f t="shared" si="37"/>
        <v>1</v>
      </c>
      <c r="EJ60" s="434">
        <f t="shared" si="38"/>
        <v>3</v>
      </c>
      <c r="EK60" s="153">
        <f t="shared" si="39"/>
        <v>0.6</v>
      </c>
      <c r="EL60" s="154">
        <f t="shared" si="40"/>
        <v>0</v>
      </c>
      <c r="EM60" s="154">
        <f t="shared" si="41"/>
        <v>0</v>
      </c>
      <c r="EN60" s="160">
        <f t="shared" si="42"/>
        <v>0</v>
      </c>
      <c r="EO60" s="434">
        <f t="shared" si="43"/>
        <v>5</v>
      </c>
      <c r="EP60" s="153">
        <f t="shared" si="44"/>
        <v>1</v>
      </c>
      <c r="EQ60" s="434">
        <f t="shared" si="45"/>
        <v>3</v>
      </c>
      <c r="ER60" s="153">
        <f t="shared" si="46"/>
        <v>0.6</v>
      </c>
      <c r="ES60" s="154">
        <f t="shared" si="47"/>
        <v>0</v>
      </c>
      <c r="ET60" s="154">
        <f t="shared" si="48"/>
        <v>0</v>
      </c>
      <c r="EU60" s="160">
        <f t="shared" si="49"/>
        <v>0</v>
      </c>
      <c r="EV60" s="434">
        <f t="shared" si="50"/>
        <v>5</v>
      </c>
      <c r="EW60" s="153">
        <f t="shared" si="51"/>
        <v>1</v>
      </c>
      <c r="EX60" s="434">
        <f t="shared" si="52"/>
        <v>3</v>
      </c>
      <c r="EY60" s="153">
        <f t="shared" si="53"/>
        <v>0.6</v>
      </c>
      <c r="EZ60" s="154">
        <f t="shared" si="54"/>
        <v>0</v>
      </c>
      <c r="FA60" s="154">
        <f t="shared" si="55"/>
        <v>0</v>
      </c>
      <c r="FB60" s="160">
        <f t="shared" si="56"/>
        <v>0</v>
      </c>
      <c r="FC60" s="434">
        <f t="shared" si="57"/>
        <v>5</v>
      </c>
      <c r="FD60" s="153">
        <f t="shared" si="58"/>
        <v>1</v>
      </c>
      <c r="FE60" s="434">
        <f t="shared" si="59"/>
        <v>3</v>
      </c>
      <c r="FF60" s="153">
        <f t="shared" si="60"/>
        <v>0.6</v>
      </c>
      <c r="FG60" s="154">
        <f t="shared" si="61"/>
        <v>0</v>
      </c>
      <c r="FH60" s="154">
        <f t="shared" si="62"/>
        <v>0</v>
      </c>
      <c r="FI60" s="160">
        <f t="shared" si="63"/>
        <v>0</v>
      </c>
      <c r="FJ60" s="434">
        <f t="shared" si="64"/>
        <v>5</v>
      </c>
      <c r="FK60" s="153">
        <f t="shared" si="65"/>
        <v>1</v>
      </c>
      <c r="FL60" s="434">
        <f t="shared" si="66"/>
        <v>3</v>
      </c>
      <c r="FM60" s="153">
        <f t="shared" si="67"/>
        <v>0.6</v>
      </c>
      <c r="FN60" s="154">
        <f t="shared" si="68"/>
        <v>0</v>
      </c>
      <c r="FO60" s="154">
        <f t="shared" si="69"/>
        <v>0</v>
      </c>
      <c r="FP60" s="160">
        <f t="shared" si="70"/>
        <v>0</v>
      </c>
      <c r="FQ60" s="434">
        <f t="shared" si="71"/>
        <v>5</v>
      </c>
      <c r="FR60" s="153">
        <f t="shared" si="72"/>
        <v>1</v>
      </c>
      <c r="FS60" s="434">
        <f t="shared" si="73"/>
        <v>3</v>
      </c>
      <c r="FT60" s="153">
        <f t="shared" si="74"/>
        <v>0.6</v>
      </c>
      <c r="FU60" s="154">
        <f t="shared" si="75"/>
        <v>0</v>
      </c>
      <c r="FV60" s="154">
        <f t="shared" si="76"/>
        <v>0</v>
      </c>
      <c r="FW60" s="160">
        <f t="shared" si="77"/>
        <v>0</v>
      </c>
      <c r="FX60" s="434">
        <f t="shared" si="78"/>
        <v>5</v>
      </c>
      <c r="FY60" s="153">
        <f t="shared" si="79"/>
        <v>1</v>
      </c>
      <c r="FZ60" s="434">
        <f t="shared" si="80"/>
        <v>3</v>
      </c>
      <c r="GA60" s="153">
        <f t="shared" si="81"/>
        <v>0.6</v>
      </c>
      <c r="GB60" s="154">
        <f t="shared" si="82"/>
        <v>0</v>
      </c>
      <c r="GC60" s="154">
        <f t="shared" si="83"/>
        <v>0</v>
      </c>
      <c r="GD60" s="160">
        <f t="shared" si="84"/>
        <v>0</v>
      </c>
      <c r="GE60" s="434">
        <f t="shared" si="85"/>
        <v>5</v>
      </c>
      <c r="GF60" s="153">
        <f t="shared" si="86"/>
        <v>1</v>
      </c>
      <c r="GG60" s="434">
        <f t="shared" si="87"/>
        <v>3</v>
      </c>
      <c r="GH60" s="153">
        <f t="shared" si="88"/>
        <v>0.6</v>
      </c>
      <c r="GI60" s="153">
        <f t="shared" si="101"/>
        <v>0.6</v>
      </c>
    </row>
    <row r="61" spans="1:191" ht="37.799999999999997" hidden="1" customHeight="1" x14ac:dyDescent="0.2">
      <c r="A61" s="156">
        <v>53</v>
      </c>
      <c r="B61" s="133"/>
      <c r="C61" s="133"/>
      <c r="D61" s="274"/>
      <c r="E61" s="133"/>
      <c r="F61" s="275"/>
      <c r="G61" s="133"/>
      <c r="H61" s="133" t="s">
        <v>455</v>
      </c>
      <c r="I61" s="132"/>
      <c r="J61" s="132"/>
      <c r="K61" s="132"/>
      <c r="L61" s="132"/>
      <c r="M61" s="132"/>
      <c r="N61" s="132"/>
      <c r="O61" s="132"/>
      <c r="P61" s="132"/>
      <c r="Q61" s="132"/>
      <c r="R61" s="132"/>
      <c r="S61" s="132"/>
      <c r="T61" s="132"/>
      <c r="U61" s="132"/>
      <c r="V61" s="132"/>
      <c r="W61" s="132"/>
      <c r="X61" s="132"/>
      <c r="Y61" s="132"/>
      <c r="Z61" s="132"/>
      <c r="AA61" s="132"/>
      <c r="AB61" s="132"/>
      <c r="AC61" s="155">
        <f t="shared" si="0"/>
        <v>0</v>
      </c>
      <c r="AD61" s="149">
        <f t="shared" si="1"/>
        <v>1</v>
      </c>
      <c r="AE61" s="155" t="str">
        <f t="shared" si="2"/>
        <v>3 - Moderado</v>
      </c>
      <c r="AF61" s="149">
        <f t="shared" si="3"/>
        <v>0.6</v>
      </c>
      <c r="AG61" s="156" t="str">
        <f t="shared" si="89"/>
        <v/>
      </c>
      <c r="AH61" s="149">
        <f t="shared" si="4"/>
        <v>0.6</v>
      </c>
      <c r="AI61" s="133"/>
      <c r="AJ61" s="133"/>
      <c r="AK61" s="133"/>
      <c r="AL61" s="133"/>
      <c r="AM61" s="134"/>
      <c r="AN61" s="164"/>
      <c r="AO61" s="164"/>
      <c r="AP61" s="134"/>
      <c r="AQ61" s="134"/>
      <c r="AR61" s="164"/>
      <c r="AS61" s="164"/>
      <c r="AT61" s="134"/>
      <c r="AU61" s="134"/>
      <c r="AV61" s="164"/>
      <c r="AW61" s="164"/>
      <c r="AX61" s="134"/>
      <c r="AY61" s="134"/>
      <c r="AZ61" s="164"/>
      <c r="BA61" s="164"/>
      <c r="BB61" s="134"/>
      <c r="BC61" s="134"/>
      <c r="BD61" s="164"/>
      <c r="BE61" s="164"/>
      <c r="BF61" s="134"/>
      <c r="BG61" s="134"/>
      <c r="BH61" s="164"/>
      <c r="BI61" s="164"/>
      <c r="BJ61" s="134"/>
      <c r="BK61" s="134"/>
      <c r="BL61" s="164"/>
      <c r="BM61" s="164"/>
      <c r="BN61" s="134"/>
      <c r="BO61" s="134"/>
      <c r="BP61" s="164"/>
      <c r="BQ61" s="164"/>
      <c r="BR61" s="134"/>
      <c r="BS61" s="134"/>
      <c r="BT61" s="164"/>
      <c r="BU61" s="164"/>
      <c r="BV61" s="134"/>
      <c r="BW61" s="134"/>
      <c r="BX61" s="164"/>
      <c r="BY61" s="164"/>
      <c r="BZ61" s="134"/>
      <c r="CA61" s="134"/>
      <c r="CB61" s="164"/>
      <c r="CC61" s="164"/>
      <c r="CD61" s="134"/>
      <c r="CE61" s="134"/>
      <c r="CF61" s="164"/>
      <c r="CG61" s="164"/>
      <c r="CH61" s="134"/>
      <c r="CI61" s="164"/>
      <c r="CJ61" s="164"/>
      <c r="CK61" s="134"/>
      <c r="CL61" s="159" t="str">
        <f t="shared" si="90"/>
        <v>5 - Muy Alta</v>
      </c>
      <c r="CM61" s="165">
        <f t="shared" si="5"/>
        <v>1</v>
      </c>
      <c r="CN61" s="159" t="str">
        <f t="shared" si="91"/>
        <v>3 - Moderado</v>
      </c>
      <c r="CO61" s="165">
        <f t="shared" si="92"/>
        <v>0.6</v>
      </c>
      <c r="CP61" s="145" t="str">
        <f t="shared" si="6"/>
        <v>ALTO</v>
      </c>
      <c r="CQ61" s="149">
        <f t="shared" si="93"/>
        <v>0.6</v>
      </c>
      <c r="CR61" s="188"/>
      <c r="CS61" s="145">
        <f t="shared" si="94"/>
        <v>5</v>
      </c>
      <c r="CT61" s="134"/>
      <c r="CU61" s="188"/>
      <c r="CV61" s="188"/>
      <c r="CW61" s="158"/>
      <c r="CX61" s="160">
        <f t="shared" si="7"/>
        <v>0</v>
      </c>
      <c r="CY61" s="161">
        <f t="shared" si="95"/>
        <v>3</v>
      </c>
      <c r="CZ61" s="160" t="str">
        <f t="shared" si="96"/>
        <v>Moderado</v>
      </c>
      <c r="DA61" s="153">
        <f t="shared" si="97"/>
        <v>0.6</v>
      </c>
      <c r="DB61" s="154">
        <f t="shared" si="98"/>
        <v>0</v>
      </c>
      <c r="DC61" s="154">
        <f t="shared" si="8"/>
        <v>0</v>
      </c>
      <c r="DD61" s="160">
        <f t="shared" si="99"/>
        <v>0</v>
      </c>
      <c r="DE61" s="434">
        <f t="shared" si="9"/>
        <v>5</v>
      </c>
      <c r="DF61" s="153">
        <f t="shared" si="10"/>
        <v>1</v>
      </c>
      <c r="DG61" s="434">
        <f t="shared" si="100"/>
        <v>3</v>
      </c>
      <c r="DH61" s="434"/>
      <c r="DI61" s="153">
        <f t="shared" si="11"/>
        <v>0.6</v>
      </c>
      <c r="DJ61" s="154">
        <f t="shared" si="12"/>
        <v>0</v>
      </c>
      <c r="DK61" s="154">
        <f t="shared" si="13"/>
        <v>0</v>
      </c>
      <c r="DL61" s="160">
        <f t="shared" si="14"/>
        <v>0</v>
      </c>
      <c r="DM61" s="434">
        <f t="shared" si="15"/>
        <v>5</v>
      </c>
      <c r="DN61" s="153">
        <f t="shared" si="16"/>
        <v>1</v>
      </c>
      <c r="DO61" s="434">
        <f t="shared" si="17"/>
        <v>3</v>
      </c>
      <c r="DP61" s="153">
        <f t="shared" si="18"/>
        <v>0.6</v>
      </c>
      <c r="DQ61" s="154">
        <f t="shared" si="19"/>
        <v>0</v>
      </c>
      <c r="DR61" s="154">
        <f t="shared" si="20"/>
        <v>0</v>
      </c>
      <c r="DS61" s="160">
        <f t="shared" si="21"/>
        <v>0</v>
      </c>
      <c r="DT61" s="434">
        <f t="shared" si="22"/>
        <v>5</v>
      </c>
      <c r="DU61" s="153">
        <f t="shared" si="23"/>
        <v>1</v>
      </c>
      <c r="DV61" s="434">
        <f t="shared" si="24"/>
        <v>3</v>
      </c>
      <c r="DW61" s="153">
        <f t="shared" si="25"/>
        <v>0.6</v>
      </c>
      <c r="DX61" s="154">
        <f t="shared" si="26"/>
        <v>0</v>
      </c>
      <c r="DY61" s="154">
        <f t="shared" si="27"/>
        <v>0</v>
      </c>
      <c r="DZ61" s="160">
        <f t="shared" si="28"/>
        <v>0</v>
      </c>
      <c r="EA61" s="434">
        <f t="shared" si="29"/>
        <v>5</v>
      </c>
      <c r="EB61" s="153">
        <f t="shared" si="30"/>
        <v>1</v>
      </c>
      <c r="EC61" s="434">
        <f t="shared" si="31"/>
        <v>3</v>
      </c>
      <c r="ED61" s="153">
        <f t="shared" si="32"/>
        <v>0.6</v>
      </c>
      <c r="EE61" s="154">
        <f t="shared" si="33"/>
        <v>0</v>
      </c>
      <c r="EF61" s="154">
        <f t="shared" si="34"/>
        <v>0</v>
      </c>
      <c r="EG61" s="160">
        <f t="shared" si="35"/>
        <v>0</v>
      </c>
      <c r="EH61" s="434">
        <f t="shared" si="36"/>
        <v>5</v>
      </c>
      <c r="EI61" s="153">
        <f t="shared" si="37"/>
        <v>1</v>
      </c>
      <c r="EJ61" s="434">
        <f t="shared" si="38"/>
        <v>3</v>
      </c>
      <c r="EK61" s="153">
        <f t="shared" si="39"/>
        <v>0.6</v>
      </c>
      <c r="EL61" s="154">
        <f t="shared" si="40"/>
        <v>0</v>
      </c>
      <c r="EM61" s="154">
        <f t="shared" si="41"/>
        <v>0</v>
      </c>
      <c r="EN61" s="160">
        <f t="shared" si="42"/>
        <v>0</v>
      </c>
      <c r="EO61" s="434">
        <f t="shared" si="43"/>
        <v>5</v>
      </c>
      <c r="EP61" s="153">
        <f t="shared" si="44"/>
        <v>1</v>
      </c>
      <c r="EQ61" s="434">
        <f t="shared" si="45"/>
        <v>3</v>
      </c>
      <c r="ER61" s="153">
        <f t="shared" si="46"/>
        <v>0.6</v>
      </c>
      <c r="ES61" s="154">
        <f t="shared" si="47"/>
        <v>0</v>
      </c>
      <c r="ET61" s="154">
        <f t="shared" si="48"/>
        <v>0</v>
      </c>
      <c r="EU61" s="160">
        <f t="shared" si="49"/>
        <v>0</v>
      </c>
      <c r="EV61" s="434">
        <f t="shared" si="50"/>
        <v>5</v>
      </c>
      <c r="EW61" s="153">
        <f t="shared" si="51"/>
        <v>1</v>
      </c>
      <c r="EX61" s="434">
        <f t="shared" si="52"/>
        <v>3</v>
      </c>
      <c r="EY61" s="153">
        <f t="shared" si="53"/>
        <v>0.6</v>
      </c>
      <c r="EZ61" s="154">
        <f t="shared" si="54"/>
        <v>0</v>
      </c>
      <c r="FA61" s="154">
        <f t="shared" si="55"/>
        <v>0</v>
      </c>
      <c r="FB61" s="160">
        <f t="shared" si="56"/>
        <v>0</v>
      </c>
      <c r="FC61" s="434">
        <f t="shared" si="57"/>
        <v>5</v>
      </c>
      <c r="FD61" s="153">
        <f t="shared" si="58"/>
        <v>1</v>
      </c>
      <c r="FE61" s="434">
        <f t="shared" si="59"/>
        <v>3</v>
      </c>
      <c r="FF61" s="153">
        <f t="shared" si="60"/>
        <v>0.6</v>
      </c>
      <c r="FG61" s="154">
        <f t="shared" si="61"/>
        <v>0</v>
      </c>
      <c r="FH61" s="154">
        <f t="shared" si="62"/>
        <v>0</v>
      </c>
      <c r="FI61" s="160">
        <f t="shared" si="63"/>
        <v>0</v>
      </c>
      <c r="FJ61" s="434">
        <f t="shared" si="64"/>
        <v>5</v>
      </c>
      <c r="FK61" s="153">
        <f t="shared" si="65"/>
        <v>1</v>
      </c>
      <c r="FL61" s="434">
        <f t="shared" si="66"/>
        <v>3</v>
      </c>
      <c r="FM61" s="153">
        <f t="shared" si="67"/>
        <v>0.6</v>
      </c>
      <c r="FN61" s="154">
        <f t="shared" si="68"/>
        <v>0</v>
      </c>
      <c r="FO61" s="154">
        <f t="shared" si="69"/>
        <v>0</v>
      </c>
      <c r="FP61" s="160">
        <f t="shared" si="70"/>
        <v>0</v>
      </c>
      <c r="FQ61" s="434">
        <f t="shared" si="71"/>
        <v>5</v>
      </c>
      <c r="FR61" s="153">
        <f t="shared" si="72"/>
        <v>1</v>
      </c>
      <c r="FS61" s="434">
        <f t="shared" si="73"/>
        <v>3</v>
      </c>
      <c r="FT61" s="153">
        <f t="shared" si="74"/>
        <v>0.6</v>
      </c>
      <c r="FU61" s="154">
        <f t="shared" si="75"/>
        <v>0</v>
      </c>
      <c r="FV61" s="154">
        <f t="shared" si="76"/>
        <v>0</v>
      </c>
      <c r="FW61" s="160">
        <f t="shared" si="77"/>
        <v>0</v>
      </c>
      <c r="FX61" s="434">
        <f t="shared" si="78"/>
        <v>5</v>
      </c>
      <c r="FY61" s="153">
        <f t="shared" si="79"/>
        <v>1</v>
      </c>
      <c r="FZ61" s="434">
        <f t="shared" si="80"/>
        <v>3</v>
      </c>
      <c r="GA61" s="153">
        <f t="shared" si="81"/>
        <v>0.6</v>
      </c>
      <c r="GB61" s="154">
        <f t="shared" si="82"/>
        <v>0</v>
      </c>
      <c r="GC61" s="154">
        <f t="shared" si="83"/>
        <v>0</v>
      </c>
      <c r="GD61" s="160">
        <f t="shared" si="84"/>
        <v>0</v>
      </c>
      <c r="GE61" s="434">
        <f t="shared" si="85"/>
        <v>5</v>
      </c>
      <c r="GF61" s="153">
        <f t="shared" si="86"/>
        <v>1</v>
      </c>
      <c r="GG61" s="434">
        <f t="shared" si="87"/>
        <v>3</v>
      </c>
      <c r="GH61" s="153">
        <f t="shared" si="88"/>
        <v>0.6</v>
      </c>
      <c r="GI61" s="153">
        <f t="shared" si="101"/>
        <v>0.6</v>
      </c>
    </row>
    <row r="62" spans="1:191" ht="37.799999999999997" hidden="1" customHeight="1" x14ac:dyDescent="0.2">
      <c r="A62" s="156">
        <v>54</v>
      </c>
      <c r="B62" s="133"/>
      <c r="C62" s="133"/>
      <c r="D62" s="274"/>
      <c r="E62" s="133"/>
      <c r="F62" s="275"/>
      <c r="G62" s="133"/>
      <c r="H62" s="133" t="s">
        <v>455</v>
      </c>
      <c r="I62" s="132"/>
      <c r="J62" s="132"/>
      <c r="K62" s="132"/>
      <c r="L62" s="132"/>
      <c r="M62" s="132"/>
      <c r="N62" s="132"/>
      <c r="O62" s="132"/>
      <c r="P62" s="132"/>
      <c r="Q62" s="132"/>
      <c r="R62" s="132"/>
      <c r="S62" s="132"/>
      <c r="T62" s="132"/>
      <c r="U62" s="132"/>
      <c r="V62" s="132"/>
      <c r="W62" s="132"/>
      <c r="X62" s="132"/>
      <c r="Y62" s="132"/>
      <c r="Z62" s="132"/>
      <c r="AA62" s="132"/>
      <c r="AB62" s="132"/>
      <c r="AC62" s="155">
        <f t="shared" si="0"/>
        <v>0</v>
      </c>
      <c r="AD62" s="149">
        <f t="shared" si="1"/>
        <v>1</v>
      </c>
      <c r="AE62" s="155" t="str">
        <f t="shared" si="2"/>
        <v>3 - Moderado</v>
      </c>
      <c r="AF62" s="149">
        <f t="shared" si="3"/>
        <v>0.6</v>
      </c>
      <c r="AG62" s="156" t="str">
        <f t="shared" si="89"/>
        <v/>
      </c>
      <c r="AH62" s="149">
        <f t="shared" si="4"/>
        <v>0.6</v>
      </c>
      <c r="AI62" s="133"/>
      <c r="AJ62" s="133"/>
      <c r="AK62" s="133"/>
      <c r="AL62" s="133"/>
      <c r="AM62" s="134"/>
      <c r="AN62" s="164"/>
      <c r="AO62" s="164"/>
      <c r="AP62" s="134"/>
      <c r="AQ62" s="134"/>
      <c r="AR62" s="164"/>
      <c r="AS62" s="164"/>
      <c r="AT62" s="134"/>
      <c r="AU62" s="134"/>
      <c r="AV62" s="164"/>
      <c r="AW62" s="164"/>
      <c r="AX62" s="134"/>
      <c r="AY62" s="134"/>
      <c r="AZ62" s="164"/>
      <c r="BA62" s="164"/>
      <c r="BB62" s="134"/>
      <c r="BC62" s="134"/>
      <c r="BD62" s="164"/>
      <c r="BE62" s="164"/>
      <c r="BF62" s="134"/>
      <c r="BG62" s="134"/>
      <c r="BH62" s="164"/>
      <c r="BI62" s="164"/>
      <c r="BJ62" s="134"/>
      <c r="BK62" s="134"/>
      <c r="BL62" s="164"/>
      <c r="BM62" s="164"/>
      <c r="BN62" s="134"/>
      <c r="BO62" s="134"/>
      <c r="BP62" s="164"/>
      <c r="BQ62" s="164"/>
      <c r="BR62" s="134"/>
      <c r="BS62" s="134"/>
      <c r="BT62" s="164"/>
      <c r="BU62" s="164"/>
      <c r="BV62" s="134"/>
      <c r="BW62" s="134"/>
      <c r="BX62" s="164"/>
      <c r="BY62" s="164"/>
      <c r="BZ62" s="134"/>
      <c r="CA62" s="134"/>
      <c r="CB62" s="164"/>
      <c r="CC62" s="164"/>
      <c r="CD62" s="134"/>
      <c r="CE62" s="134"/>
      <c r="CF62" s="164"/>
      <c r="CG62" s="164"/>
      <c r="CH62" s="134"/>
      <c r="CI62" s="164"/>
      <c r="CJ62" s="164"/>
      <c r="CK62" s="134"/>
      <c r="CL62" s="159" t="str">
        <f t="shared" si="90"/>
        <v>5 - Muy Alta</v>
      </c>
      <c r="CM62" s="165">
        <f t="shared" si="5"/>
        <v>1</v>
      </c>
      <c r="CN62" s="159" t="str">
        <f t="shared" si="91"/>
        <v>3 - Moderado</v>
      </c>
      <c r="CO62" s="165">
        <f t="shared" si="92"/>
        <v>0.6</v>
      </c>
      <c r="CP62" s="145" t="str">
        <f t="shared" si="6"/>
        <v>ALTO</v>
      </c>
      <c r="CQ62" s="149">
        <f t="shared" si="93"/>
        <v>0.6</v>
      </c>
      <c r="CR62" s="188"/>
      <c r="CS62" s="145">
        <f t="shared" si="94"/>
        <v>5</v>
      </c>
      <c r="CT62" s="134"/>
      <c r="CU62" s="188"/>
      <c r="CV62" s="188"/>
      <c r="CW62" s="158"/>
      <c r="CX62" s="160">
        <f t="shared" si="7"/>
        <v>0</v>
      </c>
      <c r="CY62" s="161">
        <f t="shared" si="95"/>
        <v>3</v>
      </c>
      <c r="CZ62" s="160" t="str">
        <f t="shared" si="96"/>
        <v>Moderado</v>
      </c>
      <c r="DA62" s="153">
        <f t="shared" si="97"/>
        <v>0.6</v>
      </c>
      <c r="DB62" s="154">
        <f t="shared" si="98"/>
        <v>0</v>
      </c>
      <c r="DC62" s="154">
        <f t="shared" si="8"/>
        <v>0</v>
      </c>
      <c r="DD62" s="160">
        <f t="shared" si="99"/>
        <v>0</v>
      </c>
      <c r="DE62" s="434">
        <f t="shared" si="9"/>
        <v>5</v>
      </c>
      <c r="DF62" s="153">
        <f t="shared" si="10"/>
        <v>1</v>
      </c>
      <c r="DG62" s="434">
        <f t="shared" si="100"/>
        <v>3</v>
      </c>
      <c r="DH62" s="434"/>
      <c r="DI62" s="153">
        <f t="shared" si="11"/>
        <v>0.6</v>
      </c>
      <c r="DJ62" s="154">
        <f t="shared" si="12"/>
        <v>0</v>
      </c>
      <c r="DK62" s="154">
        <f t="shared" si="13"/>
        <v>0</v>
      </c>
      <c r="DL62" s="160">
        <f t="shared" si="14"/>
        <v>0</v>
      </c>
      <c r="DM62" s="434">
        <f t="shared" si="15"/>
        <v>5</v>
      </c>
      <c r="DN62" s="153">
        <f t="shared" si="16"/>
        <v>1</v>
      </c>
      <c r="DO62" s="434">
        <f t="shared" si="17"/>
        <v>3</v>
      </c>
      <c r="DP62" s="153">
        <f t="shared" si="18"/>
        <v>0.6</v>
      </c>
      <c r="DQ62" s="154">
        <f t="shared" si="19"/>
        <v>0</v>
      </c>
      <c r="DR62" s="154">
        <f t="shared" si="20"/>
        <v>0</v>
      </c>
      <c r="DS62" s="160">
        <f t="shared" si="21"/>
        <v>0</v>
      </c>
      <c r="DT62" s="434">
        <f t="shared" si="22"/>
        <v>5</v>
      </c>
      <c r="DU62" s="153">
        <f t="shared" si="23"/>
        <v>1</v>
      </c>
      <c r="DV62" s="434">
        <f t="shared" si="24"/>
        <v>3</v>
      </c>
      <c r="DW62" s="153">
        <f t="shared" si="25"/>
        <v>0.6</v>
      </c>
      <c r="DX62" s="154">
        <f t="shared" si="26"/>
        <v>0</v>
      </c>
      <c r="DY62" s="154">
        <f t="shared" si="27"/>
        <v>0</v>
      </c>
      <c r="DZ62" s="160">
        <f t="shared" si="28"/>
        <v>0</v>
      </c>
      <c r="EA62" s="434">
        <f t="shared" si="29"/>
        <v>5</v>
      </c>
      <c r="EB62" s="153">
        <f t="shared" si="30"/>
        <v>1</v>
      </c>
      <c r="EC62" s="434">
        <f t="shared" si="31"/>
        <v>3</v>
      </c>
      <c r="ED62" s="153">
        <f t="shared" si="32"/>
        <v>0.6</v>
      </c>
      <c r="EE62" s="154">
        <f t="shared" si="33"/>
        <v>0</v>
      </c>
      <c r="EF62" s="154">
        <f t="shared" si="34"/>
        <v>0</v>
      </c>
      <c r="EG62" s="160">
        <f t="shared" si="35"/>
        <v>0</v>
      </c>
      <c r="EH62" s="434">
        <f t="shared" si="36"/>
        <v>5</v>
      </c>
      <c r="EI62" s="153">
        <f t="shared" si="37"/>
        <v>1</v>
      </c>
      <c r="EJ62" s="434">
        <f t="shared" si="38"/>
        <v>3</v>
      </c>
      <c r="EK62" s="153">
        <f t="shared" si="39"/>
        <v>0.6</v>
      </c>
      <c r="EL62" s="154">
        <f t="shared" si="40"/>
        <v>0</v>
      </c>
      <c r="EM62" s="154">
        <f t="shared" si="41"/>
        <v>0</v>
      </c>
      <c r="EN62" s="160">
        <f t="shared" si="42"/>
        <v>0</v>
      </c>
      <c r="EO62" s="434">
        <f t="shared" si="43"/>
        <v>5</v>
      </c>
      <c r="EP62" s="153">
        <f t="shared" si="44"/>
        <v>1</v>
      </c>
      <c r="EQ62" s="434">
        <f t="shared" si="45"/>
        <v>3</v>
      </c>
      <c r="ER62" s="153">
        <f t="shared" si="46"/>
        <v>0.6</v>
      </c>
      <c r="ES62" s="154">
        <f t="shared" si="47"/>
        <v>0</v>
      </c>
      <c r="ET62" s="154">
        <f t="shared" si="48"/>
        <v>0</v>
      </c>
      <c r="EU62" s="160">
        <f t="shared" si="49"/>
        <v>0</v>
      </c>
      <c r="EV62" s="434">
        <f t="shared" si="50"/>
        <v>5</v>
      </c>
      <c r="EW62" s="153">
        <f t="shared" si="51"/>
        <v>1</v>
      </c>
      <c r="EX62" s="434">
        <f t="shared" si="52"/>
        <v>3</v>
      </c>
      <c r="EY62" s="153">
        <f t="shared" si="53"/>
        <v>0.6</v>
      </c>
      <c r="EZ62" s="154">
        <f t="shared" si="54"/>
        <v>0</v>
      </c>
      <c r="FA62" s="154">
        <f t="shared" si="55"/>
        <v>0</v>
      </c>
      <c r="FB62" s="160">
        <f t="shared" si="56"/>
        <v>0</v>
      </c>
      <c r="FC62" s="434">
        <f t="shared" si="57"/>
        <v>5</v>
      </c>
      <c r="FD62" s="153">
        <f t="shared" si="58"/>
        <v>1</v>
      </c>
      <c r="FE62" s="434">
        <f t="shared" si="59"/>
        <v>3</v>
      </c>
      <c r="FF62" s="153">
        <f t="shared" si="60"/>
        <v>0.6</v>
      </c>
      <c r="FG62" s="154">
        <f t="shared" si="61"/>
        <v>0</v>
      </c>
      <c r="FH62" s="154">
        <f t="shared" si="62"/>
        <v>0</v>
      </c>
      <c r="FI62" s="160">
        <f t="shared" si="63"/>
        <v>0</v>
      </c>
      <c r="FJ62" s="434">
        <f t="shared" si="64"/>
        <v>5</v>
      </c>
      <c r="FK62" s="153">
        <f t="shared" si="65"/>
        <v>1</v>
      </c>
      <c r="FL62" s="434">
        <f t="shared" si="66"/>
        <v>3</v>
      </c>
      <c r="FM62" s="153">
        <f t="shared" si="67"/>
        <v>0.6</v>
      </c>
      <c r="FN62" s="154">
        <f t="shared" si="68"/>
        <v>0</v>
      </c>
      <c r="FO62" s="154">
        <f t="shared" si="69"/>
        <v>0</v>
      </c>
      <c r="FP62" s="160">
        <f t="shared" si="70"/>
        <v>0</v>
      </c>
      <c r="FQ62" s="434">
        <f t="shared" si="71"/>
        <v>5</v>
      </c>
      <c r="FR62" s="153">
        <f t="shared" si="72"/>
        <v>1</v>
      </c>
      <c r="FS62" s="434">
        <f t="shared" si="73"/>
        <v>3</v>
      </c>
      <c r="FT62" s="153">
        <f t="shared" si="74"/>
        <v>0.6</v>
      </c>
      <c r="FU62" s="154">
        <f t="shared" si="75"/>
        <v>0</v>
      </c>
      <c r="FV62" s="154">
        <f t="shared" si="76"/>
        <v>0</v>
      </c>
      <c r="FW62" s="160">
        <f t="shared" si="77"/>
        <v>0</v>
      </c>
      <c r="FX62" s="434">
        <f t="shared" si="78"/>
        <v>5</v>
      </c>
      <c r="FY62" s="153">
        <f t="shared" si="79"/>
        <v>1</v>
      </c>
      <c r="FZ62" s="434">
        <f t="shared" si="80"/>
        <v>3</v>
      </c>
      <c r="GA62" s="153">
        <f t="shared" si="81"/>
        <v>0.6</v>
      </c>
      <c r="GB62" s="154">
        <f t="shared" si="82"/>
        <v>0</v>
      </c>
      <c r="GC62" s="154">
        <f t="shared" si="83"/>
        <v>0</v>
      </c>
      <c r="GD62" s="160">
        <f t="shared" si="84"/>
        <v>0</v>
      </c>
      <c r="GE62" s="434">
        <f t="shared" si="85"/>
        <v>5</v>
      </c>
      <c r="GF62" s="153">
        <f t="shared" si="86"/>
        <v>1</v>
      </c>
      <c r="GG62" s="434">
        <f t="shared" si="87"/>
        <v>3</v>
      </c>
      <c r="GH62" s="153">
        <f t="shared" si="88"/>
        <v>0.6</v>
      </c>
      <c r="GI62" s="153">
        <f t="shared" si="101"/>
        <v>0.6</v>
      </c>
    </row>
    <row r="63" spans="1:191" ht="37.799999999999997" hidden="1" customHeight="1" x14ac:dyDescent="0.2">
      <c r="A63" s="156">
        <v>55</v>
      </c>
      <c r="B63" s="133"/>
      <c r="C63" s="133"/>
      <c r="D63" s="274"/>
      <c r="E63" s="133"/>
      <c r="F63" s="275"/>
      <c r="G63" s="133"/>
      <c r="H63" s="133" t="s">
        <v>455</v>
      </c>
      <c r="I63" s="132"/>
      <c r="J63" s="132"/>
      <c r="K63" s="132"/>
      <c r="L63" s="132"/>
      <c r="M63" s="132"/>
      <c r="N63" s="132"/>
      <c r="O63" s="132"/>
      <c r="P63" s="132"/>
      <c r="Q63" s="132"/>
      <c r="R63" s="132"/>
      <c r="S63" s="132"/>
      <c r="T63" s="132"/>
      <c r="U63" s="132"/>
      <c r="V63" s="132"/>
      <c r="W63" s="132"/>
      <c r="X63" s="132"/>
      <c r="Y63" s="132"/>
      <c r="Z63" s="132"/>
      <c r="AA63" s="132"/>
      <c r="AB63" s="132"/>
      <c r="AC63" s="155">
        <f t="shared" si="0"/>
        <v>0</v>
      </c>
      <c r="AD63" s="149">
        <f t="shared" si="1"/>
        <v>1</v>
      </c>
      <c r="AE63" s="155" t="str">
        <f t="shared" si="2"/>
        <v>3 - Moderado</v>
      </c>
      <c r="AF63" s="149">
        <f t="shared" si="3"/>
        <v>0.6</v>
      </c>
      <c r="AG63" s="156" t="str">
        <f t="shared" si="89"/>
        <v/>
      </c>
      <c r="AH63" s="149">
        <f t="shared" si="4"/>
        <v>0.6</v>
      </c>
      <c r="AI63" s="133"/>
      <c r="AJ63" s="133"/>
      <c r="AK63" s="133"/>
      <c r="AL63" s="133"/>
      <c r="AM63" s="134"/>
      <c r="AN63" s="164"/>
      <c r="AO63" s="164"/>
      <c r="AP63" s="134"/>
      <c r="AQ63" s="134"/>
      <c r="AR63" s="164"/>
      <c r="AS63" s="164"/>
      <c r="AT63" s="134"/>
      <c r="AU63" s="134"/>
      <c r="AV63" s="164"/>
      <c r="AW63" s="164"/>
      <c r="AX63" s="134"/>
      <c r="AY63" s="134"/>
      <c r="AZ63" s="164"/>
      <c r="BA63" s="164"/>
      <c r="BB63" s="134"/>
      <c r="BC63" s="134"/>
      <c r="BD63" s="164"/>
      <c r="BE63" s="164"/>
      <c r="BF63" s="134"/>
      <c r="BG63" s="134"/>
      <c r="BH63" s="164"/>
      <c r="BI63" s="164"/>
      <c r="BJ63" s="134"/>
      <c r="BK63" s="134"/>
      <c r="BL63" s="164"/>
      <c r="BM63" s="164"/>
      <c r="BN63" s="134"/>
      <c r="BO63" s="134"/>
      <c r="BP63" s="164"/>
      <c r="BQ63" s="164"/>
      <c r="BR63" s="134"/>
      <c r="BS63" s="134"/>
      <c r="BT63" s="164"/>
      <c r="BU63" s="164"/>
      <c r="BV63" s="134"/>
      <c r="BW63" s="134"/>
      <c r="BX63" s="164"/>
      <c r="BY63" s="164"/>
      <c r="BZ63" s="134"/>
      <c r="CA63" s="134"/>
      <c r="CB63" s="164"/>
      <c r="CC63" s="164"/>
      <c r="CD63" s="134"/>
      <c r="CE63" s="134"/>
      <c r="CF63" s="164"/>
      <c r="CG63" s="164"/>
      <c r="CH63" s="134"/>
      <c r="CI63" s="164"/>
      <c r="CJ63" s="164"/>
      <c r="CK63" s="134"/>
      <c r="CL63" s="159" t="str">
        <f t="shared" si="90"/>
        <v>5 - Muy Alta</v>
      </c>
      <c r="CM63" s="165">
        <f t="shared" si="5"/>
        <v>1</v>
      </c>
      <c r="CN63" s="159" t="str">
        <f t="shared" si="91"/>
        <v>3 - Moderado</v>
      </c>
      <c r="CO63" s="165">
        <f t="shared" si="92"/>
        <v>0.6</v>
      </c>
      <c r="CP63" s="145" t="str">
        <f t="shared" si="6"/>
        <v>ALTO</v>
      </c>
      <c r="CQ63" s="149">
        <f t="shared" si="93"/>
        <v>0.6</v>
      </c>
      <c r="CR63" s="188"/>
      <c r="CS63" s="145">
        <f t="shared" si="94"/>
        <v>5</v>
      </c>
      <c r="CT63" s="134"/>
      <c r="CU63" s="188"/>
      <c r="CV63" s="188"/>
      <c r="CW63" s="158"/>
      <c r="CX63" s="160">
        <f t="shared" si="7"/>
        <v>0</v>
      </c>
      <c r="CY63" s="161">
        <f t="shared" si="95"/>
        <v>3</v>
      </c>
      <c r="CZ63" s="160" t="str">
        <f t="shared" si="96"/>
        <v>Moderado</v>
      </c>
      <c r="DA63" s="153">
        <f t="shared" si="97"/>
        <v>0.6</v>
      </c>
      <c r="DB63" s="154">
        <f t="shared" si="98"/>
        <v>0</v>
      </c>
      <c r="DC63" s="154">
        <f t="shared" si="8"/>
        <v>0</v>
      </c>
      <c r="DD63" s="160">
        <f t="shared" si="99"/>
        <v>0</v>
      </c>
      <c r="DE63" s="434">
        <f t="shared" si="9"/>
        <v>5</v>
      </c>
      <c r="DF63" s="153">
        <f t="shared" si="10"/>
        <v>1</v>
      </c>
      <c r="DG63" s="434">
        <f t="shared" si="100"/>
        <v>3</v>
      </c>
      <c r="DH63" s="434"/>
      <c r="DI63" s="153">
        <f t="shared" si="11"/>
        <v>0.6</v>
      </c>
      <c r="DJ63" s="154">
        <f t="shared" si="12"/>
        <v>0</v>
      </c>
      <c r="DK63" s="154">
        <f t="shared" si="13"/>
        <v>0</v>
      </c>
      <c r="DL63" s="160">
        <f t="shared" si="14"/>
        <v>0</v>
      </c>
      <c r="DM63" s="434">
        <f t="shared" si="15"/>
        <v>5</v>
      </c>
      <c r="DN63" s="153">
        <f t="shared" si="16"/>
        <v>1</v>
      </c>
      <c r="DO63" s="434">
        <f t="shared" si="17"/>
        <v>3</v>
      </c>
      <c r="DP63" s="153">
        <f t="shared" si="18"/>
        <v>0.6</v>
      </c>
      <c r="DQ63" s="154">
        <f t="shared" si="19"/>
        <v>0</v>
      </c>
      <c r="DR63" s="154">
        <f t="shared" si="20"/>
        <v>0</v>
      </c>
      <c r="DS63" s="160">
        <f t="shared" si="21"/>
        <v>0</v>
      </c>
      <c r="DT63" s="434">
        <f t="shared" si="22"/>
        <v>5</v>
      </c>
      <c r="DU63" s="153">
        <f t="shared" si="23"/>
        <v>1</v>
      </c>
      <c r="DV63" s="434">
        <f t="shared" si="24"/>
        <v>3</v>
      </c>
      <c r="DW63" s="153">
        <f t="shared" si="25"/>
        <v>0.6</v>
      </c>
      <c r="DX63" s="154">
        <f t="shared" si="26"/>
        <v>0</v>
      </c>
      <c r="DY63" s="154">
        <f t="shared" si="27"/>
        <v>0</v>
      </c>
      <c r="DZ63" s="160">
        <f t="shared" si="28"/>
        <v>0</v>
      </c>
      <c r="EA63" s="434">
        <f t="shared" si="29"/>
        <v>5</v>
      </c>
      <c r="EB63" s="153">
        <f t="shared" si="30"/>
        <v>1</v>
      </c>
      <c r="EC63" s="434">
        <f t="shared" si="31"/>
        <v>3</v>
      </c>
      <c r="ED63" s="153">
        <f t="shared" si="32"/>
        <v>0.6</v>
      </c>
      <c r="EE63" s="154">
        <f t="shared" si="33"/>
        <v>0</v>
      </c>
      <c r="EF63" s="154">
        <f t="shared" si="34"/>
        <v>0</v>
      </c>
      <c r="EG63" s="160">
        <f t="shared" si="35"/>
        <v>0</v>
      </c>
      <c r="EH63" s="434">
        <f t="shared" si="36"/>
        <v>5</v>
      </c>
      <c r="EI63" s="153">
        <f t="shared" si="37"/>
        <v>1</v>
      </c>
      <c r="EJ63" s="434">
        <f t="shared" si="38"/>
        <v>3</v>
      </c>
      <c r="EK63" s="153">
        <f t="shared" si="39"/>
        <v>0.6</v>
      </c>
      <c r="EL63" s="154">
        <f t="shared" si="40"/>
        <v>0</v>
      </c>
      <c r="EM63" s="154">
        <f t="shared" si="41"/>
        <v>0</v>
      </c>
      <c r="EN63" s="160">
        <f t="shared" si="42"/>
        <v>0</v>
      </c>
      <c r="EO63" s="434">
        <f t="shared" si="43"/>
        <v>5</v>
      </c>
      <c r="EP63" s="153">
        <f t="shared" si="44"/>
        <v>1</v>
      </c>
      <c r="EQ63" s="434">
        <f t="shared" si="45"/>
        <v>3</v>
      </c>
      <c r="ER63" s="153">
        <f t="shared" si="46"/>
        <v>0.6</v>
      </c>
      <c r="ES63" s="154">
        <f t="shared" si="47"/>
        <v>0</v>
      </c>
      <c r="ET63" s="154">
        <f t="shared" si="48"/>
        <v>0</v>
      </c>
      <c r="EU63" s="160">
        <f t="shared" si="49"/>
        <v>0</v>
      </c>
      <c r="EV63" s="434">
        <f t="shared" si="50"/>
        <v>5</v>
      </c>
      <c r="EW63" s="153">
        <f t="shared" si="51"/>
        <v>1</v>
      </c>
      <c r="EX63" s="434">
        <f t="shared" si="52"/>
        <v>3</v>
      </c>
      <c r="EY63" s="153">
        <f t="shared" si="53"/>
        <v>0.6</v>
      </c>
      <c r="EZ63" s="154">
        <f t="shared" si="54"/>
        <v>0</v>
      </c>
      <c r="FA63" s="154">
        <f t="shared" si="55"/>
        <v>0</v>
      </c>
      <c r="FB63" s="160">
        <f t="shared" si="56"/>
        <v>0</v>
      </c>
      <c r="FC63" s="434">
        <f t="shared" si="57"/>
        <v>5</v>
      </c>
      <c r="FD63" s="153">
        <f t="shared" si="58"/>
        <v>1</v>
      </c>
      <c r="FE63" s="434">
        <f t="shared" si="59"/>
        <v>3</v>
      </c>
      <c r="FF63" s="153">
        <f t="shared" si="60"/>
        <v>0.6</v>
      </c>
      <c r="FG63" s="154">
        <f t="shared" si="61"/>
        <v>0</v>
      </c>
      <c r="FH63" s="154">
        <f t="shared" si="62"/>
        <v>0</v>
      </c>
      <c r="FI63" s="160">
        <f t="shared" si="63"/>
        <v>0</v>
      </c>
      <c r="FJ63" s="434">
        <f t="shared" si="64"/>
        <v>5</v>
      </c>
      <c r="FK63" s="153">
        <f t="shared" si="65"/>
        <v>1</v>
      </c>
      <c r="FL63" s="434">
        <f t="shared" si="66"/>
        <v>3</v>
      </c>
      <c r="FM63" s="153">
        <f t="shared" si="67"/>
        <v>0.6</v>
      </c>
      <c r="FN63" s="154">
        <f t="shared" si="68"/>
        <v>0</v>
      </c>
      <c r="FO63" s="154">
        <f t="shared" si="69"/>
        <v>0</v>
      </c>
      <c r="FP63" s="160">
        <f t="shared" si="70"/>
        <v>0</v>
      </c>
      <c r="FQ63" s="434">
        <f t="shared" si="71"/>
        <v>5</v>
      </c>
      <c r="FR63" s="153">
        <f t="shared" si="72"/>
        <v>1</v>
      </c>
      <c r="FS63" s="434">
        <f t="shared" si="73"/>
        <v>3</v>
      </c>
      <c r="FT63" s="153">
        <f t="shared" si="74"/>
        <v>0.6</v>
      </c>
      <c r="FU63" s="154">
        <f t="shared" si="75"/>
        <v>0</v>
      </c>
      <c r="FV63" s="154">
        <f t="shared" si="76"/>
        <v>0</v>
      </c>
      <c r="FW63" s="160">
        <f t="shared" si="77"/>
        <v>0</v>
      </c>
      <c r="FX63" s="434">
        <f t="shared" si="78"/>
        <v>5</v>
      </c>
      <c r="FY63" s="153">
        <f t="shared" si="79"/>
        <v>1</v>
      </c>
      <c r="FZ63" s="434">
        <f t="shared" si="80"/>
        <v>3</v>
      </c>
      <c r="GA63" s="153">
        <f t="shared" si="81"/>
        <v>0.6</v>
      </c>
      <c r="GB63" s="154">
        <f t="shared" si="82"/>
        <v>0</v>
      </c>
      <c r="GC63" s="154">
        <f t="shared" si="83"/>
        <v>0</v>
      </c>
      <c r="GD63" s="160">
        <f t="shared" si="84"/>
        <v>0</v>
      </c>
      <c r="GE63" s="434">
        <f t="shared" si="85"/>
        <v>5</v>
      </c>
      <c r="GF63" s="153">
        <f t="shared" si="86"/>
        <v>1</v>
      </c>
      <c r="GG63" s="434">
        <f t="shared" si="87"/>
        <v>3</v>
      </c>
      <c r="GH63" s="153">
        <f t="shared" si="88"/>
        <v>0.6</v>
      </c>
      <c r="GI63" s="153">
        <f t="shared" si="101"/>
        <v>0.6</v>
      </c>
    </row>
    <row r="64" spans="1:191" ht="37.799999999999997" hidden="1" customHeight="1" x14ac:dyDescent="0.2">
      <c r="A64" s="156">
        <v>56</v>
      </c>
      <c r="B64" s="133"/>
      <c r="C64" s="133"/>
      <c r="D64" s="274"/>
      <c r="E64" s="133"/>
      <c r="F64" s="275"/>
      <c r="G64" s="133"/>
      <c r="H64" s="133" t="s">
        <v>455</v>
      </c>
      <c r="I64" s="132"/>
      <c r="J64" s="132"/>
      <c r="K64" s="132"/>
      <c r="L64" s="132"/>
      <c r="M64" s="132"/>
      <c r="N64" s="132"/>
      <c r="O64" s="132"/>
      <c r="P64" s="132"/>
      <c r="Q64" s="132"/>
      <c r="R64" s="132"/>
      <c r="S64" s="132"/>
      <c r="T64" s="132"/>
      <c r="U64" s="132"/>
      <c r="V64" s="132"/>
      <c r="W64" s="132"/>
      <c r="X64" s="132"/>
      <c r="Y64" s="132"/>
      <c r="Z64" s="132"/>
      <c r="AA64" s="132"/>
      <c r="AB64" s="132"/>
      <c r="AC64" s="155">
        <f t="shared" si="0"/>
        <v>0</v>
      </c>
      <c r="AD64" s="149">
        <f t="shared" si="1"/>
        <v>1</v>
      </c>
      <c r="AE64" s="155" t="str">
        <f t="shared" si="2"/>
        <v>3 - Moderado</v>
      </c>
      <c r="AF64" s="149">
        <f t="shared" si="3"/>
        <v>0.6</v>
      </c>
      <c r="AG64" s="156" t="str">
        <f t="shared" si="89"/>
        <v/>
      </c>
      <c r="AH64" s="149">
        <f t="shared" si="4"/>
        <v>0.6</v>
      </c>
      <c r="AI64" s="133"/>
      <c r="AJ64" s="133"/>
      <c r="AK64" s="133"/>
      <c r="AL64" s="133"/>
      <c r="AM64" s="134"/>
      <c r="AN64" s="164"/>
      <c r="AO64" s="164"/>
      <c r="AP64" s="134"/>
      <c r="AQ64" s="134"/>
      <c r="AR64" s="164"/>
      <c r="AS64" s="164"/>
      <c r="AT64" s="134"/>
      <c r="AU64" s="134"/>
      <c r="AV64" s="164"/>
      <c r="AW64" s="164"/>
      <c r="AX64" s="134"/>
      <c r="AY64" s="134"/>
      <c r="AZ64" s="164"/>
      <c r="BA64" s="164"/>
      <c r="BB64" s="134"/>
      <c r="BC64" s="134"/>
      <c r="BD64" s="164"/>
      <c r="BE64" s="164"/>
      <c r="BF64" s="134"/>
      <c r="BG64" s="134"/>
      <c r="BH64" s="164"/>
      <c r="BI64" s="164"/>
      <c r="BJ64" s="134"/>
      <c r="BK64" s="134"/>
      <c r="BL64" s="164"/>
      <c r="BM64" s="164"/>
      <c r="BN64" s="134"/>
      <c r="BO64" s="134"/>
      <c r="BP64" s="164"/>
      <c r="BQ64" s="164"/>
      <c r="BR64" s="134"/>
      <c r="BS64" s="134"/>
      <c r="BT64" s="164"/>
      <c r="BU64" s="164"/>
      <c r="BV64" s="134"/>
      <c r="BW64" s="134"/>
      <c r="BX64" s="164"/>
      <c r="BY64" s="164"/>
      <c r="BZ64" s="134"/>
      <c r="CA64" s="134"/>
      <c r="CB64" s="164"/>
      <c r="CC64" s="164"/>
      <c r="CD64" s="134"/>
      <c r="CE64" s="134"/>
      <c r="CF64" s="164"/>
      <c r="CG64" s="164"/>
      <c r="CH64" s="134"/>
      <c r="CI64" s="164"/>
      <c r="CJ64" s="164"/>
      <c r="CK64" s="134"/>
      <c r="CL64" s="159" t="str">
        <f t="shared" si="90"/>
        <v>5 - Muy Alta</v>
      </c>
      <c r="CM64" s="165">
        <f t="shared" si="5"/>
        <v>1</v>
      </c>
      <c r="CN64" s="159" t="str">
        <f t="shared" si="91"/>
        <v>3 - Moderado</v>
      </c>
      <c r="CO64" s="165">
        <f t="shared" si="92"/>
        <v>0.6</v>
      </c>
      <c r="CP64" s="145" t="str">
        <f t="shared" si="6"/>
        <v>ALTO</v>
      </c>
      <c r="CQ64" s="149">
        <f t="shared" si="93"/>
        <v>0.6</v>
      </c>
      <c r="CR64" s="188"/>
      <c r="CS64" s="145">
        <f t="shared" si="94"/>
        <v>5</v>
      </c>
      <c r="CT64" s="134"/>
      <c r="CU64" s="188"/>
      <c r="CV64" s="188"/>
      <c r="CW64" s="158"/>
      <c r="CX64" s="160">
        <f t="shared" si="7"/>
        <v>0</v>
      </c>
      <c r="CY64" s="161">
        <f t="shared" si="95"/>
        <v>3</v>
      </c>
      <c r="CZ64" s="160" t="str">
        <f t="shared" si="96"/>
        <v>Moderado</v>
      </c>
      <c r="DA64" s="153">
        <f t="shared" si="97"/>
        <v>0.6</v>
      </c>
      <c r="DB64" s="154">
        <f t="shared" si="98"/>
        <v>0</v>
      </c>
      <c r="DC64" s="154">
        <f t="shared" si="8"/>
        <v>0</v>
      </c>
      <c r="DD64" s="160">
        <f t="shared" si="99"/>
        <v>0</v>
      </c>
      <c r="DE64" s="434">
        <f t="shared" si="9"/>
        <v>5</v>
      </c>
      <c r="DF64" s="153">
        <f t="shared" si="10"/>
        <v>1</v>
      </c>
      <c r="DG64" s="434">
        <f t="shared" si="100"/>
        <v>3</v>
      </c>
      <c r="DH64" s="434"/>
      <c r="DI64" s="153">
        <f t="shared" si="11"/>
        <v>0.6</v>
      </c>
      <c r="DJ64" s="154">
        <f t="shared" si="12"/>
        <v>0</v>
      </c>
      <c r="DK64" s="154">
        <f t="shared" si="13"/>
        <v>0</v>
      </c>
      <c r="DL64" s="160">
        <f t="shared" si="14"/>
        <v>0</v>
      </c>
      <c r="DM64" s="434">
        <f t="shared" si="15"/>
        <v>5</v>
      </c>
      <c r="DN64" s="153">
        <f t="shared" si="16"/>
        <v>1</v>
      </c>
      <c r="DO64" s="434">
        <f t="shared" si="17"/>
        <v>3</v>
      </c>
      <c r="DP64" s="153">
        <f t="shared" si="18"/>
        <v>0.6</v>
      </c>
      <c r="DQ64" s="154">
        <f t="shared" si="19"/>
        <v>0</v>
      </c>
      <c r="DR64" s="154">
        <f t="shared" si="20"/>
        <v>0</v>
      </c>
      <c r="DS64" s="160">
        <f t="shared" si="21"/>
        <v>0</v>
      </c>
      <c r="DT64" s="434">
        <f t="shared" si="22"/>
        <v>5</v>
      </c>
      <c r="DU64" s="153">
        <f t="shared" si="23"/>
        <v>1</v>
      </c>
      <c r="DV64" s="434">
        <f t="shared" si="24"/>
        <v>3</v>
      </c>
      <c r="DW64" s="153">
        <f t="shared" si="25"/>
        <v>0.6</v>
      </c>
      <c r="DX64" s="154">
        <f t="shared" si="26"/>
        <v>0</v>
      </c>
      <c r="DY64" s="154">
        <f t="shared" si="27"/>
        <v>0</v>
      </c>
      <c r="DZ64" s="160">
        <f t="shared" si="28"/>
        <v>0</v>
      </c>
      <c r="EA64" s="434">
        <f t="shared" si="29"/>
        <v>5</v>
      </c>
      <c r="EB64" s="153">
        <f t="shared" si="30"/>
        <v>1</v>
      </c>
      <c r="EC64" s="434">
        <f t="shared" si="31"/>
        <v>3</v>
      </c>
      <c r="ED64" s="153">
        <f t="shared" si="32"/>
        <v>0.6</v>
      </c>
      <c r="EE64" s="154">
        <f t="shared" si="33"/>
        <v>0</v>
      </c>
      <c r="EF64" s="154">
        <f t="shared" si="34"/>
        <v>0</v>
      </c>
      <c r="EG64" s="160">
        <f t="shared" si="35"/>
        <v>0</v>
      </c>
      <c r="EH64" s="434">
        <f t="shared" si="36"/>
        <v>5</v>
      </c>
      <c r="EI64" s="153">
        <f t="shared" si="37"/>
        <v>1</v>
      </c>
      <c r="EJ64" s="434">
        <f t="shared" si="38"/>
        <v>3</v>
      </c>
      <c r="EK64" s="153">
        <f t="shared" si="39"/>
        <v>0.6</v>
      </c>
      <c r="EL64" s="154">
        <f t="shared" si="40"/>
        <v>0</v>
      </c>
      <c r="EM64" s="154">
        <f t="shared" si="41"/>
        <v>0</v>
      </c>
      <c r="EN64" s="160">
        <f t="shared" si="42"/>
        <v>0</v>
      </c>
      <c r="EO64" s="434">
        <f t="shared" si="43"/>
        <v>5</v>
      </c>
      <c r="EP64" s="153">
        <f t="shared" si="44"/>
        <v>1</v>
      </c>
      <c r="EQ64" s="434">
        <f t="shared" si="45"/>
        <v>3</v>
      </c>
      <c r="ER64" s="153">
        <f t="shared" si="46"/>
        <v>0.6</v>
      </c>
      <c r="ES64" s="154">
        <f t="shared" si="47"/>
        <v>0</v>
      </c>
      <c r="ET64" s="154">
        <f t="shared" si="48"/>
        <v>0</v>
      </c>
      <c r="EU64" s="160">
        <f t="shared" si="49"/>
        <v>0</v>
      </c>
      <c r="EV64" s="434">
        <f t="shared" si="50"/>
        <v>5</v>
      </c>
      <c r="EW64" s="153">
        <f t="shared" si="51"/>
        <v>1</v>
      </c>
      <c r="EX64" s="434">
        <f t="shared" si="52"/>
        <v>3</v>
      </c>
      <c r="EY64" s="153">
        <f t="shared" si="53"/>
        <v>0.6</v>
      </c>
      <c r="EZ64" s="154">
        <f t="shared" si="54"/>
        <v>0</v>
      </c>
      <c r="FA64" s="154">
        <f t="shared" si="55"/>
        <v>0</v>
      </c>
      <c r="FB64" s="160">
        <f t="shared" si="56"/>
        <v>0</v>
      </c>
      <c r="FC64" s="434">
        <f t="shared" si="57"/>
        <v>5</v>
      </c>
      <c r="FD64" s="153">
        <f t="shared" si="58"/>
        <v>1</v>
      </c>
      <c r="FE64" s="434">
        <f t="shared" si="59"/>
        <v>3</v>
      </c>
      <c r="FF64" s="153">
        <f t="shared" si="60"/>
        <v>0.6</v>
      </c>
      <c r="FG64" s="154">
        <f t="shared" si="61"/>
        <v>0</v>
      </c>
      <c r="FH64" s="154">
        <f t="shared" si="62"/>
        <v>0</v>
      </c>
      <c r="FI64" s="160">
        <f t="shared" si="63"/>
        <v>0</v>
      </c>
      <c r="FJ64" s="434">
        <f t="shared" si="64"/>
        <v>5</v>
      </c>
      <c r="FK64" s="153">
        <f t="shared" si="65"/>
        <v>1</v>
      </c>
      <c r="FL64" s="434">
        <f t="shared" si="66"/>
        <v>3</v>
      </c>
      <c r="FM64" s="153">
        <f t="shared" si="67"/>
        <v>0.6</v>
      </c>
      <c r="FN64" s="154">
        <f t="shared" si="68"/>
        <v>0</v>
      </c>
      <c r="FO64" s="154">
        <f t="shared" si="69"/>
        <v>0</v>
      </c>
      <c r="FP64" s="160">
        <f t="shared" si="70"/>
        <v>0</v>
      </c>
      <c r="FQ64" s="434">
        <f t="shared" si="71"/>
        <v>5</v>
      </c>
      <c r="FR64" s="153">
        <f t="shared" si="72"/>
        <v>1</v>
      </c>
      <c r="FS64" s="434">
        <f t="shared" si="73"/>
        <v>3</v>
      </c>
      <c r="FT64" s="153">
        <f t="shared" si="74"/>
        <v>0.6</v>
      </c>
      <c r="FU64" s="154">
        <f t="shared" si="75"/>
        <v>0</v>
      </c>
      <c r="FV64" s="154">
        <f t="shared" si="76"/>
        <v>0</v>
      </c>
      <c r="FW64" s="160">
        <f t="shared" si="77"/>
        <v>0</v>
      </c>
      <c r="FX64" s="434">
        <f t="shared" si="78"/>
        <v>5</v>
      </c>
      <c r="FY64" s="153">
        <f t="shared" si="79"/>
        <v>1</v>
      </c>
      <c r="FZ64" s="434">
        <f t="shared" si="80"/>
        <v>3</v>
      </c>
      <c r="GA64" s="153">
        <f t="shared" si="81"/>
        <v>0.6</v>
      </c>
      <c r="GB64" s="154">
        <f t="shared" si="82"/>
        <v>0</v>
      </c>
      <c r="GC64" s="154">
        <f t="shared" si="83"/>
        <v>0</v>
      </c>
      <c r="GD64" s="160">
        <f t="shared" si="84"/>
        <v>0</v>
      </c>
      <c r="GE64" s="434">
        <f t="shared" si="85"/>
        <v>5</v>
      </c>
      <c r="GF64" s="153">
        <f t="shared" si="86"/>
        <v>1</v>
      </c>
      <c r="GG64" s="434">
        <f t="shared" si="87"/>
        <v>3</v>
      </c>
      <c r="GH64" s="153">
        <f t="shared" si="88"/>
        <v>0.6</v>
      </c>
      <c r="GI64" s="153">
        <f t="shared" si="101"/>
        <v>0.6</v>
      </c>
    </row>
    <row r="65" spans="1:191" ht="37.799999999999997" hidden="1" customHeight="1" x14ac:dyDescent="0.2">
      <c r="A65" s="156">
        <v>57</v>
      </c>
      <c r="B65" s="133"/>
      <c r="C65" s="133"/>
      <c r="D65" s="274"/>
      <c r="E65" s="133"/>
      <c r="F65" s="275"/>
      <c r="G65" s="133"/>
      <c r="H65" s="133" t="s">
        <v>455</v>
      </c>
      <c r="I65" s="132"/>
      <c r="J65" s="132"/>
      <c r="K65" s="132"/>
      <c r="L65" s="132"/>
      <c r="M65" s="132"/>
      <c r="N65" s="132"/>
      <c r="O65" s="132"/>
      <c r="P65" s="132"/>
      <c r="Q65" s="132"/>
      <c r="R65" s="132"/>
      <c r="S65" s="132"/>
      <c r="T65" s="132"/>
      <c r="U65" s="132"/>
      <c r="V65" s="132"/>
      <c r="W65" s="132"/>
      <c r="X65" s="132"/>
      <c r="Y65" s="132"/>
      <c r="Z65" s="132"/>
      <c r="AA65" s="132"/>
      <c r="AB65" s="132"/>
      <c r="AC65" s="155">
        <f t="shared" si="0"/>
        <v>0</v>
      </c>
      <c r="AD65" s="149">
        <f t="shared" si="1"/>
        <v>1</v>
      </c>
      <c r="AE65" s="155" t="str">
        <f t="shared" si="2"/>
        <v>3 - Moderado</v>
      </c>
      <c r="AF65" s="149">
        <f t="shared" si="3"/>
        <v>0.6</v>
      </c>
      <c r="AG65" s="156" t="str">
        <f t="shared" si="89"/>
        <v/>
      </c>
      <c r="AH65" s="149">
        <f t="shared" si="4"/>
        <v>0.6</v>
      </c>
      <c r="AI65" s="133"/>
      <c r="AJ65" s="133"/>
      <c r="AK65" s="133"/>
      <c r="AL65" s="133"/>
      <c r="AM65" s="134"/>
      <c r="AN65" s="164"/>
      <c r="AO65" s="164"/>
      <c r="AP65" s="134"/>
      <c r="AQ65" s="134"/>
      <c r="AR65" s="164"/>
      <c r="AS65" s="164"/>
      <c r="AT65" s="134"/>
      <c r="AU65" s="134"/>
      <c r="AV65" s="164"/>
      <c r="AW65" s="164"/>
      <c r="AX65" s="134"/>
      <c r="AY65" s="134"/>
      <c r="AZ65" s="164"/>
      <c r="BA65" s="164"/>
      <c r="BB65" s="134"/>
      <c r="BC65" s="134"/>
      <c r="BD65" s="164"/>
      <c r="BE65" s="164"/>
      <c r="BF65" s="134"/>
      <c r="BG65" s="134"/>
      <c r="BH65" s="164"/>
      <c r="BI65" s="164"/>
      <c r="BJ65" s="134"/>
      <c r="BK65" s="134"/>
      <c r="BL65" s="164"/>
      <c r="BM65" s="164"/>
      <c r="BN65" s="134"/>
      <c r="BO65" s="134"/>
      <c r="BP65" s="164"/>
      <c r="BQ65" s="164"/>
      <c r="BR65" s="134"/>
      <c r="BS65" s="134"/>
      <c r="BT65" s="164"/>
      <c r="BU65" s="164"/>
      <c r="BV65" s="134"/>
      <c r="BW65" s="134"/>
      <c r="BX65" s="164"/>
      <c r="BY65" s="164"/>
      <c r="BZ65" s="134"/>
      <c r="CA65" s="134"/>
      <c r="CB65" s="164"/>
      <c r="CC65" s="164"/>
      <c r="CD65" s="134"/>
      <c r="CE65" s="134"/>
      <c r="CF65" s="164"/>
      <c r="CG65" s="164"/>
      <c r="CH65" s="134"/>
      <c r="CI65" s="164"/>
      <c r="CJ65" s="164"/>
      <c r="CK65" s="134"/>
      <c r="CL65" s="159" t="str">
        <f t="shared" si="90"/>
        <v>5 - Muy Alta</v>
      </c>
      <c r="CM65" s="165">
        <f t="shared" si="5"/>
        <v>1</v>
      </c>
      <c r="CN65" s="159" t="str">
        <f t="shared" si="91"/>
        <v>3 - Moderado</v>
      </c>
      <c r="CO65" s="165">
        <f t="shared" si="92"/>
        <v>0.6</v>
      </c>
      <c r="CP65" s="145" t="str">
        <f t="shared" si="6"/>
        <v>ALTO</v>
      </c>
      <c r="CQ65" s="149">
        <f t="shared" si="93"/>
        <v>0.6</v>
      </c>
      <c r="CR65" s="188"/>
      <c r="CS65" s="145">
        <f t="shared" si="94"/>
        <v>5</v>
      </c>
      <c r="CT65" s="134"/>
      <c r="CU65" s="188"/>
      <c r="CV65" s="188"/>
      <c r="CW65" s="158"/>
      <c r="CX65" s="160">
        <f t="shared" si="7"/>
        <v>0</v>
      </c>
      <c r="CY65" s="161">
        <f t="shared" si="95"/>
        <v>3</v>
      </c>
      <c r="CZ65" s="160" t="str">
        <f t="shared" si="96"/>
        <v>Moderado</v>
      </c>
      <c r="DA65" s="153">
        <f t="shared" si="97"/>
        <v>0.6</v>
      </c>
      <c r="DB65" s="154">
        <f t="shared" si="98"/>
        <v>0</v>
      </c>
      <c r="DC65" s="154">
        <f t="shared" si="8"/>
        <v>0</v>
      </c>
      <c r="DD65" s="160">
        <f t="shared" si="99"/>
        <v>0</v>
      </c>
      <c r="DE65" s="434">
        <f t="shared" si="9"/>
        <v>5</v>
      </c>
      <c r="DF65" s="153">
        <f t="shared" si="10"/>
        <v>1</v>
      </c>
      <c r="DG65" s="434">
        <f t="shared" si="100"/>
        <v>3</v>
      </c>
      <c r="DH65" s="434"/>
      <c r="DI65" s="153">
        <f t="shared" si="11"/>
        <v>0.6</v>
      </c>
      <c r="DJ65" s="154">
        <f t="shared" si="12"/>
        <v>0</v>
      </c>
      <c r="DK65" s="154">
        <f t="shared" si="13"/>
        <v>0</v>
      </c>
      <c r="DL65" s="160">
        <f t="shared" si="14"/>
        <v>0</v>
      </c>
      <c r="DM65" s="434">
        <f t="shared" si="15"/>
        <v>5</v>
      </c>
      <c r="DN65" s="153">
        <f t="shared" si="16"/>
        <v>1</v>
      </c>
      <c r="DO65" s="434">
        <f t="shared" si="17"/>
        <v>3</v>
      </c>
      <c r="DP65" s="153">
        <f t="shared" si="18"/>
        <v>0.6</v>
      </c>
      <c r="DQ65" s="154">
        <f t="shared" si="19"/>
        <v>0</v>
      </c>
      <c r="DR65" s="154">
        <f t="shared" si="20"/>
        <v>0</v>
      </c>
      <c r="DS65" s="160">
        <f t="shared" si="21"/>
        <v>0</v>
      </c>
      <c r="DT65" s="434">
        <f t="shared" si="22"/>
        <v>5</v>
      </c>
      <c r="DU65" s="153">
        <f t="shared" si="23"/>
        <v>1</v>
      </c>
      <c r="DV65" s="434">
        <f t="shared" si="24"/>
        <v>3</v>
      </c>
      <c r="DW65" s="153">
        <f t="shared" si="25"/>
        <v>0.6</v>
      </c>
      <c r="DX65" s="154">
        <f t="shared" si="26"/>
        <v>0</v>
      </c>
      <c r="DY65" s="154">
        <f t="shared" si="27"/>
        <v>0</v>
      </c>
      <c r="DZ65" s="160">
        <f t="shared" si="28"/>
        <v>0</v>
      </c>
      <c r="EA65" s="434">
        <f t="shared" si="29"/>
        <v>5</v>
      </c>
      <c r="EB65" s="153">
        <f t="shared" si="30"/>
        <v>1</v>
      </c>
      <c r="EC65" s="434">
        <f t="shared" si="31"/>
        <v>3</v>
      </c>
      <c r="ED65" s="153">
        <f t="shared" si="32"/>
        <v>0.6</v>
      </c>
      <c r="EE65" s="154">
        <f t="shared" si="33"/>
        <v>0</v>
      </c>
      <c r="EF65" s="154">
        <f t="shared" si="34"/>
        <v>0</v>
      </c>
      <c r="EG65" s="160">
        <f t="shared" si="35"/>
        <v>0</v>
      </c>
      <c r="EH65" s="434">
        <f t="shared" si="36"/>
        <v>5</v>
      </c>
      <c r="EI65" s="153">
        <f t="shared" si="37"/>
        <v>1</v>
      </c>
      <c r="EJ65" s="434">
        <f t="shared" si="38"/>
        <v>3</v>
      </c>
      <c r="EK65" s="153">
        <f t="shared" si="39"/>
        <v>0.6</v>
      </c>
      <c r="EL65" s="154">
        <f t="shared" si="40"/>
        <v>0</v>
      </c>
      <c r="EM65" s="154">
        <f t="shared" si="41"/>
        <v>0</v>
      </c>
      <c r="EN65" s="160">
        <f t="shared" si="42"/>
        <v>0</v>
      </c>
      <c r="EO65" s="434">
        <f t="shared" si="43"/>
        <v>5</v>
      </c>
      <c r="EP65" s="153">
        <f t="shared" si="44"/>
        <v>1</v>
      </c>
      <c r="EQ65" s="434">
        <f t="shared" si="45"/>
        <v>3</v>
      </c>
      <c r="ER65" s="153">
        <f t="shared" si="46"/>
        <v>0.6</v>
      </c>
      <c r="ES65" s="154">
        <f t="shared" si="47"/>
        <v>0</v>
      </c>
      <c r="ET65" s="154">
        <f t="shared" si="48"/>
        <v>0</v>
      </c>
      <c r="EU65" s="160">
        <f t="shared" si="49"/>
        <v>0</v>
      </c>
      <c r="EV65" s="434">
        <f t="shared" si="50"/>
        <v>5</v>
      </c>
      <c r="EW65" s="153">
        <f t="shared" si="51"/>
        <v>1</v>
      </c>
      <c r="EX65" s="434">
        <f t="shared" si="52"/>
        <v>3</v>
      </c>
      <c r="EY65" s="153">
        <f t="shared" si="53"/>
        <v>0.6</v>
      </c>
      <c r="EZ65" s="154">
        <f t="shared" si="54"/>
        <v>0</v>
      </c>
      <c r="FA65" s="154">
        <f t="shared" si="55"/>
        <v>0</v>
      </c>
      <c r="FB65" s="160">
        <f t="shared" si="56"/>
        <v>0</v>
      </c>
      <c r="FC65" s="434">
        <f t="shared" si="57"/>
        <v>5</v>
      </c>
      <c r="FD65" s="153">
        <f t="shared" si="58"/>
        <v>1</v>
      </c>
      <c r="FE65" s="434">
        <f t="shared" si="59"/>
        <v>3</v>
      </c>
      <c r="FF65" s="153">
        <f t="shared" si="60"/>
        <v>0.6</v>
      </c>
      <c r="FG65" s="154">
        <f t="shared" si="61"/>
        <v>0</v>
      </c>
      <c r="FH65" s="154">
        <f t="shared" si="62"/>
        <v>0</v>
      </c>
      <c r="FI65" s="160">
        <f t="shared" si="63"/>
        <v>0</v>
      </c>
      <c r="FJ65" s="434">
        <f t="shared" si="64"/>
        <v>5</v>
      </c>
      <c r="FK65" s="153">
        <f t="shared" si="65"/>
        <v>1</v>
      </c>
      <c r="FL65" s="434">
        <f t="shared" si="66"/>
        <v>3</v>
      </c>
      <c r="FM65" s="153">
        <f t="shared" si="67"/>
        <v>0.6</v>
      </c>
      <c r="FN65" s="154">
        <f t="shared" si="68"/>
        <v>0</v>
      </c>
      <c r="FO65" s="154">
        <f t="shared" si="69"/>
        <v>0</v>
      </c>
      <c r="FP65" s="160">
        <f t="shared" si="70"/>
        <v>0</v>
      </c>
      <c r="FQ65" s="434">
        <f t="shared" si="71"/>
        <v>5</v>
      </c>
      <c r="FR65" s="153">
        <f t="shared" si="72"/>
        <v>1</v>
      </c>
      <c r="FS65" s="434">
        <f t="shared" si="73"/>
        <v>3</v>
      </c>
      <c r="FT65" s="153">
        <f t="shared" si="74"/>
        <v>0.6</v>
      </c>
      <c r="FU65" s="154">
        <f t="shared" si="75"/>
        <v>0</v>
      </c>
      <c r="FV65" s="154">
        <f t="shared" si="76"/>
        <v>0</v>
      </c>
      <c r="FW65" s="160">
        <f t="shared" si="77"/>
        <v>0</v>
      </c>
      <c r="FX65" s="434">
        <f t="shared" si="78"/>
        <v>5</v>
      </c>
      <c r="FY65" s="153">
        <f t="shared" si="79"/>
        <v>1</v>
      </c>
      <c r="FZ65" s="434">
        <f t="shared" si="80"/>
        <v>3</v>
      </c>
      <c r="GA65" s="153">
        <f t="shared" si="81"/>
        <v>0.6</v>
      </c>
      <c r="GB65" s="154">
        <f t="shared" si="82"/>
        <v>0</v>
      </c>
      <c r="GC65" s="154">
        <f t="shared" si="83"/>
        <v>0</v>
      </c>
      <c r="GD65" s="160">
        <f t="shared" si="84"/>
        <v>0</v>
      </c>
      <c r="GE65" s="434">
        <f t="shared" si="85"/>
        <v>5</v>
      </c>
      <c r="GF65" s="153">
        <f t="shared" si="86"/>
        <v>1</v>
      </c>
      <c r="GG65" s="434">
        <f t="shared" si="87"/>
        <v>3</v>
      </c>
      <c r="GH65" s="153">
        <f t="shared" si="88"/>
        <v>0.6</v>
      </c>
      <c r="GI65" s="153">
        <f t="shared" si="101"/>
        <v>0.6</v>
      </c>
    </row>
    <row r="66" spans="1:191" ht="37.799999999999997" hidden="1" customHeight="1" x14ac:dyDescent="0.2">
      <c r="A66" s="156">
        <v>58</v>
      </c>
      <c r="B66" s="133"/>
      <c r="C66" s="133"/>
      <c r="D66" s="274"/>
      <c r="E66" s="133"/>
      <c r="F66" s="275"/>
      <c r="G66" s="133"/>
      <c r="H66" s="133" t="s">
        <v>455</v>
      </c>
      <c r="I66" s="132"/>
      <c r="J66" s="132"/>
      <c r="K66" s="132"/>
      <c r="L66" s="132"/>
      <c r="M66" s="132"/>
      <c r="N66" s="132"/>
      <c r="O66" s="132"/>
      <c r="P66" s="132"/>
      <c r="Q66" s="132"/>
      <c r="R66" s="132"/>
      <c r="S66" s="132"/>
      <c r="T66" s="132"/>
      <c r="U66" s="132"/>
      <c r="V66" s="132"/>
      <c r="W66" s="132"/>
      <c r="X66" s="132"/>
      <c r="Y66" s="132"/>
      <c r="Z66" s="132"/>
      <c r="AA66" s="132"/>
      <c r="AB66" s="132"/>
      <c r="AC66" s="155">
        <f t="shared" si="0"/>
        <v>0</v>
      </c>
      <c r="AD66" s="149">
        <f t="shared" si="1"/>
        <v>1</v>
      </c>
      <c r="AE66" s="155" t="str">
        <f t="shared" si="2"/>
        <v>3 - Moderado</v>
      </c>
      <c r="AF66" s="149">
        <f t="shared" si="3"/>
        <v>0.6</v>
      </c>
      <c r="AG66" s="156" t="str">
        <f t="shared" si="89"/>
        <v/>
      </c>
      <c r="AH66" s="149">
        <f t="shared" si="4"/>
        <v>0.6</v>
      </c>
      <c r="AI66" s="133"/>
      <c r="AJ66" s="133"/>
      <c r="AK66" s="133"/>
      <c r="AL66" s="133"/>
      <c r="AM66" s="134"/>
      <c r="AN66" s="164"/>
      <c r="AO66" s="164"/>
      <c r="AP66" s="134"/>
      <c r="AQ66" s="134"/>
      <c r="AR66" s="164"/>
      <c r="AS66" s="164"/>
      <c r="AT66" s="134"/>
      <c r="AU66" s="134"/>
      <c r="AV66" s="164"/>
      <c r="AW66" s="164"/>
      <c r="AX66" s="134"/>
      <c r="AY66" s="134"/>
      <c r="AZ66" s="164"/>
      <c r="BA66" s="164"/>
      <c r="BB66" s="134"/>
      <c r="BC66" s="134"/>
      <c r="BD66" s="164"/>
      <c r="BE66" s="164"/>
      <c r="BF66" s="134"/>
      <c r="BG66" s="134"/>
      <c r="BH66" s="164"/>
      <c r="BI66" s="164"/>
      <c r="BJ66" s="134"/>
      <c r="BK66" s="134"/>
      <c r="BL66" s="164"/>
      <c r="BM66" s="164"/>
      <c r="BN66" s="134"/>
      <c r="BO66" s="134"/>
      <c r="BP66" s="164"/>
      <c r="BQ66" s="164"/>
      <c r="BR66" s="134"/>
      <c r="BS66" s="134"/>
      <c r="BT66" s="164"/>
      <c r="BU66" s="164"/>
      <c r="BV66" s="134"/>
      <c r="BW66" s="134"/>
      <c r="BX66" s="164"/>
      <c r="BY66" s="164"/>
      <c r="BZ66" s="134"/>
      <c r="CA66" s="134"/>
      <c r="CB66" s="164"/>
      <c r="CC66" s="164"/>
      <c r="CD66" s="134"/>
      <c r="CE66" s="134"/>
      <c r="CF66" s="164"/>
      <c r="CG66" s="164"/>
      <c r="CH66" s="134"/>
      <c r="CI66" s="164"/>
      <c r="CJ66" s="164"/>
      <c r="CK66" s="134"/>
      <c r="CL66" s="159" t="str">
        <f t="shared" si="90"/>
        <v>5 - Muy Alta</v>
      </c>
      <c r="CM66" s="165">
        <f t="shared" si="5"/>
        <v>1</v>
      </c>
      <c r="CN66" s="159" t="str">
        <f t="shared" si="91"/>
        <v>3 - Moderado</v>
      </c>
      <c r="CO66" s="165">
        <f t="shared" si="92"/>
        <v>0.6</v>
      </c>
      <c r="CP66" s="145" t="str">
        <f t="shared" si="6"/>
        <v>ALTO</v>
      </c>
      <c r="CQ66" s="149">
        <f t="shared" si="93"/>
        <v>0.6</v>
      </c>
      <c r="CR66" s="188"/>
      <c r="CS66" s="145">
        <f t="shared" si="94"/>
        <v>5</v>
      </c>
      <c r="CT66" s="134"/>
      <c r="CU66" s="188"/>
      <c r="CV66" s="188"/>
      <c r="CW66" s="158"/>
      <c r="CX66" s="160">
        <f t="shared" si="7"/>
        <v>0</v>
      </c>
      <c r="CY66" s="161">
        <f t="shared" si="95"/>
        <v>3</v>
      </c>
      <c r="CZ66" s="160" t="str">
        <f t="shared" si="96"/>
        <v>Moderado</v>
      </c>
      <c r="DA66" s="153">
        <f t="shared" si="97"/>
        <v>0.6</v>
      </c>
      <c r="DB66" s="154">
        <f t="shared" si="98"/>
        <v>0</v>
      </c>
      <c r="DC66" s="154">
        <f t="shared" si="8"/>
        <v>0</v>
      </c>
      <c r="DD66" s="160">
        <f t="shared" si="99"/>
        <v>0</v>
      </c>
      <c r="DE66" s="434">
        <f t="shared" si="9"/>
        <v>5</v>
      </c>
      <c r="DF66" s="153">
        <f t="shared" si="10"/>
        <v>1</v>
      </c>
      <c r="DG66" s="434">
        <f t="shared" si="100"/>
        <v>3</v>
      </c>
      <c r="DH66" s="434"/>
      <c r="DI66" s="153">
        <f t="shared" si="11"/>
        <v>0.6</v>
      </c>
      <c r="DJ66" s="154">
        <f t="shared" si="12"/>
        <v>0</v>
      </c>
      <c r="DK66" s="154">
        <f t="shared" si="13"/>
        <v>0</v>
      </c>
      <c r="DL66" s="160">
        <f t="shared" si="14"/>
        <v>0</v>
      </c>
      <c r="DM66" s="434">
        <f t="shared" si="15"/>
        <v>5</v>
      </c>
      <c r="DN66" s="153">
        <f t="shared" si="16"/>
        <v>1</v>
      </c>
      <c r="DO66" s="434">
        <f t="shared" si="17"/>
        <v>3</v>
      </c>
      <c r="DP66" s="153">
        <f t="shared" si="18"/>
        <v>0.6</v>
      </c>
      <c r="DQ66" s="154">
        <f t="shared" si="19"/>
        <v>0</v>
      </c>
      <c r="DR66" s="154">
        <f t="shared" si="20"/>
        <v>0</v>
      </c>
      <c r="DS66" s="160">
        <f t="shared" si="21"/>
        <v>0</v>
      </c>
      <c r="DT66" s="434">
        <f t="shared" si="22"/>
        <v>5</v>
      </c>
      <c r="DU66" s="153">
        <f t="shared" si="23"/>
        <v>1</v>
      </c>
      <c r="DV66" s="434">
        <f t="shared" si="24"/>
        <v>3</v>
      </c>
      <c r="DW66" s="153">
        <f t="shared" si="25"/>
        <v>0.6</v>
      </c>
      <c r="DX66" s="154">
        <f t="shared" si="26"/>
        <v>0</v>
      </c>
      <c r="DY66" s="154">
        <f t="shared" si="27"/>
        <v>0</v>
      </c>
      <c r="DZ66" s="160">
        <f t="shared" si="28"/>
        <v>0</v>
      </c>
      <c r="EA66" s="434">
        <f t="shared" si="29"/>
        <v>5</v>
      </c>
      <c r="EB66" s="153">
        <f t="shared" si="30"/>
        <v>1</v>
      </c>
      <c r="EC66" s="434">
        <f t="shared" si="31"/>
        <v>3</v>
      </c>
      <c r="ED66" s="153">
        <f t="shared" si="32"/>
        <v>0.6</v>
      </c>
      <c r="EE66" s="154">
        <f t="shared" si="33"/>
        <v>0</v>
      </c>
      <c r="EF66" s="154">
        <f t="shared" si="34"/>
        <v>0</v>
      </c>
      <c r="EG66" s="160">
        <f t="shared" si="35"/>
        <v>0</v>
      </c>
      <c r="EH66" s="434">
        <f t="shared" si="36"/>
        <v>5</v>
      </c>
      <c r="EI66" s="153">
        <f t="shared" si="37"/>
        <v>1</v>
      </c>
      <c r="EJ66" s="434">
        <f t="shared" si="38"/>
        <v>3</v>
      </c>
      <c r="EK66" s="153">
        <f t="shared" si="39"/>
        <v>0.6</v>
      </c>
      <c r="EL66" s="154">
        <f t="shared" si="40"/>
        <v>0</v>
      </c>
      <c r="EM66" s="154">
        <f t="shared" si="41"/>
        <v>0</v>
      </c>
      <c r="EN66" s="160">
        <f t="shared" si="42"/>
        <v>0</v>
      </c>
      <c r="EO66" s="434">
        <f t="shared" si="43"/>
        <v>5</v>
      </c>
      <c r="EP66" s="153">
        <f t="shared" si="44"/>
        <v>1</v>
      </c>
      <c r="EQ66" s="434">
        <f t="shared" si="45"/>
        <v>3</v>
      </c>
      <c r="ER66" s="153">
        <f t="shared" si="46"/>
        <v>0.6</v>
      </c>
      <c r="ES66" s="154">
        <f t="shared" si="47"/>
        <v>0</v>
      </c>
      <c r="ET66" s="154">
        <f t="shared" si="48"/>
        <v>0</v>
      </c>
      <c r="EU66" s="160">
        <f t="shared" si="49"/>
        <v>0</v>
      </c>
      <c r="EV66" s="434">
        <f t="shared" si="50"/>
        <v>5</v>
      </c>
      <c r="EW66" s="153">
        <f t="shared" si="51"/>
        <v>1</v>
      </c>
      <c r="EX66" s="434">
        <f t="shared" si="52"/>
        <v>3</v>
      </c>
      <c r="EY66" s="153">
        <f t="shared" si="53"/>
        <v>0.6</v>
      </c>
      <c r="EZ66" s="154">
        <f t="shared" si="54"/>
        <v>0</v>
      </c>
      <c r="FA66" s="154">
        <f t="shared" si="55"/>
        <v>0</v>
      </c>
      <c r="FB66" s="160">
        <f t="shared" si="56"/>
        <v>0</v>
      </c>
      <c r="FC66" s="434">
        <f t="shared" si="57"/>
        <v>5</v>
      </c>
      <c r="FD66" s="153">
        <f t="shared" si="58"/>
        <v>1</v>
      </c>
      <c r="FE66" s="434">
        <f t="shared" si="59"/>
        <v>3</v>
      </c>
      <c r="FF66" s="153">
        <f t="shared" si="60"/>
        <v>0.6</v>
      </c>
      <c r="FG66" s="154">
        <f t="shared" si="61"/>
        <v>0</v>
      </c>
      <c r="FH66" s="154">
        <f t="shared" si="62"/>
        <v>0</v>
      </c>
      <c r="FI66" s="160">
        <f t="shared" si="63"/>
        <v>0</v>
      </c>
      <c r="FJ66" s="434">
        <f t="shared" si="64"/>
        <v>5</v>
      </c>
      <c r="FK66" s="153">
        <f t="shared" si="65"/>
        <v>1</v>
      </c>
      <c r="FL66" s="434">
        <f t="shared" si="66"/>
        <v>3</v>
      </c>
      <c r="FM66" s="153">
        <f t="shared" si="67"/>
        <v>0.6</v>
      </c>
      <c r="FN66" s="154">
        <f t="shared" si="68"/>
        <v>0</v>
      </c>
      <c r="FO66" s="154">
        <f t="shared" si="69"/>
        <v>0</v>
      </c>
      <c r="FP66" s="160">
        <f t="shared" si="70"/>
        <v>0</v>
      </c>
      <c r="FQ66" s="434">
        <f t="shared" si="71"/>
        <v>5</v>
      </c>
      <c r="FR66" s="153">
        <f t="shared" si="72"/>
        <v>1</v>
      </c>
      <c r="FS66" s="434">
        <f t="shared" si="73"/>
        <v>3</v>
      </c>
      <c r="FT66" s="153">
        <f t="shared" si="74"/>
        <v>0.6</v>
      </c>
      <c r="FU66" s="154">
        <f t="shared" si="75"/>
        <v>0</v>
      </c>
      <c r="FV66" s="154">
        <f t="shared" si="76"/>
        <v>0</v>
      </c>
      <c r="FW66" s="160">
        <f t="shared" si="77"/>
        <v>0</v>
      </c>
      <c r="FX66" s="434">
        <f t="shared" si="78"/>
        <v>5</v>
      </c>
      <c r="FY66" s="153">
        <f t="shared" si="79"/>
        <v>1</v>
      </c>
      <c r="FZ66" s="434">
        <f t="shared" si="80"/>
        <v>3</v>
      </c>
      <c r="GA66" s="153">
        <f t="shared" si="81"/>
        <v>0.6</v>
      </c>
      <c r="GB66" s="154">
        <f t="shared" si="82"/>
        <v>0</v>
      </c>
      <c r="GC66" s="154">
        <f t="shared" si="83"/>
        <v>0</v>
      </c>
      <c r="GD66" s="160">
        <f t="shared" si="84"/>
        <v>0</v>
      </c>
      <c r="GE66" s="434">
        <f t="shared" si="85"/>
        <v>5</v>
      </c>
      <c r="GF66" s="153">
        <f t="shared" si="86"/>
        <v>1</v>
      </c>
      <c r="GG66" s="434">
        <f t="shared" si="87"/>
        <v>3</v>
      </c>
      <c r="GH66" s="153">
        <f t="shared" si="88"/>
        <v>0.6</v>
      </c>
      <c r="GI66" s="153">
        <f t="shared" si="101"/>
        <v>0.6</v>
      </c>
    </row>
    <row r="67" spans="1:191" ht="37.799999999999997" hidden="1" customHeight="1" x14ac:dyDescent="0.2">
      <c r="A67" s="156">
        <v>59</v>
      </c>
      <c r="B67" s="133"/>
      <c r="C67" s="133"/>
      <c r="D67" s="274"/>
      <c r="E67" s="133"/>
      <c r="F67" s="275"/>
      <c r="G67" s="133"/>
      <c r="H67" s="133" t="s">
        <v>455</v>
      </c>
      <c r="I67" s="132"/>
      <c r="J67" s="132"/>
      <c r="K67" s="132"/>
      <c r="L67" s="132"/>
      <c r="M67" s="132"/>
      <c r="N67" s="132"/>
      <c r="O67" s="132"/>
      <c r="P67" s="132"/>
      <c r="Q67" s="132"/>
      <c r="R67" s="132"/>
      <c r="S67" s="132"/>
      <c r="T67" s="132"/>
      <c r="U67" s="132"/>
      <c r="V67" s="132"/>
      <c r="W67" s="132"/>
      <c r="X67" s="132"/>
      <c r="Y67" s="132"/>
      <c r="Z67" s="132"/>
      <c r="AA67" s="132"/>
      <c r="AB67" s="132"/>
      <c r="AC67" s="155">
        <f t="shared" si="0"/>
        <v>0</v>
      </c>
      <c r="AD67" s="149">
        <f t="shared" si="1"/>
        <v>1</v>
      </c>
      <c r="AE67" s="155" t="str">
        <f t="shared" si="2"/>
        <v>3 - Moderado</v>
      </c>
      <c r="AF67" s="149">
        <f t="shared" si="3"/>
        <v>0.6</v>
      </c>
      <c r="AG67" s="156" t="str">
        <f t="shared" si="89"/>
        <v/>
      </c>
      <c r="AH67" s="149">
        <f t="shared" si="4"/>
        <v>0.6</v>
      </c>
      <c r="AI67" s="133"/>
      <c r="AJ67" s="133"/>
      <c r="AK67" s="133"/>
      <c r="AL67" s="133"/>
      <c r="AM67" s="134"/>
      <c r="AN67" s="164"/>
      <c r="AO67" s="164"/>
      <c r="AP67" s="134"/>
      <c r="AQ67" s="134"/>
      <c r="AR67" s="164"/>
      <c r="AS67" s="164"/>
      <c r="AT67" s="134"/>
      <c r="AU67" s="134"/>
      <c r="AV67" s="164"/>
      <c r="AW67" s="164"/>
      <c r="AX67" s="134"/>
      <c r="AY67" s="134"/>
      <c r="AZ67" s="164"/>
      <c r="BA67" s="164"/>
      <c r="BB67" s="134"/>
      <c r="BC67" s="134"/>
      <c r="BD67" s="164"/>
      <c r="BE67" s="164"/>
      <c r="BF67" s="134"/>
      <c r="BG67" s="134"/>
      <c r="BH67" s="164"/>
      <c r="BI67" s="164"/>
      <c r="BJ67" s="134"/>
      <c r="BK67" s="134"/>
      <c r="BL67" s="164"/>
      <c r="BM67" s="164"/>
      <c r="BN67" s="134"/>
      <c r="BO67" s="134"/>
      <c r="BP67" s="164"/>
      <c r="BQ67" s="164"/>
      <c r="BR67" s="134"/>
      <c r="BS67" s="134"/>
      <c r="BT67" s="164"/>
      <c r="BU67" s="164"/>
      <c r="BV67" s="134"/>
      <c r="BW67" s="134"/>
      <c r="BX67" s="164"/>
      <c r="BY67" s="164"/>
      <c r="BZ67" s="134"/>
      <c r="CA67" s="134"/>
      <c r="CB67" s="164"/>
      <c r="CC67" s="164"/>
      <c r="CD67" s="134"/>
      <c r="CE67" s="134"/>
      <c r="CF67" s="164"/>
      <c r="CG67" s="164"/>
      <c r="CH67" s="134"/>
      <c r="CI67" s="164"/>
      <c r="CJ67" s="164"/>
      <c r="CK67" s="134"/>
      <c r="CL67" s="159" t="str">
        <f t="shared" si="90"/>
        <v>5 - Muy Alta</v>
      </c>
      <c r="CM67" s="165">
        <f t="shared" si="5"/>
        <v>1</v>
      </c>
      <c r="CN67" s="159" t="str">
        <f t="shared" si="91"/>
        <v>3 - Moderado</v>
      </c>
      <c r="CO67" s="165">
        <f t="shared" si="92"/>
        <v>0.6</v>
      </c>
      <c r="CP67" s="145" t="str">
        <f t="shared" si="6"/>
        <v>ALTO</v>
      </c>
      <c r="CQ67" s="149">
        <f t="shared" si="93"/>
        <v>0.6</v>
      </c>
      <c r="CR67" s="188"/>
      <c r="CS67" s="145">
        <f t="shared" si="94"/>
        <v>5</v>
      </c>
      <c r="CT67" s="134"/>
      <c r="CU67" s="188"/>
      <c r="CV67" s="188"/>
      <c r="CW67" s="158"/>
      <c r="CX67" s="160">
        <f t="shared" si="7"/>
        <v>0</v>
      </c>
      <c r="CY67" s="161">
        <f t="shared" si="95"/>
        <v>3</v>
      </c>
      <c r="CZ67" s="160" t="str">
        <f t="shared" si="96"/>
        <v>Moderado</v>
      </c>
      <c r="DA67" s="153">
        <f t="shared" si="97"/>
        <v>0.6</v>
      </c>
      <c r="DB67" s="154">
        <f t="shared" si="98"/>
        <v>0</v>
      </c>
      <c r="DC67" s="154">
        <f t="shared" si="8"/>
        <v>0</v>
      </c>
      <c r="DD67" s="160">
        <f t="shared" si="99"/>
        <v>0</v>
      </c>
      <c r="DE67" s="434">
        <f t="shared" si="9"/>
        <v>5</v>
      </c>
      <c r="DF67" s="153">
        <f t="shared" si="10"/>
        <v>1</v>
      </c>
      <c r="DG67" s="434">
        <f t="shared" si="100"/>
        <v>3</v>
      </c>
      <c r="DH67" s="434"/>
      <c r="DI67" s="153">
        <f t="shared" si="11"/>
        <v>0.6</v>
      </c>
      <c r="DJ67" s="154">
        <f t="shared" si="12"/>
        <v>0</v>
      </c>
      <c r="DK67" s="154">
        <f t="shared" si="13"/>
        <v>0</v>
      </c>
      <c r="DL67" s="160">
        <f t="shared" si="14"/>
        <v>0</v>
      </c>
      <c r="DM67" s="434">
        <f t="shared" si="15"/>
        <v>5</v>
      </c>
      <c r="DN67" s="153">
        <f t="shared" si="16"/>
        <v>1</v>
      </c>
      <c r="DO67" s="434">
        <f t="shared" si="17"/>
        <v>3</v>
      </c>
      <c r="DP67" s="153">
        <f t="shared" si="18"/>
        <v>0.6</v>
      </c>
      <c r="DQ67" s="154">
        <f t="shared" si="19"/>
        <v>0</v>
      </c>
      <c r="DR67" s="154">
        <f t="shared" si="20"/>
        <v>0</v>
      </c>
      <c r="DS67" s="160">
        <f t="shared" si="21"/>
        <v>0</v>
      </c>
      <c r="DT67" s="434">
        <f t="shared" si="22"/>
        <v>5</v>
      </c>
      <c r="DU67" s="153">
        <f t="shared" si="23"/>
        <v>1</v>
      </c>
      <c r="DV67" s="434">
        <f t="shared" si="24"/>
        <v>3</v>
      </c>
      <c r="DW67" s="153">
        <f t="shared" si="25"/>
        <v>0.6</v>
      </c>
      <c r="DX67" s="154">
        <f t="shared" si="26"/>
        <v>0</v>
      </c>
      <c r="DY67" s="154">
        <f t="shared" si="27"/>
        <v>0</v>
      </c>
      <c r="DZ67" s="160">
        <f t="shared" si="28"/>
        <v>0</v>
      </c>
      <c r="EA67" s="434">
        <f t="shared" si="29"/>
        <v>5</v>
      </c>
      <c r="EB67" s="153">
        <f t="shared" si="30"/>
        <v>1</v>
      </c>
      <c r="EC67" s="434">
        <f t="shared" si="31"/>
        <v>3</v>
      </c>
      <c r="ED67" s="153">
        <f t="shared" si="32"/>
        <v>0.6</v>
      </c>
      <c r="EE67" s="154">
        <f t="shared" si="33"/>
        <v>0</v>
      </c>
      <c r="EF67" s="154">
        <f t="shared" si="34"/>
        <v>0</v>
      </c>
      <c r="EG67" s="160">
        <f t="shared" si="35"/>
        <v>0</v>
      </c>
      <c r="EH67" s="434">
        <f t="shared" si="36"/>
        <v>5</v>
      </c>
      <c r="EI67" s="153">
        <f t="shared" si="37"/>
        <v>1</v>
      </c>
      <c r="EJ67" s="434">
        <f t="shared" si="38"/>
        <v>3</v>
      </c>
      <c r="EK67" s="153">
        <f t="shared" si="39"/>
        <v>0.6</v>
      </c>
      <c r="EL67" s="154">
        <f t="shared" si="40"/>
        <v>0</v>
      </c>
      <c r="EM67" s="154">
        <f t="shared" si="41"/>
        <v>0</v>
      </c>
      <c r="EN67" s="160">
        <f t="shared" si="42"/>
        <v>0</v>
      </c>
      <c r="EO67" s="434">
        <f t="shared" si="43"/>
        <v>5</v>
      </c>
      <c r="EP67" s="153">
        <f t="shared" si="44"/>
        <v>1</v>
      </c>
      <c r="EQ67" s="434">
        <f t="shared" si="45"/>
        <v>3</v>
      </c>
      <c r="ER67" s="153">
        <f t="shared" si="46"/>
        <v>0.6</v>
      </c>
      <c r="ES67" s="154">
        <f t="shared" si="47"/>
        <v>0</v>
      </c>
      <c r="ET67" s="154">
        <f t="shared" si="48"/>
        <v>0</v>
      </c>
      <c r="EU67" s="160">
        <f t="shared" si="49"/>
        <v>0</v>
      </c>
      <c r="EV67" s="434">
        <f t="shared" si="50"/>
        <v>5</v>
      </c>
      <c r="EW67" s="153">
        <f t="shared" si="51"/>
        <v>1</v>
      </c>
      <c r="EX67" s="434">
        <f t="shared" si="52"/>
        <v>3</v>
      </c>
      <c r="EY67" s="153">
        <f t="shared" si="53"/>
        <v>0.6</v>
      </c>
      <c r="EZ67" s="154">
        <f t="shared" si="54"/>
        <v>0</v>
      </c>
      <c r="FA67" s="154">
        <f t="shared" si="55"/>
        <v>0</v>
      </c>
      <c r="FB67" s="160">
        <f t="shared" si="56"/>
        <v>0</v>
      </c>
      <c r="FC67" s="434">
        <f t="shared" si="57"/>
        <v>5</v>
      </c>
      <c r="FD67" s="153">
        <f t="shared" si="58"/>
        <v>1</v>
      </c>
      <c r="FE67" s="434">
        <f t="shared" si="59"/>
        <v>3</v>
      </c>
      <c r="FF67" s="153">
        <f t="shared" si="60"/>
        <v>0.6</v>
      </c>
      <c r="FG67" s="154">
        <f t="shared" si="61"/>
        <v>0</v>
      </c>
      <c r="FH67" s="154">
        <f t="shared" si="62"/>
        <v>0</v>
      </c>
      <c r="FI67" s="160">
        <f t="shared" si="63"/>
        <v>0</v>
      </c>
      <c r="FJ67" s="434">
        <f t="shared" si="64"/>
        <v>5</v>
      </c>
      <c r="FK67" s="153">
        <f t="shared" si="65"/>
        <v>1</v>
      </c>
      <c r="FL67" s="434">
        <f t="shared" si="66"/>
        <v>3</v>
      </c>
      <c r="FM67" s="153">
        <f t="shared" si="67"/>
        <v>0.6</v>
      </c>
      <c r="FN67" s="154">
        <f t="shared" si="68"/>
        <v>0</v>
      </c>
      <c r="FO67" s="154">
        <f t="shared" si="69"/>
        <v>0</v>
      </c>
      <c r="FP67" s="160">
        <f t="shared" si="70"/>
        <v>0</v>
      </c>
      <c r="FQ67" s="434">
        <f t="shared" si="71"/>
        <v>5</v>
      </c>
      <c r="FR67" s="153">
        <f t="shared" si="72"/>
        <v>1</v>
      </c>
      <c r="FS67" s="434">
        <f t="shared" si="73"/>
        <v>3</v>
      </c>
      <c r="FT67" s="153">
        <f t="shared" si="74"/>
        <v>0.6</v>
      </c>
      <c r="FU67" s="154">
        <f t="shared" si="75"/>
        <v>0</v>
      </c>
      <c r="FV67" s="154">
        <f t="shared" si="76"/>
        <v>0</v>
      </c>
      <c r="FW67" s="160">
        <f t="shared" si="77"/>
        <v>0</v>
      </c>
      <c r="FX67" s="434">
        <f t="shared" si="78"/>
        <v>5</v>
      </c>
      <c r="FY67" s="153">
        <f t="shared" si="79"/>
        <v>1</v>
      </c>
      <c r="FZ67" s="434">
        <f t="shared" si="80"/>
        <v>3</v>
      </c>
      <c r="GA67" s="153">
        <f t="shared" si="81"/>
        <v>0.6</v>
      </c>
      <c r="GB67" s="154">
        <f t="shared" si="82"/>
        <v>0</v>
      </c>
      <c r="GC67" s="154">
        <f t="shared" si="83"/>
        <v>0</v>
      </c>
      <c r="GD67" s="160">
        <f t="shared" si="84"/>
        <v>0</v>
      </c>
      <c r="GE67" s="434">
        <f t="shared" si="85"/>
        <v>5</v>
      </c>
      <c r="GF67" s="153">
        <f t="shared" si="86"/>
        <v>1</v>
      </c>
      <c r="GG67" s="434">
        <f t="shared" si="87"/>
        <v>3</v>
      </c>
      <c r="GH67" s="153">
        <f t="shared" si="88"/>
        <v>0.6</v>
      </c>
      <c r="GI67" s="153">
        <f t="shared" si="101"/>
        <v>0.6</v>
      </c>
    </row>
    <row r="68" spans="1:191" ht="37.799999999999997" hidden="1" customHeight="1" x14ac:dyDescent="0.2">
      <c r="A68" s="156">
        <v>60</v>
      </c>
      <c r="B68" s="133"/>
      <c r="C68" s="133"/>
      <c r="D68" s="274"/>
      <c r="E68" s="133"/>
      <c r="F68" s="275"/>
      <c r="G68" s="133"/>
      <c r="H68" s="133" t="s">
        <v>455</v>
      </c>
      <c r="I68" s="132"/>
      <c r="J68" s="132"/>
      <c r="K68" s="132"/>
      <c r="L68" s="132"/>
      <c r="M68" s="132"/>
      <c r="N68" s="132"/>
      <c r="O68" s="132"/>
      <c r="P68" s="132"/>
      <c r="Q68" s="132"/>
      <c r="R68" s="132"/>
      <c r="S68" s="132"/>
      <c r="T68" s="132"/>
      <c r="U68" s="132"/>
      <c r="V68" s="132"/>
      <c r="W68" s="132"/>
      <c r="X68" s="132"/>
      <c r="Y68" s="132"/>
      <c r="Z68" s="132"/>
      <c r="AA68" s="132"/>
      <c r="AB68" s="132"/>
      <c r="AC68" s="155">
        <f t="shared" si="0"/>
        <v>0</v>
      </c>
      <c r="AD68" s="149">
        <f t="shared" si="1"/>
        <v>1</v>
      </c>
      <c r="AE68" s="155" t="str">
        <f t="shared" si="2"/>
        <v>3 - Moderado</v>
      </c>
      <c r="AF68" s="149">
        <f t="shared" si="3"/>
        <v>0.6</v>
      </c>
      <c r="AG68" s="156" t="str">
        <f t="shared" si="89"/>
        <v/>
      </c>
      <c r="AH68" s="149">
        <f t="shared" si="4"/>
        <v>0.6</v>
      </c>
      <c r="AI68" s="133"/>
      <c r="AJ68" s="133"/>
      <c r="AK68" s="133"/>
      <c r="AL68" s="133"/>
      <c r="AM68" s="134"/>
      <c r="AN68" s="164"/>
      <c r="AO68" s="164"/>
      <c r="AP68" s="134"/>
      <c r="AQ68" s="134"/>
      <c r="AR68" s="164"/>
      <c r="AS68" s="164"/>
      <c r="AT68" s="134"/>
      <c r="AU68" s="134"/>
      <c r="AV68" s="164"/>
      <c r="AW68" s="164"/>
      <c r="AX68" s="134"/>
      <c r="AY68" s="134"/>
      <c r="AZ68" s="164"/>
      <c r="BA68" s="164"/>
      <c r="BB68" s="134"/>
      <c r="BC68" s="134"/>
      <c r="BD68" s="164"/>
      <c r="BE68" s="164"/>
      <c r="BF68" s="134"/>
      <c r="BG68" s="134"/>
      <c r="BH68" s="164"/>
      <c r="BI68" s="164"/>
      <c r="BJ68" s="134"/>
      <c r="BK68" s="134"/>
      <c r="BL68" s="164"/>
      <c r="BM68" s="164"/>
      <c r="BN68" s="134"/>
      <c r="BO68" s="134"/>
      <c r="BP68" s="164"/>
      <c r="BQ68" s="164"/>
      <c r="BR68" s="134"/>
      <c r="BS68" s="134"/>
      <c r="BT68" s="164"/>
      <c r="BU68" s="164"/>
      <c r="BV68" s="134"/>
      <c r="BW68" s="134"/>
      <c r="BX68" s="164"/>
      <c r="BY68" s="164"/>
      <c r="BZ68" s="134"/>
      <c r="CA68" s="134"/>
      <c r="CB68" s="164"/>
      <c r="CC68" s="164"/>
      <c r="CD68" s="134"/>
      <c r="CE68" s="134"/>
      <c r="CF68" s="164"/>
      <c r="CG68" s="164"/>
      <c r="CH68" s="134"/>
      <c r="CI68" s="164"/>
      <c r="CJ68" s="164"/>
      <c r="CK68" s="134"/>
      <c r="CL68" s="159" t="str">
        <f t="shared" si="90"/>
        <v>5 - Muy Alta</v>
      </c>
      <c r="CM68" s="165">
        <f t="shared" si="5"/>
        <v>1</v>
      </c>
      <c r="CN68" s="159" t="str">
        <f t="shared" si="91"/>
        <v>3 - Moderado</v>
      </c>
      <c r="CO68" s="165">
        <f t="shared" si="92"/>
        <v>0.6</v>
      </c>
      <c r="CP68" s="145" t="str">
        <f t="shared" si="6"/>
        <v>ALTO</v>
      </c>
      <c r="CQ68" s="149">
        <f t="shared" si="93"/>
        <v>0.6</v>
      </c>
      <c r="CR68" s="188"/>
      <c r="CS68" s="145">
        <f t="shared" si="94"/>
        <v>5</v>
      </c>
      <c r="CT68" s="134"/>
      <c r="CU68" s="188"/>
      <c r="CV68" s="188"/>
      <c r="CW68" s="158"/>
      <c r="CX68" s="160">
        <f t="shared" si="7"/>
        <v>0</v>
      </c>
      <c r="CY68" s="161">
        <f t="shared" si="95"/>
        <v>3</v>
      </c>
      <c r="CZ68" s="160" t="str">
        <f t="shared" si="96"/>
        <v>Moderado</v>
      </c>
      <c r="DA68" s="153">
        <f t="shared" si="97"/>
        <v>0.6</v>
      </c>
      <c r="DB68" s="154">
        <f t="shared" si="98"/>
        <v>0</v>
      </c>
      <c r="DC68" s="154">
        <f t="shared" si="8"/>
        <v>0</v>
      </c>
      <c r="DD68" s="160">
        <f t="shared" si="99"/>
        <v>0</v>
      </c>
      <c r="DE68" s="434">
        <f t="shared" si="9"/>
        <v>5</v>
      </c>
      <c r="DF68" s="153">
        <f t="shared" si="10"/>
        <v>1</v>
      </c>
      <c r="DG68" s="434">
        <f t="shared" si="100"/>
        <v>3</v>
      </c>
      <c r="DH68" s="434"/>
      <c r="DI68" s="153">
        <f t="shared" si="11"/>
        <v>0.6</v>
      </c>
      <c r="DJ68" s="154">
        <f t="shared" si="12"/>
        <v>0</v>
      </c>
      <c r="DK68" s="154">
        <f t="shared" si="13"/>
        <v>0</v>
      </c>
      <c r="DL68" s="160">
        <f t="shared" si="14"/>
        <v>0</v>
      </c>
      <c r="DM68" s="434">
        <f t="shared" si="15"/>
        <v>5</v>
      </c>
      <c r="DN68" s="153">
        <f t="shared" si="16"/>
        <v>1</v>
      </c>
      <c r="DO68" s="434">
        <f t="shared" si="17"/>
        <v>3</v>
      </c>
      <c r="DP68" s="153">
        <f t="shared" si="18"/>
        <v>0.6</v>
      </c>
      <c r="DQ68" s="154">
        <f t="shared" si="19"/>
        <v>0</v>
      </c>
      <c r="DR68" s="154">
        <f t="shared" si="20"/>
        <v>0</v>
      </c>
      <c r="DS68" s="160">
        <f t="shared" si="21"/>
        <v>0</v>
      </c>
      <c r="DT68" s="434">
        <f t="shared" si="22"/>
        <v>5</v>
      </c>
      <c r="DU68" s="153">
        <f t="shared" si="23"/>
        <v>1</v>
      </c>
      <c r="DV68" s="434">
        <f t="shared" si="24"/>
        <v>3</v>
      </c>
      <c r="DW68" s="153">
        <f t="shared" si="25"/>
        <v>0.6</v>
      </c>
      <c r="DX68" s="154">
        <f t="shared" si="26"/>
        <v>0</v>
      </c>
      <c r="DY68" s="154">
        <f t="shared" si="27"/>
        <v>0</v>
      </c>
      <c r="DZ68" s="160">
        <f t="shared" si="28"/>
        <v>0</v>
      </c>
      <c r="EA68" s="434">
        <f t="shared" si="29"/>
        <v>5</v>
      </c>
      <c r="EB68" s="153">
        <f t="shared" si="30"/>
        <v>1</v>
      </c>
      <c r="EC68" s="434">
        <f t="shared" si="31"/>
        <v>3</v>
      </c>
      <c r="ED68" s="153">
        <f t="shared" si="32"/>
        <v>0.6</v>
      </c>
      <c r="EE68" s="154">
        <f t="shared" si="33"/>
        <v>0</v>
      </c>
      <c r="EF68" s="154">
        <f t="shared" si="34"/>
        <v>0</v>
      </c>
      <c r="EG68" s="160">
        <f t="shared" si="35"/>
        <v>0</v>
      </c>
      <c r="EH68" s="434">
        <f t="shared" si="36"/>
        <v>5</v>
      </c>
      <c r="EI68" s="153">
        <f t="shared" si="37"/>
        <v>1</v>
      </c>
      <c r="EJ68" s="434">
        <f t="shared" si="38"/>
        <v>3</v>
      </c>
      <c r="EK68" s="153">
        <f t="shared" si="39"/>
        <v>0.6</v>
      </c>
      <c r="EL68" s="154">
        <f t="shared" si="40"/>
        <v>0</v>
      </c>
      <c r="EM68" s="154">
        <f t="shared" si="41"/>
        <v>0</v>
      </c>
      <c r="EN68" s="160">
        <f t="shared" si="42"/>
        <v>0</v>
      </c>
      <c r="EO68" s="434">
        <f t="shared" si="43"/>
        <v>5</v>
      </c>
      <c r="EP68" s="153">
        <f t="shared" si="44"/>
        <v>1</v>
      </c>
      <c r="EQ68" s="434">
        <f t="shared" si="45"/>
        <v>3</v>
      </c>
      <c r="ER68" s="153">
        <f t="shared" si="46"/>
        <v>0.6</v>
      </c>
      <c r="ES68" s="154">
        <f t="shared" si="47"/>
        <v>0</v>
      </c>
      <c r="ET68" s="154">
        <f t="shared" si="48"/>
        <v>0</v>
      </c>
      <c r="EU68" s="160">
        <f t="shared" si="49"/>
        <v>0</v>
      </c>
      <c r="EV68" s="434">
        <f t="shared" si="50"/>
        <v>5</v>
      </c>
      <c r="EW68" s="153">
        <f t="shared" si="51"/>
        <v>1</v>
      </c>
      <c r="EX68" s="434">
        <f t="shared" si="52"/>
        <v>3</v>
      </c>
      <c r="EY68" s="153">
        <f t="shared" si="53"/>
        <v>0.6</v>
      </c>
      <c r="EZ68" s="154">
        <f t="shared" si="54"/>
        <v>0</v>
      </c>
      <c r="FA68" s="154">
        <f t="shared" si="55"/>
        <v>0</v>
      </c>
      <c r="FB68" s="160">
        <f t="shared" si="56"/>
        <v>0</v>
      </c>
      <c r="FC68" s="434">
        <f t="shared" si="57"/>
        <v>5</v>
      </c>
      <c r="FD68" s="153">
        <f t="shared" si="58"/>
        <v>1</v>
      </c>
      <c r="FE68" s="434">
        <f t="shared" si="59"/>
        <v>3</v>
      </c>
      <c r="FF68" s="153">
        <f t="shared" si="60"/>
        <v>0.6</v>
      </c>
      <c r="FG68" s="154">
        <f t="shared" si="61"/>
        <v>0</v>
      </c>
      <c r="FH68" s="154">
        <f t="shared" si="62"/>
        <v>0</v>
      </c>
      <c r="FI68" s="160">
        <f t="shared" si="63"/>
        <v>0</v>
      </c>
      <c r="FJ68" s="434">
        <f t="shared" si="64"/>
        <v>5</v>
      </c>
      <c r="FK68" s="153">
        <f t="shared" si="65"/>
        <v>1</v>
      </c>
      <c r="FL68" s="434">
        <f t="shared" si="66"/>
        <v>3</v>
      </c>
      <c r="FM68" s="153">
        <f t="shared" si="67"/>
        <v>0.6</v>
      </c>
      <c r="FN68" s="154">
        <f t="shared" si="68"/>
        <v>0</v>
      </c>
      <c r="FO68" s="154">
        <f t="shared" si="69"/>
        <v>0</v>
      </c>
      <c r="FP68" s="160">
        <f t="shared" si="70"/>
        <v>0</v>
      </c>
      <c r="FQ68" s="434">
        <f t="shared" si="71"/>
        <v>5</v>
      </c>
      <c r="FR68" s="153">
        <f t="shared" si="72"/>
        <v>1</v>
      </c>
      <c r="FS68" s="434">
        <f t="shared" si="73"/>
        <v>3</v>
      </c>
      <c r="FT68" s="153">
        <f t="shared" si="74"/>
        <v>0.6</v>
      </c>
      <c r="FU68" s="154">
        <f t="shared" si="75"/>
        <v>0</v>
      </c>
      <c r="FV68" s="154">
        <f t="shared" si="76"/>
        <v>0</v>
      </c>
      <c r="FW68" s="160">
        <f t="shared" si="77"/>
        <v>0</v>
      </c>
      <c r="FX68" s="434">
        <f t="shared" si="78"/>
        <v>5</v>
      </c>
      <c r="FY68" s="153">
        <f t="shared" si="79"/>
        <v>1</v>
      </c>
      <c r="FZ68" s="434">
        <f t="shared" si="80"/>
        <v>3</v>
      </c>
      <c r="GA68" s="153">
        <f t="shared" si="81"/>
        <v>0.6</v>
      </c>
      <c r="GB68" s="154">
        <f t="shared" si="82"/>
        <v>0</v>
      </c>
      <c r="GC68" s="154">
        <f t="shared" si="83"/>
        <v>0</v>
      </c>
      <c r="GD68" s="160">
        <f t="shared" si="84"/>
        <v>0</v>
      </c>
      <c r="GE68" s="434">
        <f t="shared" si="85"/>
        <v>5</v>
      </c>
      <c r="GF68" s="153">
        <f t="shared" si="86"/>
        <v>1</v>
      </c>
      <c r="GG68" s="434">
        <f t="shared" si="87"/>
        <v>3</v>
      </c>
      <c r="GH68" s="153">
        <f t="shared" si="88"/>
        <v>0.6</v>
      </c>
      <c r="GI68" s="153">
        <f t="shared" si="101"/>
        <v>0.6</v>
      </c>
    </row>
    <row r="69" spans="1:191" ht="37.799999999999997" hidden="1" customHeight="1" x14ac:dyDescent="0.2">
      <c r="A69" s="156">
        <v>61</v>
      </c>
      <c r="B69" s="133"/>
      <c r="C69" s="133"/>
      <c r="D69" s="274"/>
      <c r="E69" s="133"/>
      <c r="F69" s="275"/>
      <c r="G69" s="133"/>
      <c r="H69" s="133" t="s">
        <v>455</v>
      </c>
      <c r="I69" s="132"/>
      <c r="J69" s="132"/>
      <c r="K69" s="132"/>
      <c r="L69" s="132"/>
      <c r="M69" s="132"/>
      <c r="N69" s="132"/>
      <c r="O69" s="132"/>
      <c r="P69" s="132"/>
      <c r="Q69" s="132"/>
      <c r="R69" s="132"/>
      <c r="S69" s="132"/>
      <c r="T69" s="132"/>
      <c r="U69" s="132"/>
      <c r="V69" s="132"/>
      <c r="W69" s="132"/>
      <c r="X69" s="132"/>
      <c r="Y69" s="132"/>
      <c r="Z69" s="132"/>
      <c r="AA69" s="132"/>
      <c r="AB69" s="132"/>
      <c r="AC69" s="155">
        <f t="shared" si="0"/>
        <v>0</v>
      </c>
      <c r="AD69" s="149">
        <f t="shared" si="1"/>
        <v>1</v>
      </c>
      <c r="AE69" s="155" t="str">
        <f t="shared" si="2"/>
        <v>3 - Moderado</v>
      </c>
      <c r="AF69" s="149">
        <f t="shared" si="3"/>
        <v>0.6</v>
      </c>
      <c r="AG69" s="156" t="str">
        <f t="shared" si="89"/>
        <v/>
      </c>
      <c r="AH69" s="149">
        <f t="shared" si="4"/>
        <v>0.6</v>
      </c>
      <c r="AI69" s="133"/>
      <c r="AJ69" s="133"/>
      <c r="AK69" s="133"/>
      <c r="AL69" s="133"/>
      <c r="AM69" s="134"/>
      <c r="AN69" s="164"/>
      <c r="AO69" s="164"/>
      <c r="AP69" s="134"/>
      <c r="AQ69" s="134"/>
      <c r="AR69" s="164"/>
      <c r="AS69" s="164"/>
      <c r="AT69" s="134"/>
      <c r="AU69" s="134"/>
      <c r="AV69" s="164"/>
      <c r="AW69" s="164"/>
      <c r="AX69" s="134"/>
      <c r="AY69" s="134"/>
      <c r="AZ69" s="164"/>
      <c r="BA69" s="164"/>
      <c r="BB69" s="134"/>
      <c r="BC69" s="134"/>
      <c r="BD69" s="164"/>
      <c r="BE69" s="164"/>
      <c r="BF69" s="134"/>
      <c r="BG69" s="134"/>
      <c r="BH69" s="164"/>
      <c r="BI69" s="164"/>
      <c r="BJ69" s="134"/>
      <c r="BK69" s="134"/>
      <c r="BL69" s="164"/>
      <c r="BM69" s="164"/>
      <c r="BN69" s="134"/>
      <c r="BO69" s="134"/>
      <c r="BP69" s="164"/>
      <c r="BQ69" s="164"/>
      <c r="BR69" s="134"/>
      <c r="BS69" s="134"/>
      <c r="BT69" s="164"/>
      <c r="BU69" s="164"/>
      <c r="BV69" s="134"/>
      <c r="BW69" s="134"/>
      <c r="BX69" s="164"/>
      <c r="BY69" s="164"/>
      <c r="BZ69" s="134"/>
      <c r="CA69" s="134"/>
      <c r="CB69" s="164"/>
      <c r="CC69" s="164"/>
      <c r="CD69" s="134"/>
      <c r="CE69" s="134"/>
      <c r="CF69" s="164"/>
      <c r="CG69" s="164"/>
      <c r="CH69" s="134"/>
      <c r="CI69" s="164"/>
      <c r="CJ69" s="164"/>
      <c r="CK69" s="134"/>
      <c r="CL69" s="159" t="str">
        <f t="shared" si="90"/>
        <v>5 - Muy Alta</v>
      </c>
      <c r="CM69" s="165">
        <f t="shared" si="5"/>
        <v>1</v>
      </c>
      <c r="CN69" s="159" t="str">
        <f t="shared" si="91"/>
        <v>3 - Moderado</v>
      </c>
      <c r="CO69" s="165">
        <f t="shared" si="92"/>
        <v>0.6</v>
      </c>
      <c r="CP69" s="145" t="str">
        <f t="shared" si="6"/>
        <v>ALTO</v>
      </c>
      <c r="CQ69" s="149">
        <f t="shared" si="93"/>
        <v>0.6</v>
      </c>
      <c r="CR69" s="188"/>
      <c r="CS69" s="145">
        <f t="shared" si="94"/>
        <v>5</v>
      </c>
      <c r="CT69" s="134"/>
      <c r="CU69" s="188"/>
      <c r="CV69" s="188"/>
      <c r="CW69" s="158"/>
      <c r="CX69" s="160">
        <f t="shared" si="7"/>
        <v>0</v>
      </c>
      <c r="CY69" s="161">
        <f t="shared" si="95"/>
        <v>3</v>
      </c>
      <c r="CZ69" s="160" t="str">
        <f t="shared" si="96"/>
        <v>Moderado</v>
      </c>
      <c r="DA69" s="153">
        <f t="shared" si="97"/>
        <v>0.6</v>
      </c>
      <c r="DB69" s="154">
        <f t="shared" si="98"/>
        <v>0</v>
      </c>
      <c r="DC69" s="154">
        <f t="shared" si="8"/>
        <v>0</v>
      </c>
      <c r="DD69" s="160">
        <f t="shared" si="99"/>
        <v>0</v>
      </c>
      <c r="DE69" s="434">
        <f t="shared" si="9"/>
        <v>5</v>
      </c>
      <c r="DF69" s="153">
        <f t="shared" si="10"/>
        <v>1</v>
      </c>
      <c r="DG69" s="434">
        <f t="shared" si="100"/>
        <v>3</v>
      </c>
      <c r="DH69" s="434"/>
      <c r="DI69" s="153">
        <f t="shared" si="11"/>
        <v>0.6</v>
      </c>
      <c r="DJ69" s="154">
        <f t="shared" si="12"/>
        <v>0</v>
      </c>
      <c r="DK69" s="154">
        <f t="shared" si="13"/>
        <v>0</v>
      </c>
      <c r="DL69" s="160">
        <f t="shared" si="14"/>
        <v>0</v>
      </c>
      <c r="DM69" s="434">
        <f t="shared" si="15"/>
        <v>5</v>
      </c>
      <c r="DN69" s="153">
        <f t="shared" si="16"/>
        <v>1</v>
      </c>
      <c r="DO69" s="434">
        <f t="shared" si="17"/>
        <v>3</v>
      </c>
      <c r="DP69" s="153">
        <f t="shared" si="18"/>
        <v>0.6</v>
      </c>
      <c r="DQ69" s="154">
        <f t="shared" si="19"/>
        <v>0</v>
      </c>
      <c r="DR69" s="154">
        <f t="shared" si="20"/>
        <v>0</v>
      </c>
      <c r="DS69" s="160">
        <f t="shared" si="21"/>
        <v>0</v>
      </c>
      <c r="DT69" s="434">
        <f t="shared" si="22"/>
        <v>5</v>
      </c>
      <c r="DU69" s="153">
        <f t="shared" si="23"/>
        <v>1</v>
      </c>
      <c r="DV69" s="434">
        <f t="shared" si="24"/>
        <v>3</v>
      </c>
      <c r="DW69" s="153">
        <f t="shared" si="25"/>
        <v>0.6</v>
      </c>
      <c r="DX69" s="154">
        <f t="shared" si="26"/>
        <v>0</v>
      </c>
      <c r="DY69" s="154">
        <f t="shared" si="27"/>
        <v>0</v>
      </c>
      <c r="DZ69" s="160">
        <f t="shared" si="28"/>
        <v>0</v>
      </c>
      <c r="EA69" s="434">
        <f t="shared" si="29"/>
        <v>5</v>
      </c>
      <c r="EB69" s="153">
        <f t="shared" si="30"/>
        <v>1</v>
      </c>
      <c r="EC69" s="434">
        <f t="shared" si="31"/>
        <v>3</v>
      </c>
      <c r="ED69" s="153">
        <f t="shared" si="32"/>
        <v>0.6</v>
      </c>
      <c r="EE69" s="154">
        <f t="shared" si="33"/>
        <v>0</v>
      </c>
      <c r="EF69" s="154">
        <f t="shared" si="34"/>
        <v>0</v>
      </c>
      <c r="EG69" s="160">
        <f t="shared" si="35"/>
        <v>0</v>
      </c>
      <c r="EH69" s="434">
        <f t="shared" si="36"/>
        <v>5</v>
      </c>
      <c r="EI69" s="153">
        <f t="shared" si="37"/>
        <v>1</v>
      </c>
      <c r="EJ69" s="434">
        <f t="shared" si="38"/>
        <v>3</v>
      </c>
      <c r="EK69" s="153">
        <f t="shared" si="39"/>
        <v>0.6</v>
      </c>
      <c r="EL69" s="154">
        <f t="shared" si="40"/>
        <v>0</v>
      </c>
      <c r="EM69" s="154">
        <f t="shared" si="41"/>
        <v>0</v>
      </c>
      <c r="EN69" s="160">
        <f t="shared" si="42"/>
        <v>0</v>
      </c>
      <c r="EO69" s="434">
        <f t="shared" si="43"/>
        <v>5</v>
      </c>
      <c r="EP69" s="153">
        <f t="shared" si="44"/>
        <v>1</v>
      </c>
      <c r="EQ69" s="434">
        <f t="shared" si="45"/>
        <v>3</v>
      </c>
      <c r="ER69" s="153">
        <f t="shared" si="46"/>
        <v>0.6</v>
      </c>
      <c r="ES69" s="154">
        <f t="shared" si="47"/>
        <v>0</v>
      </c>
      <c r="ET69" s="154">
        <f t="shared" si="48"/>
        <v>0</v>
      </c>
      <c r="EU69" s="160">
        <f t="shared" si="49"/>
        <v>0</v>
      </c>
      <c r="EV69" s="434">
        <f t="shared" si="50"/>
        <v>5</v>
      </c>
      <c r="EW69" s="153">
        <f t="shared" si="51"/>
        <v>1</v>
      </c>
      <c r="EX69" s="434">
        <f t="shared" si="52"/>
        <v>3</v>
      </c>
      <c r="EY69" s="153">
        <f t="shared" si="53"/>
        <v>0.6</v>
      </c>
      <c r="EZ69" s="154">
        <f t="shared" si="54"/>
        <v>0</v>
      </c>
      <c r="FA69" s="154">
        <f t="shared" si="55"/>
        <v>0</v>
      </c>
      <c r="FB69" s="160">
        <f t="shared" si="56"/>
        <v>0</v>
      </c>
      <c r="FC69" s="434">
        <f t="shared" si="57"/>
        <v>5</v>
      </c>
      <c r="FD69" s="153">
        <f t="shared" si="58"/>
        <v>1</v>
      </c>
      <c r="FE69" s="434">
        <f t="shared" si="59"/>
        <v>3</v>
      </c>
      <c r="FF69" s="153">
        <f t="shared" si="60"/>
        <v>0.6</v>
      </c>
      <c r="FG69" s="154">
        <f t="shared" si="61"/>
        <v>0</v>
      </c>
      <c r="FH69" s="154">
        <f t="shared" si="62"/>
        <v>0</v>
      </c>
      <c r="FI69" s="160">
        <f t="shared" si="63"/>
        <v>0</v>
      </c>
      <c r="FJ69" s="434">
        <f t="shared" si="64"/>
        <v>5</v>
      </c>
      <c r="FK69" s="153">
        <f t="shared" si="65"/>
        <v>1</v>
      </c>
      <c r="FL69" s="434">
        <f t="shared" si="66"/>
        <v>3</v>
      </c>
      <c r="FM69" s="153">
        <f t="shared" si="67"/>
        <v>0.6</v>
      </c>
      <c r="FN69" s="154">
        <f t="shared" si="68"/>
        <v>0</v>
      </c>
      <c r="FO69" s="154">
        <f t="shared" si="69"/>
        <v>0</v>
      </c>
      <c r="FP69" s="160">
        <f t="shared" si="70"/>
        <v>0</v>
      </c>
      <c r="FQ69" s="434">
        <f t="shared" si="71"/>
        <v>5</v>
      </c>
      <c r="FR69" s="153">
        <f t="shared" si="72"/>
        <v>1</v>
      </c>
      <c r="FS69" s="434">
        <f t="shared" si="73"/>
        <v>3</v>
      </c>
      <c r="FT69" s="153">
        <f t="shared" si="74"/>
        <v>0.6</v>
      </c>
      <c r="FU69" s="154">
        <f t="shared" si="75"/>
        <v>0</v>
      </c>
      <c r="FV69" s="154">
        <f t="shared" si="76"/>
        <v>0</v>
      </c>
      <c r="FW69" s="160">
        <f t="shared" si="77"/>
        <v>0</v>
      </c>
      <c r="FX69" s="434">
        <f t="shared" si="78"/>
        <v>5</v>
      </c>
      <c r="FY69" s="153">
        <f t="shared" si="79"/>
        <v>1</v>
      </c>
      <c r="FZ69" s="434">
        <f t="shared" si="80"/>
        <v>3</v>
      </c>
      <c r="GA69" s="153">
        <f t="shared" si="81"/>
        <v>0.6</v>
      </c>
      <c r="GB69" s="154">
        <f t="shared" si="82"/>
        <v>0</v>
      </c>
      <c r="GC69" s="154">
        <f t="shared" si="83"/>
        <v>0</v>
      </c>
      <c r="GD69" s="160">
        <f t="shared" si="84"/>
        <v>0</v>
      </c>
      <c r="GE69" s="434">
        <f t="shared" si="85"/>
        <v>5</v>
      </c>
      <c r="GF69" s="153">
        <f t="shared" si="86"/>
        <v>1</v>
      </c>
      <c r="GG69" s="434">
        <f t="shared" si="87"/>
        <v>3</v>
      </c>
      <c r="GH69" s="153">
        <f t="shared" si="88"/>
        <v>0.6</v>
      </c>
      <c r="GI69" s="153">
        <f t="shared" si="101"/>
        <v>0.6</v>
      </c>
    </row>
    <row r="70" spans="1:191" ht="37.799999999999997" hidden="1" customHeight="1" x14ac:dyDescent="0.2">
      <c r="A70" s="156">
        <v>62</v>
      </c>
      <c r="B70" s="133"/>
      <c r="C70" s="133"/>
      <c r="D70" s="274"/>
      <c r="E70" s="133"/>
      <c r="F70" s="275"/>
      <c r="G70" s="133"/>
      <c r="H70" s="133" t="s">
        <v>455</v>
      </c>
      <c r="I70" s="132"/>
      <c r="J70" s="132"/>
      <c r="K70" s="132"/>
      <c r="L70" s="132"/>
      <c r="M70" s="132"/>
      <c r="N70" s="132"/>
      <c r="O70" s="132"/>
      <c r="P70" s="132"/>
      <c r="Q70" s="132"/>
      <c r="R70" s="132"/>
      <c r="S70" s="132"/>
      <c r="T70" s="132"/>
      <c r="U70" s="132"/>
      <c r="V70" s="132"/>
      <c r="W70" s="132"/>
      <c r="X70" s="132"/>
      <c r="Y70" s="132"/>
      <c r="Z70" s="132"/>
      <c r="AA70" s="132"/>
      <c r="AB70" s="132"/>
      <c r="AC70" s="155">
        <f t="shared" si="0"/>
        <v>0</v>
      </c>
      <c r="AD70" s="149">
        <f t="shared" si="1"/>
        <v>1</v>
      </c>
      <c r="AE70" s="155" t="str">
        <f t="shared" si="2"/>
        <v>3 - Moderado</v>
      </c>
      <c r="AF70" s="149">
        <f t="shared" si="3"/>
        <v>0.6</v>
      </c>
      <c r="AG70" s="156" t="str">
        <f t="shared" si="89"/>
        <v/>
      </c>
      <c r="AH70" s="149">
        <f t="shared" si="4"/>
        <v>0.6</v>
      </c>
      <c r="AI70" s="133"/>
      <c r="AJ70" s="133"/>
      <c r="AK70" s="133"/>
      <c r="AL70" s="133"/>
      <c r="AM70" s="134"/>
      <c r="AN70" s="164"/>
      <c r="AO70" s="164"/>
      <c r="AP70" s="134"/>
      <c r="AQ70" s="134"/>
      <c r="AR70" s="164"/>
      <c r="AS70" s="164"/>
      <c r="AT70" s="134"/>
      <c r="AU70" s="134"/>
      <c r="AV70" s="164"/>
      <c r="AW70" s="164"/>
      <c r="AX70" s="134"/>
      <c r="AY70" s="134"/>
      <c r="AZ70" s="164"/>
      <c r="BA70" s="164"/>
      <c r="BB70" s="134"/>
      <c r="BC70" s="134"/>
      <c r="BD70" s="164"/>
      <c r="BE70" s="164"/>
      <c r="BF70" s="134"/>
      <c r="BG70" s="134"/>
      <c r="BH70" s="164"/>
      <c r="BI70" s="164"/>
      <c r="BJ70" s="134"/>
      <c r="BK70" s="134"/>
      <c r="BL70" s="164"/>
      <c r="BM70" s="164"/>
      <c r="BN70" s="134"/>
      <c r="BO70" s="134"/>
      <c r="BP70" s="164"/>
      <c r="BQ70" s="164"/>
      <c r="BR70" s="134"/>
      <c r="BS70" s="134"/>
      <c r="BT70" s="164"/>
      <c r="BU70" s="164"/>
      <c r="BV70" s="134"/>
      <c r="BW70" s="134"/>
      <c r="BX70" s="164"/>
      <c r="BY70" s="164"/>
      <c r="BZ70" s="134"/>
      <c r="CA70" s="134"/>
      <c r="CB70" s="164"/>
      <c r="CC70" s="164"/>
      <c r="CD70" s="134"/>
      <c r="CE70" s="134"/>
      <c r="CF70" s="164"/>
      <c r="CG70" s="164"/>
      <c r="CH70" s="134"/>
      <c r="CI70" s="164"/>
      <c r="CJ70" s="164"/>
      <c r="CK70" s="134"/>
      <c r="CL70" s="159" t="str">
        <f t="shared" si="90"/>
        <v>5 - Muy Alta</v>
      </c>
      <c r="CM70" s="165">
        <f t="shared" si="5"/>
        <v>1</v>
      </c>
      <c r="CN70" s="159" t="str">
        <f t="shared" si="91"/>
        <v>3 - Moderado</v>
      </c>
      <c r="CO70" s="165">
        <f t="shared" si="92"/>
        <v>0.6</v>
      </c>
      <c r="CP70" s="145" t="str">
        <f t="shared" si="6"/>
        <v>ALTO</v>
      </c>
      <c r="CQ70" s="149">
        <f t="shared" si="93"/>
        <v>0.6</v>
      </c>
      <c r="CR70" s="188"/>
      <c r="CS70" s="145">
        <f t="shared" si="94"/>
        <v>5</v>
      </c>
      <c r="CT70" s="134"/>
      <c r="CU70" s="188"/>
      <c r="CV70" s="188"/>
      <c r="CW70" s="158"/>
      <c r="CX70" s="160">
        <f t="shared" si="7"/>
        <v>0</v>
      </c>
      <c r="CY70" s="161">
        <f t="shared" si="95"/>
        <v>3</v>
      </c>
      <c r="CZ70" s="160" t="str">
        <f t="shared" si="96"/>
        <v>Moderado</v>
      </c>
      <c r="DA70" s="153">
        <f t="shared" si="97"/>
        <v>0.6</v>
      </c>
      <c r="DB70" s="154">
        <f t="shared" si="98"/>
        <v>0</v>
      </c>
      <c r="DC70" s="154">
        <f t="shared" si="8"/>
        <v>0</v>
      </c>
      <c r="DD70" s="160">
        <f t="shared" si="99"/>
        <v>0</v>
      </c>
      <c r="DE70" s="434">
        <f t="shared" si="9"/>
        <v>5</v>
      </c>
      <c r="DF70" s="153">
        <f t="shared" si="10"/>
        <v>1</v>
      </c>
      <c r="DG70" s="434">
        <f t="shared" si="100"/>
        <v>3</v>
      </c>
      <c r="DH70" s="434"/>
      <c r="DI70" s="153">
        <f t="shared" si="11"/>
        <v>0.6</v>
      </c>
      <c r="DJ70" s="154">
        <f t="shared" si="12"/>
        <v>0</v>
      </c>
      <c r="DK70" s="154">
        <f t="shared" si="13"/>
        <v>0</v>
      </c>
      <c r="DL70" s="160">
        <f t="shared" si="14"/>
        <v>0</v>
      </c>
      <c r="DM70" s="434">
        <f t="shared" si="15"/>
        <v>5</v>
      </c>
      <c r="DN70" s="153">
        <f t="shared" si="16"/>
        <v>1</v>
      </c>
      <c r="DO70" s="434">
        <f t="shared" si="17"/>
        <v>3</v>
      </c>
      <c r="DP70" s="153">
        <f t="shared" si="18"/>
        <v>0.6</v>
      </c>
      <c r="DQ70" s="154">
        <f t="shared" si="19"/>
        <v>0</v>
      </c>
      <c r="DR70" s="154">
        <f t="shared" si="20"/>
        <v>0</v>
      </c>
      <c r="DS70" s="160">
        <f t="shared" si="21"/>
        <v>0</v>
      </c>
      <c r="DT70" s="434">
        <f t="shared" si="22"/>
        <v>5</v>
      </c>
      <c r="DU70" s="153">
        <f t="shared" si="23"/>
        <v>1</v>
      </c>
      <c r="DV70" s="434">
        <f t="shared" si="24"/>
        <v>3</v>
      </c>
      <c r="DW70" s="153">
        <f t="shared" si="25"/>
        <v>0.6</v>
      </c>
      <c r="DX70" s="154">
        <f t="shared" si="26"/>
        <v>0</v>
      </c>
      <c r="DY70" s="154">
        <f t="shared" si="27"/>
        <v>0</v>
      </c>
      <c r="DZ70" s="160">
        <f t="shared" si="28"/>
        <v>0</v>
      </c>
      <c r="EA70" s="434">
        <f t="shared" si="29"/>
        <v>5</v>
      </c>
      <c r="EB70" s="153">
        <f t="shared" si="30"/>
        <v>1</v>
      </c>
      <c r="EC70" s="434">
        <f t="shared" si="31"/>
        <v>3</v>
      </c>
      <c r="ED70" s="153">
        <f t="shared" si="32"/>
        <v>0.6</v>
      </c>
      <c r="EE70" s="154">
        <f t="shared" si="33"/>
        <v>0</v>
      </c>
      <c r="EF70" s="154">
        <f t="shared" si="34"/>
        <v>0</v>
      </c>
      <c r="EG70" s="160">
        <f t="shared" si="35"/>
        <v>0</v>
      </c>
      <c r="EH70" s="434">
        <f t="shared" si="36"/>
        <v>5</v>
      </c>
      <c r="EI70" s="153">
        <f t="shared" si="37"/>
        <v>1</v>
      </c>
      <c r="EJ70" s="434">
        <f t="shared" si="38"/>
        <v>3</v>
      </c>
      <c r="EK70" s="153">
        <f t="shared" si="39"/>
        <v>0.6</v>
      </c>
      <c r="EL70" s="154">
        <f t="shared" si="40"/>
        <v>0</v>
      </c>
      <c r="EM70" s="154">
        <f t="shared" si="41"/>
        <v>0</v>
      </c>
      <c r="EN70" s="160">
        <f t="shared" si="42"/>
        <v>0</v>
      </c>
      <c r="EO70" s="434">
        <f t="shared" si="43"/>
        <v>5</v>
      </c>
      <c r="EP70" s="153">
        <f t="shared" si="44"/>
        <v>1</v>
      </c>
      <c r="EQ70" s="434">
        <f t="shared" si="45"/>
        <v>3</v>
      </c>
      <c r="ER70" s="153">
        <f t="shared" si="46"/>
        <v>0.6</v>
      </c>
      <c r="ES70" s="154">
        <f t="shared" si="47"/>
        <v>0</v>
      </c>
      <c r="ET70" s="154">
        <f t="shared" si="48"/>
        <v>0</v>
      </c>
      <c r="EU70" s="160">
        <f t="shared" si="49"/>
        <v>0</v>
      </c>
      <c r="EV70" s="434">
        <f t="shared" si="50"/>
        <v>5</v>
      </c>
      <c r="EW70" s="153">
        <f t="shared" si="51"/>
        <v>1</v>
      </c>
      <c r="EX70" s="434">
        <f t="shared" si="52"/>
        <v>3</v>
      </c>
      <c r="EY70" s="153">
        <f t="shared" si="53"/>
        <v>0.6</v>
      </c>
      <c r="EZ70" s="154">
        <f t="shared" si="54"/>
        <v>0</v>
      </c>
      <c r="FA70" s="154">
        <f t="shared" si="55"/>
        <v>0</v>
      </c>
      <c r="FB70" s="160">
        <f t="shared" si="56"/>
        <v>0</v>
      </c>
      <c r="FC70" s="434">
        <f t="shared" si="57"/>
        <v>5</v>
      </c>
      <c r="FD70" s="153">
        <f t="shared" si="58"/>
        <v>1</v>
      </c>
      <c r="FE70" s="434">
        <f t="shared" si="59"/>
        <v>3</v>
      </c>
      <c r="FF70" s="153">
        <f t="shared" si="60"/>
        <v>0.6</v>
      </c>
      <c r="FG70" s="154">
        <f t="shared" si="61"/>
        <v>0</v>
      </c>
      <c r="FH70" s="154">
        <f t="shared" si="62"/>
        <v>0</v>
      </c>
      <c r="FI70" s="160">
        <f t="shared" si="63"/>
        <v>0</v>
      </c>
      <c r="FJ70" s="434">
        <f t="shared" si="64"/>
        <v>5</v>
      </c>
      <c r="FK70" s="153">
        <f t="shared" si="65"/>
        <v>1</v>
      </c>
      <c r="FL70" s="434">
        <f t="shared" si="66"/>
        <v>3</v>
      </c>
      <c r="FM70" s="153">
        <f t="shared" si="67"/>
        <v>0.6</v>
      </c>
      <c r="FN70" s="154">
        <f t="shared" si="68"/>
        <v>0</v>
      </c>
      <c r="FO70" s="154">
        <f t="shared" si="69"/>
        <v>0</v>
      </c>
      <c r="FP70" s="160">
        <f t="shared" si="70"/>
        <v>0</v>
      </c>
      <c r="FQ70" s="434">
        <f t="shared" si="71"/>
        <v>5</v>
      </c>
      <c r="FR70" s="153">
        <f t="shared" si="72"/>
        <v>1</v>
      </c>
      <c r="FS70" s="434">
        <f t="shared" si="73"/>
        <v>3</v>
      </c>
      <c r="FT70" s="153">
        <f t="shared" si="74"/>
        <v>0.6</v>
      </c>
      <c r="FU70" s="154">
        <f t="shared" si="75"/>
        <v>0</v>
      </c>
      <c r="FV70" s="154">
        <f t="shared" si="76"/>
        <v>0</v>
      </c>
      <c r="FW70" s="160">
        <f t="shared" si="77"/>
        <v>0</v>
      </c>
      <c r="FX70" s="434">
        <f t="shared" si="78"/>
        <v>5</v>
      </c>
      <c r="FY70" s="153">
        <f t="shared" si="79"/>
        <v>1</v>
      </c>
      <c r="FZ70" s="434">
        <f t="shared" si="80"/>
        <v>3</v>
      </c>
      <c r="GA70" s="153">
        <f t="shared" si="81"/>
        <v>0.6</v>
      </c>
      <c r="GB70" s="154">
        <f t="shared" si="82"/>
        <v>0</v>
      </c>
      <c r="GC70" s="154">
        <f t="shared" si="83"/>
        <v>0</v>
      </c>
      <c r="GD70" s="160">
        <f t="shared" si="84"/>
        <v>0</v>
      </c>
      <c r="GE70" s="434">
        <f t="shared" si="85"/>
        <v>5</v>
      </c>
      <c r="GF70" s="153">
        <f t="shared" si="86"/>
        <v>1</v>
      </c>
      <c r="GG70" s="434">
        <f t="shared" si="87"/>
        <v>3</v>
      </c>
      <c r="GH70" s="153">
        <f t="shared" si="88"/>
        <v>0.6</v>
      </c>
      <c r="GI70" s="153">
        <f t="shared" si="101"/>
        <v>0.6</v>
      </c>
    </row>
    <row r="71" spans="1:191" ht="37.799999999999997" hidden="1" customHeight="1" x14ac:dyDescent="0.2">
      <c r="A71" s="156">
        <v>63</v>
      </c>
      <c r="B71" s="133"/>
      <c r="C71" s="133"/>
      <c r="D71" s="274"/>
      <c r="E71" s="133"/>
      <c r="F71" s="275"/>
      <c r="G71" s="133"/>
      <c r="H71" s="133" t="s">
        <v>455</v>
      </c>
      <c r="I71" s="132"/>
      <c r="J71" s="132"/>
      <c r="K71" s="132"/>
      <c r="L71" s="132"/>
      <c r="M71" s="132"/>
      <c r="N71" s="132"/>
      <c r="O71" s="132"/>
      <c r="P71" s="132"/>
      <c r="Q71" s="132"/>
      <c r="R71" s="132"/>
      <c r="S71" s="132"/>
      <c r="T71" s="132"/>
      <c r="U71" s="132"/>
      <c r="V71" s="132"/>
      <c r="W71" s="132"/>
      <c r="X71" s="132"/>
      <c r="Y71" s="132"/>
      <c r="Z71" s="132"/>
      <c r="AA71" s="132"/>
      <c r="AB71" s="132"/>
      <c r="AC71" s="155">
        <f t="shared" si="0"/>
        <v>0</v>
      </c>
      <c r="AD71" s="149">
        <f t="shared" si="1"/>
        <v>1</v>
      </c>
      <c r="AE71" s="155" t="str">
        <f t="shared" si="2"/>
        <v>3 - Moderado</v>
      </c>
      <c r="AF71" s="149">
        <f t="shared" si="3"/>
        <v>0.6</v>
      </c>
      <c r="AG71" s="156" t="str">
        <f t="shared" si="89"/>
        <v/>
      </c>
      <c r="AH71" s="149">
        <f t="shared" si="4"/>
        <v>0.6</v>
      </c>
      <c r="AI71" s="133"/>
      <c r="AJ71" s="133"/>
      <c r="AK71" s="133"/>
      <c r="AL71" s="133"/>
      <c r="AM71" s="134"/>
      <c r="AN71" s="164"/>
      <c r="AO71" s="164"/>
      <c r="AP71" s="134"/>
      <c r="AQ71" s="134"/>
      <c r="AR71" s="164"/>
      <c r="AS71" s="164"/>
      <c r="AT71" s="134"/>
      <c r="AU71" s="134"/>
      <c r="AV71" s="164"/>
      <c r="AW71" s="164"/>
      <c r="AX71" s="134"/>
      <c r="AY71" s="134"/>
      <c r="AZ71" s="164"/>
      <c r="BA71" s="164"/>
      <c r="BB71" s="134"/>
      <c r="BC71" s="134"/>
      <c r="BD71" s="164"/>
      <c r="BE71" s="164"/>
      <c r="BF71" s="134"/>
      <c r="BG71" s="134"/>
      <c r="BH71" s="164"/>
      <c r="BI71" s="164"/>
      <c r="BJ71" s="134"/>
      <c r="BK71" s="134"/>
      <c r="BL71" s="164"/>
      <c r="BM71" s="164"/>
      <c r="BN71" s="134"/>
      <c r="BO71" s="134"/>
      <c r="BP71" s="164"/>
      <c r="BQ71" s="164"/>
      <c r="BR71" s="134"/>
      <c r="BS71" s="134"/>
      <c r="BT71" s="164"/>
      <c r="BU71" s="164"/>
      <c r="BV71" s="134"/>
      <c r="BW71" s="134"/>
      <c r="BX71" s="164"/>
      <c r="BY71" s="164"/>
      <c r="BZ71" s="134"/>
      <c r="CA71" s="134"/>
      <c r="CB71" s="164"/>
      <c r="CC71" s="164"/>
      <c r="CD71" s="134"/>
      <c r="CE71" s="134"/>
      <c r="CF71" s="164"/>
      <c r="CG71" s="164"/>
      <c r="CH71" s="134"/>
      <c r="CI71" s="164"/>
      <c r="CJ71" s="164"/>
      <c r="CK71" s="134"/>
      <c r="CL71" s="159" t="str">
        <f t="shared" si="90"/>
        <v>5 - Muy Alta</v>
      </c>
      <c r="CM71" s="165">
        <f t="shared" si="5"/>
        <v>1</v>
      </c>
      <c r="CN71" s="159" t="str">
        <f t="shared" si="91"/>
        <v>3 - Moderado</v>
      </c>
      <c r="CO71" s="165">
        <f t="shared" si="92"/>
        <v>0.6</v>
      </c>
      <c r="CP71" s="145" t="str">
        <f t="shared" si="6"/>
        <v>ALTO</v>
      </c>
      <c r="CQ71" s="149">
        <f t="shared" si="93"/>
        <v>0.6</v>
      </c>
      <c r="CR71" s="188"/>
      <c r="CS71" s="145">
        <f t="shared" si="94"/>
        <v>5</v>
      </c>
      <c r="CT71" s="134"/>
      <c r="CU71" s="188"/>
      <c r="CV71" s="188"/>
      <c r="CW71" s="158"/>
      <c r="CX71" s="160">
        <f t="shared" si="7"/>
        <v>0</v>
      </c>
      <c r="CY71" s="161">
        <f t="shared" si="95"/>
        <v>3</v>
      </c>
      <c r="CZ71" s="160" t="str">
        <f t="shared" si="96"/>
        <v>Moderado</v>
      </c>
      <c r="DA71" s="153">
        <f t="shared" si="97"/>
        <v>0.6</v>
      </c>
      <c r="DB71" s="154">
        <f t="shared" si="98"/>
        <v>0</v>
      </c>
      <c r="DC71" s="154">
        <f t="shared" si="8"/>
        <v>0</v>
      </c>
      <c r="DD71" s="160">
        <f t="shared" si="99"/>
        <v>0</v>
      </c>
      <c r="DE71" s="434">
        <f t="shared" si="9"/>
        <v>5</v>
      </c>
      <c r="DF71" s="153">
        <f t="shared" si="10"/>
        <v>1</v>
      </c>
      <c r="DG71" s="434">
        <f t="shared" si="100"/>
        <v>3</v>
      </c>
      <c r="DH71" s="434"/>
      <c r="DI71" s="153">
        <f t="shared" si="11"/>
        <v>0.6</v>
      </c>
      <c r="DJ71" s="154">
        <f t="shared" si="12"/>
        <v>0</v>
      </c>
      <c r="DK71" s="154">
        <f t="shared" si="13"/>
        <v>0</v>
      </c>
      <c r="DL71" s="160">
        <f t="shared" si="14"/>
        <v>0</v>
      </c>
      <c r="DM71" s="434">
        <f t="shared" si="15"/>
        <v>5</v>
      </c>
      <c r="DN71" s="153">
        <f t="shared" si="16"/>
        <v>1</v>
      </c>
      <c r="DO71" s="434">
        <f t="shared" si="17"/>
        <v>3</v>
      </c>
      <c r="DP71" s="153">
        <f t="shared" si="18"/>
        <v>0.6</v>
      </c>
      <c r="DQ71" s="154">
        <f t="shared" si="19"/>
        <v>0</v>
      </c>
      <c r="DR71" s="154">
        <f t="shared" si="20"/>
        <v>0</v>
      </c>
      <c r="DS71" s="160">
        <f t="shared" si="21"/>
        <v>0</v>
      </c>
      <c r="DT71" s="434">
        <f t="shared" si="22"/>
        <v>5</v>
      </c>
      <c r="DU71" s="153">
        <f t="shared" si="23"/>
        <v>1</v>
      </c>
      <c r="DV71" s="434">
        <f t="shared" si="24"/>
        <v>3</v>
      </c>
      <c r="DW71" s="153">
        <f t="shared" si="25"/>
        <v>0.6</v>
      </c>
      <c r="DX71" s="154">
        <f t="shared" si="26"/>
        <v>0</v>
      </c>
      <c r="DY71" s="154">
        <f t="shared" si="27"/>
        <v>0</v>
      </c>
      <c r="DZ71" s="160">
        <f t="shared" si="28"/>
        <v>0</v>
      </c>
      <c r="EA71" s="434">
        <f t="shared" si="29"/>
        <v>5</v>
      </c>
      <c r="EB71" s="153">
        <f t="shared" si="30"/>
        <v>1</v>
      </c>
      <c r="EC71" s="434">
        <f t="shared" si="31"/>
        <v>3</v>
      </c>
      <c r="ED71" s="153">
        <f t="shared" si="32"/>
        <v>0.6</v>
      </c>
      <c r="EE71" s="154">
        <f t="shared" si="33"/>
        <v>0</v>
      </c>
      <c r="EF71" s="154">
        <f t="shared" si="34"/>
        <v>0</v>
      </c>
      <c r="EG71" s="160">
        <f t="shared" si="35"/>
        <v>0</v>
      </c>
      <c r="EH71" s="434">
        <f t="shared" si="36"/>
        <v>5</v>
      </c>
      <c r="EI71" s="153">
        <f t="shared" si="37"/>
        <v>1</v>
      </c>
      <c r="EJ71" s="434">
        <f t="shared" si="38"/>
        <v>3</v>
      </c>
      <c r="EK71" s="153">
        <f t="shared" si="39"/>
        <v>0.6</v>
      </c>
      <c r="EL71" s="154">
        <f t="shared" si="40"/>
        <v>0</v>
      </c>
      <c r="EM71" s="154">
        <f t="shared" si="41"/>
        <v>0</v>
      </c>
      <c r="EN71" s="160">
        <f t="shared" si="42"/>
        <v>0</v>
      </c>
      <c r="EO71" s="434">
        <f t="shared" si="43"/>
        <v>5</v>
      </c>
      <c r="EP71" s="153">
        <f t="shared" si="44"/>
        <v>1</v>
      </c>
      <c r="EQ71" s="434">
        <f t="shared" si="45"/>
        <v>3</v>
      </c>
      <c r="ER71" s="153">
        <f t="shared" si="46"/>
        <v>0.6</v>
      </c>
      <c r="ES71" s="154">
        <f t="shared" si="47"/>
        <v>0</v>
      </c>
      <c r="ET71" s="154">
        <f t="shared" si="48"/>
        <v>0</v>
      </c>
      <c r="EU71" s="160">
        <f t="shared" si="49"/>
        <v>0</v>
      </c>
      <c r="EV71" s="434">
        <f t="shared" si="50"/>
        <v>5</v>
      </c>
      <c r="EW71" s="153">
        <f t="shared" si="51"/>
        <v>1</v>
      </c>
      <c r="EX71" s="434">
        <f t="shared" si="52"/>
        <v>3</v>
      </c>
      <c r="EY71" s="153">
        <f t="shared" si="53"/>
        <v>0.6</v>
      </c>
      <c r="EZ71" s="154">
        <f t="shared" si="54"/>
        <v>0</v>
      </c>
      <c r="FA71" s="154">
        <f t="shared" si="55"/>
        <v>0</v>
      </c>
      <c r="FB71" s="160">
        <f t="shared" si="56"/>
        <v>0</v>
      </c>
      <c r="FC71" s="434">
        <f t="shared" si="57"/>
        <v>5</v>
      </c>
      <c r="FD71" s="153">
        <f t="shared" si="58"/>
        <v>1</v>
      </c>
      <c r="FE71" s="434">
        <f t="shared" si="59"/>
        <v>3</v>
      </c>
      <c r="FF71" s="153">
        <f t="shared" si="60"/>
        <v>0.6</v>
      </c>
      <c r="FG71" s="154">
        <f t="shared" si="61"/>
        <v>0</v>
      </c>
      <c r="FH71" s="154">
        <f t="shared" si="62"/>
        <v>0</v>
      </c>
      <c r="FI71" s="160">
        <f t="shared" si="63"/>
        <v>0</v>
      </c>
      <c r="FJ71" s="434">
        <f t="shared" si="64"/>
        <v>5</v>
      </c>
      <c r="FK71" s="153">
        <f t="shared" si="65"/>
        <v>1</v>
      </c>
      <c r="FL71" s="434">
        <f t="shared" si="66"/>
        <v>3</v>
      </c>
      <c r="FM71" s="153">
        <f t="shared" si="67"/>
        <v>0.6</v>
      </c>
      <c r="FN71" s="154">
        <f t="shared" si="68"/>
        <v>0</v>
      </c>
      <c r="FO71" s="154">
        <f t="shared" si="69"/>
        <v>0</v>
      </c>
      <c r="FP71" s="160">
        <f t="shared" si="70"/>
        <v>0</v>
      </c>
      <c r="FQ71" s="434">
        <f t="shared" si="71"/>
        <v>5</v>
      </c>
      <c r="FR71" s="153">
        <f t="shared" si="72"/>
        <v>1</v>
      </c>
      <c r="FS71" s="434">
        <f t="shared" si="73"/>
        <v>3</v>
      </c>
      <c r="FT71" s="153">
        <f t="shared" si="74"/>
        <v>0.6</v>
      </c>
      <c r="FU71" s="154">
        <f t="shared" si="75"/>
        <v>0</v>
      </c>
      <c r="FV71" s="154">
        <f t="shared" si="76"/>
        <v>0</v>
      </c>
      <c r="FW71" s="160">
        <f t="shared" si="77"/>
        <v>0</v>
      </c>
      <c r="FX71" s="434">
        <f t="shared" si="78"/>
        <v>5</v>
      </c>
      <c r="FY71" s="153">
        <f t="shared" si="79"/>
        <v>1</v>
      </c>
      <c r="FZ71" s="434">
        <f t="shared" si="80"/>
        <v>3</v>
      </c>
      <c r="GA71" s="153">
        <f t="shared" si="81"/>
        <v>0.6</v>
      </c>
      <c r="GB71" s="154">
        <f t="shared" si="82"/>
        <v>0</v>
      </c>
      <c r="GC71" s="154">
        <f t="shared" si="83"/>
        <v>0</v>
      </c>
      <c r="GD71" s="160">
        <f t="shared" si="84"/>
        <v>0</v>
      </c>
      <c r="GE71" s="434">
        <f t="shared" si="85"/>
        <v>5</v>
      </c>
      <c r="GF71" s="153">
        <f t="shared" si="86"/>
        <v>1</v>
      </c>
      <c r="GG71" s="434">
        <f t="shared" si="87"/>
        <v>3</v>
      </c>
      <c r="GH71" s="153">
        <f t="shared" si="88"/>
        <v>0.6</v>
      </c>
      <c r="GI71" s="153">
        <f t="shared" si="101"/>
        <v>0.6</v>
      </c>
    </row>
    <row r="72" spans="1:191" ht="37.799999999999997" hidden="1" customHeight="1" x14ac:dyDescent="0.2">
      <c r="A72" s="156">
        <v>64</v>
      </c>
      <c r="B72" s="133"/>
      <c r="C72" s="133"/>
      <c r="D72" s="274"/>
      <c r="E72" s="133"/>
      <c r="F72" s="275"/>
      <c r="G72" s="133"/>
      <c r="H72" s="133" t="s">
        <v>455</v>
      </c>
      <c r="I72" s="132"/>
      <c r="J72" s="132"/>
      <c r="K72" s="132"/>
      <c r="L72" s="132"/>
      <c r="M72" s="132"/>
      <c r="N72" s="132"/>
      <c r="O72" s="132"/>
      <c r="P72" s="132"/>
      <c r="Q72" s="132"/>
      <c r="R72" s="132"/>
      <c r="S72" s="132"/>
      <c r="T72" s="132"/>
      <c r="U72" s="132"/>
      <c r="V72" s="132"/>
      <c r="W72" s="132"/>
      <c r="X72" s="132"/>
      <c r="Y72" s="132"/>
      <c r="Z72" s="132"/>
      <c r="AA72" s="132"/>
      <c r="AB72" s="132"/>
      <c r="AC72" s="155">
        <f t="shared" si="0"/>
        <v>0</v>
      </c>
      <c r="AD72" s="149">
        <f t="shared" si="1"/>
        <v>1</v>
      </c>
      <c r="AE72" s="155" t="str">
        <f t="shared" si="2"/>
        <v>3 - Moderado</v>
      </c>
      <c r="AF72" s="149">
        <f t="shared" si="3"/>
        <v>0.6</v>
      </c>
      <c r="AG72" s="156" t="str">
        <f t="shared" si="89"/>
        <v/>
      </c>
      <c r="AH72" s="149">
        <f t="shared" si="4"/>
        <v>0.6</v>
      </c>
      <c r="AI72" s="133"/>
      <c r="AJ72" s="133"/>
      <c r="AK72" s="133"/>
      <c r="AL72" s="133"/>
      <c r="AM72" s="134"/>
      <c r="AN72" s="164"/>
      <c r="AO72" s="164"/>
      <c r="AP72" s="134"/>
      <c r="AQ72" s="134"/>
      <c r="AR72" s="164"/>
      <c r="AS72" s="164"/>
      <c r="AT72" s="134"/>
      <c r="AU72" s="134"/>
      <c r="AV72" s="164"/>
      <c r="AW72" s="164"/>
      <c r="AX72" s="134"/>
      <c r="AY72" s="134"/>
      <c r="AZ72" s="164"/>
      <c r="BA72" s="164"/>
      <c r="BB72" s="134"/>
      <c r="BC72" s="134"/>
      <c r="BD72" s="164"/>
      <c r="BE72" s="164"/>
      <c r="BF72" s="134"/>
      <c r="BG72" s="134"/>
      <c r="BH72" s="164"/>
      <c r="BI72" s="164"/>
      <c r="BJ72" s="134"/>
      <c r="BK72" s="134"/>
      <c r="BL72" s="164"/>
      <c r="BM72" s="164"/>
      <c r="BN72" s="134"/>
      <c r="BO72" s="134"/>
      <c r="BP72" s="164"/>
      <c r="BQ72" s="164"/>
      <c r="BR72" s="134"/>
      <c r="BS72" s="134"/>
      <c r="BT72" s="164"/>
      <c r="BU72" s="164"/>
      <c r="BV72" s="134"/>
      <c r="BW72" s="134"/>
      <c r="BX72" s="164"/>
      <c r="BY72" s="164"/>
      <c r="BZ72" s="134"/>
      <c r="CA72" s="134"/>
      <c r="CB72" s="164"/>
      <c r="CC72" s="164"/>
      <c r="CD72" s="134"/>
      <c r="CE72" s="134"/>
      <c r="CF72" s="164"/>
      <c r="CG72" s="164"/>
      <c r="CH72" s="134"/>
      <c r="CI72" s="164"/>
      <c r="CJ72" s="164"/>
      <c r="CK72" s="134"/>
      <c r="CL72" s="159" t="str">
        <f t="shared" si="90"/>
        <v>5 - Muy Alta</v>
      </c>
      <c r="CM72" s="165">
        <f t="shared" si="5"/>
        <v>1</v>
      </c>
      <c r="CN72" s="159" t="str">
        <f t="shared" si="91"/>
        <v>3 - Moderado</v>
      </c>
      <c r="CO72" s="165">
        <f t="shared" si="92"/>
        <v>0.6</v>
      </c>
      <c r="CP72" s="145" t="str">
        <f t="shared" si="6"/>
        <v>ALTO</v>
      </c>
      <c r="CQ72" s="149">
        <f t="shared" si="93"/>
        <v>0.6</v>
      </c>
      <c r="CR72" s="188"/>
      <c r="CS72" s="145">
        <f t="shared" si="94"/>
        <v>5</v>
      </c>
      <c r="CT72" s="134"/>
      <c r="CU72" s="188"/>
      <c r="CV72" s="188"/>
      <c r="CW72" s="158"/>
      <c r="CX72" s="160">
        <f t="shared" si="7"/>
        <v>0</v>
      </c>
      <c r="CY72" s="161">
        <f t="shared" si="95"/>
        <v>3</v>
      </c>
      <c r="CZ72" s="160" t="str">
        <f t="shared" si="96"/>
        <v>Moderado</v>
      </c>
      <c r="DA72" s="153">
        <f t="shared" si="97"/>
        <v>0.6</v>
      </c>
      <c r="DB72" s="154">
        <f t="shared" si="98"/>
        <v>0</v>
      </c>
      <c r="DC72" s="154">
        <f t="shared" si="8"/>
        <v>0</v>
      </c>
      <c r="DD72" s="160">
        <f t="shared" si="99"/>
        <v>0</v>
      </c>
      <c r="DE72" s="434">
        <f t="shared" si="9"/>
        <v>5</v>
      </c>
      <c r="DF72" s="153">
        <f t="shared" si="10"/>
        <v>1</v>
      </c>
      <c r="DG72" s="434">
        <f t="shared" si="100"/>
        <v>3</v>
      </c>
      <c r="DH72" s="434"/>
      <c r="DI72" s="153">
        <f t="shared" si="11"/>
        <v>0.6</v>
      </c>
      <c r="DJ72" s="154">
        <f t="shared" si="12"/>
        <v>0</v>
      </c>
      <c r="DK72" s="154">
        <f t="shared" si="13"/>
        <v>0</v>
      </c>
      <c r="DL72" s="160">
        <f t="shared" si="14"/>
        <v>0</v>
      </c>
      <c r="DM72" s="434">
        <f t="shared" si="15"/>
        <v>5</v>
      </c>
      <c r="DN72" s="153">
        <f t="shared" si="16"/>
        <v>1</v>
      </c>
      <c r="DO72" s="434">
        <f t="shared" si="17"/>
        <v>3</v>
      </c>
      <c r="DP72" s="153">
        <f t="shared" si="18"/>
        <v>0.6</v>
      </c>
      <c r="DQ72" s="154">
        <f t="shared" si="19"/>
        <v>0</v>
      </c>
      <c r="DR72" s="154">
        <f t="shared" si="20"/>
        <v>0</v>
      </c>
      <c r="DS72" s="160">
        <f t="shared" si="21"/>
        <v>0</v>
      </c>
      <c r="DT72" s="434">
        <f t="shared" si="22"/>
        <v>5</v>
      </c>
      <c r="DU72" s="153">
        <f t="shared" si="23"/>
        <v>1</v>
      </c>
      <c r="DV72" s="434">
        <f t="shared" si="24"/>
        <v>3</v>
      </c>
      <c r="DW72" s="153">
        <f t="shared" si="25"/>
        <v>0.6</v>
      </c>
      <c r="DX72" s="154">
        <f t="shared" si="26"/>
        <v>0</v>
      </c>
      <c r="DY72" s="154">
        <f t="shared" si="27"/>
        <v>0</v>
      </c>
      <c r="DZ72" s="160">
        <f t="shared" si="28"/>
        <v>0</v>
      </c>
      <c r="EA72" s="434">
        <f t="shared" si="29"/>
        <v>5</v>
      </c>
      <c r="EB72" s="153">
        <f t="shared" si="30"/>
        <v>1</v>
      </c>
      <c r="EC72" s="434">
        <f t="shared" si="31"/>
        <v>3</v>
      </c>
      <c r="ED72" s="153">
        <f t="shared" si="32"/>
        <v>0.6</v>
      </c>
      <c r="EE72" s="154">
        <f t="shared" si="33"/>
        <v>0</v>
      </c>
      <c r="EF72" s="154">
        <f t="shared" si="34"/>
        <v>0</v>
      </c>
      <c r="EG72" s="160">
        <f t="shared" si="35"/>
        <v>0</v>
      </c>
      <c r="EH72" s="434">
        <f t="shared" si="36"/>
        <v>5</v>
      </c>
      <c r="EI72" s="153">
        <f t="shared" si="37"/>
        <v>1</v>
      </c>
      <c r="EJ72" s="434">
        <f t="shared" si="38"/>
        <v>3</v>
      </c>
      <c r="EK72" s="153">
        <f t="shared" si="39"/>
        <v>0.6</v>
      </c>
      <c r="EL72" s="154">
        <f t="shared" si="40"/>
        <v>0</v>
      </c>
      <c r="EM72" s="154">
        <f t="shared" si="41"/>
        <v>0</v>
      </c>
      <c r="EN72" s="160">
        <f t="shared" si="42"/>
        <v>0</v>
      </c>
      <c r="EO72" s="434">
        <f t="shared" si="43"/>
        <v>5</v>
      </c>
      <c r="EP72" s="153">
        <f t="shared" si="44"/>
        <v>1</v>
      </c>
      <c r="EQ72" s="434">
        <f t="shared" si="45"/>
        <v>3</v>
      </c>
      <c r="ER72" s="153">
        <f t="shared" si="46"/>
        <v>0.6</v>
      </c>
      <c r="ES72" s="154">
        <f t="shared" si="47"/>
        <v>0</v>
      </c>
      <c r="ET72" s="154">
        <f t="shared" si="48"/>
        <v>0</v>
      </c>
      <c r="EU72" s="160">
        <f t="shared" si="49"/>
        <v>0</v>
      </c>
      <c r="EV72" s="434">
        <f t="shared" si="50"/>
        <v>5</v>
      </c>
      <c r="EW72" s="153">
        <f t="shared" si="51"/>
        <v>1</v>
      </c>
      <c r="EX72" s="434">
        <f t="shared" si="52"/>
        <v>3</v>
      </c>
      <c r="EY72" s="153">
        <f t="shared" si="53"/>
        <v>0.6</v>
      </c>
      <c r="EZ72" s="154">
        <f t="shared" si="54"/>
        <v>0</v>
      </c>
      <c r="FA72" s="154">
        <f t="shared" si="55"/>
        <v>0</v>
      </c>
      <c r="FB72" s="160">
        <f t="shared" si="56"/>
        <v>0</v>
      </c>
      <c r="FC72" s="434">
        <f t="shared" si="57"/>
        <v>5</v>
      </c>
      <c r="FD72" s="153">
        <f t="shared" si="58"/>
        <v>1</v>
      </c>
      <c r="FE72" s="434">
        <f t="shared" si="59"/>
        <v>3</v>
      </c>
      <c r="FF72" s="153">
        <f t="shared" si="60"/>
        <v>0.6</v>
      </c>
      <c r="FG72" s="154">
        <f t="shared" si="61"/>
        <v>0</v>
      </c>
      <c r="FH72" s="154">
        <f t="shared" si="62"/>
        <v>0</v>
      </c>
      <c r="FI72" s="160">
        <f t="shared" si="63"/>
        <v>0</v>
      </c>
      <c r="FJ72" s="434">
        <f t="shared" si="64"/>
        <v>5</v>
      </c>
      <c r="FK72" s="153">
        <f t="shared" si="65"/>
        <v>1</v>
      </c>
      <c r="FL72" s="434">
        <f t="shared" si="66"/>
        <v>3</v>
      </c>
      <c r="FM72" s="153">
        <f t="shared" si="67"/>
        <v>0.6</v>
      </c>
      <c r="FN72" s="154">
        <f t="shared" si="68"/>
        <v>0</v>
      </c>
      <c r="FO72" s="154">
        <f t="shared" si="69"/>
        <v>0</v>
      </c>
      <c r="FP72" s="160">
        <f t="shared" si="70"/>
        <v>0</v>
      </c>
      <c r="FQ72" s="434">
        <f t="shared" si="71"/>
        <v>5</v>
      </c>
      <c r="FR72" s="153">
        <f t="shared" si="72"/>
        <v>1</v>
      </c>
      <c r="FS72" s="434">
        <f t="shared" si="73"/>
        <v>3</v>
      </c>
      <c r="FT72" s="153">
        <f t="shared" si="74"/>
        <v>0.6</v>
      </c>
      <c r="FU72" s="154">
        <f t="shared" si="75"/>
        <v>0</v>
      </c>
      <c r="FV72" s="154">
        <f t="shared" si="76"/>
        <v>0</v>
      </c>
      <c r="FW72" s="160">
        <f t="shared" si="77"/>
        <v>0</v>
      </c>
      <c r="FX72" s="434">
        <f t="shared" si="78"/>
        <v>5</v>
      </c>
      <c r="FY72" s="153">
        <f t="shared" si="79"/>
        <v>1</v>
      </c>
      <c r="FZ72" s="434">
        <f t="shared" si="80"/>
        <v>3</v>
      </c>
      <c r="GA72" s="153">
        <f t="shared" si="81"/>
        <v>0.6</v>
      </c>
      <c r="GB72" s="154">
        <f t="shared" si="82"/>
        <v>0</v>
      </c>
      <c r="GC72" s="154">
        <f t="shared" si="83"/>
        <v>0</v>
      </c>
      <c r="GD72" s="160">
        <f t="shared" si="84"/>
        <v>0</v>
      </c>
      <c r="GE72" s="434">
        <f t="shared" si="85"/>
        <v>5</v>
      </c>
      <c r="GF72" s="153">
        <f t="shared" si="86"/>
        <v>1</v>
      </c>
      <c r="GG72" s="434">
        <f t="shared" si="87"/>
        <v>3</v>
      </c>
      <c r="GH72" s="153">
        <f t="shared" si="88"/>
        <v>0.6</v>
      </c>
      <c r="GI72" s="153">
        <f t="shared" si="101"/>
        <v>0.6</v>
      </c>
    </row>
    <row r="73" spans="1:191" ht="37.799999999999997" hidden="1" customHeight="1" x14ac:dyDescent="0.2">
      <c r="A73" s="156">
        <v>65</v>
      </c>
      <c r="B73" s="133"/>
      <c r="C73" s="133"/>
      <c r="D73" s="274"/>
      <c r="E73" s="133"/>
      <c r="F73" s="275"/>
      <c r="G73" s="133"/>
      <c r="H73" s="133" t="s">
        <v>455</v>
      </c>
      <c r="I73" s="132"/>
      <c r="J73" s="132"/>
      <c r="K73" s="132"/>
      <c r="L73" s="132"/>
      <c r="M73" s="132"/>
      <c r="N73" s="132"/>
      <c r="O73" s="132"/>
      <c r="P73" s="132"/>
      <c r="Q73" s="132"/>
      <c r="R73" s="132"/>
      <c r="S73" s="132"/>
      <c r="T73" s="132"/>
      <c r="U73" s="132"/>
      <c r="V73" s="132"/>
      <c r="W73" s="132"/>
      <c r="X73" s="132"/>
      <c r="Y73" s="132"/>
      <c r="Z73" s="132"/>
      <c r="AA73" s="132"/>
      <c r="AB73" s="132"/>
      <c r="AC73" s="155">
        <f t="shared" ref="AC73:AC100" si="102">I73</f>
        <v>0</v>
      </c>
      <c r="AD73" s="149">
        <f t="shared" ref="AD73:AD100" si="103">IFERROR(IF(I73="1 - Muy Baja",0.2,IF(I73="2 - Baja",0.4,IF(I73="3 - Media",0.6,IF(I73="4 - Alta",0.8,1)))),"")</f>
        <v>1</v>
      </c>
      <c r="AE73" s="155" t="str">
        <f t="shared" ref="AE73:AE100" si="104">CONCATENATE(CY73," - ",CZ73)</f>
        <v>3 - Moderado</v>
      </c>
      <c r="AF73" s="149">
        <f t="shared" ref="AF73:AF100" si="105">IFERROR(IF(CY73=1,0.2,IF(CY73=2,0.4,IF(CY73=3,0.6,IF(CY73=4,0.8,1)))),"")</f>
        <v>0.6</v>
      </c>
      <c r="AG73" s="156" t="str">
        <f t="shared" si="89"/>
        <v/>
      </c>
      <c r="AH73" s="149">
        <f t="shared" ref="AH73:AH100" si="106">AD73*AF73</f>
        <v>0.6</v>
      </c>
      <c r="AI73" s="133"/>
      <c r="AJ73" s="133"/>
      <c r="AK73" s="133"/>
      <c r="AL73" s="133"/>
      <c r="AM73" s="134"/>
      <c r="AN73" s="164"/>
      <c r="AO73" s="164"/>
      <c r="AP73" s="134"/>
      <c r="AQ73" s="134"/>
      <c r="AR73" s="164"/>
      <c r="AS73" s="164"/>
      <c r="AT73" s="134"/>
      <c r="AU73" s="134"/>
      <c r="AV73" s="164"/>
      <c r="AW73" s="164"/>
      <c r="AX73" s="134"/>
      <c r="AY73" s="134"/>
      <c r="AZ73" s="164"/>
      <c r="BA73" s="164"/>
      <c r="BB73" s="134"/>
      <c r="BC73" s="134"/>
      <c r="BD73" s="164"/>
      <c r="BE73" s="164"/>
      <c r="BF73" s="134"/>
      <c r="BG73" s="134"/>
      <c r="BH73" s="164"/>
      <c r="BI73" s="164"/>
      <c r="BJ73" s="134"/>
      <c r="BK73" s="134"/>
      <c r="BL73" s="164"/>
      <c r="BM73" s="164"/>
      <c r="BN73" s="134"/>
      <c r="BO73" s="134"/>
      <c r="BP73" s="164"/>
      <c r="BQ73" s="164"/>
      <c r="BR73" s="134"/>
      <c r="BS73" s="134"/>
      <c r="BT73" s="164"/>
      <c r="BU73" s="164"/>
      <c r="BV73" s="134"/>
      <c r="BW73" s="134"/>
      <c r="BX73" s="164"/>
      <c r="BY73" s="164"/>
      <c r="BZ73" s="134"/>
      <c r="CA73" s="134"/>
      <c r="CB73" s="164"/>
      <c r="CC73" s="164"/>
      <c r="CD73" s="134"/>
      <c r="CE73" s="134"/>
      <c r="CF73" s="164"/>
      <c r="CG73" s="164"/>
      <c r="CH73" s="134"/>
      <c r="CI73" s="164"/>
      <c r="CJ73" s="164"/>
      <c r="CK73" s="134"/>
      <c r="CL73" s="159" t="str">
        <f t="shared" si="90"/>
        <v>5 - Muy Alta</v>
      </c>
      <c r="CM73" s="165">
        <f t="shared" ref="CM73:CM100" si="107">GF73</f>
        <v>1</v>
      </c>
      <c r="CN73" s="159" t="str">
        <f t="shared" si="91"/>
        <v>3 - Moderado</v>
      </c>
      <c r="CO73" s="165">
        <f t="shared" si="92"/>
        <v>0.6</v>
      </c>
      <c r="CP73" s="145" t="str">
        <f t="shared" ref="CP73:CP100" si="108">IFERROR(INDEX($BLU$689:$BLY$693,MATCH(GE73,$BLR$689:$BLR$693,0),MATCH(GG73,$BLU$686:$BLY$686,0)),"")</f>
        <v>ALTO</v>
      </c>
      <c r="CQ73" s="149">
        <f t="shared" si="93"/>
        <v>0.6</v>
      </c>
      <c r="CR73" s="188"/>
      <c r="CS73" s="145">
        <f t="shared" si="94"/>
        <v>5</v>
      </c>
      <c r="CT73" s="134"/>
      <c r="CU73" s="188"/>
      <c r="CV73" s="188"/>
      <c r="CW73" s="158"/>
      <c r="CX73" s="160">
        <f t="shared" ref="CX73:CX100" si="109">COUNTIF(J73:AB73,"SI")</f>
        <v>0</v>
      </c>
      <c r="CY73" s="161">
        <f t="shared" si="95"/>
        <v>3</v>
      </c>
      <c r="CZ73" s="160" t="str">
        <f t="shared" si="96"/>
        <v>Moderado</v>
      </c>
      <c r="DA73" s="153">
        <f t="shared" si="97"/>
        <v>0.6</v>
      </c>
      <c r="DB73" s="154">
        <f t="shared" si="98"/>
        <v>0</v>
      </c>
      <c r="DC73" s="154">
        <f t="shared" ref="DC73:DC100" si="110">IF(AI73="",0,IF(AO73="Preventivo",0.25,IF(AO73="Detectivo",0.15,IF(AO73="Correctivo",0.1,0))))</f>
        <v>0</v>
      </c>
      <c r="DD73" s="160">
        <f t="shared" si="99"/>
        <v>0</v>
      </c>
      <c r="DE73" s="434">
        <f t="shared" ref="DE73:DE100" si="111">IF(DF73&gt;0.8,5,IF(DF73&gt;0.6,4,IF(DF73&gt;0.4,3,IF(DF73&gt;0.2,2,1))))</f>
        <v>5</v>
      </c>
      <c r="DF73" s="153">
        <f t="shared" ref="DF73:DF100" si="112">IF(OR(AP73="Ambos",AP73="Probabilidad"),$AD73-($AD73*$DD73),$AD73)</f>
        <v>1</v>
      </c>
      <c r="DG73" s="434">
        <f t="shared" si="100"/>
        <v>3</v>
      </c>
      <c r="DH73" s="434"/>
      <c r="DI73" s="153">
        <f t="shared" ref="DI73:DI100" si="113">IF(OR(AP73="Ambos",AP73="Impacto"),$DA73-($DA73*$DD73),$DA73)</f>
        <v>0.6</v>
      </c>
      <c r="DJ73" s="154">
        <f t="shared" ref="DJ73:DJ100" si="114">IF(AR73="",0,IF(AR73="Automático",0.25,IF(AR73="Manual",0.15,0)))</f>
        <v>0</v>
      </c>
      <c r="DK73" s="154">
        <f t="shared" ref="DK73:DK100" si="115">IF(AS73="",0,IF(AS73="Preventivo",0.25,IF(AS73="Detectivo",0.15,IF(AS73="Correctivo",0.1,0))))</f>
        <v>0</v>
      </c>
      <c r="DL73" s="160">
        <f t="shared" ref="DL73:DL100" si="116">IF(OR(AR73=0,AS73=0),0,DJ73+DK73)</f>
        <v>0</v>
      </c>
      <c r="DM73" s="434">
        <f t="shared" ref="DM73:DM100" si="117">IF(DN73&gt;0.8,5,IF(DN73&gt;0.6,4,IF(DN73&gt;0.4,3,IF(DN73&gt;0.2,2,1))))</f>
        <v>5</v>
      </c>
      <c r="DN73" s="153">
        <f t="shared" ref="DN73:DN100" si="118">IF(OR(AT73="Ambos",AT73="Probabilidad"),DF73-(DF73*$DL73),DF73)</f>
        <v>1</v>
      </c>
      <c r="DO73" s="434">
        <f t="shared" ref="DO73:DO100" si="119">IF(DP73&gt;0.8,5,IF(DP73&gt;0.6,4,3))</f>
        <v>3</v>
      </c>
      <c r="DP73" s="153">
        <f t="shared" ref="DP73:DP100" si="120">IF(OR(AT73="Ambos",AT73="Impacto"),$DI73-($DI73*$DL73),$DI73)</f>
        <v>0.6</v>
      </c>
      <c r="DQ73" s="154">
        <f t="shared" ref="DQ73:DQ100" si="121">IF(AV73="",0,IF(AV73="Automático",0.25,IF(AV73="Manual",0.15,0)))</f>
        <v>0</v>
      </c>
      <c r="DR73" s="154">
        <f t="shared" ref="DR73:DR100" si="122">IF(AW73="",0,IF(AW73="Preventivo",0.25,IF(AW73="Detectivo",0.15,IF(AW73="Correctivo",0.1,0))))</f>
        <v>0</v>
      </c>
      <c r="DS73" s="160">
        <f t="shared" ref="DS73:DS100" si="123">IF(OR(AV73=0,AW73=0),0,DQ73+DR73)</f>
        <v>0</v>
      </c>
      <c r="DT73" s="434">
        <f t="shared" ref="DT73:DT100" si="124">IF(DU73&gt;0.8,5,IF(DU73&gt;0.6,4,IF(DU73&gt;0.4,3,IF(DU73&gt;0.2,2,1))))</f>
        <v>5</v>
      </c>
      <c r="DU73" s="153">
        <f t="shared" ref="DU73:DU100" si="125">IF(OR(AX73="Ambos",AX73="Probabilidad"),DN73-(DN73*$DS73),DN73)</f>
        <v>1</v>
      </c>
      <c r="DV73" s="434">
        <f t="shared" ref="DV73:DV100" si="126">IF(DW73&gt;0.8,5,IF(DW73&gt;0.6,4,3))</f>
        <v>3</v>
      </c>
      <c r="DW73" s="153">
        <f t="shared" ref="DW73:DW100" si="127">IF(OR(AX73="Ambos",AX73="Impacto"),$DP73-($DP73*$DS73),$DP73)</f>
        <v>0.6</v>
      </c>
      <c r="DX73" s="154">
        <f t="shared" ref="DX73:DX100" si="128">IF(AZ73="",0,IF(AZ73="Automático",0.25,IF(AZ73="Manual",0.15,0)))</f>
        <v>0</v>
      </c>
      <c r="DY73" s="154">
        <f t="shared" ref="DY73:DY100" si="129">IF(BA73="",0,IF(BA73="Preventivo",0.25,IF(BA73="Detectivo",0.15,IF(BA74="Correctivo",0.1,0))))</f>
        <v>0</v>
      </c>
      <c r="DZ73" s="160">
        <f t="shared" ref="DZ73:DZ100" si="130">IF(OR(AZ73=0,BA73=0),0,DX73+DY73)</f>
        <v>0</v>
      </c>
      <c r="EA73" s="434">
        <f t="shared" ref="EA73:EA100" si="131">IF(EB73&gt;0.8,5,IF(EB73&gt;0.6,4,IF(EB73&gt;0.4,3,IF(EB73&gt;0.2,2,1))))</f>
        <v>5</v>
      </c>
      <c r="EB73" s="153">
        <f t="shared" ref="EB73:EB100" si="132">IF(OR(BB73="Ambos",BB73="Probabilidad"),DU73-(DU73*$DZ73),DU73)</f>
        <v>1</v>
      </c>
      <c r="EC73" s="434">
        <f t="shared" ref="EC73:EC100" si="133">IF(ED73&gt;0.8,5,IF(ED73&gt;0.6,4,3))</f>
        <v>3</v>
      </c>
      <c r="ED73" s="153">
        <f t="shared" ref="ED73:ED100" si="134">IF(OR(BB73="Ambos",BB73="Impacto"),$DW73-($DW73*$DZ73),$DW73)</f>
        <v>0.6</v>
      </c>
      <c r="EE73" s="154">
        <f t="shared" ref="EE73:EE100" si="135">IF(BD73="",0,IF(BD73="Automático",0.25,IF(BD73="Manual",0.15,0)))</f>
        <v>0</v>
      </c>
      <c r="EF73" s="154">
        <f t="shared" ref="EF73:EF100" si="136">IF(BE73="",0,IF(BE73="Preventivo",0.25,IF(BE73="Detectivo",0.15,IF(BE73="Correctivo",0.1,0))))</f>
        <v>0</v>
      </c>
      <c r="EG73" s="160">
        <f t="shared" ref="EG73:EG100" si="137">IF(OR(BD73=0,BE73=0),0,EE73+EF73)</f>
        <v>0</v>
      </c>
      <c r="EH73" s="434">
        <f t="shared" ref="EH73:EH100" si="138">IF(EI73&gt;0.8,5,IF(EI73&gt;0.6,4,IF(EI73&gt;0.4,3,IF(EI73&gt;0.2,2,1))))</f>
        <v>5</v>
      </c>
      <c r="EI73" s="153">
        <f t="shared" ref="EI73:EI100" si="139">IF(OR(BF73="Ambos",BF73="Probabilidad"),EB73-(EB73*$EG73),EB73)</f>
        <v>1</v>
      </c>
      <c r="EJ73" s="434">
        <f t="shared" ref="EJ73:EJ100" si="140">IF(EK73&gt;0.8,5,IF(EK73&gt;0.6,4,3))</f>
        <v>3</v>
      </c>
      <c r="EK73" s="153">
        <f t="shared" ref="EK73:EK100" si="141">IF(OR(BF73="Ambos",BF73="Impacto"),$ED73-($ED73*$EG73),$ED73)</f>
        <v>0.6</v>
      </c>
      <c r="EL73" s="154">
        <f t="shared" ref="EL73:EL100" si="142">IF(BH73="",0,IF(BH73="Automático",0.25,IF(BH73="Manual",0.15,0)))</f>
        <v>0</v>
      </c>
      <c r="EM73" s="154">
        <f t="shared" ref="EM73:EM100" si="143">IF(BI73="",0,IF(BI73="Preventivo",0.25,IF(BI73="Detectivo",0.15,IF(BI73="Correctivo",0.1,0))))</f>
        <v>0</v>
      </c>
      <c r="EN73" s="160">
        <f t="shared" ref="EN73:EN100" si="144">IF(OR(BH73=0,BI73=0),0,EL73+EM73)</f>
        <v>0</v>
      </c>
      <c r="EO73" s="434">
        <f t="shared" ref="EO73:EO100" si="145">IF(EP73&gt;0.8,5,IF(EP73&gt;0.6,4,IF(EP73&gt;0.4,3,IF(EP73&gt;0.2,2,1))))</f>
        <v>5</v>
      </c>
      <c r="EP73" s="153">
        <f t="shared" ref="EP73:EP100" si="146">IF(OR(BF73="Ambos",BF73="Probabilidad"),EI73-(EI73*$EN73),EI73)</f>
        <v>1</v>
      </c>
      <c r="EQ73" s="434">
        <f t="shared" ref="EQ73:EQ100" si="147">IF(ER73&gt;0.8,5,IF(ER73&gt;0.6,4,3))</f>
        <v>3</v>
      </c>
      <c r="ER73" s="153">
        <f t="shared" ref="ER73:ER100" si="148">IF(OR(BJ73="Ambos",BJ73="Impacto"),$EK73-($EK73*$EN73),$EK73)</f>
        <v>0.6</v>
      </c>
      <c r="ES73" s="154">
        <f t="shared" ref="ES73:ES100" si="149">IF(BL73="",0,IF(BL73="Automático",0.25,IF(BL73="Manual",0.15,0)))</f>
        <v>0</v>
      </c>
      <c r="ET73" s="154">
        <f t="shared" ref="ET73:ET100" si="150">IF(BM73="",0,IF(BM73="Preventivo",0.25,IF(BM73="Detectivo",0.15,IF(BM73="Correctivo",0.1,0))))</f>
        <v>0</v>
      </c>
      <c r="EU73" s="160">
        <f t="shared" ref="EU73:EU100" si="151">IF(OR(BL73=0,BM73=0),0,ES73+ET73)</f>
        <v>0</v>
      </c>
      <c r="EV73" s="434">
        <f t="shared" ref="EV73:EV100" si="152">IF(EW73&gt;0.8,5,IF(EW73&gt;0.6,4,IF(EW73&gt;0.4,3,IF(EW73&gt;0.2,2,1))))</f>
        <v>5</v>
      </c>
      <c r="EW73" s="153">
        <f t="shared" ref="EW73:EW100" si="153">IF(OR(BP73="Ambos",BP73="Probabilidad"),EP73-(EP73*$EU73),EP73)</f>
        <v>1</v>
      </c>
      <c r="EX73" s="434">
        <f t="shared" ref="EX73:EX100" si="154">IF(EY73&gt;0.8,5,IF(EY73&gt;0.6,4,3))</f>
        <v>3</v>
      </c>
      <c r="EY73" s="153">
        <f t="shared" ref="EY73:EY100" si="155">IF(OR(BN73="Ambos",BN73="Impacto"),$ER73-($ER73*$EU73),$ER73)</f>
        <v>0.6</v>
      </c>
      <c r="EZ73" s="154">
        <f t="shared" ref="EZ73:EZ100" si="156">IF(BP73="",0,IF(BP73="Automático",0.25,IF(BP73="Manual",0.15,0)))</f>
        <v>0</v>
      </c>
      <c r="FA73" s="154">
        <f t="shared" ref="FA73:FA100" si="157">IF(BQ73="",0,IF(BQ73="Preventivo",0.25,IF(BQ73="Detectivo",0.15,IF(BQ73="Correctivo",0.1,0))))</f>
        <v>0</v>
      </c>
      <c r="FB73" s="160">
        <f t="shared" ref="FB73:FB100" si="158">IF(OR(BP73=0,BQ73=0),0,EZ73+FA73)</f>
        <v>0</v>
      </c>
      <c r="FC73" s="434">
        <f t="shared" ref="FC73:FC100" si="159">IF(FD73&gt;0.8,5,IF(FD73&gt;0.6,4,IF(FD73&gt;0.4,3,IF(FD73&gt;0.2,2,1))))</f>
        <v>5</v>
      </c>
      <c r="FD73" s="153">
        <f t="shared" ref="FD73:FD100" si="160">IF(OR(BR73="Ambos",BR73="Probabilidad"),EW73-(EW73*$FB73),EW73)</f>
        <v>1</v>
      </c>
      <c r="FE73" s="434">
        <f t="shared" ref="FE73:FE100" si="161">IF(FF73&gt;0.8,5,IF(FF73&gt;0.6,4,3))</f>
        <v>3</v>
      </c>
      <c r="FF73" s="153">
        <f t="shared" ref="FF73:FF100" si="162">IF(OR(BR73="Ambos",BR73="Impacto"),$EY73-($EY73*$FB73),$EY73)</f>
        <v>0.6</v>
      </c>
      <c r="FG73" s="154">
        <f t="shared" ref="FG73:FG100" si="163">IF(BT73="",0,IF(BT73="Automático",0.25,IF(BT73="Manual",0.15,0)))</f>
        <v>0</v>
      </c>
      <c r="FH73" s="154">
        <f t="shared" ref="FH73:FH100" si="164">IF(BU73="",0,IF(BU73="Preventivo",0.25,IF(BU73="Detectivo",0.15,IF(BU73="Correctivo",0.1,0))))</f>
        <v>0</v>
      </c>
      <c r="FI73" s="160">
        <f t="shared" ref="FI73:FI100" si="165">IF(OR(BT73=0,BU73=0),0,FG73+FH73)</f>
        <v>0</v>
      </c>
      <c r="FJ73" s="434">
        <f t="shared" ref="FJ73:FJ100" si="166">IF(FK73&gt;0.8,5,IF(FK73&gt;0.6,4,IF(FK73&gt;0.4,3,IF(FK73&gt;0.2,2,1))))</f>
        <v>5</v>
      </c>
      <c r="FK73" s="153">
        <f t="shared" ref="FK73:FK100" si="167">IF(OR(BV73="Ambos",BV73="Probabilidad"),FD73-(FD73*$FI73),FD73)</f>
        <v>1</v>
      </c>
      <c r="FL73" s="434">
        <f t="shared" ref="FL73:FL100" si="168">IF(FM73&gt;0.8,5,IF(FM73&gt;0.6,4,3))</f>
        <v>3</v>
      </c>
      <c r="FM73" s="153">
        <f t="shared" ref="FM73:FM100" si="169">IF(OR(BV73="Ambos",BV73="Impacto"),$FF73-($FF73*$FI73),$FF73)</f>
        <v>0.6</v>
      </c>
      <c r="FN73" s="154">
        <f t="shared" ref="FN73:FN100" si="170">IF(BX73="",0,IF(BX73="Automático",0.25,IF(BX73="Manual",0.15,0)))</f>
        <v>0</v>
      </c>
      <c r="FO73" s="154">
        <f t="shared" ref="FO73:FO100" si="171">IF(BY73="",0,IF(BY73="Preventivo",0.25,IF(BY73="Detectivo",0.15,IF(BY73="Correctivo",0.1,0))))</f>
        <v>0</v>
      </c>
      <c r="FP73" s="160">
        <f t="shared" ref="FP73:FP100" si="172">IF(OR(BX73=0,BY73=0),0,FN73+FO73)</f>
        <v>0</v>
      </c>
      <c r="FQ73" s="434">
        <f t="shared" ref="FQ73:FQ100" si="173">IF(FR73&gt;0.8,5,IF(FR73&gt;0.6,4,IF(FR73&gt;0.4,3,IF(FR73&gt;0.2,2,1))))</f>
        <v>5</v>
      </c>
      <c r="FR73" s="153">
        <f t="shared" ref="FR73:FR100" si="174">IF(OR(BZ73="Ambos",BZ73="Probabilidad"),FK73-(FK73*$FP73),FK73)</f>
        <v>1</v>
      </c>
      <c r="FS73" s="434">
        <f t="shared" ref="FS73:FS100" si="175">IF(FT73&gt;0.8,5,IF(FT73&gt;0.6,4,3))</f>
        <v>3</v>
      </c>
      <c r="FT73" s="153">
        <f t="shared" ref="FT73:FT100" si="176">IF(OR(BZ73="Ambos",BZ73="Impacto"),$FM73-($FM73*$FP73),$FM73)</f>
        <v>0.6</v>
      </c>
      <c r="FU73" s="154">
        <f t="shared" ref="FU73:FU100" si="177">IF(CB73="",0,IF(CB73="Automático",0.25,IF(CB73="Manual",0.15,0)))</f>
        <v>0</v>
      </c>
      <c r="FV73" s="154">
        <f t="shared" ref="FV73:FV100" si="178">IF(CC73="",0,IF(CC73="Preventivo",0.25,IF(CC73="Detectivo",0.15,IF(CC73="Correctivo",0.1,0))))</f>
        <v>0</v>
      </c>
      <c r="FW73" s="160">
        <f t="shared" ref="FW73:FW100" si="179">IF(OR(CB73=0,CC73=0),0,FU73+FV73)</f>
        <v>0</v>
      </c>
      <c r="FX73" s="434">
        <f t="shared" ref="FX73:FX100" si="180">IF(FY73&gt;0.8,5,IF(FY73&gt;0.6,4,IF(FY73&gt;0.4,3,IF(FY73&gt;0.2,2,1))))</f>
        <v>5</v>
      </c>
      <c r="FY73" s="153">
        <f t="shared" ref="FY73:FY100" si="181">IF(OR(CD73="Ambos",CD73="Probabilidad"),FR73-(FR73*$FW73),FR73)</f>
        <v>1</v>
      </c>
      <c r="FZ73" s="434">
        <f t="shared" ref="FZ73:FZ100" si="182">IF(GA73&gt;0.8,5,IF(GA73&gt;0.6,4,3))</f>
        <v>3</v>
      </c>
      <c r="GA73" s="153">
        <f t="shared" ref="GA73:GA100" si="183">IF(OR(CD73="Ambos",CD73="Impacto"),$FT73-($FT73*$FW73),$FT73)</f>
        <v>0.6</v>
      </c>
      <c r="GB73" s="154">
        <f t="shared" ref="GB73:GB100" si="184">IF(CF73="",0,IF(CF73="Automático",0.25,IF(CF73="Manual",0.15,0)))</f>
        <v>0</v>
      </c>
      <c r="GC73" s="154">
        <f t="shared" ref="GC73:GC100" si="185">IF(CG73="",0,IF(CG73="Preventivo",0.25,IF(CG73="Detectivo",0.15,IF(CG73="Correctivo",0.1,0))))</f>
        <v>0</v>
      </c>
      <c r="GD73" s="160">
        <f t="shared" ref="GD73:GD100" si="186">IF(OR(CF73=0,CG73=0),0,GB73+GC73)</f>
        <v>0</v>
      </c>
      <c r="GE73" s="434">
        <f t="shared" ref="GE73:GE100" si="187">IF(GF73&gt;0.8,5,IF(GF73&gt;0.6,4,IF(GF73&gt;0.4,3,IF(GF73&gt;0.2,2,1))))</f>
        <v>5</v>
      </c>
      <c r="GF73" s="153">
        <f t="shared" ref="GF73:GF100" si="188">IF(OR(CH73="Ambos",CH73="Probabilidad"),FY73-(FY73*$GD73),FY73)</f>
        <v>1</v>
      </c>
      <c r="GG73" s="434">
        <f t="shared" ref="GG73:GG100" si="189">IF(GH73&gt;0.8,5,IF(GH73&gt;0.6,4,3))</f>
        <v>3</v>
      </c>
      <c r="GH73" s="153">
        <f t="shared" ref="GH73:GH100" si="190">IF(OR(CH73="Ambos",CH73="Impacto"),$GA73-($GA73*$GD73),$GA73)</f>
        <v>0.6</v>
      </c>
      <c r="GI73" s="153">
        <f t="shared" si="101"/>
        <v>0.6</v>
      </c>
    </row>
    <row r="74" spans="1:191" ht="37.799999999999997" hidden="1" customHeight="1" x14ac:dyDescent="0.2">
      <c r="A74" s="156">
        <v>66</v>
      </c>
      <c r="B74" s="133"/>
      <c r="C74" s="133"/>
      <c r="D74" s="274"/>
      <c r="E74" s="133"/>
      <c r="F74" s="275"/>
      <c r="G74" s="133"/>
      <c r="H74" s="133" t="s">
        <v>455</v>
      </c>
      <c r="I74" s="132"/>
      <c r="J74" s="132"/>
      <c r="K74" s="132"/>
      <c r="L74" s="132"/>
      <c r="M74" s="132"/>
      <c r="N74" s="132"/>
      <c r="O74" s="132"/>
      <c r="P74" s="132"/>
      <c r="Q74" s="132"/>
      <c r="R74" s="132"/>
      <c r="S74" s="132"/>
      <c r="T74" s="132"/>
      <c r="U74" s="132"/>
      <c r="V74" s="132"/>
      <c r="W74" s="132"/>
      <c r="X74" s="132"/>
      <c r="Y74" s="132"/>
      <c r="Z74" s="132"/>
      <c r="AA74" s="132"/>
      <c r="AB74" s="132"/>
      <c r="AC74" s="155">
        <f t="shared" si="102"/>
        <v>0</v>
      </c>
      <c r="AD74" s="149">
        <f t="shared" si="103"/>
        <v>1</v>
      </c>
      <c r="AE74" s="155" t="str">
        <f t="shared" si="104"/>
        <v>3 - Moderado</v>
      </c>
      <c r="AF74" s="149">
        <f t="shared" si="105"/>
        <v>0.6</v>
      </c>
      <c r="AG74" s="156" t="str">
        <f t="shared" ref="AG74:AG100" si="191">IFERROR(INDEX($BLU$689:$BLY$693,MATCH(I74,$BLS$689:$BLS$693,0),MATCH(AE74,$BLU$687:$BLY$687,0)),"")</f>
        <v/>
      </c>
      <c r="AH74" s="149">
        <f t="shared" si="106"/>
        <v>0.6</v>
      </c>
      <c r="AI74" s="133"/>
      <c r="AJ74" s="133"/>
      <c r="AK74" s="133"/>
      <c r="AL74" s="133"/>
      <c r="AM74" s="134"/>
      <c r="AN74" s="164"/>
      <c r="AO74" s="164"/>
      <c r="AP74" s="134"/>
      <c r="AQ74" s="134"/>
      <c r="AR74" s="164"/>
      <c r="AS74" s="164"/>
      <c r="AT74" s="134"/>
      <c r="AU74" s="134"/>
      <c r="AV74" s="164"/>
      <c r="AW74" s="164"/>
      <c r="AX74" s="134"/>
      <c r="AY74" s="134"/>
      <c r="AZ74" s="164"/>
      <c r="BA74" s="164"/>
      <c r="BB74" s="134"/>
      <c r="BC74" s="134"/>
      <c r="BD74" s="164"/>
      <c r="BE74" s="164"/>
      <c r="BF74" s="134"/>
      <c r="BG74" s="134"/>
      <c r="BH74" s="164"/>
      <c r="BI74" s="164"/>
      <c r="BJ74" s="134"/>
      <c r="BK74" s="134"/>
      <c r="BL74" s="164"/>
      <c r="BM74" s="164"/>
      <c r="BN74" s="134"/>
      <c r="BO74" s="134"/>
      <c r="BP74" s="164"/>
      <c r="BQ74" s="164"/>
      <c r="BR74" s="134"/>
      <c r="BS74" s="134"/>
      <c r="BT74" s="164"/>
      <c r="BU74" s="164"/>
      <c r="BV74" s="134"/>
      <c r="BW74" s="134"/>
      <c r="BX74" s="164"/>
      <c r="BY74" s="164"/>
      <c r="BZ74" s="134"/>
      <c r="CA74" s="134"/>
      <c r="CB74" s="164"/>
      <c r="CC74" s="164"/>
      <c r="CD74" s="134"/>
      <c r="CE74" s="134"/>
      <c r="CF74" s="164"/>
      <c r="CG74" s="164"/>
      <c r="CH74" s="134"/>
      <c r="CI74" s="164"/>
      <c r="CJ74" s="164"/>
      <c r="CK74" s="134"/>
      <c r="CL74" s="159" t="str">
        <f t="shared" ref="CL74:CL100" si="192">IFERROR(IF(GE74&lt;=1,"1 - Muy Baja",VLOOKUP(GE74,$BLR$689:$BLS$693,2,0)),"")</f>
        <v>5 - Muy Alta</v>
      </c>
      <c r="CM74" s="165">
        <f t="shared" si="107"/>
        <v>1</v>
      </c>
      <c r="CN74" s="159" t="str">
        <f t="shared" ref="CN74:CN100" si="193">IFERROR(IF(GG74&lt;=1,"1 - Leve",HLOOKUP(GG74,$BLU$686:$BLY$687,2,0)),"")</f>
        <v>3 - Moderado</v>
      </c>
      <c r="CO74" s="165">
        <f t="shared" ref="CO74:CO100" si="194">GI74</f>
        <v>0.6</v>
      </c>
      <c r="CP74" s="145" t="str">
        <f t="shared" si="108"/>
        <v>ALTO</v>
      </c>
      <c r="CQ74" s="149">
        <f t="shared" ref="CQ74:CQ100" si="195">CM74*CO74</f>
        <v>0.6</v>
      </c>
      <c r="CR74" s="188"/>
      <c r="CS74" s="145">
        <f t="shared" ref="CS74:CS100" si="196">IF(CP74="BAJO",0.1,IF(CP74="MODERADO",3,5))</f>
        <v>5</v>
      </c>
      <c r="CT74" s="134"/>
      <c r="CU74" s="188"/>
      <c r="CV74" s="188"/>
      <c r="CW74" s="158"/>
      <c r="CX74" s="160">
        <f t="shared" si="109"/>
        <v>0</v>
      </c>
      <c r="CY74" s="161">
        <f t="shared" ref="CY74:CY100" si="197">IF(CX74&lt;6,3,IF(CX74&gt;11,5,4))</f>
        <v>3</v>
      </c>
      <c r="CZ74" s="160" t="str">
        <f t="shared" ref="CZ74:CZ100" si="198">IF(CX74&lt;6,"Moderado",IF(CX74&gt;11,"Catastrófico","Mayor"))</f>
        <v>Moderado</v>
      </c>
      <c r="DA74" s="153">
        <f t="shared" ref="DA74:DA100" si="199">IF(CY74=3,0.6,IF(CY74=4,0.8,1))</f>
        <v>0.6</v>
      </c>
      <c r="DB74" s="154">
        <f t="shared" ref="DB74:DB100" si="200">IF(AN74="",0,IF(AN74="Automático",0.25,IF(AN74="Manual",0.15,0)))</f>
        <v>0</v>
      </c>
      <c r="DC74" s="154">
        <f t="shared" si="110"/>
        <v>0</v>
      </c>
      <c r="DD74" s="160">
        <f t="shared" ref="DD74:DD100" si="201">IF(OR(AN74=0,AO74=0),0,DB74+DC74)</f>
        <v>0</v>
      </c>
      <c r="DE74" s="434">
        <f t="shared" si="111"/>
        <v>5</v>
      </c>
      <c r="DF74" s="153">
        <f t="shared" si="112"/>
        <v>1</v>
      </c>
      <c r="DG74" s="434">
        <f t="shared" ref="DG74:DG100" si="202">IF(DI74&gt;0.8,5,IF(DI74&gt;0.6,4,3))</f>
        <v>3</v>
      </c>
      <c r="DH74" s="434"/>
      <c r="DI74" s="153">
        <f t="shared" si="113"/>
        <v>0.6</v>
      </c>
      <c r="DJ74" s="154">
        <f t="shared" si="114"/>
        <v>0</v>
      </c>
      <c r="DK74" s="154">
        <f t="shared" si="115"/>
        <v>0</v>
      </c>
      <c r="DL74" s="160">
        <f t="shared" si="116"/>
        <v>0</v>
      </c>
      <c r="DM74" s="434">
        <f t="shared" si="117"/>
        <v>5</v>
      </c>
      <c r="DN74" s="153">
        <f t="shared" si="118"/>
        <v>1</v>
      </c>
      <c r="DO74" s="434">
        <f t="shared" si="119"/>
        <v>3</v>
      </c>
      <c r="DP74" s="153">
        <f t="shared" si="120"/>
        <v>0.6</v>
      </c>
      <c r="DQ74" s="154">
        <f t="shared" si="121"/>
        <v>0</v>
      </c>
      <c r="DR74" s="154">
        <f t="shared" si="122"/>
        <v>0</v>
      </c>
      <c r="DS74" s="160">
        <f t="shared" si="123"/>
        <v>0</v>
      </c>
      <c r="DT74" s="434">
        <f t="shared" si="124"/>
        <v>5</v>
      </c>
      <c r="DU74" s="153">
        <f t="shared" si="125"/>
        <v>1</v>
      </c>
      <c r="DV74" s="434">
        <f t="shared" si="126"/>
        <v>3</v>
      </c>
      <c r="DW74" s="153">
        <f t="shared" si="127"/>
        <v>0.6</v>
      </c>
      <c r="DX74" s="154">
        <f t="shared" si="128"/>
        <v>0</v>
      </c>
      <c r="DY74" s="154">
        <f t="shared" si="129"/>
        <v>0</v>
      </c>
      <c r="DZ74" s="160">
        <f t="shared" si="130"/>
        <v>0</v>
      </c>
      <c r="EA74" s="434">
        <f t="shared" si="131"/>
        <v>5</v>
      </c>
      <c r="EB74" s="153">
        <f t="shared" si="132"/>
        <v>1</v>
      </c>
      <c r="EC74" s="434">
        <f t="shared" si="133"/>
        <v>3</v>
      </c>
      <c r="ED74" s="153">
        <f t="shared" si="134"/>
        <v>0.6</v>
      </c>
      <c r="EE74" s="154">
        <f t="shared" si="135"/>
        <v>0</v>
      </c>
      <c r="EF74" s="154">
        <f t="shared" si="136"/>
        <v>0</v>
      </c>
      <c r="EG74" s="160">
        <f t="shared" si="137"/>
        <v>0</v>
      </c>
      <c r="EH74" s="434">
        <f t="shared" si="138"/>
        <v>5</v>
      </c>
      <c r="EI74" s="153">
        <f t="shared" si="139"/>
        <v>1</v>
      </c>
      <c r="EJ74" s="434">
        <f t="shared" si="140"/>
        <v>3</v>
      </c>
      <c r="EK74" s="153">
        <f t="shared" si="141"/>
        <v>0.6</v>
      </c>
      <c r="EL74" s="154">
        <f t="shared" si="142"/>
        <v>0</v>
      </c>
      <c r="EM74" s="154">
        <f t="shared" si="143"/>
        <v>0</v>
      </c>
      <c r="EN74" s="160">
        <f t="shared" si="144"/>
        <v>0</v>
      </c>
      <c r="EO74" s="434">
        <f t="shared" si="145"/>
        <v>5</v>
      </c>
      <c r="EP74" s="153">
        <f t="shared" si="146"/>
        <v>1</v>
      </c>
      <c r="EQ74" s="434">
        <f t="shared" si="147"/>
        <v>3</v>
      </c>
      <c r="ER74" s="153">
        <f t="shared" si="148"/>
        <v>0.6</v>
      </c>
      <c r="ES74" s="154">
        <f t="shared" si="149"/>
        <v>0</v>
      </c>
      <c r="ET74" s="154">
        <f t="shared" si="150"/>
        <v>0</v>
      </c>
      <c r="EU74" s="160">
        <f t="shared" si="151"/>
        <v>0</v>
      </c>
      <c r="EV74" s="434">
        <f t="shared" si="152"/>
        <v>5</v>
      </c>
      <c r="EW74" s="153">
        <f t="shared" si="153"/>
        <v>1</v>
      </c>
      <c r="EX74" s="434">
        <f t="shared" si="154"/>
        <v>3</v>
      </c>
      <c r="EY74" s="153">
        <f t="shared" si="155"/>
        <v>0.6</v>
      </c>
      <c r="EZ74" s="154">
        <f t="shared" si="156"/>
        <v>0</v>
      </c>
      <c r="FA74" s="154">
        <f t="shared" si="157"/>
        <v>0</v>
      </c>
      <c r="FB74" s="160">
        <f t="shared" si="158"/>
        <v>0</v>
      </c>
      <c r="FC74" s="434">
        <f t="shared" si="159"/>
        <v>5</v>
      </c>
      <c r="FD74" s="153">
        <f t="shared" si="160"/>
        <v>1</v>
      </c>
      <c r="FE74" s="434">
        <f t="shared" si="161"/>
        <v>3</v>
      </c>
      <c r="FF74" s="153">
        <f t="shared" si="162"/>
        <v>0.6</v>
      </c>
      <c r="FG74" s="154">
        <f t="shared" si="163"/>
        <v>0</v>
      </c>
      <c r="FH74" s="154">
        <f t="shared" si="164"/>
        <v>0</v>
      </c>
      <c r="FI74" s="160">
        <f t="shared" si="165"/>
        <v>0</v>
      </c>
      <c r="FJ74" s="434">
        <f t="shared" si="166"/>
        <v>5</v>
      </c>
      <c r="FK74" s="153">
        <f t="shared" si="167"/>
        <v>1</v>
      </c>
      <c r="FL74" s="434">
        <f t="shared" si="168"/>
        <v>3</v>
      </c>
      <c r="FM74" s="153">
        <f t="shared" si="169"/>
        <v>0.6</v>
      </c>
      <c r="FN74" s="154">
        <f t="shared" si="170"/>
        <v>0</v>
      </c>
      <c r="FO74" s="154">
        <f t="shared" si="171"/>
        <v>0</v>
      </c>
      <c r="FP74" s="160">
        <f t="shared" si="172"/>
        <v>0</v>
      </c>
      <c r="FQ74" s="434">
        <f t="shared" si="173"/>
        <v>5</v>
      </c>
      <c r="FR74" s="153">
        <f t="shared" si="174"/>
        <v>1</v>
      </c>
      <c r="FS74" s="434">
        <f t="shared" si="175"/>
        <v>3</v>
      </c>
      <c r="FT74" s="153">
        <f t="shared" si="176"/>
        <v>0.6</v>
      </c>
      <c r="FU74" s="154">
        <f t="shared" si="177"/>
        <v>0</v>
      </c>
      <c r="FV74" s="154">
        <f t="shared" si="178"/>
        <v>0</v>
      </c>
      <c r="FW74" s="160">
        <f t="shared" si="179"/>
        <v>0</v>
      </c>
      <c r="FX74" s="434">
        <f t="shared" si="180"/>
        <v>5</v>
      </c>
      <c r="FY74" s="153">
        <f t="shared" si="181"/>
        <v>1</v>
      </c>
      <c r="FZ74" s="434">
        <f t="shared" si="182"/>
        <v>3</v>
      </c>
      <c r="GA74" s="153">
        <f t="shared" si="183"/>
        <v>0.6</v>
      </c>
      <c r="GB74" s="154">
        <f t="shared" si="184"/>
        <v>0</v>
      </c>
      <c r="GC74" s="154">
        <f t="shared" si="185"/>
        <v>0</v>
      </c>
      <c r="GD74" s="160">
        <f t="shared" si="186"/>
        <v>0</v>
      </c>
      <c r="GE74" s="434">
        <f t="shared" si="187"/>
        <v>5</v>
      </c>
      <c r="GF74" s="153">
        <f t="shared" si="188"/>
        <v>1</v>
      </c>
      <c r="GG74" s="434">
        <f t="shared" si="189"/>
        <v>3</v>
      </c>
      <c r="GH74" s="153">
        <f t="shared" si="190"/>
        <v>0.6</v>
      </c>
      <c r="GI74" s="153">
        <f t="shared" ref="GI74:GI100" si="203">IF(GH74&lt;0.6,0.6,GH74)</f>
        <v>0.6</v>
      </c>
    </row>
    <row r="75" spans="1:191" ht="37.799999999999997" hidden="1" customHeight="1" x14ac:dyDescent="0.2">
      <c r="A75" s="156">
        <v>67</v>
      </c>
      <c r="B75" s="133"/>
      <c r="C75" s="133"/>
      <c r="D75" s="274"/>
      <c r="E75" s="133"/>
      <c r="F75" s="275"/>
      <c r="G75" s="133"/>
      <c r="H75" s="133" t="s">
        <v>455</v>
      </c>
      <c r="I75" s="132"/>
      <c r="J75" s="132"/>
      <c r="K75" s="132"/>
      <c r="L75" s="132"/>
      <c r="M75" s="132"/>
      <c r="N75" s="132"/>
      <c r="O75" s="132"/>
      <c r="P75" s="132"/>
      <c r="Q75" s="132"/>
      <c r="R75" s="132"/>
      <c r="S75" s="132"/>
      <c r="T75" s="132"/>
      <c r="U75" s="132"/>
      <c r="V75" s="132"/>
      <c r="W75" s="132"/>
      <c r="X75" s="132"/>
      <c r="Y75" s="132"/>
      <c r="Z75" s="132"/>
      <c r="AA75" s="132"/>
      <c r="AB75" s="132"/>
      <c r="AC75" s="155">
        <f t="shared" si="102"/>
        <v>0</v>
      </c>
      <c r="AD75" s="149">
        <f t="shared" si="103"/>
        <v>1</v>
      </c>
      <c r="AE75" s="155" t="str">
        <f t="shared" si="104"/>
        <v>3 - Moderado</v>
      </c>
      <c r="AF75" s="149">
        <f t="shared" si="105"/>
        <v>0.6</v>
      </c>
      <c r="AG75" s="156" t="str">
        <f t="shared" si="191"/>
        <v/>
      </c>
      <c r="AH75" s="149">
        <f t="shared" si="106"/>
        <v>0.6</v>
      </c>
      <c r="AI75" s="133"/>
      <c r="AJ75" s="133"/>
      <c r="AK75" s="133"/>
      <c r="AL75" s="133"/>
      <c r="AM75" s="134"/>
      <c r="AN75" s="164"/>
      <c r="AO75" s="164"/>
      <c r="AP75" s="134"/>
      <c r="AQ75" s="134"/>
      <c r="AR75" s="164"/>
      <c r="AS75" s="164"/>
      <c r="AT75" s="134"/>
      <c r="AU75" s="134"/>
      <c r="AV75" s="164"/>
      <c r="AW75" s="164"/>
      <c r="AX75" s="134"/>
      <c r="AY75" s="134"/>
      <c r="AZ75" s="164"/>
      <c r="BA75" s="164"/>
      <c r="BB75" s="134"/>
      <c r="BC75" s="134"/>
      <c r="BD75" s="164"/>
      <c r="BE75" s="164"/>
      <c r="BF75" s="134"/>
      <c r="BG75" s="134"/>
      <c r="BH75" s="164"/>
      <c r="BI75" s="164"/>
      <c r="BJ75" s="134"/>
      <c r="BK75" s="134"/>
      <c r="BL75" s="164"/>
      <c r="BM75" s="164"/>
      <c r="BN75" s="134"/>
      <c r="BO75" s="134"/>
      <c r="BP75" s="164"/>
      <c r="BQ75" s="164"/>
      <c r="BR75" s="134"/>
      <c r="BS75" s="134"/>
      <c r="BT75" s="164"/>
      <c r="BU75" s="164"/>
      <c r="BV75" s="134"/>
      <c r="BW75" s="134"/>
      <c r="BX75" s="164"/>
      <c r="BY75" s="164"/>
      <c r="BZ75" s="134"/>
      <c r="CA75" s="134"/>
      <c r="CB75" s="164"/>
      <c r="CC75" s="164"/>
      <c r="CD75" s="134"/>
      <c r="CE75" s="134"/>
      <c r="CF75" s="164"/>
      <c r="CG75" s="164"/>
      <c r="CH75" s="134"/>
      <c r="CI75" s="164"/>
      <c r="CJ75" s="164"/>
      <c r="CK75" s="134"/>
      <c r="CL75" s="159" t="str">
        <f t="shared" si="192"/>
        <v>5 - Muy Alta</v>
      </c>
      <c r="CM75" s="165">
        <f t="shared" si="107"/>
        <v>1</v>
      </c>
      <c r="CN75" s="159" t="str">
        <f t="shared" si="193"/>
        <v>3 - Moderado</v>
      </c>
      <c r="CO75" s="165">
        <f t="shared" si="194"/>
        <v>0.6</v>
      </c>
      <c r="CP75" s="145" t="str">
        <f t="shared" si="108"/>
        <v>ALTO</v>
      </c>
      <c r="CQ75" s="149">
        <f t="shared" si="195"/>
        <v>0.6</v>
      </c>
      <c r="CR75" s="188"/>
      <c r="CS75" s="145">
        <f t="shared" si="196"/>
        <v>5</v>
      </c>
      <c r="CT75" s="134"/>
      <c r="CU75" s="188"/>
      <c r="CV75" s="188"/>
      <c r="CW75" s="158"/>
      <c r="CX75" s="160">
        <f t="shared" si="109"/>
        <v>0</v>
      </c>
      <c r="CY75" s="161">
        <f t="shared" si="197"/>
        <v>3</v>
      </c>
      <c r="CZ75" s="160" t="str">
        <f t="shared" si="198"/>
        <v>Moderado</v>
      </c>
      <c r="DA75" s="153">
        <f t="shared" si="199"/>
        <v>0.6</v>
      </c>
      <c r="DB75" s="154">
        <f t="shared" si="200"/>
        <v>0</v>
      </c>
      <c r="DC75" s="154">
        <f t="shared" si="110"/>
        <v>0</v>
      </c>
      <c r="DD75" s="160">
        <f t="shared" si="201"/>
        <v>0</v>
      </c>
      <c r="DE75" s="434">
        <f t="shared" si="111"/>
        <v>5</v>
      </c>
      <c r="DF75" s="153">
        <f t="shared" si="112"/>
        <v>1</v>
      </c>
      <c r="DG75" s="434">
        <f t="shared" si="202"/>
        <v>3</v>
      </c>
      <c r="DH75" s="434"/>
      <c r="DI75" s="153">
        <f t="shared" si="113"/>
        <v>0.6</v>
      </c>
      <c r="DJ75" s="154">
        <f t="shared" si="114"/>
        <v>0</v>
      </c>
      <c r="DK75" s="154">
        <f t="shared" si="115"/>
        <v>0</v>
      </c>
      <c r="DL75" s="160">
        <f t="shared" si="116"/>
        <v>0</v>
      </c>
      <c r="DM75" s="434">
        <f t="shared" si="117"/>
        <v>5</v>
      </c>
      <c r="DN75" s="153">
        <f t="shared" si="118"/>
        <v>1</v>
      </c>
      <c r="DO75" s="434">
        <f t="shared" si="119"/>
        <v>3</v>
      </c>
      <c r="DP75" s="153">
        <f t="shared" si="120"/>
        <v>0.6</v>
      </c>
      <c r="DQ75" s="154">
        <f t="shared" si="121"/>
        <v>0</v>
      </c>
      <c r="DR75" s="154">
        <f t="shared" si="122"/>
        <v>0</v>
      </c>
      <c r="DS75" s="160">
        <f t="shared" si="123"/>
        <v>0</v>
      </c>
      <c r="DT75" s="434">
        <f t="shared" si="124"/>
        <v>5</v>
      </c>
      <c r="DU75" s="153">
        <f t="shared" si="125"/>
        <v>1</v>
      </c>
      <c r="DV75" s="434">
        <f t="shared" si="126"/>
        <v>3</v>
      </c>
      <c r="DW75" s="153">
        <f t="shared" si="127"/>
        <v>0.6</v>
      </c>
      <c r="DX75" s="154">
        <f t="shared" si="128"/>
        <v>0</v>
      </c>
      <c r="DY75" s="154">
        <f t="shared" si="129"/>
        <v>0</v>
      </c>
      <c r="DZ75" s="160">
        <f t="shared" si="130"/>
        <v>0</v>
      </c>
      <c r="EA75" s="434">
        <f t="shared" si="131"/>
        <v>5</v>
      </c>
      <c r="EB75" s="153">
        <f t="shared" si="132"/>
        <v>1</v>
      </c>
      <c r="EC75" s="434">
        <f t="shared" si="133"/>
        <v>3</v>
      </c>
      <c r="ED75" s="153">
        <f t="shared" si="134"/>
        <v>0.6</v>
      </c>
      <c r="EE75" s="154">
        <f t="shared" si="135"/>
        <v>0</v>
      </c>
      <c r="EF75" s="154">
        <f t="shared" si="136"/>
        <v>0</v>
      </c>
      <c r="EG75" s="160">
        <f t="shared" si="137"/>
        <v>0</v>
      </c>
      <c r="EH75" s="434">
        <f t="shared" si="138"/>
        <v>5</v>
      </c>
      <c r="EI75" s="153">
        <f t="shared" si="139"/>
        <v>1</v>
      </c>
      <c r="EJ75" s="434">
        <f t="shared" si="140"/>
        <v>3</v>
      </c>
      <c r="EK75" s="153">
        <f t="shared" si="141"/>
        <v>0.6</v>
      </c>
      <c r="EL75" s="154">
        <f t="shared" si="142"/>
        <v>0</v>
      </c>
      <c r="EM75" s="154">
        <f t="shared" si="143"/>
        <v>0</v>
      </c>
      <c r="EN75" s="160">
        <f t="shared" si="144"/>
        <v>0</v>
      </c>
      <c r="EO75" s="434">
        <f t="shared" si="145"/>
        <v>5</v>
      </c>
      <c r="EP75" s="153">
        <f t="shared" si="146"/>
        <v>1</v>
      </c>
      <c r="EQ75" s="434">
        <f t="shared" si="147"/>
        <v>3</v>
      </c>
      <c r="ER75" s="153">
        <f t="shared" si="148"/>
        <v>0.6</v>
      </c>
      <c r="ES75" s="154">
        <f t="shared" si="149"/>
        <v>0</v>
      </c>
      <c r="ET75" s="154">
        <f t="shared" si="150"/>
        <v>0</v>
      </c>
      <c r="EU75" s="160">
        <f t="shared" si="151"/>
        <v>0</v>
      </c>
      <c r="EV75" s="434">
        <f t="shared" si="152"/>
        <v>5</v>
      </c>
      <c r="EW75" s="153">
        <f t="shared" si="153"/>
        <v>1</v>
      </c>
      <c r="EX75" s="434">
        <f t="shared" si="154"/>
        <v>3</v>
      </c>
      <c r="EY75" s="153">
        <f t="shared" si="155"/>
        <v>0.6</v>
      </c>
      <c r="EZ75" s="154">
        <f t="shared" si="156"/>
        <v>0</v>
      </c>
      <c r="FA75" s="154">
        <f t="shared" si="157"/>
        <v>0</v>
      </c>
      <c r="FB75" s="160">
        <f t="shared" si="158"/>
        <v>0</v>
      </c>
      <c r="FC75" s="434">
        <f t="shared" si="159"/>
        <v>5</v>
      </c>
      <c r="FD75" s="153">
        <f t="shared" si="160"/>
        <v>1</v>
      </c>
      <c r="FE75" s="434">
        <f t="shared" si="161"/>
        <v>3</v>
      </c>
      <c r="FF75" s="153">
        <f t="shared" si="162"/>
        <v>0.6</v>
      </c>
      <c r="FG75" s="154">
        <f t="shared" si="163"/>
        <v>0</v>
      </c>
      <c r="FH75" s="154">
        <f t="shared" si="164"/>
        <v>0</v>
      </c>
      <c r="FI75" s="160">
        <f t="shared" si="165"/>
        <v>0</v>
      </c>
      <c r="FJ75" s="434">
        <f t="shared" si="166"/>
        <v>5</v>
      </c>
      <c r="FK75" s="153">
        <f t="shared" si="167"/>
        <v>1</v>
      </c>
      <c r="FL75" s="434">
        <f t="shared" si="168"/>
        <v>3</v>
      </c>
      <c r="FM75" s="153">
        <f t="shared" si="169"/>
        <v>0.6</v>
      </c>
      <c r="FN75" s="154">
        <f t="shared" si="170"/>
        <v>0</v>
      </c>
      <c r="FO75" s="154">
        <f t="shared" si="171"/>
        <v>0</v>
      </c>
      <c r="FP75" s="160">
        <f t="shared" si="172"/>
        <v>0</v>
      </c>
      <c r="FQ75" s="434">
        <f t="shared" si="173"/>
        <v>5</v>
      </c>
      <c r="FR75" s="153">
        <f t="shared" si="174"/>
        <v>1</v>
      </c>
      <c r="FS75" s="434">
        <f t="shared" si="175"/>
        <v>3</v>
      </c>
      <c r="FT75" s="153">
        <f t="shared" si="176"/>
        <v>0.6</v>
      </c>
      <c r="FU75" s="154">
        <f t="shared" si="177"/>
        <v>0</v>
      </c>
      <c r="FV75" s="154">
        <f t="shared" si="178"/>
        <v>0</v>
      </c>
      <c r="FW75" s="160">
        <f t="shared" si="179"/>
        <v>0</v>
      </c>
      <c r="FX75" s="434">
        <f t="shared" si="180"/>
        <v>5</v>
      </c>
      <c r="FY75" s="153">
        <f t="shared" si="181"/>
        <v>1</v>
      </c>
      <c r="FZ75" s="434">
        <f t="shared" si="182"/>
        <v>3</v>
      </c>
      <c r="GA75" s="153">
        <f t="shared" si="183"/>
        <v>0.6</v>
      </c>
      <c r="GB75" s="154">
        <f t="shared" si="184"/>
        <v>0</v>
      </c>
      <c r="GC75" s="154">
        <f t="shared" si="185"/>
        <v>0</v>
      </c>
      <c r="GD75" s="160">
        <f t="shared" si="186"/>
        <v>0</v>
      </c>
      <c r="GE75" s="434">
        <f t="shared" si="187"/>
        <v>5</v>
      </c>
      <c r="GF75" s="153">
        <f t="shared" si="188"/>
        <v>1</v>
      </c>
      <c r="GG75" s="434">
        <f t="shared" si="189"/>
        <v>3</v>
      </c>
      <c r="GH75" s="153">
        <f t="shared" si="190"/>
        <v>0.6</v>
      </c>
      <c r="GI75" s="153">
        <f t="shared" si="203"/>
        <v>0.6</v>
      </c>
    </row>
    <row r="76" spans="1:191" ht="37.799999999999997" hidden="1" customHeight="1" x14ac:dyDescent="0.2">
      <c r="A76" s="156">
        <v>68</v>
      </c>
      <c r="B76" s="133"/>
      <c r="C76" s="133"/>
      <c r="D76" s="274"/>
      <c r="E76" s="133"/>
      <c r="F76" s="275"/>
      <c r="G76" s="133"/>
      <c r="H76" s="133" t="s">
        <v>455</v>
      </c>
      <c r="I76" s="132"/>
      <c r="J76" s="132"/>
      <c r="K76" s="132"/>
      <c r="L76" s="132"/>
      <c r="M76" s="132"/>
      <c r="N76" s="132"/>
      <c r="O76" s="132"/>
      <c r="P76" s="132"/>
      <c r="Q76" s="132"/>
      <c r="R76" s="132"/>
      <c r="S76" s="132"/>
      <c r="T76" s="132"/>
      <c r="U76" s="132"/>
      <c r="V76" s="132"/>
      <c r="W76" s="132"/>
      <c r="X76" s="132"/>
      <c r="Y76" s="132"/>
      <c r="Z76" s="132"/>
      <c r="AA76" s="132"/>
      <c r="AB76" s="132"/>
      <c r="AC76" s="155">
        <f t="shared" si="102"/>
        <v>0</v>
      </c>
      <c r="AD76" s="149">
        <f t="shared" si="103"/>
        <v>1</v>
      </c>
      <c r="AE76" s="155" t="str">
        <f t="shared" si="104"/>
        <v>3 - Moderado</v>
      </c>
      <c r="AF76" s="149">
        <f t="shared" si="105"/>
        <v>0.6</v>
      </c>
      <c r="AG76" s="156" t="str">
        <f t="shared" si="191"/>
        <v/>
      </c>
      <c r="AH76" s="149">
        <f t="shared" si="106"/>
        <v>0.6</v>
      </c>
      <c r="AI76" s="133"/>
      <c r="AJ76" s="133"/>
      <c r="AK76" s="133"/>
      <c r="AL76" s="133"/>
      <c r="AM76" s="134"/>
      <c r="AN76" s="164"/>
      <c r="AO76" s="164"/>
      <c r="AP76" s="134"/>
      <c r="AQ76" s="134"/>
      <c r="AR76" s="164"/>
      <c r="AS76" s="164"/>
      <c r="AT76" s="134"/>
      <c r="AU76" s="134"/>
      <c r="AV76" s="164"/>
      <c r="AW76" s="164"/>
      <c r="AX76" s="134"/>
      <c r="AY76" s="134"/>
      <c r="AZ76" s="164"/>
      <c r="BA76" s="164"/>
      <c r="BB76" s="134"/>
      <c r="BC76" s="134"/>
      <c r="BD76" s="164"/>
      <c r="BE76" s="164"/>
      <c r="BF76" s="134"/>
      <c r="BG76" s="134"/>
      <c r="BH76" s="164"/>
      <c r="BI76" s="164"/>
      <c r="BJ76" s="134"/>
      <c r="BK76" s="134"/>
      <c r="BL76" s="164"/>
      <c r="BM76" s="164"/>
      <c r="BN76" s="134"/>
      <c r="BO76" s="134"/>
      <c r="BP76" s="164"/>
      <c r="BQ76" s="164"/>
      <c r="BR76" s="134"/>
      <c r="BS76" s="134"/>
      <c r="BT76" s="164"/>
      <c r="BU76" s="164"/>
      <c r="BV76" s="134"/>
      <c r="BW76" s="134"/>
      <c r="BX76" s="164"/>
      <c r="BY76" s="164"/>
      <c r="BZ76" s="134"/>
      <c r="CA76" s="134"/>
      <c r="CB76" s="164"/>
      <c r="CC76" s="164"/>
      <c r="CD76" s="134"/>
      <c r="CE76" s="134"/>
      <c r="CF76" s="164"/>
      <c r="CG76" s="164"/>
      <c r="CH76" s="134"/>
      <c r="CI76" s="164"/>
      <c r="CJ76" s="164"/>
      <c r="CK76" s="134"/>
      <c r="CL76" s="159" t="str">
        <f t="shared" si="192"/>
        <v>5 - Muy Alta</v>
      </c>
      <c r="CM76" s="165">
        <f t="shared" si="107"/>
        <v>1</v>
      </c>
      <c r="CN76" s="159" t="str">
        <f t="shared" si="193"/>
        <v>3 - Moderado</v>
      </c>
      <c r="CO76" s="165">
        <f t="shared" si="194"/>
        <v>0.6</v>
      </c>
      <c r="CP76" s="145" t="str">
        <f t="shared" si="108"/>
        <v>ALTO</v>
      </c>
      <c r="CQ76" s="149">
        <f t="shared" si="195"/>
        <v>0.6</v>
      </c>
      <c r="CR76" s="188"/>
      <c r="CS76" s="145">
        <f t="shared" si="196"/>
        <v>5</v>
      </c>
      <c r="CT76" s="134"/>
      <c r="CU76" s="188"/>
      <c r="CV76" s="188"/>
      <c r="CW76" s="158"/>
      <c r="CX76" s="160">
        <f t="shared" si="109"/>
        <v>0</v>
      </c>
      <c r="CY76" s="161">
        <f t="shared" si="197"/>
        <v>3</v>
      </c>
      <c r="CZ76" s="160" t="str">
        <f t="shared" si="198"/>
        <v>Moderado</v>
      </c>
      <c r="DA76" s="153">
        <f t="shared" si="199"/>
        <v>0.6</v>
      </c>
      <c r="DB76" s="154">
        <f t="shared" si="200"/>
        <v>0</v>
      </c>
      <c r="DC76" s="154">
        <f t="shared" si="110"/>
        <v>0</v>
      </c>
      <c r="DD76" s="160">
        <f t="shared" si="201"/>
        <v>0</v>
      </c>
      <c r="DE76" s="434">
        <f t="shared" si="111"/>
        <v>5</v>
      </c>
      <c r="DF76" s="153">
        <f t="shared" si="112"/>
        <v>1</v>
      </c>
      <c r="DG76" s="434">
        <f t="shared" si="202"/>
        <v>3</v>
      </c>
      <c r="DH76" s="434"/>
      <c r="DI76" s="153">
        <f t="shared" si="113"/>
        <v>0.6</v>
      </c>
      <c r="DJ76" s="154">
        <f t="shared" si="114"/>
        <v>0</v>
      </c>
      <c r="DK76" s="154">
        <f t="shared" si="115"/>
        <v>0</v>
      </c>
      <c r="DL76" s="160">
        <f t="shared" si="116"/>
        <v>0</v>
      </c>
      <c r="DM76" s="434">
        <f t="shared" si="117"/>
        <v>5</v>
      </c>
      <c r="DN76" s="153">
        <f t="shared" si="118"/>
        <v>1</v>
      </c>
      <c r="DO76" s="434">
        <f t="shared" si="119"/>
        <v>3</v>
      </c>
      <c r="DP76" s="153">
        <f t="shared" si="120"/>
        <v>0.6</v>
      </c>
      <c r="DQ76" s="154">
        <f t="shared" si="121"/>
        <v>0</v>
      </c>
      <c r="DR76" s="154">
        <f t="shared" si="122"/>
        <v>0</v>
      </c>
      <c r="DS76" s="160">
        <f t="shared" si="123"/>
        <v>0</v>
      </c>
      <c r="DT76" s="434">
        <f t="shared" si="124"/>
        <v>5</v>
      </c>
      <c r="DU76" s="153">
        <f t="shared" si="125"/>
        <v>1</v>
      </c>
      <c r="DV76" s="434">
        <f t="shared" si="126"/>
        <v>3</v>
      </c>
      <c r="DW76" s="153">
        <f t="shared" si="127"/>
        <v>0.6</v>
      </c>
      <c r="DX76" s="154">
        <f t="shared" si="128"/>
        <v>0</v>
      </c>
      <c r="DY76" s="154">
        <f t="shared" si="129"/>
        <v>0</v>
      </c>
      <c r="DZ76" s="160">
        <f t="shared" si="130"/>
        <v>0</v>
      </c>
      <c r="EA76" s="434">
        <f t="shared" si="131"/>
        <v>5</v>
      </c>
      <c r="EB76" s="153">
        <f t="shared" si="132"/>
        <v>1</v>
      </c>
      <c r="EC76" s="434">
        <f t="shared" si="133"/>
        <v>3</v>
      </c>
      <c r="ED76" s="153">
        <f t="shared" si="134"/>
        <v>0.6</v>
      </c>
      <c r="EE76" s="154">
        <f t="shared" si="135"/>
        <v>0</v>
      </c>
      <c r="EF76" s="154">
        <f t="shared" si="136"/>
        <v>0</v>
      </c>
      <c r="EG76" s="160">
        <f t="shared" si="137"/>
        <v>0</v>
      </c>
      <c r="EH76" s="434">
        <f t="shared" si="138"/>
        <v>5</v>
      </c>
      <c r="EI76" s="153">
        <f t="shared" si="139"/>
        <v>1</v>
      </c>
      <c r="EJ76" s="434">
        <f t="shared" si="140"/>
        <v>3</v>
      </c>
      <c r="EK76" s="153">
        <f t="shared" si="141"/>
        <v>0.6</v>
      </c>
      <c r="EL76" s="154">
        <f t="shared" si="142"/>
        <v>0</v>
      </c>
      <c r="EM76" s="154">
        <f t="shared" si="143"/>
        <v>0</v>
      </c>
      <c r="EN76" s="160">
        <f t="shared" si="144"/>
        <v>0</v>
      </c>
      <c r="EO76" s="434">
        <f t="shared" si="145"/>
        <v>5</v>
      </c>
      <c r="EP76" s="153">
        <f t="shared" si="146"/>
        <v>1</v>
      </c>
      <c r="EQ76" s="434">
        <f t="shared" si="147"/>
        <v>3</v>
      </c>
      <c r="ER76" s="153">
        <f t="shared" si="148"/>
        <v>0.6</v>
      </c>
      <c r="ES76" s="154">
        <f t="shared" si="149"/>
        <v>0</v>
      </c>
      <c r="ET76" s="154">
        <f t="shared" si="150"/>
        <v>0</v>
      </c>
      <c r="EU76" s="160">
        <f t="shared" si="151"/>
        <v>0</v>
      </c>
      <c r="EV76" s="434">
        <f t="shared" si="152"/>
        <v>5</v>
      </c>
      <c r="EW76" s="153">
        <f t="shared" si="153"/>
        <v>1</v>
      </c>
      <c r="EX76" s="434">
        <f t="shared" si="154"/>
        <v>3</v>
      </c>
      <c r="EY76" s="153">
        <f t="shared" si="155"/>
        <v>0.6</v>
      </c>
      <c r="EZ76" s="154">
        <f t="shared" si="156"/>
        <v>0</v>
      </c>
      <c r="FA76" s="154">
        <f t="shared" si="157"/>
        <v>0</v>
      </c>
      <c r="FB76" s="160">
        <f t="shared" si="158"/>
        <v>0</v>
      </c>
      <c r="FC76" s="434">
        <f t="shared" si="159"/>
        <v>5</v>
      </c>
      <c r="FD76" s="153">
        <f t="shared" si="160"/>
        <v>1</v>
      </c>
      <c r="FE76" s="434">
        <f t="shared" si="161"/>
        <v>3</v>
      </c>
      <c r="FF76" s="153">
        <f t="shared" si="162"/>
        <v>0.6</v>
      </c>
      <c r="FG76" s="154">
        <f t="shared" si="163"/>
        <v>0</v>
      </c>
      <c r="FH76" s="154">
        <f t="shared" si="164"/>
        <v>0</v>
      </c>
      <c r="FI76" s="160">
        <f t="shared" si="165"/>
        <v>0</v>
      </c>
      <c r="FJ76" s="434">
        <f t="shared" si="166"/>
        <v>5</v>
      </c>
      <c r="FK76" s="153">
        <f t="shared" si="167"/>
        <v>1</v>
      </c>
      <c r="FL76" s="434">
        <f t="shared" si="168"/>
        <v>3</v>
      </c>
      <c r="FM76" s="153">
        <f t="shared" si="169"/>
        <v>0.6</v>
      </c>
      <c r="FN76" s="154">
        <f t="shared" si="170"/>
        <v>0</v>
      </c>
      <c r="FO76" s="154">
        <f t="shared" si="171"/>
        <v>0</v>
      </c>
      <c r="FP76" s="160">
        <f t="shared" si="172"/>
        <v>0</v>
      </c>
      <c r="FQ76" s="434">
        <f t="shared" si="173"/>
        <v>5</v>
      </c>
      <c r="FR76" s="153">
        <f t="shared" si="174"/>
        <v>1</v>
      </c>
      <c r="FS76" s="434">
        <f t="shared" si="175"/>
        <v>3</v>
      </c>
      <c r="FT76" s="153">
        <f t="shared" si="176"/>
        <v>0.6</v>
      </c>
      <c r="FU76" s="154">
        <f t="shared" si="177"/>
        <v>0</v>
      </c>
      <c r="FV76" s="154">
        <f t="shared" si="178"/>
        <v>0</v>
      </c>
      <c r="FW76" s="160">
        <f t="shared" si="179"/>
        <v>0</v>
      </c>
      <c r="FX76" s="434">
        <f t="shared" si="180"/>
        <v>5</v>
      </c>
      <c r="FY76" s="153">
        <f t="shared" si="181"/>
        <v>1</v>
      </c>
      <c r="FZ76" s="434">
        <f t="shared" si="182"/>
        <v>3</v>
      </c>
      <c r="GA76" s="153">
        <f t="shared" si="183"/>
        <v>0.6</v>
      </c>
      <c r="GB76" s="154">
        <f t="shared" si="184"/>
        <v>0</v>
      </c>
      <c r="GC76" s="154">
        <f t="shared" si="185"/>
        <v>0</v>
      </c>
      <c r="GD76" s="160">
        <f t="shared" si="186"/>
        <v>0</v>
      </c>
      <c r="GE76" s="434">
        <f t="shared" si="187"/>
        <v>5</v>
      </c>
      <c r="GF76" s="153">
        <f t="shared" si="188"/>
        <v>1</v>
      </c>
      <c r="GG76" s="434">
        <f t="shared" si="189"/>
        <v>3</v>
      </c>
      <c r="GH76" s="153">
        <f t="shared" si="190"/>
        <v>0.6</v>
      </c>
      <c r="GI76" s="153">
        <f t="shared" si="203"/>
        <v>0.6</v>
      </c>
    </row>
    <row r="77" spans="1:191" ht="37.799999999999997" hidden="1" customHeight="1" x14ac:dyDescent="0.2">
      <c r="A77" s="156">
        <v>69</v>
      </c>
      <c r="B77" s="133"/>
      <c r="C77" s="133"/>
      <c r="D77" s="274"/>
      <c r="E77" s="133"/>
      <c r="F77" s="275"/>
      <c r="G77" s="133"/>
      <c r="H77" s="133" t="s">
        <v>455</v>
      </c>
      <c r="I77" s="132"/>
      <c r="J77" s="132"/>
      <c r="K77" s="132"/>
      <c r="L77" s="132"/>
      <c r="M77" s="132"/>
      <c r="N77" s="132"/>
      <c r="O77" s="132"/>
      <c r="P77" s="132"/>
      <c r="Q77" s="132"/>
      <c r="R77" s="132"/>
      <c r="S77" s="132"/>
      <c r="T77" s="132"/>
      <c r="U77" s="132"/>
      <c r="V77" s="132"/>
      <c r="W77" s="132"/>
      <c r="X77" s="132"/>
      <c r="Y77" s="132"/>
      <c r="Z77" s="132"/>
      <c r="AA77" s="132"/>
      <c r="AB77" s="132"/>
      <c r="AC77" s="155">
        <f t="shared" si="102"/>
        <v>0</v>
      </c>
      <c r="AD77" s="149">
        <f t="shared" si="103"/>
        <v>1</v>
      </c>
      <c r="AE77" s="155" t="str">
        <f t="shared" si="104"/>
        <v>3 - Moderado</v>
      </c>
      <c r="AF77" s="149">
        <f t="shared" si="105"/>
        <v>0.6</v>
      </c>
      <c r="AG77" s="156" t="str">
        <f t="shared" si="191"/>
        <v/>
      </c>
      <c r="AH77" s="149">
        <f t="shared" si="106"/>
        <v>0.6</v>
      </c>
      <c r="AI77" s="133"/>
      <c r="AJ77" s="133"/>
      <c r="AK77" s="133"/>
      <c r="AL77" s="133"/>
      <c r="AM77" s="134"/>
      <c r="AN77" s="164"/>
      <c r="AO77" s="164"/>
      <c r="AP77" s="134"/>
      <c r="AQ77" s="134"/>
      <c r="AR77" s="164"/>
      <c r="AS77" s="164"/>
      <c r="AT77" s="134"/>
      <c r="AU77" s="134"/>
      <c r="AV77" s="164"/>
      <c r="AW77" s="164"/>
      <c r="AX77" s="134"/>
      <c r="AY77" s="134"/>
      <c r="AZ77" s="164"/>
      <c r="BA77" s="164"/>
      <c r="BB77" s="134"/>
      <c r="BC77" s="134"/>
      <c r="BD77" s="164"/>
      <c r="BE77" s="164"/>
      <c r="BF77" s="134"/>
      <c r="BG77" s="134"/>
      <c r="BH77" s="164"/>
      <c r="BI77" s="164"/>
      <c r="BJ77" s="134"/>
      <c r="BK77" s="134"/>
      <c r="BL77" s="164"/>
      <c r="BM77" s="164"/>
      <c r="BN77" s="134"/>
      <c r="BO77" s="134"/>
      <c r="BP77" s="164"/>
      <c r="BQ77" s="164"/>
      <c r="BR77" s="134"/>
      <c r="BS77" s="134"/>
      <c r="BT77" s="164"/>
      <c r="BU77" s="164"/>
      <c r="BV77" s="134"/>
      <c r="BW77" s="134"/>
      <c r="BX77" s="164"/>
      <c r="BY77" s="164"/>
      <c r="BZ77" s="134"/>
      <c r="CA77" s="134"/>
      <c r="CB77" s="164"/>
      <c r="CC77" s="164"/>
      <c r="CD77" s="134"/>
      <c r="CE77" s="134"/>
      <c r="CF77" s="164"/>
      <c r="CG77" s="164"/>
      <c r="CH77" s="134"/>
      <c r="CI77" s="164"/>
      <c r="CJ77" s="164"/>
      <c r="CK77" s="134"/>
      <c r="CL77" s="159" t="str">
        <f t="shared" si="192"/>
        <v>5 - Muy Alta</v>
      </c>
      <c r="CM77" s="165">
        <f t="shared" si="107"/>
        <v>1</v>
      </c>
      <c r="CN77" s="159" t="str">
        <f t="shared" si="193"/>
        <v>3 - Moderado</v>
      </c>
      <c r="CO77" s="165">
        <f t="shared" si="194"/>
        <v>0.6</v>
      </c>
      <c r="CP77" s="145" t="str">
        <f t="shared" si="108"/>
        <v>ALTO</v>
      </c>
      <c r="CQ77" s="149">
        <f t="shared" si="195"/>
        <v>0.6</v>
      </c>
      <c r="CR77" s="188"/>
      <c r="CS77" s="145">
        <f t="shared" si="196"/>
        <v>5</v>
      </c>
      <c r="CT77" s="134"/>
      <c r="CU77" s="188"/>
      <c r="CV77" s="188"/>
      <c r="CW77" s="158"/>
      <c r="CX77" s="160">
        <f t="shared" si="109"/>
        <v>0</v>
      </c>
      <c r="CY77" s="161">
        <f t="shared" si="197"/>
        <v>3</v>
      </c>
      <c r="CZ77" s="160" t="str">
        <f t="shared" si="198"/>
        <v>Moderado</v>
      </c>
      <c r="DA77" s="153">
        <f t="shared" si="199"/>
        <v>0.6</v>
      </c>
      <c r="DB77" s="154">
        <f t="shared" si="200"/>
        <v>0</v>
      </c>
      <c r="DC77" s="154">
        <f t="shared" si="110"/>
        <v>0</v>
      </c>
      <c r="DD77" s="160">
        <f t="shared" si="201"/>
        <v>0</v>
      </c>
      <c r="DE77" s="434">
        <f t="shared" si="111"/>
        <v>5</v>
      </c>
      <c r="DF77" s="153">
        <f t="shared" si="112"/>
        <v>1</v>
      </c>
      <c r="DG77" s="434">
        <f t="shared" si="202"/>
        <v>3</v>
      </c>
      <c r="DH77" s="434"/>
      <c r="DI77" s="153">
        <f t="shared" si="113"/>
        <v>0.6</v>
      </c>
      <c r="DJ77" s="154">
        <f t="shared" si="114"/>
        <v>0</v>
      </c>
      <c r="DK77" s="154">
        <f t="shared" si="115"/>
        <v>0</v>
      </c>
      <c r="DL77" s="160">
        <f t="shared" si="116"/>
        <v>0</v>
      </c>
      <c r="DM77" s="434">
        <f t="shared" si="117"/>
        <v>5</v>
      </c>
      <c r="DN77" s="153">
        <f t="shared" si="118"/>
        <v>1</v>
      </c>
      <c r="DO77" s="434">
        <f t="shared" si="119"/>
        <v>3</v>
      </c>
      <c r="DP77" s="153">
        <f t="shared" si="120"/>
        <v>0.6</v>
      </c>
      <c r="DQ77" s="154">
        <f t="shared" si="121"/>
        <v>0</v>
      </c>
      <c r="DR77" s="154">
        <f t="shared" si="122"/>
        <v>0</v>
      </c>
      <c r="DS77" s="160">
        <f t="shared" si="123"/>
        <v>0</v>
      </c>
      <c r="DT77" s="434">
        <f t="shared" si="124"/>
        <v>5</v>
      </c>
      <c r="DU77" s="153">
        <f t="shared" si="125"/>
        <v>1</v>
      </c>
      <c r="DV77" s="434">
        <f t="shared" si="126"/>
        <v>3</v>
      </c>
      <c r="DW77" s="153">
        <f t="shared" si="127"/>
        <v>0.6</v>
      </c>
      <c r="DX77" s="154">
        <f t="shared" si="128"/>
        <v>0</v>
      </c>
      <c r="DY77" s="154">
        <f t="shared" si="129"/>
        <v>0</v>
      </c>
      <c r="DZ77" s="160">
        <f t="shared" si="130"/>
        <v>0</v>
      </c>
      <c r="EA77" s="434">
        <f t="shared" si="131"/>
        <v>5</v>
      </c>
      <c r="EB77" s="153">
        <f t="shared" si="132"/>
        <v>1</v>
      </c>
      <c r="EC77" s="434">
        <f t="shared" si="133"/>
        <v>3</v>
      </c>
      <c r="ED77" s="153">
        <f t="shared" si="134"/>
        <v>0.6</v>
      </c>
      <c r="EE77" s="154">
        <f t="shared" si="135"/>
        <v>0</v>
      </c>
      <c r="EF77" s="154">
        <f t="shared" si="136"/>
        <v>0</v>
      </c>
      <c r="EG77" s="160">
        <f t="shared" si="137"/>
        <v>0</v>
      </c>
      <c r="EH77" s="434">
        <f t="shared" si="138"/>
        <v>5</v>
      </c>
      <c r="EI77" s="153">
        <f t="shared" si="139"/>
        <v>1</v>
      </c>
      <c r="EJ77" s="434">
        <f t="shared" si="140"/>
        <v>3</v>
      </c>
      <c r="EK77" s="153">
        <f t="shared" si="141"/>
        <v>0.6</v>
      </c>
      <c r="EL77" s="154">
        <f t="shared" si="142"/>
        <v>0</v>
      </c>
      <c r="EM77" s="154">
        <f t="shared" si="143"/>
        <v>0</v>
      </c>
      <c r="EN77" s="160">
        <f t="shared" si="144"/>
        <v>0</v>
      </c>
      <c r="EO77" s="434">
        <f t="shared" si="145"/>
        <v>5</v>
      </c>
      <c r="EP77" s="153">
        <f t="shared" si="146"/>
        <v>1</v>
      </c>
      <c r="EQ77" s="434">
        <f t="shared" si="147"/>
        <v>3</v>
      </c>
      <c r="ER77" s="153">
        <f t="shared" si="148"/>
        <v>0.6</v>
      </c>
      <c r="ES77" s="154">
        <f t="shared" si="149"/>
        <v>0</v>
      </c>
      <c r="ET77" s="154">
        <f t="shared" si="150"/>
        <v>0</v>
      </c>
      <c r="EU77" s="160">
        <f t="shared" si="151"/>
        <v>0</v>
      </c>
      <c r="EV77" s="434">
        <f t="shared" si="152"/>
        <v>5</v>
      </c>
      <c r="EW77" s="153">
        <f t="shared" si="153"/>
        <v>1</v>
      </c>
      <c r="EX77" s="434">
        <f t="shared" si="154"/>
        <v>3</v>
      </c>
      <c r="EY77" s="153">
        <f t="shared" si="155"/>
        <v>0.6</v>
      </c>
      <c r="EZ77" s="154">
        <f t="shared" si="156"/>
        <v>0</v>
      </c>
      <c r="FA77" s="154">
        <f t="shared" si="157"/>
        <v>0</v>
      </c>
      <c r="FB77" s="160">
        <f t="shared" si="158"/>
        <v>0</v>
      </c>
      <c r="FC77" s="434">
        <f t="shared" si="159"/>
        <v>5</v>
      </c>
      <c r="FD77" s="153">
        <f t="shared" si="160"/>
        <v>1</v>
      </c>
      <c r="FE77" s="434">
        <f t="shared" si="161"/>
        <v>3</v>
      </c>
      <c r="FF77" s="153">
        <f t="shared" si="162"/>
        <v>0.6</v>
      </c>
      <c r="FG77" s="154">
        <f t="shared" si="163"/>
        <v>0</v>
      </c>
      <c r="FH77" s="154">
        <f t="shared" si="164"/>
        <v>0</v>
      </c>
      <c r="FI77" s="160">
        <f t="shared" si="165"/>
        <v>0</v>
      </c>
      <c r="FJ77" s="434">
        <f t="shared" si="166"/>
        <v>5</v>
      </c>
      <c r="FK77" s="153">
        <f t="shared" si="167"/>
        <v>1</v>
      </c>
      <c r="FL77" s="434">
        <f t="shared" si="168"/>
        <v>3</v>
      </c>
      <c r="FM77" s="153">
        <f t="shared" si="169"/>
        <v>0.6</v>
      </c>
      <c r="FN77" s="154">
        <f t="shared" si="170"/>
        <v>0</v>
      </c>
      <c r="FO77" s="154">
        <f t="shared" si="171"/>
        <v>0</v>
      </c>
      <c r="FP77" s="160">
        <f t="shared" si="172"/>
        <v>0</v>
      </c>
      <c r="FQ77" s="434">
        <f t="shared" si="173"/>
        <v>5</v>
      </c>
      <c r="FR77" s="153">
        <f t="shared" si="174"/>
        <v>1</v>
      </c>
      <c r="FS77" s="434">
        <f t="shared" si="175"/>
        <v>3</v>
      </c>
      <c r="FT77" s="153">
        <f t="shared" si="176"/>
        <v>0.6</v>
      </c>
      <c r="FU77" s="154">
        <f t="shared" si="177"/>
        <v>0</v>
      </c>
      <c r="FV77" s="154">
        <f t="shared" si="178"/>
        <v>0</v>
      </c>
      <c r="FW77" s="160">
        <f t="shared" si="179"/>
        <v>0</v>
      </c>
      <c r="FX77" s="434">
        <f t="shared" si="180"/>
        <v>5</v>
      </c>
      <c r="FY77" s="153">
        <f t="shared" si="181"/>
        <v>1</v>
      </c>
      <c r="FZ77" s="434">
        <f t="shared" si="182"/>
        <v>3</v>
      </c>
      <c r="GA77" s="153">
        <f t="shared" si="183"/>
        <v>0.6</v>
      </c>
      <c r="GB77" s="154">
        <f t="shared" si="184"/>
        <v>0</v>
      </c>
      <c r="GC77" s="154">
        <f t="shared" si="185"/>
        <v>0</v>
      </c>
      <c r="GD77" s="160">
        <f t="shared" si="186"/>
        <v>0</v>
      </c>
      <c r="GE77" s="434">
        <f t="shared" si="187"/>
        <v>5</v>
      </c>
      <c r="GF77" s="153">
        <f t="shared" si="188"/>
        <v>1</v>
      </c>
      <c r="GG77" s="434">
        <f t="shared" si="189"/>
        <v>3</v>
      </c>
      <c r="GH77" s="153">
        <f t="shared" si="190"/>
        <v>0.6</v>
      </c>
      <c r="GI77" s="153">
        <f t="shared" si="203"/>
        <v>0.6</v>
      </c>
    </row>
    <row r="78" spans="1:191" ht="37.799999999999997" hidden="1" customHeight="1" x14ac:dyDescent="0.2">
      <c r="A78" s="156">
        <v>70</v>
      </c>
      <c r="B78" s="133"/>
      <c r="C78" s="133"/>
      <c r="D78" s="274"/>
      <c r="E78" s="133"/>
      <c r="F78" s="275"/>
      <c r="G78" s="133"/>
      <c r="H78" s="133" t="s">
        <v>455</v>
      </c>
      <c r="I78" s="132"/>
      <c r="J78" s="132"/>
      <c r="K78" s="132"/>
      <c r="L78" s="132"/>
      <c r="M78" s="132"/>
      <c r="N78" s="132"/>
      <c r="O78" s="132"/>
      <c r="P78" s="132"/>
      <c r="Q78" s="132"/>
      <c r="R78" s="132"/>
      <c r="S78" s="132"/>
      <c r="T78" s="132"/>
      <c r="U78" s="132"/>
      <c r="V78" s="132"/>
      <c r="W78" s="132"/>
      <c r="X78" s="132"/>
      <c r="Y78" s="132"/>
      <c r="Z78" s="132"/>
      <c r="AA78" s="132"/>
      <c r="AB78" s="132"/>
      <c r="AC78" s="155">
        <f t="shared" si="102"/>
        <v>0</v>
      </c>
      <c r="AD78" s="149">
        <f t="shared" si="103"/>
        <v>1</v>
      </c>
      <c r="AE78" s="155" t="str">
        <f t="shared" si="104"/>
        <v>3 - Moderado</v>
      </c>
      <c r="AF78" s="149">
        <f t="shared" si="105"/>
        <v>0.6</v>
      </c>
      <c r="AG78" s="156" t="str">
        <f t="shared" si="191"/>
        <v/>
      </c>
      <c r="AH78" s="149">
        <f t="shared" si="106"/>
        <v>0.6</v>
      </c>
      <c r="AI78" s="133"/>
      <c r="AJ78" s="133"/>
      <c r="AK78" s="133"/>
      <c r="AL78" s="133"/>
      <c r="AM78" s="134"/>
      <c r="AN78" s="164"/>
      <c r="AO78" s="164"/>
      <c r="AP78" s="134"/>
      <c r="AQ78" s="134"/>
      <c r="AR78" s="164"/>
      <c r="AS78" s="164"/>
      <c r="AT78" s="134"/>
      <c r="AU78" s="134"/>
      <c r="AV78" s="164"/>
      <c r="AW78" s="164"/>
      <c r="AX78" s="134"/>
      <c r="AY78" s="134"/>
      <c r="AZ78" s="164"/>
      <c r="BA78" s="164"/>
      <c r="BB78" s="134"/>
      <c r="BC78" s="134"/>
      <c r="BD78" s="164"/>
      <c r="BE78" s="164"/>
      <c r="BF78" s="134"/>
      <c r="BG78" s="134"/>
      <c r="BH78" s="164"/>
      <c r="BI78" s="164"/>
      <c r="BJ78" s="134"/>
      <c r="BK78" s="134"/>
      <c r="BL78" s="164"/>
      <c r="BM78" s="164"/>
      <c r="BN78" s="134"/>
      <c r="BO78" s="134"/>
      <c r="BP78" s="164"/>
      <c r="BQ78" s="164"/>
      <c r="BR78" s="134"/>
      <c r="BS78" s="134"/>
      <c r="BT78" s="164"/>
      <c r="BU78" s="164"/>
      <c r="BV78" s="134"/>
      <c r="BW78" s="134"/>
      <c r="BX78" s="164"/>
      <c r="BY78" s="164"/>
      <c r="BZ78" s="134"/>
      <c r="CA78" s="134"/>
      <c r="CB78" s="164"/>
      <c r="CC78" s="164"/>
      <c r="CD78" s="134"/>
      <c r="CE78" s="134"/>
      <c r="CF78" s="164"/>
      <c r="CG78" s="164"/>
      <c r="CH78" s="134"/>
      <c r="CI78" s="164"/>
      <c r="CJ78" s="164"/>
      <c r="CK78" s="134"/>
      <c r="CL78" s="159" t="str">
        <f t="shared" si="192"/>
        <v>5 - Muy Alta</v>
      </c>
      <c r="CM78" s="165">
        <f t="shared" si="107"/>
        <v>1</v>
      </c>
      <c r="CN78" s="159" t="str">
        <f t="shared" si="193"/>
        <v>3 - Moderado</v>
      </c>
      <c r="CO78" s="165">
        <f t="shared" si="194"/>
        <v>0.6</v>
      </c>
      <c r="CP78" s="145" t="str">
        <f t="shared" si="108"/>
        <v>ALTO</v>
      </c>
      <c r="CQ78" s="149">
        <f t="shared" si="195"/>
        <v>0.6</v>
      </c>
      <c r="CR78" s="188"/>
      <c r="CS78" s="145">
        <f t="shared" si="196"/>
        <v>5</v>
      </c>
      <c r="CT78" s="134"/>
      <c r="CU78" s="188"/>
      <c r="CV78" s="188"/>
      <c r="CW78" s="158"/>
      <c r="CX78" s="160">
        <f t="shared" si="109"/>
        <v>0</v>
      </c>
      <c r="CY78" s="161">
        <f t="shared" si="197"/>
        <v>3</v>
      </c>
      <c r="CZ78" s="160" t="str">
        <f t="shared" si="198"/>
        <v>Moderado</v>
      </c>
      <c r="DA78" s="153">
        <f t="shared" si="199"/>
        <v>0.6</v>
      </c>
      <c r="DB78" s="154">
        <f t="shared" si="200"/>
        <v>0</v>
      </c>
      <c r="DC78" s="154">
        <f t="shared" si="110"/>
        <v>0</v>
      </c>
      <c r="DD78" s="160">
        <f t="shared" si="201"/>
        <v>0</v>
      </c>
      <c r="DE78" s="434">
        <f t="shared" si="111"/>
        <v>5</v>
      </c>
      <c r="DF78" s="153">
        <f t="shared" si="112"/>
        <v>1</v>
      </c>
      <c r="DG78" s="434">
        <f t="shared" si="202"/>
        <v>3</v>
      </c>
      <c r="DH78" s="434"/>
      <c r="DI78" s="153">
        <f t="shared" si="113"/>
        <v>0.6</v>
      </c>
      <c r="DJ78" s="154">
        <f t="shared" si="114"/>
        <v>0</v>
      </c>
      <c r="DK78" s="154">
        <f t="shared" si="115"/>
        <v>0</v>
      </c>
      <c r="DL78" s="160">
        <f t="shared" si="116"/>
        <v>0</v>
      </c>
      <c r="DM78" s="434">
        <f t="shared" si="117"/>
        <v>5</v>
      </c>
      <c r="DN78" s="153">
        <f t="shared" si="118"/>
        <v>1</v>
      </c>
      <c r="DO78" s="434">
        <f t="shared" si="119"/>
        <v>3</v>
      </c>
      <c r="DP78" s="153">
        <f t="shared" si="120"/>
        <v>0.6</v>
      </c>
      <c r="DQ78" s="154">
        <f t="shared" si="121"/>
        <v>0</v>
      </c>
      <c r="DR78" s="154">
        <f t="shared" si="122"/>
        <v>0</v>
      </c>
      <c r="DS78" s="160">
        <f t="shared" si="123"/>
        <v>0</v>
      </c>
      <c r="DT78" s="434">
        <f t="shared" si="124"/>
        <v>5</v>
      </c>
      <c r="DU78" s="153">
        <f t="shared" si="125"/>
        <v>1</v>
      </c>
      <c r="DV78" s="434">
        <f t="shared" si="126"/>
        <v>3</v>
      </c>
      <c r="DW78" s="153">
        <f t="shared" si="127"/>
        <v>0.6</v>
      </c>
      <c r="DX78" s="154">
        <f t="shared" si="128"/>
        <v>0</v>
      </c>
      <c r="DY78" s="154">
        <f t="shared" si="129"/>
        <v>0</v>
      </c>
      <c r="DZ78" s="160">
        <f t="shared" si="130"/>
        <v>0</v>
      </c>
      <c r="EA78" s="434">
        <f t="shared" si="131"/>
        <v>5</v>
      </c>
      <c r="EB78" s="153">
        <f t="shared" si="132"/>
        <v>1</v>
      </c>
      <c r="EC78" s="434">
        <f t="shared" si="133"/>
        <v>3</v>
      </c>
      <c r="ED78" s="153">
        <f t="shared" si="134"/>
        <v>0.6</v>
      </c>
      <c r="EE78" s="154">
        <f t="shared" si="135"/>
        <v>0</v>
      </c>
      <c r="EF78" s="154">
        <f t="shared" si="136"/>
        <v>0</v>
      </c>
      <c r="EG78" s="160">
        <f t="shared" si="137"/>
        <v>0</v>
      </c>
      <c r="EH78" s="434">
        <f t="shared" si="138"/>
        <v>5</v>
      </c>
      <c r="EI78" s="153">
        <f t="shared" si="139"/>
        <v>1</v>
      </c>
      <c r="EJ78" s="434">
        <f t="shared" si="140"/>
        <v>3</v>
      </c>
      <c r="EK78" s="153">
        <f t="shared" si="141"/>
        <v>0.6</v>
      </c>
      <c r="EL78" s="154">
        <f t="shared" si="142"/>
        <v>0</v>
      </c>
      <c r="EM78" s="154">
        <f t="shared" si="143"/>
        <v>0</v>
      </c>
      <c r="EN78" s="160">
        <f t="shared" si="144"/>
        <v>0</v>
      </c>
      <c r="EO78" s="434">
        <f t="shared" si="145"/>
        <v>5</v>
      </c>
      <c r="EP78" s="153">
        <f t="shared" si="146"/>
        <v>1</v>
      </c>
      <c r="EQ78" s="434">
        <f t="shared" si="147"/>
        <v>3</v>
      </c>
      <c r="ER78" s="153">
        <f t="shared" si="148"/>
        <v>0.6</v>
      </c>
      <c r="ES78" s="154">
        <f t="shared" si="149"/>
        <v>0</v>
      </c>
      <c r="ET78" s="154">
        <f t="shared" si="150"/>
        <v>0</v>
      </c>
      <c r="EU78" s="160">
        <f t="shared" si="151"/>
        <v>0</v>
      </c>
      <c r="EV78" s="434">
        <f t="shared" si="152"/>
        <v>5</v>
      </c>
      <c r="EW78" s="153">
        <f t="shared" si="153"/>
        <v>1</v>
      </c>
      <c r="EX78" s="434">
        <f t="shared" si="154"/>
        <v>3</v>
      </c>
      <c r="EY78" s="153">
        <f t="shared" si="155"/>
        <v>0.6</v>
      </c>
      <c r="EZ78" s="154">
        <f t="shared" si="156"/>
        <v>0</v>
      </c>
      <c r="FA78" s="154">
        <f t="shared" si="157"/>
        <v>0</v>
      </c>
      <c r="FB78" s="160">
        <f t="shared" si="158"/>
        <v>0</v>
      </c>
      <c r="FC78" s="434">
        <f t="shared" si="159"/>
        <v>5</v>
      </c>
      <c r="FD78" s="153">
        <f t="shared" si="160"/>
        <v>1</v>
      </c>
      <c r="FE78" s="434">
        <f t="shared" si="161"/>
        <v>3</v>
      </c>
      <c r="FF78" s="153">
        <f t="shared" si="162"/>
        <v>0.6</v>
      </c>
      <c r="FG78" s="154">
        <f t="shared" si="163"/>
        <v>0</v>
      </c>
      <c r="FH78" s="154">
        <f t="shared" si="164"/>
        <v>0</v>
      </c>
      <c r="FI78" s="160">
        <f t="shared" si="165"/>
        <v>0</v>
      </c>
      <c r="FJ78" s="434">
        <f t="shared" si="166"/>
        <v>5</v>
      </c>
      <c r="FK78" s="153">
        <f t="shared" si="167"/>
        <v>1</v>
      </c>
      <c r="FL78" s="434">
        <f t="shared" si="168"/>
        <v>3</v>
      </c>
      <c r="FM78" s="153">
        <f t="shared" si="169"/>
        <v>0.6</v>
      </c>
      <c r="FN78" s="154">
        <f t="shared" si="170"/>
        <v>0</v>
      </c>
      <c r="FO78" s="154">
        <f t="shared" si="171"/>
        <v>0</v>
      </c>
      <c r="FP78" s="160">
        <f t="shared" si="172"/>
        <v>0</v>
      </c>
      <c r="FQ78" s="434">
        <f t="shared" si="173"/>
        <v>5</v>
      </c>
      <c r="FR78" s="153">
        <f t="shared" si="174"/>
        <v>1</v>
      </c>
      <c r="FS78" s="434">
        <f t="shared" si="175"/>
        <v>3</v>
      </c>
      <c r="FT78" s="153">
        <f t="shared" si="176"/>
        <v>0.6</v>
      </c>
      <c r="FU78" s="154">
        <f t="shared" si="177"/>
        <v>0</v>
      </c>
      <c r="FV78" s="154">
        <f t="shared" si="178"/>
        <v>0</v>
      </c>
      <c r="FW78" s="160">
        <f t="shared" si="179"/>
        <v>0</v>
      </c>
      <c r="FX78" s="434">
        <f t="shared" si="180"/>
        <v>5</v>
      </c>
      <c r="FY78" s="153">
        <f t="shared" si="181"/>
        <v>1</v>
      </c>
      <c r="FZ78" s="434">
        <f t="shared" si="182"/>
        <v>3</v>
      </c>
      <c r="GA78" s="153">
        <f t="shared" si="183"/>
        <v>0.6</v>
      </c>
      <c r="GB78" s="154">
        <f t="shared" si="184"/>
        <v>0</v>
      </c>
      <c r="GC78" s="154">
        <f t="shared" si="185"/>
        <v>0</v>
      </c>
      <c r="GD78" s="160">
        <f t="shared" si="186"/>
        <v>0</v>
      </c>
      <c r="GE78" s="434">
        <f t="shared" si="187"/>
        <v>5</v>
      </c>
      <c r="GF78" s="153">
        <f t="shared" si="188"/>
        <v>1</v>
      </c>
      <c r="GG78" s="434">
        <f t="shared" si="189"/>
        <v>3</v>
      </c>
      <c r="GH78" s="153">
        <f t="shared" si="190"/>
        <v>0.6</v>
      </c>
      <c r="GI78" s="153">
        <f t="shared" si="203"/>
        <v>0.6</v>
      </c>
    </row>
    <row r="79" spans="1:191" ht="37.799999999999997" hidden="1" customHeight="1" x14ac:dyDescent="0.2">
      <c r="A79" s="156">
        <v>71</v>
      </c>
      <c r="B79" s="133"/>
      <c r="C79" s="133"/>
      <c r="D79" s="274"/>
      <c r="E79" s="133"/>
      <c r="F79" s="275"/>
      <c r="G79" s="133"/>
      <c r="H79" s="133" t="s">
        <v>455</v>
      </c>
      <c r="I79" s="132"/>
      <c r="J79" s="132"/>
      <c r="K79" s="132"/>
      <c r="L79" s="132"/>
      <c r="M79" s="132"/>
      <c r="N79" s="132"/>
      <c r="O79" s="132"/>
      <c r="P79" s="132"/>
      <c r="Q79" s="132"/>
      <c r="R79" s="132"/>
      <c r="S79" s="132"/>
      <c r="T79" s="132"/>
      <c r="U79" s="132"/>
      <c r="V79" s="132"/>
      <c r="W79" s="132"/>
      <c r="X79" s="132"/>
      <c r="Y79" s="132"/>
      <c r="Z79" s="132"/>
      <c r="AA79" s="132"/>
      <c r="AB79" s="132"/>
      <c r="AC79" s="155">
        <f t="shared" si="102"/>
        <v>0</v>
      </c>
      <c r="AD79" s="149">
        <f t="shared" si="103"/>
        <v>1</v>
      </c>
      <c r="AE79" s="155" t="str">
        <f t="shared" si="104"/>
        <v>3 - Moderado</v>
      </c>
      <c r="AF79" s="149">
        <f t="shared" si="105"/>
        <v>0.6</v>
      </c>
      <c r="AG79" s="156" t="str">
        <f t="shared" si="191"/>
        <v/>
      </c>
      <c r="AH79" s="149">
        <f t="shared" si="106"/>
        <v>0.6</v>
      </c>
      <c r="AI79" s="133"/>
      <c r="AJ79" s="133"/>
      <c r="AK79" s="133"/>
      <c r="AL79" s="133"/>
      <c r="AM79" s="134"/>
      <c r="AN79" s="164"/>
      <c r="AO79" s="164"/>
      <c r="AP79" s="134"/>
      <c r="AQ79" s="134"/>
      <c r="AR79" s="164"/>
      <c r="AS79" s="164"/>
      <c r="AT79" s="134"/>
      <c r="AU79" s="134"/>
      <c r="AV79" s="164"/>
      <c r="AW79" s="164"/>
      <c r="AX79" s="134"/>
      <c r="AY79" s="134"/>
      <c r="AZ79" s="164"/>
      <c r="BA79" s="164"/>
      <c r="BB79" s="134"/>
      <c r="BC79" s="134"/>
      <c r="BD79" s="164"/>
      <c r="BE79" s="164"/>
      <c r="BF79" s="134"/>
      <c r="BG79" s="134"/>
      <c r="BH79" s="164"/>
      <c r="BI79" s="164"/>
      <c r="BJ79" s="134"/>
      <c r="BK79" s="134"/>
      <c r="BL79" s="164"/>
      <c r="BM79" s="164"/>
      <c r="BN79" s="134"/>
      <c r="BO79" s="134"/>
      <c r="BP79" s="164"/>
      <c r="BQ79" s="164"/>
      <c r="BR79" s="134"/>
      <c r="BS79" s="134"/>
      <c r="BT79" s="164"/>
      <c r="BU79" s="164"/>
      <c r="BV79" s="134"/>
      <c r="BW79" s="134"/>
      <c r="BX79" s="164"/>
      <c r="BY79" s="164"/>
      <c r="BZ79" s="134"/>
      <c r="CA79" s="134"/>
      <c r="CB79" s="164"/>
      <c r="CC79" s="164"/>
      <c r="CD79" s="134"/>
      <c r="CE79" s="134"/>
      <c r="CF79" s="164"/>
      <c r="CG79" s="164"/>
      <c r="CH79" s="134"/>
      <c r="CI79" s="164"/>
      <c r="CJ79" s="164"/>
      <c r="CK79" s="134"/>
      <c r="CL79" s="159" t="str">
        <f t="shared" si="192"/>
        <v>5 - Muy Alta</v>
      </c>
      <c r="CM79" s="165">
        <f t="shared" si="107"/>
        <v>1</v>
      </c>
      <c r="CN79" s="159" t="str">
        <f t="shared" si="193"/>
        <v>3 - Moderado</v>
      </c>
      <c r="CO79" s="165">
        <f t="shared" si="194"/>
        <v>0.6</v>
      </c>
      <c r="CP79" s="145" t="str">
        <f t="shared" si="108"/>
        <v>ALTO</v>
      </c>
      <c r="CQ79" s="149">
        <f t="shared" si="195"/>
        <v>0.6</v>
      </c>
      <c r="CR79" s="188"/>
      <c r="CS79" s="145">
        <f t="shared" si="196"/>
        <v>5</v>
      </c>
      <c r="CT79" s="134"/>
      <c r="CU79" s="188"/>
      <c r="CV79" s="188"/>
      <c r="CW79" s="158"/>
      <c r="CX79" s="160">
        <f t="shared" si="109"/>
        <v>0</v>
      </c>
      <c r="CY79" s="161">
        <f t="shared" si="197"/>
        <v>3</v>
      </c>
      <c r="CZ79" s="160" t="str">
        <f t="shared" si="198"/>
        <v>Moderado</v>
      </c>
      <c r="DA79" s="153">
        <f t="shared" si="199"/>
        <v>0.6</v>
      </c>
      <c r="DB79" s="154">
        <f t="shared" si="200"/>
        <v>0</v>
      </c>
      <c r="DC79" s="154">
        <f t="shared" si="110"/>
        <v>0</v>
      </c>
      <c r="DD79" s="160">
        <f t="shared" si="201"/>
        <v>0</v>
      </c>
      <c r="DE79" s="434">
        <f t="shared" si="111"/>
        <v>5</v>
      </c>
      <c r="DF79" s="153">
        <f t="shared" si="112"/>
        <v>1</v>
      </c>
      <c r="DG79" s="434">
        <f t="shared" si="202"/>
        <v>3</v>
      </c>
      <c r="DH79" s="434"/>
      <c r="DI79" s="153">
        <f t="shared" si="113"/>
        <v>0.6</v>
      </c>
      <c r="DJ79" s="154">
        <f t="shared" si="114"/>
        <v>0</v>
      </c>
      <c r="DK79" s="154">
        <f t="shared" si="115"/>
        <v>0</v>
      </c>
      <c r="DL79" s="160">
        <f t="shared" si="116"/>
        <v>0</v>
      </c>
      <c r="DM79" s="434">
        <f t="shared" si="117"/>
        <v>5</v>
      </c>
      <c r="DN79" s="153">
        <f t="shared" si="118"/>
        <v>1</v>
      </c>
      <c r="DO79" s="434">
        <f t="shared" si="119"/>
        <v>3</v>
      </c>
      <c r="DP79" s="153">
        <f t="shared" si="120"/>
        <v>0.6</v>
      </c>
      <c r="DQ79" s="154">
        <f t="shared" si="121"/>
        <v>0</v>
      </c>
      <c r="DR79" s="154">
        <f t="shared" si="122"/>
        <v>0</v>
      </c>
      <c r="DS79" s="160">
        <f t="shared" si="123"/>
        <v>0</v>
      </c>
      <c r="DT79" s="434">
        <f t="shared" si="124"/>
        <v>5</v>
      </c>
      <c r="DU79" s="153">
        <f t="shared" si="125"/>
        <v>1</v>
      </c>
      <c r="DV79" s="434">
        <f t="shared" si="126"/>
        <v>3</v>
      </c>
      <c r="DW79" s="153">
        <f t="shared" si="127"/>
        <v>0.6</v>
      </c>
      <c r="DX79" s="154">
        <f t="shared" si="128"/>
        <v>0</v>
      </c>
      <c r="DY79" s="154">
        <f t="shared" si="129"/>
        <v>0</v>
      </c>
      <c r="DZ79" s="160">
        <f t="shared" si="130"/>
        <v>0</v>
      </c>
      <c r="EA79" s="434">
        <f t="shared" si="131"/>
        <v>5</v>
      </c>
      <c r="EB79" s="153">
        <f t="shared" si="132"/>
        <v>1</v>
      </c>
      <c r="EC79" s="434">
        <f t="shared" si="133"/>
        <v>3</v>
      </c>
      <c r="ED79" s="153">
        <f t="shared" si="134"/>
        <v>0.6</v>
      </c>
      <c r="EE79" s="154">
        <f t="shared" si="135"/>
        <v>0</v>
      </c>
      <c r="EF79" s="154">
        <f t="shared" si="136"/>
        <v>0</v>
      </c>
      <c r="EG79" s="160">
        <f t="shared" si="137"/>
        <v>0</v>
      </c>
      <c r="EH79" s="434">
        <f t="shared" si="138"/>
        <v>5</v>
      </c>
      <c r="EI79" s="153">
        <f t="shared" si="139"/>
        <v>1</v>
      </c>
      <c r="EJ79" s="434">
        <f t="shared" si="140"/>
        <v>3</v>
      </c>
      <c r="EK79" s="153">
        <f t="shared" si="141"/>
        <v>0.6</v>
      </c>
      <c r="EL79" s="154">
        <f t="shared" si="142"/>
        <v>0</v>
      </c>
      <c r="EM79" s="154">
        <f t="shared" si="143"/>
        <v>0</v>
      </c>
      <c r="EN79" s="160">
        <f t="shared" si="144"/>
        <v>0</v>
      </c>
      <c r="EO79" s="434">
        <f t="shared" si="145"/>
        <v>5</v>
      </c>
      <c r="EP79" s="153">
        <f t="shared" si="146"/>
        <v>1</v>
      </c>
      <c r="EQ79" s="434">
        <f t="shared" si="147"/>
        <v>3</v>
      </c>
      <c r="ER79" s="153">
        <f t="shared" si="148"/>
        <v>0.6</v>
      </c>
      <c r="ES79" s="154">
        <f t="shared" si="149"/>
        <v>0</v>
      </c>
      <c r="ET79" s="154">
        <f t="shared" si="150"/>
        <v>0</v>
      </c>
      <c r="EU79" s="160">
        <f t="shared" si="151"/>
        <v>0</v>
      </c>
      <c r="EV79" s="434">
        <f t="shared" si="152"/>
        <v>5</v>
      </c>
      <c r="EW79" s="153">
        <f t="shared" si="153"/>
        <v>1</v>
      </c>
      <c r="EX79" s="434">
        <f t="shared" si="154"/>
        <v>3</v>
      </c>
      <c r="EY79" s="153">
        <f t="shared" si="155"/>
        <v>0.6</v>
      </c>
      <c r="EZ79" s="154">
        <f t="shared" si="156"/>
        <v>0</v>
      </c>
      <c r="FA79" s="154">
        <f t="shared" si="157"/>
        <v>0</v>
      </c>
      <c r="FB79" s="160">
        <f t="shared" si="158"/>
        <v>0</v>
      </c>
      <c r="FC79" s="434">
        <f t="shared" si="159"/>
        <v>5</v>
      </c>
      <c r="FD79" s="153">
        <f t="shared" si="160"/>
        <v>1</v>
      </c>
      <c r="FE79" s="434">
        <f t="shared" si="161"/>
        <v>3</v>
      </c>
      <c r="FF79" s="153">
        <f t="shared" si="162"/>
        <v>0.6</v>
      </c>
      <c r="FG79" s="154">
        <f t="shared" si="163"/>
        <v>0</v>
      </c>
      <c r="FH79" s="154">
        <f t="shared" si="164"/>
        <v>0</v>
      </c>
      <c r="FI79" s="160">
        <f t="shared" si="165"/>
        <v>0</v>
      </c>
      <c r="FJ79" s="434">
        <f t="shared" si="166"/>
        <v>5</v>
      </c>
      <c r="FK79" s="153">
        <f t="shared" si="167"/>
        <v>1</v>
      </c>
      <c r="FL79" s="434">
        <f t="shared" si="168"/>
        <v>3</v>
      </c>
      <c r="FM79" s="153">
        <f t="shared" si="169"/>
        <v>0.6</v>
      </c>
      <c r="FN79" s="154">
        <f t="shared" si="170"/>
        <v>0</v>
      </c>
      <c r="FO79" s="154">
        <f t="shared" si="171"/>
        <v>0</v>
      </c>
      <c r="FP79" s="160">
        <f t="shared" si="172"/>
        <v>0</v>
      </c>
      <c r="FQ79" s="434">
        <f t="shared" si="173"/>
        <v>5</v>
      </c>
      <c r="FR79" s="153">
        <f t="shared" si="174"/>
        <v>1</v>
      </c>
      <c r="FS79" s="434">
        <f t="shared" si="175"/>
        <v>3</v>
      </c>
      <c r="FT79" s="153">
        <f t="shared" si="176"/>
        <v>0.6</v>
      </c>
      <c r="FU79" s="154">
        <f t="shared" si="177"/>
        <v>0</v>
      </c>
      <c r="FV79" s="154">
        <f t="shared" si="178"/>
        <v>0</v>
      </c>
      <c r="FW79" s="160">
        <f t="shared" si="179"/>
        <v>0</v>
      </c>
      <c r="FX79" s="434">
        <f t="shared" si="180"/>
        <v>5</v>
      </c>
      <c r="FY79" s="153">
        <f t="shared" si="181"/>
        <v>1</v>
      </c>
      <c r="FZ79" s="434">
        <f t="shared" si="182"/>
        <v>3</v>
      </c>
      <c r="GA79" s="153">
        <f t="shared" si="183"/>
        <v>0.6</v>
      </c>
      <c r="GB79" s="154">
        <f t="shared" si="184"/>
        <v>0</v>
      </c>
      <c r="GC79" s="154">
        <f t="shared" si="185"/>
        <v>0</v>
      </c>
      <c r="GD79" s="160">
        <f t="shared" si="186"/>
        <v>0</v>
      </c>
      <c r="GE79" s="434">
        <f t="shared" si="187"/>
        <v>5</v>
      </c>
      <c r="GF79" s="153">
        <f t="shared" si="188"/>
        <v>1</v>
      </c>
      <c r="GG79" s="434">
        <f t="shared" si="189"/>
        <v>3</v>
      </c>
      <c r="GH79" s="153">
        <f t="shared" si="190"/>
        <v>0.6</v>
      </c>
      <c r="GI79" s="153">
        <f t="shared" si="203"/>
        <v>0.6</v>
      </c>
    </row>
    <row r="80" spans="1:191" ht="37.799999999999997" hidden="1" customHeight="1" x14ac:dyDescent="0.2">
      <c r="A80" s="156">
        <v>72</v>
      </c>
      <c r="B80" s="133"/>
      <c r="C80" s="133"/>
      <c r="D80" s="274"/>
      <c r="E80" s="133"/>
      <c r="F80" s="275"/>
      <c r="G80" s="133"/>
      <c r="H80" s="133" t="s">
        <v>455</v>
      </c>
      <c r="I80" s="132"/>
      <c r="J80" s="132"/>
      <c r="K80" s="132"/>
      <c r="L80" s="132"/>
      <c r="M80" s="132"/>
      <c r="N80" s="132"/>
      <c r="O80" s="132"/>
      <c r="P80" s="132"/>
      <c r="Q80" s="132"/>
      <c r="R80" s="132"/>
      <c r="S80" s="132"/>
      <c r="T80" s="132"/>
      <c r="U80" s="132"/>
      <c r="V80" s="132"/>
      <c r="W80" s="132"/>
      <c r="X80" s="132"/>
      <c r="Y80" s="132"/>
      <c r="Z80" s="132"/>
      <c r="AA80" s="132"/>
      <c r="AB80" s="132"/>
      <c r="AC80" s="155">
        <f t="shared" si="102"/>
        <v>0</v>
      </c>
      <c r="AD80" s="149">
        <f t="shared" si="103"/>
        <v>1</v>
      </c>
      <c r="AE80" s="155" t="str">
        <f t="shared" si="104"/>
        <v>3 - Moderado</v>
      </c>
      <c r="AF80" s="149">
        <f t="shared" si="105"/>
        <v>0.6</v>
      </c>
      <c r="AG80" s="156" t="str">
        <f t="shared" si="191"/>
        <v/>
      </c>
      <c r="AH80" s="149">
        <f t="shared" si="106"/>
        <v>0.6</v>
      </c>
      <c r="AI80" s="133"/>
      <c r="AJ80" s="133"/>
      <c r="AK80" s="133"/>
      <c r="AL80" s="133"/>
      <c r="AM80" s="134"/>
      <c r="AN80" s="164"/>
      <c r="AO80" s="164"/>
      <c r="AP80" s="134"/>
      <c r="AQ80" s="134"/>
      <c r="AR80" s="164"/>
      <c r="AS80" s="164"/>
      <c r="AT80" s="134"/>
      <c r="AU80" s="134"/>
      <c r="AV80" s="164"/>
      <c r="AW80" s="164"/>
      <c r="AX80" s="134"/>
      <c r="AY80" s="134"/>
      <c r="AZ80" s="164"/>
      <c r="BA80" s="164"/>
      <c r="BB80" s="134"/>
      <c r="BC80" s="134"/>
      <c r="BD80" s="164"/>
      <c r="BE80" s="164"/>
      <c r="BF80" s="134"/>
      <c r="BG80" s="134"/>
      <c r="BH80" s="164"/>
      <c r="BI80" s="164"/>
      <c r="BJ80" s="134"/>
      <c r="BK80" s="134"/>
      <c r="BL80" s="164"/>
      <c r="BM80" s="164"/>
      <c r="BN80" s="134"/>
      <c r="BO80" s="134"/>
      <c r="BP80" s="164"/>
      <c r="BQ80" s="164"/>
      <c r="BR80" s="134"/>
      <c r="BS80" s="134"/>
      <c r="BT80" s="164"/>
      <c r="BU80" s="164"/>
      <c r="BV80" s="134"/>
      <c r="BW80" s="134"/>
      <c r="BX80" s="164"/>
      <c r="BY80" s="164"/>
      <c r="BZ80" s="134"/>
      <c r="CA80" s="134"/>
      <c r="CB80" s="164"/>
      <c r="CC80" s="164"/>
      <c r="CD80" s="134"/>
      <c r="CE80" s="134"/>
      <c r="CF80" s="164"/>
      <c r="CG80" s="164"/>
      <c r="CH80" s="134"/>
      <c r="CI80" s="164"/>
      <c r="CJ80" s="164"/>
      <c r="CK80" s="134"/>
      <c r="CL80" s="159" t="str">
        <f t="shared" si="192"/>
        <v>5 - Muy Alta</v>
      </c>
      <c r="CM80" s="165">
        <f t="shared" si="107"/>
        <v>1</v>
      </c>
      <c r="CN80" s="159" t="str">
        <f t="shared" si="193"/>
        <v>3 - Moderado</v>
      </c>
      <c r="CO80" s="165">
        <f t="shared" si="194"/>
        <v>0.6</v>
      </c>
      <c r="CP80" s="145" t="str">
        <f t="shared" si="108"/>
        <v>ALTO</v>
      </c>
      <c r="CQ80" s="149">
        <f t="shared" si="195"/>
        <v>0.6</v>
      </c>
      <c r="CR80" s="188"/>
      <c r="CS80" s="145">
        <f t="shared" si="196"/>
        <v>5</v>
      </c>
      <c r="CT80" s="134"/>
      <c r="CU80" s="188"/>
      <c r="CV80" s="188"/>
      <c r="CW80" s="158"/>
      <c r="CX80" s="160">
        <f t="shared" si="109"/>
        <v>0</v>
      </c>
      <c r="CY80" s="161">
        <f t="shared" si="197"/>
        <v>3</v>
      </c>
      <c r="CZ80" s="160" t="str">
        <f t="shared" si="198"/>
        <v>Moderado</v>
      </c>
      <c r="DA80" s="153">
        <f t="shared" si="199"/>
        <v>0.6</v>
      </c>
      <c r="DB80" s="154">
        <f t="shared" si="200"/>
        <v>0</v>
      </c>
      <c r="DC80" s="154">
        <f t="shared" si="110"/>
        <v>0</v>
      </c>
      <c r="DD80" s="160">
        <f t="shared" si="201"/>
        <v>0</v>
      </c>
      <c r="DE80" s="434">
        <f t="shared" si="111"/>
        <v>5</v>
      </c>
      <c r="DF80" s="153">
        <f t="shared" si="112"/>
        <v>1</v>
      </c>
      <c r="DG80" s="434">
        <f t="shared" si="202"/>
        <v>3</v>
      </c>
      <c r="DH80" s="434"/>
      <c r="DI80" s="153">
        <f t="shared" si="113"/>
        <v>0.6</v>
      </c>
      <c r="DJ80" s="154">
        <f t="shared" si="114"/>
        <v>0</v>
      </c>
      <c r="DK80" s="154">
        <f t="shared" si="115"/>
        <v>0</v>
      </c>
      <c r="DL80" s="160">
        <f t="shared" si="116"/>
        <v>0</v>
      </c>
      <c r="DM80" s="434">
        <f t="shared" si="117"/>
        <v>5</v>
      </c>
      <c r="DN80" s="153">
        <f t="shared" si="118"/>
        <v>1</v>
      </c>
      <c r="DO80" s="434">
        <f t="shared" si="119"/>
        <v>3</v>
      </c>
      <c r="DP80" s="153">
        <f t="shared" si="120"/>
        <v>0.6</v>
      </c>
      <c r="DQ80" s="154">
        <f t="shared" si="121"/>
        <v>0</v>
      </c>
      <c r="DR80" s="154">
        <f t="shared" si="122"/>
        <v>0</v>
      </c>
      <c r="DS80" s="160">
        <f t="shared" si="123"/>
        <v>0</v>
      </c>
      <c r="DT80" s="434">
        <f t="shared" si="124"/>
        <v>5</v>
      </c>
      <c r="DU80" s="153">
        <f t="shared" si="125"/>
        <v>1</v>
      </c>
      <c r="DV80" s="434">
        <f t="shared" si="126"/>
        <v>3</v>
      </c>
      <c r="DW80" s="153">
        <f t="shared" si="127"/>
        <v>0.6</v>
      </c>
      <c r="DX80" s="154">
        <f t="shared" si="128"/>
        <v>0</v>
      </c>
      <c r="DY80" s="154">
        <f t="shared" si="129"/>
        <v>0</v>
      </c>
      <c r="DZ80" s="160">
        <f t="shared" si="130"/>
        <v>0</v>
      </c>
      <c r="EA80" s="434">
        <f t="shared" si="131"/>
        <v>5</v>
      </c>
      <c r="EB80" s="153">
        <f t="shared" si="132"/>
        <v>1</v>
      </c>
      <c r="EC80" s="434">
        <f t="shared" si="133"/>
        <v>3</v>
      </c>
      <c r="ED80" s="153">
        <f t="shared" si="134"/>
        <v>0.6</v>
      </c>
      <c r="EE80" s="154">
        <f t="shared" si="135"/>
        <v>0</v>
      </c>
      <c r="EF80" s="154">
        <f t="shared" si="136"/>
        <v>0</v>
      </c>
      <c r="EG80" s="160">
        <f t="shared" si="137"/>
        <v>0</v>
      </c>
      <c r="EH80" s="434">
        <f t="shared" si="138"/>
        <v>5</v>
      </c>
      <c r="EI80" s="153">
        <f t="shared" si="139"/>
        <v>1</v>
      </c>
      <c r="EJ80" s="434">
        <f t="shared" si="140"/>
        <v>3</v>
      </c>
      <c r="EK80" s="153">
        <f t="shared" si="141"/>
        <v>0.6</v>
      </c>
      <c r="EL80" s="154">
        <f t="shared" si="142"/>
        <v>0</v>
      </c>
      <c r="EM80" s="154">
        <f t="shared" si="143"/>
        <v>0</v>
      </c>
      <c r="EN80" s="160">
        <f t="shared" si="144"/>
        <v>0</v>
      </c>
      <c r="EO80" s="434">
        <f t="shared" si="145"/>
        <v>5</v>
      </c>
      <c r="EP80" s="153">
        <f t="shared" si="146"/>
        <v>1</v>
      </c>
      <c r="EQ80" s="434">
        <f t="shared" si="147"/>
        <v>3</v>
      </c>
      <c r="ER80" s="153">
        <f t="shared" si="148"/>
        <v>0.6</v>
      </c>
      <c r="ES80" s="154">
        <f t="shared" si="149"/>
        <v>0</v>
      </c>
      <c r="ET80" s="154">
        <f t="shared" si="150"/>
        <v>0</v>
      </c>
      <c r="EU80" s="160">
        <f t="shared" si="151"/>
        <v>0</v>
      </c>
      <c r="EV80" s="434">
        <f t="shared" si="152"/>
        <v>5</v>
      </c>
      <c r="EW80" s="153">
        <f t="shared" si="153"/>
        <v>1</v>
      </c>
      <c r="EX80" s="434">
        <f t="shared" si="154"/>
        <v>3</v>
      </c>
      <c r="EY80" s="153">
        <f t="shared" si="155"/>
        <v>0.6</v>
      </c>
      <c r="EZ80" s="154">
        <f t="shared" si="156"/>
        <v>0</v>
      </c>
      <c r="FA80" s="154">
        <f t="shared" si="157"/>
        <v>0</v>
      </c>
      <c r="FB80" s="160">
        <f t="shared" si="158"/>
        <v>0</v>
      </c>
      <c r="FC80" s="434">
        <f t="shared" si="159"/>
        <v>5</v>
      </c>
      <c r="FD80" s="153">
        <f t="shared" si="160"/>
        <v>1</v>
      </c>
      <c r="FE80" s="434">
        <f t="shared" si="161"/>
        <v>3</v>
      </c>
      <c r="FF80" s="153">
        <f t="shared" si="162"/>
        <v>0.6</v>
      </c>
      <c r="FG80" s="154">
        <f t="shared" si="163"/>
        <v>0</v>
      </c>
      <c r="FH80" s="154">
        <f t="shared" si="164"/>
        <v>0</v>
      </c>
      <c r="FI80" s="160">
        <f t="shared" si="165"/>
        <v>0</v>
      </c>
      <c r="FJ80" s="434">
        <f t="shared" si="166"/>
        <v>5</v>
      </c>
      <c r="FK80" s="153">
        <f t="shared" si="167"/>
        <v>1</v>
      </c>
      <c r="FL80" s="434">
        <f t="shared" si="168"/>
        <v>3</v>
      </c>
      <c r="FM80" s="153">
        <f t="shared" si="169"/>
        <v>0.6</v>
      </c>
      <c r="FN80" s="154">
        <f t="shared" si="170"/>
        <v>0</v>
      </c>
      <c r="FO80" s="154">
        <f t="shared" si="171"/>
        <v>0</v>
      </c>
      <c r="FP80" s="160">
        <f t="shared" si="172"/>
        <v>0</v>
      </c>
      <c r="FQ80" s="434">
        <f t="shared" si="173"/>
        <v>5</v>
      </c>
      <c r="FR80" s="153">
        <f t="shared" si="174"/>
        <v>1</v>
      </c>
      <c r="FS80" s="434">
        <f t="shared" si="175"/>
        <v>3</v>
      </c>
      <c r="FT80" s="153">
        <f t="shared" si="176"/>
        <v>0.6</v>
      </c>
      <c r="FU80" s="154">
        <f t="shared" si="177"/>
        <v>0</v>
      </c>
      <c r="FV80" s="154">
        <f t="shared" si="178"/>
        <v>0</v>
      </c>
      <c r="FW80" s="160">
        <f t="shared" si="179"/>
        <v>0</v>
      </c>
      <c r="FX80" s="434">
        <f t="shared" si="180"/>
        <v>5</v>
      </c>
      <c r="FY80" s="153">
        <f t="shared" si="181"/>
        <v>1</v>
      </c>
      <c r="FZ80" s="434">
        <f t="shared" si="182"/>
        <v>3</v>
      </c>
      <c r="GA80" s="153">
        <f t="shared" si="183"/>
        <v>0.6</v>
      </c>
      <c r="GB80" s="154">
        <f t="shared" si="184"/>
        <v>0</v>
      </c>
      <c r="GC80" s="154">
        <f t="shared" si="185"/>
        <v>0</v>
      </c>
      <c r="GD80" s="160">
        <f t="shared" si="186"/>
        <v>0</v>
      </c>
      <c r="GE80" s="434">
        <f t="shared" si="187"/>
        <v>5</v>
      </c>
      <c r="GF80" s="153">
        <f t="shared" si="188"/>
        <v>1</v>
      </c>
      <c r="GG80" s="434">
        <f t="shared" si="189"/>
        <v>3</v>
      </c>
      <c r="GH80" s="153">
        <f t="shared" si="190"/>
        <v>0.6</v>
      </c>
      <c r="GI80" s="153">
        <f t="shared" si="203"/>
        <v>0.6</v>
      </c>
    </row>
    <row r="81" spans="1:191" ht="37.799999999999997" hidden="1" customHeight="1" x14ac:dyDescent="0.2">
      <c r="A81" s="156">
        <v>73</v>
      </c>
      <c r="B81" s="133"/>
      <c r="C81" s="133"/>
      <c r="D81" s="274"/>
      <c r="E81" s="133"/>
      <c r="F81" s="275"/>
      <c r="G81" s="133"/>
      <c r="H81" s="133" t="s">
        <v>455</v>
      </c>
      <c r="I81" s="132"/>
      <c r="J81" s="132"/>
      <c r="K81" s="132"/>
      <c r="L81" s="132"/>
      <c r="M81" s="132"/>
      <c r="N81" s="132"/>
      <c r="O81" s="132"/>
      <c r="P81" s="132"/>
      <c r="Q81" s="132"/>
      <c r="R81" s="132"/>
      <c r="S81" s="132"/>
      <c r="T81" s="132"/>
      <c r="U81" s="132"/>
      <c r="V81" s="132"/>
      <c r="W81" s="132"/>
      <c r="X81" s="132"/>
      <c r="Y81" s="132"/>
      <c r="Z81" s="132"/>
      <c r="AA81" s="132"/>
      <c r="AB81" s="132"/>
      <c r="AC81" s="155">
        <f t="shared" si="102"/>
        <v>0</v>
      </c>
      <c r="AD81" s="149">
        <f t="shared" si="103"/>
        <v>1</v>
      </c>
      <c r="AE81" s="155" t="str">
        <f t="shared" si="104"/>
        <v>3 - Moderado</v>
      </c>
      <c r="AF81" s="149">
        <f t="shared" si="105"/>
        <v>0.6</v>
      </c>
      <c r="AG81" s="156" t="str">
        <f t="shared" si="191"/>
        <v/>
      </c>
      <c r="AH81" s="149">
        <f t="shared" si="106"/>
        <v>0.6</v>
      </c>
      <c r="AI81" s="133"/>
      <c r="AJ81" s="133"/>
      <c r="AK81" s="133"/>
      <c r="AL81" s="133"/>
      <c r="AM81" s="134"/>
      <c r="AN81" s="164"/>
      <c r="AO81" s="164"/>
      <c r="AP81" s="134"/>
      <c r="AQ81" s="134"/>
      <c r="AR81" s="164"/>
      <c r="AS81" s="164"/>
      <c r="AT81" s="134"/>
      <c r="AU81" s="134"/>
      <c r="AV81" s="164"/>
      <c r="AW81" s="164"/>
      <c r="AX81" s="134"/>
      <c r="AY81" s="134"/>
      <c r="AZ81" s="164"/>
      <c r="BA81" s="164"/>
      <c r="BB81" s="134"/>
      <c r="BC81" s="134"/>
      <c r="BD81" s="164"/>
      <c r="BE81" s="164"/>
      <c r="BF81" s="134"/>
      <c r="BG81" s="134"/>
      <c r="BH81" s="164"/>
      <c r="BI81" s="164"/>
      <c r="BJ81" s="134"/>
      <c r="BK81" s="134"/>
      <c r="BL81" s="164"/>
      <c r="BM81" s="164"/>
      <c r="BN81" s="134"/>
      <c r="BO81" s="134"/>
      <c r="BP81" s="164"/>
      <c r="BQ81" s="164"/>
      <c r="BR81" s="134"/>
      <c r="BS81" s="134"/>
      <c r="BT81" s="164"/>
      <c r="BU81" s="164"/>
      <c r="BV81" s="134"/>
      <c r="BW81" s="134"/>
      <c r="BX81" s="164"/>
      <c r="BY81" s="164"/>
      <c r="BZ81" s="134"/>
      <c r="CA81" s="134"/>
      <c r="CB81" s="164"/>
      <c r="CC81" s="164"/>
      <c r="CD81" s="134"/>
      <c r="CE81" s="134"/>
      <c r="CF81" s="164"/>
      <c r="CG81" s="164"/>
      <c r="CH81" s="134"/>
      <c r="CI81" s="164"/>
      <c r="CJ81" s="164"/>
      <c r="CK81" s="134"/>
      <c r="CL81" s="159" t="str">
        <f t="shared" si="192"/>
        <v>5 - Muy Alta</v>
      </c>
      <c r="CM81" s="165">
        <f t="shared" si="107"/>
        <v>1</v>
      </c>
      <c r="CN81" s="159" t="str">
        <f t="shared" si="193"/>
        <v>3 - Moderado</v>
      </c>
      <c r="CO81" s="165">
        <f t="shared" si="194"/>
        <v>0.6</v>
      </c>
      <c r="CP81" s="145" t="str">
        <f t="shared" si="108"/>
        <v>ALTO</v>
      </c>
      <c r="CQ81" s="149">
        <f t="shared" si="195"/>
        <v>0.6</v>
      </c>
      <c r="CR81" s="188"/>
      <c r="CS81" s="145">
        <f t="shared" si="196"/>
        <v>5</v>
      </c>
      <c r="CT81" s="134"/>
      <c r="CU81" s="188"/>
      <c r="CV81" s="188"/>
      <c r="CW81" s="158"/>
      <c r="CX81" s="160">
        <f t="shared" si="109"/>
        <v>0</v>
      </c>
      <c r="CY81" s="161">
        <f t="shared" si="197"/>
        <v>3</v>
      </c>
      <c r="CZ81" s="160" t="str">
        <f t="shared" si="198"/>
        <v>Moderado</v>
      </c>
      <c r="DA81" s="153">
        <f t="shared" si="199"/>
        <v>0.6</v>
      </c>
      <c r="DB81" s="154">
        <f t="shared" si="200"/>
        <v>0</v>
      </c>
      <c r="DC81" s="154">
        <f t="shared" si="110"/>
        <v>0</v>
      </c>
      <c r="DD81" s="160">
        <f t="shared" si="201"/>
        <v>0</v>
      </c>
      <c r="DE81" s="434">
        <f t="shared" si="111"/>
        <v>5</v>
      </c>
      <c r="DF81" s="153">
        <f t="shared" si="112"/>
        <v>1</v>
      </c>
      <c r="DG81" s="434">
        <f t="shared" si="202"/>
        <v>3</v>
      </c>
      <c r="DH81" s="434"/>
      <c r="DI81" s="153">
        <f t="shared" si="113"/>
        <v>0.6</v>
      </c>
      <c r="DJ81" s="154">
        <f t="shared" si="114"/>
        <v>0</v>
      </c>
      <c r="DK81" s="154">
        <f t="shared" si="115"/>
        <v>0</v>
      </c>
      <c r="DL81" s="160">
        <f t="shared" si="116"/>
        <v>0</v>
      </c>
      <c r="DM81" s="434">
        <f t="shared" si="117"/>
        <v>5</v>
      </c>
      <c r="DN81" s="153">
        <f t="shared" si="118"/>
        <v>1</v>
      </c>
      <c r="DO81" s="434">
        <f t="shared" si="119"/>
        <v>3</v>
      </c>
      <c r="DP81" s="153">
        <f t="shared" si="120"/>
        <v>0.6</v>
      </c>
      <c r="DQ81" s="154">
        <f t="shared" si="121"/>
        <v>0</v>
      </c>
      <c r="DR81" s="154">
        <f t="shared" si="122"/>
        <v>0</v>
      </c>
      <c r="DS81" s="160">
        <f t="shared" si="123"/>
        <v>0</v>
      </c>
      <c r="DT81" s="434">
        <f t="shared" si="124"/>
        <v>5</v>
      </c>
      <c r="DU81" s="153">
        <f t="shared" si="125"/>
        <v>1</v>
      </c>
      <c r="DV81" s="434">
        <f t="shared" si="126"/>
        <v>3</v>
      </c>
      <c r="DW81" s="153">
        <f t="shared" si="127"/>
        <v>0.6</v>
      </c>
      <c r="DX81" s="154">
        <f t="shared" si="128"/>
        <v>0</v>
      </c>
      <c r="DY81" s="154">
        <f t="shared" si="129"/>
        <v>0</v>
      </c>
      <c r="DZ81" s="160">
        <f t="shared" si="130"/>
        <v>0</v>
      </c>
      <c r="EA81" s="434">
        <f t="shared" si="131"/>
        <v>5</v>
      </c>
      <c r="EB81" s="153">
        <f t="shared" si="132"/>
        <v>1</v>
      </c>
      <c r="EC81" s="434">
        <f t="shared" si="133"/>
        <v>3</v>
      </c>
      <c r="ED81" s="153">
        <f t="shared" si="134"/>
        <v>0.6</v>
      </c>
      <c r="EE81" s="154">
        <f t="shared" si="135"/>
        <v>0</v>
      </c>
      <c r="EF81" s="154">
        <f t="shared" si="136"/>
        <v>0</v>
      </c>
      <c r="EG81" s="160">
        <f t="shared" si="137"/>
        <v>0</v>
      </c>
      <c r="EH81" s="434">
        <f t="shared" si="138"/>
        <v>5</v>
      </c>
      <c r="EI81" s="153">
        <f t="shared" si="139"/>
        <v>1</v>
      </c>
      <c r="EJ81" s="434">
        <f t="shared" si="140"/>
        <v>3</v>
      </c>
      <c r="EK81" s="153">
        <f t="shared" si="141"/>
        <v>0.6</v>
      </c>
      <c r="EL81" s="154">
        <f t="shared" si="142"/>
        <v>0</v>
      </c>
      <c r="EM81" s="154">
        <f t="shared" si="143"/>
        <v>0</v>
      </c>
      <c r="EN81" s="160">
        <f t="shared" si="144"/>
        <v>0</v>
      </c>
      <c r="EO81" s="434">
        <f t="shared" si="145"/>
        <v>5</v>
      </c>
      <c r="EP81" s="153">
        <f t="shared" si="146"/>
        <v>1</v>
      </c>
      <c r="EQ81" s="434">
        <f t="shared" si="147"/>
        <v>3</v>
      </c>
      <c r="ER81" s="153">
        <f t="shared" si="148"/>
        <v>0.6</v>
      </c>
      <c r="ES81" s="154">
        <f t="shared" si="149"/>
        <v>0</v>
      </c>
      <c r="ET81" s="154">
        <f t="shared" si="150"/>
        <v>0</v>
      </c>
      <c r="EU81" s="160">
        <f t="shared" si="151"/>
        <v>0</v>
      </c>
      <c r="EV81" s="434">
        <f t="shared" si="152"/>
        <v>5</v>
      </c>
      <c r="EW81" s="153">
        <f t="shared" si="153"/>
        <v>1</v>
      </c>
      <c r="EX81" s="434">
        <f t="shared" si="154"/>
        <v>3</v>
      </c>
      <c r="EY81" s="153">
        <f t="shared" si="155"/>
        <v>0.6</v>
      </c>
      <c r="EZ81" s="154">
        <f t="shared" si="156"/>
        <v>0</v>
      </c>
      <c r="FA81" s="154">
        <f t="shared" si="157"/>
        <v>0</v>
      </c>
      <c r="FB81" s="160">
        <f t="shared" si="158"/>
        <v>0</v>
      </c>
      <c r="FC81" s="434">
        <f t="shared" si="159"/>
        <v>5</v>
      </c>
      <c r="FD81" s="153">
        <f t="shared" si="160"/>
        <v>1</v>
      </c>
      <c r="FE81" s="434">
        <f t="shared" si="161"/>
        <v>3</v>
      </c>
      <c r="FF81" s="153">
        <f t="shared" si="162"/>
        <v>0.6</v>
      </c>
      <c r="FG81" s="154">
        <f t="shared" si="163"/>
        <v>0</v>
      </c>
      <c r="FH81" s="154">
        <f t="shared" si="164"/>
        <v>0</v>
      </c>
      <c r="FI81" s="160">
        <f t="shared" si="165"/>
        <v>0</v>
      </c>
      <c r="FJ81" s="434">
        <f t="shared" si="166"/>
        <v>5</v>
      </c>
      <c r="FK81" s="153">
        <f t="shared" si="167"/>
        <v>1</v>
      </c>
      <c r="FL81" s="434">
        <f t="shared" si="168"/>
        <v>3</v>
      </c>
      <c r="FM81" s="153">
        <f t="shared" si="169"/>
        <v>0.6</v>
      </c>
      <c r="FN81" s="154">
        <f t="shared" si="170"/>
        <v>0</v>
      </c>
      <c r="FO81" s="154">
        <f t="shared" si="171"/>
        <v>0</v>
      </c>
      <c r="FP81" s="160">
        <f t="shared" si="172"/>
        <v>0</v>
      </c>
      <c r="FQ81" s="434">
        <f t="shared" si="173"/>
        <v>5</v>
      </c>
      <c r="FR81" s="153">
        <f t="shared" si="174"/>
        <v>1</v>
      </c>
      <c r="FS81" s="434">
        <f t="shared" si="175"/>
        <v>3</v>
      </c>
      <c r="FT81" s="153">
        <f t="shared" si="176"/>
        <v>0.6</v>
      </c>
      <c r="FU81" s="154">
        <f t="shared" si="177"/>
        <v>0</v>
      </c>
      <c r="FV81" s="154">
        <f t="shared" si="178"/>
        <v>0</v>
      </c>
      <c r="FW81" s="160">
        <f t="shared" si="179"/>
        <v>0</v>
      </c>
      <c r="FX81" s="434">
        <f t="shared" si="180"/>
        <v>5</v>
      </c>
      <c r="FY81" s="153">
        <f t="shared" si="181"/>
        <v>1</v>
      </c>
      <c r="FZ81" s="434">
        <f t="shared" si="182"/>
        <v>3</v>
      </c>
      <c r="GA81" s="153">
        <f t="shared" si="183"/>
        <v>0.6</v>
      </c>
      <c r="GB81" s="154">
        <f t="shared" si="184"/>
        <v>0</v>
      </c>
      <c r="GC81" s="154">
        <f t="shared" si="185"/>
        <v>0</v>
      </c>
      <c r="GD81" s="160">
        <f t="shared" si="186"/>
        <v>0</v>
      </c>
      <c r="GE81" s="434">
        <f t="shared" si="187"/>
        <v>5</v>
      </c>
      <c r="GF81" s="153">
        <f t="shared" si="188"/>
        <v>1</v>
      </c>
      <c r="GG81" s="434">
        <f t="shared" si="189"/>
        <v>3</v>
      </c>
      <c r="GH81" s="153">
        <f t="shared" si="190"/>
        <v>0.6</v>
      </c>
      <c r="GI81" s="153">
        <f t="shared" si="203"/>
        <v>0.6</v>
      </c>
    </row>
    <row r="82" spans="1:191" ht="37.799999999999997" hidden="1" customHeight="1" x14ac:dyDescent="0.2">
      <c r="A82" s="156">
        <v>74</v>
      </c>
      <c r="B82" s="133"/>
      <c r="C82" s="133"/>
      <c r="D82" s="274"/>
      <c r="E82" s="133"/>
      <c r="F82" s="275"/>
      <c r="G82" s="133"/>
      <c r="H82" s="133" t="s">
        <v>455</v>
      </c>
      <c r="I82" s="132"/>
      <c r="J82" s="132"/>
      <c r="K82" s="132"/>
      <c r="L82" s="132"/>
      <c r="M82" s="132"/>
      <c r="N82" s="132"/>
      <c r="O82" s="132"/>
      <c r="P82" s="132"/>
      <c r="Q82" s="132"/>
      <c r="R82" s="132"/>
      <c r="S82" s="132"/>
      <c r="T82" s="132"/>
      <c r="U82" s="132"/>
      <c r="V82" s="132"/>
      <c r="W82" s="132"/>
      <c r="X82" s="132"/>
      <c r="Y82" s="132"/>
      <c r="Z82" s="132"/>
      <c r="AA82" s="132"/>
      <c r="AB82" s="132"/>
      <c r="AC82" s="155">
        <f t="shared" si="102"/>
        <v>0</v>
      </c>
      <c r="AD82" s="149">
        <f t="shared" si="103"/>
        <v>1</v>
      </c>
      <c r="AE82" s="155" t="str">
        <f t="shared" si="104"/>
        <v>3 - Moderado</v>
      </c>
      <c r="AF82" s="149">
        <f t="shared" si="105"/>
        <v>0.6</v>
      </c>
      <c r="AG82" s="156" t="str">
        <f t="shared" si="191"/>
        <v/>
      </c>
      <c r="AH82" s="149">
        <f t="shared" si="106"/>
        <v>0.6</v>
      </c>
      <c r="AI82" s="133"/>
      <c r="AJ82" s="133"/>
      <c r="AK82" s="133"/>
      <c r="AL82" s="133"/>
      <c r="AM82" s="134"/>
      <c r="AN82" s="164"/>
      <c r="AO82" s="164"/>
      <c r="AP82" s="134"/>
      <c r="AQ82" s="134"/>
      <c r="AR82" s="164"/>
      <c r="AS82" s="164"/>
      <c r="AT82" s="134"/>
      <c r="AU82" s="134"/>
      <c r="AV82" s="164"/>
      <c r="AW82" s="164"/>
      <c r="AX82" s="134"/>
      <c r="AY82" s="134"/>
      <c r="AZ82" s="164"/>
      <c r="BA82" s="164"/>
      <c r="BB82" s="134"/>
      <c r="BC82" s="134"/>
      <c r="BD82" s="164"/>
      <c r="BE82" s="164"/>
      <c r="BF82" s="134"/>
      <c r="BG82" s="134"/>
      <c r="BH82" s="164"/>
      <c r="BI82" s="164"/>
      <c r="BJ82" s="134"/>
      <c r="BK82" s="134"/>
      <c r="BL82" s="164"/>
      <c r="BM82" s="164"/>
      <c r="BN82" s="134"/>
      <c r="BO82" s="134"/>
      <c r="BP82" s="164"/>
      <c r="BQ82" s="164"/>
      <c r="BR82" s="134"/>
      <c r="BS82" s="134"/>
      <c r="BT82" s="164"/>
      <c r="BU82" s="164"/>
      <c r="BV82" s="134"/>
      <c r="BW82" s="134"/>
      <c r="BX82" s="164"/>
      <c r="BY82" s="164"/>
      <c r="BZ82" s="134"/>
      <c r="CA82" s="134"/>
      <c r="CB82" s="164"/>
      <c r="CC82" s="164"/>
      <c r="CD82" s="134"/>
      <c r="CE82" s="134"/>
      <c r="CF82" s="164"/>
      <c r="CG82" s="164"/>
      <c r="CH82" s="134"/>
      <c r="CI82" s="164"/>
      <c r="CJ82" s="164"/>
      <c r="CK82" s="134"/>
      <c r="CL82" s="159" t="str">
        <f t="shared" si="192"/>
        <v>5 - Muy Alta</v>
      </c>
      <c r="CM82" s="165">
        <f t="shared" si="107"/>
        <v>1</v>
      </c>
      <c r="CN82" s="159" t="str">
        <f t="shared" si="193"/>
        <v>3 - Moderado</v>
      </c>
      <c r="CO82" s="165">
        <f t="shared" si="194"/>
        <v>0.6</v>
      </c>
      <c r="CP82" s="145" t="str">
        <f t="shared" si="108"/>
        <v>ALTO</v>
      </c>
      <c r="CQ82" s="149">
        <f t="shared" si="195"/>
        <v>0.6</v>
      </c>
      <c r="CR82" s="188"/>
      <c r="CS82" s="145">
        <f t="shared" si="196"/>
        <v>5</v>
      </c>
      <c r="CT82" s="134"/>
      <c r="CU82" s="188"/>
      <c r="CV82" s="188"/>
      <c r="CW82" s="158"/>
      <c r="CX82" s="160">
        <f t="shared" si="109"/>
        <v>0</v>
      </c>
      <c r="CY82" s="161">
        <f t="shared" si="197"/>
        <v>3</v>
      </c>
      <c r="CZ82" s="160" t="str">
        <f t="shared" si="198"/>
        <v>Moderado</v>
      </c>
      <c r="DA82" s="153">
        <f t="shared" si="199"/>
        <v>0.6</v>
      </c>
      <c r="DB82" s="154">
        <f t="shared" si="200"/>
        <v>0</v>
      </c>
      <c r="DC82" s="154">
        <f t="shared" si="110"/>
        <v>0</v>
      </c>
      <c r="DD82" s="160">
        <f t="shared" si="201"/>
        <v>0</v>
      </c>
      <c r="DE82" s="434">
        <f t="shared" si="111"/>
        <v>5</v>
      </c>
      <c r="DF82" s="153">
        <f t="shared" si="112"/>
        <v>1</v>
      </c>
      <c r="DG82" s="434">
        <f t="shared" si="202"/>
        <v>3</v>
      </c>
      <c r="DH82" s="434"/>
      <c r="DI82" s="153">
        <f t="shared" si="113"/>
        <v>0.6</v>
      </c>
      <c r="DJ82" s="154">
        <f t="shared" si="114"/>
        <v>0</v>
      </c>
      <c r="DK82" s="154">
        <f t="shared" si="115"/>
        <v>0</v>
      </c>
      <c r="DL82" s="160">
        <f t="shared" si="116"/>
        <v>0</v>
      </c>
      <c r="DM82" s="434">
        <f t="shared" si="117"/>
        <v>5</v>
      </c>
      <c r="DN82" s="153">
        <f t="shared" si="118"/>
        <v>1</v>
      </c>
      <c r="DO82" s="434">
        <f t="shared" si="119"/>
        <v>3</v>
      </c>
      <c r="DP82" s="153">
        <f t="shared" si="120"/>
        <v>0.6</v>
      </c>
      <c r="DQ82" s="154">
        <f t="shared" si="121"/>
        <v>0</v>
      </c>
      <c r="DR82" s="154">
        <f t="shared" si="122"/>
        <v>0</v>
      </c>
      <c r="DS82" s="160">
        <f t="shared" si="123"/>
        <v>0</v>
      </c>
      <c r="DT82" s="434">
        <f t="shared" si="124"/>
        <v>5</v>
      </c>
      <c r="DU82" s="153">
        <f t="shared" si="125"/>
        <v>1</v>
      </c>
      <c r="DV82" s="434">
        <f t="shared" si="126"/>
        <v>3</v>
      </c>
      <c r="DW82" s="153">
        <f t="shared" si="127"/>
        <v>0.6</v>
      </c>
      <c r="DX82" s="154">
        <f t="shared" si="128"/>
        <v>0</v>
      </c>
      <c r="DY82" s="154">
        <f t="shared" si="129"/>
        <v>0</v>
      </c>
      <c r="DZ82" s="160">
        <f t="shared" si="130"/>
        <v>0</v>
      </c>
      <c r="EA82" s="434">
        <f t="shared" si="131"/>
        <v>5</v>
      </c>
      <c r="EB82" s="153">
        <f t="shared" si="132"/>
        <v>1</v>
      </c>
      <c r="EC82" s="434">
        <f t="shared" si="133"/>
        <v>3</v>
      </c>
      <c r="ED82" s="153">
        <f t="shared" si="134"/>
        <v>0.6</v>
      </c>
      <c r="EE82" s="154">
        <f t="shared" si="135"/>
        <v>0</v>
      </c>
      <c r="EF82" s="154">
        <f t="shared" si="136"/>
        <v>0</v>
      </c>
      <c r="EG82" s="160">
        <f t="shared" si="137"/>
        <v>0</v>
      </c>
      <c r="EH82" s="434">
        <f t="shared" si="138"/>
        <v>5</v>
      </c>
      <c r="EI82" s="153">
        <f t="shared" si="139"/>
        <v>1</v>
      </c>
      <c r="EJ82" s="434">
        <f t="shared" si="140"/>
        <v>3</v>
      </c>
      <c r="EK82" s="153">
        <f t="shared" si="141"/>
        <v>0.6</v>
      </c>
      <c r="EL82" s="154">
        <f t="shared" si="142"/>
        <v>0</v>
      </c>
      <c r="EM82" s="154">
        <f t="shared" si="143"/>
        <v>0</v>
      </c>
      <c r="EN82" s="160">
        <f t="shared" si="144"/>
        <v>0</v>
      </c>
      <c r="EO82" s="434">
        <f t="shared" si="145"/>
        <v>5</v>
      </c>
      <c r="EP82" s="153">
        <f t="shared" si="146"/>
        <v>1</v>
      </c>
      <c r="EQ82" s="434">
        <f t="shared" si="147"/>
        <v>3</v>
      </c>
      <c r="ER82" s="153">
        <f t="shared" si="148"/>
        <v>0.6</v>
      </c>
      <c r="ES82" s="154">
        <f t="shared" si="149"/>
        <v>0</v>
      </c>
      <c r="ET82" s="154">
        <f t="shared" si="150"/>
        <v>0</v>
      </c>
      <c r="EU82" s="160">
        <f t="shared" si="151"/>
        <v>0</v>
      </c>
      <c r="EV82" s="434">
        <f t="shared" si="152"/>
        <v>5</v>
      </c>
      <c r="EW82" s="153">
        <f t="shared" si="153"/>
        <v>1</v>
      </c>
      <c r="EX82" s="434">
        <f t="shared" si="154"/>
        <v>3</v>
      </c>
      <c r="EY82" s="153">
        <f t="shared" si="155"/>
        <v>0.6</v>
      </c>
      <c r="EZ82" s="154">
        <f t="shared" si="156"/>
        <v>0</v>
      </c>
      <c r="FA82" s="154">
        <f t="shared" si="157"/>
        <v>0</v>
      </c>
      <c r="FB82" s="160">
        <f t="shared" si="158"/>
        <v>0</v>
      </c>
      <c r="FC82" s="434">
        <f t="shared" si="159"/>
        <v>5</v>
      </c>
      <c r="FD82" s="153">
        <f t="shared" si="160"/>
        <v>1</v>
      </c>
      <c r="FE82" s="434">
        <f t="shared" si="161"/>
        <v>3</v>
      </c>
      <c r="FF82" s="153">
        <f t="shared" si="162"/>
        <v>0.6</v>
      </c>
      <c r="FG82" s="154">
        <f t="shared" si="163"/>
        <v>0</v>
      </c>
      <c r="FH82" s="154">
        <f t="shared" si="164"/>
        <v>0</v>
      </c>
      <c r="FI82" s="160">
        <f t="shared" si="165"/>
        <v>0</v>
      </c>
      <c r="FJ82" s="434">
        <f t="shared" si="166"/>
        <v>5</v>
      </c>
      <c r="FK82" s="153">
        <f t="shared" si="167"/>
        <v>1</v>
      </c>
      <c r="FL82" s="434">
        <f t="shared" si="168"/>
        <v>3</v>
      </c>
      <c r="FM82" s="153">
        <f t="shared" si="169"/>
        <v>0.6</v>
      </c>
      <c r="FN82" s="154">
        <f t="shared" si="170"/>
        <v>0</v>
      </c>
      <c r="FO82" s="154">
        <f t="shared" si="171"/>
        <v>0</v>
      </c>
      <c r="FP82" s="160">
        <f t="shared" si="172"/>
        <v>0</v>
      </c>
      <c r="FQ82" s="434">
        <f t="shared" si="173"/>
        <v>5</v>
      </c>
      <c r="FR82" s="153">
        <f t="shared" si="174"/>
        <v>1</v>
      </c>
      <c r="FS82" s="434">
        <f t="shared" si="175"/>
        <v>3</v>
      </c>
      <c r="FT82" s="153">
        <f t="shared" si="176"/>
        <v>0.6</v>
      </c>
      <c r="FU82" s="154">
        <f t="shared" si="177"/>
        <v>0</v>
      </c>
      <c r="FV82" s="154">
        <f t="shared" si="178"/>
        <v>0</v>
      </c>
      <c r="FW82" s="160">
        <f t="shared" si="179"/>
        <v>0</v>
      </c>
      <c r="FX82" s="434">
        <f t="shared" si="180"/>
        <v>5</v>
      </c>
      <c r="FY82" s="153">
        <f t="shared" si="181"/>
        <v>1</v>
      </c>
      <c r="FZ82" s="434">
        <f t="shared" si="182"/>
        <v>3</v>
      </c>
      <c r="GA82" s="153">
        <f t="shared" si="183"/>
        <v>0.6</v>
      </c>
      <c r="GB82" s="154">
        <f t="shared" si="184"/>
        <v>0</v>
      </c>
      <c r="GC82" s="154">
        <f t="shared" si="185"/>
        <v>0</v>
      </c>
      <c r="GD82" s="160">
        <f t="shared" si="186"/>
        <v>0</v>
      </c>
      <c r="GE82" s="434">
        <f t="shared" si="187"/>
        <v>5</v>
      </c>
      <c r="GF82" s="153">
        <f t="shared" si="188"/>
        <v>1</v>
      </c>
      <c r="GG82" s="434">
        <f t="shared" si="189"/>
        <v>3</v>
      </c>
      <c r="GH82" s="153">
        <f t="shared" si="190"/>
        <v>0.6</v>
      </c>
      <c r="GI82" s="153">
        <f t="shared" si="203"/>
        <v>0.6</v>
      </c>
    </row>
    <row r="83" spans="1:191" ht="37.799999999999997" hidden="1" customHeight="1" x14ac:dyDescent="0.2">
      <c r="A83" s="156">
        <v>75</v>
      </c>
      <c r="B83" s="133"/>
      <c r="C83" s="133"/>
      <c r="D83" s="274"/>
      <c r="E83" s="133"/>
      <c r="F83" s="275"/>
      <c r="G83" s="133"/>
      <c r="H83" s="133" t="s">
        <v>455</v>
      </c>
      <c r="I83" s="132"/>
      <c r="J83" s="132"/>
      <c r="K83" s="132"/>
      <c r="L83" s="132"/>
      <c r="M83" s="132"/>
      <c r="N83" s="132"/>
      <c r="O83" s="132"/>
      <c r="P83" s="132"/>
      <c r="Q83" s="132"/>
      <c r="R83" s="132"/>
      <c r="S83" s="132"/>
      <c r="T83" s="132"/>
      <c r="U83" s="132"/>
      <c r="V83" s="132"/>
      <c r="W83" s="132"/>
      <c r="X83" s="132"/>
      <c r="Y83" s="132"/>
      <c r="Z83" s="132"/>
      <c r="AA83" s="132"/>
      <c r="AB83" s="132"/>
      <c r="AC83" s="155">
        <f t="shared" si="102"/>
        <v>0</v>
      </c>
      <c r="AD83" s="149">
        <f t="shared" si="103"/>
        <v>1</v>
      </c>
      <c r="AE83" s="155" t="str">
        <f t="shared" si="104"/>
        <v>3 - Moderado</v>
      </c>
      <c r="AF83" s="149">
        <f t="shared" si="105"/>
        <v>0.6</v>
      </c>
      <c r="AG83" s="156" t="str">
        <f t="shared" si="191"/>
        <v/>
      </c>
      <c r="AH83" s="149">
        <f t="shared" si="106"/>
        <v>0.6</v>
      </c>
      <c r="AI83" s="133"/>
      <c r="AJ83" s="133"/>
      <c r="AK83" s="133"/>
      <c r="AL83" s="133"/>
      <c r="AM83" s="134"/>
      <c r="AN83" s="164"/>
      <c r="AO83" s="164"/>
      <c r="AP83" s="134"/>
      <c r="AQ83" s="134"/>
      <c r="AR83" s="164"/>
      <c r="AS83" s="164"/>
      <c r="AT83" s="134"/>
      <c r="AU83" s="134"/>
      <c r="AV83" s="164"/>
      <c r="AW83" s="164"/>
      <c r="AX83" s="134"/>
      <c r="AY83" s="134"/>
      <c r="AZ83" s="164"/>
      <c r="BA83" s="164"/>
      <c r="BB83" s="134"/>
      <c r="BC83" s="134"/>
      <c r="BD83" s="164"/>
      <c r="BE83" s="164"/>
      <c r="BF83" s="134"/>
      <c r="BG83" s="134"/>
      <c r="BH83" s="164"/>
      <c r="BI83" s="164"/>
      <c r="BJ83" s="134"/>
      <c r="BK83" s="134"/>
      <c r="BL83" s="164"/>
      <c r="BM83" s="164"/>
      <c r="BN83" s="134"/>
      <c r="BO83" s="134"/>
      <c r="BP83" s="164"/>
      <c r="BQ83" s="164"/>
      <c r="BR83" s="134"/>
      <c r="BS83" s="134"/>
      <c r="BT83" s="164"/>
      <c r="BU83" s="164"/>
      <c r="BV83" s="134"/>
      <c r="BW83" s="134"/>
      <c r="BX83" s="164"/>
      <c r="BY83" s="164"/>
      <c r="BZ83" s="134"/>
      <c r="CA83" s="134"/>
      <c r="CB83" s="164"/>
      <c r="CC83" s="164"/>
      <c r="CD83" s="134"/>
      <c r="CE83" s="134"/>
      <c r="CF83" s="164"/>
      <c r="CG83" s="164"/>
      <c r="CH83" s="134"/>
      <c r="CI83" s="164"/>
      <c r="CJ83" s="164"/>
      <c r="CK83" s="134"/>
      <c r="CL83" s="159" t="str">
        <f t="shared" si="192"/>
        <v>5 - Muy Alta</v>
      </c>
      <c r="CM83" s="165">
        <f t="shared" si="107"/>
        <v>1</v>
      </c>
      <c r="CN83" s="159" t="str">
        <f t="shared" si="193"/>
        <v>3 - Moderado</v>
      </c>
      <c r="CO83" s="165">
        <f t="shared" si="194"/>
        <v>0.6</v>
      </c>
      <c r="CP83" s="145" t="str">
        <f t="shared" si="108"/>
        <v>ALTO</v>
      </c>
      <c r="CQ83" s="149">
        <f t="shared" si="195"/>
        <v>0.6</v>
      </c>
      <c r="CR83" s="188"/>
      <c r="CS83" s="145">
        <f t="shared" si="196"/>
        <v>5</v>
      </c>
      <c r="CT83" s="134"/>
      <c r="CU83" s="188"/>
      <c r="CV83" s="188"/>
      <c r="CW83" s="158"/>
      <c r="CX83" s="160">
        <f t="shared" si="109"/>
        <v>0</v>
      </c>
      <c r="CY83" s="161">
        <f t="shared" si="197"/>
        <v>3</v>
      </c>
      <c r="CZ83" s="160" t="str">
        <f t="shared" si="198"/>
        <v>Moderado</v>
      </c>
      <c r="DA83" s="153">
        <f t="shared" si="199"/>
        <v>0.6</v>
      </c>
      <c r="DB83" s="154">
        <f t="shared" si="200"/>
        <v>0</v>
      </c>
      <c r="DC83" s="154">
        <f t="shared" si="110"/>
        <v>0</v>
      </c>
      <c r="DD83" s="160">
        <f t="shared" si="201"/>
        <v>0</v>
      </c>
      <c r="DE83" s="434">
        <f t="shared" si="111"/>
        <v>5</v>
      </c>
      <c r="DF83" s="153">
        <f t="shared" si="112"/>
        <v>1</v>
      </c>
      <c r="DG83" s="434">
        <f t="shared" si="202"/>
        <v>3</v>
      </c>
      <c r="DH83" s="434"/>
      <c r="DI83" s="153">
        <f t="shared" si="113"/>
        <v>0.6</v>
      </c>
      <c r="DJ83" s="154">
        <f t="shared" si="114"/>
        <v>0</v>
      </c>
      <c r="DK83" s="154">
        <f t="shared" si="115"/>
        <v>0</v>
      </c>
      <c r="DL83" s="160">
        <f t="shared" si="116"/>
        <v>0</v>
      </c>
      <c r="DM83" s="434">
        <f t="shared" si="117"/>
        <v>5</v>
      </c>
      <c r="DN83" s="153">
        <f t="shared" si="118"/>
        <v>1</v>
      </c>
      <c r="DO83" s="434">
        <f t="shared" si="119"/>
        <v>3</v>
      </c>
      <c r="DP83" s="153">
        <f t="shared" si="120"/>
        <v>0.6</v>
      </c>
      <c r="DQ83" s="154">
        <f t="shared" si="121"/>
        <v>0</v>
      </c>
      <c r="DR83" s="154">
        <f t="shared" si="122"/>
        <v>0</v>
      </c>
      <c r="DS83" s="160">
        <f t="shared" si="123"/>
        <v>0</v>
      </c>
      <c r="DT83" s="434">
        <f t="shared" si="124"/>
        <v>5</v>
      </c>
      <c r="DU83" s="153">
        <f t="shared" si="125"/>
        <v>1</v>
      </c>
      <c r="DV83" s="434">
        <f t="shared" si="126"/>
        <v>3</v>
      </c>
      <c r="DW83" s="153">
        <f t="shared" si="127"/>
        <v>0.6</v>
      </c>
      <c r="DX83" s="154">
        <f t="shared" si="128"/>
        <v>0</v>
      </c>
      <c r="DY83" s="154">
        <f t="shared" si="129"/>
        <v>0</v>
      </c>
      <c r="DZ83" s="160">
        <f t="shared" si="130"/>
        <v>0</v>
      </c>
      <c r="EA83" s="434">
        <f t="shared" si="131"/>
        <v>5</v>
      </c>
      <c r="EB83" s="153">
        <f t="shared" si="132"/>
        <v>1</v>
      </c>
      <c r="EC83" s="434">
        <f t="shared" si="133"/>
        <v>3</v>
      </c>
      <c r="ED83" s="153">
        <f t="shared" si="134"/>
        <v>0.6</v>
      </c>
      <c r="EE83" s="154">
        <f t="shared" si="135"/>
        <v>0</v>
      </c>
      <c r="EF83" s="154">
        <f t="shared" si="136"/>
        <v>0</v>
      </c>
      <c r="EG83" s="160">
        <f t="shared" si="137"/>
        <v>0</v>
      </c>
      <c r="EH83" s="434">
        <f t="shared" si="138"/>
        <v>5</v>
      </c>
      <c r="EI83" s="153">
        <f t="shared" si="139"/>
        <v>1</v>
      </c>
      <c r="EJ83" s="434">
        <f t="shared" si="140"/>
        <v>3</v>
      </c>
      <c r="EK83" s="153">
        <f t="shared" si="141"/>
        <v>0.6</v>
      </c>
      <c r="EL83" s="154">
        <f t="shared" si="142"/>
        <v>0</v>
      </c>
      <c r="EM83" s="154">
        <f t="shared" si="143"/>
        <v>0</v>
      </c>
      <c r="EN83" s="160">
        <f t="shared" si="144"/>
        <v>0</v>
      </c>
      <c r="EO83" s="434">
        <f t="shared" si="145"/>
        <v>5</v>
      </c>
      <c r="EP83" s="153">
        <f t="shared" si="146"/>
        <v>1</v>
      </c>
      <c r="EQ83" s="434">
        <f t="shared" si="147"/>
        <v>3</v>
      </c>
      <c r="ER83" s="153">
        <f t="shared" si="148"/>
        <v>0.6</v>
      </c>
      <c r="ES83" s="154">
        <f t="shared" si="149"/>
        <v>0</v>
      </c>
      <c r="ET83" s="154">
        <f t="shared" si="150"/>
        <v>0</v>
      </c>
      <c r="EU83" s="160">
        <f t="shared" si="151"/>
        <v>0</v>
      </c>
      <c r="EV83" s="434">
        <f t="shared" si="152"/>
        <v>5</v>
      </c>
      <c r="EW83" s="153">
        <f t="shared" si="153"/>
        <v>1</v>
      </c>
      <c r="EX83" s="434">
        <f t="shared" si="154"/>
        <v>3</v>
      </c>
      <c r="EY83" s="153">
        <f t="shared" si="155"/>
        <v>0.6</v>
      </c>
      <c r="EZ83" s="154">
        <f t="shared" si="156"/>
        <v>0</v>
      </c>
      <c r="FA83" s="154">
        <f t="shared" si="157"/>
        <v>0</v>
      </c>
      <c r="FB83" s="160">
        <f t="shared" si="158"/>
        <v>0</v>
      </c>
      <c r="FC83" s="434">
        <f t="shared" si="159"/>
        <v>5</v>
      </c>
      <c r="FD83" s="153">
        <f t="shared" si="160"/>
        <v>1</v>
      </c>
      <c r="FE83" s="434">
        <f t="shared" si="161"/>
        <v>3</v>
      </c>
      <c r="FF83" s="153">
        <f t="shared" si="162"/>
        <v>0.6</v>
      </c>
      <c r="FG83" s="154">
        <f t="shared" si="163"/>
        <v>0</v>
      </c>
      <c r="FH83" s="154">
        <f t="shared" si="164"/>
        <v>0</v>
      </c>
      <c r="FI83" s="160">
        <f t="shared" si="165"/>
        <v>0</v>
      </c>
      <c r="FJ83" s="434">
        <f t="shared" si="166"/>
        <v>5</v>
      </c>
      <c r="FK83" s="153">
        <f t="shared" si="167"/>
        <v>1</v>
      </c>
      <c r="FL83" s="434">
        <f t="shared" si="168"/>
        <v>3</v>
      </c>
      <c r="FM83" s="153">
        <f t="shared" si="169"/>
        <v>0.6</v>
      </c>
      <c r="FN83" s="154">
        <f t="shared" si="170"/>
        <v>0</v>
      </c>
      <c r="FO83" s="154">
        <f t="shared" si="171"/>
        <v>0</v>
      </c>
      <c r="FP83" s="160">
        <f t="shared" si="172"/>
        <v>0</v>
      </c>
      <c r="FQ83" s="434">
        <f t="shared" si="173"/>
        <v>5</v>
      </c>
      <c r="FR83" s="153">
        <f t="shared" si="174"/>
        <v>1</v>
      </c>
      <c r="FS83" s="434">
        <f t="shared" si="175"/>
        <v>3</v>
      </c>
      <c r="FT83" s="153">
        <f t="shared" si="176"/>
        <v>0.6</v>
      </c>
      <c r="FU83" s="154">
        <f t="shared" si="177"/>
        <v>0</v>
      </c>
      <c r="FV83" s="154">
        <f t="shared" si="178"/>
        <v>0</v>
      </c>
      <c r="FW83" s="160">
        <f t="shared" si="179"/>
        <v>0</v>
      </c>
      <c r="FX83" s="434">
        <f t="shared" si="180"/>
        <v>5</v>
      </c>
      <c r="FY83" s="153">
        <f t="shared" si="181"/>
        <v>1</v>
      </c>
      <c r="FZ83" s="434">
        <f t="shared" si="182"/>
        <v>3</v>
      </c>
      <c r="GA83" s="153">
        <f t="shared" si="183"/>
        <v>0.6</v>
      </c>
      <c r="GB83" s="154">
        <f t="shared" si="184"/>
        <v>0</v>
      </c>
      <c r="GC83" s="154">
        <f t="shared" si="185"/>
        <v>0</v>
      </c>
      <c r="GD83" s="160">
        <f t="shared" si="186"/>
        <v>0</v>
      </c>
      <c r="GE83" s="434">
        <f t="shared" si="187"/>
        <v>5</v>
      </c>
      <c r="GF83" s="153">
        <f t="shared" si="188"/>
        <v>1</v>
      </c>
      <c r="GG83" s="434">
        <f t="shared" si="189"/>
        <v>3</v>
      </c>
      <c r="GH83" s="153">
        <f t="shared" si="190"/>
        <v>0.6</v>
      </c>
      <c r="GI83" s="153">
        <f t="shared" si="203"/>
        <v>0.6</v>
      </c>
    </row>
    <row r="84" spans="1:191" ht="37.799999999999997" hidden="1" customHeight="1" x14ac:dyDescent="0.2">
      <c r="A84" s="156">
        <v>76</v>
      </c>
      <c r="B84" s="133"/>
      <c r="C84" s="133"/>
      <c r="D84" s="274"/>
      <c r="E84" s="133"/>
      <c r="F84" s="275"/>
      <c r="G84" s="133"/>
      <c r="H84" s="133" t="s">
        <v>455</v>
      </c>
      <c r="I84" s="132"/>
      <c r="J84" s="132"/>
      <c r="K84" s="132"/>
      <c r="L84" s="132"/>
      <c r="M84" s="132"/>
      <c r="N84" s="132"/>
      <c r="O84" s="132"/>
      <c r="P84" s="132"/>
      <c r="Q84" s="132"/>
      <c r="R84" s="132"/>
      <c r="S84" s="132"/>
      <c r="T84" s="132"/>
      <c r="U84" s="132"/>
      <c r="V84" s="132"/>
      <c r="W84" s="132"/>
      <c r="X84" s="132"/>
      <c r="Y84" s="132"/>
      <c r="Z84" s="132"/>
      <c r="AA84" s="132"/>
      <c r="AB84" s="132"/>
      <c r="AC84" s="155">
        <f t="shared" si="102"/>
        <v>0</v>
      </c>
      <c r="AD84" s="149">
        <f t="shared" si="103"/>
        <v>1</v>
      </c>
      <c r="AE84" s="155" t="str">
        <f t="shared" si="104"/>
        <v>3 - Moderado</v>
      </c>
      <c r="AF84" s="149">
        <f t="shared" si="105"/>
        <v>0.6</v>
      </c>
      <c r="AG84" s="156" t="str">
        <f t="shared" si="191"/>
        <v/>
      </c>
      <c r="AH84" s="149">
        <f t="shared" si="106"/>
        <v>0.6</v>
      </c>
      <c r="AI84" s="133"/>
      <c r="AJ84" s="133"/>
      <c r="AK84" s="133"/>
      <c r="AL84" s="133"/>
      <c r="AM84" s="134"/>
      <c r="AN84" s="164"/>
      <c r="AO84" s="164"/>
      <c r="AP84" s="134"/>
      <c r="AQ84" s="134"/>
      <c r="AR84" s="164"/>
      <c r="AS84" s="164"/>
      <c r="AT84" s="134"/>
      <c r="AU84" s="134"/>
      <c r="AV84" s="164"/>
      <c r="AW84" s="164"/>
      <c r="AX84" s="134"/>
      <c r="AY84" s="134"/>
      <c r="AZ84" s="164"/>
      <c r="BA84" s="164"/>
      <c r="BB84" s="134"/>
      <c r="BC84" s="134"/>
      <c r="BD84" s="164"/>
      <c r="BE84" s="164"/>
      <c r="BF84" s="134"/>
      <c r="BG84" s="134"/>
      <c r="BH84" s="164"/>
      <c r="BI84" s="164"/>
      <c r="BJ84" s="134"/>
      <c r="BK84" s="134"/>
      <c r="BL84" s="164"/>
      <c r="BM84" s="164"/>
      <c r="BN84" s="134"/>
      <c r="BO84" s="134"/>
      <c r="BP84" s="164"/>
      <c r="BQ84" s="164"/>
      <c r="BR84" s="134"/>
      <c r="BS84" s="134"/>
      <c r="BT84" s="164"/>
      <c r="BU84" s="164"/>
      <c r="BV84" s="134"/>
      <c r="BW84" s="134"/>
      <c r="BX84" s="164"/>
      <c r="BY84" s="164"/>
      <c r="BZ84" s="134"/>
      <c r="CA84" s="134"/>
      <c r="CB84" s="164"/>
      <c r="CC84" s="164"/>
      <c r="CD84" s="134"/>
      <c r="CE84" s="134"/>
      <c r="CF84" s="164"/>
      <c r="CG84" s="164"/>
      <c r="CH84" s="134"/>
      <c r="CI84" s="164"/>
      <c r="CJ84" s="164"/>
      <c r="CK84" s="134"/>
      <c r="CL84" s="159" t="str">
        <f t="shared" si="192"/>
        <v>5 - Muy Alta</v>
      </c>
      <c r="CM84" s="165">
        <f t="shared" si="107"/>
        <v>1</v>
      </c>
      <c r="CN84" s="159" t="str">
        <f t="shared" si="193"/>
        <v>3 - Moderado</v>
      </c>
      <c r="CO84" s="165">
        <f t="shared" si="194"/>
        <v>0.6</v>
      </c>
      <c r="CP84" s="145" t="str">
        <f t="shared" si="108"/>
        <v>ALTO</v>
      </c>
      <c r="CQ84" s="149">
        <f t="shared" si="195"/>
        <v>0.6</v>
      </c>
      <c r="CR84" s="188"/>
      <c r="CS84" s="145">
        <f t="shared" si="196"/>
        <v>5</v>
      </c>
      <c r="CT84" s="134"/>
      <c r="CU84" s="188"/>
      <c r="CV84" s="188"/>
      <c r="CW84" s="158"/>
      <c r="CX84" s="160">
        <f t="shared" si="109"/>
        <v>0</v>
      </c>
      <c r="CY84" s="161">
        <f t="shared" si="197"/>
        <v>3</v>
      </c>
      <c r="CZ84" s="160" t="str">
        <f t="shared" si="198"/>
        <v>Moderado</v>
      </c>
      <c r="DA84" s="153">
        <f t="shared" si="199"/>
        <v>0.6</v>
      </c>
      <c r="DB84" s="154">
        <f t="shared" si="200"/>
        <v>0</v>
      </c>
      <c r="DC84" s="154">
        <f t="shared" si="110"/>
        <v>0</v>
      </c>
      <c r="DD84" s="160">
        <f t="shared" si="201"/>
        <v>0</v>
      </c>
      <c r="DE84" s="434">
        <f t="shared" si="111"/>
        <v>5</v>
      </c>
      <c r="DF84" s="153">
        <f t="shared" si="112"/>
        <v>1</v>
      </c>
      <c r="DG84" s="434">
        <f t="shared" si="202"/>
        <v>3</v>
      </c>
      <c r="DH84" s="434"/>
      <c r="DI84" s="153">
        <f t="shared" si="113"/>
        <v>0.6</v>
      </c>
      <c r="DJ84" s="154">
        <f t="shared" si="114"/>
        <v>0</v>
      </c>
      <c r="DK84" s="154">
        <f t="shared" si="115"/>
        <v>0</v>
      </c>
      <c r="DL84" s="160">
        <f t="shared" si="116"/>
        <v>0</v>
      </c>
      <c r="DM84" s="434">
        <f t="shared" si="117"/>
        <v>5</v>
      </c>
      <c r="DN84" s="153">
        <f t="shared" si="118"/>
        <v>1</v>
      </c>
      <c r="DO84" s="434">
        <f t="shared" si="119"/>
        <v>3</v>
      </c>
      <c r="DP84" s="153">
        <f t="shared" si="120"/>
        <v>0.6</v>
      </c>
      <c r="DQ84" s="154">
        <f t="shared" si="121"/>
        <v>0</v>
      </c>
      <c r="DR84" s="154">
        <f t="shared" si="122"/>
        <v>0</v>
      </c>
      <c r="DS84" s="160">
        <f t="shared" si="123"/>
        <v>0</v>
      </c>
      <c r="DT84" s="434">
        <f t="shared" si="124"/>
        <v>5</v>
      </c>
      <c r="DU84" s="153">
        <f t="shared" si="125"/>
        <v>1</v>
      </c>
      <c r="DV84" s="434">
        <f t="shared" si="126"/>
        <v>3</v>
      </c>
      <c r="DW84" s="153">
        <f t="shared" si="127"/>
        <v>0.6</v>
      </c>
      <c r="DX84" s="154">
        <f t="shared" si="128"/>
        <v>0</v>
      </c>
      <c r="DY84" s="154">
        <f t="shared" si="129"/>
        <v>0</v>
      </c>
      <c r="DZ84" s="160">
        <f t="shared" si="130"/>
        <v>0</v>
      </c>
      <c r="EA84" s="434">
        <f t="shared" si="131"/>
        <v>5</v>
      </c>
      <c r="EB84" s="153">
        <f t="shared" si="132"/>
        <v>1</v>
      </c>
      <c r="EC84" s="434">
        <f t="shared" si="133"/>
        <v>3</v>
      </c>
      <c r="ED84" s="153">
        <f t="shared" si="134"/>
        <v>0.6</v>
      </c>
      <c r="EE84" s="154">
        <f t="shared" si="135"/>
        <v>0</v>
      </c>
      <c r="EF84" s="154">
        <f t="shared" si="136"/>
        <v>0</v>
      </c>
      <c r="EG84" s="160">
        <f t="shared" si="137"/>
        <v>0</v>
      </c>
      <c r="EH84" s="434">
        <f t="shared" si="138"/>
        <v>5</v>
      </c>
      <c r="EI84" s="153">
        <f t="shared" si="139"/>
        <v>1</v>
      </c>
      <c r="EJ84" s="434">
        <f t="shared" si="140"/>
        <v>3</v>
      </c>
      <c r="EK84" s="153">
        <f t="shared" si="141"/>
        <v>0.6</v>
      </c>
      <c r="EL84" s="154">
        <f t="shared" si="142"/>
        <v>0</v>
      </c>
      <c r="EM84" s="154">
        <f t="shared" si="143"/>
        <v>0</v>
      </c>
      <c r="EN84" s="160">
        <f t="shared" si="144"/>
        <v>0</v>
      </c>
      <c r="EO84" s="434">
        <f t="shared" si="145"/>
        <v>5</v>
      </c>
      <c r="EP84" s="153">
        <f t="shared" si="146"/>
        <v>1</v>
      </c>
      <c r="EQ84" s="434">
        <f t="shared" si="147"/>
        <v>3</v>
      </c>
      <c r="ER84" s="153">
        <f t="shared" si="148"/>
        <v>0.6</v>
      </c>
      <c r="ES84" s="154">
        <f t="shared" si="149"/>
        <v>0</v>
      </c>
      <c r="ET84" s="154">
        <f t="shared" si="150"/>
        <v>0</v>
      </c>
      <c r="EU84" s="160">
        <f t="shared" si="151"/>
        <v>0</v>
      </c>
      <c r="EV84" s="434">
        <f t="shared" si="152"/>
        <v>5</v>
      </c>
      <c r="EW84" s="153">
        <f t="shared" si="153"/>
        <v>1</v>
      </c>
      <c r="EX84" s="434">
        <f t="shared" si="154"/>
        <v>3</v>
      </c>
      <c r="EY84" s="153">
        <f t="shared" si="155"/>
        <v>0.6</v>
      </c>
      <c r="EZ84" s="154">
        <f t="shared" si="156"/>
        <v>0</v>
      </c>
      <c r="FA84" s="154">
        <f t="shared" si="157"/>
        <v>0</v>
      </c>
      <c r="FB84" s="160">
        <f t="shared" si="158"/>
        <v>0</v>
      </c>
      <c r="FC84" s="434">
        <f t="shared" si="159"/>
        <v>5</v>
      </c>
      <c r="FD84" s="153">
        <f t="shared" si="160"/>
        <v>1</v>
      </c>
      <c r="FE84" s="434">
        <f t="shared" si="161"/>
        <v>3</v>
      </c>
      <c r="FF84" s="153">
        <f t="shared" si="162"/>
        <v>0.6</v>
      </c>
      <c r="FG84" s="154">
        <f t="shared" si="163"/>
        <v>0</v>
      </c>
      <c r="FH84" s="154">
        <f t="shared" si="164"/>
        <v>0</v>
      </c>
      <c r="FI84" s="160">
        <f t="shared" si="165"/>
        <v>0</v>
      </c>
      <c r="FJ84" s="434">
        <f t="shared" si="166"/>
        <v>5</v>
      </c>
      <c r="FK84" s="153">
        <f t="shared" si="167"/>
        <v>1</v>
      </c>
      <c r="FL84" s="434">
        <f t="shared" si="168"/>
        <v>3</v>
      </c>
      <c r="FM84" s="153">
        <f t="shared" si="169"/>
        <v>0.6</v>
      </c>
      <c r="FN84" s="154">
        <f t="shared" si="170"/>
        <v>0</v>
      </c>
      <c r="FO84" s="154">
        <f t="shared" si="171"/>
        <v>0</v>
      </c>
      <c r="FP84" s="160">
        <f t="shared" si="172"/>
        <v>0</v>
      </c>
      <c r="FQ84" s="434">
        <f t="shared" si="173"/>
        <v>5</v>
      </c>
      <c r="FR84" s="153">
        <f t="shared" si="174"/>
        <v>1</v>
      </c>
      <c r="FS84" s="434">
        <f t="shared" si="175"/>
        <v>3</v>
      </c>
      <c r="FT84" s="153">
        <f t="shared" si="176"/>
        <v>0.6</v>
      </c>
      <c r="FU84" s="154">
        <f t="shared" si="177"/>
        <v>0</v>
      </c>
      <c r="FV84" s="154">
        <f t="shared" si="178"/>
        <v>0</v>
      </c>
      <c r="FW84" s="160">
        <f t="shared" si="179"/>
        <v>0</v>
      </c>
      <c r="FX84" s="434">
        <f t="shared" si="180"/>
        <v>5</v>
      </c>
      <c r="FY84" s="153">
        <f t="shared" si="181"/>
        <v>1</v>
      </c>
      <c r="FZ84" s="434">
        <f t="shared" si="182"/>
        <v>3</v>
      </c>
      <c r="GA84" s="153">
        <f t="shared" si="183"/>
        <v>0.6</v>
      </c>
      <c r="GB84" s="154">
        <f t="shared" si="184"/>
        <v>0</v>
      </c>
      <c r="GC84" s="154">
        <f t="shared" si="185"/>
        <v>0</v>
      </c>
      <c r="GD84" s="160">
        <f t="shared" si="186"/>
        <v>0</v>
      </c>
      <c r="GE84" s="434">
        <f t="shared" si="187"/>
        <v>5</v>
      </c>
      <c r="GF84" s="153">
        <f t="shared" si="188"/>
        <v>1</v>
      </c>
      <c r="GG84" s="434">
        <f t="shared" si="189"/>
        <v>3</v>
      </c>
      <c r="GH84" s="153">
        <f t="shared" si="190"/>
        <v>0.6</v>
      </c>
      <c r="GI84" s="153">
        <f t="shared" si="203"/>
        <v>0.6</v>
      </c>
    </row>
    <row r="85" spans="1:191" ht="37.799999999999997" hidden="1" customHeight="1" x14ac:dyDescent="0.2">
      <c r="A85" s="156">
        <v>77</v>
      </c>
      <c r="B85" s="133"/>
      <c r="C85" s="133"/>
      <c r="D85" s="274"/>
      <c r="E85" s="133"/>
      <c r="F85" s="275"/>
      <c r="G85" s="133"/>
      <c r="H85" s="133" t="s">
        <v>455</v>
      </c>
      <c r="I85" s="132"/>
      <c r="J85" s="132"/>
      <c r="K85" s="132"/>
      <c r="L85" s="132"/>
      <c r="M85" s="132"/>
      <c r="N85" s="132"/>
      <c r="O85" s="132"/>
      <c r="P85" s="132"/>
      <c r="Q85" s="132"/>
      <c r="R85" s="132"/>
      <c r="S85" s="132"/>
      <c r="T85" s="132"/>
      <c r="U85" s="132"/>
      <c r="V85" s="132"/>
      <c r="W85" s="132"/>
      <c r="X85" s="132"/>
      <c r="Y85" s="132"/>
      <c r="Z85" s="132"/>
      <c r="AA85" s="132"/>
      <c r="AB85" s="132"/>
      <c r="AC85" s="155">
        <f t="shared" si="102"/>
        <v>0</v>
      </c>
      <c r="AD85" s="149">
        <f t="shared" si="103"/>
        <v>1</v>
      </c>
      <c r="AE85" s="155" t="str">
        <f t="shared" si="104"/>
        <v>3 - Moderado</v>
      </c>
      <c r="AF85" s="149">
        <f t="shared" si="105"/>
        <v>0.6</v>
      </c>
      <c r="AG85" s="156" t="str">
        <f t="shared" si="191"/>
        <v/>
      </c>
      <c r="AH85" s="149">
        <f t="shared" si="106"/>
        <v>0.6</v>
      </c>
      <c r="AI85" s="133"/>
      <c r="AJ85" s="133"/>
      <c r="AK85" s="133"/>
      <c r="AL85" s="133"/>
      <c r="AM85" s="134"/>
      <c r="AN85" s="164"/>
      <c r="AO85" s="164"/>
      <c r="AP85" s="134"/>
      <c r="AQ85" s="134"/>
      <c r="AR85" s="164"/>
      <c r="AS85" s="164"/>
      <c r="AT85" s="134"/>
      <c r="AU85" s="134"/>
      <c r="AV85" s="164"/>
      <c r="AW85" s="164"/>
      <c r="AX85" s="134"/>
      <c r="AY85" s="134"/>
      <c r="AZ85" s="164"/>
      <c r="BA85" s="164"/>
      <c r="BB85" s="134"/>
      <c r="BC85" s="134"/>
      <c r="BD85" s="164"/>
      <c r="BE85" s="164"/>
      <c r="BF85" s="134"/>
      <c r="BG85" s="134"/>
      <c r="BH85" s="164"/>
      <c r="BI85" s="164"/>
      <c r="BJ85" s="134"/>
      <c r="BK85" s="134"/>
      <c r="BL85" s="164"/>
      <c r="BM85" s="164"/>
      <c r="BN85" s="134"/>
      <c r="BO85" s="134"/>
      <c r="BP85" s="164"/>
      <c r="BQ85" s="164"/>
      <c r="BR85" s="134"/>
      <c r="BS85" s="134"/>
      <c r="BT85" s="164"/>
      <c r="BU85" s="164"/>
      <c r="BV85" s="134"/>
      <c r="BW85" s="134"/>
      <c r="BX85" s="164"/>
      <c r="BY85" s="164"/>
      <c r="BZ85" s="134"/>
      <c r="CA85" s="134"/>
      <c r="CB85" s="164"/>
      <c r="CC85" s="164"/>
      <c r="CD85" s="134"/>
      <c r="CE85" s="134"/>
      <c r="CF85" s="164"/>
      <c r="CG85" s="164"/>
      <c r="CH85" s="134"/>
      <c r="CI85" s="164"/>
      <c r="CJ85" s="164"/>
      <c r="CK85" s="134"/>
      <c r="CL85" s="159" t="str">
        <f t="shared" si="192"/>
        <v>5 - Muy Alta</v>
      </c>
      <c r="CM85" s="165">
        <f t="shared" si="107"/>
        <v>1</v>
      </c>
      <c r="CN85" s="159" t="str">
        <f t="shared" si="193"/>
        <v>3 - Moderado</v>
      </c>
      <c r="CO85" s="165">
        <f t="shared" si="194"/>
        <v>0.6</v>
      </c>
      <c r="CP85" s="145" t="str">
        <f t="shared" si="108"/>
        <v>ALTO</v>
      </c>
      <c r="CQ85" s="149">
        <f t="shared" si="195"/>
        <v>0.6</v>
      </c>
      <c r="CR85" s="188"/>
      <c r="CS85" s="145">
        <f t="shared" si="196"/>
        <v>5</v>
      </c>
      <c r="CT85" s="134"/>
      <c r="CU85" s="188"/>
      <c r="CV85" s="188"/>
      <c r="CW85" s="158"/>
      <c r="CX85" s="160">
        <f t="shared" si="109"/>
        <v>0</v>
      </c>
      <c r="CY85" s="161">
        <f t="shared" si="197"/>
        <v>3</v>
      </c>
      <c r="CZ85" s="160" t="str">
        <f t="shared" si="198"/>
        <v>Moderado</v>
      </c>
      <c r="DA85" s="153">
        <f t="shared" si="199"/>
        <v>0.6</v>
      </c>
      <c r="DB85" s="154">
        <f t="shared" si="200"/>
        <v>0</v>
      </c>
      <c r="DC85" s="154">
        <f t="shared" si="110"/>
        <v>0</v>
      </c>
      <c r="DD85" s="160">
        <f t="shared" si="201"/>
        <v>0</v>
      </c>
      <c r="DE85" s="434">
        <f t="shared" si="111"/>
        <v>5</v>
      </c>
      <c r="DF85" s="153">
        <f t="shared" si="112"/>
        <v>1</v>
      </c>
      <c r="DG85" s="434">
        <f t="shared" si="202"/>
        <v>3</v>
      </c>
      <c r="DH85" s="434"/>
      <c r="DI85" s="153">
        <f t="shared" si="113"/>
        <v>0.6</v>
      </c>
      <c r="DJ85" s="154">
        <f t="shared" si="114"/>
        <v>0</v>
      </c>
      <c r="DK85" s="154">
        <f t="shared" si="115"/>
        <v>0</v>
      </c>
      <c r="DL85" s="160">
        <f t="shared" si="116"/>
        <v>0</v>
      </c>
      <c r="DM85" s="434">
        <f t="shared" si="117"/>
        <v>5</v>
      </c>
      <c r="DN85" s="153">
        <f t="shared" si="118"/>
        <v>1</v>
      </c>
      <c r="DO85" s="434">
        <f t="shared" si="119"/>
        <v>3</v>
      </c>
      <c r="DP85" s="153">
        <f t="shared" si="120"/>
        <v>0.6</v>
      </c>
      <c r="DQ85" s="154">
        <f t="shared" si="121"/>
        <v>0</v>
      </c>
      <c r="DR85" s="154">
        <f t="shared" si="122"/>
        <v>0</v>
      </c>
      <c r="DS85" s="160">
        <f t="shared" si="123"/>
        <v>0</v>
      </c>
      <c r="DT85" s="434">
        <f t="shared" si="124"/>
        <v>5</v>
      </c>
      <c r="DU85" s="153">
        <f t="shared" si="125"/>
        <v>1</v>
      </c>
      <c r="DV85" s="434">
        <f t="shared" si="126"/>
        <v>3</v>
      </c>
      <c r="DW85" s="153">
        <f t="shared" si="127"/>
        <v>0.6</v>
      </c>
      <c r="DX85" s="154">
        <f t="shared" si="128"/>
        <v>0</v>
      </c>
      <c r="DY85" s="154">
        <f t="shared" si="129"/>
        <v>0</v>
      </c>
      <c r="DZ85" s="160">
        <f t="shared" si="130"/>
        <v>0</v>
      </c>
      <c r="EA85" s="434">
        <f t="shared" si="131"/>
        <v>5</v>
      </c>
      <c r="EB85" s="153">
        <f t="shared" si="132"/>
        <v>1</v>
      </c>
      <c r="EC85" s="434">
        <f t="shared" si="133"/>
        <v>3</v>
      </c>
      <c r="ED85" s="153">
        <f t="shared" si="134"/>
        <v>0.6</v>
      </c>
      <c r="EE85" s="154">
        <f t="shared" si="135"/>
        <v>0</v>
      </c>
      <c r="EF85" s="154">
        <f t="shared" si="136"/>
        <v>0</v>
      </c>
      <c r="EG85" s="160">
        <f t="shared" si="137"/>
        <v>0</v>
      </c>
      <c r="EH85" s="434">
        <f t="shared" si="138"/>
        <v>5</v>
      </c>
      <c r="EI85" s="153">
        <f t="shared" si="139"/>
        <v>1</v>
      </c>
      <c r="EJ85" s="434">
        <f t="shared" si="140"/>
        <v>3</v>
      </c>
      <c r="EK85" s="153">
        <f t="shared" si="141"/>
        <v>0.6</v>
      </c>
      <c r="EL85" s="154">
        <f t="shared" si="142"/>
        <v>0</v>
      </c>
      <c r="EM85" s="154">
        <f t="shared" si="143"/>
        <v>0</v>
      </c>
      <c r="EN85" s="160">
        <f t="shared" si="144"/>
        <v>0</v>
      </c>
      <c r="EO85" s="434">
        <f t="shared" si="145"/>
        <v>5</v>
      </c>
      <c r="EP85" s="153">
        <f t="shared" si="146"/>
        <v>1</v>
      </c>
      <c r="EQ85" s="434">
        <f t="shared" si="147"/>
        <v>3</v>
      </c>
      <c r="ER85" s="153">
        <f t="shared" si="148"/>
        <v>0.6</v>
      </c>
      <c r="ES85" s="154">
        <f t="shared" si="149"/>
        <v>0</v>
      </c>
      <c r="ET85" s="154">
        <f t="shared" si="150"/>
        <v>0</v>
      </c>
      <c r="EU85" s="160">
        <f t="shared" si="151"/>
        <v>0</v>
      </c>
      <c r="EV85" s="434">
        <f t="shared" si="152"/>
        <v>5</v>
      </c>
      <c r="EW85" s="153">
        <f t="shared" si="153"/>
        <v>1</v>
      </c>
      <c r="EX85" s="434">
        <f t="shared" si="154"/>
        <v>3</v>
      </c>
      <c r="EY85" s="153">
        <f t="shared" si="155"/>
        <v>0.6</v>
      </c>
      <c r="EZ85" s="154">
        <f t="shared" si="156"/>
        <v>0</v>
      </c>
      <c r="FA85" s="154">
        <f t="shared" si="157"/>
        <v>0</v>
      </c>
      <c r="FB85" s="160">
        <f t="shared" si="158"/>
        <v>0</v>
      </c>
      <c r="FC85" s="434">
        <f t="shared" si="159"/>
        <v>5</v>
      </c>
      <c r="FD85" s="153">
        <f t="shared" si="160"/>
        <v>1</v>
      </c>
      <c r="FE85" s="434">
        <f t="shared" si="161"/>
        <v>3</v>
      </c>
      <c r="FF85" s="153">
        <f t="shared" si="162"/>
        <v>0.6</v>
      </c>
      <c r="FG85" s="154">
        <f t="shared" si="163"/>
        <v>0</v>
      </c>
      <c r="FH85" s="154">
        <f t="shared" si="164"/>
        <v>0</v>
      </c>
      <c r="FI85" s="160">
        <f t="shared" si="165"/>
        <v>0</v>
      </c>
      <c r="FJ85" s="434">
        <f t="shared" si="166"/>
        <v>5</v>
      </c>
      <c r="FK85" s="153">
        <f t="shared" si="167"/>
        <v>1</v>
      </c>
      <c r="FL85" s="434">
        <f t="shared" si="168"/>
        <v>3</v>
      </c>
      <c r="FM85" s="153">
        <f t="shared" si="169"/>
        <v>0.6</v>
      </c>
      <c r="FN85" s="154">
        <f t="shared" si="170"/>
        <v>0</v>
      </c>
      <c r="FO85" s="154">
        <f t="shared" si="171"/>
        <v>0</v>
      </c>
      <c r="FP85" s="160">
        <f t="shared" si="172"/>
        <v>0</v>
      </c>
      <c r="FQ85" s="434">
        <f t="shared" si="173"/>
        <v>5</v>
      </c>
      <c r="FR85" s="153">
        <f t="shared" si="174"/>
        <v>1</v>
      </c>
      <c r="FS85" s="434">
        <f t="shared" si="175"/>
        <v>3</v>
      </c>
      <c r="FT85" s="153">
        <f t="shared" si="176"/>
        <v>0.6</v>
      </c>
      <c r="FU85" s="154">
        <f t="shared" si="177"/>
        <v>0</v>
      </c>
      <c r="FV85" s="154">
        <f t="shared" si="178"/>
        <v>0</v>
      </c>
      <c r="FW85" s="160">
        <f t="shared" si="179"/>
        <v>0</v>
      </c>
      <c r="FX85" s="434">
        <f t="shared" si="180"/>
        <v>5</v>
      </c>
      <c r="FY85" s="153">
        <f t="shared" si="181"/>
        <v>1</v>
      </c>
      <c r="FZ85" s="434">
        <f t="shared" si="182"/>
        <v>3</v>
      </c>
      <c r="GA85" s="153">
        <f t="shared" si="183"/>
        <v>0.6</v>
      </c>
      <c r="GB85" s="154">
        <f t="shared" si="184"/>
        <v>0</v>
      </c>
      <c r="GC85" s="154">
        <f t="shared" si="185"/>
        <v>0</v>
      </c>
      <c r="GD85" s="160">
        <f t="shared" si="186"/>
        <v>0</v>
      </c>
      <c r="GE85" s="434">
        <f t="shared" si="187"/>
        <v>5</v>
      </c>
      <c r="GF85" s="153">
        <f t="shared" si="188"/>
        <v>1</v>
      </c>
      <c r="GG85" s="434">
        <f t="shared" si="189"/>
        <v>3</v>
      </c>
      <c r="GH85" s="153">
        <f t="shared" si="190"/>
        <v>0.6</v>
      </c>
      <c r="GI85" s="153">
        <f t="shared" si="203"/>
        <v>0.6</v>
      </c>
    </row>
    <row r="86" spans="1:191" ht="37.799999999999997" hidden="1" customHeight="1" x14ac:dyDescent="0.2">
      <c r="A86" s="156">
        <v>78</v>
      </c>
      <c r="B86" s="133"/>
      <c r="C86" s="133"/>
      <c r="D86" s="274"/>
      <c r="E86" s="133"/>
      <c r="F86" s="275"/>
      <c r="G86" s="133"/>
      <c r="H86" s="133" t="s">
        <v>455</v>
      </c>
      <c r="I86" s="132"/>
      <c r="J86" s="132"/>
      <c r="K86" s="132"/>
      <c r="L86" s="132"/>
      <c r="M86" s="132"/>
      <c r="N86" s="132"/>
      <c r="O86" s="132"/>
      <c r="P86" s="132"/>
      <c r="Q86" s="132"/>
      <c r="R86" s="132"/>
      <c r="S86" s="132"/>
      <c r="T86" s="132"/>
      <c r="U86" s="132"/>
      <c r="V86" s="132"/>
      <c r="W86" s="132"/>
      <c r="X86" s="132"/>
      <c r="Y86" s="132"/>
      <c r="Z86" s="132"/>
      <c r="AA86" s="132"/>
      <c r="AB86" s="132"/>
      <c r="AC86" s="155">
        <f t="shared" si="102"/>
        <v>0</v>
      </c>
      <c r="AD86" s="149">
        <f t="shared" si="103"/>
        <v>1</v>
      </c>
      <c r="AE86" s="155" t="str">
        <f t="shared" si="104"/>
        <v>3 - Moderado</v>
      </c>
      <c r="AF86" s="149">
        <f t="shared" si="105"/>
        <v>0.6</v>
      </c>
      <c r="AG86" s="156" t="str">
        <f t="shared" si="191"/>
        <v/>
      </c>
      <c r="AH86" s="149">
        <f t="shared" si="106"/>
        <v>0.6</v>
      </c>
      <c r="AI86" s="133"/>
      <c r="AJ86" s="133"/>
      <c r="AK86" s="133"/>
      <c r="AL86" s="133"/>
      <c r="AM86" s="134"/>
      <c r="AN86" s="164"/>
      <c r="AO86" s="164"/>
      <c r="AP86" s="134"/>
      <c r="AQ86" s="134"/>
      <c r="AR86" s="164"/>
      <c r="AS86" s="164"/>
      <c r="AT86" s="134"/>
      <c r="AU86" s="134"/>
      <c r="AV86" s="164"/>
      <c r="AW86" s="164"/>
      <c r="AX86" s="134"/>
      <c r="AY86" s="134"/>
      <c r="AZ86" s="164"/>
      <c r="BA86" s="164"/>
      <c r="BB86" s="134"/>
      <c r="BC86" s="134"/>
      <c r="BD86" s="164"/>
      <c r="BE86" s="164"/>
      <c r="BF86" s="134"/>
      <c r="BG86" s="134"/>
      <c r="BH86" s="164"/>
      <c r="BI86" s="164"/>
      <c r="BJ86" s="134"/>
      <c r="BK86" s="134"/>
      <c r="BL86" s="164"/>
      <c r="BM86" s="164"/>
      <c r="BN86" s="134"/>
      <c r="BO86" s="134"/>
      <c r="BP86" s="164"/>
      <c r="BQ86" s="164"/>
      <c r="BR86" s="134"/>
      <c r="BS86" s="134"/>
      <c r="BT86" s="164"/>
      <c r="BU86" s="164"/>
      <c r="BV86" s="134"/>
      <c r="BW86" s="134"/>
      <c r="BX86" s="164"/>
      <c r="BY86" s="164"/>
      <c r="BZ86" s="134"/>
      <c r="CA86" s="134"/>
      <c r="CB86" s="164"/>
      <c r="CC86" s="164"/>
      <c r="CD86" s="134"/>
      <c r="CE86" s="134"/>
      <c r="CF86" s="164"/>
      <c r="CG86" s="164"/>
      <c r="CH86" s="134"/>
      <c r="CI86" s="164"/>
      <c r="CJ86" s="164"/>
      <c r="CK86" s="134"/>
      <c r="CL86" s="159" t="str">
        <f t="shared" si="192"/>
        <v>5 - Muy Alta</v>
      </c>
      <c r="CM86" s="165">
        <f t="shared" si="107"/>
        <v>1</v>
      </c>
      <c r="CN86" s="159" t="str">
        <f t="shared" si="193"/>
        <v>3 - Moderado</v>
      </c>
      <c r="CO86" s="165">
        <f t="shared" si="194"/>
        <v>0.6</v>
      </c>
      <c r="CP86" s="145" t="str">
        <f t="shared" si="108"/>
        <v>ALTO</v>
      </c>
      <c r="CQ86" s="149">
        <f t="shared" si="195"/>
        <v>0.6</v>
      </c>
      <c r="CR86" s="188"/>
      <c r="CS86" s="145">
        <f t="shared" si="196"/>
        <v>5</v>
      </c>
      <c r="CT86" s="134"/>
      <c r="CU86" s="188"/>
      <c r="CV86" s="188"/>
      <c r="CW86" s="158"/>
      <c r="CX86" s="160">
        <f t="shared" si="109"/>
        <v>0</v>
      </c>
      <c r="CY86" s="161">
        <f t="shared" si="197"/>
        <v>3</v>
      </c>
      <c r="CZ86" s="160" t="str">
        <f t="shared" si="198"/>
        <v>Moderado</v>
      </c>
      <c r="DA86" s="153">
        <f t="shared" si="199"/>
        <v>0.6</v>
      </c>
      <c r="DB86" s="154">
        <f t="shared" si="200"/>
        <v>0</v>
      </c>
      <c r="DC86" s="154">
        <f t="shared" si="110"/>
        <v>0</v>
      </c>
      <c r="DD86" s="160">
        <f t="shared" si="201"/>
        <v>0</v>
      </c>
      <c r="DE86" s="434">
        <f t="shared" si="111"/>
        <v>5</v>
      </c>
      <c r="DF86" s="153">
        <f t="shared" si="112"/>
        <v>1</v>
      </c>
      <c r="DG86" s="434">
        <f t="shared" si="202"/>
        <v>3</v>
      </c>
      <c r="DH86" s="434"/>
      <c r="DI86" s="153">
        <f t="shared" si="113"/>
        <v>0.6</v>
      </c>
      <c r="DJ86" s="154">
        <f t="shared" si="114"/>
        <v>0</v>
      </c>
      <c r="DK86" s="154">
        <f t="shared" si="115"/>
        <v>0</v>
      </c>
      <c r="DL86" s="160">
        <f t="shared" si="116"/>
        <v>0</v>
      </c>
      <c r="DM86" s="434">
        <f t="shared" si="117"/>
        <v>5</v>
      </c>
      <c r="DN86" s="153">
        <f t="shared" si="118"/>
        <v>1</v>
      </c>
      <c r="DO86" s="434">
        <f t="shared" si="119"/>
        <v>3</v>
      </c>
      <c r="DP86" s="153">
        <f t="shared" si="120"/>
        <v>0.6</v>
      </c>
      <c r="DQ86" s="154">
        <f t="shared" si="121"/>
        <v>0</v>
      </c>
      <c r="DR86" s="154">
        <f t="shared" si="122"/>
        <v>0</v>
      </c>
      <c r="DS86" s="160">
        <f t="shared" si="123"/>
        <v>0</v>
      </c>
      <c r="DT86" s="434">
        <f t="shared" si="124"/>
        <v>5</v>
      </c>
      <c r="DU86" s="153">
        <f t="shared" si="125"/>
        <v>1</v>
      </c>
      <c r="DV86" s="434">
        <f t="shared" si="126"/>
        <v>3</v>
      </c>
      <c r="DW86" s="153">
        <f t="shared" si="127"/>
        <v>0.6</v>
      </c>
      <c r="DX86" s="154">
        <f t="shared" si="128"/>
        <v>0</v>
      </c>
      <c r="DY86" s="154">
        <f t="shared" si="129"/>
        <v>0</v>
      </c>
      <c r="DZ86" s="160">
        <f t="shared" si="130"/>
        <v>0</v>
      </c>
      <c r="EA86" s="434">
        <f t="shared" si="131"/>
        <v>5</v>
      </c>
      <c r="EB86" s="153">
        <f t="shared" si="132"/>
        <v>1</v>
      </c>
      <c r="EC86" s="434">
        <f t="shared" si="133"/>
        <v>3</v>
      </c>
      <c r="ED86" s="153">
        <f t="shared" si="134"/>
        <v>0.6</v>
      </c>
      <c r="EE86" s="154">
        <f t="shared" si="135"/>
        <v>0</v>
      </c>
      <c r="EF86" s="154">
        <f t="shared" si="136"/>
        <v>0</v>
      </c>
      <c r="EG86" s="160">
        <f t="shared" si="137"/>
        <v>0</v>
      </c>
      <c r="EH86" s="434">
        <f t="shared" si="138"/>
        <v>5</v>
      </c>
      <c r="EI86" s="153">
        <f t="shared" si="139"/>
        <v>1</v>
      </c>
      <c r="EJ86" s="434">
        <f t="shared" si="140"/>
        <v>3</v>
      </c>
      <c r="EK86" s="153">
        <f t="shared" si="141"/>
        <v>0.6</v>
      </c>
      <c r="EL86" s="154">
        <f t="shared" si="142"/>
        <v>0</v>
      </c>
      <c r="EM86" s="154">
        <f t="shared" si="143"/>
        <v>0</v>
      </c>
      <c r="EN86" s="160">
        <f t="shared" si="144"/>
        <v>0</v>
      </c>
      <c r="EO86" s="434">
        <f t="shared" si="145"/>
        <v>5</v>
      </c>
      <c r="EP86" s="153">
        <f t="shared" si="146"/>
        <v>1</v>
      </c>
      <c r="EQ86" s="434">
        <f t="shared" si="147"/>
        <v>3</v>
      </c>
      <c r="ER86" s="153">
        <f t="shared" si="148"/>
        <v>0.6</v>
      </c>
      <c r="ES86" s="154">
        <f t="shared" si="149"/>
        <v>0</v>
      </c>
      <c r="ET86" s="154">
        <f t="shared" si="150"/>
        <v>0</v>
      </c>
      <c r="EU86" s="160">
        <f t="shared" si="151"/>
        <v>0</v>
      </c>
      <c r="EV86" s="434">
        <f t="shared" si="152"/>
        <v>5</v>
      </c>
      <c r="EW86" s="153">
        <f t="shared" si="153"/>
        <v>1</v>
      </c>
      <c r="EX86" s="434">
        <f t="shared" si="154"/>
        <v>3</v>
      </c>
      <c r="EY86" s="153">
        <f t="shared" si="155"/>
        <v>0.6</v>
      </c>
      <c r="EZ86" s="154">
        <f t="shared" si="156"/>
        <v>0</v>
      </c>
      <c r="FA86" s="154">
        <f t="shared" si="157"/>
        <v>0</v>
      </c>
      <c r="FB86" s="160">
        <f t="shared" si="158"/>
        <v>0</v>
      </c>
      <c r="FC86" s="434">
        <f t="shared" si="159"/>
        <v>5</v>
      </c>
      <c r="FD86" s="153">
        <f t="shared" si="160"/>
        <v>1</v>
      </c>
      <c r="FE86" s="434">
        <f t="shared" si="161"/>
        <v>3</v>
      </c>
      <c r="FF86" s="153">
        <f t="shared" si="162"/>
        <v>0.6</v>
      </c>
      <c r="FG86" s="154">
        <f t="shared" si="163"/>
        <v>0</v>
      </c>
      <c r="FH86" s="154">
        <f t="shared" si="164"/>
        <v>0</v>
      </c>
      <c r="FI86" s="160">
        <f t="shared" si="165"/>
        <v>0</v>
      </c>
      <c r="FJ86" s="434">
        <f t="shared" si="166"/>
        <v>5</v>
      </c>
      <c r="FK86" s="153">
        <f t="shared" si="167"/>
        <v>1</v>
      </c>
      <c r="FL86" s="434">
        <f t="shared" si="168"/>
        <v>3</v>
      </c>
      <c r="FM86" s="153">
        <f t="shared" si="169"/>
        <v>0.6</v>
      </c>
      <c r="FN86" s="154">
        <f t="shared" si="170"/>
        <v>0</v>
      </c>
      <c r="FO86" s="154">
        <f t="shared" si="171"/>
        <v>0</v>
      </c>
      <c r="FP86" s="160">
        <f t="shared" si="172"/>
        <v>0</v>
      </c>
      <c r="FQ86" s="434">
        <f t="shared" si="173"/>
        <v>5</v>
      </c>
      <c r="FR86" s="153">
        <f t="shared" si="174"/>
        <v>1</v>
      </c>
      <c r="FS86" s="434">
        <f t="shared" si="175"/>
        <v>3</v>
      </c>
      <c r="FT86" s="153">
        <f t="shared" si="176"/>
        <v>0.6</v>
      </c>
      <c r="FU86" s="154">
        <f t="shared" si="177"/>
        <v>0</v>
      </c>
      <c r="FV86" s="154">
        <f t="shared" si="178"/>
        <v>0</v>
      </c>
      <c r="FW86" s="160">
        <f t="shared" si="179"/>
        <v>0</v>
      </c>
      <c r="FX86" s="434">
        <f t="shared" si="180"/>
        <v>5</v>
      </c>
      <c r="FY86" s="153">
        <f t="shared" si="181"/>
        <v>1</v>
      </c>
      <c r="FZ86" s="434">
        <f t="shared" si="182"/>
        <v>3</v>
      </c>
      <c r="GA86" s="153">
        <f t="shared" si="183"/>
        <v>0.6</v>
      </c>
      <c r="GB86" s="154">
        <f t="shared" si="184"/>
        <v>0</v>
      </c>
      <c r="GC86" s="154">
        <f t="shared" si="185"/>
        <v>0</v>
      </c>
      <c r="GD86" s="160">
        <f t="shared" si="186"/>
        <v>0</v>
      </c>
      <c r="GE86" s="434">
        <f t="shared" si="187"/>
        <v>5</v>
      </c>
      <c r="GF86" s="153">
        <f t="shared" si="188"/>
        <v>1</v>
      </c>
      <c r="GG86" s="434">
        <f t="shared" si="189"/>
        <v>3</v>
      </c>
      <c r="GH86" s="153">
        <f t="shared" si="190"/>
        <v>0.6</v>
      </c>
      <c r="GI86" s="153">
        <f t="shared" si="203"/>
        <v>0.6</v>
      </c>
    </row>
    <row r="87" spans="1:191" ht="37.799999999999997" hidden="1" customHeight="1" x14ac:dyDescent="0.2">
      <c r="A87" s="156">
        <v>79</v>
      </c>
      <c r="B87" s="133"/>
      <c r="C87" s="133"/>
      <c r="D87" s="274"/>
      <c r="E87" s="133"/>
      <c r="F87" s="275"/>
      <c r="G87" s="133"/>
      <c r="H87" s="133" t="s">
        <v>455</v>
      </c>
      <c r="I87" s="132"/>
      <c r="J87" s="132"/>
      <c r="K87" s="132"/>
      <c r="L87" s="132"/>
      <c r="M87" s="132"/>
      <c r="N87" s="132"/>
      <c r="O87" s="132"/>
      <c r="P87" s="132"/>
      <c r="Q87" s="132"/>
      <c r="R87" s="132"/>
      <c r="S87" s="132"/>
      <c r="T87" s="132"/>
      <c r="U87" s="132"/>
      <c r="V87" s="132"/>
      <c r="W87" s="132"/>
      <c r="X87" s="132"/>
      <c r="Y87" s="132"/>
      <c r="Z87" s="132"/>
      <c r="AA87" s="132"/>
      <c r="AB87" s="132"/>
      <c r="AC87" s="155">
        <f t="shared" si="102"/>
        <v>0</v>
      </c>
      <c r="AD87" s="149">
        <f t="shared" si="103"/>
        <v>1</v>
      </c>
      <c r="AE87" s="155" t="str">
        <f t="shared" si="104"/>
        <v>3 - Moderado</v>
      </c>
      <c r="AF87" s="149">
        <f t="shared" si="105"/>
        <v>0.6</v>
      </c>
      <c r="AG87" s="156" t="str">
        <f t="shared" si="191"/>
        <v/>
      </c>
      <c r="AH87" s="149">
        <f t="shared" si="106"/>
        <v>0.6</v>
      </c>
      <c r="AI87" s="133"/>
      <c r="AJ87" s="133"/>
      <c r="AK87" s="133"/>
      <c r="AL87" s="133"/>
      <c r="AM87" s="134"/>
      <c r="AN87" s="164"/>
      <c r="AO87" s="164"/>
      <c r="AP87" s="134"/>
      <c r="AQ87" s="134"/>
      <c r="AR87" s="164"/>
      <c r="AS87" s="164"/>
      <c r="AT87" s="134"/>
      <c r="AU87" s="134"/>
      <c r="AV87" s="164"/>
      <c r="AW87" s="164"/>
      <c r="AX87" s="134"/>
      <c r="AY87" s="134"/>
      <c r="AZ87" s="164"/>
      <c r="BA87" s="164"/>
      <c r="BB87" s="134"/>
      <c r="BC87" s="134"/>
      <c r="BD87" s="164"/>
      <c r="BE87" s="164"/>
      <c r="BF87" s="134"/>
      <c r="BG87" s="134"/>
      <c r="BH87" s="164"/>
      <c r="BI87" s="164"/>
      <c r="BJ87" s="134"/>
      <c r="BK87" s="134"/>
      <c r="BL87" s="164"/>
      <c r="BM87" s="164"/>
      <c r="BN87" s="134"/>
      <c r="BO87" s="134"/>
      <c r="BP87" s="164"/>
      <c r="BQ87" s="164"/>
      <c r="BR87" s="134"/>
      <c r="BS87" s="134"/>
      <c r="BT87" s="164"/>
      <c r="BU87" s="164"/>
      <c r="BV87" s="134"/>
      <c r="BW87" s="134"/>
      <c r="BX87" s="164"/>
      <c r="BY87" s="164"/>
      <c r="BZ87" s="134"/>
      <c r="CA87" s="134"/>
      <c r="CB87" s="164"/>
      <c r="CC87" s="164"/>
      <c r="CD87" s="134"/>
      <c r="CE87" s="134"/>
      <c r="CF87" s="164"/>
      <c r="CG87" s="164"/>
      <c r="CH87" s="134"/>
      <c r="CI87" s="164"/>
      <c r="CJ87" s="164"/>
      <c r="CK87" s="134"/>
      <c r="CL87" s="159" t="str">
        <f t="shared" si="192"/>
        <v>5 - Muy Alta</v>
      </c>
      <c r="CM87" s="165">
        <f t="shared" si="107"/>
        <v>1</v>
      </c>
      <c r="CN87" s="159" t="str">
        <f t="shared" si="193"/>
        <v>3 - Moderado</v>
      </c>
      <c r="CO87" s="165">
        <f t="shared" si="194"/>
        <v>0.6</v>
      </c>
      <c r="CP87" s="145" t="str">
        <f t="shared" si="108"/>
        <v>ALTO</v>
      </c>
      <c r="CQ87" s="149">
        <f t="shared" si="195"/>
        <v>0.6</v>
      </c>
      <c r="CR87" s="188"/>
      <c r="CS87" s="145">
        <f t="shared" si="196"/>
        <v>5</v>
      </c>
      <c r="CT87" s="134"/>
      <c r="CU87" s="188"/>
      <c r="CV87" s="188"/>
      <c r="CW87" s="158"/>
      <c r="CX87" s="160">
        <f t="shared" si="109"/>
        <v>0</v>
      </c>
      <c r="CY87" s="161">
        <f t="shared" si="197"/>
        <v>3</v>
      </c>
      <c r="CZ87" s="160" t="str">
        <f t="shared" si="198"/>
        <v>Moderado</v>
      </c>
      <c r="DA87" s="153">
        <f t="shared" si="199"/>
        <v>0.6</v>
      </c>
      <c r="DB87" s="154">
        <f t="shared" si="200"/>
        <v>0</v>
      </c>
      <c r="DC87" s="154">
        <f t="shared" si="110"/>
        <v>0</v>
      </c>
      <c r="DD87" s="160">
        <f t="shared" si="201"/>
        <v>0</v>
      </c>
      <c r="DE87" s="434">
        <f t="shared" si="111"/>
        <v>5</v>
      </c>
      <c r="DF87" s="153">
        <f t="shared" si="112"/>
        <v>1</v>
      </c>
      <c r="DG87" s="434">
        <f t="shared" si="202"/>
        <v>3</v>
      </c>
      <c r="DH87" s="434"/>
      <c r="DI87" s="153">
        <f t="shared" si="113"/>
        <v>0.6</v>
      </c>
      <c r="DJ87" s="154">
        <f t="shared" si="114"/>
        <v>0</v>
      </c>
      <c r="DK87" s="154">
        <f t="shared" si="115"/>
        <v>0</v>
      </c>
      <c r="DL87" s="160">
        <f t="shared" si="116"/>
        <v>0</v>
      </c>
      <c r="DM87" s="434">
        <f t="shared" si="117"/>
        <v>5</v>
      </c>
      <c r="DN87" s="153">
        <f t="shared" si="118"/>
        <v>1</v>
      </c>
      <c r="DO87" s="434">
        <f t="shared" si="119"/>
        <v>3</v>
      </c>
      <c r="DP87" s="153">
        <f t="shared" si="120"/>
        <v>0.6</v>
      </c>
      <c r="DQ87" s="154">
        <f t="shared" si="121"/>
        <v>0</v>
      </c>
      <c r="DR87" s="154">
        <f t="shared" si="122"/>
        <v>0</v>
      </c>
      <c r="DS87" s="160">
        <f t="shared" si="123"/>
        <v>0</v>
      </c>
      <c r="DT87" s="434">
        <f t="shared" si="124"/>
        <v>5</v>
      </c>
      <c r="DU87" s="153">
        <f t="shared" si="125"/>
        <v>1</v>
      </c>
      <c r="DV87" s="434">
        <f t="shared" si="126"/>
        <v>3</v>
      </c>
      <c r="DW87" s="153">
        <f t="shared" si="127"/>
        <v>0.6</v>
      </c>
      <c r="DX87" s="154">
        <f t="shared" si="128"/>
        <v>0</v>
      </c>
      <c r="DY87" s="154">
        <f t="shared" si="129"/>
        <v>0</v>
      </c>
      <c r="DZ87" s="160">
        <f t="shared" si="130"/>
        <v>0</v>
      </c>
      <c r="EA87" s="434">
        <f t="shared" si="131"/>
        <v>5</v>
      </c>
      <c r="EB87" s="153">
        <f t="shared" si="132"/>
        <v>1</v>
      </c>
      <c r="EC87" s="434">
        <f t="shared" si="133"/>
        <v>3</v>
      </c>
      <c r="ED87" s="153">
        <f t="shared" si="134"/>
        <v>0.6</v>
      </c>
      <c r="EE87" s="154">
        <f t="shared" si="135"/>
        <v>0</v>
      </c>
      <c r="EF87" s="154">
        <f t="shared" si="136"/>
        <v>0</v>
      </c>
      <c r="EG87" s="160">
        <f t="shared" si="137"/>
        <v>0</v>
      </c>
      <c r="EH87" s="434">
        <f t="shared" si="138"/>
        <v>5</v>
      </c>
      <c r="EI87" s="153">
        <f t="shared" si="139"/>
        <v>1</v>
      </c>
      <c r="EJ87" s="434">
        <f t="shared" si="140"/>
        <v>3</v>
      </c>
      <c r="EK87" s="153">
        <f t="shared" si="141"/>
        <v>0.6</v>
      </c>
      <c r="EL87" s="154">
        <f t="shared" si="142"/>
        <v>0</v>
      </c>
      <c r="EM87" s="154">
        <f t="shared" si="143"/>
        <v>0</v>
      </c>
      <c r="EN87" s="160">
        <f t="shared" si="144"/>
        <v>0</v>
      </c>
      <c r="EO87" s="434">
        <f t="shared" si="145"/>
        <v>5</v>
      </c>
      <c r="EP87" s="153">
        <f t="shared" si="146"/>
        <v>1</v>
      </c>
      <c r="EQ87" s="434">
        <f t="shared" si="147"/>
        <v>3</v>
      </c>
      <c r="ER87" s="153">
        <f t="shared" si="148"/>
        <v>0.6</v>
      </c>
      <c r="ES87" s="154">
        <f t="shared" si="149"/>
        <v>0</v>
      </c>
      <c r="ET87" s="154">
        <f t="shared" si="150"/>
        <v>0</v>
      </c>
      <c r="EU87" s="160">
        <f t="shared" si="151"/>
        <v>0</v>
      </c>
      <c r="EV87" s="434">
        <f t="shared" si="152"/>
        <v>5</v>
      </c>
      <c r="EW87" s="153">
        <f t="shared" si="153"/>
        <v>1</v>
      </c>
      <c r="EX87" s="434">
        <f t="shared" si="154"/>
        <v>3</v>
      </c>
      <c r="EY87" s="153">
        <f t="shared" si="155"/>
        <v>0.6</v>
      </c>
      <c r="EZ87" s="154">
        <f t="shared" si="156"/>
        <v>0</v>
      </c>
      <c r="FA87" s="154">
        <f t="shared" si="157"/>
        <v>0</v>
      </c>
      <c r="FB87" s="160">
        <f t="shared" si="158"/>
        <v>0</v>
      </c>
      <c r="FC87" s="434">
        <f t="shared" si="159"/>
        <v>5</v>
      </c>
      <c r="FD87" s="153">
        <f t="shared" si="160"/>
        <v>1</v>
      </c>
      <c r="FE87" s="434">
        <f t="shared" si="161"/>
        <v>3</v>
      </c>
      <c r="FF87" s="153">
        <f t="shared" si="162"/>
        <v>0.6</v>
      </c>
      <c r="FG87" s="154">
        <f t="shared" si="163"/>
        <v>0</v>
      </c>
      <c r="FH87" s="154">
        <f t="shared" si="164"/>
        <v>0</v>
      </c>
      <c r="FI87" s="160">
        <f t="shared" si="165"/>
        <v>0</v>
      </c>
      <c r="FJ87" s="434">
        <f t="shared" si="166"/>
        <v>5</v>
      </c>
      <c r="FK87" s="153">
        <f t="shared" si="167"/>
        <v>1</v>
      </c>
      <c r="FL87" s="434">
        <f t="shared" si="168"/>
        <v>3</v>
      </c>
      <c r="FM87" s="153">
        <f t="shared" si="169"/>
        <v>0.6</v>
      </c>
      <c r="FN87" s="154">
        <f t="shared" si="170"/>
        <v>0</v>
      </c>
      <c r="FO87" s="154">
        <f t="shared" si="171"/>
        <v>0</v>
      </c>
      <c r="FP87" s="160">
        <f t="shared" si="172"/>
        <v>0</v>
      </c>
      <c r="FQ87" s="434">
        <f t="shared" si="173"/>
        <v>5</v>
      </c>
      <c r="FR87" s="153">
        <f t="shared" si="174"/>
        <v>1</v>
      </c>
      <c r="FS87" s="434">
        <f t="shared" si="175"/>
        <v>3</v>
      </c>
      <c r="FT87" s="153">
        <f t="shared" si="176"/>
        <v>0.6</v>
      </c>
      <c r="FU87" s="154">
        <f t="shared" si="177"/>
        <v>0</v>
      </c>
      <c r="FV87" s="154">
        <f t="shared" si="178"/>
        <v>0</v>
      </c>
      <c r="FW87" s="160">
        <f t="shared" si="179"/>
        <v>0</v>
      </c>
      <c r="FX87" s="434">
        <f t="shared" si="180"/>
        <v>5</v>
      </c>
      <c r="FY87" s="153">
        <f t="shared" si="181"/>
        <v>1</v>
      </c>
      <c r="FZ87" s="434">
        <f t="shared" si="182"/>
        <v>3</v>
      </c>
      <c r="GA87" s="153">
        <f t="shared" si="183"/>
        <v>0.6</v>
      </c>
      <c r="GB87" s="154">
        <f t="shared" si="184"/>
        <v>0</v>
      </c>
      <c r="GC87" s="154">
        <f t="shared" si="185"/>
        <v>0</v>
      </c>
      <c r="GD87" s="160">
        <f t="shared" si="186"/>
        <v>0</v>
      </c>
      <c r="GE87" s="434">
        <f t="shared" si="187"/>
        <v>5</v>
      </c>
      <c r="GF87" s="153">
        <f t="shared" si="188"/>
        <v>1</v>
      </c>
      <c r="GG87" s="434">
        <f t="shared" si="189"/>
        <v>3</v>
      </c>
      <c r="GH87" s="153">
        <f t="shared" si="190"/>
        <v>0.6</v>
      </c>
      <c r="GI87" s="153">
        <f t="shared" si="203"/>
        <v>0.6</v>
      </c>
    </row>
    <row r="88" spans="1:191" ht="37.799999999999997" hidden="1" customHeight="1" x14ac:dyDescent="0.2">
      <c r="A88" s="156">
        <v>80</v>
      </c>
      <c r="B88" s="133"/>
      <c r="C88" s="133"/>
      <c r="D88" s="274"/>
      <c r="E88" s="133"/>
      <c r="F88" s="275"/>
      <c r="G88" s="133"/>
      <c r="H88" s="133" t="s">
        <v>455</v>
      </c>
      <c r="I88" s="132"/>
      <c r="J88" s="132"/>
      <c r="K88" s="132"/>
      <c r="L88" s="132"/>
      <c r="M88" s="132"/>
      <c r="N88" s="132"/>
      <c r="O88" s="132"/>
      <c r="P88" s="132"/>
      <c r="Q88" s="132"/>
      <c r="R88" s="132"/>
      <c r="S88" s="132"/>
      <c r="T88" s="132"/>
      <c r="U88" s="132"/>
      <c r="V88" s="132"/>
      <c r="W88" s="132"/>
      <c r="X88" s="132"/>
      <c r="Y88" s="132"/>
      <c r="Z88" s="132"/>
      <c r="AA88" s="132"/>
      <c r="AB88" s="132"/>
      <c r="AC88" s="155">
        <f t="shared" si="102"/>
        <v>0</v>
      </c>
      <c r="AD88" s="149">
        <f t="shared" si="103"/>
        <v>1</v>
      </c>
      <c r="AE88" s="155" t="str">
        <f t="shared" si="104"/>
        <v>3 - Moderado</v>
      </c>
      <c r="AF88" s="149">
        <f t="shared" si="105"/>
        <v>0.6</v>
      </c>
      <c r="AG88" s="156" t="str">
        <f t="shared" si="191"/>
        <v/>
      </c>
      <c r="AH88" s="149">
        <f t="shared" si="106"/>
        <v>0.6</v>
      </c>
      <c r="AI88" s="133"/>
      <c r="AJ88" s="133"/>
      <c r="AK88" s="133"/>
      <c r="AL88" s="133"/>
      <c r="AM88" s="134"/>
      <c r="AN88" s="164"/>
      <c r="AO88" s="164"/>
      <c r="AP88" s="134"/>
      <c r="AQ88" s="134"/>
      <c r="AR88" s="164"/>
      <c r="AS88" s="164"/>
      <c r="AT88" s="134"/>
      <c r="AU88" s="134"/>
      <c r="AV88" s="164"/>
      <c r="AW88" s="164"/>
      <c r="AX88" s="134"/>
      <c r="AY88" s="134"/>
      <c r="AZ88" s="164"/>
      <c r="BA88" s="164"/>
      <c r="BB88" s="134"/>
      <c r="BC88" s="134"/>
      <c r="BD88" s="164"/>
      <c r="BE88" s="164"/>
      <c r="BF88" s="134"/>
      <c r="BG88" s="134"/>
      <c r="BH88" s="164"/>
      <c r="BI88" s="164"/>
      <c r="BJ88" s="134"/>
      <c r="BK88" s="134"/>
      <c r="BL88" s="164"/>
      <c r="BM88" s="164"/>
      <c r="BN88" s="134"/>
      <c r="BO88" s="134"/>
      <c r="BP88" s="164"/>
      <c r="BQ88" s="164"/>
      <c r="BR88" s="134"/>
      <c r="BS88" s="134"/>
      <c r="BT88" s="164"/>
      <c r="BU88" s="164"/>
      <c r="BV88" s="134"/>
      <c r="BW88" s="134"/>
      <c r="BX88" s="164"/>
      <c r="BY88" s="164"/>
      <c r="BZ88" s="134"/>
      <c r="CA88" s="134"/>
      <c r="CB88" s="164"/>
      <c r="CC88" s="164"/>
      <c r="CD88" s="134"/>
      <c r="CE88" s="134"/>
      <c r="CF88" s="164"/>
      <c r="CG88" s="164"/>
      <c r="CH88" s="134"/>
      <c r="CI88" s="164"/>
      <c r="CJ88" s="164"/>
      <c r="CK88" s="134"/>
      <c r="CL88" s="159" t="str">
        <f t="shared" si="192"/>
        <v>5 - Muy Alta</v>
      </c>
      <c r="CM88" s="165">
        <f t="shared" si="107"/>
        <v>1</v>
      </c>
      <c r="CN88" s="159" t="str">
        <f t="shared" si="193"/>
        <v>3 - Moderado</v>
      </c>
      <c r="CO88" s="165">
        <f t="shared" si="194"/>
        <v>0.6</v>
      </c>
      <c r="CP88" s="145" t="str">
        <f t="shared" si="108"/>
        <v>ALTO</v>
      </c>
      <c r="CQ88" s="149">
        <f t="shared" si="195"/>
        <v>0.6</v>
      </c>
      <c r="CR88" s="188"/>
      <c r="CS88" s="145">
        <f t="shared" si="196"/>
        <v>5</v>
      </c>
      <c r="CT88" s="134"/>
      <c r="CU88" s="188"/>
      <c r="CV88" s="188"/>
      <c r="CW88" s="158"/>
      <c r="CX88" s="160">
        <f t="shared" si="109"/>
        <v>0</v>
      </c>
      <c r="CY88" s="161">
        <f t="shared" si="197"/>
        <v>3</v>
      </c>
      <c r="CZ88" s="160" t="str">
        <f t="shared" si="198"/>
        <v>Moderado</v>
      </c>
      <c r="DA88" s="153">
        <f t="shared" si="199"/>
        <v>0.6</v>
      </c>
      <c r="DB88" s="154">
        <f t="shared" si="200"/>
        <v>0</v>
      </c>
      <c r="DC88" s="154">
        <f t="shared" si="110"/>
        <v>0</v>
      </c>
      <c r="DD88" s="160">
        <f t="shared" si="201"/>
        <v>0</v>
      </c>
      <c r="DE88" s="434">
        <f t="shared" si="111"/>
        <v>5</v>
      </c>
      <c r="DF88" s="153">
        <f t="shared" si="112"/>
        <v>1</v>
      </c>
      <c r="DG88" s="434">
        <f t="shared" si="202"/>
        <v>3</v>
      </c>
      <c r="DH88" s="434"/>
      <c r="DI88" s="153">
        <f t="shared" si="113"/>
        <v>0.6</v>
      </c>
      <c r="DJ88" s="154">
        <f t="shared" si="114"/>
        <v>0</v>
      </c>
      <c r="DK88" s="154">
        <f t="shared" si="115"/>
        <v>0</v>
      </c>
      <c r="DL88" s="160">
        <f t="shared" si="116"/>
        <v>0</v>
      </c>
      <c r="DM88" s="434">
        <f t="shared" si="117"/>
        <v>5</v>
      </c>
      <c r="DN88" s="153">
        <f t="shared" si="118"/>
        <v>1</v>
      </c>
      <c r="DO88" s="434">
        <f t="shared" si="119"/>
        <v>3</v>
      </c>
      <c r="DP88" s="153">
        <f t="shared" si="120"/>
        <v>0.6</v>
      </c>
      <c r="DQ88" s="154">
        <f t="shared" si="121"/>
        <v>0</v>
      </c>
      <c r="DR88" s="154">
        <f t="shared" si="122"/>
        <v>0</v>
      </c>
      <c r="DS88" s="160">
        <f t="shared" si="123"/>
        <v>0</v>
      </c>
      <c r="DT88" s="434">
        <f t="shared" si="124"/>
        <v>5</v>
      </c>
      <c r="DU88" s="153">
        <f t="shared" si="125"/>
        <v>1</v>
      </c>
      <c r="DV88" s="434">
        <f t="shared" si="126"/>
        <v>3</v>
      </c>
      <c r="DW88" s="153">
        <f t="shared" si="127"/>
        <v>0.6</v>
      </c>
      <c r="DX88" s="154">
        <f t="shared" si="128"/>
        <v>0</v>
      </c>
      <c r="DY88" s="154">
        <f t="shared" si="129"/>
        <v>0</v>
      </c>
      <c r="DZ88" s="160">
        <f t="shared" si="130"/>
        <v>0</v>
      </c>
      <c r="EA88" s="434">
        <f t="shared" si="131"/>
        <v>5</v>
      </c>
      <c r="EB88" s="153">
        <f t="shared" si="132"/>
        <v>1</v>
      </c>
      <c r="EC88" s="434">
        <f t="shared" si="133"/>
        <v>3</v>
      </c>
      <c r="ED88" s="153">
        <f t="shared" si="134"/>
        <v>0.6</v>
      </c>
      <c r="EE88" s="154">
        <f t="shared" si="135"/>
        <v>0</v>
      </c>
      <c r="EF88" s="154">
        <f t="shared" si="136"/>
        <v>0</v>
      </c>
      <c r="EG88" s="160">
        <f t="shared" si="137"/>
        <v>0</v>
      </c>
      <c r="EH88" s="434">
        <f t="shared" si="138"/>
        <v>5</v>
      </c>
      <c r="EI88" s="153">
        <f t="shared" si="139"/>
        <v>1</v>
      </c>
      <c r="EJ88" s="434">
        <f t="shared" si="140"/>
        <v>3</v>
      </c>
      <c r="EK88" s="153">
        <f t="shared" si="141"/>
        <v>0.6</v>
      </c>
      <c r="EL88" s="154">
        <f t="shared" si="142"/>
        <v>0</v>
      </c>
      <c r="EM88" s="154">
        <f t="shared" si="143"/>
        <v>0</v>
      </c>
      <c r="EN88" s="160">
        <f t="shared" si="144"/>
        <v>0</v>
      </c>
      <c r="EO88" s="434">
        <f t="shared" si="145"/>
        <v>5</v>
      </c>
      <c r="EP88" s="153">
        <f t="shared" si="146"/>
        <v>1</v>
      </c>
      <c r="EQ88" s="434">
        <f t="shared" si="147"/>
        <v>3</v>
      </c>
      <c r="ER88" s="153">
        <f t="shared" si="148"/>
        <v>0.6</v>
      </c>
      <c r="ES88" s="154">
        <f t="shared" si="149"/>
        <v>0</v>
      </c>
      <c r="ET88" s="154">
        <f t="shared" si="150"/>
        <v>0</v>
      </c>
      <c r="EU88" s="160">
        <f t="shared" si="151"/>
        <v>0</v>
      </c>
      <c r="EV88" s="434">
        <f t="shared" si="152"/>
        <v>5</v>
      </c>
      <c r="EW88" s="153">
        <f t="shared" si="153"/>
        <v>1</v>
      </c>
      <c r="EX88" s="434">
        <f t="shared" si="154"/>
        <v>3</v>
      </c>
      <c r="EY88" s="153">
        <f t="shared" si="155"/>
        <v>0.6</v>
      </c>
      <c r="EZ88" s="154">
        <f t="shared" si="156"/>
        <v>0</v>
      </c>
      <c r="FA88" s="154">
        <f t="shared" si="157"/>
        <v>0</v>
      </c>
      <c r="FB88" s="160">
        <f t="shared" si="158"/>
        <v>0</v>
      </c>
      <c r="FC88" s="434">
        <f t="shared" si="159"/>
        <v>5</v>
      </c>
      <c r="FD88" s="153">
        <f t="shared" si="160"/>
        <v>1</v>
      </c>
      <c r="FE88" s="434">
        <f t="shared" si="161"/>
        <v>3</v>
      </c>
      <c r="FF88" s="153">
        <f t="shared" si="162"/>
        <v>0.6</v>
      </c>
      <c r="FG88" s="154">
        <f t="shared" si="163"/>
        <v>0</v>
      </c>
      <c r="FH88" s="154">
        <f t="shared" si="164"/>
        <v>0</v>
      </c>
      <c r="FI88" s="160">
        <f t="shared" si="165"/>
        <v>0</v>
      </c>
      <c r="FJ88" s="434">
        <f t="shared" si="166"/>
        <v>5</v>
      </c>
      <c r="FK88" s="153">
        <f t="shared" si="167"/>
        <v>1</v>
      </c>
      <c r="FL88" s="434">
        <f t="shared" si="168"/>
        <v>3</v>
      </c>
      <c r="FM88" s="153">
        <f t="shared" si="169"/>
        <v>0.6</v>
      </c>
      <c r="FN88" s="154">
        <f t="shared" si="170"/>
        <v>0</v>
      </c>
      <c r="FO88" s="154">
        <f t="shared" si="171"/>
        <v>0</v>
      </c>
      <c r="FP88" s="160">
        <f t="shared" si="172"/>
        <v>0</v>
      </c>
      <c r="FQ88" s="434">
        <f t="shared" si="173"/>
        <v>5</v>
      </c>
      <c r="FR88" s="153">
        <f t="shared" si="174"/>
        <v>1</v>
      </c>
      <c r="FS88" s="434">
        <f t="shared" si="175"/>
        <v>3</v>
      </c>
      <c r="FT88" s="153">
        <f t="shared" si="176"/>
        <v>0.6</v>
      </c>
      <c r="FU88" s="154">
        <f t="shared" si="177"/>
        <v>0</v>
      </c>
      <c r="FV88" s="154">
        <f t="shared" si="178"/>
        <v>0</v>
      </c>
      <c r="FW88" s="160">
        <f t="shared" si="179"/>
        <v>0</v>
      </c>
      <c r="FX88" s="434">
        <f t="shared" si="180"/>
        <v>5</v>
      </c>
      <c r="FY88" s="153">
        <f t="shared" si="181"/>
        <v>1</v>
      </c>
      <c r="FZ88" s="434">
        <f t="shared" si="182"/>
        <v>3</v>
      </c>
      <c r="GA88" s="153">
        <f t="shared" si="183"/>
        <v>0.6</v>
      </c>
      <c r="GB88" s="154">
        <f t="shared" si="184"/>
        <v>0</v>
      </c>
      <c r="GC88" s="154">
        <f t="shared" si="185"/>
        <v>0</v>
      </c>
      <c r="GD88" s="160">
        <f t="shared" si="186"/>
        <v>0</v>
      </c>
      <c r="GE88" s="434">
        <f t="shared" si="187"/>
        <v>5</v>
      </c>
      <c r="GF88" s="153">
        <f t="shared" si="188"/>
        <v>1</v>
      </c>
      <c r="GG88" s="434">
        <f t="shared" si="189"/>
        <v>3</v>
      </c>
      <c r="GH88" s="153">
        <f t="shared" si="190"/>
        <v>0.6</v>
      </c>
      <c r="GI88" s="153">
        <f t="shared" si="203"/>
        <v>0.6</v>
      </c>
    </row>
    <row r="89" spans="1:191" ht="37.799999999999997" hidden="1" customHeight="1" x14ac:dyDescent="0.2">
      <c r="A89" s="156">
        <v>81</v>
      </c>
      <c r="B89" s="133"/>
      <c r="C89" s="133"/>
      <c r="D89" s="274"/>
      <c r="E89" s="133"/>
      <c r="F89" s="275"/>
      <c r="G89" s="133"/>
      <c r="H89" s="133" t="s">
        <v>455</v>
      </c>
      <c r="I89" s="132"/>
      <c r="J89" s="132"/>
      <c r="K89" s="132"/>
      <c r="L89" s="132"/>
      <c r="M89" s="132"/>
      <c r="N89" s="132"/>
      <c r="O89" s="132"/>
      <c r="P89" s="132"/>
      <c r="Q89" s="132"/>
      <c r="R89" s="132"/>
      <c r="S89" s="132"/>
      <c r="T89" s="132"/>
      <c r="U89" s="132"/>
      <c r="V89" s="132"/>
      <c r="W89" s="132"/>
      <c r="X89" s="132"/>
      <c r="Y89" s="132"/>
      <c r="Z89" s="132"/>
      <c r="AA89" s="132"/>
      <c r="AB89" s="132"/>
      <c r="AC89" s="155">
        <f t="shared" si="102"/>
        <v>0</v>
      </c>
      <c r="AD89" s="149">
        <f t="shared" si="103"/>
        <v>1</v>
      </c>
      <c r="AE89" s="155" t="str">
        <f t="shared" si="104"/>
        <v>3 - Moderado</v>
      </c>
      <c r="AF89" s="149">
        <f t="shared" si="105"/>
        <v>0.6</v>
      </c>
      <c r="AG89" s="156" t="str">
        <f t="shared" si="191"/>
        <v/>
      </c>
      <c r="AH89" s="149">
        <f t="shared" si="106"/>
        <v>0.6</v>
      </c>
      <c r="AI89" s="133"/>
      <c r="AJ89" s="133"/>
      <c r="AK89" s="133"/>
      <c r="AL89" s="133"/>
      <c r="AM89" s="134"/>
      <c r="AN89" s="164"/>
      <c r="AO89" s="164"/>
      <c r="AP89" s="134"/>
      <c r="AQ89" s="134"/>
      <c r="AR89" s="164"/>
      <c r="AS89" s="164"/>
      <c r="AT89" s="134"/>
      <c r="AU89" s="134"/>
      <c r="AV89" s="164"/>
      <c r="AW89" s="164"/>
      <c r="AX89" s="134"/>
      <c r="AY89" s="134"/>
      <c r="AZ89" s="164"/>
      <c r="BA89" s="164"/>
      <c r="BB89" s="134"/>
      <c r="BC89" s="134"/>
      <c r="BD89" s="164"/>
      <c r="BE89" s="164"/>
      <c r="BF89" s="134"/>
      <c r="BG89" s="134"/>
      <c r="BH89" s="164"/>
      <c r="BI89" s="164"/>
      <c r="BJ89" s="134"/>
      <c r="BK89" s="134"/>
      <c r="BL89" s="164"/>
      <c r="BM89" s="164"/>
      <c r="BN89" s="134"/>
      <c r="BO89" s="134"/>
      <c r="BP89" s="164"/>
      <c r="BQ89" s="164"/>
      <c r="BR89" s="134"/>
      <c r="BS89" s="134"/>
      <c r="BT89" s="164"/>
      <c r="BU89" s="164"/>
      <c r="BV89" s="134"/>
      <c r="BW89" s="134"/>
      <c r="BX89" s="164"/>
      <c r="BY89" s="164"/>
      <c r="BZ89" s="134"/>
      <c r="CA89" s="134"/>
      <c r="CB89" s="164"/>
      <c r="CC89" s="164"/>
      <c r="CD89" s="134"/>
      <c r="CE89" s="134"/>
      <c r="CF89" s="164"/>
      <c r="CG89" s="164"/>
      <c r="CH89" s="134"/>
      <c r="CI89" s="164"/>
      <c r="CJ89" s="164"/>
      <c r="CK89" s="134"/>
      <c r="CL89" s="159" t="str">
        <f t="shared" si="192"/>
        <v>5 - Muy Alta</v>
      </c>
      <c r="CM89" s="165">
        <f t="shared" si="107"/>
        <v>1</v>
      </c>
      <c r="CN89" s="159" t="str">
        <f t="shared" si="193"/>
        <v>3 - Moderado</v>
      </c>
      <c r="CO89" s="165">
        <f t="shared" si="194"/>
        <v>0.6</v>
      </c>
      <c r="CP89" s="145" t="str">
        <f t="shared" si="108"/>
        <v>ALTO</v>
      </c>
      <c r="CQ89" s="149">
        <f t="shared" si="195"/>
        <v>0.6</v>
      </c>
      <c r="CR89" s="188"/>
      <c r="CS89" s="145">
        <f t="shared" si="196"/>
        <v>5</v>
      </c>
      <c r="CT89" s="134"/>
      <c r="CU89" s="188"/>
      <c r="CV89" s="188"/>
      <c r="CW89" s="158"/>
      <c r="CX89" s="160">
        <f t="shared" si="109"/>
        <v>0</v>
      </c>
      <c r="CY89" s="161">
        <f t="shared" si="197"/>
        <v>3</v>
      </c>
      <c r="CZ89" s="160" t="str">
        <f t="shared" si="198"/>
        <v>Moderado</v>
      </c>
      <c r="DA89" s="153">
        <f t="shared" si="199"/>
        <v>0.6</v>
      </c>
      <c r="DB89" s="154">
        <f t="shared" si="200"/>
        <v>0</v>
      </c>
      <c r="DC89" s="154">
        <f t="shared" si="110"/>
        <v>0</v>
      </c>
      <c r="DD89" s="160">
        <f t="shared" si="201"/>
        <v>0</v>
      </c>
      <c r="DE89" s="434">
        <f t="shared" si="111"/>
        <v>5</v>
      </c>
      <c r="DF89" s="153">
        <f t="shared" si="112"/>
        <v>1</v>
      </c>
      <c r="DG89" s="434">
        <f t="shared" si="202"/>
        <v>3</v>
      </c>
      <c r="DH89" s="434"/>
      <c r="DI89" s="153">
        <f t="shared" si="113"/>
        <v>0.6</v>
      </c>
      <c r="DJ89" s="154">
        <f t="shared" si="114"/>
        <v>0</v>
      </c>
      <c r="DK89" s="154">
        <f t="shared" si="115"/>
        <v>0</v>
      </c>
      <c r="DL89" s="160">
        <f t="shared" si="116"/>
        <v>0</v>
      </c>
      <c r="DM89" s="434">
        <f t="shared" si="117"/>
        <v>5</v>
      </c>
      <c r="DN89" s="153">
        <f t="shared" si="118"/>
        <v>1</v>
      </c>
      <c r="DO89" s="434">
        <f t="shared" si="119"/>
        <v>3</v>
      </c>
      <c r="DP89" s="153">
        <f t="shared" si="120"/>
        <v>0.6</v>
      </c>
      <c r="DQ89" s="154">
        <f t="shared" si="121"/>
        <v>0</v>
      </c>
      <c r="DR89" s="154">
        <f t="shared" si="122"/>
        <v>0</v>
      </c>
      <c r="DS89" s="160">
        <f t="shared" si="123"/>
        <v>0</v>
      </c>
      <c r="DT89" s="434">
        <f t="shared" si="124"/>
        <v>5</v>
      </c>
      <c r="DU89" s="153">
        <f t="shared" si="125"/>
        <v>1</v>
      </c>
      <c r="DV89" s="434">
        <f t="shared" si="126"/>
        <v>3</v>
      </c>
      <c r="DW89" s="153">
        <f t="shared" si="127"/>
        <v>0.6</v>
      </c>
      <c r="DX89" s="154">
        <f t="shared" si="128"/>
        <v>0</v>
      </c>
      <c r="DY89" s="154">
        <f t="shared" si="129"/>
        <v>0</v>
      </c>
      <c r="DZ89" s="160">
        <f t="shared" si="130"/>
        <v>0</v>
      </c>
      <c r="EA89" s="434">
        <f t="shared" si="131"/>
        <v>5</v>
      </c>
      <c r="EB89" s="153">
        <f t="shared" si="132"/>
        <v>1</v>
      </c>
      <c r="EC89" s="434">
        <f t="shared" si="133"/>
        <v>3</v>
      </c>
      <c r="ED89" s="153">
        <f t="shared" si="134"/>
        <v>0.6</v>
      </c>
      <c r="EE89" s="154">
        <f t="shared" si="135"/>
        <v>0</v>
      </c>
      <c r="EF89" s="154">
        <f t="shared" si="136"/>
        <v>0</v>
      </c>
      <c r="EG89" s="160">
        <f t="shared" si="137"/>
        <v>0</v>
      </c>
      <c r="EH89" s="434">
        <f t="shared" si="138"/>
        <v>5</v>
      </c>
      <c r="EI89" s="153">
        <f t="shared" si="139"/>
        <v>1</v>
      </c>
      <c r="EJ89" s="434">
        <f t="shared" si="140"/>
        <v>3</v>
      </c>
      <c r="EK89" s="153">
        <f t="shared" si="141"/>
        <v>0.6</v>
      </c>
      <c r="EL89" s="154">
        <f t="shared" si="142"/>
        <v>0</v>
      </c>
      <c r="EM89" s="154">
        <f t="shared" si="143"/>
        <v>0</v>
      </c>
      <c r="EN89" s="160">
        <f t="shared" si="144"/>
        <v>0</v>
      </c>
      <c r="EO89" s="434">
        <f t="shared" si="145"/>
        <v>5</v>
      </c>
      <c r="EP89" s="153">
        <f t="shared" si="146"/>
        <v>1</v>
      </c>
      <c r="EQ89" s="434">
        <f t="shared" si="147"/>
        <v>3</v>
      </c>
      <c r="ER89" s="153">
        <f t="shared" si="148"/>
        <v>0.6</v>
      </c>
      <c r="ES89" s="154">
        <f t="shared" si="149"/>
        <v>0</v>
      </c>
      <c r="ET89" s="154">
        <f t="shared" si="150"/>
        <v>0</v>
      </c>
      <c r="EU89" s="160">
        <f t="shared" si="151"/>
        <v>0</v>
      </c>
      <c r="EV89" s="434">
        <f t="shared" si="152"/>
        <v>5</v>
      </c>
      <c r="EW89" s="153">
        <f t="shared" si="153"/>
        <v>1</v>
      </c>
      <c r="EX89" s="434">
        <f t="shared" si="154"/>
        <v>3</v>
      </c>
      <c r="EY89" s="153">
        <f t="shared" si="155"/>
        <v>0.6</v>
      </c>
      <c r="EZ89" s="154">
        <f t="shared" si="156"/>
        <v>0</v>
      </c>
      <c r="FA89" s="154">
        <f t="shared" si="157"/>
        <v>0</v>
      </c>
      <c r="FB89" s="160">
        <f t="shared" si="158"/>
        <v>0</v>
      </c>
      <c r="FC89" s="434">
        <f t="shared" si="159"/>
        <v>5</v>
      </c>
      <c r="FD89" s="153">
        <f t="shared" si="160"/>
        <v>1</v>
      </c>
      <c r="FE89" s="434">
        <f t="shared" si="161"/>
        <v>3</v>
      </c>
      <c r="FF89" s="153">
        <f t="shared" si="162"/>
        <v>0.6</v>
      </c>
      <c r="FG89" s="154">
        <f t="shared" si="163"/>
        <v>0</v>
      </c>
      <c r="FH89" s="154">
        <f t="shared" si="164"/>
        <v>0</v>
      </c>
      <c r="FI89" s="160">
        <f t="shared" si="165"/>
        <v>0</v>
      </c>
      <c r="FJ89" s="434">
        <f t="shared" si="166"/>
        <v>5</v>
      </c>
      <c r="FK89" s="153">
        <f t="shared" si="167"/>
        <v>1</v>
      </c>
      <c r="FL89" s="434">
        <f t="shared" si="168"/>
        <v>3</v>
      </c>
      <c r="FM89" s="153">
        <f t="shared" si="169"/>
        <v>0.6</v>
      </c>
      <c r="FN89" s="154">
        <f t="shared" si="170"/>
        <v>0</v>
      </c>
      <c r="FO89" s="154">
        <f t="shared" si="171"/>
        <v>0</v>
      </c>
      <c r="FP89" s="160">
        <f t="shared" si="172"/>
        <v>0</v>
      </c>
      <c r="FQ89" s="434">
        <f t="shared" si="173"/>
        <v>5</v>
      </c>
      <c r="FR89" s="153">
        <f t="shared" si="174"/>
        <v>1</v>
      </c>
      <c r="FS89" s="434">
        <f t="shared" si="175"/>
        <v>3</v>
      </c>
      <c r="FT89" s="153">
        <f t="shared" si="176"/>
        <v>0.6</v>
      </c>
      <c r="FU89" s="154">
        <f t="shared" si="177"/>
        <v>0</v>
      </c>
      <c r="FV89" s="154">
        <f t="shared" si="178"/>
        <v>0</v>
      </c>
      <c r="FW89" s="160">
        <f t="shared" si="179"/>
        <v>0</v>
      </c>
      <c r="FX89" s="434">
        <f t="shared" si="180"/>
        <v>5</v>
      </c>
      <c r="FY89" s="153">
        <f t="shared" si="181"/>
        <v>1</v>
      </c>
      <c r="FZ89" s="434">
        <f t="shared" si="182"/>
        <v>3</v>
      </c>
      <c r="GA89" s="153">
        <f t="shared" si="183"/>
        <v>0.6</v>
      </c>
      <c r="GB89" s="154">
        <f t="shared" si="184"/>
        <v>0</v>
      </c>
      <c r="GC89" s="154">
        <f t="shared" si="185"/>
        <v>0</v>
      </c>
      <c r="GD89" s="160">
        <f t="shared" si="186"/>
        <v>0</v>
      </c>
      <c r="GE89" s="434">
        <f t="shared" si="187"/>
        <v>5</v>
      </c>
      <c r="GF89" s="153">
        <f t="shared" si="188"/>
        <v>1</v>
      </c>
      <c r="GG89" s="434">
        <f t="shared" si="189"/>
        <v>3</v>
      </c>
      <c r="GH89" s="153">
        <f t="shared" si="190"/>
        <v>0.6</v>
      </c>
      <c r="GI89" s="153">
        <f t="shared" si="203"/>
        <v>0.6</v>
      </c>
    </row>
    <row r="90" spans="1:191" ht="37.799999999999997" hidden="1" customHeight="1" x14ac:dyDescent="0.2">
      <c r="A90" s="156">
        <v>82</v>
      </c>
      <c r="B90" s="133"/>
      <c r="C90" s="133"/>
      <c r="D90" s="274"/>
      <c r="E90" s="133"/>
      <c r="F90" s="275"/>
      <c r="G90" s="133"/>
      <c r="H90" s="133" t="s">
        <v>455</v>
      </c>
      <c r="I90" s="132"/>
      <c r="J90" s="132"/>
      <c r="K90" s="132"/>
      <c r="L90" s="132"/>
      <c r="M90" s="132"/>
      <c r="N90" s="132"/>
      <c r="O90" s="132"/>
      <c r="P90" s="132"/>
      <c r="Q90" s="132"/>
      <c r="R90" s="132"/>
      <c r="S90" s="132"/>
      <c r="T90" s="132"/>
      <c r="U90" s="132"/>
      <c r="V90" s="132"/>
      <c r="W90" s="132"/>
      <c r="X90" s="132"/>
      <c r="Y90" s="132"/>
      <c r="Z90" s="132"/>
      <c r="AA90" s="132"/>
      <c r="AB90" s="132"/>
      <c r="AC90" s="155">
        <f t="shared" si="102"/>
        <v>0</v>
      </c>
      <c r="AD90" s="149">
        <f t="shared" si="103"/>
        <v>1</v>
      </c>
      <c r="AE90" s="155" t="str">
        <f t="shared" si="104"/>
        <v>3 - Moderado</v>
      </c>
      <c r="AF90" s="149">
        <f t="shared" si="105"/>
        <v>0.6</v>
      </c>
      <c r="AG90" s="156" t="str">
        <f t="shared" si="191"/>
        <v/>
      </c>
      <c r="AH90" s="149">
        <f t="shared" si="106"/>
        <v>0.6</v>
      </c>
      <c r="AI90" s="133"/>
      <c r="AJ90" s="133"/>
      <c r="AK90" s="133"/>
      <c r="AL90" s="133"/>
      <c r="AM90" s="134"/>
      <c r="AN90" s="164"/>
      <c r="AO90" s="164"/>
      <c r="AP90" s="134"/>
      <c r="AQ90" s="134"/>
      <c r="AR90" s="164"/>
      <c r="AS90" s="164"/>
      <c r="AT90" s="134"/>
      <c r="AU90" s="134"/>
      <c r="AV90" s="164"/>
      <c r="AW90" s="164"/>
      <c r="AX90" s="134"/>
      <c r="AY90" s="134"/>
      <c r="AZ90" s="164"/>
      <c r="BA90" s="164"/>
      <c r="BB90" s="134"/>
      <c r="BC90" s="134"/>
      <c r="BD90" s="164"/>
      <c r="BE90" s="164"/>
      <c r="BF90" s="134"/>
      <c r="BG90" s="134"/>
      <c r="BH90" s="164"/>
      <c r="BI90" s="164"/>
      <c r="BJ90" s="134"/>
      <c r="BK90" s="134"/>
      <c r="BL90" s="164"/>
      <c r="BM90" s="164"/>
      <c r="BN90" s="134"/>
      <c r="BO90" s="134"/>
      <c r="BP90" s="164"/>
      <c r="BQ90" s="164"/>
      <c r="BR90" s="134"/>
      <c r="BS90" s="134"/>
      <c r="BT90" s="164"/>
      <c r="BU90" s="164"/>
      <c r="BV90" s="134"/>
      <c r="BW90" s="134"/>
      <c r="BX90" s="164"/>
      <c r="BY90" s="164"/>
      <c r="BZ90" s="134"/>
      <c r="CA90" s="134"/>
      <c r="CB90" s="164"/>
      <c r="CC90" s="164"/>
      <c r="CD90" s="134"/>
      <c r="CE90" s="134"/>
      <c r="CF90" s="164"/>
      <c r="CG90" s="164"/>
      <c r="CH90" s="134"/>
      <c r="CI90" s="164"/>
      <c r="CJ90" s="164"/>
      <c r="CK90" s="134"/>
      <c r="CL90" s="159" t="str">
        <f t="shared" si="192"/>
        <v>5 - Muy Alta</v>
      </c>
      <c r="CM90" s="165">
        <f t="shared" si="107"/>
        <v>1</v>
      </c>
      <c r="CN90" s="159" t="str">
        <f t="shared" si="193"/>
        <v>3 - Moderado</v>
      </c>
      <c r="CO90" s="165">
        <f t="shared" si="194"/>
        <v>0.6</v>
      </c>
      <c r="CP90" s="145" t="str">
        <f t="shared" si="108"/>
        <v>ALTO</v>
      </c>
      <c r="CQ90" s="149">
        <f t="shared" si="195"/>
        <v>0.6</v>
      </c>
      <c r="CR90" s="188"/>
      <c r="CS90" s="145">
        <f t="shared" si="196"/>
        <v>5</v>
      </c>
      <c r="CT90" s="134"/>
      <c r="CU90" s="188"/>
      <c r="CV90" s="188"/>
      <c r="CW90" s="158"/>
      <c r="CX90" s="160">
        <f t="shared" si="109"/>
        <v>0</v>
      </c>
      <c r="CY90" s="161">
        <f t="shared" si="197"/>
        <v>3</v>
      </c>
      <c r="CZ90" s="160" t="str">
        <f t="shared" si="198"/>
        <v>Moderado</v>
      </c>
      <c r="DA90" s="153">
        <f t="shared" si="199"/>
        <v>0.6</v>
      </c>
      <c r="DB90" s="154">
        <f t="shared" si="200"/>
        <v>0</v>
      </c>
      <c r="DC90" s="154">
        <f t="shared" si="110"/>
        <v>0</v>
      </c>
      <c r="DD90" s="160">
        <f t="shared" si="201"/>
        <v>0</v>
      </c>
      <c r="DE90" s="434">
        <f t="shared" si="111"/>
        <v>5</v>
      </c>
      <c r="DF90" s="153">
        <f t="shared" si="112"/>
        <v>1</v>
      </c>
      <c r="DG90" s="434">
        <f t="shared" si="202"/>
        <v>3</v>
      </c>
      <c r="DH90" s="434"/>
      <c r="DI90" s="153">
        <f t="shared" si="113"/>
        <v>0.6</v>
      </c>
      <c r="DJ90" s="154">
        <f t="shared" si="114"/>
        <v>0</v>
      </c>
      <c r="DK90" s="154">
        <f t="shared" si="115"/>
        <v>0</v>
      </c>
      <c r="DL90" s="160">
        <f t="shared" si="116"/>
        <v>0</v>
      </c>
      <c r="DM90" s="434">
        <f t="shared" si="117"/>
        <v>5</v>
      </c>
      <c r="DN90" s="153">
        <f t="shared" si="118"/>
        <v>1</v>
      </c>
      <c r="DO90" s="434">
        <f t="shared" si="119"/>
        <v>3</v>
      </c>
      <c r="DP90" s="153">
        <f t="shared" si="120"/>
        <v>0.6</v>
      </c>
      <c r="DQ90" s="154">
        <f t="shared" si="121"/>
        <v>0</v>
      </c>
      <c r="DR90" s="154">
        <f t="shared" si="122"/>
        <v>0</v>
      </c>
      <c r="DS90" s="160">
        <f t="shared" si="123"/>
        <v>0</v>
      </c>
      <c r="DT90" s="434">
        <f t="shared" si="124"/>
        <v>5</v>
      </c>
      <c r="DU90" s="153">
        <f t="shared" si="125"/>
        <v>1</v>
      </c>
      <c r="DV90" s="434">
        <f t="shared" si="126"/>
        <v>3</v>
      </c>
      <c r="DW90" s="153">
        <f t="shared" si="127"/>
        <v>0.6</v>
      </c>
      <c r="DX90" s="154">
        <f t="shared" si="128"/>
        <v>0</v>
      </c>
      <c r="DY90" s="154">
        <f t="shared" si="129"/>
        <v>0</v>
      </c>
      <c r="DZ90" s="160">
        <f t="shared" si="130"/>
        <v>0</v>
      </c>
      <c r="EA90" s="434">
        <f t="shared" si="131"/>
        <v>5</v>
      </c>
      <c r="EB90" s="153">
        <f t="shared" si="132"/>
        <v>1</v>
      </c>
      <c r="EC90" s="434">
        <f t="shared" si="133"/>
        <v>3</v>
      </c>
      <c r="ED90" s="153">
        <f t="shared" si="134"/>
        <v>0.6</v>
      </c>
      <c r="EE90" s="154">
        <f t="shared" si="135"/>
        <v>0</v>
      </c>
      <c r="EF90" s="154">
        <f t="shared" si="136"/>
        <v>0</v>
      </c>
      <c r="EG90" s="160">
        <f t="shared" si="137"/>
        <v>0</v>
      </c>
      <c r="EH90" s="434">
        <f t="shared" si="138"/>
        <v>5</v>
      </c>
      <c r="EI90" s="153">
        <f t="shared" si="139"/>
        <v>1</v>
      </c>
      <c r="EJ90" s="434">
        <f t="shared" si="140"/>
        <v>3</v>
      </c>
      <c r="EK90" s="153">
        <f t="shared" si="141"/>
        <v>0.6</v>
      </c>
      <c r="EL90" s="154">
        <f t="shared" si="142"/>
        <v>0</v>
      </c>
      <c r="EM90" s="154">
        <f t="shared" si="143"/>
        <v>0</v>
      </c>
      <c r="EN90" s="160">
        <f t="shared" si="144"/>
        <v>0</v>
      </c>
      <c r="EO90" s="434">
        <f t="shared" si="145"/>
        <v>5</v>
      </c>
      <c r="EP90" s="153">
        <f t="shared" si="146"/>
        <v>1</v>
      </c>
      <c r="EQ90" s="434">
        <f t="shared" si="147"/>
        <v>3</v>
      </c>
      <c r="ER90" s="153">
        <f t="shared" si="148"/>
        <v>0.6</v>
      </c>
      <c r="ES90" s="154">
        <f t="shared" si="149"/>
        <v>0</v>
      </c>
      <c r="ET90" s="154">
        <f t="shared" si="150"/>
        <v>0</v>
      </c>
      <c r="EU90" s="160">
        <f t="shared" si="151"/>
        <v>0</v>
      </c>
      <c r="EV90" s="434">
        <f t="shared" si="152"/>
        <v>5</v>
      </c>
      <c r="EW90" s="153">
        <f t="shared" si="153"/>
        <v>1</v>
      </c>
      <c r="EX90" s="434">
        <f t="shared" si="154"/>
        <v>3</v>
      </c>
      <c r="EY90" s="153">
        <f t="shared" si="155"/>
        <v>0.6</v>
      </c>
      <c r="EZ90" s="154">
        <f t="shared" si="156"/>
        <v>0</v>
      </c>
      <c r="FA90" s="154">
        <f t="shared" si="157"/>
        <v>0</v>
      </c>
      <c r="FB90" s="160">
        <f t="shared" si="158"/>
        <v>0</v>
      </c>
      <c r="FC90" s="434">
        <f t="shared" si="159"/>
        <v>5</v>
      </c>
      <c r="FD90" s="153">
        <f t="shared" si="160"/>
        <v>1</v>
      </c>
      <c r="FE90" s="434">
        <f t="shared" si="161"/>
        <v>3</v>
      </c>
      <c r="FF90" s="153">
        <f t="shared" si="162"/>
        <v>0.6</v>
      </c>
      <c r="FG90" s="154">
        <f t="shared" si="163"/>
        <v>0</v>
      </c>
      <c r="FH90" s="154">
        <f t="shared" si="164"/>
        <v>0</v>
      </c>
      <c r="FI90" s="160">
        <f t="shared" si="165"/>
        <v>0</v>
      </c>
      <c r="FJ90" s="434">
        <f t="shared" si="166"/>
        <v>5</v>
      </c>
      <c r="FK90" s="153">
        <f t="shared" si="167"/>
        <v>1</v>
      </c>
      <c r="FL90" s="434">
        <f t="shared" si="168"/>
        <v>3</v>
      </c>
      <c r="FM90" s="153">
        <f t="shared" si="169"/>
        <v>0.6</v>
      </c>
      <c r="FN90" s="154">
        <f t="shared" si="170"/>
        <v>0</v>
      </c>
      <c r="FO90" s="154">
        <f t="shared" si="171"/>
        <v>0</v>
      </c>
      <c r="FP90" s="160">
        <f t="shared" si="172"/>
        <v>0</v>
      </c>
      <c r="FQ90" s="434">
        <f t="shared" si="173"/>
        <v>5</v>
      </c>
      <c r="FR90" s="153">
        <f t="shared" si="174"/>
        <v>1</v>
      </c>
      <c r="FS90" s="434">
        <f t="shared" si="175"/>
        <v>3</v>
      </c>
      <c r="FT90" s="153">
        <f t="shared" si="176"/>
        <v>0.6</v>
      </c>
      <c r="FU90" s="154">
        <f t="shared" si="177"/>
        <v>0</v>
      </c>
      <c r="FV90" s="154">
        <f t="shared" si="178"/>
        <v>0</v>
      </c>
      <c r="FW90" s="160">
        <f t="shared" si="179"/>
        <v>0</v>
      </c>
      <c r="FX90" s="434">
        <f t="shared" si="180"/>
        <v>5</v>
      </c>
      <c r="FY90" s="153">
        <f t="shared" si="181"/>
        <v>1</v>
      </c>
      <c r="FZ90" s="434">
        <f t="shared" si="182"/>
        <v>3</v>
      </c>
      <c r="GA90" s="153">
        <f t="shared" si="183"/>
        <v>0.6</v>
      </c>
      <c r="GB90" s="154">
        <f t="shared" si="184"/>
        <v>0</v>
      </c>
      <c r="GC90" s="154">
        <f t="shared" si="185"/>
        <v>0</v>
      </c>
      <c r="GD90" s="160">
        <f t="shared" si="186"/>
        <v>0</v>
      </c>
      <c r="GE90" s="434">
        <f t="shared" si="187"/>
        <v>5</v>
      </c>
      <c r="GF90" s="153">
        <f t="shared" si="188"/>
        <v>1</v>
      </c>
      <c r="GG90" s="434">
        <f t="shared" si="189"/>
        <v>3</v>
      </c>
      <c r="GH90" s="153">
        <f t="shared" si="190"/>
        <v>0.6</v>
      </c>
      <c r="GI90" s="153">
        <f t="shared" si="203"/>
        <v>0.6</v>
      </c>
    </row>
    <row r="91" spans="1:191" ht="37.799999999999997" hidden="1" customHeight="1" x14ac:dyDescent="0.2">
      <c r="A91" s="156">
        <v>83</v>
      </c>
      <c r="B91" s="133"/>
      <c r="C91" s="133"/>
      <c r="D91" s="274"/>
      <c r="E91" s="133"/>
      <c r="F91" s="275"/>
      <c r="G91" s="133"/>
      <c r="H91" s="133" t="s">
        <v>455</v>
      </c>
      <c r="I91" s="132"/>
      <c r="J91" s="132"/>
      <c r="K91" s="132"/>
      <c r="L91" s="132"/>
      <c r="M91" s="132"/>
      <c r="N91" s="132"/>
      <c r="O91" s="132"/>
      <c r="P91" s="132"/>
      <c r="Q91" s="132"/>
      <c r="R91" s="132"/>
      <c r="S91" s="132"/>
      <c r="T91" s="132"/>
      <c r="U91" s="132"/>
      <c r="V91" s="132"/>
      <c r="W91" s="132"/>
      <c r="X91" s="132"/>
      <c r="Y91" s="132"/>
      <c r="Z91" s="132"/>
      <c r="AA91" s="132"/>
      <c r="AB91" s="132"/>
      <c r="AC91" s="155">
        <f t="shared" si="102"/>
        <v>0</v>
      </c>
      <c r="AD91" s="149">
        <f t="shared" si="103"/>
        <v>1</v>
      </c>
      <c r="AE91" s="155" t="str">
        <f t="shared" si="104"/>
        <v>3 - Moderado</v>
      </c>
      <c r="AF91" s="149">
        <f t="shared" si="105"/>
        <v>0.6</v>
      </c>
      <c r="AG91" s="156" t="str">
        <f t="shared" si="191"/>
        <v/>
      </c>
      <c r="AH91" s="149">
        <f t="shared" si="106"/>
        <v>0.6</v>
      </c>
      <c r="AI91" s="133"/>
      <c r="AJ91" s="133"/>
      <c r="AK91" s="133"/>
      <c r="AL91" s="133"/>
      <c r="AM91" s="134"/>
      <c r="AN91" s="164"/>
      <c r="AO91" s="164"/>
      <c r="AP91" s="134"/>
      <c r="AQ91" s="134"/>
      <c r="AR91" s="164"/>
      <c r="AS91" s="164"/>
      <c r="AT91" s="134"/>
      <c r="AU91" s="134"/>
      <c r="AV91" s="164"/>
      <c r="AW91" s="164"/>
      <c r="AX91" s="134"/>
      <c r="AY91" s="134"/>
      <c r="AZ91" s="164"/>
      <c r="BA91" s="164"/>
      <c r="BB91" s="134"/>
      <c r="BC91" s="134"/>
      <c r="BD91" s="164"/>
      <c r="BE91" s="164"/>
      <c r="BF91" s="134"/>
      <c r="BG91" s="134"/>
      <c r="BH91" s="164"/>
      <c r="BI91" s="164"/>
      <c r="BJ91" s="134"/>
      <c r="BK91" s="134"/>
      <c r="BL91" s="164"/>
      <c r="BM91" s="164"/>
      <c r="BN91" s="134"/>
      <c r="BO91" s="134"/>
      <c r="BP91" s="164"/>
      <c r="BQ91" s="164"/>
      <c r="BR91" s="134"/>
      <c r="BS91" s="134"/>
      <c r="BT91" s="164"/>
      <c r="BU91" s="164"/>
      <c r="BV91" s="134"/>
      <c r="BW91" s="134"/>
      <c r="BX91" s="164"/>
      <c r="BY91" s="164"/>
      <c r="BZ91" s="134"/>
      <c r="CA91" s="134"/>
      <c r="CB91" s="164"/>
      <c r="CC91" s="164"/>
      <c r="CD91" s="134"/>
      <c r="CE91" s="134"/>
      <c r="CF91" s="164"/>
      <c r="CG91" s="164"/>
      <c r="CH91" s="134"/>
      <c r="CI91" s="164"/>
      <c r="CJ91" s="164"/>
      <c r="CK91" s="134"/>
      <c r="CL91" s="159" t="str">
        <f t="shared" si="192"/>
        <v>5 - Muy Alta</v>
      </c>
      <c r="CM91" s="165">
        <f t="shared" si="107"/>
        <v>1</v>
      </c>
      <c r="CN91" s="159" t="str">
        <f t="shared" si="193"/>
        <v>3 - Moderado</v>
      </c>
      <c r="CO91" s="165">
        <f t="shared" si="194"/>
        <v>0.6</v>
      </c>
      <c r="CP91" s="145" t="str">
        <f t="shared" si="108"/>
        <v>ALTO</v>
      </c>
      <c r="CQ91" s="149">
        <f t="shared" si="195"/>
        <v>0.6</v>
      </c>
      <c r="CR91" s="188"/>
      <c r="CS91" s="145">
        <f t="shared" si="196"/>
        <v>5</v>
      </c>
      <c r="CT91" s="134"/>
      <c r="CU91" s="188"/>
      <c r="CV91" s="188"/>
      <c r="CW91" s="158"/>
      <c r="CX91" s="160">
        <f t="shared" si="109"/>
        <v>0</v>
      </c>
      <c r="CY91" s="161">
        <f t="shared" si="197"/>
        <v>3</v>
      </c>
      <c r="CZ91" s="160" t="str">
        <f t="shared" si="198"/>
        <v>Moderado</v>
      </c>
      <c r="DA91" s="153">
        <f t="shared" si="199"/>
        <v>0.6</v>
      </c>
      <c r="DB91" s="154">
        <f t="shared" si="200"/>
        <v>0</v>
      </c>
      <c r="DC91" s="154">
        <f t="shared" si="110"/>
        <v>0</v>
      </c>
      <c r="DD91" s="160">
        <f t="shared" si="201"/>
        <v>0</v>
      </c>
      <c r="DE91" s="434">
        <f t="shared" si="111"/>
        <v>5</v>
      </c>
      <c r="DF91" s="153">
        <f t="shared" si="112"/>
        <v>1</v>
      </c>
      <c r="DG91" s="434">
        <f t="shared" si="202"/>
        <v>3</v>
      </c>
      <c r="DH91" s="434"/>
      <c r="DI91" s="153">
        <f t="shared" si="113"/>
        <v>0.6</v>
      </c>
      <c r="DJ91" s="154">
        <f t="shared" si="114"/>
        <v>0</v>
      </c>
      <c r="DK91" s="154">
        <f t="shared" si="115"/>
        <v>0</v>
      </c>
      <c r="DL91" s="160">
        <f t="shared" si="116"/>
        <v>0</v>
      </c>
      <c r="DM91" s="434">
        <f t="shared" si="117"/>
        <v>5</v>
      </c>
      <c r="DN91" s="153">
        <f t="shared" si="118"/>
        <v>1</v>
      </c>
      <c r="DO91" s="434">
        <f t="shared" si="119"/>
        <v>3</v>
      </c>
      <c r="DP91" s="153">
        <f t="shared" si="120"/>
        <v>0.6</v>
      </c>
      <c r="DQ91" s="154">
        <f t="shared" si="121"/>
        <v>0</v>
      </c>
      <c r="DR91" s="154">
        <f t="shared" si="122"/>
        <v>0</v>
      </c>
      <c r="DS91" s="160">
        <f t="shared" si="123"/>
        <v>0</v>
      </c>
      <c r="DT91" s="434">
        <f t="shared" si="124"/>
        <v>5</v>
      </c>
      <c r="DU91" s="153">
        <f t="shared" si="125"/>
        <v>1</v>
      </c>
      <c r="DV91" s="434">
        <f t="shared" si="126"/>
        <v>3</v>
      </c>
      <c r="DW91" s="153">
        <f t="shared" si="127"/>
        <v>0.6</v>
      </c>
      <c r="DX91" s="154">
        <f t="shared" si="128"/>
        <v>0</v>
      </c>
      <c r="DY91" s="154">
        <f t="shared" si="129"/>
        <v>0</v>
      </c>
      <c r="DZ91" s="160">
        <f t="shared" si="130"/>
        <v>0</v>
      </c>
      <c r="EA91" s="434">
        <f t="shared" si="131"/>
        <v>5</v>
      </c>
      <c r="EB91" s="153">
        <f t="shared" si="132"/>
        <v>1</v>
      </c>
      <c r="EC91" s="434">
        <f t="shared" si="133"/>
        <v>3</v>
      </c>
      <c r="ED91" s="153">
        <f t="shared" si="134"/>
        <v>0.6</v>
      </c>
      <c r="EE91" s="154">
        <f t="shared" si="135"/>
        <v>0</v>
      </c>
      <c r="EF91" s="154">
        <f t="shared" si="136"/>
        <v>0</v>
      </c>
      <c r="EG91" s="160">
        <f t="shared" si="137"/>
        <v>0</v>
      </c>
      <c r="EH91" s="434">
        <f t="shared" si="138"/>
        <v>5</v>
      </c>
      <c r="EI91" s="153">
        <f t="shared" si="139"/>
        <v>1</v>
      </c>
      <c r="EJ91" s="434">
        <f t="shared" si="140"/>
        <v>3</v>
      </c>
      <c r="EK91" s="153">
        <f t="shared" si="141"/>
        <v>0.6</v>
      </c>
      <c r="EL91" s="154">
        <f t="shared" si="142"/>
        <v>0</v>
      </c>
      <c r="EM91" s="154">
        <f t="shared" si="143"/>
        <v>0</v>
      </c>
      <c r="EN91" s="160">
        <f t="shared" si="144"/>
        <v>0</v>
      </c>
      <c r="EO91" s="434">
        <f t="shared" si="145"/>
        <v>5</v>
      </c>
      <c r="EP91" s="153">
        <f t="shared" si="146"/>
        <v>1</v>
      </c>
      <c r="EQ91" s="434">
        <f t="shared" si="147"/>
        <v>3</v>
      </c>
      <c r="ER91" s="153">
        <f t="shared" si="148"/>
        <v>0.6</v>
      </c>
      <c r="ES91" s="154">
        <f t="shared" si="149"/>
        <v>0</v>
      </c>
      <c r="ET91" s="154">
        <f t="shared" si="150"/>
        <v>0</v>
      </c>
      <c r="EU91" s="160">
        <f t="shared" si="151"/>
        <v>0</v>
      </c>
      <c r="EV91" s="434">
        <f t="shared" si="152"/>
        <v>5</v>
      </c>
      <c r="EW91" s="153">
        <f t="shared" si="153"/>
        <v>1</v>
      </c>
      <c r="EX91" s="434">
        <f t="shared" si="154"/>
        <v>3</v>
      </c>
      <c r="EY91" s="153">
        <f t="shared" si="155"/>
        <v>0.6</v>
      </c>
      <c r="EZ91" s="154">
        <f t="shared" si="156"/>
        <v>0</v>
      </c>
      <c r="FA91" s="154">
        <f t="shared" si="157"/>
        <v>0</v>
      </c>
      <c r="FB91" s="160">
        <f t="shared" si="158"/>
        <v>0</v>
      </c>
      <c r="FC91" s="434">
        <f t="shared" si="159"/>
        <v>5</v>
      </c>
      <c r="FD91" s="153">
        <f t="shared" si="160"/>
        <v>1</v>
      </c>
      <c r="FE91" s="434">
        <f t="shared" si="161"/>
        <v>3</v>
      </c>
      <c r="FF91" s="153">
        <f t="shared" si="162"/>
        <v>0.6</v>
      </c>
      <c r="FG91" s="154">
        <f t="shared" si="163"/>
        <v>0</v>
      </c>
      <c r="FH91" s="154">
        <f t="shared" si="164"/>
        <v>0</v>
      </c>
      <c r="FI91" s="160">
        <f t="shared" si="165"/>
        <v>0</v>
      </c>
      <c r="FJ91" s="434">
        <f t="shared" si="166"/>
        <v>5</v>
      </c>
      <c r="FK91" s="153">
        <f t="shared" si="167"/>
        <v>1</v>
      </c>
      <c r="FL91" s="434">
        <f t="shared" si="168"/>
        <v>3</v>
      </c>
      <c r="FM91" s="153">
        <f t="shared" si="169"/>
        <v>0.6</v>
      </c>
      <c r="FN91" s="154">
        <f t="shared" si="170"/>
        <v>0</v>
      </c>
      <c r="FO91" s="154">
        <f t="shared" si="171"/>
        <v>0</v>
      </c>
      <c r="FP91" s="160">
        <f t="shared" si="172"/>
        <v>0</v>
      </c>
      <c r="FQ91" s="434">
        <f t="shared" si="173"/>
        <v>5</v>
      </c>
      <c r="FR91" s="153">
        <f t="shared" si="174"/>
        <v>1</v>
      </c>
      <c r="FS91" s="434">
        <f t="shared" si="175"/>
        <v>3</v>
      </c>
      <c r="FT91" s="153">
        <f t="shared" si="176"/>
        <v>0.6</v>
      </c>
      <c r="FU91" s="154">
        <f t="shared" si="177"/>
        <v>0</v>
      </c>
      <c r="FV91" s="154">
        <f t="shared" si="178"/>
        <v>0</v>
      </c>
      <c r="FW91" s="160">
        <f t="shared" si="179"/>
        <v>0</v>
      </c>
      <c r="FX91" s="434">
        <f t="shared" si="180"/>
        <v>5</v>
      </c>
      <c r="FY91" s="153">
        <f t="shared" si="181"/>
        <v>1</v>
      </c>
      <c r="FZ91" s="434">
        <f t="shared" si="182"/>
        <v>3</v>
      </c>
      <c r="GA91" s="153">
        <f t="shared" si="183"/>
        <v>0.6</v>
      </c>
      <c r="GB91" s="154">
        <f t="shared" si="184"/>
        <v>0</v>
      </c>
      <c r="GC91" s="154">
        <f t="shared" si="185"/>
        <v>0</v>
      </c>
      <c r="GD91" s="160">
        <f t="shared" si="186"/>
        <v>0</v>
      </c>
      <c r="GE91" s="434">
        <f t="shared" si="187"/>
        <v>5</v>
      </c>
      <c r="GF91" s="153">
        <f t="shared" si="188"/>
        <v>1</v>
      </c>
      <c r="GG91" s="434">
        <f t="shared" si="189"/>
        <v>3</v>
      </c>
      <c r="GH91" s="153">
        <f t="shared" si="190"/>
        <v>0.6</v>
      </c>
      <c r="GI91" s="153">
        <f t="shared" si="203"/>
        <v>0.6</v>
      </c>
    </row>
    <row r="92" spans="1:191" ht="37.799999999999997" hidden="1" customHeight="1" x14ac:dyDescent="0.2">
      <c r="A92" s="156">
        <v>84</v>
      </c>
      <c r="B92" s="133"/>
      <c r="C92" s="133"/>
      <c r="D92" s="274"/>
      <c r="E92" s="133"/>
      <c r="F92" s="275"/>
      <c r="G92" s="133"/>
      <c r="H92" s="133" t="s">
        <v>455</v>
      </c>
      <c r="I92" s="132"/>
      <c r="J92" s="132"/>
      <c r="K92" s="132"/>
      <c r="L92" s="132"/>
      <c r="M92" s="132"/>
      <c r="N92" s="132"/>
      <c r="O92" s="132"/>
      <c r="P92" s="132"/>
      <c r="Q92" s="132"/>
      <c r="R92" s="132"/>
      <c r="S92" s="132"/>
      <c r="T92" s="132"/>
      <c r="U92" s="132"/>
      <c r="V92" s="132"/>
      <c r="W92" s="132"/>
      <c r="X92" s="132"/>
      <c r="Y92" s="132"/>
      <c r="Z92" s="132"/>
      <c r="AA92" s="132"/>
      <c r="AB92" s="132"/>
      <c r="AC92" s="155">
        <f t="shared" si="102"/>
        <v>0</v>
      </c>
      <c r="AD92" s="149">
        <f t="shared" si="103"/>
        <v>1</v>
      </c>
      <c r="AE92" s="155" t="str">
        <f t="shared" si="104"/>
        <v>3 - Moderado</v>
      </c>
      <c r="AF92" s="149">
        <f t="shared" si="105"/>
        <v>0.6</v>
      </c>
      <c r="AG92" s="156" t="str">
        <f t="shared" si="191"/>
        <v/>
      </c>
      <c r="AH92" s="149">
        <f t="shared" si="106"/>
        <v>0.6</v>
      </c>
      <c r="AI92" s="133"/>
      <c r="AJ92" s="133"/>
      <c r="AK92" s="133"/>
      <c r="AL92" s="133"/>
      <c r="AM92" s="134"/>
      <c r="AN92" s="164"/>
      <c r="AO92" s="164"/>
      <c r="AP92" s="134"/>
      <c r="AQ92" s="134"/>
      <c r="AR92" s="164"/>
      <c r="AS92" s="164"/>
      <c r="AT92" s="134"/>
      <c r="AU92" s="134"/>
      <c r="AV92" s="164"/>
      <c r="AW92" s="164"/>
      <c r="AX92" s="134"/>
      <c r="AY92" s="134"/>
      <c r="AZ92" s="164"/>
      <c r="BA92" s="164"/>
      <c r="BB92" s="134"/>
      <c r="BC92" s="134"/>
      <c r="BD92" s="164"/>
      <c r="BE92" s="164"/>
      <c r="BF92" s="134"/>
      <c r="BG92" s="134"/>
      <c r="BH92" s="164"/>
      <c r="BI92" s="164"/>
      <c r="BJ92" s="134"/>
      <c r="BK92" s="134"/>
      <c r="BL92" s="164"/>
      <c r="BM92" s="164"/>
      <c r="BN92" s="134"/>
      <c r="BO92" s="134"/>
      <c r="BP92" s="164"/>
      <c r="BQ92" s="164"/>
      <c r="BR92" s="134"/>
      <c r="BS92" s="134"/>
      <c r="BT92" s="164"/>
      <c r="BU92" s="164"/>
      <c r="BV92" s="134"/>
      <c r="BW92" s="134"/>
      <c r="BX92" s="164"/>
      <c r="BY92" s="164"/>
      <c r="BZ92" s="134"/>
      <c r="CA92" s="134"/>
      <c r="CB92" s="164"/>
      <c r="CC92" s="164"/>
      <c r="CD92" s="134"/>
      <c r="CE92" s="134"/>
      <c r="CF92" s="164"/>
      <c r="CG92" s="164"/>
      <c r="CH92" s="134"/>
      <c r="CI92" s="164"/>
      <c r="CJ92" s="164"/>
      <c r="CK92" s="134"/>
      <c r="CL92" s="159" t="str">
        <f t="shared" si="192"/>
        <v>5 - Muy Alta</v>
      </c>
      <c r="CM92" s="165">
        <f t="shared" si="107"/>
        <v>1</v>
      </c>
      <c r="CN92" s="159" t="str">
        <f t="shared" si="193"/>
        <v>3 - Moderado</v>
      </c>
      <c r="CO92" s="165">
        <f t="shared" si="194"/>
        <v>0.6</v>
      </c>
      <c r="CP92" s="145" t="str">
        <f t="shared" si="108"/>
        <v>ALTO</v>
      </c>
      <c r="CQ92" s="149">
        <f t="shared" si="195"/>
        <v>0.6</v>
      </c>
      <c r="CR92" s="188"/>
      <c r="CS92" s="145">
        <f t="shared" si="196"/>
        <v>5</v>
      </c>
      <c r="CT92" s="134"/>
      <c r="CU92" s="188"/>
      <c r="CV92" s="188"/>
      <c r="CW92" s="158"/>
      <c r="CX92" s="160">
        <f t="shared" si="109"/>
        <v>0</v>
      </c>
      <c r="CY92" s="161">
        <f t="shared" si="197"/>
        <v>3</v>
      </c>
      <c r="CZ92" s="160" t="str">
        <f t="shared" si="198"/>
        <v>Moderado</v>
      </c>
      <c r="DA92" s="153">
        <f t="shared" si="199"/>
        <v>0.6</v>
      </c>
      <c r="DB92" s="154">
        <f t="shared" si="200"/>
        <v>0</v>
      </c>
      <c r="DC92" s="154">
        <f t="shared" si="110"/>
        <v>0</v>
      </c>
      <c r="DD92" s="160">
        <f t="shared" si="201"/>
        <v>0</v>
      </c>
      <c r="DE92" s="434">
        <f t="shared" si="111"/>
        <v>5</v>
      </c>
      <c r="DF92" s="153">
        <f t="shared" si="112"/>
        <v>1</v>
      </c>
      <c r="DG92" s="434">
        <f t="shared" si="202"/>
        <v>3</v>
      </c>
      <c r="DH92" s="434"/>
      <c r="DI92" s="153">
        <f t="shared" si="113"/>
        <v>0.6</v>
      </c>
      <c r="DJ92" s="154">
        <f t="shared" si="114"/>
        <v>0</v>
      </c>
      <c r="DK92" s="154">
        <f t="shared" si="115"/>
        <v>0</v>
      </c>
      <c r="DL92" s="160">
        <f t="shared" si="116"/>
        <v>0</v>
      </c>
      <c r="DM92" s="434">
        <f t="shared" si="117"/>
        <v>5</v>
      </c>
      <c r="DN92" s="153">
        <f t="shared" si="118"/>
        <v>1</v>
      </c>
      <c r="DO92" s="434">
        <f t="shared" si="119"/>
        <v>3</v>
      </c>
      <c r="DP92" s="153">
        <f t="shared" si="120"/>
        <v>0.6</v>
      </c>
      <c r="DQ92" s="154">
        <f t="shared" si="121"/>
        <v>0</v>
      </c>
      <c r="DR92" s="154">
        <f t="shared" si="122"/>
        <v>0</v>
      </c>
      <c r="DS92" s="160">
        <f t="shared" si="123"/>
        <v>0</v>
      </c>
      <c r="DT92" s="434">
        <f t="shared" si="124"/>
        <v>5</v>
      </c>
      <c r="DU92" s="153">
        <f t="shared" si="125"/>
        <v>1</v>
      </c>
      <c r="DV92" s="434">
        <f t="shared" si="126"/>
        <v>3</v>
      </c>
      <c r="DW92" s="153">
        <f t="shared" si="127"/>
        <v>0.6</v>
      </c>
      <c r="DX92" s="154">
        <f t="shared" si="128"/>
        <v>0</v>
      </c>
      <c r="DY92" s="154">
        <f t="shared" si="129"/>
        <v>0</v>
      </c>
      <c r="DZ92" s="160">
        <f t="shared" si="130"/>
        <v>0</v>
      </c>
      <c r="EA92" s="434">
        <f t="shared" si="131"/>
        <v>5</v>
      </c>
      <c r="EB92" s="153">
        <f t="shared" si="132"/>
        <v>1</v>
      </c>
      <c r="EC92" s="434">
        <f t="shared" si="133"/>
        <v>3</v>
      </c>
      <c r="ED92" s="153">
        <f t="shared" si="134"/>
        <v>0.6</v>
      </c>
      <c r="EE92" s="154">
        <f t="shared" si="135"/>
        <v>0</v>
      </c>
      <c r="EF92" s="154">
        <f t="shared" si="136"/>
        <v>0</v>
      </c>
      <c r="EG92" s="160">
        <f t="shared" si="137"/>
        <v>0</v>
      </c>
      <c r="EH92" s="434">
        <f t="shared" si="138"/>
        <v>5</v>
      </c>
      <c r="EI92" s="153">
        <f t="shared" si="139"/>
        <v>1</v>
      </c>
      <c r="EJ92" s="434">
        <f t="shared" si="140"/>
        <v>3</v>
      </c>
      <c r="EK92" s="153">
        <f t="shared" si="141"/>
        <v>0.6</v>
      </c>
      <c r="EL92" s="154">
        <f t="shared" si="142"/>
        <v>0</v>
      </c>
      <c r="EM92" s="154">
        <f t="shared" si="143"/>
        <v>0</v>
      </c>
      <c r="EN92" s="160">
        <f t="shared" si="144"/>
        <v>0</v>
      </c>
      <c r="EO92" s="434">
        <f t="shared" si="145"/>
        <v>5</v>
      </c>
      <c r="EP92" s="153">
        <f t="shared" si="146"/>
        <v>1</v>
      </c>
      <c r="EQ92" s="434">
        <f t="shared" si="147"/>
        <v>3</v>
      </c>
      <c r="ER92" s="153">
        <f t="shared" si="148"/>
        <v>0.6</v>
      </c>
      <c r="ES92" s="154">
        <f t="shared" si="149"/>
        <v>0</v>
      </c>
      <c r="ET92" s="154">
        <f t="shared" si="150"/>
        <v>0</v>
      </c>
      <c r="EU92" s="160">
        <f t="shared" si="151"/>
        <v>0</v>
      </c>
      <c r="EV92" s="434">
        <f t="shared" si="152"/>
        <v>5</v>
      </c>
      <c r="EW92" s="153">
        <f t="shared" si="153"/>
        <v>1</v>
      </c>
      <c r="EX92" s="434">
        <f t="shared" si="154"/>
        <v>3</v>
      </c>
      <c r="EY92" s="153">
        <f t="shared" si="155"/>
        <v>0.6</v>
      </c>
      <c r="EZ92" s="154">
        <f t="shared" si="156"/>
        <v>0</v>
      </c>
      <c r="FA92" s="154">
        <f t="shared" si="157"/>
        <v>0</v>
      </c>
      <c r="FB92" s="160">
        <f t="shared" si="158"/>
        <v>0</v>
      </c>
      <c r="FC92" s="434">
        <f t="shared" si="159"/>
        <v>5</v>
      </c>
      <c r="FD92" s="153">
        <f t="shared" si="160"/>
        <v>1</v>
      </c>
      <c r="FE92" s="434">
        <f t="shared" si="161"/>
        <v>3</v>
      </c>
      <c r="FF92" s="153">
        <f t="shared" si="162"/>
        <v>0.6</v>
      </c>
      <c r="FG92" s="154">
        <f t="shared" si="163"/>
        <v>0</v>
      </c>
      <c r="FH92" s="154">
        <f t="shared" si="164"/>
        <v>0</v>
      </c>
      <c r="FI92" s="160">
        <f t="shared" si="165"/>
        <v>0</v>
      </c>
      <c r="FJ92" s="434">
        <f t="shared" si="166"/>
        <v>5</v>
      </c>
      <c r="FK92" s="153">
        <f t="shared" si="167"/>
        <v>1</v>
      </c>
      <c r="FL92" s="434">
        <f t="shared" si="168"/>
        <v>3</v>
      </c>
      <c r="FM92" s="153">
        <f t="shared" si="169"/>
        <v>0.6</v>
      </c>
      <c r="FN92" s="154">
        <f t="shared" si="170"/>
        <v>0</v>
      </c>
      <c r="FO92" s="154">
        <f t="shared" si="171"/>
        <v>0</v>
      </c>
      <c r="FP92" s="160">
        <f t="shared" si="172"/>
        <v>0</v>
      </c>
      <c r="FQ92" s="434">
        <f t="shared" si="173"/>
        <v>5</v>
      </c>
      <c r="FR92" s="153">
        <f t="shared" si="174"/>
        <v>1</v>
      </c>
      <c r="FS92" s="434">
        <f t="shared" si="175"/>
        <v>3</v>
      </c>
      <c r="FT92" s="153">
        <f t="shared" si="176"/>
        <v>0.6</v>
      </c>
      <c r="FU92" s="154">
        <f t="shared" si="177"/>
        <v>0</v>
      </c>
      <c r="FV92" s="154">
        <f t="shared" si="178"/>
        <v>0</v>
      </c>
      <c r="FW92" s="160">
        <f t="shared" si="179"/>
        <v>0</v>
      </c>
      <c r="FX92" s="434">
        <f t="shared" si="180"/>
        <v>5</v>
      </c>
      <c r="FY92" s="153">
        <f t="shared" si="181"/>
        <v>1</v>
      </c>
      <c r="FZ92" s="434">
        <f t="shared" si="182"/>
        <v>3</v>
      </c>
      <c r="GA92" s="153">
        <f t="shared" si="183"/>
        <v>0.6</v>
      </c>
      <c r="GB92" s="154">
        <f t="shared" si="184"/>
        <v>0</v>
      </c>
      <c r="GC92" s="154">
        <f t="shared" si="185"/>
        <v>0</v>
      </c>
      <c r="GD92" s="160">
        <f t="shared" si="186"/>
        <v>0</v>
      </c>
      <c r="GE92" s="434">
        <f t="shared" si="187"/>
        <v>5</v>
      </c>
      <c r="GF92" s="153">
        <f t="shared" si="188"/>
        <v>1</v>
      </c>
      <c r="GG92" s="434">
        <f t="shared" si="189"/>
        <v>3</v>
      </c>
      <c r="GH92" s="153">
        <f t="shared" si="190"/>
        <v>0.6</v>
      </c>
      <c r="GI92" s="153">
        <f t="shared" si="203"/>
        <v>0.6</v>
      </c>
    </row>
    <row r="93" spans="1:191" ht="37.799999999999997" hidden="1" customHeight="1" x14ac:dyDescent="0.2">
      <c r="A93" s="156">
        <v>85</v>
      </c>
      <c r="B93" s="133"/>
      <c r="C93" s="133"/>
      <c r="D93" s="274"/>
      <c r="E93" s="133"/>
      <c r="F93" s="275"/>
      <c r="G93" s="133"/>
      <c r="H93" s="133" t="s">
        <v>455</v>
      </c>
      <c r="I93" s="132"/>
      <c r="J93" s="132"/>
      <c r="K93" s="132"/>
      <c r="L93" s="132"/>
      <c r="M93" s="132"/>
      <c r="N93" s="132"/>
      <c r="O93" s="132"/>
      <c r="P93" s="132"/>
      <c r="Q93" s="132"/>
      <c r="R93" s="132"/>
      <c r="S93" s="132"/>
      <c r="T93" s="132"/>
      <c r="U93" s="132"/>
      <c r="V93" s="132"/>
      <c r="W93" s="132"/>
      <c r="X93" s="132"/>
      <c r="Y93" s="132"/>
      <c r="Z93" s="132"/>
      <c r="AA93" s="132"/>
      <c r="AB93" s="132"/>
      <c r="AC93" s="155">
        <f t="shared" si="102"/>
        <v>0</v>
      </c>
      <c r="AD93" s="149">
        <f t="shared" si="103"/>
        <v>1</v>
      </c>
      <c r="AE93" s="155" t="str">
        <f t="shared" si="104"/>
        <v>3 - Moderado</v>
      </c>
      <c r="AF93" s="149">
        <f t="shared" si="105"/>
        <v>0.6</v>
      </c>
      <c r="AG93" s="156" t="str">
        <f t="shared" si="191"/>
        <v/>
      </c>
      <c r="AH93" s="149">
        <f t="shared" si="106"/>
        <v>0.6</v>
      </c>
      <c r="AI93" s="133"/>
      <c r="AJ93" s="133"/>
      <c r="AK93" s="133"/>
      <c r="AL93" s="133"/>
      <c r="AM93" s="134"/>
      <c r="AN93" s="164"/>
      <c r="AO93" s="164"/>
      <c r="AP93" s="134"/>
      <c r="AQ93" s="134"/>
      <c r="AR93" s="164"/>
      <c r="AS93" s="164"/>
      <c r="AT93" s="134"/>
      <c r="AU93" s="134"/>
      <c r="AV93" s="164"/>
      <c r="AW93" s="164"/>
      <c r="AX93" s="134"/>
      <c r="AY93" s="134"/>
      <c r="AZ93" s="164"/>
      <c r="BA93" s="164"/>
      <c r="BB93" s="134"/>
      <c r="BC93" s="134"/>
      <c r="BD93" s="164"/>
      <c r="BE93" s="164"/>
      <c r="BF93" s="134"/>
      <c r="BG93" s="134"/>
      <c r="BH93" s="164"/>
      <c r="BI93" s="164"/>
      <c r="BJ93" s="134"/>
      <c r="BK93" s="134"/>
      <c r="BL93" s="164"/>
      <c r="BM93" s="164"/>
      <c r="BN93" s="134"/>
      <c r="BO93" s="134"/>
      <c r="BP93" s="164"/>
      <c r="BQ93" s="164"/>
      <c r="BR93" s="134"/>
      <c r="BS93" s="134"/>
      <c r="BT93" s="164"/>
      <c r="BU93" s="164"/>
      <c r="BV93" s="134"/>
      <c r="BW93" s="134"/>
      <c r="BX93" s="164"/>
      <c r="BY93" s="164"/>
      <c r="BZ93" s="134"/>
      <c r="CA93" s="134"/>
      <c r="CB93" s="164"/>
      <c r="CC93" s="164"/>
      <c r="CD93" s="134"/>
      <c r="CE93" s="134"/>
      <c r="CF93" s="164"/>
      <c r="CG93" s="164"/>
      <c r="CH93" s="134"/>
      <c r="CI93" s="164"/>
      <c r="CJ93" s="164"/>
      <c r="CK93" s="134"/>
      <c r="CL93" s="159" t="str">
        <f t="shared" si="192"/>
        <v>5 - Muy Alta</v>
      </c>
      <c r="CM93" s="165">
        <f t="shared" si="107"/>
        <v>1</v>
      </c>
      <c r="CN93" s="159" t="str">
        <f t="shared" si="193"/>
        <v>3 - Moderado</v>
      </c>
      <c r="CO93" s="165">
        <f t="shared" si="194"/>
        <v>0.6</v>
      </c>
      <c r="CP93" s="145" t="str">
        <f t="shared" si="108"/>
        <v>ALTO</v>
      </c>
      <c r="CQ93" s="149">
        <f t="shared" si="195"/>
        <v>0.6</v>
      </c>
      <c r="CR93" s="188"/>
      <c r="CS93" s="145">
        <f t="shared" si="196"/>
        <v>5</v>
      </c>
      <c r="CT93" s="134"/>
      <c r="CU93" s="188"/>
      <c r="CV93" s="188"/>
      <c r="CW93" s="158"/>
      <c r="CX93" s="160">
        <f t="shared" si="109"/>
        <v>0</v>
      </c>
      <c r="CY93" s="161">
        <f t="shared" si="197"/>
        <v>3</v>
      </c>
      <c r="CZ93" s="160" t="str">
        <f t="shared" si="198"/>
        <v>Moderado</v>
      </c>
      <c r="DA93" s="153">
        <f t="shared" si="199"/>
        <v>0.6</v>
      </c>
      <c r="DB93" s="154">
        <f t="shared" si="200"/>
        <v>0</v>
      </c>
      <c r="DC93" s="154">
        <f t="shared" si="110"/>
        <v>0</v>
      </c>
      <c r="DD93" s="160">
        <f t="shared" si="201"/>
        <v>0</v>
      </c>
      <c r="DE93" s="434">
        <f t="shared" si="111"/>
        <v>5</v>
      </c>
      <c r="DF93" s="153">
        <f t="shared" si="112"/>
        <v>1</v>
      </c>
      <c r="DG93" s="434">
        <f t="shared" si="202"/>
        <v>3</v>
      </c>
      <c r="DH93" s="434"/>
      <c r="DI93" s="153">
        <f t="shared" si="113"/>
        <v>0.6</v>
      </c>
      <c r="DJ93" s="154">
        <f t="shared" si="114"/>
        <v>0</v>
      </c>
      <c r="DK93" s="154">
        <f t="shared" si="115"/>
        <v>0</v>
      </c>
      <c r="DL93" s="160">
        <f t="shared" si="116"/>
        <v>0</v>
      </c>
      <c r="DM93" s="434">
        <f t="shared" si="117"/>
        <v>5</v>
      </c>
      <c r="DN93" s="153">
        <f t="shared" si="118"/>
        <v>1</v>
      </c>
      <c r="DO93" s="434">
        <f t="shared" si="119"/>
        <v>3</v>
      </c>
      <c r="DP93" s="153">
        <f t="shared" si="120"/>
        <v>0.6</v>
      </c>
      <c r="DQ93" s="154">
        <f t="shared" si="121"/>
        <v>0</v>
      </c>
      <c r="DR93" s="154">
        <f t="shared" si="122"/>
        <v>0</v>
      </c>
      <c r="DS93" s="160">
        <f t="shared" si="123"/>
        <v>0</v>
      </c>
      <c r="DT93" s="434">
        <f t="shared" si="124"/>
        <v>5</v>
      </c>
      <c r="DU93" s="153">
        <f t="shared" si="125"/>
        <v>1</v>
      </c>
      <c r="DV93" s="434">
        <f t="shared" si="126"/>
        <v>3</v>
      </c>
      <c r="DW93" s="153">
        <f t="shared" si="127"/>
        <v>0.6</v>
      </c>
      <c r="DX93" s="154">
        <f t="shared" si="128"/>
        <v>0</v>
      </c>
      <c r="DY93" s="154">
        <f t="shared" si="129"/>
        <v>0</v>
      </c>
      <c r="DZ93" s="160">
        <f t="shared" si="130"/>
        <v>0</v>
      </c>
      <c r="EA93" s="434">
        <f t="shared" si="131"/>
        <v>5</v>
      </c>
      <c r="EB93" s="153">
        <f t="shared" si="132"/>
        <v>1</v>
      </c>
      <c r="EC93" s="434">
        <f t="shared" si="133"/>
        <v>3</v>
      </c>
      <c r="ED93" s="153">
        <f t="shared" si="134"/>
        <v>0.6</v>
      </c>
      <c r="EE93" s="154">
        <f t="shared" si="135"/>
        <v>0</v>
      </c>
      <c r="EF93" s="154">
        <f t="shared" si="136"/>
        <v>0</v>
      </c>
      <c r="EG93" s="160">
        <f t="shared" si="137"/>
        <v>0</v>
      </c>
      <c r="EH93" s="434">
        <f t="shared" si="138"/>
        <v>5</v>
      </c>
      <c r="EI93" s="153">
        <f t="shared" si="139"/>
        <v>1</v>
      </c>
      <c r="EJ93" s="434">
        <f t="shared" si="140"/>
        <v>3</v>
      </c>
      <c r="EK93" s="153">
        <f t="shared" si="141"/>
        <v>0.6</v>
      </c>
      <c r="EL93" s="154">
        <f t="shared" si="142"/>
        <v>0</v>
      </c>
      <c r="EM93" s="154">
        <f t="shared" si="143"/>
        <v>0</v>
      </c>
      <c r="EN93" s="160">
        <f t="shared" si="144"/>
        <v>0</v>
      </c>
      <c r="EO93" s="434">
        <f t="shared" si="145"/>
        <v>5</v>
      </c>
      <c r="EP93" s="153">
        <f t="shared" si="146"/>
        <v>1</v>
      </c>
      <c r="EQ93" s="434">
        <f t="shared" si="147"/>
        <v>3</v>
      </c>
      <c r="ER93" s="153">
        <f t="shared" si="148"/>
        <v>0.6</v>
      </c>
      <c r="ES93" s="154">
        <f t="shared" si="149"/>
        <v>0</v>
      </c>
      <c r="ET93" s="154">
        <f t="shared" si="150"/>
        <v>0</v>
      </c>
      <c r="EU93" s="160">
        <f t="shared" si="151"/>
        <v>0</v>
      </c>
      <c r="EV93" s="434">
        <f t="shared" si="152"/>
        <v>5</v>
      </c>
      <c r="EW93" s="153">
        <f t="shared" si="153"/>
        <v>1</v>
      </c>
      <c r="EX93" s="434">
        <f t="shared" si="154"/>
        <v>3</v>
      </c>
      <c r="EY93" s="153">
        <f t="shared" si="155"/>
        <v>0.6</v>
      </c>
      <c r="EZ93" s="154">
        <f t="shared" si="156"/>
        <v>0</v>
      </c>
      <c r="FA93" s="154">
        <f t="shared" si="157"/>
        <v>0</v>
      </c>
      <c r="FB93" s="160">
        <f t="shared" si="158"/>
        <v>0</v>
      </c>
      <c r="FC93" s="434">
        <f t="shared" si="159"/>
        <v>5</v>
      </c>
      <c r="FD93" s="153">
        <f t="shared" si="160"/>
        <v>1</v>
      </c>
      <c r="FE93" s="434">
        <f t="shared" si="161"/>
        <v>3</v>
      </c>
      <c r="FF93" s="153">
        <f t="shared" si="162"/>
        <v>0.6</v>
      </c>
      <c r="FG93" s="154">
        <f t="shared" si="163"/>
        <v>0</v>
      </c>
      <c r="FH93" s="154">
        <f t="shared" si="164"/>
        <v>0</v>
      </c>
      <c r="FI93" s="160">
        <f t="shared" si="165"/>
        <v>0</v>
      </c>
      <c r="FJ93" s="434">
        <f t="shared" si="166"/>
        <v>5</v>
      </c>
      <c r="FK93" s="153">
        <f t="shared" si="167"/>
        <v>1</v>
      </c>
      <c r="FL93" s="434">
        <f t="shared" si="168"/>
        <v>3</v>
      </c>
      <c r="FM93" s="153">
        <f t="shared" si="169"/>
        <v>0.6</v>
      </c>
      <c r="FN93" s="154">
        <f t="shared" si="170"/>
        <v>0</v>
      </c>
      <c r="FO93" s="154">
        <f t="shared" si="171"/>
        <v>0</v>
      </c>
      <c r="FP93" s="160">
        <f t="shared" si="172"/>
        <v>0</v>
      </c>
      <c r="FQ93" s="434">
        <f t="shared" si="173"/>
        <v>5</v>
      </c>
      <c r="FR93" s="153">
        <f t="shared" si="174"/>
        <v>1</v>
      </c>
      <c r="FS93" s="434">
        <f t="shared" si="175"/>
        <v>3</v>
      </c>
      <c r="FT93" s="153">
        <f t="shared" si="176"/>
        <v>0.6</v>
      </c>
      <c r="FU93" s="154">
        <f t="shared" si="177"/>
        <v>0</v>
      </c>
      <c r="FV93" s="154">
        <f t="shared" si="178"/>
        <v>0</v>
      </c>
      <c r="FW93" s="160">
        <f t="shared" si="179"/>
        <v>0</v>
      </c>
      <c r="FX93" s="434">
        <f t="shared" si="180"/>
        <v>5</v>
      </c>
      <c r="FY93" s="153">
        <f t="shared" si="181"/>
        <v>1</v>
      </c>
      <c r="FZ93" s="434">
        <f t="shared" si="182"/>
        <v>3</v>
      </c>
      <c r="GA93" s="153">
        <f t="shared" si="183"/>
        <v>0.6</v>
      </c>
      <c r="GB93" s="154">
        <f t="shared" si="184"/>
        <v>0</v>
      </c>
      <c r="GC93" s="154">
        <f t="shared" si="185"/>
        <v>0</v>
      </c>
      <c r="GD93" s="160">
        <f t="shared" si="186"/>
        <v>0</v>
      </c>
      <c r="GE93" s="434">
        <f t="shared" si="187"/>
        <v>5</v>
      </c>
      <c r="GF93" s="153">
        <f t="shared" si="188"/>
        <v>1</v>
      </c>
      <c r="GG93" s="434">
        <f t="shared" si="189"/>
        <v>3</v>
      </c>
      <c r="GH93" s="153">
        <f t="shared" si="190"/>
        <v>0.6</v>
      </c>
      <c r="GI93" s="153">
        <f t="shared" si="203"/>
        <v>0.6</v>
      </c>
    </row>
    <row r="94" spans="1:191" ht="37.799999999999997" hidden="1" customHeight="1" x14ac:dyDescent="0.2">
      <c r="A94" s="156">
        <v>86</v>
      </c>
      <c r="B94" s="133"/>
      <c r="C94" s="133"/>
      <c r="D94" s="274"/>
      <c r="E94" s="133"/>
      <c r="F94" s="275"/>
      <c r="G94" s="133"/>
      <c r="H94" s="133" t="s">
        <v>455</v>
      </c>
      <c r="I94" s="132"/>
      <c r="J94" s="132"/>
      <c r="K94" s="132"/>
      <c r="L94" s="132"/>
      <c r="M94" s="132"/>
      <c r="N94" s="132"/>
      <c r="O94" s="132"/>
      <c r="P94" s="132"/>
      <c r="Q94" s="132"/>
      <c r="R94" s="132"/>
      <c r="S94" s="132"/>
      <c r="T94" s="132"/>
      <c r="U94" s="132"/>
      <c r="V94" s="132"/>
      <c r="W94" s="132"/>
      <c r="X94" s="132"/>
      <c r="Y94" s="132"/>
      <c r="Z94" s="132"/>
      <c r="AA94" s="132"/>
      <c r="AB94" s="132"/>
      <c r="AC94" s="155">
        <f t="shared" si="102"/>
        <v>0</v>
      </c>
      <c r="AD94" s="149">
        <f t="shared" si="103"/>
        <v>1</v>
      </c>
      <c r="AE94" s="155" t="str">
        <f t="shared" si="104"/>
        <v>3 - Moderado</v>
      </c>
      <c r="AF94" s="149">
        <f t="shared" si="105"/>
        <v>0.6</v>
      </c>
      <c r="AG94" s="156" t="str">
        <f t="shared" si="191"/>
        <v/>
      </c>
      <c r="AH94" s="149">
        <f t="shared" si="106"/>
        <v>0.6</v>
      </c>
      <c r="AI94" s="133"/>
      <c r="AJ94" s="133"/>
      <c r="AK94" s="133"/>
      <c r="AL94" s="133"/>
      <c r="AM94" s="134"/>
      <c r="AN94" s="164"/>
      <c r="AO94" s="164"/>
      <c r="AP94" s="134"/>
      <c r="AQ94" s="134"/>
      <c r="AR94" s="164"/>
      <c r="AS94" s="164"/>
      <c r="AT94" s="134"/>
      <c r="AU94" s="134"/>
      <c r="AV94" s="164"/>
      <c r="AW94" s="164"/>
      <c r="AX94" s="134"/>
      <c r="AY94" s="134"/>
      <c r="AZ94" s="164"/>
      <c r="BA94" s="164"/>
      <c r="BB94" s="134"/>
      <c r="BC94" s="134"/>
      <c r="BD94" s="164"/>
      <c r="BE94" s="164"/>
      <c r="BF94" s="134"/>
      <c r="BG94" s="134"/>
      <c r="BH94" s="164"/>
      <c r="BI94" s="164"/>
      <c r="BJ94" s="134"/>
      <c r="BK94" s="134"/>
      <c r="BL94" s="164"/>
      <c r="BM94" s="164"/>
      <c r="BN94" s="134"/>
      <c r="BO94" s="134"/>
      <c r="BP94" s="164"/>
      <c r="BQ94" s="164"/>
      <c r="BR94" s="134"/>
      <c r="BS94" s="134"/>
      <c r="BT94" s="164"/>
      <c r="BU94" s="164"/>
      <c r="BV94" s="134"/>
      <c r="BW94" s="134"/>
      <c r="BX94" s="164"/>
      <c r="BY94" s="164"/>
      <c r="BZ94" s="134"/>
      <c r="CA94" s="134"/>
      <c r="CB94" s="164"/>
      <c r="CC94" s="164"/>
      <c r="CD94" s="134"/>
      <c r="CE94" s="134"/>
      <c r="CF94" s="164"/>
      <c r="CG94" s="164"/>
      <c r="CH94" s="134"/>
      <c r="CI94" s="164"/>
      <c r="CJ94" s="164"/>
      <c r="CK94" s="134"/>
      <c r="CL94" s="159" t="str">
        <f t="shared" si="192"/>
        <v>5 - Muy Alta</v>
      </c>
      <c r="CM94" s="165">
        <f t="shared" si="107"/>
        <v>1</v>
      </c>
      <c r="CN94" s="159" t="str">
        <f t="shared" si="193"/>
        <v>3 - Moderado</v>
      </c>
      <c r="CO94" s="165">
        <f t="shared" si="194"/>
        <v>0.6</v>
      </c>
      <c r="CP94" s="145" t="str">
        <f t="shared" si="108"/>
        <v>ALTO</v>
      </c>
      <c r="CQ94" s="149">
        <f t="shared" si="195"/>
        <v>0.6</v>
      </c>
      <c r="CR94" s="188"/>
      <c r="CS94" s="145">
        <f t="shared" si="196"/>
        <v>5</v>
      </c>
      <c r="CT94" s="134"/>
      <c r="CU94" s="188"/>
      <c r="CV94" s="188"/>
      <c r="CW94" s="158"/>
      <c r="CX94" s="160">
        <f t="shared" si="109"/>
        <v>0</v>
      </c>
      <c r="CY94" s="161">
        <f t="shared" si="197"/>
        <v>3</v>
      </c>
      <c r="CZ94" s="160" t="str">
        <f t="shared" si="198"/>
        <v>Moderado</v>
      </c>
      <c r="DA94" s="153">
        <f t="shared" si="199"/>
        <v>0.6</v>
      </c>
      <c r="DB94" s="154">
        <f t="shared" si="200"/>
        <v>0</v>
      </c>
      <c r="DC94" s="154">
        <f t="shared" si="110"/>
        <v>0</v>
      </c>
      <c r="DD94" s="160">
        <f t="shared" si="201"/>
        <v>0</v>
      </c>
      <c r="DE94" s="434">
        <f t="shared" si="111"/>
        <v>5</v>
      </c>
      <c r="DF94" s="153">
        <f t="shared" si="112"/>
        <v>1</v>
      </c>
      <c r="DG94" s="434">
        <f t="shared" si="202"/>
        <v>3</v>
      </c>
      <c r="DH94" s="434"/>
      <c r="DI94" s="153">
        <f t="shared" si="113"/>
        <v>0.6</v>
      </c>
      <c r="DJ94" s="154">
        <f t="shared" si="114"/>
        <v>0</v>
      </c>
      <c r="DK94" s="154">
        <f t="shared" si="115"/>
        <v>0</v>
      </c>
      <c r="DL94" s="160">
        <f t="shared" si="116"/>
        <v>0</v>
      </c>
      <c r="DM94" s="434">
        <f t="shared" si="117"/>
        <v>5</v>
      </c>
      <c r="DN94" s="153">
        <f t="shared" si="118"/>
        <v>1</v>
      </c>
      <c r="DO94" s="434">
        <f t="shared" si="119"/>
        <v>3</v>
      </c>
      <c r="DP94" s="153">
        <f t="shared" si="120"/>
        <v>0.6</v>
      </c>
      <c r="DQ94" s="154">
        <f t="shared" si="121"/>
        <v>0</v>
      </c>
      <c r="DR94" s="154">
        <f t="shared" si="122"/>
        <v>0</v>
      </c>
      <c r="DS94" s="160">
        <f t="shared" si="123"/>
        <v>0</v>
      </c>
      <c r="DT94" s="434">
        <f t="shared" si="124"/>
        <v>5</v>
      </c>
      <c r="DU94" s="153">
        <f t="shared" si="125"/>
        <v>1</v>
      </c>
      <c r="DV94" s="434">
        <f t="shared" si="126"/>
        <v>3</v>
      </c>
      <c r="DW94" s="153">
        <f t="shared" si="127"/>
        <v>0.6</v>
      </c>
      <c r="DX94" s="154">
        <f t="shared" si="128"/>
        <v>0</v>
      </c>
      <c r="DY94" s="154">
        <f t="shared" si="129"/>
        <v>0</v>
      </c>
      <c r="DZ94" s="160">
        <f t="shared" si="130"/>
        <v>0</v>
      </c>
      <c r="EA94" s="434">
        <f t="shared" si="131"/>
        <v>5</v>
      </c>
      <c r="EB94" s="153">
        <f t="shared" si="132"/>
        <v>1</v>
      </c>
      <c r="EC94" s="434">
        <f t="shared" si="133"/>
        <v>3</v>
      </c>
      <c r="ED94" s="153">
        <f t="shared" si="134"/>
        <v>0.6</v>
      </c>
      <c r="EE94" s="154">
        <f t="shared" si="135"/>
        <v>0</v>
      </c>
      <c r="EF94" s="154">
        <f t="shared" si="136"/>
        <v>0</v>
      </c>
      <c r="EG94" s="160">
        <f t="shared" si="137"/>
        <v>0</v>
      </c>
      <c r="EH94" s="434">
        <f t="shared" si="138"/>
        <v>5</v>
      </c>
      <c r="EI94" s="153">
        <f t="shared" si="139"/>
        <v>1</v>
      </c>
      <c r="EJ94" s="434">
        <f t="shared" si="140"/>
        <v>3</v>
      </c>
      <c r="EK94" s="153">
        <f t="shared" si="141"/>
        <v>0.6</v>
      </c>
      <c r="EL94" s="154">
        <f t="shared" si="142"/>
        <v>0</v>
      </c>
      <c r="EM94" s="154">
        <f t="shared" si="143"/>
        <v>0</v>
      </c>
      <c r="EN94" s="160">
        <f t="shared" si="144"/>
        <v>0</v>
      </c>
      <c r="EO94" s="434">
        <f t="shared" si="145"/>
        <v>5</v>
      </c>
      <c r="EP94" s="153">
        <f t="shared" si="146"/>
        <v>1</v>
      </c>
      <c r="EQ94" s="434">
        <f t="shared" si="147"/>
        <v>3</v>
      </c>
      <c r="ER94" s="153">
        <f t="shared" si="148"/>
        <v>0.6</v>
      </c>
      <c r="ES94" s="154">
        <f t="shared" si="149"/>
        <v>0</v>
      </c>
      <c r="ET94" s="154">
        <f t="shared" si="150"/>
        <v>0</v>
      </c>
      <c r="EU94" s="160">
        <f t="shared" si="151"/>
        <v>0</v>
      </c>
      <c r="EV94" s="434">
        <f t="shared" si="152"/>
        <v>5</v>
      </c>
      <c r="EW94" s="153">
        <f t="shared" si="153"/>
        <v>1</v>
      </c>
      <c r="EX94" s="434">
        <f t="shared" si="154"/>
        <v>3</v>
      </c>
      <c r="EY94" s="153">
        <f t="shared" si="155"/>
        <v>0.6</v>
      </c>
      <c r="EZ94" s="154">
        <f t="shared" si="156"/>
        <v>0</v>
      </c>
      <c r="FA94" s="154">
        <f t="shared" si="157"/>
        <v>0</v>
      </c>
      <c r="FB94" s="160">
        <f t="shared" si="158"/>
        <v>0</v>
      </c>
      <c r="FC94" s="434">
        <f t="shared" si="159"/>
        <v>5</v>
      </c>
      <c r="FD94" s="153">
        <f t="shared" si="160"/>
        <v>1</v>
      </c>
      <c r="FE94" s="434">
        <f t="shared" si="161"/>
        <v>3</v>
      </c>
      <c r="FF94" s="153">
        <f t="shared" si="162"/>
        <v>0.6</v>
      </c>
      <c r="FG94" s="154">
        <f t="shared" si="163"/>
        <v>0</v>
      </c>
      <c r="FH94" s="154">
        <f t="shared" si="164"/>
        <v>0</v>
      </c>
      <c r="FI94" s="160">
        <f t="shared" si="165"/>
        <v>0</v>
      </c>
      <c r="FJ94" s="434">
        <f t="shared" si="166"/>
        <v>5</v>
      </c>
      <c r="FK94" s="153">
        <f t="shared" si="167"/>
        <v>1</v>
      </c>
      <c r="FL94" s="434">
        <f t="shared" si="168"/>
        <v>3</v>
      </c>
      <c r="FM94" s="153">
        <f t="shared" si="169"/>
        <v>0.6</v>
      </c>
      <c r="FN94" s="154">
        <f t="shared" si="170"/>
        <v>0</v>
      </c>
      <c r="FO94" s="154">
        <f t="shared" si="171"/>
        <v>0</v>
      </c>
      <c r="FP94" s="160">
        <f t="shared" si="172"/>
        <v>0</v>
      </c>
      <c r="FQ94" s="434">
        <f t="shared" si="173"/>
        <v>5</v>
      </c>
      <c r="FR94" s="153">
        <f t="shared" si="174"/>
        <v>1</v>
      </c>
      <c r="FS94" s="434">
        <f t="shared" si="175"/>
        <v>3</v>
      </c>
      <c r="FT94" s="153">
        <f t="shared" si="176"/>
        <v>0.6</v>
      </c>
      <c r="FU94" s="154">
        <f t="shared" si="177"/>
        <v>0</v>
      </c>
      <c r="FV94" s="154">
        <f t="shared" si="178"/>
        <v>0</v>
      </c>
      <c r="FW94" s="160">
        <f t="shared" si="179"/>
        <v>0</v>
      </c>
      <c r="FX94" s="434">
        <f t="shared" si="180"/>
        <v>5</v>
      </c>
      <c r="FY94" s="153">
        <f t="shared" si="181"/>
        <v>1</v>
      </c>
      <c r="FZ94" s="434">
        <f t="shared" si="182"/>
        <v>3</v>
      </c>
      <c r="GA94" s="153">
        <f t="shared" si="183"/>
        <v>0.6</v>
      </c>
      <c r="GB94" s="154">
        <f t="shared" si="184"/>
        <v>0</v>
      </c>
      <c r="GC94" s="154">
        <f t="shared" si="185"/>
        <v>0</v>
      </c>
      <c r="GD94" s="160">
        <f t="shared" si="186"/>
        <v>0</v>
      </c>
      <c r="GE94" s="434">
        <f t="shared" si="187"/>
        <v>5</v>
      </c>
      <c r="GF94" s="153">
        <f t="shared" si="188"/>
        <v>1</v>
      </c>
      <c r="GG94" s="434">
        <f t="shared" si="189"/>
        <v>3</v>
      </c>
      <c r="GH94" s="153">
        <f t="shared" si="190"/>
        <v>0.6</v>
      </c>
      <c r="GI94" s="153">
        <f t="shared" si="203"/>
        <v>0.6</v>
      </c>
    </row>
    <row r="95" spans="1:191" ht="37.799999999999997" hidden="1" customHeight="1" x14ac:dyDescent="0.2">
      <c r="A95" s="148">
        <v>87</v>
      </c>
      <c r="B95" s="133"/>
      <c r="C95" s="133"/>
      <c r="D95" s="274"/>
      <c r="E95" s="133"/>
      <c r="F95" s="275"/>
      <c r="G95" s="133"/>
      <c r="H95" s="133" t="s">
        <v>455</v>
      </c>
      <c r="I95" s="132"/>
      <c r="J95" s="132"/>
      <c r="K95" s="132"/>
      <c r="L95" s="132"/>
      <c r="M95" s="132"/>
      <c r="N95" s="132"/>
      <c r="O95" s="132"/>
      <c r="P95" s="132"/>
      <c r="Q95" s="132"/>
      <c r="R95" s="132"/>
      <c r="S95" s="132"/>
      <c r="T95" s="132"/>
      <c r="U95" s="132"/>
      <c r="V95" s="132"/>
      <c r="W95" s="132"/>
      <c r="X95" s="132"/>
      <c r="Y95" s="132"/>
      <c r="Z95" s="132"/>
      <c r="AA95" s="132"/>
      <c r="AB95" s="132"/>
      <c r="AC95" s="155">
        <f t="shared" si="102"/>
        <v>0</v>
      </c>
      <c r="AD95" s="149">
        <f t="shared" si="103"/>
        <v>1</v>
      </c>
      <c r="AE95" s="155" t="str">
        <f t="shared" si="104"/>
        <v>3 - Moderado</v>
      </c>
      <c r="AF95" s="149">
        <f t="shared" si="105"/>
        <v>0.6</v>
      </c>
      <c r="AG95" s="156" t="str">
        <f t="shared" si="191"/>
        <v/>
      </c>
      <c r="AH95" s="149">
        <f t="shared" si="106"/>
        <v>0.6</v>
      </c>
      <c r="AI95" s="133"/>
      <c r="AJ95" s="133"/>
      <c r="AK95" s="133"/>
      <c r="AL95" s="133"/>
      <c r="AM95" s="134"/>
      <c r="AN95" s="164"/>
      <c r="AO95" s="164"/>
      <c r="AP95" s="134"/>
      <c r="AQ95" s="134"/>
      <c r="AR95" s="164"/>
      <c r="AS95" s="164"/>
      <c r="AT95" s="134"/>
      <c r="AU95" s="134"/>
      <c r="AV95" s="164"/>
      <c r="AW95" s="164"/>
      <c r="AX95" s="134"/>
      <c r="AY95" s="134"/>
      <c r="AZ95" s="164"/>
      <c r="BA95" s="164"/>
      <c r="BB95" s="134"/>
      <c r="BC95" s="134"/>
      <c r="BD95" s="164"/>
      <c r="BE95" s="164"/>
      <c r="BF95" s="134"/>
      <c r="BG95" s="134"/>
      <c r="BH95" s="164"/>
      <c r="BI95" s="164"/>
      <c r="BJ95" s="134"/>
      <c r="BK95" s="134"/>
      <c r="BL95" s="164"/>
      <c r="BM95" s="164"/>
      <c r="BN95" s="134"/>
      <c r="BO95" s="134"/>
      <c r="BP95" s="164"/>
      <c r="BQ95" s="164"/>
      <c r="BR95" s="134"/>
      <c r="BS95" s="134"/>
      <c r="BT95" s="164"/>
      <c r="BU95" s="164"/>
      <c r="BV95" s="134"/>
      <c r="BW95" s="134"/>
      <c r="BX95" s="164"/>
      <c r="BY95" s="164"/>
      <c r="BZ95" s="134"/>
      <c r="CA95" s="134"/>
      <c r="CB95" s="164"/>
      <c r="CC95" s="164"/>
      <c r="CD95" s="134"/>
      <c r="CE95" s="134"/>
      <c r="CF95" s="164"/>
      <c r="CG95" s="164"/>
      <c r="CH95" s="134"/>
      <c r="CI95" s="164"/>
      <c r="CJ95" s="164"/>
      <c r="CK95" s="134"/>
      <c r="CL95" s="159" t="str">
        <f t="shared" si="192"/>
        <v>5 - Muy Alta</v>
      </c>
      <c r="CM95" s="165">
        <f t="shared" si="107"/>
        <v>1</v>
      </c>
      <c r="CN95" s="159" t="str">
        <f t="shared" si="193"/>
        <v>3 - Moderado</v>
      </c>
      <c r="CO95" s="165">
        <f t="shared" si="194"/>
        <v>0.6</v>
      </c>
      <c r="CP95" s="145" t="str">
        <f t="shared" si="108"/>
        <v>ALTO</v>
      </c>
      <c r="CQ95" s="149">
        <f t="shared" si="195"/>
        <v>0.6</v>
      </c>
      <c r="CR95" s="188"/>
      <c r="CS95" s="145">
        <f t="shared" si="196"/>
        <v>5</v>
      </c>
      <c r="CT95" s="134"/>
      <c r="CU95" s="188"/>
      <c r="CV95" s="188"/>
      <c r="CW95" s="158"/>
      <c r="CX95" s="160">
        <f t="shared" si="109"/>
        <v>0</v>
      </c>
      <c r="CY95" s="161">
        <f t="shared" si="197"/>
        <v>3</v>
      </c>
      <c r="CZ95" s="160" t="str">
        <f t="shared" si="198"/>
        <v>Moderado</v>
      </c>
      <c r="DA95" s="153">
        <f t="shared" si="199"/>
        <v>0.6</v>
      </c>
      <c r="DB95" s="154">
        <f t="shared" si="200"/>
        <v>0</v>
      </c>
      <c r="DC95" s="154">
        <f t="shared" si="110"/>
        <v>0</v>
      </c>
      <c r="DD95" s="160">
        <f t="shared" si="201"/>
        <v>0</v>
      </c>
      <c r="DE95" s="273">
        <f t="shared" si="111"/>
        <v>5</v>
      </c>
      <c r="DF95" s="187">
        <f t="shared" si="112"/>
        <v>1</v>
      </c>
      <c r="DG95" s="273">
        <f t="shared" si="202"/>
        <v>3</v>
      </c>
      <c r="DH95" s="273"/>
      <c r="DI95" s="187">
        <f t="shared" si="113"/>
        <v>0.6</v>
      </c>
      <c r="DJ95" s="154">
        <f t="shared" si="114"/>
        <v>0</v>
      </c>
      <c r="DK95" s="154">
        <f t="shared" si="115"/>
        <v>0</v>
      </c>
      <c r="DL95" s="160">
        <f t="shared" si="116"/>
        <v>0</v>
      </c>
      <c r="DM95" s="273">
        <f t="shared" si="117"/>
        <v>5</v>
      </c>
      <c r="DN95" s="187">
        <f t="shared" si="118"/>
        <v>1</v>
      </c>
      <c r="DO95" s="273">
        <f t="shared" si="119"/>
        <v>3</v>
      </c>
      <c r="DP95" s="187">
        <f t="shared" si="120"/>
        <v>0.6</v>
      </c>
      <c r="DQ95" s="154">
        <f t="shared" si="121"/>
        <v>0</v>
      </c>
      <c r="DR95" s="154">
        <f t="shared" si="122"/>
        <v>0</v>
      </c>
      <c r="DS95" s="160">
        <f t="shared" si="123"/>
        <v>0</v>
      </c>
      <c r="DT95" s="273">
        <f t="shared" si="124"/>
        <v>5</v>
      </c>
      <c r="DU95" s="187">
        <f t="shared" si="125"/>
        <v>1</v>
      </c>
      <c r="DV95" s="273">
        <f t="shared" si="126"/>
        <v>3</v>
      </c>
      <c r="DW95" s="187">
        <f t="shared" si="127"/>
        <v>0.6</v>
      </c>
      <c r="DX95" s="154">
        <f t="shared" si="128"/>
        <v>0</v>
      </c>
      <c r="DY95" s="154">
        <f t="shared" si="129"/>
        <v>0</v>
      </c>
      <c r="DZ95" s="160">
        <f t="shared" si="130"/>
        <v>0</v>
      </c>
      <c r="EA95" s="273">
        <f t="shared" si="131"/>
        <v>5</v>
      </c>
      <c r="EB95" s="187">
        <f t="shared" si="132"/>
        <v>1</v>
      </c>
      <c r="EC95" s="273">
        <f t="shared" si="133"/>
        <v>3</v>
      </c>
      <c r="ED95" s="187">
        <f t="shared" si="134"/>
        <v>0.6</v>
      </c>
      <c r="EE95" s="154">
        <f t="shared" si="135"/>
        <v>0</v>
      </c>
      <c r="EF95" s="154">
        <f t="shared" si="136"/>
        <v>0</v>
      </c>
      <c r="EG95" s="160">
        <f t="shared" si="137"/>
        <v>0</v>
      </c>
      <c r="EH95" s="273">
        <f t="shared" si="138"/>
        <v>5</v>
      </c>
      <c r="EI95" s="187">
        <f t="shared" si="139"/>
        <v>1</v>
      </c>
      <c r="EJ95" s="273">
        <f t="shared" si="140"/>
        <v>3</v>
      </c>
      <c r="EK95" s="187">
        <f t="shared" si="141"/>
        <v>0.6</v>
      </c>
      <c r="EL95" s="154">
        <f t="shared" si="142"/>
        <v>0</v>
      </c>
      <c r="EM95" s="154">
        <f t="shared" si="143"/>
        <v>0</v>
      </c>
      <c r="EN95" s="160">
        <f t="shared" si="144"/>
        <v>0</v>
      </c>
      <c r="EO95" s="273">
        <f t="shared" si="145"/>
        <v>5</v>
      </c>
      <c r="EP95" s="187">
        <f t="shared" si="146"/>
        <v>1</v>
      </c>
      <c r="EQ95" s="273">
        <f t="shared" si="147"/>
        <v>3</v>
      </c>
      <c r="ER95" s="187">
        <f t="shared" si="148"/>
        <v>0.6</v>
      </c>
      <c r="ES95" s="154">
        <f t="shared" si="149"/>
        <v>0</v>
      </c>
      <c r="ET95" s="154">
        <f t="shared" si="150"/>
        <v>0</v>
      </c>
      <c r="EU95" s="160">
        <f t="shared" si="151"/>
        <v>0</v>
      </c>
      <c r="EV95" s="273">
        <f t="shared" si="152"/>
        <v>5</v>
      </c>
      <c r="EW95" s="187">
        <f t="shared" si="153"/>
        <v>1</v>
      </c>
      <c r="EX95" s="273">
        <f t="shared" si="154"/>
        <v>3</v>
      </c>
      <c r="EY95" s="187">
        <f t="shared" si="155"/>
        <v>0.6</v>
      </c>
      <c r="EZ95" s="154">
        <f t="shared" si="156"/>
        <v>0</v>
      </c>
      <c r="FA95" s="154">
        <f t="shared" si="157"/>
        <v>0</v>
      </c>
      <c r="FB95" s="160">
        <f t="shared" si="158"/>
        <v>0</v>
      </c>
      <c r="FC95" s="273">
        <f t="shared" si="159"/>
        <v>5</v>
      </c>
      <c r="FD95" s="187">
        <f t="shared" si="160"/>
        <v>1</v>
      </c>
      <c r="FE95" s="273">
        <f t="shared" si="161"/>
        <v>3</v>
      </c>
      <c r="FF95" s="187">
        <f t="shared" si="162"/>
        <v>0.6</v>
      </c>
      <c r="FG95" s="154">
        <f t="shared" si="163"/>
        <v>0</v>
      </c>
      <c r="FH95" s="154">
        <f t="shared" si="164"/>
        <v>0</v>
      </c>
      <c r="FI95" s="160">
        <f t="shared" si="165"/>
        <v>0</v>
      </c>
      <c r="FJ95" s="273">
        <f t="shared" si="166"/>
        <v>5</v>
      </c>
      <c r="FK95" s="187">
        <f t="shared" si="167"/>
        <v>1</v>
      </c>
      <c r="FL95" s="273">
        <f t="shared" si="168"/>
        <v>3</v>
      </c>
      <c r="FM95" s="187">
        <f t="shared" si="169"/>
        <v>0.6</v>
      </c>
      <c r="FN95" s="154">
        <f t="shared" si="170"/>
        <v>0</v>
      </c>
      <c r="FO95" s="154">
        <f t="shared" si="171"/>
        <v>0</v>
      </c>
      <c r="FP95" s="160">
        <f t="shared" si="172"/>
        <v>0</v>
      </c>
      <c r="FQ95" s="273">
        <f t="shared" si="173"/>
        <v>5</v>
      </c>
      <c r="FR95" s="187">
        <f t="shared" si="174"/>
        <v>1</v>
      </c>
      <c r="FS95" s="273">
        <f t="shared" si="175"/>
        <v>3</v>
      </c>
      <c r="FT95" s="187">
        <f t="shared" si="176"/>
        <v>0.6</v>
      </c>
      <c r="FU95" s="154">
        <f t="shared" si="177"/>
        <v>0</v>
      </c>
      <c r="FV95" s="154">
        <f t="shared" si="178"/>
        <v>0</v>
      </c>
      <c r="FW95" s="160">
        <f t="shared" si="179"/>
        <v>0</v>
      </c>
      <c r="FX95" s="273">
        <f t="shared" si="180"/>
        <v>5</v>
      </c>
      <c r="FY95" s="187">
        <f t="shared" si="181"/>
        <v>1</v>
      </c>
      <c r="FZ95" s="273">
        <f t="shared" si="182"/>
        <v>3</v>
      </c>
      <c r="GA95" s="187">
        <f t="shared" si="183"/>
        <v>0.6</v>
      </c>
      <c r="GB95" s="154">
        <f t="shared" si="184"/>
        <v>0</v>
      </c>
      <c r="GC95" s="154">
        <f t="shared" si="185"/>
        <v>0</v>
      </c>
      <c r="GD95" s="160">
        <f t="shared" si="186"/>
        <v>0</v>
      </c>
      <c r="GE95" s="273">
        <f t="shared" si="187"/>
        <v>5</v>
      </c>
      <c r="GF95" s="187">
        <f t="shared" si="188"/>
        <v>1</v>
      </c>
      <c r="GG95" s="273">
        <f t="shared" si="189"/>
        <v>3</v>
      </c>
      <c r="GH95" s="187">
        <f t="shared" si="190"/>
        <v>0.6</v>
      </c>
      <c r="GI95" s="187">
        <f t="shared" si="203"/>
        <v>0.6</v>
      </c>
    </row>
    <row r="96" spans="1:191" ht="37.799999999999997" hidden="1" customHeight="1" x14ac:dyDescent="0.2">
      <c r="A96" s="148">
        <v>88</v>
      </c>
      <c r="B96" s="133"/>
      <c r="C96" s="133"/>
      <c r="D96" s="274"/>
      <c r="E96" s="133"/>
      <c r="F96" s="275"/>
      <c r="G96" s="133"/>
      <c r="H96" s="133" t="s">
        <v>455</v>
      </c>
      <c r="I96" s="132"/>
      <c r="J96" s="132"/>
      <c r="K96" s="132"/>
      <c r="L96" s="132"/>
      <c r="M96" s="132"/>
      <c r="N96" s="132"/>
      <c r="O96" s="132"/>
      <c r="P96" s="132"/>
      <c r="Q96" s="132"/>
      <c r="R96" s="132"/>
      <c r="S96" s="132"/>
      <c r="T96" s="132"/>
      <c r="U96" s="132"/>
      <c r="V96" s="132"/>
      <c r="W96" s="132"/>
      <c r="X96" s="132"/>
      <c r="Y96" s="132"/>
      <c r="Z96" s="132"/>
      <c r="AA96" s="132"/>
      <c r="AB96" s="132"/>
      <c r="AC96" s="155">
        <f t="shared" si="102"/>
        <v>0</v>
      </c>
      <c r="AD96" s="149">
        <f t="shared" si="103"/>
        <v>1</v>
      </c>
      <c r="AE96" s="155" t="str">
        <f t="shared" si="104"/>
        <v>3 - Moderado</v>
      </c>
      <c r="AF96" s="149">
        <f t="shared" si="105"/>
        <v>0.6</v>
      </c>
      <c r="AG96" s="156" t="str">
        <f t="shared" si="191"/>
        <v/>
      </c>
      <c r="AH96" s="149">
        <f t="shared" si="106"/>
        <v>0.6</v>
      </c>
      <c r="AI96" s="133"/>
      <c r="AJ96" s="133"/>
      <c r="AK96" s="133"/>
      <c r="AL96" s="133"/>
      <c r="AM96" s="134"/>
      <c r="AN96" s="164"/>
      <c r="AO96" s="164"/>
      <c r="AP96" s="134"/>
      <c r="AQ96" s="134"/>
      <c r="AR96" s="164"/>
      <c r="AS96" s="164"/>
      <c r="AT96" s="134"/>
      <c r="AU96" s="134"/>
      <c r="AV96" s="164"/>
      <c r="AW96" s="164"/>
      <c r="AX96" s="134"/>
      <c r="AY96" s="134"/>
      <c r="AZ96" s="164"/>
      <c r="BA96" s="164"/>
      <c r="BB96" s="134"/>
      <c r="BC96" s="134"/>
      <c r="BD96" s="164"/>
      <c r="BE96" s="164"/>
      <c r="BF96" s="134"/>
      <c r="BG96" s="134"/>
      <c r="BH96" s="164"/>
      <c r="BI96" s="164"/>
      <c r="BJ96" s="134"/>
      <c r="BK96" s="134"/>
      <c r="BL96" s="164"/>
      <c r="BM96" s="164"/>
      <c r="BN96" s="134"/>
      <c r="BO96" s="134"/>
      <c r="BP96" s="164"/>
      <c r="BQ96" s="164"/>
      <c r="BR96" s="134"/>
      <c r="BS96" s="134"/>
      <c r="BT96" s="164"/>
      <c r="BU96" s="164"/>
      <c r="BV96" s="134"/>
      <c r="BW96" s="134"/>
      <c r="BX96" s="164"/>
      <c r="BY96" s="164"/>
      <c r="BZ96" s="134"/>
      <c r="CA96" s="134"/>
      <c r="CB96" s="164"/>
      <c r="CC96" s="164"/>
      <c r="CD96" s="134"/>
      <c r="CE96" s="134"/>
      <c r="CF96" s="164"/>
      <c r="CG96" s="164"/>
      <c r="CH96" s="134"/>
      <c r="CI96" s="164"/>
      <c r="CJ96" s="164"/>
      <c r="CK96" s="134"/>
      <c r="CL96" s="159" t="str">
        <f t="shared" si="192"/>
        <v>5 - Muy Alta</v>
      </c>
      <c r="CM96" s="165">
        <f t="shared" si="107"/>
        <v>1</v>
      </c>
      <c r="CN96" s="159" t="str">
        <f t="shared" si="193"/>
        <v>3 - Moderado</v>
      </c>
      <c r="CO96" s="165">
        <f t="shared" si="194"/>
        <v>0.6</v>
      </c>
      <c r="CP96" s="145" t="str">
        <f t="shared" si="108"/>
        <v>ALTO</v>
      </c>
      <c r="CQ96" s="149">
        <f t="shared" si="195"/>
        <v>0.6</v>
      </c>
      <c r="CR96" s="188"/>
      <c r="CS96" s="145">
        <f t="shared" si="196"/>
        <v>5</v>
      </c>
      <c r="CT96" s="134"/>
      <c r="CU96" s="188"/>
      <c r="CV96" s="188"/>
      <c r="CW96" s="158"/>
      <c r="CX96" s="160">
        <f t="shared" si="109"/>
        <v>0</v>
      </c>
      <c r="CY96" s="161">
        <f t="shared" si="197"/>
        <v>3</v>
      </c>
      <c r="CZ96" s="160" t="str">
        <f t="shared" si="198"/>
        <v>Moderado</v>
      </c>
      <c r="DA96" s="153">
        <f t="shared" si="199"/>
        <v>0.6</v>
      </c>
      <c r="DB96" s="154">
        <f t="shared" si="200"/>
        <v>0</v>
      </c>
      <c r="DC96" s="154">
        <f t="shared" si="110"/>
        <v>0</v>
      </c>
      <c r="DD96" s="160">
        <f t="shared" si="201"/>
        <v>0</v>
      </c>
      <c r="DE96" s="273">
        <f t="shared" si="111"/>
        <v>5</v>
      </c>
      <c r="DF96" s="187">
        <f t="shared" si="112"/>
        <v>1</v>
      </c>
      <c r="DG96" s="273">
        <f t="shared" si="202"/>
        <v>3</v>
      </c>
      <c r="DH96" s="273"/>
      <c r="DI96" s="187">
        <f t="shared" si="113"/>
        <v>0.6</v>
      </c>
      <c r="DJ96" s="154">
        <f t="shared" si="114"/>
        <v>0</v>
      </c>
      <c r="DK96" s="154">
        <f t="shared" si="115"/>
        <v>0</v>
      </c>
      <c r="DL96" s="160">
        <f t="shared" si="116"/>
        <v>0</v>
      </c>
      <c r="DM96" s="273">
        <f t="shared" si="117"/>
        <v>5</v>
      </c>
      <c r="DN96" s="187">
        <f t="shared" si="118"/>
        <v>1</v>
      </c>
      <c r="DO96" s="273">
        <f t="shared" si="119"/>
        <v>3</v>
      </c>
      <c r="DP96" s="187">
        <f t="shared" si="120"/>
        <v>0.6</v>
      </c>
      <c r="DQ96" s="154">
        <f t="shared" si="121"/>
        <v>0</v>
      </c>
      <c r="DR96" s="154">
        <f t="shared" si="122"/>
        <v>0</v>
      </c>
      <c r="DS96" s="160">
        <f t="shared" si="123"/>
        <v>0</v>
      </c>
      <c r="DT96" s="273">
        <f t="shared" si="124"/>
        <v>5</v>
      </c>
      <c r="DU96" s="187">
        <f t="shared" si="125"/>
        <v>1</v>
      </c>
      <c r="DV96" s="273">
        <f t="shared" si="126"/>
        <v>3</v>
      </c>
      <c r="DW96" s="187">
        <f t="shared" si="127"/>
        <v>0.6</v>
      </c>
      <c r="DX96" s="154">
        <f t="shared" si="128"/>
        <v>0</v>
      </c>
      <c r="DY96" s="154">
        <f t="shared" si="129"/>
        <v>0</v>
      </c>
      <c r="DZ96" s="160">
        <f t="shared" si="130"/>
        <v>0</v>
      </c>
      <c r="EA96" s="273">
        <f t="shared" si="131"/>
        <v>5</v>
      </c>
      <c r="EB96" s="187">
        <f t="shared" si="132"/>
        <v>1</v>
      </c>
      <c r="EC96" s="273">
        <f t="shared" si="133"/>
        <v>3</v>
      </c>
      <c r="ED96" s="187">
        <f t="shared" si="134"/>
        <v>0.6</v>
      </c>
      <c r="EE96" s="154">
        <f t="shared" si="135"/>
        <v>0</v>
      </c>
      <c r="EF96" s="154">
        <f t="shared" si="136"/>
        <v>0</v>
      </c>
      <c r="EG96" s="160">
        <f t="shared" si="137"/>
        <v>0</v>
      </c>
      <c r="EH96" s="273">
        <f t="shared" si="138"/>
        <v>5</v>
      </c>
      <c r="EI96" s="187">
        <f t="shared" si="139"/>
        <v>1</v>
      </c>
      <c r="EJ96" s="273">
        <f t="shared" si="140"/>
        <v>3</v>
      </c>
      <c r="EK96" s="187">
        <f t="shared" si="141"/>
        <v>0.6</v>
      </c>
      <c r="EL96" s="154">
        <f t="shared" si="142"/>
        <v>0</v>
      </c>
      <c r="EM96" s="154">
        <f t="shared" si="143"/>
        <v>0</v>
      </c>
      <c r="EN96" s="160">
        <f t="shared" si="144"/>
        <v>0</v>
      </c>
      <c r="EO96" s="273">
        <f t="shared" si="145"/>
        <v>5</v>
      </c>
      <c r="EP96" s="187">
        <f t="shared" si="146"/>
        <v>1</v>
      </c>
      <c r="EQ96" s="273">
        <f t="shared" si="147"/>
        <v>3</v>
      </c>
      <c r="ER96" s="187">
        <f t="shared" si="148"/>
        <v>0.6</v>
      </c>
      <c r="ES96" s="154">
        <f t="shared" si="149"/>
        <v>0</v>
      </c>
      <c r="ET96" s="154">
        <f t="shared" si="150"/>
        <v>0</v>
      </c>
      <c r="EU96" s="160">
        <f t="shared" si="151"/>
        <v>0</v>
      </c>
      <c r="EV96" s="273">
        <f t="shared" si="152"/>
        <v>5</v>
      </c>
      <c r="EW96" s="187">
        <f t="shared" si="153"/>
        <v>1</v>
      </c>
      <c r="EX96" s="273">
        <f t="shared" si="154"/>
        <v>3</v>
      </c>
      <c r="EY96" s="187">
        <f t="shared" si="155"/>
        <v>0.6</v>
      </c>
      <c r="EZ96" s="154">
        <f t="shared" si="156"/>
        <v>0</v>
      </c>
      <c r="FA96" s="154">
        <f t="shared" si="157"/>
        <v>0</v>
      </c>
      <c r="FB96" s="160">
        <f t="shared" si="158"/>
        <v>0</v>
      </c>
      <c r="FC96" s="273">
        <f t="shared" si="159"/>
        <v>5</v>
      </c>
      <c r="FD96" s="187">
        <f t="shared" si="160"/>
        <v>1</v>
      </c>
      <c r="FE96" s="273">
        <f t="shared" si="161"/>
        <v>3</v>
      </c>
      <c r="FF96" s="187">
        <f t="shared" si="162"/>
        <v>0.6</v>
      </c>
      <c r="FG96" s="154">
        <f t="shared" si="163"/>
        <v>0</v>
      </c>
      <c r="FH96" s="154">
        <f t="shared" si="164"/>
        <v>0</v>
      </c>
      <c r="FI96" s="160">
        <f t="shared" si="165"/>
        <v>0</v>
      </c>
      <c r="FJ96" s="273">
        <f t="shared" si="166"/>
        <v>5</v>
      </c>
      <c r="FK96" s="187">
        <f t="shared" si="167"/>
        <v>1</v>
      </c>
      <c r="FL96" s="273">
        <f t="shared" si="168"/>
        <v>3</v>
      </c>
      <c r="FM96" s="187">
        <f t="shared" si="169"/>
        <v>0.6</v>
      </c>
      <c r="FN96" s="154">
        <f t="shared" si="170"/>
        <v>0</v>
      </c>
      <c r="FO96" s="154">
        <f t="shared" si="171"/>
        <v>0</v>
      </c>
      <c r="FP96" s="160">
        <f t="shared" si="172"/>
        <v>0</v>
      </c>
      <c r="FQ96" s="273">
        <f t="shared" si="173"/>
        <v>5</v>
      </c>
      <c r="FR96" s="187">
        <f t="shared" si="174"/>
        <v>1</v>
      </c>
      <c r="FS96" s="273">
        <f t="shared" si="175"/>
        <v>3</v>
      </c>
      <c r="FT96" s="187">
        <f t="shared" si="176"/>
        <v>0.6</v>
      </c>
      <c r="FU96" s="154">
        <f t="shared" si="177"/>
        <v>0</v>
      </c>
      <c r="FV96" s="154">
        <f t="shared" si="178"/>
        <v>0</v>
      </c>
      <c r="FW96" s="160">
        <f t="shared" si="179"/>
        <v>0</v>
      </c>
      <c r="FX96" s="273">
        <f t="shared" si="180"/>
        <v>5</v>
      </c>
      <c r="FY96" s="187">
        <f t="shared" si="181"/>
        <v>1</v>
      </c>
      <c r="FZ96" s="273">
        <f t="shared" si="182"/>
        <v>3</v>
      </c>
      <c r="GA96" s="187">
        <f t="shared" si="183"/>
        <v>0.6</v>
      </c>
      <c r="GB96" s="154">
        <f t="shared" si="184"/>
        <v>0</v>
      </c>
      <c r="GC96" s="154">
        <f t="shared" si="185"/>
        <v>0</v>
      </c>
      <c r="GD96" s="160">
        <f t="shared" si="186"/>
        <v>0</v>
      </c>
      <c r="GE96" s="273">
        <f t="shared" si="187"/>
        <v>5</v>
      </c>
      <c r="GF96" s="187">
        <f t="shared" si="188"/>
        <v>1</v>
      </c>
      <c r="GG96" s="273">
        <f t="shared" si="189"/>
        <v>3</v>
      </c>
      <c r="GH96" s="187">
        <f t="shared" si="190"/>
        <v>0.6</v>
      </c>
      <c r="GI96" s="187">
        <f t="shared" si="203"/>
        <v>0.6</v>
      </c>
    </row>
    <row r="97" spans="1:191" ht="37.799999999999997" hidden="1" customHeight="1" x14ac:dyDescent="0.2">
      <c r="A97" s="148">
        <v>89</v>
      </c>
      <c r="B97" s="133"/>
      <c r="C97" s="133"/>
      <c r="D97" s="274"/>
      <c r="E97" s="133"/>
      <c r="F97" s="275"/>
      <c r="G97" s="133"/>
      <c r="H97" s="133" t="s">
        <v>455</v>
      </c>
      <c r="I97" s="132"/>
      <c r="J97" s="132"/>
      <c r="K97" s="132"/>
      <c r="L97" s="132"/>
      <c r="M97" s="132"/>
      <c r="N97" s="132"/>
      <c r="O97" s="132"/>
      <c r="P97" s="132"/>
      <c r="Q97" s="132"/>
      <c r="R97" s="132"/>
      <c r="S97" s="132"/>
      <c r="T97" s="132"/>
      <c r="U97" s="132"/>
      <c r="V97" s="132"/>
      <c r="W97" s="132"/>
      <c r="X97" s="132"/>
      <c r="Y97" s="132"/>
      <c r="Z97" s="132"/>
      <c r="AA97" s="132"/>
      <c r="AB97" s="132"/>
      <c r="AC97" s="155">
        <f t="shared" si="102"/>
        <v>0</v>
      </c>
      <c r="AD97" s="149">
        <f t="shared" si="103"/>
        <v>1</v>
      </c>
      <c r="AE97" s="155" t="str">
        <f t="shared" si="104"/>
        <v>3 - Moderado</v>
      </c>
      <c r="AF97" s="149">
        <f t="shared" si="105"/>
        <v>0.6</v>
      </c>
      <c r="AG97" s="156" t="str">
        <f t="shared" si="191"/>
        <v/>
      </c>
      <c r="AH97" s="149">
        <f t="shared" si="106"/>
        <v>0.6</v>
      </c>
      <c r="AI97" s="133"/>
      <c r="AJ97" s="133"/>
      <c r="AK97" s="133"/>
      <c r="AL97" s="133"/>
      <c r="AM97" s="134"/>
      <c r="AN97" s="164"/>
      <c r="AO97" s="164"/>
      <c r="AP97" s="134"/>
      <c r="AQ97" s="134"/>
      <c r="AR97" s="164"/>
      <c r="AS97" s="164"/>
      <c r="AT97" s="134"/>
      <c r="AU97" s="134"/>
      <c r="AV97" s="164"/>
      <c r="AW97" s="164"/>
      <c r="AX97" s="134"/>
      <c r="AY97" s="134"/>
      <c r="AZ97" s="164"/>
      <c r="BA97" s="164"/>
      <c r="BB97" s="134"/>
      <c r="BC97" s="134"/>
      <c r="BD97" s="164"/>
      <c r="BE97" s="164"/>
      <c r="BF97" s="134"/>
      <c r="BG97" s="134"/>
      <c r="BH97" s="164"/>
      <c r="BI97" s="164"/>
      <c r="BJ97" s="134"/>
      <c r="BK97" s="134"/>
      <c r="BL97" s="164"/>
      <c r="BM97" s="164"/>
      <c r="BN97" s="134"/>
      <c r="BO97" s="134"/>
      <c r="BP97" s="164"/>
      <c r="BQ97" s="164"/>
      <c r="BR97" s="134"/>
      <c r="BS97" s="134"/>
      <c r="BT97" s="164"/>
      <c r="BU97" s="164"/>
      <c r="BV97" s="134"/>
      <c r="BW97" s="134"/>
      <c r="BX97" s="164"/>
      <c r="BY97" s="164"/>
      <c r="BZ97" s="134"/>
      <c r="CA97" s="134"/>
      <c r="CB97" s="164"/>
      <c r="CC97" s="164"/>
      <c r="CD97" s="134"/>
      <c r="CE97" s="134"/>
      <c r="CF97" s="164"/>
      <c r="CG97" s="164"/>
      <c r="CH97" s="134"/>
      <c r="CI97" s="164"/>
      <c r="CJ97" s="164"/>
      <c r="CK97" s="134"/>
      <c r="CL97" s="159" t="str">
        <f t="shared" si="192"/>
        <v>5 - Muy Alta</v>
      </c>
      <c r="CM97" s="165">
        <f t="shared" si="107"/>
        <v>1</v>
      </c>
      <c r="CN97" s="159" t="str">
        <f t="shared" si="193"/>
        <v>3 - Moderado</v>
      </c>
      <c r="CO97" s="165">
        <f t="shared" si="194"/>
        <v>0.6</v>
      </c>
      <c r="CP97" s="145" t="str">
        <f t="shared" si="108"/>
        <v>ALTO</v>
      </c>
      <c r="CQ97" s="149">
        <f t="shared" si="195"/>
        <v>0.6</v>
      </c>
      <c r="CR97" s="188"/>
      <c r="CS97" s="145">
        <f t="shared" si="196"/>
        <v>5</v>
      </c>
      <c r="CT97" s="134"/>
      <c r="CU97" s="188"/>
      <c r="CV97" s="188"/>
      <c r="CW97" s="158"/>
      <c r="CX97" s="160">
        <f t="shared" si="109"/>
        <v>0</v>
      </c>
      <c r="CY97" s="161">
        <f t="shared" si="197"/>
        <v>3</v>
      </c>
      <c r="CZ97" s="160" t="str">
        <f t="shared" si="198"/>
        <v>Moderado</v>
      </c>
      <c r="DA97" s="153">
        <f t="shared" si="199"/>
        <v>0.6</v>
      </c>
      <c r="DB97" s="154">
        <f t="shared" si="200"/>
        <v>0</v>
      </c>
      <c r="DC97" s="154">
        <f t="shared" si="110"/>
        <v>0</v>
      </c>
      <c r="DD97" s="160">
        <f t="shared" si="201"/>
        <v>0</v>
      </c>
      <c r="DE97" s="273">
        <f t="shared" si="111"/>
        <v>5</v>
      </c>
      <c r="DF97" s="187">
        <f t="shared" si="112"/>
        <v>1</v>
      </c>
      <c r="DG97" s="273">
        <f t="shared" si="202"/>
        <v>3</v>
      </c>
      <c r="DH97" s="273"/>
      <c r="DI97" s="187">
        <f t="shared" si="113"/>
        <v>0.6</v>
      </c>
      <c r="DJ97" s="154">
        <f t="shared" si="114"/>
        <v>0</v>
      </c>
      <c r="DK97" s="154">
        <f t="shared" si="115"/>
        <v>0</v>
      </c>
      <c r="DL97" s="160">
        <f t="shared" si="116"/>
        <v>0</v>
      </c>
      <c r="DM97" s="273">
        <f t="shared" si="117"/>
        <v>5</v>
      </c>
      <c r="DN97" s="187">
        <f t="shared" si="118"/>
        <v>1</v>
      </c>
      <c r="DO97" s="273">
        <f t="shared" si="119"/>
        <v>3</v>
      </c>
      <c r="DP97" s="187">
        <f t="shared" si="120"/>
        <v>0.6</v>
      </c>
      <c r="DQ97" s="154">
        <f t="shared" si="121"/>
        <v>0</v>
      </c>
      <c r="DR97" s="154">
        <f t="shared" si="122"/>
        <v>0</v>
      </c>
      <c r="DS97" s="160">
        <f t="shared" si="123"/>
        <v>0</v>
      </c>
      <c r="DT97" s="273">
        <f t="shared" si="124"/>
        <v>5</v>
      </c>
      <c r="DU97" s="187">
        <f t="shared" si="125"/>
        <v>1</v>
      </c>
      <c r="DV97" s="273">
        <f t="shared" si="126"/>
        <v>3</v>
      </c>
      <c r="DW97" s="187">
        <f t="shared" si="127"/>
        <v>0.6</v>
      </c>
      <c r="DX97" s="154">
        <f t="shared" si="128"/>
        <v>0</v>
      </c>
      <c r="DY97" s="154">
        <f t="shared" si="129"/>
        <v>0</v>
      </c>
      <c r="DZ97" s="160">
        <f t="shared" si="130"/>
        <v>0</v>
      </c>
      <c r="EA97" s="273">
        <f t="shared" si="131"/>
        <v>5</v>
      </c>
      <c r="EB97" s="187">
        <f t="shared" si="132"/>
        <v>1</v>
      </c>
      <c r="EC97" s="273">
        <f t="shared" si="133"/>
        <v>3</v>
      </c>
      <c r="ED97" s="187">
        <f t="shared" si="134"/>
        <v>0.6</v>
      </c>
      <c r="EE97" s="154">
        <f t="shared" si="135"/>
        <v>0</v>
      </c>
      <c r="EF97" s="154">
        <f t="shared" si="136"/>
        <v>0</v>
      </c>
      <c r="EG97" s="160">
        <f t="shared" si="137"/>
        <v>0</v>
      </c>
      <c r="EH97" s="273">
        <f t="shared" si="138"/>
        <v>5</v>
      </c>
      <c r="EI97" s="187">
        <f t="shared" si="139"/>
        <v>1</v>
      </c>
      <c r="EJ97" s="273">
        <f t="shared" si="140"/>
        <v>3</v>
      </c>
      <c r="EK97" s="187">
        <f t="shared" si="141"/>
        <v>0.6</v>
      </c>
      <c r="EL97" s="154">
        <f t="shared" si="142"/>
        <v>0</v>
      </c>
      <c r="EM97" s="154">
        <f t="shared" si="143"/>
        <v>0</v>
      </c>
      <c r="EN97" s="160">
        <f t="shared" si="144"/>
        <v>0</v>
      </c>
      <c r="EO97" s="273">
        <f t="shared" si="145"/>
        <v>5</v>
      </c>
      <c r="EP97" s="187">
        <f t="shared" si="146"/>
        <v>1</v>
      </c>
      <c r="EQ97" s="273">
        <f t="shared" si="147"/>
        <v>3</v>
      </c>
      <c r="ER97" s="187">
        <f t="shared" si="148"/>
        <v>0.6</v>
      </c>
      <c r="ES97" s="154">
        <f t="shared" si="149"/>
        <v>0</v>
      </c>
      <c r="ET97" s="154">
        <f t="shared" si="150"/>
        <v>0</v>
      </c>
      <c r="EU97" s="160">
        <f t="shared" si="151"/>
        <v>0</v>
      </c>
      <c r="EV97" s="273">
        <f t="shared" si="152"/>
        <v>5</v>
      </c>
      <c r="EW97" s="187">
        <f t="shared" si="153"/>
        <v>1</v>
      </c>
      <c r="EX97" s="273">
        <f t="shared" si="154"/>
        <v>3</v>
      </c>
      <c r="EY97" s="187">
        <f t="shared" si="155"/>
        <v>0.6</v>
      </c>
      <c r="EZ97" s="154">
        <f t="shared" si="156"/>
        <v>0</v>
      </c>
      <c r="FA97" s="154">
        <f t="shared" si="157"/>
        <v>0</v>
      </c>
      <c r="FB97" s="160">
        <f t="shared" si="158"/>
        <v>0</v>
      </c>
      <c r="FC97" s="273">
        <f t="shared" si="159"/>
        <v>5</v>
      </c>
      <c r="FD97" s="187">
        <f t="shared" si="160"/>
        <v>1</v>
      </c>
      <c r="FE97" s="273">
        <f t="shared" si="161"/>
        <v>3</v>
      </c>
      <c r="FF97" s="187">
        <f t="shared" si="162"/>
        <v>0.6</v>
      </c>
      <c r="FG97" s="154">
        <f t="shared" si="163"/>
        <v>0</v>
      </c>
      <c r="FH97" s="154">
        <f t="shared" si="164"/>
        <v>0</v>
      </c>
      <c r="FI97" s="160">
        <f t="shared" si="165"/>
        <v>0</v>
      </c>
      <c r="FJ97" s="273">
        <f t="shared" si="166"/>
        <v>5</v>
      </c>
      <c r="FK97" s="187">
        <f t="shared" si="167"/>
        <v>1</v>
      </c>
      <c r="FL97" s="273">
        <f t="shared" si="168"/>
        <v>3</v>
      </c>
      <c r="FM97" s="187">
        <f t="shared" si="169"/>
        <v>0.6</v>
      </c>
      <c r="FN97" s="154">
        <f t="shared" si="170"/>
        <v>0</v>
      </c>
      <c r="FO97" s="154">
        <f t="shared" si="171"/>
        <v>0</v>
      </c>
      <c r="FP97" s="160">
        <f t="shared" si="172"/>
        <v>0</v>
      </c>
      <c r="FQ97" s="273">
        <f t="shared" si="173"/>
        <v>5</v>
      </c>
      <c r="FR97" s="187">
        <f t="shared" si="174"/>
        <v>1</v>
      </c>
      <c r="FS97" s="273">
        <f t="shared" si="175"/>
        <v>3</v>
      </c>
      <c r="FT97" s="187">
        <f t="shared" si="176"/>
        <v>0.6</v>
      </c>
      <c r="FU97" s="154">
        <f t="shared" si="177"/>
        <v>0</v>
      </c>
      <c r="FV97" s="154">
        <f t="shared" si="178"/>
        <v>0</v>
      </c>
      <c r="FW97" s="160">
        <f t="shared" si="179"/>
        <v>0</v>
      </c>
      <c r="FX97" s="273">
        <f t="shared" si="180"/>
        <v>5</v>
      </c>
      <c r="FY97" s="187">
        <f t="shared" si="181"/>
        <v>1</v>
      </c>
      <c r="FZ97" s="273">
        <f t="shared" si="182"/>
        <v>3</v>
      </c>
      <c r="GA97" s="187">
        <f t="shared" si="183"/>
        <v>0.6</v>
      </c>
      <c r="GB97" s="154">
        <f t="shared" si="184"/>
        <v>0</v>
      </c>
      <c r="GC97" s="154">
        <f t="shared" si="185"/>
        <v>0</v>
      </c>
      <c r="GD97" s="160">
        <f t="shared" si="186"/>
        <v>0</v>
      </c>
      <c r="GE97" s="273">
        <f t="shared" si="187"/>
        <v>5</v>
      </c>
      <c r="GF97" s="187">
        <f t="shared" si="188"/>
        <v>1</v>
      </c>
      <c r="GG97" s="273">
        <f t="shared" si="189"/>
        <v>3</v>
      </c>
      <c r="GH97" s="187">
        <f t="shared" si="190"/>
        <v>0.6</v>
      </c>
      <c r="GI97" s="187">
        <f t="shared" si="203"/>
        <v>0.6</v>
      </c>
    </row>
    <row r="98" spans="1:191" ht="37.799999999999997" hidden="1" customHeight="1" x14ac:dyDescent="0.2">
      <c r="A98" s="148">
        <v>90</v>
      </c>
      <c r="B98" s="133"/>
      <c r="C98" s="133"/>
      <c r="D98" s="274"/>
      <c r="E98" s="133"/>
      <c r="F98" s="275"/>
      <c r="G98" s="133"/>
      <c r="H98" s="133" t="s">
        <v>455</v>
      </c>
      <c r="I98" s="132"/>
      <c r="J98" s="132"/>
      <c r="K98" s="132"/>
      <c r="L98" s="132"/>
      <c r="M98" s="132"/>
      <c r="N98" s="132"/>
      <c r="O98" s="132"/>
      <c r="P98" s="132"/>
      <c r="Q98" s="132"/>
      <c r="R98" s="132"/>
      <c r="S98" s="132"/>
      <c r="T98" s="132"/>
      <c r="U98" s="132"/>
      <c r="V98" s="132"/>
      <c r="W98" s="132"/>
      <c r="X98" s="132"/>
      <c r="Y98" s="132"/>
      <c r="Z98" s="132"/>
      <c r="AA98" s="132"/>
      <c r="AB98" s="132"/>
      <c r="AC98" s="155">
        <f t="shared" si="102"/>
        <v>0</v>
      </c>
      <c r="AD98" s="149">
        <f t="shared" si="103"/>
        <v>1</v>
      </c>
      <c r="AE98" s="155" t="str">
        <f t="shared" si="104"/>
        <v>3 - Moderado</v>
      </c>
      <c r="AF98" s="149">
        <f t="shared" si="105"/>
        <v>0.6</v>
      </c>
      <c r="AG98" s="156" t="str">
        <f t="shared" si="191"/>
        <v/>
      </c>
      <c r="AH98" s="149">
        <f t="shared" si="106"/>
        <v>0.6</v>
      </c>
      <c r="AI98" s="133"/>
      <c r="AJ98" s="133"/>
      <c r="AK98" s="133"/>
      <c r="AL98" s="133"/>
      <c r="AM98" s="134"/>
      <c r="AN98" s="164"/>
      <c r="AO98" s="164"/>
      <c r="AP98" s="134"/>
      <c r="AQ98" s="134"/>
      <c r="AR98" s="164"/>
      <c r="AS98" s="164"/>
      <c r="AT98" s="134"/>
      <c r="AU98" s="134"/>
      <c r="AV98" s="164"/>
      <c r="AW98" s="164"/>
      <c r="AX98" s="134"/>
      <c r="AY98" s="134"/>
      <c r="AZ98" s="164"/>
      <c r="BA98" s="164"/>
      <c r="BB98" s="134"/>
      <c r="BC98" s="134"/>
      <c r="BD98" s="164"/>
      <c r="BE98" s="164"/>
      <c r="BF98" s="134"/>
      <c r="BG98" s="134"/>
      <c r="BH98" s="164"/>
      <c r="BI98" s="164"/>
      <c r="BJ98" s="134"/>
      <c r="BK98" s="134"/>
      <c r="BL98" s="164"/>
      <c r="BM98" s="164"/>
      <c r="BN98" s="134"/>
      <c r="BO98" s="134"/>
      <c r="BP98" s="164"/>
      <c r="BQ98" s="164"/>
      <c r="BR98" s="134"/>
      <c r="BS98" s="134"/>
      <c r="BT98" s="164"/>
      <c r="BU98" s="164"/>
      <c r="BV98" s="134"/>
      <c r="BW98" s="134"/>
      <c r="BX98" s="164"/>
      <c r="BY98" s="164"/>
      <c r="BZ98" s="134"/>
      <c r="CA98" s="134"/>
      <c r="CB98" s="164"/>
      <c r="CC98" s="164"/>
      <c r="CD98" s="134"/>
      <c r="CE98" s="134"/>
      <c r="CF98" s="164"/>
      <c r="CG98" s="164"/>
      <c r="CH98" s="134"/>
      <c r="CI98" s="164"/>
      <c r="CJ98" s="164"/>
      <c r="CK98" s="134"/>
      <c r="CL98" s="159" t="str">
        <f t="shared" si="192"/>
        <v>5 - Muy Alta</v>
      </c>
      <c r="CM98" s="165">
        <f t="shared" si="107"/>
        <v>1</v>
      </c>
      <c r="CN98" s="159" t="str">
        <f t="shared" si="193"/>
        <v>3 - Moderado</v>
      </c>
      <c r="CO98" s="165">
        <f t="shared" si="194"/>
        <v>0.6</v>
      </c>
      <c r="CP98" s="145" t="str">
        <f t="shared" si="108"/>
        <v>ALTO</v>
      </c>
      <c r="CQ98" s="149">
        <f t="shared" si="195"/>
        <v>0.6</v>
      </c>
      <c r="CR98" s="188"/>
      <c r="CS98" s="145">
        <f t="shared" si="196"/>
        <v>5</v>
      </c>
      <c r="CT98" s="134"/>
      <c r="CU98" s="188"/>
      <c r="CV98" s="188"/>
      <c r="CW98" s="158"/>
      <c r="CX98" s="160">
        <f t="shared" si="109"/>
        <v>0</v>
      </c>
      <c r="CY98" s="161">
        <f t="shared" si="197"/>
        <v>3</v>
      </c>
      <c r="CZ98" s="160" t="str">
        <f t="shared" si="198"/>
        <v>Moderado</v>
      </c>
      <c r="DA98" s="153">
        <f t="shared" si="199"/>
        <v>0.6</v>
      </c>
      <c r="DB98" s="154">
        <f t="shared" si="200"/>
        <v>0</v>
      </c>
      <c r="DC98" s="154">
        <f t="shared" si="110"/>
        <v>0</v>
      </c>
      <c r="DD98" s="160">
        <f t="shared" si="201"/>
        <v>0</v>
      </c>
      <c r="DE98" s="273">
        <f t="shared" si="111"/>
        <v>5</v>
      </c>
      <c r="DF98" s="187">
        <f t="shared" si="112"/>
        <v>1</v>
      </c>
      <c r="DG98" s="273">
        <f t="shared" si="202"/>
        <v>3</v>
      </c>
      <c r="DH98" s="273"/>
      <c r="DI98" s="187">
        <f t="shared" si="113"/>
        <v>0.6</v>
      </c>
      <c r="DJ98" s="154">
        <f t="shared" si="114"/>
        <v>0</v>
      </c>
      <c r="DK98" s="154">
        <f t="shared" si="115"/>
        <v>0</v>
      </c>
      <c r="DL98" s="160">
        <f t="shared" si="116"/>
        <v>0</v>
      </c>
      <c r="DM98" s="273">
        <f t="shared" si="117"/>
        <v>5</v>
      </c>
      <c r="DN98" s="187">
        <f t="shared" si="118"/>
        <v>1</v>
      </c>
      <c r="DO98" s="273">
        <f t="shared" si="119"/>
        <v>3</v>
      </c>
      <c r="DP98" s="187">
        <f t="shared" si="120"/>
        <v>0.6</v>
      </c>
      <c r="DQ98" s="154">
        <f t="shared" si="121"/>
        <v>0</v>
      </c>
      <c r="DR98" s="154">
        <f t="shared" si="122"/>
        <v>0</v>
      </c>
      <c r="DS98" s="160">
        <f t="shared" si="123"/>
        <v>0</v>
      </c>
      <c r="DT98" s="273">
        <f t="shared" si="124"/>
        <v>5</v>
      </c>
      <c r="DU98" s="187">
        <f t="shared" si="125"/>
        <v>1</v>
      </c>
      <c r="DV98" s="273">
        <f t="shared" si="126"/>
        <v>3</v>
      </c>
      <c r="DW98" s="187">
        <f t="shared" si="127"/>
        <v>0.6</v>
      </c>
      <c r="DX98" s="154">
        <f t="shared" si="128"/>
        <v>0</v>
      </c>
      <c r="DY98" s="154">
        <f t="shared" si="129"/>
        <v>0</v>
      </c>
      <c r="DZ98" s="160">
        <f t="shared" si="130"/>
        <v>0</v>
      </c>
      <c r="EA98" s="273">
        <f t="shared" si="131"/>
        <v>5</v>
      </c>
      <c r="EB98" s="187">
        <f t="shared" si="132"/>
        <v>1</v>
      </c>
      <c r="EC98" s="273">
        <f t="shared" si="133"/>
        <v>3</v>
      </c>
      <c r="ED98" s="187">
        <f t="shared" si="134"/>
        <v>0.6</v>
      </c>
      <c r="EE98" s="154">
        <f t="shared" si="135"/>
        <v>0</v>
      </c>
      <c r="EF98" s="154">
        <f t="shared" si="136"/>
        <v>0</v>
      </c>
      <c r="EG98" s="160">
        <f t="shared" si="137"/>
        <v>0</v>
      </c>
      <c r="EH98" s="273">
        <f t="shared" si="138"/>
        <v>5</v>
      </c>
      <c r="EI98" s="187">
        <f t="shared" si="139"/>
        <v>1</v>
      </c>
      <c r="EJ98" s="273">
        <f t="shared" si="140"/>
        <v>3</v>
      </c>
      <c r="EK98" s="187">
        <f t="shared" si="141"/>
        <v>0.6</v>
      </c>
      <c r="EL98" s="154">
        <f t="shared" si="142"/>
        <v>0</v>
      </c>
      <c r="EM98" s="154">
        <f t="shared" si="143"/>
        <v>0</v>
      </c>
      <c r="EN98" s="160">
        <f t="shared" si="144"/>
        <v>0</v>
      </c>
      <c r="EO98" s="273">
        <f t="shared" si="145"/>
        <v>5</v>
      </c>
      <c r="EP98" s="187">
        <f t="shared" si="146"/>
        <v>1</v>
      </c>
      <c r="EQ98" s="273">
        <f t="shared" si="147"/>
        <v>3</v>
      </c>
      <c r="ER98" s="187">
        <f t="shared" si="148"/>
        <v>0.6</v>
      </c>
      <c r="ES98" s="154">
        <f t="shared" si="149"/>
        <v>0</v>
      </c>
      <c r="ET98" s="154">
        <f t="shared" si="150"/>
        <v>0</v>
      </c>
      <c r="EU98" s="160">
        <f t="shared" si="151"/>
        <v>0</v>
      </c>
      <c r="EV98" s="273">
        <f t="shared" si="152"/>
        <v>5</v>
      </c>
      <c r="EW98" s="187">
        <f t="shared" si="153"/>
        <v>1</v>
      </c>
      <c r="EX98" s="273">
        <f t="shared" si="154"/>
        <v>3</v>
      </c>
      <c r="EY98" s="187">
        <f t="shared" si="155"/>
        <v>0.6</v>
      </c>
      <c r="EZ98" s="154">
        <f t="shared" si="156"/>
        <v>0</v>
      </c>
      <c r="FA98" s="154">
        <f t="shared" si="157"/>
        <v>0</v>
      </c>
      <c r="FB98" s="160">
        <f t="shared" si="158"/>
        <v>0</v>
      </c>
      <c r="FC98" s="273">
        <f t="shared" si="159"/>
        <v>5</v>
      </c>
      <c r="FD98" s="187">
        <f t="shared" si="160"/>
        <v>1</v>
      </c>
      <c r="FE98" s="273">
        <f t="shared" si="161"/>
        <v>3</v>
      </c>
      <c r="FF98" s="187">
        <f t="shared" si="162"/>
        <v>0.6</v>
      </c>
      <c r="FG98" s="154">
        <f t="shared" si="163"/>
        <v>0</v>
      </c>
      <c r="FH98" s="154">
        <f t="shared" si="164"/>
        <v>0</v>
      </c>
      <c r="FI98" s="160">
        <f t="shared" si="165"/>
        <v>0</v>
      </c>
      <c r="FJ98" s="273">
        <f t="shared" si="166"/>
        <v>5</v>
      </c>
      <c r="FK98" s="187">
        <f t="shared" si="167"/>
        <v>1</v>
      </c>
      <c r="FL98" s="273">
        <f t="shared" si="168"/>
        <v>3</v>
      </c>
      <c r="FM98" s="187">
        <f t="shared" si="169"/>
        <v>0.6</v>
      </c>
      <c r="FN98" s="154">
        <f t="shared" si="170"/>
        <v>0</v>
      </c>
      <c r="FO98" s="154">
        <f t="shared" si="171"/>
        <v>0</v>
      </c>
      <c r="FP98" s="160">
        <f t="shared" si="172"/>
        <v>0</v>
      </c>
      <c r="FQ98" s="273">
        <f t="shared" si="173"/>
        <v>5</v>
      </c>
      <c r="FR98" s="187">
        <f t="shared" si="174"/>
        <v>1</v>
      </c>
      <c r="FS98" s="273">
        <f t="shared" si="175"/>
        <v>3</v>
      </c>
      <c r="FT98" s="187">
        <f t="shared" si="176"/>
        <v>0.6</v>
      </c>
      <c r="FU98" s="154">
        <f t="shared" si="177"/>
        <v>0</v>
      </c>
      <c r="FV98" s="154">
        <f t="shared" si="178"/>
        <v>0</v>
      </c>
      <c r="FW98" s="160">
        <f t="shared" si="179"/>
        <v>0</v>
      </c>
      <c r="FX98" s="273">
        <f t="shared" si="180"/>
        <v>5</v>
      </c>
      <c r="FY98" s="187">
        <f t="shared" si="181"/>
        <v>1</v>
      </c>
      <c r="FZ98" s="273">
        <f t="shared" si="182"/>
        <v>3</v>
      </c>
      <c r="GA98" s="187">
        <f t="shared" si="183"/>
        <v>0.6</v>
      </c>
      <c r="GB98" s="154">
        <f t="shared" si="184"/>
        <v>0</v>
      </c>
      <c r="GC98" s="154">
        <f t="shared" si="185"/>
        <v>0</v>
      </c>
      <c r="GD98" s="160">
        <f t="shared" si="186"/>
        <v>0</v>
      </c>
      <c r="GE98" s="273">
        <f t="shared" si="187"/>
        <v>5</v>
      </c>
      <c r="GF98" s="187">
        <f t="shared" si="188"/>
        <v>1</v>
      </c>
      <c r="GG98" s="273">
        <f t="shared" si="189"/>
        <v>3</v>
      </c>
      <c r="GH98" s="187">
        <f t="shared" si="190"/>
        <v>0.6</v>
      </c>
      <c r="GI98" s="187">
        <f t="shared" si="203"/>
        <v>0.6</v>
      </c>
    </row>
    <row r="99" spans="1:191" ht="37.799999999999997" hidden="1" customHeight="1" x14ac:dyDescent="0.2">
      <c r="A99" s="148">
        <v>91</v>
      </c>
      <c r="B99" s="133"/>
      <c r="C99" s="133"/>
      <c r="D99" s="274"/>
      <c r="E99" s="133"/>
      <c r="F99" s="275"/>
      <c r="G99" s="133"/>
      <c r="H99" s="133" t="s">
        <v>455</v>
      </c>
      <c r="I99" s="132"/>
      <c r="J99" s="132"/>
      <c r="K99" s="132"/>
      <c r="L99" s="132"/>
      <c r="M99" s="132"/>
      <c r="N99" s="132"/>
      <c r="O99" s="132"/>
      <c r="P99" s="132"/>
      <c r="Q99" s="132"/>
      <c r="R99" s="132"/>
      <c r="S99" s="132"/>
      <c r="T99" s="132"/>
      <c r="U99" s="132"/>
      <c r="V99" s="132"/>
      <c r="W99" s="132"/>
      <c r="X99" s="132"/>
      <c r="Y99" s="132"/>
      <c r="Z99" s="132"/>
      <c r="AA99" s="132"/>
      <c r="AB99" s="132"/>
      <c r="AC99" s="155">
        <f t="shared" si="102"/>
        <v>0</v>
      </c>
      <c r="AD99" s="149">
        <f t="shared" si="103"/>
        <v>1</v>
      </c>
      <c r="AE99" s="155" t="str">
        <f t="shared" si="104"/>
        <v>3 - Moderado</v>
      </c>
      <c r="AF99" s="149">
        <f t="shared" si="105"/>
        <v>0.6</v>
      </c>
      <c r="AG99" s="156" t="str">
        <f t="shared" si="191"/>
        <v/>
      </c>
      <c r="AH99" s="149">
        <f t="shared" si="106"/>
        <v>0.6</v>
      </c>
      <c r="AI99" s="133"/>
      <c r="AJ99" s="133"/>
      <c r="AK99" s="133"/>
      <c r="AL99" s="133"/>
      <c r="AM99" s="134"/>
      <c r="AN99" s="164"/>
      <c r="AO99" s="164"/>
      <c r="AP99" s="134"/>
      <c r="AQ99" s="134"/>
      <c r="AR99" s="164"/>
      <c r="AS99" s="164"/>
      <c r="AT99" s="134"/>
      <c r="AU99" s="134"/>
      <c r="AV99" s="164"/>
      <c r="AW99" s="164"/>
      <c r="AX99" s="134"/>
      <c r="AY99" s="134"/>
      <c r="AZ99" s="164"/>
      <c r="BA99" s="164"/>
      <c r="BB99" s="134"/>
      <c r="BC99" s="134"/>
      <c r="BD99" s="164"/>
      <c r="BE99" s="164"/>
      <c r="BF99" s="134"/>
      <c r="BG99" s="134"/>
      <c r="BH99" s="164"/>
      <c r="BI99" s="164"/>
      <c r="BJ99" s="134"/>
      <c r="BK99" s="134"/>
      <c r="BL99" s="164"/>
      <c r="BM99" s="164"/>
      <c r="BN99" s="134"/>
      <c r="BO99" s="134"/>
      <c r="BP99" s="164"/>
      <c r="BQ99" s="164"/>
      <c r="BR99" s="134"/>
      <c r="BS99" s="134"/>
      <c r="BT99" s="164"/>
      <c r="BU99" s="164"/>
      <c r="BV99" s="134"/>
      <c r="BW99" s="134"/>
      <c r="BX99" s="164"/>
      <c r="BY99" s="164"/>
      <c r="BZ99" s="134"/>
      <c r="CA99" s="134"/>
      <c r="CB99" s="164"/>
      <c r="CC99" s="164"/>
      <c r="CD99" s="134"/>
      <c r="CE99" s="134"/>
      <c r="CF99" s="164"/>
      <c r="CG99" s="164"/>
      <c r="CH99" s="134"/>
      <c r="CI99" s="164"/>
      <c r="CJ99" s="164"/>
      <c r="CK99" s="134"/>
      <c r="CL99" s="159" t="str">
        <f t="shared" si="192"/>
        <v>5 - Muy Alta</v>
      </c>
      <c r="CM99" s="165">
        <f t="shared" si="107"/>
        <v>1</v>
      </c>
      <c r="CN99" s="159" t="str">
        <f t="shared" si="193"/>
        <v>3 - Moderado</v>
      </c>
      <c r="CO99" s="165">
        <f t="shared" si="194"/>
        <v>0.6</v>
      </c>
      <c r="CP99" s="145" t="str">
        <f t="shared" si="108"/>
        <v>ALTO</v>
      </c>
      <c r="CQ99" s="149">
        <f t="shared" si="195"/>
        <v>0.6</v>
      </c>
      <c r="CR99" s="188"/>
      <c r="CS99" s="145">
        <f t="shared" si="196"/>
        <v>5</v>
      </c>
      <c r="CT99" s="134"/>
      <c r="CU99" s="188"/>
      <c r="CV99" s="188"/>
      <c r="CW99" s="158"/>
      <c r="CX99" s="160">
        <f t="shared" si="109"/>
        <v>0</v>
      </c>
      <c r="CY99" s="161">
        <f t="shared" si="197"/>
        <v>3</v>
      </c>
      <c r="CZ99" s="160" t="str">
        <f t="shared" si="198"/>
        <v>Moderado</v>
      </c>
      <c r="DA99" s="153">
        <f t="shared" si="199"/>
        <v>0.6</v>
      </c>
      <c r="DB99" s="154">
        <f t="shared" si="200"/>
        <v>0</v>
      </c>
      <c r="DC99" s="154">
        <f t="shared" si="110"/>
        <v>0</v>
      </c>
      <c r="DD99" s="160">
        <f t="shared" si="201"/>
        <v>0</v>
      </c>
      <c r="DE99" s="273">
        <f t="shared" si="111"/>
        <v>5</v>
      </c>
      <c r="DF99" s="187">
        <f t="shared" si="112"/>
        <v>1</v>
      </c>
      <c r="DG99" s="273">
        <f t="shared" si="202"/>
        <v>3</v>
      </c>
      <c r="DH99" s="273"/>
      <c r="DI99" s="187">
        <f t="shared" si="113"/>
        <v>0.6</v>
      </c>
      <c r="DJ99" s="154">
        <f t="shared" si="114"/>
        <v>0</v>
      </c>
      <c r="DK99" s="154">
        <f t="shared" si="115"/>
        <v>0</v>
      </c>
      <c r="DL99" s="160">
        <f t="shared" si="116"/>
        <v>0</v>
      </c>
      <c r="DM99" s="273">
        <f t="shared" si="117"/>
        <v>5</v>
      </c>
      <c r="DN99" s="187">
        <f t="shared" si="118"/>
        <v>1</v>
      </c>
      <c r="DO99" s="273">
        <f t="shared" si="119"/>
        <v>3</v>
      </c>
      <c r="DP99" s="187">
        <f t="shared" si="120"/>
        <v>0.6</v>
      </c>
      <c r="DQ99" s="154">
        <f t="shared" si="121"/>
        <v>0</v>
      </c>
      <c r="DR99" s="154">
        <f t="shared" si="122"/>
        <v>0</v>
      </c>
      <c r="DS99" s="160">
        <f t="shared" si="123"/>
        <v>0</v>
      </c>
      <c r="DT99" s="273">
        <f t="shared" si="124"/>
        <v>5</v>
      </c>
      <c r="DU99" s="187">
        <f t="shared" si="125"/>
        <v>1</v>
      </c>
      <c r="DV99" s="273">
        <f t="shared" si="126"/>
        <v>3</v>
      </c>
      <c r="DW99" s="187">
        <f t="shared" si="127"/>
        <v>0.6</v>
      </c>
      <c r="DX99" s="154">
        <f t="shared" si="128"/>
        <v>0</v>
      </c>
      <c r="DY99" s="154">
        <f t="shared" si="129"/>
        <v>0</v>
      </c>
      <c r="DZ99" s="160">
        <f t="shared" si="130"/>
        <v>0</v>
      </c>
      <c r="EA99" s="273">
        <f t="shared" si="131"/>
        <v>5</v>
      </c>
      <c r="EB99" s="187">
        <f t="shared" si="132"/>
        <v>1</v>
      </c>
      <c r="EC99" s="273">
        <f t="shared" si="133"/>
        <v>3</v>
      </c>
      <c r="ED99" s="187">
        <f t="shared" si="134"/>
        <v>0.6</v>
      </c>
      <c r="EE99" s="154">
        <f t="shared" si="135"/>
        <v>0</v>
      </c>
      <c r="EF99" s="154">
        <f t="shared" si="136"/>
        <v>0</v>
      </c>
      <c r="EG99" s="160">
        <f t="shared" si="137"/>
        <v>0</v>
      </c>
      <c r="EH99" s="273">
        <f t="shared" si="138"/>
        <v>5</v>
      </c>
      <c r="EI99" s="187">
        <f t="shared" si="139"/>
        <v>1</v>
      </c>
      <c r="EJ99" s="273">
        <f t="shared" si="140"/>
        <v>3</v>
      </c>
      <c r="EK99" s="187">
        <f t="shared" si="141"/>
        <v>0.6</v>
      </c>
      <c r="EL99" s="154">
        <f t="shared" si="142"/>
        <v>0</v>
      </c>
      <c r="EM99" s="154">
        <f t="shared" si="143"/>
        <v>0</v>
      </c>
      <c r="EN99" s="160">
        <f t="shared" si="144"/>
        <v>0</v>
      </c>
      <c r="EO99" s="273">
        <f t="shared" si="145"/>
        <v>5</v>
      </c>
      <c r="EP99" s="187">
        <f t="shared" si="146"/>
        <v>1</v>
      </c>
      <c r="EQ99" s="273">
        <f t="shared" si="147"/>
        <v>3</v>
      </c>
      <c r="ER99" s="187">
        <f t="shared" si="148"/>
        <v>0.6</v>
      </c>
      <c r="ES99" s="154">
        <f t="shared" si="149"/>
        <v>0</v>
      </c>
      <c r="ET99" s="154">
        <f t="shared" si="150"/>
        <v>0</v>
      </c>
      <c r="EU99" s="160">
        <f t="shared" si="151"/>
        <v>0</v>
      </c>
      <c r="EV99" s="273">
        <f t="shared" si="152"/>
        <v>5</v>
      </c>
      <c r="EW99" s="187">
        <f t="shared" si="153"/>
        <v>1</v>
      </c>
      <c r="EX99" s="273">
        <f t="shared" si="154"/>
        <v>3</v>
      </c>
      <c r="EY99" s="187">
        <f t="shared" si="155"/>
        <v>0.6</v>
      </c>
      <c r="EZ99" s="154">
        <f t="shared" si="156"/>
        <v>0</v>
      </c>
      <c r="FA99" s="154">
        <f t="shared" si="157"/>
        <v>0</v>
      </c>
      <c r="FB99" s="160">
        <f t="shared" si="158"/>
        <v>0</v>
      </c>
      <c r="FC99" s="273">
        <f t="shared" si="159"/>
        <v>5</v>
      </c>
      <c r="FD99" s="187">
        <f t="shared" si="160"/>
        <v>1</v>
      </c>
      <c r="FE99" s="273">
        <f t="shared" si="161"/>
        <v>3</v>
      </c>
      <c r="FF99" s="187">
        <f t="shared" si="162"/>
        <v>0.6</v>
      </c>
      <c r="FG99" s="154">
        <f t="shared" si="163"/>
        <v>0</v>
      </c>
      <c r="FH99" s="154">
        <f t="shared" si="164"/>
        <v>0</v>
      </c>
      <c r="FI99" s="160">
        <f t="shared" si="165"/>
        <v>0</v>
      </c>
      <c r="FJ99" s="273">
        <f t="shared" si="166"/>
        <v>5</v>
      </c>
      <c r="FK99" s="187">
        <f t="shared" si="167"/>
        <v>1</v>
      </c>
      <c r="FL99" s="273">
        <f t="shared" si="168"/>
        <v>3</v>
      </c>
      <c r="FM99" s="187">
        <f t="shared" si="169"/>
        <v>0.6</v>
      </c>
      <c r="FN99" s="154">
        <f t="shared" si="170"/>
        <v>0</v>
      </c>
      <c r="FO99" s="154">
        <f t="shared" si="171"/>
        <v>0</v>
      </c>
      <c r="FP99" s="160">
        <f t="shared" si="172"/>
        <v>0</v>
      </c>
      <c r="FQ99" s="273">
        <f t="shared" si="173"/>
        <v>5</v>
      </c>
      <c r="FR99" s="187">
        <f t="shared" si="174"/>
        <v>1</v>
      </c>
      <c r="FS99" s="273">
        <f t="shared" si="175"/>
        <v>3</v>
      </c>
      <c r="FT99" s="187">
        <f t="shared" si="176"/>
        <v>0.6</v>
      </c>
      <c r="FU99" s="154">
        <f t="shared" si="177"/>
        <v>0</v>
      </c>
      <c r="FV99" s="154">
        <f t="shared" si="178"/>
        <v>0</v>
      </c>
      <c r="FW99" s="160">
        <f t="shared" si="179"/>
        <v>0</v>
      </c>
      <c r="FX99" s="273">
        <f t="shared" si="180"/>
        <v>5</v>
      </c>
      <c r="FY99" s="187">
        <f t="shared" si="181"/>
        <v>1</v>
      </c>
      <c r="FZ99" s="273">
        <f t="shared" si="182"/>
        <v>3</v>
      </c>
      <c r="GA99" s="187">
        <f t="shared" si="183"/>
        <v>0.6</v>
      </c>
      <c r="GB99" s="154">
        <f t="shared" si="184"/>
        <v>0</v>
      </c>
      <c r="GC99" s="154">
        <f t="shared" si="185"/>
        <v>0</v>
      </c>
      <c r="GD99" s="160">
        <f t="shared" si="186"/>
        <v>0</v>
      </c>
      <c r="GE99" s="273">
        <f t="shared" si="187"/>
        <v>5</v>
      </c>
      <c r="GF99" s="187">
        <f t="shared" si="188"/>
        <v>1</v>
      </c>
      <c r="GG99" s="273">
        <f t="shared" si="189"/>
        <v>3</v>
      </c>
      <c r="GH99" s="187">
        <f t="shared" si="190"/>
        <v>0.6</v>
      </c>
      <c r="GI99" s="187">
        <f t="shared" si="203"/>
        <v>0.6</v>
      </c>
    </row>
    <row r="100" spans="1:191" ht="37.799999999999997" hidden="1" customHeight="1" x14ac:dyDescent="0.2">
      <c r="A100" s="148">
        <v>92</v>
      </c>
      <c r="B100" s="133"/>
      <c r="C100" s="133"/>
      <c r="D100" s="274"/>
      <c r="E100" s="133"/>
      <c r="F100" s="275"/>
      <c r="G100" s="133"/>
      <c r="H100" s="133" t="s">
        <v>455</v>
      </c>
      <c r="I100" s="132"/>
      <c r="J100" s="132"/>
      <c r="K100" s="132"/>
      <c r="L100" s="132"/>
      <c r="M100" s="132"/>
      <c r="N100" s="132"/>
      <c r="O100" s="132"/>
      <c r="P100" s="132"/>
      <c r="Q100" s="132"/>
      <c r="R100" s="132"/>
      <c r="S100" s="132"/>
      <c r="T100" s="132"/>
      <c r="U100" s="132"/>
      <c r="V100" s="132"/>
      <c r="W100" s="132"/>
      <c r="X100" s="132"/>
      <c r="Y100" s="132"/>
      <c r="Z100" s="132"/>
      <c r="AA100" s="132"/>
      <c r="AB100" s="132"/>
      <c r="AC100" s="155">
        <f t="shared" si="102"/>
        <v>0</v>
      </c>
      <c r="AD100" s="149">
        <f t="shared" si="103"/>
        <v>1</v>
      </c>
      <c r="AE100" s="155" t="str">
        <f t="shared" si="104"/>
        <v>3 - Moderado</v>
      </c>
      <c r="AF100" s="149">
        <f t="shared" si="105"/>
        <v>0.6</v>
      </c>
      <c r="AG100" s="156" t="str">
        <f t="shared" si="191"/>
        <v/>
      </c>
      <c r="AH100" s="149">
        <f t="shared" si="106"/>
        <v>0.6</v>
      </c>
      <c r="AI100" s="133"/>
      <c r="AJ100" s="133"/>
      <c r="AK100" s="133"/>
      <c r="AL100" s="133"/>
      <c r="AM100" s="134"/>
      <c r="AN100" s="164"/>
      <c r="AO100" s="164"/>
      <c r="AP100" s="134"/>
      <c r="AQ100" s="134"/>
      <c r="AR100" s="164"/>
      <c r="AS100" s="164"/>
      <c r="AT100" s="134"/>
      <c r="AU100" s="134"/>
      <c r="AV100" s="164"/>
      <c r="AW100" s="164"/>
      <c r="AX100" s="134"/>
      <c r="AY100" s="134"/>
      <c r="AZ100" s="164"/>
      <c r="BA100" s="164"/>
      <c r="BB100" s="134"/>
      <c r="BC100" s="134"/>
      <c r="BD100" s="164"/>
      <c r="BE100" s="164"/>
      <c r="BF100" s="134"/>
      <c r="BG100" s="134"/>
      <c r="BH100" s="164"/>
      <c r="BI100" s="164"/>
      <c r="BJ100" s="134"/>
      <c r="BK100" s="134"/>
      <c r="BL100" s="164"/>
      <c r="BM100" s="164"/>
      <c r="BN100" s="134"/>
      <c r="BO100" s="134"/>
      <c r="BP100" s="164"/>
      <c r="BQ100" s="164"/>
      <c r="BR100" s="134"/>
      <c r="BS100" s="134"/>
      <c r="BT100" s="164"/>
      <c r="BU100" s="164"/>
      <c r="BV100" s="134"/>
      <c r="BW100" s="134"/>
      <c r="BX100" s="164"/>
      <c r="BY100" s="164"/>
      <c r="BZ100" s="134"/>
      <c r="CA100" s="134"/>
      <c r="CB100" s="164"/>
      <c r="CC100" s="164"/>
      <c r="CD100" s="134"/>
      <c r="CE100" s="134"/>
      <c r="CF100" s="164"/>
      <c r="CG100" s="164"/>
      <c r="CH100" s="134"/>
      <c r="CI100" s="164"/>
      <c r="CJ100" s="164"/>
      <c r="CK100" s="134"/>
      <c r="CL100" s="159" t="str">
        <f t="shared" si="192"/>
        <v>5 - Muy Alta</v>
      </c>
      <c r="CM100" s="165">
        <f t="shared" si="107"/>
        <v>1</v>
      </c>
      <c r="CN100" s="159" t="str">
        <f t="shared" si="193"/>
        <v>3 - Moderado</v>
      </c>
      <c r="CO100" s="165">
        <f t="shared" si="194"/>
        <v>0.6</v>
      </c>
      <c r="CP100" s="145" t="str">
        <f t="shared" si="108"/>
        <v>ALTO</v>
      </c>
      <c r="CQ100" s="149">
        <f t="shared" si="195"/>
        <v>0.6</v>
      </c>
      <c r="CR100" s="188"/>
      <c r="CS100" s="145">
        <f t="shared" si="196"/>
        <v>5</v>
      </c>
      <c r="CT100" s="134"/>
      <c r="CU100" s="188"/>
      <c r="CV100" s="188"/>
      <c r="CW100" s="158"/>
      <c r="CX100" s="160">
        <f t="shared" si="109"/>
        <v>0</v>
      </c>
      <c r="CY100" s="161">
        <f t="shared" si="197"/>
        <v>3</v>
      </c>
      <c r="CZ100" s="160" t="str">
        <f t="shared" si="198"/>
        <v>Moderado</v>
      </c>
      <c r="DA100" s="153">
        <f t="shared" si="199"/>
        <v>0.6</v>
      </c>
      <c r="DB100" s="154">
        <f t="shared" si="200"/>
        <v>0</v>
      </c>
      <c r="DC100" s="154">
        <f t="shared" si="110"/>
        <v>0</v>
      </c>
      <c r="DD100" s="160">
        <f t="shared" si="201"/>
        <v>0</v>
      </c>
      <c r="DE100" s="273">
        <f t="shared" si="111"/>
        <v>5</v>
      </c>
      <c r="DF100" s="187">
        <f t="shared" si="112"/>
        <v>1</v>
      </c>
      <c r="DG100" s="273">
        <f t="shared" si="202"/>
        <v>3</v>
      </c>
      <c r="DH100" s="273"/>
      <c r="DI100" s="187">
        <f t="shared" si="113"/>
        <v>0.6</v>
      </c>
      <c r="DJ100" s="154">
        <f t="shared" si="114"/>
        <v>0</v>
      </c>
      <c r="DK100" s="154">
        <f t="shared" si="115"/>
        <v>0</v>
      </c>
      <c r="DL100" s="160">
        <f t="shared" si="116"/>
        <v>0</v>
      </c>
      <c r="DM100" s="273">
        <f t="shared" si="117"/>
        <v>5</v>
      </c>
      <c r="DN100" s="187">
        <f t="shared" si="118"/>
        <v>1</v>
      </c>
      <c r="DO100" s="273">
        <f t="shared" si="119"/>
        <v>3</v>
      </c>
      <c r="DP100" s="187">
        <f t="shared" si="120"/>
        <v>0.6</v>
      </c>
      <c r="DQ100" s="154">
        <f t="shared" si="121"/>
        <v>0</v>
      </c>
      <c r="DR100" s="154">
        <f t="shared" si="122"/>
        <v>0</v>
      </c>
      <c r="DS100" s="160">
        <f t="shared" si="123"/>
        <v>0</v>
      </c>
      <c r="DT100" s="273">
        <f t="shared" si="124"/>
        <v>5</v>
      </c>
      <c r="DU100" s="187">
        <f t="shared" si="125"/>
        <v>1</v>
      </c>
      <c r="DV100" s="273">
        <f t="shared" si="126"/>
        <v>3</v>
      </c>
      <c r="DW100" s="187">
        <f t="shared" si="127"/>
        <v>0.6</v>
      </c>
      <c r="DX100" s="154">
        <f t="shared" si="128"/>
        <v>0</v>
      </c>
      <c r="DY100" s="154">
        <f t="shared" si="129"/>
        <v>0</v>
      </c>
      <c r="DZ100" s="160">
        <f t="shared" si="130"/>
        <v>0</v>
      </c>
      <c r="EA100" s="273">
        <f t="shared" si="131"/>
        <v>5</v>
      </c>
      <c r="EB100" s="187">
        <f t="shared" si="132"/>
        <v>1</v>
      </c>
      <c r="EC100" s="273">
        <f t="shared" si="133"/>
        <v>3</v>
      </c>
      <c r="ED100" s="187">
        <f t="shared" si="134"/>
        <v>0.6</v>
      </c>
      <c r="EE100" s="154">
        <f t="shared" si="135"/>
        <v>0</v>
      </c>
      <c r="EF100" s="154">
        <f t="shared" si="136"/>
        <v>0</v>
      </c>
      <c r="EG100" s="160">
        <f t="shared" si="137"/>
        <v>0</v>
      </c>
      <c r="EH100" s="273">
        <f t="shared" si="138"/>
        <v>5</v>
      </c>
      <c r="EI100" s="187">
        <f t="shared" si="139"/>
        <v>1</v>
      </c>
      <c r="EJ100" s="273">
        <f t="shared" si="140"/>
        <v>3</v>
      </c>
      <c r="EK100" s="187">
        <f t="shared" si="141"/>
        <v>0.6</v>
      </c>
      <c r="EL100" s="154">
        <f t="shared" si="142"/>
        <v>0</v>
      </c>
      <c r="EM100" s="154">
        <f t="shared" si="143"/>
        <v>0</v>
      </c>
      <c r="EN100" s="160">
        <f t="shared" si="144"/>
        <v>0</v>
      </c>
      <c r="EO100" s="273">
        <f t="shared" si="145"/>
        <v>5</v>
      </c>
      <c r="EP100" s="187">
        <f t="shared" si="146"/>
        <v>1</v>
      </c>
      <c r="EQ100" s="273">
        <f t="shared" si="147"/>
        <v>3</v>
      </c>
      <c r="ER100" s="187">
        <f t="shared" si="148"/>
        <v>0.6</v>
      </c>
      <c r="ES100" s="154">
        <f t="shared" si="149"/>
        <v>0</v>
      </c>
      <c r="ET100" s="154">
        <f t="shared" si="150"/>
        <v>0</v>
      </c>
      <c r="EU100" s="160">
        <f t="shared" si="151"/>
        <v>0</v>
      </c>
      <c r="EV100" s="273">
        <f t="shared" si="152"/>
        <v>5</v>
      </c>
      <c r="EW100" s="187">
        <f t="shared" si="153"/>
        <v>1</v>
      </c>
      <c r="EX100" s="273">
        <f t="shared" si="154"/>
        <v>3</v>
      </c>
      <c r="EY100" s="187">
        <f t="shared" si="155"/>
        <v>0.6</v>
      </c>
      <c r="EZ100" s="154">
        <f t="shared" si="156"/>
        <v>0</v>
      </c>
      <c r="FA100" s="154">
        <f t="shared" si="157"/>
        <v>0</v>
      </c>
      <c r="FB100" s="160">
        <f t="shared" si="158"/>
        <v>0</v>
      </c>
      <c r="FC100" s="273">
        <f t="shared" si="159"/>
        <v>5</v>
      </c>
      <c r="FD100" s="187">
        <f t="shared" si="160"/>
        <v>1</v>
      </c>
      <c r="FE100" s="273">
        <f t="shared" si="161"/>
        <v>3</v>
      </c>
      <c r="FF100" s="187">
        <f t="shared" si="162"/>
        <v>0.6</v>
      </c>
      <c r="FG100" s="154">
        <f t="shared" si="163"/>
        <v>0</v>
      </c>
      <c r="FH100" s="154">
        <f t="shared" si="164"/>
        <v>0</v>
      </c>
      <c r="FI100" s="160">
        <f t="shared" si="165"/>
        <v>0</v>
      </c>
      <c r="FJ100" s="273">
        <f t="shared" si="166"/>
        <v>5</v>
      </c>
      <c r="FK100" s="187">
        <f t="shared" si="167"/>
        <v>1</v>
      </c>
      <c r="FL100" s="273">
        <f t="shared" si="168"/>
        <v>3</v>
      </c>
      <c r="FM100" s="187">
        <f t="shared" si="169"/>
        <v>0.6</v>
      </c>
      <c r="FN100" s="154">
        <f t="shared" si="170"/>
        <v>0</v>
      </c>
      <c r="FO100" s="154">
        <f t="shared" si="171"/>
        <v>0</v>
      </c>
      <c r="FP100" s="160">
        <f t="shared" si="172"/>
        <v>0</v>
      </c>
      <c r="FQ100" s="273">
        <f t="shared" si="173"/>
        <v>5</v>
      </c>
      <c r="FR100" s="187">
        <f t="shared" si="174"/>
        <v>1</v>
      </c>
      <c r="FS100" s="273">
        <f t="shared" si="175"/>
        <v>3</v>
      </c>
      <c r="FT100" s="187">
        <f t="shared" si="176"/>
        <v>0.6</v>
      </c>
      <c r="FU100" s="154">
        <f t="shared" si="177"/>
        <v>0</v>
      </c>
      <c r="FV100" s="154">
        <f t="shared" si="178"/>
        <v>0</v>
      </c>
      <c r="FW100" s="160">
        <f t="shared" si="179"/>
        <v>0</v>
      </c>
      <c r="FX100" s="273">
        <f t="shared" si="180"/>
        <v>5</v>
      </c>
      <c r="FY100" s="187">
        <f t="shared" si="181"/>
        <v>1</v>
      </c>
      <c r="FZ100" s="273">
        <f t="shared" si="182"/>
        <v>3</v>
      </c>
      <c r="GA100" s="187">
        <f t="shared" si="183"/>
        <v>0.6</v>
      </c>
      <c r="GB100" s="154">
        <f t="shared" si="184"/>
        <v>0</v>
      </c>
      <c r="GC100" s="154">
        <f t="shared" si="185"/>
        <v>0</v>
      </c>
      <c r="GD100" s="160">
        <f t="shared" si="186"/>
        <v>0</v>
      </c>
      <c r="GE100" s="273">
        <f t="shared" si="187"/>
        <v>5</v>
      </c>
      <c r="GF100" s="187">
        <f t="shared" si="188"/>
        <v>1</v>
      </c>
      <c r="GG100" s="273">
        <f t="shared" si="189"/>
        <v>3</v>
      </c>
      <c r="GH100" s="187">
        <f t="shared" si="190"/>
        <v>0.6</v>
      </c>
      <c r="GI100" s="187">
        <f t="shared" si="203"/>
        <v>0.6</v>
      </c>
    </row>
    <row r="684" spans="1:1 1680:1689" ht="13.2" x14ac:dyDescent="0.25">
      <c r="A684" s="131" t="s">
        <v>225</v>
      </c>
      <c r="BLP684" s="131" t="s">
        <v>225</v>
      </c>
      <c r="BLQ684" s="18"/>
      <c r="BLR684" s="18"/>
      <c r="BLS684" s="18"/>
      <c r="BLT684" s="18"/>
      <c r="BLU684" s="18"/>
      <c r="BLV684" s="18"/>
      <c r="BLW684" s="18"/>
      <c r="BLX684" s="18"/>
      <c r="BLY684" s="18"/>
    </row>
    <row r="685" spans="1:1 1680:1689" ht="13.2" x14ac:dyDescent="0.25">
      <c r="BLP685" s="18"/>
      <c r="BLQ685" s="18"/>
      <c r="BLR685" s="18"/>
      <c r="BLS685" s="18"/>
      <c r="BLT685" s="18"/>
      <c r="BLU685" s="18"/>
      <c r="BLV685" s="18"/>
      <c r="BLW685" s="467" t="s">
        <v>33</v>
      </c>
      <c r="BLX685" s="467"/>
      <c r="BLY685" s="467"/>
    </row>
    <row r="686" spans="1:1 1680:1689" ht="13.2" x14ac:dyDescent="0.25">
      <c r="BLP686" s="18"/>
      <c r="BLQ686" s="18"/>
      <c r="BLR686" s="18"/>
      <c r="BLS686" s="18"/>
      <c r="BLT686" s="18"/>
      <c r="BLU686" s="43">
        <v>1</v>
      </c>
      <c r="BLV686" s="43">
        <v>2</v>
      </c>
      <c r="BLW686" s="43">
        <v>3</v>
      </c>
      <c r="BLX686" s="42">
        <v>4</v>
      </c>
      <c r="BLY686" s="42">
        <v>5</v>
      </c>
    </row>
    <row r="687" spans="1:1 1680:1689" ht="13.2" x14ac:dyDescent="0.25">
      <c r="BLP687" s="18"/>
      <c r="BLQ687" s="18"/>
      <c r="BLR687" s="18"/>
      <c r="BLS687" s="18"/>
      <c r="BLT687" s="18"/>
      <c r="BLU687" s="22" t="s">
        <v>32</v>
      </c>
      <c r="BLV687" s="22" t="s">
        <v>31</v>
      </c>
      <c r="BLW687" s="22" t="s">
        <v>30</v>
      </c>
      <c r="BLX687" s="22" t="s">
        <v>29</v>
      </c>
      <c r="BLY687" s="22" t="s">
        <v>28</v>
      </c>
    </row>
    <row r="688" spans="1:1 1680:1689" ht="13.2" x14ac:dyDescent="0.25">
      <c r="BLP688" s="18"/>
      <c r="BLQ688" s="18"/>
      <c r="BLR688" s="18"/>
      <c r="BLS688" s="18"/>
      <c r="BLT688" s="18"/>
      <c r="BLU688" s="43">
        <v>1</v>
      </c>
      <c r="BLV688" s="43">
        <v>2</v>
      </c>
      <c r="BLW688" s="43">
        <v>3</v>
      </c>
      <c r="BLX688" s="42">
        <v>4</v>
      </c>
      <c r="BLY688" s="42">
        <v>5</v>
      </c>
    </row>
    <row r="689" spans="1680:1693" ht="28.8" customHeight="1" x14ac:dyDescent="0.25">
      <c r="BLP689" s="18"/>
      <c r="BLQ689" s="468" t="s">
        <v>27</v>
      </c>
      <c r="BLR689" s="19">
        <v>5</v>
      </c>
      <c r="BLS689" s="22" t="s">
        <v>26</v>
      </c>
      <c r="BLT689" s="19">
        <v>5</v>
      </c>
      <c r="BLU689" s="38" t="s">
        <v>15</v>
      </c>
      <c r="BLV689" s="40" t="s">
        <v>14</v>
      </c>
      <c r="BLW689" s="40" t="s">
        <v>14</v>
      </c>
      <c r="BLX689" s="41" t="s">
        <v>13</v>
      </c>
      <c r="BLY689" s="41" t="s">
        <v>13</v>
      </c>
      <c r="BLZ689" s="37"/>
      <c r="BMA689" s="37"/>
      <c r="BMB689" s="37"/>
      <c r="BMC689" s="37"/>
    </row>
    <row r="690" spans="1680:1693" ht="28.8" customHeight="1" x14ac:dyDescent="0.25">
      <c r="BLP690" s="18"/>
      <c r="BLQ690" s="468"/>
      <c r="BLR690" s="19">
        <v>4</v>
      </c>
      <c r="BLS690" s="22" t="s">
        <v>24</v>
      </c>
      <c r="BLT690" s="19">
        <v>4</v>
      </c>
      <c r="BLU690" s="38" t="s">
        <v>15</v>
      </c>
      <c r="BLV690" s="38" t="s">
        <v>15</v>
      </c>
      <c r="BLW690" s="40" t="s">
        <v>14</v>
      </c>
      <c r="BLX690" s="41" t="s">
        <v>13</v>
      </c>
      <c r="BLY690" s="41" t="s">
        <v>13</v>
      </c>
      <c r="BLZ690" s="37"/>
      <c r="BMA690" s="37"/>
      <c r="BMB690" s="37"/>
      <c r="BMC690" s="37"/>
    </row>
    <row r="691" spans="1680:1693" ht="28.8" customHeight="1" x14ac:dyDescent="0.25">
      <c r="BLP691" s="18"/>
      <c r="BLQ691" s="468"/>
      <c r="BLR691" s="19">
        <v>3</v>
      </c>
      <c r="BLS691" s="22" t="s">
        <v>22</v>
      </c>
      <c r="BLT691" s="19">
        <v>3</v>
      </c>
      <c r="BLU691" s="38" t="s">
        <v>15</v>
      </c>
      <c r="BLV691" s="38" t="s">
        <v>15</v>
      </c>
      <c r="BLW691" s="40" t="s">
        <v>14</v>
      </c>
      <c r="BLX691" s="40" t="s">
        <v>14</v>
      </c>
      <c r="BLY691" s="40" t="s">
        <v>14</v>
      </c>
      <c r="BLZ691" s="37"/>
      <c r="BMA691" s="37"/>
      <c r="BMB691" s="37"/>
      <c r="BMC691" s="37"/>
    </row>
    <row r="692" spans="1680:1693" ht="28.8" customHeight="1" x14ac:dyDescent="0.25">
      <c r="BLP692" s="18"/>
      <c r="BLQ692" s="468"/>
      <c r="BLR692" s="19">
        <v>2</v>
      </c>
      <c r="BLS692" s="22" t="s">
        <v>20</v>
      </c>
      <c r="BLT692" s="19">
        <v>2</v>
      </c>
      <c r="BLU692" s="39" t="s">
        <v>16</v>
      </c>
      <c r="BLV692" s="38" t="s">
        <v>15</v>
      </c>
      <c r="BLW692" s="38" t="s">
        <v>15</v>
      </c>
      <c r="BLX692" s="38" t="s">
        <v>15</v>
      </c>
      <c r="BLY692" s="40" t="s">
        <v>14</v>
      </c>
      <c r="BLZ692" s="37"/>
      <c r="BMA692" s="37"/>
      <c r="BMB692" s="37"/>
      <c r="BMC692" s="37"/>
    </row>
    <row r="693" spans="1680:1693" ht="28.8" customHeight="1" x14ac:dyDescent="0.25">
      <c r="BLP693" s="18"/>
      <c r="BLQ693" s="468"/>
      <c r="BLR693" s="19">
        <v>1</v>
      </c>
      <c r="BLS693" s="22" t="s">
        <v>18</v>
      </c>
      <c r="BLT693" s="19">
        <v>1</v>
      </c>
      <c r="BLU693" s="39" t="s">
        <v>16</v>
      </c>
      <c r="BLV693" s="39" t="s">
        <v>16</v>
      </c>
      <c r="BLW693" s="38" t="s">
        <v>15</v>
      </c>
      <c r="BLX693" s="38" t="s">
        <v>15</v>
      </c>
      <c r="BLY693" s="38" t="s">
        <v>15</v>
      </c>
      <c r="BLZ693" s="37"/>
      <c r="BMA693" s="37"/>
      <c r="BMB693" s="37"/>
      <c r="BMC693" s="37"/>
    </row>
    <row r="694" spans="1680:1693" ht="13.2" x14ac:dyDescent="0.25">
      <c r="BLP694" s="18"/>
      <c r="BLQ694" s="18"/>
      <c r="BLR694" s="18"/>
      <c r="BLS694" s="18"/>
      <c r="BLT694" s="18"/>
      <c r="BLU694" s="18"/>
      <c r="BLV694" s="18"/>
      <c r="BLW694" s="18"/>
      <c r="BLX694" s="18"/>
      <c r="BLY694" s="18"/>
      <c r="BLZ694" s="18"/>
      <c r="BMA694" s="18"/>
      <c r="BMB694" s="18"/>
      <c r="BMC694" s="18"/>
    </row>
    <row r="695" spans="1680:1693" ht="13.2" x14ac:dyDescent="0.25">
      <c r="BLP695" s="18"/>
      <c r="BLQ695" s="18"/>
      <c r="BLR695" s="18"/>
      <c r="BLS695" s="18"/>
      <c r="BLT695" s="18"/>
      <c r="BLU695" s="18"/>
      <c r="BLV695" s="18"/>
      <c r="BLW695" s="18"/>
      <c r="BLX695" s="18"/>
      <c r="BLY695" s="18"/>
      <c r="BLZ695" s="18"/>
      <c r="BMA695" s="18"/>
      <c r="BMB695" s="18"/>
      <c r="BMC695" s="18"/>
    </row>
    <row r="696" spans="1680:1693" ht="13.2" x14ac:dyDescent="0.25">
      <c r="BLP696" s="18"/>
      <c r="BLQ696" s="18"/>
      <c r="BLR696" s="18"/>
      <c r="BLS696" s="18"/>
      <c r="BLT696" s="18"/>
      <c r="BLU696" s="18"/>
      <c r="BLV696" s="18"/>
      <c r="BLW696" s="18"/>
      <c r="BLX696" s="18"/>
      <c r="BLY696" s="18"/>
      <c r="BLZ696" s="18"/>
      <c r="BMA696" s="18" t="s">
        <v>224</v>
      </c>
      <c r="BMB696" s="18"/>
      <c r="BMC696" s="18"/>
    </row>
    <row r="697" spans="1680:1693" ht="30.6" x14ac:dyDescent="0.25">
      <c r="BLP697" s="18"/>
      <c r="BLQ697" s="18"/>
      <c r="BLR697" s="18"/>
      <c r="BLS697" s="18"/>
      <c r="BLT697" s="18"/>
      <c r="BLU697" s="18"/>
      <c r="BLV697" s="18"/>
      <c r="BLW697" s="18"/>
      <c r="BLX697" s="18"/>
      <c r="BLY697" s="18"/>
      <c r="BLZ697" s="18"/>
      <c r="BMA697" s="36" t="s">
        <v>1221</v>
      </c>
      <c r="BMB697" s="18"/>
      <c r="BMC697" s="18"/>
    </row>
    <row r="698" spans="1680:1693" ht="13.2" x14ac:dyDescent="0.25">
      <c r="BLP698" s="18"/>
      <c r="BLQ698" s="18"/>
      <c r="BLR698" s="18"/>
      <c r="BLS698" s="18"/>
      <c r="BLT698" s="18"/>
      <c r="BLU698" s="18"/>
      <c r="BLV698" s="18"/>
      <c r="BLW698" s="18"/>
      <c r="BLX698" s="18"/>
      <c r="BLY698" s="18"/>
      <c r="BLZ698" s="18"/>
      <c r="BMA698" s="36" t="s">
        <v>220</v>
      </c>
      <c r="BMB698" s="18"/>
      <c r="BMC698" s="18"/>
    </row>
    <row r="699" spans="1680:1693" ht="13.2" x14ac:dyDescent="0.25">
      <c r="BLP699" s="18"/>
      <c r="BLQ699" s="18"/>
      <c r="BLR699" s="18"/>
      <c r="BLS699" s="18"/>
      <c r="BLT699" s="18"/>
      <c r="BLU699" s="18"/>
      <c r="BLV699" s="18"/>
      <c r="BLW699" s="18"/>
      <c r="BLX699" s="18"/>
      <c r="BLY699" s="18"/>
      <c r="BLZ699" s="18"/>
      <c r="BMA699" s="36" t="s">
        <v>221</v>
      </c>
      <c r="BMB699" s="18"/>
      <c r="BMC699" s="18"/>
    </row>
    <row r="700" spans="1680:1693" ht="20.399999999999999" x14ac:dyDescent="0.25">
      <c r="BLP700" s="18"/>
      <c r="BLQ700" s="18"/>
      <c r="BLR700" s="18"/>
      <c r="BLS700" s="18"/>
      <c r="BLT700" s="18"/>
      <c r="BLU700" s="18"/>
      <c r="BLV700" s="18"/>
      <c r="BLW700" s="18"/>
      <c r="BLX700" s="18"/>
      <c r="BLY700" s="18"/>
      <c r="BLZ700" s="18"/>
      <c r="BMA700" s="36" t="s">
        <v>223</v>
      </c>
      <c r="BMB700" s="18"/>
      <c r="BMC700" s="18"/>
    </row>
    <row r="701" spans="1680:1693" ht="13.2" x14ac:dyDescent="0.25">
      <c r="BLP701" s="18"/>
      <c r="BLQ701" s="18"/>
      <c r="BLR701" s="18"/>
      <c r="BLS701" s="18"/>
      <c r="BLT701" s="18"/>
      <c r="BLU701" s="18"/>
      <c r="BLV701" s="18"/>
      <c r="BLW701" s="18"/>
      <c r="BLX701" s="18"/>
      <c r="BLY701" s="18"/>
      <c r="BLZ701" s="18"/>
      <c r="BMA701" s="20"/>
      <c r="BMB701" s="18"/>
      <c r="BMC701" s="18"/>
    </row>
    <row r="702" spans="1680:1693" ht="13.2" x14ac:dyDescent="0.25">
      <c r="BLP702" s="18"/>
      <c r="BLQ702" s="18"/>
      <c r="BLR702" s="18"/>
      <c r="BLS702" s="18"/>
      <c r="BLT702" s="18"/>
      <c r="BLU702" s="18"/>
      <c r="BLV702" s="18"/>
      <c r="BLW702" s="18"/>
      <c r="BLX702" s="18"/>
      <c r="BLY702" s="18"/>
      <c r="BLZ702" s="18"/>
      <c r="BMA702" s="18"/>
      <c r="BMB702" s="18"/>
      <c r="BMC702" s="18" t="s">
        <v>219</v>
      </c>
    </row>
    <row r="703" spans="1680:1693" ht="20.399999999999999" x14ac:dyDescent="0.25">
      <c r="BLP703" s="18"/>
      <c r="BLQ703" s="18"/>
      <c r="BLR703" s="18"/>
      <c r="BLS703" s="18"/>
      <c r="BLT703" s="18"/>
      <c r="BLU703" s="18"/>
      <c r="BLV703" s="18"/>
      <c r="BLW703" s="18"/>
      <c r="BLX703" s="18"/>
      <c r="BLY703" s="18"/>
      <c r="BLZ703" s="18"/>
      <c r="BMA703" s="18"/>
      <c r="BMB703" s="18"/>
      <c r="BMC703" s="192" t="s">
        <v>452</v>
      </c>
    </row>
    <row r="704" spans="1680:1693" ht="13.2" x14ac:dyDescent="0.25">
      <c r="BLP704" s="18"/>
      <c r="BLQ704" s="18"/>
      <c r="BLR704" s="18"/>
      <c r="BLS704" s="18"/>
      <c r="BLT704" s="18"/>
      <c r="BLU704" s="18"/>
      <c r="BLV704" s="18"/>
      <c r="BLW704" s="18"/>
      <c r="BLX704" s="18"/>
      <c r="BLY704" s="18"/>
      <c r="BLZ704" s="18"/>
      <c r="BMA704" s="18"/>
      <c r="BMB704" s="18"/>
      <c r="BMC704" s="192" t="s">
        <v>209</v>
      </c>
    </row>
    <row r="705" spans="1693:1696" ht="13.2" x14ac:dyDescent="0.25">
      <c r="BMC705" s="192" t="s">
        <v>218</v>
      </c>
      <c r="BMD705" s="18"/>
      <c r="BME705" s="18"/>
      <c r="BMF705" s="21"/>
    </row>
    <row r="706" spans="1693:1696" ht="13.2" x14ac:dyDescent="0.25">
      <c r="BMC706" s="192" t="s">
        <v>215</v>
      </c>
      <c r="BMD706" s="18"/>
      <c r="BME706" s="18"/>
      <c r="BMF706" s="21"/>
    </row>
    <row r="707" spans="1693:1696" ht="13.2" x14ac:dyDescent="0.25">
      <c r="BMC707" s="192" t="s">
        <v>212</v>
      </c>
      <c r="BMD707" s="18"/>
      <c r="BME707" s="18"/>
      <c r="BMF707" s="21"/>
    </row>
    <row r="708" spans="1693:1696" ht="13.2" x14ac:dyDescent="0.25">
      <c r="BMC708" s="192" t="s">
        <v>216</v>
      </c>
      <c r="BMD708" s="18"/>
      <c r="BME708" s="18"/>
      <c r="BMF708" s="21"/>
    </row>
    <row r="709" spans="1693:1696" ht="13.2" x14ac:dyDescent="0.25">
      <c r="BMC709" s="192" t="s">
        <v>217</v>
      </c>
      <c r="BMD709" s="18"/>
      <c r="BME709" s="18"/>
      <c r="BMF709" s="21"/>
    </row>
    <row r="710" spans="1693:1696" ht="13.2" x14ac:dyDescent="0.25">
      <c r="BMC710" s="192" t="s">
        <v>211</v>
      </c>
      <c r="BMD710" s="18"/>
      <c r="BME710" s="18"/>
      <c r="BMF710" s="21"/>
    </row>
    <row r="711" spans="1693:1696" ht="13.2" x14ac:dyDescent="0.25">
      <c r="BMC711" s="192" t="s">
        <v>210</v>
      </c>
      <c r="BMD711" s="18"/>
      <c r="BME711" s="18"/>
      <c r="BMF711" s="21"/>
    </row>
    <row r="712" spans="1693:1696" ht="13.2" x14ac:dyDescent="0.25">
      <c r="BMC712" s="192" t="s">
        <v>213</v>
      </c>
      <c r="BMD712" s="18"/>
      <c r="BME712" s="18"/>
      <c r="BMF712" s="21"/>
    </row>
    <row r="713" spans="1693:1696" ht="20.399999999999999" x14ac:dyDescent="0.25">
      <c r="BMC713" s="192" t="s">
        <v>214</v>
      </c>
      <c r="BMD713" s="18"/>
      <c r="BME713" s="18"/>
      <c r="BMF713" s="21"/>
    </row>
    <row r="714" spans="1693:1696" ht="20.399999999999999" x14ac:dyDescent="0.25">
      <c r="BMC714" s="192" t="s">
        <v>491</v>
      </c>
      <c r="BMD714" s="18"/>
      <c r="BME714" s="18"/>
      <c r="BMF714" s="21"/>
    </row>
    <row r="715" spans="1693:1696" ht="13.2" x14ac:dyDescent="0.25">
      <c r="BMC715" s="18"/>
      <c r="BMD715" s="18"/>
      <c r="BME715" s="21"/>
      <c r="BMF715" s="21"/>
    </row>
    <row r="716" spans="1693:1696" ht="13.2" x14ac:dyDescent="0.25">
      <c r="BMC716" s="18"/>
      <c r="BMD716" s="18"/>
      <c r="BME716" s="18"/>
      <c r="BMF716" s="21"/>
    </row>
    <row r="717" spans="1693:1696" ht="13.2" x14ac:dyDescent="0.25">
      <c r="BMC717" s="18"/>
      <c r="BMD717" s="18"/>
      <c r="BME717" s="18"/>
      <c r="BMF717" s="21" t="s">
        <v>207</v>
      </c>
    </row>
    <row r="718" spans="1693:1696" ht="13.2" x14ac:dyDescent="0.25">
      <c r="BMC718" s="18"/>
      <c r="BMD718" s="18"/>
      <c r="BME718" s="18"/>
      <c r="BMF718" s="193" t="s">
        <v>206</v>
      </c>
    </row>
    <row r="719" spans="1693:1696" ht="20.399999999999999" x14ac:dyDescent="0.25">
      <c r="BMC719" s="18"/>
      <c r="BMD719" s="18"/>
      <c r="BME719" s="18"/>
      <c r="BMF719" s="193" t="s">
        <v>1222</v>
      </c>
    </row>
    <row r="723" spans="1698:1701" ht="13.2" x14ac:dyDescent="0.25">
      <c r="BMH723" s="19" t="s">
        <v>123</v>
      </c>
      <c r="BMI723" s="18"/>
      <c r="BMJ723" s="18"/>
      <c r="BMK723" s="18"/>
    </row>
    <row r="724" spans="1698:1701" ht="13.2" x14ac:dyDescent="0.25">
      <c r="BMH724" s="194" t="s">
        <v>196</v>
      </c>
      <c r="BMI724" s="18"/>
      <c r="BMJ724" s="18"/>
      <c r="BMK724" s="18"/>
    </row>
    <row r="725" spans="1698:1701" ht="13.2" x14ac:dyDescent="0.25">
      <c r="BMH725" s="194" t="s">
        <v>198</v>
      </c>
      <c r="BMI725" s="18"/>
      <c r="BMJ725" s="18"/>
      <c r="BMK725" s="18"/>
    </row>
    <row r="726" spans="1698:1701" ht="13.2" x14ac:dyDescent="0.25">
      <c r="BMH726" s="194" t="s">
        <v>204</v>
      </c>
      <c r="BMI726" s="18"/>
      <c r="BMJ726" s="18"/>
      <c r="BMK726" s="18"/>
    </row>
    <row r="727" spans="1698:1701" ht="13.2" x14ac:dyDescent="0.25">
      <c r="BMH727" s="194" t="s">
        <v>199</v>
      </c>
      <c r="BMI727" s="18"/>
      <c r="BMJ727" s="18"/>
      <c r="BMK727" s="18"/>
    </row>
    <row r="728" spans="1698:1701" ht="13.2" x14ac:dyDescent="0.25">
      <c r="BMH728" s="194" t="s">
        <v>202</v>
      </c>
      <c r="BMI728" s="18"/>
      <c r="BMJ728" s="18"/>
      <c r="BMK728" s="18"/>
    </row>
    <row r="729" spans="1698:1701" ht="13.2" x14ac:dyDescent="0.25">
      <c r="BMH729" s="194" t="s">
        <v>203</v>
      </c>
      <c r="BMI729" s="18"/>
      <c r="BMJ729" s="18"/>
      <c r="BMK729" s="18"/>
    </row>
    <row r="730" spans="1698:1701" ht="13.2" x14ac:dyDescent="0.25">
      <c r="BMH730" s="194" t="s">
        <v>201</v>
      </c>
      <c r="BMI730" s="18"/>
      <c r="BMJ730" s="18"/>
      <c r="BMK730" s="18"/>
    </row>
    <row r="731" spans="1698:1701" ht="13.2" x14ac:dyDescent="0.25">
      <c r="BMH731" s="194" t="s">
        <v>200</v>
      </c>
      <c r="BMI731" s="18"/>
      <c r="BMJ731" s="18"/>
      <c r="BMK731" s="18"/>
    </row>
    <row r="732" spans="1698:1701" ht="13.2" x14ac:dyDescent="0.25">
      <c r="BMH732" s="194" t="s">
        <v>197</v>
      </c>
      <c r="BMI732" s="18"/>
      <c r="BMJ732" s="18"/>
      <c r="BMK732" s="18"/>
    </row>
    <row r="733" spans="1698:1701" ht="13.2" x14ac:dyDescent="0.25">
      <c r="BMH733" s="21"/>
      <c r="BMI733" s="18"/>
      <c r="BMJ733" s="18"/>
      <c r="BMK733" s="18" t="s">
        <v>195</v>
      </c>
    </row>
    <row r="734" spans="1698:1701" ht="13.2" x14ac:dyDescent="0.25">
      <c r="BMH734" s="19"/>
      <c r="BMI734" s="18"/>
      <c r="BMJ734" s="18"/>
      <c r="BMK734" s="18" t="s">
        <v>136</v>
      </c>
    </row>
    <row r="735" spans="1698:1701" ht="13.2" x14ac:dyDescent="0.25">
      <c r="BMH735" s="19"/>
      <c r="BMI735" s="18"/>
      <c r="BMJ735" s="18"/>
      <c r="BMK735" s="18" t="s">
        <v>168</v>
      </c>
    </row>
    <row r="736" spans="1698:1701" ht="13.2" x14ac:dyDescent="0.25">
      <c r="BMH736" s="19"/>
      <c r="BMI736" s="18"/>
      <c r="BMJ736" s="18"/>
      <c r="BMK736" s="18" t="s">
        <v>191</v>
      </c>
    </row>
    <row r="737" spans="1701:1703" ht="13.2" x14ac:dyDescent="0.25">
      <c r="BMK737" s="18" t="s">
        <v>193</v>
      </c>
      <c r="BML737" s="18"/>
      <c r="BMM737" s="18"/>
    </row>
    <row r="738" spans="1701:1703" ht="13.2" x14ac:dyDescent="0.25">
      <c r="BMK738" s="18" t="s">
        <v>189</v>
      </c>
      <c r="BML738" s="18"/>
      <c r="BMM738" s="18"/>
    </row>
    <row r="739" spans="1701:1703" ht="13.2" x14ac:dyDescent="0.25">
      <c r="BMK739" s="18" t="s">
        <v>190</v>
      </c>
      <c r="BML739" s="18"/>
      <c r="BMM739" s="18"/>
    </row>
    <row r="740" spans="1701:1703" ht="13.2" x14ac:dyDescent="0.25">
      <c r="BMK740" s="18" t="s">
        <v>192</v>
      </c>
      <c r="BML740" s="18"/>
      <c r="BMM740" s="18"/>
    </row>
    <row r="741" spans="1701:1703" ht="13.2" x14ac:dyDescent="0.25">
      <c r="BMK741" s="18" t="s">
        <v>194</v>
      </c>
      <c r="BML741" s="18"/>
      <c r="BMM741" s="18"/>
    </row>
    <row r="742" spans="1701:1703" ht="13.2" x14ac:dyDescent="0.25">
      <c r="BMK742" s="18"/>
      <c r="BML742" s="18"/>
      <c r="BMM742" s="18"/>
    </row>
    <row r="743" spans="1701:1703" ht="13.2" x14ac:dyDescent="0.25">
      <c r="BMK743" s="18"/>
      <c r="BML743" s="18"/>
      <c r="BMM743" s="18"/>
    </row>
    <row r="744" spans="1701:1703" ht="13.2" x14ac:dyDescent="0.25">
      <c r="BMK744" s="18"/>
      <c r="BML744" s="18"/>
      <c r="BMM744" s="18" t="s">
        <v>188</v>
      </c>
    </row>
    <row r="745" spans="1701:1703" ht="13.2" x14ac:dyDescent="0.25">
      <c r="BMK745" s="18"/>
      <c r="BML745" s="18"/>
      <c r="BMM745" s="195" t="s">
        <v>187</v>
      </c>
    </row>
    <row r="746" spans="1701:1703" ht="13.2" x14ac:dyDescent="0.25">
      <c r="BMK746" s="18"/>
      <c r="BML746" s="18"/>
      <c r="BMM746" s="195" t="s">
        <v>186</v>
      </c>
    </row>
    <row r="747" spans="1701:1703" ht="13.2" x14ac:dyDescent="0.25">
      <c r="BMK747" s="18"/>
      <c r="BML747" s="18"/>
      <c r="BMM747" s="195" t="s">
        <v>185</v>
      </c>
    </row>
    <row r="748" spans="1701:1703" ht="20.399999999999999" x14ac:dyDescent="0.25">
      <c r="BMK748" s="18"/>
      <c r="BML748" s="18"/>
      <c r="BMM748" s="195" t="s">
        <v>184</v>
      </c>
    </row>
    <row r="749" spans="1701:1703" ht="13.2" x14ac:dyDescent="0.25">
      <c r="BMK749" s="18"/>
      <c r="BML749" s="18"/>
      <c r="BMM749" s="195" t="s">
        <v>183</v>
      </c>
    </row>
    <row r="750" spans="1701:1703" ht="20.399999999999999" x14ac:dyDescent="0.25">
      <c r="BMK750" s="18"/>
      <c r="BML750" s="18"/>
      <c r="BMM750" s="196" t="s">
        <v>182</v>
      </c>
    </row>
    <row r="751" spans="1701:1703" ht="13.2" x14ac:dyDescent="0.25">
      <c r="BMK751" s="18"/>
      <c r="BML751" s="18"/>
      <c r="BMM751" s="195" t="s">
        <v>181</v>
      </c>
    </row>
    <row r="752" spans="1701:1703" ht="13.2" x14ac:dyDescent="0.25">
      <c r="BMK752" s="18"/>
      <c r="BML752" s="18"/>
      <c r="BMM752" s="195" t="s">
        <v>180</v>
      </c>
    </row>
    <row r="753" spans="1703:1703" ht="13.2" x14ac:dyDescent="0.25">
      <c r="BMM753" s="195" t="s">
        <v>179</v>
      </c>
    </row>
    <row r="754" spans="1703:1703" ht="20.399999999999999" x14ac:dyDescent="0.25">
      <c r="BMM754" s="195" t="s">
        <v>178</v>
      </c>
    </row>
    <row r="755" spans="1703:1703" ht="30.6" x14ac:dyDescent="0.25">
      <c r="BMM755" s="195" t="s">
        <v>177</v>
      </c>
    </row>
    <row r="756" spans="1703:1703" ht="13.2" x14ac:dyDescent="0.25">
      <c r="BMM756" s="195" t="s">
        <v>176</v>
      </c>
    </row>
    <row r="757" spans="1703:1703" ht="13.2" x14ac:dyDescent="0.25">
      <c r="BMM757" s="195" t="s">
        <v>175</v>
      </c>
    </row>
    <row r="758" spans="1703:1703" ht="13.2" x14ac:dyDescent="0.25">
      <c r="BMM758" s="195" t="s">
        <v>174</v>
      </c>
    </row>
    <row r="759" spans="1703:1703" ht="13.2" x14ac:dyDescent="0.25">
      <c r="BMM759" s="195" t="s">
        <v>173</v>
      </c>
    </row>
    <row r="760" spans="1703:1703" ht="13.2" x14ac:dyDescent="0.25">
      <c r="BMM760" s="195" t="s">
        <v>172</v>
      </c>
    </row>
    <row r="761" spans="1703:1703" ht="13.2" x14ac:dyDescent="0.25">
      <c r="BMM761" s="195" t="s">
        <v>171</v>
      </c>
    </row>
    <row r="762" spans="1703:1703" ht="13.2" x14ac:dyDescent="0.25">
      <c r="BMM762" s="195" t="s">
        <v>170</v>
      </c>
    </row>
    <row r="763" spans="1703:1703" ht="13.2" x14ac:dyDescent="0.25">
      <c r="BMM763" s="195" t="s">
        <v>169</v>
      </c>
    </row>
    <row r="771" spans="1706:1708" ht="13.2" x14ac:dyDescent="0.25">
      <c r="BMP771" s="18" t="s">
        <v>168</v>
      </c>
      <c r="BMQ771" s="18"/>
      <c r="BMR771" s="18"/>
    </row>
    <row r="772" spans="1706:1708" ht="13.2" x14ac:dyDescent="0.25">
      <c r="BMP772" s="18" t="s">
        <v>167</v>
      </c>
      <c r="BMQ772" s="18"/>
      <c r="BMR772" s="18"/>
    </row>
    <row r="773" spans="1706:1708" ht="13.2" x14ac:dyDescent="0.25">
      <c r="BMP773" s="18" t="s">
        <v>166</v>
      </c>
      <c r="BMQ773" s="18"/>
      <c r="BMR773" s="18"/>
    </row>
    <row r="774" spans="1706:1708" ht="13.2" x14ac:dyDescent="0.25">
      <c r="BMP774" s="18" t="s">
        <v>165</v>
      </c>
      <c r="BMQ774" s="18"/>
      <c r="BMR774" s="18"/>
    </row>
    <row r="775" spans="1706:1708" ht="13.2" x14ac:dyDescent="0.25">
      <c r="BMP775" s="18" t="s">
        <v>164</v>
      </c>
      <c r="BMQ775" s="18"/>
      <c r="BMR775" s="18"/>
    </row>
    <row r="776" spans="1706:1708" ht="13.2" x14ac:dyDescent="0.25">
      <c r="BMP776" s="18" t="s">
        <v>163</v>
      </c>
      <c r="BMQ776" s="18"/>
      <c r="BMR776" s="18"/>
    </row>
    <row r="777" spans="1706:1708" ht="13.2" x14ac:dyDescent="0.25">
      <c r="BMP777" s="18"/>
      <c r="BMQ777" s="18"/>
      <c r="BMR777" s="18"/>
    </row>
    <row r="778" spans="1706:1708" ht="13.2" x14ac:dyDescent="0.25">
      <c r="BMP778" s="18"/>
      <c r="BMQ778" s="18"/>
      <c r="BMR778" s="18"/>
    </row>
    <row r="779" spans="1706:1708" ht="13.2" x14ac:dyDescent="0.25">
      <c r="BMP779" s="18"/>
      <c r="BMQ779" s="18"/>
      <c r="BMR779" s="18"/>
    </row>
    <row r="780" spans="1706:1708" ht="14.4" x14ac:dyDescent="0.25">
      <c r="BMP780" s="18"/>
      <c r="BMQ780" s="18"/>
      <c r="BMR780" s="31" t="s">
        <v>52</v>
      </c>
    </row>
    <row r="781" spans="1706:1708" ht="13.2" x14ac:dyDescent="0.25">
      <c r="BMP781" s="18"/>
      <c r="BMQ781" s="18"/>
      <c r="BMR781" s="22" t="s">
        <v>26</v>
      </c>
    </row>
    <row r="782" spans="1706:1708" ht="13.2" x14ac:dyDescent="0.25">
      <c r="BMP782" s="18"/>
      <c r="BMQ782" s="18"/>
      <c r="BMR782" s="22" t="s">
        <v>24</v>
      </c>
    </row>
    <row r="783" spans="1706:1708" ht="13.2" x14ac:dyDescent="0.25">
      <c r="BMP783" s="18"/>
      <c r="BMQ783" s="18"/>
      <c r="BMR783" s="22" t="s">
        <v>22</v>
      </c>
    </row>
    <row r="784" spans="1706:1708" ht="13.2" x14ac:dyDescent="0.25">
      <c r="BMP784" s="18"/>
      <c r="BMQ784" s="18"/>
      <c r="BMR784" s="22" t="s">
        <v>20</v>
      </c>
    </row>
    <row r="785" spans="1683:1719" ht="13.2" x14ac:dyDescent="0.25">
      <c r="BLS785" s="18"/>
      <c r="BLT785" s="18"/>
      <c r="BLU785" s="18"/>
      <c r="BLV785" s="18"/>
      <c r="BLW785" s="18"/>
      <c r="BLX785" s="18"/>
      <c r="BLY785" s="18"/>
      <c r="BLZ785" s="18"/>
      <c r="BMA785" s="18"/>
      <c r="BMB785" s="18"/>
      <c r="BMC785" s="18"/>
      <c r="BMD785" s="18"/>
      <c r="BME785" s="18"/>
      <c r="BMF785" s="21"/>
      <c r="BMG785" s="18"/>
      <c r="BMH785" s="19"/>
      <c r="BMI785" s="18"/>
      <c r="BMJ785" s="18"/>
      <c r="BMK785" s="18"/>
      <c r="BML785" s="18"/>
      <c r="BMM785" s="18"/>
      <c r="BMN785" s="18"/>
      <c r="BMO785" s="18"/>
      <c r="BMP785" s="18"/>
      <c r="BMQ785" s="18"/>
      <c r="BMR785" s="22" t="s">
        <v>18</v>
      </c>
      <c r="BMS785" s="18"/>
      <c r="BMT785" s="18"/>
      <c r="BMU785" s="18"/>
      <c r="BMV785" s="18"/>
      <c r="BMW785" s="18"/>
      <c r="BMX785" s="18"/>
      <c r="BMY785" s="18"/>
      <c r="BMZ785" s="18"/>
      <c r="BNA785" s="18"/>
      <c r="BNB785" s="18"/>
      <c r="BNC785" s="18"/>
    </row>
    <row r="786" spans="1683:1719" ht="13.2" x14ac:dyDescent="0.25">
      <c r="BLS786" s="18"/>
      <c r="BLT786" s="18"/>
      <c r="BLU786" s="18"/>
      <c r="BLV786" s="18"/>
      <c r="BLW786" s="18"/>
      <c r="BLX786" s="18"/>
      <c r="BLY786" s="18"/>
      <c r="BLZ786" s="18"/>
      <c r="BMA786" s="18"/>
      <c r="BMB786" s="18"/>
      <c r="BMC786" s="18"/>
      <c r="BMD786" s="18"/>
      <c r="BME786" s="18"/>
      <c r="BMF786" s="21"/>
      <c r="BMG786" s="18"/>
      <c r="BMH786" s="19"/>
      <c r="BMI786" s="18"/>
      <c r="BMJ786" s="18"/>
      <c r="BMK786" s="18"/>
      <c r="BML786" s="18"/>
      <c r="BMM786" s="18"/>
      <c r="BMN786" s="18"/>
      <c r="BMO786" s="18"/>
      <c r="BMP786" s="18"/>
      <c r="BMQ786" s="18"/>
      <c r="BMR786" s="22"/>
      <c r="BMS786" s="18"/>
      <c r="BMT786" s="18"/>
      <c r="BMU786" s="18"/>
      <c r="BMV786" s="18"/>
      <c r="BMW786" s="18"/>
      <c r="BMX786" s="18"/>
      <c r="BMY786" s="18"/>
      <c r="BMZ786" s="18"/>
      <c r="BNA786" s="18"/>
      <c r="BNB786" s="18"/>
      <c r="BNC786" s="18"/>
    </row>
    <row r="787" spans="1683:1719" ht="14.4" x14ac:dyDescent="0.25">
      <c r="BLS787" s="18"/>
      <c r="BLT787" s="18"/>
      <c r="BLU787" s="18"/>
      <c r="BLV787" s="18"/>
      <c r="BLW787" s="18"/>
      <c r="BLX787" s="18"/>
      <c r="BLY787" s="18"/>
      <c r="BLZ787" s="18"/>
      <c r="BMA787" s="18"/>
      <c r="BMB787" s="18"/>
      <c r="BMC787" s="18"/>
      <c r="BMD787" s="18"/>
      <c r="BME787" s="18"/>
      <c r="BMF787" s="21"/>
      <c r="BMG787" s="18"/>
      <c r="BMH787" s="19"/>
      <c r="BMI787" s="18"/>
      <c r="BMJ787" s="18"/>
      <c r="BMK787" s="18"/>
      <c r="BML787" s="18"/>
      <c r="BMM787" s="18"/>
      <c r="BMN787" s="18"/>
      <c r="BMO787" s="18"/>
      <c r="BMP787" s="18"/>
      <c r="BMQ787" s="18"/>
      <c r="BMR787" s="22"/>
      <c r="BMS787" s="18"/>
      <c r="BMT787" s="31" t="s">
        <v>51</v>
      </c>
      <c r="BMU787" s="18"/>
      <c r="BMV787" s="18"/>
      <c r="BMW787" s="18"/>
      <c r="BMX787" s="18"/>
      <c r="BMY787" s="18"/>
      <c r="BMZ787" s="18"/>
      <c r="BNA787" s="18"/>
      <c r="BNB787" s="18"/>
      <c r="BNC787" s="18"/>
    </row>
    <row r="788" spans="1683:1719" ht="13.2" x14ac:dyDescent="0.25">
      <c r="BLS788" s="18"/>
      <c r="BLT788" s="18"/>
      <c r="BLU788" s="18"/>
      <c r="BLV788" s="18"/>
      <c r="BLW788" s="18"/>
      <c r="BLX788" s="18"/>
      <c r="BLY788" s="18"/>
      <c r="BLZ788" s="18"/>
      <c r="BMA788" s="18"/>
      <c r="BMB788" s="18"/>
      <c r="BMC788" s="18"/>
      <c r="BMD788" s="18"/>
      <c r="BME788" s="18"/>
      <c r="BMF788" s="21"/>
      <c r="BMG788" s="18"/>
      <c r="BMH788" s="19"/>
      <c r="BMI788" s="18"/>
      <c r="BMJ788" s="18"/>
      <c r="BMK788" s="18"/>
      <c r="BML788" s="18"/>
      <c r="BMM788" s="18"/>
      <c r="BMN788" s="18"/>
      <c r="BMO788" s="18"/>
      <c r="BMP788" s="18"/>
      <c r="BMQ788" s="18"/>
      <c r="BMR788" s="22"/>
      <c r="BMS788" s="18"/>
      <c r="BMT788" s="22" t="s">
        <v>28</v>
      </c>
      <c r="BMU788" s="18"/>
      <c r="BMV788" s="18"/>
      <c r="BMW788" s="18"/>
      <c r="BMX788" s="18"/>
      <c r="BMY788" s="18"/>
      <c r="BMZ788" s="18"/>
      <c r="BNA788" s="18"/>
      <c r="BNB788" s="18"/>
      <c r="BNC788" s="18"/>
    </row>
    <row r="789" spans="1683:1719" ht="13.2" x14ac:dyDescent="0.25">
      <c r="BLS789" s="18"/>
      <c r="BLT789" s="19"/>
      <c r="BLU789" s="18"/>
      <c r="BLV789" s="18"/>
      <c r="BLW789" s="18"/>
      <c r="BLX789" s="18"/>
      <c r="BLY789" s="18"/>
      <c r="BLZ789" s="18"/>
      <c r="BMA789" s="18"/>
      <c r="BMB789" s="18"/>
      <c r="BMC789" s="18"/>
      <c r="BMD789" s="18"/>
      <c r="BME789" s="18"/>
      <c r="BMF789" s="21"/>
      <c r="BMG789" s="18"/>
      <c r="BMH789" s="19"/>
      <c r="BMI789" s="18"/>
      <c r="BMJ789" s="18"/>
      <c r="BMK789" s="18"/>
      <c r="BML789" s="18"/>
      <c r="BMM789" s="18"/>
      <c r="BMN789" s="18"/>
      <c r="BMO789" s="18"/>
      <c r="BMP789" s="18"/>
      <c r="BMQ789" s="18"/>
      <c r="BMR789" s="22"/>
      <c r="BMS789" s="18"/>
      <c r="BMT789" s="22" t="s">
        <v>29</v>
      </c>
      <c r="BMU789" s="18"/>
      <c r="BMV789" s="18"/>
      <c r="BMW789" s="18"/>
      <c r="BMX789" s="18"/>
      <c r="BMY789" s="18"/>
      <c r="BMZ789" s="18"/>
      <c r="BNA789" s="18"/>
      <c r="BNB789" s="18"/>
      <c r="BNC789" s="18"/>
    </row>
    <row r="790" spans="1683:1719" ht="13.2" x14ac:dyDescent="0.25">
      <c r="BLS790" s="18"/>
      <c r="BLT790" s="18"/>
      <c r="BLU790" s="18"/>
      <c r="BLV790" s="18"/>
      <c r="BLW790" s="18"/>
      <c r="BLX790" s="18"/>
      <c r="BLY790" s="18"/>
      <c r="BLZ790" s="18"/>
      <c r="BMA790" s="18"/>
      <c r="BMB790" s="18"/>
      <c r="BMC790" s="18"/>
      <c r="BMD790" s="18"/>
      <c r="BME790" s="18"/>
      <c r="BMF790" s="21"/>
      <c r="BMG790" s="18"/>
      <c r="BMH790" s="19"/>
      <c r="BMI790" s="18"/>
      <c r="BMJ790" s="18"/>
      <c r="BMK790" s="18"/>
      <c r="BML790" s="18"/>
      <c r="BMM790" s="18"/>
      <c r="BMN790" s="18"/>
      <c r="BMO790" s="18"/>
      <c r="BMP790" s="18"/>
      <c r="BMQ790" s="18"/>
      <c r="BMR790" s="22"/>
      <c r="BMS790" s="18"/>
      <c r="BMT790" s="22" t="s">
        <v>30</v>
      </c>
      <c r="BMU790" s="18"/>
      <c r="BMV790" s="18"/>
      <c r="BMW790" s="18"/>
      <c r="BMX790" s="18"/>
      <c r="BMY790" s="18"/>
      <c r="BMZ790" s="18"/>
      <c r="BNA790" s="18"/>
      <c r="BNB790" s="18"/>
      <c r="BNC790" s="18"/>
    </row>
    <row r="791" spans="1683:1719" ht="13.2" x14ac:dyDescent="0.25">
      <c r="BLS791" s="18"/>
      <c r="BLT791" s="18"/>
      <c r="BLU791" s="18"/>
      <c r="BLV791" s="18"/>
      <c r="BLW791" s="18"/>
      <c r="BLX791" s="18"/>
      <c r="BLY791" s="18"/>
      <c r="BLZ791" s="18"/>
      <c r="BMA791" s="18"/>
      <c r="BMB791" s="18"/>
      <c r="BMC791" s="18"/>
      <c r="BMD791" s="18"/>
      <c r="BME791" s="18"/>
      <c r="BMF791" s="21"/>
      <c r="BMG791" s="18"/>
      <c r="BMH791" s="19"/>
      <c r="BMI791" s="18"/>
      <c r="BMJ791" s="18"/>
      <c r="BMK791" s="18"/>
      <c r="BML791" s="18"/>
      <c r="BMM791" s="18"/>
      <c r="BMN791" s="18"/>
      <c r="BMO791" s="18"/>
      <c r="BMP791" s="18"/>
      <c r="BMQ791" s="18"/>
      <c r="BMR791" s="22"/>
      <c r="BMS791" s="18"/>
      <c r="BMT791" s="22" t="s">
        <v>31</v>
      </c>
      <c r="BMU791" s="18"/>
      <c r="BMV791" s="18"/>
      <c r="BMW791" s="18"/>
      <c r="BMX791" s="18"/>
      <c r="BMY791" s="18"/>
      <c r="BMZ791" s="18"/>
      <c r="BNA791" s="18"/>
      <c r="BNB791" s="18"/>
      <c r="BNC791" s="18"/>
    </row>
    <row r="792" spans="1683:1719" ht="13.2" x14ac:dyDescent="0.25">
      <c r="BLS792" s="18"/>
      <c r="BLT792" s="18"/>
      <c r="BLU792" s="18"/>
      <c r="BLV792" s="18"/>
      <c r="BLW792" s="18"/>
      <c r="BLX792" s="18"/>
      <c r="BLY792" s="18"/>
      <c r="BLZ792" s="18"/>
      <c r="BMA792" s="18"/>
      <c r="BMB792" s="18"/>
      <c r="BMC792" s="18"/>
      <c r="BMD792" s="18"/>
      <c r="BME792" s="18"/>
      <c r="BMF792" s="21"/>
      <c r="BMG792" s="18"/>
      <c r="BMH792" s="19"/>
      <c r="BMI792" s="18"/>
      <c r="BMJ792" s="18"/>
      <c r="BMK792" s="18"/>
      <c r="BML792" s="18"/>
      <c r="BMM792" s="18"/>
      <c r="BMN792" s="18"/>
      <c r="BMO792" s="18"/>
      <c r="BMP792" s="18"/>
      <c r="BMQ792" s="18"/>
      <c r="BMR792" s="22"/>
      <c r="BMS792" s="18"/>
      <c r="BMT792" s="22" t="s">
        <v>32</v>
      </c>
      <c r="BMU792" s="18"/>
      <c r="BMV792" s="18"/>
      <c r="BMW792" s="18"/>
      <c r="BMX792" s="18"/>
      <c r="BMY792" s="18"/>
      <c r="BMZ792" s="18"/>
      <c r="BNA792" s="18"/>
      <c r="BNB792" s="18"/>
      <c r="BNC792" s="18"/>
    </row>
    <row r="793" spans="1683:1719" ht="13.2" x14ac:dyDescent="0.25">
      <c r="BLS793" s="18"/>
      <c r="BLT793" s="18"/>
      <c r="BLU793" s="18"/>
      <c r="BLV793" s="18"/>
      <c r="BLW793" s="18"/>
      <c r="BLX793" s="18"/>
      <c r="BLY793" s="18"/>
      <c r="BLZ793" s="18"/>
      <c r="BMA793" s="18"/>
      <c r="BMB793" s="18"/>
      <c r="BMC793" s="18"/>
      <c r="BMD793" s="18"/>
      <c r="BME793" s="18"/>
      <c r="BMF793" s="21"/>
      <c r="BMG793" s="18"/>
      <c r="BMH793" s="19"/>
      <c r="BMI793" s="18"/>
      <c r="BMJ793" s="18"/>
      <c r="BMK793" s="18"/>
      <c r="BML793" s="18"/>
      <c r="BMM793" s="18"/>
      <c r="BMN793" s="18"/>
      <c r="BMO793" s="18"/>
      <c r="BMP793" s="18"/>
      <c r="BMQ793" s="18"/>
      <c r="BMR793" s="22"/>
      <c r="BMS793" s="18"/>
      <c r="BMT793" s="18"/>
      <c r="BMU793" s="18"/>
      <c r="BMV793" s="18"/>
      <c r="BMW793" s="18"/>
      <c r="BMX793" s="18"/>
      <c r="BMY793" s="18"/>
      <c r="BMZ793" s="18"/>
      <c r="BNA793" s="18"/>
      <c r="BNB793" s="18"/>
      <c r="BNC793" s="18"/>
    </row>
    <row r="794" spans="1683:1719" ht="13.2" x14ac:dyDescent="0.25">
      <c r="BLS794" s="18" t="s">
        <v>162</v>
      </c>
      <c r="BLT794" s="19"/>
      <c r="BLU794" s="18"/>
      <c r="BLV794" s="18"/>
      <c r="BLW794" s="18"/>
      <c r="BLX794" s="18"/>
      <c r="BLY794" s="18"/>
      <c r="BLZ794" s="18"/>
      <c r="BMA794" s="18"/>
      <c r="BMB794" s="18"/>
      <c r="BMC794" s="18"/>
      <c r="BMD794" s="18"/>
      <c r="BME794" s="18"/>
      <c r="BMF794" s="21"/>
      <c r="BMG794" s="18"/>
      <c r="BMH794" s="19"/>
      <c r="BMI794" s="18"/>
      <c r="BMJ794" s="18"/>
      <c r="BMK794" s="18"/>
      <c r="BML794" s="18"/>
      <c r="BMM794" s="18"/>
      <c r="BMN794" s="18"/>
      <c r="BMO794" s="18"/>
      <c r="BMP794" s="18" t="s">
        <v>77</v>
      </c>
      <c r="BMQ794" s="18"/>
      <c r="BMR794" s="22"/>
      <c r="BMS794" s="18"/>
      <c r="BMT794" s="18"/>
      <c r="BMU794" s="18"/>
      <c r="BMV794" s="18"/>
      <c r="BMW794" s="18"/>
      <c r="BMX794" s="18"/>
      <c r="BMY794" s="18"/>
      <c r="BMZ794" s="18"/>
      <c r="BNA794" s="18"/>
      <c r="BNB794" s="18"/>
      <c r="BNC794" s="18"/>
    </row>
    <row r="795" spans="1683:1719" ht="13.2" x14ac:dyDescent="0.25">
      <c r="BLS795" s="18" t="s">
        <v>161</v>
      </c>
      <c r="BLT795" s="19">
        <v>0</v>
      </c>
      <c r="BLU795" s="18" t="s">
        <v>160</v>
      </c>
      <c r="BLV795" s="18"/>
      <c r="BLW795" s="18"/>
      <c r="BLX795" s="18"/>
      <c r="BLY795" s="18"/>
      <c r="BLZ795" s="18"/>
      <c r="BMA795" s="18"/>
      <c r="BMB795" s="18"/>
      <c r="BMC795" s="18"/>
      <c r="BMD795" s="18"/>
      <c r="BME795" s="18"/>
      <c r="BMF795" s="21"/>
      <c r="BMG795" s="18"/>
      <c r="BMH795" s="19"/>
      <c r="BMI795" s="18"/>
      <c r="BMJ795" s="18"/>
      <c r="BMK795" s="18"/>
      <c r="BML795" s="18"/>
      <c r="BMM795" s="18"/>
      <c r="BMN795" s="18"/>
      <c r="BMO795" s="18"/>
      <c r="BMP795" s="18" t="s">
        <v>76</v>
      </c>
      <c r="BMQ795" s="18"/>
      <c r="BMR795" s="22"/>
      <c r="BMS795" s="18"/>
      <c r="BMT795" s="18"/>
      <c r="BMU795" s="18"/>
      <c r="BMV795" s="18"/>
      <c r="BMW795" s="18"/>
      <c r="BMX795" s="18"/>
      <c r="BMY795" s="18"/>
      <c r="BMZ795" s="18"/>
      <c r="BNA795" s="18"/>
      <c r="BNB795" s="18"/>
      <c r="BNC795" s="18"/>
    </row>
    <row r="796" spans="1683:1719" ht="13.2" x14ac:dyDescent="0.25">
      <c r="BLS796" s="18" t="s">
        <v>159</v>
      </c>
      <c r="BLT796" s="19">
        <v>1</v>
      </c>
      <c r="BLU796" s="18" t="s">
        <v>158</v>
      </c>
      <c r="BLV796" s="18"/>
      <c r="BLW796" s="18"/>
      <c r="BLX796" s="18"/>
      <c r="BLY796" s="18"/>
      <c r="BLZ796" s="18"/>
      <c r="BMA796" s="18"/>
      <c r="BMB796" s="18"/>
      <c r="BMC796" s="18"/>
      <c r="BMD796" s="18"/>
      <c r="BME796" s="18"/>
      <c r="BMF796" s="21"/>
      <c r="BMG796" s="18"/>
      <c r="BMH796" s="19"/>
      <c r="BMI796" s="18"/>
      <c r="BMJ796" s="18"/>
      <c r="BMK796" s="18"/>
      <c r="BML796" s="18"/>
      <c r="BMM796" s="18"/>
      <c r="BMN796" s="18"/>
      <c r="BMO796" s="18"/>
      <c r="BMP796" s="18" t="s">
        <v>75</v>
      </c>
      <c r="BMQ796" s="18"/>
      <c r="BMR796" s="22"/>
      <c r="BMS796" s="18"/>
      <c r="BMT796" s="18"/>
      <c r="BMU796" s="18"/>
      <c r="BMV796" s="18"/>
      <c r="BMW796" s="18"/>
      <c r="BMX796" s="18"/>
      <c r="BMY796" s="18"/>
      <c r="BMZ796" s="18"/>
      <c r="BNA796" s="18"/>
      <c r="BNB796" s="18"/>
      <c r="BNC796" s="18"/>
    </row>
    <row r="797" spans="1683:1719" ht="13.2" x14ac:dyDescent="0.25">
      <c r="BLS797" s="18" t="s">
        <v>157</v>
      </c>
      <c r="BLT797" s="19">
        <v>2</v>
      </c>
      <c r="BLU797" s="18" t="s">
        <v>156</v>
      </c>
      <c r="BLV797" s="18"/>
      <c r="BLW797" s="18"/>
      <c r="BLX797" s="18"/>
      <c r="BLY797" s="18"/>
      <c r="BLZ797" s="18"/>
      <c r="BMA797" s="18"/>
      <c r="BMB797" s="18"/>
      <c r="BMC797" s="18"/>
      <c r="BMD797" s="18"/>
      <c r="BME797" s="18"/>
      <c r="BMF797" s="21"/>
      <c r="BMG797" s="18"/>
      <c r="BMH797" s="19"/>
      <c r="BMI797" s="18"/>
      <c r="BMJ797" s="18"/>
      <c r="BMK797" s="18"/>
      <c r="BML797" s="18"/>
      <c r="BMM797" s="18"/>
      <c r="BMN797" s="18"/>
      <c r="BMO797" s="18"/>
      <c r="BMP797" s="18" t="s">
        <v>74</v>
      </c>
      <c r="BMQ797" s="18"/>
      <c r="BMR797" s="18"/>
      <c r="BMS797" s="18"/>
      <c r="BMT797" s="18"/>
      <c r="BMU797" s="18"/>
      <c r="BMV797" s="18"/>
      <c r="BMW797" s="18"/>
      <c r="BMX797" s="18"/>
      <c r="BMY797" s="18"/>
      <c r="BMZ797" s="18"/>
      <c r="BNA797" s="18"/>
      <c r="BNB797" s="18"/>
      <c r="BNC797" s="18"/>
    </row>
    <row r="798" spans="1683:1719" ht="14.4" x14ac:dyDescent="0.25">
      <c r="BLS798" s="18"/>
      <c r="BLT798" s="18"/>
      <c r="BLU798" s="18"/>
      <c r="BLV798" s="18"/>
      <c r="BLW798" s="18"/>
      <c r="BLX798" s="18"/>
      <c r="BLY798" s="18"/>
      <c r="BLZ798" s="18"/>
      <c r="BMA798" s="18"/>
      <c r="BMB798" s="18"/>
      <c r="BMC798" s="18"/>
      <c r="BMD798" s="18"/>
      <c r="BME798" s="18"/>
      <c r="BMF798" s="21"/>
      <c r="BMG798" s="18"/>
      <c r="BMH798" s="19"/>
      <c r="BMI798" s="18"/>
      <c r="BMJ798" s="18"/>
      <c r="BMK798" s="18"/>
      <c r="BML798" s="18"/>
      <c r="BMM798" s="18"/>
      <c r="BMN798" s="18"/>
      <c r="BMO798" s="18"/>
      <c r="BMP798" s="18" t="s">
        <v>73</v>
      </c>
      <c r="BMQ798" s="18"/>
      <c r="BMR798" s="18"/>
      <c r="BMS798" s="18"/>
      <c r="BMT798" s="31"/>
      <c r="BMU798" s="18"/>
      <c r="BMV798" s="18"/>
      <c r="BMW798" s="18"/>
      <c r="BMX798" s="18"/>
      <c r="BMY798" s="18"/>
      <c r="BMZ798" s="18"/>
      <c r="BNA798" s="18"/>
      <c r="BNB798" s="18"/>
      <c r="BNC798" s="18"/>
    </row>
    <row r="799" spans="1683:1719" ht="13.2" x14ac:dyDescent="0.25">
      <c r="BLS799" s="27"/>
      <c r="BLT799" s="27"/>
      <c r="BLU799" s="27"/>
      <c r="BLV799" s="27"/>
      <c r="BLW799" s="27"/>
      <c r="BLX799" s="27"/>
      <c r="BLY799" s="18"/>
      <c r="BLZ799" s="18"/>
      <c r="BMA799" s="18"/>
      <c r="BMB799" s="18"/>
      <c r="BMC799" s="18"/>
      <c r="BMD799" s="18"/>
      <c r="BME799" s="18"/>
      <c r="BMF799" s="21"/>
      <c r="BMG799" s="18"/>
      <c r="BMH799" s="19"/>
      <c r="BMI799" s="18"/>
      <c r="BMJ799" s="18"/>
      <c r="BMK799" s="18"/>
      <c r="BML799" s="18"/>
      <c r="BMM799" s="18"/>
      <c r="BMN799" s="18"/>
      <c r="BMO799" s="18"/>
      <c r="BMP799" s="18" t="s">
        <v>72</v>
      </c>
      <c r="BMQ799" s="18"/>
      <c r="BMR799" s="18"/>
      <c r="BMS799" s="18"/>
      <c r="BMT799" s="22"/>
      <c r="BMU799" s="18"/>
      <c r="BMV799" s="18"/>
      <c r="BMW799" s="23" t="s">
        <v>155</v>
      </c>
      <c r="BMX799" s="469" t="s">
        <v>154</v>
      </c>
      <c r="BMY799" s="469"/>
      <c r="BMZ799" s="469"/>
      <c r="BNA799" s="23" t="s">
        <v>153</v>
      </c>
      <c r="BNB799" s="18"/>
      <c r="BNC799" s="30" t="s">
        <v>152</v>
      </c>
    </row>
    <row r="800" spans="1683:1719" ht="13.2" x14ac:dyDescent="0.25">
      <c r="BLS800" s="27"/>
      <c r="BLT800" s="27"/>
      <c r="BLU800" s="27"/>
      <c r="BLV800" s="27"/>
      <c r="BLW800" s="27"/>
      <c r="BLX800" s="27"/>
      <c r="BLY800" s="18"/>
      <c r="BLZ800" s="18"/>
      <c r="BMA800" s="18"/>
      <c r="BMB800" s="18"/>
      <c r="BMC800" s="18"/>
      <c r="BMD800" s="18"/>
      <c r="BME800" s="18"/>
      <c r="BMF800" s="21"/>
      <c r="BMG800" s="18"/>
      <c r="BMH800" s="19"/>
      <c r="BMI800" s="18"/>
      <c r="BMJ800" s="18"/>
      <c r="BMK800" s="18"/>
      <c r="BML800" s="18"/>
      <c r="BMM800" s="18"/>
      <c r="BMN800" s="18"/>
      <c r="BMO800" s="18"/>
      <c r="BMP800" s="18" t="s">
        <v>71</v>
      </c>
      <c r="BMQ800" s="18"/>
      <c r="BMR800" s="18"/>
      <c r="BMS800" s="18"/>
      <c r="BMT800" s="22"/>
      <c r="BMU800" s="18"/>
      <c r="BMV800" s="18"/>
      <c r="BMW800" s="29" t="s">
        <v>151</v>
      </c>
      <c r="BMX800" s="29" t="s">
        <v>150</v>
      </c>
      <c r="BMY800" s="29" t="s">
        <v>149</v>
      </c>
      <c r="BMZ800" s="29" t="s">
        <v>148</v>
      </c>
      <c r="BNA800" s="29" t="s">
        <v>147</v>
      </c>
      <c r="BNB800" s="18"/>
      <c r="BNC800" s="28" t="s">
        <v>146</v>
      </c>
    </row>
    <row r="801" spans="1706:1719" ht="13.2" x14ac:dyDescent="0.25">
      <c r="BMP801" s="18" t="s">
        <v>70</v>
      </c>
      <c r="BMQ801" s="18"/>
      <c r="BMR801" s="18"/>
      <c r="BMS801" s="18"/>
      <c r="BMT801" s="22"/>
      <c r="BMU801" s="18"/>
      <c r="BMV801" s="18"/>
      <c r="BMW801" s="27" t="s">
        <v>145</v>
      </c>
      <c r="BMX801" s="27" t="s">
        <v>144</v>
      </c>
      <c r="BMY801" s="27" t="s">
        <v>143</v>
      </c>
      <c r="BMZ801" s="27" t="s">
        <v>52</v>
      </c>
      <c r="BNA801" s="27" t="s">
        <v>142</v>
      </c>
      <c r="BNB801" s="18"/>
      <c r="BNC801" s="25" t="s">
        <v>141</v>
      </c>
    </row>
    <row r="802" spans="1706:1719" ht="13.2" x14ac:dyDescent="0.25">
      <c r="BMP802" s="18" t="s">
        <v>69</v>
      </c>
      <c r="BMQ802" s="18"/>
      <c r="BMR802" s="18"/>
      <c r="BMS802" s="18"/>
      <c r="BMT802" s="18"/>
      <c r="BMU802" s="18"/>
      <c r="BMV802" s="18"/>
      <c r="BMW802" s="27" t="s">
        <v>140</v>
      </c>
      <c r="BMX802" s="27" t="s">
        <v>139</v>
      </c>
      <c r="BMY802" s="27" t="s">
        <v>138</v>
      </c>
      <c r="BMZ802" s="27" t="s">
        <v>51</v>
      </c>
      <c r="BNA802" s="27" t="s">
        <v>40</v>
      </c>
      <c r="BNB802" s="18"/>
      <c r="BNC802" s="25" t="s">
        <v>137</v>
      </c>
    </row>
    <row r="803" spans="1706:1719" ht="13.2" x14ac:dyDescent="0.25">
      <c r="BMP803" s="18" t="s">
        <v>68</v>
      </c>
      <c r="BMQ803" s="18"/>
      <c r="BMR803" s="18"/>
      <c r="BMS803" s="18"/>
      <c r="BMT803" s="18"/>
      <c r="BMU803" s="18"/>
      <c r="BMV803" s="18"/>
      <c r="BMW803" s="27" t="s">
        <v>136</v>
      </c>
      <c r="BMX803" s="27" t="s">
        <v>135</v>
      </c>
      <c r="BMY803" s="27" t="s">
        <v>41</v>
      </c>
      <c r="BMZ803" s="27"/>
      <c r="BNA803" s="27" t="s">
        <v>134</v>
      </c>
      <c r="BNB803" s="18"/>
      <c r="BNC803" s="25" t="s">
        <v>133</v>
      </c>
    </row>
    <row r="804" spans="1706:1719" ht="13.2" x14ac:dyDescent="0.25">
      <c r="BMP804" s="18" t="s">
        <v>0</v>
      </c>
      <c r="BMQ804" s="18"/>
      <c r="BMR804" s="18"/>
      <c r="BMS804" s="18"/>
      <c r="BMT804" s="18"/>
      <c r="BMU804" s="18"/>
      <c r="BMV804" s="18"/>
      <c r="BMW804" s="27" t="s">
        <v>75</v>
      </c>
      <c r="BMX804" s="27"/>
      <c r="BMY804" s="27"/>
      <c r="BMZ804" s="27"/>
      <c r="BNA804" s="27" t="s">
        <v>132</v>
      </c>
      <c r="BNB804" s="18"/>
      <c r="BNC804" s="25" t="s">
        <v>131</v>
      </c>
    </row>
    <row r="805" spans="1706:1719" ht="13.2" x14ac:dyDescent="0.25">
      <c r="BMP805" s="18"/>
      <c r="BMQ805" s="18"/>
      <c r="BMR805" s="18"/>
      <c r="BMS805" s="18"/>
      <c r="BMT805" s="18"/>
      <c r="BMU805" s="18"/>
      <c r="BMV805" s="18"/>
      <c r="BMW805" s="27" t="s">
        <v>74</v>
      </c>
      <c r="BMX805" s="27"/>
      <c r="BMY805" s="27"/>
      <c r="BMZ805" s="27"/>
      <c r="BNA805" s="27"/>
      <c r="BNB805" s="18"/>
      <c r="BNC805" s="25" t="s">
        <v>130</v>
      </c>
    </row>
    <row r="806" spans="1706:1719" ht="13.2" x14ac:dyDescent="0.25">
      <c r="BMP806" s="18"/>
      <c r="BMQ806" s="18"/>
      <c r="BMR806" s="18"/>
      <c r="BMS806" s="18"/>
      <c r="BMT806" s="18"/>
      <c r="BMU806" s="18"/>
      <c r="BMV806" s="18"/>
      <c r="BMW806" s="27" t="s">
        <v>129</v>
      </c>
      <c r="BMX806" s="27"/>
      <c r="BMY806" s="27"/>
      <c r="BMZ806" s="27"/>
      <c r="BNA806" s="27"/>
      <c r="BNB806" s="18"/>
      <c r="BNC806" s="25" t="s">
        <v>128</v>
      </c>
    </row>
    <row r="807" spans="1706:1719" ht="13.2" x14ac:dyDescent="0.25">
      <c r="BMP807" s="18"/>
      <c r="BMQ807" s="18"/>
      <c r="BMR807" s="18"/>
      <c r="BMS807" s="18"/>
      <c r="BMT807" s="18"/>
      <c r="BMU807" s="18"/>
      <c r="BMV807" s="18"/>
      <c r="BMW807" s="27" t="s">
        <v>127</v>
      </c>
      <c r="BMX807" s="27"/>
      <c r="BMY807" s="27"/>
      <c r="BMZ807" s="27"/>
      <c r="BNA807" s="27"/>
      <c r="BNB807" s="18"/>
      <c r="BNC807" s="25" t="s">
        <v>126</v>
      </c>
    </row>
    <row r="808" spans="1706:1719" ht="13.2" x14ac:dyDescent="0.25">
      <c r="BMP808" s="18"/>
      <c r="BMQ808" s="18"/>
      <c r="BMR808" s="18"/>
      <c r="BMS808" s="18"/>
      <c r="BMT808" s="18"/>
      <c r="BMU808" s="18"/>
      <c r="BMV808" s="18"/>
      <c r="BMW808" s="27" t="s">
        <v>125</v>
      </c>
      <c r="BMX808" s="27"/>
      <c r="BMY808" s="27"/>
      <c r="BMZ808" s="27"/>
      <c r="BNA808" s="27"/>
      <c r="BNB808" s="18"/>
      <c r="BNC808" s="25" t="s">
        <v>124</v>
      </c>
    </row>
    <row r="809" spans="1706:1719" ht="13.2" x14ac:dyDescent="0.25">
      <c r="BMP809" s="18"/>
      <c r="BMQ809" s="18"/>
      <c r="BMR809" s="18"/>
      <c r="BMS809" s="18"/>
      <c r="BMT809" s="18"/>
      <c r="BMU809" s="18"/>
      <c r="BMV809" s="18"/>
      <c r="BMW809" s="27" t="s">
        <v>123</v>
      </c>
      <c r="BMX809" s="27"/>
      <c r="BMY809" s="27"/>
      <c r="BMZ809" s="27"/>
      <c r="BNA809" s="27"/>
      <c r="BNB809" s="18"/>
      <c r="BNC809" s="25" t="s">
        <v>122</v>
      </c>
    </row>
    <row r="810" spans="1706:1719" ht="13.2" x14ac:dyDescent="0.25">
      <c r="BMP810" s="18"/>
      <c r="BMQ810" s="18"/>
      <c r="BMR810" s="18"/>
      <c r="BMS810" s="18"/>
      <c r="BMT810" s="18"/>
      <c r="BMU810" s="18"/>
      <c r="BMV810" s="18"/>
      <c r="BMW810" s="18" t="s">
        <v>72</v>
      </c>
      <c r="BMX810" s="18"/>
      <c r="BMY810" s="27"/>
      <c r="BMZ810" s="27"/>
      <c r="BNA810" s="20"/>
      <c r="BNB810" s="18"/>
      <c r="BNC810" s="25" t="s">
        <v>121</v>
      </c>
    </row>
    <row r="811" spans="1706:1719" ht="13.2" x14ac:dyDescent="0.25">
      <c r="BMP811" s="18"/>
      <c r="BMQ811" s="18"/>
      <c r="BMR811" s="18"/>
      <c r="BMS811" s="18"/>
      <c r="BMT811" s="18"/>
      <c r="BMU811" s="18"/>
      <c r="BMV811" s="18"/>
      <c r="BMW811" s="18" t="s">
        <v>71</v>
      </c>
      <c r="BMX811" s="18"/>
      <c r="BMY811" s="27"/>
      <c r="BMZ811" s="27"/>
      <c r="BNA811" s="20"/>
      <c r="BNB811" s="18"/>
      <c r="BNC811" s="25" t="s">
        <v>120</v>
      </c>
    </row>
    <row r="812" spans="1706:1719" ht="13.2" x14ac:dyDescent="0.25">
      <c r="BMP812" s="18"/>
      <c r="BMQ812" s="18"/>
      <c r="BMR812" s="18"/>
      <c r="BMS812" s="18"/>
      <c r="BMT812" s="18"/>
      <c r="BMU812" s="18"/>
      <c r="BMV812" s="18"/>
      <c r="BMW812" s="18" t="s">
        <v>70</v>
      </c>
      <c r="BMX812" s="27"/>
      <c r="BMY812" s="27"/>
      <c r="BMZ812" s="27"/>
      <c r="BNA812" s="20"/>
      <c r="BNB812" s="18"/>
      <c r="BNC812" s="25" t="s">
        <v>119</v>
      </c>
    </row>
    <row r="813" spans="1706:1719" ht="13.2" x14ac:dyDescent="0.25">
      <c r="BMP813" s="18"/>
      <c r="BMQ813" s="18"/>
      <c r="BMR813" s="18"/>
      <c r="BMS813" s="18"/>
      <c r="BMT813" s="18"/>
      <c r="BMU813" s="18"/>
      <c r="BMV813" s="18"/>
      <c r="BMW813" s="18" t="s">
        <v>69</v>
      </c>
      <c r="BMX813" s="27"/>
      <c r="BMY813" s="27"/>
      <c r="BMZ813" s="27"/>
      <c r="BNA813" s="20"/>
      <c r="BNB813" s="18"/>
      <c r="BNC813" s="25" t="s">
        <v>118</v>
      </c>
    </row>
    <row r="814" spans="1706:1719" ht="13.2" x14ac:dyDescent="0.25">
      <c r="BMP814" s="18"/>
      <c r="BMQ814" s="18"/>
      <c r="BMR814" s="18"/>
      <c r="BMS814" s="18"/>
      <c r="BMT814" s="18"/>
      <c r="BMU814" s="18"/>
      <c r="BMV814" s="18"/>
      <c r="BMW814" s="18" t="s">
        <v>68</v>
      </c>
      <c r="BMX814" s="27"/>
      <c r="BMY814" s="27"/>
      <c r="BMZ814" s="27"/>
      <c r="BNA814" s="20"/>
      <c r="BNB814" s="18"/>
      <c r="BNC814" s="25" t="s">
        <v>117</v>
      </c>
    </row>
    <row r="815" spans="1706:1719" ht="13.2" x14ac:dyDescent="0.25">
      <c r="BMP815" s="18"/>
      <c r="BMQ815" s="18"/>
      <c r="BMR815" s="18"/>
      <c r="BMS815" s="18"/>
      <c r="BMT815" s="18"/>
      <c r="BMU815" s="18"/>
      <c r="BMV815" s="18"/>
      <c r="BMW815" s="18" t="s">
        <v>0</v>
      </c>
      <c r="BMX815" s="27"/>
      <c r="BMY815" s="27"/>
      <c r="BMZ815" s="27"/>
      <c r="BNA815" s="20"/>
      <c r="BNB815" s="18"/>
      <c r="BNC815" s="25" t="s">
        <v>116</v>
      </c>
    </row>
    <row r="816" spans="1706:1719" ht="13.2" x14ac:dyDescent="0.25">
      <c r="BMP816" s="18"/>
      <c r="BMQ816" s="18"/>
      <c r="BMR816" s="18"/>
      <c r="BMS816" s="18"/>
      <c r="BMT816" s="18"/>
      <c r="BMU816" s="18"/>
      <c r="BMV816" s="18"/>
      <c r="BMW816" s="18"/>
      <c r="BMX816" s="27"/>
      <c r="BMY816" s="27"/>
      <c r="BMZ816" s="27"/>
      <c r="BNA816" s="27"/>
      <c r="BNB816" s="18"/>
      <c r="BNC816" s="25" t="s">
        <v>115</v>
      </c>
    </row>
    <row r="817" spans="1719:1719" ht="13.2" x14ac:dyDescent="0.25">
      <c r="BNC817" s="25" t="s">
        <v>114</v>
      </c>
    </row>
    <row r="818" spans="1719:1719" ht="13.2" x14ac:dyDescent="0.25">
      <c r="BNC818" s="25" t="s">
        <v>113</v>
      </c>
    </row>
    <row r="819" spans="1719:1719" ht="13.2" x14ac:dyDescent="0.25">
      <c r="BNC819" s="25" t="s">
        <v>112</v>
      </c>
    </row>
    <row r="820" spans="1719:1719" ht="13.2" x14ac:dyDescent="0.25">
      <c r="BNC820" s="25" t="s">
        <v>111</v>
      </c>
    </row>
    <row r="821" spans="1719:1719" ht="13.2" x14ac:dyDescent="0.25">
      <c r="BNC821" s="25" t="s">
        <v>110</v>
      </c>
    </row>
    <row r="822" spans="1719:1719" ht="13.2" x14ac:dyDescent="0.25">
      <c r="BNC822" s="25" t="s">
        <v>109</v>
      </c>
    </row>
    <row r="823" spans="1719:1719" ht="13.2" x14ac:dyDescent="0.25">
      <c r="BNC823" s="25" t="s">
        <v>108</v>
      </c>
    </row>
    <row r="824" spans="1719:1719" ht="13.2" x14ac:dyDescent="0.25">
      <c r="BNC824" s="25" t="s">
        <v>107</v>
      </c>
    </row>
    <row r="825" spans="1719:1719" ht="13.2" x14ac:dyDescent="0.25">
      <c r="BNC825" s="25" t="s">
        <v>106</v>
      </c>
    </row>
    <row r="826" spans="1719:1719" ht="13.2" x14ac:dyDescent="0.25">
      <c r="BNC826" s="25" t="s">
        <v>105</v>
      </c>
    </row>
    <row r="827" spans="1719:1719" ht="13.2" x14ac:dyDescent="0.25">
      <c r="BNC827" s="25" t="s">
        <v>104</v>
      </c>
    </row>
    <row r="828" spans="1719:1719" ht="13.2" x14ac:dyDescent="0.25">
      <c r="BNC828" s="25" t="s">
        <v>103</v>
      </c>
    </row>
    <row r="829" spans="1719:1719" ht="13.2" x14ac:dyDescent="0.25">
      <c r="BNC829" s="25" t="s">
        <v>102</v>
      </c>
    </row>
    <row r="830" spans="1719:1719" ht="13.2" x14ac:dyDescent="0.25">
      <c r="BNC830" s="26" t="s">
        <v>101</v>
      </c>
    </row>
    <row r="831" spans="1719:1719" ht="13.2" x14ac:dyDescent="0.25">
      <c r="BNC831" s="25" t="s">
        <v>100</v>
      </c>
    </row>
    <row r="832" spans="1719:1719" ht="13.2" x14ac:dyDescent="0.25">
      <c r="BNC832" s="25" t="s">
        <v>99</v>
      </c>
    </row>
    <row r="833" spans="1719:1725" ht="13.2" x14ac:dyDescent="0.25">
      <c r="BNC833" s="25" t="s">
        <v>98</v>
      </c>
      <c r="BND833" s="18"/>
      <c r="BNE833" s="18"/>
      <c r="BNF833" s="18"/>
      <c r="BNG833" s="18"/>
      <c r="BNH833" s="18"/>
      <c r="BNI833" s="18"/>
    </row>
    <row r="834" spans="1719:1725" ht="13.2" x14ac:dyDescent="0.25">
      <c r="BNC834" s="25" t="s">
        <v>97</v>
      </c>
      <c r="BND834" s="18"/>
      <c r="BNE834" s="18"/>
      <c r="BNF834" s="18"/>
      <c r="BNG834" s="18"/>
      <c r="BNH834" s="18"/>
      <c r="BNI834" s="18"/>
    </row>
    <row r="835" spans="1719:1725" ht="13.2" x14ac:dyDescent="0.25">
      <c r="BNC835" s="18"/>
      <c r="BND835" s="18"/>
      <c r="BNE835" s="18"/>
      <c r="BNF835" s="18"/>
      <c r="BNG835" s="18"/>
      <c r="BNH835" s="18"/>
      <c r="BNI835" s="18"/>
    </row>
    <row r="836" spans="1719:1725" ht="13.2" x14ac:dyDescent="0.25">
      <c r="BNC836" s="18"/>
      <c r="BND836" s="18"/>
      <c r="BNE836" s="18"/>
      <c r="BNF836" s="18"/>
      <c r="BNG836" s="18"/>
      <c r="BNH836" s="18"/>
      <c r="BNI836" s="18"/>
    </row>
    <row r="837" spans="1719:1725" ht="13.2" x14ac:dyDescent="0.25">
      <c r="BNC837" s="18"/>
      <c r="BND837" s="18"/>
      <c r="BNE837" s="18" t="s">
        <v>54</v>
      </c>
      <c r="BNF837" s="18"/>
      <c r="BNG837" s="18"/>
      <c r="BNH837" s="18"/>
      <c r="BNI837" s="18"/>
    </row>
    <row r="838" spans="1719:1725" ht="13.2" x14ac:dyDescent="0.25">
      <c r="BNC838" s="18"/>
      <c r="BND838" s="18"/>
      <c r="BNE838" s="18" t="s">
        <v>53</v>
      </c>
      <c r="BNF838" s="18"/>
      <c r="BNG838" s="18"/>
      <c r="BNH838" s="18"/>
      <c r="BNI838" s="18"/>
    </row>
    <row r="839" spans="1719:1725" ht="13.2" x14ac:dyDescent="0.25">
      <c r="BNC839" s="18"/>
      <c r="BND839" s="18"/>
      <c r="BNE839" s="18"/>
      <c r="BNF839" s="18"/>
      <c r="BNG839" s="18"/>
      <c r="BNH839" s="18"/>
      <c r="BNI839" s="18"/>
    </row>
    <row r="840" spans="1719:1725" ht="13.2" x14ac:dyDescent="0.25">
      <c r="BNC840" s="18"/>
      <c r="BND840" s="18"/>
      <c r="BNE840" s="18"/>
      <c r="BNF840" s="18"/>
      <c r="BNG840" s="18" t="s">
        <v>66</v>
      </c>
      <c r="BNH840" s="18"/>
      <c r="BNI840" s="18"/>
    </row>
    <row r="841" spans="1719:1725" ht="13.2" x14ac:dyDescent="0.25">
      <c r="BNC841" s="18"/>
      <c r="BND841" s="18"/>
      <c r="BNE841" s="18"/>
      <c r="BNF841" s="18"/>
      <c r="BNG841" s="18" t="s">
        <v>65</v>
      </c>
      <c r="BNH841" s="18"/>
      <c r="BNI841" s="18"/>
    </row>
    <row r="842" spans="1719:1725" ht="13.2" x14ac:dyDescent="0.25">
      <c r="BNC842" s="18"/>
      <c r="BND842" s="18"/>
      <c r="BNE842" s="18"/>
      <c r="BNF842" s="18"/>
      <c r="BNG842" s="18" t="s">
        <v>64</v>
      </c>
      <c r="BNH842" s="18"/>
      <c r="BNI842" s="18"/>
    </row>
    <row r="843" spans="1719:1725" ht="13.2" x14ac:dyDescent="0.25">
      <c r="BNC843" s="18"/>
      <c r="BND843" s="18"/>
      <c r="BNE843" s="18"/>
      <c r="BNF843" s="18"/>
      <c r="BNG843" s="18" t="s">
        <v>63</v>
      </c>
      <c r="BNH843" s="18"/>
      <c r="BNI843" s="18"/>
    </row>
    <row r="844" spans="1719:1725" ht="13.2" x14ac:dyDescent="0.25">
      <c r="BNC844" s="18"/>
      <c r="BND844" s="18"/>
      <c r="BNE844" s="18"/>
      <c r="BNF844" s="18"/>
      <c r="BNG844" s="18"/>
      <c r="BNH844" s="18"/>
      <c r="BNI844" s="18"/>
    </row>
    <row r="845" spans="1719:1725" ht="13.2" x14ac:dyDescent="0.25">
      <c r="BNC845" s="18"/>
      <c r="BND845" s="18"/>
      <c r="BNE845" s="18"/>
      <c r="BNF845" s="18"/>
      <c r="BNG845" s="18"/>
      <c r="BNH845" s="18"/>
      <c r="BNI845" s="18" t="s">
        <v>96</v>
      </c>
    </row>
    <row r="846" spans="1719:1725" ht="13.2" x14ac:dyDescent="0.25">
      <c r="BNC846" s="18"/>
      <c r="BND846" s="18"/>
      <c r="BNE846" s="18"/>
      <c r="BNF846" s="18"/>
      <c r="BNG846" s="18"/>
      <c r="BNH846" s="18"/>
      <c r="BNI846" s="18" t="s">
        <v>95</v>
      </c>
    </row>
    <row r="847" spans="1719:1725" ht="13.2" x14ac:dyDescent="0.25">
      <c r="BNC847" s="18"/>
      <c r="BND847" s="18"/>
      <c r="BNE847" s="18"/>
      <c r="BNF847" s="18"/>
      <c r="BNG847" s="18"/>
      <c r="BNH847" s="18"/>
      <c r="BNI847" s="18" t="s">
        <v>94</v>
      </c>
    </row>
    <row r="850" spans="1728:1730" ht="13.2" x14ac:dyDescent="0.25">
      <c r="BNL850" s="8" t="s">
        <v>93</v>
      </c>
      <c r="BNM850" s="8"/>
      <c r="BNN850" s="8"/>
    </row>
    <row r="851" spans="1728:1730" ht="13.2" x14ac:dyDescent="0.25">
      <c r="BNL851" s="10" t="s">
        <v>92</v>
      </c>
      <c r="BNM851" s="8"/>
      <c r="BNN851" s="8"/>
    </row>
    <row r="852" spans="1728:1730" ht="13.2" x14ac:dyDescent="0.25">
      <c r="BNL852" s="10" t="s">
        <v>91</v>
      </c>
      <c r="BNM852" s="8"/>
      <c r="BNN852" s="8"/>
    </row>
    <row r="853" spans="1728:1730" ht="13.2" x14ac:dyDescent="0.25">
      <c r="BNL853" s="10" t="s">
        <v>90</v>
      </c>
      <c r="BNM853" s="8"/>
      <c r="BNN853" s="8"/>
    </row>
    <row r="854" spans="1728:1730" ht="13.2" x14ac:dyDescent="0.25">
      <c r="BNL854" s="10" t="s">
        <v>89</v>
      </c>
      <c r="BNM854" s="8"/>
      <c r="BNN854" s="8"/>
    </row>
    <row r="855" spans="1728:1730" ht="13.2" x14ac:dyDescent="0.25">
      <c r="BNL855" s="10" t="s">
        <v>88</v>
      </c>
      <c r="BNM855" s="8"/>
      <c r="BNN855" s="8"/>
    </row>
    <row r="856" spans="1728:1730" ht="13.2" x14ac:dyDescent="0.25">
      <c r="BNL856" s="10" t="s">
        <v>87</v>
      </c>
      <c r="BNM856" s="8"/>
      <c r="BNN856" s="8"/>
    </row>
    <row r="857" spans="1728:1730" ht="13.2" x14ac:dyDescent="0.25">
      <c r="BNL857" s="10" t="s">
        <v>86</v>
      </c>
      <c r="BNM857" s="8"/>
      <c r="BNN857" s="8"/>
    </row>
    <row r="858" spans="1728:1730" ht="13.2" x14ac:dyDescent="0.25">
      <c r="BNL858" s="10" t="s">
        <v>85</v>
      </c>
      <c r="BNM858" s="8"/>
      <c r="BNN858" s="8"/>
    </row>
    <row r="859" spans="1728:1730" ht="13.2" x14ac:dyDescent="0.25">
      <c r="BNL859" s="10" t="s">
        <v>84</v>
      </c>
      <c r="BNM859" s="8"/>
      <c r="BNN859" s="8"/>
    </row>
    <row r="860" spans="1728:1730" ht="13.2" x14ac:dyDescent="0.25">
      <c r="BNL860" s="10" t="s">
        <v>83</v>
      </c>
      <c r="BNM860" s="8"/>
      <c r="BNN860" s="8"/>
    </row>
    <row r="861" spans="1728:1730" x14ac:dyDescent="0.2">
      <c r="BNL861" s="8"/>
      <c r="BNM861" s="8"/>
      <c r="BNN861" s="8"/>
    </row>
    <row r="862" spans="1728:1730" x14ac:dyDescent="0.2">
      <c r="BNL862" s="8"/>
      <c r="BNM862" s="8"/>
      <c r="BNN862" s="8" t="s">
        <v>82</v>
      </c>
    </row>
    <row r="863" spans="1728:1730" x14ac:dyDescent="0.2">
      <c r="BNL863" s="8"/>
      <c r="BNM863" s="8"/>
      <c r="BNN863" s="8" t="s">
        <v>81</v>
      </c>
    </row>
    <row r="864" spans="1728:1730" x14ac:dyDescent="0.2">
      <c r="BNL864" s="8"/>
      <c r="BNM864" s="8"/>
      <c r="BNN864" s="8" t="s">
        <v>80</v>
      </c>
    </row>
    <row r="865" spans="1730:1734" x14ac:dyDescent="0.2">
      <c r="BNN865" s="8" t="s">
        <v>79</v>
      </c>
      <c r="BNO865" s="8"/>
      <c r="BNP865" s="8"/>
      <c r="BNQ865" s="8"/>
      <c r="BNR865" s="8"/>
    </row>
    <row r="866" spans="1730:1734" x14ac:dyDescent="0.2">
      <c r="BNN866" s="8"/>
      <c r="BNO866" s="8"/>
      <c r="BNP866" s="8"/>
      <c r="BNQ866" s="8"/>
      <c r="BNR866" s="8"/>
    </row>
    <row r="867" spans="1730:1734" x14ac:dyDescent="0.2">
      <c r="BNN867" s="8" t="s">
        <v>7</v>
      </c>
      <c r="BNO867" s="8"/>
      <c r="BNP867" s="8"/>
      <c r="BNQ867" s="8"/>
      <c r="BNR867" s="8"/>
    </row>
    <row r="868" spans="1730:1734" ht="13.2" x14ac:dyDescent="0.25">
      <c r="BNN868" s="8"/>
      <c r="BNO868" s="8"/>
      <c r="BNP868" s="17" t="s">
        <v>78</v>
      </c>
      <c r="BNQ868" s="8"/>
      <c r="BNR868" s="8"/>
    </row>
    <row r="869" spans="1730:1734" ht="13.2" x14ac:dyDescent="0.25">
      <c r="BNN869" s="8"/>
      <c r="BNO869" s="8"/>
      <c r="BNP869" s="10" t="s">
        <v>77</v>
      </c>
      <c r="BNQ869" s="8"/>
      <c r="BNR869" s="8"/>
    </row>
    <row r="870" spans="1730:1734" ht="13.2" x14ac:dyDescent="0.25">
      <c r="BNN870" s="8"/>
      <c r="BNO870" s="8"/>
      <c r="BNP870" s="10" t="s">
        <v>76</v>
      </c>
      <c r="BNQ870" s="8"/>
      <c r="BNR870" s="8"/>
    </row>
    <row r="871" spans="1730:1734" ht="13.2" x14ac:dyDescent="0.25">
      <c r="BNN871" s="8"/>
      <c r="BNO871" s="8"/>
      <c r="BNP871" s="10" t="s">
        <v>75</v>
      </c>
      <c r="BNQ871" s="8"/>
      <c r="BNR871" s="8"/>
    </row>
    <row r="872" spans="1730:1734" ht="13.2" x14ac:dyDescent="0.25">
      <c r="BNN872" s="8"/>
      <c r="BNO872" s="8"/>
      <c r="BNP872" s="10" t="s">
        <v>74</v>
      </c>
      <c r="BNQ872" s="8"/>
      <c r="BNR872" s="8"/>
    </row>
    <row r="873" spans="1730:1734" ht="13.2" x14ac:dyDescent="0.25">
      <c r="BNN873" s="8"/>
      <c r="BNO873" s="8"/>
      <c r="BNP873" s="10" t="s">
        <v>73</v>
      </c>
      <c r="BNQ873" s="8"/>
      <c r="BNR873" s="8"/>
    </row>
    <row r="874" spans="1730:1734" ht="13.2" x14ac:dyDescent="0.25">
      <c r="BNN874" s="8"/>
      <c r="BNO874" s="8"/>
      <c r="BNP874" s="10" t="s">
        <v>72</v>
      </c>
      <c r="BNQ874" s="8"/>
      <c r="BNR874" s="8"/>
    </row>
    <row r="875" spans="1730:1734" ht="13.2" x14ac:dyDescent="0.25">
      <c r="BNN875" s="8"/>
      <c r="BNO875" s="8"/>
      <c r="BNP875" s="10" t="s">
        <v>71</v>
      </c>
      <c r="BNQ875" s="8"/>
      <c r="BNR875" s="8"/>
    </row>
    <row r="876" spans="1730:1734" ht="13.2" x14ac:dyDescent="0.25">
      <c r="BNN876" s="8"/>
      <c r="BNO876" s="8"/>
      <c r="BNP876" s="10" t="s">
        <v>70</v>
      </c>
      <c r="BNQ876" s="8"/>
      <c r="BNR876" s="8"/>
    </row>
    <row r="877" spans="1730:1734" ht="13.2" x14ac:dyDescent="0.25">
      <c r="BNN877" s="8"/>
      <c r="BNO877" s="8"/>
      <c r="BNP877" s="10" t="s">
        <v>69</v>
      </c>
      <c r="BNQ877" s="8"/>
      <c r="BNR877" s="8"/>
    </row>
    <row r="878" spans="1730:1734" ht="13.2" x14ac:dyDescent="0.25">
      <c r="BNN878" s="8"/>
      <c r="BNO878" s="8"/>
      <c r="BNP878" s="10" t="s">
        <v>68</v>
      </c>
      <c r="BNQ878" s="8"/>
      <c r="BNR878" s="8"/>
    </row>
    <row r="879" spans="1730:1734" ht="13.2" x14ac:dyDescent="0.25">
      <c r="BNN879" s="8"/>
      <c r="BNO879" s="8"/>
      <c r="BNP879" s="10" t="s">
        <v>0</v>
      </c>
      <c r="BNQ879" s="8"/>
      <c r="BNR879" s="8" t="s">
        <v>67</v>
      </c>
    </row>
    <row r="880" spans="1730:1734" ht="13.2" x14ac:dyDescent="0.25">
      <c r="BNN880" s="8"/>
      <c r="BNO880" s="8"/>
      <c r="BNP880" s="8"/>
      <c r="BNQ880" s="8"/>
      <c r="BNR880" s="10" t="s">
        <v>66</v>
      </c>
    </row>
    <row r="881" spans="1734:1738" ht="13.2" x14ac:dyDescent="0.25">
      <c r="BNR881" s="10" t="s">
        <v>65</v>
      </c>
      <c r="BNS881" s="8"/>
      <c r="BNT881" s="8"/>
      <c r="BNU881" s="8"/>
      <c r="BNV881" s="8"/>
    </row>
    <row r="882" spans="1734:1738" ht="13.2" x14ac:dyDescent="0.25">
      <c r="BNR882" s="10" t="s">
        <v>64</v>
      </c>
      <c r="BNS882" s="8"/>
      <c r="BNT882" s="8"/>
      <c r="BNU882" s="8"/>
      <c r="BNV882" s="8"/>
    </row>
    <row r="883" spans="1734:1738" ht="13.2" x14ac:dyDescent="0.25">
      <c r="BNR883" s="10" t="s">
        <v>63</v>
      </c>
      <c r="BNS883" s="8"/>
      <c r="BNT883" s="8"/>
      <c r="BNU883" s="8"/>
      <c r="BNV883" s="8"/>
    </row>
    <row r="884" spans="1734:1738" x14ac:dyDescent="0.2">
      <c r="BNR884" s="8"/>
      <c r="BNS884" s="8"/>
      <c r="BNT884" s="8"/>
      <c r="BNU884" s="8"/>
      <c r="BNV884" s="8"/>
    </row>
    <row r="885" spans="1734:1738" x14ac:dyDescent="0.2">
      <c r="BNR885" s="8"/>
      <c r="BNS885" s="8"/>
      <c r="BNT885" s="8" t="s">
        <v>62</v>
      </c>
      <c r="BNU885" s="8"/>
      <c r="BNV885" s="8"/>
    </row>
    <row r="886" spans="1734:1738" ht="66" x14ac:dyDescent="0.2">
      <c r="BNR886" s="8"/>
      <c r="BNS886" s="8"/>
      <c r="BNT886" s="197" t="s">
        <v>61</v>
      </c>
      <c r="BNU886" s="8"/>
      <c r="BNV886" s="8"/>
    </row>
    <row r="887" spans="1734:1738" ht="13.2" x14ac:dyDescent="0.2">
      <c r="BNR887" s="8"/>
      <c r="BNS887" s="8"/>
      <c r="BNT887" s="198" t="s">
        <v>60</v>
      </c>
      <c r="BNU887" s="8"/>
      <c r="BNV887" s="8"/>
    </row>
    <row r="888" spans="1734:1738" ht="13.2" x14ac:dyDescent="0.2">
      <c r="BNR888" s="8"/>
      <c r="BNS888" s="8"/>
      <c r="BNT888" s="198" t="s">
        <v>59</v>
      </c>
      <c r="BNU888" s="8"/>
      <c r="BNV888" s="8"/>
    </row>
    <row r="889" spans="1734:1738" ht="13.2" x14ac:dyDescent="0.2">
      <c r="BNR889" s="8"/>
      <c r="BNS889" s="8"/>
      <c r="BNT889" s="198" t="s">
        <v>58</v>
      </c>
      <c r="BNU889" s="8"/>
      <c r="BNV889" s="8"/>
    </row>
    <row r="890" spans="1734:1738" ht="13.2" x14ac:dyDescent="0.2">
      <c r="BNR890" s="8"/>
      <c r="BNS890" s="8"/>
      <c r="BNT890" s="198" t="s">
        <v>57</v>
      </c>
      <c r="BNU890" s="8"/>
      <c r="BNV890" s="8"/>
    </row>
    <row r="891" spans="1734:1738" ht="66" x14ac:dyDescent="0.2">
      <c r="BNR891" s="8"/>
      <c r="BNS891" s="8"/>
      <c r="BNT891" s="197" t="s">
        <v>56</v>
      </c>
      <c r="BNU891" s="8"/>
      <c r="BNV891" s="8"/>
    </row>
    <row r="892" spans="1734:1738" ht="13.2" x14ac:dyDescent="0.2">
      <c r="BNR892" s="8"/>
      <c r="BNS892" s="8"/>
      <c r="BNT892" s="198" t="s">
        <v>55</v>
      </c>
      <c r="BNU892" s="8"/>
      <c r="BNV892" s="8"/>
    </row>
    <row r="893" spans="1734:1738" ht="13.2" x14ac:dyDescent="0.2">
      <c r="BNR893" s="8"/>
      <c r="BNS893" s="8"/>
      <c r="BNT893" s="197" t="s">
        <v>0</v>
      </c>
      <c r="BNU893" s="8"/>
      <c r="BNV893" s="8"/>
    </row>
    <row r="894" spans="1734:1738" ht="13.2" x14ac:dyDescent="0.2">
      <c r="BNR894" s="8"/>
      <c r="BNS894" s="8"/>
      <c r="BNT894" s="198" t="s">
        <v>7</v>
      </c>
      <c r="BNU894" s="8"/>
      <c r="BNV894" s="8"/>
    </row>
    <row r="895" spans="1734:1738" ht="13.2" x14ac:dyDescent="0.2">
      <c r="BNR895" s="8"/>
      <c r="BNS895" s="8"/>
      <c r="BNT895" s="198"/>
      <c r="BNU895" s="8"/>
      <c r="BNV895" s="8"/>
    </row>
    <row r="896" spans="1734:1738" ht="13.2" x14ac:dyDescent="0.25">
      <c r="BNR896" s="8"/>
      <c r="BNS896" s="8"/>
      <c r="BNT896" s="8"/>
      <c r="BNU896" s="8"/>
      <c r="BNV896" s="10" t="s">
        <v>54</v>
      </c>
    </row>
    <row r="897" spans="1738:1742" ht="13.2" x14ac:dyDescent="0.25">
      <c r="BNV897" s="10" t="s">
        <v>53</v>
      </c>
      <c r="BNW897" s="10"/>
      <c r="BNX897" s="10"/>
      <c r="BNY897" s="10"/>
      <c r="BNZ897" s="10"/>
    </row>
    <row r="898" spans="1738:1742" ht="13.2" x14ac:dyDescent="0.25">
      <c r="BNV898" s="10"/>
      <c r="BNW898" s="10"/>
      <c r="BNX898" s="10"/>
      <c r="BNY898" s="10"/>
      <c r="BNZ898" s="10"/>
    </row>
    <row r="899" spans="1738:1742" ht="13.2" x14ac:dyDescent="0.25">
      <c r="BNV899" s="10"/>
      <c r="BNW899" s="10" t="s">
        <v>52</v>
      </c>
      <c r="BNX899" s="10"/>
      <c r="BNY899" s="10"/>
      <c r="BNZ899" s="10"/>
    </row>
    <row r="900" spans="1738:1742" ht="13.2" x14ac:dyDescent="0.25">
      <c r="BNV900" s="10"/>
      <c r="BNW900" s="10" t="s">
        <v>51</v>
      </c>
      <c r="BNX900" s="10"/>
      <c r="BNY900" s="10"/>
      <c r="BNZ900" s="10"/>
    </row>
    <row r="901" spans="1738:1742" ht="13.2" x14ac:dyDescent="0.25">
      <c r="BNV901" s="10"/>
      <c r="BNW901" s="10"/>
      <c r="BNX901" s="10"/>
      <c r="BNY901" s="10"/>
      <c r="BNZ901" s="10"/>
    </row>
    <row r="902" spans="1738:1742" ht="13.2" x14ac:dyDescent="0.25">
      <c r="BNV902" s="10"/>
      <c r="BNW902" s="10"/>
      <c r="BNX902" s="10"/>
      <c r="BNY902" s="10"/>
      <c r="BNZ902" s="10"/>
    </row>
    <row r="903" spans="1738:1742" ht="13.2" x14ac:dyDescent="0.25">
      <c r="BNV903" s="10"/>
      <c r="BNW903" s="10"/>
      <c r="BNX903" s="10"/>
      <c r="BNY903" s="10"/>
      <c r="BNZ903" s="10"/>
    </row>
    <row r="904" spans="1738:1742" ht="13.2" x14ac:dyDescent="0.25">
      <c r="BNV904" s="10"/>
      <c r="BNW904" s="10"/>
      <c r="BNX904" s="10"/>
      <c r="BNY904" s="10"/>
      <c r="BNZ904" s="10"/>
    </row>
    <row r="905" spans="1738:1742" ht="13.2" x14ac:dyDescent="0.25">
      <c r="BNV905" s="10"/>
      <c r="BNW905" s="10"/>
      <c r="BNX905" s="10"/>
      <c r="BNY905" s="10"/>
      <c r="BNZ905" s="10"/>
    </row>
    <row r="906" spans="1738:1742" ht="13.2" x14ac:dyDescent="0.25">
      <c r="BNV906" s="10"/>
      <c r="BNW906" s="10"/>
      <c r="BNX906" s="10"/>
      <c r="BNY906" s="10" t="s">
        <v>50</v>
      </c>
      <c r="BNZ906" s="10"/>
    </row>
    <row r="907" spans="1738:1742" ht="13.2" x14ac:dyDescent="0.25">
      <c r="BNV907" s="10"/>
      <c r="BNW907" s="10"/>
      <c r="BNX907" s="10"/>
      <c r="BNY907" s="10" t="s">
        <v>49</v>
      </c>
      <c r="BNZ907" s="10"/>
    </row>
    <row r="908" spans="1738:1742" ht="13.2" x14ac:dyDescent="0.25">
      <c r="BNV908" s="10"/>
      <c r="BNW908" s="10"/>
      <c r="BNX908" s="10"/>
      <c r="BNY908" s="10" t="s">
        <v>48</v>
      </c>
      <c r="BNZ908" s="10"/>
    </row>
    <row r="909" spans="1738:1742" ht="13.2" x14ac:dyDescent="0.25">
      <c r="BNV909" s="10"/>
      <c r="BNW909" s="10"/>
      <c r="BNX909" s="10"/>
      <c r="BNY909" s="10"/>
      <c r="BNZ909" s="10"/>
    </row>
    <row r="910" spans="1738:1742" ht="13.2" x14ac:dyDescent="0.25">
      <c r="BNV910" s="10"/>
      <c r="BNW910" s="10"/>
      <c r="BNX910" s="10"/>
      <c r="BNY910" s="10"/>
      <c r="BNZ910" s="10"/>
    </row>
    <row r="911" spans="1738:1742" ht="13.2" x14ac:dyDescent="0.25">
      <c r="BNV911" s="10"/>
      <c r="BNW911" s="10"/>
      <c r="BNX911" s="10"/>
      <c r="BNY911" s="10"/>
      <c r="BNZ911" s="10"/>
    </row>
    <row r="912" spans="1738:1742" ht="13.2" x14ac:dyDescent="0.25">
      <c r="BNV912" s="10"/>
      <c r="BNW912" s="10"/>
      <c r="BNX912" s="10"/>
      <c r="BNY912" s="10"/>
      <c r="BNZ912" s="10" t="s">
        <v>47</v>
      </c>
    </row>
    <row r="913" spans="1742:1746" ht="13.2" x14ac:dyDescent="0.25">
      <c r="BNZ913" s="10" t="s">
        <v>46</v>
      </c>
      <c r="BOA913" s="10"/>
      <c r="BOB913" s="10"/>
      <c r="BOC913" s="10"/>
      <c r="BOD913" s="10"/>
    </row>
    <row r="914" spans="1742:1746" ht="13.2" x14ac:dyDescent="0.25">
      <c r="BNZ914" s="10" t="s">
        <v>45</v>
      </c>
      <c r="BOA914" s="10"/>
      <c r="BOB914" s="10"/>
      <c r="BOC914" s="10"/>
      <c r="BOD914" s="10"/>
    </row>
    <row r="915" spans="1742:1746" ht="13.2" x14ac:dyDescent="0.25">
      <c r="BNZ915" s="10"/>
      <c r="BOA915" s="10"/>
      <c r="BOB915" s="10"/>
      <c r="BOC915" s="10"/>
      <c r="BOD915" s="10"/>
    </row>
    <row r="916" spans="1742:1746" ht="13.2" x14ac:dyDescent="0.25">
      <c r="BNZ916" s="10"/>
      <c r="BOA916" s="10"/>
      <c r="BOB916" s="10"/>
      <c r="BOC916" s="10"/>
      <c r="BOD916" s="10"/>
    </row>
    <row r="917" spans="1742:1746" ht="13.2" x14ac:dyDescent="0.25">
      <c r="BNZ917" s="10"/>
      <c r="BOA917" s="10"/>
      <c r="BOB917" s="10"/>
      <c r="BOC917" s="10"/>
      <c r="BOD917" s="10"/>
    </row>
    <row r="918" spans="1742:1746" ht="13.2" x14ac:dyDescent="0.25">
      <c r="BNZ918" s="10"/>
      <c r="BOA918" s="10"/>
      <c r="BOB918" s="10" t="s">
        <v>44</v>
      </c>
      <c r="BOC918" s="10"/>
      <c r="BOD918" s="10"/>
    </row>
    <row r="919" spans="1742:1746" ht="13.2" x14ac:dyDescent="0.25">
      <c r="BNZ919" s="10"/>
      <c r="BOA919" s="10"/>
      <c r="BOB919" s="10" t="s">
        <v>43</v>
      </c>
      <c r="BOC919" s="10"/>
      <c r="BOD919" s="10"/>
    </row>
    <row r="920" spans="1742:1746" ht="13.2" x14ac:dyDescent="0.25">
      <c r="BNZ920" s="10"/>
      <c r="BOA920" s="10"/>
      <c r="BOB920" s="10" t="s">
        <v>42</v>
      </c>
      <c r="BOC920" s="10"/>
      <c r="BOD920" s="10"/>
    </row>
    <row r="921" spans="1742:1746" ht="13.2" x14ac:dyDescent="0.25">
      <c r="BNZ921" s="10"/>
      <c r="BOA921" s="10"/>
      <c r="BOB921" s="10"/>
      <c r="BOC921" s="10"/>
      <c r="BOD921" s="10"/>
    </row>
    <row r="922" spans="1742:1746" ht="13.2" x14ac:dyDescent="0.25">
      <c r="BNZ922" s="10"/>
      <c r="BOA922" s="10"/>
      <c r="BOB922" s="10"/>
      <c r="BOC922" s="10" t="s">
        <v>41</v>
      </c>
      <c r="BOD922" s="10"/>
    </row>
    <row r="923" spans="1742:1746" ht="13.2" x14ac:dyDescent="0.25">
      <c r="BNZ923" s="10"/>
      <c r="BOA923" s="10"/>
      <c r="BOB923" s="10"/>
      <c r="BOC923" s="10" t="s">
        <v>40</v>
      </c>
      <c r="BOD923" s="10"/>
    </row>
    <row r="924" spans="1742:1746" ht="13.2" x14ac:dyDescent="0.25">
      <c r="BNZ924" s="10"/>
      <c r="BOA924" s="10"/>
      <c r="BOB924" s="10"/>
      <c r="BOC924" s="10" t="s">
        <v>39</v>
      </c>
      <c r="BOD924" s="10"/>
    </row>
    <row r="925" spans="1742:1746" ht="13.2" x14ac:dyDescent="0.25">
      <c r="BNZ925" s="10"/>
      <c r="BOA925" s="10"/>
      <c r="BOB925" s="10"/>
      <c r="BOC925" s="10"/>
      <c r="BOD925" s="10"/>
    </row>
    <row r="926" spans="1742:1746" ht="13.2" x14ac:dyDescent="0.25">
      <c r="BNZ926" s="10"/>
      <c r="BOA926" s="10"/>
      <c r="BOB926" s="10"/>
      <c r="BOC926" s="10"/>
      <c r="BOD926" s="10" t="s">
        <v>38</v>
      </c>
    </row>
    <row r="927" spans="1742:1746" ht="13.2" x14ac:dyDescent="0.25">
      <c r="BNZ927" s="10"/>
      <c r="BOA927" s="10"/>
      <c r="BOB927" s="10"/>
      <c r="BOC927" s="10"/>
      <c r="BOD927" s="10" t="s">
        <v>37</v>
      </c>
    </row>
    <row r="928" spans="1742:1746" ht="13.2" x14ac:dyDescent="0.25">
      <c r="BNZ928" s="10"/>
      <c r="BOA928" s="10"/>
      <c r="BOB928" s="10"/>
      <c r="BOC928" s="10"/>
      <c r="BOD928" s="10" t="s">
        <v>36</v>
      </c>
    </row>
    <row r="930" spans="1747:1759" ht="13.2" x14ac:dyDescent="0.25">
      <c r="BOE930" s="11" t="s">
        <v>35</v>
      </c>
      <c r="BOF930" s="8"/>
      <c r="BOG930" s="8"/>
      <c r="BOH930" s="8"/>
      <c r="BOI930" s="8"/>
      <c r="BOJ930" s="8"/>
      <c r="BOK930" s="8"/>
      <c r="BOL930" s="8"/>
      <c r="BOM930" s="8"/>
      <c r="BON930" s="8"/>
      <c r="BOO930" s="8"/>
      <c r="BOP930" s="8"/>
      <c r="BOQ930" s="8"/>
    </row>
    <row r="931" spans="1747:1759" ht="13.2" x14ac:dyDescent="0.25">
      <c r="BOE931" s="11" t="s">
        <v>34</v>
      </c>
      <c r="BOF931" s="8"/>
      <c r="BOG931" s="8"/>
      <c r="BOH931" s="8"/>
      <c r="BOI931" s="8"/>
      <c r="BOJ931" s="8"/>
      <c r="BOK931" s="8"/>
      <c r="BOL931" s="8"/>
      <c r="BOM931" s="8"/>
      <c r="BON931" s="8"/>
      <c r="BOO931" s="8"/>
      <c r="BOP931" s="8"/>
      <c r="BOQ931" s="8"/>
    </row>
    <row r="932" spans="1747:1759" ht="13.2" x14ac:dyDescent="0.25">
      <c r="BOE932" s="11"/>
      <c r="BOF932" s="8"/>
      <c r="BOG932" s="8"/>
      <c r="BOH932" s="8"/>
      <c r="BOI932" s="8"/>
      <c r="BOJ932" s="8"/>
      <c r="BOK932" s="8"/>
      <c r="BOL932" s="8"/>
      <c r="BOM932" s="8"/>
      <c r="BON932" s="8"/>
      <c r="BOO932" s="8"/>
      <c r="BOP932" s="8"/>
      <c r="BOQ932" s="8"/>
    </row>
    <row r="933" spans="1747:1759" x14ac:dyDescent="0.2">
      <c r="BOE933" s="8"/>
      <c r="BOF933" s="8"/>
      <c r="BOG933" s="8"/>
      <c r="BOH933" s="8"/>
      <c r="BOI933" s="8"/>
      <c r="BOJ933" s="8"/>
      <c r="BOK933" s="8"/>
      <c r="BOL933" s="8"/>
      <c r="BOM933" s="8"/>
      <c r="BON933" s="8"/>
      <c r="BOO933" s="8"/>
      <c r="BOP933" s="8"/>
      <c r="BOQ933" s="8"/>
    </row>
    <row r="934" spans="1747:1759" x14ac:dyDescent="0.2">
      <c r="BOE934" s="8"/>
      <c r="BOF934" s="8"/>
      <c r="BOG934" s="8"/>
      <c r="BOH934" s="8"/>
      <c r="BOI934" s="8"/>
      <c r="BOJ934" s="8"/>
      <c r="BOK934" s="8"/>
      <c r="BOL934" s="8"/>
      <c r="BOM934" s="8"/>
      <c r="BON934" s="8"/>
      <c r="BOO934" s="8"/>
      <c r="BOP934" s="8"/>
      <c r="BOQ934" s="8"/>
    </row>
    <row r="935" spans="1747:1759" ht="13.2" x14ac:dyDescent="0.25">
      <c r="BOE935" s="8"/>
      <c r="BOF935" s="8"/>
      <c r="BOG935" s="10"/>
      <c r="BOH935" s="10"/>
      <c r="BOI935" s="10"/>
      <c r="BOJ935" s="10"/>
      <c r="BOK935" s="10"/>
      <c r="BOL935" s="10"/>
      <c r="BOM935" s="10"/>
      <c r="BON935" s="10"/>
      <c r="BOO935" s="470" t="s">
        <v>33</v>
      </c>
      <c r="BOP935" s="470"/>
      <c r="BOQ935" s="470"/>
    </row>
    <row r="936" spans="1747:1759" ht="13.2" x14ac:dyDescent="0.25">
      <c r="BOE936" s="8"/>
      <c r="BOF936" s="8"/>
      <c r="BOG936" s="10"/>
      <c r="BOH936" s="10"/>
      <c r="BOI936" s="10"/>
      <c r="BOJ936" s="10"/>
      <c r="BOK936" s="10"/>
      <c r="BOL936" s="10"/>
      <c r="BOM936" s="9">
        <v>1</v>
      </c>
      <c r="BON936" s="9">
        <v>2</v>
      </c>
      <c r="BOO936" s="9">
        <v>3</v>
      </c>
      <c r="BOP936" s="13">
        <v>4</v>
      </c>
      <c r="BOQ936" s="13">
        <v>5</v>
      </c>
    </row>
    <row r="937" spans="1747:1759" ht="13.2" x14ac:dyDescent="0.25">
      <c r="BOE937" s="8"/>
      <c r="BOF937" s="8"/>
      <c r="BOG937" s="10"/>
      <c r="BOH937" s="10"/>
      <c r="BOI937" s="10"/>
      <c r="BOJ937" s="10"/>
      <c r="BOK937" s="10"/>
      <c r="BOL937" s="10"/>
      <c r="BOM937" s="11" t="s">
        <v>32</v>
      </c>
      <c r="BON937" s="11" t="s">
        <v>31</v>
      </c>
      <c r="BOO937" s="11" t="s">
        <v>30</v>
      </c>
      <c r="BOP937" s="11" t="s">
        <v>29</v>
      </c>
      <c r="BOQ937" s="11" t="s">
        <v>28</v>
      </c>
    </row>
    <row r="938" spans="1747:1759" ht="13.2" x14ac:dyDescent="0.25">
      <c r="BOE938" s="8"/>
      <c r="BOF938" s="8"/>
      <c r="BOG938" s="10"/>
      <c r="BOH938" s="10"/>
      <c r="BOI938" s="10"/>
      <c r="BOJ938" s="10"/>
      <c r="BOK938" s="10"/>
      <c r="BOL938" s="10"/>
      <c r="BOM938" s="199">
        <v>0.2</v>
      </c>
      <c r="BON938" s="199">
        <v>0.4</v>
      </c>
      <c r="BOO938" s="199">
        <v>0.6</v>
      </c>
      <c r="BOP938" s="199">
        <v>0.8</v>
      </c>
      <c r="BOQ938" s="199">
        <v>1</v>
      </c>
    </row>
    <row r="939" spans="1747:1759" ht="13.2" x14ac:dyDescent="0.25">
      <c r="BOE939" s="8"/>
      <c r="BOF939" s="8"/>
      <c r="BOG939" s="10"/>
      <c r="BOH939" s="10"/>
      <c r="BOI939" s="10"/>
      <c r="BOJ939" s="10"/>
      <c r="BOK939" s="10"/>
      <c r="BOL939" s="10"/>
      <c r="BOM939" s="9"/>
      <c r="BON939" s="9"/>
      <c r="BOO939" s="9"/>
      <c r="BOP939" s="13"/>
      <c r="BOQ939" s="13"/>
    </row>
    <row r="940" spans="1747:1759" ht="13.2" x14ac:dyDescent="0.25">
      <c r="BOE940" s="8"/>
      <c r="BOF940" s="8"/>
      <c r="BOG940" s="464" t="s">
        <v>27</v>
      </c>
      <c r="BOH940" s="12">
        <v>5</v>
      </c>
      <c r="BOI940" s="11" t="s">
        <v>26</v>
      </c>
      <c r="BOJ940" s="199">
        <v>1</v>
      </c>
      <c r="BOK940" s="10" t="s">
        <v>25</v>
      </c>
      <c r="BOL940" s="200">
        <v>1</v>
      </c>
      <c r="BOM940" s="9" t="s">
        <v>14</v>
      </c>
      <c r="BON940" s="9" t="s">
        <v>14</v>
      </c>
      <c r="BOO940" s="9" t="s">
        <v>14</v>
      </c>
      <c r="BOP940" s="9" t="s">
        <v>14</v>
      </c>
      <c r="BOQ940" s="9" t="s">
        <v>13</v>
      </c>
    </row>
    <row r="941" spans="1747:1759" ht="13.2" x14ac:dyDescent="0.25">
      <c r="BOE941" s="8"/>
      <c r="BOF941" s="8"/>
      <c r="BOG941" s="464"/>
      <c r="BOH941" s="12">
        <v>4</v>
      </c>
      <c r="BOI941" s="11" t="s">
        <v>24</v>
      </c>
      <c r="BOJ941" s="199">
        <v>0.8</v>
      </c>
      <c r="BOK941" s="10" t="s">
        <v>23</v>
      </c>
      <c r="BOL941" s="200">
        <v>0.8</v>
      </c>
      <c r="BOM941" s="9" t="s">
        <v>15</v>
      </c>
      <c r="BON941" s="9" t="s">
        <v>15</v>
      </c>
      <c r="BOO941" s="9" t="s">
        <v>14</v>
      </c>
      <c r="BOP941" s="9" t="s">
        <v>14</v>
      </c>
      <c r="BOQ941" s="9" t="s">
        <v>13</v>
      </c>
    </row>
    <row r="942" spans="1747:1759" ht="13.2" x14ac:dyDescent="0.25">
      <c r="BOE942" s="8"/>
      <c r="BOF942" s="8"/>
      <c r="BOG942" s="464"/>
      <c r="BOH942" s="12">
        <v>3</v>
      </c>
      <c r="BOI942" s="11" t="s">
        <v>22</v>
      </c>
      <c r="BOJ942" s="199">
        <v>0.6</v>
      </c>
      <c r="BOK942" s="10" t="s">
        <v>21</v>
      </c>
      <c r="BOL942" s="200">
        <v>0.6</v>
      </c>
      <c r="BOM942" s="9" t="s">
        <v>15</v>
      </c>
      <c r="BON942" s="9" t="s">
        <v>15</v>
      </c>
      <c r="BOO942" s="9" t="s">
        <v>15</v>
      </c>
      <c r="BOP942" s="9" t="s">
        <v>14</v>
      </c>
      <c r="BOQ942" s="9" t="s">
        <v>13</v>
      </c>
    </row>
    <row r="943" spans="1747:1759" ht="13.2" x14ac:dyDescent="0.25">
      <c r="BOE943" s="8"/>
      <c r="BOF943" s="8"/>
      <c r="BOG943" s="464"/>
      <c r="BOH943" s="12">
        <v>2</v>
      </c>
      <c r="BOI943" s="11" t="s">
        <v>20</v>
      </c>
      <c r="BOJ943" s="199">
        <v>0.4</v>
      </c>
      <c r="BOK943" s="10" t="s">
        <v>19</v>
      </c>
      <c r="BOL943" s="200">
        <v>0.4</v>
      </c>
      <c r="BOM943" s="9" t="s">
        <v>16</v>
      </c>
      <c r="BON943" s="9" t="s">
        <v>15</v>
      </c>
      <c r="BOO943" s="9" t="s">
        <v>15</v>
      </c>
      <c r="BOP943" s="9" t="s">
        <v>14</v>
      </c>
      <c r="BOQ943" s="9" t="s">
        <v>13</v>
      </c>
    </row>
    <row r="944" spans="1747:1759" ht="13.2" x14ac:dyDescent="0.25">
      <c r="BOE944" s="8"/>
      <c r="BOF944" s="8"/>
      <c r="BOG944" s="464"/>
      <c r="BOH944" s="12">
        <v>1</v>
      </c>
      <c r="BOI944" s="11" t="s">
        <v>18</v>
      </c>
      <c r="BOJ944" s="199">
        <v>0.2</v>
      </c>
      <c r="BOK944" s="10" t="s">
        <v>17</v>
      </c>
      <c r="BOL944" s="200">
        <v>0.2</v>
      </c>
      <c r="BOM944" s="9" t="s">
        <v>16</v>
      </c>
      <c r="BON944" s="9" t="s">
        <v>16</v>
      </c>
      <c r="BOO944" s="9" t="s">
        <v>15</v>
      </c>
      <c r="BOP944" s="9" t="s">
        <v>14</v>
      </c>
      <c r="BOQ944" s="9" t="s">
        <v>13</v>
      </c>
    </row>
    <row r="947" spans="1761:1763" x14ac:dyDescent="0.2">
      <c r="BOS947" s="8" t="s">
        <v>12</v>
      </c>
    </row>
    <row r="948" spans="1761:1763" x14ac:dyDescent="0.2">
      <c r="BOS948" s="8" t="s">
        <v>11</v>
      </c>
    </row>
    <row r="949" spans="1761:1763" x14ac:dyDescent="0.2">
      <c r="BOS949" s="8" t="s">
        <v>10</v>
      </c>
    </row>
    <row r="950" spans="1761:1763" x14ac:dyDescent="0.2">
      <c r="BOS950" s="8" t="s">
        <v>9</v>
      </c>
    </row>
    <row r="951" spans="1761:1763" x14ac:dyDescent="0.2">
      <c r="BOS951" s="8" t="s">
        <v>8</v>
      </c>
    </row>
    <row r="952" spans="1761:1763" x14ac:dyDescent="0.2">
      <c r="BOS952" s="8" t="s">
        <v>7</v>
      </c>
    </row>
    <row r="955" spans="1761:1763" x14ac:dyDescent="0.2">
      <c r="BOU955" s="201" t="s">
        <v>6</v>
      </c>
    </row>
    <row r="956" spans="1761:1763" x14ac:dyDescent="0.2">
      <c r="BOU956" s="193" t="s">
        <v>5</v>
      </c>
    </row>
    <row r="957" spans="1761:1763" ht="20.399999999999999" x14ac:dyDescent="0.2">
      <c r="BOU957" s="193" t="s">
        <v>4</v>
      </c>
    </row>
    <row r="958" spans="1761:1763" x14ac:dyDescent="0.2">
      <c r="BOU958" s="193" t="s">
        <v>3</v>
      </c>
    </row>
    <row r="959" spans="1761:1763" x14ac:dyDescent="0.2">
      <c r="BOU959" s="193" t="s">
        <v>2</v>
      </c>
    </row>
    <row r="960" spans="1761:1763" x14ac:dyDescent="0.2">
      <c r="BOU960" s="193" t="s">
        <v>1</v>
      </c>
    </row>
    <row r="961" spans="1763:1763" x14ac:dyDescent="0.2">
      <c r="BOU961" s="128" t="s">
        <v>0</v>
      </c>
    </row>
  </sheetData>
  <mergeCells count="20">
    <mergeCell ref="B7:H7"/>
    <mergeCell ref="J7:AB7"/>
    <mergeCell ref="B1:I1"/>
    <mergeCell ref="J1:K4"/>
    <mergeCell ref="B2:I2"/>
    <mergeCell ref="C3:H3"/>
    <mergeCell ref="C4:H4"/>
    <mergeCell ref="E5:G5"/>
    <mergeCell ref="I5:N5"/>
    <mergeCell ref="BOO935:BOQ935"/>
    <mergeCell ref="O5:P5"/>
    <mergeCell ref="Q5:R5"/>
    <mergeCell ref="U5:V5"/>
    <mergeCell ref="W5:X5"/>
    <mergeCell ref="BOG940:BOG944"/>
    <mergeCell ref="AC7:AH7"/>
    <mergeCell ref="AI7:AL7"/>
    <mergeCell ref="BLW685:BLY685"/>
    <mergeCell ref="BLQ689:BLQ693"/>
    <mergeCell ref="BMX799:BMZ799"/>
  </mergeCells>
  <conditionalFormatting sqref="AG9:AG100">
    <cfRule type="containsText" dxfId="1589" priority="83" operator="containsText" text="EXTREMO">
      <formula>NOT(ISERROR(SEARCH("EXTREMO",AG9)))</formula>
    </cfRule>
    <cfRule type="containsText" dxfId="1588" priority="82" operator="containsText" text="ALTO">
      <formula>NOT(ISERROR(SEARCH("ALTO",AG9)))</formula>
    </cfRule>
    <cfRule type="containsText" dxfId="1587" priority="81" operator="containsText" text="MODERADO">
      <formula>NOT(ISERROR(SEARCH("MODERADO",AG9)))</formula>
    </cfRule>
    <cfRule type="containsText" dxfId="1586" priority="80" operator="containsText" text="BAJO">
      <formula>NOT(ISERROR(SEARCH("BAJO",AG9)))</formula>
    </cfRule>
  </conditionalFormatting>
  <conditionalFormatting sqref="CP9:CP100">
    <cfRule type="containsText" dxfId="1585" priority="79" operator="containsText" text="EXTREMO">
      <formula>NOT(ISERROR(SEARCH("EXTREMO",CP9)))</formula>
    </cfRule>
    <cfRule type="containsText" dxfId="1584" priority="78" operator="containsText" text="ALTO">
      <formula>NOT(ISERROR(SEARCH("ALTO",CP9)))</formula>
    </cfRule>
    <cfRule type="containsText" dxfId="1583" priority="77" operator="containsText" text="MODERADO">
      <formula>NOT(ISERROR(SEARCH("MODERADO",CP9)))</formula>
    </cfRule>
  </conditionalFormatting>
  <conditionalFormatting sqref="DB9:DC9">
    <cfRule type="containsText" dxfId="1582" priority="74" operator="containsText" text="MODERADO">
      <formula>NOT(ISERROR(SEARCH("MODERADO",DB9)))</formula>
    </cfRule>
    <cfRule type="containsText" dxfId="1581" priority="76" operator="containsText" text="EXTREMO">
      <formula>NOT(ISERROR(SEARCH("EXTREMO",DB9)))</formula>
    </cfRule>
    <cfRule type="containsText" dxfId="1580" priority="75" operator="containsText" text="ALTO">
      <formula>NOT(ISERROR(SEARCH("ALTO",DB9)))</formula>
    </cfRule>
  </conditionalFormatting>
  <conditionalFormatting sqref="DB10:DC100">
    <cfRule type="containsText" dxfId="1579" priority="21" operator="containsText" text="EXTREMO">
      <formula>NOT(ISERROR(SEARCH("EXTREMO",DB10)))</formula>
    </cfRule>
    <cfRule type="containsText" dxfId="1578" priority="19" operator="containsText" text="MODERADO">
      <formula>NOT(ISERROR(SEARCH("MODERADO",DB10)))</formula>
    </cfRule>
    <cfRule type="containsText" dxfId="1577" priority="20" operator="containsText" text="ALTO">
      <formula>NOT(ISERROR(SEARCH("ALTO",DB10)))</formula>
    </cfRule>
  </conditionalFormatting>
  <conditionalFormatting sqref="DJ9:DK100">
    <cfRule type="containsText" dxfId="1576" priority="34" operator="containsText" text="MODERADO">
      <formula>NOT(ISERROR(SEARCH("MODERADO",DJ9)))</formula>
    </cfRule>
    <cfRule type="containsText" dxfId="1575" priority="35" operator="containsText" text="ALTO">
      <formula>NOT(ISERROR(SEARCH("ALTO",DJ9)))</formula>
    </cfRule>
    <cfRule type="containsText" dxfId="1574" priority="36" operator="containsText" text="EXTREMO">
      <formula>NOT(ISERROR(SEARCH("EXTREMO",DJ9)))</formula>
    </cfRule>
  </conditionalFormatting>
  <conditionalFormatting sqref="DQ9:DR100">
    <cfRule type="containsText" dxfId="1573" priority="33" operator="containsText" text="EXTREMO">
      <formula>NOT(ISERROR(SEARCH("EXTREMO",DQ9)))</formula>
    </cfRule>
    <cfRule type="containsText" dxfId="1572" priority="31" operator="containsText" text="MODERADO">
      <formula>NOT(ISERROR(SEARCH("MODERADO",DQ9)))</formula>
    </cfRule>
    <cfRule type="containsText" dxfId="1571" priority="32" operator="containsText" text="ALTO">
      <formula>NOT(ISERROR(SEARCH("ALTO",DQ9)))</formula>
    </cfRule>
  </conditionalFormatting>
  <conditionalFormatting sqref="DX9:DY100">
    <cfRule type="containsText" dxfId="1570" priority="28" operator="containsText" text="MODERADO">
      <formula>NOT(ISERROR(SEARCH("MODERADO",DX9)))</formula>
    </cfRule>
    <cfRule type="containsText" dxfId="1569" priority="29" operator="containsText" text="ALTO">
      <formula>NOT(ISERROR(SEARCH("ALTO",DX9)))</formula>
    </cfRule>
    <cfRule type="containsText" dxfId="1568" priority="30" operator="containsText" text="EXTREMO">
      <formula>NOT(ISERROR(SEARCH("EXTREMO",DX9)))</formula>
    </cfRule>
  </conditionalFormatting>
  <conditionalFormatting sqref="EE9:EF100">
    <cfRule type="containsText" dxfId="1567" priority="25" operator="containsText" text="MODERADO">
      <formula>NOT(ISERROR(SEARCH("MODERADO",EE9)))</formula>
    </cfRule>
    <cfRule type="containsText" dxfId="1566" priority="26" operator="containsText" text="ALTO">
      <formula>NOT(ISERROR(SEARCH("ALTO",EE9)))</formula>
    </cfRule>
    <cfRule type="containsText" dxfId="1565" priority="27" operator="containsText" text="EXTREMO">
      <formula>NOT(ISERROR(SEARCH("EXTREMO",EE9)))</formula>
    </cfRule>
  </conditionalFormatting>
  <conditionalFormatting sqref="EL9:EM100">
    <cfRule type="containsText" dxfId="1564" priority="22" operator="containsText" text="MODERADO">
      <formula>NOT(ISERROR(SEARCH("MODERADO",EL9)))</formula>
    </cfRule>
    <cfRule type="containsText" dxfId="1563" priority="23" operator="containsText" text="ALTO">
      <formula>NOT(ISERROR(SEARCH("ALTO",EL9)))</formula>
    </cfRule>
    <cfRule type="containsText" dxfId="1562" priority="24" operator="containsText" text="EXTREMO">
      <formula>NOT(ISERROR(SEARCH("EXTREMO",EL9)))</formula>
    </cfRule>
  </conditionalFormatting>
  <conditionalFormatting sqref="ER9:EU100 EY9:FB100 FF9:FI100 FM9:FP100 FT9:FW100 GA9:GD100 DI9:DL100 DP9:DS100 DW9:DZ100 ED9:EG100 EK9:EN100 DB9:DD100 CL9:CP100 DF9:DF100 DN9:DN100 DU9:DU100 EB9:EB100 EI9:EI100 EP9:EP100 EW9:EW100 FD9:FD100 FK9:FK100 FR9:FR100 FY9:FY100 GF9:GF100 GH9:GI100">
    <cfRule type="containsText" dxfId="1561" priority="73" operator="containsText" text="BAJO">
      <formula>NOT(ISERROR(SEARCH("BAJO",CL9)))</formula>
    </cfRule>
  </conditionalFormatting>
  <conditionalFormatting sqref="ES9:ET9">
    <cfRule type="containsText" dxfId="1560" priority="72" operator="containsText" text="EXTREMO">
      <formula>NOT(ISERROR(SEARCH("EXTREMO",ES9)))</formula>
    </cfRule>
    <cfRule type="containsText" dxfId="1559" priority="71" operator="containsText" text="ALTO">
      <formula>NOT(ISERROR(SEARCH("ALTO",ES9)))</formula>
    </cfRule>
    <cfRule type="containsText" dxfId="1558" priority="70" operator="containsText" text="MODERADO">
      <formula>NOT(ISERROR(SEARCH("MODERADO",ES9)))</formula>
    </cfRule>
  </conditionalFormatting>
  <conditionalFormatting sqref="ES9:ET100">
    <cfRule type="containsText" dxfId="1557" priority="52" operator="containsText" text="MODERADO">
      <formula>NOT(ISERROR(SEARCH("MODERADO",ES9)))</formula>
    </cfRule>
    <cfRule type="containsText" dxfId="1556" priority="53" operator="containsText" text="ALTO">
      <formula>NOT(ISERROR(SEARCH("ALTO",ES9)))</formula>
    </cfRule>
    <cfRule type="containsText" dxfId="1555" priority="54" operator="containsText" text="EXTREMO">
      <formula>NOT(ISERROR(SEARCH("EXTREMO",ES9)))</formula>
    </cfRule>
  </conditionalFormatting>
  <conditionalFormatting sqref="ES10:ET100">
    <cfRule type="containsText" dxfId="1554" priority="16" operator="containsText" text="MODERADO">
      <formula>NOT(ISERROR(SEARCH("MODERADO",ES10)))</formula>
    </cfRule>
    <cfRule type="containsText" dxfId="1553" priority="18" operator="containsText" text="EXTREMO">
      <formula>NOT(ISERROR(SEARCH("EXTREMO",ES10)))</formula>
    </cfRule>
    <cfRule type="containsText" dxfId="1552" priority="17" operator="containsText" text="ALTO">
      <formula>NOT(ISERROR(SEARCH("ALTO",ES10)))</formula>
    </cfRule>
  </conditionalFormatting>
  <conditionalFormatting sqref="EZ9:FA9">
    <cfRule type="containsText" dxfId="1551" priority="69" operator="containsText" text="EXTREMO">
      <formula>NOT(ISERROR(SEARCH("EXTREMO",EZ9)))</formula>
    </cfRule>
    <cfRule type="containsText" dxfId="1550" priority="68" operator="containsText" text="ALTO">
      <formula>NOT(ISERROR(SEARCH("ALTO",EZ9)))</formula>
    </cfRule>
    <cfRule type="containsText" dxfId="1549" priority="67" operator="containsText" text="MODERADO">
      <formula>NOT(ISERROR(SEARCH("MODERADO",EZ9)))</formula>
    </cfRule>
  </conditionalFormatting>
  <conditionalFormatting sqref="EZ9:FA100">
    <cfRule type="containsText" dxfId="1548" priority="49" operator="containsText" text="MODERADO">
      <formula>NOT(ISERROR(SEARCH("MODERADO",EZ9)))</formula>
    </cfRule>
    <cfRule type="containsText" dxfId="1547" priority="50" operator="containsText" text="ALTO">
      <formula>NOT(ISERROR(SEARCH("ALTO",EZ9)))</formula>
    </cfRule>
    <cfRule type="containsText" dxfId="1546" priority="51" operator="containsText" text="EXTREMO">
      <formula>NOT(ISERROR(SEARCH("EXTREMO",EZ9)))</formula>
    </cfRule>
  </conditionalFormatting>
  <conditionalFormatting sqref="EZ10:FA100">
    <cfRule type="containsText" dxfId="1545" priority="14" operator="containsText" text="ALTO">
      <formula>NOT(ISERROR(SEARCH("ALTO",EZ10)))</formula>
    </cfRule>
    <cfRule type="containsText" dxfId="1544" priority="15" operator="containsText" text="EXTREMO">
      <formula>NOT(ISERROR(SEARCH("EXTREMO",EZ10)))</formula>
    </cfRule>
    <cfRule type="containsText" dxfId="1543" priority="13" operator="containsText" text="MODERADO">
      <formula>NOT(ISERROR(SEARCH("MODERADO",EZ10)))</formula>
    </cfRule>
  </conditionalFormatting>
  <conditionalFormatting sqref="FG9:FH9">
    <cfRule type="containsText" dxfId="1542" priority="66" operator="containsText" text="EXTREMO">
      <formula>NOT(ISERROR(SEARCH("EXTREMO",FG9)))</formula>
    </cfRule>
    <cfRule type="containsText" dxfId="1541" priority="65" operator="containsText" text="ALTO">
      <formula>NOT(ISERROR(SEARCH("ALTO",FG9)))</formula>
    </cfRule>
    <cfRule type="containsText" dxfId="1540" priority="64" operator="containsText" text="MODERADO">
      <formula>NOT(ISERROR(SEARCH("MODERADO",FG9)))</formula>
    </cfRule>
  </conditionalFormatting>
  <conditionalFormatting sqref="FG9:FH100">
    <cfRule type="containsText" dxfId="1539" priority="48" operator="containsText" text="EXTREMO">
      <formula>NOT(ISERROR(SEARCH("EXTREMO",FG9)))</formula>
    </cfRule>
    <cfRule type="containsText" dxfId="1538" priority="46" operator="containsText" text="MODERADO">
      <formula>NOT(ISERROR(SEARCH("MODERADO",FG9)))</formula>
    </cfRule>
    <cfRule type="containsText" dxfId="1537" priority="47" operator="containsText" text="ALTO">
      <formula>NOT(ISERROR(SEARCH("ALTO",FG9)))</formula>
    </cfRule>
  </conditionalFormatting>
  <conditionalFormatting sqref="FG10:FH100">
    <cfRule type="containsText" dxfId="1536" priority="11" operator="containsText" text="ALTO">
      <formula>NOT(ISERROR(SEARCH("ALTO",FG10)))</formula>
    </cfRule>
    <cfRule type="containsText" dxfId="1535" priority="10" operator="containsText" text="MODERADO">
      <formula>NOT(ISERROR(SEARCH("MODERADO",FG10)))</formula>
    </cfRule>
    <cfRule type="containsText" dxfId="1534" priority="12" operator="containsText" text="EXTREMO">
      <formula>NOT(ISERROR(SEARCH("EXTREMO",FG10)))</formula>
    </cfRule>
  </conditionalFormatting>
  <conditionalFormatting sqref="FN9:FO9">
    <cfRule type="containsText" dxfId="1533" priority="63" operator="containsText" text="EXTREMO">
      <formula>NOT(ISERROR(SEARCH("EXTREMO",FN9)))</formula>
    </cfRule>
    <cfRule type="containsText" dxfId="1532" priority="62" operator="containsText" text="ALTO">
      <formula>NOT(ISERROR(SEARCH("ALTO",FN9)))</formula>
    </cfRule>
    <cfRule type="containsText" dxfId="1531" priority="61" operator="containsText" text="MODERADO">
      <formula>NOT(ISERROR(SEARCH("MODERADO",FN9)))</formula>
    </cfRule>
  </conditionalFormatting>
  <conditionalFormatting sqref="FN9:FO100">
    <cfRule type="containsText" dxfId="1530" priority="44" operator="containsText" text="ALTO">
      <formula>NOT(ISERROR(SEARCH("ALTO",FN9)))</formula>
    </cfRule>
    <cfRule type="containsText" dxfId="1529" priority="45" operator="containsText" text="EXTREMO">
      <formula>NOT(ISERROR(SEARCH("EXTREMO",FN9)))</formula>
    </cfRule>
    <cfRule type="containsText" dxfId="1528" priority="43" operator="containsText" text="MODERADO">
      <formula>NOT(ISERROR(SEARCH("MODERADO",FN9)))</formula>
    </cfRule>
  </conditionalFormatting>
  <conditionalFormatting sqref="FN10:FO100">
    <cfRule type="containsText" dxfId="1527" priority="9" operator="containsText" text="EXTREMO">
      <formula>NOT(ISERROR(SEARCH("EXTREMO",FN10)))</formula>
    </cfRule>
    <cfRule type="containsText" dxfId="1526" priority="7" operator="containsText" text="MODERADO">
      <formula>NOT(ISERROR(SEARCH("MODERADO",FN10)))</formula>
    </cfRule>
    <cfRule type="containsText" dxfId="1525" priority="8" operator="containsText" text="ALTO">
      <formula>NOT(ISERROR(SEARCH("ALTO",FN10)))</formula>
    </cfRule>
  </conditionalFormatting>
  <conditionalFormatting sqref="FU9:FV9">
    <cfRule type="containsText" dxfId="1524" priority="60" operator="containsText" text="EXTREMO">
      <formula>NOT(ISERROR(SEARCH("EXTREMO",FU9)))</formula>
    </cfRule>
    <cfRule type="containsText" dxfId="1523" priority="59" operator="containsText" text="ALTO">
      <formula>NOT(ISERROR(SEARCH("ALTO",FU9)))</formula>
    </cfRule>
    <cfRule type="containsText" dxfId="1522" priority="58" operator="containsText" text="MODERADO">
      <formula>NOT(ISERROR(SEARCH("MODERADO",FU9)))</formula>
    </cfRule>
  </conditionalFormatting>
  <conditionalFormatting sqref="FU9:FV100">
    <cfRule type="containsText" dxfId="1521" priority="41" operator="containsText" text="ALTO">
      <formula>NOT(ISERROR(SEARCH("ALTO",FU9)))</formula>
    </cfRule>
    <cfRule type="containsText" dxfId="1520" priority="42" operator="containsText" text="EXTREMO">
      <formula>NOT(ISERROR(SEARCH("EXTREMO",FU9)))</formula>
    </cfRule>
    <cfRule type="containsText" dxfId="1519" priority="40" operator="containsText" text="MODERADO">
      <formula>NOT(ISERROR(SEARCH("MODERADO",FU9)))</formula>
    </cfRule>
  </conditionalFormatting>
  <conditionalFormatting sqref="FU10:FV100">
    <cfRule type="containsText" dxfId="1518" priority="6" operator="containsText" text="EXTREMO">
      <formula>NOT(ISERROR(SEARCH("EXTREMO",FU10)))</formula>
    </cfRule>
    <cfRule type="containsText" dxfId="1517" priority="5" operator="containsText" text="ALTO">
      <formula>NOT(ISERROR(SEARCH("ALTO",FU10)))</formula>
    </cfRule>
    <cfRule type="containsText" dxfId="1516" priority="4" operator="containsText" text="MODERADO">
      <formula>NOT(ISERROR(SEARCH("MODERADO",FU10)))</formula>
    </cfRule>
  </conditionalFormatting>
  <conditionalFormatting sqref="GB9:GC9">
    <cfRule type="containsText" dxfId="1515" priority="57" operator="containsText" text="EXTREMO">
      <formula>NOT(ISERROR(SEARCH("EXTREMO",GB9)))</formula>
    </cfRule>
    <cfRule type="containsText" dxfId="1514" priority="56" operator="containsText" text="ALTO">
      <formula>NOT(ISERROR(SEARCH("ALTO",GB9)))</formula>
    </cfRule>
    <cfRule type="containsText" dxfId="1513" priority="55" operator="containsText" text="MODERADO">
      <formula>NOT(ISERROR(SEARCH("MODERADO",GB9)))</formula>
    </cfRule>
  </conditionalFormatting>
  <conditionalFormatting sqref="GB9:GC100">
    <cfRule type="containsText" dxfId="1512" priority="38" operator="containsText" text="ALTO">
      <formula>NOT(ISERROR(SEARCH("ALTO",GB9)))</formula>
    </cfRule>
    <cfRule type="containsText" dxfId="1511" priority="37" operator="containsText" text="MODERADO">
      <formula>NOT(ISERROR(SEARCH("MODERADO",GB9)))</formula>
    </cfRule>
    <cfRule type="containsText" dxfId="1510" priority="39" operator="containsText" text="EXTREMO">
      <formula>NOT(ISERROR(SEARCH("EXTREMO",GB9)))</formula>
    </cfRule>
  </conditionalFormatting>
  <conditionalFormatting sqref="GB10:GC100">
    <cfRule type="containsText" dxfId="1509" priority="2" operator="containsText" text="ALTO">
      <formula>NOT(ISERROR(SEARCH("ALTO",GB10)))</formula>
    </cfRule>
    <cfRule type="containsText" dxfId="1508" priority="1" operator="containsText" text="MODERADO">
      <formula>NOT(ISERROR(SEARCH("MODERADO",GB10)))</formula>
    </cfRule>
    <cfRule type="containsText" dxfId="1507" priority="3" operator="containsText" text="EXTREMO">
      <formula>NOT(ISERROR(SEARCH("EXTREMO",GB10)))</formula>
    </cfRule>
  </conditionalFormatting>
  <dataValidations count="17">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100" xr:uid="{00000000-0002-0000-0400-000000000000}">
      <formula1>SINO</formula1>
    </dataValidation>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xr:uid="{00000000-0002-0000-0400-000001000000}">
      <formula1>0</formula1>
      <formula2>100</formula2>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100" xr:uid="{00000000-0002-0000-0400-000002000000}"/>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B9:BB100 BN9:BN100 BR9:BR100 BV9:BV100 BZ9:BZ100 CH9:CH100 AT9:AT100 AP9:AP100 CD9:CD100 BJ9:BJ100 AX9:AX100 CW9:CW100 CT9:CT100 CK9:CO100 BF9:BF100" xr:uid="{00000000-0002-0000-0400-000003000000}">
      <formula1>Efecto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xr:uid="{00000000-0002-0000-0400-000004000000}">
      <formula1>IMPACTO</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100" xr:uid="{00000000-0002-0000-0400-000005000000}">
      <formula1>PROBAB</formula1>
    </dataValidation>
    <dataValidation type="list" showInputMessage="1" showErrorMessage="1" sqref="BE9:BE100 BU9:BU100 BQ9:BQ100 CC9:CC100 BY9:BY100 CG9:CG100 AO9:AO100 AS9:AS100 AW9:AW100 CJ9:CJ100 BA9:BA100 BM9:BM100 BI9:BI100" xr:uid="{00000000-0002-0000-0400-000006000000}">
      <formula1>TIP_CONTROL</formula1>
    </dataValidation>
    <dataValidation type="list" sqref="CI9:CI100" xr:uid="{00000000-0002-0000-0400-000007000000}">
      <formula1>IMPLEMENT</formula1>
    </dataValidation>
    <dataValidation showInputMessage="1" showErrorMessage="1" errorTitle="Rechazado" error="Solo son validadas las opciones de la lista" sqref="CP9:CS100 AK9:AL100 CU9:CV100" xr:uid="{00000000-0002-0000-0400-000008000000}"/>
    <dataValidation type="list" allowBlank="1" showInputMessage="1" sqref="D9:D100" xr:uid="{00000000-0002-0000-0400-000009000000}">
      <formula1>InternoExp</formula1>
    </dataValidation>
    <dataValidation type="list" allowBlank="1" showInputMessage="1" sqref="E9:E100" xr:uid="{00000000-0002-0000-0400-00000A000000}">
      <formula1>ExternoExp</formula1>
    </dataValidation>
    <dataValidation type="list" allowBlank="1" showInputMessage="1" sqref="H9:H100" xr:uid="{00000000-0002-0000-0400-00000B000000}">
      <formula1>TramitesSer</formula1>
    </dataValidation>
    <dataValidation type="list" allowBlank="1" showInputMessage="1" showErrorMessage="1" sqref="G9:G100" xr:uid="{00000000-0002-0000-0400-00000C000000}">
      <formula1>consecuencias</formula1>
    </dataValidation>
    <dataValidation type="list" allowBlank="1" showInputMessage="1" showErrorMessage="1" sqref="BMA697:BMA701" xr:uid="{00000000-0002-0000-0400-00000D000000}">
      <formula1>TipoCausa</formula1>
    </dataValidation>
    <dataValidation type="list" showInputMessage="1" showErrorMessage="1" errorTitle="Rechazado" error="Solo son validadas las opciones de la lista" sqref="AU9:AU100 AY9:AY100 BC9:BC100 BG9:BG100 BK9:BK100 BO9:BO100 BS9:BS100 BW9:BW100 CA9:CA100 CE9:CE100 AM9:AM100 AQ9:AQ100" xr:uid="{00000000-0002-0000-0400-00000E000000}">
      <formula1>FRECUENCY</formula1>
    </dataValidation>
    <dataValidation type="list" showErrorMessage="1" sqref="AR9:AR100 AV9:AV100 AZ9:AZ100 BD9:BD100 BH9:BH100 BL9:BL100 BP9:BP100 BT9:BT100 BX9:BX100 CB9:CB100 CF9:CF100 AN9:AN100" xr:uid="{00000000-0002-0000-0400-00000F000000}">
      <formula1>IMPLEMENT</formula1>
    </dataValidation>
    <dataValidation type="list" allowBlank="1" showInputMessage="1" sqref="F9:F100" xr:uid="{00000000-0002-0000-0400-000010000000}">
      <formula1>$BMA$697:$BMA$701</formula1>
    </dataValidation>
  </dataValidation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OU871"/>
  <sheetViews>
    <sheetView topLeftCell="CH1" workbookViewId="0">
      <selection activeCell="CS7" sqref="CS7"/>
    </sheetView>
  </sheetViews>
  <sheetFormatPr baseColWidth="10" defaultRowHeight="10.199999999999999" x14ac:dyDescent="0.2"/>
  <cols>
    <col min="1" max="1" width="4.21875" style="128" customWidth="1"/>
    <col min="2" max="2" width="20.21875" style="128" customWidth="1"/>
    <col min="3" max="3" width="24" style="128" customWidth="1"/>
    <col min="4" max="4" width="20.88671875" style="128" customWidth="1"/>
    <col min="5" max="6" width="11.77734375" style="128" customWidth="1"/>
    <col min="7" max="8" width="20.88671875" style="128" customWidth="1"/>
    <col min="9" max="9" width="10.44140625" style="265" customWidth="1"/>
    <col min="10" max="28" width="8.44140625" style="265" customWidth="1"/>
    <col min="29" max="29" width="10.77734375" style="265" customWidth="1"/>
    <col min="30" max="30" width="5.44140625" style="265" customWidth="1"/>
    <col min="31" max="31" width="8.6640625" style="265" customWidth="1"/>
    <col min="32" max="32" width="5.109375" style="128" customWidth="1"/>
    <col min="33" max="33" width="9" style="265" customWidth="1"/>
    <col min="34" max="34" width="5.6640625" style="129" customWidth="1"/>
    <col min="35" max="35" width="30.109375" style="128" customWidth="1"/>
    <col min="36" max="36" width="15.44140625" style="128" customWidth="1"/>
    <col min="37" max="37" width="20.109375" style="135" customWidth="1"/>
    <col min="38" max="38" width="15.77734375" style="135" customWidth="1"/>
    <col min="39" max="39" width="7.77734375" style="135" customWidth="1"/>
    <col min="40" max="40" width="10.77734375" style="128" customWidth="1"/>
    <col min="41" max="41" width="7.6640625" style="128" customWidth="1"/>
    <col min="42" max="42" width="8" style="135" customWidth="1"/>
    <col min="43" max="43" width="7.77734375" style="135" customWidth="1"/>
    <col min="44" max="44" width="10.77734375" style="128" customWidth="1"/>
    <col min="45" max="45" width="7.6640625" style="128" customWidth="1"/>
    <col min="46" max="46" width="8" style="135" customWidth="1"/>
    <col min="47" max="47" width="7.77734375" style="135" customWidth="1"/>
    <col min="48" max="48" width="10.77734375" style="128" customWidth="1"/>
    <col min="49" max="49" width="7.6640625" style="128" customWidth="1"/>
    <col min="50" max="50" width="8" style="135" customWidth="1"/>
    <col min="51" max="51" width="7.77734375" style="135" customWidth="1"/>
    <col min="52" max="52" width="10.77734375" style="128" customWidth="1"/>
    <col min="53" max="53" width="7.6640625" style="128" customWidth="1"/>
    <col min="54" max="54" width="8" style="135" customWidth="1"/>
    <col min="55" max="55" width="7.77734375" style="135" customWidth="1"/>
    <col min="56" max="56" width="10.77734375" style="128" customWidth="1"/>
    <col min="57" max="57" width="7.6640625" style="128" customWidth="1"/>
    <col min="58" max="58" width="8" style="135" customWidth="1"/>
    <col min="59" max="59" width="7.77734375" style="135" customWidth="1"/>
    <col min="60" max="60" width="10.77734375" style="128" customWidth="1"/>
    <col min="61" max="61" width="7.6640625" style="128" customWidth="1"/>
    <col min="62" max="62" width="8" style="135" customWidth="1"/>
    <col min="63" max="63" width="7.77734375" style="135" customWidth="1"/>
    <col min="64" max="64" width="10.77734375" style="128" customWidth="1"/>
    <col min="65" max="65" width="7.6640625" style="128" customWidth="1"/>
    <col min="66" max="66" width="8" style="135" customWidth="1"/>
    <col min="67" max="67" width="7.77734375" style="135" customWidth="1"/>
    <col min="68" max="68" width="10.77734375" style="128" customWidth="1"/>
    <col min="69" max="69" width="7.6640625" style="128" customWidth="1"/>
    <col min="70" max="70" width="8" style="135" customWidth="1"/>
    <col min="71" max="71" width="7.77734375" style="135" customWidth="1"/>
    <col min="72" max="72" width="10.77734375" style="128" customWidth="1"/>
    <col min="73" max="73" width="7.6640625" style="128" customWidth="1"/>
    <col min="74" max="74" width="8" style="135" customWidth="1"/>
    <col min="75" max="75" width="7.77734375" style="135" customWidth="1"/>
    <col min="76" max="76" width="10.77734375" style="128" customWidth="1"/>
    <col min="77" max="77" width="7.6640625" style="128" customWidth="1"/>
    <col min="78" max="78" width="8" style="135" customWidth="1"/>
    <col min="79" max="79" width="7.77734375" style="135" customWidth="1"/>
    <col min="80" max="80" width="10.77734375" style="128" customWidth="1"/>
    <col min="81" max="81" width="7.6640625" style="128" customWidth="1"/>
    <col min="82" max="82" width="8" style="135" customWidth="1"/>
    <col min="83" max="83" width="7.77734375" style="135" customWidth="1"/>
    <col min="84" max="84" width="10.77734375" style="128" customWidth="1"/>
    <col min="85" max="85" width="7.6640625" style="128" customWidth="1"/>
    <col min="86" max="86" width="8" style="135" customWidth="1"/>
    <col min="87" max="89" width="1.88671875" style="135" hidden="1" customWidth="1"/>
    <col min="90" max="90" width="8.44140625" style="135" customWidth="1"/>
    <col min="91" max="91" width="6" style="135" customWidth="1"/>
    <col min="92" max="92" width="8.44140625" style="135" customWidth="1"/>
    <col min="93" max="93" width="6" style="135" customWidth="1"/>
    <col min="94" max="94" width="8.44140625" style="135" customWidth="1"/>
    <col min="95" max="95" width="6" style="135" customWidth="1"/>
    <col min="96" max="96" width="28.77734375" style="135" customWidth="1"/>
    <col min="97" max="97" width="6.109375" style="135" customWidth="1"/>
    <col min="98" max="98" width="0.88671875" style="135" customWidth="1"/>
    <col min="99" max="99" width="32.6640625" style="135" customWidth="1"/>
    <col min="100" max="100" width="24" style="135" customWidth="1"/>
    <col min="101" max="101" width="1.21875" style="135" hidden="1" customWidth="1"/>
    <col min="102" max="105" width="4.77734375" style="135" hidden="1" customWidth="1"/>
    <col min="106" max="106" width="5.109375" style="128" hidden="1" customWidth="1"/>
    <col min="107" max="108" width="6" style="128" hidden="1" customWidth="1"/>
    <col min="109" max="109" width="3.88671875" style="135" hidden="1" customWidth="1"/>
    <col min="110" max="110" width="5.6640625" style="128" hidden="1" customWidth="1"/>
    <col min="111" max="112" width="5.6640625" style="135" hidden="1" customWidth="1"/>
    <col min="113" max="113" width="16.6640625" style="128" hidden="1" customWidth="1"/>
    <col min="114" max="116" width="5.21875" style="128" hidden="1" customWidth="1"/>
    <col min="117" max="117" width="3.88671875" style="135" hidden="1" customWidth="1"/>
    <col min="118" max="118" width="5.6640625" style="128" hidden="1" customWidth="1"/>
    <col min="119" max="119" width="5.6640625" style="135" hidden="1" customWidth="1"/>
    <col min="120" max="191" width="5.21875" style="128" hidden="1" customWidth="1"/>
    <col min="192" max="192" width="6.44140625" style="128" hidden="1" customWidth="1"/>
    <col min="193" max="224" width="7" style="128" customWidth="1"/>
    <col min="225" max="1677" width="1.88671875" style="128" customWidth="1"/>
    <col min="1678" max="1680" width="10.88671875" style="128"/>
    <col min="1681" max="1681" width="3.77734375" style="128" customWidth="1"/>
    <col min="1682" max="1683" width="10.88671875" style="128"/>
    <col min="1684" max="1684" width="4.21875" style="128" customWidth="1"/>
    <col min="1685" max="1690" width="10.88671875" style="128"/>
    <col min="1691" max="1691" width="31.77734375" style="128" customWidth="1"/>
    <col min="1692" max="1692" width="10.88671875" style="128"/>
    <col min="1693" max="1693" width="39.77734375" style="128" customWidth="1"/>
    <col min="1694" max="1695" width="10.88671875" style="128"/>
    <col min="1696" max="1696" width="10.88671875" style="136"/>
    <col min="1697" max="1697" width="10.88671875" style="128"/>
    <col min="1698" max="1698" width="28.33203125" style="265" customWidth="1"/>
    <col min="1699" max="1702" width="10.88671875" style="128"/>
    <col min="1703" max="1703" width="37.109375" style="128" customWidth="1"/>
    <col min="1704" max="1762" width="10.88671875" style="128"/>
    <col min="1763" max="1763" width="23.109375" style="128" customWidth="1"/>
    <col min="1764" max="1766" width="10.88671875" style="128"/>
    <col min="1767" max="1767" width="15.21875" style="128" customWidth="1"/>
    <col min="1768" max="1892" width="10.88671875" style="128"/>
    <col min="1893" max="1893" width="10.44140625" style="128" customWidth="1"/>
    <col min="1894" max="1894" width="2.33203125" style="128" customWidth="1"/>
    <col min="1895" max="1896" width="5.6640625" style="128" customWidth="1"/>
    <col min="1897" max="1897" width="5.109375" style="128" customWidth="1"/>
    <col min="1898" max="1898" width="5.6640625" style="128" customWidth="1"/>
    <col min="1899" max="1899" width="12" style="128" customWidth="1"/>
    <col min="1900" max="1901" width="7.88671875" style="128" customWidth="1"/>
    <col min="1902" max="1902" width="2.109375" style="128" customWidth="1"/>
    <col min="1903" max="1903" width="7.77734375" style="128" customWidth="1"/>
    <col min="1904" max="1904" width="6.44140625" style="128" customWidth="1"/>
    <col min="1905" max="1907" width="3.21875" style="128" customWidth="1"/>
    <col min="1908" max="1908" width="3" style="128" customWidth="1"/>
    <col min="1909" max="1909" width="2.44140625" style="128" customWidth="1"/>
    <col min="1910" max="1910" width="2.6640625" style="128" customWidth="1"/>
    <col min="1911" max="1913" width="0" style="128" hidden="1" customWidth="1"/>
    <col min="1914" max="1914" width="3.88671875" style="128" customWidth="1"/>
    <col min="1915" max="1915" width="0" style="128" hidden="1" customWidth="1"/>
    <col min="1916" max="1917" width="13" style="128" customWidth="1"/>
    <col min="1918" max="1918" width="13.21875" style="128" customWidth="1"/>
    <col min="1919" max="1919" width="5.6640625" style="128" customWidth="1"/>
    <col min="1920" max="1920" width="13.21875" style="128" customWidth="1"/>
    <col min="1921" max="1921" width="3.6640625" style="128" customWidth="1"/>
    <col min="1922" max="1922" width="2.6640625" style="128" customWidth="1"/>
    <col min="1923" max="1925" width="0" style="128" hidden="1" customWidth="1"/>
    <col min="1926" max="1926" width="2.6640625" style="128" customWidth="1"/>
    <col min="1927" max="1927" width="0" style="128" hidden="1" customWidth="1"/>
    <col min="1928" max="1928" width="2.6640625" style="128" customWidth="1"/>
    <col min="1929" max="1929" width="0" style="128" hidden="1" customWidth="1"/>
    <col min="1930" max="1930" width="3.88671875" style="128" customWidth="1"/>
    <col min="1931" max="1931" width="30" style="128" customWidth="1"/>
    <col min="1932" max="1932" width="20.44140625" style="128" customWidth="1"/>
    <col min="1933" max="1933" width="8" style="128" customWidth="1"/>
    <col min="1934" max="1934" width="17" style="128" customWidth="1"/>
    <col min="1935" max="1935" width="37.33203125" style="128" customWidth="1"/>
    <col min="1936" max="1936" width="5.109375" style="128" customWidth="1"/>
    <col min="1937" max="1937" width="27.44140625" style="128" customWidth="1"/>
    <col min="1938" max="1938" width="14.109375" style="128" customWidth="1"/>
    <col min="1939" max="1940" width="8.109375" style="128" customWidth="1"/>
    <col min="1941" max="1941" width="9.77734375" style="128" customWidth="1"/>
    <col min="1942" max="1942" width="1.88671875" style="128" customWidth="1"/>
    <col min="1943" max="2148" width="10.88671875" style="128"/>
    <col min="2149" max="2149" width="10.44140625" style="128" customWidth="1"/>
    <col min="2150" max="2150" width="2.33203125" style="128" customWidth="1"/>
    <col min="2151" max="2152" width="5.6640625" style="128" customWidth="1"/>
    <col min="2153" max="2153" width="5.109375" style="128" customWidth="1"/>
    <col min="2154" max="2154" width="5.6640625" style="128" customWidth="1"/>
    <col min="2155" max="2155" width="12" style="128" customWidth="1"/>
    <col min="2156" max="2157" width="7.88671875" style="128" customWidth="1"/>
    <col min="2158" max="2158" width="2.109375" style="128" customWidth="1"/>
    <col min="2159" max="2159" width="7.77734375" style="128" customWidth="1"/>
    <col min="2160" max="2160" width="6.44140625" style="128" customWidth="1"/>
    <col min="2161" max="2163" width="3.21875" style="128" customWidth="1"/>
    <col min="2164" max="2164" width="3" style="128" customWidth="1"/>
    <col min="2165" max="2165" width="2.44140625" style="128" customWidth="1"/>
    <col min="2166" max="2166" width="2.6640625" style="128" customWidth="1"/>
    <col min="2167" max="2169" width="0" style="128" hidden="1" customWidth="1"/>
    <col min="2170" max="2170" width="3.88671875" style="128" customWidth="1"/>
    <col min="2171" max="2171" width="0" style="128" hidden="1" customWidth="1"/>
    <col min="2172" max="2173" width="13" style="128" customWidth="1"/>
    <col min="2174" max="2174" width="13.21875" style="128" customWidth="1"/>
    <col min="2175" max="2175" width="5.6640625" style="128" customWidth="1"/>
    <col min="2176" max="2176" width="13.21875" style="128" customWidth="1"/>
    <col min="2177" max="2177" width="3.6640625" style="128" customWidth="1"/>
    <col min="2178" max="2178" width="2.6640625" style="128" customWidth="1"/>
    <col min="2179" max="2181" width="0" style="128" hidden="1" customWidth="1"/>
    <col min="2182" max="2182" width="2.6640625" style="128" customWidth="1"/>
    <col min="2183" max="2183" width="0" style="128" hidden="1" customWidth="1"/>
    <col min="2184" max="2184" width="2.6640625" style="128" customWidth="1"/>
    <col min="2185" max="2185" width="0" style="128" hidden="1" customWidth="1"/>
    <col min="2186" max="2186" width="3.88671875" style="128" customWidth="1"/>
    <col min="2187" max="2187" width="30" style="128" customWidth="1"/>
    <col min="2188" max="2188" width="20.44140625" style="128" customWidth="1"/>
    <col min="2189" max="2189" width="8" style="128" customWidth="1"/>
    <col min="2190" max="2190" width="17" style="128" customWidth="1"/>
    <col min="2191" max="2191" width="37.33203125" style="128" customWidth="1"/>
    <col min="2192" max="2192" width="5.109375" style="128" customWidth="1"/>
    <col min="2193" max="2193" width="27.44140625" style="128" customWidth="1"/>
    <col min="2194" max="2194" width="14.109375" style="128" customWidth="1"/>
    <col min="2195" max="2196" width="8.109375" style="128" customWidth="1"/>
    <col min="2197" max="2197" width="9.77734375" style="128" customWidth="1"/>
    <col min="2198" max="2198" width="1.88671875" style="128" customWidth="1"/>
    <col min="2199" max="2404" width="10.88671875" style="128"/>
    <col min="2405" max="2405" width="10.44140625" style="128" customWidth="1"/>
    <col min="2406" max="2406" width="2.33203125" style="128" customWidth="1"/>
    <col min="2407" max="2408" width="5.6640625" style="128" customWidth="1"/>
    <col min="2409" max="2409" width="5.109375" style="128" customWidth="1"/>
    <col min="2410" max="2410" width="5.6640625" style="128" customWidth="1"/>
    <col min="2411" max="2411" width="12" style="128" customWidth="1"/>
    <col min="2412" max="2413" width="7.88671875" style="128" customWidth="1"/>
    <col min="2414" max="2414" width="2.109375" style="128" customWidth="1"/>
    <col min="2415" max="2415" width="7.77734375" style="128" customWidth="1"/>
    <col min="2416" max="2416" width="6.44140625" style="128" customWidth="1"/>
    <col min="2417" max="2419" width="3.21875" style="128" customWidth="1"/>
    <col min="2420" max="2420" width="3" style="128" customWidth="1"/>
    <col min="2421" max="2421" width="2.44140625" style="128" customWidth="1"/>
    <col min="2422" max="2422" width="2.6640625" style="128" customWidth="1"/>
    <col min="2423" max="2425" width="0" style="128" hidden="1" customWidth="1"/>
    <col min="2426" max="2426" width="3.88671875" style="128" customWidth="1"/>
    <col min="2427" max="2427" width="0" style="128" hidden="1" customWidth="1"/>
    <col min="2428" max="2429" width="13" style="128" customWidth="1"/>
    <col min="2430" max="2430" width="13.21875" style="128" customWidth="1"/>
    <col min="2431" max="2431" width="5.6640625" style="128" customWidth="1"/>
    <col min="2432" max="2432" width="13.21875" style="128" customWidth="1"/>
    <col min="2433" max="2433" width="3.6640625" style="128" customWidth="1"/>
    <col min="2434" max="2434" width="2.6640625" style="128" customWidth="1"/>
    <col min="2435" max="2437" width="0" style="128" hidden="1" customWidth="1"/>
    <col min="2438" max="2438" width="2.6640625" style="128" customWidth="1"/>
    <col min="2439" max="2439" width="0" style="128" hidden="1" customWidth="1"/>
    <col min="2440" max="2440" width="2.6640625" style="128" customWidth="1"/>
    <col min="2441" max="2441" width="0" style="128" hidden="1" customWidth="1"/>
    <col min="2442" max="2442" width="3.88671875" style="128" customWidth="1"/>
    <col min="2443" max="2443" width="30" style="128" customWidth="1"/>
    <col min="2444" max="2444" width="20.44140625" style="128" customWidth="1"/>
    <col min="2445" max="2445" width="8" style="128" customWidth="1"/>
    <col min="2446" max="2446" width="17" style="128" customWidth="1"/>
    <col min="2447" max="2447" width="37.33203125" style="128" customWidth="1"/>
    <col min="2448" max="2448" width="5.109375" style="128" customWidth="1"/>
    <col min="2449" max="2449" width="27.44140625" style="128" customWidth="1"/>
    <col min="2450" max="2450" width="14.109375" style="128" customWidth="1"/>
    <col min="2451" max="2452" width="8.109375" style="128" customWidth="1"/>
    <col min="2453" max="2453" width="9.77734375" style="128" customWidth="1"/>
    <col min="2454" max="2454" width="1.88671875" style="128" customWidth="1"/>
    <col min="2455" max="2660" width="10.88671875" style="128"/>
    <col min="2661" max="2661" width="10.44140625" style="128" customWidth="1"/>
    <col min="2662" max="2662" width="2.33203125" style="128" customWidth="1"/>
    <col min="2663" max="2664" width="5.6640625" style="128" customWidth="1"/>
    <col min="2665" max="2665" width="5.109375" style="128" customWidth="1"/>
    <col min="2666" max="2666" width="5.6640625" style="128" customWidth="1"/>
    <col min="2667" max="2667" width="12" style="128" customWidth="1"/>
    <col min="2668" max="2669" width="7.88671875" style="128" customWidth="1"/>
    <col min="2670" max="2670" width="2.109375" style="128" customWidth="1"/>
    <col min="2671" max="2671" width="7.77734375" style="128" customWidth="1"/>
    <col min="2672" max="2672" width="6.44140625" style="128" customWidth="1"/>
    <col min="2673" max="2675" width="3.21875" style="128" customWidth="1"/>
    <col min="2676" max="2676" width="3" style="128" customWidth="1"/>
    <col min="2677" max="2677" width="2.44140625" style="128" customWidth="1"/>
    <col min="2678" max="2678" width="2.6640625" style="128" customWidth="1"/>
    <col min="2679" max="2681" width="0" style="128" hidden="1" customWidth="1"/>
    <col min="2682" max="2682" width="3.88671875" style="128" customWidth="1"/>
    <col min="2683" max="2683" width="0" style="128" hidden="1" customWidth="1"/>
    <col min="2684" max="2685" width="13" style="128" customWidth="1"/>
    <col min="2686" max="2686" width="13.21875" style="128" customWidth="1"/>
    <col min="2687" max="2687" width="5.6640625" style="128" customWidth="1"/>
    <col min="2688" max="2688" width="13.21875" style="128" customWidth="1"/>
    <col min="2689" max="2689" width="3.6640625" style="128" customWidth="1"/>
    <col min="2690" max="2690" width="2.6640625" style="128" customWidth="1"/>
    <col min="2691" max="2693" width="0" style="128" hidden="1" customWidth="1"/>
    <col min="2694" max="2694" width="2.6640625" style="128" customWidth="1"/>
    <col min="2695" max="2695" width="0" style="128" hidden="1" customWidth="1"/>
    <col min="2696" max="2696" width="2.6640625" style="128" customWidth="1"/>
    <col min="2697" max="2697" width="0" style="128" hidden="1" customWidth="1"/>
    <col min="2698" max="2698" width="3.88671875" style="128" customWidth="1"/>
    <col min="2699" max="2699" width="30" style="128" customWidth="1"/>
    <col min="2700" max="2700" width="20.44140625" style="128" customWidth="1"/>
    <col min="2701" max="2701" width="8" style="128" customWidth="1"/>
    <col min="2702" max="2702" width="17" style="128" customWidth="1"/>
    <col min="2703" max="2703" width="37.33203125" style="128" customWidth="1"/>
    <col min="2704" max="2704" width="5.109375" style="128" customWidth="1"/>
    <col min="2705" max="2705" width="27.44140625" style="128" customWidth="1"/>
    <col min="2706" max="2706" width="14.109375" style="128" customWidth="1"/>
    <col min="2707" max="2708" width="8.109375" style="128" customWidth="1"/>
    <col min="2709" max="2709" width="9.77734375" style="128" customWidth="1"/>
    <col min="2710" max="2710" width="1.88671875" style="128" customWidth="1"/>
    <col min="2711" max="2916" width="10.88671875" style="128"/>
    <col min="2917" max="2917" width="10.44140625" style="128" customWidth="1"/>
    <col min="2918" max="2918" width="2.33203125" style="128" customWidth="1"/>
    <col min="2919" max="2920" width="5.6640625" style="128" customWidth="1"/>
    <col min="2921" max="2921" width="5.109375" style="128" customWidth="1"/>
    <col min="2922" max="2922" width="5.6640625" style="128" customWidth="1"/>
    <col min="2923" max="2923" width="12" style="128" customWidth="1"/>
    <col min="2924" max="2925" width="7.88671875" style="128" customWidth="1"/>
    <col min="2926" max="2926" width="2.109375" style="128" customWidth="1"/>
    <col min="2927" max="2927" width="7.77734375" style="128" customWidth="1"/>
    <col min="2928" max="2928" width="6.44140625" style="128" customWidth="1"/>
    <col min="2929" max="2931" width="3.21875" style="128" customWidth="1"/>
    <col min="2932" max="2932" width="3" style="128" customWidth="1"/>
    <col min="2933" max="2933" width="2.44140625" style="128" customWidth="1"/>
    <col min="2934" max="2934" width="2.6640625" style="128" customWidth="1"/>
    <col min="2935" max="2937" width="0" style="128" hidden="1" customWidth="1"/>
    <col min="2938" max="2938" width="3.88671875" style="128" customWidth="1"/>
    <col min="2939" max="2939" width="0" style="128" hidden="1" customWidth="1"/>
    <col min="2940" max="2941" width="13" style="128" customWidth="1"/>
    <col min="2942" max="2942" width="13.21875" style="128" customWidth="1"/>
    <col min="2943" max="2943" width="5.6640625" style="128" customWidth="1"/>
    <col min="2944" max="2944" width="13.21875" style="128" customWidth="1"/>
    <col min="2945" max="2945" width="3.6640625" style="128" customWidth="1"/>
    <col min="2946" max="2946" width="2.6640625" style="128" customWidth="1"/>
    <col min="2947" max="2949" width="0" style="128" hidden="1" customWidth="1"/>
    <col min="2950" max="2950" width="2.6640625" style="128" customWidth="1"/>
    <col min="2951" max="2951" width="0" style="128" hidden="1" customWidth="1"/>
    <col min="2952" max="2952" width="2.6640625" style="128" customWidth="1"/>
    <col min="2953" max="2953" width="0" style="128" hidden="1" customWidth="1"/>
    <col min="2954" max="2954" width="3.88671875" style="128" customWidth="1"/>
    <col min="2955" max="2955" width="30" style="128" customWidth="1"/>
    <col min="2956" max="2956" width="20.44140625" style="128" customWidth="1"/>
    <col min="2957" max="2957" width="8" style="128" customWidth="1"/>
    <col min="2958" max="2958" width="17" style="128" customWidth="1"/>
    <col min="2959" max="2959" width="37.33203125" style="128" customWidth="1"/>
    <col min="2960" max="2960" width="5.109375" style="128" customWidth="1"/>
    <col min="2961" max="2961" width="27.44140625" style="128" customWidth="1"/>
    <col min="2962" max="2962" width="14.109375" style="128" customWidth="1"/>
    <col min="2963" max="2964" width="8.109375" style="128" customWidth="1"/>
    <col min="2965" max="2965" width="9.77734375" style="128" customWidth="1"/>
    <col min="2966" max="2966" width="1.88671875" style="128" customWidth="1"/>
    <col min="2967" max="3172" width="10.88671875" style="128"/>
    <col min="3173" max="3173" width="10.44140625" style="128" customWidth="1"/>
    <col min="3174" max="3174" width="2.33203125" style="128" customWidth="1"/>
    <col min="3175" max="3176" width="5.6640625" style="128" customWidth="1"/>
    <col min="3177" max="3177" width="5.109375" style="128" customWidth="1"/>
    <col min="3178" max="3178" width="5.6640625" style="128" customWidth="1"/>
    <col min="3179" max="3179" width="12" style="128" customWidth="1"/>
    <col min="3180" max="3181" width="7.88671875" style="128" customWidth="1"/>
    <col min="3182" max="3182" width="2.109375" style="128" customWidth="1"/>
    <col min="3183" max="3183" width="7.77734375" style="128" customWidth="1"/>
    <col min="3184" max="3184" width="6.44140625" style="128" customWidth="1"/>
    <col min="3185" max="3187" width="3.21875" style="128" customWidth="1"/>
    <col min="3188" max="3188" width="3" style="128" customWidth="1"/>
    <col min="3189" max="3189" width="2.44140625" style="128" customWidth="1"/>
    <col min="3190" max="3190" width="2.6640625" style="128" customWidth="1"/>
    <col min="3191" max="3193" width="0" style="128" hidden="1" customWidth="1"/>
    <col min="3194" max="3194" width="3.88671875" style="128" customWidth="1"/>
    <col min="3195" max="3195" width="0" style="128" hidden="1" customWidth="1"/>
    <col min="3196" max="3197" width="13" style="128" customWidth="1"/>
    <col min="3198" max="3198" width="13.21875" style="128" customWidth="1"/>
    <col min="3199" max="3199" width="5.6640625" style="128" customWidth="1"/>
    <col min="3200" max="3200" width="13.21875" style="128" customWidth="1"/>
    <col min="3201" max="3201" width="3.6640625" style="128" customWidth="1"/>
    <col min="3202" max="3202" width="2.6640625" style="128" customWidth="1"/>
    <col min="3203" max="3205" width="0" style="128" hidden="1" customWidth="1"/>
    <col min="3206" max="3206" width="2.6640625" style="128" customWidth="1"/>
    <col min="3207" max="3207" width="0" style="128" hidden="1" customWidth="1"/>
    <col min="3208" max="3208" width="2.6640625" style="128" customWidth="1"/>
    <col min="3209" max="3209" width="0" style="128" hidden="1" customWidth="1"/>
    <col min="3210" max="3210" width="3.88671875" style="128" customWidth="1"/>
    <col min="3211" max="3211" width="30" style="128" customWidth="1"/>
    <col min="3212" max="3212" width="20.44140625" style="128" customWidth="1"/>
    <col min="3213" max="3213" width="8" style="128" customWidth="1"/>
    <col min="3214" max="3214" width="17" style="128" customWidth="1"/>
    <col min="3215" max="3215" width="37.33203125" style="128" customWidth="1"/>
    <col min="3216" max="3216" width="5.109375" style="128" customWidth="1"/>
    <col min="3217" max="3217" width="27.44140625" style="128" customWidth="1"/>
    <col min="3218" max="3218" width="14.109375" style="128" customWidth="1"/>
    <col min="3219" max="3220" width="8.109375" style="128" customWidth="1"/>
    <col min="3221" max="3221" width="9.77734375" style="128" customWidth="1"/>
    <col min="3222" max="3222" width="1.88671875" style="128" customWidth="1"/>
    <col min="3223" max="3428" width="10.88671875" style="128"/>
    <col min="3429" max="3429" width="10.44140625" style="128" customWidth="1"/>
    <col min="3430" max="3430" width="2.33203125" style="128" customWidth="1"/>
    <col min="3431" max="3432" width="5.6640625" style="128" customWidth="1"/>
    <col min="3433" max="3433" width="5.109375" style="128" customWidth="1"/>
    <col min="3434" max="3434" width="5.6640625" style="128" customWidth="1"/>
    <col min="3435" max="3435" width="12" style="128" customWidth="1"/>
    <col min="3436" max="3437" width="7.88671875" style="128" customWidth="1"/>
    <col min="3438" max="3438" width="2.109375" style="128" customWidth="1"/>
    <col min="3439" max="3439" width="7.77734375" style="128" customWidth="1"/>
    <col min="3440" max="3440" width="6.44140625" style="128" customWidth="1"/>
    <col min="3441" max="3443" width="3.21875" style="128" customWidth="1"/>
    <col min="3444" max="3444" width="3" style="128" customWidth="1"/>
    <col min="3445" max="3445" width="2.44140625" style="128" customWidth="1"/>
    <col min="3446" max="3446" width="2.6640625" style="128" customWidth="1"/>
    <col min="3447" max="3449" width="0" style="128" hidden="1" customWidth="1"/>
    <col min="3450" max="3450" width="3.88671875" style="128" customWidth="1"/>
    <col min="3451" max="3451" width="0" style="128" hidden="1" customWidth="1"/>
    <col min="3452" max="3453" width="13" style="128" customWidth="1"/>
    <col min="3454" max="3454" width="13.21875" style="128" customWidth="1"/>
    <col min="3455" max="3455" width="5.6640625" style="128" customWidth="1"/>
    <col min="3456" max="3456" width="13.21875" style="128" customWidth="1"/>
    <col min="3457" max="3457" width="3.6640625" style="128" customWidth="1"/>
    <col min="3458" max="3458" width="2.6640625" style="128" customWidth="1"/>
    <col min="3459" max="3461" width="0" style="128" hidden="1" customWidth="1"/>
    <col min="3462" max="3462" width="2.6640625" style="128" customWidth="1"/>
    <col min="3463" max="3463" width="0" style="128" hidden="1" customWidth="1"/>
    <col min="3464" max="3464" width="2.6640625" style="128" customWidth="1"/>
    <col min="3465" max="3465" width="0" style="128" hidden="1" customWidth="1"/>
    <col min="3466" max="3466" width="3.88671875" style="128" customWidth="1"/>
    <col min="3467" max="3467" width="30" style="128" customWidth="1"/>
    <col min="3468" max="3468" width="20.44140625" style="128" customWidth="1"/>
    <col min="3469" max="3469" width="8" style="128" customWidth="1"/>
    <col min="3470" max="3470" width="17" style="128" customWidth="1"/>
    <col min="3471" max="3471" width="37.33203125" style="128" customWidth="1"/>
    <col min="3472" max="3472" width="5.109375" style="128" customWidth="1"/>
    <col min="3473" max="3473" width="27.44140625" style="128" customWidth="1"/>
    <col min="3474" max="3474" width="14.109375" style="128" customWidth="1"/>
    <col min="3475" max="3476" width="8.109375" style="128" customWidth="1"/>
    <col min="3477" max="3477" width="9.77734375" style="128" customWidth="1"/>
    <col min="3478" max="3478" width="1.88671875" style="128" customWidth="1"/>
    <col min="3479" max="3684" width="10.88671875" style="128"/>
    <col min="3685" max="3685" width="10.44140625" style="128" customWidth="1"/>
    <col min="3686" max="3686" width="2.33203125" style="128" customWidth="1"/>
    <col min="3687" max="3688" width="5.6640625" style="128" customWidth="1"/>
    <col min="3689" max="3689" width="5.109375" style="128" customWidth="1"/>
    <col min="3690" max="3690" width="5.6640625" style="128" customWidth="1"/>
    <col min="3691" max="3691" width="12" style="128" customWidth="1"/>
    <col min="3692" max="3693" width="7.88671875" style="128" customWidth="1"/>
    <col min="3694" max="3694" width="2.109375" style="128" customWidth="1"/>
    <col min="3695" max="3695" width="7.77734375" style="128" customWidth="1"/>
    <col min="3696" max="3696" width="6.44140625" style="128" customWidth="1"/>
    <col min="3697" max="3699" width="3.21875" style="128" customWidth="1"/>
    <col min="3700" max="3700" width="3" style="128" customWidth="1"/>
    <col min="3701" max="3701" width="2.44140625" style="128" customWidth="1"/>
    <col min="3702" max="3702" width="2.6640625" style="128" customWidth="1"/>
    <col min="3703" max="3705" width="0" style="128" hidden="1" customWidth="1"/>
    <col min="3706" max="3706" width="3.88671875" style="128" customWidth="1"/>
    <col min="3707" max="3707" width="0" style="128" hidden="1" customWidth="1"/>
    <col min="3708" max="3709" width="13" style="128" customWidth="1"/>
    <col min="3710" max="3710" width="13.21875" style="128" customWidth="1"/>
    <col min="3711" max="3711" width="5.6640625" style="128" customWidth="1"/>
    <col min="3712" max="3712" width="13.21875" style="128" customWidth="1"/>
    <col min="3713" max="3713" width="3.6640625" style="128" customWidth="1"/>
    <col min="3714" max="3714" width="2.6640625" style="128" customWidth="1"/>
    <col min="3715" max="3717" width="0" style="128" hidden="1" customWidth="1"/>
    <col min="3718" max="3718" width="2.6640625" style="128" customWidth="1"/>
    <col min="3719" max="3719" width="0" style="128" hidden="1" customWidth="1"/>
    <col min="3720" max="3720" width="2.6640625" style="128" customWidth="1"/>
    <col min="3721" max="3721" width="0" style="128" hidden="1" customWidth="1"/>
    <col min="3722" max="3722" width="3.88671875" style="128" customWidth="1"/>
    <col min="3723" max="3723" width="30" style="128" customWidth="1"/>
    <col min="3724" max="3724" width="20.44140625" style="128" customWidth="1"/>
    <col min="3725" max="3725" width="8" style="128" customWidth="1"/>
    <col min="3726" max="3726" width="17" style="128" customWidth="1"/>
    <col min="3727" max="3727" width="37.33203125" style="128" customWidth="1"/>
    <col min="3728" max="3728" width="5.109375" style="128" customWidth="1"/>
    <col min="3729" max="3729" width="27.44140625" style="128" customWidth="1"/>
    <col min="3730" max="3730" width="14.109375" style="128" customWidth="1"/>
    <col min="3731" max="3732" width="8.109375" style="128" customWidth="1"/>
    <col min="3733" max="3733" width="9.77734375" style="128" customWidth="1"/>
    <col min="3734" max="3734" width="1.88671875" style="128" customWidth="1"/>
    <col min="3735" max="3940" width="10.88671875" style="128"/>
    <col min="3941" max="3941" width="10.44140625" style="128" customWidth="1"/>
    <col min="3942" max="3942" width="2.33203125" style="128" customWidth="1"/>
    <col min="3943" max="3944" width="5.6640625" style="128" customWidth="1"/>
    <col min="3945" max="3945" width="5.109375" style="128" customWidth="1"/>
    <col min="3946" max="3946" width="5.6640625" style="128" customWidth="1"/>
    <col min="3947" max="3947" width="12" style="128" customWidth="1"/>
    <col min="3948" max="3949" width="7.88671875" style="128" customWidth="1"/>
    <col min="3950" max="3950" width="2.109375" style="128" customWidth="1"/>
    <col min="3951" max="3951" width="7.77734375" style="128" customWidth="1"/>
    <col min="3952" max="3952" width="6.44140625" style="128" customWidth="1"/>
    <col min="3953" max="3955" width="3.21875" style="128" customWidth="1"/>
    <col min="3956" max="3956" width="3" style="128" customWidth="1"/>
    <col min="3957" max="3957" width="2.44140625" style="128" customWidth="1"/>
    <col min="3958" max="3958" width="2.6640625" style="128" customWidth="1"/>
    <col min="3959" max="3961" width="0" style="128" hidden="1" customWidth="1"/>
    <col min="3962" max="3962" width="3.88671875" style="128" customWidth="1"/>
    <col min="3963" max="3963" width="0" style="128" hidden="1" customWidth="1"/>
    <col min="3964" max="3965" width="13" style="128" customWidth="1"/>
    <col min="3966" max="3966" width="13.21875" style="128" customWidth="1"/>
    <col min="3967" max="3967" width="5.6640625" style="128" customWidth="1"/>
    <col min="3968" max="3968" width="13.21875" style="128" customWidth="1"/>
    <col min="3969" max="3969" width="3.6640625" style="128" customWidth="1"/>
    <col min="3970" max="3970" width="2.6640625" style="128" customWidth="1"/>
    <col min="3971" max="3973" width="0" style="128" hidden="1" customWidth="1"/>
    <col min="3974" max="3974" width="2.6640625" style="128" customWidth="1"/>
    <col min="3975" max="3975" width="0" style="128" hidden="1" customWidth="1"/>
    <col min="3976" max="3976" width="2.6640625" style="128" customWidth="1"/>
    <col min="3977" max="3977" width="0" style="128" hidden="1" customWidth="1"/>
    <col min="3978" max="3978" width="3.88671875" style="128" customWidth="1"/>
    <col min="3979" max="3979" width="30" style="128" customWidth="1"/>
    <col min="3980" max="3980" width="20.44140625" style="128" customWidth="1"/>
    <col min="3981" max="3981" width="8" style="128" customWidth="1"/>
    <col min="3982" max="3982" width="17" style="128" customWidth="1"/>
    <col min="3983" max="3983" width="37.33203125" style="128" customWidth="1"/>
    <col min="3984" max="3984" width="5.109375" style="128" customWidth="1"/>
    <col min="3985" max="3985" width="27.44140625" style="128" customWidth="1"/>
    <col min="3986" max="3986" width="14.109375" style="128" customWidth="1"/>
    <col min="3987" max="3988" width="8.109375" style="128" customWidth="1"/>
    <col min="3989" max="3989" width="9.77734375" style="128" customWidth="1"/>
    <col min="3990" max="3990" width="1.88671875" style="128" customWidth="1"/>
    <col min="3991" max="4196" width="10.88671875" style="128"/>
    <col min="4197" max="4197" width="10.44140625" style="128" customWidth="1"/>
    <col min="4198" max="4198" width="2.33203125" style="128" customWidth="1"/>
    <col min="4199" max="4200" width="5.6640625" style="128" customWidth="1"/>
    <col min="4201" max="4201" width="5.109375" style="128" customWidth="1"/>
    <col min="4202" max="4202" width="5.6640625" style="128" customWidth="1"/>
    <col min="4203" max="4203" width="12" style="128" customWidth="1"/>
    <col min="4204" max="4205" width="7.88671875" style="128" customWidth="1"/>
    <col min="4206" max="4206" width="2.109375" style="128" customWidth="1"/>
    <col min="4207" max="4207" width="7.77734375" style="128" customWidth="1"/>
    <col min="4208" max="4208" width="6.44140625" style="128" customWidth="1"/>
    <col min="4209" max="4211" width="3.21875" style="128" customWidth="1"/>
    <col min="4212" max="4212" width="3" style="128" customWidth="1"/>
    <col min="4213" max="4213" width="2.44140625" style="128" customWidth="1"/>
    <col min="4214" max="4214" width="2.6640625" style="128" customWidth="1"/>
    <col min="4215" max="4217" width="0" style="128" hidden="1" customWidth="1"/>
    <col min="4218" max="4218" width="3.88671875" style="128" customWidth="1"/>
    <col min="4219" max="4219" width="0" style="128" hidden="1" customWidth="1"/>
    <col min="4220" max="4221" width="13" style="128" customWidth="1"/>
    <col min="4222" max="4222" width="13.21875" style="128" customWidth="1"/>
    <col min="4223" max="4223" width="5.6640625" style="128" customWidth="1"/>
    <col min="4224" max="4224" width="13.21875" style="128" customWidth="1"/>
    <col min="4225" max="4225" width="3.6640625" style="128" customWidth="1"/>
    <col min="4226" max="4226" width="2.6640625" style="128" customWidth="1"/>
    <col min="4227" max="4229" width="0" style="128" hidden="1" customWidth="1"/>
    <col min="4230" max="4230" width="2.6640625" style="128" customWidth="1"/>
    <col min="4231" max="4231" width="0" style="128" hidden="1" customWidth="1"/>
    <col min="4232" max="4232" width="2.6640625" style="128" customWidth="1"/>
    <col min="4233" max="4233" width="0" style="128" hidden="1" customWidth="1"/>
    <col min="4234" max="4234" width="3.88671875" style="128" customWidth="1"/>
    <col min="4235" max="4235" width="30" style="128" customWidth="1"/>
    <col min="4236" max="4236" width="20.44140625" style="128" customWidth="1"/>
    <col min="4237" max="4237" width="8" style="128" customWidth="1"/>
    <col min="4238" max="4238" width="17" style="128" customWidth="1"/>
    <col min="4239" max="4239" width="37.33203125" style="128" customWidth="1"/>
    <col min="4240" max="4240" width="5.109375" style="128" customWidth="1"/>
    <col min="4241" max="4241" width="27.44140625" style="128" customWidth="1"/>
    <col min="4242" max="4242" width="14.109375" style="128" customWidth="1"/>
    <col min="4243" max="4244" width="8.109375" style="128" customWidth="1"/>
    <col min="4245" max="4245" width="9.77734375" style="128" customWidth="1"/>
    <col min="4246" max="4246" width="1.88671875" style="128" customWidth="1"/>
    <col min="4247" max="4452" width="10.88671875" style="128"/>
    <col min="4453" max="4453" width="10.44140625" style="128" customWidth="1"/>
    <col min="4454" max="4454" width="2.33203125" style="128" customWidth="1"/>
    <col min="4455" max="4456" width="5.6640625" style="128" customWidth="1"/>
    <col min="4457" max="4457" width="5.109375" style="128" customWidth="1"/>
    <col min="4458" max="4458" width="5.6640625" style="128" customWidth="1"/>
    <col min="4459" max="4459" width="12" style="128" customWidth="1"/>
    <col min="4460" max="4461" width="7.88671875" style="128" customWidth="1"/>
    <col min="4462" max="4462" width="2.109375" style="128" customWidth="1"/>
    <col min="4463" max="4463" width="7.77734375" style="128" customWidth="1"/>
    <col min="4464" max="4464" width="6.44140625" style="128" customWidth="1"/>
    <col min="4465" max="4467" width="3.21875" style="128" customWidth="1"/>
    <col min="4468" max="4468" width="3" style="128" customWidth="1"/>
    <col min="4469" max="4469" width="2.44140625" style="128" customWidth="1"/>
    <col min="4470" max="4470" width="2.6640625" style="128" customWidth="1"/>
    <col min="4471" max="4473" width="0" style="128" hidden="1" customWidth="1"/>
    <col min="4474" max="4474" width="3.88671875" style="128" customWidth="1"/>
    <col min="4475" max="4475" width="0" style="128" hidden="1" customWidth="1"/>
    <col min="4476" max="4477" width="13" style="128" customWidth="1"/>
    <col min="4478" max="4478" width="13.21875" style="128" customWidth="1"/>
    <col min="4479" max="4479" width="5.6640625" style="128" customWidth="1"/>
    <col min="4480" max="4480" width="13.21875" style="128" customWidth="1"/>
    <col min="4481" max="4481" width="3.6640625" style="128" customWidth="1"/>
    <col min="4482" max="4482" width="2.6640625" style="128" customWidth="1"/>
    <col min="4483" max="4485" width="0" style="128" hidden="1" customWidth="1"/>
    <col min="4486" max="4486" width="2.6640625" style="128" customWidth="1"/>
    <col min="4487" max="4487" width="0" style="128" hidden="1" customWidth="1"/>
    <col min="4488" max="4488" width="2.6640625" style="128" customWidth="1"/>
    <col min="4489" max="4489" width="0" style="128" hidden="1" customWidth="1"/>
    <col min="4490" max="4490" width="3.88671875" style="128" customWidth="1"/>
    <col min="4491" max="4491" width="30" style="128" customWidth="1"/>
    <col min="4492" max="4492" width="20.44140625" style="128" customWidth="1"/>
    <col min="4493" max="4493" width="8" style="128" customWidth="1"/>
    <col min="4494" max="4494" width="17" style="128" customWidth="1"/>
    <col min="4495" max="4495" width="37.33203125" style="128" customWidth="1"/>
    <col min="4496" max="4496" width="5.109375" style="128" customWidth="1"/>
    <col min="4497" max="4497" width="27.44140625" style="128" customWidth="1"/>
    <col min="4498" max="4498" width="14.109375" style="128" customWidth="1"/>
    <col min="4499" max="4500" width="8.109375" style="128" customWidth="1"/>
    <col min="4501" max="4501" width="9.77734375" style="128" customWidth="1"/>
    <col min="4502" max="4502" width="1.88671875" style="128" customWidth="1"/>
    <col min="4503" max="4708" width="10.88671875" style="128"/>
    <col min="4709" max="4709" width="10.44140625" style="128" customWidth="1"/>
    <col min="4710" max="4710" width="2.33203125" style="128" customWidth="1"/>
    <col min="4711" max="4712" width="5.6640625" style="128" customWidth="1"/>
    <col min="4713" max="4713" width="5.109375" style="128" customWidth="1"/>
    <col min="4714" max="4714" width="5.6640625" style="128" customWidth="1"/>
    <col min="4715" max="4715" width="12" style="128" customWidth="1"/>
    <col min="4716" max="4717" width="7.88671875" style="128" customWidth="1"/>
    <col min="4718" max="4718" width="2.109375" style="128" customWidth="1"/>
    <col min="4719" max="4719" width="7.77734375" style="128" customWidth="1"/>
    <col min="4720" max="4720" width="6.44140625" style="128" customWidth="1"/>
    <col min="4721" max="4723" width="3.21875" style="128" customWidth="1"/>
    <col min="4724" max="4724" width="3" style="128" customWidth="1"/>
    <col min="4725" max="4725" width="2.44140625" style="128" customWidth="1"/>
    <col min="4726" max="4726" width="2.6640625" style="128" customWidth="1"/>
    <col min="4727" max="4729" width="0" style="128" hidden="1" customWidth="1"/>
    <col min="4730" max="4730" width="3.88671875" style="128" customWidth="1"/>
    <col min="4731" max="4731" width="0" style="128" hidden="1" customWidth="1"/>
    <col min="4732" max="4733" width="13" style="128" customWidth="1"/>
    <col min="4734" max="4734" width="13.21875" style="128" customWidth="1"/>
    <col min="4735" max="4735" width="5.6640625" style="128" customWidth="1"/>
    <col min="4736" max="4736" width="13.21875" style="128" customWidth="1"/>
    <col min="4737" max="4737" width="3.6640625" style="128" customWidth="1"/>
    <col min="4738" max="4738" width="2.6640625" style="128" customWidth="1"/>
    <col min="4739" max="4741" width="0" style="128" hidden="1" customWidth="1"/>
    <col min="4742" max="4742" width="2.6640625" style="128" customWidth="1"/>
    <col min="4743" max="4743" width="0" style="128" hidden="1" customWidth="1"/>
    <col min="4744" max="4744" width="2.6640625" style="128" customWidth="1"/>
    <col min="4745" max="4745" width="0" style="128" hidden="1" customWidth="1"/>
    <col min="4746" max="4746" width="3.88671875" style="128" customWidth="1"/>
    <col min="4747" max="4747" width="30" style="128" customWidth="1"/>
    <col min="4748" max="4748" width="20.44140625" style="128" customWidth="1"/>
    <col min="4749" max="4749" width="8" style="128" customWidth="1"/>
    <col min="4750" max="4750" width="17" style="128" customWidth="1"/>
    <col min="4751" max="4751" width="37.33203125" style="128" customWidth="1"/>
    <col min="4752" max="4752" width="5.109375" style="128" customWidth="1"/>
    <col min="4753" max="4753" width="27.44140625" style="128" customWidth="1"/>
    <col min="4754" max="4754" width="14.109375" style="128" customWidth="1"/>
    <col min="4755" max="4756" width="8.109375" style="128" customWidth="1"/>
    <col min="4757" max="4757" width="9.77734375" style="128" customWidth="1"/>
    <col min="4758" max="4758" width="1.88671875" style="128" customWidth="1"/>
    <col min="4759" max="4964" width="10.88671875" style="128"/>
    <col min="4965" max="4965" width="10.44140625" style="128" customWidth="1"/>
    <col min="4966" max="4966" width="2.33203125" style="128" customWidth="1"/>
    <col min="4967" max="4968" width="5.6640625" style="128" customWidth="1"/>
    <col min="4969" max="4969" width="5.109375" style="128" customWidth="1"/>
    <col min="4970" max="4970" width="5.6640625" style="128" customWidth="1"/>
    <col min="4971" max="4971" width="12" style="128" customWidth="1"/>
    <col min="4972" max="4973" width="7.88671875" style="128" customWidth="1"/>
    <col min="4974" max="4974" width="2.109375" style="128" customWidth="1"/>
    <col min="4975" max="4975" width="7.77734375" style="128" customWidth="1"/>
    <col min="4976" max="4976" width="6.44140625" style="128" customWidth="1"/>
    <col min="4977" max="4979" width="3.21875" style="128" customWidth="1"/>
    <col min="4980" max="4980" width="3" style="128" customWidth="1"/>
    <col min="4981" max="4981" width="2.44140625" style="128" customWidth="1"/>
    <col min="4982" max="4982" width="2.6640625" style="128" customWidth="1"/>
    <col min="4983" max="4985" width="0" style="128" hidden="1" customWidth="1"/>
    <col min="4986" max="4986" width="3.88671875" style="128" customWidth="1"/>
    <col min="4987" max="4987" width="0" style="128" hidden="1" customWidth="1"/>
    <col min="4988" max="4989" width="13" style="128" customWidth="1"/>
    <col min="4990" max="4990" width="13.21875" style="128" customWidth="1"/>
    <col min="4991" max="4991" width="5.6640625" style="128" customWidth="1"/>
    <col min="4992" max="4992" width="13.21875" style="128" customWidth="1"/>
    <col min="4993" max="4993" width="3.6640625" style="128" customWidth="1"/>
    <col min="4994" max="4994" width="2.6640625" style="128" customWidth="1"/>
    <col min="4995" max="4997" width="0" style="128" hidden="1" customWidth="1"/>
    <col min="4998" max="4998" width="2.6640625" style="128" customWidth="1"/>
    <col min="4999" max="4999" width="0" style="128" hidden="1" customWidth="1"/>
    <col min="5000" max="5000" width="2.6640625" style="128" customWidth="1"/>
    <col min="5001" max="5001" width="0" style="128" hidden="1" customWidth="1"/>
    <col min="5002" max="5002" width="3.88671875" style="128" customWidth="1"/>
    <col min="5003" max="5003" width="30" style="128" customWidth="1"/>
    <col min="5004" max="5004" width="20.44140625" style="128" customWidth="1"/>
    <col min="5005" max="5005" width="8" style="128" customWidth="1"/>
    <col min="5006" max="5006" width="17" style="128" customWidth="1"/>
    <col min="5007" max="5007" width="37.33203125" style="128" customWidth="1"/>
    <col min="5008" max="5008" width="5.109375" style="128" customWidth="1"/>
    <col min="5009" max="5009" width="27.44140625" style="128" customWidth="1"/>
    <col min="5010" max="5010" width="14.109375" style="128" customWidth="1"/>
    <col min="5011" max="5012" width="8.109375" style="128" customWidth="1"/>
    <col min="5013" max="5013" width="9.77734375" style="128" customWidth="1"/>
    <col min="5014" max="5014" width="1.88671875" style="128" customWidth="1"/>
    <col min="5015" max="5220" width="10.88671875" style="128"/>
    <col min="5221" max="5221" width="10.44140625" style="128" customWidth="1"/>
    <col min="5222" max="5222" width="2.33203125" style="128" customWidth="1"/>
    <col min="5223" max="5224" width="5.6640625" style="128" customWidth="1"/>
    <col min="5225" max="5225" width="5.109375" style="128" customWidth="1"/>
    <col min="5226" max="5226" width="5.6640625" style="128" customWidth="1"/>
    <col min="5227" max="5227" width="12" style="128" customWidth="1"/>
    <col min="5228" max="5229" width="7.88671875" style="128" customWidth="1"/>
    <col min="5230" max="5230" width="2.109375" style="128" customWidth="1"/>
    <col min="5231" max="5231" width="7.77734375" style="128" customWidth="1"/>
    <col min="5232" max="5232" width="6.44140625" style="128" customWidth="1"/>
    <col min="5233" max="5235" width="3.21875" style="128" customWidth="1"/>
    <col min="5236" max="5236" width="3" style="128" customWidth="1"/>
    <col min="5237" max="5237" width="2.44140625" style="128" customWidth="1"/>
    <col min="5238" max="5238" width="2.6640625" style="128" customWidth="1"/>
    <col min="5239" max="5241" width="0" style="128" hidden="1" customWidth="1"/>
    <col min="5242" max="5242" width="3.88671875" style="128" customWidth="1"/>
    <col min="5243" max="5243" width="0" style="128" hidden="1" customWidth="1"/>
    <col min="5244" max="5245" width="13" style="128" customWidth="1"/>
    <col min="5246" max="5246" width="13.21875" style="128" customWidth="1"/>
    <col min="5247" max="5247" width="5.6640625" style="128" customWidth="1"/>
    <col min="5248" max="5248" width="13.21875" style="128" customWidth="1"/>
    <col min="5249" max="5249" width="3.6640625" style="128" customWidth="1"/>
    <col min="5250" max="5250" width="2.6640625" style="128" customWidth="1"/>
    <col min="5251" max="5253" width="0" style="128" hidden="1" customWidth="1"/>
    <col min="5254" max="5254" width="2.6640625" style="128" customWidth="1"/>
    <col min="5255" max="5255" width="0" style="128" hidden="1" customWidth="1"/>
    <col min="5256" max="5256" width="2.6640625" style="128" customWidth="1"/>
    <col min="5257" max="5257" width="0" style="128" hidden="1" customWidth="1"/>
    <col min="5258" max="5258" width="3.88671875" style="128" customWidth="1"/>
    <col min="5259" max="5259" width="30" style="128" customWidth="1"/>
    <col min="5260" max="5260" width="20.44140625" style="128" customWidth="1"/>
    <col min="5261" max="5261" width="8" style="128" customWidth="1"/>
    <col min="5262" max="5262" width="17" style="128" customWidth="1"/>
    <col min="5263" max="5263" width="37.33203125" style="128" customWidth="1"/>
    <col min="5264" max="5264" width="5.109375" style="128" customWidth="1"/>
    <col min="5265" max="5265" width="27.44140625" style="128" customWidth="1"/>
    <col min="5266" max="5266" width="14.109375" style="128" customWidth="1"/>
    <col min="5267" max="5268" width="8.109375" style="128" customWidth="1"/>
    <col min="5269" max="5269" width="9.77734375" style="128" customWidth="1"/>
    <col min="5270" max="5270" width="1.88671875" style="128" customWidth="1"/>
    <col min="5271" max="5476" width="10.88671875" style="128"/>
    <col min="5477" max="5477" width="10.44140625" style="128" customWidth="1"/>
    <col min="5478" max="5478" width="2.33203125" style="128" customWidth="1"/>
    <col min="5479" max="5480" width="5.6640625" style="128" customWidth="1"/>
    <col min="5481" max="5481" width="5.109375" style="128" customWidth="1"/>
    <col min="5482" max="5482" width="5.6640625" style="128" customWidth="1"/>
    <col min="5483" max="5483" width="12" style="128" customWidth="1"/>
    <col min="5484" max="5485" width="7.88671875" style="128" customWidth="1"/>
    <col min="5486" max="5486" width="2.109375" style="128" customWidth="1"/>
    <col min="5487" max="5487" width="7.77734375" style="128" customWidth="1"/>
    <col min="5488" max="5488" width="6.44140625" style="128" customWidth="1"/>
    <col min="5489" max="5491" width="3.21875" style="128" customWidth="1"/>
    <col min="5492" max="5492" width="3" style="128" customWidth="1"/>
    <col min="5493" max="5493" width="2.44140625" style="128" customWidth="1"/>
    <col min="5494" max="5494" width="2.6640625" style="128" customWidth="1"/>
    <col min="5495" max="5497" width="0" style="128" hidden="1" customWidth="1"/>
    <col min="5498" max="5498" width="3.88671875" style="128" customWidth="1"/>
    <col min="5499" max="5499" width="0" style="128" hidden="1" customWidth="1"/>
    <col min="5500" max="5501" width="13" style="128" customWidth="1"/>
    <col min="5502" max="5502" width="13.21875" style="128" customWidth="1"/>
    <col min="5503" max="5503" width="5.6640625" style="128" customWidth="1"/>
    <col min="5504" max="5504" width="13.21875" style="128" customWidth="1"/>
    <col min="5505" max="5505" width="3.6640625" style="128" customWidth="1"/>
    <col min="5506" max="5506" width="2.6640625" style="128" customWidth="1"/>
    <col min="5507" max="5509" width="0" style="128" hidden="1" customWidth="1"/>
    <col min="5510" max="5510" width="2.6640625" style="128" customWidth="1"/>
    <col min="5511" max="5511" width="0" style="128" hidden="1" customWidth="1"/>
    <col min="5512" max="5512" width="2.6640625" style="128" customWidth="1"/>
    <col min="5513" max="5513" width="0" style="128" hidden="1" customWidth="1"/>
    <col min="5514" max="5514" width="3.88671875" style="128" customWidth="1"/>
    <col min="5515" max="5515" width="30" style="128" customWidth="1"/>
    <col min="5516" max="5516" width="20.44140625" style="128" customWidth="1"/>
    <col min="5517" max="5517" width="8" style="128" customWidth="1"/>
    <col min="5518" max="5518" width="17" style="128" customWidth="1"/>
    <col min="5519" max="5519" width="37.33203125" style="128" customWidth="1"/>
    <col min="5520" max="5520" width="5.109375" style="128" customWidth="1"/>
    <col min="5521" max="5521" width="27.44140625" style="128" customWidth="1"/>
    <col min="5522" max="5522" width="14.109375" style="128" customWidth="1"/>
    <col min="5523" max="5524" width="8.109375" style="128" customWidth="1"/>
    <col min="5525" max="5525" width="9.77734375" style="128" customWidth="1"/>
    <col min="5526" max="5526" width="1.88671875" style="128" customWidth="1"/>
    <col min="5527" max="5732" width="10.88671875" style="128"/>
    <col min="5733" max="5733" width="10.44140625" style="128" customWidth="1"/>
    <col min="5734" max="5734" width="2.33203125" style="128" customWidth="1"/>
    <col min="5735" max="5736" width="5.6640625" style="128" customWidth="1"/>
    <col min="5737" max="5737" width="5.109375" style="128" customWidth="1"/>
    <col min="5738" max="5738" width="5.6640625" style="128" customWidth="1"/>
    <col min="5739" max="5739" width="12" style="128" customWidth="1"/>
    <col min="5740" max="5741" width="7.88671875" style="128" customWidth="1"/>
    <col min="5742" max="5742" width="2.109375" style="128" customWidth="1"/>
    <col min="5743" max="5743" width="7.77734375" style="128" customWidth="1"/>
    <col min="5744" max="5744" width="6.44140625" style="128" customWidth="1"/>
    <col min="5745" max="5747" width="3.21875" style="128" customWidth="1"/>
    <col min="5748" max="5748" width="3" style="128" customWidth="1"/>
    <col min="5749" max="5749" width="2.44140625" style="128" customWidth="1"/>
    <col min="5750" max="5750" width="2.6640625" style="128" customWidth="1"/>
    <col min="5751" max="5753" width="0" style="128" hidden="1" customWidth="1"/>
    <col min="5754" max="5754" width="3.88671875" style="128" customWidth="1"/>
    <col min="5755" max="5755" width="0" style="128" hidden="1" customWidth="1"/>
    <col min="5756" max="5757" width="13" style="128" customWidth="1"/>
    <col min="5758" max="5758" width="13.21875" style="128" customWidth="1"/>
    <col min="5759" max="5759" width="5.6640625" style="128" customWidth="1"/>
    <col min="5760" max="5760" width="13.21875" style="128" customWidth="1"/>
    <col min="5761" max="5761" width="3.6640625" style="128" customWidth="1"/>
    <col min="5762" max="5762" width="2.6640625" style="128" customWidth="1"/>
    <col min="5763" max="5765" width="0" style="128" hidden="1" customWidth="1"/>
    <col min="5766" max="5766" width="2.6640625" style="128" customWidth="1"/>
    <col min="5767" max="5767" width="0" style="128" hidden="1" customWidth="1"/>
    <col min="5768" max="5768" width="2.6640625" style="128" customWidth="1"/>
    <col min="5769" max="5769" width="0" style="128" hidden="1" customWidth="1"/>
    <col min="5770" max="5770" width="3.88671875" style="128" customWidth="1"/>
    <col min="5771" max="5771" width="30" style="128" customWidth="1"/>
    <col min="5772" max="5772" width="20.44140625" style="128" customWidth="1"/>
    <col min="5773" max="5773" width="8" style="128" customWidth="1"/>
    <col min="5774" max="5774" width="17" style="128" customWidth="1"/>
    <col min="5775" max="5775" width="37.33203125" style="128" customWidth="1"/>
    <col min="5776" max="5776" width="5.109375" style="128" customWidth="1"/>
    <col min="5777" max="5777" width="27.44140625" style="128" customWidth="1"/>
    <col min="5778" max="5778" width="14.109375" style="128" customWidth="1"/>
    <col min="5779" max="5780" width="8.109375" style="128" customWidth="1"/>
    <col min="5781" max="5781" width="9.77734375" style="128" customWidth="1"/>
    <col min="5782" max="5782" width="1.88671875" style="128" customWidth="1"/>
    <col min="5783" max="5988" width="10.88671875" style="128"/>
    <col min="5989" max="5989" width="10.44140625" style="128" customWidth="1"/>
    <col min="5990" max="5990" width="2.33203125" style="128" customWidth="1"/>
    <col min="5991" max="5992" width="5.6640625" style="128" customWidth="1"/>
    <col min="5993" max="5993" width="5.109375" style="128" customWidth="1"/>
    <col min="5994" max="5994" width="5.6640625" style="128" customWidth="1"/>
    <col min="5995" max="5995" width="12" style="128" customWidth="1"/>
    <col min="5996" max="5997" width="7.88671875" style="128" customWidth="1"/>
    <col min="5998" max="5998" width="2.109375" style="128" customWidth="1"/>
    <col min="5999" max="5999" width="7.77734375" style="128" customWidth="1"/>
    <col min="6000" max="6000" width="6.44140625" style="128" customWidth="1"/>
    <col min="6001" max="6003" width="3.21875" style="128" customWidth="1"/>
    <col min="6004" max="6004" width="3" style="128" customWidth="1"/>
    <col min="6005" max="6005" width="2.44140625" style="128" customWidth="1"/>
    <col min="6006" max="6006" width="2.6640625" style="128" customWidth="1"/>
    <col min="6007" max="6009" width="0" style="128" hidden="1" customWidth="1"/>
    <col min="6010" max="6010" width="3.88671875" style="128" customWidth="1"/>
    <col min="6011" max="6011" width="0" style="128" hidden="1" customWidth="1"/>
    <col min="6012" max="6013" width="13" style="128" customWidth="1"/>
    <col min="6014" max="6014" width="13.21875" style="128" customWidth="1"/>
    <col min="6015" max="6015" width="5.6640625" style="128" customWidth="1"/>
    <col min="6016" max="6016" width="13.21875" style="128" customWidth="1"/>
    <col min="6017" max="6017" width="3.6640625" style="128" customWidth="1"/>
    <col min="6018" max="6018" width="2.6640625" style="128" customWidth="1"/>
    <col min="6019" max="6021" width="0" style="128" hidden="1" customWidth="1"/>
    <col min="6022" max="6022" width="2.6640625" style="128" customWidth="1"/>
    <col min="6023" max="6023" width="0" style="128" hidden="1" customWidth="1"/>
    <col min="6024" max="6024" width="2.6640625" style="128" customWidth="1"/>
    <col min="6025" max="6025" width="0" style="128" hidden="1" customWidth="1"/>
    <col min="6026" max="6026" width="3.88671875" style="128" customWidth="1"/>
    <col min="6027" max="6027" width="30" style="128" customWidth="1"/>
    <col min="6028" max="6028" width="20.44140625" style="128" customWidth="1"/>
    <col min="6029" max="6029" width="8" style="128" customWidth="1"/>
    <col min="6030" max="6030" width="17" style="128" customWidth="1"/>
    <col min="6031" max="6031" width="37.33203125" style="128" customWidth="1"/>
    <col min="6032" max="6032" width="5.109375" style="128" customWidth="1"/>
    <col min="6033" max="6033" width="27.44140625" style="128" customWidth="1"/>
    <col min="6034" max="6034" width="14.109375" style="128" customWidth="1"/>
    <col min="6035" max="6036" width="8.109375" style="128" customWidth="1"/>
    <col min="6037" max="6037" width="9.77734375" style="128" customWidth="1"/>
    <col min="6038" max="6038" width="1.88671875" style="128" customWidth="1"/>
    <col min="6039" max="6244" width="10.88671875" style="128"/>
    <col min="6245" max="6245" width="10.44140625" style="128" customWidth="1"/>
    <col min="6246" max="6246" width="2.33203125" style="128" customWidth="1"/>
    <col min="6247" max="6248" width="5.6640625" style="128" customWidth="1"/>
    <col min="6249" max="6249" width="5.109375" style="128" customWidth="1"/>
    <col min="6250" max="6250" width="5.6640625" style="128" customWidth="1"/>
    <col min="6251" max="6251" width="12" style="128" customWidth="1"/>
    <col min="6252" max="6253" width="7.88671875" style="128" customWidth="1"/>
    <col min="6254" max="6254" width="2.109375" style="128" customWidth="1"/>
    <col min="6255" max="6255" width="7.77734375" style="128" customWidth="1"/>
    <col min="6256" max="6256" width="6.44140625" style="128" customWidth="1"/>
    <col min="6257" max="6259" width="3.21875" style="128" customWidth="1"/>
    <col min="6260" max="6260" width="3" style="128" customWidth="1"/>
    <col min="6261" max="6261" width="2.44140625" style="128" customWidth="1"/>
    <col min="6262" max="6262" width="2.6640625" style="128" customWidth="1"/>
    <col min="6263" max="6265" width="0" style="128" hidden="1" customWidth="1"/>
    <col min="6266" max="6266" width="3.88671875" style="128" customWidth="1"/>
    <col min="6267" max="6267" width="0" style="128" hidden="1" customWidth="1"/>
    <col min="6268" max="6269" width="13" style="128" customWidth="1"/>
    <col min="6270" max="6270" width="13.21875" style="128" customWidth="1"/>
    <col min="6271" max="6271" width="5.6640625" style="128" customWidth="1"/>
    <col min="6272" max="6272" width="13.21875" style="128" customWidth="1"/>
    <col min="6273" max="6273" width="3.6640625" style="128" customWidth="1"/>
    <col min="6274" max="6274" width="2.6640625" style="128" customWidth="1"/>
    <col min="6275" max="6277" width="0" style="128" hidden="1" customWidth="1"/>
    <col min="6278" max="6278" width="2.6640625" style="128" customWidth="1"/>
    <col min="6279" max="6279" width="0" style="128" hidden="1" customWidth="1"/>
    <col min="6280" max="6280" width="2.6640625" style="128" customWidth="1"/>
    <col min="6281" max="6281" width="0" style="128" hidden="1" customWidth="1"/>
    <col min="6282" max="6282" width="3.88671875" style="128" customWidth="1"/>
    <col min="6283" max="6283" width="30" style="128" customWidth="1"/>
    <col min="6284" max="6284" width="20.44140625" style="128" customWidth="1"/>
    <col min="6285" max="6285" width="8" style="128" customWidth="1"/>
    <col min="6286" max="6286" width="17" style="128" customWidth="1"/>
    <col min="6287" max="6287" width="37.33203125" style="128" customWidth="1"/>
    <col min="6288" max="6288" width="5.109375" style="128" customWidth="1"/>
    <col min="6289" max="6289" width="27.44140625" style="128" customWidth="1"/>
    <col min="6290" max="6290" width="14.109375" style="128" customWidth="1"/>
    <col min="6291" max="6292" width="8.109375" style="128" customWidth="1"/>
    <col min="6293" max="6293" width="9.77734375" style="128" customWidth="1"/>
    <col min="6294" max="6294" width="1.88671875" style="128" customWidth="1"/>
    <col min="6295" max="6500" width="10.88671875" style="128"/>
    <col min="6501" max="6501" width="10.44140625" style="128" customWidth="1"/>
    <col min="6502" max="6502" width="2.33203125" style="128" customWidth="1"/>
    <col min="6503" max="6504" width="5.6640625" style="128" customWidth="1"/>
    <col min="6505" max="6505" width="5.109375" style="128" customWidth="1"/>
    <col min="6506" max="6506" width="5.6640625" style="128" customWidth="1"/>
    <col min="6507" max="6507" width="12" style="128" customWidth="1"/>
    <col min="6508" max="6509" width="7.88671875" style="128" customWidth="1"/>
    <col min="6510" max="6510" width="2.109375" style="128" customWidth="1"/>
    <col min="6511" max="6511" width="7.77734375" style="128" customWidth="1"/>
    <col min="6512" max="6512" width="6.44140625" style="128" customWidth="1"/>
    <col min="6513" max="6515" width="3.21875" style="128" customWidth="1"/>
    <col min="6516" max="6516" width="3" style="128" customWidth="1"/>
    <col min="6517" max="6517" width="2.44140625" style="128" customWidth="1"/>
    <col min="6518" max="6518" width="2.6640625" style="128" customWidth="1"/>
    <col min="6519" max="6521" width="0" style="128" hidden="1" customWidth="1"/>
    <col min="6522" max="6522" width="3.88671875" style="128" customWidth="1"/>
    <col min="6523" max="6523" width="0" style="128" hidden="1" customWidth="1"/>
    <col min="6524" max="6525" width="13" style="128" customWidth="1"/>
    <col min="6526" max="6526" width="13.21875" style="128" customWidth="1"/>
    <col min="6527" max="6527" width="5.6640625" style="128" customWidth="1"/>
    <col min="6528" max="6528" width="13.21875" style="128" customWidth="1"/>
    <col min="6529" max="6529" width="3.6640625" style="128" customWidth="1"/>
    <col min="6530" max="6530" width="2.6640625" style="128" customWidth="1"/>
    <col min="6531" max="6533" width="0" style="128" hidden="1" customWidth="1"/>
    <col min="6534" max="6534" width="2.6640625" style="128" customWidth="1"/>
    <col min="6535" max="6535" width="0" style="128" hidden="1" customWidth="1"/>
    <col min="6536" max="6536" width="2.6640625" style="128" customWidth="1"/>
    <col min="6537" max="6537" width="0" style="128" hidden="1" customWidth="1"/>
    <col min="6538" max="6538" width="3.88671875" style="128" customWidth="1"/>
    <col min="6539" max="6539" width="30" style="128" customWidth="1"/>
    <col min="6540" max="6540" width="20.44140625" style="128" customWidth="1"/>
    <col min="6541" max="6541" width="8" style="128" customWidth="1"/>
    <col min="6542" max="6542" width="17" style="128" customWidth="1"/>
    <col min="6543" max="6543" width="37.33203125" style="128" customWidth="1"/>
    <col min="6544" max="6544" width="5.109375" style="128" customWidth="1"/>
    <col min="6545" max="6545" width="27.44140625" style="128" customWidth="1"/>
    <col min="6546" max="6546" width="14.109375" style="128" customWidth="1"/>
    <col min="6547" max="6548" width="8.109375" style="128" customWidth="1"/>
    <col min="6549" max="6549" width="9.77734375" style="128" customWidth="1"/>
    <col min="6550" max="6550" width="1.88671875" style="128" customWidth="1"/>
    <col min="6551" max="6756" width="10.88671875" style="128"/>
    <col min="6757" max="6757" width="10.44140625" style="128" customWidth="1"/>
    <col min="6758" max="6758" width="2.33203125" style="128" customWidth="1"/>
    <col min="6759" max="6760" width="5.6640625" style="128" customWidth="1"/>
    <col min="6761" max="6761" width="5.109375" style="128" customWidth="1"/>
    <col min="6762" max="6762" width="5.6640625" style="128" customWidth="1"/>
    <col min="6763" max="6763" width="12" style="128" customWidth="1"/>
    <col min="6764" max="6765" width="7.88671875" style="128" customWidth="1"/>
    <col min="6766" max="6766" width="2.109375" style="128" customWidth="1"/>
    <col min="6767" max="6767" width="7.77734375" style="128" customWidth="1"/>
    <col min="6768" max="6768" width="6.44140625" style="128" customWidth="1"/>
    <col min="6769" max="6771" width="3.21875" style="128" customWidth="1"/>
    <col min="6772" max="6772" width="3" style="128" customWidth="1"/>
    <col min="6773" max="6773" width="2.44140625" style="128" customWidth="1"/>
    <col min="6774" max="6774" width="2.6640625" style="128" customWidth="1"/>
    <col min="6775" max="6777" width="0" style="128" hidden="1" customWidth="1"/>
    <col min="6778" max="6778" width="3.88671875" style="128" customWidth="1"/>
    <col min="6779" max="6779" width="0" style="128" hidden="1" customWidth="1"/>
    <col min="6780" max="6781" width="13" style="128" customWidth="1"/>
    <col min="6782" max="6782" width="13.21875" style="128" customWidth="1"/>
    <col min="6783" max="6783" width="5.6640625" style="128" customWidth="1"/>
    <col min="6784" max="6784" width="13.21875" style="128" customWidth="1"/>
    <col min="6785" max="6785" width="3.6640625" style="128" customWidth="1"/>
    <col min="6786" max="6786" width="2.6640625" style="128" customWidth="1"/>
    <col min="6787" max="6789" width="0" style="128" hidden="1" customWidth="1"/>
    <col min="6790" max="6790" width="2.6640625" style="128" customWidth="1"/>
    <col min="6791" max="6791" width="0" style="128" hidden="1" customWidth="1"/>
    <col min="6792" max="6792" width="2.6640625" style="128" customWidth="1"/>
    <col min="6793" max="6793" width="0" style="128" hidden="1" customWidth="1"/>
    <col min="6794" max="6794" width="3.88671875" style="128" customWidth="1"/>
    <col min="6795" max="6795" width="30" style="128" customWidth="1"/>
    <col min="6796" max="6796" width="20.44140625" style="128" customWidth="1"/>
    <col min="6797" max="6797" width="8" style="128" customWidth="1"/>
    <col min="6798" max="6798" width="17" style="128" customWidth="1"/>
    <col min="6799" max="6799" width="37.33203125" style="128" customWidth="1"/>
    <col min="6800" max="6800" width="5.109375" style="128" customWidth="1"/>
    <col min="6801" max="6801" width="27.44140625" style="128" customWidth="1"/>
    <col min="6802" max="6802" width="14.109375" style="128" customWidth="1"/>
    <col min="6803" max="6804" width="8.109375" style="128" customWidth="1"/>
    <col min="6805" max="6805" width="9.77734375" style="128" customWidth="1"/>
    <col min="6806" max="6806" width="1.88671875" style="128" customWidth="1"/>
    <col min="6807" max="7012" width="10.88671875" style="128"/>
    <col min="7013" max="7013" width="10.44140625" style="128" customWidth="1"/>
    <col min="7014" max="7014" width="2.33203125" style="128" customWidth="1"/>
    <col min="7015" max="7016" width="5.6640625" style="128" customWidth="1"/>
    <col min="7017" max="7017" width="5.109375" style="128" customWidth="1"/>
    <col min="7018" max="7018" width="5.6640625" style="128" customWidth="1"/>
    <col min="7019" max="7019" width="12" style="128" customWidth="1"/>
    <col min="7020" max="7021" width="7.88671875" style="128" customWidth="1"/>
    <col min="7022" max="7022" width="2.109375" style="128" customWidth="1"/>
    <col min="7023" max="7023" width="7.77734375" style="128" customWidth="1"/>
    <col min="7024" max="7024" width="6.44140625" style="128" customWidth="1"/>
    <col min="7025" max="7027" width="3.21875" style="128" customWidth="1"/>
    <col min="7028" max="7028" width="3" style="128" customWidth="1"/>
    <col min="7029" max="7029" width="2.44140625" style="128" customWidth="1"/>
    <col min="7030" max="7030" width="2.6640625" style="128" customWidth="1"/>
    <col min="7031" max="7033" width="0" style="128" hidden="1" customWidth="1"/>
    <col min="7034" max="7034" width="3.88671875" style="128" customWidth="1"/>
    <col min="7035" max="7035" width="0" style="128" hidden="1" customWidth="1"/>
    <col min="7036" max="7037" width="13" style="128" customWidth="1"/>
    <col min="7038" max="7038" width="13.21875" style="128" customWidth="1"/>
    <col min="7039" max="7039" width="5.6640625" style="128" customWidth="1"/>
    <col min="7040" max="7040" width="13.21875" style="128" customWidth="1"/>
    <col min="7041" max="7041" width="3.6640625" style="128" customWidth="1"/>
    <col min="7042" max="7042" width="2.6640625" style="128" customWidth="1"/>
    <col min="7043" max="7045" width="0" style="128" hidden="1" customWidth="1"/>
    <col min="7046" max="7046" width="2.6640625" style="128" customWidth="1"/>
    <col min="7047" max="7047" width="0" style="128" hidden="1" customWidth="1"/>
    <col min="7048" max="7048" width="2.6640625" style="128" customWidth="1"/>
    <col min="7049" max="7049" width="0" style="128" hidden="1" customWidth="1"/>
    <col min="7050" max="7050" width="3.88671875" style="128" customWidth="1"/>
    <col min="7051" max="7051" width="30" style="128" customWidth="1"/>
    <col min="7052" max="7052" width="20.44140625" style="128" customWidth="1"/>
    <col min="7053" max="7053" width="8" style="128" customWidth="1"/>
    <col min="7054" max="7054" width="17" style="128" customWidth="1"/>
    <col min="7055" max="7055" width="37.33203125" style="128" customWidth="1"/>
    <col min="7056" max="7056" width="5.109375" style="128" customWidth="1"/>
    <col min="7057" max="7057" width="27.44140625" style="128" customWidth="1"/>
    <col min="7058" max="7058" width="14.109375" style="128" customWidth="1"/>
    <col min="7059" max="7060" width="8.109375" style="128" customWidth="1"/>
    <col min="7061" max="7061" width="9.77734375" style="128" customWidth="1"/>
    <col min="7062" max="7062" width="1.88671875" style="128" customWidth="1"/>
    <col min="7063" max="7268" width="10.88671875" style="128"/>
    <col min="7269" max="7269" width="10.44140625" style="128" customWidth="1"/>
    <col min="7270" max="7270" width="2.33203125" style="128" customWidth="1"/>
    <col min="7271" max="7272" width="5.6640625" style="128" customWidth="1"/>
    <col min="7273" max="7273" width="5.109375" style="128" customWidth="1"/>
    <col min="7274" max="7274" width="5.6640625" style="128" customWidth="1"/>
    <col min="7275" max="7275" width="12" style="128" customWidth="1"/>
    <col min="7276" max="7277" width="7.88671875" style="128" customWidth="1"/>
    <col min="7278" max="7278" width="2.109375" style="128" customWidth="1"/>
    <col min="7279" max="7279" width="7.77734375" style="128" customWidth="1"/>
    <col min="7280" max="7280" width="6.44140625" style="128" customWidth="1"/>
    <col min="7281" max="7283" width="3.21875" style="128" customWidth="1"/>
    <col min="7284" max="7284" width="3" style="128" customWidth="1"/>
    <col min="7285" max="7285" width="2.44140625" style="128" customWidth="1"/>
    <col min="7286" max="7286" width="2.6640625" style="128" customWidth="1"/>
    <col min="7287" max="7289" width="0" style="128" hidden="1" customWidth="1"/>
    <col min="7290" max="7290" width="3.88671875" style="128" customWidth="1"/>
    <col min="7291" max="7291" width="0" style="128" hidden="1" customWidth="1"/>
    <col min="7292" max="7293" width="13" style="128" customWidth="1"/>
    <col min="7294" max="7294" width="13.21875" style="128" customWidth="1"/>
    <col min="7295" max="7295" width="5.6640625" style="128" customWidth="1"/>
    <col min="7296" max="7296" width="13.21875" style="128" customWidth="1"/>
    <col min="7297" max="7297" width="3.6640625" style="128" customWidth="1"/>
    <col min="7298" max="7298" width="2.6640625" style="128" customWidth="1"/>
    <col min="7299" max="7301" width="0" style="128" hidden="1" customWidth="1"/>
    <col min="7302" max="7302" width="2.6640625" style="128" customWidth="1"/>
    <col min="7303" max="7303" width="0" style="128" hidden="1" customWidth="1"/>
    <col min="7304" max="7304" width="2.6640625" style="128" customWidth="1"/>
    <col min="7305" max="7305" width="0" style="128" hidden="1" customWidth="1"/>
    <col min="7306" max="7306" width="3.88671875" style="128" customWidth="1"/>
    <col min="7307" max="7307" width="30" style="128" customWidth="1"/>
    <col min="7308" max="7308" width="20.44140625" style="128" customWidth="1"/>
    <col min="7309" max="7309" width="8" style="128" customWidth="1"/>
    <col min="7310" max="7310" width="17" style="128" customWidth="1"/>
    <col min="7311" max="7311" width="37.33203125" style="128" customWidth="1"/>
    <col min="7312" max="7312" width="5.109375" style="128" customWidth="1"/>
    <col min="7313" max="7313" width="27.44140625" style="128" customWidth="1"/>
    <col min="7314" max="7314" width="14.109375" style="128" customWidth="1"/>
    <col min="7315" max="7316" width="8.109375" style="128" customWidth="1"/>
    <col min="7317" max="7317" width="9.77734375" style="128" customWidth="1"/>
    <col min="7318" max="7318" width="1.88671875" style="128" customWidth="1"/>
    <col min="7319" max="7524" width="10.88671875" style="128"/>
    <col min="7525" max="7525" width="10.44140625" style="128" customWidth="1"/>
    <col min="7526" max="7526" width="2.33203125" style="128" customWidth="1"/>
    <col min="7527" max="7528" width="5.6640625" style="128" customWidth="1"/>
    <col min="7529" max="7529" width="5.109375" style="128" customWidth="1"/>
    <col min="7530" max="7530" width="5.6640625" style="128" customWidth="1"/>
    <col min="7531" max="7531" width="12" style="128" customWidth="1"/>
    <col min="7532" max="7533" width="7.88671875" style="128" customWidth="1"/>
    <col min="7534" max="7534" width="2.109375" style="128" customWidth="1"/>
    <col min="7535" max="7535" width="7.77734375" style="128" customWidth="1"/>
    <col min="7536" max="7536" width="6.44140625" style="128" customWidth="1"/>
    <col min="7537" max="7539" width="3.21875" style="128" customWidth="1"/>
    <col min="7540" max="7540" width="3" style="128" customWidth="1"/>
    <col min="7541" max="7541" width="2.44140625" style="128" customWidth="1"/>
    <col min="7542" max="7542" width="2.6640625" style="128" customWidth="1"/>
    <col min="7543" max="7545" width="0" style="128" hidden="1" customWidth="1"/>
    <col min="7546" max="7546" width="3.88671875" style="128" customWidth="1"/>
    <col min="7547" max="7547" width="0" style="128" hidden="1" customWidth="1"/>
    <col min="7548" max="7549" width="13" style="128" customWidth="1"/>
    <col min="7550" max="7550" width="13.21875" style="128" customWidth="1"/>
    <col min="7551" max="7551" width="5.6640625" style="128" customWidth="1"/>
    <col min="7552" max="7552" width="13.21875" style="128" customWidth="1"/>
    <col min="7553" max="7553" width="3.6640625" style="128" customWidth="1"/>
    <col min="7554" max="7554" width="2.6640625" style="128" customWidth="1"/>
    <col min="7555" max="7557" width="0" style="128" hidden="1" customWidth="1"/>
    <col min="7558" max="7558" width="2.6640625" style="128" customWidth="1"/>
    <col min="7559" max="7559" width="0" style="128" hidden="1" customWidth="1"/>
    <col min="7560" max="7560" width="2.6640625" style="128" customWidth="1"/>
    <col min="7561" max="7561" width="0" style="128" hidden="1" customWidth="1"/>
    <col min="7562" max="7562" width="3.88671875" style="128" customWidth="1"/>
    <col min="7563" max="7563" width="30" style="128" customWidth="1"/>
    <col min="7564" max="7564" width="20.44140625" style="128" customWidth="1"/>
    <col min="7565" max="7565" width="8" style="128" customWidth="1"/>
    <col min="7566" max="7566" width="17" style="128" customWidth="1"/>
    <col min="7567" max="7567" width="37.33203125" style="128" customWidth="1"/>
    <col min="7568" max="7568" width="5.109375" style="128" customWidth="1"/>
    <col min="7569" max="7569" width="27.44140625" style="128" customWidth="1"/>
    <col min="7570" max="7570" width="14.109375" style="128" customWidth="1"/>
    <col min="7571" max="7572" width="8.109375" style="128" customWidth="1"/>
    <col min="7573" max="7573" width="9.77734375" style="128" customWidth="1"/>
    <col min="7574" max="7574" width="1.88671875" style="128" customWidth="1"/>
    <col min="7575" max="7780" width="10.88671875" style="128"/>
    <col min="7781" max="7781" width="10.44140625" style="128" customWidth="1"/>
    <col min="7782" max="7782" width="2.33203125" style="128" customWidth="1"/>
    <col min="7783" max="7784" width="5.6640625" style="128" customWidth="1"/>
    <col min="7785" max="7785" width="5.109375" style="128" customWidth="1"/>
    <col min="7786" max="7786" width="5.6640625" style="128" customWidth="1"/>
    <col min="7787" max="7787" width="12" style="128" customWidth="1"/>
    <col min="7788" max="7789" width="7.88671875" style="128" customWidth="1"/>
    <col min="7790" max="7790" width="2.109375" style="128" customWidth="1"/>
    <col min="7791" max="7791" width="7.77734375" style="128" customWidth="1"/>
    <col min="7792" max="7792" width="6.44140625" style="128" customWidth="1"/>
    <col min="7793" max="7795" width="3.21875" style="128" customWidth="1"/>
    <col min="7796" max="7796" width="3" style="128" customWidth="1"/>
    <col min="7797" max="7797" width="2.44140625" style="128" customWidth="1"/>
    <col min="7798" max="7798" width="2.6640625" style="128" customWidth="1"/>
    <col min="7799" max="7801" width="0" style="128" hidden="1" customWidth="1"/>
    <col min="7802" max="7802" width="3.88671875" style="128" customWidth="1"/>
    <col min="7803" max="7803" width="0" style="128" hidden="1" customWidth="1"/>
    <col min="7804" max="7805" width="13" style="128" customWidth="1"/>
    <col min="7806" max="7806" width="13.21875" style="128" customWidth="1"/>
    <col min="7807" max="7807" width="5.6640625" style="128" customWidth="1"/>
    <col min="7808" max="7808" width="13.21875" style="128" customWidth="1"/>
    <col min="7809" max="7809" width="3.6640625" style="128" customWidth="1"/>
    <col min="7810" max="7810" width="2.6640625" style="128" customWidth="1"/>
    <col min="7811" max="7813" width="0" style="128" hidden="1" customWidth="1"/>
    <col min="7814" max="7814" width="2.6640625" style="128" customWidth="1"/>
    <col min="7815" max="7815" width="0" style="128" hidden="1" customWidth="1"/>
    <col min="7816" max="7816" width="2.6640625" style="128" customWidth="1"/>
    <col min="7817" max="7817" width="0" style="128" hidden="1" customWidth="1"/>
    <col min="7818" max="7818" width="3.88671875" style="128" customWidth="1"/>
    <col min="7819" max="7819" width="30" style="128" customWidth="1"/>
    <col min="7820" max="7820" width="20.44140625" style="128" customWidth="1"/>
    <col min="7821" max="7821" width="8" style="128" customWidth="1"/>
    <col min="7822" max="7822" width="17" style="128" customWidth="1"/>
    <col min="7823" max="7823" width="37.33203125" style="128" customWidth="1"/>
    <col min="7824" max="7824" width="5.109375" style="128" customWidth="1"/>
    <col min="7825" max="7825" width="27.44140625" style="128" customWidth="1"/>
    <col min="7826" max="7826" width="14.109375" style="128" customWidth="1"/>
    <col min="7827" max="7828" width="8.109375" style="128" customWidth="1"/>
    <col min="7829" max="7829" width="9.77734375" style="128" customWidth="1"/>
    <col min="7830" max="7830" width="1.88671875" style="128" customWidth="1"/>
    <col min="7831" max="8036" width="10.88671875" style="128"/>
    <col min="8037" max="8037" width="10.44140625" style="128" customWidth="1"/>
    <col min="8038" max="8038" width="2.33203125" style="128" customWidth="1"/>
    <col min="8039" max="8040" width="5.6640625" style="128" customWidth="1"/>
    <col min="8041" max="8041" width="5.109375" style="128" customWidth="1"/>
    <col min="8042" max="8042" width="5.6640625" style="128" customWidth="1"/>
    <col min="8043" max="8043" width="12" style="128" customWidth="1"/>
    <col min="8044" max="8045" width="7.88671875" style="128" customWidth="1"/>
    <col min="8046" max="8046" width="2.109375" style="128" customWidth="1"/>
    <col min="8047" max="8047" width="7.77734375" style="128" customWidth="1"/>
    <col min="8048" max="8048" width="6.44140625" style="128" customWidth="1"/>
    <col min="8049" max="8051" width="3.21875" style="128" customWidth="1"/>
    <col min="8052" max="8052" width="3" style="128" customWidth="1"/>
    <col min="8053" max="8053" width="2.44140625" style="128" customWidth="1"/>
    <col min="8054" max="8054" width="2.6640625" style="128" customWidth="1"/>
    <col min="8055" max="8057" width="0" style="128" hidden="1" customWidth="1"/>
    <col min="8058" max="8058" width="3.88671875" style="128" customWidth="1"/>
    <col min="8059" max="8059" width="0" style="128" hidden="1" customWidth="1"/>
    <col min="8060" max="8061" width="13" style="128" customWidth="1"/>
    <col min="8062" max="8062" width="13.21875" style="128" customWidth="1"/>
    <col min="8063" max="8063" width="5.6640625" style="128" customWidth="1"/>
    <col min="8064" max="8064" width="13.21875" style="128" customWidth="1"/>
    <col min="8065" max="8065" width="3.6640625" style="128" customWidth="1"/>
    <col min="8066" max="8066" width="2.6640625" style="128" customWidth="1"/>
    <col min="8067" max="8069" width="0" style="128" hidden="1" customWidth="1"/>
    <col min="8070" max="8070" width="2.6640625" style="128" customWidth="1"/>
    <col min="8071" max="8071" width="0" style="128" hidden="1" customWidth="1"/>
    <col min="8072" max="8072" width="2.6640625" style="128" customWidth="1"/>
    <col min="8073" max="8073" width="0" style="128" hidden="1" customWidth="1"/>
    <col min="8074" max="8074" width="3.88671875" style="128" customWidth="1"/>
    <col min="8075" max="8075" width="30" style="128" customWidth="1"/>
    <col min="8076" max="8076" width="20.44140625" style="128" customWidth="1"/>
    <col min="8077" max="8077" width="8" style="128" customWidth="1"/>
    <col min="8078" max="8078" width="17" style="128" customWidth="1"/>
    <col min="8079" max="8079" width="37.33203125" style="128" customWidth="1"/>
    <col min="8080" max="8080" width="5.109375" style="128" customWidth="1"/>
    <col min="8081" max="8081" width="27.44140625" style="128" customWidth="1"/>
    <col min="8082" max="8082" width="14.109375" style="128" customWidth="1"/>
    <col min="8083" max="8084" width="8.109375" style="128" customWidth="1"/>
    <col min="8085" max="8085" width="9.77734375" style="128" customWidth="1"/>
    <col min="8086" max="8086" width="1.88671875" style="128" customWidth="1"/>
    <col min="8087" max="8292" width="10.88671875" style="128"/>
    <col min="8293" max="8293" width="10.44140625" style="128" customWidth="1"/>
    <col min="8294" max="8294" width="2.33203125" style="128" customWidth="1"/>
    <col min="8295" max="8296" width="5.6640625" style="128" customWidth="1"/>
    <col min="8297" max="8297" width="5.109375" style="128" customWidth="1"/>
    <col min="8298" max="8298" width="5.6640625" style="128" customWidth="1"/>
    <col min="8299" max="8299" width="12" style="128" customWidth="1"/>
    <col min="8300" max="8301" width="7.88671875" style="128" customWidth="1"/>
    <col min="8302" max="8302" width="2.109375" style="128" customWidth="1"/>
    <col min="8303" max="8303" width="7.77734375" style="128" customWidth="1"/>
    <col min="8304" max="8304" width="6.44140625" style="128" customWidth="1"/>
    <col min="8305" max="8307" width="3.21875" style="128" customWidth="1"/>
    <col min="8308" max="8308" width="3" style="128" customWidth="1"/>
    <col min="8309" max="8309" width="2.44140625" style="128" customWidth="1"/>
    <col min="8310" max="8310" width="2.6640625" style="128" customWidth="1"/>
    <col min="8311" max="8313" width="0" style="128" hidden="1" customWidth="1"/>
    <col min="8314" max="8314" width="3.88671875" style="128" customWidth="1"/>
    <col min="8315" max="8315" width="0" style="128" hidden="1" customWidth="1"/>
    <col min="8316" max="8317" width="13" style="128" customWidth="1"/>
    <col min="8318" max="8318" width="13.21875" style="128" customWidth="1"/>
    <col min="8319" max="8319" width="5.6640625" style="128" customWidth="1"/>
    <col min="8320" max="8320" width="13.21875" style="128" customWidth="1"/>
    <col min="8321" max="8321" width="3.6640625" style="128" customWidth="1"/>
    <col min="8322" max="8322" width="2.6640625" style="128" customWidth="1"/>
    <col min="8323" max="8325" width="0" style="128" hidden="1" customWidth="1"/>
    <col min="8326" max="8326" width="2.6640625" style="128" customWidth="1"/>
    <col min="8327" max="8327" width="0" style="128" hidden="1" customWidth="1"/>
    <col min="8328" max="8328" width="2.6640625" style="128" customWidth="1"/>
    <col min="8329" max="8329" width="0" style="128" hidden="1" customWidth="1"/>
    <col min="8330" max="8330" width="3.88671875" style="128" customWidth="1"/>
    <col min="8331" max="8331" width="30" style="128" customWidth="1"/>
    <col min="8332" max="8332" width="20.44140625" style="128" customWidth="1"/>
    <col min="8333" max="8333" width="8" style="128" customWidth="1"/>
    <col min="8334" max="8334" width="17" style="128" customWidth="1"/>
    <col min="8335" max="8335" width="37.33203125" style="128" customWidth="1"/>
    <col min="8336" max="8336" width="5.109375" style="128" customWidth="1"/>
    <col min="8337" max="8337" width="27.44140625" style="128" customWidth="1"/>
    <col min="8338" max="8338" width="14.109375" style="128" customWidth="1"/>
    <col min="8339" max="8340" width="8.109375" style="128" customWidth="1"/>
    <col min="8341" max="8341" width="9.77734375" style="128" customWidth="1"/>
    <col min="8342" max="8342" width="1.88671875" style="128" customWidth="1"/>
    <col min="8343" max="8548" width="10.88671875" style="128"/>
    <col min="8549" max="8549" width="10.44140625" style="128" customWidth="1"/>
    <col min="8550" max="8550" width="2.33203125" style="128" customWidth="1"/>
    <col min="8551" max="8552" width="5.6640625" style="128" customWidth="1"/>
    <col min="8553" max="8553" width="5.109375" style="128" customWidth="1"/>
    <col min="8554" max="8554" width="5.6640625" style="128" customWidth="1"/>
    <col min="8555" max="8555" width="12" style="128" customWidth="1"/>
    <col min="8556" max="8557" width="7.88671875" style="128" customWidth="1"/>
    <col min="8558" max="8558" width="2.109375" style="128" customWidth="1"/>
    <col min="8559" max="8559" width="7.77734375" style="128" customWidth="1"/>
    <col min="8560" max="8560" width="6.44140625" style="128" customWidth="1"/>
    <col min="8561" max="8563" width="3.21875" style="128" customWidth="1"/>
    <col min="8564" max="8564" width="3" style="128" customWidth="1"/>
    <col min="8565" max="8565" width="2.44140625" style="128" customWidth="1"/>
    <col min="8566" max="8566" width="2.6640625" style="128" customWidth="1"/>
    <col min="8567" max="8569" width="0" style="128" hidden="1" customWidth="1"/>
    <col min="8570" max="8570" width="3.88671875" style="128" customWidth="1"/>
    <col min="8571" max="8571" width="0" style="128" hidden="1" customWidth="1"/>
    <col min="8572" max="8573" width="13" style="128" customWidth="1"/>
    <col min="8574" max="8574" width="13.21875" style="128" customWidth="1"/>
    <col min="8575" max="8575" width="5.6640625" style="128" customWidth="1"/>
    <col min="8576" max="8576" width="13.21875" style="128" customWidth="1"/>
    <col min="8577" max="8577" width="3.6640625" style="128" customWidth="1"/>
    <col min="8578" max="8578" width="2.6640625" style="128" customWidth="1"/>
    <col min="8579" max="8581" width="0" style="128" hidden="1" customWidth="1"/>
    <col min="8582" max="8582" width="2.6640625" style="128" customWidth="1"/>
    <col min="8583" max="8583" width="0" style="128" hidden="1" customWidth="1"/>
    <col min="8584" max="8584" width="2.6640625" style="128" customWidth="1"/>
    <col min="8585" max="8585" width="0" style="128" hidden="1" customWidth="1"/>
    <col min="8586" max="8586" width="3.88671875" style="128" customWidth="1"/>
    <col min="8587" max="8587" width="30" style="128" customWidth="1"/>
    <col min="8588" max="8588" width="20.44140625" style="128" customWidth="1"/>
    <col min="8589" max="8589" width="8" style="128" customWidth="1"/>
    <col min="8590" max="8590" width="17" style="128" customWidth="1"/>
    <col min="8591" max="8591" width="37.33203125" style="128" customWidth="1"/>
    <col min="8592" max="8592" width="5.109375" style="128" customWidth="1"/>
    <col min="8593" max="8593" width="27.44140625" style="128" customWidth="1"/>
    <col min="8594" max="8594" width="14.109375" style="128" customWidth="1"/>
    <col min="8595" max="8596" width="8.109375" style="128" customWidth="1"/>
    <col min="8597" max="8597" width="9.77734375" style="128" customWidth="1"/>
    <col min="8598" max="8598" width="1.88671875" style="128" customWidth="1"/>
    <col min="8599" max="8804" width="10.88671875" style="128"/>
    <col min="8805" max="8805" width="10.44140625" style="128" customWidth="1"/>
    <col min="8806" max="8806" width="2.33203125" style="128" customWidth="1"/>
    <col min="8807" max="8808" width="5.6640625" style="128" customWidth="1"/>
    <col min="8809" max="8809" width="5.109375" style="128" customWidth="1"/>
    <col min="8810" max="8810" width="5.6640625" style="128" customWidth="1"/>
    <col min="8811" max="8811" width="12" style="128" customWidth="1"/>
    <col min="8812" max="8813" width="7.88671875" style="128" customWidth="1"/>
    <col min="8814" max="8814" width="2.109375" style="128" customWidth="1"/>
    <col min="8815" max="8815" width="7.77734375" style="128" customWidth="1"/>
    <col min="8816" max="8816" width="6.44140625" style="128" customWidth="1"/>
    <col min="8817" max="8819" width="3.21875" style="128" customWidth="1"/>
    <col min="8820" max="8820" width="3" style="128" customWidth="1"/>
    <col min="8821" max="8821" width="2.44140625" style="128" customWidth="1"/>
    <col min="8822" max="8822" width="2.6640625" style="128" customWidth="1"/>
    <col min="8823" max="8825" width="0" style="128" hidden="1" customWidth="1"/>
    <col min="8826" max="8826" width="3.88671875" style="128" customWidth="1"/>
    <col min="8827" max="8827" width="0" style="128" hidden="1" customWidth="1"/>
    <col min="8828" max="8829" width="13" style="128" customWidth="1"/>
    <col min="8830" max="8830" width="13.21875" style="128" customWidth="1"/>
    <col min="8831" max="8831" width="5.6640625" style="128" customWidth="1"/>
    <col min="8832" max="8832" width="13.21875" style="128" customWidth="1"/>
    <col min="8833" max="8833" width="3.6640625" style="128" customWidth="1"/>
    <col min="8834" max="8834" width="2.6640625" style="128" customWidth="1"/>
    <col min="8835" max="8837" width="0" style="128" hidden="1" customWidth="1"/>
    <col min="8838" max="8838" width="2.6640625" style="128" customWidth="1"/>
    <col min="8839" max="8839" width="0" style="128" hidden="1" customWidth="1"/>
    <col min="8840" max="8840" width="2.6640625" style="128" customWidth="1"/>
    <col min="8841" max="8841" width="0" style="128" hidden="1" customWidth="1"/>
    <col min="8842" max="8842" width="3.88671875" style="128" customWidth="1"/>
    <col min="8843" max="8843" width="30" style="128" customWidth="1"/>
    <col min="8844" max="8844" width="20.44140625" style="128" customWidth="1"/>
    <col min="8845" max="8845" width="8" style="128" customWidth="1"/>
    <col min="8846" max="8846" width="17" style="128" customWidth="1"/>
    <col min="8847" max="8847" width="37.33203125" style="128" customWidth="1"/>
    <col min="8848" max="8848" width="5.109375" style="128" customWidth="1"/>
    <col min="8849" max="8849" width="27.44140625" style="128" customWidth="1"/>
    <col min="8850" max="8850" width="14.109375" style="128" customWidth="1"/>
    <col min="8851" max="8852" width="8.109375" style="128" customWidth="1"/>
    <col min="8853" max="8853" width="9.77734375" style="128" customWidth="1"/>
    <col min="8854" max="8854" width="1.88671875" style="128" customWidth="1"/>
    <col min="8855" max="9060" width="10.88671875" style="128"/>
    <col min="9061" max="9061" width="10.44140625" style="128" customWidth="1"/>
    <col min="9062" max="9062" width="2.33203125" style="128" customWidth="1"/>
    <col min="9063" max="9064" width="5.6640625" style="128" customWidth="1"/>
    <col min="9065" max="9065" width="5.109375" style="128" customWidth="1"/>
    <col min="9066" max="9066" width="5.6640625" style="128" customWidth="1"/>
    <col min="9067" max="9067" width="12" style="128" customWidth="1"/>
    <col min="9068" max="9069" width="7.88671875" style="128" customWidth="1"/>
    <col min="9070" max="9070" width="2.109375" style="128" customWidth="1"/>
    <col min="9071" max="9071" width="7.77734375" style="128" customWidth="1"/>
    <col min="9072" max="9072" width="6.44140625" style="128" customWidth="1"/>
    <col min="9073" max="9075" width="3.21875" style="128" customWidth="1"/>
    <col min="9076" max="9076" width="3" style="128" customWidth="1"/>
    <col min="9077" max="9077" width="2.44140625" style="128" customWidth="1"/>
    <col min="9078" max="9078" width="2.6640625" style="128" customWidth="1"/>
    <col min="9079" max="9081" width="0" style="128" hidden="1" customWidth="1"/>
    <col min="9082" max="9082" width="3.88671875" style="128" customWidth="1"/>
    <col min="9083" max="9083" width="0" style="128" hidden="1" customWidth="1"/>
    <col min="9084" max="9085" width="13" style="128" customWidth="1"/>
    <col min="9086" max="9086" width="13.21875" style="128" customWidth="1"/>
    <col min="9087" max="9087" width="5.6640625" style="128" customWidth="1"/>
    <col min="9088" max="9088" width="13.21875" style="128" customWidth="1"/>
    <col min="9089" max="9089" width="3.6640625" style="128" customWidth="1"/>
    <col min="9090" max="9090" width="2.6640625" style="128" customWidth="1"/>
    <col min="9091" max="9093" width="0" style="128" hidden="1" customWidth="1"/>
    <col min="9094" max="9094" width="2.6640625" style="128" customWidth="1"/>
    <col min="9095" max="9095" width="0" style="128" hidden="1" customWidth="1"/>
    <col min="9096" max="9096" width="2.6640625" style="128" customWidth="1"/>
    <col min="9097" max="9097" width="0" style="128" hidden="1" customWidth="1"/>
    <col min="9098" max="9098" width="3.88671875" style="128" customWidth="1"/>
    <col min="9099" max="9099" width="30" style="128" customWidth="1"/>
    <col min="9100" max="9100" width="20.44140625" style="128" customWidth="1"/>
    <col min="9101" max="9101" width="8" style="128" customWidth="1"/>
    <col min="9102" max="9102" width="17" style="128" customWidth="1"/>
    <col min="9103" max="9103" width="37.33203125" style="128" customWidth="1"/>
    <col min="9104" max="9104" width="5.109375" style="128" customWidth="1"/>
    <col min="9105" max="9105" width="27.44140625" style="128" customWidth="1"/>
    <col min="9106" max="9106" width="14.109375" style="128" customWidth="1"/>
    <col min="9107" max="9108" width="8.109375" style="128" customWidth="1"/>
    <col min="9109" max="9109" width="9.77734375" style="128" customWidth="1"/>
    <col min="9110" max="9110" width="1.88671875" style="128" customWidth="1"/>
    <col min="9111" max="9316" width="10.88671875" style="128"/>
    <col min="9317" max="9317" width="10.44140625" style="128" customWidth="1"/>
    <col min="9318" max="9318" width="2.33203125" style="128" customWidth="1"/>
    <col min="9319" max="9320" width="5.6640625" style="128" customWidth="1"/>
    <col min="9321" max="9321" width="5.109375" style="128" customWidth="1"/>
    <col min="9322" max="9322" width="5.6640625" style="128" customWidth="1"/>
    <col min="9323" max="9323" width="12" style="128" customWidth="1"/>
    <col min="9324" max="9325" width="7.88671875" style="128" customWidth="1"/>
    <col min="9326" max="9326" width="2.109375" style="128" customWidth="1"/>
    <col min="9327" max="9327" width="7.77734375" style="128" customWidth="1"/>
    <col min="9328" max="9328" width="6.44140625" style="128" customWidth="1"/>
    <col min="9329" max="9331" width="3.21875" style="128" customWidth="1"/>
    <col min="9332" max="9332" width="3" style="128" customWidth="1"/>
    <col min="9333" max="9333" width="2.44140625" style="128" customWidth="1"/>
    <col min="9334" max="9334" width="2.6640625" style="128" customWidth="1"/>
    <col min="9335" max="9337" width="0" style="128" hidden="1" customWidth="1"/>
    <col min="9338" max="9338" width="3.88671875" style="128" customWidth="1"/>
    <col min="9339" max="9339" width="0" style="128" hidden="1" customWidth="1"/>
    <col min="9340" max="9341" width="13" style="128" customWidth="1"/>
    <col min="9342" max="9342" width="13.21875" style="128" customWidth="1"/>
    <col min="9343" max="9343" width="5.6640625" style="128" customWidth="1"/>
    <col min="9344" max="9344" width="13.21875" style="128" customWidth="1"/>
    <col min="9345" max="9345" width="3.6640625" style="128" customWidth="1"/>
    <col min="9346" max="9346" width="2.6640625" style="128" customWidth="1"/>
    <col min="9347" max="9349" width="0" style="128" hidden="1" customWidth="1"/>
    <col min="9350" max="9350" width="2.6640625" style="128" customWidth="1"/>
    <col min="9351" max="9351" width="0" style="128" hidden="1" customWidth="1"/>
    <col min="9352" max="9352" width="2.6640625" style="128" customWidth="1"/>
    <col min="9353" max="9353" width="0" style="128" hidden="1" customWidth="1"/>
    <col min="9354" max="9354" width="3.88671875" style="128" customWidth="1"/>
    <col min="9355" max="9355" width="30" style="128" customWidth="1"/>
    <col min="9356" max="9356" width="20.44140625" style="128" customWidth="1"/>
    <col min="9357" max="9357" width="8" style="128" customWidth="1"/>
    <col min="9358" max="9358" width="17" style="128" customWidth="1"/>
    <col min="9359" max="9359" width="37.33203125" style="128" customWidth="1"/>
    <col min="9360" max="9360" width="5.109375" style="128" customWidth="1"/>
    <col min="9361" max="9361" width="27.44140625" style="128" customWidth="1"/>
    <col min="9362" max="9362" width="14.109375" style="128" customWidth="1"/>
    <col min="9363" max="9364" width="8.109375" style="128" customWidth="1"/>
    <col min="9365" max="9365" width="9.77734375" style="128" customWidth="1"/>
    <col min="9366" max="9366" width="1.88671875" style="128" customWidth="1"/>
    <col min="9367" max="9572" width="10.88671875" style="128"/>
    <col min="9573" max="9573" width="10.44140625" style="128" customWidth="1"/>
    <col min="9574" max="9574" width="2.33203125" style="128" customWidth="1"/>
    <col min="9575" max="9576" width="5.6640625" style="128" customWidth="1"/>
    <col min="9577" max="9577" width="5.109375" style="128" customWidth="1"/>
    <col min="9578" max="9578" width="5.6640625" style="128" customWidth="1"/>
    <col min="9579" max="9579" width="12" style="128" customWidth="1"/>
    <col min="9580" max="9581" width="7.88671875" style="128" customWidth="1"/>
    <col min="9582" max="9582" width="2.109375" style="128" customWidth="1"/>
    <col min="9583" max="9583" width="7.77734375" style="128" customWidth="1"/>
    <col min="9584" max="9584" width="6.44140625" style="128" customWidth="1"/>
    <col min="9585" max="9587" width="3.21875" style="128" customWidth="1"/>
    <col min="9588" max="9588" width="3" style="128" customWidth="1"/>
    <col min="9589" max="9589" width="2.44140625" style="128" customWidth="1"/>
    <col min="9590" max="9590" width="2.6640625" style="128" customWidth="1"/>
    <col min="9591" max="9593" width="0" style="128" hidden="1" customWidth="1"/>
    <col min="9594" max="9594" width="3.88671875" style="128" customWidth="1"/>
    <col min="9595" max="9595" width="0" style="128" hidden="1" customWidth="1"/>
    <col min="9596" max="9597" width="13" style="128" customWidth="1"/>
    <col min="9598" max="9598" width="13.21875" style="128" customWidth="1"/>
    <col min="9599" max="9599" width="5.6640625" style="128" customWidth="1"/>
    <col min="9600" max="9600" width="13.21875" style="128" customWidth="1"/>
    <col min="9601" max="9601" width="3.6640625" style="128" customWidth="1"/>
    <col min="9602" max="9602" width="2.6640625" style="128" customWidth="1"/>
    <col min="9603" max="9605" width="0" style="128" hidden="1" customWidth="1"/>
    <col min="9606" max="9606" width="2.6640625" style="128" customWidth="1"/>
    <col min="9607" max="9607" width="0" style="128" hidden="1" customWidth="1"/>
    <col min="9608" max="9608" width="2.6640625" style="128" customWidth="1"/>
    <col min="9609" max="9609" width="0" style="128" hidden="1" customWidth="1"/>
    <col min="9610" max="9610" width="3.88671875" style="128" customWidth="1"/>
    <col min="9611" max="9611" width="30" style="128" customWidth="1"/>
    <col min="9612" max="9612" width="20.44140625" style="128" customWidth="1"/>
    <col min="9613" max="9613" width="8" style="128" customWidth="1"/>
    <col min="9614" max="9614" width="17" style="128" customWidth="1"/>
    <col min="9615" max="9615" width="37.33203125" style="128" customWidth="1"/>
    <col min="9616" max="9616" width="5.109375" style="128" customWidth="1"/>
    <col min="9617" max="9617" width="27.44140625" style="128" customWidth="1"/>
    <col min="9618" max="9618" width="14.109375" style="128" customWidth="1"/>
    <col min="9619" max="9620" width="8.109375" style="128" customWidth="1"/>
    <col min="9621" max="9621" width="9.77734375" style="128" customWidth="1"/>
    <col min="9622" max="9622" width="1.88671875" style="128" customWidth="1"/>
    <col min="9623" max="9828" width="10.88671875" style="128"/>
    <col min="9829" max="9829" width="10.44140625" style="128" customWidth="1"/>
    <col min="9830" max="9830" width="2.33203125" style="128" customWidth="1"/>
    <col min="9831" max="9832" width="5.6640625" style="128" customWidth="1"/>
    <col min="9833" max="9833" width="5.109375" style="128" customWidth="1"/>
    <col min="9834" max="9834" width="5.6640625" style="128" customWidth="1"/>
    <col min="9835" max="9835" width="12" style="128" customWidth="1"/>
    <col min="9836" max="9837" width="7.88671875" style="128" customWidth="1"/>
    <col min="9838" max="9838" width="2.109375" style="128" customWidth="1"/>
    <col min="9839" max="9839" width="7.77734375" style="128" customWidth="1"/>
    <col min="9840" max="9840" width="6.44140625" style="128" customWidth="1"/>
    <col min="9841" max="9843" width="3.21875" style="128" customWidth="1"/>
    <col min="9844" max="9844" width="3" style="128" customWidth="1"/>
    <col min="9845" max="9845" width="2.44140625" style="128" customWidth="1"/>
    <col min="9846" max="9846" width="2.6640625" style="128" customWidth="1"/>
    <col min="9847" max="9849" width="0" style="128" hidden="1" customWidth="1"/>
    <col min="9850" max="9850" width="3.88671875" style="128" customWidth="1"/>
    <col min="9851" max="9851" width="0" style="128" hidden="1" customWidth="1"/>
    <col min="9852" max="9853" width="13" style="128" customWidth="1"/>
    <col min="9854" max="9854" width="13.21875" style="128" customWidth="1"/>
    <col min="9855" max="9855" width="5.6640625" style="128" customWidth="1"/>
    <col min="9856" max="9856" width="13.21875" style="128" customWidth="1"/>
    <col min="9857" max="9857" width="3.6640625" style="128" customWidth="1"/>
    <col min="9858" max="9858" width="2.6640625" style="128" customWidth="1"/>
    <col min="9859" max="9861" width="0" style="128" hidden="1" customWidth="1"/>
    <col min="9862" max="9862" width="2.6640625" style="128" customWidth="1"/>
    <col min="9863" max="9863" width="0" style="128" hidden="1" customWidth="1"/>
    <col min="9864" max="9864" width="2.6640625" style="128" customWidth="1"/>
    <col min="9865" max="9865" width="0" style="128" hidden="1" customWidth="1"/>
    <col min="9866" max="9866" width="3.88671875" style="128" customWidth="1"/>
    <col min="9867" max="9867" width="30" style="128" customWidth="1"/>
    <col min="9868" max="9868" width="20.44140625" style="128" customWidth="1"/>
    <col min="9869" max="9869" width="8" style="128" customWidth="1"/>
    <col min="9870" max="9870" width="17" style="128" customWidth="1"/>
    <col min="9871" max="9871" width="37.33203125" style="128" customWidth="1"/>
    <col min="9872" max="9872" width="5.109375" style="128" customWidth="1"/>
    <col min="9873" max="9873" width="27.44140625" style="128" customWidth="1"/>
    <col min="9874" max="9874" width="14.109375" style="128" customWidth="1"/>
    <col min="9875" max="9876" width="8.109375" style="128" customWidth="1"/>
    <col min="9877" max="9877" width="9.77734375" style="128" customWidth="1"/>
    <col min="9878" max="9878" width="1.88671875" style="128" customWidth="1"/>
    <col min="9879" max="10084" width="10.88671875" style="128"/>
    <col min="10085" max="10085" width="10.44140625" style="128" customWidth="1"/>
    <col min="10086" max="10086" width="2.33203125" style="128" customWidth="1"/>
    <col min="10087" max="10088" width="5.6640625" style="128" customWidth="1"/>
    <col min="10089" max="10089" width="5.109375" style="128" customWidth="1"/>
    <col min="10090" max="10090" width="5.6640625" style="128" customWidth="1"/>
    <col min="10091" max="10091" width="12" style="128" customWidth="1"/>
    <col min="10092" max="10093" width="7.88671875" style="128" customWidth="1"/>
    <col min="10094" max="10094" width="2.109375" style="128" customWidth="1"/>
    <col min="10095" max="10095" width="7.77734375" style="128" customWidth="1"/>
    <col min="10096" max="10096" width="6.44140625" style="128" customWidth="1"/>
    <col min="10097" max="10099" width="3.21875" style="128" customWidth="1"/>
    <col min="10100" max="10100" width="3" style="128" customWidth="1"/>
    <col min="10101" max="10101" width="2.44140625" style="128" customWidth="1"/>
    <col min="10102" max="10102" width="2.6640625" style="128" customWidth="1"/>
    <col min="10103" max="10105" width="0" style="128" hidden="1" customWidth="1"/>
    <col min="10106" max="10106" width="3.88671875" style="128" customWidth="1"/>
    <col min="10107" max="10107" width="0" style="128" hidden="1" customWidth="1"/>
    <col min="10108" max="10109" width="13" style="128" customWidth="1"/>
    <col min="10110" max="10110" width="13.21875" style="128" customWidth="1"/>
    <col min="10111" max="10111" width="5.6640625" style="128" customWidth="1"/>
    <col min="10112" max="10112" width="13.21875" style="128" customWidth="1"/>
    <col min="10113" max="10113" width="3.6640625" style="128" customWidth="1"/>
    <col min="10114" max="10114" width="2.6640625" style="128" customWidth="1"/>
    <col min="10115" max="10117" width="0" style="128" hidden="1" customWidth="1"/>
    <col min="10118" max="10118" width="2.6640625" style="128" customWidth="1"/>
    <col min="10119" max="10119" width="0" style="128" hidden="1" customWidth="1"/>
    <col min="10120" max="10120" width="2.6640625" style="128" customWidth="1"/>
    <col min="10121" max="10121" width="0" style="128" hidden="1" customWidth="1"/>
    <col min="10122" max="10122" width="3.88671875" style="128" customWidth="1"/>
    <col min="10123" max="10123" width="30" style="128" customWidth="1"/>
    <col min="10124" max="10124" width="20.44140625" style="128" customWidth="1"/>
    <col min="10125" max="10125" width="8" style="128" customWidth="1"/>
    <col min="10126" max="10126" width="17" style="128" customWidth="1"/>
    <col min="10127" max="10127" width="37.33203125" style="128" customWidth="1"/>
    <col min="10128" max="10128" width="5.109375" style="128" customWidth="1"/>
    <col min="10129" max="10129" width="27.44140625" style="128" customWidth="1"/>
    <col min="10130" max="10130" width="14.109375" style="128" customWidth="1"/>
    <col min="10131" max="10132" width="8.109375" style="128" customWidth="1"/>
    <col min="10133" max="10133" width="9.77734375" style="128" customWidth="1"/>
    <col min="10134" max="10134" width="1.88671875" style="128" customWidth="1"/>
    <col min="10135" max="10340" width="10.88671875" style="128"/>
    <col min="10341" max="10341" width="10.44140625" style="128" customWidth="1"/>
    <col min="10342" max="10342" width="2.33203125" style="128" customWidth="1"/>
    <col min="10343" max="10344" width="5.6640625" style="128" customWidth="1"/>
    <col min="10345" max="10345" width="5.109375" style="128" customWidth="1"/>
    <col min="10346" max="10346" width="5.6640625" style="128" customWidth="1"/>
    <col min="10347" max="10347" width="12" style="128" customWidth="1"/>
    <col min="10348" max="10349" width="7.88671875" style="128" customWidth="1"/>
    <col min="10350" max="10350" width="2.109375" style="128" customWidth="1"/>
    <col min="10351" max="10351" width="7.77734375" style="128" customWidth="1"/>
    <col min="10352" max="10352" width="6.44140625" style="128" customWidth="1"/>
    <col min="10353" max="10355" width="3.21875" style="128" customWidth="1"/>
    <col min="10356" max="10356" width="3" style="128" customWidth="1"/>
    <col min="10357" max="10357" width="2.44140625" style="128" customWidth="1"/>
    <col min="10358" max="10358" width="2.6640625" style="128" customWidth="1"/>
    <col min="10359" max="10361" width="0" style="128" hidden="1" customWidth="1"/>
    <col min="10362" max="10362" width="3.88671875" style="128" customWidth="1"/>
    <col min="10363" max="10363" width="0" style="128" hidden="1" customWidth="1"/>
    <col min="10364" max="10365" width="13" style="128" customWidth="1"/>
    <col min="10366" max="10366" width="13.21875" style="128" customWidth="1"/>
    <col min="10367" max="10367" width="5.6640625" style="128" customWidth="1"/>
    <col min="10368" max="10368" width="13.21875" style="128" customWidth="1"/>
    <col min="10369" max="10369" width="3.6640625" style="128" customWidth="1"/>
    <col min="10370" max="10370" width="2.6640625" style="128" customWidth="1"/>
    <col min="10371" max="10373" width="0" style="128" hidden="1" customWidth="1"/>
    <col min="10374" max="10374" width="2.6640625" style="128" customWidth="1"/>
    <col min="10375" max="10375" width="0" style="128" hidden="1" customWidth="1"/>
    <col min="10376" max="10376" width="2.6640625" style="128" customWidth="1"/>
    <col min="10377" max="10377" width="0" style="128" hidden="1" customWidth="1"/>
    <col min="10378" max="10378" width="3.88671875" style="128" customWidth="1"/>
    <col min="10379" max="10379" width="30" style="128" customWidth="1"/>
    <col min="10380" max="10380" width="20.44140625" style="128" customWidth="1"/>
    <col min="10381" max="10381" width="8" style="128" customWidth="1"/>
    <col min="10382" max="10382" width="17" style="128" customWidth="1"/>
    <col min="10383" max="10383" width="37.33203125" style="128" customWidth="1"/>
    <col min="10384" max="10384" width="5.109375" style="128" customWidth="1"/>
    <col min="10385" max="10385" width="27.44140625" style="128" customWidth="1"/>
    <col min="10386" max="10386" width="14.109375" style="128" customWidth="1"/>
    <col min="10387" max="10388" width="8.109375" style="128" customWidth="1"/>
    <col min="10389" max="10389" width="9.77734375" style="128" customWidth="1"/>
    <col min="10390" max="10390" width="1.88671875" style="128" customWidth="1"/>
    <col min="10391" max="10596" width="10.88671875" style="128"/>
    <col min="10597" max="10597" width="10.44140625" style="128" customWidth="1"/>
    <col min="10598" max="10598" width="2.33203125" style="128" customWidth="1"/>
    <col min="10599" max="10600" width="5.6640625" style="128" customWidth="1"/>
    <col min="10601" max="10601" width="5.109375" style="128" customWidth="1"/>
    <col min="10602" max="10602" width="5.6640625" style="128" customWidth="1"/>
    <col min="10603" max="10603" width="12" style="128" customWidth="1"/>
    <col min="10604" max="10605" width="7.88671875" style="128" customWidth="1"/>
    <col min="10606" max="10606" width="2.109375" style="128" customWidth="1"/>
    <col min="10607" max="10607" width="7.77734375" style="128" customWidth="1"/>
    <col min="10608" max="10608" width="6.44140625" style="128" customWidth="1"/>
    <col min="10609" max="10611" width="3.21875" style="128" customWidth="1"/>
    <col min="10612" max="10612" width="3" style="128" customWidth="1"/>
    <col min="10613" max="10613" width="2.44140625" style="128" customWidth="1"/>
    <col min="10614" max="10614" width="2.6640625" style="128" customWidth="1"/>
    <col min="10615" max="10617" width="0" style="128" hidden="1" customWidth="1"/>
    <col min="10618" max="10618" width="3.88671875" style="128" customWidth="1"/>
    <col min="10619" max="10619" width="0" style="128" hidden="1" customWidth="1"/>
    <col min="10620" max="10621" width="13" style="128" customWidth="1"/>
    <col min="10622" max="10622" width="13.21875" style="128" customWidth="1"/>
    <col min="10623" max="10623" width="5.6640625" style="128" customWidth="1"/>
    <col min="10624" max="10624" width="13.21875" style="128" customWidth="1"/>
    <col min="10625" max="10625" width="3.6640625" style="128" customWidth="1"/>
    <col min="10626" max="10626" width="2.6640625" style="128" customWidth="1"/>
    <col min="10627" max="10629" width="0" style="128" hidden="1" customWidth="1"/>
    <col min="10630" max="10630" width="2.6640625" style="128" customWidth="1"/>
    <col min="10631" max="10631" width="0" style="128" hidden="1" customWidth="1"/>
    <col min="10632" max="10632" width="2.6640625" style="128" customWidth="1"/>
    <col min="10633" max="10633" width="0" style="128" hidden="1" customWidth="1"/>
    <col min="10634" max="10634" width="3.88671875" style="128" customWidth="1"/>
    <col min="10635" max="10635" width="30" style="128" customWidth="1"/>
    <col min="10636" max="10636" width="20.44140625" style="128" customWidth="1"/>
    <col min="10637" max="10637" width="8" style="128" customWidth="1"/>
    <col min="10638" max="10638" width="17" style="128" customWidth="1"/>
    <col min="10639" max="10639" width="37.33203125" style="128" customWidth="1"/>
    <col min="10640" max="10640" width="5.109375" style="128" customWidth="1"/>
    <col min="10641" max="10641" width="27.44140625" style="128" customWidth="1"/>
    <col min="10642" max="10642" width="14.109375" style="128" customWidth="1"/>
    <col min="10643" max="10644" width="8.109375" style="128" customWidth="1"/>
    <col min="10645" max="10645" width="9.77734375" style="128" customWidth="1"/>
    <col min="10646" max="10646" width="1.88671875" style="128" customWidth="1"/>
    <col min="10647" max="10852" width="10.88671875" style="128"/>
    <col min="10853" max="10853" width="10.44140625" style="128" customWidth="1"/>
    <col min="10854" max="10854" width="2.33203125" style="128" customWidth="1"/>
    <col min="10855" max="10856" width="5.6640625" style="128" customWidth="1"/>
    <col min="10857" max="10857" width="5.109375" style="128" customWidth="1"/>
    <col min="10858" max="10858" width="5.6640625" style="128" customWidth="1"/>
    <col min="10859" max="10859" width="12" style="128" customWidth="1"/>
    <col min="10860" max="10861" width="7.88671875" style="128" customWidth="1"/>
    <col min="10862" max="10862" width="2.109375" style="128" customWidth="1"/>
    <col min="10863" max="10863" width="7.77734375" style="128" customWidth="1"/>
    <col min="10864" max="10864" width="6.44140625" style="128" customWidth="1"/>
    <col min="10865" max="10867" width="3.21875" style="128" customWidth="1"/>
    <col min="10868" max="10868" width="3" style="128" customWidth="1"/>
    <col min="10869" max="10869" width="2.44140625" style="128" customWidth="1"/>
    <col min="10870" max="10870" width="2.6640625" style="128" customWidth="1"/>
    <col min="10871" max="10873" width="0" style="128" hidden="1" customWidth="1"/>
    <col min="10874" max="10874" width="3.88671875" style="128" customWidth="1"/>
    <col min="10875" max="10875" width="0" style="128" hidden="1" customWidth="1"/>
    <col min="10876" max="10877" width="13" style="128" customWidth="1"/>
    <col min="10878" max="10878" width="13.21875" style="128" customWidth="1"/>
    <col min="10879" max="10879" width="5.6640625" style="128" customWidth="1"/>
    <col min="10880" max="10880" width="13.21875" style="128" customWidth="1"/>
    <col min="10881" max="10881" width="3.6640625" style="128" customWidth="1"/>
    <col min="10882" max="10882" width="2.6640625" style="128" customWidth="1"/>
    <col min="10883" max="10885" width="0" style="128" hidden="1" customWidth="1"/>
    <col min="10886" max="10886" width="2.6640625" style="128" customWidth="1"/>
    <col min="10887" max="10887" width="0" style="128" hidden="1" customWidth="1"/>
    <col min="10888" max="10888" width="2.6640625" style="128" customWidth="1"/>
    <col min="10889" max="10889" width="0" style="128" hidden="1" customWidth="1"/>
    <col min="10890" max="10890" width="3.88671875" style="128" customWidth="1"/>
    <col min="10891" max="10891" width="30" style="128" customWidth="1"/>
    <col min="10892" max="10892" width="20.44140625" style="128" customWidth="1"/>
    <col min="10893" max="10893" width="8" style="128" customWidth="1"/>
    <col min="10894" max="10894" width="17" style="128" customWidth="1"/>
    <col min="10895" max="10895" width="37.33203125" style="128" customWidth="1"/>
    <col min="10896" max="10896" width="5.109375" style="128" customWidth="1"/>
    <col min="10897" max="10897" width="27.44140625" style="128" customWidth="1"/>
    <col min="10898" max="10898" width="14.109375" style="128" customWidth="1"/>
    <col min="10899" max="10900" width="8.109375" style="128" customWidth="1"/>
    <col min="10901" max="10901" width="9.77734375" style="128" customWidth="1"/>
    <col min="10902" max="10902" width="1.88671875" style="128" customWidth="1"/>
    <col min="10903" max="11108" width="10.88671875" style="128"/>
    <col min="11109" max="11109" width="10.44140625" style="128" customWidth="1"/>
    <col min="11110" max="11110" width="2.33203125" style="128" customWidth="1"/>
    <col min="11111" max="11112" width="5.6640625" style="128" customWidth="1"/>
    <col min="11113" max="11113" width="5.109375" style="128" customWidth="1"/>
    <col min="11114" max="11114" width="5.6640625" style="128" customWidth="1"/>
    <col min="11115" max="11115" width="12" style="128" customWidth="1"/>
    <col min="11116" max="11117" width="7.88671875" style="128" customWidth="1"/>
    <col min="11118" max="11118" width="2.109375" style="128" customWidth="1"/>
    <col min="11119" max="11119" width="7.77734375" style="128" customWidth="1"/>
    <col min="11120" max="11120" width="6.44140625" style="128" customWidth="1"/>
    <col min="11121" max="11123" width="3.21875" style="128" customWidth="1"/>
    <col min="11124" max="11124" width="3" style="128" customWidth="1"/>
    <col min="11125" max="11125" width="2.44140625" style="128" customWidth="1"/>
    <col min="11126" max="11126" width="2.6640625" style="128" customWidth="1"/>
    <col min="11127" max="11129" width="0" style="128" hidden="1" customWidth="1"/>
    <col min="11130" max="11130" width="3.88671875" style="128" customWidth="1"/>
    <col min="11131" max="11131" width="0" style="128" hidden="1" customWidth="1"/>
    <col min="11132" max="11133" width="13" style="128" customWidth="1"/>
    <col min="11134" max="11134" width="13.21875" style="128" customWidth="1"/>
    <col min="11135" max="11135" width="5.6640625" style="128" customWidth="1"/>
    <col min="11136" max="11136" width="13.21875" style="128" customWidth="1"/>
    <col min="11137" max="11137" width="3.6640625" style="128" customWidth="1"/>
    <col min="11138" max="11138" width="2.6640625" style="128" customWidth="1"/>
    <col min="11139" max="11141" width="0" style="128" hidden="1" customWidth="1"/>
    <col min="11142" max="11142" width="2.6640625" style="128" customWidth="1"/>
    <col min="11143" max="11143" width="0" style="128" hidden="1" customWidth="1"/>
    <col min="11144" max="11144" width="2.6640625" style="128" customWidth="1"/>
    <col min="11145" max="11145" width="0" style="128" hidden="1" customWidth="1"/>
    <col min="11146" max="11146" width="3.88671875" style="128" customWidth="1"/>
    <col min="11147" max="11147" width="30" style="128" customWidth="1"/>
    <col min="11148" max="11148" width="20.44140625" style="128" customWidth="1"/>
    <col min="11149" max="11149" width="8" style="128" customWidth="1"/>
    <col min="11150" max="11150" width="17" style="128" customWidth="1"/>
    <col min="11151" max="11151" width="37.33203125" style="128" customWidth="1"/>
    <col min="11152" max="11152" width="5.109375" style="128" customWidth="1"/>
    <col min="11153" max="11153" width="27.44140625" style="128" customWidth="1"/>
    <col min="11154" max="11154" width="14.109375" style="128" customWidth="1"/>
    <col min="11155" max="11156" width="8.109375" style="128" customWidth="1"/>
    <col min="11157" max="11157" width="9.77734375" style="128" customWidth="1"/>
    <col min="11158" max="11158" width="1.88671875" style="128" customWidth="1"/>
    <col min="11159" max="11364" width="10.88671875" style="128"/>
    <col min="11365" max="11365" width="10.44140625" style="128" customWidth="1"/>
    <col min="11366" max="11366" width="2.33203125" style="128" customWidth="1"/>
    <col min="11367" max="11368" width="5.6640625" style="128" customWidth="1"/>
    <col min="11369" max="11369" width="5.109375" style="128" customWidth="1"/>
    <col min="11370" max="11370" width="5.6640625" style="128" customWidth="1"/>
    <col min="11371" max="11371" width="12" style="128" customWidth="1"/>
    <col min="11372" max="11373" width="7.88671875" style="128" customWidth="1"/>
    <col min="11374" max="11374" width="2.109375" style="128" customWidth="1"/>
    <col min="11375" max="11375" width="7.77734375" style="128" customWidth="1"/>
    <col min="11376" max="11376" width="6.44140625" style="128" customWidth="1"/>
    <col min="11377" max="11379" width="3.21875" style="128" customWidth="1"/>
    <col min="11380" max="11380" width="3" style="128" customWidth="1"/>
    <col min="11381" max="11381" width="2.44140625" style="128" customWidth="1"/>
    <col min="11382" max="11382" width="2.6640625" style="128" customWidth="1"/>
    <col min="11383" max="11385" width="0" style="128" hidden="1" customWidth="1"/>
    <col min="11386" max="11386" width="3.88671875" style="128" customWidth="1"/>
    <col min="11387" max="11387" width="0" style="128" hidden="1" customWidth="1"/>
    <col min="11388" max="11389" width="13" style="128" customWidth="1"/>
    <col min="11390" max="11390" width="13.21875" style="128" customWidth="1"/>
    <col min="11391" max="11391" width="5.6640625" style="128" customWidth="1"/>
    <col min="11392" max="11392" width="13.21875" style="128" customWidth="1"/>
    <col min="11393" max="11393" width="3.6640625" style="128" customWidth="1"/>
    <col min="11394" max="11394" width="2.6640625" style="128" customWidth="1"/>
    <col min="11395" max="11397" width="0" style="128" hidden="1" customWidth="1"/>
    <col min="11398" max="11398" width="2.6640625" style="128" customWidth="1"/>
    <col min="11399" max="11399" width="0" style="128" hidden="1" customWidth="1"/>
    <col min="11400" max="11400" width="2.6640625" style="128" customWidth="1"/>
    <col min="11401" max="11401" width="0" style="128" hidden="1" customWidth="1"/>
    <col min="11402" max="11402" width="3.88671875" style="128" customWidth="1"/>
    <col min="11403" max="11403" width="30" style="128" customWidth="1"/>
    <col min="11404" max="11404" width="20.44140625" style="128" customWidth="1"/>
    <col min="11405" max="11405" width="8" style="128" customWidth="1"/>
    <col min="11406" max="11406" width="17" style="128" customWidth="1"/>
    <col min="11407" max="11407" width="37.33203125" style="128" customWidth="1"/>
    <col min="11408" max="11408" width="5.109375" style="128" customWidth="1"/>
    <col min="11409" max="11409" width="27.44140625" style="128" customWidth="1"/>
    <col min="11410" max="11410" width="14.109375" style="128" customWidth="1"/>
    <col min="11411" max="11412" width="8.109375" style="128" customWidth="1"/>
    <col min="11413" max="11413" width="9.77734375" style="128" customWidth="1"/>
    <col min="11414" max="11414" width="1.88671875" style="128" customWidth="1"/>
    <col min="11415" max="11620" width="10.88671875" style="128"/>
    <col min="11621" max="11621" width="10.44140625" style="128" customWidth="1"/>
    <col min="11622" max="11622" width="2.33203125" style="128" customWidth="1"/>
    <col min="11623" max="11624" width="5.6640625" style="128" customWidth="1"/>
    <col min="11625" max="11625" width="5.109375" style="128" customWidth="1"/>
    <col min="11626" max="11626" width="5.6640625" style="128" customWidth="1"/>
    <col min="11627" max="11627" width="12" style="128" customWidth="1"/>
    <col min="11628" max="11629" width="7.88671875" style="128" customWidth="1"/>
    <col min="11630" max="11630" width="2.109375" style="128" customWidth="1"/>
    <col min="11631" max="11631" width="7.77734375" style="128" customWidth="1"/>
    <col min="11632" max="11632" width="6.44140625" style="128" customWidth="1"/>
    <col min="11633" max="11635" width="3.21875" style="128" customWidth="1"/>
    <col min="11636" max="11636" width="3" style="128" customWidth="1"/>
    <col min="11637" max="11637" width="2.44140625" style="128" customWidth="1"/>
    <col min="11638" max="11638" width="2.6640625" style="128" customWidth="1"/>
    <col min="11639" max="11641" width="0" style="128" hidden="1" customWidth="1"/>
    <col min="11642" max="11642" width="3.88671875" style="128" customWidth="1"/>
    <col min="11643" max="11643" width="0" style="128" hidden="1" customWidth="1"/>
    <col min="11644" max="11645" width="13" style="128" customWidth="1"/>
    <col min="11646" max="11646" width="13.21875" style="128" customWidth="1"/>
    <col min="11647" max="11647" width="5.6640625" style="128" customWidth="1"/>
    <col min="11648" max="11648" width="13.21875" style="128" customWidth="1"/>
    <col min="11649" max="11649" width="3.6640625" style="128" customWidth="1"/>
    <col min="11650" max="11650" width="2.6640625" style="128" customWidth="1"/>
    <col min="11651" max="11653" width="0" style="128" hidden="1" customWidth="1"/>
    <col min="11654" max="11654" width="2.6640625" style="128" customWidth="1"/>
    <col min="11655" max="11655" width="0" style="128" hidden="1" customWidth="1"/>
    <col min="11656" max="11656" width="2.6640625" style="128" customWidth="1"/>
    <col min="11657" max="11657" width="0" style="128" hidden="1" customWidth="1"/>
    <col min="11658" max="11658" width="3.88671875" style="128" customWidth="1"/>
    <col min="11659" max="11659" width="30" style="128" customWidth="1"/>
    <col min="11660" max="11660" width="20.44140625" style="128" customWidth="1"/>
    <col min="11661" max="11661" width="8" style="128" customWidth="1"/>
    <col min="11662" max="11662" width="17" style="128" customWidth="1"/>
    <col min="11663" max="11663" width="37.33203125" style="128" customWidth="1"/>
    <col min="11664" max="11664" width="5.109375" style="128" customWidth="1"/>
    <col min="11665" max="11665" width="27.44140625" style="128" customWidth="1"/>
    <col min="11666" max="11666" width="14.109375" style="128" customWidth="1"/>
    <col min="11667" max="11668" width="8.109375" style="128" customWidth="1"/>
    <col min="11669" max="11669" width="9.77734375" style="128" customWidth="1"/>
    <col min="11670" max="11670" width="1.88671875" style="128" customWidth="1"/>
    <col min="11671" max="11876" width="10.88671875" style="128"/>
    <col min="11877" max="11877" width="10.44140625" style="128" customWidth="1"/>
    <col min="11878" max="11878" width="2.33203125" style="128" customWidth="1"/>
    <col min="11879" max="11880" width="5.6640625" style="128" customWidth="1"/>
    <col min="11881" max="11881" width="5.109375" style="128" customWidth="1"/>
    <col min="11882" max="11882" width="5.6640625" style="128" customWidth="1"/>
    <col min="11883" max="11883" width="12" style="128" customWidth="1"/>
    <col min="11884" max="11885" width="7.88671875" style="128" customWidth="1"/>
    <col min="11886" max="11886" width="2.109375" style="128" customWidth="1"/>
    <col min="11887" max="11887" width="7.77734375" style="128" customWidth="1"/>
    <col min="11888" max="11888" width="6.44140625" style="128" customWidth="1"/>
    <col min="11889" max="11891" width="3.21875" style="128" customWidth="1"/>
    <col min="11892" max="11892" width="3" style="128" customWidth="1"/>
    <col min="11893" max="11893" width="2.44140625" style="128" customWidth="1"/>
    <col min="11894" max="11894" width="2.6640625" style="128" customWidth="1"/>
    <col min="11895" max="11897" width="0" style="128" hidden="1" customWidth="1"/>
    <col min="11898" max="11898" width="3.88671875" style="128" customWidth="1"/>
    <col min="11899" max="11899" width="0" style="128" hidden="1" customWidth="1"/>
    <col min="11900" max="11901" width="13" style="128" customWidth="1"/>
    <col min="11902" max="11902" width="13.21875" style="128" customWidth="1"/>
    <col min="11903" max="11903" width="5.6640625" style="128" customWidth="1"/>
    <col min="11904" max="11904" width="13.21875" style="128" customWidth="1"/>
    <col min="11905" max="11905" width="3.6640625" style="128" customWidth="1"/>
    <col min="11906" max="11906" width="2.6640625" style="128" customWidth="1"/>
    <col min="11907" max="11909" width="0" style="128" hidden="1" customWidth="1"/>
    <col min="11910" max="11910" width="2.6640625" style="128" customWidth="1"/>
    <col min="11911" max="11911" width="0" style="128" hidden="1" customWidth="1"/>
    <col min="11912" max="11912" width="2.6640625" style="128" customWidth="1"/>
    <col min="11913" max="11913" width="0" style="128" hidden="1" customWidth="1"/>
    <col min="11914" max="11914" width="3.88671875" style="128" customWidth="1"/>
    <col min="11915" max="11915" width="30" style="128" customWidth="1"/>
    <col min="11916" max="11916" width="20.44140625" style="128" customWidth="1"/>
    <col min="11917" max="11917" width="8" style="128" customWidth="1"/>
    <col min="11918" max="11918" width="17" style="128" customWidth="1"/>
    <col min="11919" max="11919" width="37.33203125" style="128" customWidth="1"/>
    <col min="11920" max="11920" width="5.109375" style="128" customWidth="1"/>
    <col min="11921" max="11921" width="27.44140625" style="128" customWidth="1"/>
    <col min="11922" max="11922" width="14.109375" style="128" customWidth="1"/>
    <col min="11923" max="11924" width="8.109375" style="128" customWidth="1"/>
    <col min="11925" max="11925" width="9.77734375" style="128" customWidth="1"/>
    <col min="11926" max="11926" width="1.88671875" style="128" customWidth="1"/>
    <col min="11927" max="12132" width="10.88671875" style="128"/>
    <col min="12133" max="12133" width="10.44140625" style="128" customWidth="1"/>
    <col min="12134" max="12134" width="2.33203125" style="128" customWidth="1"/>
    <col min="12135" max="12136" width="5.6640625" style="128" customWidth="1"/>
    <col min="12137" max="12137" width="5.109375" style="128" customWidth="1"/>
    <col min="12138" max="12138" width="5.6640625" style="128" customWidth="1"/>
    <col min="12139" max="12139" width="12" style="128" customWidth="1"/>
    <col min="12140" max="12141" width="7.88671875" style="128" customWidth="1"/>
    <col min="12142" max="12142" width="2.109375" style="128" customWidth="1"/>
    <col min="12143" max="12143" width="7.77734375" style="128" customWidth="1"/>
    <col min="12144" max="12144" width="6.44140625" style="128" customWidth="1"/>
    <col min="12145" max="12147" width="3.21875" style="128" customWidth="1"/>
    <col min="12148" max="12148" width="3" style="128" customWidth="1"/>
    <col min="12149" max="12149" width="2.44140625" style="128" customWidth="1"/>
    <col min="12150" max="12150" width="2.6640625" style="128" customWidth="1"/>
    <col min="12151" max="12153" width="0" style="128" hidden="1" customWidth="1"/>
    <col min="12154" max="12154" width="3.88671875" style="128" customWidth="1"/>
    <col min="12155" max="12155" width="0" style="128" hidden="1" customWidth="1"/>
    <col min="12156" max="12157" width="13" style="128" customWidth="1"/>
    <col min="12158" max="12158" width="13.21875" style="128" customWidth="1"/>
    <col min="12159" max="12159" width="5.6640625" style="128" customWidth="1"/>
    <col min="12160" max="12160" width="13.21875" style="128" customWidth="1"/>
    <col min="12161" max="12161" width="3.6640625" style="128" customWidth="1"/>
    <col min="12162" max="12162" width="2.6640625" style="128" customWidth="1"/>
    <col min="12163" max="12165" width="0" style="128" hidden="1" customWidth="1"/>
    <col min="12166" max="12166" width="2.6640625" style="128" customWidth="1"/>
    <col min="12167" max="12167" width="0" style="128" hidden="1" customWidth="1"/>
    <col min="12168" max="12168" width="2.6640625" style="128" customWidth="1"/>
    <col min="12169" max="12169" width="0" style="128" hidden="1" customWidth="1"/>
    <col min="12170" max="12170" width="3.88671875" style="128" customWidth="1"/>
    <col min="12171" max="12171" width="30" style="128" customWidth="1"/>
    <col min="12172" max="12172" width="20.44140625" style="128" customWidth="1"/>
    <col min="12173" max="12173" width="8" style="128" customWidth="1"/>
    <col min="12174" max="12174" width="17" style="128" customWidth="1"/>
    <col min="12175" max="12175" width="37.33203125" style="128" customWidth="1"/>
    <col min="12176" max="12176" width="5.109375" style="128" customWidth="1"/>
    <col min="12177" max="12177" width="27.44140625" style="128" customWidth="1"/>
    <col min="12178" max="12178" width="14.109375" style="128" customWidth="1"/>
    <col min="12179" max="12180" width="8.109375" style="128" customWidth="1"/>
    <col min="12181" max="12181" width="9.77734375" style="128" customWidth="1"/>
    <col min="12182" max="12182" width="1.88671875" style="128" customWidth="1"/>
    <col min="12183" max="12388" width="10.88671875" style="128"/>
    <col min="12389" max="12389" width="10.44140625" style="128" customWidth="1"/>
    <col min="12390" max="12390" width="2.33203125" style="128" customWidth="1"/>
    <col min="12391" max="12392" width="5.6640625" style="128" customWidth="1"/>
    <col min="12393" max="12393" width="5.109375" style="128" customWidth="1"/>
    <col min="12394" max="12394" width="5.6640625" style="128" customWidth="1"/>
    <col min="12395" max="12395" width="12" style="128" customWidth="1"/>
    <col min="12396" max="12397" width="7.88671875" style="128" customWidth="1"/>
    <col min="12398" max="12398" width="2.109375" style="128" customWidth="1"/>
    <col min="12399" max="12399" width="7.77734375" style="128" customWidth="1"/>
    <col min="12400" max="12400" width="6.44140625" style="128" customWidth="1"/>
    <col min="12401" max="12403" width="3.21875" style="128" customWidth="1"/>
    <col min="12404" max="12404" width="3" style="128" customWidth="1"/>
    <col min="12405" max="12405" width="2.44140625" style="128" customWidth="1"/>
    <col min="12406" max="12406" width="2.6640625" style="128" customWidth="1"/>
    <col min="12407" max="12409" width="0" style="128" hidden="1" customWidth="1"/>
    <col min="12410" max="12410" width="3.88671875" style="128" customWidth="1"/>
    <col min="12411" max="12411" width="0" style="128" hidden="1" customWidth="1"/>
    <col min="12412" max="12413" width="13" style="128" customWidth="1"/>
    <col min="12414" max="12414" width="13.21875" style="128" customWidth="1"/>
    <col min="12415" max="12415" width="5.6640625" style="128" customWidth="1"/>
    <col min="12416" max="12416" width="13.21875" style="128" customWidth="1"/>
    <col min="12417" max="12417" width="3.6640625" style="128" customWidth="1"/>
    <col min="12418" max="12418" width="2.6640625" style="128" customWidth="1"/>
    <col min="12419" max="12421" width="0" style="128" hidden="1" customWidth="1"/>
    <col min="12422" max="12422" width="2.6640625" style="128" customWidth="1"/>
    <col min="12423" max="12423" width="0" style="128" hidden="1" customWidth="1"/>
    <col min="12424" max="12424" width="2.6640625" style="128" customWidth="1"/>
    <col min="12425" max="12425" width="0" style="128" hidden="1" customWidth="1"/>
    <col min="12426" max="12426" width="3.88671875" style="128" customWidth="1"/>
    <col min="12427" max="12427" width="30" style="128" customWidth="1"/>
    <col min="12428" max="12428" width="20.44140625" style="128" customWidth="1"/>
    <col min="12429" max="12429" width="8" style="128" customWidth="1"/>
    <col min="12430" max="12430" width="17" style="128" customWidth="1"/>
    <col min="12431" max="12431" width="37.33203125" style="128" customWidth="1"/>
    <col min="12432" max="12432" width="5.109375" style="128" customWidth="1"/>
    <col min="12433" max="12433" width="27.44140625" style="128" customWidth="1"/>
    <col min="12434" max="12434" width="14.109375" style="128" customWidth="1"/>
    <col min="12435" max="12436" width="8.109375" style="128" customWidth="1"/>
    <col min="12437" max="12437" width="9.77734375" style="128" customWidth="1"/>
    <col min="12438" max="12438" width="1.88671875" style="128" customWidth="1"/>
    <col min="12439" max="12644" width="10.88671875" style="128"/>
    <col min="12645" max="12645" width="10.44140625" style="128" customWidth="1"/>
    <col min="12646" max="12646" width="2.33203125" style="128" customWidth="1"/>
    <col min="12647" max="12648" width="5.6640625" style="128" customWidth="1"/>
    <col min="12649" max="12649" width="5.109375" style="128" customWidth="1"/>
    <col min="12650" max="12650" width="5.6640625" style="128" customWidth="1"/>
    <col min="12651" max="12651" width="12" style="128" customWidth="1"/>
    <col min="12652" max="12653" width="7.88671875" style="128" customWidth="1"/>
    <col min="12654" max="12654" width="2.109375" style="128" customWidth="1"/>
    <col min="12655" max="12655" width="7.77734375" style="128" customWidth="1"/>
    <col min="12656" max="12656" width="6.44140625" style="128" customWidth="1"/>
    <col min="12657" max="12659" width="3.21875" style="128" customWidth="1"/>
    <col min="12660" max="12660" width="3" style="128" customWidth="1"/>
    <col min="12661" max="12661" width="2.44140625" style="128" customWidth="1"/>
    <col min="12662" max="12662" width="2.6640625" style="128" customWidth="1"/>
    <col min="12663" max="12665" width="0" style="128" hidden="1" customWidth="1"/>
    <col min="12666" max="12666" width="3.88671875" style="128" customWidth="1"/>
    <col min="12667" max="12667" width="0" style="128" hidden="1" customWidth="1"/>
    <col min="12668" max="12669" width="13" style="128" customWidth="1"/>
    <col min="12670" max="12670" width="13.21875" style="128" customWidth="1"/>
    <col min="12671" max="12671" width="5.6640625" style="128" customWidth="1"/>
    <col min="12672" max="12672" width="13.21875" style="128" customWidth="1"/>
    <col min="12673" max="12673" width="3.6640625" style="128" customWidth="1"/>
    <col min="12674" max="12674" width="2.6640625" style="128" customWidth="1"/>
    <col min="12675" max="12677" width="0" style="128" hidden="1" customWidth="1"/>
    <col min="12678" max="12678" width="2.6640625" style="128" customWidth="1"/>
    <col min="12679" max="12679" width="0" style="128" hidden="1" customWidth="1"/>
    <col min="12680" max="12680" width="2.6640625" style="128" customWidth="1"/>
    <col min="12681" max="12681" width="0" style="128" hidden="1" customWidth="1"/>
    <col min="12682" max="12682" width="3.88671875" style="128" customWidth="1"/>
    <col min="12683" max="12683" width="30" style="128" customWidth="1"/>
    <col min="12684" max="12684" width="20.44140625" style="128" customWidth="1"/>
    <col min="12685" max="12685" width="8" style="128" customWidth="1"/>
    <col min="12686" max="12686" width="17" style="128" customWidth="1"/>
    <col min="12687" max="12687" width="37.33203125" style="128" customWidth="1"/>
    <col min="12688" max="12688" width="5.109375" style="128" customWidth="1"/>
    <col min="12689" max="12689" width="27.44140625" style="128" customWidth="1"/>
    <col min="12690" max="12690" width="14.109375" style="128" customWidth="1"/>
    <col min="12691" max="12692" width="8.109375" style="128" customWidth="1"/>
    <col min="12693" max="12693" width="9.77734375" style="128" customWidth="1"/>
    <col min="12694" max="12694" width="1.88671875" style="128" customWidth="1"/>
    <col min="12695" max="12900" width="10.88671875" style="128"/>
    <col min="12901" max="12901" width="10.44140625" style="128" customWidth="1"/>
    <col min="12902" max="12902" width="2.33203125" style="128" customWidth="1"/>
    <col min="12903" max="12904" width="5.6640625" style="128" customWidth="1"/>
    <col min="12905" max="12905" width="5.109375" style="128" customWidth="1"/>
    <col min="12906" max="12906" width="5.6640625" style="128" customWidth="1"/>
    <col min="12907" max="12907" width="12" style="128" customWidth="1"/>
    <col min="12908" max="12909" width="7.88671875" style="128" customWidth="1"/>
    <col min="12910" max="12910" width="2.109375" style="128" customWidth="1"/>
    <col min="12911" max="12911" width="7.77734375" style="128" customWidth="1"/>
    <col min="12912" max="12912" width="6.44140625" style="128" customWidth="1"/>
    <col min="12913" max="12915" width="3.21875" style="128" customWidth="1"/>
    <col min="12916" max="12916" width="3" style="128" customWidth="1"/>
    <col min="12917" max="12917" width="2.44140625" style="128" customWidth="1"/>
    <col min="12918" max="12918" width="2.6640625" style="128" customWidth="1"/>
    <col min="12919" max="12921" width="0" style="128" hidden="1" customWidth="1"/>
    <col min="12922" max="12922" width="3.88671875" style="128" customWidth="1"/>
    <col min="12923" max="12923" width="0" style="128" hidden="1" customWidth="1"/>
    <col min="12924" max="12925" width="13" style="128" customWidth="1"/>
    <col min="12926" max="12926" width="13.21875" style="128" customWidth="1"/>
    <col min="12927" max="12927" width="5.6640625" style="128" customWidth="1"/>
    <col min="12928" max="12928" width="13.21875" style="128" customWidth="1"/>
    <col min="12929" max="12929" width="3.6640625" style="128" customWidth="1"/>
    <col min="12930" max="12930" width="2.6640625" style="128" customWidth="1"/>
    <col min="12931" max="12933" width="0" style="128" hidden="1" customWidth="1"/>
    <col min="12934" max="12934" width="2.6640625" style="128" customWidth="1"/>
    <col min="12935" max="12935" width="0" style="128" hidden="1" customWidth="1"/>
    <col min="12936" max="12936" width="2.6640625" style="128" customWidth="1"/>
    <col min="12937" max="12937" width="0" style="128" hidden="1" customWidth="1"/>
    <col min="12938" max="12938" width="3.88671875" style="128" customWidth="1"/>
    <col min="12939" max="12939" width="30" style="128" customWidth="1"/>
    <col min="12940" max="12940" width="20.44140625" style="128" customWidth="1"/>
    <col min="12941" max="12941" width="8" style="128" customWidth="1"/>
    <col min="12942" max="12942" width="17" style="128" customWidth="1"/>
    <col min="12943" max="12943" width="37.33203125" style="128" customWidth="1"/>
    <col min="12944" max="12944" width="5.109375" style="128" customWidth="1"/>
    <col min="12945" max="12945" width="27.44140625" style="128" customWidth="1"/>
    <col min="12946" max="12946" width="14.109375" style="128" customWidth="1"/>
    <col min="12947" max="12948" width="8.109375" style="128" customWidth="1"/>
    <col min="12949" max="12949" width="9.77734375" style="128" customWidth="1"/>
    <col min="12950" max="12950" width="1.88671875" style="128" customWidth="1"/>
    <col min="12951" max="13156" width="10.88671875" style="128"/>
    <col min="13157" max="13157" width="10.44140625" style="128" customWidth="1"/>
    <col min="13158" max="13158" width="2.33203125" style="128" customWidth="1"/>
    <col min="13159" max="13160" width="5.6640625" style="128" customWidth="1"/>
    <col min="13161" max="13161" width="5.109375" style="128" customWidth="1"/>
    <col min="13162" max="13162" width="5.6640625" style="128" customWidth="1"/>
    <col min="13163" max="13163" width="12" style="128" customWidth="1"/>
    <col min="13164" max="13165" width="7.88671875" style="128" customWidth="1"/>
    <col min="13166" max="13166" width="2.109375" style="128" customWidth="1"/>
    <col min="13167" max="13167" width="7.77734375" style="128" customWidth="1"/>
    <col min="13168" max="13168" width="6.44140625" style="128" customWidth="1"/>
    <col min="13169" max="13171" width="3.21875" style="128" customWidth="1"/>
    <col min="13172" max="13172" width="3" style="128" customWidth="1"/>
    <col min="13173" max="13173" width="2.44140625" style="128" customWidth="1"/>
    <col min="13174" max="13174" width="2.6640625" style="128" customWidth="1"/>
    <col min="13175" max="13177" width="0" style="128" hidden="1" customWidth="1"/>
    <col min="13178" max="13178" width="3.88671875" style="128" customWidth="1"/>
    <col min="13179" max="13179" width="0" style="128" hidden="1" customWidth="1"/>
    <col min="13180" max="13181" width="13" style="128" customWidth="1"/>
    <col min="13182" max="13182" width="13.21875" style="128" customWidth="1"/>
    <col min="13183" max="13183" width="5.6640625" style="128" customWidth="1"/>
    <col min="13184" max="13184" width="13.21875" style="128" customWidth="1"/>
    <col min="13185" max="13185" width="3.6640625" style="128" customWidth="1"/>
    <col min="13186" max="13186" width="2.6640625" style="128" customWidth="1"/>
    <col min="13187" max="13189" width="0" style="128" hidden="1" customWidth="1"/>
    <col min="13190" max="13190" width="2.6640625" style="128" customWidth="1"/>
    <col min="13191" max="13191" width="0" style="128" hidden="1" customWidth="1"/>
    <col min="13192" max="13192" width="2.6640625" style="128" customWidth="1"/>
    <col min="13193" max="13193" width="0" style="128" hidden="1" customWidth="1"/>
    <col min="13194" max="13194" width="3.88671875" style="128" customWidth="1"/>
    <col min="13195" max="13195" width="30" style="128" customWidth="1"/>
    <col min="13196" max="13196" width="20.44140625" style="128" customWidth="1"/>
    <col min="13197" max="13197" width="8" style="128" customWidth="1"/>
    <col min="13198" max="13198" width="17" style="128" customWidth="1"/>
    <col min="13199" max="13199" width="37.33203125" style="128" customWidth="1"/>
    <col min="13200" max="13200" width="5.109375" style="128" customWidth="1"/>
    <col min="13201" max="13201" width="27.44140625" style="128" customWidth="1"/>
    <col min="13202" max="13202" width="14.109375" style="128" customWidth="1"/>
    <col min="13203" max="13204" width="8.109375" style="128" customWidth="1"/>
    <col min="13205" max="13205" width="9.77734375" style="128" customWidth="1"/>
    <col min="13206" max="13206" width="1.88671875" style="128" customWidth="1"/>
    <col min="13207" max="13412" width="10.88671875" style="128"/>
    <col min="13413" max="13413" width="10.44140625" style="128" customWidth="1"/>
    <col min="13414" max="13414" width="2.33203125" style="128" customWidth="1"/>
    <col min="13415" max="13416" width="5.6640625" style="128" customWidth="1"/>
    <col min="13417" max="13417" width="5.109375" style="128" customWidth="1"/>
    <col min="13418" max="13418" width="5.6640625" style="128" customWidth="1"/>
    <col min="13419" max="13419" width="12" style="128" customWidth="1"/>
    <col min="13420" max="13421" width="7.88671875" style="128" customWidth="1"/>
    <col min="13422" max="13422" width="2.109375" style="128" customWidth="1"/>
    <col min="13423" max="13423" width="7.77734375" style="128" customWidth="1"/>
    <col min="13424" max="13424" width="6.44140625" style="128" customWidth="1"/>
    <col min="13425" max="13427" width="3.21875" style="128" customWidth="1"/>
    <col min="13428" max="13428" width="3" style="128" customWidth="1"/>
    <col min="13429" max="13429" width="2.44140625" style="128" customWidth="1"/>
    <col min="13430" max="13430" width="2.6640625" style="128" customWidth="1"/>
    <col min="13431" max="13433" width="0" style="128" hidden="1" customWidth="1"/>
    <col min="13434" max="13434" width="3.88671875" style="128" customWidth="1"/>
    <col min="13435" max="13435" width="0" style="128" hidden="1" customWidth="1"/>
    <col min="13436" max="13437" width="13" style="128" customWidth="1"/>
    <col min="13438" max="13438" width="13.21875" style="128" customWidth="1"/>
    <col min="13439" max="13439" width="5.6640625" style="128" customWidth="1"/>
    <col min="13440" max="13440" width="13.21875" style="128" customWidth="1"/>
    <col min="13441" max="13441" width="3.6640625" style="128" customWidth="1"/>
    <col min="13442" max="13442" width="2.6640625" style="128" customWidth="1"/>
    <col min="13443" max="13445" width="0" style="128" hidden="1" customWidth="1"/>
    <col min="13446" max="13446" width="2.6640625" style="128" customWidth="1"/>
    <col min="13447" max="13447" width="0" style="128" hidden="1" customWidth="1"/>
    <col min="13448" max="13448" width="2.6640625" style="128" customWidth="1"/>
    <col min="13449" max="13449" width="0" style="128" hidden="1" customWidth="1"/>
    <col min="13450" max="13450" width="3.88671875" style="128" customWidth="1"/>
    <col min="13451" max="13451" width="30" style="128" customWidth="1"/>
    <col min="13452" max="13452" width="20.44140625" style="128" customWidth="1"/>
    <col min="13453" max="13453" width="8" style="128" customWidth="1"/>
    <col min="13454" max="13454" width="17" style="128" customWidth="1"/>
    <col min="13455" max="13455" width="37.33203125" style="128" customWidth="1"/>
    <col min="13456" max="13456" width="5.109375" style="128" customWidth="1"/>
    <col min="13457" max="13457" width="27.44140625" style="128" customWidth="1"/>
    <col min="13458" max="13458" width="14.109375" style="128" customWidth="1"/>
    <col min="13459" max="13460" width="8.109375" style="128" customWidth="1"/>
    <col min="13461" max="13461" width="9.77734375" style="128" customWidth="1"/>
    <col min="13462" max="13462" width="1.88671875" style="128" customWidth="1"/>
    <col min="13463" max="13668" width="10.88671875" style="128"/>
    <col min="13669" max="13669" width="10.44140625" style="128" customWidth="1"/>
    <col min="13670" max="13670" width="2.33203125" style="128" customWidth="1"/>
    <col min="13671" max="13672" width="5.6640625" style="128" customWidth="1"/>
    <col min="13673" max="13673" width="5.109375" style="128" customWidth="1"/>
    <col min="13674" max="13674" width="5.6640625" style="128" customWidth="1"/>
    <col min="13675" max="13675" width="12" style="128" customWidth="1"/>
    <col min="13676" max="13677" width="7.88671875" style="128" customWidth="1"/>
    <col min="13678" max="13678" width="2.109375" style="128" customWidth="1"/>
    <col min="13679" max="13679" width="7.77734375" style="128" customWidth="1"/>
    <col min="13680" max="13680" width="6.44140625" style="128" customWidth="1"/>
    <col min="13681" max="13683" width="3.21875" style="128" customWidth="1"/>
    <col min="13684" max="13684" width="3" style="128" customWidth="1"/>
    <col min="13685" max="13685" width="2.44140625" style="128" customWidth="1"/>
    <col min="13686" max="13686" width="2.6640625" style="128" customWidth="1"/>
    <col min="13687" max="13689" width="0" style="128" hidden="1" customWidth="1"/>
    <col min="13690" max="13690" width="3.88671875" style="128" customWidth="1"/>
    <col min="13691" max="13691" width="0" style="128" hidden="1" customWidth="1"/>
    <col min="13692" max="13693" width="13" style="128" customWidth="1"/>
    <col min="13694" max="13694" width="13.21875" style="128" customWidth="1"/>
    <col min="13695" max="13695" width="5.6640625" style="128" customWidth="1"/>
    <col min="13696" max="13696" width="13.21875" style="128" customWidth="1"/>
    <col min="13697" max="13697" width="3.6640625" style="128" customWidth="1"/>
    <col min="13698" max="13698" width="2.6640625" style="128" customWidth="1"/>
    <col min="13699" max="13701" width="0" style="128" hidden="1" customWidth="1"/>
    <col min="13702" max="13702" width="2.6640625" style="128" customWidth="1"/>
    <col min="13703" max="13703" width="0" style="128" hidden="1" customWidth="1"/>
    <col min="13704" max="13704" width="2.6640625" style="128" customWidth="1"/>
    <col min="13705" max="13705" width="0" style="128" hidden="1" customWidth="1"/>
    <col min="13706" max="13706" width="3.88671875" style="128" customWidth="1"/>
    <col min="13707" max="13707" width="30" style="128" customWidth="1"/>
    <col min="13708" max="13708" width="20.44140625" style="128" customWidth="1"/>
    <col min="13709" max="13709" width="8" style="128" customWidth="1"/>
    <col min="13710" max="13710" width="17" style="128" customWidth="1"/>
    <col min="13711" max="13711" width="37.33203125" style="128" customWidth="1"/>
    <col min="13712" max="13712" width="5.109375" style="128" customWidth="1"/>
    <col min="13713" max="13713" width="27.44140625" style="128" customWidth="1"/>
    <col min="13714" max="13714" width="14.109375" style="128" customWidth="1"/>
    <col min="13715" max="13716" width="8.109375" style="128" customWidth="1"/>
    <col min="13717" max="13717" width="9.77734375" style="128" customWidth="1"/>
    <col min="13718" max="13718" width="1.88671875" style="128" customWidth="1"/>
    <col min="13719" max="13924" width="10.88671875" style="128"/>
    <col min="13925" max="13925" width="10.44140625" style="128" customWidth="1"/>
    <col min="13926" max="13926" width="2.33203125" style="128" customWidth="1"/>
    <col min="13927" max="13928" width="5.6640625" style="128" customWidth="1"/>
    <col min="13929" max="13929" width="5.109375" style="128" customWidth="1"/>
    <col min="13930" max="13930" width="5.6640625" style="128" customWidth="1"/>
    <col min="13931" max="13931" width="12" style="128" customWidth="1"/>
    <col min="13932" max="13933" width="7.88671875" style="128" customWidth="1"/>
    <col min="13934" max="13934" width="2.109375" style="128" customWidth="1"/>
    <col min="13935" max="13935" width="7.77734375" style="128" customWidth="1"/>
    <col min="13936" max="13936" width="6.44140625" style="128" customWidth="1"/>
    <col min="13937" max="13939" width="3.21875" style="128" customWidth="1"/>
    <col min="13940" max="13940" width="3" style="128" customWidth="1"/>
    <col min="13941" max="13941" width="2.44140625" style="128" customWidth="1"/>
    <col min="13942" max="13942" width="2.6640625" style="128" customWidth="1"/>
    <col min="13943" max="13945" width="0" style="128" hidden="1" customWidth="1"/>
    <col min="13946" max="13946" width="3.88671875" style="128" customWidth="1"/>
    <col min="13947" max="13947" width="0" style="128" hidden="1" customWidth="1"/>
    <col min="13948" max="13949" width="13" style="128" customWidth="1"/>
    <col min="13950" max="13950" width="13.21875" style="128" customWidth="1"/>
    <col min="13951" max="13951" width="5.6640625" style="128" customWidth="1"/>
    <col min="13952" max="13952" width="13.21875" style="128" customWidth="1"/>
    <col min="13953" max="13953" width="3.6640625" style="128" customWidth="1"/>
    <col min="13954" max="13954" width="2.6640625" style="128" customWidth="1"/>
    <col min="13955" max="13957" width="0" style="128" hidden="1" customWidth="1"/>
    <col min="13958" max="13958" width="2.6640625" style="128" customWidth="1"/>
    <col min="13959" max="13959" width="0" style="128" hidden="1" customWidth="1"/>
    <col min="13960" max="13960" width="2.6640625" style="128" customWidth="1"/>
    <col min="13961" max="13961" width="0" style="128" hidden="1" customWidth="1"/>
    <col min="13962" max="13962" width="3.88671875" style="128" customWidth="1"/>
    <col min="13963" max="13963" width="30" style="128" customWidth="1"/>
    <col min="13964" max="13964" width="20.44140625" style="128" customWidth="1"/>
    <col min="13965" max="13965" width="8" style="128" customWidth="1"/>
    <col min="13966" max="13966" width="17" style="128" customWidth="1"/>
    <col min="13967" max="13967" width="37.33203125" style="128" customWidth="1"/>
    <col min="13968" max="13968" width="5.109375" style="128" customWidth="1"/>
    <col min="13969" max="13969" width="27.44140625" style="128" customWidth="1"/>
    <col min="13970" max="13970" width="14.109375" style="128" customWidth="1"/>
    <col min="13971" max="13972" width="8.109375" style="128" customWidth="1"/>
    <col min="13973" max="13973" width="9.77734375" style="128" customWidth="1"/>
    <col min="13974" max="13974" width="1.88671875" style="128" customWidth="1"/>
    <col min="13975" max="14180" width="10.88671875" style="128"/>
    <col min="14181" max="14181" width="10.44140625" style="128" customWidth="1"/>
    <col min="14182" max="14182" width="2.33203125" style="128" customWidth="1"/>
    <col min="14183" max="14184" width="5.6640625" style="128" customWidth="1"/>
    <col min="14185" max="14185" width="5.109375" style="128" customWidth="1"/>
    <col min="14186" max="14186" width="5.6640625" style="128" customWidth="1"/>
    <col min="14187" max="14187" width="12" style="128" customWidth="1"/>
    <col min="14188" max="14189" width="7.88671875" style="128" customWidth="1"/>
    <col min="14190" max="14190" width="2.109375" style="128" customWidth="1"/>
    <col min="14191" max="14191" width="7.77734375" style="128" customWidth="1"/>
    <col min="14192" max="14192" width="6.44140625" style="128" customWidth="1"/>
    <col min="14193" max="14195" width="3.21875" style="128" customWidth="1"/>
    <col min="14196" max="14196" width="3" style="128" customWidth="1"/>
    <col min="14197" max="14197" width="2.44140625" style="128" customWidth="1"/>
    <col min="14198" max="14198" width="2.6640625" style="128" customWidth="1"/>
    <col min="14199" max="14201" width="0" style="128" hidden="1" customWidth="1"/>
    <col min="14202" max="14202" width="3.88671875" style="128" customWidth="1"/>
    <col min="14203" max="14203" width="0" style="128" hidden="1" customWidth="1"/>
    <col min="14204" max="14205" width="13" style="128" customWidth="1"/>
    <col min="14206" max="14206" width="13.21875" style="128" customWidth="1"/>
    <col min="14207" max="14207" width="5.6640625" style="128" customWidth="1"/>
    <col min="14208" max="14208" width="13.21875" style="128" customWidth="1"/>
    <col min="14209" max="14209" width="3.6640625" style="128" customWidth="1"/>
    <col min="14210" max="14210" width="2.6640625" style="128" customWidth="1"/>
    <col min="14211" max="14213" width="0" style="128" hidden="1" customWidth="1"/>
    <col min="14214" max="14214" width="2.6640625" style="128" customWidth="1"/>
    <col min="14215" max="14215" width="0" style="128" hidden="1" customWidth="1"/>
    <col min="14216" max="14216" width="2.6640625" style="128" customWidth="1"/>
    <col min="14217" max="14217" width="0" style="128" hidden="1" customWidth="1"/>
    <col min="14218" max="14218" width="3.88671875" style="128" customWidth="1"/>
    <col min="14219" max="14219" width="30" style="128" customWidth="1"/>
    <col min="14220" max="14220" width="20.44140625" style="128" customWidth="1"/>
    <col min="14221" max="14221" width="8" style="128" customWidth="1"/>
    <col min="14222" max="14222" width="17" style="128" customWidth="1"/>
    <col min="14223" max="14223" width="37.33203125" style="128" customWidth="1"/>
    <col min="14224" max="14224" width="5.109375" style="128" customWidth="1"/>
    <col min="14225" max="14225" width="27.44140625" style="128" customWidth="1"/>
    <col min="14226" max="14226" width="14.109375" style="128" customWidth="1"/>
    <col min="14227" max="14228" width="8.109375" style="128" customWidth="1"/>
    <col min="14229" max="14229" width="9.77734375" style="128" customWidth="1"/>
    <col min="14230" max="14230" width="1.88671875" style="128" customWidth="1"/>
    <col min="14231" max="14436" width="10.88671875" style="128"/>
    <col min="14437" max="14437" width="10.44140625" style="128" customWidth="1"/>
    <col min="14438" max="14438" width="2.33203125" style="128" customWidth="1"/>
    <col min="14439" max="14440" width="5.6640625" style="128" customWidth="1"/>
    <col min="14441" max="14441" width="5.109375" style="128" customWidth="1"/>
    <col min="14442" max="14442" width="5.6640625" style="128" customWidth="1"/>
    <col min="14443" max="14443" width="12" style="128" customWidth="1"/>
    <col min="14444" max="14445" width="7.88671875" style="128" customWidth="1"/>
    <col min="14446" max="14446" width="2.109375" style="128" customWidth="1"/>
    <col min="14447" max="14447" width="7.77734375" style="128" customWidth="1"/>
    <col min="14448" max="14448" width="6.44140625" style="128" customWidth="1"/>
    <col min="14449" max="14451" width="3.21875" style="128" customWidth="1"/>
    <col min="14452" max="14452" width="3" style="128" customWidth="1"/>
    <col min="14453" max="14453" width="2.44140625" style="128" customWidth="1"/>
    <col min="14454" max="14454" width="2.6640625" style="128" customWidth="1"/>
    <col min="14455" max="14457" width="0" style="128" hidden="1" customWidth="1"/>
    <col min="14458" max="14458" width="3.88671875" style="128" customWidth="1"/>
    <col min="14459" max="14459" width="0" style="128" hidden="1" customWidth="1"/>
    <col min="14460" max="14461" width="13" style="128" customWidth="1"/>
    <col min="14462" max="14462" width="13.21875" style="128" customWidth="1"/>
    <col min="14463" max="14463" width="5.6640625" style="128" customWidth="1"/>
    <col min="14464" max="14464" width="13.21875" style="128" customWidth="1"/>
    <col min="14465" max="14465" width="3.6640625" style="128" customWidth="1"/>
    <col min="14466" max="14466" width="2.6640625" style="128" customWidth="1"/>
    <col min="14467" max="14469" width="0" style="128" hidden="1" customWidth="1"/>
    <col min="14470" max="14470" width="2.6640625" style="128" customWidth="1"/>
    <col min="14471" max="14471" width="0" style="128" hidden="1" customWidth="1"/>
    <col min="14472" max="14472" width="2.6640625" style="128" customWidth="1"/>
    <col min="14473" max="14473" width="0" style="128" hidden="1" customWidth="1"/>
    <col min="14474" max="14474" width="3.88671875" style="128" customWidth="1"/>
    <col min="14475" max="14475" width="30" style="128" customWidth="1"/>
    <col min="14476" max="14476" width="20.44140625" style="128" customWidth="1"/>
    <col min="14477" max="14477" width="8" style="128" customWidth="1"/>
    <col min="14478" max="14478" width="17" style="128" customWidth="1"/>
    <col min="14479" max="14479" width="37.33203125" style="128" customWidth="1"/>
    <col min="14480" max="14480" width="5.109375" style="128" customWidth="1"/>
    <col min="14481" max="14481" width="27.44140625" style="128" customWidth="1"/>
    <col min="14482" max="14482" width="14.109375" style="128" customWidth="1"/>
    <col min="14483" max="14484" width="8.109375" style="128" customWidth="1"/>
    <col min="14485" max="14485" width="9.77734375" style="128" customWidth="1"/>
    <col min="14486" max="14486" width="1.88671875" style="128" customWidth="1"/>
    <col min="14487" max="14692" width="10.88671875" style="128"/>
    <col min="14693" max="14693" width="10.44140625" style="128" customWidth="1"/>
    <col min="14694" max="14694" width="2.33203125" style="128" customWidth="1"/>
    <col min="14695" max="14696" width="5.6640625" style="128" customWidth="1"/>
    <col min="14697" max="14697" width="5.109375" style="128" customWidth="1"/>
    <col min="14698" max="14698" width="5.6640625" style="128" customWidth="1"/>
    <col min="14699" max="14699" width="12" style="128" customWidth="1"/>
    <col min="14700" max="14701" width="7.88671875" style="128" customWidth="1"/>
    <col min="14702" max="14702" width="2.109375" style="128" customWidth="1"/>
    <col min="14703" max="14703" width="7.77734375" style="128" customWidth="1"/>
    <col min="14704" max="14704" width="6.44140625" style="128" customWidth="1"/>
    <col min="14705" max="14707" width="3.21875" style="128" customWidth="1"/>
    <col min="14708" max="14708" width="3" style="128" customWidth="1"/>
    <col min="14709" max="14709" width="2.44140625" style="128" customWidth="1"/>
    <col min="14710" max="14710" width="2.6640625" style="128" customWidth="1"/>
    <col min="14711" max="14713" width="0" style="128" hidden="1" customWidth="1"/>
    <col min="14714" max="14714" width="3.88671875" style="128" customWidth="1"/>
    <col min="14715" max="14715" width="0" style="128" hidden="1" customWidth="1"/>
    <col min="14716" max="14717" width="13" style="128" customWidth="1"/>
    <col min="14718" max="14718" width="13.21875" style="128" customWidth="1"/>
    <col min="14719" max="14719" width="5.6640625" style="128" customWidth="1"/>
    <col min="14720" max="14720" width="13.21875" style="128" customWidth="1"/>
    <col min="14721" max="14721" width="3.6640625" style="128" customWidth="1"/>
    <col min="14722" max="14722" width="2.6640625" style="128" customWidth="1"/>
    <col min="14723" max="14725" width="0" style="128" hidden="1" customWidth="1"/>
    <col min="14726" max="14726" width="2.6640625" style="128" customWidth="1"/>
    <col min="14727" max="14727" width="0" style="128" hidden="1" customWidth="1"/>
    <col min="14728" max="14728" width="2.6640625" style="128" customWidth="1"/>
    <col min="14729" max="14729" width="0" style="128" hidden="1" customWidth="1"/>
    <col min="14730" max="14730" width="3.88671875" style="128" customWidth="1"/>
    <col min="14731" max="14731" width="30" style="128" customWidth="1"/>
    <col min="14732" max="14732" width="20.44140625" style="128" customWidth="1"/>
    <col min="14733" max="14733" width="8" style="128" customWidth="1"/>
    <col min="14734" max="14734" width="17" style="128" customWidth="1"/>
    <col min="14735" max="14735" width="37.33203125" style="128" customWidth="1"/>
    <col min="14736" max="14736" width="5.109375" style="128" customWidth="1"/>
    <col min="14737" max="14737" width="27.44140625" style="128" customWidth="1"/>
    <col min="14738" max="14738" width="14.109375" style="128" customWidth="1"/>
    <col min="14739" max="14740" width="8.109375" style="128" customWidth="1"/>
    <col min="14741" max="14741" width="9.77734375" style="128" customWidth="1"/>
    <col min="14742" max="14742" width="1.88671875" style="128" customWidth="1"/>
    <col min="14743" max="14948" width="10.88671875" style="128"/>
    <col min="14949" max="14949" width="10.44140625" style="128" customWidth="1"/>
    <col min="14950" max="14950" width="2.33203125" style="128" customWidth="1"/>
    <col min="14951" max="14952" width="5.6640625" style="128" customWidth="1"/>
    <col min="14953" max="14953" width="5.109375" style="128" customWidth="1"/>
    <col min="14954" max="14954" width="5.6640625" style="128" customWidth="1"/>
    <col min="14955" max="14955" width="12" style="128" customWidth="1"/>
    <col min="14956" max="14957" width="7.88671875" style="128" customWidth="1"/>
    <col min="14958" max="14958" width="2.109375" style="128" customWidth="1"/>
    <col min="14959" max="14959" width="7.77734375" style="128" customWidth="1"/>
    <col min="14960" max="14960" width="6.44140625" style="128" customWidth="1"/>
    <col min="14961" max="14963" width="3.21875" style="128" customWidth="1"/>
    <col min="14964" max="14964" width="3" style="128" customWidth="1"/>
    <col min="14965" max="14965" width="2.44140625" style="128" customWidth="1"/>
    <col min="14966" max="14966" width="2.6640625" style="128" customWidth="1"/>
    <col min="14967" max="14969" width="0" style="128" hidden="1" customWidth="1"/>
    <col min="14970" max="14970" width="3.88671875" style="128" customWidth="1"/>
    <col min="14971" max="14971" width="0" style="128" hidden="1" customWidth="1"/>
    <col min="14972" max="14973" width="13" style="128" customWidth="1"/>
    <col min="14974" max="14974" width="13.21875" style="128" customWidth="1"/>
    <col min="14975" max="14975" width="5.6640625" style="128" customWidth="1"/>
    <col min="14976" max="14976" width="13.21875" style="128" customWidth="1"/>
    <col min="14977" max="14977" width="3.6640625" style="128" customWidth="1"/>
    <col min="14978" max="14978" width="2.6640625" style="128" customWidth="1"/>
    <col min="14979" max="14981" width="0" style="128" hidden="1" customWidth="1"/>
    <col min="14982" max="14982" width="2.6640625" style="128" customWidth="1"/>
    <col min="14983" max="14983" width="0" style="128" hidden="1" customWidth="1"/>
    <col min="14984" max="14984" width="2.6640625" style="128" customWidth="1"/>
    <col min="14985" max="14985" width="0" style="128" hidden="1" customWidth="1"/>
    <col min="14986" max="14986" width="3.88671875" style="128" customWidth="1"/>
    <col min="14987" max="14987" width="30" style="128" customWidth="1"/>
    <col min="14988" max="14988" width="20.44140625" style="128" customWidth="1"/>
    <col min="14989" max="14989" width="8" style="128" customWidth="1"/>
    <col min="14990" max="14990" width="17" style="128" customWidth="1"/>
    <col min="14991" max="14991" width="37.33203125" style="128" customWidth="1"/>
    <col min="14992" max="14992" width="5.109375" style="128" customWidth="1"/>
    <col min="14993" max="14993" width="27.44140625" style="128" customWidth="1"/>
    <col min="14994" max="14994" width="14.109375" style="128" customWidth="1"/>
    <col min="14995" max="14996" width="8.109375" style="128" customWidth="1"/>
    <col min="14997" max="14997" width="9.77734375" style="128" customWidth="1"/>
    <col min="14998" max="14998" width="1.88671875" style="128" customWidth="1"/>
    <col min="14999" max="15204" width="10.88671875" style="128"/>
    <col min="15205" max="15205" width="10.44140625" style="128" customWidth="1"/>
    <col min="15206" max="15206" width="2.33203125" style="128" customWidth="1"/>
    <col min="15207" max="15208" width="5.6640625" style="128" customWidth="1"/>
    <col min="15209" max="15209" width="5.109375" style="128" customWidth="1"/>
    <col min="15210" max="15210" width="5.6640625" style="128" customWidth="1"/>
    <col min="15211" max="15211" width="12" style="128" customWidth="1"/>
    <col min="15212" max="15213" width="7.88671875" style="128" customWidth="1"/>
    <col min="15214" max="15214" width="2.109375" style="128" customWidth="1"/>
    <col min="15215" max="15215" width="7.77734375" style="128" customWidth="1"/>
    <col min="15216" max="15216" width="6.44140625" style="128" customWidth="1"/>
    <col min="15217" max="15219" width="3.21875" style="128" customWidth="1"/>
    <col min="15220" max="15220" width="3" style="128" customWidth="1"/>
    <col min="15221" max="15221" width="2.44140625" style="128" customWidth="1"/>
    <col min="15222" max="15222" width="2.6640625" style="128" customWidth="1"/>
    <col min="15223" max="15225" width="0" style="128" hidden="1" customWidth="1"/>
    <col min="15226" max="15226" width="3.88671875" style="128" customWidth="1"/>
    <col min="15227" max="15227" width="0" style="128" hidden="1" customWidth="1"/>
    <col min="15228" max="15229" width="13" style="128" customWidth="1"/>
    <col min="15230" max="15230" width="13.21875" style="128" customWidth="1"/>
    <col min="15231" max="15231" width="5.6640625" style="128" customWidth="1"/>
    <col min="15232" max="15232" width="13.21875" style="128" customWidth="1"/>
    <col min="15233" max="15233" width="3.6640625" style="128" customWidth="1"/>
    <col min="15234" max="15234" width="2.6640625" style="128" customWidth="1"/>
    <col min="15235" max="15237" width="0" style="128" hidden="1" customWidth="1"/>
    <col min="15238" max="15238" width="2.6640625" style="128" customWidth="1"/>
    <col min="15239" max="15239" width="0" style="128" hidden="1" customWidth="1"/>
    <col min="15240" max="15240" width="2.6640625" style="128" customWidth="1"/>
    <col min="15241" max="15241" width="0" style="128" hidden="1" customWidth="1"/>
    <col min="15242" max="15242" width="3.88671875" style="128" customWidth="1"/>
    <col min="15243" max="15243" width="30" style="128" customWidth="1"/>
    <col min="15244" max="15244" width="20.44140625" style="128" customWidth="1"/>
    <col min="15245" max="15245" width="8" style="128" customWidth="1"/>
    <col min="15246" max="15246" width="17" style="128" customWidth="1"/>
    <col min="15247" max="15247" width="37.33203125" style="128" customWidth="1"/>
    <col min="15248" max="15248" width="5.109375" style="128" customWidth="1"/>
    <col min="15249" max="15249" width="27.44140625" style="128" customWidth="1"/>
    <col min="15250" max="15250" width="14.109375" style="128" customWidth="1"/>
    <col min="15251" max="15252" width="8.109375" style="128" customWidth="1"/>
    <col min="15253" max="15253" width="9.77734375" style="128" customWidth="1"/>
    <col min="15254" max="15254" width="1.88671875" style="128" customWidth="1"/>
    <col min="15255" max="15460" width="10.88671875" style="128"/>
    <col min="15461" max="15461" width="10.44140625" style="128" customWidth="1"/>
    <col min="15462" max="15462" width="2.33203125" style="128" customWidth="1"/>
    <col min="15463" max="15464" width="5.6640625" style="128" customWidth="1"/>
    <col min="15465" max="15465" width="5.109375" style="128" customWidth="1"/>
    <col min="15466" max="15466" width="5.6640625" style="128" customWidth="1"/>
    <col min="15467" max="15467" width="12" style="128" customWidth="1"/>
    <col min="15468" max="15469" width="7.88671875" style="128" customWidth="1"/>
    <col min="15470" max="15470" width="2.109375" style="128" customWidth="1"/>
    <col min="15471" max="15471" width="7.77734375" style="128" customWidth="1"/>
    <col min="15472" max="15472" width="6.44140625" style="128" customWidth="1"/>
    <col min="15473" max="15475" width="3.21875" style="128" customWidth="1"/>
    <col min="15476" max="15476" width="3" style="128" customWidth="1"/>
    <col min="15477" max="15477" width="2.44140625" style="128" customWidth="1"/>
    <col min="15478" max="15478" width="2.6640625" style="128" customWidth="1"/>
    <col min="15479" max="15481" width="0" style="128" hidden="1" customWidth="1"/>
    <col min="15482" max="15482" width="3.88671875" style="128" customWidth="1"/>
    <col min="15483" max="15483" width="0" style="128" hidden="1" customWidth="1"/>
    <col min="15484" max="15485" width="13" style="128" customWidth="1"/>
    <col min="15486" max="15486" width="13.21875" style="128" customWidth="1"/>
    <col min="15487" max="15487" width="5.6640625" style="128" customWidth="1"/>
    <col min="15488" max="15488" width="13.21875" style="128" customWidth="1"/>
    <col min="15489" max="15489" width="3.6640625" style="128" customWidth="1"/>
    <col min="15490" max="15490" width="2.6640625" style="128" customWidth="1"/>
    <col min="15491" max="15493" width="0" style="128" hidden="1" customWidth="1"/>
    <col min="15494" max="15494" width="2.6640625" style="128" customWidth="1"/>
    <col min="15495" max="15495" width="0" style="128" hidden="1" customWidth="1"/>
    <col min="15496" max="15496" width="2.6640625" style="128" customWidth="1"/>
    <col min="15497" max="15497" width="0" style="128" hidden="1" customWidth="1"/>
    <col min="15498" max="15498" width="3.88671875" style="128" customWidth="1"/>
    <col min="15499" max="15499" width="30" style="128" customWidth="1"/>
    <col min="15500" max="15500" width="20.44140625" style="128" customWidth="1"/>
    <col min="15501" max="15501" width="8" style="128" customWidth="1"/>
    <col min="15502" max="15502" width="17" style="128" customWidth="1"/>
    <col min="15503" max="15503" width="37.33203125" style="128" customWidth="1"/>
    <col min="15504" max="15504" width="5.109375" style="128" customWidth="1"/>
    <col min="15505" max="15505" width="27.44140625" style="128" customWidth="1"/>
    <col min="15506" max="15506" width="14.109375" style="128" customWidth="1"/>
    <col min="15507" max="15508" width="8.109375" style="128" customWidth="1"/>
    <col min="15509" max="15509" width="9.77734375" style="128" customWidth="1"/>
    <col min="15510" max="15510" width="1.88671875" style="128" customWidth="1"/>
    <col min="15511" max="15716" width="10.88671875" style="128"/>
    <col min="15717" max="15717" width="10.44140625" style="128" customWidth="1"/>
    <col min="15718" max="15718" width="2.33203125" style="128" customWidth="1"/>
    <col min="15719" max="15720" width="5.6640625" style="128" customWidth="1"/>
    <col min="15721" max="15721" width="5.109375" style="128" customWidth="1"/>
    <col min="15722" max="15722" width="5.6640625" style="128" customWidth="1"/>
    <col min="15723" max="15723" width="12" style="128" customWidth="1"/>
    <col min="15724" max="15725" width="7.88671875" style="128" customWidth="1"/>
    <col min="15726" max="15726" width="2.109375" style="128" customWidth="1"/>
    <col min="15727" max="15727" width="7.77734375" style="128" customWidth="1"/>
    <col min="15728" max="15728" width="6.44140625" style="128" customWidth="1"/>
    <col min="15729" max="15731" width="3.21875" style="128" customWidth="1"/>
    <col min="15732" max="15732" width="3" style="128" customWidth="1"/>
    <col min="15733" max="15733" width="2.44140625" style="128" customWidth="1"/>
    <col min="15734" max="15734" width="2.6640625" style="128" customWidth="1"/>
    <col min="15735" max="15737" width="0" style="128" hidden="1" customWidth="1"/>
    <col min="15738" max="15738" width="3.88671875" style="128" customWidth="1"/>
    <col min="15739" max="15739" width="0" style="128" hidden="1" customWidth="1"/>
    <col min="15740" max="15741" width="13" style="128" customWidth="1"/>
    <col min="15742" max="15742" width="13.21875" style="128" customWidth="1"/>
    <col min="15743" max="15743" width="5.6640625" style="128" customWidth="1"/>
    <col min="15744" max="15744" width="13.21875" style="128" customWidth="1"/>
    <col min="15745" max="15745" width="3.6640625" style="128" customWidth="1"/>
    <col min="15746" max="15746" width="2.6640625" style="128" customWidth="1"/>
    <col min="15747" max="15749" width="0" style="128" hidden="1" customWidth="1"/>
    <col min="15750" max="15750" width="2.6640625" style="128" customWidth="1"/>
    <col min="15751" max="15751" width="0" style="128" hidden="1" customWidth="1"/>
    <col min="15752" max="15752" width="2.6640625" style="128" customWidth="1"/>
    <col min="15753" max="15753" width="0" style="128" hidden="1" customWidth="1"/>
    <col min="15754" max="15754" width="3.88671875" style="128" customWidth="1"/>
    <col min="15755" max="15755" width="30" style="128" customWidth="1"/>
    <col min="15756" max="15756" width="20.44140625" style="128" customWidth="1"/>
    <col min="15757" max="15757" width="8" style="128" customWidth="1"/>
    <col min="15758" max="15758" width="17" style="128" customWidth="1"/>
    <col min="15759" max="15759" width="37.33203125" style="128" customWidth="1"/>
    <col min="15760" max="15760" width="5.109375" style="128" customWidth="1"/>
    <col min="15761" max="15761" width="27.44140625" style="128" customWidth="1"/>
    <col min="15762" max="15762" width="14.109375" style="128" customWidth="1"/>
    <col min="15763" max="15764" width="8.109375" style="128" customWidth="1"/>
    <col min="15765" max="15765" width="9.77734375" style="128" customWidth="1"/>
    <col min="15766" max="15766" width="1.88671875" style="128" customWidth="1"/>
    <col min="15767" max="15972" width="10.88671875" style="128"/>
    <col min="15973" max="15973" width="10.44140625" style="128" customWidth="1"/>
    <col min="15974" max="15974" width="2.33203125" style="128" customWidth="1"/>
    <col min="15975" max="15976" width="5.6640625" style="128" customWidth="1"/>
    <col min="15977" max="15977" width="5.109375" style="128" customWidth="1"/>
    <col min="15978" max="15978" width="5.6640625" style="128" customWidth="1"/>
    <col min="15979" max="15979" width="12" style="128" customWidth="1"/>
    <col min="15980" max="15981" width="7.88671875" style="128" customWidth="1"/>
    <col min="15982" max="15982" width="2.109375" style="128" customWidth="1"/>
    <col min="15983" max="15983" width="7.77734375" style="128" customWidth="1"/>
    <col min="15984" max="15984" width="6.44140625" style="128" customWidth="1"/>
    <col min="15985" max="15987" width="3.21875" style="128" customWidth="1"/>
    <col min="15988" max="15988" width="3" style="128" customWidth="1"/>
    <col min="15989" max="15989" width="2.44140625" style="128" customWidth="1"/>
    <col min="15990" max="15990" width="2.6640625" style="128" customWidth="1"/>
    <col min="15991" max="15993" width="0" style="128" hidden="1" customWidth="1"/>
    <col min="15994" max="15994" width="3.88671875" style="128" customWidth="1"/>
    <col min="15995" max="15995" width="0" style="128" hidden="1" customWidth="1"/>
    <col min="15996" max="15997" width="13" style="128" customWidth="1"/>
    <col min="15998" max="15998" width="13.21875" style="128" customWidth="1"/>
    <col min="15999" max="15999" width="5.6640625" style="128" customWidth="1"/>
    <col min="16000" max="16000" width="13.21875" style="128" customWidth="1"/>
    <col min="16001" max="16001" width="3.6640625" style="128" customWidth="1"/>
    <col min="16002" max="16002" width="2.6640625" style="128" customWidth="1"/>
    <col min="16003" max="16005" width="0" style="128" hidden="1" customWidth="1"/>
    <col min="16006" max="16006" width="2.6640625" style="128" customWidth="1"/>
    <col min="16007" max="16007" width="0" style="128" hidden="1" customWidth="1"/>
    <col min="16008" max="16008" width="2.6640625" style="128" customWidth="1"/>
    <col min="16009" max="16009" width="0" style="128" hidden="1" customWidth="1"/>
    <col min="16010" max="16010" width="3.88671875" style="128" customWidth="1"/>
    <col min="16011" max="16011" width="30" style="128" customWidth="1"/>
    <col min="16012" max="16012" width="20.44140625" style="128" customWidth="1"/>
    <col min="16013" max="16013" width="8" style="128" customWidth="1"/>
    <col min="16014" max="16014" width="17" style="128" customWidth="1"/>
    <col min="16015" max="16015" width="37.33203125" style="128" customWidth="1"/>
    <col min="16016" max="16016" width="5.109375" style="128" customWidth="1"/>
    <col min="16017" max="16017" width="27.44140625" style="128" customWidth="1"/>
    <col min="16018" max="16018" width="14.109375" style="128" customWidth="1"/>
    <col min="16019" max="16020" width="8.109375" style="128" customWidth="1"/>
    <col min="16021" max="16021" width="9.77734375" style="128" customWidth="1"/>
    <col min="16022" max="16022" width="1.88671875" style="128" customWidth="1"/>
    <col min="16023" max="16228" width="10.88671875" style="128"/>
    <col min="16229" max="16229" width="10.44140625" style="128" customWidth="1"/>
    <col min="16230" max="16230" width="2.33203125" style="128" customWidth="1"/>
    <col min="16231" max="16232" width="5.6640625" style="128" customWidth="1"/>
    <col min="16233" max="16233" width="5.109375" style="128" customWidth="1"/>
    <col min="16234" max="16234" width="5.6640625" style="128" customWidth="1"/>
    <col min="16235" max="16235" width="12" style="128" customWidth="1"/>
    <col min="16236" max="16237" width="7.88671875" style="128" customWidth="1"/>
    <col min="16238" max="16238" width="2.109375" style="128" customWidth="1"/>
    <col min="16239" max="16239" width="7.77734375" style="128" customWidth="1"/>
    <col min="16240" max="16240" width="6.44140625" style="128" customWidth="1"/>
    <col min="16241" max="16243" width="3.21875" style="128" customWidth="1"/>
    <col min="16244" max="16244" width="3" style="128" customWidth="1"/>
    <col min="16245" max="16245" width="2.44140625" style="128" customWidth="1"/>
    <col min="16246" max="16246" width="2.6640625" style="128" customWidth="1"/>
    <col min="16247" max="16249" width="0" style="128" hidden="1" customWidth="1"/>
    <col min="16250" max="16250" width="3.88671875" style="128" customWidth="1"/>
    <col min="16251" max="16251" width="0" style="128" hidden="1" customWidth="1"/>
    <col min="16252" max="16253" width="13" style="128" customWidth="1"/>
    <col min="16254" max="16254" width="13.21875" style="128" customWidth="1"/>
    <col min="16255" max="16255" width="5.6640625" style="128" customWidth="1"/>
    <col min="16256" max="16256" width="13.21875" style="128" customWidth="1"/>
    <col min="16257" max="16257" width="3.6640625" style="128" customWidth="1"/>
    <col min="16258" max="16258" width="2.6640625" style="128" customWidth="1"/>
    <col min="16259" max="16261" width="0" style="128" hidden="1" customWidth="1"/>
    <col min="16262" max="16262" width="2.6640625" style="128" customWidth="1"/>
    <col min="16263" max="16263" width="0" style="128" hidden="1" customWidth="1"/>
    <col min="16264" max="16264" width="2.6640625" style="128" customWidth="1"/>
    <col min="16265" max="16265" width="0" style="128" hidden="1" customWidth="1"/>
    <col min="16266" max="16266" width="3.88671875" style="128" customWidth="1"/>
    <col min="16267" max="16267" width="30" style="128" customWidth="1"/>
    <col min="16268" max="16268" width="20.44140625" style="128" customWidth="1"/>
    <col min="16269" max="16269" width="8" style="128" customWidth="1"/>
    <col min="16270" max="16270" width="17" style="128" customWidth="1"/>
    <col min="16271" max="16271" width="37.33203125" style="128" customWidth="1"/>
    <col min="16272" max="16272" width="5.109375" style="128" customWidth="1"/>
    <col min="16273" max="16273" width="27.44140625" style="128" customWidth="1"/>
    <col min="16274" max="16274" width="14.109375" style="128" customWidth="1"/>
    <col min="16275" max="16276" width="8.109375" style="128" customWidth="1"/>
    <col min="16277" max="16277" width="9.77734375" style="128" customWidth="1"/>
    <col min="16278" max="16278" width="1.88671875" style="128" customWidth="1"/>
    <col min="16279" max="16383" width="10.88671875" style="128"/>
    <col min="16384" max="16384" width="10" style="128" customWidth="1"/>
  </cols>
  <sheetData>
    <row r="1" spans="1:193 1680:1680" ht="11.25" customHeight="1" x14ac:dyDescent="0.2">
      <c r="A1" s="129"/>
      <c r="B1" s="481" t="s">
        <v>449</v>
      </c>
      <c r="C1" s="482"/>
      <c r="D1" s="482"/>
      <c r="E1" s="482"/>
      <c r="F1" s="482"/>
      <c r="G1" s="482"/>
      <c r="H1" s="482"/>
      <c r="I1" s="483"/>
      <c r="J1" s="484"/>
      <c r="K1" s="485"/>
      <c r="L1" s="141"/>
      <c r="M1" s="140"/>
      <c r="N1" s="140"/>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0"/>
      <c r="AN1" s="141"/>
      <c r="AO1" s="141"/>
      <c r="AP1" s="141"/>
      <c r="AQ1" s="140"/>
      <c r="AR1" s="141"/>
      <c r="AS1" s="141"/>
      <c r="AT1" s="141"/>
      <c r="AU1" s="140"/>
      <c r="AV1" s="141"/>
      <c r="AW1" s="141"/>
      <c r="AX1" s="141"/>
      <c r="AY1" s="140"/>
      <c r="AZ1" s="141"/>
      <c r="BA1" s="141"/>
      <c r="BB1" s="141"/>
      <c r="BC1" s="140"/>
      <c r="BD1" s="141"/>
      <c r="BE1" s="141"/>
      <c r="BF1" s="141"/>
      <c r="BG1" s="140"/>
      <c r="BH1" s="141"/>
      <c r="BI1" s="141"/>
      <c r="BJ1" s="141"/>
      <c r="BK1" s="140"/>
      <c r="BL1" s="141"/>
      <c r="BM1" s="141"/>
      <c r="BN1" s="141"/>
      <c r="BO1" s="140"/>
      <c r="BP1" s="141"/>
      <c r="BQ1" s="141"/>
      <c r="BR1" s="141"/>
      <c r="BS1" s="140"/>
      <c r="BT1" s="141"/>
      <c r="BU1" s="141"/>
      <c r="BV1" s="141"/>
      <c r="BW1" s="140"/>
      <c r="BX1" s="141"/>
      <c r="BY1" s="141"/>
      <c r="BZ1" s="141"/>
      <c r="CA1" s="140"/>
      <c r="CB1" s="141"/>
      <c r="CC1" s="141"/>
      <c r="CD1" s="141"/>
      <c r="CE1" s="140"/>
      <c r="CF1" s="141"/>
      <c r="CG1" s="141"/>
      <c r="CH1" s="141"/>
      <c r="CI1" s="141"/>
      <c r="CJ1" s="141"/>
      <c r="CK1" s="141"/>
      <c r="CL1" s="141"/>
      <c r="CM1" s="141"/>
      <c r="CN1" s="141"/>
      <c r="CO1" s="141"/>
      <c r="CP1" s="141"/>
      <c r="CQ1" s="141"/>
      <c r="CR1" s="141"/>
      <c r="CS1" s="141"/>
      <c r="CT1" s="141"/>
      <c r="CU1" s="141"/>
      <c r="CV1" s="141"/>
      <c r="CW1" s="141"/>
      <c r="CX1" s="141"/>
      <c r="CY1" s="141"/>
      <c r="CZ1" s="141"/>
      <c r="DA1" s="141"/>
      <c r="DB1" s="141"/>
      <c r="DC1" s="141"/>
      <c r="DD1" s="141"/>
      <c r="DE1" s="140"/>
      <c r="DF1" s="141"/>
      <c r="DG1" s="140"/>
      <c r="DH1" s="140"/>
      <c r="DI1" s="141"/>
      <c r="DJ1" s="141"/>
      <c r="DK1" s="141"/>
      <c r="DL1" s="141"/>
      <c r="DM1" s="140"/>
      <c r="DN1" s="141"/>
      <c r="DO1" s="140"/>
      <c r="DP1" s="141"/>
      <c r="DQ1" s="141"/>
      <c r="DR1" s="141"/>
      <c r="DS1" s="141"/>
      <c r="DT1" s="141"/>
      <c r="DU1" s="141"/>
      <c r="DV1" s="141"/>
      <c r="DW1" s="141"/>
      <c r="DX1" s="141"/>
      <c r="DY1" s="141"/>
      <c r="DZ1" s="141"/>
      <c r="EA1" s="141"/>
      <c r="EB1" s="141"/>
      <c r="EC1" s="141"/>
      <c r="ED1" s="141"/>
      <c r="EE1" s="141"/>
      <c r="EF1" s="141"/>
      <c r="EG1" s="141"/>
      <c r="EH1" s="141"/>
      <c r="EI1" s="141"/>
      <c r="EJ1" s="141"/>
      <c r="EK1" s="141"/>
      <c r="EL1" s="141"/>
      <c r="EM1" s="141"/>
      <c r="EN1" s="141"/>
      <c r="EO1" s="141"/>
      <c r="EP1" s="141"/>
      <c r="EQ1" s="141"/>
      <c r="ER1" s="141"/>
      <c r="ES1" s="141"/>
      <c r="ET1" s="141"/>
      <c r="EU1" s="141"/>
      <c r="EV1" s="141"/>
      <c r="EW1" s="141"/>
      <c r="EX1" s="141"/>
      <c r="EY1" s="141"/>
      <c r="EZ1" s="141"/>
      <c r="FA1" s="141"/>
      <c r="FB1" s="141"/>
      <c r="FC1" s="141"/>
      <c r="FD1" s="141"/>
      <c r="FE1" s="141"/>
      <c r="FF1" s="141"/>
      <c r="FG1" s="141"/>
      <c r="FH1" s="141"/>
      <c r="FI1" s="141"/>
      <c r="FJ1" s="141"/>
      <c r="FK1" s="141"/>
      <c r="FL1" s="141"/>
      <c r="FM1" s="141"/>
      <c r="FN1" s="141"/>
      <c r="FO1" s="141"/>
      <c r="FP1" s="141"/>
      <c r="FQ1" s="141"/>
      <c r="FR1" s="141"/>
      <c r="FS1" s="141"/>
      <c r="FT1" s="141"/>
      <c r="FU1" s="141"/>
      <c r="FV1" s="141"/>
      <c r="FW1" s="141"/>
      <c r="FX1" s="141"/>
      <c r="FY1" s="141"/>
      <c r="FZ1" s="141"/>
      <c r="GA1" s="141"/>
      <c r="GB1" s="141"/>
      <c r="GC1" s="141"/>
      <c r="GD1" s="141"/>
      <c r="GE1" s="141"/>
      <c r="GF1" s="141"/>
      <c r="GG1" s="141"/>
      <c r="GH1" s="141"/>
      <c r="GI1" s="141"/>
      <c r="GJ1" s="141"/>
      <c r="GK1" s="236" t="s">
        <v>448</v>
      </c>
      <c r="BLP1" s="151" t="s">
        <v>225</v>
      </c>
    </row>
    <row r="2" spans="1:193 1680:1680" ht="14.25" customHeight="1" x14ac:dyDescent="0.2">
      <c r="A2" s="129"/>
      <c r="B2" s="488" t="s">
        <v>447</v>
      </c>
      <c r="C2" s="489"/>
      <c r="D2" s="489"/>
      <c r="E2" s="489"/>
      <c r="F2" s="489"/>
      <c r="G2" s="489"/>
      <c r="H2" s="489"/>
      <c r="I2" s="490"/>
      <c r="J2" s="486"/>
      <c r="K2" s="487"/>
      <c r="L2" s="141"/>
      <c r="M2" s="140"/>
      <c r="N2" s="140"/>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0"/>
      <c r="AN2" s="141"/>
      <c r="AO2" s="141"/>
      <c r="AP2" s="141"/>
      <c r="AQ2" s="140"/>
      <c r="AR2" s="141"/>
      <c r="AS2" s="141"/>
      <c r="AT2" s="141"/>
      <c r="AU2" s="140"/>
      <c r="AV2" s="141"/>
      <c r="AW2" s="141"/>
      <c r="AX2" s="141"/>
      <c r="AY2" s="140"/>
      <c r="AZ2" s="141"/>
      <c r="BA2" s="141"/>
      <c r="BB2" s="141"/>
      <c r="BC2" s="140"/>
      <c r="BD2" s="141"/>
      <c r="BE2" s="141"/>
      <c r="BF2" s="141"/>
      <c r="BG2" s="140"/>
      <c r="BH2" s="141"/>
      <c r="BI2" s="141"/>
      <c r="BJ2" s="141"/>
      <c r="BK2" s="140"/>
      <c r="BL2" s="141"/>
      <c r="BM2" s="141"/>
      <c r="BN2" s="141"/>
      <c r="BO2" s="140"/>
      <c r="BP2" s="141"/>
      <c r="BQ2" s="141"/>
      <c r="BR2" s="141"/>
      <c r="BS2" s="140"/>
      <c r="BT2" s="141"/>
      <c r="BU2" s="141"/>
      <c r="BV2" s="141"/>
      <c r="BW2" s="140"/>
      <c r="BX2" s="141"/>
      <c r="BY2" s="141"/>
      <c r="BZ2" s="141"/>
      <c r="CA2" s="140"/>
      <c r="CB2" s="141"/>
      <c r="CC2" s="141"/>
      <c r="CD2" s="141"/>
      <c r="CE2" s="140"/>
      <c r="CF2" s="141"/>
      <c r="CG2" s="141"/>
      <c r="CH2" s="141"/>
      <c r="CI2" s="141"/>
      <c r="CJ2" s="141"/>
      <c r="CK2" s="141"/>
      <c r="CL2" s="141"/>
      <c r="CM2" s="141"/>
      <c r="CN2" s="141"/>
      <c r="CO2" s="141"/>
      <c r="CP2" s="141"/>
      <c r="CQ2" s="141"/>
      <c r="CR2" s="141"/>
      <c r="CS2" s="141"/>
      <c r="CT2" s="141"/>
      <c r="CU2" s="141"/>
      <c r="CV2" s="141"/>
      <c r="CW2" s="141"/>
      <c r="CX2" s="141"/>
      <c r="CY2" s="141"/>
      <c r="CZ2" s="141"/>
      <c r="DA2" s="141"/>
      <c r="DB2" s="141"/>
      <c r="DC2" s="141"/>
      <c r="DD2" s="141"/>
      <c r="DE2" s="140"/>
      <c r="DF2" s="141"/>
      <c r="DG2" s="140"/>
      <c r="DH2" s="140"/>
      <c r="DI2" s="141"/>
      <c r="DJ2" s="141"/>
      <c r="DK2" s="141"/>
      <c r="DL2" s="141"/>
      <c r="DM2" s="140"/>
      <c r="DN2" s="141"/>
      <c r="DO2" s="140"/>
      <c r="DP2" s="141"/>
      <c r="DQ2" s="141"/>
      <c r="DR2" s="141"/>
      <c r="DS2" s="141"/>
      <c r="DT2" s="141"/>
      <c r="DU2" s="141"/>
      <c r="DV2" s="141"/>
      <c r="DW2" s="141"/>
      <c r="DX2" s="141"/>
      <c r="DY2" s="141"/>
      <c r="DZ2" s="141"/>
      <c r="EA2" s="141"/>
      <c r="EB2" s="141"/>
      <c r="EC2" s="141"/>
      <c r="ED2" s="141"/>
      <c r="EE2" s="141"/>
      <c r="EF2" s="141"/>
      <c r="EG2" s="141"/>
      <c r="EH2" s="141"/>
      <c r="EI2" s="141"/>
      <c r="EJ2" s="141"/>
      <c r="EK2" s="141"/>
      <c r="EL2" s="141"/>
      <c r="EM2" s="141"/>
      <c r="EN2" s="141"/>
      <c r="EO2" s="141"/>
      <c r="EP2" s="141"/>
      <c r="EQ2" s="141"/>
      <c r="ER2" s="141"/>
      <c r="ES2" s="141"/>
      <c r="ET2" s="141"/>
      <c r="EU2" s="141"/>
      <c r="EV2" s="141"/>
      <c r="EW2" s="141"/>
      <c r="EX2" s="141"/>
      <c r="EY2" s="141"/>
      <c r="EZ2" s="141"/>
      <c r="FA2" s="141"/>
      <c r="FB2" s="141"/>
      <c r="FC2" s="141"/>
      <c r="FD2" s="141"/>
      <c r="FE2" s="141"/>
      <c r="FF2" s="141"/>
      <c r="FG2" s="141"/>
      <c r="FH2" s="141"/>
      <c r="FI2" s="141"/>
      <c r="FJ2" s="141"/>
      <c r="FK2" s="141"/>
      <c r="FL2" s="141"/>
      <c r="FM2" s="141"/>
      <c r="FN2" s="141"/>
      <c r="FO2" s="141"/>
      <c r="FP2" s="141"/>
      <c r="FQ2" s="141"/>
      <c r="FR2" s="141"/>
      <c r="FS2" s="141"/>
      <c r="FT2" s="141"/>
      <c r="FU2" s="141"/>
      <c r="FV2" s="141"/>
      <c r="FW2" s="141"/>
      <c r="FX2" s="141"/>
      <c r="FY2" s="141"/>
      <c r="FZ2" s="141"/>
      <c r="GA2" s="141"/>
      <c r="GB2" s="141"/>
      <c r="GC2" s="141"/>
      <c r="GD2" s="141"/>
      <c r="GE2" s="141"/>
      <c r="GF2" s="141"/>
      <c r="GG2" s="141"/>
      <c r="GH2" s="141"/>
      <c r="GI2" s="141"/>
      <c r="GJ2" s="141"/>
      <c r="GK2" s="141"/>
      <c r="BLP2" s="130"/>
    </row>
    <row r="3" spans="1:193 1680:1680" ht="11.25" customHeight="1" x14ac:dyDescent="0.2">
      <c r="A3" s="129"/>
      <c r="B3" s="137" t="s">
        <v>446</v>
      </c>
      <c r="C3" s="491" t="s">
        <v>445</v>
      </c>
      <c r="D3" s="492"/>
      <c r="E3" s="492"/>
      <c r="F3" s="492"/>
      <c r="G3" s="492"/>
      <c r="H3" s="493"/>
      <c r="I3" s="138" t="s">
        <v>444</v>
      </c>
      <c r="J3" s="486"/>
      <c r="K3" s="487"/>
      <c r="L3" s="141"/>
      <c r="M3" s="140"/>
      <c r="N3" s="140"/>
      <c r="O3" s="141"/>
      <c r="P3" s="141"/>
      <c r="Q3" s="141"/>
      <c r="R3" s="141"/>
      <c r="S3" s="141"/>
      <c r="T3" s="141"/>
      <c r="U3" s="141"/>
      <c r="V3" s="141"/>
      <c r="W3" s="141"/>
      <c r="X3" s="141"/>
      <c r="Y3" s="141"/>
      <c r="Z3" s="141"/>
      <c r="AA3" s="141"/>
      <c r="AB3" s="141"/>
      <c r="AC3" s="141"/>
      <c r="AD3" s="141"/>
      <c r="AE3" s="141"/>
      <c r="AF3" s="141"/>
      <c r="AG3" s="141"/>
      <c r="AH3" s="141"/>
      <c r="AI3" s="141"/>
      <c r="AJ3" s="141"/>
      <c r="AK3" s="141"/>
      <c r="AL3" s="141"/>
      <c r="AM3" s="140"/>
      <c r="AN3" s="141"/>
      <c r="AO3" s="141"/>
      <c r="AP3" s="141"/>
      <c r="AQ3" s="140"/>
      <c r="AR3" s="141"/>
      <c r="AS3" s="141"/>
      <c r="AT3" s="141"/>
      <c r="AU3" s="140"/>
      <c r="AV3" s="141"/>
      <c r="AW3" s="141"/>
      <c r="AX3" s="141"/>
      <c r="AY3" s="140"/>
      <c r="AZ3" s="141"/>
      <c r="BA3" s="141"/>
      <c r="BB3" s="141"/>
      <c r="BC3" s="140"/>
      <c r="BD3" s="141"/>
      <c r="BE3" s="141"/>
      <c r="BF3" s="141"/>
      <c r="BG3" s="140"/>
      <c r="BH3" s="141"/>
      <c r="BI3" s="141"/>
      <c r="BJ3" s="141"/>
      <c r="BK3" s="140"/>
      <c r="BL3" s="141"/>
      <c r="BM3" s="141"/>
      <c r="BN3" s="141"/>
      <c r="BO3" s="140"/>
      <c r="BP3" s="141"/>
      <c r="BQ3" s="141"/>
      <c r="BR3" s="141"/>
      <c r="BS3" s="140"/>
      <c r="BT3" s="141"/>
      <c r="BU3" s="141"/>
      <c r="BV3" s="141"/>
      <c r="BW3" s="140"/>
      <c r="BX3" s="141"/>
      <c r="BY3" s="141"/>
      <c r="BZ3" s="141"/>
      <c r="CA3" s="140"/>
      <c r="CB3" s="141"/>
      <c r="CC3" s="141"/>
      <c r="CD3" s="141"/>
      <c r="CE3" s="140"/>
      <c r="CF3" s="141"/>
      <c r="CG3" s="141"/>
      <c r="CH3" s="141"/>
      <c r="CI3" s="141"/>
      <c r="CJ3" s="141"/>
      <c r="CK3" s="141"/>
      <c r="CL3" s="141"/>
      <c r="CM3" s="141"/>
      <c r="CN3" s="141"/>
      <c r="CO3" s="141"/>
      <c r="CP3" s="141"/>
      <c r="CQ3" s="141"/>
      <c r="CR3" s="141"/>
      <c r="CS3" s="141"/>
      <c r="CT3" s="141"/>
      <c r="CU3" s="141"/>
      <c r="CV3" s="141"/>
      <c r="CW3" s="141"/>
      <c r="CX3" s="141"/>
      <c r="CY3" s="141"/>
      <c r="CZ3" s="141"/>
      <c r="DA3" s="141"/>
      <c r="DB3" s="141"/>
      <c r="DC3" s="141"/>
      <c r="DD3" s="141"/>
      <c r="DE3" s="140"/>
      <c r="DF3" s="141"/>
      <c r="DG3" s="140"/>
      <c r="DH3" s="140"/>
      <c r="DI3" s="141"/>
      <c r="DJ3" s="141"/>
      <c r="DK3" s="141"/>
      <c r="DL3" s="141"/>
      <c r="DM3" s="140"/>
      <c r="DN3" s="141"/>
      <c r="DO3" s="140"/>
      <c r="DP3" s="141"/>
      <c r="DQ3" s="141"/>
      <c r="DR3" s="141"/>
      <c r="DS3" s="141"/>
      <c r="DT3" s="141"/>
      <c r="DU3" s="141"/>
      <c r="DV3" s="141"/>
      <c r="DW3" s="141"/>
      <c r="DX3" s="141"/>
      <c r="DY3" s="141"/>
      <c r="DZ3" s="141"/>
      <c r="EA3" s="141"/>
      <c r="EB3" s="141"/>
      <c r="EC3" s="141"/>
      <c r="ED3" s="141"/>
      <c r="EE3" s="141"/>
      <c r="EF3" s="141"/>
      <c r="EG3" s="141"/>
      <c r="EH3" s="141"/>
      <c r="EI3" s="141"/>
      <c r="EJ3" s="141"/>
      <c r="EK3" s="141"/>
      <c r="EL3" s="141"/>
      <c r="EM3" s="141"/>
      <c r="EN3" s="141"/>
      <c r="EO3" s="141"/>
      <c r="EP3" s="141"/>
      <c r="EQ3" s="141"/>
      <c r="ER3" s="141"/>
      <c r="ES3" s="141"/>
      <c r="ET3" s="141"/>
      <c r="EU3" s="141"/>
      <c r="EV3" s="141"/>
      <c r="EW3" s="141"/>
      <c r="EX3" s="141"/>
      <c r="EY3" s="141"/>
      <c r="EZ3" s="141"/>
      <c r="FA3" s="141"/>
      <c r="FB3" s="141"/>
      <c r="FC3" s="141"/>
      <c r="FD3" s="141"/>
      <c r="FE3" s="141"/>
      <c r="FF3" s="141"/>
      <c r="FG3" s="141"/>
      <c r="FH3" s="141"/>
      <c r="FI3" s="141"/>
      <c r="FJ3" s="141"/>
      <c r="FK3" s="141"/>
      <c r="FL3" s="141"/>
      <c r="FM3" s="141"/>
      <c r="FN3" s="141"/>
      <c r="FO3" s="141"/>
      <c r="FP3" s="141"/>
      <c r="FQ3" s="141"/>
      <c r="FR3" s="141"/>
      <c r="FS3" s="141"/>
      <c r="FT3" s="141"/>
      <c r="FU3" s="141"/>
      <c r="FV3" s="141"/>
      <c r="FW3" s="141"/>
      <c r="FX3" s="141"/>
      <c r="FY3" s="141"/>
      <c r="FZ3" s="141"/>
      <c r="GA3" s="141"/>
      <c r="GB3" s="141"/>
      <c r="GC3" s="141"/>
      <c r="GD3" s="141"/>
      <c r="GE3" s="141"/>
      <c r="GF3" s="141"/>
      <c r="GG3" s="141"/>
      <c r="GH3" s="141"/>
      <c r="GI3" s="141"/>
      <c r="GJ3" s="141"/>
      <c r="GK3" s="141"/>
      <c r="BLP3" s="130"/>
    </row>
    <row r="4" spans="1:193 1680:1680" ht="14.25" customHeight="1" x14ac:dyDescent="0.2">
      <c r="A4" s="129"/>
      <c r="B4" s="139" t="s">
        <v>443</v>
      </c>
      <c r="C4" s="494" t="s">
        <v>442</v>
      </c>
      <c r="D4" s="495"/>
      <c r="E4" s="495"/>
      <c r="F4" s="495"/>
      <c r="G4" s="495"/>
      <c r="H4" s="496"/>
      <c r="I4" s="203" t="s">
        <v>441</v>
      </c>
      <c r="J4" s="486"/>
      <c r="K4" s="487"/>
      <c r="L4" s="141"/>
      <c r="M4" s="140"/>
      <c r="N4" s="140"/>
      <c r="O4" s="141"/>
      <c r="P4" s="141"/>
      <c r="Q4" s="141"/>
      <c r="R4" s="141"/>
      <c r="S4" s="141"/>
      <c r="T4" s="141"/>
      <c r="U4" s="141"/>
      <c r="V4" s="141"/>
      <c r="W4" s="141"/>
      <c r="X4" s="141"/>
      <c r="Y4" s="141"/>
      <c r="Z4" s="141"/>
      <c r="AA4" s="141"/>
      <c r="AB4" s="141"/>
      <c r="AC4" s="141"/>
      <c r="AD4" s="141"/>
      <c r="AE4" s="141"/>
      <c r="AF4" s="141"/>
      <c r="AG4" s="141"/>
      <c r="AH4" s="141"/>
      <c r="AI4" s="141"/>
      <c r="AJ4" s="141"/>
      <c r="AK4" s="141"/>
      <c r="AL4" s="141"/>
      <c r="AM4" s="140"/>
      <c r="AN4" s="141"/>
      <c r="AO4" s="141"/>
      <c r="AP4" s="141"/>
      <c r="AQ4" s="140"/>
      <c r="AR4" s="141"/>
      <c r="AS4" s="141"/>
      <c r="AT4" s="141"/>
      <c r="AU4" s="140"/>
      <c r="AV4" s="141"/>
      <c r="AW4" s="141"/>
      <c r="AX4" s="141"/>
      <c r="AY4" s="140"/>
      <c r="AZ4" s="141"/>
      <c r="BA4" s="141"/>
      <c r="BB4" s="141"/>
      <c r="BC4" s="140"/>
      <c r="BD4" s="141"/>
      <c r="BE4" s="141"/>
      <c r="BF4" s="141"/>
      <c r="BG4" s="140"/>
      <c r="BH4" s="141"/>
      <c r="BI4" s="141"/>
      <c r="BJ4" s="141"/>
      <c r="BK4" s="140"/>
      <c r="BL4" s="141"/>
      <c r="BM4" s="141"/>
      <c r="BN4" s="141"/>
      <c r="BO4" s="140"/>
      <c r="BP4" s="141"/>
      <c r="BQ4" s="141"/>
      <c r="BR4" s="141"/>
      <c r="BS4" s="140"/>
      <c r="BT4" s="141"/>
      <c r="BU4" s="141"/>
      <c r="BV4" s="141"/>
      <c r="BW4" s="140"/>
      <c r="BX4" s="141"/>
      <c r="BY4" s="141"/>
      <c r="BZ4" s="141"/>
      <c r="CA4" s="140"/>
      <c r="CB4" s="141"/>
      <c r="CC4" s="141"/>
      <c r="CD4" s="141"/>
      <c r="CE4" s="140"/>
      <c r="CF4" s="141"/>
      <c r="CG4" s="141"/>
      <c r="CH4" s="141"/>
      <c r="CI4" s="141"/>
      <c r="CJ4" s="141"/>
      <c r="CK4" s="141"/>
      <c r="CL4" s="141"/>
      <c r="CM4" s="141"/>
      <c r="CN4" s="141"/>
      <c r="CO4" s="141"/>
      <c r="CP4" s="141"/>
      <c r="CQ4" s="141"/>
      <c r="CR4" s="141"/>
      <c r="CS4" s="141"/>
      <c r="CT4" s="141"/>
      <c r="CU4" s="141"/>
      <c r="CV4" s="141"/>
      <c r="CW4" s="141"/>
      <c r="CX4" s="141"/>
      <c r="CY4" s="141"/>
      <c r="CZ4" s="141"/>
      <c r="DA4" s="141"/>
      <c r="DB4" s="141"/>
      <c r="DC4" s="141"/>
      <c r="DD4" s="141"/>
      <c r="DE4" s="140"/>
      <c r="DF4" s="141"/>
      <c r="DG4" s="140"/>
      <c r="DH4" s="140"/>
      <c r="DI4" s="141"/>
      <c r="DJ4" s="168"/>
      <c r="DK4" s="141"/>
      <c r="DL4" s="141"/>
      <c r="DM4" s="140"/>
      <c r="DN4" s="141"/>
      <c r="DO4" s="140"/>
      <c r="DP4" s="141"/>
      <c r="DQ4" s="141"/>
      <c r="DR4" s="141"/>
      <c r="DS4" s="141"/>
      <c r="DT4" s="141"/>
      <c r="DU4" s="141"/>
      <c r="DV4" s="141"/>
      <c r="DW4" s="141"/>
      <c r="DX4" s="141"/>
      <c r="DY4" s="141"/>
      <c r="DZ4" s="141"/>
      <c r="EA4" s="141"/>
      <c r="EB4" s="141"/>
      <c r="EC4" s="141"/>
      <c r="ED4" s="141"/>
      <c r="EE4" s="141"/>
      <c r="EF4" s="141"/>
      <c r="EG4" s="141"/>
      <c r="EH4" s="141"/>
      <c r="EI4" s="141"/>
      <c r="EJ4" s="141"/>
      <c r="EK4" s="141"/>
      <c r="EL4" s="141"/>
      <c r="EM4" s="141"/>
      <c r="EN4" s="141"/>
      <c r="EO4" s="141"/>
      <c r="EP4" s="141"/>
      <c r="EQ4" s="141"/>
      <c r="ER4" s="141"/>
      <c r="ES4" s="141"/>
      <c r="ET4" s="141"/>
      <c r="EU4" s="141"/>
      <c r="EV4" s="141"/>
      <c r="EW4" s="141"/>
      <c r="EX4" s="141"/>
      <c r="EY4" s="141"/>
      <c r="EZ4" s="141"/>
      <c r="FA4" s="141"/>
      <c r="FB4" s="141"/>
      <c r="FC4" s="141"/>
      <c r="FD4" s="141"/>
      <c r="FE4" s="141"/>
      <c r="FF4" s="141"/>
      <c r="FG4" s="141"/>
      <c r="FH4" s="141"/>
      <c r="FI4" s="141"/>
      <c r="FJ4" s="141"/>
      <c r="FK4" s="141"/>
      <c r="FL4" s="141"/>
      <c r="FM4" s="141"/>
      <c r="FN4" s="141"/>
      <c r="FO4" s="141"/>
      <c r="FP4" s="141"/>
      <c r="FQ4" s="141"/>
      <c r="FR4" s="141"/>
      <c r="FS4" s="141"/>
      <c r="FT4" s="141"/>
      <c r="FU4" s="141"/>
      <c r="FV4" s="141"/>
      <c r="FW4" s="141"/>
      <c r="FX4" s="141"/>
      <c r="FY4" s="141"/>
      <c r="FZ4" s="141"/>
      <c r="GA4" s="141"/>
      <c r="GB4" s="141"/>
      <c r="GC4" s="141"/>
      <c r="GD4" s="141"/>
      <c r="GE4" s="141"/>
      <c r="GF4" s="141"/>
      <c r="GG4" s="141"/>
      <c r="GH4" s="141"/>
      <c r="GI4" s="141"/>
      <c r="GJ4" s="141"/>
      <c r="GK4" s="141"/>
      <c r="BLP4" s="130"/>
    </row>
    <row r="5" spans="1:193 1680:1680" ht="41.25" customHeight="1" x14ac:dyDescent="0.2">
      <c r="A5" s="129"/>
      <c r="B5" s="146" t="s">
        <v>440</v>
      </c>
      <c r="C5" s="190" t="s">
        <v>439</v>
      </c>
      <c r="D5" s="146" t="s">
        <v>438</v>
      </c>
      <c r="E5" s="497" t="s">
        <v>1381</v>
      </c>
      <c r="F5" s="498"/>
      <c r="G5" s="499"/>
      <c r="H5" s="191" t="s">
        <v>436</v>
      </c>
      <c r="I5" s="543"/>
      <c r="J5" s="544"/>
      <c r="K5" s="544"/>
      <c r="L5" s="544"/>
      <c r="M5" s="544"/>
      <c r="N5" s="545"/>
      <c r="O5" s="471" t="s">
        <v>434</v>
      </c>
      <c r="P5" s="472"/>
      <c r="Q5" s="541">
        <v>45647</v>
      </c>
      <c r="R5" s="542"/>
      <c r="S5" s="202"/>
      <c r="T5" s="202"/>
      <c r="U5" s="475"/>
      <c r="V5" s="475"/>
      <c r="W5" s="476"/>
      <c r="X5" s="477"/>
      <c r="Y5" s="126"/>
      <c r="Z5" s="126"/>
      <c r="AA5" s="126"/>
      <c r="AB5" s="126"/>
      <c r="AC5" s="126"/>
      <c r="AD5" s="126"/>
      <c r="AE5" s="126"/>
      <c r="AF5" s="126"/>
      <c r="AG5" s="126"/>
      <c r="AH5" s="126"/>
      <c r="AI5" s="127"/>
      <c r="AJ5" s="127"/>
      <c r="AK5" s="126"/>
      <c r="AL5" s="126"/>
      <c r="AM5" s="126"/>
      <c r="AN5" s="127"/>
      <c r="AO5" s="127"/>
      <c r="AP5" s="126"/>
      <c r="AQ5" s="126"/>
      <c r="AR5" s="127"/>
      <c r="AS5" s="127"/>
      <c r="AT5" s="126"/>
      <c r="AU5" s="126"/>
      <c r="AV5" s="127"/>
      <c r="AW5" s="127"/>
      <c r="AX5" s="126"/>
      <c r="AY5" s="126"/>
      <c r="AZ5" s="127"/>
      <c r="BA5" s="127"/>
      <c r="BB5" s="126"/>
      <c r="BC5" s="126"/>
      <c r="BD5" s="127"/>
      <c r="BE5" s="127"/>
      <c r="BF5" s="126"/>
      <c r="BG5" s="126"/>
      <c r="BH5" s="127"/>
      <c r="BI5" s="127"/>
      <c r="BJ5" s="126"/>
      <c r="BK5" s="126"/>
      <c r="BL5" s="127"/>
      <c r="BM5" s="127"/>
      <c r="BN5" s="126"/>
      <c r="BO5" s="126"/>
      <c r="BP5" s="127"/>
      <c r="BQ5" s="127"/>
      <c r="BR5" s="126"/>
      <c r="BS5" s="126"/>
      <c r="BT5" s="127"/>
      <c r="BU5" s="127"/>
      <c r="BV5" s="126"/>
      <c r="BW5" s="126"/>
      <c r="BX5" s="127"/>
      <c r="BY5" s="127"/>
      <c r="BZ5" s="126"/>
      <c r="CA5" s="126"/>
      <c r="CB5" s="127"/>
      <c r="CC5" s="127"/>
      <c r="CD5" s="126"/>
      <c r="CE5" s="126"/>
      <c r="CF5" s="127"/>
      <c r="CG5" s="127"/>
      <c r="CH5" s="126"/>
      <c r="CI5" s="126"/>
      <c r="CJ5" s="126"/>
      <c r="CK5" s="126"/>
      <c r="CL5" s="126"/>
      <c r="CM5" s="126"/>
      <c r="CN5" s="126"/>
      <c r="CO5" s="126"/>
      <c r="CP5" s="126"/>
      <c r="CQ5" s="126"/>
      <c r="CR5" s="126"/>
      <c r="CS5" s="126"/>
      <c r="CT5" s="126"/>
      <c r="CU5" s="126"/>
      <c r="CV5" s="126"/>
      <c r="CW5" s="126"/>
      <c r="CX5" s="126"/>
      <c r="CY5" s="126"/>
      <c r="CZ5" s="126"/>
      <c r="DA5" s="126"/>
      <c r="DB5" s="125"/>
      <c r="DC5" s="125"/>
      <c r="DD5" s="125"/>
      <c r="DE5" s="125"/>
      <c r="DF5" s="126"/>
      <c r="DG5" s="126"/>
      <c r="DH5" s="126"/>
      <c r="DI5" s="126"/>
      <c r="DJ5" s="126"/>
      <c r="DK5" s="126"/>
      <c r="DL5" s="126"/>
      <c r="DM5" s="125"/>
      <c r="DN5" s="126"/>
      <c r="DO5" s="126"/>
      <c r="DP5" s="126"/>
      <c r="DQ5" s="126"/>
      <c r="DR5" s="126"/>
      <c r="DS5" s="126"/>
      <c r="DT5" s="126"/>
      <c r="DU5" s="126"/>
      <c r="DV5" s="126"/>
      <c r="DW5" s="126"/>
      <c r="DX5" s="126"/>
      <c r="DY5" s="126"/>
      <c r="DZ5" s="126"/>
      <c r="EA5" s="126"/>
      <c r="EB5" s="126"/>
      <c r="EC5" s="126"/>
      <c r="ED5" s="126"/>
      <c r="EE5" s="126"/>
      <c r="EF5" s="126"/>
      <c r="EG5" s="126"/>
      <c r="EH5" s="126"/>
      <c r="EI5" s="126"/>
      <c r="EJ5" s="126"/>
      <c r="EK5" s="126"/>
      <c r="EL5" s="126"/>
      <c r="EM5" s="126"/>
      <c r="EN5" s="126"/>
      <c r="EO5" s="126"/>
      <c r="EP5" s="126"/>
      <c r="EQ5" s="126"/>
      <c r="ER5" s="126"/>
      <c r="ES5" s="126"/>
      <c r="ET5" s="126"/>
      <c r="EU5" s="126"/>
      <c r="EV5" s="126"/>
      <c r="EW5" s="126"/>
      <c r="EX5" s="126"/>
      <c r="EY5" s="126"/>
      <c r="EZ5" s="126"/>
      <c r="FA5" s="126"/>
      <c r="FB5" s="126"/>
      <c r="FC5" s="126"/>
      <c r="FD5" s="126"/>
      <c r="FE5" s="126"/>
      <c r="FF5" s="126"/>
      <c r="FG5" s="126"/>
      <c r="FH5" s="126"/>
      <c r="FI5" s="126"/>
      <c r="FJ5" s="126"/>
      <c r="FK5" s="126"/>
      <c r="FL5" s="126"/>
      <c r="FM5" s="126"/>
      <c r="FN5" s="126"/>
      <c r="FO5" s="126"/>
      <c r="FP5" s="126"/>
      <c r="FQ5" s="126"/>
      <c r="FR5" s="126"/>
      <c r="FS5" s="126"/>
      <c r="FT5" s="126"/>
      <c r="FU5" s="126"/>
      <c r="FV5" s="126"/>
      <c r="FW5" s="126"/>
      <c r="FX5" s="126"/>
      <c r="FY5" s="126"/>
      <c r="FZ5" s="126"/>
      <c r="GA5" s="126"/>
      <c r="GB5" s="126"/>
      <c r="GC5" s="126"/>
      <c r="GD5" s="126"/>
      <c r="GE5" s="126"/>
      <c r="GF5" s="126"/>
      <c r="GG5" s="126"/>
      <c r="GH5" s="126"/>
      <c r="GI5" s="126"/>
      <c r="GJ5" s="129"/>
      <c r="GK5" s="129"/>
    </row>
    <row r="6" spans="1:193 1680:1680" ht="5.25" customHeight="1" x14ac:dyDescent="0.2">
      <c r="A6" s="129"/>
      <c r="B6" s="125"/>
      <c r="C6" s="126"/>
      <c r="D6" s="125"/>
      <c r="E6" s="125"/>
      <c r="F6" s="125"/>
      <c r="G6" s="127"/>
      <c r="H6" s="127"/>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7"/>
      <c r="AJ6" s="127"/>
      <c r="AK6" s="126"/>
      <c r="AL6" s="126"/>
      <c r="AM6" s="126"/>
      <c r="AN6" s="127"/>
      <c r="AO6" s="127"/>
      <c r="AP6" s="126"/>
      <c r="AQ6" s="126"/>
      <c r="AR6" s="127"/>
      <c r="AS6" s="127"/>
      <c r="AT6" s="126"/>
      <c r="AU6" s="126"/>
      <c r="AV6" s="127"/>
      <c r="AW6" s="127"/>
      <c r="AX6" s="126"/>
      <c r="AY6" s="126"/>
      <c r="AZ6" s="127"/>
      <c r="BA6" s="127"/>
      <c r="BB6" s="126"/>
      <c r="BC6" s="126"/>
      <c r="BD6" s="127"/>
      <c r="BE6" s="127"/>
      <c r="BF6" s="126"/>
      <c r="BG6" s="126"/>
      <c r="BH6" s="127"/>
      <c r="BI6" s="127"/>
      <c r="BJ6" s="126"/>
      <c r="BK6" s="126"/>
      <c r="BL6" s="127"/>
      <c r="BM6" s="127"/>
      <c r="BN6" s="126"/>
      <c r="BO6" s="126"/>
      <c r="BP6" s="127"/>
      <c r="BQ6" s="127"/>
      <c r="BR6" s="126"/>
      <c r="BS6" s="126"/>
      <c r="BT6" s="127"/>
      <c r="BU6" s="127"/>
      <c r="BV6" s="126"/>
      <c r="BW6" s="126"/>
      <c r="BX6" s="127"/>
      <c r="BY6" s="127"/>
      <c r="BZ6" s="126"/>
      <c r="CA6" s="126"/>
      <c r="CB6" s="127"/>
      <c r="CC6" s="127"/>
      <c r="CD6" s="126"/>
      <c r="CE6" s="126"/>
      <c r="CF6" s="127"/>
      <c r="CG6" s="127"/>
      <c r="CH6" s="126"/>
      <c r="CI6" s="126"/>
      <c r="CJ6" s="126"/>
      <c r="CK6" s="126"/>
      <c r="CL6" s="126"/>
      <c r="CM6" s="126"/>
      <c r="CN6" s="126"/>
      <c r="CO6" s="126"/>
      <c r="CP6" s="126"/>
      <c r="CQ6" s="126"/>
      <c r="CR6" s="126"/>
      <c r="CS6" s="126"/>
      <c r="CT6" s="126"/>
      <c r="CU6" s="126"/>
      <c r="CV6" s="126"/>
      <c r="CW6" s="126"/>
      <c r="CX6" s="126"/>
      <c r="CY6" s="126"/>
      <c r="CZ6" s="126"/>
      <c r="DA6" s="126"/>
      <c r="DB6" s="125"/>
      <c r="DC6" s="125"/>
      <c r="DD6" s="125"/>
      <c r="DE6" s="125"/>
      <c r="DF6" s="126"/>
      <c r="DG6" s="126"/>
      <c r="DH6" s="126"/>
      <c r="DI6" s="126"/>
      <c r="DJ6" s="126"/>
      <c r="DK6" s="126"/>
      <c r="DL6" s="126"/>
      <c r="DM6" s="125"/>
      <c r="DN6" s="126"/>
      <c r="DO6" s="126"/>
      <c r="DP6" s="126"/>
      <c r="DQ6" s="126"/>
      <c r="DR6" s="126"/>
      <c r="DS6" s="126"/>
      <c r="DT6" s="126"/>
      <c r="DU6" s="126"/>
      <c r="DV6" s="126"/>
      <c r="DW6" s="126"/>
      <c r="DX6" s="126"/>
      <c r="DY6" s="126"/>
      <c r="DZ6" s="126"/>
      <c r="EA6" s="126"/>
      <c r="EB6" s="126"/>
      <c r="EC6" s="126"/>
      <c r="ED6" s="126"/>
      <c r="EE6" s="126"/>
      <c r="EF6" s="126"/>
      <c r="EG6" s="126"/>
      <c r="EH6" s="126"/>
      <c r="EI6" s="126"/>
      <c r="EJ6" s="126"/>
      <c r="EK6" s="126"/>
      <c r="EL6" s="126"/>
      <c r="EM6" s="126"/>
      <c r="EN6" s="126"/>
      <c r="EO6" s="126"/>
      <c r="EP6" s="126"/>
      <c r="EQ6" s="126"/>
      <c r="ER6" s="126"/>
      <c r="ES6" s="126"/>
      <c r="ET6" s="126"/>
      <c r="EU6" s="126"/>
      <c r="EV6" s="126"/>
      <c r="EW6" s="126"/>
      <c r="EX6" s="126"/>
      <c r="EY6" s="126"/>
      <c r="EZ6" s="126"/>
      <c r="FA6" s="126"/>
      <c r="FB6" s="126"/>
      <c r="FC6" s="126"/>
      <c r="FD6" s="126"/>
      <c r="FE6" s="126"/>
      <c r="FF6" s="126"/>
      <c r="FG6" s="126"/>
      <c r="FH6" s="126"/>
      <c r="FI6" s="126"/>
      <c r="FJ6" s="126"/>
      <c r="FK6" s="126"/>
      <c r="FL6" s="126"/>
      <c r="FM6" s="126"/>
      <c r="FN6" s="126"/>
      <c r="FO6" s="126"/>
      <c r="FP6" s="126"/>
      <c r="FQ6" s="126"/>
      <c r="FR6" s="126"/>
      <c r="FS6" s="126"/>
      <c r="FT6" s="126"/>
      <c r="FU6" s="126"/>
      <c r="FV6" s="126"/>
      <c r="FW6" s="126"/>
      <c r="FX6" s="126"/>
      <c r="FY6" s="126"/>
      <c r="FZ6" s="126"/>
      <c r="GA6" s="126"/>
      <c r="GB6" s="126"/>
      <c r="GC6" s="126"/>
      <c r="GD6" s="126"/>
      <c r="GE6" s="126"/>
      <c r="GF6" s="126"/>
      <c r="GG6" s="126"/>
      <c r="GH6" s="126"/>
      <c r="GI6" s="126"/>
      <c r="GJ6" s="129"/>
      <c r="GK6" s="129"/>
    </row>
    <row r="7" spans="1:193 1680:1680" s="129" customFormat="1" ht="23.25" customHeight="1" x14ac:dyDescent="0.2">
      <c r="A7" s="89">
        <f>COUNTA(C9:C10)</f>
        <v>2</v>
      </c>
      <c r="B7" s="478" t="s">
        <v>433</v>
      </c>
      <c r="C7" s="479"/>
      <c r="D7" s="479"/>
      <c r="E7" s="479"/>
      <c r="F7" s="479"/>
      <c r="G7" s="479"/>
      <c r="H7" s="479"/>
      <c r="I7" s="162"/>
      <c r="J7" s="480" t="s">
        <v>432</v>
      </c>
      <c r="K7" s="480"/>
      <c r="L7" s="480"/>
      <c r="M7" s="480"/>
      <c r="N7" s="480"/>
      <c r="O7" s="480"/>
      <c r="P7" s="480"/>
      <c r="Q7" s="480"/>
      <c r="R7" s="480"/>
      <c r="S7" s="480"/>
      <c r="T7" s="480"/>
      <c r="U7" s="480"/>
      <c r="V7" s="480"/>
      <c r="W7" s="480"/>
      <c r="X7" s="480"/>
      <c r="Y7" s="480"/>
      <c r="Z7" s="480"/>
      <c r="AA7" s="480"/>
      <c r="AB7" s="480"/>
      <c r="AC7" s="465" t="s">
        <v>431</v>
      </c>
      <c r="AD7" s="465"/>
      <c r="AE7" s="465"/>
      <c r="AF7" s="465"/>
      <c r="AG7" s="465"/>
      <c r="AH7" s="465"/>
      <c r="AI7" s="466" t="s">
        <v>430</v>
      </c>
      <c r="AJ7" s="466"/>
      <c r="AK7" s="466"/>
      <c r="AL7" s="466"/>
      <c r="AM7" s="189"/>
      <c r="AN7" s="167" t="s">
        <v>429</v>
      </c>
      <c r="AO7" s="166"/>
      <c r="AP7" s="166"/>
      <c r="AQ7" s="189"/>
      <c r="AR7" s="166"/>
      <c r="AS7" s="166"/>
      <c r="AT7" s="166"/>
      <c r="AU7" s="189"/>
      <c r="AV7" s="166"/>
      <c r="AW7" s="166"/>
      <c r="AX7" s="166"/>
      <c r="AY7" s="189"/>
      <c r="AZ7" s="166"/>
      <c r="BA7" s="166"/>
      <c r="BB7" s="166"/>
      <c r="BC7" s="189"/>
      <c r="BD7" s="166"/>
      <c r="BE7" s="166"/>
      <c r="BF7" s="166"/>
      <c r="BG7" s="189"/>
      <c r="BH7" s="163"/>
      <c r="BI7" s="163"/>
      <c r="BJ7" s="163"/>
      <c r="BK7" s="189"/>
      <c r="BL7" s="163"/>
      <c r="BM7" s="163"/>
      <c r="BN7" s="163"/>
      <c r="BO7" s="189"/>
      <c r="BP7" s="163"/>
      <c r="BQ7" s="163"/>
      <c r="BR7" s="163"/>
      <c r="BS7" s="189"/>
      <c r="BT7" s="163"/>
      <c r="BU7" s="163"/>
      <c r="BV7" s="163"/>
      <c r="BW7" s="189"/>
      <c r="BX7" s="163"/>
      <c r="BY7" s="163"/>
      <c r="BZ7" s="163"/>
      <c r="CA7" s="189"/>
      <c r="CB7" s="163"/>
      <c r="CC7" s="163"/>
      <c r="CD7" s="163"/>
      <c r="CE7" s="189"/>
      <c r="CF7" s="163"/>
      <c r="CG7" s="163"/>
      <c r="CH7" s="163"/>
      <c r="CI7" s="163"/>
      <c r="CJ7" s="163"/>
      <c r="CK7" s="163"/>
      <c r="CL7" s="163"/>
      <c r="CM7" s="163"/>
      <c r="CN7" s="163"/>
      <c r="CO7" s="163"/>
      <c r="CP7" s="163"/>
      <c r="CQ7" s="163"/>
      <c r="CR7" s="163"/>
      <c r="CS7" s="163">
        <v>6</v>
      </c>
      <c r="CT7" s="163"/>
      <c r="CU7" s="163"/>
      <c r="CV7" s="163"/>
      <c r="CW7" s="163"/>
      <c r="CX7" s="150"/>
      <c r="CY7" s="150"/>
      <c r="CZ7" s="150"/>
      <c r="DA7" s="150"/>
      <c r="DB7" s="144"/>
      <c r="DC7" s="144"/>
      <c r="DD7" s="144"/>
      <c r="DE7" s="144"/>
      <c r="DF7" s="144"/>
      <c r="DG7" s="144"/>
      <c r="DH7" s="169"/>
      <c r="DI7" s="168">
        <f>IF(DA9&lt;0.6,1,4)</f>
        <v>4</v>
      </c>
      <c r="DJ7" s="144"/>
      <c r="DK7" s="144"/>
      <c r="DL7" s="144"/>
      <c r="DM7" s="144"/>
      <c r="DN7" s="144"/>
      <c r="DO7" s="144"/>
      <c r="DP7" s="144"/>
      <c r="DQ7" s="144"/>
      <c r="DR7" s="144"/>
      <c r="DS7" s="144"/>
      <c r="DT7" s="144"/>
      <c r="DU7" s="144"/>
      <c r="DV7" s="144"/>
      <c r="DW7" s="144"/>
      <c r="DX7" s="144"/>
      <c r="DY7" s="144"/>
      <c r="DZ7" s="144"/>
      <c r="EA7" s="144"/>
      <c r="EB7" s="144"/>
      <c r="EC7" s="144"/>
      <c r="ED7" s="144"/>
      <c r="EE7" s="144"/>
      <c r="EF7" s="144"/>
      <c r="EG7" s="144"/>
      <c r="EH7" s="144"/>
      <c r="EI7" s="144"/>
      <c r="EJ7" s="144"/>
      <c r="EK7" s="144"/>
      <c r="EL7" s="144"/>
      <c r="EM7" s="144"/>
      <c r="EN7" s="144"/>
      <c r="EO7" s="144"/>
      <c r="EP7" s="144"/>
      <c r="EQ7" s="144"/>
      <c r="ER7" s="144"/>
      <c r="ES7" s="144"/>
      <c r="ET7" s="144"/>
      <c r="EU7" s="144"/>
      <c r="EV7" s="144"/>
      <c r="EW7" s="144"/>
      <c r="EX7" s="144"/>
      <c r="EY7" s="144"/>
      <c r="EZ7" s="144"/>
      <c r="FA7" s="144"/>
      <c r="FB7" s="144"/>
      <c r="FC7" s="144"/>
      <c r="FD7" s="144"/>
      <c r="FE7" s="144"/>
      <c r="FF7" s="144"/>
      <c r="FG7" s="144"/>
      <c r="FH7" s="144"/>
      <c r="FI7" s="144"/>
      <c r="FJ7" s="144"/>
      <c r="FK7" s="144"/>
      <c r="FL7" s="144"/>
      <c r="FM7" s="144"/>
      <c r="FN7" s="144"/>
      <c r="FO7" s="144"/>
      <c r="FP7" s="144"/>
      <c r="FQ7" s="144"/>
      <c r="FR7" s="144"/>
      <c r="FS7" s="144"/>
      <c r="FT7" s="144"/>
      <c r="FU7" s="144"/>
      <c r="FV7" s="144"/>
      <c r="FW7" s="144"/>
      <c r="FX7" s="144"/>
      <c r="FY7" s="144"/>
      <c r="FZ7" s="144"/>
      <c r="GA7" s="144"/>
      <c r="GB7" s="144"/>
      <c r="GC7" s="144"/>
      <c r="GD7" s="144"/>
      <c r="GE7" s="144"/>
      <c r="GF7" s="144"/>
      <c r="GG7" s="144"/>
      <c r="GH7" s="144"/>
      <c r="GI7" s="169"/>
    </row>
    <row r="8" spans="1:193 1680:1680" ht="74.25" customHeight="1" x14ac:dyDescent="0.2">
      <c r="A8" s="171" t="s">
        <v>428</v>
      </c>
      <c r="B8" s="172" t="s">
        <v>427</v>
      </c>
      <c r="C8" s="172" t="s">
        <v>426</v>
      </c>
      <c r="D8" s="147" t="s">
        <v>425</v>
      </c>
      <c r="E8" s="147" t="s">
        <v>424</v>
      </c>
      <c r="F8" s="147" t="s">
        <v>423</v>
      </c>
      <c r="G8" s="147" t="s">
        <v>422</v>
      </c>
      <c r="H8" s="147" t="s">
        <v>421</v>
      </c>
      <c r="I8" s="172" t="s">
        <v>420</v>
      </c>
      <c r="J8" s="266" t="s">
        <v>419</v>
      </c>
      <c r="K8" s="266" t="s">
        <v>418</v>
      </c>
      <c r="L8" s="266" t="s">
        <v>417</v>
      </c>
      <c r="M8" s="266" t="s">
        <v>416</v>
      </c>
      <c r="N8" s="266" t="s">
        <v>415</v>
      </c>
      <c r="O8" s="266" t="s">
        <v>414</v>
      </c>
      <c r="P8" s="266" t="s">
        <v>413</v>
      </c>
      <c r="Q8" s="266" t="s">
        <v>412</v>
      </c>
      <c r="R8" s="266" t="s">
        <v>411</v>
      </c>
      <c r="S8" s="266" t="s">
        <v>410</v>
      </c>
      <c r="T8" s="266" t="s">
        <v>409</v>
      </c>
      <c r="U8" s="266" t="s">
        <v>408</v>
      </c>
      <c r="V8" s="266" t="s">
        <v>407</v>
      </c>
      <c r="W8" s="266" t="s">
        <v>406</v>
      </c>
      <c r="X8" s="266" t="s">
        <v>405</v>
      </c>
      <c r="Y8" s="266" t="s">
        <v>404</v>
      </c>
      <c r="Z8" s="266" t="s">
        <v>403</v>
      </c>
      <c r="AA8" s="266" t="s">
        <v>402</v>
      </c>
      <c r="AB8" s="266" t="s">
        <v>401</v>
      </c>
      <c r="AC8" s="172" t="s">
        <v>27</v>
      </c>
      <c r="AD8" s="172" t="s">
        <v>400</v>
      </c>
      <c r="AE8" s="172" t="s">
        <v>33</v>
      </c>
      <c r="AF8" s="172" t="s">
        <v>399</v>
      </c>
      <c r="AG8" s="172" t="s">
        <v>398</v>
      </c>
      <c r="AH8" s="172" t="s">
        <v>397</v>
      </c>
      <c r="AI8" s="147" t="s">
        <v>396</v>
      </c>
      <c r="AJ8" s="147" t="s">
        <v>395</v>
      </c>
      <c r="AK8" s="147" t="s">
        <v>394</v>
      </c>
      <c r="AL8" s="147" t="s">
        <v>393</v>
      </c>
      <c r="AM8" s="174" t="s">
        <v>392</v>
      </c>
      <c r="AN8" s="174" t="s">
        <v>391</v>
      </c>
      <c r="AO8" s="175" t="s">
        <v>390</v>
      </c>
      <c r="AP8" s="175" t="s">
        <v>389</v>
      </c>
      <c r="AQ8" s="267" t="s">
        <v>388</v>
      </c>
      <c r="AR8" s="267" t="s">
        <v>387</v>
      </c>
      <c r="AS8" s="268" t="s">
        <v>386</v>
      </c>
      <c r="AT8" s="268" t="s">
        <v>385</v>
      </c>
      <c r="AU8" s="176" t="s">
        <v>384</v>
      </c>
      <c r="AV8" s="177" t="s">
        <v>383</v>
      </c>
      <c r="AW8" s="177" t="s">
        <v>382</v>
      </c>
      <c r="AX8" s="177" t="s">
        <v>381</v>
      </c>
      <c r="AY8" s="178" t="s">
        <v>380</v>
      </c>
      <c r="AZ8" s="178" t="s">
        <v>379</v>
      </c>
      <c r="BA8" s="179" t="s">
        <v>378</v>
      </c>
      <c r="BB8" s="179" t="s">
        <v>377</v>
      </c>
      <c r="BC8" s="180" t="s">
        <v>376</v>
      </c>
      <c r="BD8" s="180" t="s">
        <v>375</v>
      </c>
      <c r="BE8" s="181" t="s">
        <v>374</v>
      </c>
      <c r="BF8" s="181" t="s">
        <v>373</v>
      </c>
      <c r="BG8" s="182" t="s">
        <v>372</v>
      </c>
      <c r="BH8" s="182" t="s">
        <v>371</v>
      </c>
      <c r="BI8" s="183" t="s">
        <v>370</v>
      </c>
      <c r="BJ8" s="183" t="s">
        <v>369</v>
      </c>
      <c r="BK8" s="184" t="s">
        <v>368</v>
      </c>
      <c r="BL8" s="184" t="s">
        <v>367</v>
      </c>
      <c r="BM8" s="185" t="s">
        <v>366</v>
      </c>
      <c r="BN8" s="185" t="s">
        <v>365</v>
      </c>
      <c r="BO8" s="176" t="s">
        <v>361</v>
      </c>
      <c r="BP8" s="176" t="s">
        <v>364</v>
      </c>
      <c r="BQ8" s="177" t="s">
        <v>363</v>
      </c>
      <c r="BR8" s="177" t="s">
        <v>362</v>
      </c>
      <c r="BS8" s="178" t="s">
        <v>361</v>
      </c>
      <c r="BT8" s="178" t="s">
        <v>360</v>
      </c>
      <c r="BU8" s="179" t="s">
        <v>359</v>
      </c>
      <c r="BV8" s="179" t="s">
        <v>358</v>
      </c>
      <c r="BW8" s="180" t="s">
        <v>357</v>
      </c>
      <c r="BX8" s="180" t="s">
        <v>356</v>
      </c>
      <c r="BY8" s="181" t="s">
        <v>355</v>
      </c>
      <c r="BZ8" s="181" t="s">
        <v>354</v>
      </c>
      <c r="CA8" s="182" t="s">
        <v>353</v>
      </c>
      <c r="CB8" s="182" t="s">
        <v>352</v>
      </c>
      <c r="CC8" s="183" t="s">
        <v>351</v>
      </c>
      <c r="CD8" s="183" t="s">
        <v>350</v>
      </c>
      <c r="CE8" s="184" t="s">
        <v>349</v>
      </c>
      <c r="CF8" s="184" t="s">
        <v>348</v>
      </c>
      <c r="CG8" s="185" t="s">
        <v>347</v>
      </c>
      <c r="CH8" s="185" t="s">
        <v>346</v>
      </c>
      <c r="CI8" s="185"/>
      <c r="CJ8" s="185"/>
      <c r="CK8" s="185"/>
      <c r="CL8" s="172" t="s">
        <v>345</v>
      </c>
      <c r="CM8" s="172" t="s">
        <v>344</v>
      </c>
      <c r="CN8" s="172" t="s">
        <v>343</v>
      </c>
      <c r="CO8" s="172" t="s">
        <v>342</v>
      </c>
      <c r="CP8" s="172" t="s">
        <v>341</v>
      </c>
      <c r="CQ8" s="172" t="s">
        <v>340</v>
      </c>
      <c r="CR8" s="186" t="s">
        <v>339</v>
      </c>
      <c r="CS8" s="186" t="s">
        <v>338</v>
      </c>
      <c r="CT8" s="162"/>
      <c r="CU8" s="269" t="s">
        <v>337</v>
      </c>
      <c r="CV8" s="270" t="s">
        <v>336</v>
      </c>
      <c r="CW8" s="152"/>
      <c r="CX8" s="152" t="s">
        <v>335</v>
      </c>
      <c r="CY8" s="152" t="s">
        <v>334</v>
      </c>
      <c r="CZ8" s="152" t="s">
        <v>333</v>
      </c>
      <c r="DA8" s="152" t="s">
        <v>332</v>
      </c>
      <c r="DB8" s="152" t="s">
        <v>331</v>
      </c>
      <c r="DC8" s="152" t="s">
        <v>330</v>
      </c>
      <c r="DD8" s="152" t="s">
        <v>329</v>
      </c>
      <c r="DE8" s="152" t="s">
        <v>328</v>
      </c>
      <c r="DF8" s="152" t="s">
        <v>327</v>
      </c>
      <c r="DG8" s="152" t="s">
        <v>326</v>
      </c>
      <c r="DH8" s="152"/>
      <c r="DI8" s="152" t="s">
        <v>325</v>
      </c>
      <c r="DJ8" s="152" t="s">
        <v>324</v>
      </c>
      <c r="DK8" s="152" t="s">
        <v>323</v>
      </c>
      <c r="DL8" s="152" t="s">
        <v>322</v>
      </c>
      <c r="DM8" s="152" t="s">
        <v>321</v>
      </c>
      <c r="DN8" s="152" t="s">
        <v>320</v>
      </c>
      <c r="DO8" s="152" t="s">
        <v>319</v>
      </c>
      <c r="DP8" s="152" t="s">
        <v>318</v>
      </c>
      <c r="DQ8" s="152" t="s">
        <v>317</v>
      </c>
      <c r="DR8" s="152" t="s">
        <v>316</v>
      </c>
      <c r="DS8" s="152" t="s">
        <v>315</v>
      </c>
      <c r="DT8" s="152" t="s">
        <v>314</v>
      </c>
      <c r="DU8" s="152" t="s">
        <v>313</v>
      </c>
      <c r="DV8" s="152" t="s">
        <v>312</v>
      </c>
      <c r="DW8" s="152" t="s">
        <v>311</v>
      </c>
      <c r="DX8" s="152" t="s">
        <v>310</v>
      </c>
      <c r="DY8" s="152" t="s">
        <v>309</v>
      </c>
      <c r="DZ8" s="152" t="s">
        <v>308</v>
      </c>
      <c r="EA8" s="152" t="s">
        <v>307</v>
      </c>
      <c r="EB8" s="152" t="s">
        <v>306</v>
      </c>
      <c r="EC8" s="152" t="s">
        <v>305</v>
      </c>
      <c r="ED8" s="152" t="s">
        <v>304</v>
      </c>
      <c r="EE8" s="152" t="s">
        <v>303</v>
      </c>
      <c r="EF8" s="152" t="s">
        <v>302</v>
      </c>
      <c r="EG8" s="152" t="s">
        <v>301</v>
      </c>
      <c r="EH8" s="152" t="s">
        <v>300</v>
      </c>
      <c r="EI8" s="152" t="s">
        <v>299</v>
      </c>
      <c r="EJ8" s="152" t="s">
        <v>298</v>
      </c>
      <c r="EK8" s="152" t="s">
        <v>297</v>
      </c>
      <c r="EL8" s="152" t="s">
        <v>296</v>
      </c>
      <c r="EM8" s="152" t="s">
        <v>295</v>
      </c>
      <c r="EN8" s="152" t="s">
        <v>294</v>
      </c>
      <c r="EO8" s="152" t="s">
        <v>293</v>
      </c>
      <c r="EP8" s="152" t="s">
        <v>292</v>
      </c>
      <c r="EQ8" s="152" t="s">
        <v>291</v>
      </c>
      <c r="ER8" s="152" t="s">
        <v>290</v>
      </c>
      <c r="ES8" s="152" t="s">
        <v>289</v>
      </c>
      <c r="ET8" s="152" t="s">
        <v>288</v>
      </c>
      <c r="EU8" s="152" t="s">
        <v>287</v>
      </c>
      <c r="EV8" s="152" t="s">
        <v>286</v>
      </c>
      <c r="EW8" s="152" t="s">
        <v>285</v>
      </c>
      <c r="EX8" s="152" t="s">
        <v>284</v>
      </c>
      <c r="EY8" s="152" t="s">
        <v>283</v>
      </c>
      <c r="EZ8" s="152" t="s">
        <v>282</v>
      </c>
      <c r="FA8" s="152" t="s">
        <v>281</v>
      </c>
      <c r="FB8" s="152" t="s">
        <v>280</v>
      </c>
      <c r="FC8" s="152" t="s">
        <v>279</v>
      </c>
      <c r="FD8" s="152" t="s">
        <v>278</v>
      </c>
      <c r="FE8" s="152" t="s">
        <v>277</v>
      </c>
      <c r="FF8" s="152" t="s">
        <v>276</v>
      </c>
      <c r="FG8" s="152" t="s">
        <v>275</v>
      </c>
      <c r="FH8" s="152" t="s">
        <v>274</v>
      </c>
      <c r="FI8" s="152" t="s">
        <v>273</v>
      </c>
      <c r="FJ8" s="152" t="s">
        <v>272</v>
      </c>
      <c r="FK8" s="152" t="s">
        <v>271</v>
      </c>
      <c r="FL8" s="152" t="s">
        <v>270</v>
      </c>
      <c r="FM8" s="152" t="s">
        <v>269</v>
      </c>
      <c r="FN8" s="152" t="s">
        <v>268</v>
      </c>
      <c r="FO8" s="152" t="s">
        <v>267</v>
      </c>
      <c r="FP8" s="152" t="s">
        <v>266</v>
      </c>
      <c r="FQ8" s="152" t="s">
        <v>265</v>
      </c>
      <c r="FR8" s="152" t="s">
        <v>264</v>
      </c>
      <c r="FS8" s="152" t="s">
        <v>263</v>
      </c>
      <c r="FT8" s="152" t="s">
        <v>262</v>
      </c>
      <c r="FU8" s="152" t="s">
        <v>261</v>
      </c>
      <c r="FV8" s="152" t="s">
        <v>260</v>
      </c>
      <c r="FW8" s="152" t="s">
        <v>259</v>
      </c>
      <c r="FX8" s="152" t="s">
        <v>258</v>
      </c>
      <c r="FY8" s="152" t="s">
        <v>257</v>
      </c>
      <c r="FZ8" s="152" t="s">
        <v>256</v>
      </c>
      <c r="GA8" s="152" t="s">
        <v>255</v>
      </c>
      <c r="GB8" s="152" t="s">
        <v>254</v>
      </c>
      <c r="GC8" s="152" t="s">
        <v>253</v>
      </c>
      <c r="GD8" s="152" t="s">
        <v>252</v>
      </c>
      <c r="GE8" s="152" t="s">
        <v>251</v>
      </c>
      <c r="GF8" s="152" t="s">
        <v>250</v>
      </c>
      <c r="GG8" s="152" t="s">
        <v>249</v>
      </c>
      <c r="GH8" s="152" t="s">
        <v>248</v>
      </c>
      <c r="GI8" s="170" t="s">
        <v>247</v>
      </c>
      <c r="GJ8" s="157"/>
      <c r="GK8" s="271"/>
    </row>
    <row r="9" spans="1:193 1680:1680" ht="71.55" customHeight="1" x14ac:dyDescent="0.2">
      <c r="A9" s="148">
        <v>1</v>
      </c>
      <c r="B9" s="133" t="s">
        <v>1382</v>
      </c>
      <c r="C9" s="133" t="s">
        <v>1383</v>
      </c>
      <c r="D9" s="274" t="s">
        <v>205</v>
      </c>
      <c r="E9" s="133" t="s">
        <v>204</v>
      </c>
      <c r="F9" s="275" t="s">
        <v>222</v>
      </c>
      <c r="G9" s="133" t="s">
        <v>218</v>
      </c>
      <c r="H9" s="133" t="s">
        <v>169</v>
      </c>
      <c r="I9" s="132" t="s">
        <v>20</v>
      </c>
      <c r="J9" s="132" t="s">
        <v>53</v>
      </c>
      <c r="K9" s="132" t="s">
        <v>53</v>
      </c>
      <c r="L9" s="132" t="s">
        <v>53</v>
      </c>
      <c r="M9" s="132" t="s">
        <v>53</v>
      </c>
      <c r="N9" s="132" t="s">
        <v>54</v>
      </c>
      <c r="O9" s="132" t="s">
        <v>53</v>
      </c>
      <c r="P9" s="132" t="s">
        <v>53</v>
      </c>
      <c r="Q9" s="132" t="s">
        <v>53</v>
      </c>
      <c r="R9" s="132" t="s">
        <v>53</v>
      </c>
      <c r="S9" s="132" t="s">
        <v>53</v>
      </c>
      <c r="T9" s="132" t="s">
        <v>53</v>
      </c>
      <c r="U9" s="132" t="s">
        <v>53</v>
      </c>
      <c r="V9" s="132" t="s">
        <v>53</v>
      </c>
      <c r="W9" s="132" t="s">
        <v>54</v>
      </c>
      <c r="X9" s="132" t="s">
        <v>53</v>
      </c>
      <c r="Y9" s="132" t="s">
        <v>53</v>
      </c>
      <c r="Z9" s="132" t="s">
        <v>53</v>
      </c>
      <c r="AA9" s="132" t="s">
        <v>53</v>
      </c>
      <c r="AB9" s="132" t="s">
        <v>53</v>
      </c>
      <c r="AC9" s="155" t="str">
        <f t="shared" ref="AC9:AC10" si="0">I9</f>
        <v>2 - Baja</v>
      </c>
      <c r="AD9" s="149">
        <f t="shared" ref="AD9:AD10" si="1">IFERROR(IF(I9="1 - Muy Baja",0.2,IF(I9="2 - Baja",0.4,IF(I9="3 - Media",0.6,IF(I9="4 - Alta",0.8,1)))),"")</f>
        <v>0.4</v>
      </c>
      <c r="AE9" s="155" t="str">
        <f t="shared" ref="AE9:AE10" si="2">CONCATENATE(CY9," - ",CZ9)</f>
        <v>3 - Moderado</v>
      </c>
      <c r="AF9" s="149">
        <f t="shared" ref="AF9:AF10" si="3">IFERROR(IF(CY9=1,0.2,IF(CY9=2,0.4,IF(CY9=3,0.6,IF(CY9=4,0.8,1)))),"")</f>
        <v>0.6</v>
      </c>
      <c r="AG9" s="156" t="str">
        <f>IFERROR(INDEX($BLU$599:$BLY$603,MATCH(I9,$BLS$599:$BLS$603,0),MATCH(AE9,$BLU$597:$BLY$597,0)),"")</f>
        <v>MODERADO</v>
      </c>
      <c r="AH9" s="149">
        <f t="shared" ref="AH9:AH10" si="4">AD9*AF9</f>
        <v>0.24</v>
      </c>
      <c r="AI9" s="133" t="s">
        <v>1384</v>
      </c>
      <c r="AJ9" s="133" t="s">
        <v>1385</v>
      </c>
      <c r="AK9" s="133" t="s">
        <v>1386</v>
      </c>
      <c r="AL9" s="133" t="s">
        <v>1387</v>
      </c>
      <c r="AM9" s="134" t="s">
        <v>35</v>
      </c>
      <c r="AN9" s="164" t="s">
        <v>45</v>
      </c>
      <c r="AO9" s="164" t="s">
        <v>50</v>
      </c>
      <c r="AP9" s="134" t="s">
        <v>52</v>
      </c>
      <c r="AQ9" s="134" t="s">
        <v>35</v>
      </c>
      <c r="AR9" s="164" t="s">
        <v>45</v>
      </c>
      <c r="AS9" s="164" t="s">
        <v>50</v>
      </c>
      <c r="AT9" s="134" t="s">
        <v>52</v>
      </c>
      <c r="AU9" s="134" t="s">
        <v>35</v>
      </c>
      <c r="AV9" s="164" t="s">
        <v>45</v>
      </c>
      <c r="AW9" s="164" t="s">
        <v>50</v>
      </c>
      <c r="AX9" s="134" t="s">
        <v>52</v>
      </c>
      <c r="AY9" s="134" t="s">
        <v>35</v>
      </c>
      <c r="AZ9" s="164" t="s">
        <v>45</v>
      </c>
      <c r="BA9" s="164" t="s">
        <v>50</v>
      </c>
      <c r="BB9" s="134" t="s">
        <v>52</v>
      </c>
      <c r="BC9" s="134" t="s">
        <v>35</v>
      </c>
      <c r="BD9" s="164" t="s">
        <v>45</v>
      </c>
      <c r="BE9" s="164" t="s">
        <v>50</v>
      </c>
      <c r="BF9" s="134" t="s">
        <v>52</v>
      </c>
      <c r="BG9" s="134" t="s">
        <v>35</v>
      </c>
      <c r="BH9" s="164" t="s">
        <v>45</v>
      </c>
      <c r="BI9" s="164" t="s">
        <v>50</v>
      </c>
      <c r="BJ9" s="134" t="s">
        <v>52</v>
      </c>
      <c r="BK9" s="134" t="s">
        <v>35</v>
      </c>
      <c r="BL9" s="164" t="s">
        <v>45</v>
      </c>
      <c r="BM9" s="164" t="s">
        <v>50</v>
      </c>
      <c r="BN9" s="134" t="s">
        <v>52</v>
      </c>
      <c r="BO9" s="134"/>
      <c r="BP9" s="164"/>
      <c r="BQ9" s="164"/>
      <c r="BR9" s="134"/>
      <c r="BS9" s="134"/>
      <c r="BT9" s="164"/>
      <c r="BU9" s="164"/>
      <c r="BV9" s="134"/>
      <c r="BW9" s="134"/>
      <c r="BX9" s="164"/>
      <c r="BY9" s="164"/>
      <c r="BZ9" s="134"/>
      <c r="CA9" s="134"/>
      <c r="CB9" s="164"/>
      <c r="CC9" s="164"/>
      <c r="CD9" s="134"/>
      <c r="CE9" s="134"/>
      <c r="CF9" s="164"/>
      <c r="CG9" s="164"/>
      <c r="CH9" s="134"/>
      <c r="CI9" s="164"/>
      <c r="CJ9" s="164"/>
      <c r="CK9" s="134"/>
      <c r="CL9" s="159" t="str">
        <f>IFERROR(IF(GE9&lt;=1,"1 - Muy Baja",VLOOKUP(GE9,$BLR$599:$BLS$603,2,0)),"")</f>
        <v>1 - Muy Baja</v>
      </c>
      <c r="CM9" s="165">
        <f t="shared" ref="CM9:CM10" si="5">GF9</f>
        <v>1.8662399999999996E-2</v>
      </c>
      <c r="CN9" s="159" t="str">
        <f>IFERROR(IF(GG9&lt;=1,"1 - Leve",HLOOKUP(GG9,$BLU$596:$BLY$597,2,0)),"")</f>
        <v>3 - Moderado</v>
      </c>
      <c r="CO9" s="165">
        <f>GI9</f>
        <v>0.6</v>
      </c>
      <c r="CP9" s="145" t="str">
        <f>IFERROR(INDEX($BLU$599:$BLY$603,MATCH(GE9,$BLR$599:$BLR$603,0),MATCH(GG9,$BLU$596:$BLY$596,0)),"")</f>
        <v>MODERADO</v>
      </c>
      <c r="CQ9" s="149">
        <f>CM9*CO9</f>
        <v>1.1197439999999998E-2</v>
      </c>
      <c r="CR9" s="188" t="s">
        <v>456</v>
      </c>
      <c r="CS9" s="145">
        <f>IF(CP9="BAJO",0.1,IF(CP9="MODERADO",3,5))</f>
        <v>3</v>
      </c>
      <c r="CT9" s="134"/>
      <c r="CU9" s="188" t="s">
        <v>1388</v>
      </c>
      <c r="CV9" s="188" t="s">
        <v>1389</v>
      </c>
      <c r="CW9" s="158"/>
      <c r="CX9" s="160">
        <f t="shared" ref="CX9:CX10" si="6">COUNTIF(J9:AB9,"SI")</f>
        <v>2</v>
      </c>
      <c r="CY9" s="161">
        <f>IF(CX9&lt;6,3,IF(CX9&gt;11,5,4))</f>
        <v>3</v>
      </c>
      <c r="CZ9" s="160" t="str">
        <f>IF(CX9&lt;6,"Moderado",IF(CX9&gt;11,"Catastrófico","Mayor"))</f>
        <v>Moderado</v>
      </c>
      <c r="DA9" s="153">
        <f>IF(CY9=3,0.6,IF(CY9=4,0.8,1))</f>
        <v>0.6</v>
      </c>
      <c r="DB9" s="154">
        <f>IF(AN9="",0,IF(AN9="Automático",0.25,IF(AN9="Manual",0.15,0)))</f>
        <v>0.15</v>
      </c>
      <c r="DC9" s="154">
        <f t="shared" ref="DC9:DC10" si="7">IF(AI9="",0,IF(AO9="Preventivo",0.25,IF(AO9="Detectivo",0.15,IF(AO9="Correctivo",0.1,0))))</f>
        <v>0.25</v>
      </c>
      <c r="DD9" s="160">
        <f>IF(OR(AN9=0,AO9=0),0,DB9+DC9)</f>
        <v>0.4</v>
      </c>
      <c r="DE9" s="273">
        <f t="shared" ref="DE9:DE10" si="8">IF(DF9&gt;0.8,5,IF(DF9&gt;0.6,4,IF(DF9&gt;0.4,3,IF(DF9&gt;0.2,2,1))))</f>
        <v>2</v>
      </c>
      <c r="DF9" s="187">
        <f t="shared" ref="DF9:DF10" si="9">IF(OR(AP9="Ambos",AP9="Probabilidad"),$AD9-($AD9*$DD9),$AD9)</f>
        <v>0.24</v>
      </c>
      <c r="DG9" s="273">
        <f>IF(DI9&gt;0.8,5,IF(DI9&gt;0.6,4,3))</f>
        <v>3</v>
      </c>
      <c r="DH9" s="273"/>
      <c r="DI9" s="187">
        <f t="shared" ref="DI9:DI10" si="10">IF(OR(AP9="Ambos",AP9="Impacto"),$DA9-($DA9*$DD9),$DA9)</f>
        <v>0.6</v>
      </c>
      <c r="DJ9" s="154">
        <f t="shared" ref="DJ9:DJ10" si="11">IF(AR9="",0,IF(AR9="Automático",0.25,IF(AR9="Manual",0.15,0)))</f>
        <v>0.15</v>
      </c>
      <c r="DK9" s="154">
        <f t="shared" ref="DK9:DK10" si="12">IF(AS9="",0,IF(AS9="Preventivo",0.25,IF(AS9="Detectivo",0.15,IF(AS9="Correctivo",0.1,0))))</f>
        <v>0.25</v>
      </c>
      <c r="DL9" s="160">
        <f t="shared" ref="DL9:DL10" si="13">IF(OR(AR9=0,AS9=0),0,DJ9+DK9)</f>
        <v>0.4</v>
      </c>
      <c r="DM9" s="273">
        <f t="shared" ref="DM9:DM10" si="14">IF(DN9&gt;0.8,5,IF(DN9&gt;0.6,4,IF(DN9&gt;0.4,3,IF(DN9&gt;0.2,2,1))))</f>
        <v>1</v>
      </c>
      <c r="DN9" s="187">
        <f t="shared" ref="DN9:DN10" si="15">IF(OR(AT9="Ambos",AT9="Probabilidad"),DF9-(DF9*$DL9),DF9)</f>
        <v>0.14399999999999999</v>
      </c>
      <c r="DO9" s="273">
        <f t="shared" ref="DO9:DO10" si="16">IF(DP9&gt;0.8,5,IF(DP9&gt;0.6,4,3))</f>
        <v>3</v>
      </c>
      <c r="DP9" s="187">
        <f t="shared" ref="DP9:DP10" si="17">IF(OR(AT9="Ambos",AT9="Impacto"),$DI9-($DI9*$DL9),$DI9)</f>
        <v>0.6</v>
      </c>
      <c r="DQ9" s="154">
        <f t="shared" ref="DQ9:DQ10" si="18">IF(AV9="",0,IF(AV9="Automático",0.25,IF(AV9="Manual",0.15,0)))</f>
        <v>0.15</v>
      </c>
      <c r="DR9" s="154">
        <f t="shared" ref="DR9:DR10" si="19">IF(AW9="",0,IF(AW9="Preventivo",0.25,IF(AW9="Detectivo",0.15,IF(AW9="Correctivo",0.1,0))))</f>
        <v>0.25</v>
      </c>
      <c r="DS9" s="160">
        <f t="shared" ref="DS9:DS10" si="20">IF(OR(AV9=0,AW9=0),0,DQ9+DR9)</f>
        <v>0.4</v>
      </c>
      <c r="DT9" s="273">
        <f t="shared" ref="DT9:DT10" si="21">IF(DU9&gt;0.8,5,IF(DU9&gt;0.6,4,IF(DU9&gt;0.4,3,IF(DU9&gt;0.2,2,1))))</f>
        <v>1</v>
      </c>
      <c r="DU9" s="187">
        <f t="shared" ref="DU9:DU10" si="22">IF(OR(AX9="Ambos",AX9="Probabilidad"),DN9-(DN9*$DS9),DN9)</f>
        <v>8.6399999999999991E-2</v>
      </c>
      <c r="DV9" s="273">
        <f t="shared" ref="DV9:DV10" si="23">IF(DW9&gt;0.8,5,IF(DW9&gt;0.6,4,3))</f>
        <v>3</v>
      </c>
      <c r="DW9" s="187">
        <f t="shared" ref="DW9:DW10" si="24">IF(OR(AX9="Ambos",AX9="Impacto"),$DP9-($DP9*$DS9),$DP9)</f>
        <v>0.6</v>
      </c>
      <c r="DX9" s="154">
        <f t="shared" ref="DX9:DX10" si="25">IF(AZ9="",0,IF(AZ9="Automático",0.25,IF(AZ9="Manual",0.15,0)))</f>
        <v>0.15</v>
      </c>
      <c r="DY9" s="154">
        <f t="shared" ref="DY9" si="26">IF(BA9="",0,IF(BA9="Preventivo",0.25,IF(BA9="Detectivo",0.15,IF(BA10="Correctivo",0.1,0))))</f>
        <v>0.25</v>
      </c>
      <c r="DZ9" s="160">
        <f t="shared" ref="DZ9:DZ10" si="27">IF(OR(AZ9=0,BA9=0),0,DX9+DY9)</f>
        <v>0.4</v>
      </c>
      <c r="EA9" s="273">
        <f t="shared" ref="EA9:EA10" si="28">IF(EB9&gt;0.8,5,IF(EB9&gt;0.6,4,IF(EB9&gt;0.4,3,IF(EB9&gt;0.2,2,1))))</f>
        <v>1</v>
      </c>
      <c r="EB9" s="187">
        <f t="shared" ref="EB9:EB10" si="29">IF(OR(BB9="Ambos",BB9="Probabilidad"),DU9-(DU9*$DZ9),DU9)</f>
        <v>5.183999999999999E-2</v>
      </c>
      <c r="EC9" s="273">
        <f t="shared" ref="EC9:EC10" si="30">IF(ED9&gt;0.8,5,IF(ED9&gt;0.6,4,3))</f>
        <v>3</v>
      </c>
      <c r="ED9" s="187">
        <f t="shared" ref="ED9:ED10" si="31">IF(OR(BB9="Ambos",BB9="Impacto"),$DW9-($DW9*$DZ9),$DW9)</f>
        <v>0.6</v>
      </c>
      <c r="EE9" s="154">
        <f t="shared" ref="EE9:EE10" si="32">IF(BD9="",0,IF(BD9="Automático",0.25,IF(BD9="Manual",0.15,0)))</f>
        <v>0.15</v>
      </c>
      <c r="EF9" s="154">
        <f t="shared" ref="EF9:EF10" si="33">IF(BE9="",0,IF(BE9="Preventivo",0.25,IF(BE9="Detectivo",0.15,IF(BE9="Correctivo",0.1,0))))</f>
        <v>0.25</v>
      </c>
      <c r="EG9" s="160">
        <f t="shared" ref="EG9:EG10" si="34">IF(OR(BD9=0,BE9=0),0,EE9+EF9)</f>
        <v>0.4</v>
      </c>
      <c r="EH9" s="273">
        <f t="shared" ref="EH9:EH10" si="35">IF(EI9&gt;0.8,5,IF(EI9&gt;0.6,4,IF(EI9&gt;0.4,3,IF(EI9&gt;0.2,2,1))))</f>
        <v>1</v>
      </c>
      <c r="EI9" s="187">
        <f t="shared" ref="EI9:EI10" si="36">IF(OR(BF9="Ambos",BF9="Probabilidad"),EB9-(EB9*$EG9),EB9)</f>
        <v>3.1103999999999993E-2</v>
      </c>
      <c r="EJ9" s="273">
        <f t="shared" ref="EJ9:EJ10" si="37">IF(EK9&gt;0.8,5,IF(EK9&gt;0.6,4,3))</f>
        <v>3</v>
      </c>
      <c r="EK9" s="187">
        <f t="shared" ref="EK9:EK10" si="38">IF(OR(BF9="Ambos",BF9="Impacto"),$ED9-($ED9*$EG9),$ED9)</f>
        <v>0.6</v>
      </c>
      <c r="EL9" s="154">
        <f t="shared" ref="EL9:EL10" si="39">IF(BH9="",0,IF(BH9="Automático",0.25,IF(BH9="Manual",0.15,0)))</f>
        <v>0.15</v>
      </c>
      <c r="EM9" s="154">
        <f t="shared" ref="EM9:EM10" si="40">IF(BI9="",0,IF(BI9="Preventivo",0.25,IF(BI9="Detectivo",0.15,IF(BI9="Correctivo",0.1,0))))</f>
        <v>0.25</v>
      </c>
      <c r="EN9" s="160">
        <f t="shared" ref="EN9:EN10" si="41">IF(OR(BH9=0,BI9=0),0,EL9+EM9)</f>
        <v>0.4</v>
      </c>
      <c r="EO9" s="273">
        <f t="shared" ref="EO9:EO10" si="42">IF(EP9&gt;0.8,5,IF(EP9&gt;0.6,4,IF(EP9&gt;0.4,3,IF(EP9&gt;0.2,2,1))))</f>
        <v>1</v>
      </c>
      <c r="EP9" s="187">
        <f t="shared" ref="EP9:EP10" si="43">IF(OR(BF9="Ambos",BF9="Probabilidad"),EI9-(EI9*$EN9),EI9)</f>
        <v>1.8662399999999996E-2</v>
      </c>
      <c r="EQ9" s="273">
        <f t="shared" ref="EQ9:EQ10" si="44">IF(ER9&gt;0.8,5,IF(ER9&gt;0.6,4,3))</f>
        <v>3</v>
      </c>
      <c r="ER9" s="187">
        <f t="shared" ref="ER9:ER10" si="45">IF(OR(BJ9="Ambos",BJ9="Impacto"),$EK9-($EK9*$EN9),$EK9)</f>
        <v>0.6</v>
      </c>
      <c r="ES9" s="154">
        <f t="shared" ref="ES9:ES10" si="46">IF(BL9="",0,IF(BL9="Automático",0.25,IF(BL9="Manual",0.15,0)))</f>
        <v>0.15</v>
      </c>
      <c r="ET9" s="154">
        <f t="shared" ref="ET9:ET10" si="47">IF(BM9="",0,IF(BM9="Preventivo",0.25,IF(BM9="Detectivo",0.15,IF(BM9="Correctivo",0.1,0))))</f>
        <v>0.25</v>
      </c>
      <c r="EU9" s="160">
        <f t="shared" ref="EU9:EU10" si="48">IF(OR(BL9=0,BM9=0),0,ES9+ET9)</f>
        <v>0.4</v>
      </c>
      <c r="EV9" s="273">
        <f t="shared" ref="EV9:EV10" si="49">IF(EW9&gt;0.8,5,IF(EW9&gt;0.6,4,IF(EW9&gt;0.4,3,IF(EW9&gt;0.2,2,1))))</f>
        <v>1</v>
      </c>
      <c r="EW9" s="187">
        <f t="shared" ref="EW9:EW10" si="50">IF(OR(BP9="Ambos",BP9="Probabilidad"),EP9-(EP9*$EU9),EP9)</f>
        <v>1.8662399999999996E-2</v>
      </c>
      <c r="EX9" s="273">
        <f t="shared" ref="EX9:EX10" si="51">IF(EY9&gt;0.8,5,IF(EY9&gt;0.6,4,3))</f>
        <v>3</v>
      </c>
      <c r="EY9" s="187">
        <f t="shared" ref="EY9:EY10" si="52">IF(OR(BN9="Ambos",BN9="Impacto"),$ER9-($ER9*$EU9),$ER9)</f>
        <v>0.6</v>
      </c>
      <c r="EZ9" s="154">
        <f t="shared" ref="EZ9:EZ10" si="53">IF(BP9="",0,IF(BP9="Automático",0.25,IF(BP9="Manual",0.15,0)))</f>
        <v>0</v>
      </c>
      <c r="FA9" s="154">
        <f t="shared" ref="FA9:FA10" si="54">IF(BQ9="",0,IF(BQ9="Preventivo",0.25,IF(BQ9="Detectivo",0.15,IF(BQ9="Correctivo",0.1,0))))</f>
        <v>0</v>
      </c>
      <c r="FB9" s="160">
        <f t="shared" ref="FB9:FB10" si="55">IF(OR(BP9=0,BQ9=0),0,EZ9+FA9)</f>
        <v>0</v>
      </c>
      <c r="FC9" s="273">
        <f t="shared" ref="FC9:FC10" si="56">IF(FD9&gt;0.8,5,IF(FD9&gt;0.6,4,IF(FD9&gt;0.4,3,IF(FD9&gt;0.2,2,1))))</f>
        <v>1</v>
      </c>
      <c r="FD9" s="187">
        <f t="shared" ref="FD9:FD10" si="57">IF(OR(BR9="Ambos",BR9="Probabilidad"),EW9-(EW9*$FB9),EW9)</f>
        <v>1.8662399999999996E-2</v>
      </c>
      <c r="FE9" s="273">
        <f t="shared" ref="FE9:FE10" si="58">IF(FF9&gt;0.8,5,IF(FF9&gt;0.6,4,3))</f>
        <v>3</v>
      </c>
      <c r="FF9" s="187">
        <f t="shared" ref="FF9:FF10" si="59">IF(OR(BR9="Ambos",BR9="Impacto"),$EY9-($EY9*$FB9),$EY9)</f>
        <v>0.6</v>
      </c>
      <c r="FG9" s="154">
        <f t="shared" ref="FG9:FG10" si="60">IF(BT9="",0,IF(BT9="Automático",0.25,IF(BT9="Manual",0.15,0)))</f>
        <v>0</v>
      </c>
      <c r="FH9" s="154">
        <f t="shared" ref="FH9:FH10" si="61">IF(BU9="",0,IF(BU9="Preventivo",0.25,IF(BU9="Detectivo",0.15,IF(BU9="Correctivo",0.1,0))))</f>
        <v>0</v>
      </c>
      <c r="FI9" s="160">
        <f t="shared" ref="FI9:FI10" si="62">IF(OR(BT9=0,BU9=0),0,FG9+FH9)</f>
        <v>0</v>
      </c>
      <c r="FJ9" s="273">
        <f t="shared" ref="FJ9:FJ10" si="63">IF(FK9&gt;0.8,5,IF(FK9&gt;0.6,4,IF(FK9&gt;0.4,3,IF(FK9&gt;0.2,2,1))))</f>
        <v>1</v>
      </c>
      <c r="FK9" s="187">
        <f t="shared" ref="FK9:FK10" si="64">IF(OR(BV9="Ambos",BV9="Probabilidad"),FD9-(FD9*$FI9),FD9)</f>
        <v>1.8662399999999996E-2</v>
      </c>
      <c r="FL9" s="273">
        <f t="shared" ref="FL9:FL10" si="65">IF(FM9&gt;0.8,5,IF(FM9&gt;0.6,4,3))</f>
        <v>3</v>
      </c>
      <c r="FM9" s="187">
        <f t="shared" ref="FM9:FM10" si="66">IF(OR(BV9="Ambos",BV9="Impacto"),$FF9-($FF9*$FI9),$FF9)</f>
        <v>0.6</v>
      </c>
      <c r="FN9" s="154">
        <f t="shared" ref="FN9:FN10" si="67">IF(BX9="",0,IF(BX9="Automático",0.25,IF(BX9="Manual",0.15,0)))</f>
        <v>0</v>
      </c>
      <c r="FO9" s="154">
        <f t="shared" ref="FO9:FO10" si="68">IF(BY9="",0,IF(BY9="Preventivo",0.25,IF(BY9="Detectivo",0.15,IF(BY9="Correctivo",0.1,0))))</f>
        <v>0</v>
      </c>
      <c r="FP9" s="160">
        <f t="shared" ref="FP9:FP10" si="69">IF(OR(BX9=0,BY9=0),0,FN9+FO9)</f>
        <v>0</v>
      </c>
      <c r="FQ9" s="273">
        <f t="shared" ref="FQ9:FQ10" si="70">IF(FR9&gt;0.8,5,IF(FR9&gt;0.6,4,IF(FR9&gt;0.4,3,IF(FR9&gt;0.2,2,1))))</f>
        <v>1</v>
      </c>
      <c r="FR9" s="187">
        <f t="shared" ref="FR9:FR10" si="71">IF(OR(BZ9="Ambos",BZ9="Probabilidad"),FK9-(FK9*$FP9),FK9)</f>
        <v>1.8662399999999996E-2</v>
      </c>
      <c r="FS9" s="273">
        <f t="shared" ref="FS9:FS10" si="72">IF(FT9&gt;0.8,5,IF(FT9&gt;0.6,4,3))</f>
        <v>3</v>
      </c>
      <c r="FT9" s="187">
        <f t="shared" ref="FT9:FT10" si="73">IF(OR(BZ9="Ambos",BZ9="Impacto"),$FM9-($FM9*$FP9),$FM9)</f>
        <v>0.6</v>
      </c>
      <c r="FU9" s="154">
        <f t="shared" ref="FU9:FU10" si="74">IF(CB9="",0,IF(CB9="Automático",0.25,IF(CB9="Manual",0.15,0)))</f>
        <v>0</v>
      </c>
      <c r="FV9" s="154">
        <f t="shared" ref="FV9:FV10" si="75">IF(CC9="",0,IF(CC9="Preventivo",0.25,IF(CC9="Detectivo",0.15,IF(CC9="Correctivo",0.1,0))))</f>
        <v>0</v>
      </c>
      <c r="FW9" s="160">
        <f t="shared" ref="FW9:FW10" si="76">IF(OR(CB9=0,CC9=0),0,FU9+FV9)</f>
        <v>0</v>
      </c>
      <c r="FX9" s="273">
        <f t="shared" ref="FX9:FX10" si="77">IF(FY9&gt;0.8,5,IF(FY9&gt;0.6,4,IF(FY9&gt;0.4,3,IF(FY9&gt;0.2,2,1))))</f>
        <v>1</v>
      </c>
      <c r="FY9" s="187">
        <f t="shared" ref="FY9:FY10" si="78">IF(OR(CD9="Ambos",CD9="Probabilidad"),FR9-(FR9*$FW9),FR9)</f>
        <v>1.8662399999999996E-2</v>
      </c>
      <c r="FZ9" s="273">
        <f t="shared" ref="FZ9:FZ10" si="79">IF(GA9&gt;0.8,5,IF(GA9&gt;0.6,4,3))</f>
        <v>3</v>
      </c>
      <c r="GA9" s="187">
        <f t="shared" ref="GA9:GA10" si="80">IF(OR(CD9="Ambos",CD9="Impacto"),$FT9-($FT9*$FW9),$FT9)</f>
        <v>0.6</v>
      </c>
      <c r="GB9" s="154">
        <f t="shared" ref="GB9:GB10" si="81">IF(CF9="",0,IF(CF9="Automático",0.25,IF(CF9="Manual",0.15,0)))</f>
        <v>0</v>
      </c>
      <c r="GC9" s="154">
        <f t="shared" ref="GC9:GC10" si="82">IF(CG9="",0,IF(CG9="Preventivo",0.25,IF(CG9="Detectivo",0.15,IF(CG9="Correctivo",0.1,0))))</f>
        <v>0</v>
      </c>
      <c r="GD9" s="160">
        <f t="shared" ref="GD9:GD10" si="83">IF(OR(CF9=0,CG9=0),0,GB9+GC9)</f>
        <v>0</v>
      </c>
      <c r="GE9" s="273">
        <f t="shared" ref="GE9:GE10" si="84">IF(GF9&gt;0.8,5,IF(GF9&gt;0.6,4,IF(GF9&gt;0.4,3,IF(GF9&gt;0.2,2,1))))</f>
        <v>1</v>
      </c>
      <c r="GF9" s="187">
        <f t="shared" ref="GF9:GF10" si="85">IF(OR(CH9="Ambos",CH9="Probabilidad"),FY9-(FY9*$GD9),FY9)</f>
        <v>1.8662399999999996E-2</v>
      </c>
      <c r="GG9" s="273">
        <f t="shared" ref="GG9:GG10" si="86">IF(GH9&gt;0.8,5,IF(GH9&gt;0.6,4,3))</f>
        <v>3</v>
      </c>
      <c r="GH9" s="187">
        <f t="shared" ref="GH9:GH10" si="87">IF(OR(CH9="Ambos",CH9="Impacto"),$GA9-($GA9*$GD9),$GA9)</f>
        <v>0.6</v>
      </c>
      <c r="GI9" s="187">
        <f>IF(GH9&lt;0.6,0.6,GH9)</f>
        <v>0.6</v>
      </c>
      <c r="GJ9" s="157"/>
      <c r="GK9" s="129"/>
    </row>
    <row r="10" spans="1:193 1680:1680" ht="66" customHeight="1" x14ac:dyDescent="0.2">
      <c r="A10" s="148">
        <v>2</v>
      </c>
      <c r="B10" s="133" t="s">
        <v>1382</v>
      </c>
      <c r="C10" s="133" t="s">
        <v>1390</v>
      </c>
      <c r="D10" s="274" t="s">
        <v>206</v>
      </c>
      <c r="E10" s="133" t="s">
        <v>204</v>
      </c>
      <c r="F10" s="275" t="s">
        <v>220</v>
      </c>
      <c r="G10" s="133" t="s">
        <v>218</v>
      </c>
      <c r="H10" s="133" t="s">
        <v>169</v>
      </c>
      <c r="I10" s="132" t="s">
        <v>20</v>
      </c>
      <c r="J10" s="132" t="s">
        <v>53</v>
      </c>
      <c r="K10" s="132" t="s">
        <v>53</v>
      </c>
      <c r="L10" s="132" t="s">
        <v>53</v>
      </c>
      <c r="M10" s="132" t="s">
        <v>53</v>
      </c>
      <c r="N10" s="132" t="s">
        <v>54</v>
      </c>
      <c r="O10" s="132" t="s">
        <v>53</v>
      </c>
      <c r="P10" s="132" t="s">
        <v>53</v>
      </c>
      <c r="Q10" s="132" t="s">
        <v>53</v>
      </c>
      <c r="R10" s="132" t="s">
        <v>53</v>
      </c>
      <c r="S10" s="132" t="s">
        <v>53</v>
      </c>
      <c r="T10" s="132" t="s">
        <v>53</v>
      </c>
      <c r="U10" s="132" t="s">
        <v>53</v>
      </c>
      <c r="V10" s="132" t="s">
        <v>53</v>
      </c>
      <c r="W10" s="132" t="s">
        <v>54</v>
      </c>
      <c r="X10" s="132" t="s">
        <v>53</v>
      </c>
      <c r="Y10" s="132" t="s">
        <v>53</v>
      </c>
      <c r="Z10" s="132" t="s">
        <v>53</v>
      </c>
      <c r="AA10" s="132" t="s">
        <v>53</v>
      </c>
      <c r="AB10" s="132" t="s">
        <v>53</v>
      </c>
      <c r="AC10" s="155" t="str">
        <f t="shared" si="0"/>
        <v>2 - Baja</v>
      </c>
      <c r="AD10" s="149">
        <f t="shared" si="1"/>
        <v>0.4</v>
      </c>
      <c r="AE10" s="155" t="str">
        <f t="shared" si="2"/>
        <v>3 - Moderado</v>
      </c>
      <c r="AF10" s="149">
        <f t="shared" si="3"/>
        <v>0.6</v>
      </c>
      <c r="AG10" s="156" t="str">
        <f>IFERROR(INDEX($BLU$599:$BLY$603,MATCH(I10,$BLS$599:$BLS$603,0),MATCH(AE10,$BLU$597:$BLY$597,0)),"")</f>
        <v>MODERADO</v>
      </c>
      <c r="AH10" s="149">
        <f t="shared" si="4"/>
        <v>0.24</v>
      </c>
      <c r="AI10" s="133" t="s">
        <v>1384</v>
      </c>
      <c r="AJ10" s="133" t="s">
        <v>1385</v>
      </c>
      <c r="AK10" s="133" t="s">
        <v>1386</v>
      </c>
      <c r="AL10" s="133" t="s">
        <v>1387</v>
      </c>
      <c r="AM10" s="134" t="s">
        <v>35</v>
      </c>
      <c r="AN10" s="164" t="s">
        <v>45</v>
      </c>
      <c r="AO10" s="164" t="s">
        <v>50</v>
      </c>
      <c r="AP10" s="134" t="s">
        <v>52</v>
      </c>
      <c r="AQ10" s="134" t="s">
        <v>35</v>
      </c>
      <c r="AR10" s="164" t="s">
        <v>45</v>
      </c>
      <c r="AS10" s="164" t="s">
        <v>50</v>
      </c>
      <c r="AT10" s="134" t="s">
        <v>52</v>
      </c>
      <c r="AU10" s="134" t="s">
        <v>35</v>
      </c>
      <c r="AV10" s="164" t="s">
        <v>45</v>
      </c>
      <c r="AW10" s="164" t="s">
        <v>50</v>
      </c>
      <c r="AX10" s="134" t="s">
        <v>52</v>
      </c>
      <c r="AY10" s="134" t="s">
        <v>35</v>
      </c>
      <c r="AZ10" s="164" t="s">
        <v>45</v>
      </c>
      <c r="BA10" s="164" t="s">
        <v>50</v>
      </c>
      <c r="BB10" s="134" t="s">
        <v>52</v>
      </c>
      <c r="BC10" s="134" t="s">
        <v>35</v>
      </c>
      <c r="BD10" s="164" t="s">
        <v>45</v>
      </c>
      <c r="BE10" s="164" t="s">
        <v>50</v>
      </c>
      <c r="BF10" s="134" t="s">
        <v>52</v>
      </c>
      <c r="BG10" s="134" t="s">
        <v>35</v>
      </c>
      <c r="BH10" s="164" t="s">
        <v>45</v>
      </c>
      <c r="BI10" s="164" t="s">
        <v>50</v>
      </c>
      <c r="BJ10" s="134" t="s">
        <v>52</v>
      </c>
      <c r="BK10" s="134" t="s">
        <v>34</v>
      </c>
      <c r="BL10" s="164" t="s">
        <v>45</v>
      </c>
      <c r="BM10" s="164" t="s">
        <v>50</v>
      </c>
      <c r="BN10" s="134" t="s">
        <v>52</v>
      </c>
      <c r="BO10" s="134"/>
      <c r="BP10" s="164"/>
      <c r="BQ10" s="164"/>
      <c r="BR10" s="134"/>
      <c r="BS10" s="134"/>
      <c r="BT10" s="164"/>
      <c r="BU10" s="164"/>
      <c r="BV10" s="134"/>
      <c r="BW10" s="134"/>
      <c r="BX10" s="164"/>
      <c r="BY10" s="164"/>
      <c r="BZ10" s="134"/>
      <c r="CA10" s="134"/>
      <c r="CB10" s="164"/>
      <c r="CC10" s="164"/>
      <c r="CD10" s="134"/>
      <c r="CE10" s="134"/>
      <c r="CF10" s="164"/>
      <c r="CG10" s="164"/>
      <c r="CH10" s="134"/>
      <c r="CI10" s="164"/>
      <c r="CJ10" s="164"/>
      <c r="CK10" s="134"/>
      <c r="CL10" s="159" t="str">
        <f>IFERROR(IF(GE10&lt;=1,"1 - Muy Baja",VLOOKUP(GE10,$BLR$599:$BLS$603,2,0)),"")</f>
        <v>1 - Muy Baja</v>
      </c>
      <c r="CM10" s="165">
        <f t="shared" si="5"/>
        <v>1.8662399999999996E-2</v>
      </c>
      <c r="CN10" s="159" t="str">
        <f>IFERROR(IF(GG10&lt;=1,"1 - Leve",HLOOKUP(GG10,$BLU$596:$BLY$597,2,0)),"")</f>
        <v>3 - Moderado</v>
      </c>
      <c r="CO10" s="165">
        <f t="shared" ref="CO10" si="88">GI10</f>
        <v>0.6</v>
      </c>
      <c r="CP10" s="145" t="str">
        <f>IFERROR(INDEX($BLU$599:$BLY$603,MATCH(GE10,$BLR$599:$BLR$603,0),MATCH(GG10,$BLU$596:$BLY$596,0)),"")</f>
        <v>MODERADO</v>
      </c>
      <c r="CQ10" s="149">
        <f t="shared" ref="CQ10" si="89">CM10*CO10</f>
        <v>1.1197439999999998E-2</v>
      </c>
      <c r="CR10" s="188" t="s">
        <v>233</v>
      </c>
      <c r="CS10" s="145">
        <f t="shared" ref="CS10" si="90">IF(CP10="BAJO",0.1,IF(CP10="MODERADO",3,5))</f>
        <v>3</v>
      </c>
      <c r="CT10" s="134"/>
      <c r="CU10" s="188" t="s">
        <v>1388</v>
      </c>
      <c r="CV10" s="188" t="s">
        <v>1389</v>
      </c>
      <c r="CW10" s="158"/>
      <c r="CX10" s="160">
        <f t="shared" si="6"/>
        <v>2</v>
      </c>
      <c r="CY10" s="161">
        <f t="shared" ref="CY10" si="91">IF(CX10&lt;6,3,IF(CX10&gt;11,5,4))</f>
        <v>3</v>
      </c>
      <c r="CZ10" s="160" t="str">
        <f t="shared" ref="CZ10" si="92">IF(CX10&lt;6,"Moderado",IF(CX10&gt;11,"Catastrófico","Mayor"))</f>
        <v>Moderado</v>
      </c>
      <c r="DA10" s="153">
        <f t="shared" ref="DA10" si="93">IF(CY10=3,0.6,IF(CY10=4,0.8,1))</f>
        <v>0.6</v>
      </c>
      <c r="DB10" s="154">
        <f t="shared" ref="DB10" si="94">IF(AN10="",0,IF(AN10="Automático",0.25,IF(AN10="Manual",0.15,0)))</f>
        <v>0.15</v>
      </c>
      <c r="DC10" s="154">
        <f t="shared" si="7"/>
        <v>0.25</v>
      </c>
      <c r="DD10" s="160">
        <f t="shared" ref="DD10" si="95">IF(OR(AN10=0,AO10=0),0,DB10+DC10)</f>
        <v>0.4</v>
      </c>
      <c r="DE10" s="273">
        <f t="shared" si="8"/>
        <v>2</v>
      </c>
      <c r="DF10" s="187">
        <f t="shared" si="9"/>
        <v>0.24</v>
      </c>
      <c r="DG10" s="273">
        <f t="shared" ref="DG10" si="96">IF(DI10&gt;0.8,5,IF(DI10&gt;0.6,4,3))</f>
        <v>3</v>
      </c>
      <c r="DH10" s="273"/>
      <c r="DI10" s="187">
        <f t="shared" si="10"/>
        <v>0.6</v>
      </c>
      <c r="DJ10" s="154">
        <f t="shared" si="11"/>
        <v>0.15</v>
      </c>
      <c r="DK10" s="154">
        <f t="shared" si="12"/>
        <v>0.25</v>
      </c>
      <c r="DL10" s="160">
        <f t="shared" si="13"/>
        <v>0.4</v>
      </c>
      <c r="DM10" s="273">
        <f t="shared" si="14"/>
        <v>1</v>
      </c>
      <c r="DN10" s="187">
        <f t="shared" si="15"/>
        <v>0.14399999999999999</v>
      </c>
      <c r="DO10" s="273">
        <f t="shared" si="16"/>
        <v>3</v>
      </c>
      <c r="DP10" s="187">
        <f t="shared" si="17"/>
        <v>0.6</v>
      </c>
      <c r="DQ10" s="154">
        <f t="shared" si="18"/>
        <v>0.15</v>
      </c>
      <c r="DR10" s="154">
        <f t="shared" si="19"/>
        <v>0.25</v>
      </c>
      <c r="DS10" s="160">
        <f t="shared" si="20"/>
        <v>0.4</v>
      </c>
      <c r="DT10" s="273">
        <f t="shared" si="21"/>
        <v>1</v>
      </c>
      <c r="DU10" s="187">
        <f t="shared" si="22"/>
        <v>8.6399999999999991E-2</v>
      </c>
      <c r="DV10" s="273">
        <f t="shared" si="23"/>
        <v>3</v>
      </c>
      <c r="DW10" s="187">
        <f t="shared" si="24"/>
        <v>0.6</v>
      </c>
      <c r="DX10" s="154">
        <f t="shared" si="25"/>
        <v>0.15</v>
      </c>
      <c r="DY10" s="154">
        <f>IF(BA10="",0,IF(BA10="Preventivo",0.25,IF(BA10="Detectivo",0.15,IF(#REF!="Correctivo",0.1,0))))</f>
        <v>0.25</v>
      </c>
      <c r="DZ10" s="160">
        <f t="shared" si="27"/>
        <v>0.4</v>
      </c>
      <c r="EA10" s="273">
        <f t="shared" si="28"/>
        <v>1</v>
      </c>
      <c r="EB10" s="187">
        <f t="shared" si="29"/>
        <v>5.183999999999999E-2</v>
      </c>
      <c r="EC10" s="273">
        <f t="shared" si="30"/>
        <v>3</v>
      </c>
      <c r="ED10" s="187">
        <f t="shared" si="31"/>
        <v>0.6</v>
      </c>
      <c r="EE10" s="154">
        <f t="shared" si="32"/>
        <v>0.15</v>
      </c>
      <c r="EF10" s="154">
        <f t="shared" si="33"/>
        <v>0.25</v>
      </c>
      <c r="EG10" s="160">
        <f t="shared" si="34"/>
        <v>0.4</v>
      </c>
      <c r="EH10" s="273">
        <f t="shared" si="35"/>
        <v>1</v>
      </c>
      <c r="EI10" s="187">
        <f t="shared" si="36"/>
        <v>3.1103999999999993E-2</v>
      </c>
      <c r="EJ10" s="273">
        <f t="shared" si="37"/>
        <v>3</v>
      </c>
      <c r="EK10" s="187">
        <f t="shared" si="38"/>
        <v>0.6</v>
      </c>
      <c r="EL10" s="154">
        <f t="shared" si="39"/>
        <v>0.15</v>
      </c>
      <c r="EM10" s="154">
        <f t="shared" si="40"/>
        <v>0.25</v>
      </c>
      <c r="EN10" s="160">
        <f t="shared" si="41"/>
        <v>0.4</v>
      </c>
      <c r="EO10" s="273">
        <f t="shared" si="42"/>
        <v>1</v>
      </c>
      <c r="EP10" s="187">
        <f t="shared" si="43"/>
        <v>1.8662399999999996E-2</v>
      </c>
      <c r="EQ10" s="273">
        <f t="shared" si="44"/>
        <v>3</v>
      </c>
      <c r="ER10" s="187">
        <f t="shared" si="45"/>
        <v>0.6</v>
      </c>
      <c r="ES10" s="154">
        <f t="shared" si="46"/>
        <v>0.15</v>
      </c>
      <c r="ET10" s="154">
        <f t="shared" si="47"/>
        <v>0.25</v>
      </c>
      <c r="EU10" s="160">
        <f t="shared" si="48"/>
        <v>0.4</v>
      </c>
      <c r="EV10" s="273">
        <f t="shared" si="49"/>
        <v>1</v>
      </c>
      <c r="EW10" s="187">
        <f t="shared" si="50"/>
        <v>1.8662399999999996E-2</v>
      </c>
      <c r="EX10" s="273">
        <f t="shared" si="51"/>
        <v>3</v>
      </c>
      <c r="EY10" s="187">
        <f t="shared" si="52"/>
        <v>0.6</v>
      </c>
      <c r="EZ10" s="154">
        <f t="shared" si="53"/>
        <v>0</v>
      </c>
      <c r="FA10" s="154">
        <f t="shared" si="54"/>
        <v>0</v>
      </c>
      <c r="FB10" s="160">
        <f t="shared" si="55"/>
        <v>0</v>
      </c>
      <c r="FC10" s="273">
        <f t="shared" si="56"/>
        <v>1</v>
      </c>
      <c r="FD10" s="187">
        <f t="shared" si="57"/>
        <v>1.8662399999999996E-2</v>
      </c>
      <c r="FE10" s="273">
        <f t="shared" si="58"/>
        <v>3</v>
      </c>
      <c r="FF10" s="187">
        <f t="shared" si="59"/>
        <v>0.6</v>
      </c>
      <c r="FG10" s="154">
        <f t="shared" si="60"/>
        <v>0</v>
      </c>
      <c r="FH10" s="154">
        <f t="shared" si="61"/>
        <v>0</v>
      </c>
      <c r="FI10" s="160">
        <f t="shared" si="62"/>
        <v>0</v>
      </c>
      <c r="FJ10" s="273">
        <f t="shared" si="63"/>
        <v>1</v>
      </c>
      <c r="FK10" s="187">
        <f t="shared" si="64"/>
        <v>1.8662399999999996E-2</v>
      </c>
      <c r="FL10" s="273">
        <f t="shared" si="65"/>
        <v>3</v>
      </c>
      <c r="FM10" s="187">
        <f t="shared" si="66"/>
        <v>0.6</v>
      </c>
      <c r="FN10" s="154">
        <f t="shared" si="67"/>
        <v>0</v>
      </c>
      <c r="FO10" s="154">
        <f t="shared" si="68"/>
        <v>0</v>
      </c>
      <c r="FP10" s="160">
        <f t="shared" si="69"/>
        <v>0</v>
      </c>
      <c r="FQ10" s="273">
        <f t="shared" si="70"/>
        <v>1</v>
      </c>
      <c r="FR10" s="187">
        <f t="shared" si="71"/>
        <v>1.8662399999999996E-2</v>
      </c>
      <c r="FS10" s="273">
        <f t="shared" si="72"/>
        <v>3</v>
      </c>
      <c r="FT10" s="187">
        <f t="shared" si="73"/>
        <v>0.6</v>
      </c>
      <c r="FU10" s="154">
        <f t="shared" si="74"/>
        <v>0</v>
      </c>
      <c r="FV10" s="154">
        <f t="shared" si="75"/>
        <v>0</v>
      </c>
      <c r="FW10" s="160">
        <f t="shared" si="76"/>
        <v>0</v>
      </c>
      <c r="FX10" s="273">
        <f t="shared" si="77"/>
        <v>1</v>
      </c>
      <c r="FY10" s="187">
        <f t="shared" si="78"/>
        <v>1.8662399999999996E-2</v>
      </c>
      <c r="FZ10" s="273">
        <f t="shared" si="79"/>
        <v>3</v>
      </c>
      <c r="GA10" s="187">
        <f t="shared" si="80"/>
        <v>0.6</v>
      </c>
      <c r="GB10" s="154">
        <f t="shared" si="81"/>
        <v>0</v>
      </c>
      <c r="GC10" s="154">
        <f t="shared" si="82"/>
        <v>0</v>
      </c>
      <c r="GD10" s="160">
        <f t="shared" si="83"/>
        <v>0</v>
      </c>
      <c r="GE10" s="273">
        <f t="shared" si="84"/>
        <v>1</v>
      </c>
      <c r="GF10" s="187">
        <f t="shared" si="85"/>
        <v>1.8662399999999996E-2</v>
      </c>
      <c r="GG10" s="273">
        <f t="shared" si="86"/>
        <v>3</v>
      </c>
      <c r="GH10" s="187">
        <f t="shared" si="87"/>
        <v>0.6</v>
      </c>
      <c r="GI10" s="187">
        <f t="shared" ref="GI10" si="97">IF(GH10&lt;0.6,0.6,GH10)</f>
        <v>0.6</v>
      </c>
      <c r="GJ10" s="157"/>
    </row>
    <row r="594" spans="1:1 1680:1691" ht="13.2" x14ac:dyDescent="0.25">
      <c r="A594" s="131" t="s">
        <v>225</v>
      </c>
      <c r="BLP594" s="131" t="s">
        <v>225</v>
      </c>
      <c r="BLQ594" s="18"/>
      <c r="BLR594" s="18"/>
      <c r="BLS594" s="18"/>
      <c r="BLT594" s="18"/>
      <c r="BLU594" s="18"/>
      <c r="BLV594" s="18"/>
      <c r="BLW594" s="18"/>
      <c r="BLX594" s="18"/>
      <c r="BLY594" s="18"/>
      <c r="BLZ594" s="18"/>
      <c r="BMA594" s="18"/>
    </row>
    <row r="595" spans="1:1 1680:1691" ht="13.2" x14ac:dyDescent="0.25">
      <c r="BLP595" s="18"/>
      <c r="BLQ595" s="18"/>
      <c r="BLR595" s="18"/>
      <c r="BLS595" s="18"/>
      <c r="BLT595" s="18"/>
      <c r="BLU595" s="18"/>
      <c r="BLV595" s="18"/>
      <c r="BLW595" s="467" t="s">
        <v>33</v>
      </c>
      <c r="BLX595" s="467"/>
      <c r="BLY595" s="467"/>
      <c r="BLZ595" s="23"/>
      <c r="BMA595" s="23"/>
    </row>
    <row r="596" spans="1:1 1680:1691" ht="13.2" x14ac:dyDescent="0.25">
      <c r="BLP596" s="18"/>
      <c r="BLQ596" s="18"/>
      <c r="BLR596" s="18"/>
      <c r="BLS596" s="18"/>
      <c r="BLT596" s="18"/>
      <c r="BLU596" s="43">
        <v>1</v>
      </c>
      <c r="BLV596" s="43">
        <v>2</v>
      </c>
      <c r="BLW596" s="43">
        <v>3</v>
      </c>
      <c r="BLX596" s="42">
        <v>4</v>
      </c>
      <c r="BLY596" s="42">
        <v>5</v>
      </c>
      <c r="BLZ596" s="19"/>
      <c r="BMA596" s="19"/>
    </row>
    <row r="597" spans="1:1 1680:1691" ht="13.2" x14ac:dyDescent="0.25">
      <c r="BLP597" s="18"/>
      <c r="BLQ597" s="18"/>
      <c r="BLR597" s="18"/>
      <c r="BLS597" s="18"/>
      <c r="BLT597" s="18"/>
      <c r="BLU597" s="22" t="s">
        <v>32</v>
      </c>
      <c r="BLV597" s="22" t="s">
        <v>31</v>
      </c>
      <c r="BLW597" s="22" t="s">
        <v>30</v>
      </c>
      <c r="BLX597" s="22" t="s">
        <v>29</v>
      </c>
      <c r="BLY597" s="22" t="s">
        <v>28</v>
      </c>
      <c r="BLZ597" s="22"/>
      <c r="BMA597" s="22"/>
    </row>
    <row r="598" spans="1:1 1680:1691" ht="13.2" x14ac:dyDescent="0.25">
      <c r="BLP598" s="18"/>
      <c r="BLQ598" s="18"/>
      <c r="BLR598" s="18"/>
      <c r="BLS598" s="18"/>
      <c r="BLT598" s="18"/>
      <c r="BLU598" s="43">
        <v>1</v>
      </c>
      <c r="BLV598" s="43">
        <v>2</v>
      </c>
      <c r="BLW598" s="43">
        <v>3</v>
      </c>
      <c r="BLX598" s="42">
        <v>4</v>
      </c>
      <c r="BLY598" s="42">
        <v>5</v>
      </c>
      <c r="BLZ598" s="19"/>
      <c r="BMA598" s="19"/>
    </row>
    <row r="599" spans="1:1 1680:1691" ht="28.8" customHeight="1" x14ac:dyDescent="0.25">
      <c r="BLP599" s="18"/>
      <c r="BLQ599" s="468" t="s">
        <v>27</v>
      </c>
      <c r="BLR599" s="19">
        <v>5</v>
      </c>
      <c r="BLS599" s="22" t="s">
        <v>26</v>
      </c>
      <c r="BLT599" s="19">
        <v>5</v>
      </c>
      <c r="BLU599" s="38" t="s">
        <v>15</v>
      </c>
      <c r="BLV599" s="40" t="s">
        <v>14</v>
      </c>
      <c r="BLW599" s="40" t="s">
        <v>14</v>
      </c>
      <c r="BLX599" s="41" t="s">
        <v>13</v>
      </c>
      <c r="BLY599" s="41" t="s">
        <v>13</v>
      </c>
      <c r="BLZ599" s="37"/>
      <c r="BMA599" s="37"/>
    </row>
    <row r="600" spans="1:1 1680:1691" ht="28.8" customHeight="1" x14ac:dyDescent="0.25">
      <c r="BLP600" s="18"/>
      <c r="BLQ600" s="468"/>
      <c r="BLR600" s="19">
        <v>4</v>
      </c>
      <c r="BLS600" s="22" t="s">
        <v>24</v>
      </c>
      <c r="BLT600" s="19">
        <v>4</v>
      </c>
      <c r="BLU600" s="38" t="s">
        <v>15</v>
      </c>
      <c r="BLV600" s="38" t="s">
        <v>15</v>
      </c>
      <c r="BLW600" s="40" t="s">
        <v>14</v>
      </c>
      <c r="BLX600" s="41" t="s">
        <v>13</v>
      </c>
      <c r="BLY600" s="41" t="s">
        <v>13</v>
      </c>
      <c r="BLZ600" s="37"/>
      <c r="BMA600" s="37"/>
    </row>
    <row r="601" spans="1:1 1680:1691" ht="28.8" customHeight="1" x14ac:dyDescent="0.25">
      <c r="BLP601" s="18"/>
      <c r="BLQ601" s="468"/>
      <c r="BLR601" s="19">
        <v>3</v>
      </c>
      <c r="BLS601" s="22" t="s">
        <v>22</v>
      </c>
      <c r="BLT601" s="19">
        <v>3</v>
      </c>
      <c r="BLU601" s="38" t="s">
        <v>15</v>
      </c>
      <c r="BLV601" s="38" t="s">
        <v>15</v>
      </c>
      <c r="BLW601" s="40" t="s">
        <v>14</v>
      </c>
      <c r="BLX601" s="40" t="s">
        <v>14</v>
      </c>
      <c r="BLY601" s="40" t="s">
        <v>14</v>
      </c>
      <c r="BLZ601" s="37"/>
      <c r="BMA601" s="37"/>
    </row>
    <row r="602" spans="1:1 1680:1691" ht="28.8" customHeight="1" x14ac:dyDescent="0.25">
      <c r="BLP602" s="18"/>
      <c r="BLQ602" s="468"/>
      <c r="BLR602" s="19">
        <v>2</v>
      </c>
      <c r="BLS602" s="22" t="s">
        <v>20</v>
      </c>
      <c r="BLT602" s="19">
        <v>2</v>
      </c>
      <c r="BLU602" s="39" t="s">
        <v>16</v>
      </c>
      <c r="BLV602" s="38" t="s">
        <v>15</v>
      </c>
      <c r="BLW602" s="38" t="s">
        <v>15</v>
      </c>
      <c r="BLX602" s="38" t="s">
        <v>15</v>
      </c>
      <c r="BLY602" s="40" t="s">
        <v>14</v>
      </c>
      <c r="BLZ602" s="37"/>
      <c r="BMA602" s="37"/>
    </row>
    <row r="603" spans="1:1 1680:1691" ht="28.8" customHeight="1" x14ac:dyDescent="0.25">
      <c r="BLP603" s="18"/>
      <c r="BLQ603" s="468"/>
      <c r="BLR603" s="19">
        <v>1</v>
      </c>
      <c r="BLS603" s="22" t="s">
        <v>18</v>
      </c>
      <c r="BLT603" s="19">
        <v>1</v>
      </c>
      <c r="BLU603" s="39" t="s">
        <v>16</v>
      </c>
      <c r="BLV603" s="39" t="s">
        <v>16</v>
      </c>
      <c r="BLW603" s="38" t="s">
        <v>15</v>
      </c>
      <c r="BLX603" s="38" t="s">
        <v>15</v>
      </c>
      <c r="BLY603" s="38" t="s">
        <v>15</v>
      </c>
      <c r="BLZ603" s="37"/>
      <c r="BMA603" s="37"/>
    </row>
    <row r="604" spans="1:1 1680:1691" x14ac:dyDescent="0.2">
      <c r="BLP604" s="18"/>
      <c r="BLQ604" s="18"/>
      <c r="BLR604" s="18"/>
      <c r="BLS604" s="18"/>
      <c r="BLT604" s="18"/>
      <c r="BLU604" s="18"/>
      <c r="BLV604" s="18"/>
      <c r="BLW604" s="18"/>
      <c r="BLX604" s="18"/>
      <c r="BLY604" s="18"/>
      <c r="BLZ604" s="18"/>
      <c r="BMA604" s="18"/>
    </row>
    <row r="605" spans="1:1 1680:1691" x14ac:dyDescent="0.2">
      <c r="BLP605" s="18"/>
      <c r="BLQ605" s="18"/>
      <c r="BLR605" s="18"/>
      <c r="BLS605" s="18"/>
      <c r="BLT605" s="18"/>
      <c r="BLU605" s="18"/>
      <c r="BLV605" s="18"/>
      <c r="BLW605" s="18"/>
      <c r="BLX605" s="18"/>
      <c r="BLY605" s="18"/>
      <c r="BLZ605" s="18"/>
      <c r="BMA605" s="18"/>
    </row>
    <row r="606" spans="1:1 1680:1691" ht="13.2" x14ac:dyDescent="0.25">
      <c r="BLP606" s="18"/>
      <c r="BLQ606" s="18"/>
      <c r="BLR606" s="18"/>
      <c r="BLS606" s="18"/>
      <c r="BLT606" s="18"/>
      <c r="BLU606" s="18"/>
      <c r="BLV606" s="18"/>
      <c r="BLW606" s="18"/>
      <c r="BLX606" s="18"/>
      <c r="BLY606" s="18"/>
      <c r="BLZ606" s="18"/>
      <c r="BMA606" s="18" t="s">
        <v>224</v>
      </c>
    </row>
    <row r="607" spans="1:1 1680:1691" ht="30.6" x14ac:dyDescent="0.25">
      <c r="BLP607" s="18"/>
      <c r="BLQ607" s="18"/>
      <c r="BLR607" s="18"/>
      <c r="BLS607" s="18"/>
      <c r="BLT607" s="18"/>
      <c r="BLU607" s="18"/>
      <c r="BLV607" s="18"/>
      <c r="BLW607" s="18"/>
      <c r="BLX607" s="18"/>
      <c r="BLY607" s="18"/>
      <c r="BLZ607" s="18"/>
      <c r="BMA607" s="36" t="s">
        <v>1221</v>
      </c>
    </row>
    <row r="608" spans="1:1 1680:1691" ht="20.399999999999999" x14ac:dyDescent="0.25">
      <c r="BLP608" s="18"/>
      <c r="BLQ608" s="18"/>
      <c r="BLR608" s="18"/>
      <c r="BLS608" s="18"/>
      <c r="BLT608" s="18"/>
      <c r="BLU608" s="18"/>
      <c r="BLV608" s="18"/>
      <c r="BLW608" s="18"/>
      <c r="BLX608" s="18"/>
      <c r="BLY608" s="18"/>
      <c r="BLZ608" s="18"/>
      <c r="BMA608" s="36" t="s">
        <v>220</v>
      </c>
    </row>
    <row r="609" spans="1691:1693" ht="13.2" x14ac:dyDescent="0.25">
      <c r="BMA609" s="36" t="s">
        <v>221</v>
      </c>
      <c r="BMB609" s="18"/>
      <c r="BMC609" s="18"/>
    </row>
    <row r="610" spans="1691:1693" ht="20.399999999999999" x14ac:dyDescent="0.25">
      <c r="BMA610" s="36" t="s">
        <v>223</v>
      </c>
      <c r="BMB610" s="18"/>
      <c r="BMC610" s="18"/>
    </row>
    <row r="611" spans="1691:1693" ht="13.2" x14ac:dyDescent="0.25">
      <c r="BMA611" s="20"/>
      <c r="BMB611" s="18"/>
      <c r="BMC611" s="18"/>
    </row>
    <row r="612" spans="1691:1693" ht="13.2" x14ac:dyDescent="0.25">
      <c r="BMA612" s="18"/>
      <c r="BMB612" s="18"/>
      <c r="BMC612" s="18" t="s">
        <v>219</v>
      </c>
    </row>
    <row r="613" spans="1691:1693" ht="20.399999999999999" x14ac:dyDescent="0.25">
      <c r="BMA613" s="18"/>
      <c r="BMB613" s="18"/>
      <c r="BMC613" s="192" t="s">
        <v>452</v>
      </c>
    </row>
    <row r="614" spans="1691:1693" ht="13.2" x14ac:dyDescent="0.25">
      <c r="BMA614" s="18"/>
      <c r="BMB614" s="18"/>
      <c r="BMC614" s="192" t="s">
        <v>209</v>
      </c>
    </row>
    <row r="615" spans="1691:1693" ht="13.2" x14ac:dyDescent="0.25">
      <c r="BMA615" s="18"/>
      <c r="BMB615" s="18"/>
      <c r="BMC615" s="192" t="s">
        <v>218</v>
      </c>
    </row>
    <row r="616" spans="1691:1693" ht="13.2" x14ac:dyDescent="0.25">
      <c r="BMA616" s="18"/>
      <c r="BMB616" s="18"/>
      <c r="BMC616" s="192" t="s">
        <v>215</v>
      </c>
    </row>
    <row r="617" spans="1691:1693" ht="13.2" x14ac:dyDescent="0.25">
      <c r="BMA617" s="18"/>
      <c r="BMB617" s="18"/>
      <c r="BMC617" s="192" t="s">
        <v>212</v>
      </c>
    </row>
    <row r="618" spans="1691:1693" ht="13.2" x14ac:dyDescent="0.25">
      <c r="BMA618" s="18"/>
      <c r="BMB618" s="18"/>
      <c r="BMC618" s="192" t="s">
        <v>216</v>
      </c>
    </row>
    <row r="619" spans="1691:1693" ht="13.2" x14ac:dyDescent="0.25">
      <c r="BMA619" s="18"/>
      <c r="BMB619" s="18"/>
      <c r="BMC619" s="192" t="s">
        <v>217</v>
      </c>
    </row>
    <row r="620" spans="1691:1693" ht="20.399999999999999" x14ac:dyDescent="0.25">
      <c r="BMA620" s="18"/>
      <c r="BMB620" s="18"/>
      <c r="BMC620" s="192" t="s">
        <v>211</v>
      </c>
    </row>
    <row r="621" spans="1691:1693" ht="13.2" x14ac:dyDescent="0.25">
      <c r="BMA621" s="18"/>
      <c r="BMB621" s="18"/>
      <c r="BMC621" s="192" t="s">
        <v>210</v>
      </c>
    </row>
    <row r="622" spans="1691:1693" ht="13.2" x14ac:dyDescent="0.25">
      <c r="BMA622" s="18"/>
      <c r="BMB622" s="18"/>
      <c r="BMC622" s="192" t="s">
        <v>213</v>
      </c>
    </row>
    <row r="623" spans="1691:1693" ht="20.399999999999999" x14ac:dyDescent="0.25">
      <c r="BMA623" s="18"/>
      <c r="BMB623" s="18"/>
      <c r="BMC623" s="192" t="s">
        <v>214</v>
      </c>
    </row>
    <row r="624" spans="1691:1693" ht="20.399999999999999" x14ac:dyDescent="0.25">
      <c r="BMA624" s="18"/>
      <c r="BMB624" s="18"/>
      <c r="BMC624" s="192" t="s">
        <v>491</v>
      </c>
    </row>
    <row r="627" spans="1696:1698" ht="13.2" x14ac:dyDescent="0.25">
      <c r="BMF627" s="21" t="s">
        <v>207</v>
      </c>
      <c r="BMG627" s="18"/>
      <c r="BMH627" s="19"/>
    </row>
    <row r="628" spans="1696:1698" ht="13.2" x14ac:dyDescent="0.25">
      <c r="BMF628" s="193" t="s">
        <v>206</v>
      </c>
      <c r="BMG628" s="18"/>
      <c r="BMH628" s="19"/>
    </row>
    <row r="629" spans="1696:1698" ht="20.399999999999999" x14ac:dyDescent="0.25">
      <c r="BMF629" s="193" t="s">
        <v>1222</v>
      </c>
      <c r="BMG629" s="18"/>
      <c r="BMH629" s="19"/>
    </row>
    <row r="630" spans="1696:1698" ht="13.2" x14ac:dyDescent="0.25">
      <c r="BMF630" s="193"/>
      <c r="BMG630" s="18"/>
      <c r="BMH630" s="19"/>
    </row>
    <row r="631" spans="1696:1698" ht="13.2" x14ac:dyDescent="0.25">
      <c r="BMF631" s="21"/>
      <c r="BMG631" s="18"/>
      <c r="BMH631" s="19"/>
    </row>
    <row r="632" spans="1696:1698" ht="13.2" x14ac:dyDescent="0.25">
      <c r="BMF632" s="21"/>
      <c r="BMG632" s="18"/>
      <c r="BMH632" s="19"/>
    </row>
    <row r="633" spans="1696:1698" ht="13.2" x14ac:dyDescent="0.25">
      <c r="BMF633" s="21"/>
      <c r="BMG633" s="18"/>
      <c r="BMH633" s="19" t="s">
        <v>123</v>
      </c>
    </row>
    <row r="634" spans="1696:1698" ht="13.2" x14ac:dyDescent="0.25">
      <c r="BMF634" s="21"/>
      <c r="BMG634" s="18"/>
      <c r="BMH634" s="194" t="s">
        <v>196</v>
      </c>
    </row>
    <row r="635" spans="1696:1698" ht="13.2" x14ac:dyDescent="0.25">
      <c r="BMF635" s="21"/>
      <c r="BMG635" s="18"/>
      <c r="BMH635" s="194" t="s">
        <v>198</v>
      </c>
    </row>
    <row r="636" spans="1696:1698" ht="13.2" x14ac:dyDescent="0.25">
      <c r="BMF636" s="21"/>
      <c r="BMG636" s="18"/>
      <c r="BMH636" s="194" t="s">
        <v>204</v>
      </c>
    </row>
    <row r="637" spans="1696:1698" ht="13.2" x14ac:dyDescent="0.25">
      <c r="BMF637" s="21"/>
      <c r="BMG637" s="18"/>
      <c r="BMH637" s="194" t="s">
        <v>199</v>
      </c>
    </row>
    <row r="638" spans="1696:1698" ht="13.2" x14ac:dyDescent="0.25">
      <c r="BMF638" s="21"/>
      <c r="BMG638" s="18"/>
      <c r="BMH638" s="194" t="s">
        <v>202</v>
      </c>
    </row>
    <row r="639" spans="1696:1698" ht="13.2" x14ac:dyDescent="0.25">
      <c r="BMF639" s="21"/>
      <c r="BMG639" s="18"/>
      <c r="BMH639" s="194" t="s">
        <v>203</v>
      </c>
    </row>
    <row r="640" spans="1696:1698" ht="13.2" x14ac:dyDescent="0.25">
      <c r="BMF640" s="21"/>
      <c r="BMG640" s="18"/>
      <c r="BMH640" s="194" t="s">
        <v>201</v>
      </c>
    </row>
    <row r="641" spans="1698:1703" ht="13.2" x14ac:dyDescent="0.25">
      <c r="BMH641" s="194" t="s">
        <v>200</v>
      </c>
      <c r="BMI641" s="18"/>
      <c r="BMJ641" s="18"/>
      <c r="BMK641" s="18"/>
      <c r="BML641" s="18"/>
      <c r="BMM641" s="18"/>
    </row>
    <row r="642" spans="1698:1703" ht="13.2" x14ac:dyDescent="0.25">
      <c r="BMH642" s="194" t="s">
        <v>197</v>
      </c>
      <c r="BMI642" s="18"/>
      <c r="BMJ642" s="18"/>
      <c r="BMK642" s="18"/>
      <c r="BML642" s="18"/>
      <c r="BMM642" s="18"/>
    </row>
    <row r="643" spans="1698:1703" ht="13.2" x14ac:dyDescent="0.25">
      <c r="BMH643" s="21"/>
      <c r="BMI643" s="18"/>
      <c r="BMJ643" s="18"/>
      <c r="BMK643" s="18" t="s">
        <v>195</v>
      </c>
      <c r="BML643" s="18"/>
      <c r="BMM643" s="18"/>
    </row>
    <row r="644" spans="1698:1703" ht="13.2" x14ac:dyDescent="0.25">
      <c r="BMH644" s="19"/>
      <c r="BMI644" s="18"/>
      <c r="BMJ644" s="18"/>
      <c r="BMK644" s="18" t="s">
        <v>136</v>
      </c>
      <c r="BML644" s="18"/>
      <c r="BMM644" s="18"/>
    </row>
    <row r="645" spans="1698:1703" ht="13.2" x14ac:dyDescent="0.25">
      <c r="BMH645" s="19"/>
      <c r="BMI645" s="18"/>
      <c r="BMJ645" s="18"/>
      <c r="BMK645" s="18" t="s">
        <v>168</v>
      </c>
      <c r="BML645" s="18"/>
      <c r="BMM645" s="18"/>
    </row>
    <row r="646" spans="1698:1703" ht="13.2" x14ac:dyDescent="0.25">
      <c r="BMH646" s="19"/>
      <c r="BMI646" s="18"/>
      <c r="BMJ646" s="18"/>
      <c r="BMK646" s="18" t="s">
        <v>191</v>
      </c>
      <c r="BML646" s="18"/>
      <c r="BMM646" s="18"/>
    </row>
    <row r="647" spans="1698:1703" ht="13.2" x14ac:dyDescent="0.25">
      <c r="BMH647" s="19"/>
      <c r="BMI647" s="18"/>
      <c r="BMJ647" s="18"/>
      <c r="BMK647" s="18" t="s">
        <v>193</v>
      </c>
      <c r="BML647" s="18"/>
      <c r="BMM647" s="18"/>
    </row>
    <row r="648" spans="1698:1703" ht="13.2" x14ac:dyDescent="0.25">
      <c r="BMH648" s="19"/>
      <c r="BMI648" s="18"/>
      <c r="BMJ648" s="18"/>
      <c r="BMK648" s="18" t="s">
        <v>189</v>
      </c>
      <c r="BML648" s="18"/>
      <c r="BMM648" s="18"/>
    </row>
    <row r="649" spans="1698:1703" ht="13.2" x14ac:dyDescent="0.25">
      <c r="BMH649" s="19"/>
      <c r="BMI649" s="18"/>
      <c r="BMJ649" s="18"/>
      <c r="BMK649" s="18" t="s">
        <v>190</v>
      </c>
      <c r="BML649" s="18"/>
      <c r="BMM649" s="18"/>
    </row>
    <row r="650" spans="1698:1703" ht="13.2" x14ac:dyDescent="0.25">
      <c r="BMH650" s="19"/>
      <c r="BMI650" s="18"/>
      <c r="BMJ650" s="18"/>
      <c r="BMK650" s="18" t="s">
        <v>192</v>
      </c>
      <c r="BML650" s="18"/>
      <c r="BMM650" s="18"/>
    </row>
    <row r="651" spans="1698:1703" ht="13.2" x14ac:dyDescent="0.25">
      <c r="BMH651" s="19"/>
      <c r="BMI651" s="18"/>
      <c r="BMJ651" s="18"/>
      <c r="BMK651" s="18" t="s">
        <v>194</v>
      </c>
      <c r="BML651" s="18"/>
      <c r="BMM651" s="18"/>
    </row>
    <row r="652" spans="1698:1703" ht="13.2" x14ac:dyDescent="0.25">
      <c r="BMH652" s="19"/>
      <c r="BMI652" s="18"/>
      <c r="BMJ652" s="18"/>
      <c r="BMK652" s="18"/>
      <c r="BML652" s="18"/>
      <c r="BMM652" s="18"/>
    </row>
    <row r="653" spans="1698:1703" ht="13.2" x14ac:dyDescent="0.25">
      <c r="BMH653" s="19"/>
      <c r="BMI653" s="18"/>
      <c r="BMJ653" s="18"/>
      <c r="BMK653" s="18"/>
      <c r="BML653" s="18"/>
      <c r="BMM653" s="18"/>
    </row>
    <row r="654" spans="1698:1703" ht="13.2" x14ac:dyDescent="0.25">
      <c r="BMH654" s="19"/>
      <c r="BMI654" s="18"/>
      <c r="BMJ654" s="18"/>
      <c r="BMK654" s="18"/>
      <c r="BML654" s="18"/>
      <c r="BMM654" s="18" t="s">
        <v>188</v>
      </c>
    </row>
    <row r="655" spans="1698:1703" ht="13.2" x14ac:dyDescent="0.25">
      <c r="BMH655" s="19"/>
      <c r="BMI655" s="18"/>
      <c r="BMJ655" s="18"/>
      <c r="BMK655" s="18"/>
      <c r="BML655" s="18"/>
      <c r="BMM655" s="195" t="s">
        <v>187</v>
      </c>
    </row>
    <row r="656" spans="1698:1703" ht="13.2" x14ac:dyDescent="0.25">
      <c r="BMH656" s="19"/>
      <c r="BMI656" s="18"/>
      <c r="BMJ656" s="18"/>
      <c r="BMK656" s="18"/>
      <c r="BML656" s="18"/>
      <c r="BMM656" s="195" t="s">
        <v>186</v>
      </c>
    </row>
    <row r="657" spans="1703:1703" ht="13.2" x14ac:dyDescent="0.25">
      <c r="BMM657" s="195" t="s">
        <v>185</v>
      </c>
    </row>
    <row r="658" spans="1703:1703" ht="20.399999999999999" x14ac:dyDescent="0.25">
      <c r="BMM658" s="195" t="s">
        <v>184</v>
      </c>
    </row>
    <row r="659" spans="1703:1703" ht="13.2" x14ac:dyDescent="0.25">
      <c r="BMM659" s="195" t="s">
        <v>183</v>
      </c>
    </row>
    <row r="660" spans="1703:1703" ht="20.399999999999999" x14ac:dyDescent="0.25">
      <c r="BMM660" s="196" t="s">
        <v>182</v>
      </c>
    </row>
    <row r="661" spans="1703:1703" ht="13.2" x14ac:dyDescent="0.25">
      <c r="BMM661" s="195" t="s">
        <v>181</v>
      </c>
    </row>
    <row r="662" spans="1703:1703" ht="20.399999999999999" x14ac:dyDescent="0.25">
      <c r="BMM662" s="195" t="s">
        <v>180</v>
      </c>
    </row>
    <row r="663" spans="1703:1703" ht="20.399999999999999" x14ac:dyDescent="0.25">
      <c r="BMM663" s="195" t="s">
        <v>179</v>
      </c>
    </row>
    <row r="664" spans="1703:1703" ht="20.399999999999999" x14ac:dyDescent="0.25">
      <c r="BMM664" s="195" t="s">
        <v>178</v>
      </c>
    </row>
    <row r="665" spans="1703:1703" ht="30.6" x14ac:dyDescent="0.25">
      <c r="BMM665" s="195" t="s">
        <v>177</v>
      </c>
    </row>
    <row r="666" spans="1703:1703" ht="20.399999999999999" x14ac:dyDescent="0.25">
      <c r="BMM666" s="195" t="s">
        <v>176</v>
      </c>
    </row>
    <row r="667" spans="1703:1703" ht="20.399999999999999" x14ac:dyDescent="0.25">
      <c r="BMM667" s="195" t="s">
        <v>175</v>
      </c>
    </row>
    <row r="668" spans="1703:1703" ht="13.2" x14ac:dyDescent="0.25">
      <c r="BMM668" s="195" t="s">
        <v>174</v>
      </c>
    </row>
    <row r="669" spans="1703:1703" ht="13.2" x14ac:dyDescent="0.25">
      <c r="BMM669" s="195" t="s">
        <v>173</v>
      </c>
    </row>
    <row r="670" spans="1703:1703" ht="13.2" x14ac:dyDescent="0.25">
      <c r="BMM670" s="195" t="s">
        <v>172</v>
      </c>
    </row>
    <row r="671" spans="1703:1703" ht="13.2" x14ac:dyDescent="0.25">
      <c r="BMM671" s="195" t="s">
        <v>171</v>
      </c>
    </row>
    <row r="672" spans="1703:1703" ht="13.2" x14ac:dyDescent="0.25">
      <c r="BMM672" s="195" t="s">
        <v>170</v>
      </c>
    </row>
    <row r="673" spans="1703:1706" ht="13.2" x14ac:dyDescent="0.25">
      <c r="BMM673" s="195" t="s">
        <v>169</v>
      </c>
      <c r="BMN673" s="195"/>
      <c r="BMO673" s="195"/>
      <c r="BMP673" s="195"/>
    </row>
    <row r="674" spans="1703:1706" ht="13.35" customHeight="1" x14ac:dyDescent="0.25">
      <c r="BMM674" s="195"/>
      <c r="BMN674" s="195"/>
      <c r="BMO674" s="195"/>
      <c r="BMP674" s="195"/>
    </row>
    <row r="675" spans="1703:1706" ht="13.35" customHeight="1" x14ac:dyDescent="0.25">
      <c r="BMM675" s="195"/>
      <c r="BMN675" s="195"/>
      <c r="BMO675" s="195"/>
      <c r="BMP675" s="195"/>
    </row>
    <row r="676" spans="1703:1706" ht="13.35" customHeight="1" x14ac:dyDescent="0.25">
      <c r="BMM676" s="195"/>
      <c r="BMN676" s="195"/>
      <c r="BMO676" s="195"/>
      <c r="BMP676" s="195"/>
    </row>
    <row r="677" spans="1703:1706" ht="13.2" x14ac:dyDescent="0.25">
      <c r="BMN677" s="195"/>
      <c r="BMO677" s="195"/>
      <c r="BMP677" s="195"/>
    </row>
    <row r="678" spans="1703:1706" ht="13.2" x14ac:dyDescent="0.25">
      <c r="BMN678" s="18"/>
      <c r="BMO678" s="18"/>
      <c r="BMP678" s="18"/>
    </row>
    <row r="679" spans="1703:1706" ht="13.2" x14ac:dyDescent="0.25">
      <c r="BMM679" s="18"/>
      <c r="BMN679" s="18"/>
      <c r="BMO679" s="18"/>
      <c r="BMP679" s="18"/>
    </row>
    <row r="680" spans="1703:1706" ht="13.2" x14ac:dyDescent="0.25">
      <c r="BMM680" s="18"/>
      <c r="BMN680" s="18"/>
      <c r="BMO680" s="18"/>
      <c r="BMP680" s="18"/>
    </row>
    <row r="681" spans="1703:1706" ht="13.2" x14ac:dyDescent="0.25">
      <c r="BMM681" s="18"/>
      <c r="BMN681" s="18"/>
      <c r="BMO681" s="18"/>
      <c r="BMP681" s="18" t="s">
        <v>168</v>
      </c>
    </row>
    <row r="682" spans="1703:1706" ht="13.2" x14ac:dyDescent="0.25">
      <c r="BMM682" s="18"/>
      <c r="BMN682" s="18"/>
      <c r="BMO682" s="18"/>
      <c r="BMP682" s="18" t="s">
        <v>167</v>
      </c>
    </row>
    <row r="683" spans="1703:1706" ht="13.2" x14ac:dyDescent="0.25">
      <c r="BMM683" s="18"/>
      <c r="BMN683" s="18"/>
      <c r="BMO683" s="18"/>
      <c r="BMP683" s="18" t="s">
        <v>166</v>
      </c>
    </row>
    <row r="684" spans="1703:1706" ht="13.2" x14ac:dyDescent="0.25">
      <c r="BMM684" s="18"/>
      <c r="BMN684" s="18"/>
      <c r="BMO684" s="18"/>
      <c r="BMP684" s="18" t="s">
        <v>165</v>
      </c>
    </row>
    <row r="685" spans="1703:1706" ht="13.2" x14ac:dyDescent="0.25">
      <c r="BMM685" s="18"/>
      <c r="BMN685" s="18"/>
      <c r="BMO685" s="18"/>
      <c r="BMP685" s="18" t="s">
        <v>164</v>
      </c>
    </row>
    <row r="686" spans="1703:1706" ht="13.2" x14ac:dyDescent="0.25">
      <c r="BMM686" s="18"/>
      <c r="BMN686" s="18"/>
      <c r="BMO686" s="18"/>
      <c r="BMP686" s="18" t="s">
        <v>163</v>
      </c>
    </row>
    <row r="690" spans="1683:1710" ht="14.4" x14ac:dyDescent="0.25">
      <c r="BLS690" s="18"/>
      <c r="BLT690" s="18"/>
      <c r="BLU690" s="18"/>
      <c r="BLV690" s="18"/>
      <c r="BLW690" s="18"/>
      <c r="BLX690" s="18"/>
      <c r="BLY690" s="18"/>
      <c r="BLZ690" s="18"/>
      <c r="BMA690" s="18"/>
      <c r="BMB690" s="18"/>
      <c r="BMC690" s="18"/>
      <c r="BMD690" s="18"/>
      <c r="BME690" s="18"/>
      <c r="BMF690" s="21"/>
      <c r="BMG690" s="18"/>
      <c r="BMH690" s="19"/>
      <c r="BMI690" s="18"/>
      <c r="BMJ690" s="18"/>
      <c r="BMK690" s="18"/>
      <c r="BML690" s="18"/>
      <c r="BMM690" s="18"/>
      <c r="BMN690" s="18"/>
      <c r="BMO690" s="18"/>
      <c r="BMP690" s="18"/>
      <c r="BMQ690" s="18"/>
      <c r="BMR690" s="31" t="s">
        <v>52</v>
      </c>
      <c r="BMS690" s="18"/>
      <c r="BMT690" s="18"/>
    </row>
    <row r="691" spans="1683:1710" ht="13.2" x14ac:dyDescent="0.25">
      <c r="BLS691" s="18"/>
      <c r="BLT691" s="18"/>
      <c r="BLU691" s="18"/>
      <c r="BLV691" s="18"/>
      <c r="BLW691" s="18"/>
      <c r="BLX691" s="18"/>
      <c r="BLY691" s="18"/>
      <c r="BLZ691" s="18"/>
      <c r="BMA691" s="18"/>
      <c r="BMB691" s="18"/>
      <c r="BMC691" s="18"/>
      <c r="BMD691" s="18"/>
      <c r="BME691" s="18"/>
      <c r="BMF691" s="21"/>
      <c r="BMG691" s="18"/>
      <c r="BMH691" s="19"/>
      <c r="BMI691" s="18"/>
      <c r="BMJ691" s="18"/>
      <c r="BMK691" s="18"/>
      <c r="BML691" s="18"/>
      <c r="BMM691" s="18"/>
      <c r="BMN691" s="18"/>
      <c r="BMO691" s="18"/>
      <c r="BMP691" s="18"/>
      <c r="BMQ691" s="18"/>
      <c r="BMR691" s="22" t="s">
        <v>26</v>
      </c>
      <c r="BMS691" s="18"/>
      <c r="BMT691" s="18"/>
    </row>
    <row r="692" spans="1683:1710" ht="13.2" x14ac:dyDescent="0.25">
      <c r="BLS692" s="18"/>
      <c r="BLT692" s="18"/>
      <c r="BLU692" s="18"/>
      <c r="BLV692" s="18"/>
      <c r="BLW692" s="18"/>
      <c r="BLX692" s="18"/>
      <c r="BLY692" s="18"/>
      <c r="BLZ692" s="18"/>
      <c r="BMA692" s="18"/>
      <c r="BMB692" s="18"/>
      <c r="BMC692" s="18"/>
      <c r="BMD692" s="18"/>
      <c r="BME692" s="18"/>
      <c r="BMF692" s="21"/>
      <c r="BMG692" s="18"/>
      <c r="BMH692" s="19"/>
      <c r="BMI692" s="18"/>
      <c r="BMJ692" s="18"/>
      <c r="BMK692" s="18"/>
      <c r="BML692" s="18"/>
      <c r="BMM692" s="18"/>
      <c r="BMN692" s="18"/>
      <c r="BMO692" s="18"/>
      <c r="BMP692" s="18"/>
      <c r="BMQ692" s="18"/>
      <c r="BMR692" s="22" t="s">
        <v>24</v>
      </c>
      <c r="BMS692" s="18"/>
      <c r="BMT692" s="18"/>
    </row>
    <row r="693" spans="1683:1710" ht="13.2" x14ac:dyDescent="0.25">
      <c r="BLS693" s="18"/>
      <c r="BLT693" s="18"/>
      <c r="BLU693" s="18"/>
      <c r="BLV693" s="18"/>
      <c r="BLW693" s="18"/>
      <c r="BLX693" s="18"/>
      <c r="BLY693" s="18"/>
      <c r="BLZ693" s="18"/>
      <c r="BMA693" s="18"/>
      <c r="BMB693" s="18"/>
      <c r="BMC693" s="18"/>
      <c r="BMD693" s="18"/>
      <c r="BME693" s="18"/>
      <c r="BMF693" s="21"/>
      <c r="BMG693" s="18"/>
      <c r="BMH693" s="19"/>
      <c r="BMI693" s="18"/>
      <c r="BMJ693" s="18"/>
      <c r="BMK693" s="18"/>
      <c r="BML693" s="18"/>
      <c r="BMM693" s="18"/>
      <c r="BMN693" s="18"/>
      <c r="BMO693" s="18"/>
      <c r="BMP693" s="18"/>
      <c r="BMQ693" s="18"/>
      <c r="BMR693" s="22" t="s">
        <v>22</v>
      </c>
      <c r="BMS693" s="18"/>
      <c r="BMT693" s="18"/>
    </row>
    <row r="694" spans="1683:1710" ht="13.2" x14ac:dyDescent="0.25">
      <c r="BLS694" s="18"/>
      <c r="BLT694" s="18"/>
      <c r="BLU694" s="18"/>
      <c r="BLV694" s="18"/>
      <c r="BLW694" s="18"/>
      <c r="BLX694" s="18"/>
      <c r="BLY694" s="18"/>
      <c r="BLZ694" s="18"/>
      <c r="BMA694" s="18"/>
      <c r="BMB694" s="18"/>
      <c r="BMC694" s="18"/>
      <c r="BMD694" s="18"/>
      <c r="BME694" s="18"/>
      <c r="BMF694" s="21"/>
      <c r="BMG694" s="18"/>
      <c r="BMH694" s="19"/>
      <c r="BMI694" s="18"/>
      <c r="BMJ694" s="18"/>
      <c r="BMK694" s="18"/>
      <c r="BML694" s="18"/>
      <c r="BMM694" s="18"/>
      <c r="BMN694" s="18"/>
      <c r="BMO694" s="18"/>
      <c r="BMP694" s="18"/>
      <c r="BMQ694" s="18"/>
      <c r="BMR694" s="22" t="s">
        <v>20</v>
      </c>
      <c r="BMS694" s="18"/>
      <c r="BMT694" s="22"/>
    </row>
    <row r="695" spans="1683:1710" ht="13.2" x14ac:dyDescent="0.25">
      <c r="BLS695" s="18"/>
      <c r="BLT695" s="18"/>
      <c r="BLU695" s="18"/>
      <c r="BLV695" s="18"/>
      <c r="BLW695" s="18"/>
      <c r="BLX695" s="18"/>
      <c r="BLY695" s="18"/>
      <c r="BLZ695" s="18"/>
      <c r="BMA695" s="18"/>
      <c r="BMB695" s="18"/>
      <c r="BMC695" s="18"/>
      <c r="BMD695" s="18"/>
      <c r="BME695" s="18"/>
      <c r="BMF695" s="21"/>
      <c r="BMG695" s="18"/>
      <c r="BMH695" s="19"/>
      <c r="BMI695" s="18"/>
      <c r="BMJ695" s="18"/>
      <c r="BMK695" s="18"/>
      <c r="BML695" s="18"/>
      <c r="BMM695" s="18"/>
      <c r="BMN695" s="18"/>
      <c r="BMO695" s="18"/>
      <c r="BMP695" s="18"/>
      <c r="BMQ695" s="18"/>
      <c r="BMR695" s="22" t="s">
        <v>18</v>
      </c>
      <c r="BMS695" s="18"/>
      <c r="BMT695" s="18"/>
    </row>
    <row r="696" spans="1683:1710" ht="13.2" x14ac:dyDescent="0.25">
      <c r="BLS696" s="18"/>
      <c r="BLT696" s="18"/>
      <c r="BLU696" s="18"/>
      <c r="BLV696" s="18"/>
      <c r="BLW696" s="18"/>
      <c r="BLX696" s="18"/>
      <c r="BLY696" s="18"/>
      <c r="BLZ696" s="18"/>
      <c r="BMA696" s="18"/>
      <c r="BMB696" s="18"/>
      <c r="BMC696" s="18"/>
      <c r="BMD696" s="18"/>
      <c r="BME696" s="18"/>
      <c r="BMF696" s="21"/>
      <c r="BMG696" s="18"/>
      <c r="BMH696" s="19"/>
      <c r="BMI696" s="18"/>
      <c r="BMJ696" s="18"/>
      <c r="BMK696" s="18"/>
      <c r="BML696" s="18"/>
      <c r="BMM696" s="18"/>
      <c r="BMN696" s="18"/>
      <c r="BMO696" s="18"/>
      <c r="BMP696" s="18"/>
      <c r="BMQ696" s="18"/>
      <c r="BMR696" s="22"/>
      <c r="BMS696" s="18"/>
      <c r="BMT696" s="18"/>
    </row>
    <row r="697" spans="1683:1710" ht="14.4" x14ac:dyDescent="0.25">
      <c r="BLS697" s="18"/>
      <c r="BLT697" s="18"/>
      <c r="BLU697" s="18"/>
      <c r="BLV697" s="18"/>
      <c r="BLW697" s="18"/>
      <c r="BLX697" s="18"/>
      <c r="BLY697" s="18"/>
      <c r="BLZ697" s="18"/>
      <c r="BMA697" s="18"/>
      <c r="BMB697" s="18"/>
      <c r="BMC697" s="18"/>
      <c r="BMD697" s="18"/>
      <c r="BME697" s="18"/>
      <c r="BMF697" s="21"/>
      <c r="BMG697" s="18"/>
      <c r="BMH697" s="19"/>
      <c r="BMI697" s="18"/>
      <c r="BMJ697" s="18"/>
      <c r="BMK697" s="18"/>
      <c r="BML697" s="18"/>
      <c r="BMM697" s="18"/>
      <c r="BMN697" s="18"/>
      <c r="BMO697" s="18"/>
      <c r="BMP697" s="18"/>
      <c r="BMQ697" s="18"/>
      <c r="BMR697" s="22"/>
      <c r="BMS697" s="18"/>
      <c r="BMT697" s="31" t="s">
        <v>51</v>
      </c>
    </row>
    <row r="698" spans="1683:1710" ht="13.2" x14ac:dyDescent="0.25">
      <c r="BLS698" s="18"/>
      <c r="BLT698" s="18"/>
      <c r="BLU698" s="18"/>
      <c r="BLV698" s="18"/>
      <c r="BLW698" s="18"/>
      <c r="BLX698" s="18"/>
      <c r="BLY698" s="18"/>
      <c r="BLZ698" s="18"/>
      <c r="BMA698" s="18"/>
      <c r="BMB698" s="18"/>
      <c r="BMC698" s="18"/>
      <c r="BMD698" s="18"/>
      <c r="BME698" s="18"/>
      <c r="BMF698" s="21"/>
      <c r="BMG698" s="18"/>
      <c r="BMH698" s="19"/>
      <c r="BMI698" s="18"/>
      <c r="BMJ698" s="18"/>
      <c r="BMK698" s="18"/>
      <c r="BML698" s="18"/>
      <c r="BMM698" s="18"/>
      <c r="BMN698" s="18"/>
      <c r="BMO698" s="18"/>
      <c r="BMP698" s="18"/>
      <c r="BMQ698" s="18"/>
      <c r="BMR698" s="22"/>
      <c r="BMS698" s="18"/>
      <c r="BMT698" s="22" t="s">
        <v>28</v>
      </c>
    </row>
    <row r="699" spans="1683:1710" ht="13.2" x14ac:dyDescent="0.25">
      <c r="BLS699" s="18"/>
      <c r="BLT699" s="19"/>
      <c r="BLU699" s="18"/>
      <c r="BLV699" s="18"/>
      <c r="BLW699" s="18"/>
      <c r="BLX699" s="18"/>
      <c r="BLY699" s="18"/>
      <c r="BLZ699" s="18"/>
      <c r="BMA699" s="18"/>
      <c r="BMB699" s="18"/>
      <c r="BMC699" s="18"/>
      <c r="BMD699" s="18"/>
      <c r="BME699" s="18"/>
      <c r="BMF699" s="21"/>
      <c r="BMG699" s="18"/>
      <c r="BMH699" s="19"/>
      <c r="BMI699" s="18"/>
      <c r="BMJ699" s="18"/>
      <c r="BMK699" s="18"/>
      <c r="BML699" s="18"/>
      <c r="BMM699" s="18"/>
      <c r="BMN699" s="18"/>
      <c r="BMO699" s="18"/>
      <c r="BMP699" s="18"/>
      <c r="BMQ699" s="18"/>
      <c r="BMR699" s="22"/>
      <c r="BMS699" s="18"/>
      <c r="BMT699" s="22" t="s">
        <v>29</v>
      </c>
    </row>
    <row r="700" spans="1683:1710" ht="13.2" x14ac:dyDescent="0.25">
      <c r="BLS700" s="18"/>
      <c r="BLT700" s="18"/>
      <c r="BLU700" s="18"/>
      <c r="BLV700" s="18"/>
      <c r="BLW700" s="18"/>
      <c r="BLX700" s="18"/>
      <c r="BLY700" s="18"/>
      <c r="BLZ700" s="18"/>
      <c r="BMA700" s="18"/>
      <c r="BMB700" s="18"/>
      <c r="BMC700" s="18"/>
      <c r="BMD700" s="18"/>
      <c r="BME700" s="18"/>
      <c r="BMF700" s="21"/>
      <c r="BMG700" s="18"/>
      <c r="BMH700" s="19"/>
      <c r="BMI700" s="18"/>
      <c r="BMJ700" s="18"/>
      <c r="BMK700" s="18"/>
      <c r="BML700" s="18"/>
      <c r="BMM700" s="18"/>
      <c r="BMN700" s="18"/>
      <c r="BMO700" s="18"/>
      <c r="BMP700" s="18"/>
      <c r="BMQ700" s="18"/>
      <c r="BMR700" s="22"/>
      <c r="BMS700" s="18"/>
      <c r="BMT700" s="22" t="s">
        <v>30</v>
      </c>
    </row>
    <row r="701" spans="1683:1710" ht="13.2" x14ac:dyDescent="0.25">
      <c r="BLS701" s="18"/>
      <c r="BLT701" s="18"/>
      <c r="BLU701" s="18"/>
      <c r="BLV701" s="18"/>
      <c r="BLW701" s="18"/>
      <c r="BLX701" s="18"/>
      <c r="BLY701" s="18"/>
      <c r="BLZ701" s="18"/>
      <c r="BMA701" s="18"/>
      <c r="BMB701" s="18"/>
      <c r="BMC701" s="18"/>
      <c r="BMD701" s="18"/>
      <c r="BME701" s="18"/>
      <c r="BMF701" s="21"/>
      <c r="BMG701" s="18"/>
      <c r="BMH701" s="19"/>
      <c r="BMI701" s="18"/>
      <c r="BMJ701" s="18"/>
      <c r="BMK701" s="18"/>
      <c r="BML701" s="18"/>
      <c r="BMM701" s="18"/>
      <c r="BMN701" s="18"/>
      <c r="BMO701" s="18"/>
      <c r="BMP701" s="18"/>
      <c r="BMQ701" s="18"/>
      <c r="BMR701" s="22"/>
      <c r="BMS701" s="18"/>
      <c r="BMT701" s="22" t="s">
        <v>31</v>
      </c>
    </row>
    <row r="702" spans="1683:1710" ht="13.2" x14ac:dyDescent="0.25">
      <c r="BLS702" s="18"/>
      <c r="BLT702" s="18"/>
      <c r="BLU702" s="18"/>
      <c r="BLV702" s="18"/>
      <c r="BLW702" s="18"/>
      <c r="BLX702" s="18"/>
      <c r="BLY702" s="18"/>
      <c r="BLZ702" s="18"/>
      <c r="BMA702" s="18"/>
      <c r="BMB702" s="18"/>
      <c r="BMC702" s="18"/>
      <c r="BMD702" s="18"/>
      <c r="BME702" s="18"/>
      <c r="BMF702" s="21"/>
      <c r="BMG702" s="18"/>
      <c r="BMH702" s="19"/>
      <c r="BMI702" s="18"/>
      <c r="BMJ702" s="18"/>
      <c r="BMK702" s="18"/>
      <c r="BML702" s="18"/>
      <c r="BMM702" s="18"/>
      <c r="BMN702" s="18"/>
      <c r="BMO702" s="18"/>
      <c r="BMP702" s="18"/>
      <c r="BMQ702" s="18"/>
      <c r="BMR702" s="22"/>
      <c r="BMS702" s="18"/>
      <c r="BMT702" s="22" t="s">
        <v>32</v>
      </c>
    </row>
    <row r="703" spans="1683:1710" ht="13.2" x14ac:dyDescent="0.25">
      <c r="BLS703" s="18"/>
      <c r="BLT703" s="18"/>
      <c r="BLU703" s="18"/>
      <c r="BLV703" s="18"/>
      <c r="BLW703" s="18"/>
      <c r="BLX703" s="18"/>
      <c r="BLY703" s="18"/>
      <c r="BLZ703" s="18"/>
      <c r="BMA703" s="18"/>
      <c r="BMB703" s="18"/>
      <c r="BMC703" s="18"/>
      <c r="BMD703" s="18"/>
      <c r="BME703" s="18"/>
      <c r="BMF703" s="21"/>
      <c r="BMG703" s="18"/>
      <c r="BMH703" s="19"/>
      <c r="BMI703" s="18"/>
      <c r="BMJ703" s="18"/>
      <c r="BMK703" s="18"/>
      <c r="BML703" s="18"/>
      <c r="BMM703" s="18"/>
      <c r="BMN703" s="18"/>
      <c r="BMO703" s="18"/>
      <c r="BMP703" s="18"/>
      <c r="BMQ703" s="18"/>
      <c r="BMR703" s="22"/>
      <c r="BMS703" s="18"/>
      <c r="BMT703" s="18"/>
    </row>
    <row r="704" spans="1683:1710" ht="13.2" x14ac:dyDescent="0.25">
      <c r="BLS704" s="18" t="s">
        <v>162</v>
      </c>
      <c r="BLT704" s="19"/>
      <c r="BLU704" s="18"/>
      <c r="BLV704" s="18"/>
      <c r="BLW704" s="18"/>
      <c r="BLX704" s="18"/>
      <c r="BLY704" s="18"/>
      <c r="BLZ704" s="18"/>
      <c r="BMA704" s="18"/>
      <c r="BMB704" s="18"/>
      <c r="BMC704" s="18"/>
      <c r="BMD704" s="18"/>
      <c r="BME704" s="18"/>
      <c r="BMF704" s="21"/>
      <c r="BMG704" s="18"/>
      <c r="BMH704" s="19"/>
      <c r="BMI704" s="18"/>
      <c r="BMJ704" s="18"/>
      <c r="BMK704" s="18"/>
      <c r="BML704" s="18"/>
      <c r="BMM704" s="18"/>
      <c r="BMN704" s="18"/>
      <c r="BMO704" s="18"/>
      <c r="BMP704" s="18" t="s">
        <v>77</v>
      </c>
      <c r="BMQ704" s="18"/>
      <c r="BMR704" s="22"/>
      <c r="BMS704" s="18"/>
      <c r="BMT704" s="18"/>
    </row>
    <row r="705" spans="1683:1719" ht="13.2" x14ac:dyDescent="0.25">
      <c r="BLS705" s="18" t="s">
        <v>161</v>
      </c>
      <c r="BLT705" s="19">
        <v>0</v>
      </c>
      <c r="BLU705" s="18" t="s">
        <v>160</v>
      </c>
      <c r="BLV705" s="18"/>
      <c r="BLW705" s="18"/>
      <c r="BLX705" s="18"/>
      <c r="BLY705" s="18"/>
      <c r="BLZ705" s="18"/>
      <c r="BMA705" s="18"/>
      <c r="BMB705" s="18"/>
      <c r="BMC705" s="18"/>
      <c r="BMD705" s="18"/>
      <c r="BME705" s="18"/>
      <c r="BMF705" s="21"/>
      <c r="BMG705" s="18"/>
      <c r="BMH705" s="19"/>
      <c r="BMI705" s="18"/>
      <c r="BMJ705" s="18"/>
      <c r="BMK705" s="18"/>
      <c r="BML705" s="18"/>
      <c r="BMM705" s="18"/>
      <c r="BMN705" s="18"/>
      <c r="BMO705" s="18"/>
      <c r="BMP705" s="18" t="s">
        <v>76</v>
      </c>
      <c r="BMQ705" s="18"/>
      <c r="BMR705" s="22"/>
      <c r="BMS705" s="18"/>
      <c r="BMT705" s="18"/>
      <c r="BMU705" s="18"/>
      <c r="BMV705" s="18"/>
      <c r="BMW705" s="18"/>
      <c r="BMX705" s="18"/>
      <c r="BMY705" s="18"/>
      <c r="BMZ705" s="18"/>
      <c r="BNA705" s="18"/>
      <c r="BNB705" s="18"/>
      <c r="BNC705" s="18"/>
    </row>
    <row r="706" spans="1683:1719" ht="13.2" x14ac:dyDescent="0.25">
      <c r="BLS706" s="18" t="s">
        <v>159</v>
      </c>
      <c r="BLT706" s="19">
        <v>1</v>
      </c>
      <c r="BLU706" s="18" t="s">
        <v>158</v>
      </c>
      <c r="BLV706" s="18"/>
      <c r="BLW706" s="18"/>
      <c r="BLX706" s="18"/>
      <c r="BLY706" s="18"/>
      <c r="BLZ706" s="18"/>
      <c r="BMA706" s="18"/>
      <c r="BMB706" s="18"/>
      <c r="BMC706" s="18"/>
      <c r="BMD706" s="18"/>
      <c r="BME706" s="18"/>
      <c r="BMF706" s="21"/>
      <c r="BMG706" s="18"/>
      <c r="BMH706" s="19"/>
      <c r="BMI706" s="18"/>
      <c r="BMJ706" s="18"/>
      <c r="BMK706" s="18"/>
      <c r="BML706" s="18"/>
      <c r="BMM706" s="18"/>
      <c r="BMN706" s="18"/>
      <c r="BMO706" s="18"/>
      <c r="BMP706" s="18" t="s">
        <v>75</v>
      </c>
      <c r="BMQ706" s="18"/>
      <c r="BMR706" s="22"/>
      <c r="BMS706" s="18"/>
      <c r="BMT706" s="18"/>
      <c r="BMU706" s="18"/>
      <c r="BMV706" s="18"/>
      <c r="BMW706" s="18"/>
      <c r="BMX706" s="18"/>
      <c r="BMY706" s="18"/>
      <c r="BMZ706" s="18"/>
      <c r="BNA706" s="18"/>
      <c r="BNB706" s="18"/>
      <c r="BNC706" s="18"/>
    </row>
    <row r="707" spans="1683:1719" ht="13.2" x14ac:dyDescent="0.25">
      <c r="BLS707" s="18" t="s">
        <v>157</v>
      </c>
      <c r="BLT707" s="19">
        <v>2</v>
      </c>
      <c r="BLU707" s="18" t="s">
        <v>156</v>
      </c>
      <c r="BLV707" s="18"/>
      <c r="BLW707" s="18"/>
      <c r="BLX707" s="18"/>
      <c r="BLY707" s="18"/>
      <c r="BLZ707" s="18"/>
      <c r="BMA707" s="18"/>
      <c r="BMB707" s="18"/>
      <c r="BMC707" s="18"/>
      <c r="BMD707" s="18"/>
      <c r="BME707" s="18"/>
      <c r="BMF707" s="21"/>
      <c r="BMG707" s="18"/>
      <c r="BMH707" s="19"/>
      <c r="BMI707" s="18"/>
      <c r="BMJ707" s="18"/>
      <c r="BMK707" s="18"/>
      <c r="BML707" s="18"/>
      <c r="BMM707" s="18"/>
      <c r="BMN707" s="18"/>
      <c r="BMO707" s="18"/>
      <c r="BMP707" s="18" t="s">
        <v>74</v>
      </c>
      <c r="BMQ707" s="18"/>
      <c r="BMR707" s="18"/>
      <c r="BMS707" s="18"/>
      <c r="BMT707" s="18"/>
      <c r="BMU707" s="18"/>
      <c r="BMV707" s="18"/>
      <c r="BMW707" s="18"/>
      <c r="BMX707" s="18"/>
      <c r="BMY707" s="18"/>
      <c r="BMZ707" s="18"/>
      <c r="BNA707" s="18"/>
      <c r="BNB707" s="18"/>
      <c r="BNC707" s="18"/>
    </row>
    <row r="708" spans="1683:1719" ht="14.4" x14ac:dyDescent="0.25">
      <c r="BLS708" s="18"/>
      <c r="BLT708" s="18"/>
      <c r="BLU708" s="18"/>
      <c r="BLV708" s="18"/>
      <c r="BLW708" s="18"/>
      <c r="BLX708" s="18"/>
      <c r="BLY708" s="18"/>
      <c r="BLZ708" s="18"/>
      <c r="BMA708" s="18"/>
      <c r="BMB708" s="18"/>
      <c r="BMC708" s="18"/>
      <c r="BMD708" s="18"/>
      <c r="BME708" s="18"/>
      <c r="BMF708" s="21"/>
      <c r="BMG708" s="18"/>
      <c r="BMH708" s="19"/>
      <c r="BMI708" s="18"/>
      <c r="BMJ708" s="18"/>
      <c r="BMK708" s="18"/>
      <c r="BML708" s="18"/>
      <c r="BMM708" s="18"/>
      <c r="BMN708" s="18"/>
      <c r="BMO708" s="18"/>
      <c r="BMP708" s="18" t="s">
        <v>73</v>
      </c>
      <c r="BMQ708" s="18"/>
      <c r="BMR708" s="18"/>
      <c r="BMS708" s="18"/>
      <c r="BMT708" s="31"/>
      <c r="BMU708" s="18"/>
      <c r="BMV708" s="18"/>
      <c r="BMW708" s="18"/>
      <c r="BMX708" s="18"/>
      <c r="BMY708" s="18"/>
      <c r="BMZ708" s="18"/>
      <c r="BNA708" s="18"/>
      <c r="BNB708" s="18"/>
      <c r="BNC708" s="18"/>
    </row>
    <row r="709" spans="1683:1719" ht="13.2" x14ac:dyDescent="0.25">
      <c r="BLS709" s="27"/>
      <c r="BLT709" s="27"/>
      <c r="BLU709" s="27"/>
      <c r="BLV709" s="27"/>
      <c r="BLW709" s="27"/>
      <c r="BLX709" s="27"/>
      <c r="BLY709" s="18"/>
      <c r="BLZ709" s="18"/>
      <c r="BMA709" s="18"/>
      <c r="BMB709" s="18"/>
      <c r="BMC709" s="18"/>
      <c r="BMD709" s="18"/>
      <c r="BME709" s="18"/>
      <c r="BMF709" s="21"/>
      <c r="BMG709" s="18"/>
      <c r="BMH709" s="19"/>
      <c r="BMI709" s="18"/>
      <c r="BMJ709" s="18"/>
      <c r="BMK709" s="18"/>
      <c r="BML709" s="18"/>
      <c r="BMM709" s="18"/>
      <c r="BMN709" s="18"/>
      <c r="BMO709" s="18"/>
      <c r="BMP709" s="18" t="s">
        <v>72</v>
      </c>
      <c r="BMQ709" s="18"/>
      <c r="BMR709" s="18"/>
      <c r="BMS709" s="18"/>
      <c r="BMT709" s="22"/>
      <c r="BMU709" s="18"/>
      <c r="BMV709" s="18"/>
      <c r="BMW709" s="23" t="s">
        <v>155</v>
      </c>
      <c r="BMX709" s="469" t="s">
        <v>154</v>
      </c>
      <c r="BMY709" s="469"/>
      <c r="BMZ709" s="469"/>
      <c r="BNA709" s="23" t="s">
        <v>153</v>
      </c>
      <c r="BNB709" s="18"/>
      <c r="BNC709" s="30" t="s">
        <v>152</v>
      </c>
    </row>
    <row r="710" spans="1683:1719" ht="13.2" x14ac:dyDescent="0.25">
      <c r="BLS710" s="27"/>
      <c r="BLT710" s="27"/>
      <c r="BLU710" s="27"/>
      <c r="BLV710" s="27"/>
      <c r="BLW710" s="27"/>
      <c r="BLX710" s="27"/>
      <c r="BLY710" s="18"/>
      <c r="BLZ710" s="18"/>
      <c r="BMA710" s="18"/>
      <c r="BMB710" s="18"/>
      <c r="BMC710" s="18"/>
      <c r="BMD710" s="18"/>
      <c r="BME710" s="18"/>
      <c r="BMF710" s="21"/>
      <c r="BMG710" s="18"/>
      <c r="BMH710" s="19"/>
      <c r="BMI710" s="18"/>
      <c r="BMJ710" s="18"/>
      <c r="BMK710" s="18"/>
      <c r="BML710" s="18"/>
      <c r="BMM710" s="18"/>
      <c r="BMN710" s="18"/>
      <c r="BMO710" s="18"/>
      <c r="BMP710" s="18" t="s">
        <v>71</v>
      </c>
      <c r="BMQ710" s="18"/>
      <c r="BMR710" s="18"/>
      <c r="BMS710" s="18"/>
      <c r="BMT710" s="22"/>
      <c r="BMU710" s="18"/>
      <c r="BMV710" s="18"/>
      <c r="BMW710" s="29" t="s">
        <v>151</v>
      </c>
      <c r="BMX710" s="29" t="s">
        <v>150</v>
      </c>
      <c r="BMY710" s="29" t="s">
        <v>149</v>
      </c>
      <c r="BMZ710" s="29" t="s">
        <v>148</v>
      </c>
      <c r="BNA710" s="29" t="s">
        <v>147</v>
      </c>
      <c r="BNB710" s="18"/>
      <c r="BNC710" s="28" t="s">
        <v>146</v>
      </c>
    </row>
    <row r="711" spans="1683:1719" ht="13.2" x14ac:dyDescent="0.25">
      <c r="BLS711" s="27"/>
      <c r="BLT711" s="27"/>
      <c r="BLU711" s="27"/>
      <c r="BLV711" s="27"/>
      <c r="BLW711" s="27"/>
      <c r="BLX711" s="27"/>
      <c r="BLY711" s="18"/>
      <c r="BLZ711" s="18"/>
      <c r="BMA711" s="18"/>
      <c r="BMB711" s="18"/>
      <c r="BMC711" s="18"/>
      <c r="BMD711" s="18"/>
      <c r="BME711" s="18"/>
      <c r="BMF711" s="21"/>
      <c r="BMG711" s="18"/>
      <c r="BMH711" s="19"/>
      <c r="BMI711" s="18"/>
      <c r="BMJ711" s="18"/>
      <c r="BMK711" s="18"/>
      <c r="BML711" s="18"/>
      <c r="BMM711" s="18"/>
      <c r="BMN711" s="18"/>
      <c r="BMO711" s="18"/>
      <c r="BMP711" s="18" t="s">
        <v>70</v>
      </c>
      <c r="BMQ711" s="18"/>
      <c r="BMR711" s="18"/>
      <c r="BMS711" s="18"/>
      <c r="BMT711" s="22"/>
      <c r="BMU711" s="18"/>
      <c r="BMV711" s="18"/>
      <c r="BMW711" s="27" t="s">
        <v>145</v>
      </c>
      <c r="BMX711" s="27" t="s">
        <v>144</v>
      </c>
      <c r="BMY711" s="27" t="s">
        <v>143</v>
      </c>
      <c r="BMZ711" s="27" t="s">
        <v>52</v>
      </c>
      <c r="BNA711" s="27" t="s">
        <v>142</v>
      </c>
      <c r="BNB711" s="18"/>
      <c r="BNC711" s="25" t="s">
        <v>141</v>
      </c>
    </row>
    <row r="712" spans="1683:1719" ht="13.2" x14ac:dyDescent="0.25">
      <c r="BLS712" s="27"/>
      <c r="BLT712" s="27"/>
      <c r="BLU712" s="27"/>
      <c r="BLV712" s="27"/>
      <c r="BLW712" s="27"/>
      <c r="BLX712" s="27"/>
      <c r="BLY712" s="18"/>
      <c r="BLZ712" s="18"/>
      <c r="BMA712" s="18"/>
      <c r="BMB712" s="18"/>
      <c r="BMC712" s="18"/>
      <c r="BMD712" s="18"/>
      <c r="BME712" s="18"/>
      <c r="BMF712" s="21"/>
      <c r="BMG712" s="18"/>
      <c r="BMH712" s="19"/>
      <c r="BMI712" s="18"/>
      <c r="BMJ712" s="18"/>
      <c r="BMK712" s="18"/>
      <c r="BML712" s="18"/>
      <c r="BMM712" s="18"/>
      <c r="BMN712" s="18"/>
      <c r="BMO712" s="18"/>
      <c r="BMP712" s="18" t="s">
        <v>69</v>
      </c>
      <c r="BMQ712" s="18"/>
      <c r="BMR712" s="18"/>
      <c r="BMS712" s="18"/>
      <c r="BMT712" s="18"/>
      <c r="BMU712" s="18"/>
      <c r="BMV712" s="18"/>
      <c r="BMW712" s="27" t="s">
        <v>140</v>
      </c>
      <c r="BMX712" s="27" t="s">
        <v>139</v>
      </c>
      <c r="BMY712" s="27" t="s">
        <v>138</v>
      </c>
      <c r="BMZ712" s="27" t="s">
        <v>51</v>
      </c>
      <c r="BNA712" s="27" t="s">
        <v>40</v>
      </c>
      <c r="BNB712" s="18"/>
      <c r="BNC712" s="25" t="s">
        <v>137</v>
      </c>
    </row>
    <row r="713" spans="1683:1719" ht="13.2" x14ac:dyDescent="0.25">
      <c r="BLS713" s="27"/>
      <c r="BLT713" s="27"/>
      <c r="BLU713" s="27"/>
      <c r="BLV713" s="27"/>
      <c r="BLW713" s="27"/>
      <c r="BLX713" s="27"/>
      <c r="BLY713" s="18"/>
      <c r="BLZ713" s="18"/>
      <c r="BMA713" s="18"/>
      <c r="BMB713" s="18"/>
      <c r="BMC713" s="18"/>
      <c r="BMD713" s="18"/>
      <c r="BME713" s="18"/>
      <c r="BMF713" s="21"/>
      <c r="BMG713" s="18"/>
      <c r="BMH713" s="19"/>
      <c r="BMI713" s="18"/>
      <c r="BMJ713" s="18"/>
      <c r="BMK713" s="18"/>
      <c r="BML713" s="18"/>
      <c r="BMM713" s="18"/>
      <c r="BMN713" s="18"/>
      <c r="BMO713" s="18"/>
      <c r="BMP713" s="18" t="s">
        <v>68</v>
      </c>
      <c r="BMQ713" s="18"/>
      <c r="BMR713" s="18"/>
      <c r="BMS713" s="18"/>
      <c r="BMT713" s="18"/>
      <c r="BMU713" s="18"/>
      <c r="BMV713" s="18"/>
      <c r="BMW713" s="27" t="s">
        <v>136</v>
      </c>
      <c r="BMX713" s="27" t="s">
        <v>135</v>
      </c>
      <c r="BMY713" s="27" t="s">
        <v>41</v>
      </c>
      <c r="BMZ713" s="27"/>
      <c r="BNA713" s="27" t="s">
        <v>134</v>
      </c>
      <c r="BNB713" s="18"/>
      <c r="BNC713" s="25" t="s">
        <v>133</v>
      </c>
    </row>
    <row r="714" spans="1683:1719" ht="13.2" x14ac:dyDescent="0.25">
      <c r="BLS714" s="27"/>
      <c r="BLT714" s="27"/>
      <c r="BLU714" s="27"/>
      <c r="BLV714" s="27"/>
      <c r="BLW714" s="27"/>
      <c r="BLX714" s="27"/>
      <c r="BLY714" s="18"/>
      <c r="BLZ714" s="18"/>
      <c r="BMA714" s="18"/>
      <c r="BMB714" s="18"/>
      <c r="BMC714" s="18"/>
      <c r="BMD714" s="18"/>
      <c r="BME714" s="18"/>
      <c r="BMF714" s="21"/>
      <c r="BMG714" s="18"/>
      <c r="BMH714" s="19"/>
      <c r="BMI714" s="18"/>
      <c r="BMJ714" s="18"/>
      <c r="BMK714" s="18"/>
      <c r="BML714" s="18"/>
      <c r="BMM714" s="18"/>
      <c r="BMN714" s="18"/>
      <c r="BMO714" s="18"/>
      <c r="BMP714" s="18" t="s">
        <v>0</v>
      </c>
      <c r="BMQ714" s="18"/>
      <c r="BMR714" s="18"/>
      <c r="BMS714" s="18"/>
      <c r="BMT714" s="18"/>
      <c r="BMU714" s="18"/>
      <c r="BMV714" s="18"/>
      <c r="BMW714" s="27" t="s">
        <v>75</v>
      </c>
      <c r="BMX714" s="27"/>
      <c r="BMY714" s="27"/>
      <c r="BMZ714" s="27"/>
      <c r="BNA714" s="27" t="s">
        <v>132</v>
      </c>
      <c r="BNB714" s="18"/>
      <c r="BNC714" s="25" t="s">
        <v>131</v>
      </c>
    </row>
    <row r="715" spans="1683:1719" ht="13.2" x14ac:dyDescent="0.25">
      <c r="BLS715" s="27"/>
      <c r="BLT715" s="27"/>
      <c r="BLU715" s="27"/>
      <c r="BLV715" s="27"/>
      <c r="BLW715" s="27"/>
      <c r="BLX715" s="27"/>
      <c r="BLY715" s="18"/>
      <c r="BLZ715" s="18"/>
      <c r="BMA715" s="18"/>
      <c r="BMB715" s="18"/>
      <c r="BMC715" s="18"/>
      <c r="BMD715" s="18"/>
      <c r="BME715" s="18"/>
      <c r="BMF715" s="21"/>
      <c r="BMG715" s="18"/>
      <c r="BMH715" s="19"/>
      <c r="BMI715" s="18"/>
      <c r="BMJ715" s="18"/>
      <c r="BMK715" s="18"/>
      <c r="BML715" s="18"/>
      <c r="BMM715" s="18"/>
      <c r="BMN715" s="18"/>
      <c r="BMO715" s="18"/>
      <c r="BMP715" s="18"/>
      <c r="BMQ715" s="18"/>
      <c r="BMR715" s="18"/>
      <c r="BMS715" s="18"/>
      <c r="BMT715" s="18"/>
      <c r="BMU715" s="18"/>
      <c r="BMV715" s="18"/>
      <c r="BMW715" s="27" t="s">
        <v>74</v>
      </c>
      <c r="BMX715" s="27"/>
      <c r="BMY715" s="27"/>
      <c r="BMZ715" s="27"/>
      <c r="BNA715" s="27"/>
      <c r="BNB715" s="18"/>
      <c r="BNC715" s="25" t="s">
        <v>130</v>
      </c>
    </row>
    <row r="716" spans="1683:1719" ht="13.2" x14ac:dyDescent="0.25">
      <c r="BLS716" s="27"/>
      <c r="BLT716" s="27"/>
      <c r="BLU716" s="27"/>
      <c r="BLV716" s="27"/>
      <c r="BLW716" s="27"/>
      <c r="BLX716" s="27"/>
      <c r="BLY716" s="18"/>
      <c r="BLZ716" s="18"/>
      <c r="BMA716" s="18"/>
      <c r="BMB716" s="18"/>
      <c r="BMC716" s="18"/>
      <c r="BMD716" s="18"/>
      <c r="BME716" s="18"/>
      <c r="BMF716" s="21"/>
      <c r="BMG716" s="18"/>
      <c r="BMH716" s="19"/>
      <c r="BMI716" s="18"/>
      <c r="BMJ716" s="18"/>
      <c r="BMK716" s="18"/>
      <c r="BML716" s="18"/>
      <c r="BMM716" s="18"/>
      <c r="BMN716" s="18"/>
      <c r="BMO716" s="18"/>
      <c r="BMP716" s="18"/>
      <c r="BMQ716" s="18"/>
      <c r="BMR716" s="18"/>
      <c r="BMS716" s="18"/>
      <c r="BMT716" s="18"/>
      <c r="BMU716" s="18"/>
      <c r="BMV716" s="18"/>
      <c r="BMW716" s="27" t="s">
        <v>129</v>
      </c>
      <c r="BMX716" s="27"/>
      <c r="BMY716" s="27"/>
      <c r="BMZ716" s="27"/>
      <c r="BNA716" s="27"/>
      <c r="BNB716" s="18"/>
      <c r="BNC716" s="25" t="s">
        <v>128</v>
      </c>
    </row>
    <row r="717" spans="1683:1719" ht="13.2" x14ac:dyDescent="0.25">
      <c r="BLS717" s="18"/>
      <c r="BLT717" s="18"/>
      <c r="BLU717" s="18"/>
      <c r="BLV717" s="18"/>
      <c r="BLW717" s="18"/>
      <c r="BLX717" s="18"/>
      <c r="BLY717" s="18"/>
      <c r="BLZ717" s="18"/>
      <c r="BMA717" s="18"/>
      <c r="BMB717" s="18"/>
      <c r="BMC717" s="18"/>
      <c r="BMD717" s="18"/>
      <c r="BME717" s="18"/>
      <c r="BMF717" s="21"/>
      <c r="BMG717" s="18"/>
      <c r="BMH717" s="19"/>
      <c r="BMI717" s="18"/>
      <c r="BMJ717" s="18"/>
      <c r="BMK717" s="18"/>
      <c r="BML717" s="18"/>
      <c r="BMM717" s="18"/>
      <c r="BMN717" s="18"/>
      <c r="BMO717" s="18"/>
      <c r="BMP717" s="18"/>
      <c r="BMQ717" s="18"/>
      <c r="BMR717" s="18"/>
      <c r="BMS717" s="18"/>
      <c r="BMT717" s="18"/>
      <c r="BMU717" s="18"/>
      <c r="BMV717" s="18"/>
      <c r="BMW717" s="27" t="s">
        <v>127</v>
      </c>
      <c r="BMX717" s="27"/>
      <c r="BMY717" s="27"/>
      <c r="BMZ717" s="27"/>
      <c r="BNA717" s="27"/>
      <c r="BNB717" s="18"/>
      <c r="BNC717" s="25" t="s">
        <v>126</v>
      </c>
    </row>
    <row r="718" spans="1683:1719" ht="13.2" x14ac:dyDescent="0.25">
      <c r="BLS718" s="18"/>
      <c r="BLT718" s="18"/>
      <c r="BLU718" s="18"/>
      <c r="BLV718" s="18"/>
      <c r="BLW718" s="18"/>
      <c r="BLX718" s="18"/>
      <c r="BLY718" s="18"/>
      <c r="BLZ718" s="18"/>
      <c r="BMA718" s="18"/>
      <c r="BMB718" s="18"/>
      <c r="BMC718" s="18"/>
      <c r="BMD718" s="18"/>
      <c r="BME718" s="18"/>
      <c r="BMF718" s="21"/>
      <c r="BMG718" s="18"/>
      <c r="BMH718" s="19"/>
      <c r="BMI718" s="18"/>
      <c r="BMJ718" s="18"/>
      <c r="BMK718" s="18"/>
      <c r="BML718" s="18"/>
      <c r="BMM718" s="18"/>
      <c r="BMN718" s="18"/>
      <c r="BMO718" s="18"/>
      <c r="BMP718" s="18"/>
      <c r="BMQ718" s="18"/>
      <c r="BMR718" s="18"/>
      <c r="BMS718" s="18"/>
      <c r="BMT718" s="18"/>
      <c r="BMU718" s="18"/>
      <c r="BMV718" s="18"/>
      <c r="BMW718" s="27" t="s">
        <v>125</v>
      </c>
      <c r="BMX718" s="27"/>
      <c r="BMY718" s="27"/>
      <c r="BMZ718" s="27"/>
      <c r="BNA718" s="27"/>
      <c r="BNB718" s="18"/>
      <c r="BNC718" s="25" t="s">
        <v>124</v>
      </c>
    </row>
    <row r="719" spans="1683:1719" ht="13.2" x14ac:dyDescent="0.25">
      <c r="BLS719" s="18"/>
      <c r="BLT719" s="18"/>
      <c r="BLU719" s="18"/>
      <c r="BLV719" s="18"/>
      <c r="BLW719" s="18"/>
      <c r="BLX719" s="18"/>
      <c r="BLY719" s="18"/>
      <c r="BLZ719" s="18"/>
      <c r="BMA719" s="18"/>
      <c r="BMB719" s="18"/>
      <c r="BMC719" s="18"/>
      <c r="BMD719" s="18"/>
      <c r="BME719" s="18"/>
      <c r="BMF719" s="21"/>
      <c r="BMG719" s="18"/>
      <c r="BMH719" s="19"/>
      <c r="BMI719" s="18"/>
      <c r="BMJ719" s="18"/>
      <c r="BMK719" s="18"/>
      <c r="BML719" s="18"/>
      <c r="BMM719" s="18"/>
      <c r="BMN719" s="18"/>
      <c r="BMO719" s="18"/>
      <c r="BMP719" s="18"/>
      <c r="BMQ719" s="18"/>
      <c r="BMR719" s="18"/>
      <c r="BMS719" s="18"/>
      <c r="BMT719" s="18"/>
      <c r="BMU719" s="18"/>
      <c r="BMV719" s="18"/>
      <c r="BMW719" s="27" t="s">
        <v>123</v>
      </c>
      <c r="BMX719" s="27"/>
      <c r="BMY719" s="27"/>
      <c r="BMZ719" s="27"/>
      <c r="BNA719" s="27"/>
      <c r="BNB719" s="18"/>
      <c r="BNC719" s="25" t="s">
        <v>122</v>
      </c>
    </row>
    <row r="720" spans="1683:1719" ht="13.2" x14ac:dyDescent="0.25">
      <c r="BLS720" s="18"/>
      <c r="BLT720" s="18"/>
      <c r="BLU720" s="18"/>
      <c r="BLV720" s="18"/>
      <c r="BLW720" s="18"/>
      <c r="BLX720" s="18"/>
      <c r="BLY720" s="18"/>
      <c r="BLZ720" s="18"/>
      <c r="BMA720" s="18"/>
      <c r="BMB720" s="18"/>
      <c r="BMC720" s="18"/>
      <c r="BMD720" s="18"/>
      <c r="BME720" s="18"/>
      <c r="BMF720" s="21"/>
      <c r="BMG720" s="18"/>
      <c r="BMH720" s="19"/>
      <c r="BMI720" s="18"/>
      <c r="BMJ720" s="18"/>
      <c r="BMK720" s="18"/>
      <c r="BML720" s="18"/>
      <c r="BMM720" s="18"/>
      <c r="BMN720" s="18"/>
      <c r="BMO720" s="18"/>
      <c r="BMP720" s="18"/>
      <c r="BMQ720" s="18"/>
      <c r="BMR720" s="18"/>
      <c r="BMS720" s="18"/>
      <c r="BMT720" s="18"/>
      <c r="BMU720" s="18"/>
      <c r="BMV720" s="18"/>
      <c r="BMW720" s="18" t="s">
        <v>72</v>
      </c>
      <c r="BMX720" s="18"/>
      <c r="BMY720" s="27"/>
      <c r="BMZ720" s="27"/>
      <c r="BNA720" s="20"/>
      <c r="BNB720" s="18"/>
      <c r="BNC720" s="25" t="s">
        <v>121</v>
      </c>
    </row>
    <row r="721" spans="1713:1719" ht="13.2" x14ac:dyDescent="0.25">
      <c r="BMW721" s="18" t="s">
        <v>71</v>
      </c>
      <c r="BMX721" s="18"/>
      <c r="BMY721" s="27"/>
      <c r="BMZ721" s="27"/>
      <c r="BNA721" s="20"/>
      <c r="BNB721" s="18"/>
      <c r="BNC721" s="25" t="s">
        <v>120</v>
      </c>
    </row>
    <row r="722" spans="1713:1719" ht="13.2" x14ac:dyDescent="0.25">
      <c r="BMW722" s="18" t="s">
        <v>70</v>
      </c>
      <c r="BMX722" s="27"/>
      <c r="BMY722" s="27"/>
      <c r="BMZ722" s="27"/>
      <c r="BNA722" s="20"/>
      <c r="BNB722" s="18"/>
      <c r="BNC722" s="25" t="s">
        <v>119</v>
      </c>
    </row>
    <row r="723" spans="1713:1719" ht="13.2" x14ac:dyDescent="0.25">
      <c r="BMW723" s="18" t="s">
        <v>69</v>
      </c>
      <c r="BMX723" s="27"/>
      <c r="BMY723" s="27"/>
      <c r="BMZ723" s="27"/>
      <c r="BNA723" s="20"/>
      <c r="BNB723" s="18"/>
      <c r="BNC723" s="25" t="s">
        <v>118</v>
      </c>
    </row>
    <row r="724" spans="1713:1719" ht="13.2" x14ac:dyDescent="0.25">
      <c r="BMW724" s="18" t="s">
        <v>68</v>
      </c>
      <c r="BMX724" s="27"/>
      <c r="BMY724" s="27"/>
      <c r="BMZ724" s="27"/>
      <c r="BNA724" s="20"/>
      <c r="BNB724" s="18"/>
      <c r="BNC724" s="25" t="s">
        <v>117</v>
      </c>
    </row>
    <row r="725" spans="1713:1719" ht="13.2" x14ac:dyDescent="0.25">
      <c r="BMW725" s="18" t="s">
        <v>0</v>
      </c>
      <c r="BMX725" s="27"/>
      <c r="BMY725" s="27"/>
      <c r="BMZ725" s="27"/>
      <c r="BNA725" s="20"/>
      <c r="BNB725" s="18"/>
      <c r="BNC725" s="25" t="s">
        <v>116</v>
      </c>
    </row>
    <row r="726" spans="1713:1719" ht="13.2" x14ac:dyDescent="0.25">
      <c r="BMW726" s="18"/>
      <c r="BMX726" s="27"/>
      <c r="BMY726" s="27"/>
      <c r="BMZ726" s="27"/>
      <c r="BNA726" s="27"/>
      <c r="BNB726" s="18"/>
      <c r="BNC726" s="25" t="s">
        <v>115</v>
      </c>
    </row>
    <row r="727" spans="1713:1719" ht="13.2" x14ac:dyDescent="0.25">
      <c r="BMW727" s="18"/>
      <c r="BMX727" s="18"/>
      <c r="BMY727" s="18"/>
      <c r="BMZ727" s="18"/>
      <c r="BNA727" s="18"/>
      <c r="BNB727" s="18"/>
      <c r="BNC727" s="25" t="s">
        <v>114</v>
      </c>
    </row>
    <row r="728" spans="1713:1719" ht="13.2" x14ac:dyDescent="0.25">
      <c r="BMW728" s="18"/>
      <c r="BMX728" s="18"/>
      <c r="BMY728" s="18"/>
      <c r="BMZ728" s="18"/>
      <c r="BNA728" s="18"/>
      <c r="BNB728" s="18"/>
      <c r="BNC728" s="25" t="s">
        <v>113</v>
      </c>
    </row>
    <row r="729" spans="1713:1719" ht="13.2" x14ac:dyDescent="0.25">
      <c r="BMW729" s="18"/>
      <c r="BMX729" s="18"/>
      <c r="BMY729" s="18"/>
      <c r="BMZ729" s="18"/>
      <c r="BNA729" s="18"/>
      <c r="BNB729" s="18"/>
      <c r="BNC729" s="25" t="s">
        <v>112</v>
      </c>
    </row>
    <row r="730" spans="1713:1719" ht="13.2" x14ac:dyDescent="0.25">
      <c r="BMW730" s="18"/>
      <c r="BMX730" s="18"/>
      <c r="BMY730" s="18"/>
      <c r="BMZ730" s="18"/>
      <c r="BNA730" s="18"/>
      <c r="BNB730" s="18"/>
      <c r="BNC730" s="25" t="s">
        <v>111</v>
      </c>
    </row>
    <row r="731" spans="1713:1719" ht="13.2" x14ac:dyDescent="0.25">
      <c r="BMW731" s="18"/>
      <c r="BMX731" s="18"/>
      <c r="BMY731" s="18"/>
      <c r="BMZ731" s="18"/>
      <c r="BNA731" s="18"/>
      <c r="BNB731" s="18"/>
      <c r="BNC731" s="25" t="s">
        <v>110</v>
      </c>
    </row>
    <row r="732" spans="1713:1719" ht="13.2" x14ac:dyDescent="0.25">
      <c r="BMW732" s="18"/>
      <c r="BMX732" s="18"/>
      <c r="BMY732" s="18"/>
      <c r="BMZ732" s="18"/>
      <c r="BNA732" s="18"/>
      <c r="BNB732" s="18"/>
      <c r="BNC732" s="25" t="s">
        <v>109</v>
      </c>
    </row>
    <row r="733" spans="1713:1719" ht="13.2" x14ac:dyDescent="0.25">
      <c r="BMW733" s="18"/>
      <c r="BMX733" s="18"/>
      <c r="BMY733" s="18"/>
      <c r="BMZ733" s="18"/>
      <c r="BNA733" s="18"/>
      <c r="BNB733" s="18"/>
      <c r="BNC733" s="25" t="s">
        <v>108</v>
      </c>
    </row>
    <row r="734" spans="1713:1719" ht="13.2" x14ac:dyDescent="0.25">
      <c r="BMW734" s="18"/>
      <c r="BMX734" s="18"/>
      <c r="BMY734" s="18"/>
      <c r="BMZ734" s="18"/>
      <c r="BNA734" s="18"/>
      <c r="BNB734" s="18"/>
      <c r="BNC734" s="25" t="s">
        <v>107</v>
      </c>
    </row>
    <row r="735" spans="1713:1719" ht="13.2" x14ac:dyDescent="0.25">
      <c r="BMW735" s="18"/>
      <c r="BMX735" s="18"/>
      <c r="BMY735" s="18"/>
      <c r="BMZ735" s="18"/>
      <c r="BNA735" s="18"/>
      <c r="BNB735" s="18"/>
      <c r="BNC735" s="25" t="s">
        <v>106</v>
      </c>
    </row>
    <row r="736" spans="1713:1719" ht="13.2" x14ac:dyDescent="0.25">
      <c r="BMW736" s="18"/>
      <c r="BMX736" s="18"/>
      <c r="BMY736" s="18"/>
      <c r="BMZ736" s="18"/>
      <c r="BNA736" s="18"/>
      <c r="BNB736" s="18"/>
      <c r="BNC736" s="25" t="s">
        <v>105</v>
      </c>
    </row>
    <row r="737" spans="1719:1723" ht="13.2" x14ac:dyDescent="0.25">
      <c r="BNC737" s="25" t="s">
        <v>104</v>
      </c>
      <c r="BND737" s="18"/>
      <c r="BNE737" s="18"/>
      <c r="BNF737" s="18"/>
      <c r="BNG737" s="18"/>
    </row>
    <row r="738" spans="1719:1723" ht="13.2" x14ac:dyDescent="0.25">
      <c r="BNC738" s="25" t="s">
        <v>103</v>
      </c>
      <c r="BND738" s="18"/>
      <c r="BNE738" s="18"/>
      <c r="BNF738" s="18"/>
      <c r="BNG738" s="18"/>
    </row>
    <row r="739" spans="1719:1723" ht="13.2" x14ac:dyDescent="0.25">
      <c r="BNC739" s="25" t="s">
        <v>102</v>
      </c>
      <c r="BND739" s="18"/>
      <c r="BNE739" s="18"/>
      <c r="BNF739" s="18"/>
      <c r="BNG739" s="18"/>
    </row>
    <row r="740" spans="1719:1723" ht="13.2" x14ac:dyDescent="0.25">
      <c r="BNC740" s="26" t="s">
        <v>101</v>
      </c>
      <c r="BND740" s="18"/>
      <c r="BNE740" s="18"/>
      <c r="BNF740" s="18"/>
      <c r="BNG740" s="18"/>
    </row>
    <row r="741" spans="1719:1723" ht="13.2" x14ac:dyDescent="0.25">
      <c r="BNC741" s="25" t="s">
        <v>100</v>
      </c>
      <c r="BND741" s="18"/>
      <c r="BNE741" s="18"/>
      <c r="BNF741" s="18"/>
      <c r="BNG741" s="18"/>
    </row>
    <row r="742" spans="1719:1723" ht="13.2" x14ac:dyDescent="0.25">
      <c r="BNC742" s="25" t="s">
        <v>99</v>
      </c>
      <c r="BND742" s="18"/>
      <c r="BNE742" s="18"/>
      <c r="BNF742" s="18"/>
      <c r="BNG742" s="18"/>
    </row>
    <row r="743" spans="1719:1723" ht="13.2" x14ac:dyDescent="0.25">
      <c r="BNC743" s="25" t="s">
        <v>98</v>
      </c>
      <c r="BND743" s="18"/>
      <c r="BNE743" s="18"/>
      <c r="BNF743" s="18"/>
      <c r="BNG743" s="18"/>
    </row>
    <row r="744" spans="1719:1723" ht="13.2" x14ac:dyDescent="0.25">
      <c r="BNC744" s="25" t="s">
        <v>97</v>
      </c>
      <c r="BND744" s="18"/>
      <c r="BNE744" s="18"/>
      <c r="BNF744" s="18"/>
      <c r="BNG744" s="18"/>
    </row>
    <row r="745" spans="1719:1723" ht="13.2" x14ac:dyDescent="0.25">
      <c r="BNC745" s="18"/>
      <c r="BND745" s="18"/>
      <c r="BNE745" s="18"/>
      <c r="BNF745" s="18"/>
      <c r="BNG745" s="18"/>
    </row>
    <row r="746" spans="1719:1723" ht="13.2" x14ac:dyDescent="0.25">
      <c r="BNC746" s="18"/>
      <c r="BND746" s="18"/>
      <c r="BNE746" s="18"/>
      <c r="BNF746" s="18"/>
      <c r="BNG746" s="18"/>
    </row>
    <row r="747" spans="1719:1723" ht="13.2" x14ac:dyDescent="0.25">
      <c r="BNC747" s="18"/>
      <c r="BND747" s="18"/>
      <c r="BNE747" s="18" t="s">
        <v>54</v>
      </c>
      <c r="BNF747" s="18"/>
      <c r="BNG747" s="18"/>
    </row>
    <row r="748" spans="1719:1723" ht="13.2" x14ac:dyDescent="0.25">
      <c r="BNC748" s="18"/>
      <c r="BND748" s="18"/>
      <c r="BNE748" s="18" t="s">
        <v>53</v>
      </c>
      <c r="BNF748" s="18"/>
      <c r="BNG748" s="18"/>
    </row>
    <row r="749" spans="1719:1723" ht="13.2" x14ac:dyDescent="0.25">
      <c r="BNC749" s="18"/>
      <c r="BND749" s="18"/>
      <c r="BNE749" s="18"/>
      <c r="BNF749" s="18"/>
      <c r="BNG749" s="18"/>
    </row>
    <row r="750" spans="1719:1723" ht="13.2" x14ac:dyDescent="0.25">
      <c r="BNC750" s="18"/>
      <c r="BND750" s="18"/>
      <c r="BNE750" s="18"/>
      <c r="BNF750" s="18"/>
      <c r="BNG750" s="18" t="s">
        <v>66</v>
      </c>
    </row>
    <row r="751" spans="1719:1723" ht="13.2" x14ac:dyDescent="0.25">
      <c r="BNC751" s="18"/>
      <c r="BND751" s="18"/>
      <c r="BNE751" s="18"/>
      <c r="BNF751" s="18"/>
      <c r="BNG751" s="18" t="s">
        <v>65</v>
      </c>
    </row>
    <row r="752" spans="1719:1723" ht="13.2" x14ac:dyDescent="0.25">
      <c r="BNC752" s="18"/>
      <c r="BND752" s="18"/>
      <c r="BNE752" s="18"/>
      <c r="BNF752" s="18"/>
      <c r="BNG752" s="18" t="s">
        <v>64</v>
      </c>
    </row>
    <row r="753" spans="1723:1728" ht="13.2" x14ac:dyDescent="0.25">
      <c r="BNG753" s="18" t="s">
        <v>63</v>
      </c>
      <c r="BNH753" s="18"/>
      <c r="BNI753" s="18"/>
      <c r="BNJ753" s="18"/>
      <c r="BNK753" s="18"/>
      <c r="BNL753" s="18"/>
    </row>
    <row r="754" spans="1723:1728" ht="13.2" x14ac:dyDescent="0.25">
      <c r="BNG754" s="18"/>
      <c r="BNH754" s="18"/>
      <c r="BNI754" s="18"/>
      <c r="BNJ754" s="18"/>
      <c r="BNK754" s="18"/>
      <c r="BNL754" s="18"/>
    </row>
    <row r="755" spans="1723:1728" ht="13.2" x14ac:dyDescent="0.25">
      <c r="BNG755" s="18"/>
      <c r="BNH755" s="18"/>
      <c r="BNI755" s="18" t="s">
        <v>96</v>
      </c>
      <c r="BNJ755" s="18"/>
      <c r="BNK755" s="18"/>
      <c r="BNL755" s="18"/>
    </row>
    <row r="756" spans="1723:1728" ht="13.2" x14ac:dyDescent="0.25">
      <c r="BNG756" s="18"/>
      <c r="BNH756" s="18"/>
      <c r="BNI756" s="18" t="s">
        <v>95</v>
      </c>
      <c r="BNJ756" s="18"/>
      <c r="BNK756" s="18"/>
      <c r="BNL756" s="18"/>
    </row>
    <row r="757" spans="1723:1728" ht="13.2" x14ac:dyDescent="0.25">
      <c r="BNG757" s="18"/>
      <c r="BNH757" s="18"/>
      <c r="BNI757" s="18" t="s">
        <v>94</v>
      </c>
      <c r="BNJ757" s="18"/>
      <c r="BNK757" s="18"/>
      <c r="BNL757" s="18"/>
    </row>
    <row r="758" spans="1723:1728" ht="13.2" x14ac:dyDescent="0.25">
      <c r="BNG758" s="18"/>
      <c r="BNH758" s="18"/>
      <c r="BNI758" s="18"/>
      <c r="BNJ758" s="18"/>
      <c r="BNK758" s="18"/>
      <c r="BNL758" s="18"/>
    </row>
    <row r="759" spans="1723:1728" ht="13.2" x14ac:dyDescent="0.25">
      <c r="BNG759" s="18"/>
      <c r="BNH759" s="18"/>
      <c r="BNI759" s="18"/>
      <c r="BNJ759" s="18"/>
      <c r="BNK759" s="18"/>
      <c r="BNL759" s="18"/>
    </row>
    <row r="760" spans="1723:1728" ht="13.2" x14ac:dyDescent="0.25">
      <c r="BNG760" s="18"/>
      <c r="BNH760" s="18"/>
      <c r="BNI760" s="18"/>
      <c r="BNJ760" s="18"/>
      <c r="BNK760" s="18"/>
      <c r="BNL760" s="8" t="s">
        <v>93</v>
      </c>
    </row>
    <row r="761" spans="1723:1728" ht="13.2" x14ac:dyDescent="0.25">
      <c r="BNG761" s="18"/>
      <c r="BNH761" s="18"/>
      <c r="BNI761" s="18"/>
      <c r="BNJ761" s="18"/>
      <c r="BNK761" s="18"/>
      <c r="BNL761" s="10" t="s">
        <v>92</v>
      </c>
    </row>
    <row r="762" spans="1723:1728" ht="13.2" x14ac:dyDescent="0.25">
      <c r="BNG762" s="18"/>
      <c r="BNH762" s="18"/>
      <c r="BNI762" s="18"/>
      <c r="BNJ762" s="18"/>
      <c r="BNK762" s="18"/>
      <c r="BNL762" s="10" t="s">
        <v>91</v>
      </c>
    </row>
    <row r="763" spans="1723:1728" ht="13.2" x14ac:dyDescent="0.25">
      <c r="BNG763" s="18"/>
      <c r="BNH763" s="18"/>
      <c r="BNI763" s="18"/>
      <c r="BNJ763" s="18"/>
      <c r="BNK763" s="18"/>
      <c r="BNL763" s="10" t="s">
        <v>90</v>
      </c>
    </row>
    <row r="764" spans="1723:1728" ht="13.2" x14ac:dyDescent="0.25">
      <c r="BNG764" s="18"/>
      <c r="BNH764" s="18"/>
      <c r="BNI764" s="18"/>
      <c r="BNJ764" s="18"/>
      <c r="BNK764" s="18"/>
      <c r="BNL764" s="10" t="s">
        <v>89</v>
      </c>
    </row>
    <row r="765" spans="1723:1728" ht="13.2" x14ac:dyDescent="0.25">
      <c r="BNG765" s="18"/>
      <c r="BNH765" s="18"/>
      <c r="BNI765" s="18"/>
      <c r="BNJ765" s="18"/>
      <c r="BNK765" s="18"/>
      <c r="BNL765" s="10" t="s">
        <v>88</v>
      </c>
    </row>
    <row r="766" spans="1723:1728" ht="13.2" x14ac:dyDescent="0.25">
      <c r="BNG766" s="18"/>
      <c r="BNH766" s="18"/>
      <c r="BNI766" s="18"/>
      <c r="BNJ766" s="18"/>
      <c r="BNK766" s="18"/>
      <c r="BNL766" s="10" t="s">
        <v>87</v>
      </c>
    </row>
    <row r="767" spans="1723:1728" ht="13.2" x14ac:dyDescent="0.25">
      <c r="BNG767" s="18"/>
      <c r="BNH767" s="18"/>
      <c r="BNI767" s="18"/>
      <c r="BNJ767" s="18"/>
      <c r="BNK767" s="18"/>
      <c r="BNL767" s="10" t="s">
        <v>86</v>
      </c>
    </row>
    <row r="768" spans="1723:1728" ht="13.2" x14ac:dyDescent="0.25">
      <c r="BNL768" s="10" t="s">
        <v>85</v>
      </c>
    </row>
    <row r="769" spans="1728:1732" ht="13.2" x14ac:dyDescent="0.25">
      <c r="BNL769" s="10" t="s">
        <v>84</v>
      </c>
      <c r="BNM769" s="8"/>
      <c r="BNN769" s="8"/>
      <c r="BNO769" s="8"/>
      <c r="BNP769" s="8"/>
    </row>
    <row r="770" spans="1728:1732" ht="13.2" x14ac:dyDescent="0.25">
      <c r="BNL770" s="10" t="s">
        <v>83</v>
      </c>
      <c r="BNM770" s="8"/>
      <c r="BNN770" s="8"/>
      <c r="BNO770" s="8"/>
      <c r="BNP770" s="8"/>
    </row>
    <row r="771" spans="1728:1732" x14ac:dyDescent="0.2">
      <c r="BNL771" s="8"/>
      <c r="BNM771" s="8"/>
      <c r="BNN771" s="8"/>
      <c r="BNO771" s="8"/>
      <c r="BNP771" s="8"/>
    </row>
    <row r="772" spans="1728:1732" x14ac:dyDescent="0.2">
      <c r="BNL772" s="8"/>
      <c r="BNM772" s="8"/>
      <c r="BNN772" s="8" t="s">
        <v>82</v>
      </c>
      <c r="BNO772" s="8"/>
      <c r="BNP772" s="8"/>
    </row>
    <row r="773" spans="1728:1732" x14ac:dyDescent="0.2">
      <c r="BNL773" s="8"/>
      <c r="BNM773" s="8"/>
      <c r="BNN773" s="8" t="s">
        <v>81</v>
      </c>
      <c r="BNO773" s="8"/>
      <c r="BNP773" s="8"/>
    </row>
    <row r="774" spans="1728:1732" x14ac:dyDescent="0.2">
      <c r="BNL774" s="8"/>
      <c r="BNM774" s="8"/>
      <c r="BNN774" s="8" t="s">
        <v>80</v>
      </c>
      <c r="BNO774" s="8"/>
      <c r="BNP774" s="8"/>
    </row>
    <row r="775" spans="1728:1732" x14ac:dyDescent="0.2">
      <c r="BNL775" s="8"/>
      <c r="BNM775" s="8"/>
      <c r="BNN775" s="8" t="s">
        <v>79</v>
      </c>
      <c r="BNO775" s="8"/>
      <c r="BNP775" s="8"/>
    </row>
    <row r="776" spans="1728:1732" x14ac:dyDescent="0.2">
      <c r="BNL776" s="8"/>
      <c r="BNM776" s="8"/>
      <c r="BNN776" s="8"/>
      <c r="BNO776" s="8"/>
      <c r="BNP776" s="8"/>
    </row>
    <row r="777" spans="1728:1732" x14ac:dyDescent="0.2">
      <c r="BNL777" s="8"/>
      <c r="BNM777" s="8"/>
      <c r="BNN777" s="8" t="s">
        <v>7</v>
      </c>
      <c r="BNO777" s="8"/>
      <c r="BNP777" s="8"/>
    </row>
    <row r="778" spans="1728:1732" ht="13.2" x14ac:dyDescent="0.25">
      <c r="BNL778" s="8"/>
      <c r="BNM778" s="8"/>
      <c r="BNN778" s="8"/>
      <c r="BNO778" s="8"/>
      <c r="BNP778" s="17" t="s">
        <v>78</v>
      </c>
    </row>
    <row r="779" spans="1728:1732" ht="13.2" x14ac:dyDescent="0.25">
      <c r="BNL779" s="8"/>
      <c r="BNM779" s="8"/>
      <c r="BNN779" s="8"/>
      <c r="BNO779" s="8"/>
      <c r="BNP779" s="10" t="s">
        <v>77</v>
      </c>
    </row>
    <row r="780" spans="1728:1732" ht="13.2" x14ac:dyDescent="0.25">
      <c r="BNL780" s="8"/>
      <c r="BNM780" s="8"/>
      <c r="BNN780" s="8"/>
      <c r="BNO780" s="8"/>
      <c r="BNP780" s="10" t="s">
        <v>76</v>
      </c>
    </row>
    <row r="781" spans="1728:1732" ht="13.2" x14ac:dyDescent="0.25">
      <c r="BNL781" s="8"/>
      <c r="BNM781" s="8"/>
      <c r="BNN781" s="8"/>
      <c r="BNO781" s="8"/>
      <c r="BNP781" s="10" t="s">
        <v>75</v>
      </c>
    </row>
    <row r="782" spans="1728:1732" ht="13.2" x14ac:dyDescent="0.25">
      <c r="BNL782" s="8"/>
      <c r="BNM782" s="8"/>
      <c r="BNN782" s="8"/>
      <c r="BNO782" s="8"/>
      <c r="BNP782" s="10" t="s">
        <v>74</v>
      </c>
    </row>
    <row r="783" spans="1728:1732" ht="13.2" x14ac:dyDescent="0.25">
      <c r="BNL783" s="8"/>
      <c r="BNM783" s="8"/>
      <c r="BNN783" s="8"/>
      <c r="BNO783" s="8"/>
      <c r="BNP783" s="10" t="s">
        <v>73</v>
      </c>
    </row>
    <row r="784" spans="1728:1732" ht="13.2" x14ac:dyDescent="0.25">
      <c r="BNL784" s="8"/>
      <c r="BNM784" s="8"/>
      <c r="BNN784" s="8"/>
      <c r="BNO784" s="8"/>
      <c r="BNP784" s="10" t="s">
        <v>72</v>
      </c>
    </row>
    <row r="785" spans="1732:1736" ht="13.2" x14ac:dyDescent="0.25">
      <c r="BNP785" s="10" t="s">
        <v>71</v>
      </c>
      <c r="BNQ785" s="8"/>
      <c r="BNR785" s="8"/>
      <c r="BNS785" s="8"/>
      <c r="BNT785" s="8"/>
    </row>
    <row r="786" spans="1732:1736" ht="13.2" x14ac:dyDescent="0.25">
      <c r="BNP786" s="10" t="s">
        <v>70</v>
      </c>
      <c r="BNQ786" s="8"/>
      <c r="BNR786" s="8"/>
      <c r="BNS786" s="8"/>
      <c r="BNT786" s="8"/>
    </row>
    <row r="787" spans="1732:1736" ht="13.2" x14ac:dyDescent="0.25">
      <c r="BNP787" s="10" t="s">
        <v>69</v>
      </c>
      <c r="BNQ787" s="8"/>
      <c r="BNR787" s="8"/>
      <c r="BNS787" s="8"/>
      <c r="BNT787" s="8"/>
    </row>
    <row r="788" spans="1732:1736" ht="13.2" x14ac:dyDescent="0.25">
      <c r="BNP788" s="10" t="s">
        <v>68</v>
      </c>
      <c r="BNQ788" s="8"/>
      <c r="BNR788" s="8"/>
      <c r="BNS788" s="8"/>
      <c r="BNT788" s="8"/>
    </row>
    <row r="789" spans="1732:1736" ht="13.2" x14ac:dyDescent="0.25">
      <c r="BNP789" s="10" t="s">
        <v>0</v>
      </c>
      <c r="BNQ789" s="8"/>
      <c r="BNR789" s="8" t="s">
        <v>67</v>
      </c>
      <c r="BNS789" s="8"/>
      <c r="BNT789" s="8"/>
    </row>
    <row r="790" spans="1732:1736" ht="13.2" x14ac:dyDescent="0.25">
      <c r="BNP790" s="8"/>
      <c r="BNQ790" s="8"/>
      <c r="BNR790" s="10" t="s">
        <v>66</v>
      </c>
      <c r="BNS790" s="8"/>
      <c r="BNT790" s="8"/>
    </row>
    <row r="791" spans="1732:1736" ht="13.2" x14ac:dyDescent="0.25">
      <c r="BNP791" s="8"/>
      <c r="BNQ791" s="8"/>
      <c r="BNR791" s="10" t="s">
        <v>65</v>
      </c>
      <c r="BNS791" s="8"/>
      <c r="BNT791" s="8"/>
    </row>
    <row r="792" spans="1732:1736" ht="13.2" x14ac:dyDescent="0.25">
      <c r="BNP792" s="8"/>
      <c r="BNQ792" s="8"/>
      <c r="BNR792" s="10" t="s">
        <v>64</v>
      </c>
      <c r="BNS792" s="8"/>
      <c r="BNT792" s="8"/>
    </row>
    <row r="793" spans="1732:1736" ht="13.2" x14ac:dyDescent="0.25">
      <c r="BNP793" s="8"/>
      <c r="BNQ793" s="8"/>
      <c r="BNR793" s="10" t="s">
        <v>63</v>
      </c>
      <c r="BNS793" s="8"/>
      <c r="BNT793" s="8"/>
    </row>
    <row r="794" spans="1732:1736" x14ac:dyDescent="0.2">
      <c r="BNP794" s="8"/>
      <c r="BNQ794" s="8"/>
      <c r="BNR794" s="8"/>
      <c r="BNS794" s="8"/>
      <c r="BNT794" s="8"/>
    </row>
    <row r="795" spans="1732:1736" x14ac:dyDescent="0.2">
      <c r="BNP795" s="8"/>
      <c r="BNQ795" s="8"/>
      <c r="BNR795" s="8"/>
      <c r="BNS795" s="8"/>
      <c r="BNT795" s="8" t="s">
        <v>62</v>
      </c>
    </row>
    <row r="796" spans="1732:1736" ht="66" x14ac:dyDescent="0.2">
      <c r="BNP796" s="8"/>
      <c r="BNQ796" s="8"/>
      <c r="BNR796" s="8"/>
      <c r="BNS796" s="8"/>
      <c r="BNT796" s="197" t="s">
        <v>61</v>
      </c>
    </row>
    <row r="797" spans="1732:1736" ht="13.2" x14ac:dyDescent="0.2">
      <c r="BNP797" s="8"/>
      <c r="BNQ797" s="8"/>
      <c r="BNR797" s="8"/>
      <c r="BNS797" s="8"/>
      <c r="BNT797" s="198" t="s">
        <v>60</v>
      </c>
    </row>
    <row r="798" spans="1732:1736" ht="13.2" x14ac:dyDescent="0.2">
      <c r="BNP798" s="8"/>
      <c r="BNQ798" s="8"/>
      <c r="BNR798" s="8"/>
      <c r="BNS798" s="8"/>
      <c r="BNT798" s="198" t="s">
        <v>59</v>
      </c>
    </row>
    <row r="799" spans="1732:1736" ht="13.2" x14ac:dyDescent="0.2">
      <c r="BNP799" s="8"/>
      <c r="BNQ799" s="8"/>
      <c r="BNR799" s="8"/>
      <c r="BNS799" s="8"/>
      <c r="BNT799" s="198" t="s">
        <v>58</v>
      </c>
    </row>
    <row r="800" spans="1732:1736" ht="13.2" x14ac:dyDescent="0.2">
      <c r="BNP800" s="8"/>
      <c r="BNQ800" s="8"/>
      <c r="BNR800" s="8"/>
      <c r="BNS800" s="8"/>
      <c r="BNT800" s="198" t="s">
        <v>57</v>
      </c>
    </row>
    <row r="801" spans="1736:1741" ht="66" x14ac:dyDescent="0.2">
      <c r="BNT801" s="197" t="s">
        <v>56</v>
      </c>
      <c r="BNU801" s="8"/>
      <c r="BNV801" s="8"/>
      <c r="BNW801" s="8"/>
      <c r="BNX801" s="14"/>
      <c r="BNY801" s="14"/>
    </row>
    <row r="802" spans="1736:1741" ht="13.2" x14ac:dyDescent="0.2">
      <c r="BNT802" s="198" t="s">
        <v>55</v>
      </c>
      <c r="BNU802" s="8"/>
      <c r="BNV802" s="8"/>
      <c r="BNW802" s="8"/>
      <c r="BNX802" s="14"/>
      <c r="BNY802" s="14"/>
    </row>
    <row r="803" spans="1736:1741" ht="13.2" x14ac:dyDescent="0.2">
      <c r="BNT803" s="197" t="s">
        <v>0</v>
      </c>
      <c r="BNU803" s="8"/>
      <c r="BNV803" s="8"/>
      <c r="BNW803" s="8"/>
      <c r="BNX803" s="14"/>
      <c r="BNY803" s="14"/>
    </row>
    <row r="804" spans="1736:1741" ht="13.2" x14ac:dyDescent="0.2">
      <c r="BNT804" s="198" t="s">
        <v>7</v>
      </c>
      <c r="BNU804" s="8"/>
      <c r="BNV804" s="8"/>
      <c r="BNW804" s="8"/>
      <c r="BNX804" s="8"/>
      <c r="BNY804" s="8"/>
    </row>
    <row r="805" spans="1736:1741" ht="13.2" x14ac:dyDescent="0.2">
      <c r="BNT805" s="198"/>
      <c r="BNU805" s="8"/>
      <c r="BNV805" s="8"/>
      <c r="BNW805" s="8"/>
      <c r="BNX805" s="8"/>
      <c r="BNY805" s="8"/>
    </row>
    <row r="806" spans="1736:1741" ht="13.2" x14ac:dyDescent="0.25">
      <c r="BNT806" s="8"/>
      <c r="BNU806" s="8"/>
      <c r="BNV806" s="10" t="s">
        <v>54</v>
      </c>
      <c r="BNW806" s="10"/>
      <c r="BNX806" s="10"/>
      <c r="BNY806" s="10"/>
    </row>
    <row r="807" spans="1736:1741" ht="13.2" x14ac:dyDescent="0.25">
      <c r="BNT807" s="8"/>
      <c r="BNU807" s="8"/>
      <c r="BNV807" s="10" t="s">
        <v>53</v>
      </c>
      <c r="BNW807" s="10"/>
      <c r="BNX807" s="10"/>
      <c r="BNY807" s="10"/>
    </row>
    <row r="808" spans="1736:1741" ht="13.2" x14ac:dyDescent="0.25">
      <c r="BNT808" s="8"/>
      <c r="BNU808" s="8"/>
      <c r="BNV808" s="10"/>
      <c r="BNW808" s="10"/>
      <c r="BNX808" s="10"/>
      <c r="BNY808" s="10"/>
    </row>
    <row r="809" spans="1736:1741" ht="13.2" x14ac:dyDescent="0.25">
      <c r="BNT809" s="8"/>
      <c r="BNU809" s="8"/>
      <c r="BNV809" s="10"/>
      <c r="BNW809" s="10" t="s">
        <v>52</v>
      </c>
      <c r="BNX809" s="10"/>
      <c r="BNY809" s="10"/>
    </row>
    <row r="810" spans="1736:1741" ht="13.2" x14ac:dyDescent="0.25">
      <c r="BNT810" s="8"/>
      <c r="BNU810" s="8"/>
      <c r="BNV810" s="10"/>
      <c r="BNW810" s="10" t="s">
        <v>51</v>
      </c>
      <c r="BNX810" s="10"/>
      <c r="BNY810" s="10"/>
    </row>
    <row r="811" spans="1736:1741" ht="13.2" x14ac:dyDescent="0.25">
      <c r="BNT811" s="8"/>
      <c r="BNU811" s="8"/>
      <c r="BNV811" s="10"/>
      <c r="BNW811" s="10"/>
      <c r="BNX811" s="10"/>
      <c r="BNY811" s="10"/>
    </row>
    <row r="812" spans="1736:1741" ht="13.2" x14ac:dyDescent="0.25">
      <c r="BNT812" s="8"/>
      <c r="BNU812" s="8"/>
      <c r="BNV812" s="10"/>
      <c r="BNW812" s="10"/>
      <c r="BNX812" s="10"/>
      <c r="BNY812" s="10"/>
    </row>
    <row r="813" spans="1736:1741" ht="13.2" x14ac:dyDescent="0.25">
      <c r="BNT813" s="8"/>
      <c r="BNU813" s="8"/>
      <c r="BNV813" s="10"/>
      <c r="BNW813" s="10"/>
      <c r="BNX813" s="10"/>
      <c r="BNY813" s="10"/>
    </row>
    <row r="814" spans="1736:1741" ht="13.2" x14ac:dyDescent="0.25">
      <c r="BNT814" s="8"/>
      <c r="BNU814" s="8"/>
      <c r="BNV814" s="10"/>
      <c r="BNW814" s="10"/>
      <c r="BNX814" s="10"/>
      <c r="BNY814" s="10"/>
    </row>
    <row r="815" spans="1736:1741" ht="13.2" x14ac:dyDescent="0.25">
      <c r="BNT815" s="8"/>
      <c r="BNU815" s="8"/>
      <c r="BNV815" s="10"/>
      <c r="BNW815" s="10"/>
      <c r="BNX815" s="10"/>
      <c r="BNY815" s="10"/>
    </row>
    <row r="816" spans="1736:1741" ht="13.2" x14ac:dyDescent="0.25">
      <c r="BNT816" s="8"/>
      <c r="BNU816" s="8"/>
      <c r="BNV816" s="10"/>
      <c r="BNW816" s="10"/>
      <c r="BNX816" s="10"/>
      <c r="BNY816" s="10" t="s">
        <v>50</v>
      </c>
    </row>
    <row r="817" spans="1741:1745" ht="13.2" x14ac:dyDescent="0.25">
      <c r="BNY817" s="10" t="s">
        <v>49</v>
      </c>
      <c r="BNZ817" s="10"/>
      <c r="BOA817" s="10"/>
      <c r="BOB817" s="10"/>
      <c r="BOC817" s="10"/>
    </row>
    <row r="818" spans="1741:1745" ht="13.2" x14ac:dyDescent="0.25">
      <c r="BNY818" s="10" t="s">
        <v>48</v>
      </c>
      <c r="BNZ818" s="10"/>
      <c r="BOA818" s="10"/>
      <c r="BOB818" s="10"/>
      <c r="BOC818" s="10"/>
    </row>
    <row r="819" spans="1741:1745" ht="13.2" x14ac:dyDescent="0.25">
      <c r="BNY819" s="10"/>
      <c r="BNZ819" s="10"/>
      <c r="BOA819" s="10"/>
      <c r="BOB819" s="10"/>
      <c r="BOC819" s="10"/>
    </row>
    <row r="820" spans="1741:1745" ht="13.2" x14ac:dyDescent="0.25">
      <c r="BNY820" s="10"/>
      <c r="BNZ820" s="10"/>
      <c r="BOA820" s="10"/>
      <c r="BOB820" s="10"/>
      <c r="BOC820" s="10"/>
    </row>
    <row r="821" spans="1741:1745" ht="13.2" x14ac:dyDescent="0.25">
      <c r="BNY821" s="10"/>
      <c r="BNZ821" s="10"/>
      <c r="BOA821" s="10"/>
      <c r="BOB821" s="10"/>
      <c r="BOC821" s="10"/>
    </row>
    <row r="822" spans="1741:1745" ht="13.2" x14ac:dyDescent="0.25">
      <c r="BNY822" s="10"/>
      <c r="BNZ822" s="10" t="s">
        <v>47</v>
      </c>
      <c r="BOA822" s="10"/>
      <c r="BOB822" s="10"/>
      <c r="BOC822" s="10"/>
    </row>
    <row r="823" spans="1741:1745" ht="13.2" x14ac:dyDescent="0.25">
      <c r="BNY823" s="10"/>
      <c r="BNZ823" s="10" t="s">
        <v>46</v>
      </c>
      <c r="BOA823" s="10"/>
      <c r="BOB823" s="10"/>
      <c r="BOC823" s="10"/>
    </row>
    <row r="824" spans="1741:1745" ht="13.2" x14ac:dyDescent="0.25">
      <c r="BNY824" s="10"/>
      <c r="BNZ824" s="10" t="s">
        <v>45</v>
      </c>
      <c r="BOA824" s="10"/>
      <c r="BOB824" s="10"/>
      <c r="BOC824" s="10"/>
    </row>
    <row r="825" spans="1741:1745" ht="13.2" x14ac:dyDescent="0.25">
      <c r="BNY825" s="10"/>
      <c r="BNZ825" s="10"/>
      <c r="BOA825" s="10"/>
      <c r="BOB825" s="10"/>
      <c r="BOC825" s="10"/>
    </row>
    <row r="826" spans="1741:1745" ht="13.2" x14ac:dyDescent="0.25">
      <c r="BNY826" s="10"/>
      <c r="BNZ826" s="10"/>
      <c r="BOA826" s="10"/>
      <c r="BOB826" s="10"/>
      <c r="BOC826" s="10"/>
    </row>
    <row r="827" spans="1741:1745" ht="13.2" x14ac:dyDescent="0.25">
      <c r="BNY827" s="10"/>
      <c r="BNZ827" s="10"/>
      <c r="BOA827" s="10"/>
      <c r="BOB827" s="10"/>
      <c r="BOC827" s="10"/>
    </row>
    <row r="828" spans="1741:1745" ht="13.2" x14ac:dyDescent="0.25">
      <c r="BNY828" s="10"/>
      <c r="BNZ828" s="10"/>
      <c r="BOA828" s="10"/>
      <c r="BOB828" s="10" t="s">
        <v>44</v>
      </c>
      <c r="BOC828" s="10"/>
    </row>
    <row r="829" spans="1741:1745" ht="13.2" x14ac:dyDescent="0.25">
      <c r="BNY829" s="10"/>
      <c r="BNZ829" s="10"/>
      <c r="BOA829" s="10"/>
      <c r="BOB829" s="10" t="s">
        <v>43</v>
      </c>
      <c r="BOC829" s="10"/>
    </row>
    <row r="830" spans="1741:1745" ht="13.2" x14ac:dyDescent="0.25">
      <c r="BNY830" s="10"/>
      <c r="BNZ830" s="10"/>
      <c r="BOA830" s="10"/>
      <c r="BOB830" s="10" t="s">
        <v>42</v>
      </c>
      <c r="BOC830" s="10"/>
    </row>
    <row r="831" spans="1741:1745" ht="13.2" x14ac:dyDescent="0.25">
      <c r="BNY831" s="10"/>
      <c r="BNZ831" s="10"/>
      <c r="BOA831" s="10"/>
      <c r="BOB831" s="10"/>
      <c r="BOC831" s="10"/>
    </row>
    <row r="832" spans="1741:1745" ht="13.2" x14ac:dyDescent="0.25">
      <c r="BNY832" s="10"/>
      <c r="BNZ832" s="10"/>
      <c r="BOA832" s="10"/>
      <c r="BOB832" s="10"/>
      <c r="BOC832" s="10" t="s">
        <v>41</v>
      </c>
    </row>
    <row r="833" spans="1745:1759" ht="13.2" x14ac:dyDescent="0.25">
      <c r="BOC833" s="10" t="s">
        <v>40</v>
      </c>
      <c r="BOD833" s="10"/>
      <c r="BOE833" s="10"/>
      <c r="BOF833" s="8"/>
      <c r="BOG833" s="8"/>
      <c r="BOH833" s="8"/>
      <c r="BOI833" s="8"/>
      <c r="BOJ833" s="8"/>
      <c r="BOK833" s="8"/>
      <c r="BOL833" s="8"/>
      <c r="BOM833" s="8"/>
      <c r="BON833" s="8"/>
      <c r="BOO833" s="8"/>
      <c r="BOP833" s="8"/>
      <c r="BOQ833" s="8"/>
    </row>
    <row r="834" spans="1745:1759" ht="13.2" x14ac:dyDescent="0.25">
      <c r="BOC834" s="10" t="s">
        <v>39</v>
      </c>
      <c r="BOD834" s="10"/>
      <c r="BOE834" s="10"/>
      <c r="BOF834" s="8"/>
      <c r="BOG834" s="8"/>
      <c r="BOH834" s="8"/>
      <c r="BOI834" s="8"/>
      <c r="BOJ834" s="8"/>
      <c r="BOK834" s="8"/>
      <c r="BOL834" s="8"/>
      <c r="BOM834" s="8"/>
      <c r="BON834" s="8"/>
      <c r="BOO834" s="8"/>
      <c r="BOP834" s="8"/>
      <c r="BOQ834" s="8"/>
    </row>
    <row r="835" spans="1745:1759" ht="13.2" x14ac:dyDescent="0.25">
      <c r="BOC835" s="10"/>
      <c r="BOD835" s="10"/>
      <c r="BOE835" s="10"/>
      <c r="BOF835" s="8"/>
      <c r="BOG835" s="8"/>
      <c r="BOH835" s="8"/>
      <c r="BOI835" s="8"/>
      <c r="BOJ835" s="8"/>
      <c r="BOK835" s="8"/>
      <c r="BOL835" s="8"/>
      <c r="BOM835" s="8"/>
      <c r="BON835" s="8"/>
      <c r="BOO835" s="8"/>
      <c r="BOP835" s="8"/>
      <c r="BOQ835" s="8"/>
    </row>
    <row r="836" spans="1745:1759" ht="13.2" x14ac:dyDescent="0.25">
      <c r="BOC836" s="10"/>
      <c r="BOD836" s="10" t="s">
        <v>38</v>
      </c>
      <c r="BOE836" s="10"/>
      <c r="BOF836" s="8"/>
      <c r="BOG836" s="8"/>
      <c r="BOH836" s="8"/>
      <c r="BOI836" s="8"/>
      <c r="BOJ836" s="8"/>
      <c r="BOK836" s="8"/>
      <c r="BOL836" s="8"/>
      <c r="BOM836" s="8"/>
      <c r="BON836" s="8"/>
      <c r="BOO836" s="8"/>
      <c r="BOP836" s="8"/>
      <c r="BOQ836" s="8"/>
    </row>
    <row r="837" spans="1745:1759" ht="13.2" x14ac:dyDescent="0.25">
      <c r="BOC837" s="10"/>
      <c r="BOD837" s="10" t="s">
        <v>37</v>
      </c>
      <c r="BOE837" s="10"/>
      <c r="BOF837" s="8"/>
      <c r="BOG837" s="8"/>
      <c r="BOH837" s="8"/>
      <c r="BOI837" s="8"/>
      <c r="BOJ837" s="8"/>
      <c r="BOK837" s="8"/>
      <c r="BOL837" s="8"/>
      <c r="BOM837" s="8"/>
      <c r="BON837" s="8"/>
      <c r="BOO837" s="8"/>
      <c r="BOP837" s="8"/>
      <c r="BOQ837" s="8"/>
    </row>
    <row r="838" spans="1745:1759" ht="13.2" x14ac:dyDescent="0.25">
      <c r="BOC838" s="10"/>
      <c r="BOD838" s="10" t="s">
        <v>36</v>
      </c>
      <c r="BOE838" s="10"/>
      <c r="BOF838" s="8"/>
      <c r="BOG838" s="8"/>
      <c r="BOH838" s="8"/>
      <c r="BOI838" s="8"/>
      <c r="BOJ838" s="8"/>
      <c r="BOK838" s="8"/>
      <c r="BOL838" s="8"/>
      <c r="BOM838" s="8"/>
      <c r="BON838" s="8"/>
      <c r="BOO838" s="8"/>
      <c r="BOP838" s="8"/>
      <c r="BOQ838" s="8"/>
    </row>
    <row r="839" spans="1745:1759" ht="13.2" x14ac:dyDescent="0.25">
      <c r="BOC839" s="10"/>
      <c r="BOD839" s="10"/>
      <c r="BOE839" s="10"/>
      <c r="BOF839" s="8"/>
      <c r="BOG839" s="8"/>
      <c r="BOH839" s="8"/>
      <c r="BOI839" s="8"/>
      <c r="BOJ839" s="8"/>
      <c r="BOK839" s="8"/>
      <c r="BOL839" s="8"/>
      <c r="BOM839" s="8"/>
      <c r="BON839" s="8"/>
      <c r="BOO839" s="8"/>
      <c r="BOP839" s="8"/>
      <c r="BOQ839" s="8"/>
    </row>
    <row r="840" spans="1745:1759" ht="13.2" x14ac:dyDescent="0.25">
      <c r="BOC840" s="10"/>
      <c r="BOD840" s="10"/>
      <c r="BOE840" s="11" t="s">
        <v>35</v>
      </c>
      <c r="BOF840" s="8"/>
      <c r="BOG840" s="8"/>
      <c r="BOH840" s="8"/>
      <c r="BOI840" s="8"/>
      <c r="BOJ840" s="8"/>
      <c r="BOK840" s="8"/>
      <c r="BOL840" s="8"/>
      <c r="BOM840" s="8"/>
      <c r="BON840" s="8"/>
      <c r="BOO840" s="8"/>
      <c r="BOP840" s="8"/>
      <c r="BOQ840" s="8"/>
    </row>
    <row r="841" spans="1745:1759" ht="13.2" x14ac:dyDescent="0.25">
      <c r="BOC841" s="10"/>
      <c r="BOD841" s="10"/>
      <c r="BOE841" s="11" t="s">
        <v>34</v>
      </c>
      <c r="BOF841" s="8"/>
      <c r="BOG841" s="8"/>
      <c r="BOH841" s="8"/>
      <c r="BOI841" s="8"/>
      <c r="BOJ841" s="8"/>
      <c r="BOK841" s="8"/>
      <c r="BOL841" s="8"/>
      <c r="BOM841" s="8"/>
      <c r="BON841" s="8"/>
      <c r="BOO841" s="8"/>
      <c r="BOP841" s="8"/>
      <c r="BOQ841" s="8"/>
    </row>
    <row r="842" spans="1745:1759" ht="13.2" x14ac:dyDescent="0.25">
      <c r="BOC842" s="10"/>
      <c r="BOD842" s="10"/>
      <c r="BOE842" s="11"/>
      <c r="BOF842" s="8"/>
      <c r="BOG842" s="8"/>
      <c r="BOH842" s="8"/>
      <c r="BOI842" s="8"/>
      <c r="BOJ842" s="8"/>
      <c r="BOK842" s="8"/>
      <c r="BOL842" s="8"/>
      <c r="BOM842" s="8"/>
      <c r="BON842" s="8"/>
      <c r="BOO842" s="8"/>
      <c r="BOP842" s="8"/>
      <c r="BOQ842" s="8"/>
    </row>
    <row r="843" spans="1745:1759" x14ac:dyDescent="0.2">
      <c r="BOC843" s="8"/>
      <c r="BOD843" s="8"/>
      <c r="BOE843" s="8"/>
      <c r="BOF843" s="8"/>
      <c r="BOG843" s="8"/>
      <c r="BOH843" s="8"/>
      <c r="BOI843" s="8"/>
      <c r="BOJ843" s="8"/>
      <c r="BOK843" s="8"/>
      <c r="BOL843" s="8"/>
      <c r="BOM843" s="8"/>
      <c r="BON843" s="8"/>
      <c r="BOO843" s="8"/>
      <c r="BOP843" s="8"/>
      <c r="BOQ843" s="8"/>
    </row>
    <row r="844" spans="1745:1759" x14ac:dyDescent="0.2">
      <c r="BOC844" s="8"/>
      <c r="BOD844" s="8"/>
      <c r="BOE844" s="8"/>
      <c r="BOF844" s="8"/>
      <c r="BOG844" s="8"/>
      <c r="BOH844" s="8"/>
      <c r="BOI844" s="8"/>
      <c r="BOJ844" s="8"/>
      <c r="BOK844" s="8"/>
      <c r="BOL844" s="8"/>
      <c r="BOM844" s="8"/>
      <c r="BON844" s="8"/>
      <c r="BOO844" s="8"/>
      <c r="BOP844" s="8"/>
      <c r="BOQ844" s="8"/>
    </row>
    <row r="845" spans="1745:1759" ht="13.2" x14ac:dyDescent="0.25">
      <c r="BOC845" s="8"/>
      <c r="BOD845" s="8"/>
      <c r="BOE845" s="8"/>
      <c r="BOF845" s="8"/>
      <c r="BOG845" s="10"/>
      <c r="BOH845" s="10"/>
      <c r="BOI845" s="10"/>
      <c r="BOJ845" s="10"/>
      <c r="BOK845" s="10"/>
      <c r="BOL845" s="10"/>
      <c r="BOM845" s="10"/>
      <c r="BON845" s="10"/>
      <c r="BOO845" s="470" t="s">
        <v>33</v>
      </c>
      <c r="BOP845" s="470"/>
      <c r="BOQ845" s="470"/>
    </row>
    <row r="846" spans="1745:1759" ht="13.2" x14ac:dyDescent="0.25">
      <c r="BOC846" s="8"/>
      <c r="BOD846" s="8"/>
      <c r="BOE846" s="8"/>
      <c r="BOF846" s="8"/>
      <c r="BOG846" s="10"/>
      <c r="BOH846" s="10"/>
      <c r="BOI846" s="10"/>
      <c r="BOJ846" s="10"/>
      <c r="BOK846" s="10"/>
      <c r="BOL846" s="10"/>
      <c r="BOM846" s="9">
        <v>1</v>
      </c>
      <c r="BON846" s="9">
        <v>2</v>
      </c>
      <c r="BOO846" s="9">
        <v>3</v>
      </c>
      <c r="BOP846" s="13">
        <v>4</v>
      </c>
      <c r="BOQ846" s="13">
        <v>5</v>
      </c>
    </row>
    <row r="847" spans="1745:1759" ht="13.2" x14ac:dyDescent="0.25">
      <c r="BOC847" s="8"/>
      <c r="BOD847" s="8"/>
      <c r="BOE847" s="8"/>
      <c r="BOF847" s="8"/>
      <c r="BOG847" s="10"/>
      <c r="BOH847" s="10"/>
      <c r="BOI847" s="10"/>
      <c r="BOJ847" s="10"/>
      <c r="BOK847" s="10"/>
      <c r="BOL847" s="10"/>
      <c r="BOM847" s="11" t="s">
        <v>32</v>
      </c>
      <c r="BON847" s="11" t="s">
        <v>31</v>
      </c>
      <c r="BOO847" s="11" t="s">
        <v>30</v>
      </c>
      <c r="BOP847" s="11" t="s">
        <v>29</v>
      </c>
      <c r="BOQ847" s="11" t="s">
        <v>28</v>
      </c>
    </row>
    <row r="848" spans="1745:1759" ht="13.2" x14ac:dyDescent="0.25">
      <c r="BOC848" s="8"/>
      <c r="BOD848" s="8"/>
      <c r="BOE848" s="8"/>
      <c r="BOF848" s="8"/>
      <c r="BOG848" s="10"/>
      <c r="BOH848" s="10"/>
      <c r="BOI848" s="10"/>
      <c r="BOJ848" s="10"/>
      <c r="BOK848" s="10"/>
      <c r="BOL848" s="10"/>
      <c r="BOM848" s="199">
        <v>0.2</v>
      </c>
      <c r="BON848" s="199">
        <v>0.4</v>
      </c>
      <c r="BOO848" s="199">
        <v>0.6</v>
      </c>
      <c r="BOP848" s="199">
        <v>0.8</v>
      </c>
      <c r="BOQ848" s="199">
        <v>1</v>
      </c>
    </row>
    <row r="850" spans="1749:1761" ht="13.2" x14ac:dyDescent="0.25">
      <c r="BOG850" s="464" t="s">
        <v>27</v>
      </c>
      <c r="BOH850" s="12">
        <v>5</v>
      </c>
      <c r="BOI850" s="11" t="s">
        <v>26</v>
      </c>
      <c r="BOJ850" s="199">
        <v>1</v>
      </c>
      <c r="BOK850" s="10" t="s">
        <v>25</v>
      </c>
      <c r="BOL850" s="200">
        <v>1</v>
      </c>
      <c r="BOM850" s="9" t="s">
        <v>14</v>
      </c>
      <c r="BON850" s="9" t="s">
        <v>14</v>
      </c>
      <c r="BOO850" s="9" t="s">
        <v>14</v>
      </c>
      <c r="BOP850" s="9" t="s">
        <v>14</v>
      </c>
      <c r="BOQ850" s="9" t="s">
        <v>13</v>
      </c>
      <c r="BOR850" s="8"/>
      <c r="BOS850" s="8"/>
    </row>
    <row r="851" spans="1749:1761" ht="13.2" x14ac:dyDescent="0.25">
      <c r="BOG851" s="464"/>
      <c r="BOH851" s="12">
        <v>4</v>
      </c>
      <c r="BOI851" s="11" t="s">
        <v>24</v>
      </c>
      <c r="BOJ851" s="199">
        <v>0.8</v>
      </c>
      <c r="BOK851" s="10" t="s">
        <v>23</v>
      </c>
      <c r="BOL851" s="200">
        <v>0.8</v>
      </c>
      <c r="BOM851" s="9" t="s">
        <v>15</v>
      </c>
      <c r="BON851" s="9" t="s">
        <v>15</v>
      </c>
      <c r="BOO851" s="9" t="s">
        <v>14</v>
      </c>
      <c r="BOP851" s="9" t="s">
        <v>14</v>
      </c>
      <c r="BOQ851" s="9" t="s">
        <v>13</v>
      </c>
      <c r="BOR851" s="8"/>
      <c r="BOS851" s="8"/>
    </row>
    <row r="852" spans="1749:1761" ht="13.2" x14ac:dyDescent="0.25">
      <c r="BOG852" s="464"/>
      <c r="BOH852" s="12">
        <v>3</v>
      </c>
      <c r="BOI852" s="11" t="s">
        <v>22</v>
      </c>
      <c r="BOJ852" s="199">
        <v>0.6</v>
      </c>
      <c r="BOK852" s="10" t="s">
        <v>21</v>
      </c>
      <c r="BOL852" s="200">
        <v>0.6</v>
      </c>
      <c r="BOM852" s="9" t="s">
        <v>15</v>
      </c>
      <c r="BON852" s="9" t="s">
        <v>15</v>
      </c>
      <c r="BOO852" s="9" t="s">
        <v>15</v>
      </c>
      <c r="BOP852" s="9" t="s">
        <v>14</v>
      </c>
      <c r="BOQ852" s="9" t="s">
        <v>13</v>
      </c>
      <c r="BOR852" s="8"/>
      <c r="BOS852" s="8"/>
    </row>
    <row r="853" spans="1749:1761" ht="13.2" x14ac:dyDescent="0.25">
      <c r="BOG853" s="464"/>
      <c r="BOH853" s="12">
        <v>2</v>
      </c>
      <c r="BOI853" s="11" t="s">
        <v>20</v>
      </c>
      <c r="BOJ853" s="199">
        <v>0.4</v>
      </c>
      <c r="BOK853" s="10" t="s">
        <v>19</v>
      </c>
      <c r="BOL853" s="200">
        <v>0.4</v>
      </c>
      <c r="BOM853" s="9" t="s">
        <v>16</v>
      </c>
      <c r="BON853" s="9" t="s">
        <v>15</v>
      </c>
      <c r="BOO853" s="9" t="s">
        <v>15</v>
      </c>
      <c r="BOP853" s="9" t="s">
        <v>14</v>
      </c>
      <c r="BOQ853" s="9" t="s">
        <v>13</v>
      </c>
      <c r="BOR853" s="8"/>
      <c r="BOS853" s="8"/>
    </row>
    <row r="854" spans="1749:1761" ht="13.2" x14ac:dyDescent="0.25">
      <c r="BOG854" s="464"/>
      <c r="BOH854" s="12">
        <v>1</v>
      </c>
      <c r="BOI854" s="11" t="s">
        <v>18</v>
      </c>
      <c r="BOJ854" s="199">
        <v>0.2</v>
      </c>
      <c r="BOK854" s="10" t="s">
        <v>17</v>
      </c>
      <c r="BOL854" s="200">
        <v>0.2</v>
      </c>
      <c r="BOM854" s="9" t="s">
        <v>16</v>
      </c>
      <c r="BON854" s="9" t="s">
        <v>16</v>
      </c>
      <c r="BOO854" s="9" t="s">
        <v>15</v>
      </c>
      <c r="BOP854" s="9" t="s">
        <v>14</v>
      </c>
      <c r="BOQ854" s="9" t="s">
        <v>13</v>
      </c>
      <c r="BOR854" s="8"/>
      <c r="BOS854" s="8"/>
    </row>
    <row r="855" spans="1749:1761" x14ac:dyDescent="0.2">
      <c r="BOG855" s="8"/>
      <c r="BOH855" s="8"/>
      <c r="BOI855" s="8"/>
      <c r="BOJ855" s="8"/>
      <c r="BOK855" s="8"/>
      <c r="BOL855" s="8"/>
      <c r="BOM855" s="8"/>
      <c r="BON855" s="8"/>
      <c r="BOO855" s="8"/>
      <c r="BOP855" s="8"/>
      <c r="BOQ855" s="8"/>
      <c r="BOR855" s="8"/>
      <c r="BOS855" s="8"/>
    </row>
    <row r="856" spans="1749:1761" x14ac:dyDescent="0.2">
      <c r="BOG856" s="8"/>
      <c r="BOH856" s="8"/>
      <c r="BOI856" s="8"/>
      <c r="BOJ856" s="8"/>
      <c r="BOK856" s="8"/>
      <c r="BOL856" s="8"/>
      <c r="BOM856" s="8"/>
      <c r="BON856" s="8"/>
      <c r="BOO856" s="8"/>
      <c r="BOP856" s="8"/>
      <c r="BOQ856" s="8"/>
      <c r="BOR856" s="8"/>
      <c r="BOS856" s="8"/>
    </row>
    <row r="857" spans="1749:1761" x14ac:dyDescent="0.2">
      <c r="BOG857" s="8"/>
      <c r="BOH857" s="8"/>
      <c r="BOI857" s="8"/>
      <c r="BOJ857" s="8"/>
      <c r="BOK857" s="8"/>
      <c r="BOL857" s="8"/>
      <c r="BOM857" s="8"/>
      <c r="BON857" s="8"/>
      <c r="BOO857" s="8"/>
      <c r="BOP857" s="8"/>
      <c r="BOQ857" s="8"/>
      <c r="BOR857" s="8"/>
      <c r="BOS857" s="8" t="s">
        <v>12</v>
      </c>
    </row>
    <row r="858" spans="1749:1761" x14ac:dyDescent="0.2">
      <c r="BOG858" s="8"/>
      <c r="BOH858" s="8"/>
      <c r="BOI858" s="8"/>
      <c r="BOJ858" s="8"/>
      <c r="BOK858" s="8"/>
      <c r="BOL858" s="8"/>
      <c r="BOM858" s="8"/>
      <c r="BON858" s="8"/>
      <c r="BOO858" s="8"/>
      <c r="BOP858" s="8"/>
      <c r="BOQ858" s="8"/>
      <c r="BOR858" s="8"/>
      <c r="BOS858" s="8" t="s">
        <v>11</v>
      </c>
    </row>
    <row r="859" spans="1749:1761" x14ac:dyDescent="0.2">
      <c r="BOG859" s="8"/>
      <c r="BOH859" s="8"/>
      <c r="BOI859" s="8"/>
      <c r="BOJ859" s="8"/>
      <c r="BOK859" s="8"/>
      <c r="BOL859" s="8"/>
      <c r="BOM859" s="8"/>
      <c r="BON859" s="8"/>
      <c r="BOO859" s="8"/>
      <c r="BOP859" s="8"/>
      <c r="BOQ859" s="8"/>
      <c r="BOR859" s="8"/>
      <c r="BOS859" s="8" t="s">
        <v>10</v>
      </c>
    </row>
    <row r="860" spans="1749:1761" x14ac:dyDescent="0.2">
      <c r="BOG860" s="8"/>
      <c r="BOH860" s="8"/>
      <c r="BOI860" s="8"/>
      <c r="BOJ860" s="8"/>
      <c r="BOK860" s="8"/>
      <c r="BOL860" s="8"/>
      <c r="BOM860" s="8"/>
      <c r="BON860" s="8"/>
      <c r="BOO860" s="8"/>
      <c r="BOP860" s="8"/>
      <c r="BOQ860" s="8"/>
      <c r="BOR860" s="8"/>
      <c r="BOS860" s="8" t="s">
        <v>9</v>
      </c>
    </row>
    <row r="861" spans="1749:1761" x14ac:dyDescent="0.2">
      <c r="BOG861" s="8"/>
      <c r="BOH861" s="8"/>
      <c r="BOI861" s="8"/>
      <c r="BOJ861" s="8"/>
      <c r="BOK861" s="8"/>
      <c r="BOL861" s="8"/>
      <c r="BOM861" s="8"/>
      <c r="BON861" s="8"/>
      <c r="BOO861" s="8"/>
      <c r="BOP861" s="8"/>
      <c r="BOQ861" s="8"/>
      <c r="BOR861" s="8"/>
      <c r="BOS861" s="8" t="s">
        <v>8</v>
      </c>
    </row>
    <row r="862" spans="1749:1761" x14ac:dyDescent="0.2">
      <c r="BOG862" s="8"/>
      <c r="BOH862" s="8"/>
      <c r="BOI862" s="8"/>
      <c r="BOJ862" s="8"/>
      <c r="BOK862" s="8"/>
      <c r="BOL862" s="8"/>
      <c r="BOM862" s="8"/>
      <c r="BON862" s="8"/>
      <c r="BOO862" s="8"/>
      <c r="BOP862" s="8"/>
      <c r="BOQ862" s="8"/>
      <c r="BOR862" s="8"/>
      <c r="BOS862" s="8" t="s">
        <v>7</v>
      </c>
    </row>
    <row r="865" spans="1763:1763" x14ac:dyDescent="0.2">
      <c r="BOU865" s="201" t="s">
        <v>6</v>
      </c>
    </row>
    <row r="866" spans="1763:1763" x14ac:dyDescent="0.2">
      <c r="BOU866" s="193" t="s">
        <v>5</v>
      </c>
    </row>
    <row r="867" spans="1763:1763" ht="20.399999999999999" x14ac:dyDescent="0.2">
      <c r="BOU867" s="193" t="s">
        <v>4</v>
      </c>
    </row>
    <row r="868" spans="1763:1763" x14ac:dyDescent="0.2">
      <c r="BOU868" s="193" t="s">
        <v>3</v>
      </c>
    </row>
    <row r="869" spans="1763:1763" x14ac:dyDescent="0.2">
      <c r="BOU869" s="193" t="s">
        <v>2</v>
      </c>
    </row>
    <row r="870" spans="1763:1763" x14ac:dyDescent="0.2">
      <c r="BOU870" s="193" t="s">
        <v>1</v>
      </c>
    </row>
    <row r="871" spans="1763:1763" x14ac:dyDescent="0.2">
      <c r="BOU871" s="128" t="s">
        <v>0</v>
      </c>
    </row>
  </sheetData>
  <mergeCells count="20">
    <mergeCell ref="B7:H7"/>
    <mergeCell ref="J7:AB7"/>
    <mergeCell ref="B1:I1"/>
    <mergeCell ref="J1:K4"/>
    <mergeCell ref="B2:I2"/>
    <mergeCell ref="C3:H3"/>
    <mergeCell ref="C4:H4"/>
    <mergeCell ref="E5:G5"/>
    <mergeCell ref="I5:N5"/>
    <mergeCell ref="BOO845:BOQ845"/>
    <mergeCell ref="O5:P5"/>
    <mergeCell ref="Q5:R5"/>
    <mergeCell ref="U5:V5"/>
    <mergeCell ref="W5:X5"/>
    <mergeCell ref="BOG850:BOG854"/>
    <mergeCell ref="AC7:AH7"/>
    <mergeCell ref="AI7:AL7"/>
    <mergeCell ref="BLW595:BLY595"/>
    <mergeCell ref="BLQ599:BLQ603"/>
    <mergeCell ref="BMX709:BMZ709"/>
  </mergeCells>
  <conditionalFormatting sqref="AG9:AG10">
    <cfRule type="containsText" dxfId="1506" priority="83" operator="containsText" text="EXTREMO">
      <formula>NOT(ISERROR(SEARCH("EXTREMO",AG9)))</formula>
    </cfRule>
    <cfRule type="containsText" dxfId="1505" priority="82" operator="containsText" text="ALTO">
      <formula>NOT(ISERROR(SEARCH("ALTO",AG9)))</formula>
    </cfRule>
    <cfRule type="containsText" dxfId="1504" priority="81" operator="containsText" text="MODERADO">
      <formula>NOT(ISERROR(SEARCH("MODERADO",AG9)))</formula>
    </cfRule>
    <cfRule type="containsText" dxfId="1503" priority="80" operator="containsText" text="BAJO">
      <formula>NOT(ISERROR(SEARCH("BAJO",AG9)))</formula>
    </cfRule>
  </conditionalFormatting>
  <conditionalFormatting sqref="CP9:CP10">
    <cfRule type="containsText" dxfId="1502" priority="79" operator="containsText" text="EXTREMO">
      <formula>NOT(ISERROR(SEARCH("EXTREMO",CP9)))</formula>
    </cfRule>
    <cfRule type="containsText" dxfId="1501" priority="78" operator="containsText" text="ALTO">
      <formula>NOT(ISERROR(SEARCH("ALTO",CP9)))</formula>
    </cfRule>
    <cfRule type="containsText" dxfId="1500" priority="77" operator="containsText" text="MODERADO">
      <formula>NOT(ISERROR(SEARCH("MODERADO",CP9)))</formula>
    </cfRule>
  </conditionalFormatting>
  <conditionalFormatting sqref="DB9:DC9">
    <cfRule type="containsText" dxfId="1499" priority="74" operator="containsText" text="MODERADO">
      <formula>NOT(ISERROR(SEARCH("MODERADO",DB9)))</formula>
    </cfRule>
    <cfRule type="containsText" dxfId="1498" priority="76" operator="containsText" text="EXTREMO">
      <formula>NOT(ISERROR(SEARCH("EXTREMO",DB9)))</formula>
    </cfRule>
    <cfRule type="containsText" dxfId="1497" priority="75" operator="containsText" text="ALTO">
      <formula>NOT(ISERROR(SEARCH("ALTO",DB9)))</formula>
    </cfRule>
  </conditionalFormatting>
  <conditionalFormatting sqref="DB10:DC10">
    <cfRule type="containsText" dxfId="1496" priority="21" operator="containsText" text="EXTREMO">
      <formula>NOT(ISERROR(SEARCH("EXTREMO",DB10)))</formula>
    </cfRule>
    <cfRule type="containsText" dxfId="1495" priority="19" operator="containsText" text="MODERADO">
      <formula>NOT(ISERROR(SEARCH("MODERADO",DB10)))</formula>
    </cfRule>
    <cfRule type="containsText" dxfId="1494" priority="20" operator="containsText" text="ALTO">
      <formula>NOT(ISERROR(SEARCH("ALTO",DB10)))</formula>
    </cfRule>
  </conditionalFormatting>
  <conditionalFormatting sqref="DJ9:DK10">
    <cfRule type="containsText" dxfId="1493" priority="34" operator="containsText" text="MODERADO">
      <formula>NOT(ISERROR(SEARCH("MODERADO",DJ9)))</formula>
    </cfRule>
    <cfRule type="containsText" dxfId="1492" priority="35" operator="containsText" text="ALTO">
      <formula>NOT(ISERROR(SEARCH("ALTO",DJ9)))</formula>
    </cfRule>
    <cfRule type="containsText" dxfId="1491" priority="36" operator="containsText" text="EXTREMO">
      <formula>NOT(ISERROR(SEARCH("EXTREMO",DJ9)))</formula>
    </cfRule>
  </conditionalFormatting>
  <conditionalFormatting sqref="DQ9:DR10">
    <cfRule type="containsText" dxfId="1490" priority="33" operator="containsText" text="EXTREMO">
      <formula>NOT(ISERROR(SEARCH("EXTREMO",DQ9)))</formula>
    </cfRule>
    <cfRule type="containsText" dxfId="1489" priority="31" operator="containsText" text="MODERADO">
      <formula>NOT(ISERROR(SEARCH("MODERADO",DQ9)))</formula>
    </cfRule>
    <cfRule type="containsText" dxfId="1488" priority="32" operator="containsText" text="ALTO">
      <formula>NOT(ISERROR(SEARCH("ALTO",DQ9)))</formula>
    </cfRule>
  </conditionalFormatting>
  <conditionalFormatting sqref="DX9:DY10">
    <cfRule type="containsText" dxfId="1487" priority="28" operator="containsText" text="MODERADO">
      <formula>NOT(ISERROR(SEARCH("MODERADO",DX9)))</formula>
    </cfRule>
    <cfRule type="containsText" dxfId="1486" priority="29" operator="containsText" text="ALTO">
      <formula>NOT(ISERROR(SEARCH("ALTO",DX9)))</formula>
    </cfRule>
    <cfRule type="containsText" dxfId="1485" priority="30" operator="containsText" text="EXTREMO">
      <formula>NOT(ISERROR(SEARCH("EXTREMO",DX9)))</formula>
    </cfRule>
  </conditionalFormatting>
  <conditionalFormatting sqref="EE9:EF10">
    <cfRule type="containsText" dxfId="1484" priority="25" operator="containsText" text="MODERADO">
      <formula>NOT(ISERROR(SEARCH("MODERADO",EE9)))</formula>
    </cfRule>
    <cfRule type="containsText" dxfId="1483" priority="26" operator="containsText" text="ALTO">
      <formula>NOT(ISERROR(SEARCH("ALTO",EE9)))</formula>
    </cfRule>
    <cfRule type="containsText" dxfId="1482" priority="27" operator="containsText" text="EXTREMO">
      <formula>NOT(ISERROR(SEARCH("EXTREMO",EE9)))</formula>
    </cfRule>
  </conditionalFormatting>
  <conditionalFormatting sqref="EL9:EM10">
    <cfRule type="containsText" dxfId="1481" priority="22" operator="containsText" text="MODERADO">
      <formula>NOT(ISERROR(SEARCH("MODERADO",EL9)))</formula>
    </cfRule>
    <cfRule type="containsText" dxfId="1480" priority="23" operator="containsText" text="ALTO">
      <formula>NOT(ISERROR(SEARCH("ALTO",EL9)))</formula>
    </cfRule>
    <cfRule type="containsText" dxfId="1479" priority="24" operator="containsText" text="EXTREMO">
      <formula>NOT(ISERROR(SEARCH("EXTREMO",EL9)))</formula>
    </cfRule>
  </conditionalFormatting>
  <conditionalFormatting sqref="ER9:EU10 EY9:FB10 FF9:FI10 FM9:FP10 FT9:FW10 GA9:GD10 DI9:DL10 DP9:DS10 DW9:DZ10 ED9:EG10 EK9:EN10 DB9:DD10 CL9:CP10 DF9:DF10 DN9:DN10 DU9:DU10 EB9:EB10 EI9:EI10 EP9:EP10 EW9:EW10 FD9:FD10 FK9:FK10 FR9:FR10 FY9:FY10 GF9:GF10 GH9:GI10">
    <cfRule type="containsText" dxfId="1478" priority="73" operator="containsText" text="BAJO">
      <formula>NOT(ISERROR(SEARCH("BAJO",CL9)))</formula>
    </cfRule>
  </conditionalFormatting>
  <conditionalFormatting sqref="ES9:ET9">
    <cfRule type="containsText" dxfId="1477" priority="72" operator="containsText" text="EXTREMO">
      <formula>NOT(ISERROR(SEARCH("EXTREMO",ES9)))</formula>
    </cfRule>
    <cfRule type="containsText" dxfId="1476" priority="71" operator="containsText" text="ALTO">
      <formula>NOT(ISERROR(SEARCH("ALTO",ES9)))</formula>
    </cfRule>
    <cfRule type="containsText" dxfId="1475" priority="70" operator="containsText" text="MODERADO">
      <formula>NOT(ISERROR(SEARCH("MODERADO",ES9)))</formula>
    </cfRule>
  </conditionalFormatting>
  <conditionalFormatting sqref="ES9:ET10">
    <cfRule type="containsText" dxfId="1474" priority="52" operator="containsText" text="MODERADO">
      <formula>NOT(ISERROR(SEARCH("MODERADO",ES9)))</formula>
    </cfRule>
    <cfRule type="containsText" dxfId="1473" priority="53" operator="containsText" text="ALTO">
      <formula>NOT(ISERROR(SEARCH("ALTO",ES9)))</formula>
    </cfRule>
    <cfRule type="containsText" dxfId="1472" priority="54" operator="containsText" text="EXTREMO">
      <formula>NOT(ISERROR(SEARCH("EXTREMO",ES9)))</formula>
    </cfRule>
  </conditionalFormatting>
  <conditionalFormatting sqref="ES10:ET10">
    <cfRule type="containsText" dxfId="1471" priority="16" operator="containsText" text="MODERADO">
      <formula>NOT(ISERROR(SEARCH("MODERADO",ES10)))</formula>
    </cfRule>
    <cfRule type="containsText" dxfId="1470" priority="18" operator="containsText" text="EXTREMO">
      <formula>NOT(ISERROR(SEARCH("EXTREMO",ES10)))</formula>
    </cfRule>
    <cfRule type="containsText" dxfId="1469" priority="17" operator="containsText" text="ALTO">
      <formula>NOT(ISERROR(SEARCH("ALTO",ES10)))</formula>
    </cfRule>
  </conditionalFormatting>
  <conditionalFormatting sqref="EZ9:FA9">
    <cfRule type="containsText" dxfId="1468" priority="69" operator="containsText" text="EXTREMO">
      <formula>NOT(ISERROR(SEARCH("EXTREMO",EZ9)))</formula>
    </cfRule>
    <cfRule type="containsText" dxfId="1467" priority="68" operator="containsText" text="ALTO">
      <formula>NOT(ISERROR(SEARCH("ALTO",EZ9)))</formula>
    </cfRule>
    <cfRule type="containsText" dxfId="1466" priority="67" operator="containsText" text="MODERADO">
      <formula>NOT(ISERROR(SEARCH("MODERADO",EZ9)))</formula>
    </cfRule>
  </conditionalFormatting>
  <conditionalFormatting sqref="EZ9:FA10">
    <cfRule type="containsText" dxfId="1465" priority="49" operator="containsText" text="MODERADO">
      <formula>NOT(ISERROR(SEARCH("MODERADO",EZ9)))</formula>
    </cfRule>
    <cfRule type="containsText" dxfId="1464" priority="50" operator="containsText" text="ALTO">
      <formula>NOT(ISERROR(SEARCH("ALTO",EZ9)))</formula>
    </cfRule>
    <cfRule type="containsText" dxfId="1463" priority="51" operator="containsText" text="EXTREMO">
      <formula>NOT(ISERROR(SEARCH("EXTREMO",EZ9)))</formula>
    </cfRule>
  </conditionalFormatting>
  <conditionalFormatting sqref="EZ10:FA10">
    <cfRule type="containsText" dxfId="1462" priority="14" operator="containsText" text="ALTO">
      <formula>NOT(ISERROR(SEARCH("ALTO",EZ10)))</formula>
    </cfRule>
    <cfRule type="containsText" dxfId="1461" priority="15" operator="containsText" text="EXTREMO">
      <formula>NOT(ISERROR(SEARCH("EXTREMO",EZ10)))</formula>
    </cfRule>
    <cfRule type="containsText" dxfId="1460" priority="13" operator="containsText" text="MODERADO">
      <formula>NOT(ISERROR(SEARCH("MODERADO",EZ10)))</formula>
    </cfRule>
  </conditionalFormatting>
  <conditionalFormatting sqref="FG9:FH9">
    <cfRule type="containsText" dxfId="1459" priority="66" operator="containsText" text="EXTREMO">
      <formula>NOT(ISERROR(SEARCH("EXTREMO",FG9)))</formula>
    </cfRule>
    <cfRule type="containsText" dxfId="1458" priority="65" operator="containsText" text="ALTO">
      <formula>NOT(ISERROR(SEARCH("ALTO",FG9)))</formula>
    </cfRule>
    <cfRule type="containsText" dxfId="1457" priority="64" operator="containsText" text="MODERADO">
      <formula>NOT(ISERROR(SEARCH("MODERADO",FG9)))</formula>
    </cfRule>
  </conditionalFormatting>
  <conditionalFormatting sqref="FG9:FH10">
    <cfRule type="containsText" dxfId="1456" priority="48" operator="containsText" text="EXTREMO">
      <formula>NOT(ISERROR(SEARCH("EXTREMO",FG9)))</formula>
    </cfRule>
    <cfRule type="containsText" dxfId="1455" priority="46" operator="containsText" text="MODERADO">
      <formula>NOT(ISERROR(SEARCH("MODERADO",FG9)))</formula>
    </cfRule>
    <cfRule type="containsText" dxfId="1454" priority="47" operator="containsText" text="ALTO">
      <formula>NOT(ISERROR(SEARCH("ALTO",FG9)))</formula>
    </cfRule>
  </conditionalFormatting>
  <conditionalFormatting sqref="FG10:FH10">
    <cfRule type="containsText" dxfId="1453" priority="11" operator="containsText" text="ALTO">
      <formula>NOT(ISERROR(SEARCH("ALTO",FG10)))</formula>
    </cfRule>
    <cfRule type="containsText" dxfId="1452" priority="10" operator="containsText" text="MODERADO">
      <formula>NOT(ISERROR(SEARCH("MODERADO",FG10)))</formula>
    </cfRule>
    <cfRule type="containsText" dxfId="1451" priority="12" operator="containsText" text="EXTREMO">
      <formula>NOT(ISERROR(SEARCH("EXTREMO",FG10)))</formula>
    </cfRule>
  </conditionalFormatting>
  <conditionalFormatting sqref="FN9:FO9">
    <cfRule type="containsText" dxfId="1450" priority="63" operator="containsText" text="EXTREMO">
      <formula>NOT(ISERROR(SEARCH("EXTREMO",FN9)))</formula>
    </cfRule>
    <cfRule type="containsText" dxfId="1449" priority="62" operator="containsText" text="ALTO">
      <formula>NOT(ISERROR(SEARCH("ALTO",FN9)))</formula>
    </cfRule>
    <cfRule type="containsText" dxfId="1448" priority="61" operator="containsText" text="MODERADO">
      <formula>NOT(ISERROR(SEARCH("MODERADO",FN9)))</formula>
    </cfRule>
  </conditionalFormatting>
  <conditionalFormatting sqref="FN9:FO10">
    <cfRule type="containsText" dxfId="1447" priority="44" operator="containsText" text="ALTO">
      <formula>NOT(ISERROR(SEARCH("ALTO",FN9)))</formula>
    </cfRule>
    <cfRule type="containsText" dxfId="1446" priority="45" operator="containsText" text="EXTREMO">
      <formula>NOT(ISERROR(SEARCH("EXTREMO",FN9)))</formula>
    </cfRule>
    <cfRule type="containsText" dxfId="1445" priority="43" operator="containsText" text="MODERADO">
      <formula>NOT(ISERROR(SEARCH("MODERADO",FN9)))</formula>
    </cfRule>
  </conditionalFormatting>
  <conditionalFormatting sqref="FN10:FO10">
    <cfRule type="containsText" dxfId="1444" priority="9" operator="containsText" text="EXTREMO">
      <formula>NOT(ISERROR(SEARCH("EXTREMO",FN10)))</formula>
    </cfRule>
    <cfRule type="containsText" dxfId="1443" priority="7" operator="containsText" text="MODERADO">
      <formula>NOT(ISERROR(SEARCH("MODERADO",FN10)))</formula>
    </cfRule>
    <cfRule type="containsText" dxfId="1442" priority="8" operator="containsText" text="ALTO">
      <formula>NOT(ISERROR(SEARCH("ALTO",FN10)))</formula>
    </cfRule>
  </conditionalFormatting>
  <conditionalFormatting sqref="FU9:FV9">
    <cfRule type="containsText" dxfId="1441" priority="60" operator="containsText" text="EXTREMO">
      <formula>NOT(ISERROR(SEARCH("EXTREMO",FU9)))</formula>
    </cfRule>
    <cfRule type="containsText" dxfId="1440" priority="59" operator="containsText" text="ALTO">
      <formula>NOT(ISERROR(SEARCH("ALTO",FU9)))</formula>
    </cfRule>
    <cfRule type="containsText" dxfId="1439" priority="58" operator="containsText" text="MODERADO">
      <formula>NOT(ISERROR(SEARCH("MODERADO",FU9)))</formula>
    </cfRule>
  </conditionalFormatting>
  <conditionalFormatting sqref="FU9:FV10">
    <cfRule type="containsText" dxfId="1438" priority="41" operator="containsText" text="ALTO">
      <formula>NOT(ISERROR(SEARCH("ALTO",FU9)))</formula>
    </cfRule>
    <cfRule type="containsText" dxfId="1437" priority="42" operator="containsText" text="EXTREMO">
      <formula>NOT(ISERROR(SEARCH("EXTREMO",FU9)))</formula>
    </cfRule>
    <cfRule type="containsText" dxfId="1436" priority="40" operator="containsText" text="MODERADO">
      <formula>NOT(ISERROR(SEARCH("MODERADO",FU9)))</formula>
    </cfRule>
  </conditionalFormatting>
  <conditionalFormatting sqref="FU10:FV10">
    <cfRule type="containsText" dxfId="1435" priority="6" operator="containsText" text="EXTREMO">
      <formula>NOT(ISERROR(SEARCH("EXTREMO",FU10)))</formula>
    </cfRule>
    <cfRule type="containsText" dxfId="1434" priority="5" operator="containsText" text="ALTO">
      <formula>NOT(ISERROR(SEARCH("ALTO",FU10)))</formula>
    </cfRule>
    <cfRule type="containsText" dxfId="1433" priority="4" operator="containsText" text="MODERADO">
      <formula>NOT(ISERROR(SEARCH("MODERADO",FU10)))</formula>
    </cfRule>
  </conditionalFormatting>
  <conditionalFormatting sqref="GB9:GC9">
    <cfRule type="containsText" dxfId="1432" priority="57" operator="containsText" text="EXTREMO">
      <formula>NOT(ISERROR(SEARCH("EXTREMO",GB9)))</formula>
    </cfRule>
    <cfRule type="containsText" dxfId="1431" priority="56" operator="containsText" text="ALTO">
      <formula>NOT(ISERROR(SEARCH("ALTO",GB9)))</formula>
    </cfRule>
    <cfRule type="containsText" dxfId="1430" priority="55" operator="containsText" text="MODERADO">
      <formula>NOT(ISERROR(SEARCH("MODERADO",GB9)))</formula>
    </cfRule>
  </conditionalFormatting>
  <conditionalFormatting sqref="GB9:GC10">
    <cfRule type="containsText" dxfId="1429" priority="38" operator="containsText" text="ALTO">
      <formula>NOT(ISERROR(SEARCH("ALTO",GB9)))</formula>
    </cfRule>
    <cfRule type="containsText" dxfId="1428" priority="37" operator="containsText" text="MODERADO">
      <formula>NOT(ISERROR(SEARCH("MODERADO",GB9)))</formula>
    </cfRule>
    <cfRule type="containsText" dxfId="1427" priority="39" operator="containsText" text="EXTREMO">
      <formula>NOT(ISERROR(SEARCH("EXTREMO",GB9)))</formula>
    </cfRule>
  </conditionalFormatting>
  <conditionalFormatting sqref="GB10:GC10">
    <cfRule type="containsText" dxfId="1426" priority="2" operator="containsText" text="ALTO">
      <formula>NOT(ISERROR(SEARCH("ALTO",GB10)))</formula>
    </cfRule>
    <cfRule type="containsText" dxfId="1425" priority="1" operator="containsText" text="MODERADO">
      <formula>NOT(ISERROR(SEARCH("MODERADO",GB10)))</formula>
    </cfRule>
    <cfRule type="containsText" dxfId="1424" priority="3" operator="containsText" text="EXTREMO">
      <formula>NOT(ISERROR(SEARCH("EXTREMO",GB10)))</formula>
    </cfRule>
  </conditionalFormatting>
  <dataValidations count="17">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10" xr:uid="{00000000-0002-0000-0500-000000000000}">
      <formula1>SINO</formula1>
    </dataValidation>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xr:uid="{00000000-0002-0000-0500-000001000000}">
      <formula1>0</formula1>
      <formula2>100</formula2>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10" xr:uid="{00000000-0002-0000-0500-000002000000}"/>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B9:BB10 BN9:BN10 BR9:BR10 BV9:BV10 BZ9:BZ10 CH9:CH10 AT9:AT10 AP9:AP10 CD9:CD10 BJ9:BJ10 AX9:AX10 CW9:CW10 CT9:CT10 CK9:CO10 BF9:BF10" xr:uid="{00000000-0002-0000-0500-000003000000}">
      <formula1>Efecto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xr:uid="{00000000-0002-0000-0500-000004000000}">
      <formula1>IMPACTO</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10" xr:uid="{00000000-0002-0000-0500-000005000000}">
      <formula1>PROBAB</formula1>
    </dataValidation>
    <dataValidation type="list" showInputMessage="1" showErrorMessage="1" sqref="BE9:BE10 BU9:BU10 BQ9:BQ10 CC9:CC10 BY9:BY10 CG9:CG10 AO9:AO10 AS9:AS10 AW9:AW10 CJ9:CJ10 BA9:BA10 BM9:BM10 BI9:BI10" xr:uid="{00000000-0002-0000-0500-000006000000}">
      <formula1>TIP_CONTROL</formula1>
    </dataValidation>
    <dataValidation type="list" sqref="CI9:CI10" xr:uid="{00000000-0002-0000-0500-000007000000}">
      <formula1>IMPLEMENT</formula1>
    </dataValidation>
    <dataValidation showInputMessage="1" showErrorMessage="1" errorTitle="Rechazado" error="Solo son validadas las opciones de la lista" sqref="CP9:CS10 AK9:AL10 CU9:CV10" xr:uid="{00000000-0002-0000-0500-000008000000}"/>
    <dataValidation type="list" allowBlank="1" showInputMessage="1" sqref="D9:D10" xr:uid="{00000000-0002-0000-0500-000009000000}">
      <formula1>InternoExp</formula1>
    </dataValidation>
    <dataValidation type="list" allowBlank="1" showInputMessage="1" sqref="E9:E10" xr:uid="{00000000-0002-0000-0500-00000A000000}">
      <formula1>ExternoExp</formula1>
    </dataValidation>
    <dataValidation type="list" allowBlank="1" showInputMessage="1" sqref="H9:H10" xr:uid="{00000000-0002-0000-0500-00000B000000}">
      <formula1>TramitesSer</formula1>
    </dataValidation>
    <dataValidation type="list" allowBlank="1" showInputMessage="1" showErrorMessage="1" sqref="G9:G10" xr:uid="{00000000-0002-0000-0500-00000C000000}">
      <formula1>consecuencias</formula1>
    </dataValidation>
    <dataValidation type="list" allowBlank="1" showInputMessage="1" showErrorMessage="1" sqref="BMA607:BMA611" xr:uid="{00000000-0002-0000-0500-00000D000000}">
      <formula1>TipoCausa</formula1>
    </dataValidation>
    <dataValidation type="list" showInputMessage="1" showErrorMessage="1" errorTitle="Rechazado" error="Solo son validadas las opciones de la lista" sqref="AU9:AU10 AY9:AY10 BC9:BC10 BG9:BG10 BK9:BK10 BO9:BO10 BS9:BS10 BW9:BW10 CA9:CA10 CE9:CE10 AM9:AM10 AQ9:AQ10" xr:uid="{00000000-0002-0000-0500-00000E000000}">
      <formula1>FRECUENCY</formula1>
    </dataValidation>
    <dataValidation type="list" showErrorMessage="1" sqref="AR9:AR10 AV9:AV10 AZ9:AZ10 BD9:BD10 BH9:BH10 BL9:BL10 BP9:BP10 BT9:BT10 BX9:BX10 CB9:CB10 CF9:CF10 AN9:AN10" xr:uid="{00000000-0002-0000-0500-00000F000000}">
      <formula1>IMPLEMENT</formula1>
    </dataValidation>
    <dataValidation type="list" allowBlank="1" showInputMessage="1" sqref="F9:F10" xr:uid="{00000000-0002-0000-0500-000010000000}">
      <formula1>$BMA$607:$BMA$611</formula1>
    </dataValidation>
  </dataValidation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OU961"/>
  <sheetViews>
    <sheetView zoomScale="94" zoomScaleNormal="94" zoomScaleSheetLayoutView="85" zoomScalePageLayoutView="95" workbookViewId="0">
      <selection activeCell="CV11" sqref="CV11"/>
    </sheetView>
  </sheetViews>
  <sheetFormatPr baseColWidth="10" defaultRowHeight="10.199999999999999" x14ac:dyDescent="0.2"/>
  <cols>
    <col min="1" max="1" width="4.21875" style="128" customWidth="1"/>
    <col min="2" max="2" width="20.21875" style="128" customWidth="1"/>
    <col min="3" max="3" width="24" style="128" customWidth="1"/>
    <col min="4" max="4" width="20.88671875" style="128" customWidth="1"/>
    <col min="5" max="6" width="11.77734375" style="128" customWidth="1"/>
    <col min="7" max="7" width="20.88671875" style="128" customWidth="1"/>
    <col min="8" max="8" width="13.88671875" style="128" customWidth="1"/>
    <col min="9" max="9" width="10.44140625" style="265" customWidth="1"/>
    <col min="10" max="28" width="8.44140625" style="265" customWidth="1"/>
    <col min="29" max="29" width="10.77734375" style="265" customWidth="1"/>
    <col min="30" max="30" width="5.44140625" style="265" customWidth="1"/>
    <col min="31" max="31" width="8.6640625" style="265" customWidth="1"/>
    <col min="32" max="32" width="5.109375" style="128" customWidth="1"/>
    <col min="33" max="33" width="9" style="265" customWidth="1"/>
    <col min="34" max="34" width="5.6640625" style="129" customWidth="1"/>
    <col min="35" max="35" width="30.109375" style="128" customWidth="1"/>
    <col min="36" max="36" width="15.44140625" style="128" customWidth="1"/>
    <col min="37" max="37" width="20.109375" style="135" customWidth="1"/>
    <col min="38" max="38" width="15.77734375" style="135" customWidth="1"/>
    <col min="39" max="39" width="7.77734375" style="135" customWidth="1"/>
    <col min="40" max="40" width="10.77734375" style="128" customWidth="1"/>
    <col min="41" max="41" width="7.6640625" style="128" customWidth="1"/>
    <col min="42" max="42" width="8" style="135" customWidth="1"/>
    <col min="43" max="43" width="7.77734375" style="135" customWidth="1"/>
    <col min="44" max="44" width="10.77734375" style="128" customWidth="1"/>
    <col min="45" max="45" width="7.6640625" style="128" customWidth="1"/>
    <col min="46" max="46" width="8" style="135" customWidth="1"/>
    <col min="47" max="47" width="7.77734375" style="135" customWidth="1"/>
    <col min="48" max="48" width="10.77734375" style="128" customWidth="1"/>
    <col min="49" max="49" width="7.6640625" style="128" customWidth="1"/>
    <col min="50" max="50" width="8" style="135" customWidth="1"/>
    <col min="51" max="51" width="7.77734375" style="135" customWidth="1"/>
    <col min="52" max="52" width="10.77734375" style="128" customWidth="1"/>
    <col min="53" max="53" width="7.6640625" style="128" customWidth="1"/>
    <col min="54" max="54" width="8" style="135" customWidth="1"/>
    <col min="55" max="55" width="7.77734375" style="135" customWidth="1"/>
    <col min="56" max="56" width="10.77734375" style="128" customWidth="1"/>
    <col min="57" max="57" width="7.6640625" style="128" customWidth="1"/>
    <col min="58" max="58" width="8" style="135" customWidth="1"/>
    <col min="59" max="59" width="7.77734375" style="135" customWidth="1"/>
    <col min="60" max="60" width="10.77734375" style="128" customWidth="1"/>
    <col min="61" max="61" width="7.6640625" style="128" customWidth="1"/>
    <col min="62" max="62" width="8" style="135" customWidth="1"/>
    <col min="63" max="63" width="7.77734375" style="135" customWidth="1"/>
    <col min="64" max="64" width="10.77734375" style="128" customWidth="1"/>
    <col min="65" max="65" width="7.6640625" style="128" customWidth="1"/>
    <col min="66" max="66" width="8" style="135" customWidth="1"/>
    <col min="67" max="67" width="7.77734375" style="135" customWidth="1"/>
    <col min="68" max="68" width="10.77734375" style="128" customWidth="1"/>
    <col min="69" max="69" width="7.6640625" style="128" customWidth="1"/>
    <col min="70" max="70" width="8" style="135" customWidth="1"/>
    <col min="71" max="71" width="7.77734375" style="135" customWidth="1"/>
    <col min="72" max="72" width="10.77734375" style="128" customWidth="1"/>
    <col min="73" max="73" width="7.6640625" style="128" customWidth="1"/>
    <col min="74" max="74" width="8" style="135" customWidth="1"/>
    <col min="75" max="75" width="7.77734375" style="135" customWidth="1"/>
    <col min="76" max="76" width="10.77734375" style="128" customWidth="1"/>
    <col min="77" max="77" width="7.6640625" style="128" customWidth="1"/>
    <col min="78" max="78" width="8" style="135" customWidth="1"/>
    <col min="79" max="79" width="7.77734375" style="135" customWidth="1"/>
    <col min="80" max="80" width="10.77734375" style="128" customWidth="1"/>
    <col min="81" max="81" width="7.6640625" style="128" customWidth="1"/>
    <col min="82" max="82" width="8" style="135" customWidth="1"/>
    <col min="83" max="83" width="7.77734375" style="135" customWidth="1"/>
    <col min="84" max="84" width="10.77734375" style="128" customWidth="1"/>
    <col min="85" max="85" width="7.6640625" style="128" customWidth="1"/>
    <col min="86" max="86" width="8" style="135" customWidth="1"/>
    <col min="87" max="89" width="1.88671875" style="135" hidden="1" customWidth="1"/>
    <col min="90" max="90" width="8.44140625" style="135" customWidth="1"/>
    <col min="91" max="91" width="6" style="135" customWidth="1"/>
    <col min="92" max="92" width="8.44140625" style="135" customWidth="1"/>
    <col min="93" max="93" width="6" style="135" customWidth="1"/>
    <col min="94" max="94" width="8.44140625" style="135" customWidth="1"/>
    <col min="95" max="95" width="6" style="135" customWidth="1"/>
    <col min="96" max="96" width="28.77734375" style="135" customWidth="1"/>
    <col min="97" max="97" width="6.109375" style="135" customWidth="1"/>
    <col min="98" max="98" width="0.88671875" style="135" customWidth="1"/>
    <col min="99" max="99" width="50.109375" style="135" customWidth="1"/>
    <col min="100" max="100" width="24" style="135" customWidth="1"/>
    <col min="101" max="101" width="1.21875" style="135" hidden="1" customWidth="1"/>
    <col min="102" max="105" width="4.77734375" style="135" hidden="1" customWidth="1"/>
    <col min="106" max="106" width="5.109375" style="128" hidden="1" customWidth="1"/>
    <col min="107" max="108" width="6" style="128" hidden="1" customWidth="1"/>
    <col min="109" max="109" width="3.88671875" style="135" hidden="1" customWidth="1"/>
    <col min="110" max="110" width="5.6640625" style="128" hidden="1" customWidth="1"/>
    <col min="111" max="112" width="5.6640625" style="135" hidden="1" customWidth="1"/>
    <col min="113" max="113" width="16.6640625" style="128" hidden="1" customWidth="1"/>
    <col min="114" max="116" width="5.21875" style="128" hidden="1" customWidth="1"/>
    <col min="117" max="117" width="3.88671875" style="135" hidden="1" customWidth="1"/>
    <col min="118" max="118" width="5.6640625" style="128" hidden="1" customWidth="1"/>
    <col min="119" max="119" width="5.6640625" style="135" hidden="1" customWidth="1"/>
    <col min="120" max="191" width="5.21875" style="128" hidden="1" customWidth="1"/>
    <col min="192" max="192" width="6.44140625" style="128" hidden="1" customWidth="1"/>
    <col min="193" max="224" width="7" style="128" customWidth="1"/>
    <col min="225" max="1677" width="1.88671875" style="128" customWidth="1"/>
    <col min="1678" max="1680" width="11" style="128"/>
    <col min="1681" max="1681" width="3.77734375" style="128" customWidth="1"/>
    <col min="1682" max="1683" width="11" style="128"/>
    <col min="1684" max="1684" width="4.21875" style="128" customWidth="1"/>
    <col min="1685" max="1690" width="11" style="128"/>
    <col min="1691" max="1691" width="31.77734375" style="128" customWidth="1"/>
    <col min="1692" max="1692" width="11" style="128"/>
    <col min="1693" max="1693" width="39.77734375" style="128" customWidth="1"/>
    <col min="1694" max="1695" width="11" style="128"/>
    <col min="1696" max="1696" width="11" style="136"/>
    <col min="1697" max="1697" width="11" style="128"/>
    <col min="1698" max="1698" width="28.33203125" style="265" customWidth="1"/>
    <col min="1699" max="1702" width="11" style="128"/>
    <col min="1703" max="1703" width="37.109375" style="128" customWidth="1"/>
    <col min="1704" max="1762" width="11" style="128"/>
    <col min="1763" max="1763" width="23.109375" style="128" customWidth="1"/>
    <col min="1764" max="1766" width="11" style="128"/>
    <col min="1767" max="1767" width="15.21875" style="128" customWidth="1"/>
    <col min="1768" max="1892" width="11" style="128"/>
    <col min="1893" max="1893" width="10.44140625" style="128" customWidth="1"/>
    <col min="1894" max="1894" width="2.33203125" style="128" customWidth="1"/>
    <col min="1895" max="1896" width="5.6640625" style="128" customWidth="1"/>
    <col min="1897" max="1897" width="5.109375" style="128" customWidth="1"/>
    <col min="1898" max="1898" width="5.6640625" style="128" customWidth="1"/>
    <col min="1899" max="1899" width="12" style="128" customWidth="1"/>
    <col min="1900" max="1901" width="7.88671875" style="128" customWidth="1"/>
    <col min="1902" max="1902" width="2.109375" style="128" customWidth="1"/>
    <col min="1903" max="1903" width="7.77734375" style="128" customWidth="1"/>
    <col min="1904" max="1904" width="6.44140625" style="128" customWidth="1"/>
    <col min="1905" max="1907" width="3.21875" style="128" customWidth="1"/>
    <col min="1908" max="1908" width="3" style="128" customWidth="1"/>
    <col min="1909" max="1909" width="2.44140625" style="128" customWidth="1"/>
    <col min="1910" max="1910" width="2.6640625" style="128" customWidth="1"/>
    <col min="1911" max="1913" width="0" style="128" hidden="1" customWidth="1"/>
    <col min="1914" max="1914" width="3.88671875" style="128" customWidth="1"/>
    <col min="1915" max="1915" width="0" style="128" hidden="1" customWidth="1"/>
    <col min="1916" max="1917" width="13" style="128" customWidth="1"/>
    <col min="1918" max="1918" width="13.21875" style="128" customWidth="1"/>
    <col min="1919" max="1919" width="5.6640625" style="128" customWidth="1"/>
    <col min="1920" max="1920" width="13.21875" style="128" customWidth="1"/>
    <col min="1921" max="1921" width="3.6640625" style="128" customWidth="1"/>
    <col min="1922" max="1922" width="2.6640625" style="128" customWidth="1"/>
    <col min="1923" max="1925" width="0" style="128" hidden="1" customWidth="1"/>
    <col min="1926" max="1926" width="2.6640625" style="128" customWidth="1"/>
    <col min="1927" max="1927" width="0" style="128" hidden="1" customWidth="1"/>
    <col min="1928" max="1928" width="2.6640625" style="128" customWidth="1"/>
    <col min="1929" max="1929" width="0" style="128" hidden="1" customWidth="1"/>
    <col min="1930" max="1930" width="3.88671875" style="128" customWidth="1"/>
    <col min="1931" max="1931" width="30" style="128" customWidth="1"/>
    <col min="1932" max="1932" width="20.44140625" style="128" customWidth="1"/>
    <col min="1933" max="1933" width="8" style="128" customWidth="1"/>
    <col min="1934" max="1934" width="17" style="128" customWidth="1"/>
    <col min="1935" max="1935" width="37.33203125" style="128" customWidth="1"/>
    <col min="1936" max="1936" width="5.109375" style="128" customWidth="1"/>
    <col min="1937" max="1937" width="27.44140625" style="128" customWidth="1"/>
    <col min="1938" max="1938" width="14.109375" style="128" customWidth="1"/>
    <col min="1939" max="1940" width="8.109375" style="128" customWidth="1"/>
    <col min="1941" max="1941" width="9.77734375" style="128" customWidth="1"/>
    <col min="1942" max="1942" width="1.88671875" style="128" customWidth="1"/>
    <col min="1943" max="2148" width="11" style="128"/>
    <col min="2149" max="2149" width="10.44140625" style="128" customWidth="1"/>
    <col min="2150" max="2150" width="2.33203125" style="128" customWidth="1"/>
    <col min="2151" max="2152" width="5.6640625" style="128" customWidth="1"/>
    <col min="2153" max="2153" width="5.109375" style="128" customWidth="1"/>
    <col min="2154" max="2154" width="5.6640625" style="128" customWidth="1"/>
    <col min="2155" max="2155" width="12" style="128" customWidth="1"/>
    <col min="2156" max="2157" width="7.88671875" style="128" customWidth="1"/>
    <col min="2158" max="2158" width="2.109375" style="128" customWidth="1"/>
    <col min="2159" max="2159" width="7.77734375" style="128" customWidth="1"/>
    <col min="2160" max="2160" width="6.44140625" style="128" customWidth="1"/>
    <col min="2161" max="2163" width="3.21875" style="128" customWidth="1"/>
    <col min="2164" max="2164" width="3" style="128" customWidth="1"/>
    <col min="2165" max="2165" width="2.44140625" style="128" customWidth="1"/>
    <col min="2166" max="2166" width="2.6640625" style="128" customWidth="1"/>
    <col min="2167" max="2169" width="0" style="128" hidden="1" customWidth="1"/>
    <col min="2170" max="2170" width="3.88671875" style="128" customWidth="1"/>
    <col min="2171" max="2171" width="0" style="128" hidden="1" customWidth="1"/>
    <col min="2172" max="2173" width="13" style="128" customWidth="1"/>
    <col min="2174" max="2174" width="13.21875" style="128" customWidth="1"/>
    <col min="2175" max="2175" width="5.6640625" style="128" customWidth="1"/>
    <col min="2176" max="2176" width="13.21875" style="128" customWidth="1"/>
    <col min="2177" max="2177" width="3.6640625" style="128" customWidth="1"/>
    <col min="2178" max="2178" width="2.6640625" style="128" customWidth="1"/>
    <col min="2179" max="2181" width="0" style="128" hidden="1" customWidth="1"/>
    <col min="2182" max="2182" width="2.6640625" style="128" customWidth="1"/>
    <col min="2183" max="2183" width="0" style="128" hidden="1" customWidth="1"/>
    <col min="2184" max="2184" width="2.6640625" style="128" customWidth="1"/>
    <col min="2185" max="2185" width="0" style="128" hidden="1" customWidth="1"/>
    <col min="2186" max="2186" width="3.88671875" style="128" customWidth="1"/>
    <col min="2187" max="2187" width="30" style="128" customWidth="1"/>
    <col min="2188" max="2188" width="20.44140625" style="128" customWidth="1"/>
    <col min="2189" max="2189" width="8" style="128" customWidth="1"/>
    <col min="2190" max="2190" width="17" style="128" customWidth="1"/>
    <col min="2191" max="2191" width="37.33203125" style="128" customWidth="1"/>
    <col min="2192" max="2192" width="5.109375" style="128" customWidth="1"/>
    <col min="2193" max="2193" width="27.44140625" style="128" customWidth="1"/>
    <col min="2194" max="2194" width="14.109375" style="128" customWidth="1"/>
    <col min="2195" max="2196" width="8.109375" style="128" customWidth="1"/>
    <col min="2197" max="2197" width="9.77734375" style="128" customWidth="1"/>
    <col min="2198" max="2198" width="1.88671875" style="128" customWidth="1"/>
    <col min="2199" max="2404" width="11" style="128"/>
    <col min="2405" max="2405" width="10.44140625" style="128" customWidth="1"/>
    <col min="2406" max="2406" width="2.33203125" style="128" customWidth="1"/>
    <col min="2407" max="2408" width="5.6640625" style="128" customWidth="1"/>
    <col min="2409" max="2409" width="5.109375" style="128" customWidth="1"/>
    <col min="2410" max="2410" width="5.6640625" style="128" customWidth="1"/>
    <col min="2411" max="2411" width="12" style="128" customWidth="1"/>
    <col min="2412" max="2413" width="7.88671875" style="128" customWidth="1"/>
    <col min="2414" max="2414" width="2.109375" style="128" customWidth="1"/>
    <col min="2415" max="2415" width="7.77734375" style="128" customWidth="1"/>
    <col min="2416" max="2416" width="6.44140625" style="128" customWidth="1"/>
    <col min="2417" max="2419" width="3.21875" style="128" customWidth="1"/>
    <col min="2420" max="2420" width="3" style="128" customWidth="1"/>
    <col min="2421" max="2421" width="2.44140625" style="128" customWidth="1"/>
    <col min="2422" max="2422" width="2.6640625" style="128" customWidth="1"/>
    <col min="2423" max="2425" width="0" style="128" hidden="1" customWidth="1"/>
    <col min="2426" max="2426" width="3.88671875" style="128" customWidth="1"/>
    <col min="2427" max="2427" width="0" style="128" hidden="1" customWidth="1"/>
    <col min="2428" max="2429" width="13" style="128" customWidth="1"/>
    <col min="2430" max="2430" width="13.21875" style="128" customWidth="1"/>
    <col min="2431" max="2431" width="5.6640625" style="128" customWidth="1"/>
    <col min="2432" max="2432" width="13.21875" style="128" customWidth="1"/>
    <col min="2433" max="2433" width="3.6640625" style="128" customWidth="1"/>
    <col min="2434" max="2434" width="2.6640625" style="128" customWidth="1"/>
    <col min="2435" max="2437" width="0" style="128" hidden="1" customWidth="1"/>
    <col min="2438" max="2438" width="2.6640625" style="128" customWidth="1"/>
    <col min="2439" max="2439" width="0" style="128" hidden="1" customWidth="1"/>
    <col min="2440" max="2440" width="2.6640625" style="128" customWidth="1"/>
    <col min="2441" max="2441" width="0" style="128" hidden="1" customWidth="1"/>
    <col min="2442" max="2442" width="3.88671875" style="128" customWidth="1"/>
    <col min="2443" max="2443" width="30" style="128" customWidth="1"/>
    <col min="2444" max="2444" width="20.44140625" style="128" customWidth="1"/>
    <col min="2445" max="2445" width="8" style="128" customWidth="1"/>
    <col min="2446" max="2446" width="17" style="128" customWidth="1"/>
    <col min="2447" max="2447" width="37.33203125" style="128" customWidth="1"/>
    <col min="2448" max="2448" width="5.109375" style="128" customWidth="1"/>
    <col min="2449" max="2449" width="27.44140625" style="128" customWidth="1"/>
    <col min="2450" max="2450" width="14.109375" style="128" customWidth="1"/>
    <col min="2451" max="2452" width="8.109375" style="128" customWidth="1"/>
    <col min="2453" max="2453" width="9.77734375" style="128" customWidth="1"/>
    <col min="2454" max="2454" width="1.88671875" style="128" customWidth="1"/>
    <col min="2455" max="2660" width="11" style="128"/>
    <col min="2661" max="2661" width="10.44140625" style="128" customWidth="1"/>
    <col min="2662" max="2662" width="2.33203125" style="128" customWidth="1"/>
    <col min="2663" max="2664" width="5.6640625" style="128" customWidth="1"/>
    <col min="2665" max="2665" width="5.109375" style="128" customWidth="1"/>
    <col min="2666" max="2666" width="5.6640625" style="128" customWidth="1"/>
    <col min="2667" max="2667" width="12" style="128" customWidth="1"/>
    <col min="2668" max="2669" width="7.88671875" style="128" customWidth="1"/>
    <col min="2670" max="2670" width="2.109375" style="128" customWidth="1"/>
    <col min="2671" max="2671" width="7.77734375" style="128" customWidth="1"/>
    <col min="2672" max="2672" width="6.44140625" style="128" customWidth="1"/>
    <col min="2673" max="2675" width="3.21875" style="128" customWidth="1"/>
    <col min="2676" max="2676" width="3" style="128" customWidth="1"/>
    <col min="2677" max="2677" width="2.44140625" style="128" customWidth="1"/>
    <col min="2678" max="2678" width="2.6640625" style="128" customWidth="1"/>
    <col min="2679" max="2681" width="0" style="128" hidden="1" customWidth="1"/>
    <col min="2682" max="2682" width="3.88671875" style="128" customWidth="1"/>
    <col min="2683" max="2683" width="0" style="128" hidden="1" customWidth="1"/>
    <col min="2684" max="2685" width="13" style="128" customWidth="1"/>
    <col min="2686" max="2686" width="13.21875" style="128" customWidth="1"/>
    <col min="2687" max="2687" width="5.6640625" style="128" customWidth="1"/>
    <col min="2688" max="2688" width="13.21875" style="128" customWidth="1"/>
    <col min="2689" max="2689" width="3.6640625" style="128" customWidth="1"/>
    <col min="2690" max="2690" width="2.6640625" style="128" customWidth="1"/>
    <col min="2691" max="2693" width="0" style="128" hidden="1" customWidth="1"/>
    <col min="2694" max="2694" width="2.6640625" style="128" customWidth="1"/>
    <col min="2695" max="2695" width="0" style="128" hidden="1" customWidth="1"/>
    <col min="2696" max="2696" width="2.6640625" style="128" customWidth="1"/>
    <col min="2697" max="2697" width="0" style="128" hidden="1" customWidth="1"/>
    <col min="2698" max="2698" width="3.88671875" style="128" customWidth="1"/>
    <col min="2699" max="2699" width="30" style="128" customWidth="1"/>
    <col min="2700" max="2700" width="20.44140625" style="128" customWidth="1"/>
    <col min="2701" max="2701" width="8" style="128" customWidth="1"/>
    <col min="2702" max="2702" width="17" style="128" customWidth="1"/>
    <col min="2703" max="2703" width="37.33203125" style="128" customWidth="1"/>
    <col min="2704" max="2704" width="5.109375" style="128" customWidth="1"/>
    <col min="2705" max="2705" width="27.44140625" style="128" customWidth="1"/>
    <col min="2706" max="2706" width="14.109375" style="128" customWidth="1"/>
    <col min="2707" max="2708" width="8.109375" style="128" customWidth="1"/>
    <col min="2709" max="2709" width="9.77734375" style="128" customWidth="1"/>
    <col min="2710" max="2710" width="1.88671875" style="128" customWidth="1"/>
    <col min="2711" max="2916" width="11" style="128"/>
    <col min="2917" max="2917" width="10.44140625" style="128" customWidth="1"/>
    <col min="2918" max="2918" width="2.33203125" style="128" customWidth="1"/>
    <col min="2919" max="2920" width="5.6640625" style="128" customWidth="1"/>
    <col min="2921" max="2921" width="5.109375" style="128" customWidth="1"/>
    <col min="2922" max="2922" width="5.6640625" style="128" customWidth="1"/>
    <col min="2923" max="2923" width="12" style="128" customWidth="1"/>
    <col min="2924" max="2925" width="7.88671875" style="128" customWidth="1"/>
    <col min="2926" max="2926" width="2.109375" style="128" customWidth="1"/>
    <col min="2927" max="2927" width="7.77734375" style="128" customWidth="1"/>
    <col min="2928" max="2928" width="6.44140625" style="128" customWidth="1"/>
    <col min="2929" max="2931" width="3.21875" style="128" customWidth="1"/>
    <col min="2932" max="2932" width="3" style="128" customWidth="1"/>
    <col min="2933" max="2933" width="2.44140625" style="128" customWidth="1"/>
    <col min="2934" max="2934" width="2.6640625" style="128" customWidth="1"/>
    <col min="2935" max="2937" width="0" style="128" hidden="1" customWidth="1"/>
    <col min="2938" max="2938" width="3.88671875" style="128" customWidth="1"/>
    <col min="2939" max="2939" width="0" style="128" hidden="1" customWidth="1"/>
    <col min="2940" max="2941" width="13" style="128" customWidth="1"/>
    <col min="2942" max="2942" width="13.21875" style="128" customWidth="1"/>
    <col min="2943" max="2943" width="5.6640625" style="128" customWidth="1"/>
    <col min="2944" max="2944" width="13.21875" style="128" customWidth="1"/>
    <col min="2945" max="2945" width="3.6640625" style="128" customWidth="1"/>
    <col min="2946" max="2946" width="2.6640625" style="128" customWidth="1"/>
    <col min="2947" max="2949" width="0" style="128" hidden="1" customWidth="1"/>
    <col min="2950" max="2950" width="2.6640625" style="128" customWidth="1"/>
    <col min="2951" max="2951" width="0" style="128" hidden="1" customWidth="1"/>
    <col min="2952" max="2952" width="2.6640625" style="128" customWidth="1"/>
    <col min="2953" max="2953" width="0" style="128" hidden="1" customWidth="1"/>
    <col min="2954" max="2954" width="3.88671875" style="128" customWidth="1"/>
    <col min="2955" max="2955" width="30" style="128" customWidth="1"/>
    <col min="2956" max="2956" width="20.44140625" style="128" customWidth="1"/>
    <col min="2957" max="2957" width="8" style="128" customWidth="1"/>
    <col min="2958" max="2958" width="17" style="128" customWidth="1"/>
    <col min="2959" max="2959" width="37.33203125" style="128" customWidth="1"/>
    <col min="2960" max="2960" width="5.109375" style="128" customWidth="1"/>
    <col min="2961" max="2961" width="27.44140625" style="128" customWidth="1"/>
    <col min="2962" max="2962" width="14.109375" style="128" customWidth="1"/>
    <col min="2963" max="2964" width="8.109375" style="128" customWidth="1"/>
    <col min="2965" max="2965" width="9.77734375" style="128" customWidth="1"/>
    <col min="2966" max="2966" width="1.88671875" style="128" customWidth="1"/>
    <col min="2967" max="3172" width="11" style="128"/>
    <col min="3173" max="3173" width="10.44140625" style="128" customWidth="1"/>
    <col min="3174" max="3174" width="2.33203125" style="128" customWidth="1"/>
    <col min="3175" max="3176" width="5.6640625" style="128" customWidth="1"/>
    <col min="3177" max="3177" width="5.109375" style="128" customWidth="1"/>
    <col min="3178" max="3178" width="5.6640625" style="128" customWidth="1"/>
    <col min="3179" max="3179" width="12" style="128" customWidth="1"/>
    <col min="3180" max="3181" width="7.88671875" style="128" customWidth="1"/>
    <col min="3182" max="3182" width="2.109375" style="128" customWidth="1"/>
    <col min="3183" max="3183" width="7.77734375" style="128" customWidth="1"/>
    <col min="3184" max="3184" width="6.44140625" style="128" customWidth="1"/>
    <col min="3185" max="3187" width="3.21875" style="128" customWidth="1"/>
    <col min="3188" max="3188" width="3" style="128" customWidth="1"/>
    <col min="3189" max="3189" width="2.44140625" style="128" customWidth="1"/>
    <col min="3190" max="3190" width="2.6640625" style="128" customWidth="1"/>
    <col min="3191" max="3193" width="0" style="128" hidden="1" customWidth="1"/>
    <col min="3194" max="3194" width="3.88671875" style="128" customWidth="1"/>
    <col min="3195" max="3195" width="0" style="128" hidden="1" customWidth="1"/>
    <col min="3196" max="3197" width="13" style="128" customWidth="1"/>
    <col min="3198" max="3198" width="13.21875" style="128" customWidth="1"/>
    <col min="3199" max="3199" width="5.6640625" style="128" customWidth="1"/>
    <col min="3200" max="3200" width="13.21875" style="128" customWidth="1"/>
    <col min="3201" max="3201" width="3.6640625" style="128" customWidth="1"/>
    <col min="3202" max="3202" width="2.6640625" style="128" customWidth="1"/>
    <col min="3203" max="3205" width="0" style="128" hidden="1" customWidth="1"/>
    <col min="3206" max="3206" width="2.6640625" style="128" customWidth="1"/>
    <col min="3207" max="3207" width="0" style="128" hidden="1" customWidth="1"/>
    <col min="3208" max="3208" width="2.6640625" style="128" customWidth="1"/>
    <col min="3209" max="3209" width="0" style="128" hidden="1" customWidth="1"/>
    <col min="3210" max="3210" width="3.88671875" style="128" customWidth="1"/>
    <col min="3211" max="3211" width="30" style="128" customWidth="1"/>
    <col min="3212" max="3212" width="20.44140625" style="128" customWidth="1"/>
    <col min="3213" max="3213" width="8" style="128" customWidth="1"/>
    <col min="3214" max="3214" width="17" style="128" customWidth="1"/>
    <col min="3215" max="3215" width="37.33203125" style="128" customWidth="1"/>
    <col min="3216" max="3216" width="5.109375" style="128" customWidth="1"/>
    <col min="3217" max="3217" width="27.44140625" style="128" customWidth="1"/>
    <col min="3218" max="3218" width="14.109375" style="128" customWidth="1"/>
    <col min="3219" max="3220" width="8.109375" style="128" customWidth="1"/>
    <col min="3221" max="3221" width="9.77734375" style="128" customWidth="1"/>
    <col min="3222" max="3222" width="1.88671875" style="128" customWidth="1"/>
    <col min="3223" max="3428" width="11" style="128"/>
    <col min="3429" max="3429" width="10.44140625" style="128" customWidth="1"/>
    <col min="3430" max="3430" width="2.33203125" style="128" customWidth="1"/>
    <col min="3431" max="3432" width="5.6640625" style="128" customWidth="1"/>
    <col min="3433" max="3433" width="5.109375" style="128" customWidth="1"/>
    <col min="3434" max="3434" width="5.6640625" style="128" customWidth="1"/>
    <col min="3435" max="3435" width="12" style="128" customWidth="1"/>
    <col min="3436" max="3437" width="7.88671875" style="128" customWidth="1"/>
    <col min="3438" max="3438" width="2.109375" style="128" customWidth="1"/>
    <col min="3439" max="3439" width="7.77734375" style="128" customWidth="1"/>
    <col min="3440" max="3440" width="6.44140625" style="128" customWidth="1"/>
    <col min="3441" max="3443" width="3.21875" style="128" customWidth="1"/>
    <col min="3444" max="3444" width="3" style="128" customWidth="1"/>
    <col min="3445" max="3445" width="2.44140625" style="128" customWidth="1"/>
    <col min="3446" max="3446" width="2.6640625" style="128" customWidth="1"/>
    <col min="3447" max="3449" width="0" style="128" hidden="1" customWidth="1"/>
    <col min="3450" max="3450" width="3.88671875" style="128" customWidth="1"/>
    <col min="3451" max="3451" width="0" style="128" hidden="1" customWidth="1"/>
    <col min="3452" max="3453" width="13" style="128" customWidth="1"/>
    <col min="3454" max="3454" width="13.21875" style="128" customWidth="1"/>
    <col min="3455" max="3455" width="5.6640625" style="128" customWidth="1"/>
    <col min="3456" max="3456" width="13.21875" style="128" customWidth="1"/>
    <col min="3457" max="3457" width="3.6640625" style="128" customWidth="1"/>
    <col min="3458" max="3458" width="2.6640625" style="128" customWidth="1"/>
    <col min="3459" max="3461" width="0" style="128" hidden="1" customWidth="1"/>
    <col min="3462" max="3462" width="2.6640625" style="128" customWidth="1"/>
    <col min="3463" max="3463" width="0" style="128" hidden="1" customWidth="1"/>
    <col min="3464" max="3464" width="2.6640625" style="128" customWidth="1"/>
    <col min="3465" max="3465" width="0" style="128" hidden="1" customWidth="1"/>
    <col min="3466" max="3466" width="3.88671875" style="128" customWidth="1"/>
    <col min="3467" max="3467" width="30" style="128" customWidth="1"/>
    <col min="3468" max="3468" width="20.44140625" style="128" customWidth="1"/>
    <col min="3469" max="3469" width="8" style="128" customWidth="1"/>
    <col min="3470" max="3470" width="17" style="128" customWidth="1"/>
    <col min="3471" max="3471" width="37.33203125" style="128" customWidth="1"/>
    <col min="3472" max="3472" width="5.109375" style="128" customWidth="1"/>
    <col min="3473" max="3473" width="27.44140625" style="128" customWidth="1"/>
    <col min="3474" max="3474" width="14.109375" style="128" customWidth="1"/>
    <col min="3475" max="3476" width="8.109375" style="128" customWidth="1"/>
    <col min="3477" max="3477" width="9.77734375" style="128" customWidth="1"/>
    <col min="3478" max="3478" width="1.88671875" style="128" customWidth="1"/>
    <col min="3479" max="3684" width="11" style="128"/>
    <col min="3685" max="3685" width="10.44140625" style="128" customWidth="1"/>
    <col min="3686" max="3686" width="2.33203125" style="128" customWidth="1"/>
    <col min="3687" max="3688" width="5.6640625" style="128" customWidth="1"/>
    <col min="3689" max="3689" width="5.109375" style="128" customWidth="1"/>
    <col min="3690" max="3690" width="5.6640625" style="128" customWidth="1"/>
    <col min="3691" max="3691" width="12" style="128" customWidth="1"/>
    <col min="3692" max="3693" width="7.88671875" style="128" customWidth="1"/>
    <col min="3694" max="3694" width="2.109375" style="128" customWidth="1"/>
    <col min="3695" max="3695" width="7.77734375" style="128" customWidth="1"/>
    <col min="3696" max="3696" width="6.44140625" style="128" customWidth="1"/>
    <col min="3697" max="3699" width="3.21875" style="128" customWidth="1"/>
    <col min="3700" max="3700" width="3" style="128" customWidth="1"/>
    <col min="3701" max="3701" width="2.44140625" style="128" customWidth="1"/>
    <col min="3702" max="3702" width="2.6640625" style="128" customWidth="1"/>
    <col min="3703" max="3705" width="0" style="128" hidden="1" customWidth="1"/>
    <col min="3706" max="3706" width="3.88671875" style="128" customWidth="1"/>
    <col min="3707" max="3707" width="0" style="128" hidden="1" customWidth="1"/>
    <col min="3708" max="3709" width="13" style="128" customWidth="1"/>
    <col min="3710" max="3710" width="13.21875" style="128" customWidth="1"/>
    <col min="3711" max="3711" width="5.6640625" style="128" customWidth="1"/>
    <col min="3712" max="3712" width="13.21875" style="128" customWidth="1"/>
    <col min="3713" max="3713" width="3.6640625" style="128" customWidth="1"/>
    <col min="3714" max="3714" width="2.6640625" style="128" customWidth="1"/>
    <col min="3715" max="3717" width="0" style="128" hidden="1" customWidth="1"/>
    <col min="3718" max="3718" width="2.6640625" style="128" customWidth="1"/>
    <col min="3719" max="3719" width="0" style="128" hidden="1" customWidth="1"/>
    <col min="3720" max="3720" width="2.6640625" style="128" customWidth="1"/>
    <col min="3721" max="3721" width="0" style="128" hidden="1" customWidth="1"/>
    <col min="3722" max="3722" width="3.88671875" style="128" customWidth="1"/>
    <col min="3723" max="3723" width="30" style="128" customWidth="1"/>
    <col min="3724" max="3724" width="20.44140625" style="128" customWidth="1"/>
    <col min="3725" max="3725" width="8" style="128" customWidth="1"/>
    <col min="3726" max="3726" width="17" style="128" customWidth="1"/>
    <col min="3727" max="3727" width="37.33203125" style="128" customWidth="1"/>
    <col min="3728" max="3728" width="5.109375" style="128" customWidth="1"/>
    <col min="3729" max="3729" width="27.44140625" style="128" customWidth="1"/>
    <col min="3730" max="3730" width="14.109375" style="128" customWidth="1"/>
    <col min="3731" max="3732" width="8.109375" style="128" customWidth="1"/>
    <col min="3733" max="3733" width="9.77734375" style="128" customWidth="1"/>
    <col min="3734" max="3734" width="1.88671875" style="128" customWidth="1"/>
    <col min="3735" max="3940" width="11" style="128"/>
    <col min="3941" max="3941" width="10.44140625" style="128" customWidth="1"/>
    <col min="3942" max="3942" width="2.33203125" style="128" customWidth="1"/>
    <col min="3943" max="3944" width="5.6640625" style="128" customWidth="1"/>
    <col min="3945" max="3945" width="5.109375" style="128" customWidth="1"/>
    <col min="3946" max="3946" width="5.6640625" style="128" customWidth="1"/>
    <col min="3947" max="3947" width="12" style="128" customWidth="1"/>
    <col min="3948" max="3949" width="7.88671875" style="128" customWidth="1"/>
    <col min="3950" max="3950" width="2.109375" style="128" customWidth="1"/>
    <col min="3951" max="3951" width="7.77734375" style="128" customWidth="1"/>
    <col min="3952" max="3952" width="6.44140625" style="128" customWidth="1"/>
    <col min="3953" max="3955" width="3.21875" style="128" customWidth="1"/>
    <col min="3956" max="3956" width="3" style="128" customWidth="1"/>
    <col min="3957" max="3957" width="2.44140625" style="128" customWidth="1"/>
    <col min="3958" max="3958" width="2.6640625" style="128" customWidth="1"/>
    <col min="3959" max="3961" width="0" style="128" hidden="1" customWidth="1"/>
    <col min="3962" max="3962" width="3.88671875" style="128" customWidth="1"/>
    <col min="3963" max="3963" width="0" style="128" hidden="1" customWidth="1"/>
    <col min="3964" max="3965" width="13" style="128" customWidth="1"/>
    <col min="3966" max="3966" width="13.21875" style="128" customWidth="1"/>
    <col min="3967" max="3967" width="5.6640625" style="128" customWidth="1"/>
    <col min="3968" max="3968" width="13.21875" style="128" customWidth="1"/>
    <col min="3969" max="3969" width="3.6640625" style="128" customWidth="1"/>
    <col min="3970" max="3970" width="2.6640625" style="128" customWidth="1"/>
    <col min="3971" max="3973" width="0" style="128" hidden="1" customWidth="1"/>
    <col min="3974" max="3974" width="2.6640625" style="128" customWidth="1"/>
    <col min="3975" max="3975" width="0" style="128" hidden="1" customWidth="1"/>
    <col min="3976" max="3976" width="2.6640625" style="128" customWidth="1"/>
    <col min="3977" max="3977" width="0" style="128" hidden="1" customWidth="1"/>
    <col min="3978" max="3978" width="3.88671875" style="128" customWidth="1"/>
    <col min="3979" max="3979" width="30" style="128" customWidth="1"/>
    <col min="3980" max="3980" width="20.44140625" style="128" customWidth="1"/>
    <col min="3981" max="3981" width="8" style="128" customWidth="1"/>
    <col min="3982" max="3982" width="17" style="128" customWidth="1"/>
    <col min="3983" max="3983" width="37.33203125" style="128" customWidth="1"/>
    <col min="3984" max="3984" width="5.109375" style="128" customWidth="1"/>
    <col min="3985" max="3985" width="27.44140625" style="128" customWidth="1"/>
    <col min="3986" max="3986" width="14.109375" style="128" customWidth="1"/>
    <col min="3987" max="3988" width="8.109375" style="128" customWidth="1"/>
    <col min="3989" max="3989" width="9.77734375" style="128" customWidth="1"/>
    <col min="3990" max="3990" width="1.88671875" style="128" customWidth="1"/>
    <col min="3991" max="4196" width="11" style="128"/>
    <col min="4197" max="4197" width="10.44140625" style="128" customWidth="1"/>
    <col min="4198" max="4198" width="2.33203125" style="128" customWidth="1"/>
    <col min="4199" max="4200" width="5.6640625" style="128" customWidth="1"/>
    <col min="4201" max="4201" width="5.109375" style="128" customWidth="1"/>
    <col min="4202" max="4202" width="5.6640625" style="128" customWidth="1"/>
    <col min="4203" max="4203" width="12" style="128" customWidth="1"/>
    <col min="4204" max="4205" width="7.88671875" style="128" customWidth="1"/>
    <col min="4206" max="4206" width="2.109375" style="128" customWidth="1"/>
    <col min="4207" max="4207" width="7.77734375" style="128" customWidth="1"/>
    <col min="4208" max="4208" width="6.44140625" style="128" customWidth="1"/>
    <col min="4209" max="4211" width="3.21875" style="128" customWidth="1"/>
    <col min="4212" max="4212" width="3" style="128" customWidth="1"/>
    <col min="4213" max="4213" width="2.44140625" style="128" customWidth="1"/>
    <col min="4214" max="4214" width="2.6640625" style="128" customWidth="1"/>
    <col min="4215" max="4217" width="0" style="128" hidden="1" customWidth="1"/>
    <col min="4218" max="4218" width="3.88671875" style="128" customWidth="1"/>
    <col min="4219" max="4219" width="0" style="128" hidden="1" customWidth="1"/>
    <col min="4220" max="4221" width="13" style="128" customWidth="1"/>
    <col min="4222" max="4222" width="13.21875" style="128" customWidth="1"/>
    <col min="4223" max="4223" width="5.6640625" style="128" customWidth="1"/>
    <col min="4224" max="4224" width="13.21875" style="128" customWidth="1"/>
    <col min="4225" max="4225" width="3.6640625" style="128" customWidth="1"/>
    <col min="4226" max="4226" width="2.6640625" style="128" customWidth="1"/>
    <col min="4227" max="4229" width="0" style="128" hidden="1" customWidth="1"/>
    <col min="4230" max="4230" width="2.6640625" style="128" customWidth="1"/>
    <col min="4231" max="4231" width="0" style="128" hidden="1" customWidth="1"/>
    <col min="4232" max="4232" width="2.6640625" style="128" customWidth="1"/>
    <col min="4233" max="4233" width="0" style="128" hidden="1" customWidth="1"/>
    <col min="4234" max="4234" width="3.88671875" style="128" customWidth="1"/>
    <col min="4235" max="4235" width="30" style="128" customWidth="1"/>
    <col min="4236" max="4236" width="20.44140625" style="128" customWidth="1"/>
    <col min="4237" max="4237" width="8" style="128" customWidth="1"/>
    <col min="4238" max="4238" width="17" style="128" customWidth="1"/>
    <col min="4239" max="4239" width="37.33203125" style="128" customWidth="1"/>
    <col min="4240" max="4240" width="5.109375" style="128" customWidth="1"/>
    <col min="4241" max="4241" width="27.44140625" style="128" customWidth="1"/>
    <col min="4242" max="4242" width="14.109375" style="128" customWidth="1"/>
    <col min="4243" max="4244" width="8.109375" style="128" customWidth="1"/>
    <col min="4245" max="4245" width="9.77734375" style="128" customWidth="1"/>
    <col min="4246" max="4246" width="1.88671875" style="128" customWidth="1"/>
    <col min="4247" max="4452" width="11" style="128"/>
    <col min="4453" max="4453" width="10.44140625" style="128" customWidth="1"/>
    <col min="4454" max="4454" width="2.33203125" style="128" customWidth="1"/>
    <col min="4455" max="4456" width="5.6640625" style="128" customWidth="1"/>
    <col min="4457" max="4457" width="5.109375" style="128" customWidth="1"/>
    <col min="4458" max="4458" width="5.6640625" style="128" customWidth="1"/>
    <col min="4459" max="4459" width="12" style="128" customWidth="1"/>
    <col min="4460" max="4461" width="7.88671875" style="128" customWidth="1"/>
    <col min="4462" max="4462" width="2.109375" style="128" customWidth="1"/>
    <col min="4463" max="4463" width="7.77734375" style="128" customWidth="1"/>
    <col min="4464" max="4464" width="6.44140625" style="128" customWidth="1"/>
    <col min="4465" max="4467" width="3.21875" style="128" customWidth="1"/>
    <col min="4468" max="4468" width="3" style="128" customWidth="1"/>
    <col min="4469" max="4469" width="2.44140625" style="128" customWidth="1"/>
    <col min="4470" max="4470" width="2.6640625" style="128" customWidth="1"/>
    <col min="4471" max="4473" width="0" style="128" hidden="1" customWidth="1"/>
    <col min="4474" max="4474" width="3.88671875" style="128" customWidth="1"/>
    <col min="4475" max="4475" width="0" style="128" hidden="1" customWidth="1"/>
    <col min="4476" max="4477" width="13" style="128" customWidth="1"/>
    <col min="4478" max="4478" width="13.21875" style="128" customWidth="1"/>
    <col min="4479" max="4479" width="5.6640625" style="128" customWidth="1"/>
    <col min="4480" max="4480" width="13.21875" style="128" customWidth="1"/>
    <col min="4481" max="4481" width="3.6640625" style="128" customWidth="1"/>
    <col min="4482" max="4482" width="2.6640625" style="128" customWidth="1"/>
    <col min="4483" max="4485" width="0" style="128" hidden="1" customWidth="1"/>
    <col min="4486" max="4486" width="2.6640625" style="128" customWidth="1"/>
    <col min="4487" max="4487" width="0" style="128" hidden="1" customWidth="1"/>
    <col min="4488" max="4488" width="2.6640625" style="128" customWidth="1"/>
    <col min="4489" max="4489" width="0" style="128" hidden="1" customWidth="1"/>
    <col min="4490" max="4490" width="3.88671875" style="128" customWidth="1"/>
    <col min="4491" max="4491" width="30" style="128" customWidth="1"/>
    <col min="4492" max="4492" width="20.44140625" style="128" customWidth="1"/>
    <col min="4493" max="4493" width="8" style="128" customWidth="1"/>
    <col min="4494" max="4494" width="17" style="128" customWidth="1"/>
    <col min="4495" max="4495" width="37.33203125" style="128" customWidth="1"/>
    <col min="4496" max="4496" width="5.109375" style="128" customWidth="1"/>
    <col min="4497" max="4497" width="27.44140625" style="128" customWidth="1"/>
    <col min="4498" max="4498" width="14.109375" style="128" customWidth="1"/>
    <col min="4499" max="4500" width="8.109375" style="128" customWidth="1"/>
    <col min="4501" max="4501" width="9.77734375" style="128" customWidth="1"/>
    <col min="4502" max="4502" width="1.88671875" style="128" customWidth="1"/>
    <col min="4503" max="4708" width="11" style="128"/>
    <col min="4709" max="4709" width="10.44140625" style="128" customWidth="1"/>
    <col min="4710" max="4710" width="2.33203125" style="128" customWidth="1"/>
    <col min="4711" max="4712" width="5.6640625" style="128" customWidth="1"/>
    <col min="4713" max="4713" width="5.109375" style="128" customWidth="1"/>
    <col min="4714" max="4714" width="5.6640625" style="128" customWidth="1"/>
    <col min="4715" max="4715" width="12" style="128" customWidth="1"/>
    <col min="4716" max="4717" width="7.88671875" style="128" customWidth="1"/>
    <col min="4718" max="4718" width="2.109375" style="128" customWidth="1"/>
    <col min="4719" max="4719" width="7.77734375" style="128" customWidth="1"/>
    <col min="4720" max="4720" width="6.44140625" style="128" customWidth="1"/>
    <col min="4721" max="4723" width="3.21875" style="128" customWidth="1"/>
    <col min="4724" max="4724" width="3" style="128" customWidth="1"/>
    <col min="4725" max="4725" width="2.44140625" style="128" customWidth="1"/>
    <col min="4726" max="4726" width="2.6640625" style="128" customWidth="1"/>
    <col min="4727" max="4729" width="0" style="128" hidden="1" customWidth="1"/>
    <col min="4730" max="4730" width="3.88671875" style="128" customWidth="1"/>
    <col min="4731" max="4731" width="0" style="128" hidden="1" customWidth="1"/>
    <col min="4732" max="4733" width="13" style="128" customWidth="1"/>
    <col min="4734" max="4734" width="13.21875" style="128" customWidth="1"/>
    <col min="4735" max="4735" width="5.6640625" style="128" customWidth="1"/>
    <col min="4736" max="4736" width="13.21875" style="128" customWidth="1"/>
    <col min="4737" max="4737" width="3.6640625" style="128" customWidth="1"/>
    <col min="4738" max="4738" width="2.6640625" style="128" customWidth="1"/>
    <col min="4739" max="4741" width="0" style="128" hidden="1" customWidth="1"/>
    <col min="4742" max="4742" width="2.6640625" style="128" customWidth="1"/>
    <col min="4743" max="4743" width="0" style="128" hidden="1" customWidth="1"/>
    <col min="4744" max="4744" width="2.6640625" style="128" customWidth="1"/>
    <col min="4745" max="4745" width="0" style="128" hidden="1" customWidth="1"/>
    <col min="4746" max="4746" width="3.88671875" style="128" customWidth="1"/>
    <col min="4747" max="4747" width="30" style="128" customWidth="1"/>
    <col min="4748" max="4748" width="20.44140625" style="128" customWidth="1"/>
    <col min="4749" max="4749" width="8" style="128" customWidth="1"/>
    <col min="4750" max="4750" width="17" style="128" customWidth="1"/>
    <col min="4751" max="4751" width="37.33203125" style="128" customWidth="1"/>
    <col min="4752" max="4752" width="5.109375" style="128" customWidth="1"/>
    <col min="4753" max="4753" width="27.44140625" style="128" customWidth="1"/>
    <col min="4754" max="4754" width="14.109375" style="128" customWidth="1"/>
    <col min="4755" max="4756" width="8.109375" style="128" customWidth="1"/>
    <col min="4757" max="4757" width="9.77734375" style="128" customWidth="1"/>
    <col min="4758" max="4758" width="1.88671875" style="128" customWidth="1"/>
    <col min="4759" max="4964" width="11" style="128"/>
    <col min="4965" max="4965" width="10.44140625" style="128" customWidth="1"/>
    <col min="4966" max="4966" width="2.33203125" style="128" customWidth="1"/>
    <col min="4967" max="4968" width="5.6640625" style="128" customWidth="1"/>
    <col min="4969" max="4969" width="5.109375" style="128" customWidth="1"/>
    <col min="4970" max="4970" width="5.6640625" style="128" customWidth="1"/>
    <col min="4971" max="4971" width="12" style="128" customWidth="1"/>
    <col min="4972" max="4973" width="7.88671875" style="128" customWidth="1"/>
    <col min="4974" max="4974" width="2.109375" style="128" customWidth="1"/>
    <col min="4975" max="4975" width="7.77734375" style="128" customWidth="1"/>
    <col min="4976" max="4976" width="6.44140625" style="128" customWidth="1"/>
    <col min="4977" max="4979" width="3.21875" style="128" customWidth="1"/>
    <col min="4980" max="4980" width="3" style="128" customWidth="1"/>
    <col min="4981" max="4981" width="2.44140625" style="128" customWidth="1"/>
    <col min="4982" max="4982" width="2.6640625" style="128" customWidth="1"/>
    <col min="4983" max="4985" width="0" style="128" hidden="1" customWidth="1"/>
    <col min="4986" max="4986" width="3.88671875" style="128" customWidth="1"/>
    <col min="4987" max="4987" width="0" style="128" hidden="1" customWidth="1"/>
    <col min="4988" max="4989" width="13" style="128" customWidth="1"/>
    <col min="4990" max="4990" width="13.21875" style="128" customWidth="1"/>
    <col min="4991" max="4991" width="5.6640625" style="128" customWidth="1"/>
    <col min="4992" max="4992" width="13.21875" style="128" customWidth="1"/>
    <col min="4993" max="4993" width="3.6640625" style="128" customWidth="1"/>
    <col min="4994" max="4994" width="2.6640625" style="128" customWidth="1"/>
    <col min="4995" max="4997" width="0" style="128" hidden="1" customWidth="1"/>
    <col min="4998" max="4998" width="2.6640625" style="128" customWidth="1"/>
    <col min="4999" max="4999" width="0" style="128" hidden="1" customWidth="1"/>
    <col min="5000" max="5000" width="2.6640625" style="128" customWidth="1"/>
    <col min="5001" max="5001" width="0" style="128" hidden="1" customWidth="1"/>
    <col min="5002" max="5002" width="3.88671875" style="128" customWidth="1"/>
    <col min="5003" max="5003" width="30" style="128" customWidth="1"/>
    <col min="5004" max="5004" width="20.44140625" style="128" customWidth="1"/>
    <col min="5005" max="5005" width="8" style="128" customWidth="1"/>
    <col min="5006" max="5006" width="17" style="128" customWidth="1"/>
    <col min="5007" max="5007" width="37.33203125" style="128" customWidth="1"/>
    <col min="5008" max="5008" width="5.109375" style="128" customWidth="1"/>
    <col min="5009" max="5009" width="27.44140625" style="128" customWidth="1"/>
    <col min="5010" max="5010" width="14.109375" style="128" customWidth="1"/>
    <col min="5011" max="5012" width="8.109375" style="128" customWidth="1"/>
    <col min="5013" max="5013" width="9.77734375" style="128" customWidth="1"/>
    <col min="5014" max="5014" width="1.88671875" style="128" customWidth="1"/>
    <col min="5015" max="5220" width="11" style="128"/>
    <col min="5221" max="5221" width="10.44140625" style="128" customWidth="1"/>
    <col min="5222" max="5222" width="2.33203125" style="128" customWidth="1"/>
    <col min="5223" max="5224" width="5.6640625" style="128" customWidth="1"/>
    <col min="5225" max="5225" width="5.109375" style="128" customWidth="1"/>
    <col min="5226" max="5226" width="5.6640625" style="128" customWidth="1"/>
    <col min="5227" max="5227" width="12" style="128" customWidth="1"/>
    <col min="5228" max="5229" width="7.88671875" style="128" customWidth="1"/>
    <col min="5230" max="5230" width="2.109375" style="128" customWidth="1"/>
    <col min="5231" max="5231" width="7.77734375" style="128" customWidth="1"/>
    <col min="5232" max="5232" width="6.44140625" style="128" customWidth="1"/>
    <col min="5233" max="5235" width="3.21875" style="128" customWidth="1"/>
    <col min="5236" max="5236" width="3" style="128" customWidth="1"/>
    <col min="5237" max="5237" width="2.44140625" style="128" customWidth="1"/>
    <col min="5238" max="5238" width="2.6640625" style="128" customWidth="1"/>
    <col min="5239" max="5241" width="0" style="128" hidden="1" customWidth="1"/>
    <col min="5242" max="5242" width="3.88671875" style="128" customWidth="1"/>
    <col min="5243" max="5243" width="0" style="128" hidden="1" customWidth="1"/>
    <col min="5244" max="5245" width="13" style="128" customWidth="1"/>
    <col min="5246" max="5246" width="13.21875" style="128" customWidth="1"/>
    <col min="5247" max="5247" width="5.6640625" style="128" customWidth="1"/>
    <col min="5248" max="5248" width="13.21875" style="128" customWidth="1"/>
    <col min="5249" max="5249" width="3.6640625" style="128" customWidth="1"/>
    <col min="5250" max="5250" width="2.6640625" style="128" customWidth="1"/>
    <col min="5251" max="5253" width="0" style="128" hidden="1" customWidth="1"/>
    <col min="5254" max="5254" width="2.6640625" style="128" customWidth="1"/>
    <col min="5255" max="5255" width="0" style="128" hidden="1" customWidth="1"/>
    <col min="5256" max="5256" width="2.6640625" style="128" customWidth="1"/>
    <col min="5257" max="5257" width="0" style="128" hidden="1" customWidth="1"/>
    <col min="5258" max="5258" width="3.88671875" style="128" customWidth="1"/>
    <col min="5259" max="5259" width="30" style="128" customWidth="1"/>
    <col min="5260" max="5260" width="20.44140625" style="128" customWidth="1"/>
    <col min="5261" max="5261" width="8" style="128" customWidth="1"/>
    <col min="5262" max="5262" width="17" style="128" customWidth="1"/>
    <col min="5263" max="5263" width="37.33203125" style="128" customWidth="1"/>
    <col min="5264" max="5264" width="5.109375" style="128" customWidth="1"/>
    <col min="5265" max="5265" width="27.44140625" style="128" customWidth="1"/>
    <col min="5266" max="5266" width="14.109375" style="128" customWidth="1"/>
    <col min="5267" max="5268" width="8.109375" style="128" customWidth="1"/>
    <col min="5269" max="5269" width="9.77734375" style="128" customWidth="1"/>
    <col min="5270" max="5270" width="1.88671875" style="128" customWidth="1"/>
    <col min="5271" max="5476" width="11" style="128"/>
    <col min="5477" max="5477" width="10.44140625" style="128" customWidth="1"/>
    <col min="5478" max="5478" width="2.33203125" style="128" customWidth="1"/>
    <col min="5479" max="5480" width="5.6640625" style="128" customWidth="1"/>
    <col min="5481" max="5481" width="5.109375" style="128" customWidth="1"/>
    <col min="5482" max="5482" width="5.6640625" style="128" customWidth="1"/>
    <col min="5483" max="5483" width="12" style="128" customWidth="1"/>
    <col min="5484" max="5485" width="7.88671875" style="128" customWidth="1"/>
    <col min="5486" max="5486" width="2.109375" style="128" customWidth="1"/>
    <col min="5487" max="5487" width="7.77734375" style="128" customWidth="1"/>
    <col min="5488" max="5488" width="6.44140625" style="128" customWidth="1"/>
    <col min="5489" max="5491" width="3.21875" style="128" customWidth="1"/>
    <col min="5492" max="5492" width="3" style="128" customWidth="1"/>
    <col min="5493" max="5493" width="2.44140625" style="128" customWidth="1"/>
    <col min="5494" max="5494" width="2.6640625" style="128" customWidth="1"/>
    <col min="5495" max="5497" width="0" style="128" hidden="1" customWidth="1"/>
    <col min="5498" max="5498" width="3.88671875" style="128" customWidth="1"/>
    <col min="5499" max="5499" width="0" style="128" hidden="1" customWidth="1"/>
    <col min="5500" max="5501" width="13" style="128" customWidth="1"/>
    <col min="5502" max="5502" width="13.21875" style="128" customWidth="1"/>
    <col min="5503" max="5503" width="5.6640625" style="128" customWidth="1"/>
    <col min="5504" max="5504" width="13.21875" style="128" customWidth="1"/>
    <col min="5505" max="5505" width="3.6640625" style="128" customWidth="1"/>
    <col min="5506" max="5506" width="2.6640625" style="128" customWidth="1"/>
    <col min="5507" max="5509" width="0" style="128" hidden="1" customWidth="1"/>
    <col min="5510" max="5510" width="2.6640625" style="128" customWidth="1"/>
    <col min="5511" max="5511" width="0" style="128" hidden="1" customWidth="1"/>
    <col min="5512" max="5512" width="2.6640625" style="128" customWidth="1"/>
    <col min="5513" max="5513" width="0" style="128" hidden="1" customWidth="1"/>
    <col min="5514" max="5514" width="3.88671875" style="128" customWidth="1"/>
    <col min="5515" max="5515" width="30" style="128" customWidth="1"/>
    <col min="5516" max="5516" width="20.44140625" style="128" customWidth="1"/>
    <col min="5517" max="5517" width="8" style="128" customWidth="1"/>
    <col min="5518" max="5518" width="17" style="128" customWidth="1"/>
    <col min="5519" max="5519" width="37.33203125" style="128" customWidth="1"/>
    <col min="5520" max="5520" width="5.109375" style="128" customWidth="1"/>
    <col min="5521" max="5521" width="27.44140625" style="128" customWidth="1"/>
    <col min="5522" max="5522" width="14.109375" style="128" customWidth="1"/>
    <col min="5523" max="5524" width="8.109375" style="128" customWidth="1"/>
    <col min="5525" max="5525" width="9.77734375" style="128" customWidth="1"/>
    <col min="5526" max="5526" width="1.88671875" style="128" customWidth="1"/>
    <col min="5527" max="5732" width="11" style="128"/>
    <col min="5733" max="5733" width="10.44140625" style="128" customWidth="1"/>
    <col min="5734" max="5734" width="2.33203125" style="128" customWidth="1"/>
    <col min="5735" max="5736" width="5.6640625" style="128" customWidth="1"/>
    <col min="5737" max="5737" width="5.109375" style="128" customWidth="1"/>
    <col min="5738" max="5738" width="5.6640625" style="128" customWidth="1"/>
    <col min="5739" max="5739" width="12" style="128" customWidth="1"/>
    <col min="5740" max="5741" width="7.88671875" style="128" customWidth="1"/>
    <col min="5742" max="5742" width="2.109375" style="128" customWidth="1"/>
    <col min="5743" max="5743" width="7.77734375" style="128" customWidth="1"/>
    <col min="5744" max="5744" width="6.44140625" style="128" customWidth="1"/>
    <col min="5745" max="5747" width="3.21875" style="128" customWidth="1"/>
    <col min="5748" max="5748" width="3" style="128" customWidth="1"/>
    <col min="5749" max="5749" width="2.44140625" style="128" customWidth="1"/>
    <col min="5750" max="5750" width="2.6640625" style="128" customWidth="1"/>
    <col min="5751" max="5753" width="0" style="128" hidden="1" customWidth="1"/>
    <col min="5754" max="5754" width="3.88671875" style="128" customWidth="1"/>
    <col min="5755" max="5755" width="0" style="128" hidden="1" customWidth="1"/>
    <col min="5756" max="5757" width="13" style="128" customWidth="1"/>
    <col min="5758" max="5758" width="13.21875" style="128" customWidth="1"/>
    <col min="5759" max="5759" width="5.6640625" style="128" customWidth="1"/>
    <col min="5760" max="5760" width="13.21875" style="128" customWidth="1"/>
    <col min="5761" max="5761" width="3.6640625" style="128" customWidth="1"/>
    <col min="5762" max="5762" width="2.6640625" style="128" customWidth="1"/>
    <col min="5763" max="5765" width="0" style="128" hidden="1" customWidth="1"/>
    <col min="5766" max="5766" width="2.6640625" style="128" customWidth="1"/>
    <col min="5767" max="5767" width="0" style="128" hidden="1" customWidth="1"/>
    <col min="5768" max="5768" width="2.6640625" style="128" customWidth="1"/>
    <col min="5769" max="5769" width="0" style="128" hidden="1" customWidth="1"/>
    <col min="5770" max="5770" width="3.88671875" style="128" customWidth="1"/>
    <col min="5771" max="5771" width="30" style="128" customWidth="1"/>
    <col min="5772" max="5772" width="20.44140625" style="128" customWidth="1"/>
    <col min="5773" max="5773" width="8" style="128" customWidth="1"/>
    <col min="5774" max="5774" width="17" style="128" customWidth="1"/>
    <col min="5775" max="5775" width="37.33203125" style="128" customWidth="1"/>
    <col min="5776" max="5776" width="5.109375" style="128" customWidth="1"/>
    <col min="5777" max="5777" width="27.44140625" style="128" customWidth="1"/>
    <col min="5778" max="5778" width="14.109375" style="128" customWidth="1"/>
    <col min="5779" max="5780" width="8.109375" style="128" customWidth="1"/>
    <col min="5781" max="5781" width="9.77734375" style="128" customWidth="1"/>
    <col min="5782" max="5782" width="1.88671875" style="128" customWidth="1"/>
    <col min="5783" max="5988" width="11" style="128"/>
    <col min="5989" max="5989" width="10.44140625" style="128" customWidth="1"/>
    <col min="5990" max="5990" width="2.33203125" style="128" customWidth="1"/>
    <col min="5991" max="5992" width="5.6640625" style="128" customWidth="1"/>
    <col min="5993" max="5993" width="5.109375" style="128" customWidth="1"/>
    <col min="5994" max="5994" width="5.6640625" style="128" customWidth="1"/>
    <col min="5995" max="5995" width="12" style="128" customWidth="1"/>
    <col min="5996" max="5997" width="7.88671875" style="128" customWidth="1"/>
    <col min="5998" max="5998" width="2.109375" style="128" customWidth="1"/>
    <col min="5999" max="5999" width="7.77734375" style="128" customWidth="1"/>
    <col min="6000" max="6000" width="6.44140625" style="128" customWidth="1"/>
    <col min="6001" max="6003" width="3.21875" style="128" customWidth="1"/>
    <col min="6004" max="6004" width="3" style="128" customWidth="1"/>
    <col min="6005" max="6005" width="2.44140625" style="128" customWidth="1"/>
    <col min="6006" max="6006" width="2.6640625" style="128" customWidth="1"/>
    <col min="6007" max="6009" width="0" style="128" hidden="1" customWidth="1"/>
    <col min="6010" max="6010" width="3.88671875" style="128" customWidth="1"/>
    <col min="6011" max="6011" width="0" style="128" hidden="1" customWidth="1"/>
    <col min="6012" max="6013" width="13" style="128" customWidth="1"/>
    <col min="6014" max="6014" width="13.21875" style="128" customWidth="1"/>
    <col min="6015" max="6015" width="5.6640625" style="128" customWidth="1"/>
    <col min="6016" max="6016" width="13.21875" style="128" customWidth="1"/>
    <col min="6017" max="6017" width="3.6640625" style="128" customWidth="1"/>
    <col min="6018" max="6018" width="2.6640625" style="128" customWidth="1"/>
    <col min="6019" max="6021" width="0" style="128" hidden="1" customWidth="1"/>
    <col min="6022" max="6022" width="2.6640625" style="128" customWidth="1"/>
    <col min="6023" max="6023" width="0" style="128" hidden="1" customWidth="1"/>
    <col min="6024" max="6024" width="2.6640625" style="128" customWidth="1"/>
    <col min="6025" max="6025" width="0" style="128" hidden="1" customWidth="1"/>
    <col min="6026" max="6026" width="3.88671875" style="128" customWidth="1"/>
    <col min="6027" max="6027" width="30" style="128" customWidth="1"/>
    <col min="6028" max="6028" width="20.44140625" style="128" customWidth="1"/>
    <col min="6029" max="6029" width="8" style="128" customWidth="1"/>
    <col min="6030" max="6030" width="17" style="128" customWidth="1"/>
    <col min="6031" max="6031" width="37.33203125" style="128" customWidth="1"/>
    <col min="6032" max="6032" width="5.109375" style="128" customWidth="1"/>
    <col min="6033" max="6033" width="27.44140625" style="128" customWidth="1"/>
    <col min="6034" max="6034" width="14.109375" style="128" customWidth="1"/>
    <col min="6035" max="6036" width="8.109375" style="128" customWidth="1"/>
    <col min="6037" max="6037" width="9.77734375" style="128" customWidth="1"/>
    <col min="6038" max="6038" width="1.88671875" style="128" customWidth="1"/>
    <col min="6039" max="6244" width="11" style="128"/>
    <col min="6245" max="6245" width="10.44140625" style="128" customWidth="1"/>
    <col min="6246" max="6246" width="2.33203125" style="128" customWidth="1"/>
    <col min="6247" max="6248" width="5.6640625" style="128" customWidth="1"/>
    <col min="6249" max="6249" width="5.109375" style="128" customWidth="1"/>
    <col min="6250" max="6250" width="5.6640625" style="128" customWidth="1"/>
    <col min="6251" max="6251" width="12" style="128" customWidth="1"/>
    <col min="6252" max="6253" width="7.88671875" style="128" customWidth="1"/>
    <col min="6254" max="6254" width="2.109375" style="128" customWidth="1"/>
    <col min="6255" max="6255" width="7.77734375" style="128" customWidth="1"/>
    <col min="6256" max="6256" width="6.44140625" style="128" customWidth="1"/>
    <col min="6257" max="6259" width="3.21875" style="128" customWidth="1"/>
    <col min="6260" max="6260" width="3" style="128" customWidth="1"/>
    <col min="6261" max="6261" width="2.44140625" style="128" customWidth="1"/>
    <col min="6262" max="6262" width="2.6640625" style="128" customWidth="1"/>
    <col min="6263" max="6265" width="0" style="128" hidden="1" customWidth="1"/>
    <col min="6266" max="6266" width="3.88671875" style="128" customWidth="1"/>
    <col min="6267" max="6267" width="0" style="128" hidden="1" customWidth="1"/>
    <col min="6268" max="6269" width="13" style="128" customWidth="1"/>
    <col min="6270" max="6270" width="13.21875" style="128" customWidth="1"/>
    <col min="6271" max="6271" width="5.6640625" style="128" customWidth="1"/>
    <col min="6272" max="6272" width="13.21875" style="128" customWidth="1"/>
    <col min="6273" max="6273" width="3.6640625" style="128" customWidth="1"/>
    <col min="6274" max="6274" width="2.6640625" style="128" customWidth="1"/>
    <col min="6275" max="6277" width="0" style="128" hidden="1" customWidth="1"/>
    <col min="6278" max="6278" width="2.6640625" style="128" customWidth="1"/>
    <col min="6279" max="6279" width="0" style="128" hidden="1" customWidth="1"/>
    <col min="6280" max="6280" width="2.6640625" style="128" customWidth="1"/>
    <col min="6281" max="6281" width="0" style="128" hidden="1" customWidth="1"/>
    <col min="6282" max="6282" width="3.88671875" style="128" customWidth="1"/>
    <col min="6283" max="6283" width="30" style="128" customWidth="1"/>
    <col min="6284" max="6284" width="20.44140625" style="128" customWidth="1"/>
    <col min="6285" max="6285" width="8" style="128" customWidth="1"/>
    <col min="6286" max="6286" width="17" style="128" customWidth="1"/>
    <col min="6287" max="6287" width="37.33203125" style="128" customWidth="1"/>
    <col min="6288" max="6288" width="5.109375" style="128" customWidth="1"/>
    <col min="6289" max="6289" width="27.44140625" style="128" customWidth="1"/>
    <col min="6290" max="6290" width="14.109375" style="128" customWidth="1"/>
    <col min="6291" max="6292" width="8.109375" style="128" customWidth="1"/>
    <col min="6293" max="6293" width="9.77734375" style="128" customWidth="1"/>
    <col min="6294" max="6294" width="1.88671875" style="128" customWidth="1"/>
    <col min="6295" max="6500" width="11" style="128"/>
    <col min="6501" max="6501" width="10.44140625" style="128" customWidth="1"/>
    <col min="6502" max="6502" width="2.33203125" style="128" customWidth="1"/>
    <col min="6503" max="6504" width="5.6640625" style="128" customWidth="1"/>
    <col min="6505" max="6505" width="5.109375" style="128" customWidth="1"/>
    <col min="6506" max="6506" width="5.6640625" style="128" customWidth="1"/>
    <col min="6507" max="6507" width="12" style="128" customWidth="1"/>
    <col min="6508" max="6509" width="7.88671875" style="128" customWidth="1"/>
    <col min="6510" max="6510" width="2.109375" style="128" customWidth="1"/>
    <col min="6511" max="6511" width="7.77734375" style="128" customWidth="1"/>
    <col min="6512" max="6512" width="6.44140625" style="128" customWidth="1"/>
    <col min="6513" max="6515" width="3.21875" style="128" customWidth="1"/>
    <col min="6516" max="6516" width="3" style="128" customWidth="1"/>
    <col min="6517" max="6517" width="2.44140625" style="128" customWidth="1"/>
    <col min="6518" max="6518" width="2.6640625" style="128" customWidth="1"/>
    <col min="6519" max="6521" width="0" style="128" hidden="1" customWidth="1"/>
    <col min="6522" max="6522" width="3.88671875" style="128" customWidth="1"/>
    <col min="6523" max="6523" width="0" style="128" hidden="1" customWidth="1"/>
    <col min="6524" max="6525" width="13" style="128" customWidth="1"/>
    <col min="6526" max="6526" width="13.21875" style="128" customWidth="1"/>
    <col min="6527" max="6527" width="5.6640625" style="128" customWidth="1"/>
    <col min="6528" max="6528" width="13.21875" style="128" customWidth="1"/>
    <col min="6529" max="6529" width="3.6640625" style="128" customWidth="1"/>
    <col min="6530" max="6530" width="2.6640625" style="128" customWidth="1"/>
    <col min="6531" max="6533" width="0" style="128" hidden="1" customWidth="1"/>
    <col min="6534" max="6534" width="2.6640625" style="128" customWidth="1"/>
    <col min="6535" max="6535" width="0" style="128" hidden="1" customWidth="1"/>
    <col min="6536" max="6536" width="2.6640625" style="128" customWidth="1"/>
    <col min="6537" max="6537" width="0" style="128" hidden="1" customWidth="1"/>
    <col min="6538" max="6538" width="3.88671875" style="128" customWidth="1"/>
    <col min="6539" max="6539" width="30" style="128" customWidth="1"/>
    <col min="6540" max="6540" width="20.44140625" style="128" customWidth="1"/>
    <col min="6541" max="6541" width="8" style="128" customWidth="1"/>
    <col min="6542" max="6542" width="17" style="128" customWidth="1"/>
    <col min="6543" max="6543" width="37.33203125" style="128" customWidth="1"/>
    <col min="6544" max="6544" width="5.109375" style="128" customWidth="1"/>
    <col min="6545" max="6545" width="27.44140625" style="128" customWidth="1"/>
    <col min="6546" max="6546" width="14.109375" style="128" customWidth="1"/>
    <col min="6547" max="6548" width="8.109375" style="128" customWidth="1"/>
    <col min="6549" max="6549" width="9.77734375" style="128" customWidth="1"/>
    <col min="6550" max="6550" width="1.88671875" style="128" customWidth="1"/>
    <col min="6551" max="6756" width="11" style="128"/>
    <col min="6757" max="6757" width="10.44140625" style="128" customWidth="1"/>
    <col min="6758" max="6758" width="2.33203125" style="128" customWidth="1"/>
    <col min="6759" max="6760" width="5.6640625" style="128" customWidth="1"/>
    <col min="6761" max="6761" width="5.109375" style="128" customWidth="1"/>
    <col min="6762" max="6762" width="5.6640625" style="128" customWidth="1"/>
    <col min="6763" max="6763" width="12" style="128" customWidth="1"/>
    <col min="6764" max="6765" width="7.88671875" style="128" customWidth="1"/>
    <col min="6766" max="6766" width="2.109375" style="128" customWidth="1"/>
    <col min="6767" max="6767" width="7.77734375" style="128" customWidth="1"/>
    <col min="6768" max="6768" width="6.44140625" style="128" customWidth="1"/>
    <col min="6769" max="6771" width="3.21875" style="128" customWidth="1"/>
    <col min="6772" max="6772" width="3" style="128" customWidth="1"/>
    <col min="6773" max="6773" width="2.44140625" style="128" customWidth="1"/>
    <col min="6774" max="6774" width="2.6640625" style="128" customWidth="1"/>
    <col min="6775" max="6777" width="0" style="128" hidden="1" customWidth="1"/>
    <col min="6778" max="6778" width="3.88671875" style="128" customWidth="1"/>
    <col min="6779" max="6779" width="0" style="128" hidden="1" customWidth="1"/>
    <col min="6780" max="6781" width="13" style="128" customWidth="1"/>
    <col min="6782" max="6782" width="13.21875" style="128" customWidth="1"/>
    <col min="6783" max="6783" width="5.6640625" style="128" customWidth="1"/>
    <col min="6784" max="6784" width="13.21875" style="128" customWidth="1"/>
    <col min="6785" max="6785" width="3.6640625" style="128" customWidth="1"/>
    <col min="6786" max="6786" width="2.6640625" style="128" customWidth="1"/>
    <col min="6787" max="6789" width="0" style="128" hidden="1" customWidth="1"/>
    <col min="6790" max="6790" width="2.6640625" style="128" customWidth="1"/>
    <col min="6791" max="6791" width="0" style="128" hidden="1" customWidth="1"/>
    <col min="6792" max="6792" width="2.6640625" style="128" customWidth="1"/>
    <col min="6793" max="6793" width="0" style="128" hidden="1" customWidth="1"/>
    <col min="6794" max="6794" width="3.88671875" style="128" customWidth="1"/>
    <col min="6795" max="6795" width="30" style="128" customWidth="1"/>
    <col min="6796" max="6796" width="20.44140625" style="128" customWidth="1"/>
    <col min="6797" max="6797" width="8" style="128" customWidth="1"/>
    <col min="6798" max="6798" width="17" style="128" customWidth="1"/>
    <col min="6799" max="6799" width="37.33203125" style="128" customWidth="1"/>
    <col min="6800" max="6800" width="5.109375" style="128" customWidth="1"/>
    <col min="6801" max="6801" width="27.44140625" style="128" customWidth="1"/>
    <col min="6802" max="6802" width="14.109375" style="128" customWidth="1"/>
    <col min="6803" max="6804" width="8.109375" style="128" customWidth="1"/>
    <col min="6805" max="6805" width="9.77734375" style="128" customWidth="1"/>
    <col min="6806" max="6806" width="1.88671875" style="128" customWidth="1"/>
    <col min="6807" max="7012" width="11" style="128"/>
    <col min="7013" max="7013" width="10.44140625" style="128" customWidth="1"/>
    <col min="7014" max="7014" width="2.33203125" style="128" customWidth="1"/>
    <col min="7015" max="7016" width="5.6640625" style="128" customWidth="1"/>
    <col min="7017" max="7017" width="5.109375" style="128" customWidth="1"/>
    <col min="7018" max="7018" width="5.6640625" style="128" customWidth="1"/>
    <col min="7019" max="7019" width="12" style="128" customWidth="1"/>
    <col min="7020" max="7021" width="7.88671875" style="128" customWidth="1"/>
    <col min="7022" max="7022" width="2.109375" style="128" customWidth="1"/>
    <col min="7023" max="7023" width="7.77734375" style="128" customWidth="1"/>
    <col min="7024" max="7024" width="6.44140625" style="128" customWidth="1"/>
    <col min="7025" max="7027" width="3.21875" style="128" customWidth="1"/>
    <col min="7028" max="7028" width="3" style="128" customWidth="1"/>
    <col min="7029" max="7029" width="2.44140625" style="128" customWidth="1"/>
    <col min="7030" max="7030" width="2.6640625" style="128" customWidth="1"/>
    <col min="7031" max="7033" width="0" style="128" hidden="1" customWidth="1"/>
    <col min="7034" max="7034" width="3.88671875" style="128" customWidth="1"/>
    <col min="7035" max="7035" width="0" style="128" hidden="1" customWidth="1"/>
    <col min="7036" max="7037" width="13" style="128" customWidth="1"/>
    <col min="7038" max="7038" width="13.21875" style="128" customWidth="1"/>
    <col min="7039" max="7039" width="5.6640625" style="128" customWidth="1"/>
    <col min="7040" max="7040" width="13.21875" style="128" customWidth="1"/>
    <col min="7041" max="7041" width="3.6640625" style="128" customWidth="1"/>
    <col min="7042" max="7042" width="2.6640625" style="128" customWidth="1"/>
    <col min="7043" max="7045" width="0" style="128" hidden="1" customWidth="1"/>
    <col min="7046" max="7046" width="2.6640625" style="128" customWidth="1"/>
    <col min="7047" max="7047" width="0" style="128" hidden="1" customWidth="1"/>
    <col min="7048" max="7048" width="2.6640625" style="128" customWidth="1"/>
    <col min="7049" max="7049" width="0" style="128" hidden="1" customWidth="1"/>
    <col min="7050" max="7050" width="3.88671875" style="128" customWidth="1"/>
    <col min="7051" max="7051" width="30" style="128" customWidth="1"/>
    <col min="7052" max="7052" width="20.44140625" style="128" customWidth="1"/>
    <col min="7053" max="7053" width="8" style="128" customWidth="1"/>
    <col min="7054" max="7054" width="17" style="128" customWidth="1"/>
    <col min="7055" max="7055" width="37.33203125" style="128" customWidth="1"/>
    <col min="7056" max="7056" width="5.109375" style="128" customWidth="1"/>
    <col min="7057" max="7057" width="27.44140625" style="128" customWidth="1"/>
    <col min="7058" max="7058" width="14.109375" style="128" customWidth="1"/>
    <col min="7059" max="7060" width="8.109375" style="128" customWidth="1"/>
    <col min="7061" max="7061" width="9.77734375" style="128" customWidth="1"/>
    <col min="7062" max="7062" width="1.88671875" style="128" customWidth="1"/>
    <col min="7063" max="7268" width="11" style="128"/>
    <col min="7269" max="7269" width="10.44140625" style="128" customWidth="1"/>
    <col min="7270" max="7270" width="2.33203125" style="128" customWidth="1"/>
    <col min="7271" max="7272" width="5.6640625" style="128" customWidth="1"/>
    <col min="7273" max="7273" width="5.109375" style="128" customWidth="1"/>
    <col min="7274" max="7274" width="5.6640625" style="128" customWidth="1"/>
    <col min="7275" max="7275" width="12" style="128" customWidth="1"/>
    <col min="7276" max="7277" width="7.88671875" style="128" customWidth="1"/>
    <col min="7278" max="7278" width="2.109375" style="128" customWidth="1"/>
    <col min="7279" max="7279" width="7.77734375" style="128" customWidth="1"/>
    <col min="7280" max="7280" width="6.44140625" style="128" customWidth="1"/>
    <col min="7281" max="7283" width="3.21875" style="128" customWidth="1"/>
    <col min="7284" max="7284" width="3" style="128" customWidth="1"/>
    <col min="7285" max="7285" width="2.44140625" style="128" customWidth="1"/>
    <col min="7286" max="7286" width="2.6640625" style="128" customWidth="1"/>
    <col min="7287" max="7289" width="0" style="128" hidden="1" customWidth="1"/>
    <col min="7290" max="7290" width="3.88671875" style="128" customWidth="1"/>
    <col min="7291" max="7291" width="0" style="128" hidden="1" customWidth="1"/>
    <col min="7292" max="7293" width="13" style="128" customWidth="1"/>
    <col min="7294" max="7294" width="13.21875" style="128" customWidth="1"/>
    <col min="7295" max="7295" width="5.6640625" style="128" customWidth="1"/>
    <col min="7296" max="7296" width="13.21875" style="128" customWidth="1"/>
    <col min="7297" max="7297" width="3.6640625" style="128" customWidth="1"/>
    <col min="7298" max="7298" width="2.6640625" style="128" customWidth="1"/>
    <col min="7299" max="7301" width="0" style="128" hidden="1" customWidth="1"/>
    <col min="7302" max="7302" width="2.6640625" style="128" customWidth="1"/>
    <col min="7303" max="7303" width="0" style="128" hidden="1" customWidth="1"/>
    <col min="7304" max="7304" width="2.6640625" style="128" customWidth="1"/>
    <col min="7305" max="7305" width="0" style="128" hidden="1" customWidth="1"/>
    <col min="7306" max="7306" width="3.88671875" style="128" customWidth="1"/>
    <col min="7307" max="7307" width="30" style="128" customWidth="1"/>
    <col min="7308" max="7308" width="20.44140625" style="128" customWidth="1"/>
    <col min="7309" max="7309" width="8" style="128" customWidth="1"/>
    <col min="7310" max="7310" width="17" style="128" customWidth="1"/>
    <col min="7311" max="7311" width="37.33203125" style="128" customWidth="1"/>
    <col min="7312" max="7312" width="5.109375" style="128" customWidth="1"/>
    <col min="7313" max="7313" width="27.44140625" style="128" customWidth="1"/>
    <col min="7314" max="7314" width="14.109375" style="128" customWidth="1"/>
    <col min="7315" max="7316" width="8.109375" style="128" customWidth="1"/>
    <col min="7317" max="7317" width="9.77734375" style="128" customWidth="1"/>
    <col min="7318" max="7318" width="1.88671875" style="128" customWidth="1"/>
    <col min="7319" max="7524" width="11" style="128"/>
    <col min="7525" max="7525" width="10.44140625" style="128" customWidth="1"/>
    <col min="7526" max="7526" width="2.33203125" style="128" customWidth="1"/>
    <col min="7527" max="7528" width="5.6640625" style="128" customWidth="1"/>
    <col min="7529" max="7529" width="5.109375" style="128" customWidth="1"/>
    <col min="7530" max="7530" width="5.6640625" style="128" customWidth="1"/>
    <col min="7531" max="7531" width="12" style="128" customWidth="1"/>
    <col min="7532" max="7533" width="7.88671875" style="128" customWidth="1"/>
    <col min="7534" max="7534" width="2.109375" style="128" customWidth="1"/>
    <col min="7535" max="7535" width="7.77734375" style="128" customWidth="1"/>
    <col min="7536" max="7536" width="6.44140625" style="128" customWidth="1"/>
    <col min="7537" max="7539" width="3.21875" style="128" customWidth="1"/>
    <col min="7540" max="7540" width="3" style="128" customWidth="1"/>
    <col min="7541" max="7541" width="2.44140625" style="128" customWidth="1"/>
    <col min="7542" max="7542" width="2.6640625" style="128" customWidth="1"/>
    <col min="7543" max="7545" width="0" style="128" hidden="1" customWidth="1"/>
    <col min="7546" max="7546" width="3.88671875" style="128" customWidth="1"/>
    <col min="7547" max="7547" width="0" style="128" hidden="1" customWidth="1"/>
    <col min="7548" max="7549" width="13" style="128" customWidth="1"/>
    <col min="7550" max="7550" width="13.21875" style="128" customWidth="1"/>
    <col min="7551" max="7551" width="5.6640625" style="128" customWidth="1"/>
    <col min="7552" max="7552" width="13.21875" style="128" customWidth="1"/>
    <col min="7553" max="7553" width="3.6640625" style="128" customWidth="1"/>
    <col min="7554" max="7554" width="2.6640625" style="128" customWidth="1"/>
    <col min="7555" max="7557" width="0" style="128" hidden="1" customWidth="1"/>
    <col min="7558" max="7558" width="2.6640625" style="128" customWidth="1"/>
    <col min="7559" max="7559" width="0" style="128" hidden="1" customWidth="1"/>
    <col min="7560" max="7560" width="2.6640625" style="128" customWidth="1"/>
    <col min="7561" max="7561" width="0" style="128" hidden="1" customWidth="1"/>
    <col min="7562" max="7562" width="3.88671875" style="128" customWidth="1"/>
    <col min="7563" max="7563" width="30" style="128" customWidth="1"/>
    <col min="7564" max="7564" width="20.44140625" style="128" customWidth="1"/>
    <col min="7565" max="7565" width="8" style="128" customWidth="1"/>
    <col min="7566" max="7566" width="17" style="128" customWidth="1"/>
    <col min="7567" max="7567" width="37.33203125" style="128" customWidth="1"/>
    <col min="7568" max="7568" width="5.109375" style="128" customWidth="1"/>
    <col min="7569" max="7569" width="27.44140625" style="128" customWidth="1"/>
    <col min="7570" max="7570" width="14.109375" style="128" customWidth="1"/>
    <col min="7571" max="7572" width="8.109375" style="128" customWidth="1"/>
    <col min="7573" max="7573" width="9.77734375" style="128" customWidth="1"/>
    <col min="7574" max="7574" width="1.88671875" style="128" customWidth="1"/>
    <col min="7575" max="7780" width="11" style="128"/>
    <col min="7781" max="7781" width="10.44140625" style="128" customWidth="1"/>
    <col min="7782" max="7782" width="2.33203125" style="128" customWidth="1"/>
    <col min="7783" max="7784" width="5.6640625" style="128" customWidth="1"/>
    <col min="7785" max="7785" width="5.109375" style="128" customWidth="1"/>
    <col min="7786" max="7786" width="5.6640625" style="128" customWidth="1"/>
    <col min="7787" max="7787" width="12" style="128" customWidth="1"/>
    <col min="7788" max="7789" width="7.88671875" style="128" customWidth="1"/>
    <col min="7790" max="7790" width="2.109375" style="128" customWidth="1"/>
    <col min="7791" max="7791" width="7.77734375" style="128" customWidth="1"/>
    <col min="7792" max="7792" width="6.44140625" style="128" customWidth="1"/>
    <col min="7793" max="7795" width="3.21875" style="128" customWidth="1"/>
    <col min="7796" max="7796" width="3" style="128" customWidth="1"/>
    <col min="7797" max="7797" width="2.44140625" style="128" customWidth="1"/>
    <col min="7798" max="7798" width="2.6640625" style="128" customWidth="1"/>
    <col min="7799" max="7801" width="0" style="128" hidden="1" customWidth="1"/>
    <col min="7802" max="7802" width="3.88671875" style="128" customWidth="1"/>
    <col min="7803" max="7803" width="0" style="128" hidden="1" customWidth="1"/>
    <col min="7804" max="7805" width="13" style="128" customWidth="1"/>
    <col min="7806" max="7806" width="13.21875" style="128" customWidth="1"/>
    <col min="7807" max="7807" width="5.6640625" style="128" customWidth="1"/>
    <col min="7808" max="7808" width="13.21875" style="128" customWidth="1"/>
    <col min="7809" max="7809" width="3.6640625" style="128" customWidth="1"/>
    <col min="7810" max="7810" width="2.6640625" style="128" customWidth="1"/>
    <col min="7811" max="7813" width="0" style="128" hidden="1" customWidth="1"/>
    <col min="7814" max="7814" width="2.6640625" style="128" customWidth="1"/>
    <col min="7815" max="7815" width="0" style="128" hidden="1" customWidth="1"/>
    <col min="7816" max="7816" width="2.6640625" style="128" customWidth="1"/>
    <col min="7817" max="7817" width="0" style="128" hidden="1" customWidth="1"/>
    <col min="7818" max="7818" width="3.88671875" style="128" customWidth="1"/>
    <col min="7819" max="7819" width="30" style="128" customWidth="1"/>
    <col min="7820" max="7820" width="20.44140625" style="128" customWidth="1"/>
    <col min="7821" max="7821" width="8" style="128" customWidth="1"/>
    <col min="7822" max="7822" width="17" style="128" customWidth="1"/>
    <col min="7823" max="7823" width="37.33203125" style="128" customWidth="1"/>
    <col min="7824" max="7824" width="5.109375" style="128" customWidth="1"/>
    <col min="7825" max="7825" width="27.44140625" style="128" customWidth="1"/>
    <col min="7826" max="7826" width="14.109375" style="128" customWidth="1"/>
    <col min="7827" max="7828" width="8.109375" style="128" customWidth="1"/>
    <col min="7829" max="7829" width="9.77734375" style="128" customWidth="1"/>
    <col min="7830" max="7830" width="1.88671875" style="128" customWidth="1"/>
    <col min="7831" max="8036" width="11" style="128"/>
    <col min="8037" max="8037" width="10.44140625" style="128" customWidth="1"/>
    <col min="8038" max="8038" width="2.33203125" style="128" customWidth="1"/>
    <col min="8039" max="8040" width="5.6640625" style="128" customWidth="1"/>
    <col min="8041" max="8041" width="5.109375" style="128" customWidth="1"/>
    <col min="8042" max="8042" width="5.6640625" style="128" customWidth="1"/>
    <col min="8043" max="8043" width="12" style="128" customWidth="1"/>
    <col min="8044" max="8045" width="7.88671875" style="128" customWidth="1"/>
    <col min="8046" max="8046" width="2.109375" style="128" customWidth="1"/>
    <col min="8047" max="8047" width="7.77734375" style="128" customWidth="1"/>
    <col min="8048" max="8048" width="6.44140625" style="128" customWidth="1"/>
    <col min="8049" max="8051" width="3.21875" style="128" customWidth="1"/>
    <col min="8052" max="8052" width="3" style="128" customWidth="1"/>
    <col min="8053" max="8053" width="2.44140625" style="128" customWidth="1"/>
    <col min="8054" max="8054" width="2.6640625" style="128" customWidth="1"/>
    <col min="8055" max="8057" width="0" style="128" hidden="1" customWidth="1"/>
    <col min="8058" max="8058" width="3.88671875" style="128" customWidth="1"/>
    <col min="8059" max="8059" width="0" style="128" hidden="1" customWidth="1"/>
    <col min="8060" max="8061" width="13" style="128" customWidth="1"/>
    <col min="8062" max="8062" width="13.21875" style="128" customWidth="1"/>
    <col min="8063" max="8063" width="5.6640625" style="128" customWidth="1"/>
    <col min="8064" max="8064" width="13.21875" style="128" customWidth="1"/>
    <col min="8065" max="8065" width="3.6640625" style="128" customWidth="1"/>
    <col min="8066" max="8066" width="2.6640625" style="128" customWidth="1"/>
    <col min="8067" max="8069" width="0" style="128" hidden="1" customWidth="1"/>
    <col min="8070" max="8070" width="2.6640625" style="128" customWidth="1"/>
    <col min="8071" max="8071" width="0" style="128" hidden="1" customWidth="1"/>
    <col min="8072" max="8072" width="2.6640625" style="128" customWidth="1"/>
    <col min="8073" max="8073" width="0" style="128" hidden="1" customWidth="1"/>
    <col min="8074" max="8074" width="3.88671875" style="128" customWidth="1"/>
    <col min="8075" max="8075" width="30" style="128" customWidth="1"/>
    <col min="8076" max="8076" width="20.44140625" style="128" customWidth="1"/>
    <col min="8077" max="8077" width="8" style="128" customWidth="1"/>
    <col min="8078" max="8078" width="17" style="128" customWidth="1"/>
    <col min="8079" max="8079" width="37.33203125" style="128" customWidth="1"/>
    <col min="8080" max="8080" width="5.109375" style="128" customWidth="1"/>
    <col min="8081" max="8081" width="27.44140625" style="128" customWidth="1"/>
    <col min="8082" max="8082" width="14.109375" style="128" customWidth="1"/>
    <col min="8083" max="8084" width="8.109375" style="128" customWidth="1"/>
    <col min="8085" max="8085" width="9.77734375" style="128" customWidth="1"/>
    <col min="8086" max="8086" width="1.88671875" style="128" customWidth="1"/>
    <col min="8087" max="8292" width="11" style="128"/>
    <col min="8293" max="8293" width="10.44140625" style="128" customWidth="1"/>
    <col min="8294" max="8294" width="2.33203125" style="128" customWidth="1"/>
    <col min="8295" max="8296" width="5.6640625" style="128" customWidth="1"/>
    <col min="8297" max="8297" width="5.109375" style="128" customWidth="1"/>
    <col min="8298" max="8298" width="5.6640625" style="128" customWidth="1"/>
    <col min="8299" max="8299" width="12" style="128" customWidth="1"/>
    <col min="8300" max="8301" width="7.88671875" style="128" customWidth="1"/>
    <col min="8302" max="8302" width="2.109375" style="128" customWidth="1"/>
    <col min="8303" max="8303" width="7.77734375" style="128" customWidth="1"/>
    <col min="8304" max="8304" width="6.44140625" style="128" customWidth="1"/>
    <col min="8305" max="8307" width="3.21875" style="128" customWidth="1"/>
    <col min="8308" max="8308" width="3" style="128" customWidth="1"/>
    <col min="8309" max="8309" width="2.44140625" style="128" customWidth="1"/>
    <col min="8310" max="8310" width="2.6640625" style="128" customWidth="1"/>
    <col min="8311" max="8313" width="0" style="128" hidden="1" customWidth="1"/>
    <col min="8314" max="8314" width="3.88671875" style="128" customWidth="1"/>
    <col min="8315" max="8315" width="0" style="128" hidden="1" customWidth="1"/>
    <col min="8316" max="8317" width="13" style="128" customWidth="1"/>
    <col min="8318" max="8318" width="13.21875" style="128" customWidth="1"/>
    <col min="8319" max="8319" width="5.6640625" style="128" customWidth="1"/>
    <col min="8320" max="8320" width="13.21875" style="128" customWidth="1"/>
    <col min="8321" max="8321" width="3.6640625" style="128" customWidth="1"/>
    <col min="8322" max="8322" width="2.6640625" style="128" customWidth="1"/>
    <col min="8323" max="8325" width="0" style="128" hidden="1" customWidth="1"/>
    <col min="8326" max="8326" width="2.6640625" style="128" customWidth="1"/>
    <col min="8327" max="8327" width="0" style="128" hidden="1" customWidth="1"/>
    <col min="8328" max="8328" width="2.6640625" style="128" customWidth="1"/>
    <col min="8329" max="8329" width="0" style="128" hidden="1" customWidth="1"/>
    <col min="8330" max="8330" width="3.88671875" style="128" customWidth="1"/>
    <col min="8331" max="8331" width="30" style="128" customWidth="1"/>
    <col min="8332" max="8332" width="20.44140625" style="128" customWidth="1"/>
    <col min="8333" max="8333" width="8" style="128" customWidth="1"/>
    <col min="8334" max="8334" width="17" style="128" customWidth="1"/>
    <col min="8335" max="8335" width="37.33203125" style="128" customWidth="1"/>
    <col min="8336" max="8336" width="5.109375" style="128" customWidth="1"/>
    <col min="8337" max="8337" width="27.44140625" style="128" customWidth="1"/>
    <col min="8338" max="8338" width="14.109375" style="128" customWidth="1"/>
    <col min="8339" max="8340" width="8.109375" style="128" customWidth="1"/>
    <col min="8341" max="8341" width="9.77734375" style="128" customWidth="1"/>
    <col min="8342" max="8342" width="1.88671875" style="128" customWidth="1"/>
    <col min="8343" max="8548" width="11" style="128"/>
    <col min="8549" max="8549" width="10.44140625" style="128" customWidth="1"/>
    <col min="8550" max="8550" width="2.33203125" style="128" customWidth="1"/>
    <col min="8551" max="8552" width="5.6640625" style="128" customWidth="1"/>
    <col min="8553" max="8553" width="5.109375" style="128" customWidth="1"/>
    <col min="8554" max="8554" width="5.6640625" style="128" customWidth="1"/>
    <col min="8555" max="8555" width="12" style="128" customWidth="1"/>
    <col min="8556" max="8557" width="7.88671875" style="128" customWidth="1"/>
    <col min="8558" max="8558" width="2.109375" style="128" customWidth="1"/>
    <col min="8559" max="8559" width="7.77734375" style="128" customWidth="1"/>
    <col min="8560" max="8560" width="6.44140625" style="128" customWidth="1"/>
    <col min="8561" max="8563" width="3.21875" style="128" customWidth="1"/>
    <col min="8564" max="8564" width="3" style="128" customWidth="1"/>
    <col min="8565" max="8565" width="2.44140625" style="128" customWidth="1"/>
    <col min="8566" max="8566" width="2.6640625" style="128" customWidth="1"/>
    <col min="8567" max="8569" width="0" style="128" hidden="1" customWidth="1"/>
    <col min="8570" max="8570" width="3.88671875" style="128" customWidth="1"/>
    <col min="8571" max="8571" width="0" style="128" hidden="1" customWidth="1"/>
    <col min="8572" max="8573" width="13" style="128" customWidth="1"/>
    <col min="8574" max="8574" width="13.21875" style="128" customWidth="1"/>
    <col min="8575" max="8575" width="5.6640625" style="128" customWidth="1"/>
    <col min="8576" max="8576" width="13.21875" style="128" customWidth="1"/>
    <col min="8577" max="8577" width="3.6640625" style="128" customWidth="1"/>
    <col min="8578" max="8578" width="2.6640625" style="128" customWidth="1"/>
    <col min="8579" max="8581" width="0" style="128" hidden="1" customWidth="1"/>
    <col min="8582" max="8582" width="2.6640625" style="128" customWidth="1"/>
    <col min="8583" max="8583" width="0" style="128" hidden="1" customWidth="1"/>
    <col min="8584" max="8584" width="2.6640625" style="128" customWidth="1"/>
    <col min="8585" max="8585" width="0" style="128" hidden="1" customWidth="1"/>
    <col min="8586" max="8586" width="3.88671875" style="128" customWidth="1"/>
    <col min="8587" max="8587" width="30" style="128" customWidth="1"/>
    <col min="8588" max="8588" width="20.44140625" style="128" customWidth="1"/>
    <col min="8589" max="8589" width="8" style="128" customWidth="1"/>
    <col min="8590" max="8590" width="17" style="128" customWidth="1"/>
    <col min="8591" max="8591" width="37.33203125" style="128" customWidth="1"/>
    <col min="8592" max="8592" width="5.109375" style="128" customWidth="1"/>
    <col min="8593" max="8593" width="27.44140625" style="128" customWidth="1"/>
    <col min="8594" max="8594" width="14.109375" style="128" customWidth="1"/>
    <col min="8595" max="8596" width="8.109375" style="128" customWidth="1"/>
    <col min="8597" max="8597" width="9.77734375" style="128" customWidth="1"/>
    <col min="8598" max="8598" width="1.88671875" style="128" customWidth="1"/>
    <col min="8599" max="8804" width="11" style="128"/>
    <col min="8805" max="8805" width="10.44140625" style="128" customWidth="1"/>
    <col min="8806" max="8806" width="2.33203125" style="128" customWidth="1"/>
    <col min="8807" max="8808" width="5.6640625" style="128" customWidth="1"/>
    <col min="8809" max="8809" width="5.109375" style="128" customWidth="1"/>
    <col min="8810" max="8810" width="5.6640625" style="128" customWidth="1"/>
    <col min="8811" max="8811" width="12" style="128" customWidth="1"/>
    <col min="8812" max="8813" width="7.88671875" style="128" customWidth="1"/>
    <col min="8814" max="8814" width="2.109375" style="128" customWidth="1"/>
    <col min="8815" max="8815" width="7.77734375" style="128" customWidth="1"/>
    <col min="8816" max="8816" width="6.44140625" style="128" customWidth="1"/>
    <col min="8817" max="8819" width="3.21875" style="128" customWidth="1"/>
    <col min="8820" max="8820" width="3" style="128" customWidth="1"/>
    <col min="8821" max="8821" width="2.44140625" style="128" customWidth="1"/>
    <col min="8822" max="8822" width="2.6640625" style="128" customWidth="1"/>
    <col min="8823" max="8825" width="0" style="128" hidden="1" customWidth="1"/>
    <col min="8826" max="8826" width="3.88671875" style="128" customWidth="1"/>
    <col min="8827" max="8827" width="0" style="128" hidden="1" customWidth="1"/>
    <col min="8828" max="8829" width="13" style="128" customWidth="1"/>
    <col min="8830" max="8830" width="13.21875" style="128" customWidth="1"/>
    <col min="8831" max="8831" width="5.6640625" style="128" customWidth="1"/>
    <col min="8832" max="8832" width="13.21875" style="128" customWidth="1"/>
    <col min="8833" max="8833" width="3.6640625" style="128" customWidth="1"/>
    <col min="8834" max="8834" width="2.6640625" style="128" customWidth="1"/>
    <col min="8835" max="8837" width="0" style="128" hidden="1" customWidth="1"/>
    <col min="8838" max="8838" width="2.6640625" style="128" customWidth="1"/>
    <col min="8839" max="8839" width="0" style="128" hidden="1" customWidth="1"/>
    <col min="8840" max="8840" width="2.6640625" style="128" customWidth="1"/>
    <col min="8841" max="8841" width="0" style="128" hidden="1" customWidth="1"/>
    <col min="8842" max="8842" width="3.88671875" style="128" customWidth="1"/>
    <col min="8843" max="8843" width="30" style="128" customWidth="1"/>
    <col min="8844" max="8844" width="20.44140625" style="128" customWidth="1"/>
    <col min="8845" max="8845" width="8" style="128" customWidth="1"/>
    <col min="8846" max="8846" width="17" style="128" customWidth="1"/>
    <col min="8847" max="8847" width="37.33203125" style="128" customWidth="1"/>
    <col min="8848" max="8848" width="5.109375" style="128" customWidth="1"/>
    <col min="8849" max="8849" width="27.44140625" style="128" customWidth="1"/>
    <col min="8850" max="8850" width="14.109375" style="128" customWidth="1"/>
    <col min="8851" max="8852" width="8.109375" style="128" customWidth="1"/>
    <col min="8853" max="8853" width="9.77734375" style="128" customWidth="1"/>
    <col min="8854" max="8854" width="1.88671875" style="128" customWidth="1"/>
    <col min="8855" max="9060" width="11" style="128"/>
    <col min="9061" max="9061" width="10.44140625" style="128" customWidth="1"/>
    <col min="9062" max="9062" width="2.33203125" style="128" customWidth="1"/>
    <col min="9063" max="9064" width="5.6640625" style="128" customWidth="1"/>
    <col min="9065" max="9065" width="5.109375" style="128" customWidth="1"/>
    <col min="9066" max="9066" width="5.6640625" style="128" customWidth="1"/>
    <col min="9067" max="9067" width="12" style="128" customWidth="1"/>
    <col min="9068" max="9069" width="7.88671875" style="128" customWidth="1"/>
    <col min="9070" max="9070" width="2.109375" style="128" customWidth="1"/>
    <col min="9071" max="9071" width="7.77734375" style="128" customWidth="1"/>
    <col min="9072" max="9072" width="6.44140625" style="128" customWidth="1"/>
    <col min="9073" max="9075" width="3.21875" style="128" customWidth="1"/>
    <col min="9076" max="9076" width="3" style="128" customWidth="1"/>
    <col min="9077" max="9077" width="2.44140625" style="128" customWidth="1"/>
    <col min="9078" max="9078" width="2.6640625" style="128" customWidth="1"/>
    <col min="9079" max="9081" width="0" style="128" hidden="1" customWidth="1"/>
    <col min="9082" max="9082" width="3.88671875" style="128" customWidth="1"/>
    <col min="9083" max="9083" width="0" style="128" hidden="1" customWidth="1"/>
    <col min="9084" max="9085" width="13" style="128" customWidth="1"/>
    <col min="9086" max="9086" width="13.21875" style="128" customWidth="1"/>
    <col min="9087" max="9087" width="5.6640625" style="128" customWidth="1"/>
    <col min="9088" max="9088" width="13.21875" style="128" customWidth="1"/>
    <col min="9089" max="9089" width="3.6640625" style="128" customWidth="1"/>
    <col min="9090" max="9090" width="2.6640625" style="128" customWidth="1"/>
    <col min="9091" max="9093" width="0" style="128" hidden="1" customWidth="1"/>
    <col min="9094" max="9094" width="2.6640625" style="128" customWidth="1"/>
    <col min="9095" max="9095" width="0" style="128" hidden="1" customWidth="1"/>
    <col min="9096" max="9096" width="2.6640625" style="128" customWidth="1"/>
    <col min="9097" max="9097" width="0" style="128" hidden="1" customWidth="1"/>
    <col min="9098" max="9098" width="3.88671875" style="128" customWidth="1"/>
    <col min="9099" max="9099" width="30" style="128" customWidth="1"/>
    <col min="9100" max="9100" width="20.44140625" style="128" customWidth="1"/>
    <col min="9101" max="9101" width="8" style="128" customWidth="1"/>
    <col min="9102" max="9102" width="17" style="128" customWidth="1"/>
    <col min="9103" max="9103" width="37.33203125" style="128" customWidth="1"/>
    <col min="9104" max="9104" width="5.109375" style="128" customWidth="1"/>
    <col min="9105" max="9105" width="27.44140625" style="128" customWidth="1"/>
    <col min="9106" max="9106" width="14.109375" style="128" customWidth="1"/>
    <col min="9107" max="9108" width="8.109375" style="128" customWidth="1"/>
    <col min="9109" max="9109" width="9.77734375" style="128" customWidth="1"/>
    <col min="9110" max="9110" width="1.88671875" style="128" customWidth="1"/>
    <col min="9111" max="9316" width="11" style="128"/>
    <col min="9317" max="9317" width="10.44140625" style="128" customWidth="1"/>
    <col min="9318" max="9318" width="2.33203125" style="128" customWidth="1"/>
    <col min="9319" max="9320" width="5.6640625" style="128" customWidth="1"/>
    <col min="9321" max="9321" width="5.109375" style="128" customWidth="1"/>
    <col min="9322" max="9322" width="5.6640625" style="128" customWidth="1"/>
    <col min="9323" max="9323" width="12" style="128" customWidth="1"/>
    <col min="9324" max="9325" width="7.88671875" style="128" customWidth="1"/>
    <col min="9326" max="9326" width="2.109375" style="128" customWidth="1"/>
    <col min="9327" max="9327" width="7.77734375" style="128" customWidth="1"/>
    <col min="9328" max="9328" width="6.44140625" style="128" customWidth="1"/>
    <col min="9329" max="9331" width="3.21875" style="128" customWidth="1"/>
    <col min="9332" max="9332" width="3" style="128" customWidth="1"/>
    <col min="9333" max="9333" width="2.44140625" style="128" customWidth="1"/>
    <col min="9334" max="9334" width="2.6640625" style="128" customWidth="1"/>
    <col min="9335" max="9337" width="0" style="128" hidden="1" customWidth="1"/>
    <col min="9338" max="9338" width="3.88671875" style="128" customWidth="1"/>
    <col min="9339" max="9339" width="0" style="128" hidden="1" customWidth="1"/>
    <col min="9340" max="9341" width="13" style="128" customWidth="1"/>
    <col min="9342" max="9342" width="13.21875" style="128" customWidth="1"/>
    <col min="9343" max="9343" width="5.6640625" style="128" customWidth="1"/>
    <col min="9344" max="9344" width="13.21875" style="128" customWidth="1"/>
    <col min="9345" max="9345" width="3.6640625" style="128" customWidth="1"/>
    <col min="9346" max="9346" width="2.6640625" style="128" customWidth="1"/>
    <col min="9347" max="9349" width="0" style="128" hidden="1" customWidth="1"/>
    <col min="9350" max="9350" width="2.6640625" style="128" customWidth="1"/>
    <col min="9351" max="9351" width="0" style="128" hidden="1" customWidth="1"/>
    <col min="9352" max="9352" width="2.6640625" style="128" customWidth="1"/>
    <col min="9353" max="9353" width="0" style="128" hidden="1" customWidth="1"/>
    <col min="9354" max="9354" width="3.88671875" style="128" customWidth="1"/>
    <col min="9355" max="9355" width="30" style="128" customWidth="1"/>
    <col min="9356" max="9356" width="20.44140625" style="128" customWidth="1"/>
    <col min="9357" max="9357" width="8" style="128" customWidth="1"/>
    <col min="9358" max="9358" width="17" style="128" customWidth="1"/>
    <col min="9359" max="9359" width="37.33203125" style="128" customWidth="1"/>
    <col min="9360" max="9360" width="5.109375" style="128" customWidth="1"/>
    <col min="9361" max="9361" width="27.44140625" style="128" customWidth="1"/>
    <col min="9362" max="9362" width="14.109375" style="128" customWidth="1"/>
    <col min="9363" max="9364" width="8.109375" style="128" customWidth="1"/>
    <col min="9365" max="9365" width="9.77734375" style="128" customWidth="1"/>
    <col min="9366" max="9366" width="1.88671875" style="128" customWidth="1"/>
    <col min="9367" max="9572" width="11" style="128"/>
    <col min="9573" max="9573" width="10.44140625" style="128" customWidth="1"/>
    <col min="9574" max="9574" width="2.33203125" style="128" customWidth="1"/>
    <col min="9575" max="9576" width="5.6640625" style="128" customWidth="1"/>
    <col min="9577" max="9577" width="5.109375" style="128" customWidth="1"/>
    <col min="9578" max="9578" width="5.6640625" style="128" customWidth="1"/>
    <col min="9579" max="9579" width="12" style="128" customWidth="1"/>
    <col min="9580" max="9581" width="7.88671875" style="128" customWidth="1"/>
    <col min="9582" max="9582" width="2.109375" style="128" customWidth="1"/>
    <col min="9583" max="9583" width="7.77734375" style="128" customWidth="1"/>
    <col min="9584" max="9584" width="6.44140625" style="128" customWidth="1"/>
    <col min="9585" max="9587" width="3.21875" style="128" customWidth="1"/>
    <col min="9588" max="9588" width="3" style="128" customWidth="1"/>
    <col min="9589" max="9589" width="2.44140625" style="128" customWidth="1"/>
    <col min="9590" max="9590" width="2.6640625" style="128" customWidth="1"/>
    <col min="9591" max="9593" width="0" style="128" hidden="1" customWidth="1"/>
    <col min="9594" max="9594" width="3.88671875" style="128" customWidth="1"/>
    <col min="9595" max="9595" width="0" style="128" hidden="1" customWidth="1"/>
    <col min="9596" max="9597" width="13" style="128" customWidth="1"/>
    <col min="9598" max="9598" width="13.21875" style="128" customWidth="1"/>
    <col min="9599" max="9599" width="5.6640625" style="128" customWidth="1"/>
    <col min="9600" max="9600" width="13.21875" style="128" customWidth="1"/>
    <col min="9601" max="9601" width="3.6640625" style="128" customWidth="1"/>
    <col min="9602" max="9602" width="2.6640625" style="128" customWidth="1"/>
    <col min="9603" max="9605" width="0" style="128" hidden="1" customWidth="1"/>
    <col min="9606" max="9606" width="2.6640625" style="128" customWidth="1"/>
    <col min="9607" max="9607" width="0" style="128" hidden="1" customWidth="1"/>
    <col min="9608" max="9608" width="2.6640625" style="128" customWidth="1"/>
    <col min="9609" max="9609" width="0" style="128" hidden="1" customWidth="1"/>
    <col min="9610" max="9610" width="3.88671875" style="128" customWidth="1"/>
    <col min="9611" max="9611" width="30" style="128" customWidth="1"/>
    <col min="9612" max="9612" width="20.44140625" style="128" customWidth="1"/>
    <col min="9613" max="9613" width="8" style="128" customWidth="1"/>
    <col min="9614" max="9614" width="17" style="128" customWidth="1"/>
    <col min="9615" max="9615" width="37.33203125" style="128" customWidth="1"/>
    <col min="9616" max="9616" width="5.109375" style="128" customWidth="1"/>
    <col min="9617" max="9617" width="27.44140625" style="128" customWidth="1"/>
    <col min="9618" max="9618" width="14.109375" style="128" customWidth="1"/>
    <col min="9619" max="9620" width="8.109375" style="128" customWidth="1"/>
    <col min="9621" max="9621" width="9.77734375" style="128" customWidth="1"/>
    <col min="9622" max="9622" width="1.88671875" style="128" customWidth="1"/>
    <col min="9623" max="9828" width="11" style="128"/>
    <col min="9829" max="9829" width="10.44140625" style="128" customWidth="1"/>
    <col min="9830" max="9830" width="2.33203125" style="128" customWidth="1"/>
    <col min="9831" max="9832" width="5.6640625" style="128" customWidth="1"/>
    <col min="9833" max="9833" width="5.109375" style="128" customWidth="1"/>
    <col min="9834" max="9834" width="5.6640625" style="128" customWidth="1"/>
    <col min="9835" max="9835" width="12" style="128" customWidth="1"/>
    <col min="9836" max="9837" width="7.88671875" style="128" customWidth="1"/>
    <col min="9838" max="9838" width="2.109375" style="128" customWidth="1"/>
    <col min="9839" max="9839" width="7.77734375" style="128" customWidth="1"/>
    <col min="9840" max="9840" width="6.44140625" style="128" customWidth="1"/>
    <col min="9841" max="9843" width="3.21875" style="128" customWidth="1"/>
    <col min="9844" max="9844" width="3" style="128" customWidth="1"/>
    <col min="9845" max="9845" width="2.44140625" style="128" customWidth="1"/>
    <col min="9846" max="9846" width="2.6640625" style="128" customWidth="1"/>
    <col min="9847" max="9849" width="0" style="128" hidden="1" customWidth="1"/>
    <col min="9850" max="9850" width="3.88671875" style="128" customWidth="1"/>
    <col min="9851" max="9851" width="0" style="128" hidden="1" customWidth="1"/>
    <col min="9852" max="9853" width="13" style="128" customWidth="1"/>
    <col min="9854" max="9854" width="13.21875" style="128" customWidth="1"/>
    <col min="9855" max="9855" width="5.6640625" style="128" customWidth="1"/>
    <col min="9856" max="9856" width="13.21875" style="128" customWidth="1"/>
    <col min="9857" max="9857" width="3.6640625" style="128" customWidth="1"/>
    <col min="9858" max="9858" width="2.6640625" style="128" customWidth="1"/>
    <col min="9859" max="9861" width="0" style="128" hidden="1" customWidth="1"/>
    <col min="9862" max="9862" width="2.6640625" style="128" customWidth="1"/>
    <col min="9863" max="9863" width="0" style="128" hidden="1" customWidth="1"/>
    <col min="9864" max="9864" width="2.6640625" style="128" customWidth="1"/>
    <col min="9865" max="9865" width="0" style="128" hidden="1" customWidth="1"/>
    <col min="9866" max="9866" width="3.88671875" style="128" customWidth="1"/>
    <col min="9867" max="9867" width="30" style="128" customWidth="1"/>
    <col min="9868" max="9868" width="20.44140625" style="128" customWidth="1"/>
    <col min="9869" max="9869" width="8" style="128" customWidth="1"/>
    <col min="9870" max="9870" width="17" style="128" customWidth="1"/>
    <col min="9871" max="9871" width="37.33203125" style="128" customWidth="1"/>
    <col min="9872" max="9872" width="5.109375" style="128" customWidth="1"/>
    <col min="9873" max="9873" width="27.44140625" style="128" customWidth="1"/>
    <col min="9874" max="9874" width="14.109375" style="128" customWidth="1"/>
    <col min="9875" max="9876" width="8.109375" style="128" customWidth="1"/>
    <col min="9877" max="9877" width="9.77734375" style="128" customWidth="1"/>
    <col min="9878" max="9878" width="1.88671875" style="128" customWidth="1"/>
    <col min="9879" max="10084" width="11" style="128"/>
    <col min="10085" max="10085" width="10.44140625" style="128" customWidth="1"/>
    <col min="10086" max="10086" width="2.33203125" style="128" customWidth="1"/>
    <col min="10087" max="10088" width="5.6640625" style="128" customWidth="1"/>
    <col min="10089" max="10089" width="5.109375" style="128" customWidth="1"/>
    <col min="10090" max="10090" width="5.6640625" style="128" customWidth="1"/>
    <col min="10091" max="10091" width="12" style="128" customWidth="1"/>
    <col min="10092" max="10093" width="7.88671875" style="128" customWidth="1"/>
    <col min="10094" max="10094" width="2.109375" style="128" customWidth="1"/>
    <col min="10095" max="10095" width="7.77734375" style="128" customWidth="1"/>
    <col min="10096" max="10096" width="6.44140625" style="128" customWidth="1"/>
    <col min="10097" max="10099" width="3.21875" style="128" customWidth="1"/>
    <col min="10100" max="10100" width="3" style="128" customWidth="1"/>
    <col min="10101" max="10101" width="2.44140625" style="128" customWidth="1"/>
    <col min="10102" max="10102" width="2.6640625" style="128" customWidth="1"/>
    <col min="10103" max="10105" width="0" style="128" hidden="1" customWidth="1"/>
    <col min="10106" max="10106" width="3.88671875" style="128" customWidth="1"/>
    <col min="10107" max="10107" width="0" style="128" hidden="1" customWidth="1"/>
    <col min="10108" max="10109" width="13" style="128" customWidth="1"/>
    <col min="10110" max="10110" width="13.21875" style="128" customWidth="1"/>
    <col min="10111" max="10111" width="5.6640625" style="128" customWidth="1"/>
    <col min="10112" max="10112" width="13.21875" style="128" customWidth="1"/>
    <col min="10113" max="10113" width="3.6640625" style="128" customWidth="1"/>
    <col min="10114" max="10114" width="2.6640625" style="128" customWidth="1"/>
    <col min="10115" max="10117" width="0" style="128" hidden="1" customWidth="1"/>
    <col min="10118" max="10118" width="2.6640625" style="128" customWidth="1"/>
    <col min="10119" max="10119" width="0" style="128" hidden="1" customWidth="1"/>
    <col min="10120" max="10120" width="2.6640625" style="128" customWidth="1"/>
    <col min="10121" max="10121" width="0" style="128" hidden="1" customWidth="1"/>
    <col min="10122" max="10122" width="3.88671875" style="128" customWidth="1"/>
    <col min="10123" max="10123" width="30" style="128" customWidth="1"/>
    <col min="10124" max="10124" width="20.44140625" style="128" customWidth="1"/>
    <col min="10125" max="10125" width="8" style="128" customWidth="1"/>
    <col min="10126" max="10126" width="17" style="128" customWidth="1"/>
    <col min="10127" max="10127" width="37.33203125" style="128" customWidth="1"/>
    <col min="10128" max="10128" width="5.109375" style="128" customWidth="1"/>
    <col min="10129" max="10129" width="27.44140625" style="128" customWidth="1"/>
    <col min="10130" max="10130" width="14.109375" style="128" customWidth="1"/>
    <col min="10131" max="10132" width="8.109375" style="128" customWidth="1"/>
    <col min="10133" max="10133" width="9.77734375" style="128" customWidth="1"/>
    <col min="10134" max="10134" width="1.88671875" style="128" customWidth="1"/>
    <col min="10135" max="10340" width="11" style="128"/>
    <col min="10341" max="10341" width="10.44140625" style="128" customWidth="1"/>
    <col min="10342" max="10342" width="2.33203125" style="128" customWidth="1"/>
    <col min="10343" max="10344" width="5.6640625" style="128" customWidth="1"/>
    <col min="10345" max="10345" width="5.109375" style="128" customWidth="1"/>
    <col min="10346" max="10346" width="5.6640625" style="128" customWidth="1"/>
    <col min="10347" max="10347" width="12" style="128" customWidth="1"/>
    <col min="10348" max="10349" width="7.88671875" style="128" customWidth="1"/>
    <col min="10350" max="10350" width="2.109375" style="128" customWidth="1"/>
    <col min="10351" max="10351" width="7.77734375" style="128" customWidth="1"/>
    <col min="10352" max="10352" width="6.44140625" style="128" customWidth="1"/>
    <col min="10353" max="10355" width="3.21875" style="128" customWidth="1"/>
    <col min="10356" max="10356" width="3" style="128" customWidth="1"/>
    <col min="10357" max="10357" width="2.44140625" style="128" customWidth="1"/>
    <col min="10358" max="10358" width="2.6640625" style="128" customWidth="1"/>
    <col min="10359" max="10361" width="0" style="128" hidden="1" customWidth="1"/>
    <col min="10362" max="10362" width="3.88671875" style="128" customWidth="1"/>
    <col min="10363" max="10363" width="0" style="128" hidden="1" customWidth="1"/>
    <col min="10364" max="10365" width="13" style="128" customWidth="1"/>
    <col min="10366" max="10366" width="13.21875" style="128" customWidth="1"/>
    <col min="10367" max="10367" width="5.6640625" style="128" customWidth="1"/>
    <col min="10368" max="10368" width="13.21875" style="128" customWidth="1"/>
    <col min="10369" max="10369" width="3.6640625" style="128" customWidth="1"/>
    <col min="10370" max="10370" width="2.6640625" style="128" customWidth="1"/>
    <col min="10371" max="10373" width="0" style="128" hidden="1" customWidth="1"/>
    <col min="10374" max="10374" width="2.6640625" style="128" customWidth="1"/>
    <col min="10375" max="10375" width="0" style="128" hidden="1" customWidth="1"/>
    <col min="10376" max="10376" width="2.6640625" style="128" customWidth="1"/>
    <col min="10377" max="10377" width="0" style="128" hidden="1" customWidth="1"/>
    <col min="10378" max="10378" width="3.88671875" style="128" customWidth="1"/>
    <col min="10379" max="10379" width="30" style="128" customWidth="1"/>
    <col min="10380" max="10380" width="20.44140625" style="128" customWidth="1"/>
    <col min="10381" max="10381" width="8" style="128" customWidth="1"/>
    <col min="10382" max="10382" width="17" style="128" customWidth="1"/>
    <col min="10383" max="10383" width="37.33203125" style="128" customWidth="1"/>
    <col min="10384" max="10384" width="5.109375" style="128" customWidth="1"/>
    <col min="10385" max="10385" width="27.44140625" style="128" customWidth="1"/>
    <col min="10386" max="10386" width="14.109375" style="128" customWidth="1"/>
    <col min="10387" max="10388" width="8.109375" style="128" customWidth="1"/>
    <col min="10389" max="10389" width="9.77734375" style="128" customWidth="1"/>
    <col min="10390" max="10390" width="1.88671875" style="128" customWidth="1"/>
    <col min="10391" max="10596" width="11" style="128"/>
    <col min="10597" max="10597" width="10.44140625" style="128" customWidth="1"/>
    <col min="10598" max="10598" width="2.33203125" style="128" customWidth="1"/>
    <col min="10599" max="10600" width="5.6640625" style="128" customWidth="1"/>
    <col min="10601" max="10601" width="5.109375" style="128" customWidth="1"/>
    <col min="10602" max="10602" width="5.6640625" style="128" customWidth="1"/>
    <col min="10603" max="10603" width="12" style="128" customWidth="1"/>
    <col min="10604" max="10605" width="7.88671875" style="128" customWidth="1"/>
    <col min="10606" max="10606" width="2.109375" style="128" customWidth="1"/>
    <col min="10607" max="10607" width="7.77734375" style="128" customWidth="1"/>
    <col min="10608" max="10608" width="6.44140625" style="128" customWidth="1"/>
    <col min="10609" max="10611" width="3.21875" style="128" customWidth="1"/>
    <col min="10612" max="10612" width="3" style="128" customWidth="1"/>
    <col min="10613" max="10613" width="2.44140625" style="128" customWidth="1"/>
    <col min="10614" max="10614" width="2.6640625" style="128" customWidth="1"/>
    <col min="10615" max="10617" width="0" style="128" hidden="1" customWidth="1"/>
    <col min="10618" max="10618" width="3.88671875" style="128" customWidth="1"/>
    <col min="10619" max="10619" width="0" style="128" hidden="1" customWidth="1"/>
    <col min="10620" max="10621" width="13" style="128" customWidth="1"/>
    <col min="10622" max="10622" width="13.21875" style="128" customWidth="1"/>
    <col min="10623" max="10623" width="5.6640625" style="128" customWidth="1"/>
    <col min="10624" max="10624" width="13.21875" style="128" customWidth="1"/>
    <col min="10625" max="10625" width="3.6640625" style="128" customWidth="1"/>
    <col min="10626" max="10626" width="2.6640625" style="128" customWidth="1"/>
    <col min="10627" max="10629" width="0" style="128" hidden="1" customWidth="1"/>
    <col min="10630" max="10630" width="2.6640625" style="128" customWidth="1"/>
    <col min="10631" max="10631" width="0" style="128" hidden="1" customWidth="1"/>
    <col min="10632" max="10632" width="2.6640625" style="128" customWidth="1"/>
    <col min="10633" max="10633" width="0" style="128" hidden="1" customWidth="1"/>
    <col min="10634" max="10634" width="3.88671875" style="128" customWidth="1"/>
    <col min="10635" max="10635" width="30" style="128" customWidth="1"/>
    <col min="10636" max="10636" width="20.44140625" style="128" customWidth="1"/>
    <col min="10637" max="10637" width="8" style="128" customWidth="1"/>
    <col min="10638" max="10638" width="17" style="128" customWidth="1"/>
    <col min="10639" max="10639" width="37.33203125" style="128" customWidth="1"/>
    <col min="10640" max="10640" width="5.109375" style="128" customWidth="1"/>
    <col min="10641" max="10641" width="27.44140625" style="128" customWidth="1"/>
    <col min="10642" max="10642" width="14.109375" style="128" customWidth="1"/>
    <col min="10643" max="10644" width="8.109375" style="128" customWidth="1"/>
    <col min="10645" max="10645" width="9.77734375" style="128" customWidth="1"/>
    <col min="10646" max="10646" width="1.88671875" style="128" customWidth="1"/>
    <col min="10647" max="10852" width="11" style="128"/>
    <col min="10853" max="10853" width="10.44140625" style="128" customWidth="1"/>
    <col min="10854" max="10854" width="2.33203125" style="128" customWidth="1"/>
    <col min="10855" max="10856" width="5.6640625" style="128" customWidth="1"/>
    <col min="10857" max="10857" width="5.109375" style="128" customWidth="1"/>
    <col min="10858" max="10858" width="5.6640625" style="128" customWidth="1"/>
    <col min="10859" max="10859" width="12" style="128" customWidth="1"/>
    <col min="10860" max="10861" width="7.88671875" style="128" customWidth="1"/>
    <col min="10862" max="10862" width="2.109375" style="128" customWidth="1"/>
    <col min="10863" max="10863" width="7.77734375" style="128" customWidth="1"/>
    <col min="10864" max="10864" width="6.44140625" style="128" customWidth="1"/>
    <col min="10865" max="10867" width="3.21875" style="128" customWidth="1"/>
    <col min="10868" max="10868" width="3" style="128" customWidth="1"/>
    <col min="10869" max="10869" width="2.44140625" style="128" customWidth="1"/>
    <col min="10870" max="10870" width="2.6640625" style="128" customWidth="1"/>
    <col min="10871" max="10873" width="0" style="128" hidden="1" customWidth="1"/>
    <col min="10874" max="10874" width="3.88671875" style="128" customWidth="1"/>
    <col min="10875" max="10875" width="0" style="128" hidden="1" customWidth="1"/>
    <col min="10876" max="10877" width="13" style="128" customWidth="1"/>
    <col min="10878" max="10878" width="13.21875" style="128" customWidth="1"/>
    <col min="10879" max="10879" width="5.6640625" style="128" customWidth="1"/>
    <col min="10880" max="10880" width="13.21875" style="128" customWidth="1"/>
    <col min="10881" max="10881" width="3.6640625" style="128" customWidth="1"/>
    <col min="10882" max="10882" width="2.6640625" style="128" customWidth="1"/>
    <col min="10883" max="10885" width="0" style="128" hidden="1" customWidth="1"/>
    <col min="10886" max="10886" width="2.6640625" style="128" customWidth="1"/>
    <col min="10887" max="10887" width="0" style="128" hidden="1" customWidth="1"/>
    <col min="10888" max="10888" width="2.6640625" style="128" customWidth="1"/>
    <col min="10889" max="10889" width="0" style="128" hidden="1" customWidth="1"/>
    <col min="10890" max="10890" width="3.88671875" style="128" customWidth="1"/>
    <col min="10891" max="10891" width="30" style="128" customWidth="1"/>
    <col min="10892" max="10892" width="20.44140625" style="128" customWidth="1"/>
    <col min="10893" max="10893" width="8" style="128" customWidth="1"/>
    <col min="10894" max="10894" width="17" style="128" customWidth="1"/>
    <col min="10895" max="10895" width="37.33203125" style="128" customWidth="1"/>
    <col min="10896" max="10896" width="5.109375" style="128" customWidth="1"/>
    <col min="10897" max="10897" width="27.44140625" style="128" customWidth="1"/>
    <col min="10898" max="10898" width="14.109375" style="128" customWidth="1"/>
    <col min="10899" max="10900" width="8.109375" style="128" customWidth="1"/>
    <col min="10901" max="10901" width="9.77734375" style="128" customWidth="1"/>
    <col min="10902" max="10902" width="1.88671875" style="128" customWidth="1"/>
    <col min="10903" max="11108" width="11" style="128"/>
    <col min="11109" max="11109" width="10.44140625" style="128" customWidth="1"/>
    <col min="11110" max="11110" width="2.33203125" style="128" customWidth="1"/>
    <col min="11111" max="11112" width="5.6640625" style="128" customWidth="1"/>
    <col min="11113" max="11113" width="5.109375" style="128" customWidth="1"/>
    <col min="11114" max="11114" width="5.6640625" style="128" customWidth="1"/>
    <col min="11115" max="11115" width="12" style="128" customWidth="1"/>
    <col min="11116" max="11117" width="7.88671875" style="128" customWidth="1"/>
    <col min="11118" max="11118" width="2.109375" style="128" customWidth="1"/>
    <col min="11119" max="11119" width="7.77734375" style="128" customWidth="1"/>
    <col min="11120" max="11120" width="6.44140625" style="128" customWidth="1"/>
    <col min="11121" max="11123" width="3.21875" style="128" customWidth="1"/>
    <col min="11124" max="11124" width="3" style="128" customWidth="1"/>
    <col min="11125" max="11125" width="2.44140625" style="128" customWidth="1"/>
    <col min="11126" max="11126" width="2.6640625" style="128" customWidth="1"/>
    <col min="11127" max="11129" width="0" style="128" hidden="1" customWidth="1"/>
    <col min="11130" max="11130" width="3.88671875" style="128" customWidth="1"/>
    <col min="11131" max="11131" width="0" style="128" hidden="1" customWidth="1"/>
    <col min="11132" max="11133" width="13" style="128" customWidth="1"/>
    <col min="11134" max="11134" width="13.21875" style="128" customWidth="1"/>
    <col min="11135" max="11135" width="5.6640625" style="128" customWidth="1"/>
    <col min="11136" max="11136" width="13.21875" style="128" customWidth="1"/>
    <col min="11137" max="11137" width="3.6640625" style="128" customWidth="1"/>
    <col min="11138" max="11138" width="2.6640625" style="128" customWidth="1"/>
    <col min="11139" max="11141" width="0" style="128" hidden="1" customWidth="1"/>
    <col min="11142" max="11142" width="2.6640625" style="128" customWidth="1"/>
    <col min="11143" max="11143" width="0" style="128" hidden="1" customWidth="1"/>
    <col min="11144" max="11144" width="2.6640625" style="128" customWidth="1"/>
    <col min="11145" max="11145" width="0" style="128" hidden="1" customWidth="1"/>
    <col min="11146" max="11146" width="3.88671875" style="128" customWidth="1"/>
    <col min="11147" max="11147" width="30" style="128" customWidth="1"/>
    <col min="11148" max="11148" width="20.44140625" style="128" customWidth="1"/>
    <col min="11149" max="11149" width="8" style="128" customWidth="1"/>
    <col min="11150" max="11150" width="17" style="128" customWidth="1"/>
    <col min="11151" max="11151" width="37.33203125" style="128" customWidth="1"/>
    <col min="11152" max="11152" width="5.109375" style="128" customWidth="1"/>
    <col min="11153" max="11153" width="27.44140625" style="128" customWidth="1"/>
    <col min="11154" max="11154" width="14.109375" style="128" customWidth="1"/>
    <col min="11155" max="11156" width="8.109375" style="128" customWidth="1"/>
    <col min="11157" max="11157" width="9.77734375" style="128" customWidth="1"/>
    <col min="11158" max="11158" width="1.88671875" style="128" customWidth="1"/>
    <col min="11159" max="11364" width="11" style="128"/>
    <col min="11365" max="11365" width="10.44140625" style="128" customWidth="1"/>
    <col min="11366" max="11366" width="2.33203125" style="128" customWidth="1"/>
    <col min="11367" max="11368" width="5.6640625" style="128" customWidth="1"/>
    <col min="11369" max="11369" width="5.109375" style="128" customWidth="1"/>
    <col min="11370" max="11370" width="5.6640625" style="128" customWidth="1"/>
    <col min="11371" max="11371" width="12" style="128" customWidth="1"/>
    <col min="11372" max="11373" width="7.88671875" style="128" customWidth="1"/>
    <col min="11374" max="11374" width="2.109375" style="128" customWidth="1"/>
    <col min="11375" max="11375" width="7.77734375" style="128" customWidth="1"/>
    <col min="11376" max="11376" width="6.44140625" style="128" customWidth="1"/>
    <col min="11377" max="11379" width="3.21875" style="128" customWidth="1"/>
    <col min="11380" max="11380" width="3" style="128" customWidth="1"/>
    <col min="11381" max="11381" width="2.44140625" style="128" customWidth="1"/>
    <col min="11382" max="11382" width="2.6640625" style="128" customWidth="1"/>
    <col min="11383" max="11385" width="0" style="128" hidden="1" customWidth="1"/>
    <col min="11386" max="11386" width="3.88671875" style="128" customWidth="1"/>
    <col min="11387" max="11387" width="0" style="128" hidden="1" customWidth="1"/>
    <col min="11388" max="11389" width="13" style="128" customWidth="1"/>
    <col min="11390" max="11390" width="13.21875" style="128" customWidth="1"/>
    <col min="11391" max="11391" width="5.6640625" style="128" customWidth="1"/>
    <col min="11392" max="11392" width="13.21875" style="128" customWidth="1"/>
    <col min="11393" max="11393" width="3.6640625" style="128" customWidth="1"/>
    <col min="11394" max="11394" width="2.6640625" style="128" customWidth="1"/>
    <col min="11395" max="11397" width="0" style="128" hidden="1" customWidth="1"/>
    <col min="11398" max="11398" width="2.6640625" style="128" customWidth="1"/>
    <col min="11399" max="11399" width="0" style="128" hidden="1" customWidth="1"/>
    <col min="11400" max="11400" width="2.6640625" style="128" customWidth="1"/>
    <col min="11401" max="11401" width="0" style="128" hidden="1" customWidth="1"/>
    <col min="11402" max="11402" width="3.88671875" style="128" customWidth="1"/>
    <col min="11403" max="11403" width="30" style="128" customWidth="1"/>
    <col min="11404" max="11404" width="20.44140625" style="128" customWidth="1"/>
    <col min="11405" max="11405" width="8" style="128" customWidth="1"/>
    <col min="11406" max="11406" width="17" style="128" customWidth="1"/>
    <col min="11407" max="11407" width="37.33203125" style="128" customWidth="1"/>
    <col min="11408" max="11408" width="5.109375" style="128" customWidth="1"/>
    <col min="11409" max="11409" width="27.44140625" style="128" customWidth="1"/>
    <col min="11410" max="11410" width="14.109375" style="128" customWidth="1"/>
    <col min="11411" max="11412" width="8.109375" style="128" customWidth="1"/>
    <col min="11413" max="11413" width="9.77734375" style="128" customWidth="1"/>
    <col min="11414" max="11414" width="1.88671875" style="128" customWidth="1"/>
    <col min="11415" max="11620" width="11" style="128"/>
    <col min="11621" max="11621" width="10.44140625" style="128" customWidth="1"/>
    <col min="11622" max="11622" width="2.33203125" style="128" customWidth="1"/>
    <col min="11623" max="11624" width="5.6640625" style="128" customWidth="1"/>
    <col min="11625" max="11625" width="5.109375" style="128" customWidth="1"/>
    <col min="11626" max="11626" width="5.6640625" style="128" customWidth="1"/>
    <col min="11627" max="11627" width="12" style="128" customWidth="1"/>
    <col min="11628" max="11629" width="7.88671875" style="128" customWidth="1"/>
    <col min="11630" max="11630" width="2.109375" style="128" customWidth="1"/>
    <col min="11631" max="11631" width="7.77734375" style="128" customWidth="1"/>
    <col min="11632" max="11632" width="6.44140625" style="128" customWidth="1"/>
    <col min="11633" max="11635" width="3.21875" style="128" customWidth="1"/>
    <col min="11636" max="11636" width="3" style="128" customWidth="1"/>
    <col min="11637" max="11637" width="2.44140625" style="128" customWidth="1"/>
    <col min="11638" max="11638" width="2.6640625" style="128" customWidth="1"/>
    <col min="11639" max="11641" width="0" style="128" hidden="1" customWidth="1"/>
    <col min="11642" max="11642" width="3.88671875" style="128" customWidth="1"/>
    <col min="11643" max="11643" width="0" style="128" hidden="1" customWidth="1"/>
    <col min="11644" max="11645" width="13" style="128" customWidth="1"/>
    <col min="11646" max="11646" width="13.21875" style="128" customWidth="1"/>
    <col min="11647" max="11647" width="5.6640625" style="128" customWidth="1"/>
    <col min="11648" max="11648" width="13.21875" style="128" customWidth="1"/>
    <col min="11649" max="11649" width="3.6640625" style="128" customWidth="1"/>
    <col min="11650" max="11650" width="2.6640625" style="128" customWidth="1"/>
    <col min="11651" max="11653" width="0" style="128" hidden="1" customWidth="1"/>
    <col min="11654" max="11654" width="2.6640625" style="128" customWidth="1"/>
    <col min="11655" max="11655" width="0" style="128" hidden="1" customWidth="1"/>
    <col min="11656" max="11656" width="2.6640625" style="128" customWidth="1"/>
    <col min="11657" max="11657" width="0" style="128" hidden="1" customWidth="1"/>
    <col min="11658" max="11658" width="3.88671875" style="128" customWidth="1"/>
    <col min="11659" max="11659" width="30" style="128" customWidth="1"/>
    <col min="11660" max="11660" width="20.44140625" style="128" customWidth="1"/>
    <col min="11661" max="11661" width="8" style="128" customWidth="1"/>
    <col min="11662" max="11662" width="17" style="128" customWidth="1"/>
    <col min="11663" max="11663" width="37.33203125" style="128" customWidth="1"/>
    <col min="11664" max="11664" width="5.109375" style="128" customWidth="1"/>
    <col min="11665" max="11665" width="27.44140625" style="128" customWidth="1"/>
    <col min="11666" max="11666" width="14.109375" style="128" customWidth="1"/>
    <col min="11667" max="11668" width="8.109375" style="128" customWidth="1"/>
    <col min="11669" max="11669" width="9.77734375" style="128" customWidth="1"/>
    <col min="11670" max="11670" width="1.88671875" style="128" customWidth="1"/>
    <col min="11671" max="11876" width="11" style="128"/>
    <col min="11877" max="11877" width="10.44140625" style="128" customWidth="1"/>
    <col min="11878" max="11878" width="2.33203125" style="128" customWidth="1"/>
    <col min="11879" max="11880" width="5.6640625" style="128" customWidth="1"/>
    <col min="11881" max="11881" width="5.109375" style="128" customWidth="1"/>
    <col min="11882" max="11882" width="5.6640625" style="128" customWidth="1"/>
    <col min="11883" max="11883" width="12" style="128" customWidth="1"/>
    <col min="11884" max="11885" width="7.88671875" style="128" customWidth="1"/>
    <col min="11886" max="11886" width="2.109375" style="128" customWidth="1"/>
    <col min="11887" max="11887" width="7.77734375" style="128" customWidth="1"/>
    <col min="11888" max="11888" width="6.44140625" style="128" customWidth="1"/>
    <col min="11889" max="11891" width="3.21875" style="128" customWidth="1"/>
    <col min="11892" max="11892" width="3" style="128" customWidth="1"/>
    <col min="11893" max="11893" width="2.44140625" style="128" customWidth="1"/>
    <col min="11894" max="11894" width="2.6640625" style="128" customWidth="1"/>
    <col min="11895" max="11897" width="0" style="128" hidden="1" customWidth="1"/>
    <col min="11898" max="11898" width="3.88671875" style="128" customWidth="1"/>
    <col min="11899" max="11899" width="0" style="128" hidden="1" customWidth="1"/>
    <col min="11900" max="11901" width="13" style="128" customWidth="1"/>
    <col min="11902" max="11902" width="13.21875" style="128" customWidth="1"/>
    <col min="11903" max="11903" width="5.6640625" style="128" customWidth="1"/>
    <col min="11904" max="11904" width="13.21875" style="128" customWidth="1"/>
    <col min="11905" max="11905" width="3.6640625" style="128" customWidth="1"/>
    <col min="11906" max="11906" width="2.6640625" style="128" customWidth="1"/>
    <col min="11907" max="11909" width="0" style="128" hidden="1" customWidth="1"/>
    <col min="11910" max="11910" width="2.6640625" style="128" customWidth="1"/>
    <col min="11911" max="11911" width="0" style="128" hidden="1" customWidth="1"/>
    <col min="11912" max="11912" width="2.6640625" style="128" customWidth="1"/>
    <col min="11913" max="11913" width="0" style="128" hidden="1" customWidth="1"/>
    <col min="11914" max="11914" width="3.88671875" style="128" customWidth="1"/>
    <col min="11915" max="11915" width="30" style="128" customWidth="1"/>
    <col min="11916" max="11916" width="20.44140625" style="128" customWidth="1"/>
    <col min="11917" max="11917" width="8" style="128" customWidth="1"/>
    <col min="11918" max="11918" width="17" style="128" customWidth="1"/>
    <col min="11919" max="11919" width="37.33203125" style="128" customWidth="1"/>
    <col min="11920" max="11920" width="5.109375" style="128" customWidth="1"/>
    <col min="11921" max="11921" width="27.44140625" style="128" customWidth="1"/>
    <col min="11922" max="11922" width="14.109375" style="128" customWidth="1"/>
    <col min="11923" max="11924" width="8.109375" style="128" customWidth="1"/>
    <col min="11925" max="11925" width="9.77734375" style="128" customWidth="1"/>
    <col min="11926" max="11926" width="1.88671875" style="128" customWidth="1"/>
    <col min="11927" max="12132" width="11" style="128"/>
    <col min="12133" max="12133" width="10.44140625" style="128" customWidth="1"/>
    <col min="12134" max="12134" width="2.33203125" style="128" customWidth="1"/>
    <col min="12135" max="12136" width="5.6640625" style="128" customWidth="1"/>
    <col min="12137" max="12137" width="5.109375" style="128" customWidth="1"/>
    <col min="12138" max="12138" width="5.6640625" style="128" customWidth="1"/>
    <col min="12139" max="12139" width="12" style="128" customWidth="1"/>
    <col min="12140" max="12141" width="7.88671875" style="128" customWidth="1"/>
    <col min="12142" max="12142" width="2.109375" style="128" customWidth="1"/>
    <col min="12143" max="12143" width="7.77734375" style="128" customWidth="1"/>
    <col min="12144" max="12144" width="6.44140625" style="128" customWidth="1"/>
    <col min="12145" max="12147" width="3.21875" style="128" customWidth="1"/>
    <col min="12148" max="12148" width="3" style="128" customWidth="1"/>
    <col min="12149" max="12149" width="2.44140625" style="128" customWidth="1"/>
    <col min="12150" max="12150" width="2.6640625" style="128" customWidth="1"/>
    <col min="12151" max="12153" width="0" style="128" hidden="1" customWidth="1"/>
    <col min="12154" max="12154" width="3.88671875" style="128" customWidth="1"/>
    <col min="12155" max="12155" width="0" style="128" hidden="1" customWidth="1"/>
    <col min="12156" max="12157" width="13" style="128" customWidth="1"/>
    <col min="12158" max="12158" width="13.21875" style="128" customWidth="1"/>
    <col min="12159" max="12159" width="5.6640625" style="128" customWidth="1"/>
    <col min="12160" max="12160" width="13.21875" style="128" customWidth="1"/>
    <col min="12161" max="12161" width="3.6640625" style="128" customWidth="1"/>
    <col min="12162" max="12162" width="2.6640625" style="128" customWidth="1"/>
    <col min="12163" max="12165" width="0" style="128" hidden="1" customWidth="1"/>
    <col min="12166" max="12166" width="2.6640625" style="128" customWidth="1"/>
    <col min="12167" max="12167" width="0" style="128" hidden="1" customWidth="1"/>
    <col min="12168" max="12168" width="2.6640625" style="128" customWidth="1"/>
    <col min="12169" max="12169" width="0" style="128" hidden="1" customWidth="1"/>
    <col min="12170" max="12170" width="3.88671875" style="128" customWidth="1"/>
    <col min="12171" max="12171" width="30" style="128" customWidth="1"/>
    <col min="12172" max="12172" width="20.44140625" style="128" customWidth="1"/>
    <col min="12173" max="12173" width="8" style="128" customWidth="1"/>
    <col min="12174" max="12174" width="17" style="128" customWidth="1"/>
    <col min="12175" max="12175" width="37.33203125" style="128" customWidth="1"/>
    <col min="12176" max="12176" width="5.109375" style="128" customWidth="1"/>
    <col min="12177" max="12177" width="27.44140625" style="128" customWidth="1"/>
    <col min="12178" max="12178" width="14.109375" style="128" customWidth="1"/>
    <col min="12179" max="12180" width="8.109375" style="128" customWidth="1"/>
    <col min="12181" max="12181" width="9.77734375" style="128" customWidth="1"/>
    <col min="12182" max="12182" width="1.88671875" style="128" customWidth="1"/>
    <col min="12183" max="12388" width="11" style="128"/>
    <col min="12389" max="12389" width="10.44140625" style="128" customWidth="1"/>
    <col min="12390" max="12390" width="2.33203125" style="128" customWidth="1"/>
    <col min="12391" max="12392" width="5.6640625" style="128" customWidth="1"/>
    <col min="12393" max="12393" width="5.109375" style="128" customWidth="1"/>
    <col min="12394" max="12394" width="5.6640625" style="128" customWidth="1"/>
    <col min="12395" max="12395" width="12" style="128" customWidth="1"/>
    <col min="12396" max="12397" width="7.88671875" style="128" customWidth="1"/>
    <col min="12398" max="12398" width="2.109375" style="128" customWidth="1"/>
    <col min="12399" max="12399" width="7.77734375" style="128" customWidth="1"/>
    <col min="12400" max="12400" width="6.44140625" style="128" customWidth="1"/>
    <col min="12401" max="12403" width="3.21875" style="128" customWidth="1"/>
    <col min="12404" max="12404" width="3" style="128" customWidth="1"/>
    <col min="12405" max="12405" width="2.44140625" style="128" customWidth="1"/>
    <col min="12406" max="12406" width="2.6640625" style="128" customWidth="1"/>
    <col min="12407" max="12409" width="0" style="128" hidden="1" customWidth="1"/>
    <col min="12410" max="12410" width="3.88671875" style="128" customWidth="1"/>
    <col min="12411" max="12411" width="0" style="128" hidden="1" customWidth="1"/>
    <col min="12412" max="12413" width="13" style="128" customWidth="1"/>
    <col min="12414" max="12414" width="13.21875" style="128" customWidth="1"/>
    <col min="12415" max="12415" width="5.6640625" style="128" customWidth="1"/>
    <col min="12416" max="12416" width="13.21875" style="128" customWidth="1"/>
    <col min="12417" max="12417" width="3.6640625" style="128" customWidth="1"/>
    <col min="12418" max="12418" width="2.6640625" style="128" customWidth="1"/>
    <col min="12419" max="12421" width="0" style="128" hidden="1" customWidth="1"/>
    <col min="12422" max="12422" width="2.6640625" style="128" customWidth="1"/>
    <col min="12423" max="12423" width="0" style="128" hidden="1" customWidth="1"/>
    <col min="12424" max="12424" width="2.6640625" style="128" customWidth="1"/>
    <col min="12425" max="12425" width="0" style="128" hidden="1" customWidth="1"/>
    <col min="12426" max="12426" width="3.88671875" style="128" customWidth="1"/>
    <col min="12427" max="12427" width="30" style="128" customWidth="1"/>
    <col min="12428" max="12428" width="20.44140625" style="128" customWidth="1"/>
    <col min="12429" max="12429" width="8" style="128" customWidth="1"/>
    <col min="12430" max="12430" width="17" style="128" customWidth="1"/>
    <col min="12431" max="12431" width="37.33203125" style="128" customWidth="1"/>
    <col min="12432" max="12432" width="5.109375" style="128" customWidth="1"/>
    <col min="12433" max="12433" width="27.44140625" style="128" customWidth="1"/>
    <col min="12434" max="12434" width="14.109375" style="128" customWidth="1"/>
    <col min="12435" max="12436" width="8.109375" style="128" customWidth="1"/>
    <col min="12437" max="12437" width="9.77734375" style="128" customWidth="1"/>
    <col min="12438" max="12438" width="1.88671875" style="128" customWidth="1"/>
    <col min="12439" max="12644" width="11" style="128"/>
    <col min="12645" max="12645" width="10.44140625" style="128" customWidth="1"/>
    <col min="12646" max="12646" width="2.33203125" style="128" customWidth="1"/>
    <col min="12647" max="12648" width="5.6640625" style="128" customWidth="1"/>
    <col min="12649" max="12649" width="5.109375" style="128" customWidth="1"/>
    <col min="12650" max="12650" width="5.6640625" style="128" customWidth="1"/>
    <col min="12651" max="12651" width="12" style="128" customWidth="1"/>
    <col min="12652" max="12653" width="7.88671875" style="128" customWidth="1"/>
    <col min="12654" max="12654" width="2.109375" style="128" customWidth="1"/>
    <col min="12655" max="12655" width="7.77734375" style="128" customWidth="1"/>
    <col min="12656" max="12656" width="6.44140625" style="128" customWidth="1"/>
    <col min="12657" max="12659" width="3.21875" style="128" customWidth="1"/>
    <col min="12660" max="12660" width="3" style="128" customWidth="1"/>
    <col min="12661" max="12661" width="2.44140625" style="128" customWidth="1"/>
    <col min="12662" max="12662" width="2.6640625" style="128" customWidth="1"/>
    <col min="12663" max="12665" width="0" style="128" hidden="1" customWidth="1"/>
    <col min="12666" max="12666" width="3.88671875" style="128" customWidth="1"/>
    <col min="12667" max="12667" width="0" style="128" hidden="1" customWidth="1"/>
    <col min="12668" max="12669" width="13" style="128" customWidth="1"/>
    <col min="12670" max="12670" width="13.21875" style="128" customWidth="1"/>
    <col min="12671" max="12671" width="5.6640625" style="128" customWidth="1"/>
    <col min="12672" max="12672" width="13.21875" style="128" customWidth="1"/>
    <col min="12673" max="12673" width="3.6640625" style="128" customWidth="1"/>
    <col min="12674" max="12674" width="2.6640625" style="128" customWidth="1"/>
    <col min="12675" max="12677" width="0" style="128" hidden="1" customWidth="1"/>
    <col min="12678" max="12678" width="2.6640625" style="128" customWidth="1"/>
    <col min="12679" max="12679" width="0" style="128" hidden="1" customWidth="1"/>
    <col min="12680" max="12680" width="2.6640625" style="128" customWidth="1"/>
    <col min="12681" max="12681" width="0" style="128" hidden="1" customWidth="1"/>
    <col min="12682" max="12682" width="3.88671875" style="128" customWidth="1"/>
    <col min="12683" max="12683" width="30" style="128" customWidth="1"/>
    <col min="12684" max="12684" width="20.44140625" style="128" customWidth="1"/>
    <col min="12685" max="12685" width="8" style="128" customWidth="1"/>
    <col min="12686" max="12686" width="17" style="128" customWidth="1"/>
    <col min="12687" max="12687" width="37.33203125" style="128" customWidth="1"/>
    <col min="12688" max="12688" width="5.109375" style="128" customWidth="1"/>
    <col min="12689" max="12689" width="27.44140625" style="128" customWidth="1"/>
    <col min="12690" max="12690" width="14.109375" style="128" customWidth="1"/>
    <col min="12691" max="12692" width="8.109375" style="128" customWidth="1"/>
    <col min="12693" max="12693" width="9.77734375" style="128" customWidth="1"/>
    <col min="12694" max="12694" width="1.88671875" style="128" customWidth="1"/>
    <col min="12695" max="12900" width="11" style="128"/>
    <col min="12901" max="12901" width="10.44140625" style="128" customWidth="1"/>
    <col min="12902" max="12902" width="2.33203125" style="128" customWidth="1"/>
    <col min="12903" max="12904" width="5.6640625" style="128" customWidth="1"/>
    <col min="12905" max="12905" width="5.109375" style="128" customWidth="1"/>
    <col min="12906" max="12906" width="5.6640625" style="128" customWidth="1"/>
    <col min="12907" max="12907" width="12" style="128" customWidth="1"/>
    <col min="12908" max="12909" width="7.88671875" style="128" customWidth="1"/>
    <col min="12910" max="12910" width="2.109375" style="128" customWidth="1"/>
    <col min="12911" max="12911" width="7.77734375" style="128" customWidth="1"/>
    <col min="12912" max="12912" width="6.44140625" style="128" customWidth="1"/>
    <col min="12913" max="12915" width="3.21875" style="128" customWidth="1"/>
    <col min="12916" max="12916" width="3" style="128" customWidth="1"/>
    <col min="12917" max="12917" width="2.44140625" style="128" customWidth="1"/>
    <col min="12918" max="12918" width="2.6640625" style="128" customWidth="1"/>
    <col min="12919" max="12921" width="0" style="128" hidden="1" customWidth="1"/>
    <col min="12922" max="12922" width="3.88671875" style="128" customWidth="1"/>
    <col min="12923" max="12923" width="0" style="128" hidden="1" customWidth="1"/>
    <col min="12924" max="12925" width="13" style="128" customWidth="1"/>
    <col min="12926" max="12926" width="13.21875" style="128" customWidth="1"/>
    <col min="12927" max="12927" width="5.6640625" style="128" customWidth="1"/>
    <col min="12928" max="12928" width="13.21875" style="128" customWidth="1"/>
    <col min="12929" max="12929" width="3.6640625" style="128" customWidth="1"/>
    <col min="12930" max="12930" width="2.6640625" style="128" customWidth="1"/>
    <col min="12931" max="12933" width="0" style="128" hidden="1" customWidth="1"/>
    <col min="12934" max="12934" width="2.6640625" style="128" customWidth="1"/>
    <col min="12935" max="12935" width="0" style="128" hidden="1" customWidth="1"/>
    <col min="12936" max="12936" width="2.6640625" style="128" customWidth="1"/>
    <col min="12937" max="12937" width="0" style="128" hidden="1" customWidth="1"/>
    <col min="12938" max="12938" width="3.88671875" style="128" customWidth="1"/>
    <col min="12939" max="12939" width="30" style="128" customWidth="1"/>
    <col min="12940" max="12940" width="20.44140625" style="128" customWidth="1"/>
    <col min="12941" max="12941" width="8" style="128" customWidth="1"/>
    <col min="12942" max="12942" width="17" style="128" customWidth="1"/>
    <col min="12943" max="12943" width="37.33203125" style="128" customWidth="1"/>
    <col min="12944" max="12944" width="5.109375" style="128" customWidth="1"/>
    <col min="12945" max="12945" width="27.44140625" style="128" customWidth="1"/>
    <col min="12946" max="12946" width="14.109375" style="128" customWidth="1"/>
    <col min="12947" max="12948" width="8.109375" style="128" customWidth="1"/>
    <col min="12949" max="12949" width="9.77734375" style="128" customWidth="1"/>
    <col min="12950" max="12950" width="1.88671875" style="128" customWidth="1"/>
    <col min="12951" max="13156" width="11" style="128"/>
    <col min="13157" max="13157" width="10.44140625" style="128" customWidth="1"/>
    <col min="13158" max="13158" width="2.33203125" style="128" customWidth="1"/>
    <col min="13159" max="13160" width="5.6640625" style="128" customWidth="1"/>
    <col min="13161" max="13161" width="5.109375" style="128" customWidth="1"/>
    <col min="13162" max="13162" width="5.6640625" style="128" customWidth="1"/>
    <col min="13163" max="13163" width="12" style="128" customWidth="1"/>
    <col min="13164" max="13165" width="7.88671875" style="128" customWidth="1"/>
    <col min="13166" max="13166" width="2.109375" style="128" customWidth="1"/>
    <col min="13167" max="13167" width="7.77734375" style="128" customWidth="1"/>
    <col min="13168" max="13168" width="6.44140625" style="128" customWidth="1"/>
    <col min="13169" max="13171" width="3.21875" style="128" customWidth="1"/>
    <col min="13172" max="13172" width="3" style="128" customWidth="1"/>
    <col min="13173" max="13173" width="2.44140625" style="128" customWidth="1"/>
    <col min="13174" max="13174" width="2.6640625" style="128" customWidth="1"/>
    <col min="13175" max="13177" width="0" style="128" hidden="1" customWidth="1"/>
    <col min="13178" max="13178" width="3.88671875" style="128" customWidth="1"/>
    <col min="13179" max="13179" width="0" style="128" hidden="1" customWidth="1"/>
    <col min="13180" max="13181" width="13" style="128" customWidth="1"/>
    <col min="13182" max="13182" width="13.21875" style="128" customWidth="1"/>
    <col min="13183" max="13183" width="5.6640625" style="128" customWidth="1"/>
    <col min="13184" max="13184" width="13.21875" style="128" customWidth="1"/>
    <col min="13185" max="13185" width="3.6640625" style="128" customWidth="1"/>
    <col min="13186" max="13186" width="2.6640625" style="128" customWidth="1"/>
    <col min="13187" max="13189" width="0" style="128" hidden="1" customWidth="1"/>
    <col min="13190" max="13190" width="2.6640625" style="128" customWidth="1"/>
    <col min="13191" max="13191" width="0" style="128" hidden="1" customWidth="1"/>
    <col min="13192" max="13192" width="2.6640625" style="128" customWidth="1"/>
    <col min="13193" max="13193" width="0" style="128" hidden="1" customWidth="1"/>
    <col min="13194" max="13194" width="3.88671875" style="128" customWidth="1"/>
    <col min="13195" max="13195" width="30" style="128" customWidth="1"/>
    <col min="13196" max="13196" width="20.44140625" style="128" customWidth="1"/>
    <col min="13197" max="13197" width="8" style="128" customWidth="1"/>
    <col min="13198" max="13198" width="17" style="128" customWidth="1"/>
    <col min="13199" max="13199" width="37.33203125" style="128" customWidth="1"/>
    <col min="13200" max="13200" width="5.109375" style="128" customWidth="1"/>
    <col min="13201" max="13201" width="27.44140625" style="128" customWidth="1"/>
    <col min="13202" max="13202" width="14.109375" style="128" customWidth="1"/>
    <col min="13203" max="13204" width="8.109375" style="128" customWidth="1"/>
    <col min="13205" max="13205" width="9.77734375" style="128" customWidth="1"/>
    <col min="13206" max="13206" width="1.88671875" style="128" customWidth="1"/>
    <col min="13207" max="13412" width="11" style="128"/>
    <col min="13413" max="13413" width="10.44140625" style="128" customWidth="1"/>
    <col min="13414" max="13414" width="2.33203125" style="128" customWidth="1"/>
    <col min="13415" max="13416" width="5.6640625" style="128" customWidth="1"/>
    <col min="13417" max="13417" width="5.109375" style="128" customWidth="1"/>
    <col min="13418" max="13418" width="5.6640625" style="128" customWidth="1"/>
    <col min="13419" max="13419" width="12" style="128" customWidth="1"/>
    <col min="13420" max="13421" width="7.88671875" style="128" customWidth="1"/>
    <col min="13422" max="13422" width="2.109375" style="128" customWidth="1"/>
    <col min="13423" max="13423" width="7.77734375" style="128" customWidth="1"/>
    <col min="13424" max="13424" width="6.44140625" style="128" customWidth="1"/>
    <col min="13425" max="13427" width="3.21875" style="128" customWidth="1"/>
    <col min="13428" max="13428" width="3" style="128" customWidth="1"/>
    <col min="13429" max="13429" width="2.44140625" style="128" customWidth="1"/>
    <col min="13430" max="13430" width="2.6640625" style="128" customWidth="1"/>
    <col min="13431" max="13433" width="0" style="128" hidden="1" customWidth="1"/>
    <col min="13434" max="13434" width="3.88671875" style="128" customWidth="1"/>
    <col min="13435" max="13435" width="0" style="128" hidden="1" customWidth="1"/>
    <col min="13436" max="13437" width="13" style="128" customWidth="1"/>
    <col min="13438" max="13438" width="13.21875" style="128" customWidth="1"/>
    <col min="13439" max="13439" width="5.6640625" style="128" customWidth="1"/>
    <col min="13440" max="13440" width="13.21875" style="128" customWidth="1"/>
    <col min="13441" max="13441" width="3.6640625" style="128" customWidth="1"/>
    <col min="13442" max="13442" width="2.6640625" style="128" customWidth="1"/>
    <col min="13443" max="13445" width="0" style="128" hidden="1" customWidth="1"/>
    <col min="13446" max="13446" width="2.6640625" style="128" customWidth="1"/>
    <col min="13447" max="13447" width="0" style="128" hidden="1" customWidth="1"/>
    <col min="13448" max="13448" width="2.6640625" style="128" customWidth="1"/>
    <col min="13449" max="13449" width="0" style="128" hidden="1" customWidth="1"/>
    <col min="13450" max="13450" width="3.88671875" style="128" customWidth="1"/>
    <col min="13451" max="13451" width="30" style="128" customWidth="1"/>
    <col min="13452" max="13452" width="20.44140625" style="128" customWidth="1"/>
    <col min="13453" max="13453" width="8" style="128" customWidth="1"/>
    <col min="13454" max="13454" width="17" style="128" customWidth="1"/>
    <col min="13455" max="13455" width="37.33203125" style="128" customWidth="1"/>
    <col min="13456" max="13456" width="5.109375" style="128" customWidth="1"/>
    <col min="13457" max="13457" width="27.44140625" style="128" customWidth="1"/>
    <col min="13458" max="13458" width="14.109375" style="128" customWidth="1"/>
    <col min="13459" max="13460" width="8.109375" style="128" customWidth="1"/>
    <col min="13461" max="13461" width="9.77734375" style="128" customWidth="1"/>
    <col min="13462" max="13462" width="1.88671875" style="128" customWidth="1"/>
    <col min="13463" max="13668" width="11" style="128"/>
    <col min="13669" max="13669" width="10.44140625" style="128" customWidth="1"/>
    <col min="13670" max="13670" width="2.33203125" style="128" customWidth="1"/>
    <col min="13671" max="13672" width="5.6640625" style="128" customWidth="1"/>
    <col min="13673" max="13673" width="5.109375" style="128" customWidth="1"/>
    <col min="13674" max="13674" width="5.6640625" style="128" customWidth="1"/>
    <col min="13675" max="13675" width="12" style="128" customWidth="1"/>
    <col min="13676" max="13677" width="7.88671875" style="128" customWidth="1"/>
    <col min="13678" max="13678" width="2.109375" style="128" customWidth="1"/>
    <col min="13679" max="13679" width="7.77734375" style="128" customWidth="1"/>
    <col min="13680" max="13680" width="6.44140625" style="128" customWidth="1"/>
    <col min="13681" max="13683" width="3.21875" style="128" customWidth="1"/>
    <col min="13684" max="13684" width="3" style="128" customWidth="1"/>
    <col min="13685" max="13685" width="2.44140625" style="128" customWidth="1"/>
    <col min="13686" max="13686" width="2.6640625" style="128" customWidth="1"/>
    <col min="13687" max="13689" width="0" style="128" hidden="1" customWidth="1"/>
    <col min="13690" max="13690" width="3.88671875" style="128" customWidth="1"/>
    <col min="13691" max="13691" width="0" style="128" hidden="1" customWidth="1"/>
    <col min="13692" max="13693" width="13" style="128" customWidth="1"/>
    <col min="13694" max="13694" width="13.21875" style="128" customWidth="1"/>
    <col min="13695" max="13695" width="5.6640625" style="128" customWidth="1"/>
    <col min="13696" max="13696" width="13.21875" style="128" customWidth="1"/>
    <col min="13697" max="13697" width="3.6640625" style="128" customWidth="1"/>
    <col min="13698" max="13698" width="2.6640625" style="128" customWidth="1"/>
    <col min="13699" max="13701" width="0" style="128" hidden="1" customWidth="1"/>
    <col min="13702" max="13702" width="2.6640625" style="128" customWidth="1"/>
    <col min="13703" max="13703" width="0" style="128" hidden="1" customWidth="1"/>
    <col min="13704" max="13704" width="2.6640625" style="128" customWidth="1"/>
    <col min="13705" max="13705" width="0" style="128" hidden="1" customWidth="1"/>
    <col min="13706" max="13706" width="3.88671875" style="128" customWidth="1"/>
    <col min="13707" max="13707" width="30" style="128" customWidth="1"/>
    <col min="13708" max="13708" width="20.44140625" style="128" customWidth="1"/>
    <col min="13709" max="13709" width="8" style="128" customWidth="1"/>
    <col min="13710" max="13710" width="17" style="128" customWidth="1"/>
    <col min="13711" max="13711" width="37.33203125" style="128" customWidth="1"/>
    <col min="13712" max="13712" width="5.109375" style="128" customWidth="1"/>
    <col min="13713" max="13713" width="27.44140625" style="128" customWidth="1"/>
    <col min="13714" max="13714" width="14.109375" style="128" customWidth="1"/>
    <col min="13715" max="13716" width="8.109375" style="128" customWidth="1"/>
    <col min="13717" max="13717" width="9.77734375" style="128" customWidth="1"/>
    <col min="13718" max="13718" width="1.88671875" style="128" customWidth="1"/>
    <col min="13719" max="13924" width="11" style="128"/>
    <col min="13925" max="13925" width="10.44140625" style="128" customWidth="1"/>
    <col min="13926" max="13926" width="2.33203125" style="128" customWidth="1"/>
    <col min="13927" max="13928" width="5.6640625" style="128" customWidth="1"/>
    <col min="13929" max="13929" width="5.109375" style="128" customWidth="1"/>
    <col min="13930" max="13930" width="5.6640625" style="128" customWidth="1"/>
    <col min="13931" max="13931" width="12" style="128" customWidth="1"/>
    <col min="13932" max="13933" width="7.88671875" style="128" customWidth="1"/>
    <col min="13934" max="13934" width="2.109375" style="128" customWidth="1"/>
    <col min="13935" max="13935" width="7.77734375" style="128" customWidth="1"/>
    <col min="13936" max="13936" width="6.44140625" style="128" customWidth="1"/>
    <col min="13937" max="13939" width="3.21875" style="128" customWidth="1"/>
    <col min="13940" max="13940" width="3" style="128" customWidth="1"/>
    <col min="13941" max="13941" width="2.44140625" style="128" customWidth="1"/>
    <col min="13942" max="13942" width="2.6640625" style="128" customWidth="1"/>
    <col min="13943" max="13945" width="0" style="128" hidden="1" customWidth="1"/>
    <col min="13946" max="13946" width="3.88671875" style="128" customWidth="1"/>
    <col min="13947" max="13947" width="0" style="128" hidden="1" customWidth="1"/>
    <col min="13948" max="13949" width="13" style="128" customWidth="1"/>
    <col min="13950" max="13950" width="13.21875" style="128" customWidth="1"/>
    <col min="13951" max="13951" width="5.6640625" style="128" customWidth="1"/>
    <col min="13952" max="13952" width="13.21875" style="128" customWidth="1"/>
    <col min="13953" max="13953" width="3.6640625" style="128" customWidth="1"/>
    <col min="13954" max="13954" width="2.6640625" style="128" customWidth="1"/>
    <col min="13955" max="13957" width="0" style="128" hidden="1" customWidth="1"/>
    <col min="13958" max="13958" width="2.6640625" style="128" customWidth="1"/>
    <col min="13959" max="13959" width="0" style="128" hidden="1" customWidth="1"/>
    <col min="13960" max="13960" width="2.6640625" style="128" customWidth="1"/>
    <col min="13961" max="13961" width="0" style="128" hidden="1" customWidth="1"/>
    <col min="13962" max="13962" width="3.88671875" style="128" customWidth="1"/>
    <col min="13963" max="13963" width="30" style="128" customWidth="1"/>
    <col min="13964" max="13964" width="20.44140625" style="128" customWidth="1"/>
    <col min="13965" max="13965" width="8" style="128" customWidth="1"/>
    <col min="13966" max="13966" width="17" style="128" customWidth="1"/>
    <col min="13967" max="13967" width="37.33203125" style="128" customWidth="1"/>
    <col min="13968" max="13968" width="5.109375" style="128" customWidth="1"/>
    <col min="13969" max="13969" width="27.44140625" style="128" customWidth="1"/>
    <col min="13970" max="13970" width="14.109375" style="128" customWidth="1"/>
    <col min="13971" max="13972" width="8.109375" style="128" customWidth="1"/>
    <col min="13973" max="13973" width="9.77734375" style="128" customWidth="1"/>
    <col min="13974" max="13974" width="1.88671875" style="128" customWidth="1"/>
    <col min="13975" max="14180" width="11" style="128"/>
    <col min="14181" max="14181" width="10.44140625" style="128" customWidth="1"/>
    <col min="14182" max="14182" width="2.33203125" style="128" customWidth="1"/>
    <col min="14183" max="14184" width="5.6640625" style="128" customWidth="1"/>
    <col min="14185" max="14185" width="5.109375" style="128" customWidth="1"/>
    <col min="14186" max="14186" width="5.6640625" style="128" customWidth="1"/>
    <col min="14187" max="14187" width="12" style="128" customWidth="1"/>
    <col min="14188" max="14189" width="7.88671875" style="128" customWidth="1"/>
    <col min="14190" max="14190" width="2.109375" style="128" customWidth="1"/>
    <col min="14191" max="14191" width="7.77734375" style="128" customWidth="1"/>
    <col min="14192" max="14192" width="6.44140625" style="128" customWidth="1"/>
    <col min="14193" max="14195" width="3.21875" style="128" customWidth="1"/>
    <col min="14196" max="14196" width="3" style="128" customWidth="1"/>
    <col min="14197" max="14197" width="2.44140625" style="128" customWidth="1"/>
    <col min="14198" max="14198" width="2.6640625" style="128" customWidth="1"/>
    <col min="14199" max="14201" width="0" style="128" hidden="1" customWidth="1"/>
    <col min="14202" max="14202" width="3.88671875" style="128" customWidth="1"/>
    <col min="14203" max="14203" width="0" style="128" hidden="1" customWidth="1"/>
    <col min="14204" max="14205" width="13" style="128" customWidth="1"/>
    <col min="14206" max="14206" width="13.21875" style="128" customWidth="1"/>
    <col min="14207" max="14207" width="5.6640625" style="128" customWidth="1"/>
    <col min="14208" max="14208" width="13.21875" style="128" customWidth="1"/>
    <col min="14209" max="14209" width="3.6640625" style="128" customWidth="1"/>
    <col min="14210" max="14210" width="2.6640625" style="128" customWidth="1"/>
    <col min="14211" max="14213" width="0" style="128" hidden="1" customWidth="1"/>
    <col min="14214" max="14214" width="2.6640625" style="128" customWidth="1"/>
    <col min="14215" max="14215" width="0" style="128" hidden="1" customWidth="1"/>
    <col min="14216" max="14216" width="2.6640625" style="128" customWidth="1"/>
    <col min="14217" max="14217" width="0" style="128" hidden="1" customWidth="1"/>
    <col min="14218" max="14218" width="3.88671875" style="128" customWidth="1"/>
    <col min="14219" max="14219" width="30" style="128" customWidth="1"/>
    <col min="14220" max="14220" width="20.44140625" style="128" customWidth="1"/>
    <col min="14221" max="14221" width="8" style="128" customWidth="1"/>
    <col min="14222" max="14222" width="17" style="128" customWidth="1"/>
    <col min="14223" max="14223" width="37.33203125" style="128" customWidth="1"/>
    <col min="14224" max="14224" width="5.109375" style="128" customWidth="1"/>
    <col min="14225" max="14225" width="27.44140625" style="128" customWidth="1"/>
    <col min="14226" max="14226" width="14.109375" style="128" customWidth="1"/>
    <col min="14227" max="14228" width="8.109375" style="128" customWidth="1"/>
    <col min="14229" max="14229" width="9.77734375" style="128" customWidth="1"/>
    <col min="14230" max="14230" width="1.88671875" style="128" customWidth="1"/>
    <col min="14231" max="14436" width="11" style="128"/>
    <col min="14437" max="14437" width="10.44140625" style="128" customWidth="1"/>
    <col min="14438" max="14438" width="2.33203125" style="128" customWidth="1"/>
    <col min="14439" max="14440" width="5.6640625" style="128" customWidth="1"/>
    <col min="14441" max="14441" width="5.109375" style="128" customWidth="1"/>
    <col min="14442" max="14442" width="5.6640625" style="128" customWidth="1"/>
    <col min="14443" max="14443" width="12" style="128" customWidth="1"/>
    <col min="14444" max="14445" width="7.88671875" style="128" customWidth="1"/>
    <col min="14446" max="14446" width="2.109375" style="128" customWidth="1"/>
    <col min="14447" max="14447" width="7.77734375" style="128" customWidth="1"/>
    <col min="14448" max="14448" width="6.44140625" style="128" customWidth="1"/>
    <col min="14449" max="14451" width="3.21875" style="128" customWidth="1"/>
    <col min="14452" max="14452" width="3" style="128" customWidth="1"/>
    <col min="14453" max="14453" width="2.44140625" style="128" customWidth="1"/>
    <col min="14454" max="14454" width="2.6640625" style="128" customWidth="1"/>
    <col min="14455" max="14457" width="0" style="128" hidden="1" customWidth="1"/>
    <col min="14458" max="14458" width="3.88671875" style="128" customWidth="1"/>
    <col min="14459" max="14459" width="0" style="128" hidden="1" customWidth="1"/>
    <col min="14460" max="14461" width="13" style="128" customWidth="1"/>
    <col min="14462" max="14462" width="13.21875" style="128" customWidth="1"/>
    <col min="14463" max="14463" width="5.6640625" style="128" customWidth="1"/>
    <col min="14464" max="14464" width="13.21875" style="128" customWidth="1"/>
    <col min="14465" max="14465" width="3.6640625" style="128" customWidth="1"/>
    <col min="14466" max="14466" width="2.6640625" style="128" customWidth="1"/>
    <col min="14467" max="14469" width="0" style="128" hidden="1" customWidth="1"/>
    <col min="14470" max="14470" width="2.6640625" style="128" customWidth="1"/>
    <col min="14471" max="14471" width="0" style="128" hidden="1" customWidth="1"/>
    <col min="14472" max="14472" width="2.6640625" style="128" customWidth="1"/>
    <col min="14473" max="14473" width="0" style="128" hidden="1" customWidth="1"/>
    <col min="14474" max="14474" width="3.88671875" style="128" customWidth="1"/>
    <col min="14475" max="14475" width="30" style="128" customWidth="1"/>
    <col min="14476" max="14476" width="20.44140625" style="128" customWidth="1"/>
    <col min="14477" max="14477" width="8" style="128" customWidth="1"/>
    <col min="14478" max="14478" width="17" style="128" customWidth="1"/>
    <col min="14479" max="14479" width="37.33203125" style="128" customWidth="1"/>
    <col min="14480" max="14480" width="5.109375" style="128" customWidth="1"/>
    <col min="14481" max="14481" width="27.44140625" style="128" customWidth="1"/>
    <col min="14482" max="14482" width="14.109375" style="128" customWidth="1"/>
    <col min="14483" max="14484" width="8.109375" style="128" customWidth="1"/>
    <col min="14485" max="14485" width="9.77734375" style="128" customWidth="1"/>
    <col min="14486" max="14486" width="1.88671875" style="128" customWidth="1"/>
    <col min="14487" max="14692" width="11" style="128"/>
    <col min="14693" max="14693" width="10.44140625" style="128" customWidth="1"/>
    <col min="14694" max="14694" width="2.33203125" style="128" customWidth="1"/>
    <col min="14695" max="14696" width="5.6640625" style="128" customWidth="1"/>
    <col min="14697" max="14697" width="5.109375" style="128" customWidth="1"/>
    <col min="14698" max="14698" width="5.6640625" style="128" customWidth="1"/>
    <col min="14699" max="14699" width="12" style="128" customWidth="1"/>
    <col min="14700" max="14701" width="7.88671875" style="128" customWidth="1"/>
    <col min="14702" max="14702" width="2.109375" style="128" customWidth="1"/>
    <col min="14703" max="14703" width="7.77734375" style="128" customWidth="1"/>
    <col min="14704" max="14704" width="6.44140625" style="128" customWidth="1"/>
    <col min="14705" max="14707" width="3.21875" style="128" customWidth="1"/>
    <col min="14708" max="14708" width="3" style="128" customWidth="1"/>
    <col min="14709" max="14709" width="2.44140625" style="128" customWidth="1"/>
    <col min="14710" max="14710" width="2.6640625" style="128" customWidth="1"/>
    <col min="14711" max="14713" width="0" style="128" hidden="1" customWidth="1"/>
    <col min="14714" max="14714" width="3.88671875" style="128" customWidth="1"/>
    <col min="14715" max="14715" width="0" style="128" hidden="1" customWidth="1"/>
    <col min="14716" max="14717" width="13" style="128" customWidth="1"/>
    <col min="14718" max="14718" width="13.21875" style="128" customWidth="1"/>
    <col min="14719" max="14719" width="5.6640625" style="128" customWidth="1"/>
    <col min="14720" max="14720" width="13.21875" style="128" customWidth="1"/>
    <col min="14721" max="14721" width="3.6640625" style="128" customWidth="1"/>
    <col min="14722" max="14722" width="2.6640625" style="128" customWidth="1"/>
    <col min="14723" max="14725" width="0" style="128" hidden="1" customWidth="1"/>
    <col min="14726" max="14726" width="2.6640625" style="128" customWidth="1"/>
    <col min="14727" max="14727" width="0" style="128" hidden="1" customWidth="1"/>
    <col min="14728" max="14728" width="2.6640625" style="128" customWidth="1"/>
    <col min="14729" max="14729" width="0" style="128" hidden="1" customWidth="1"/>
    <col min="14730" max="14730" width="3.88671875" style="128" customWidth="1"/>
    <col min="14731" max="14731" width="30" style="128" customWidth="1"/>
    <col min="14732" max="14732" width="20.44140625" style="128" customWidth="1"/>
    <col min="14733" max="14733" width="8" style="128" customWidth="1"/>
    <col min="14734" max="14734" width="17" style="128" customWidth="1"/>
    <col min="14735" max="14735" width="37.33203125" style="128" customWidth="1"/>
    <col min="14736" max="14736" width="5.109375" style="128" customWidth="1"/>
    <col min="14737" max="14737" width="27.44140625" style="128" customWidth="1"/>
    <col min="14738" max="14738" width="14.109375" style="128" customWidth="1"/>
    <col min="14739" max="14740" width="8.109375" style="128" customWidth="1"/>
    <col min="14741" max="14741" width="9.77734375" style="128" customWidth="1"/>
    <col min="14742" max="14742" width="1.88671875" style="128" customWidth="1"/>
    <col min="14743" max="14948" width="11" style="128"/>
    <col min="14949" max="14949" width="10.44140625" style="128" customWidth="1"/>
    <col min="14950" max="14950" width="2.33203125" style="128" customWidth="1"/>
    <col min="14951" max="14952" width="5.6640625" style="128" customWidth="1"/>
    <col min="14953" max="14953" width="5.109375" style="128" customWidth="1"/>
    <col min="14954" max="14954" width="5.6640625" style="128" customWidth="1"/>
    <col min="14955" max="14955" width="12" style="128" customWidth="1"/>
    <col min="14956" max="14957" width="7.88671875" style="128" customWidth="1"/>
    <col min="14958" max="14958" width="2.109375" style="128" customWidth="1"/>
    <col min="14959" max="14959" width="7.77734375" style="128" customWidth="1"/>
    <col min="14960" max="14960" width="6.44140625" style="128" customWidth="1"/>
    <col min="14961" max="14963" width="3.21875" style="128" customWidth="1"/>
    <col min="14964" max="14964" width="3" style="128" customWidth="1"/>
    <col min="14965" max="14965" width="2.44140625" style="128" customWidth="1"/>
    <col min="14966" max="14966" width="2.6640625" style="128" customWidth="1"/>
    <col min="14967" max="14969" width="0" style="128" hidden="1" customWidth="1"/>
    <col min="14970" max="14970" width="3.88671875" style="128" customWidth="1"/>
    <col min="14971" max="14971" width="0" style="128" hidden="1" customWidth="1"/>
    <col min="14972" max="14973" width="13" style="128" customWidth="1"/>
    <col min="14974" max="14974" width="13.21875" style="128" customWidth="1"/>
    <col min="14975" max="14975" width="5.6640625" style="128" customWidth="1"/>
    <col min="14976" max="14976" width="13.21875" style="128" customWidth="1"/>
    <col min="14977" max="14977" width="3.6640625" style="128" customWidth="1"/>
    <col min="14978" max="14978" width="2.6640625" style="128" customWidth="1"/>
    <col min="14979" max="14981" width="0" style="128" hidden="1" customWidth="1"/>
    <col min="14982" max="14982" width="2.6640625" style="128" customWidth="1"/>
    <col min="14983" max="14983" width="0" style="128" hidden="1" customWidth="1"/>
    <col min="14984" max="14984" width="2.6640625" style="128" customWidth="1"/>
    <col min="14985" max="14985" width="0" style="128" hidden="1" customWidth="1"/>
    <col min="14986" max="14986" width="3.88671875" style="128" customWidth="1"/>
    <col min="14987" max="14987" width="30" style="128" customWidth="1"/>
    <col min="14988" max="14988" width="20.44140625" style="128" customWidth="1"/>
    <col min="14989" max="14989" width="8" style="128" customWidth="1"/>
    <col min="14990" max="14990" width="17" style="128" customWidth="1"/>
    <col min="14991" max="14991" width="37.33203125" style="128" customWidth="1"/>
    <col min="14992" max="14992" width="5.109375" style="128" customWidth="1"/>
    <col min="14993" max="14993" width="27.44140625" style="128" customWidth="1"/>
    <col min="14994" max="14994" width="14.109375" style="128" customWidth="1"/>
    <col min="14995" max="14996" width="8.109375" style="128" customWidth="1"/>
    <col min="14997" max="14997" width="9.77734375" style="128" customWidth="1"/>
    <col min="14998" max="14998" width="1.88671875" style="128" customWidth="1"/>
    <col min="14999" max="15204" width="11" style="128"/>
    <col min="15205" max="15205" width="10.44140625" style="128" customWidth="1"/>
    <col min="15206" max="15206" width="2.33203125" style="128" customWidth="1"/>
    <col min="15207" max="15208" width="5.6640625" style="128" customWidth="1"/>
    <col min="15209" max="15209" width="5.109375" style="128" customWidth="1"/>
    <col min="15210" max="15210" width="5.6640625" style="128" customWidth="1"/>
    <col min="15211" max="15211" width="12" style="128" customWidth="1"/>
    <col min="15212" max="15213" width="7.88671875" style="128" customWidth="1"/>
    <col min="15214" max="15214" width="2.109375" style="128" customWidth="1"/>
    <col min="15215" max="15215" width="7.77734375" style="128" customWidth="1"/>
    <col min="15216" max="15216" width="6.44140625" style="128" customWidth="1"/>
    <col min="15217" max="15219" width="3.21875" style="128" customWidth="1"/>
    <col min="15220" max="15220" width="3" style="128" customWidth="1"/>
    <col min="15221" max="15221" width="2.44140625" style="128" customWidth="1"/>
    <col min="15222" max="15222" width="2.6640625" style="128" customWidth="1"/>
    <col min="15223" max="15225" width="0" style="128" hidden="1" customWidth="1"/>
    <col min="15226" max="15226" width="3.88671875" style="128" customWidth="1"/>
    <col min="15227" max="15227" width="0" style="128" hidden="1" customWidth="1"/>
    <col min="15228" max="15229" width="13" style="128" customWidth="1"/>
    <col min="15230" max="15230" width="13.21875" style="128" customWidth="1"/>
    <col min="15231" max="15231" width="5.6640625" style="128" customWidth="1"/>
    <col min="15232" max="15232" width="13.21875" style="128" customWidth="1"/>
    <col min="15233" max="15233" width="3.6640625" style="128" customWidth="1"/>
    <col min="15234" max="15234" width="2.6640625" style="128" customWidth="1"/>
    <col min="15235" max="15237" width="0" style="128" hidden="1" customWidth="1"/>
    <col min="15238" max="15238" width="2.6640625" style="128" customWidth="1"/>
    <col min="15239" max="15239" width="0" style="128" hidden="1" customWidth="1"/>
    <col min="15240" max="15240" width="2.6640625" style="128" customWidth="1"/>
    <col min="15241" max="15241" width="0" style="128" hidden="1" customWidth="1"/>
    <col min="15242" max="15242" width="3.88671875" style="128" customWidth="1"/>
    <col min="15243" max="15243" width="30" style="128" customWidth="1"/>
    <col min="15244" max="15244" width="20.44140625" style="128" customWidth="1"/>
    <col min="15245" max="15245" width="8" style="128" customWidth="1"/>
    <col min="15246" max="15246" width="17" style="128" customWidth="1"/>
    <col min="15247" max="15247" width="37.33203125" style="128" customWidth="1"/>
    <col min="15248" max="15248" width="5.109375" style="128" customWidth="1"/>
    <col min="15249" max="15249" width="27.44140625" style="128" customWidth="1"/>
    <col min="15250" max="15250" width="14.109375" style="128" customWidth="1"/>
    <col min="15251" max="15252" width="8.109375" style="128" customWidth="1"/>
    <col min="15253" max="15253" width="9.77734375" style="128" customWidth="1"/>
    <col min="15254" max="15254" width="1.88671875" style="128" customWidth="1"/>
    <col min="15255" max="15460" width="11" style="128"/>
    <col min="15461" max="15461" width="10.44140625" style="128" customWidth="1"/>
    <col min="15462" max="15462" width="2.33203125" style="128" customWidth="1"/>
    <col min="15463" max="15464" width="5.6640625" style="128" customWidth="1"/>
    <col min="15465" max="15465" width="5.109375" style="128" customWidth="1"/>
    <col min="15466" max="15466" width="5.6640625" style="128" customWidth="1"/>
    <col min="15467" max="15467" width="12" style="128" customWidth="1"/>
    <col min="15468" max="15469" width="7.88671875" style="128" customWidth="1"/>
    <col min="15470" max="15470" width="2.109375" style="128" customWidth="1"/>
    <col min="15471" max="15471" width="7.77734375" style="128" customWidth="1"/>
    <col min="15472" max="15472" width="6.44140625" style="128" customWidth="1"/>
    <col min="15473" max="15475" width="3.21875" style="128" customWidth="1"/>
    <col min="15476" max="15476" width="3" style="128" customWidth="1"/>
    <col min="15477" max="15477" width="2.44140625" style="128" customWidth="1"/>
    <col min="15478" max="15478" width="2.6640625" style="128" customWidth="1"/>
    <col min="15479" max="15481" width="0" style="128" hidden="1" customWidth="1"/>
    <col min="15482" max="15482" width="3.88671875" style="128" customWidth="1"/>
    <col min="15483" max="15483" width="0" style="128" hidden="1" customWidth="1"/>
    <col min="15484" max="15485" width="13" style="128" customWidth="1"/>
    <col min="15486" max="15486" width="13.21875" style="128" customWidth="1"/>
    <col min="15487" max="15487" width="5.6640625" style="128" customWidth="1"/>
    <col min="15488" max="15488" width="13.21875" style="128" customWidth="1"/>
    <col min="15489" max="15489" width="3.6640625" style="128" customWidth="1"/>
    <col min="15490" max="15490" width="2.6640625" style="128" customWidth="1"/>
    <col min="15491" max="15493" width="0" style="128" hidden="1" customWidth="1"/>
    <col min="15494" max="15494" width="2.6640625" style="128" customWidth="1"/>
    <col min="15495" max="15495" width="0" style="128" hidden="1" customWidth="1"/>
    <col min="15496" max="15496" width="2.6640625" style="128" customWidth="1"/>
    <col min="15497" max="15497" width="0" style="128" hidden="1" customWidth="1"/>
    <col min="15498" max="15498" width="3.88671875" style="128" customWidth="1"/>
    <col min="15499" max="15499" width="30" style="128" customWidth="1"/>
    <col min="15500" max="15500" width="20.44140625" style="128" customWidth="1"/>
    <col min="15501" max="15501" width="8" style="128" customWidth="1"/>
    <col min="15502" max="15502" width="17" style="128" customWidth="1"/>
    <col min="15503" max="15503" width="37.33203125" style="128" customWidth="1"/>
    <col min="15504" max="15504" width="5.109375" style="128" customWidth="1"/>
    <col min="15505" max="15505" width="27.44140625" style="128" customWidth="1"/>
    <col min="15506" max="15506" width="14.109375" style="128" customWidth="1"/>
    <col min="15507" max="15508" width="8.109375" style="128" customWidth="1"/>
    <col min="15509" max="15509" width="9.77734375" style="128" customWidth="1"/>
    <col min="15510" max="15510" width="1.88671875" style="128" customWidth="1"/>
    <col min="15511" max="15716" width="11" style="128"/>
    <col min="15717" max="15717" width="10.44140625" style="128" customWidth="1"/>
    <col min="15718" max="15718" width="2.33203125" style="128" customWidth="1"/>
    <col min="15719" max="15720" width="5.6640625" style="128" customWidth="1"/>
    <col min="15721" max="15721" width="5.109375" style="128" customWidth="1"/>
    <col min="15722" max="15722" width="5.6640625" style="128" customWidth="1"/>
    <col min="15723" max="15723" width="12" style="128" customWidth="1"/>
    <col min="15724" max="15725" width="7.88671875" style="128" customWidth="1"/>
    <col min="15726" max="15726" width="2.109375" style="128" customWidth="1"/>
    <col min="15727" max="15727" width="7.77734375" style="128" customWidth="1"/>
    <col min="15728" max="15728" width="6.44140625" style="128" customWidth="1"/>
    <col min="15729" max="15731" width="3.21875" style="128" customWidth="1"/>
    <col min="15732" max="15732" width="3" style="128" customWidth="1"/>
    <col min="15733" max="15733" width="2.44140625" style="128" customWidth="1"/>
    <col min="15734" max="15734" width="2.6640625" style="128" customWidth="1"/>
    <col min="15735" max="15737" width="0" style="128" hidden="1" customWidth="1"/>
    <col min="15738" max="15738" width="3.88671875" style="128" customWidth="1"/>
    <col min="15739" max="15739" width="0" style="128" hidden="1" customWidth="1"/>
    <col min="15740" max="15741" width="13" style="128" customWidth="1"/>
    <col min="15742" max="15742" width="13.21875" style="128" customWidth="1"/>
    <col min="15743" max="15743" width="5.6640625" style="128" customWidth="1"/>
    <col min="15744" max="15744" width="13.21875" style="128" customWidth="1"/>
    <col min="15745" max="15745" width="3.6640625" style="128" customWidth="1"/>
    <col min="15746" max="15746" width="2.6640625" style="128" customWidth="1"/>
    <col min="15747" max="15749" width="0" style="128" hidden="1" customWidth="1"/>
    <col min="15750" max="15750" width="2.6640625" style="128" customWidth="1"/>
    <col min="15751" max="15751" width="0" style="128" hidden="1" customWidth="1"/>
    <col min="15752" max="15752" width="2.6640625" style="128" customWidth="1"/>
    <col min="15753" max="15753" width="0" style="128" hidden="1" customWidth="1"/>
    <col min="15754" max="15754" width="3.88671875" style="128" customWidth="1"/>
    <col min="15755" max="15755" width="30" style="128" customWidth="1"/>
    <col min="15756" max="15756" width="20.44140625" style="128" customWidth="1"/>
    <col min="15757" max="15757" width="8" style="128" customWidth="1"/>
    <col min="15758" max="15758" width="17" style="128" customWidth="1"/>
    <col min="15759" max="15759" width="37.33203125" style="128" customWidth="1"/>
    <col min="15760" max="15760" width="5.109375" style="128" customWidth="1"/>
    <col min="15761" max="15761" width="27.44140625" style="128" customWidth="1"/>
    <col min="15762" max="15762" width="14.109375" style="128" customWidth="1"/>
    <col min="15763" max="15764" width="8.109375" style="128" customWidth="1"/>
    <col min="15765" max="15765" width="9.77734375" style="128" customWidth="1"/>
    <col min="15766" max="15766" width="1.88671875" style="128" customWidth="1"/>
    <col min="15767" max="15972" width="11" style="128"/>
    <col min="15973" max="15973" width="10.44140625" style="128" customWidth="1"/>
    <col min="15974" max="15974" width="2.33203125" style="128" customWidth="1"/>
    <col min="15975" max="15976" width="5.6640625" style="128" customWidth="1"/>
    <col min="15977" max="15977" width="5.109375" style="128" customWidth="1"/>
    <col min="15978" max="15978" width="5.6640625" style="128" customWidth="1"/>
    <col min="15979" max="15979" width="12" style="128" customWidth="1"/>
    <col min="15980" max="15981" width="7.88671875" style="128" customWidth="1"/>
    <col min="15982" max="15982" width="2.109375" style="128" customWidth="1"/>
    <col min="15983" max="15983" width="7.77734375" style="128" customWidth="1"/>
    <col min="15984" max="15984" width="6.44140625" style="128" customWidth="1"/>
    <col min="15985" max="15987" width="3.21875" style="128" customWidth="1"/>
    <col min="15988" max="15988" width="3" style="128" customWidth="1"/>
    <col min="15989" max="15989" width="2.44140625" style="128" customWidth="1"/>
    <col min="15990" max="15990" width="2.6640625" style="128" customWidth="1"/>
    <col min="15991" max="15993" width="0" style="128" hidden="1" customWidth="1"/>
    <col min="15994" max="15994" width="3.88671875" style="128" customWidth="1"/>
    <col min="15995" max="15995" width="0" style="128" hidden="1" customWidth="1"/>
    <col min="15996" max="15997" width="13" style="128" customWidth="1"/>
    <col min="15998" max="15998" width="13.21875" style="128" customWidth="1"/>
    <col min="15999" max="15999" width="5.6640625" style="128" customWidth="1"/>
    <col min="16000" max="16000" width="13.21875" style="128" customWidth="1"/>
    <col min="16001" max="16001" width="3.6640625" style="128" customWidth="1"/>
    <col min="16002" max="16002" width="2.6640625" style="128" customWidth="1"/>
    <col min="16003" max="16005" width="0" style="128" hidden="1" customWidth="1"/>
    <col min="16006" max="16006" width="2.6640625" style="128" customWidth="1"/>
    <col min="16007" max="16007" width="0" style="128" hidden="1" customWidth="1"/>
    <col min="16008" max="16008" width="2.6640625" style="128" customWidth="1"/>
    <col min="16009" max="16009" width="0" style="128" hidden="1" customWidth="1"/>
    <col min="16010" max="16010" width="3.88671875" style="128" customWidth="1"/>
    <col min="16011" max="16011" width="30" style="128" customWidth="1"/>
    <col min="16012" max="16012" width="20.44140625" style="128" customWidth="1"/>
    <col min="16013" max="16013" width="8" style="128" customWidth="1"/>
    <col min="16014" max="16014" width="17" style="128" customWidth="1"/>
    <col min="16015" max="16015" width="37.33203125" style="128" customWidth="1"/>
    <col min="16016" max="16016" width="5.109375" style="128" customWidth="1"/>
    <col min="16017" max="16017" width="27.44140625" style="128" customWidth="1"/>
    <col min="16018" max="16018" width="14.109375" style="128" customWidth="1"/>
    <col min="16019" max="16020" width="8.109375" style="128" customWidth="1"/>
    <col min="16021" max="16021" width="9.77734375" style="128" customWidth="1"/>
    <col min="16022" max="16022" width="1.88671875" style="128" customWidth="1"/>
    <col min="16023" max="16228" width="11" style="128"/>
    <col min="16229" max="16229" width="10.44140625" style="128" customWidth="1"/>
    <col min="16230" max="16230" width="2.33203125" style="128" customWidth="1"/>
    <col min="16231" max="16232" width="5.6640625" style="128" customWidth="1"/>
    <col min="16233" max="16233" width="5.109375" style="128" customWidth="1"/>
    <col min="16234" max="16234" width="5.6640625" style="128" customWidth="1"/>
    <col min="16235" max="16235" width="12" style="128" customWidth="1"/>
    <col min="16236" max="16237" width="7.88671875" style="128" customWidth="1"/>
    <col min="16238" max="16238" width="2.109375" style="128" customWidth="1"/>
    <col min="16239" max="16239" width="7.77734375" style="128" customWidth="1"/>
    <col min="16240" max="16240" width="6.44140625" style="128" customWidth="1"/>
    <col min="16241" max="16243" width="3.21875" style="128" customWidth="1"/>
    <col min="16244" max="16244" width="3" style="128" customWidth="1"/>
    <col min="16245" max="16245" width="2.44140625" style="128" customWidth="1"/>
    <col min="16246" max="16246" width="2.6640625" style="128" customWidth="1"/>
    <col min="16247" max="16249" width="0" style="128" hidden="1" customWidth="1"/>
    <col min="16250" max="16250" width="3.88671875" style="128" customWidth="1"/>
    <col min="16251" max="16251" width="0" style="128" hidden="1" customWidth="1"/>
    <col min="16252" max="16253" width="13" style="128" customWidth="1"/>
    <col min="16254" max="16254" width="13.21875" style="128" customWidth="1"/>
    <col min="16255" max="16255" width="5.6640625" style="128" customWidth="1"/>
    <col min="16256" max="16256" width="13.21875" style="128" customWidth="1"/>
    <col min="16257" max="16257" width="3.6640625" style="128" customWidth="1"/>
    <col min="16258" max="16258" width="2.6640625" style="128" customWidth="1"/>
    <col min="16259" max="16261" width="0" style="128" hidden="1" customWidth="1"/>
    <col min="16262" max="16262" width="2.6640625" style="128" customWidth="1"/>
    <col min="16263" max="16263" width="0" style="128" hidden="1" customWidth="1"/>
    <col min="16264" max="16264" width="2.6640625" style="128" customWidth="1"/>
    <col min="16265" max="16265" width="0" style="128" hidden="1" customWidth="1"/>
    <col min="16266" max="16266" width="3.88671875" style="128" customWidth="1"/>
    <col min="16267" max="16267" width="30" style="128" customWidth="1"/>
    <col min="16268" max="16268" width="20.44140625" style="128" customWidth="1"/>
    <col min="16269" max="16269" width="8" style="128" customWidth="1"/>
    <col min="16270" max="16270" width="17" style="128" customWidth="1"/>
    <col min="16271" max="16271" width="37.33203125" style="128" customWidth="1"/>
    <col min="16272" max="16272" width="5.109375" style="128" customWidth="1"/>
    <col min="16273" max="16273" width="27.44140625" style="128" customWidth="1"/>
    <col min="16274" max="16274" width="14.109375" style="128" customWidth="1"/>
    <col min="16275" max="16276" width="8.109375" style="128" customWidth="1"/>
    <col min="16277" max="16277" width="9.77734375" style="128" customWidth="1"/>
    <col min="16278" max="16278" width="1.88671875" style="128" customWidth="1"/>
    <col min="16279" max="16383" width="11" style="128"/>
    <col min="16384" max="16384" width="10" style="128" customWidth="1"/>
  </cols>
  <sheetData>
    <row r="1" spans="1:1698" ht="11.25" customHeight="1" x14ac:dyDescent="0.2">
      <c r="A1" s="129"/>
      <c r="B1" s="481" t="s">
        <v>449</v>
      </c>
      <c r="C1" s="482"/>
      <c r="D1" s="482"/>
      <c r="E1" s="482"/>
      <c r="F1" s="482"/>
      <c r="G1" s="482"/>
      <c r="H1" s="482"/>
      <c r="I1" s="483"/>
      <c r="J1" s="484"/>
      <c r="K1" s="485"/>
      <c r="L1" s="141"/>
      <c r="M1" s="140"/>
      <c r="N1" s="140"/>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0"/>
      <c r="AN1" s="141"/>
      <c r="AO1" s="141"/>
      <c r="AP1" s="141"/>
      <c r="AQ1" s="140"/>
      <c r="AR1" s="141"/>
      <c r="AS1" s="141"/>
      <c r="AT1" s="141"/>
      <c r="AU1" s="140"/>
      <c r="AV1" s="141"/>
      <c r="AW1" s="141"/>
      <c r="AX1" s="141"/>
      <c r="AY1" s="140"/>
      <c r="AZ1" s="141"/>
      <c r="BA1" s="141"/>
      <c r="BB1" s="141"/>
      <c r="BC1" s="140"/>
      <c r="BD1" s="141"/>
      <c r="BE1" s="141"/>
      <c r="BF1" s="141"/>
      <c r="BG1" s="140"/>
      <c r="BH1" s="141"/>
      <c r="BI1" s="141"/>
      <c r="BJ1" s="141"/>
      <c r="BK1" s="140"/>
      <c r="BL1" s="141"/>
      <c r="BM1" s="141"/>
      <c r="BN1" s="141"/>
      <c r="BO1" s="140"/>
      <c r="BP1" s="141"/>
      <c r="BQ1" s="141"/>
      <c r="BR1" s="141"/>
      <c r="BS1" s="140"/>
      <c r="BT1" s="141"/>
      <c r="BU1" s="141"/>
      <c r="BV1" s="141"/>
      <c r="BW1" s="140"/>
      <c r="BX1" s="141"/>
      <c r="BY1" s="141"/>
      <c r="BZ1" s="141"/>
      <c r="CA1" s="140"/>
      <c r="CB1" s="141"/>
      <c r="CC1" s="141"/>
      <c r="CD1" s="141"/>
      <c r="CE1" s="140"/>
      <c r="CF1" s="141"/>
      <c r="CG1" s="141"/>
      <c r="CH1" s="141"/>
      <c r="CI1" s="141"/>
      <c r="CJ1" s="141"/>
      <c r="CK1" s="141"/>
      <c r="CL1" s="141"/>
      <c r="CM1" s="141"/>
      <c r="CN1" s="141"/>
      <c r="CO1" s="141"/>
      <c r="CP1" s="141"/>
      <c r="CQ1" s="141"/>
      <c r="CR1" s="141"/>
      <c r="CS1" s="141"/>
      <c r="CT1" s="141"/>
      <c r="CU1" s="141"/>
      <c r="CV1" s="141"/>
      <c r="CW1" s="141"/>
      <c r="CX1" s="141"/>
      <c r="CY1" s="141"/>
      <c r="CZ1" s="141"/>
      <c r="DA1" s="141"/>
      <c r="DB1" s="141"/>
      <c r="DC1" s="141"/>
      <c r="DD1" s="141"/>
      <c r="DE1" s="140"/>
      <c r="DF1" s="141"/>
      <c r="DG1" s="140"/>
      <c r="DH1" s="140"/>
      <c r="DI1" s="141"/>
      <c r="DJ1" s="141"/>
      <c r="DK1" s="141"/>
      <c r="DL1" s="141"/>
      <c r="DM1" s="140"/>
      <c r="DN1" s="141"/>
      <c r="DO1" s="140"/>
      <c r="DP1" s="141"/>
      <c r="DQ1" s="141"/>
      <c r="DR1" s="141"/>
      <c r="DS1" s="141"/>
      <c r="DT1" s="141"/>
      <c r="DU1" s="141"/>
      <c r="DV1" s="141"/>
      <c r="DW1" s="141"/>
      <c r="DX1" s="141"/>
      <c r="DY1" s="141"/>
      <c r="DZ1" s="141"/>
      <c r="EA1" s="141"/>
      <c r="EB1" s="141"/>
      <c r="EC1" s="141"/>
      <c r="ED1" s="141"/>
      <c r="EE1" s="141"/>
      <c r="EF1" s="141"/>
      <c r="EG1" s="141"/>
      <c r="EH1" s="141"/>
      <c r="EI1" s="141"/>
      <c r="EJ1" s="141"/>
      <c r="EK1" s="141"/>
      <c r="EL1" s="141"/>
      <c r="EM1" s="141"/>
      <c r="EN1" s="141"/>
      <c r="EO1" s="141"/>
      <c r="EP1" s="141"/>
      <c r="EQ1" s="141"/>
      <c r="ER1" s="141"/>
      <c r="ES1" s="141"/>
      <c r="ET1" s="141"/>
      <c r="EU1" s="141"/>
      <c r="EV1" s="141"/>
      <c r="EW1" s="141"/>
      <c r="EX1" s="141"/>
      <c r="EY1" s="141"/>
      <c r="EZ1" s="141"/>
      <c r="FA1" s="141"/>
      <c r="FB1" s="141"/>
      <c r="FC1" s="141"/>
      <c r="FD1" s="141"/>
      <c r="FE1" s="141"/>
      <c r="FF1" s="141"/>
      <c r="FG1" s="141"/>
      <c r="FH1" s="141"/>
      <c r="FI1" s="141"/>
      <c r="FJ1" s="141"/>
      <c r="FK1" s="141"/>
      <c r="FL1" s="141"/>
      <c r="FM1" s="141"/>
      <c r="FN1" s="141"/>
      <c r="FO1" s="141"/>
      <c r="FP1" s="141"/>
      <c r="FQ1" s="141"/>
      <c r="FR1" s="141"/>
      <c r="FS1" s="141"/>
      <c r="FT1" s="141"/>
      <c r="FU1" s="141"/>
      <c r="FV1" s="141"/>
      <c r="FW1" s="141"/>
      <c r="FX1" s="141"/>
      <c r="FY1" s="141"/>
      <c r="FZ1" s="141"/>
      <c r="GA1" s="141"/>
      <c r="GB1" s="141"/>
      <c r="GC1" s="141"/>
      <c r="GD1" s="141"/>
      <c r="GE1" s="141"/>
      <c r="GF1" s="141"/>
      <c r="GG1" s="141"/>
      <c r="GH1" s="141"/>
      <c r="GI1" s="141"/>
      <c r="GJ1" s="141"/>
      <c r="GK1" s="236" t="s">
        <v>448</v>
      </c>
      <c r="GL1" s="141"/>
      <c r="GM1" s="141"/>
      <c r="GN1" s="141"/>
      <c r="GO1" s="141"/>
      <c r="GP1" s="141"/>
      <c r="GQ1" s="141"/>
      <c r="GR1" s="141"/>
      <c r="GS1" s="141"/>
      <c r="GT1" s="141"/>
      <c r="GU1" s="141"/>
      <c r="GV1" s="141"/>
      <c r="GW1" s="141"/>
      <c r="GX1" s="141"/>
      <c r="GY1" s="141"/>
      <c r="GZ1" s="141"/>
      <c r="HA1" s="141"/>
      <c r="HB1" s="141"/>
      <c r="HC1" s="141"/>
      <c r="HD1" s="141"/>
      <c r="HE1" s="141"/>
      <c r="HF1" s="141"/>
      <c r="HG1" s="141"/>
      <c r="HH1" s="136"/>
      <c r="HI1" s="136"/>
      <c r="HJ1" s="136"/>
      <c r="HK1" s="136"/>
      <c r="HL1" s="136"/>
      <c r="HM1" s="136"/>
      <c r="HN1" s="136"/>
      <c r="HO1" s="136"/>
      <c r="HP1" s="136"/>
      <c r="HQ1" s="136"/>
      <c r="HR1" s="136"/>
      <c r="HS1" s="136"/>
      <c r="HT1" s="136"/>
      <c r="HU1" s="136"/>
      <c r="HV1" s="136"/>
      <c r="HW1" s="136"/>
      <c r="HX1" s="136"/>
      <c r="HY1" s="136"/>
      <c r="HZ1" s="136"/>
      <c r="IA1" s="136"/>
      <c r="IB1" s="136"/>
      <c r="IC1" s="136"/>
      <c r="ID1" s="136"/>
      <c r="IE1" s="136"/>
      <c r="IF1" s="136"/>
      <c r="IG1" s="136"/>
      <c r="IH1" s="136"/>
      <c r="II1" s="136"/>
      <c r="IJ1" s="136"/>
      <c r="IK1" s="136"/>
      <c r="IL1" s="136"/>
      <c r="IM1" s="136"/>
      <c r="IN1" s="136"/>
      <c r="IO1" s="136"/>
      <c r="IP1" s="136"/>
      <c r="IQ1" s="136"/>
      <c r="IR1" s="136"/>
      <c r="IS1" s="136"/>
      <c r="IT1" s="136"/>
      <c r="IU1" s="136"/>
      <c r="IV1" s="136"/>
      <c r="IW1" s="136"/>
      <c r="IX1" s="136"/>
      <c r="IY1" s="136"/>
      <c r="IZ1" s="136"/>
      <c r="JA1" s="136"/>
      <c r="JB1" s="136"/>
      <c r="JC1" s="136"/>
      <c r="JD1" s="136"/>
      <c r="JE1" s="136"/>
      <c r="JF1" s="136"/>
      <c r="JG1" s="136"/>
      <c r="JH1" s="136"/>
      <c r="JI1" s="136"/>
      <c r="JJ1" s="136"/>
      <c r="JK1" s="136"/>
      <c r="JL1" s="136"/>
      <c r="JM1" s="136"/>
      <c r="JN1" s="136"/>
      <c r="JO1" s="136"/>
      <c r="JP1" s="136"/>
      <c r="JQ1" s="136"/>
      <c r="JR1" s="136"/>
      <c r="JS1" s="136"/>
      <c r="JT1" s="136"/>
      <c r="JU1" s="136"/>
      <c r="JV1" s="136"/>
      <c r="JW1" s="136"/>
      <c r="JX1" s="136"/>
      <c r="JY1" s="136"/>
      <c r="JZ1" s="136"/>
      <c r="KA1" s="136"/>
      <c r="KB1" s="136"/>
      <c r="KC1" s="136"/>
      <c r="KD1" s="136"/>
      <c r="KE1" s="136"/>
      <c r="KF1" s="136"/>
      <c r="KG1" s="136"/>
      <c r="KH1" s="136"/>
      <c r="KI1" s="136"/>
      <c r="KJ1" s="136"/>
      <c r="KK1" s="136"/>
      <c r="KL1" s="136"/>
      <c r="KM1" s="136"/>
      <c r="KN1" s="136"/>
      <c r="KO1" s="136"/>
      <c r="KP1" s="136"/>
      <c r="KQ1" s="136"/>
      <c r="KR1" s="136"/>
      <c r="KS1" s="136"/>
      <c r="KT1" s="136"/>
      <c r="KU1" s="136"/>
      <c r="KV1" s="136"/>
      <c r="KW1" s="136"/>
      <c r="KX1" s="136"/>
      <c r="KY1" s="136"/>
      <c r="KZ1" s="136"/>
      <c r="LA1" s="136"/>
      <c r="LB1" s="136"/>
      <c r="LC1" s="136"/>
      <c r="LD1" s="136"/>
      <c r="LE1" s="136"/>
      <c r="LF1" s="136"/>
      <c r="LG1" s="136"/>
      <c r="LH1" s="136"/>
      <c r="LI1" s="136"/>
      <c r="LJ1" s="136"/>
      <c r="LK1" s="136"/>
      <c r="LL1" s="136"/>
      <c r="LM1" s="136"/>
      <c r="LN1" s="136"/>
      <c r="LO1" s="136"/>
      <c r="LP1" s="136"/>
      <c r="LQ1" s="136"/>
      <c r="LR1" s="136"/>
      <c r="LS1" s="136"/>
      <c r="LT1" s="136"/>
      <c r="LU1" s="136"/>
      <c r="LV1" s="136"/>
      <c r="LW1" s="136"/>
      <c r="LX1" s="136"/>
      <c r="LY1" s="136"/>
      <c r="LZ1" s="136"/>
      <c r="MA1" s="136"/>
      <c r="MB1" s="136"/>
      <c r="MC1" s="136"/>
      <c r="MD1" s="136"/>
      <c r="ME1" s="136"/>
      <c r="MF1" s="136"/>
      <c r="MG1" s="136"/>
      <c r="MH1" s="136"/>
      <c r="MI1" s="136"/>
      <c r="MJ1" s="136"/>
      <c r="MK1" s="136"/>
      <c r="ML1" s="136"/>
      <c r="MM1" s="136"/>
      <c r="MN1" s="136"/>
      <c r="MO1" s="136"/>
      <c r="MP1" s="136"/>
      <c r="MQ1" s="136"/>
      <c r="MR1" s="136"/>
      <c r="MS1" s="136"/>
      <c r="MT1" s="136"/>
      <c r="MU1" s="136"/>
      <c r="MV1" s="136"/>
      <c r="MW1" s="136"/>
      <c r="MX1" s="136"/>
      <c r="MY1" s="136"/>
      <c r="MZ1" s="136"/>
      <c r="NA1" s="136"/>
      <c r="NB1" s="136"/>
      <c r="NC1" s="136"/>
      <c r="ND1" s="136"/>
      <c r="NE1" s="136"/>
      <c r="NF1" s="136"/>
      <c r="NG1" s="136"/>
      <c r="NH1" s="136"/>
      <c r="NI1" s="136"/>
      <c r="NJ1" s="136"/>
      <c r="NK1" s="136"/>
      <c r="NL1" s="136"/>
      <c r="NM1" s="136"/>
      <c r="NN1" s="136"/>
      <c r="NO1" s="136"/>
      <c r="NP1" s="136"/>
      <c r="NQ1" s="136"/>
      <c r="NR1" s="136"/>
      <c r="NS1" s="136"/>
      <c r="NT1" s="136"/>
      <c r="NU1" s="136"/>
      <c r="NV1" s="136"/>
      <c r="NW1" s="136"/>
      <c r="NX1" s="136"/>
      <c r="NY1" s="136"/>
      <c r="NZ1" s="136"/>
      <c r="OA1" s="136"/>
      <c r="OB1" s="136"/>
      <c r="OC1" s="136"/>
      <c r="OD1" s="136"/>
      <c r="OE1" s="136"/>
      <c r="OF1" s="136"/>
      <c r="OG1" s="136"/>
      <c r="OH1" s="136"/>
      <c r="OI1" s="136"/>
      <c r="OJ1" s="136"/>
      <c r="OK1" s="136"/>
      <c r="OL1" s="136"/>
      <c r="OM1" s="136"/>
      <c r="ON1" s="136"/>
      <c r="OO1" s="136"/>
      <c r="OP1" s="136"/>
      <c r="OQ1" s="136"/>
      <c r="OR1" s="136"/>
      <c r="OS1" s="136"/>
      <c r="OT1" s="136"/>
      <c r="OU1" s="136"/>
      <c r="OV1" s="136"/>
      <c r="OW1" s="136"/>
      <c r="OX1" s="136"/>
      <c r="OY1" s="136"/>
      <c r="OZ1" s="136"/>
      <c r="PA1" s="136"/>
      <c r="PB1" s="136"/>
      <c r="PC1" s="136"/>
      <c r="PD1" s="136"/>
      <c r="PE1" s="136"/>
      <c r="PF1" s="136"/>
      <c r="PG1" s="136"/>
      <c r="PH1" s="136"/>
      <c r="PI1" s="136"/>
      <c r="PJ1" s="136"/>
      <c r="PK1" s="136"/>
      <c r="PL1" s="136"/>
      <c r="PM1" s="136"/>
      <c r="PN1" s="136"/>
      <c r="PO1" s="136"/>
      <c r="PP1" s="136"/>
      <c r="PQ1" s="136"/>
      <c r="PR1" s="136"/>
      <c r="PS1" s="136"/>
      <c r="PT1" s="136"/>
      <c r="PU1" s="136"/>
      <c r="PV1" s="136"/>
      <c r="PW1" s="136"/>
      <c r="PX1" s="136"/>
      <c r="PY1" s="136"/>
      <c r="PZ1" s="136"/>
      <c r="QA1" s="136"/>
      <c r="QB1" s="136"/>
      <c r="QC1" s="136"/>
      <c r="QD1" s="136"/>
      <c r="QE1" s="136"/>
      <c r="QF1" s="136"/>
      <c r="QG1" s="136"/>
      <c r="QH1" s="136"/>
      <c r="QI1" s="136"/>
      <c r="QJ1" s="136"/>
      <c r="QK1" s="136"/>
      <c r="QL1" s="136"/>
      <c r="QM1" s="136"/>
      <c r="QN1" s="136"/>
      <c r="QO1" s="136"/>
      <c r="QP1" s="136"/>
      <c r="QQ1" s="136"/>
      <c r="QR1" s="136"/>
      <c r="QS1" s="136"/>
      <c r="QT1" s="136"/>
      <c r="QU1" s="136"/>
      <c r="QV1" s="136"/>
      <c r="QW1" s="136"/>
      <c r="QX1" s="136"/>
      <c r="QY1" s="136"/>
      <c r="QZ1" s="136"/>
      <c r="RA1" s="136"/>
      <c r="RB1" s="136"/>
      <c r="RC1" s="136"/>
      <c r="RD1" s="136"/>
      <c r="RE1" s="136"/>
      <c r="RF1" s="136"/>
      <c r="RG1" s="136"/>
      <c r="RH1" s="136"/>
      <c r="RI1" s="136"/>
      <c r="RJ1" s="136"/>
      <c r="RK1" s="136"/>
      <c r="RL1" s="136"/>
      <c r="RM1" s="136"/>
      <c r="RN1" s="136"/>
      <c r="RO1" s="136"/>
      <c r="RP1" s="136"/>
      <c r="RQ1" s="136"/>
      <c r="RR1" s="136"/>
      <c r="RS1" s="136"/>
      <c r="RT1" s="136"/>
      <c r="RU1" s="136"/>
      <c r="RV1" s="136"/>
      <c r="RW1" s="136"/>
      <c r="RX1" s="136"/>
      <c r="RY1" s="136"/>
      <c r="RZ1" s="136"/>
      <c r="SA1" s="136"/>
      <c r="SB1" s="136"/>
      <c r="SC1" s="136"/>
      <c r="SD1" s="136"/>
      <c r="SE1" s="136"/>
      <c r="SF1" s="136"/>
      <c r="SG1" s="136"/>
      <c r="SH1" s="136"/>
      <c r="SI1" s="136"/>
      <c r="SJ1" s="136"/>
      <c r="SK1" s="136"/>
      <c r="SL1" s="136"/>
      <c r="SM1" s="136"/>
      <c r="SN1" s="136"/>
      <c r="SO1" s="136"/>
      <c r="SP1" s="136"/>
      <c r="SQ1" s="136"/>
      <c r="SR1" s="136"/>
      <c r="SS1" s="136"/>
      <c r="ST1" s="136"/>
      <c r="SU1" s="136"/>
      <c r="SV1" s="136"/>
      <c r="SW1" s="136"/>
      <c r="SX1" s="136"/>
      <c r="SY1" s="136"/>
      <c r="SZ1" s="136"/>
      <c r="TA1" s="136"/>
      <c r="TB1" s="136"/>
      <c r="TC1" s="136"/>
      <c r="TD1" s="136"/>
      <c r="TE1" s="136"/>
      <c r="TF1" s="136"/>
      <c r="TG1" s="136"/>
      <c r="TH1" s="136"/>
      <c r="TI1" s="136"/>
      <c r="TJ1" s="136"/>
      <c r="TK1" s="136"/>
      <c r="TL1" s="136"/>
      <c r="TM1" s="136"/>
      <c r="TN1" s="136"/>
      <c r="TO1" s="136"/>
      <c r="TP1" s="136"/>
      <c r="TQ1" s="136"/>
      <c r="TR1" s="136"/>
      <c r="TS1" s="136"/>
      <c r="TT1" s="136"/>
      <c r="TU1" s="136"/>
      <c r="TV1" s="136"/>
      <c r="TW1" s="136"/>
      <c r="TX1" s="136"/>
      <c r="TY1" s="136"/>
      <c r="TZ1" s="136"/>
      <c r="UA1" s="136"/>
      <c r="UB1" s="136"/>
      <c r="UC1" s="136"/>
      <c r="UD1" s="136"/>
      <c r="UE1" s="136"/>
      <c r="UF1" s="136"/>
      <c r="UG1" s="136"/>
      <c r="UH1" s="136"/>
      <c r="UI1" s="136"/>
      <c r="UJ1" s="136"/>
      <c r="UK1" s="136"/>
      <c r="UL1" s="136"/>
      <c r="UM1" s="136"/>
      <c r="UN1" s="136"/>
      <c r="UO1" s="136"/>
      <c r="UP1" s="136"/>
      <c r="UQ1" s="136"/>
      <c r="UR1" s="136"/>
      <c r="US1" s="136"/>
      <c r="UT1" s="136"/>
      <c r="UU1" s="136"/>
      <c r="UV1" s="136"/>
      <c r="UW1" s="136"/>
      <c r="UX1" s="136"/>
      <c r="UY1" s="136"/>
      <c r="UZ1" s="136"/>
      <c r="VA1" s="136"/>
      <c r="VB1" s="136"/>
      <c r="VC1" s="136"/>
      <c r="VD1" s="136"/>
      <c r="VE1" s="136"/>
      <c r="VF1" s="136"/>
      <c r="VG1" s="136"/>
      <c r="VH1" s="136"/>
      <c r="VI1" s="136"/>
      <c r="VJ1" s="136"/>
      <c r="VK1" s="136"/>
      <c r="VL1" s="136"/>
      <c r="VM1" s="136"/>
      <c r="VN1" s="136"/>
      <c r="VO1" s="136"/>
      <c r="VP1" s="136"/>
      <c r="VQ1" s="136"/>
      <c r="VR1" s="136"/>
      <c r="VS1" s="136"/>
      <c r="VT1" s="136"/>
      <c r="VU1" s="136"/>
      <c r="VV1" s="136"/>
      <c r="VW1" s="136"/>
      <c r="VX1" s="136"/>
      <c r="VY1" s="136"/>
      <c r="VZ1" s="136"/>
      <c r="WA1" s="136"/>
      <c r="WB1" s="136"/>
      <c r="WC1" s="136"/>
      <c r="WD1" s="136"/>
      <c r="WE1" s="136"/>
      <c r="WF1" s="136"/>
      <c r="WG1" s="136"/>
      <c r="WH1" s="136"/>
      <c r="WI1" s="136"/>
      <c r="WJ1" s="136"/>
      <c r="WK1" s="136"/>
      <c r="WL1" s="136"/>
      <c r="WM1" s="136"/>
      <c r="WN1" s="136"/>
      <c r="WO1" s="136"/>
      <c r="WP1" s="136"/>
      <c r="WQ1" s="136"/>
      <c r="WR1" s="136"/>
      <c r="WS1" s="136"/>
      <c r="WT1" s="136"/>
      <c r="WU1" s="136"/>
      <c r="WV1" s="136"/>
      <c r="WW1" s="136"/>
      <c r="WX1" s="136"/>
      <c r="WY1" s="136"/>
      <c r="WZ1" s="136"/>
      <c r="XA1" s="136"/>
      <c r="XB1" s="136"/>
      <c r="XC1" s="136"/>
      <c r="XD1" s="136"/>
      <c r="XE1" s="136"/>
      <c r="XF1" s="136"/>
      <c r="XG1" s="136"/>
      <c r="XH1" s="136"/>
      <c r="XI1" s="136"/>
      <c r="XJ1" s="136"/>
      <c r="XK1" s="136"/>
      <c r="XL1" s="136"/>
      <c r="XM1" s="136"/>
      <c r="XN1" s="136"/>
      <c r="XO1" s="136"/>
      <c r="XP1" s="136"/>
      <c r="XQ1" s="136"/>
      <c r="XR1" s="136"/>
      <c r="XS1" s="136"/>
      <c r="XT1" s="136"/>
      <c r="XU1" s="136"/>
      <c r="XV1" s="136"/>
      <c r="XW1" s="136"/>
      <c r="XX1" s="136"/>
      <c r="XY1" s="136"/>
      <c r="XZ1" s="136"/>
      <c r="YA1" s="136"/>
      <c r="YB1" s="136"/>
      <c r="YC1" s="136"/>
      <c r="YD1" s="136"/>
      <c r="YE1" s="136"/>
      <c r="YF1" s="136"/>
      <c r="YG1" s="136"/>
      <c r="YH1" s="136"/>
      <c r="YI1" s="136"/>
      <c r="YJ1" s="136"/>
      <c r="YK1" s="136"/>
      <c r="YL1" s="136"/>
      <c r="YM1" s="136"/>
      <c r="YN1" s="136"/>
      <c r="YO1" s="136"/>
      <c r="YP1" s="136"/>
      <c r="YQ1" s="136"/>
      <c r="YR1" s="136"/>
      <c r="YS1" s="136"/>
      <c r="YT1" s="136"/>
      <c r="YU1" s="136"/>
      <c r="YV1" s="136"/>
      <c r="YW1" s="136"/>
      <c r="YX1" s="136"/>
      <c r="YY1" s="136"/>
      <c r="YZ1" s="136"/>
      <c r="ZA1" s="136"/>
      <c r="ZB1" s="136"/>
      <c r="ZC1" s="136"/>
      <c r="ZD1" s="136"/>
      <c r="ZE1" s="136"/>
      <c r="ZF1" s="136"/>
      <c r="ZG1" s="136"/>
      <c r="ZH1" s="136"/>
      <c r="ZI1" s="136"/>
      <c r="ZJ1" s="136"/>
      <c r="ZK1" s="136"/>
      <c r="ZL1" s="136"/>
      <c r="ZM1" s="136"/>
      <c r="ZN1" s="136"/>
      <c r="ZO1" s="136"/>
      <c r="ZP1" s="136"/>
      <c r="ZQ1" s="136"/>
      <c r="ZR1" s="136"/>
      <c r="ZS1" s="136"/>
      <c r="ZT1" s="136"/>
      <c r="ZU1" s="136"/>
      <c r="ZV1" s="136"/>
      <c r="ZW1" s="136"/>
      <c r="ZX1" s="136"/>
      <c r="ZY1" s="136"/>
      <c r="ZZ1" s="136"/>
      <c r="AAA1" s="136"/>
      <c r="AAB1" s="136"/>
      <c r="AAC1" s="136"/>
      <c r="AAD1" s="136"/>
      <c r="AAE1" s="136"/>
      <c r="AAF1" s="136"/>
      <c r="AAG1" s="136"/>
      <c r="AAH1" s="136"/>
      <c r="AAI1" s="136"/>
      <c r="AAJ1" s="136"/>
      <c r="AAK1" s="136"/>
      <c r="AAL1" s="136"/>
      <c r="AAM1" s="136"/>
      <c r="AAN1" s="136"/>
      <c r="AAO1" s="136"/>
      <c r="AAP1" s="136"/>
      <c r="AAQ1" s="136"/>
      <c r="AAR1" s="136"/>
      <c r="AAS1" s="136"/>
      <c r="AAT1" s="136"/>
      <c r="AAU1" s="136"/>
      <c r="AAV1" s="136"/>
      <c r="AAW1" s="136"/>
      <c r="AAX1" s="136"/>
      <c r="AAY1" s="136"/>
      <c r="AAZ1" s="136"/>
      <c r="ABA1" s="136"/>
      <c r="ABB1" s="136"/>
      <c r="ABC1" s="136"/>
      <c r="ABD1" s="136"/>
      <c r="ABE1" s="136"/>
      <c r="ABF1" s="136"/>
      <c r="ABG1" s="136"/>
      <c r="ABH1" s="136"/>
      <c r="ABI1" s="136"/>
      <c r="ABJ1" s="136"/>
      <c r="ABK1" s="136"/>
      <c r="ABL1" s="136"/>
      <c r="ABM1" s="136"/>
      <c r="ABN1" s="136"/>
      <c r="ABO1" s="136"/>
      <c r="ABP1" s="136"/>
      <c r="ABQ1" s="136"/>
      <c r="ABR1" s="136"/>
      <c r="ABS1" s="136"/>
      <c r="ABT1" s="136"/>
      <c r="ABU1" s="136"/>
      <c r="ABV1" s="136"/>
      <c r="ABW1" s="136"/>
      <c r="ABX1" s="136"/>
      <c r="ABY1" s="136"/>
      <c r="ABZ1" s="136"/>
      <c r="ACA1" s="136"/>
      <c r="ACB1" s="136"/>
      <c r="ACC1" s="136"/>
      <c r="ACD1" s="136"/>
      <c r="ACE1" s="136"/>
      <c r="ACF1" s="136"/>
      <c r="ACG1" s="136"/>
      <c r="ACH1" s="136"/>
      <c r="ACI1" s="136"/>
      <c r="ACJ1" s="136"/>
      <c r="ACK1" s="136"/>
      <c r="ACL1" s="136"/>
      <c r="ACM1" s="136"/>
      <c r="ACN1" s="136"/>
      <c r="ACO1" s="136"/>
      <c r="ACP1" s="136"/>
      <c r="ACQ1" s="136"/>
      <c r="ACR1" s="136"/>
      <c r="ACS1" s="136"/>
      <c r="ACT1" s="136"/>
      <c r="ACU1" s="136"/>
      <c r="ACV1" s="136"/>
      <c r="ACW1" s="136"/>
      <c r="ACX1" s="136"/>
      <c r="ACY1" s="136"/>
      <c r="ACZ1" s="136"/>
      <c r="ADA1" s="136"/>
      <c r="ADB1" s="136"/>
      <c r="ADC1" s="136"/>
      <c r="ADD1" s="136"/>
      <c r="ADE1" s="136"/>
      <c r="ADF1" s="136"/>
      <c r="ADG1" s="136"/>
      <c r="ADH1" s="136"/>
      <c r="ADI1" s="136"/>
      <c r="ADJ1" s="136"/>
      <c r="ADK1" s="136"/>
      <c r="ADL1" s="136"/>
      <c r="ADM1" s="136"/>
      <c r="ADN1" s="136"/>
      <c r="ADO1" s="136"/>
      <c r="ADP1" s="136"/>
      <c r="ADQ1" s="136"/>
      <c r="ADR1" s="136"/>
      <c r="ADS1" s="136"/>
      <c r="ADT1" s="136"/>
      <c r="ADU1" s="136"/>
      <c r="ADV1" s="136"/>
      <c r="ADW1" s="136"/>
      <c r="ADX1" s="136"/>
      <c r="ADY1" s="136"/>
      <c r="ADZ1" s="136"/>
      <c r="AEA1" s="136"/>
      <c r="AEB1" s="136"/>
      <c r="AEC1" s="136"/>
      <c r="AED1" s="136"/>
      <c r="AEE1" s="136"/>
      <c r="AEF1" s="136"/>
      <c r="AEG1" s="136"/>
      <c r="AEH1" s="136"/>
      <c r="AEI1" s="136"/>
      <c r="AEJ1" s="136"/>
      <c r="AEK1" s="136"/>
      <c r="AEL1" s="136"/>
      <c r="AEM1" s="136"/>
      <c r="AEN1" s="136"/>
      <c r="AEO1" s="136"/>
      <c r="AEP1" s="136"/>
      <c r="AEQ1" s="136"/>
      <c r="AER1" s="136"/>
      <c r="AES1" s="136"/>
      <c r="AET1" s="136"/>
      <c r="AEU1" s="136"/>
      <c r="AEV1" s="136"/>
      <c r="AEW1" s="136"/>
      <c r="AEX1" s="136"/>
      <c r="AEY1" s="136"/>
      <c r="AEZ1" s="136"/>
      <c r="AFA1" s="136"/>
      <c r="AFB1" s="136"/>
      <c r="AFC1" s="136"/>
      <c r="AFD1" s="136"/>
      <c r="AFE1" s="136"/>
      <c r="AFF1" s="136"/>
      <c r="AFG1" s="136"/>
      <c r="AFH1" s="136"/>
      <c r="AFI1" s="136"/>
      <c r="AFJ1" s="136"/>
      <c r="AFK1" s="136"/>
      <c r="AFL1" s="136"/>
      <c r="AFM1" s="136"/>
      <c r="AFN1" s="136"/>
      <c r="AFO1" s="136"/>
      <c r="AFP1" s="136"/>
      <c r="AFQ1" s="136"/>
      <c r="AFR1" s="136"/>
      <c r="AFS1" s="136"/>
      <c r="AFT1" s="136"/>
      <c r="AFU1" s="136"/>
      <c r="AFV1" s="136"/>
      <c r="AFW1" s="136"/>
      <c r="AFX1" s="136"/>
      <c r="AFY1" s="136"/>
      <c r="AFZ1" s="136"/>
      <c r="AGA1" s="136"/>
      <c r="AGB1" s="136"/>
      <c r="AGC1" s="136"/>
      <c r="AGD1" s="136"/>
      <c r="AGE1" s="136"/>
      <c r="AGF1" s="136"/>
      <c r="AGG1" s="136"/>
      <c r="AGH1" s="136"/>
      <c r="AGI1" s="136"/>
      <c r="AGJ1" s="136"/>
      <c r="AGK1" s="136"/>
      <c r="AGL1" s="136"/>
      <c r="AGM1" s="136"/>
      <c r="AGN1" s="136"/>
      <c r="AGO1" s="136"/>
      <c r="AGP1" s="136"/>
      <c r="AGQ1" s="136"/>
      <c r="AGR1" s="136"/>
      <c r="AGS1" s="136"/>
      <c r="AGT1" s="136"/>
      <c r="AGU1" s="136"/>
      <c r="AGV1" s="136"/>
      <c r="AGW1" s="136"/>
      <c r="AGX1" s="136"/>
      <c r="AGY1" s="136"/>
      <c r="AGZ1" s="136"/>
      <c r="AHA1" s="136"/>
      <c r="AHB1" s="136"/>
      <c r="AHC1" s="136"/>
      <c r="AHD1" s="136"/>
      <c r="AHE1" s="136"/>
      <c r="AHF1" s="136"/>
      <c r="AHG1" s="136"/>
      <c r="AHH1" s="136"/>
      <c r="AHI1" s="136"/>
      <c r="AHJ1" s="136"/>
      <c r="AHK1" s="136"/>
      <c r="AHL1" s="136"/>
      <c r="AHM1" s="136"/>
      <c r="AHN1" s="136"/>
      <c r="AHO1" s="136"/>
      <c r="AHP1" s="136"/>
      <c r="AHQ1" s="136"/>
      <c r="AHR1" s="136"/>
      <c r="AHS1" s="136"/>
      <c r="AHT1" s="136"/>
      <c r="AHU1" s="136"/>
      <c r="AHV1" s="136"/>
      <c r="AHW1" s="136"/>
      <c r="AHX1" s="136"/>
      <c r="AHY1" s="136"/>
      <c r="AHZ1" s="136"/>
      <c r="AIA1" s="136"/>
      <c r="AIB1" s="136"/>
      <c r="AIC1" s="136"/>
      <c r="AID1" s="136"/>
      <c r="AIE1" s="136"/>
      <c r="AIF1" s="136"/>
      <c r="AIG1" s="136"/>
      <c r="AIH1" s="136"/>
      <c r="AII1" s="136"/>
      <c r="AIJ1" s="136"/>
      <c r="AIK1" s="136"/>
      <c r="AIL1" s="136"/>
      <c r="AIM1" s="136"/>
      <c r="AIN1" s="136"/>
      <c r="AIO1" s="136"/>
      <c r="AIP1" s="136"/>
      <c r="AIQ1" s="136"/>
      <c r="AIR1" s="136"/>
      <c r="AIS1" s="136"/>
      <c r="AIT1" s="136"/>
      <c r="AIU1" s="136"/>
      <c r="AIV1" s="136"/>
      <c r="AIW1" s="136"/>
      <c r="AIX1" s="136"/>
      <c r="AIY1" s="136"/>
      <c r="AIZ1" s="136"/>
      <c r="AJA1" s="136"/>
      <c r="AJB1" s="136"/>
      <c r="AJC1" s="136"/>
      <c r="AJD1" s="136"/>
      <c r="AJE1" s="136"/>
      <c r="AJF1" s="136"/>
      <c r="AJG1" s="136"/>
      <c r="AJH1" s="136"/>
      <c r="AJI1" s="136"/>
      <c r="AJJ1" s="136"/>
      <c r="AJK1" s="136"/>
      <c r="AJL1" s="136"/>
      <c r="AJM1" s="136"/>
      <c r="AJN1" s="136"/>
      <c r="AJO1" s="136"/>
      <c r="AJP1" s="136"/>
      <c r="AJQ1" s="136"/>
      <c r="AJR1" s="136"/>
      <c r="AJS1" s="136"/>
      <c r="AJT1" s="136"/>
      <c r="AJU1" s="136"/>
      <c r="AJV1" s="136"/>
      <c r="AJW1" s="136"/>
      <c r="AJX1" s="136"/>
      <c r="AJY1" s="136"/>
      <c r="AJZ1" s="136"/>
      <c r="AKA1" s="136"/>
      <c r="AKB1" s="136"/>
      <c r="AKC1" s="136"/>
      <c r="AKD1" s="136"/>
      <c r="AKE1" s="136"/>
      <c r="AKF1" s="136"/>
      <c r="AKG1" s="136"/>
      <c r="AKH1" s="136"/>
      <c r="AKI1" s="136"/>
      <c r="AKJ1" s="136"/>
      <c r="AKK1" s="136"/>
      <c r="AKL1" s="136"/>
      <c r="AKM1" s="136"/>
      <c r="AKN1" s="136"/>
      <c r="AKO1" s="136"/>
      <c r="AKP1" s="136"/>
      <c r="AKQ1" s="136"/>
      <c r="AKR1" s="136"/>
      <c r="AKS1" s="136"/>
      <c r="AKT1" s="136"/>
      <c r="AKU1" s="136"/>
      <c r="AKV1" s="136"/>
      <c r="AKW1" s="136"/>
      <c r="AKX1" s="136"/>
      <c r="AKY1" s="136"/>
      <c r="AKZ1" s="136"/>
      <c r="ALA1" s="136"/>
      <c r="ALB1" s="136"/>
      <c r="ALC1" s="136"/>
      <c r="ALD1" s="136"/>
      <c r="ALE1" s="136"/>
      <c r="ALF1" s="136"/>
      <c r="ALG1" s="136"/>
      <c r="ALH1" s="136"/>
      <c r="ALI1" s="136"/>
      <c r="ALJ1" s="136"/>
      <c r="ALK1" s="136"/>
      <c r="ALL1" s="136"/>
      <c r="ALM1" s="136"/>
      <c r="ALN1" s="136"/>
      <c r="ALO1" s="136"/>
      <c r="ALP1" s="136"/>
      <c r="ALQ1" s="136"/>
      <c r="ALR1" s="136"/>
      <c r="ALS1" s="136"/>
      <c r="ALT1" s="136"/>
      <c r="ALU1" s="136"/>
      <c r="ALV1" s="136"/>
      <c r="ALW1" s="136"/>
      <c r="ALX1" s="136"/>
      <c r="ALY1" s="136"/>
      <c r="ALZ1" s="136"/>
      <c r="AMA1" s="136"/>
      <c r="AMB1" s="136"/>
      <c r="AMC1" s="136"/>
      <c r="AMD1" s="136"/>
      <c r="AME1" s="136"/>
      <c r="AMF1" s="136"/>
      <c r="AMG1" s="136"/>
      <c r="AMH1" s="136"/>
      <c r="AMI1" s="136"/>
      <c r="AMJ1" s="136"/>
      <c r="AMK1" s="136"/>
      <c r="AML1" s="136"/>
      <c r="AMM1" s="136"/>
      <c r="AMN1" s="136"/>
      <c r="AMO1" s="136"/>
      <c r="AMP1" s="136"/>
      <c r="AMQ1" s="136"/>
      <c r="AMR1" s="136"/>
      <c r="AMS1" s="136"/>
      <c r="AMT1" s="136"/>
      <c r="AMU1" s="136"/>
      <c r="AMV1" s="136"/>
      <c r="AMW1" s="136"/>
      <c r="AMX1" s="136"/>
      <c r="AMY1" s="136"/>
      <c r="AMZ1" s="136"/>
      <c r="ANA1" s="136"/>
      <c r="ANB1" s="136"/>
      <c r="ANC1" s="136"/>
      <c r="AND1" s="136"/>
      <c r="ANE1" s="136"/>
      <c r="ANF1" s="136"/>
      <c r="ANG1" s="136"/>
      <c r="ANH1" s="136"/>
      <c r="ANI1" s="136"/>
      <c r="ANJ1" s="136"/>
      <c r="ANK1" s="136"/>
      <c r="ANL1" s="136"/>
      <c r="ANM1" s="136"/>
      <c r="ANN1" s="136"/>
      <c r="ANO1" s="136"/>
      <c r="ANP1" s="136"/>
      <c r="ANQ1" s="136"/>
      <c r="ANR1" s="136"/>
      <c r="ANS1" s="136"/>
      <c r="ANT1" s="136"/>
      <c r="ANU1" s="136"/>
      <c r="ANV1" s="136"/>
      <c r="ANW1" s="136"/>
      <c r="ANX1" s="136"/>
      <c r="ANY1" s="136"/>
      <c r="ANZ1" s="136"/>
      <c r="AOA1" s="136"/>
      <c r="AOB1" s="136"/>
      <c r="AOC1" s="136"/>
      <c r="AOD1" s="136"/>
      <c r="AOE1" s="136"/>
      <c r="AOF1" s="136"/>
      <c r="AOG1" s="136"/>
      <c r="AOH1" s="136"/>
      <c r="AOI1" s="136"/>
      <c r="AOJ1" s="136"/>
      <c r="AOK1" s="136"/>
      <c r="AOL1" s="136"/>
      <c r="AOM1" s="136"/>
      <c r="AON1" s="136"/>
      <c r="AOO1" s="136"/>
      <c r="AOP1" s="136"/>
      <c r="AOQ1" s="136"/>
      <c r="AOR1" s="136"/>
      <c r="AOS1" s="136"/>
      <c r="AOT1" s="136"/>
      <c r="AOU1" s="136"/>
      <c r="AOV1" s="136"/>
      <c r="AOW1" s="136"/>
      <c r="AOX1" s="136"/>
      <c r="AOY1" s="136"/>
      <c r="AOZ1" s="136"/>
      <c r="APA1" s="136"/>
      <c r="APB1" s="136"/>
      <c r="APC1" s="136"/>
      <c r="APD1" s="136"/>
      <c r="APE1" s="136"/>
      <c r="APF1" s="136"/>
      <c r="APG1" s="136"/>
      <c r="APH1" s="136"/>
      <c r="API1" s="136"/>
      <c r="APJ1" s="136"/>
      <c r="APK1" s="136"/>
      <c r="APL1" s="136"/>
      <c r="APM1" s="136"/>
      <c r="APN1" s="136"/>
      <c r="APO1" s="136"/>
      <c r="APP1" s="136"/>
      <c r="APQ1" s="136"/>
      <c r="APR1" s="136"/>
      <c r="APS1" s="136"/>
      <c r="APT1" s="136"/>
      <c r="APU1" s="136"/>
      <c r="APV1" s="136"/>
      <c r="APW1" s="136"/>
      <c r="APX1" s="136"/>
      <c r="APY1" s="136"/>
      <c r="APZ1" s="136"/>
      <c r="AQA1" s="136"/>
      <c r="AQB1" s="136"/>
      <c r="AQC1" s="136"/>
      <c r="AQD1" s="136"/>
      <c r="AQE1" s="136"/>
      <c r="AQF1" s="136"/>
      <c r="AQG1" s="136"/>
      <c r="AQH1" s="136"/>
      <c r="AQI1" s="136"/>
      <c r="AQJ1" s="136"/>
      <c r="AQK1" s="136"/>
      <c r="AQL1" s="136"/>
      <c r="AQM1" s="136"/>
      <c r="AQN1" s="136"/>
      <c r="AQO1" s="136"/>
      <c r="AQP1" s="136"/>
      <c r="AQQ1" s="136"/>
      <c r="AQR1" s="136"/>
      <c r="AQS1" s="136"/>
      <c r="AQT1" s="136"/>
      <c r="AQU1" s="136"/>
      <c r="AQV1" s="136"/>
      <c r="AQW1" s="136"/>
      <c r="AQX1" s="136"/>
      <c r="AQY1" s="136"/>
      <c r="AQZ1" s="136"/>
      <c r="ARA1" s="136"/>
      <c r="ARB1" s="136"/>
      <c r="ARC1" s="136"/>
      <c r="ARD1" s="136"/>
      <c r="ARE1" s="136"/>
      <c r="ARF1" s="136"/>
      <c r="ARG1" s="136"/>
      <c r="ARH1" s="136"/>
      <c r="ARI1" s="136"/>
      <c r="ARJ1" s="136"/>
      <c r="ARK1" s="136"/>
      <c r="ARL1" s="136"/>
      <c r="ARM1" s="136"/>
      <c r="ARN1" s="136"/>
      <c r="ARO1" s="136"/>
      <c r="ARP1" s="136"/>
      <c r="ARQ1" s="136"/>
      <c r="ARR1" s="136"/>
      <c r="ARS1" s="136"/>
      <c r="ART1" s="136"/>
      <c r="ARU1" s="136"/>
      <c r="ARV1" s="136"/>
      <c r="ARW1" s="136"/>
      <c r="ARX1" s="136"/>
      <c r="ARY1" s="136"/>
      <c r="ARZ1" s="136"/>
      <c r="ASA1" s="136"/>
      <c r="ASB1" s="136"/>
      <c r="ASC1" s="136"/>
      <c r="ASD1" s="136"/>
      <c r="ASE1" s="136"/>
      <c r="ASF1" s="136"/>
      <c r="ASG1" s="136"/>
      <c r="ASH1" s="136"/>
      <c r="ASI1" s="136"/>
      <c r="ASJ1" s="136"/>
      <c r="ASK1" s="136"/>
      <c r="ASL1" s="136"/>
      <c r="ASM1" s="136"/>
      <c r="ASN1" s="136"/>
      <c r="ASO1" s="136"/>
      <c r="ASP1" s="136"/>
      <c r="ASQ1" s="136"/>
      <c r="ASR1" s="136"/>
      <c r="ASS1" s="136"/>
      <c r="AST1" s="136"/>
      <c r="ASU1" s="136"/>
      <c r="ASV1" s="136"/>
      <c r="ASW1" s="136"/>
      <c r="ASX1" s="136"/>
      <c r="ASY1" s="136"/>
      <c r="ASZ1" s="136"/>
      <c r="ATA1" s="136"/>
      <c r="ATB1" s="136"/>
      <c r="ATC1" s="136"/>
      <c r="ATD1" s="136"/>
      <c r="ATE1" s="136"/>
      <c r="ATF1" s="136"/>
      <c r="ATG1" s="136"/>
      <c r="ATH1" s="136"/>
      <c r="ATI1" s="136"/>
      <c r="ATJ1" s="136"/>
      <c r="ATK1" s="136"/>
      <c r="ATL1" s="136"/>
      <c r="ATM1" s="136"/>
      <c r="ATN1" s="136"/>
      <c r="ATO1" s="136"/>
      <c r="ATP1" s="136"/>
      <c r="ATQ1" s="136"/>
      <c r="ATR1" s="136"/>
      <c r="ATS1" s="136"/>
      <c r="ATT1" s="136"/>
      <c r="ATU1" s="136"/>
      <c r="ATV1" s="136"/>
      <c r="ATW1" s="136"/>
      <c r="ATX1" s="136"/>
      <c r="ATY1" s="136"/>
      <c r="ATZ1" s="136"/>
      <c r="AUA1" s="136"/>
      <c r="AUB1" s="136"/>
      <c r="AUC1" s="136"/>
      <c r="AUD1" s="136"/>
      <c r="AUE1" s="136"/>
      <c r="AUF1" s="136"/>
      <c r="AUG1" s="136"/>
      <c r="AUH1" s="136"/>
      <c r="AUI1" s="136"/>
      <c r="AUJ1" s="136"/>
      <c r="AUK1" s="136"/>
      <c r="AUL1" s="136"/>
      <c r="AUM1" s="136"/>
      <c r="AUN1" s="136"/>
      <c r="AUO1" s="136"/>
      <c r="AUP1" s="136"/>
      <c r="AUQ1" s="136"/>
      <c r="AUR1" s="136"/>
      <c r="AUS1" s="136"/>
      <c r="AUT1" s="136"/>
      <c r="AUU1" s="136"/>
      <c r="AUV1" s="136"/>
      <c r="AUW1" s="136"/>
      <c r="AUX1" s="136"/>
      <c r="AUY1" s="136"/>
      <c r="AUZ1" s="136"/>
      <c r="AVA1" s="136"/>
      <c r="AVB1" s="136"/>
      <c r="AVC1" s="136"/>
      <c r="AVD1" s="136"/>
      <c r="AVE1" s="136"/>
      <c r="AVF1" s="136"/>
      <c r="AVG1" s="136"/>
      <c r="AVH1" s="136"/>
      <c r="AVI1" s="136"/>
      <c r="AVJ1" s="136"/>
      <c r="AVK1" s="136"/>
      <c r="AVL1" s="136"/>
      <c r="AVM1" s="136"/>
      <c r="AVN1" s="136"/>
      <c r="AVO1" s="136"/>
      <c r="AVP1" s="136"/>
      <c r="AVQ1" s="136"/>
      <c r="AVR1" s="136"/>
      <c r="AVS1" s="136"/>
      <c r="AVT1" s="136"/>
      <c r="AVU1" s="136"/>
      <c r="AVV1" s="136"/>
      <c r="AVW1" s="136"/>
      <c r="AVX1" s="136"/>
      <c r="AVY1" s="136"/>
      <c r="AVZ1" s="136"/>
      <c r="AWA1" s="136"/>
      <c r="AWB1" s="136"/>
      <c r="AWC1" s="136"/>
      <c r="AWD1" s="136"/>
      <c r="AWE1" s="136"/>
      <c r="AWF1" s="136"/>
      <c r="AWG1" s="136"/>
      <c r="AWH1" s="136"/>
      <c r="AWI1" s="136"/>
      <c r="AWJ1" s="136"/>
      <c r="AWK1" s="136"/>
      <c r="AWL1" s="136"/>
      <c r="AWM1" s="136"/>
      <c r="AWN1" s="136"/>
      <c r="AWO1" s="136"/>
      <c r="AWP1" s="136"/>
      <c r="AWQ1" s="136"/>
      <c r="AWR1" s="136"/>
      <c r="AWS1" s="136"/>
      <c r="AWT1" s="136"/>
      <c r="AWU1" s="136"/>
      <c r="AWV1" s="136"/>
      <c r="AWW1" s="136"/>
      <c r="AWX1" s="136"/>
      <c r="AWY1" s="136"/>
      <c r="AWZ1" s="136"/>
      <c r="AXA1" s="136"/>
      <c r="AXB1" s="136"/>
      <c r="AXC1" s="136"/>
      <c r="AXD1" s="136"/>
      <c r="AXE1" s="136"/>
      <c r="AXF1" s="136"/>
      <c r="AXG1" s="136"/>
      <c r="AXH1" s="136"/>
      <c r="AXI1" s="136"/>
      <c r="AXJ1" s="136"/>
      <c r="AXK1" s="136"/>
      <c r="AXL1" s="136"/>
      <c r="AXM1" s="136"/>
      <c r="AXN1" s="136"/>
      <c r="AXO1" s="136"/>
      <c r="AXP1" s="136"/>
      <c r="AXQ1" s="136"/>
      <c r="AXR1" s="136"/>
      <c r="AXS1" s="136"/>
      <c r="AXT1" s="136"/>
      <c r="AXU1" s="136"/>
      <c r="AXV1" s="136"/>
      <c r="AXW1" s="136"/>
      <c r="AXX1" s="136"/>
      <c r="AXY1" s="136"/>
      <c r="AXZ1" s="136"/>
      <c r="AYA1" s="136"/>
      <c r="AYB1" s="136"/>
      <c r="AYC1" s="136"/>
      <c r="AYD1" s="136"/>
      <c r="AYE1" s="136"/>
      <c r="AYF1" s="136"/>
      <c r="AYG1" s="136"/>
      <c r="AYH1" s="136"/>
      <c r="AYI1" s="136"/>
      <c r="AYJ1" s="136"/>
      <c r="AYK1" s="136"/>
      <c r="AYL1" s="136"/>
      <c r="AYM1" s="136"/>
      <c r="AYN1" s="136"/>
      <c r="AYO1" s="136"/>
      <c r="AYP1" s="136"/>
      <c r="AYQ1" s="136"/>
      <c r="AYR1" s="136"/>
      <c r="AYS1" s="136"/>
      <c r="AYT1" s="136"/>
      <c r="AYU1" s="136"/>
      <c r="AYV1" s="136"/>
      <c r="AYW1" s="136"/>
      <c r="AYX1" s="136"/>
      <c r="AYY1" s="136"/>
      <c r="AYZ1" s="136"/>
      <c r="AZA1" s="136"/>
      <c r="AZB1" s="136"/>
      <c r="AZC1" s="136"/>
      <c r="AZD1" s="136"/>
      <c r="AZE1" s="136"/>
      <c r="AZF1" s="136"/>
      <c r="AZG1" s="136"/>
      <c r="AZH1" s="136"/>
      <c r="AZI1" s="136"/>
      <c r="AZJ1" s="136"/>
      <c r="AZK1" s="136"/>
      <c r="AZL1" s="136"/>
      <c r="AZM1" s="136"/>
      <c r="AZN1" s="136"/>
      <c r="AZO1" s="136"/>
      <c r="AZP1" s="136"/>
      <c r="AZQ1" s="136"/>
      <c r="AZR1" s="136"/>
      <c r="AZS1" s="136"/>
      <c r="AZT1" s="136"/>
      <c r="AZU1" s="136"/>
      <c r="AZV1" s="136"/>
      <c r="AZW1" s="136"/>
      <c r="AZX1" s="136"/>
      <c r="AZY1" s="136"/>
      <c r="AZZ1" s="136"/>
      <c r="BAA1" s="136"/>
      <c r="BAB1" s="136"/>
      <c r="BAC1" s="136"/>
      <c r="BAD1" s="136"/>
      <c r="BAE1" s="136"/>
      <c r="BAF1" s="136"/>
      <c r="BAG1" s="136"/>
      <c r="BAH1" s="136"/>
      <c r="BAI1" s="136"/>
      <c r="BAJ1" s="136"/>
      <c r="BAK1" s="136"/>
      <c r="BAL1" s="136"/>
      <c r="BAM1" s="136"/>
      <c r="BAN1" s="136"/>
      <c r="BAO1" s="136"/>
      <c r="BAP1" s="136"/>
      <c r="BAQ1" s="136"/>
      <c r="BAR1" s="136"/>
      <c r="BAS1" s="136"/>
      <c r="BAT1" s="136"/>
      <c r="BAU1" s="136"/>
      <c r="BAV1" s="136"/>
      <c r="BAW1" s="136"/>
      <c r="BAX1" s="136"/>
      <c r="BAY1" s="136"/>
      <c r="BAZ1" s="136"/>
      <c r="BBA1" s="136"/>
      <c r="BBB1" s="136"/>
      <c r="BBC1" s="136"/>
      <c r="BBD1" s="136"/>
      <c r="BBE1" s="136"/>
      <c r="BBF1" s="136"/>
      <c r="BBG1" s="136"/>
      <c r="BBH1" s="136"/>
      <c r="BBI1" s="136"/>
      <c r="BBJ1" s="136"/>
      <c r="BBK1" s="136"/>
      <c r="BBL1" s="136"/>
      <c r="BBM1" s="136"/>
      <c r="BBN1" s="136"/>
      <c r="BBO1" s="136"/>
      <c r="BBP1" s="136"/>
      <c r="BBQ1" s="136"/>
      <c r="BBR1" s="136"/>
      <c r="BBS1" s="136"/>
      <c r="BBT1" s="136"/>
      <c r="BBU1" s="136"/>
      <c r="BBV1" s="136"/>
      <c r="BBW1" s="136"/>
      <c r="BBX1" s="136"/>
      <c r="BBY1" s="136"/>
      <c r="BBZ1" s="136"/>
      <c r="BCA1" s="136"/>
      <c r="BCB1" s="136"/>
      <c r="BCC1" s="136"/>
      <c r="BCD1" s="136"/>
      <c r="BCE1" s="136"/>
      <c r="BCF1" s="136"/>
      <c r="BCG1" s="136"/>
      <c r="BCH1" s="136"/>
      <c r="BCI1" s="136"/>
      <c r="BCJ1" s="136"/>
      <c r="BCK1" s="136"/>
      <c r="BCL1" s="136"/>
      <c r="BCM1" s="136"/>
      <c r="BCN1" s="136"/>
      <c r="BCO1" s="136"/>
      <c r="BCP1" s="136"/>
      <c r="BCQ1" s="136"/>
      <c r="BCR1" s="136"/>
      <c r="BCS1" s="136"/>
      <c r="BCT1" s="136"/>
      <c r="BCU1" s="136"/>
      <c r="BCV1" s="136"/>
      <c r="BCW1" s="136"/>
      <c r="BCX1" s="136"/>
      <c r="BCY1" s="136"/>
      <c r="BCZ1" s="136"/>
      <c r="BDA1" s="136"/>
      <c r="BDB1" s="136"/>
      <c r="BDC1" s="136"/>
      <c r="BDD1" s="136"/>
      <c r="BDE1" s="136"/>
      <c r="BDF1" s="136"/>
      <c r="BDG1" s="136"/>
      <c r="BDH1" s="136"/>
      <c r="BDI1" s="136"/>
      <c r="BDJ1" s="136"/>
      <c r="BDK1" s="136"/>
      <c r="BDL1" s="136"/>
      <c r="BDM1" s="136"/>
      <c r="BDN1" s="136"/>
      <c r="BDO1" s="136"/>
      <c r="BDP1" s="136"/>
      <c r="BDQ1" s="136"/>
      <c r="BDR1" s="136"/>
      <c r="BDS1" s="136"/>
      <c r="BDT1" s="136"/>
      <c r="BDU1" s="136"/>
      <c r="BDV1" s="136"/>
      <c r="BDW1" s="136"/>
      <c r="BDX1" s="136"/>
      <c r="BDY1" s="136"/>
      <c r="BDZ1" s="136"/>
      <c r="BEA1" s="136"/>
      <c r="BEB1" s="136"/>
      <c r="BEC1" s="136"/>
      <c r="BED1" s="136"/>
      <c r="BEE1" s="136"/>
      <c r="BEF1" s="136"/>
      <c r="BEG1" s="136"/>
      <c r="BEH1" s="136"/>
      <c r="BEI1" s="136"/>
      <c r="BEJ1" s="136"/>
      <c r="BEK1" s="136"/>
      <c r="BEL1" s="136"/>
      <c r="BEM1" s="136"/>
      <c r="BEN1" s="136"/>
      <c r="BEO1" s="136"/>
      <c r="BEP1" s="136"/>
      <c r="BEQ1" s="136"/>
      <c r="BER1" s="136"/>
      <c r="BES1" s="136"/>
      <c r="BET1" s="136"/>
      <c r="BEU1" s="136"/>
      <c r="BEV1" s="136"/>
      <c r="BEW1" s="136"/>
      <c r="BEX1" s="136"/>
      <c r="BEY1" s="136"/>
      <c r="BEZ1" s="136"/>
      <c r="BFA1" s="136"/>
      <c r="BFB1" s="136"/>
      <c r="BFC1" s="136"/>
      <c r="BFD1" s="136"/>
      <c r="BFE1" s="136"/>
      <c r="BFF1" s="136"/>
      <c r="BFG1" s="136"/>
      <c r="BFH1" s="136"/>
      <c r="BFI1" s="136"/>
      <c r="BFJ1" s="136"/>
      <c r="BFK1" s="136"/>
      <c r="BFL1" s="136"/>
      <c r="BFM1" s="136"/>
      <c r="BFN1" s="136"/>
      <c r="BFO1" s="136"/>
      <c r="BFP1" s="136"/>
      <c r="BFQ1" s="136"/>
      <c r="BFR1" s="136"/>
      <c r="BFS1" s="136"/>
      <c r="BFT1" s="136"/>
      <c r="BFU1" s="136"/>
      <c r="BFV1" s="136"/>
      <c r="BFW1" s="136"/>
      <c r="BFX1" s="136"/>
      <c r="BFY1" s="136"/>
      <c r="BFZ1" s="136"/>
      <c r="BGA1" s="136"/>
      <c r="BGB1" s="136"/>
      <c r="BGC1" s="136"/>
      <c r="BGD1" s="136"/>
      <c r="BGE1" s="136"/>
      <c r="BGF1" s="136"/>
      <c r="BGG1" s="136"/>
      <c r="BGH1" s="136"/>
      <c r="BGI1" s="136"/>
      <c r="BGJ1" s="136"/>
      <c r="BGK1" s="136"/>
      <c r="BGL1" s="136"/>
      <c r="BGM1" s="136"/>
      <c r="BGN1" s="136"/>
      <c r="BGO1" s="136"/>
      <c r="BGP1" s="136"/>
      <c r="BGQ1" s="136"/>
      <c r="BGR1" s="136"/>
      <c r="BGS1" s="136"/>
      <c r="BGT1" s="136"/>
      <c r="BGU1" s="136"/>
      <c r="BGV1" s="136"/>
      <c r="BGW1" s="136"/>
      <c r="BGX1" s="136"/>
      <c r="BGY1" s="136"/>
      <c r="BGZ1" s="136"/>
      <c r="BHA1" s="136"/>
      <c r="BHB1" s="136"/>
      <c r="BHC1" s="136"/>
      <c r="BHD1" s="136"/>
      <c r="BHE1" s="136"/>
      <c r="BHF1" s="136"/>
      <c r="BHG1" s="136"/>
      <c r="BHH1" s="136"/>
      <c r="BHI1" s="136"/>
      <c r="BHJ1" s="136"/>
      <c r="BHK1" s="136"/>
      <c r="BHL1" s="136"/>
      <c r="BHM1" s="136"/>
      <c r="BHN1" s="136"/>
      <c r="BHO1" s="136"/>
      <c r="BHP1" s="136"/>
      <c r="BHQ1" s="136"/>
      <c r="BHR1" s="136"/>
      <c r="BHS1" s="136"/>
      <c r="BHT1" s="136"/>
      <c r="BHU1" s="136"/>
      <c r="BHV1" s="136"/>
      <c r="BHW1" s="136"/>
      <c r="BHX1" s="136"/>
      <c r="BHY1" s="136"/>
      <c r="BHZ1" s="136"/>
      <c r="BIA1" s="136"/>
      <c r="BIB1" s="136"/>
      <c r="BIC1" s="136"/>
      <c r="BID1" s="136"/>
      <c r="BIE1" s="136"/>
      <c r="BIF1" s="136"/>
      <c r="BIG1" s="136"/>
      <c r="BIH1" s="136"/>
      <c r="BII1" s="136"/>
      <c r="BIJ1" s="136"/>
      <c r="BIK1" s="136"/>
      <c r="BIL1" s="136"/>
      <c r="BIM1" s="136"/>
      <c r="BIN1" s="136"/>
      <c r="BIO1" s="136"/>
      <c r="BIP1" s="136"/>
      <c r="BIQ1" s="136"/>
      <c r="BIR1" s="136"/>
      <c r="BIS1" s="136"/>
      <c r="BIT1" s="136"/>
      <c r="BIU1" s="136"/>
      <c r="BIV1" s="136"/>
      <c r="BIW1" s="136"/>
      <c r="BIX1" s="136"/>
      <c r="BIY1" s="136"/>
      <c r="BIZ1" s="136"/>
      <c r="BJA1" s="136"/>
      <c r="BJB1" s="136"/>
      <c r="BJC1" s="136"/>
      <c r="BJD1" s="136"/>
      <c r="BJE1" s="136"/>
      <c r="BJF1" s="136"/>
      <c r="BJG1" s="136"/>
      <c r="BJH1" s="136"/>
      <c r="BJI1" s="136"/>
      <c r="BJJ1" s="136"/>
      <c r="BJK1" s="136"/>
      <c r="BJL1" s="136"/>
      <c r="BJM1" s="136"/>
      <c r="BJN1" s="136"/>
      <c r="BJO1" s="136"/>
      <c r="BJP1" s="136"/>
      <c r="BJQ1" s="136"/>
      <c r="BJR1" s="136"/>
      <c r="BJS1" s="136"/>
      <c r="BJT1" s="136"/>
      <c r="BJU1" s="136"/>
      <c r="BJV1" s="136"/>
      <c r="BJW1" s="136"/>
      <c r="BJX1" s="136"/>
      <c r="BJY1" s="136"/>
      <c r="BJZ1" s="136"/>
      <c r="BKA1" s="136"/>
      <c r="BKB1" s="136"/>
      <c r="BKC1" s="136"/>
      <c r="BKD1" s="136"/>
      <c r="BKE1" s="136"/>
      <c r="BKF1" s="136"/>
      <c r="BKG1" s="136"/>
      <c r="BKH1" s="136"/>
      <c r="BKI1" s="136"/>
      <c r="BKJ1" s="136"/>
      <c r="BKK1" s="136"/>
      <c r="BKL1" s="136"/>
      <c r="BKM1" s="136"/>
      <c r="BKN1" s="136"/>
      <c r="BKO1" s="136"/>
      <c r="BKP1" s="136"/>
      <c r="BKQ1" s="136"/>
      <c r="BKR1" s="136"/>
      <c r="BKS1" s="136"/>
      <c r="BKT1" s="136"/>
      <c r="BKU1" s="136"/>
      <c r="BKV1" s="136"/>
      <c r="BKW1" s="136"/>
      <c r="BKX1" s="136"/>
      <c r="BKY1" s="136"/>
      <c r="BKZ1" s="136"/>
      <c r="BLA1" s="136"/>
      <c r="BLB1" s="136"/>
      <c r="BLC1" s="136"/>
      <c r="BLD1" s="136"/>
      <c r="BLE1" s="136"/>
      <c r="BLF1" s="136"/>
      <c r="BLG1" s="136"/>
      <c r="BLH1" s="136"/>
      <c r="BLI1" s="136"/>
      <c r="BLJ1" s="136"/>
      <c r="BLK1" s="136"/>
      <c r="BLL1" s="136"/>
      <c r="BLO1" s="130"/>
      <c r="BLP1" s="151" t="s">
        <v>225</v>
      </c>
      <c r="BLQ1" s="130"/>
      <c r="BLR1" s="130"/>
      <c r="BLS1" s="130"/>
    </row>
    <row r="2" spans="1:1698" ht="14.25" customHeight="1" x14ac:dyDescent="0.2">
      <c r="A2" s="129"/>
      <c r="B2" s="488" t="s">
        <v>447</v>
      </c>
      <c r="C2" s="489"/>
      <c r="D2" s="489"/>
      <c r="E2" s="489"/>
      <c r="F2" s="489"/>
      <c r="G2" s="489"/>
      <c r="H2" s="489"/>
      <c r="I2" s="490"/>
      <c r="J2" s="486"/>
      <c r="K2" s="487"/>
      <c r="L2" s="141"/>
      <c r="M2" s="140"/>
      <c r="N2" s="140"/>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0"/>
      <c r="AN2" s="141"/>
      <c r="AO2" s="141"/>
      <c r="AP2" s="141"/>
      <c r="AQ2" s="140"/>
      <c r="AR2" s="141"/>
      <c r="AS2" s="141"/>
      <c r="AT2" s="141"/>
      <c r="AU2" s="140"/>
      <c r="AV2" s="141"/>
      <c r="AW2" s="141"/>
      <c r="AX2" s="141"/>
      <c r="AY2" s="140"/>
      <c r="AZ2" s="141"/>
      <c r="BA2" s="141"/>
      <c r="BB2" s="141"/>
      <c r="BC2" s="140"/>
      <c r="BD2" s="141"/>
      <c r="BE2" s="141"/>
      <c r="BF2" s="141"/>
      <c r="BG2" s="140"/>
      <c r="BH2" s="141"/>
      <c r="BI2" s="141"/>
      <c r="BJ2" s="141"/>
      <c r="BK2" s="140"/>
      <c r="BL2" s="141"/>
      <c r="BM2" s="141"/>
      <c r="BN2" s="141"/>
      <c r="BO2" s="140"/>
      <c r="BP2" s="141"/>
      <c r="BQ2" s="141"/>
      <c r="BR2" s="141"/>
      <c r="BS2" s="140"/>
      <c r="BT2" s="141"/>
      <c r="BU2" s="141"/>
      <c r="BV2" s="141"/>
      <c r="BW2" s="140"/>
      <c r="BX2" s="141"/>
      <c r="BY2" s="141"/>
      <c r="BZ2" s="141"/>
      <c r="CA2" s="140"/>
      <c r="CB2" s="141"/>
      <c r="CC2" s="141"/>
      <c r="CD2" s="141"/>
      <c r="CE2" s="140"/>
      <c r="CF2" s="141"/>
      <c r="CG2" s="141"/>
      <c r="CH2" s="141"/>
      <c r="CI2" s="141"/>
      <c r="CJ2" s="141"/>
      <c r="CK2" s="141"/>
      <c r="CL2" s="141"/>
      <c r="CM2" s="141"/>
      <c r="CN2" s="141"/>
      <c r="CO2" s="141"/>
      <c r="CP2" s="141"/>
      <c r="CQ2" s="141"/>
      <c r="CR2" s="141"/>
      <c r="CS2" s="141"/>
      <c r="CT2" s="141"/>
      <c r="CU2" s="141"/>
      <c r="CV2" s="141"/>
      <c r="CW2" s="141"/>
      <c r="CX2" s="141"/>
      <c r="CY2" s="141"/>
      <c r="CZ2" s="141"/>
      <c r="DA2" s="141"/>
      <c r="DB2" s="141"/>
      <c r="DC2" s="141"/>
      <c r="DD2" s="141"/>
      <c r="DE2" s="140"/>
      <c r="DF2" s="141"/>
      <c r="DG2" s="140"/>
      <c r="DH2" s="140"/>
      <c r="DI2" s="141"/>
      <c r="DJ2" s="141"/>
      <c r="DK2" s="141"/>
      <c r="DL2" s="141"/>
      <c r="DM2" s="140"/>
      <c r="DN2" s="141"/>
      <c r="DO2" s="140"/>
      <c r="DP2" s="141"/>
      <c r="DQ2" s="141"/>
      <c r="DR2" s="141"/>
      <c r="DS2" s="141"/>
      <c r="DT2" s="141"/>
      <c r="DU2" s="141"/>
      <c r="DV2" s="141"/>
      <c r="DW2" s="141"/>
      <c r="DX2" s="141"/>
      <c r="DY2" s="141"/>
      <c r="DZ2" s="141"/>
      <c r="EA2" s="141"/>
      <c r="EB2" s="141"/>
      <c r="EC2" s="141"/>
      <c r="ED2" s="141"/>
      <c r="EE2" s="141"/>
      <c r="EF2" s="141"/>
      <c r="EG2" s="141"/>
      <c r="EH2" s="141"/>
      <c r="EI2" s="141"/>
      <c r="EJ2" s="141"/>
      <c r="EK2" s="141"/>
      <c r="EL2" s="141"/>
      <c r="EM2" s="141"/>
      <c r="EN2" s="141"/>
      <c r="EO2" s="141"/>
      <c r="EP2" s="141"/>
      <c r="EQ2" s="141"/>
      <c r="ER2" s="141"/>
      <c r="ES2" s="141"/>
      <c r="ET2" s="141"/>
      <c r="EU2" s="141"/>
      <c r="EV2" s="141"/>
      <c r="EW2" s="141"/>
      <c r="EX2" s="141"/>
      <c r="EY2" s="141"/>
      <c r="EZ2" s="141"/>
      <c r="FA2" s="141"/>
      <c r="FB2" s="141"/>
      <c r="FC2" s="141"/>
      <c r="FD2" s="141"/>
      <c r="FE2" s="141"/>
      <c r="FF2" s="141"/>
      <c r="FG2" s="141"/>
      <c r="FH2" s="141"/>
      <c r="FI2" s="141"/>
      <c r="FJ2" s="141"/>
      <c r="FK2" s="141"/>
      <c r="FL2" s="141"/>
      <c r="FM2" s="141"/>
      <c r="FN2" s="141"/>
      <c r="FO2" s="141"/>
      <c r="FP2" s="141"/>
      <c r="FQ2" s="141"/>
      <c r="FR2" s="141"/>
      <c r="FS2" s="141"/>
      <c r="FT2" s="141"/>
      <c r="FU2" s="141"/>
      <c r="FV2" s="141"/>
      <c r="FW2" s="141"/>
      <c r="FX2" s="141"/>
      <c r="FY2" s="141"/>
      <c r="FZ2" s="141"/>
      <c r="GA2" s="141"/>
      <c r="GB2" s="141"/>
      <c r="GC2" s="141"/>
      <c r="GD2" s="141"/>
      <c r="GE2" s="141"/>
      <c r="GF2" s="141"/>
      <c r="GG2" s="141"/>
      <c r="GH2" s="141"/>
      <c r="GI2" s="141"/>
      <c r="GJ2" s="141"/>
      <c r="GK2" s="141"/>
      <c r="GL2" s="141"/>
      <c r="GM2" s="141"/>
      <c r="GN2" s="141"/>
      <c r="GO2" s="141"/>
      <c r="GP2" s="141"/>
      <c r="GQ2" s="141"/>
      <c r="GR2" s="141"/>
      <c r="GS2" s="141"/>
      <c r="GT2" s="141"/>
      <c r="GU2" s="141"/>
      <c r="GV2" s="141"/>
      <c r="GW2" s="141"/>
      <c r="GX2" s="141"/>
      <c r="GY2" s="141"/>
      <c r="GZ2" s="141"/>
      <c r="HA2" s="141"/>
      <c r="HB2" s="141"/>
      <c r="HC2" s="141"/>
      <c r="HD2" s="141"/>
      <c r="HE2" s="141"/>
      <c r="HF2" s="141"/>
      <c r="HG2" s="141"/>
      <c r="HH2" s="136"/>
      <c r="HI2" s="136"/>
      <c r="HJ2" s="136"/>
      <c r="HK2" s="136"/>
      <c r="HL2" s="136"/>
      <c r="HM2" s="136"/>
      <c r="HN2" s="136"/>
      <c r="HO2" s="136"/>
      <c r="HP2" s="136"/>
      <c r="HQ2" s="136"/>
      <c r="HR2" s="136"/>
      <c r="HS2" s="136"/>
      <c r="HT2" s="136"/>
      <c r="HU2" s="136"/>
      <c r="HV2" s="136"/>
      <c r="HW2" s="136"/>
      <c r="HX2" s="136"/>
      <c r="HY2" s="136"/>
      <c r="HZ2" s="136"/>
      <c r="IA2" s="136"/>
      <c r="IB2" s="136"/>
      <c r="IC2" s="136"/>
      <c r="ID2" s="136"/>
      <c r="IE2" s="136"/>
      <c r="IF2" s="136"/>
      <c r="IG2" s="136"/>
      <c r="IH2" s="136"/>
      <c r="II2" s="136"/>
      <c r="IJ2" s="136"/>
      <c r="IK2" s="136"/>
      <c r="IL2" s="136"/>
      <c r="IM2" s="136"/>
      <c r="IN2" s="136"/>
      <c r="IO2" s="136"/>
      <c r="IP2" s="136"/>
      <c r="IQ2" s="136"/>
      <c r="IR2" s="136"/>
      <c r="IS2" s="136"/>
      <c r="IT2" s="136"/>
      <c r="IU2" s="136"/>
      <c r="IV2" s="136"/>
      <c r="IW2" s="136"/>
      <c r="IX2" s="136"/>
      <c r="IY2" s="136"/>
      <c r="IZ2" s="136"/>
      <c r="JA2" s="136"/>
      <c r="JB2" s="136"/>
      <c r="JC2" s="136"/>
      <c r="JD2" s="136"/>
      <c r="JE2" s="136"/>
      <c r="JF2" s="136"/>
      <c r="JG2" s="136"/>
      <c r="JH2" s="136"/>
      <c r="JI2" s="136"/>
      <c r="JJ2" s="136"/>
      <c r="JK2" s="136"/>
      <c r="JL2" s="136"/>
      <c r="JM2" s="136"/>
      <c r="JN2" s="136"/>
      <c r="JO2" s="136"/>
      <c r="JP2" s="136"/>
      <c r="JQ2" s="136"/>
      <c r="JR2" s="136"/>
      <c r="JS2" s="136"/>
      <c r="JT2" s="136"/>
      <c r="JU2" s="136"/>
      <c r="JV2" s="136"/>
      <c r="JW2" s="136"/>
      <c r="JX2" s="136"/>
      <c r="JY2" s="136"/>
      <c r="JZ2" s="136"/>
      <c r="KA2" s="136"/>
      <c r="KB2" s="136"/>
      <c r="KC2" s="136"/>
      <c r="KD2" s="136"/>
      <c r="KE2" s="136"/>
      <c r="KF2" s="136"/>
      <c r="KG2" s="136"/>
      <c r="KH2" s="136"/>
      <c r="KI2" s="136"/>
      <c r="KJ2" s="136"/>
      <c r="KK2" s="136"/>
      <c r="KL2" s="136"/>
      <c r="KM2" s="136"/>
      <c r="KN2" s="136"/>
      <c r="KO2" s="136"/>
      <c r="KP2" s="136"/>
      <c r="KQ2" s="136"/>
      <c r="KR2" s="136"/>
      <c r="KS2" s="136"/>
      <c r="KT2" s="136"/>
      <c r="KU2" s="136"/>
      <c r="KV2" s="136"/>
      <c r="KW2" s="136"/>
      <c r="KX2" s="136"/>
      <c r="KY2" s="136"/>
      <c r="KZ2" s="136"/>
      <c r="LA2" s="136"/>
      <c r="LB2" s="136"/>
      <c r="LC2" s="136"/>
      <c r="LD2" s="136"/>
      <c r="LE2" s="136"/>
      <c r="LF2" s="136"/>
      <c r="LG2" s="136"/>
      <c r="LH2" s="136"/>
      <c r="LI2" s="136"/>
      <c r="LJ2" s="136"/>
      <c r="LK2" s="136"/>
      <c r="LL2" s="136"/>
      <c r="LM2" s="136"/>
      <c r="LN2" s="136"/>
      <c r="LO2" s="136"/>
      <c r="LP2" s="136"/>
      <c r="LQ2" s="136"/>
      <c r="LR2" s="136"/>
      <c r="LS2" s="136"/>
      <c r="LT2" s="136"/>
      <c r="LU2" s="136"/>
      <c r="LV2" s="136"/>
      <c r="LW2" s="136"/>
      <c r="LX2" s="136"/>
      <c r="LY2" s="136"/>
      <c r="LZ2" s="136"/>
      <c r="MA2" s="136"/>
      <c r="MB2" s="136"/>
      <c r="MC2" s="136"/>
      <c r="MD2" s="136"/>
      <c r="ME2" s="136"/>
      <c r="MF2" s="136"/>
      <c r="MG2" s="136"/>
      <c r="MH2" s="136"/>
      <c r="MI2" s="136"/>
      <c r="MJ2" s="136"/>
      <c r="MK2" s="136"/>
      <c r="ML2" s="136"/>
      <c r="MM2" s="136"/>
      <c r="MN2" s="136"/>
      <c r="MO2" s="136"/>
      <c r="MP2" s="136"/>
      <c r="MQ2" s="136"/>
      <c r="MR2" s="136"/>
      <c r="MS2" s="136"/>
      <c r="MT2" s="136"/>
      <c r="MU2" s="136"/>
      <c r="MV2" s="136"/>
      <c r="MW2" s="136"/>
      <c r="MX2" s="136"/>
      <c r="MY2" s="136"/>
      <c r="MZ2" s="136"/>
      <c r="NA2" s="136"/>
      <c r="NB2" s="136"/>
      <c r="NC2" s="136"/>
      <c r="ND2" s="136"/>
      <c r="NE2" s="136"/>
      <c r="NF2" s="136"/>
      <c r="NG2" s="136"/>
      <c r="NH2" s="136"/>
      <c r="NI2" s="136"/>
      <c r="NJ2" s="136"/>
      <c r="NK2" s="136"/>
      <c r="NL2" s="136"/>
      <c r="NM2" s="136"/>
      <c r="NN2" s="136"/>
      <c r="NO2" s="136"/>
      <c r="NP2" s="136"/>
      <c r="NQ2" s="136"/>
      <c r="NR2" s="136"/>
      <c r="NS2" s="136"/>
      <c r="NT2" s="136"/>
      <c r="NU2" s="136"/>
      <c r="NV2" s="136"/>
      <c r="NW2" s="136"/>
      <c r="NX2" s="136"/>
      <c r="NY2" s="136"/>
      <c r="NZ2" s="136"/>
      <c r="OA2" s="136"/>
      <c r="OB2" s="136"/>
      <c r="OC2" s="136"/>
      <c r="OD2" s="136"/>
      <c r="OE2" s="136"/>
      <c r="OF2" s="136"/>
      <c r="OG2" s="136"/>
      <c r="OH2" s="136"/>
      <c r="OI2" s="136"/>
      <c r="OJ2" s="136"/>
      <c r="OK2" s="136"/>
      <c r="OL2" s="136"/>
      <c r="OM2" s="136"/>
      <c r="ON2" s="136"/>
      <c r="OO2" s="136"/>
      <c r="OP2" s="136"/>
      <c r="OQ2" s="136"/>
      <c r="OR2" s="136"/>
      <c r="OS2" s="136"/>
      <c r="OT2" s="136"/>
      <c r="OU2" s="136"/>
      <c r="OV2" s="136"/>
      <c r="OW2" s="136"/>
      <c r="OX2" s="136"/>
      <c r="OY2" s="136"/>
      <c r="OZ2" s="136"/>
      <c r="PA2" s="136"/>
      <c r="PB2" s="136"/>
      <c r="PC2" s="136"/>
      <c r="PD2" s="136"/>
      <c r="PE2" s="136"/>
      <c r="PF2" s="136"/>
      <c r="PG2" s="136"/>
      <c r="PH2" s="136"/>
      <c r="PI2" s="136"/>
      <c r="PJ2" s="136"/>
      <c r="PK2" s="136"/>
      <c r="PL2" s="136"/>
      <c r="PM2" s="136"/>
      <c r="PN2" s="136"/>
      <c r="PO2" s="136"/>
      <c r="PP2" s="136"/>
      <c r="PQ2" s="136"/>
      <c r="PR2" s="136"/>
      <c r="PS2" s="136"/>
      <c r="PT2" s="136"/>
      <c r="PU2" s="136"/>
      <c r="PV2" s="136"/>
      <c r="PW2" s="136"/>
      <c r="PX2" s="136"/>
      <c r="PY2" s="136"/>
      <c r="PZ2" s="136"/>
      <c r="QA2" s="136"/>
      <c r="QB2" s="136"/>
      <c r="QC2" s="136"/>
      <c r="QD2" s="136"/>
      <c r="QE2" s="136"/>
      <c r="QF2" s="136"/>
      <c r="QG2" s="136"/>
      <c r="QH2" s="136"/>
      <c r="QI2" s="136"/>
      <c r="QJ2" s="136"/>
      <c r="QK2" s="136"/>
      <c r="QL2" s="136"/>
      <c r="QM2" s="136"/>
      <c r="QN2" s="136"/>
      <c r="QO2" s="136"/>
      <c r="QP2" s="136"/>
      <c r="QQ2" s="136"/>
      <c r="QR2" s="136"/>
      <c r="QS2" s="136"/>
      <c r="QT2" s="136"/>
      <c r="QU2" s="136"/>
      <c r="QV2" s="136"/>
      <c r="QW2" s="136"/>
      <c r="QX2" s="136"/>
      <c r="QY2" s="136"/>
      <c r="QZ2" s="136"/>
      <c r="RA2" s="136"/>
      <c r="RB2" s="136"/>
      <c r="RC2" s="136"/>
      <c r="RD2" s="136"/>
      <c r="RE2" s="136"/>
      <c r="RF2" s="136"/>
      <c r="RG2" s="136"/>
      <c r="RH2" s="136"/>
      <c r="RI2" s="136"/>
      <c r="RJ2" s="136"/>
      <c r="RK2" s="136"/>
      <c r="RL2" s="136"/>
      <c r="RM2" s="136"/>
      <c r="RN2" s="136"/>
      <c r="RO2" s="136"/>
      <c r="RP2" s="136"/>
      <c r="RQ2" s="136"/>
      <c r="RR2" s="136"/>
      <c r="RS2" s="136"/>
      <c r="RT2" s="136"/>
      <c r="RU2" s="136"/>
      <c r="RV2" s="136"/>
      <c r="RW2" s="136"/>
      <c r="RX2" s="136"/>
      <c r="RY2" s="136"/>
      <c r="RZ2" s="136"/>
      <c r="SA2" s="136"/>
      <c r="SB2" s="136"/>
      <c r="SC2" s="136"/>
      <c r="SD2" s="136"/>
      <c r="SE2" s="136"/>
      <c r="SF2" s="136"/>
      <c r="SG2" s="136"/>
      <c r="SH2" s="136"/>
      <c r="SI2" s="136"/>
      <c r="SJ2" s="136"/>
      <c r="SK2" s="136"/>
      <c r="SL2" s="136"/>
      <c r="SM2" s="136"/>
      <c r="SN2" s="136"/>
      <c r="SO2" s="136"/>
      <c r="SP2" s="136"/>
      <c r="SQ2" s="136"/>
      <c r="SR2" s="136"/>
      <c r="SS2" s="136"/>
      <c r="ST2" s="136"/>
      <c r="SU2" s="136"/>
      <c r="SV2" s="136"/>
      <c r="SW2" s="136"/>
      <c r="SX2" s="136"/>
      <c r="SY2" s="136"/>
      <c r="SZ2" s="136"/>
      <c r="TA2" s="136"/>
      <c r="TB2" s="136"/>
      <c r="TC2" s="136"/>
      <c r="TD2" s="136"/>
      <c r="TE2" s="136"/>
      <c r="TF2" s="136"/>
      <c r="TG2" s="136"/>
      <c r="TH2" s="136"/>
      <c r="TI2" s="136"/>
      <c r="TJ2" s="136"/>
      <c r="TK2" s="136"/>
      <c r="TL2" s="136"/>
      <c r="TM2" s="136"/>
      <c r="TN2" s="136"/>
      <c r="TO2" s="136"/>
      <c r="TP2" s="136"/>
      <c r="TQ2" s="136"/>
      <c r="TR2" s="136"/>
      <c r="TS2" s="136"/>
      <c r="TT2" s="136"/>
      <c r="TU2" s="136"/>
      <c r="TV2" s="136"/>
      <c r="TW2" s="136"/>
      <c r="TX2" s="136"/>
      <c r="TY2" s="136"/>
      <c r="TZ2" s="136"/>
      <c r="UA2" s="136"/>
      <c r="UB2" s="136"/>
      <c r="UC2" s="136"/>
      <c r="UD2" s="136"/>
      <c r="UE2" s="136"/>
      <c r="UF2" s="136"/>
      <c r="UG2" s="136"/>
      <c r="UH2" s="136"/>
      <c r="UI2" s="136"/>
      <c r="UJ2" s="136"/>
      <c r="UK2" s="136"/>
      <c r="UL2" s="136"/>
      <c r="UM2" s="136"/>
      <c r="UN2" s="136"/>
      <c r="UO2" s="136"/>
      <c r="UP2" s="136"/>
      <c r="UQ2" s="136"/>
      <c r="UR2" s="136"/>
      <c r="US2" s="136"/>
      <c r="UT2" s="136"/>
      <c r="UU2" s="136"/>
      <c r="UV2" s="136"/>
      <c r="UW2" s="136"/>
      <c r="UX2" s="136"/>
      <c r="UY2" s="136"/>
      <c r="UZ2" s="136"/>
      <c r="VA2" s="136"/>
      <c r="VB2" s="136"/>
      <c r="VC2" s="136"/>
      <c r="VD2" s="136"/>
      <c r="VE2" s="136"/>
      <c r="VF2" s="136"/>
      <c r="VG2" s="136"/>
      <c r="VH2" s="136"/>
      <c r="VI2" s="136"/>
      <c r="VJ2" s="136"/>
      <c r="VK2" s="136"/>
      <c r="VL2" s="136"/>
      <c r="VM2" s="136"/>
      <c r="VN2" s="136"/>
      <c r="VO2" s="136"/>
      <c r="VP2" s="136"/>
      <c r="VQ2" s="136"/>
      <c r="VR2" s="136"/>
      <c r="VS2" s="136"/>
      <c r="VT2" s="136"/>
      <c r="VU2" s="136"/>
      <c r="VV2" s="136"/>
      <c r="VW2" s="136"/>
      <c r="VX2" s="136"/>
      <c r="VY2" s="136"/>
      <c r="VZ2" s="136"/>
      <c r="WA2" s="136"/>
      <c r="WB2" s="136"/>
      <c r="WC2" s="136"/>
      <c r="WD2" s="136"/>
      <c r="WE2" s="136"/>
      <c r="WF2" s="136"/>
      <c r="WG2" s="136"/>
      <c r="WH2" s="136"/>
      <c r="WI2" s="136"/>
      <c r="WJ2" s="136"/>
      <c r="WK2" s="136"/>
      <c r="WL2" s="136"/>
      <c r="WM2" s="136"/>
      <c r="WN2" s="136"/>
      <c r="WO2" s="136"/>
      <c r="WP2" s="136"/>
      <c r="WQ2" s="136"/>
      <c r="WR2" s="136"/>
      <c r="WS2" s="136"/>
      <c r="WT2" s="136"/>
      <c r="WU2" s="136"/>
      <c r="WV2" s="136"/>
      <c r="WW2" s="136"/>
      <c r="WX2" s="136"/>
      <c r="WY2" s="136"/>
      <c r="WZ2" s="136"/>
      <c r="XA2" s="136"/>
      <c r="XB2" s="136"/>
      <c r="XC2" s="136"/>
      <c r="XD2" s="136"/>
      <c r="XE2" s="136"/>
      <c r="XF2" s="136"/>
      <c r="XG2" s="136"/>
      <c r="XH2" s="136"/>
      <c r="XI2" s="136"/>
      <c r="XJ2" s="136"/>
      <c r="XK2" s="136"/>
      <c r="XL2" s="136"/>
      <c r="XM2" s="136"/>
      <c r="XN2" s="136"/>
      <c r="XO2" s="136"/>
      <c r="XP2" s="136"/>
      <c r="XQ2" s="136"/>
      <c r="XR2" s="136"/>
      <c r="XS2" s="136"/>
      <c r="XT2" s="136"/>
      <c r="XU2" s="136"/>
      <c r="XV2" s="136"/>
      <c r="XW2" s="136"/>
      <c r="XX2" s="136"/>
      <c r="XY2" s="136"/>
      <c r="XZ2" s="136"/>
      <c r="YA2" s="136"/>
      <c r="YB2" s="136"/>
      <c r="YC2" s="136"/>
      <c r="YD2" s="136"/>
      <c r="YE2" s="136"/>
      <c r="YF2" s="136"/>
      <c r="YG2" s="136"/>
      <c r="YH2" s="136"/>
      <c r="YI2" s="136"/>
      <c r="YJ2" s="136"/>
      <c r="YK2" s="136"/>
      <c r="YL2" s="136"/>
      <c r="YM2" s="136"/>
      <c r="YN2" s="136"/>
      <c r="YO2" s="136"/>
      <c r="YP2" s="136"/>
      <c r="YQ2" s="136"/>
      <c r="YR2" s="136"/>
      <c r="YS2" s="136"/>
      <c r="YT2" s="136"/>
      <c r="YU2" s="136"/>
      <c r="YV2" s="136"/>
      <c r="YW2" s="136"/>
      <c r="YX2" s="136"/>
      <c r="YY2" s="136"/>
      <c r="YZ2" s="136"/>
      <c r="ZA2" s="136"/>
      <c r="ZB2" s="136"/>
      <c r="ZC2" s="136"/>
      <c r="ZD2" s="136"/>
      <c r="ZE2" s="136"/>
      <c r="ZF2" s="136"/>
      <c r="ZG2" s="136"/>
      <c r="ZH2" s="136"/>
      <c r="ZI2" s="136"/>
      <c r="ZJ2" s="136"/>
      <c r="ZK2" s="136"/>
      <c r="ZL2" s="136"/>
      <c r="ZM2" s="136"/>
      <c r="ZN2" s="136"/>
      <c r="ZO2" s="136"/>
      <c r="ZP2" s="136"/>
      <c r="ZQ2" s="136"/>
      <c r="ZR2" s="136"/>
      <c r="ZS2" s="136"/>
      <c r="ZT2" s="136"/>
      <c r="ZU2" s="136"/>
      <c r="ZV2" s="136"/>
      <c r="ZW2" s="136"/>
      <c r="ZX2" s="136"/>
      <c r="ZY2" s="136"/>
      <c r="ZZ2" s="136"/>
      <c r="AAA2" s="136"/>
      <c r="AAB2" s="136"/>
      <c r="AAC2" s="136"/>
      <c r="AAD2" s="136"/>
      <c r="AAE2" s="136"/>
      <c r="AAF2" s="136"/>
      <c r="AAG2" s="136"/>
      <c r="AAH2" s="136"/>
      <c r="AAI2" s="136"/>
      <c r="AAJ2" s="136"/>
      <c r="AAK2" s="136"/>
      <c r="AAL2" s="136"/>
      <c r="AAM2" s="136"/>
      <c r="AAN2" s="136"/>
      <c r="AAO2" s="136"/>
      <c r="AAP2" s="136"/>
      <c r="AAQ2" s="136"/>
      <c r="AAR2" s="136"/>
      <c r="AAS2" s="136"/>
      <c r="AAT2" s="136"/>
      <c r="AAU2" s="136"/>
      <c r="AAV2" s="136"/>
      <c r="AAW2" s="136"/>
      <c r="AAX2" s="136"/>
      <c r="AAY2" s="136"/>
      <c r="AAZ2" s="136"/>
      <c r="ABA2" s="136"/>
      <c r="ABB2" s="136"/>
      <c r="ABC2" s="136"/>
      <c r="ABD2" s="136"/>
      <c r="ABE2" s="136"/>
      <c r="ABF2" s="136"/>
      <c r="ABG2" s="136"/>
      <c r="ABH2" s="136"/>
      <c r="ABI2" s="136"/>
      <c r="ABJ2" s="136"/>
      <c r="ABK2" s="136"/>
      <c r="ABL2" s="136"/>
      <c r="ABM2" s="136"/>
      <c r="ABN2" s="136"/>
      <c r="ABO2" s="136"/>
      <c r="ABP2" s="136"/>
      <c r="ABQ2" s="136"/>
      <c r="ABR2" s="136"/>
      <c r="ABS2" s="136"/>
      <c r="ABT2" s="136"/>
      <c r="ABU2" s="136"/>
      <c r="ABV2" s="136"/>
      <c r="ABW2" s="136"/>
      <c r="ABX2" s="136"/>
      <c r="ABY2" s="136"/>
      <c r="ABZ2" s="136"/>
      <c r="ACA2" s="136"/>
      <c r="ACB2" s="136"/>
      <c r="ACC2" s="136"/>
      <c r="ACD2" s="136"/>
      <c r="ACE2" s="136"/>
      <c r="ACF2" s="136"/>
      <c r="ACG2" s="136"/>
      <c r="ACH2" s="136"/>
      <c r="ACI2" s="136"/>
      <c r="ACJ2" s="136"/>
      <c r="ACK2" s="136"/>
      <c r="ACL2" s="136"/>
      <c r="ACM2" s="136"/>
      <c r="ACN2" s="136"/>
      <c r="ACO2" s="136"/>
      <c r="ACP2" s="136"/>
      <c r="ACQ2" s="136"/>
      <c r="ACR2" s="136"/>
      <c r="ACS2" s="136"/>
      <c r="ACT2" s="136"/>
      <c r="ACU2" s="136"/>
      <c r="ACV2" s="136"/>
      <c r="ACW2" s="136"/>
      <c r="ACX2" s="136"/>
      <c r="ACY2" s="136"/>
      <c r="ACZ2" s="136"/>
      <c r="ADA2" s="136"/>
      <c r="ADB2" s="136"/>
      <c r="ADC2" s="136"/>
      <c r="ADD2" s="136"/>
      <c r="ADE2" s="136"/>
      <c r="ADF2" s="136"/>
      <c r="ADG2" s="136"/>
      <c r="ADH2" s="136"/>
      <c r="ADI2" s="136"/>
      <c r="ADJ2" s="136"/>
      <c r="ADK2" s="136"/>
      <c r="ADL2" s="136"/>
      <c r="ADM2" s="136"/>
      <c r="ADN2" s="136"/>
      <c r="ADO2" s="136"/>
      <c r="ADP2" s="136"/>
      <c r="ADQ2" s="136"/>
      <c r="ADR2" s="136"/>
      <c r="ADS2" s="136"/>
      <c r="ADT2" s="136"/>
      <c r="ADU2" s="136"/>
      <c r="ADV2" s="136"/>
      <c r="ADW2" s="136"/>
      <c r="ADX2" s="136"/>
      <c r="ADY2" s="136"/>
      <c r="ADZ2" s="136"/>
      <c r="AEA2" s="136"/>
      <c r="AEB2" s="136"/>
      <c r="AEC2" s="136"/>
      <c r="AED2" s="136"/>
      <c r="AEE2" s="136"/>
      <c r="AEF2" s="136"/>
      <c r="AEG2" s="136"/>
      <c r="AEH2" s="136"/>
      <c r="AEI2" s="136"/>
      <c r="AEJ2" s="136"/>
      <c r="AEK2" s="136"/>
      <c r="AEL2" s="136"/>
      <c r="AEM2" s="136"/>
      <c r="AEN2" s="136"/>
      <c r="AEO2" s="136"/>
      <c r="AEP2" s="136"/>
      <c r="AEQ2" s="136"/>
      <c r="AER2" s="136"/>
      <c r="AES2" s="136"/>
      <c r="AET2" s="136"/>
      <c r="AEU2" s="136"/>
      <c r="AEV2" s="136"/>
      <c r="AEW2" s="136"/>
      <c r="AEX2" s="136"/>
      <c r="AEY2" s="136"/>
      <c r="AEZ2" s="136"/>
      <c r="AFA2" s="136"/>
      <c r="AFB2" s="136"/>
      <c r="AFC2" s="136"/>
      <c r="AFD2" s="136"/>
      <c r="AFE2" s="136"/>
      <c r="AFF2" s="136"/>
      <c r="AFG2" s="136"/>
      <c r="AFH2" s="136"/>
      <c r="AFI2" s="136"/>
      <c r="AFJ2" s="136"/>
      <c r="AFK2" s="136"/>
      <c r="AFL2" s="136"/>
      <c r="AFM2" s="136"/>
      <c r="AFN2" s="136"/>
      <c r="AFO2" s="136"/>
      <c r="AFP2" s="136"/>
      <c r="AFQ2" s="136"/>
      <c r="AFR2" s="136"/>
      <c r="AFS2" s="136"/>
      <c r="AFT2" s="136"/>
      <c r="AFU2" s="136"/>
      <c r="AFV2" s="136"/>
      <c r="AFW2" s="136"/>
      <c r="AFX2" s="136"/>
      <c r="AFY2" s="136"/>
      <c r="AFZ2" s="136"/>
      <c r="AGA2" s="136"/>
      <c r="AGB2" s="136"/>
      <c r="AGC2" s="136"/>
      <c r="AGD2" s="136"/>
      <c r="AGE2" s="136"/>
      <c r="AGF2" s="136"/>
      <c r="AGG2" s="136"/>
      <c r="AGH2" s="136"/>
      <c r="AGI2" s="136"/>
      <c r="AGJ2" s="136"/>
      <c r="AGK2" s="136"/>
      <c r="AGL2" s="136"/>
      <c r="AGM2" s="136"/>
      <c r="AGN2" s="136"/>
      <c r="AGO2" s="136"/>
      <c r="AGP2" s="136"/>
      <c r="AGQ2" s="136"/>
      <c r="AGR2" s="136"/>
      <c r="AGS2" s="136"/>
      <c r="AGT2" s="136"/>
      <c r="AGU2" s="136"/>
      <c r="AGV2" s="136"/>
      <c r="AGW2" s="136"/>
      <c r="AGX2" s="136"/>
      <c r="AGY2" s="136"/>
      <c r="AGZ2" s="136"/>
      <c r="AHA2" s="136"/>
      <c r="AHB2" s="136"/>
      <c r="AHC2" s="136"/>
      <c r="AHD2" s="136"/>
      <c r="AHE2" s="136"/>
      <c r="AHF2" s="136"/>
      <c r="AHG2" s="136"/>
      <c r="AHH2" s="136"/>
      <c r="AHI2" s="136"/>
      <c r="AHJ2" s="136"/>
      <c r="AHK2" s="136"/>
      <c r="AHL2" s="136"/>
      <c r="AHM2" s="136"/>
      <c r="AHN2" s="136"/>
      <c r="AHO2" s="136"/>
      <c r="AHP2" s="136"/>
      <c r="AHQ2" s="136"/>
      <c r="AHR2" s="136"/>
      <c r="AHS2" s="136"/>
      <c r="AHT2" s="136"/>
      <c r="AHU2" s="136"/>
      <c r="AHV2" s="136"/>
      <c r="AHW2" s="136"/>
      <c r="AHX2" s="136"/>
      <c r="AHY2" s="136"/>
      <c r="AHZ2" s="136"/>
      <c r="AIA2" s="136"/>
      <c r="AIB2" s="136"/>
      <c r="AIC2" s="136"/>
      <c r="AID2" s="136"/>
      <c r="AIE2" s="136"/>
      <c r="AIF2" s="136"/>
      <c r="AIG2" s="136"/>
      <c r="AIH2" s="136"/>
      <c r="AII2" s="136"/>
      <c r="AIJ2" s="136"/>
      <c r="AIK2" s="136"/>
      <c r="AIL2" s="136"/>
      <c r="AIM2" s="136"/>
      <c r="AIN2" s="136"/>
      <c r="AIO2" s="136"/>
      <c r="AIP2" s="136"/>
      <c r="AIQ2" s="136"/>
      <c r="AIR2" s="136"/>
      <c r="AIS2" s="136"/>
      <c r="AIT2" s="136"/>
      <c r="AIU2" s="136"/>
      <c r="AIV2" s="136"/>
      <c r="AIW2" s="136"/>
      <c r="AIX2" s="136"/>
      <c r="AIY2" s="136"/>
      <c r="AIZ2" s="136"/>
      <c r="AJA2" s="136"/>
      <c r="AJB2" s="136"/>
      <c r="AJC2" s="136"/>
      <c r="AJD2" s="136"/>
      <c r="AJE2" s="136"/>
      <c r="AJF2" s="136"/>
      <c r="AJG2" s="136"/>
      <c r="AJH2" s="136"/>
      <c r="AJI2" s="136"/>
      <c r="AJJ2" s="136"/>
      <c r="AJK2" s="136"/>
      <c r="AJL2" s="136"/>
      <c r="AJM2" s="136"/>
      <c r="AJN2" s="136"/>
      <c r="AJO2" s="136"/>
      <c r="AJP2" s="136"/>
      <c r="AJQ2" s="136"/>
      <c r="AJR2" s="136"/>
      <c r="AJS2" s="136"/>
      <c r="AJT2" s="136"/>
      <c r="AJU2" s="136"/>
      <c r="AJV2" s="136"/>
      <c r="AJW2" s="136"/>
      <c r="AJX2" s="136"/>
      <c r="AJY2" s="136"/>
      <c r="AJZ2" s="136"/>
      <c r="AKA2" s="136"/>
      <c r="AKB2" s="136"/>
      <c r="AKC2" s="136"/>
      <c r="AKD2" s="136"/>
      <c r="AKE2" s="136"/>
      <c r="AKF2" s="136"/>
      <c r="AKG2" s="136"/>
      <c r="AKH2" s="136"/>
      <c r="AKI2" s="136"/>
      <c r="AKJ2" s="136"/>
      <c r="AKK2" s="136"/>
      <c r="AKL2" s="136"/>
      <c r="AKM2" s="136"/>
      <c r="AKN2" s="136"/>
      <c r="AKO2" s="136"/>
      <c r="AKP2" s="136"/>
      <c r="AKQ2" s="136"/>
      <c r="AKR2" s="136"/>
      <c r="AKS2" s="136"/>
      <c r="AKT2" s="136"/>
      <c r="AKU2" s="136"/>
      <c r="AKV2" s="136"/>
      <c r="AKW2" s="136"/>
      <c r="AKX2" s="136"/>
      <c r="AKY2" s="136"/>
      <c r="AKZ2" s="136"/>
      <c r="ALA2" s="136"/>
      <c r="ALB2" s="136"/>
      <c r="ALC2" s="136"/>
      <c r="ALD2" s="136"/>
      <c r="ALE2" s="136"/>
      <c r="ALF2" s="136"/>
      <c r="ALG2" s="136"/>
      <c r="ALH2" s="136"/>
      <c r="ALI2" s="136"/>
      <c r="ALJ2" s="136"/>
      <c r="ALK2" s="136"/>
      <c r="ALL2" s="136"/>
      <c r="ALM2" s="136"/>
      <c r="ALN2" s="136"/>
      <c r="ALO2" s="136"/>
      <c r="ALP2" s="136"/>
      <c r="ALQ2" s="136"/>
      <c r="ALR2" s="136"/>
      <c r="ALS2" s="136"/>
      <c r="ALT2" s="136"/>
      <c r="ALU2" s="136"/>
      <c r="ALV2" s="136"/>
      <c r="ALW2" s="136"/>
      <c r="ALX2" s="136"/>
      <c r="ALY2" s="136"/>
      <c r="ALZ2" s="136"/>
      <c r="AMA2" s="136"/>
      <c r="AMB2" s="136"/>
      <c r="AMC2" s="136"/>
      <c r="AMD2" s="136"/>
      <c r="AME2" s="136"/>
      <c r="AMF2" s="136"/>
      <c r="AMG2" s="136"/>
      <c r="AMH2" s="136"/>
      <c r="AMI2" s="136"/>
      <c r="AMJ2" s="136"/>
      <c r="AMK2" s="136"/>
      <c r="AML2" s="136"/>
      <c r="AMM2" s="136"/>
      <c r="AMN2" s="136"/>
      <c r="AMO2" s="136"/>
      <c r="AMP2" s="136"/>
      <c r="AMQ2" s="136"/>
      <c r="AMR2" s="136"/>
      <c r="AMS2" s="136"/>
      <c r="AMT2" s="136"/>
      <c r="AMU2" s="136"/>
      <c r="AMV2" s="136"/>
      <c r="AMW2" s="136"/>
      <c r="AMX2" s="136"/>
      <c r="AMY2" s="136"/>
      <c r="AMZ2" s="136"/>
      <c r="ANA2" s="136"/>
      <c r="ANB2" s="136"/>
      <c r="ANC2" s="136"/>
      <c r="AND2" s="136"/>
      <c r="ANE2" s="136"/>
      <c r="ANF2" s="136"/>
      <c r="ANG2" s="136"/>
      <c r="ANH2" s="136"/>
      <c r="ANI2" s="136"/>
      <c r="ANJ2" s="136"/>
      <c r="ANK2" s="136"/>
      <c r="ANL2" s="136"/>
      <c r="ANM2" s="136"/>
      <c r="ANN2" s="136"/>
      <c r="ANO2" s="136"/>
      <c r="ANP2" s="136"/>
      <c r="ANQ2" s="136"/>
      <c r="ANR2" s="136"/>
      <c r="ANS2" s="136"/>
      <c r="ANT2" s="136"/>
      <c r="ANU2" s="136"/>
      <c r="ANV2" s="136"/>
      <c r="ANW2" s="136"/>
      <c r="ANX2" s="136"/>
      <c r="ANY2" s="136"/>
      <c r="ANZ2" s="136"/>
      <c r="AOA2" s="136"/>
      <c r="AOB2" s="136"/>
      <c r="AOC2" s="136"/>
      <c r="AOD2" s="136"/>
      <c r="AOE2" s="136"/>
      <c r="AOF2" s="136"/>
      <c r="AOG2" s="136"/>
      <c r="AOH2" s="136"/>
      <c r="AOI2" s="136"/>
      <c r="AOJ2" s="136"/>
      <c r="AOK2" s="136"/>
      <c r="AOL2" s="136"/>
      <c r="AOM2" s="136"/>
      <c r="AON2" s="136"/>
      <c r="AOO2" s="136"/>
      <c r="AOP2" s="136"/>
      <c r="AOQ2" s="136"/>
      <c r="AOR2" s="136"/>
      <c r="AOS2" s="136"/>
      <c r="AOT2" s="136"/>
      <c r="AOU2" s="136"/>
      <c r="AOV2" s="136"/>
      <c r="AOW2" s="136"/>
      <c r="AOX2" s="136"/>
      <c r="AOY2" s="136"/>
      <c r="AOZ2" s="136"/>
      <c r="APA2" s="136"/>
      <c r="APB2" s="136"/>
      <c r="APC2" s="136"/>
      <c r="APD2" s="136"/>
      <c r="APE2" s="136"/>
      <c r="APF2" s="136"/>
      <c r="APG2" s="136"/>
      <c r="APH2" s="136"/>
      <c r="API2" s="136"/>
      <c r="APJ2" s="136"/>
      <c r="APK2" s="136"/>
      <c r="APL2" s="136"/>
      <c r="APM2" s="136"/>
      <c r="APN2" s="136"/>
      <c r="APO2" s="136"/>
      <c r="APP2" s="136"/>
      <c r="APQ2" s="136"/>
      <c r="APR2" s="136"/>
      <c r="APS2" s="136"/>
      <c r="APT2" s="136"/>
      <c r="APU2" s="136"/>
      <c r="APV2" s="136"/>
      <c r="APW2" s="136"/>
      <c r="APX2" s="136"/>
      <c r="APY2" s="136"/>
      <c r="APZ2" s="136"/>
      <c r="AQA2" s="136"/>
      <c r="AQB2" s="136"/>
      <c r="AQC2" s="136"/>
      <c r="AQD2" s="136"/>
      <c r="AQE2" s="136"/>
      <c r="AQF2" s="136"/>
      <c r="AQG2" s="136"/>
      <c r="AQH2" s="136"/>
      <c r="AQI2" s="136"/>
      <c r="AQJ2" s="136"/>
      <c r="AQK2" s="136"/>
      <c r="AQL2" s="136"/>
      <c r="AQM2" s="136"/>
      <c r="AQN2" s="136"/>
      <c r="AQO2" s="136"/>
      <c r="AQP2" s="136"/>
      <c r="AQQ2" s="136"/>
      <c r="AQR2" s="136"/>
      <c r="AQS2" s="136"/>
      <c r="AQT2" s="136"/>
      <c r="AQU2" s="136"/>
      <c r="AQV2" s="136"/>
      <c r="AQW2" s="136"/>
      <c r="AQX2" s="136"/>
      <c r="AQY2" s="136"/>
      <c r="AQZ2" s="136"/>
      <c r="ARA2" s="136"/>
      <c r="ARB2" s="136"/>
      <c r="ARC2" s="136"/>
      <c r="ARD2" s="136"/>
      <c r="ARE2" s="136"/>
      <c r="ARF2" s="136"/>
      <c r="ARG2" s="136"/>
      <c r="ARH2" s="136"/>
      <c r="ARI2" s="136"/>
      <c r="ARJ2" s="136"/>
      <c r="ARK2" s="136"/>
      <c r="ARL2" s="136"/>
      <c r="ARM2" s="136"/>
      <c r="ARN2" s="136"/>
      <c r="ARO2" s="136"/>
      <c r="ARP2" s="136"/>
      <c r="ARQ2" s="136"/>
      <c r="ARR2" s="136"/>
      <c r="ARS2" s="136"/>
      <c r="ART2" s="136"/>
      <c r="ARU2" s="136"/>
      <c r="ARV2" s="136"/>
      <c r="ARW2" s="136"/>
      <c r="ARX2" s="136"/>
      <c r="ARY2" s="136"/>
      <c r="ARZ2" s="136"/>
      <c r="ASA2" s="136"/>
      <c r="ASB2" s="136"/>
      <c r="ASC2" s="136"/>
      <c r="ASD2" s="136"/>
      <c r="ASE2" s="136"/>
      <c r="ASF2" s="136"/>
      <c r="ASG2" s="136"/>
      <c r="ASH2" s="136"/>
      <c r="ASI2" s="136"/>
      <c r="ASJ2" s="136"/>
      <c r="ASK2" s="136"/>
      <c r="ASL2" s="136"/>
      <c r="ASM2" s="136"/>
      <c r="ASN2" s="136"/>
      <c r="ASO2" s="136"/>
      <c r="ASP2" s="136"/>
      <c r="ASQ2" s="136"/>
      <c r="ASR2" s="136"/>
      <c r="ASS2" s="136"/>
      <c r="AST2" s="136"/>
      <c r="ASU2" s="136"/>
      <c r="ASV2" s="136"/>
      <c r="ASW2" s="136"/>
      <c r="ASX2" s="136"/>
      <c r="ASY2" s="136"/>
      <c r="ASZ2" s="136"/>
      <c r="ATA2" s="136"/>
      <c r="ATB2" s="136"/>
      <c r="ATC2" s="136"/>
      <c r="ATD2" s="136"/>
      <c r="ATE2" s="136"/>
      <c r="ATF2" s="136"/>
      <c r="ATG2" s="136"/>
      <c r="ATH2" s="136"/>
      <c r="ATI2" s="136"/>
      <c r="ATJ2" s="136"/>
      <c r="ATK2" s="136"/>
      <c r="ATL2" s="136"/>
      <c r="ATM2" s="136"/>
      <c r="ATN2" s="136"/>
      <c r="ATO2" s="136"/>
      <c r="ATP2" s="136"/>
      <c r="ATQ2" s="136"/>
      <c r="ATR2" s="136"/>
      <c r="ATS2" s="136"/>
      <c r="ATT2" s="136"/>
      <c r="ATU2" s="136"/>
      <c r="ATV2" s="136"/>
      <c r="ATW2" s="136"/>
      <c r="ATX2" s="136"/>
      <c r="ATY2" s="136"/>
      <c r="ATZ2" s="136"/>
      <c r="AUA2" s="136"/>
      <c r="AUB2" s="136"/>
      <c r="AUC2" s="136"/>
      <c r="AUD2" s="136"/>
      <c r="AUE2" s="136"/>
      <c r="AUF2" s="136"/>
      <c r="AUG2" s="136"/>
      <c r="AUH2" s="136"/>
      <c r="AUI2" s="136"/>
      <c r="AUJ2" s="136"/>
      <c r="AUK2" s="136"/>
      <c r="AUL2" s="136"/>
      <c r="AUM2" s="136"/>
      <c r="AUN2" s="136"/>
      <c r="AUO2" s="136"/>
      <c r="AUP2" s="136"/>
      <c r="AUQ2" s="136"/>
      <c r="AUR2" s="136"/>
      <c r="AUS2" s="136"/>
      <c r="AUT2" s="136"/>
      <c r="AUU2" s="136"/>
      <c r="AUV2" s="136"/>
      <c r="AUW2" s="136"/>
      <c r="AUX2" s="136"/>
      <c r="AUY2" s="136"/>
      <c r="AUZ2" s="136"/>
      <c r="AVA2" s="136"/>
      <c r="AVB2" s="136"/>
      <c r="AVC2" s="136"/>
      <c r="AVD2" s="136"/>
      <c r="AVE2" s="136"/>
      <c r="AVF2" s="136"/>
      <c r="AVG2" s="136"/>
      <c r="AVH2" s="136"/>
      <c r="AVI2" s="136"/>
      <c r="AVJ2" s="136"/>
      <c r="AVK2" s="136"/>
      <c r="AVL2" s="136"/>
      <c r="AVM2" s="136"/>
      <c r="AVN2" s="136"/>
      <c r="AVO2" s="136"/>
      <c r="AVP2" s="136"/>
      <c r="AVQ2" s="136"/>
      <c r="AVR2" s="136"/>
      <c r="AVS2" s="136"/>
      <c r="AVT2" s="136"/>
      <c r="AVU2" s="136"/>
      <c r="AVV2" s="136"/>
      <c r="AVW2" s="136"/>
      <c r="AVX2" s="136"/>
      <c r="AVY2" s="136"/>
      <c r="AVZ2" s="136"/>
      <c r="AWA2" s="136"/>
      <c r="AWB2" s="136"/>
      <c r="AWC2" s="136"/>
      <c r="AWD2" s="136"/>
      <c r="AWE2" s="136"/>
      <c r="AWF2" s="136"/>
      <c r="AWG2" s="136"/>
      <c r="AWH2" s="136"/>
      <c r="AWI2" s="136"/>
      <c r="AWJ2" s="136"/>
      <c r="AWK2" s="136"/>
      <c r="AWL2" s="136"/>
      <c r="AWM2" s="136"/>
      <c r="AWN2" s="136"/>
      <c r="AWO2" s="136"/>
      <c r="AWP2" s="136"/>
      <c r="AWQ2" s="136"/>
      <c r="AWR2" s="136"/>
      <c r="AWS2" s="136"/>
      <c r="AWT2" s="136"/>
      <c r="AWU2" s="136"/>
      <c r="AWV2" s="136"/>
      <c r="AWW2" s="136"/>
      <c r="AWX2" s="136"/>
      <c r="AWY2" s="136"/>
      <c r="AWZ2" s="136"/>
      <c r="AXA2" s="136"/>
      <c r="AXB2" s="136"/>
      <c r="AXC2" s="136"/>
      <c r="AXD2" s="136"/>
      <c r="AXE2" s="136"/>
      <c r="AXF2" s="136"/>
      <c r="AXG2" s="136"/>
      <c r="AXH2" s="136"/>
      <c r="AXI2" s="136"/>
      <c r="AXJ2" s="136"/>
      <c r="AXK2" s="136"/>
      <c r="AXL2" s="136"/>
      <c r="AXM2" s="136"/>
      <c r="AXN2" s="136"/>
      <c r="AXO2" s="136"/>
      <c r="AXP2" s="136"/>
      <c r="AXQ2" s="136"/>
      <c r="AXR2" s="136"/>
      <c r="AXS2" s="136"/>
      <c r="AXT2" s="136"/>
      <c r="AXU2" s="136"/>
      <c r="AXV2" s="136"/>
      <c r="AXW2" s="136"/>
      <c r="AXX2" s="136"/>
      <c r="AXY2" s="136"/>
      <c r="AXZ2" s="136"/>
      <c r="AYA2" s="136"/>
      <c r="AYB2" s="136"/>
      <c r="AYC2" s="136"/>
      <c r="AYD2" s="136"/>
      <c r="AYE2" s="136"/>
      <c r="AYF2" s="136"/>
      <c r="AYG2" s="136"/>
      <c r="AYH2" s="136"/>
      <c r="AYI2" s="136"/>
      <c r="AYJ2" s="136"/>
      <c r="AYK2" s="136"/>
      <c r="AYL2" s="136"/>
      <c r="AYM2" s="136"/>
      <c r="AYN2" s="136"/>
      <c r="AYO2" s="136"/>
      <c r="AYP2" s="136"/>
      <c r="AYQ2" s="136"/>
      <c r="AYR2" s="136"/>
      <c r="AYS2" s="136"/>
      <c r="AYT2" s="136"/>
      <c r="AYU2" s="136"/>
      <c r="AYV2" s="136"/>
      <c r="AYW2" s="136"/>
      <c r="AYX2" s="136"/>
      <c r="AYY2" s="136"/>
      <c r="AYZ2" s="136"/>
      <c r="AZA2" s="136"/>
      <c r="AZB2" s="136"/>
      <c r="AZC2" s="136"/>
      <c r="AZD2" s="136"/>
      <c r="AZE2" s="136"/>
      <c r="AZF2" s="136"/>
      <c r="AZG2" s="136"/>
      <c r="AZH2" s="136"/>
      <c r="AZI2" s="136"/>
      <c r="AZJ2" s="136"/>
      <c r="AZK2" s="136"/>
      <c r="AZL2" s="136"/>
      <c r="AZM2" s="136"/>
      <c r="AZN2" s="136"/>
      <c r="AZO2" s="136"/>
      <c r="AZP2" s="136"/>
      <c r="AZQ2" s="136"/>
      <c r="AZR2" s="136"/>
      <c r="AZS2" s="136"/>
      <c r="AZT2" s="136"/>
      <c r="AZU2" s="136"/>
      <c r="AZV2" s="136"/>
      <c r="AZW2" s="136"/>
      <c r="AZX2" s="136"/>
      <c r="AZY2" s="136"/>
      <c r="AZZ2" s="136"/>
      <c r="BAA2" s="136"/>
      <c r="BAB2" s="136"/>
      <c r="BAC2" s="136"/>
      <c r="BAD2" s="136"/>
      <c r="BAE2" s="136"/>
      <c r="BAF2" s="136"/>
      <c r="BAG2" s="136"/>
      <c r="BAH2" s="136"/>
      <c r="BAI2" s="136"/>
      <c r="BAJ2" s="136"/>
      <c r="BAK2" s="136"/>
      <c r="BAL2" s="136"/>
      <c r="BAM2" s="136"/>
      <c r="BAN2" s="136"/>
      <c r="BAO2" s="136"/>
      <c r="BAP2" s="136"/>
      <c r="BAQ2" s="136"/>
      <c r="BAR2" s="136"/>
      <c r="BAS2" s="136"/>
      <c r="BAT2" s="136"/>
      <c r="BAU2" s="136"/>
      <c r="BAV2" s="136"/>
      <c r="BAW2" s="136"/>
      <c r="BAX2" s="136"/>
      <c r="BAY2" s="136"/>
      <c r="BAZ2" s="136"/>
      <c r="BBA2" s="136"/>
      <c r="BBB2" s="136"/>
      <c r="BBC2" s="136"/>
      <c r="BBD2" s="136"/>
      <c r="BBE2" s="136"/>
      <c r="BBF2" s="136"/>
      <c r="BBG2" s="136"/>
      <c r="BBH2" s="136"/>
      <c r="BBI2" s="136"/>
      <c r="BBJ2" s="136"/>
      <c r="BBK2" s="136"/>
      <c r="BBL2" s="136"/>
      <c r="BBM2" s="136"/>
      <c r="BBN2" s="136"/>
      <c r="BBO2" s="136"/>
      <c r="BBP2" s="136"/>
      <c r="BBQ2" s="136"/>
      <c r="BBR2" s="136"/>
      <c r="BBS2" s="136"/>
      <c r="BBT2" s="136"/>
      <c r="BBU2" s="136"/>
      <c r="BBV2" s="136"/>
      <c r="BBW2" s="136"/>
      <c r="BBX2" s="136"/>
      <c r="BBY2" s="136"/>
      <c r="BBZ2" s="136"/>
      <c r="BCA2" s="136"/>
      <c r="BCB2" s="136"/>
      <c r="BCC2" s="136"/>
      <c r="BCD2" s="136"/>
      <c r="BCE2" s="136"/>
      <c r="BCF2" s="136"/>
      <c r="BCG2" s="136"/>
      <c r="BCH2" s="136"/>
      <c r="BCI2" s="136"/>
      <c r="BCJ2" s="136"/>
      <c r="BCK2" s="136"/>
      <c r="BCL2" s="136"/>
      <c r="BCM2" s="136"/>
      <c r="BCN2" s="136"/>
      <c r="BCO2" s="136"/>
      <c r="BCP2" s="136"/>
      <c r="BCQ2" s="136"/>
      <c r="BCR2" s="136"/>
      <c r="BCS2" s="136"/>
      <c r="BCT2" s="136"/>
      <c r="BCU2" s="136"/>
      <c r="BCV2" s="136"/>
      <c r="BCW2" s="136"/>
      <c r="BCX2" s="136"/>
      <c r="BCY2" s="136"/>
      <c r="BCZ2" s="136"/>
      <c r="BDA2" s="136"/>
      <c r="BDB2" s="136"/>
      <c r="BDC2" s="136"/>
      <c r="BDD2" s="136"/>
      <c r="BDE2" s="136"/>
      <c r="BDF2" s="136"/>
      <c r="BDG2" s="136"/>
      <c r="BDH2" s="136"/>
      <c r="BDI2" s="136"/>
      <c r="BDJ2" s="136"/>
      <c r="BDK2" s="136"/>
      <c r="BDL2" s="136"/>
      <c r="BDM2" s="136"/>
      <c r="BDN2" s="136"/>
      <c r="BDO2" s="136"/>
      <c r="BDP2" s="136"/>
      <c r="BDQ2" s="136"/>
      <c r="BDR2" s="136"/>
      <c r="BDS2" s="136"/>
      <c r="BDT2" s="136"/>
      <c r="BDU2" s="136"/>
      <c r="BDV2" s="136"/>
      <c r="BDW2" s="136"/>
      <c r="BDX2" s="136"/>
      <c r="BDY2" s="136"/>
      <c r="BDZ2" s="136"/>
      <c r="BEA2" s="136"/>
      <c r="BEB2" s="136"/>
      <c r="BEC2" s="136"/>
      <c r="BED2" s="136"/>
      <c r="BEE2" s="136"/>
      <c r="BEF2" s="136"/>
      <c r="BEG2" s="136"/>
      <c r="BEH2" s="136"/>
      <c r="BEI2" s="136"/>
      <c r="BEJ2" s="136"/>
      <c r="BEK2" s="136"/>
      <c r="BEL2" s="136"/>
      <c r="BEM2" s="136"/>
      <c r="BEN2" s="136"/>
      <c r="BEO2" s="136"/>
      <c r="BEP2" s="136"/>
      <c r="BEQ2" s="136"/>
      <c r="BER2" s="136"/>
      <c r="BES2" s="136"/>
      <c r="BET2" s="136"/>
      <c r="BEU2" s="136"/>
      <c r="BEV2" s="136"/>
      <c r="BEW2" s="136"/>
      <c r="BEX2" s="136"/>
      <c r="BEY2" s="136"/>
      <c r="BEZ2" s="136"/>
      <c r="BFA2" s="136"/>
      <c r="BFB2" s="136"/>
      <c r="BFC2" s="136"/>
      <c r="BFD2" s="136"/>
      <c r="BFE2" s="136"/>
      <c r="BFF2" s="136"/>
      <c r="BFG2" s="136"/>
      <c r="BFH2" s="136"/>
      <c r="BFI2" s="136"/>
      <c r="BFJ2" s="136"/>
      <c r="BFK2" s="136"/>
      <c r="BFL2" s="136"/>
      <c r="BFM2" s="136"/>
      <c r="BFN2" s="136"/>
      <c r="BFO2" s="136"/>
      <c r="BFP2" s="136"/>
      <c r="BFQ2" s="136"/>
      <c r="BFR2" s="136"/>
      <c r="BFS2" s="136"/>
      <c r="BFT2" s="136"/>
      <c r="BFU2" s="136"/>
      <c r="BFV2" s="136"/>
      <c r="BFW2" s="136"/>
      <c r="BFX2" s="136"/>
      <c r="BFY2" s="136"/>
      <c r="BFZ2" s="136"/>
      <c r="BGA2" s="136"/>
      <c r="BGB2" s="136"/>
      <c r="BGC2" s="136"/>
      <c r="BGD2" s="136"/>
      <c r="BGE2" s="136"/>
      <c r="BGF2" s="136"/>
      <c r="BGG2" s="136"/>
      <c r="BGH2" s="136"/>
      <c r="BGI2" s="136"/>
      <c r="BGJ2" s="136"/>
      <c r="BGK2" s="136"/>
      <c r="BGL2" s="136"/>
      <c r="BGM2" s="136"/>
      <c r="BGN2" s="136"/>
      <c r="BGO2" s="136"/>
      <c r="BGP2" s="136"/>
      <c r="BGQ2" s="136"/>
      <c r="BGR2" s="136"/>
      <c r="BGS2" s="136"/>
      <c r="BGT2" s="136"/>
      <c r="BGU2" s="136"/>
      <c r="BGV2" s="136"/>
      <c r="BGW2" s="136"/>
      <c r="BGX2" s="136"/>
      <c r="BGY2" s="136"/>
      <c r="BGZ2" s="136"/>
      <c r="BHA2" s="136"/>
      <c r="BHB2" s="136"/>
      <c r="BHC2" s="136"/>
      <c r="BHD2" s="136"/>
      <c r="BHE2" s="136"/>
      <c r="BHF2" s="136"/>
      <c r="BHG2" s="136"/>
      <c r="BHH2" s="136"/>
      <c r="BHI2" s="136"/>
      <c r="BHJ2" s="136"/>
      <c r="BHK2" s="136"/>
      <c r="BHL2" s="136"/>
      <c r="BHM2" s="136"/>
      <c r="BHN2" s="136"/>
      <c r="BHO2" s="136"/>
      <c r="BHP2" s="136"/>
      <c r="BHQ2" s="136"/>
      <c r="BHR2" s="136"/>
      <c r="BHS2" s="136"/>
      <c r="BHT2" s="136"/>
      <c r="BHU2" s="136"/>
      <c r="BHV2" s="136"/>
      <c r="BHW2" s="136"/>
      <c r="BHX2" s="136"/>
      <c r="BHY2" s="136"/>
      <c r="BHZ2" s="136"/>
      <c r="BIA2" s="136"/>
      <c r="BIB2" s="136"/>
      <c r="BIC2" s="136"/>
      <c r="BID2" s="136"/>
      <c r="BIE2" s="136"/>
      <c r="BIF2" s="136"/>
      <c r="BIG2" s="136"/>
      <c r="BIH2" s="136"/>
      <c r="BII2" s="136"/>
      <c r="BIJ2" s="136"/>
      <c r="BIK2" s="136"/>
      <c r="BIL2" s="136"/>
      <c r="BIM2" s="136"/>
      <c r="BIN2" s="136"/>
      <c r="BIO2" s="136"/>
      <c r="BIP2" s="136"/>
      <c r="BIQ2" s="136"/>
      <c r="BIR2" s="136"/>
      <c r="BIS2" s="136"/>
      <c r="BIT2" s="136"/>
      <c r="BIU2" s="136"/>
      <c r="BIV2" s="136"/>
      <c r="BIW2" s="136"/>
      <c r="BIX2" s="136"/>
      <c r="BIY2" s="136"/>
      <c r="BIZ2" s="136"/>
      <c r="BJA2" s="136"/>
      <c r="BJB2" s="136"/>
      <c r="BJC2" s="136"/>
      <c r="BJD2" s="136"/>
      <c r="BJE2" s="136"/>
      <c r="BJF2" s="136"/>
      <c r="BJG2" s="136"/>
      <c r="BJH2" s="136"/>
      <c r="BJI2" s="136"/>
      <c r="BJJ2" s="136"/>
      <c r="BJK2" s="136"/>
      <c r="BJL2" s="136"/>
      <c r="BJM2" s="136"/>
      <c r="BJN2" s="136"/>
      <c r="BJO2" s="136"/>
      <c r="BJP2" s="136"/>
      <c r="BJQ2" s="136"/>
      <c r="BJR2" s="136"/>
      <c r="BJS2" s="136"/>
      <c r="BJT2" s="136"/>
      <c r="BJU2" s="136"/>
      <c r="BJV2" s="136"/>
      <c r="BJW2" s="136"/>
      <c r="BJX2" s="136"/>
      <c r="BJY2" s="136"/>
      <c r="BJZ2" s="136"/>
      <c r="BKA2" s="136"/>
      <c r="BKB2" s="136"/>
      <c r="BKC2" s="136"/>
      <c r="BKD2" s="136"/>
      <c r="BKE2" s="136"/>
      <c r="BKF2" s="136"/>
      <c r="BKG2" s="136"/>
      <c r="BKH2" s="136"/>
      <c r="BKI2" s="136"/>
      <c r="BKJ2" s="136"/>
      <c r="BKK2" s="136"/>
      <c r="BKL2" s="136"/>
      <c r="BKM2" s="136"/>
      <c r="BKN2" s="136"/>
      <c r="BKO2" s="136"/>
      <c r="BKP2" s="136"/>
      <c r="BKQ2" s="136"/>
      <c r="BKR2" s="136"/>
      <c r="BKS2" s="136"/>
      <c r="BKT2" s="136"/>
      <c r="BKU2" s="136"/>
      <c r="BKV2" s="136"/>
      <c r="BKW2" s="136"/>
      <c r="BKX2" s="136"/>
      <c r="BKY2" s="136"/>
      <c r="BKZ2" s="136"/>
      <c r="BLA2" s="136"/>
      <c r="BLB2" s="136"/>
      <c r="BLC2" s="136"/>
      <c r="BLD2" s="136"/>
      <c r="BLE2" s="136"/>
      <c r="BLF2" s="136"/>
      <c r="BLG2" s="136"/>
      <c r="BLH2" s="136"/>
      <c r="BLI2" s="136"/>
      <c r="BLJ2" s="136"/>
      <c r="BLK2" s="136"/>
      <c r="BLL2" s="136"/>
      <c r="BLO2" s="130"/>
      <c r="BLP2" s="130"/>
      <c r="BLQ2" s="130"/>
      <c r="BLR2" s="130"/>
      <c r="BLS2" s="130"/>
    </row>
    <row r="3" spans="1:1698" ht="11.25" customHeight="1" x14ac:dyDescent="0.2">
      <c r="A3" s="129"/>
      <c r="B3" s="137" t="s">
        <v>446</v>
      </c>
      <c r="C3" s="491" t="s">
        <v>445</v>
      </c>
      <c r="D3" s="492"/>
      <c r="E3" s="492"/>
      <c r="F3" s="492"/>
      <c r="G3" s="492"/>
      <c r="H3" s="493"/>
      <c r="I3" s="138" t="s">
        <v>444</v>
      </c>
      <c r="J3" s="486"/>
      <c r="K3" s="487"/>
      <c r="L3" s="141"/>
      <c r="M3" s="140"/>
      <c r="N3" s="140"/>
      <c r="O3" s="141"/>
      <c r="P3" s="141"/>
      <c r="Q3" s="141"/>
      <c r="R3" s="141"/>
      <c r="S3" s="141"/>
      <c r="T3" s="141"/>
      <c r="U3" s="141"/>
      <c r="V3" s="141"/>
      <c r="W3" s="141"/>
      <c r="X3" s="141"/>
      <c r="Y3" s="141"/>
      <c r="Z3" s="141"/>
      <c r="AA3" s="141"/>
      <c r="AB3" s="141"/>
      <c r="AC3" s="141"/>
      <c r="AD3" s="141"/>
      <c r="AE3" s="141"/>
      <c r="AF3" s="141"/>
      <c r="AG3" s="141"/>
      <c r="AH3" s="141"/>
      <c r="AI3" s="141"/>
      <c r="AJ3" s="141"/>
      <c r="AK3" s="141"/>
      <c r="AL3" s="141"/>
      <c r="AM3" s="140"/>
      <c r="AN3" s="141"/>
      <c r="AO3" s="141"/>
      <c r="AP3" s="141"/>
      <c r="AQ3" s="140"/>
      <c r="AR3" s="141"/>
      <c r="AS3" s="141"/>
      <c r="AT3" s="141"/>
      <c r="AU3" s="140"/>
      <c r="AV3" s="141"/>
      <c r="AW3" s="141"/>
      <c r="AX3" s="141"/>
      <c r="AY3" s="140"/>
      <c r="AZ3" s="141"/>
      <c r="BA3" s="141"/>
      <c r="BB3" s="141"/>
      <c r="BC3" s="140"/>
      <c r="BD3" s="141"/>
      <c r="BE3" s="141"/>
      <c r="BF3" s="141"/>
      <c r="BG3" s="140"/>
      <c r="BH3" s="141"/>
      <c r="BI3" s="141"/>
      <c r="BJ3" s="141"/>
      <c r="BK3" s="140"/>
      <c r="BL3" s="141"/>
      <c r="BM3" s="141"/>
      <c r="BN3" s="141"/>
      <c r="BO3" s="140"/>
      <c r="BP3" s="141"/>
      <c r="BQ3" s="141"/>
      <c r="BR3" s="141"/>
      <c r="BS3" s="140"/>
      <c r="BT3" s="141"/>
      <c r="BU3" s="141"/>
      <c r="BV3" s="141"/>
      <c r="BW3" s="140"/>
      <c r="BX3" s="141"/>
      <c r="BY3" s="141"/>
      <c r="BZ3" s="141"/>
      <c r="CA3" s="140"/>
      <c r="CB3" s="141"/>
      <c r="CC3" s="141"/>
      <c r="CD3" s="141"/>
      <c r="CE3" s="140"/>
      <c r="CF3" s="141"/>
      <c r="CG3" s="141"/>
      <c r="CH3" s="141"/>
      <c r="CI3" s="141"/>
      <c r="CJ3" s="141"/>
      <c r="CK3" s="141"/>
      <c r="CL3" s="141"/>
      <c r="CM3" s="141"/>
      <c r="CN3" s="141"/>
      <c r="CO3" s="141"/>
      <c r="CP3" s="141"/>
      <c r="CQ3" s="141"/>
      <c r="CR3" s="141"/>
      <c r="CS3" s="141"/>
      <c r="CT3" s="141"/>
      <c r="CU3" s="141"/>
      <c r="CV3" s="141"/>
      <c r="CW3" s="141"/>
      <c r="CX3" s="141"/>
      <c r="CY3" s="141"/>
      <c r="CZ3" s="141"/>
      <c r="DA3" s="141"/>
      <c r="DB3" s="141"/>
      <c r="DC3" s="141"/>
      <c r="DD3" s="141"/>
      <c r="DE3" s="140"/>
      <c r="DF3" s="141"/>
      <c r="DG3" s="140"/>
      <c r="DH3" s="140"/>
      <c r="DI3" s="141"/>
      <c r="DJ3" s="141"/>
      <c r="DK3" s="141"/>
      <c r="DL3" s="141"/>
      <c r="DM3" s="140"/>
      <c r="DN3" s="141"/>
      <c r="DO3" s="140"/>
      <c r="DP3" s="141"/>
      <c r="DQ3" s="141"/>
      <c r="DR3" s="141"/>
      <c r="DS3" s="141"/>
      <c r="DT3" s="141"/>
      <c r="DU3" s="141"/>
      <c r="DV3" s="141"/>
      <c r="DW3" s="141"/>
      <c r="DX3" s="141"/>
      <c r="DY3" s="141"/>
      <c r="DZ3" s="141"/>
      <c r="EA3" s="141"/>
      <c r="EB3" s="141"/>
      <c r="EC3" s="141"/>
      <c r="ED3" s="141"/>
      <c r="EE3" s="141"/>
      <c r="EF3" s="141"/>
      <c r="EG3" s="141"/>
      <c r="EH3" s="141"/>
      <c r="EI3" s="141"/>
      <c r="EJ3" s="141"/>
      <c r="EK3" s="141"/>
      <c r="EL3" s="141"/>
      <c r="EM3" s="141"/>
      <c r="EN3" s="141"/>
      <c r="EO3" s="141"/>
      <c r="EP3" s="141"/>
      <c r="EQ3" s="141"/>
      <c r="ER3" s="141"/>
      <c r="ES3" s="141"/>
      <c r="ET3" s="141"/>
      <c r="EU3" s="141"/>
      <c r="EV3" s="141"/>
      <c r="EW3" s="141"/>
      <c r="EX3" s="141"/>
      <c r="EY3" s="141"/>
      <c r="EZ3" s="141"/>
      <c r="FA3" s="141"/>
      <c r="FB3" s="141"/>
      <c r="FC3" s="141"/>
      <c r="FD3" s="141"/>
      <c r="FE3" s="141"/>
      <c r="FF3" s="141"/>
      <c r="FG3" s="141"/>
      <c r="FH3" s="141"/>
      <c r="FI3" s="141"/>
      <c r="FJ3" s="141"/>
      <c r="FK3" s="141"/>
      <c r="FL3" s="141"/>
      <c r="FM3" s="141"/>
      <c r="FN3" s="141"/>
      <c r="FO3" s="141"/>
      <c r="FP3" s="141"/>
      <c r="FQ3" s="141"/>
      <c r="FR3" s="141"/>
      <c r="FS3" s="141"/>
      <c r="FT3" s="141"/>
      <c r="FU3" s="141"/>
      <c r="FV3" s="141"/>
      <c r="FW3" s="141"/>
      <c r="FX3" s="141"/>
      <c r="FY3" s="141"/>
      <c r="FZ3" s="141"/>
      <c r="GA3" s="141"/>
      <c r="GB3" s="141"/>
      <c r="GC3" s="141"/>
      <c r="GD3" s="141"/>
      <c r="GE3" s="141"/>
      <c r="GF3" s="141"/>
      <c r="GG3" s="141"/>
      <c r="GH3" s="141"/>
      <c r="GI3" s="141"/>
      <c r="GJ3" s="141"/>
      <c r="GK3" s="141"/>
      <c r="GL3" s="141"/>
      <c r="GM3" s="141"/>
      <c r="GN3" s="141"/>
      <c r="GO3" s="141"/>
      <c r="GP3" s="141"/>
      <c r="GQ3" s="141"/>
      <c r="GR3" s="141"/>
      <c r="GS3" s="141"/>
      <c r="GT3" s="141"/>
      <c r="GU3" s="141"/>
      <c r="GV3" s="141"/>
      <c r="GW3" s="141"/>
      <c r="GX3" s="141"/>
      <c r="GY3" s="141"/>
      <c r="GZ3" s="141"/>
      <c r="HA3" s="141"/>
      <c r="HB3" s="141"/>
      <c r="HC3" s="141"/>
      <c r="HD3" s="141"/>
      <c r="HE3" s="141"/>
      <c r="HF3" s="141"/>
      <c r="HG3" s="141"/>
      <c r="HH3" s="136"/>
      <c r="HI3" s="136"/>
      <c r="HJ3" s="136"/>
      <c r="HK3" s="136"/>
      <c r="HL3" s="136"/>
      <c r="HM3" s="136"/>
      <c r="HN3" s="136"/>
      <c r="HO3" s="136"/>
      <c r="HP3" s="136"/>
      <c r="HQ3" s="136"/>
      <c r="HR3" s="136"/>
      <c r="HS3" s="136"/>
      <c r="HT3" s="136"/>
      <c r="HU3" s="136"/>
      <c r="HV3" s="136"/>
      <c r="HW3" s="136"/>
      <c r="HX3" s="136"/>
      <c r="HY3" s="136"/>
      <c r="HZ3" s="136"/>
      <c r="IA3" s="136"/>
      <c r="IB3" s="136"/>
      <c r="IC3" s="136"/>
      <c r="ID3" s="136"/>
      <c r="IE3" s="136"/>
      <c r="IF3" s="136"/>
      <c r="IG3" s="136"/>
      <c r="IH3" s="136"/>
      <c r="II3" s="136"/>
      <c r="IJ3" s="136"/>
      <c r="IK3" s="136"/>
      <c r="IL3" s="136"/>
      <c r="IM3" s="136"/>
      <c r="IN3" s="136"/>
      <c r="IO3" s="136"/>
      <c r="IP3" s="136"/>
      <c r="IQ3" s="136"/>
      <c r="IR3" s="136"/>
      <c r="IS3" s="136"/>
      <c r="IT3" s="136"/>
      <c r="IU3" s="136"/>
      <c r="IV3" s="136"/>
      <c r="IW3" s="136"/>
      <c r="IX3" s="136"/>
      <c r="IY3" s="136"/>
      <c r="IZ3" s="136"/>
      <c r="JA3" s="136"/>
      <c r="JB3" s="136"/>
      <c r="JC3" s="136"/>
      <c r="JD3" s="136"/>
      <c r="JE3" s="136"/>
      <c r="JF3" s="136"/>
      <c r="JG3" s="136"/>
      <c r="JH3" s="136"/>
      <c r="JI3" s="136"/>
      <c r="JJ3" s="136"/>
      <c r="JK3" s="136"/>
      <c r="JL3" s="136"/>
      <c r="JM3" s="136"/>
      <c r="JN3" s="136"/>
      <c r="JO3" s="136"/>
      <c r="JP3" s="136"/>
      <c r="JQ3" s="136"/>
      <c r="JR3" s="136"/>
      <c r="JS3" s="136"/>
      <c r="JT3" s="136"/>
      <c r="JU3" s="136"/>
      <c r="JV3" s="136"/>
      <c r="JW3" s="136"/>
      <c r="JX3" s="136"/>
      <c r="JY3" s="136"/>
      <c r="JZ3" s="136"/>
      <c r="KA3" s="136"/>
      <c r="KB3" s="136"/>
      <c r="KC3" s="136"/>
      <c r="KD3" s="136"/>
      <c r="KE3" s="136"/>
      <c r="KF3" s="136"/>
      <c r="KG3" s="136"/>
      <c r="KH3" s="136"/>
      <c r="KI3" s="136"/>
      <c r="KJ3" s="136"/>
      <c r="KK3" s="136"/>
      <c r="KL3" s="136"/>
      <c r="KM3" s="136"/>
      <c r="KN3" s="136"/>
      <c r="KO3" s="136"/>
      <c r="KP3" s="136"/>
      <c r="KQ3" s="136"/>
      <c r="KR3" s="136"/>
      <c r="KS3" s="136"/>
      <c r="KT3" s="136"/>
      <c r="KU3" s="136"/>
      <c r="KV3" s="136"/>
      <c r="KW3" s="136"/>
      <c r="KX3" s="136"/>
      <c r="KY3" s="136"/>
      <c r="KZ3" s="136"/>
      <c r="LA3" s="136"/>
      <c r="LB3" s="136"/>
      <c r="LC3" s="136"/>
      <c r="LD3" s="136"/>
      <c r="LE3" s="136"/>
      <c r="LF3" s="136"/>
      <c r="LG3" s="136"/>
      <c r="LH3" s="136"/>
      <c r="LI3" s="136"/>
      <c r="LJ3" s="136"/>
      <c r="LK3" s="136"/>
      <c r="LL3" s="136"/>
      <c r="LM3" s="136"/>
      <c r="LN3" s="136"/>
      <c r="LO3" s="136"/>
      <c r="LP3" s="136"/>
      <c r="LQ3" s="136"/>
      <c r="LR3" s="136"/>
      <c r="LS3" s="136"/>
      <c r="LT3" s="136"/>
      <c r="LU3" s="136"/>
      <c r="LV3" s="136"/>
      <c r="LW3" s="136"/>
      <c r="LX3" s="136"/>
      <c r="LY3" s="136"/>
      <c r="LZ3" s="136"/>
      <c r="MA3" s="136"/>
      <c r="MB3" s="136"/>
      <c r="MC3" s="136"/>
      <c r="MD3" s="136"/>
      <c r="ME3" s="136"/>
      <c r="MF3" s="136"/>
      <c r="MG3" s="136"/>
      <c r="MH3" s="136"/>
      <c r="MI3" s="136"/>
      <c r="MJ3" s="136"/>
      <c r="MK3" s="136"/>
      <c r="ML3" s="136"/>
      <c r="MM3" s="136"/>
      <c r="MN3" s="136"/>
      <c r="MO3" s="136"/>
      <c r="MP3" s="136"/>
      <c r="MQ3" s="136"/>
      <c r="MR3" s="136"/>
      <c r="MS3" s="136"/>
      <c r="MT3" s="136"/>
      <c r="MU3" s="136"/>
      <c r="MV3" s="136"/>
      <c r="MW3" s="136"/>
      <c r="MX3" s="136"/>
      <c r="MY3" s="136"/>
      <c r="MZ3" s="136"/>
      <c r="NA3" s="136"/>
      <c r="NB3" s="136"/>
      <c r="NC3" s="136"/>
      <c r="ND3" s="136"/>
      <c r="NE3" s="136"/>
      <c r="NF3" s="136"/>
      <c r="NG3" s="136"/>
      <c r="NH3" s="136"/>
      <c r="NI3" s="136"/>
      <c r="NJ3" s="136"/>
      <c r="NK3" s="136"/>
      <c r="NL3" s="136"/>
      <c r="NM3" s="136"/>
      <c r="NN3" s="136"/>
      <c r="NO3" s="136"/>
      <c r="NP3" s="136"/>
      <c r="NQ3" s="136"/>
      <c r="NR3" s="136"/>
      <c r="NS3" s="136"/>
      <c r="NT3" s="136"/>
      <c r="NU3" s="136"/>
      <c r="NV3" s="136"/>
      <c r="NW3" s="136"/>
      <c r="NX3" s="136"/>
      <c r="NY3" s="136"/>
      <c r="NZ3" s="136"/>
      <c r="OA3" s="136"/>
      <c r="OB3" s="136"/>
      <c r="OC3" s="136"/>
      <c r="OD3" s="136"/>
      <c r="OE3" s="136"/>
      <c r="OF3" s="136"/>
      <c r="OG3" s="136"/>
      <c r="OH3" s="136"/>
      <c r="OI3" s="136"/>
      <c r="OJ3" s="136"/>
      <c r="OK3" s="136"/>
      <c r="OL3" s="136"/>
      <c r="OM3" s="136"/>
      <c r="ON3" s="136"/>
      <c r="OO3" s="136"/>
      <c r="OP3" s="136"/>
      <c r="OQ3" s="136"/>
      <c r="OR3" s="136"/>
      <c r="OS3" s="136"/>
      <c r="OT3" s="136"/>
      <c r="OU3" s="136"/>
      <c r="OV3" s="136"/>
      <c r="OW3" s="136"/>
      <c r="OX3" s="136"/>
      <c r="OY3" s="136"/>
      <c r="OZ3" s="136"/>
      <c r="PA3" s="136"/>
      <c r="PB3" s="136"/>
      <c r="PC3" s="136"/>
      <c r="PD3" s="136"/>
      <c r="PE3" s="136"/>
      <c r="PF3" s="136"/>
      <c r="PG3" s="136"/>
      <c r="PH3" s="136"/>
      <c r="PI3" s="136"/>
      <c r="PJ3" s="136"/>
      <c r="PK3" s="136"/>
      <c r="PL3" s="136"/>
      <c r="PM3" s="136"/>
      <c r="PN3" s="136"/>
      <c r="PO3" s="136"/>
      <c r="PP3" s="136"/>
      <c r="PQ3" s="136"/>
      <c r="PR3" s="136"/>
      <c r="PS3" s="136"/>
      <c r="PT3" s="136"/>
      <c r="PU3" s="136"/>
      <c r="PV3" s="136"/>
      <c r="PW3" s="136"/>
      <c r="PX3" s="136"/>
      <c r="PY3" s="136"/>
      <c r="PZ3" s="136"/>
      <c r="QA3" s="136"/>
      <c r="QB3" s="136"/>
      <c r="QC3" s="136"/>
      <c r="QD3" s="136"/>
      <c r="QE3" s="136"/>
      <c r="QF3" s="136"/>
      <c r="QG3" s="136"/>
      <c r="QH3" s="136"/>
      <c r="QI3" s="136"/>
      <c r="QJ3" s="136"/>
      <c r="QK3" s="136"/>
      <c r="QL3" s="136"/>
      <c r="QM3" s="136"/>
      <c r="QN3" s="136"/>
      <c r="QO3" s="136"/>
      <c r="QP3" s="136"/>
      <c r="QQ3" s="136"/>
      <c r="QR3" s="136"/>
      <c r="QS3" s="136"/>
      <c r="QT3" s="136"/>
      <c r="QU3" s="136"/>
      <c r="QV3" s="136"/>
      <c r="QW3" s="136"/>
      <c r="QX3" s="136"/>
      <c r="QY3" s="136"/>
      <c r="QZ3" s="136"/>
      <c r="RA3" s="136"/>
      <c r="RB3" s="136"/>
      <c r="RC3" s="136"/>
      <c r="RD3" s="136"/>
      <c r="RE3" s="136"/>
      <c r="RF3" s="136"/>
      <c r="RG3" s="136"/>
      <c r="RH3" s="136"/>
      <c r="RI3" s="136"/>
      <c r="RJ3" s="136"/>
      <c r="RK3" s="136"/>
      <c r="RL3" s="136"/>
      <c r="RM3" s="136"/>
      <c r="RN3" s="136"/>
      <c r="RO3" s="136"/>
      <c r="RP3" s="136"/>
      <c r="RQ3" s="136"/>
      <c r="RR3" s="136"/>
      <c r="RS3" s="136"/>
      <c r="RT3" s="136"/>
      <c r="RU3" s="136"/>
      <c r="RV3" s="136"/>
      <c r="RW3" s="136"/>
      <c r="RX3" s="136"/>
      <c r="RY3" s="136"/>
      <c r="RZ3" s="136"/>
      <c r="SA3" s="136"/>
      <c r="SB3" s="136"/>
      <c r="SC3" s="136"/>
      <c r="SD3" s="136"/>
      <c r="SE3" s="136"/>
      <c r="SF3" s="136"/>
      <c r="SG3" s="136"/>
      <c r="SH3" s="136"/>
      <c r="SI3" s="136"/>
      <c r="SJ3" s="136"/>
      <c r="SK3" s="136"/>
      <c r="SL3" s="136"/>
      <c r="SM3" s="136"/>
      <c r="SN3" s="136"/>
      <c r="SO3" s="136"/>
      <c r="SP3" s="136"/>
      <c r="SQ3" s="136"/>
      <c r="SR3" s="136"/>
      <c r="SS3" s="136"/>
      <c r="ST3" s="136"/>
      <c r="SU3" s="136"/>
      <c r="SV3" s="136"/>
      <c r="SW3" s="136"/>
      <c r="SX3" s="136"/>
      <c r="SY3" s="136"/>
      <c r="SZ3" s="136"/>
      <c r="TA3" s="136"/>
      <c r="TB3" s="136"/>
      <c r="TC3" s="136"/>
      <c r="TD3" s="136"/>
      <c r="TE3" s="136"/>
      <c r="TF3" s="136"/>
      <c r="TG3" s="136"/>
      <c r="TH3" s="136"/>
      <c r="TI3" s="136"/>
      <c r="TJ3" s="136"/>
      <c r="TK3" s="136"/>
      <c r="TL3" s="136"/>
      <c r="TM3" s="136"/>
      <c r="TN3" s="136"/>
      <c r="TO3" s="136"/>
      <c r="TP3" s="136"/>
      <c r="TQ3" s="136"/>
      <c r="TR3" s="136"/>
      <c r="TS3" s="136"/>
      <c r="TT3" s="136"/>
      <c r="TU3" s="136"/>
      <c r="TV3" s="136"/>
      <c r="TW3" s="136"/>
      <c r="TX3" s="136"/>
      <c r="TY3" s="136"/>
      <c r="TZ3" s="136"/>
      <c r="UA3" s="136"/>
      <c r="UB3" s="136"/>
      <c r="UC3" s="136"/>
      <c r="UD3" s="136"/>
      <c r="UE3" s="136"/>
      <c r="UF3" s="136"/>
      <c r="UG3" s="136"/>
      <c r="UH3" s="136"/>
      <c r="UI3" s="136"/>
      <c r="UJ3" s="136"/>
      <c r="UK3" s="136"/>
      <c r="UL3" s="136"/>
      <c r="UM3" s="136"/>
      <c r="UN3" s="136"/>
      <c r="UO3" s="136"/>
      <c r="UP3" s="136"/>
      <c r="UQ3" s="136"/>
      <c r="UR3" s="136"/>
      <c r="US3" s="136"/>
      <c r="UT3" s="136"/>
      <c r="UU3" s="136"/>
      <c r="UV3" s="136"/>
      <c r="UW3" s="136"/>
      <c r="UX3" s="136"/>
      <c r="UY3" s="136"/>
      <c r="UZ3" s="136"/>
      <c r="VA3" s="136"/>
      <c r="VB3" s="136"/>
      <c r="VC3" s="136"/>
      <c r="VD3" s="136"/>
      <c r="VE3" s="136"/>
      <c r="VF3" s="136"/>
      <c r="VG3" s="136"/>
      <c r="VH3" s="136"/>
      <c r="VI3" s="136"/>
      <c r="VJ3" s="136"/>
      <c r="VK3" s="136"/>
      <c r="VL3" s="136"/>
      <c r="VM3" s="136"/>
      <c r="VN3" s="136"/>
      <c r="VO3" s="136"/>
      <c r="VP3" s="136"/>
      <c r="VQ3" s="136"/>
      <c r="VR3" s="136"/>
      <c r="VS3" s="136"/>
      <c r="VT3" s="136"/>
      <c r="VU3" s="136"/>
      <c r="VV3" s="136"/>
      <c r="VW3" s="136"/>
      <c r="VX3" s="136"/>
      <c r="VY3" s="136"/>
      <c r="VZ3" s="136"/>
      <c r="WA3" s="136"/>
      <c r="WB3" s="136"/>
      <c r="WC3" s="136"/>
      <c r="WD3" s="136"/>
      <c r="WE3" s="136"/>
      <c r="WF3" s="136"/>
      <c r="WG3" s="136"/>
      <c r="WH3" s="136"/>
      <c r="WI3" s="136"/>
      <c r="WJ3" s="136"/>
      <c r="WK3" s="136"/>
      <c r="WL3" s="136"/>
      <c r="WM3" s="136"/>
      <c r="WN3" s="136"/>
      <c r="WO3" s="136"/>
      <c r="WP3" s="136"/>
      <c r="WQ3" s="136"/>
      <c r="WR3" s="136"/>
      <c r="WS3" s="136"/>
      <c r="WT3" s="136"/>
      <c r="WU3" s="136"/>
      <c r="WV3" s="136"/>
      <c r="WW3" s="136"/>
      <c r="WX3" s="136"/>
      <c r="WY3" s="136"/>
      <c r="WZ3" s="136"/>
      <c r="XA3" s="136"/>
      <c r="XB3" s="136"/>
      <c r="XC3" s="136"/>
      <c r="XD3" s="136"/>
      <c r="XE3" s="136"/>
      <c r="XF3" s="136"/>
      <c r="XG3" s="136"/>
      <c r="XH3" s="136"/>
      <c r="XI3" s="136"/>
      <c r="XJ3" s="136"/>
      <c r="XK3" s="136"/>
      <c r="XL3" s="136"/>
      <c r="XM3" s="136"/>
      <c r="XN3" s="136"/>
      <c r="XO3" s="136"/>
      <c r="XP3" s="136"/>
      <c r="XQ3" s="136"/>
      <c r="XR3" s="136"/>
      <c r="XS3" s="136"/>
      <c r="XT3" s="136"/>
      <c r="XU3" s="136"/>
      <c r="XV3" s="136"/>
      <c r="XW3" s="136"/>
      <c r="XX3" s="136"/>
      <c r="XY3" s="136"/>
      <c r="XZ3" s="136"/>
      <c r="YA3" s="136"/>
      <c r="YB3" s="136"/>
      <c r="YC3" s="136"/>
      <c r="YD3" s="136"/>
      <c r="YE3" s="136"/>
      <c r="YF3" s="136"/>
      <c r="YG3" s="136"/>
      <c r="YH3" s="136"/>
      <c r="YI3" s="136"/>
      <c r="YJ3" s="136"/>
      <c r="YK3" s="136"/>
      <c r="YL3" s="136"/>
      <c r="YM3" s="136"/>
      <c r="YN3" s="136"/>
      <c r="YO3" s="136"/>
      <c r="YP3" s="136"/>
      <c r="YQ3" s="136"/>
      <c r="YR3" s="136"/>
      <c r="YS3" s="136"/>
      <c r="YT3" s="136"/>
      <c r="YU3" s="136"/>
      <c r="YV3" s="136"/>
      <c r="YW3" s="136"/>
      <c r="YX3" s="136"/>
      <c r="YY3" s="136"/>
      <c r="YZ3" s="136"/>
      <c r="ZA3" s="136"/>
      <c r="ZB3" s="136"/>
      <c r="ZC3" s="136"/>
      <c r="ZD3" s="136"/>
      <c r="ZE3" s="136"/>
      <c r="ZF3" s="136"/>
      <c r="ZG3" s="136"/>
      <c r="ZH3" s="136"/>
      <c r="ZI3" s="136"/>
      <c r="ZJ3" s="136"/>
      <c r="ZK3" s="136"/>
      <c r="ZL3" s="136"/>
      <c r="ZM3" s="136"/>
      <c r="ZN3" s="136"/>
      <c r="ZO3" s="136"/>
      <c r="ZP3" s="136"/>
      <c r="ZQ3" s="136"/>
      <c r="ZR3" s="136"/>
      <c r="ZS3" s="136"/>
      <c r="ZT3" s="136"/>
      <c r="ZU3" s="136"/>
      <c r="ZV3" s="136"/>
      <c r="ZW3" s="136"/>
      <c r="ZX3" s="136"/>
      <c r="ZY3" s="136"/>
      <c r="ZZ3" s="136"/>
      <c r="AAA3" s="136"/>
      <c r="AAB3" s="136"/>
      <c r="AAC3" s="136"/>
      <c r="AAD3" s="136"/>
      <c r="AAE3" s="136"/>
      <c r="AAF3" s="136"/>
      <c r="AAG3" s="136"/>
      <c r="AAH3" s="136"/>
      <c r="AAI3" s="136"/>
      <c r="AAJ3" s="136"/>
      <c r="AAK3" s="136"/>
      <c r="AAL3" s="136"/>
      <c r="AAM3" s="136"/>
      <c r="AAN3" s="136"/>
      <c r="AAO3" s="136"/>
      <c r="AAP3" s="136"/>
      <c r="AAQ3" s="136"/>
      <c r="AAR3" s="136"/>
      <c r="AAS3" s="136"/>
      <c r="AAT3" s="136"/>
      <c r="AAU3" s="136"/>
      <c r="AAV3" s="136"/>
      <c r="AAW3" s="136"/>
      <c r="AAX3" s="136"/>
      <c r="AAY3" s="136"/>
      <c r="AAZ3" s="136"/>
      <c r="ABA3" s="136"/>
      <c r="ABB3" s="136"/>
      <c r="ABC3" s="136"/>
      <c r="ABD3" s="136"/>
      <c r="ABE3" s="136"/>
      <c r="ABF3" s="136"/>
      <c r="ABG3" s="136"/>
      <c r="ABH3" s="136"/>
      <c r="ABI3" s="136"/>
      <c r="ABJ3" s="136"/>
      <c r="ABK3" s="136"/>
      <c r="ABL3" s="136"/>
      <c r="ABM3" s="136"/>
      <c r="ABN3" s="136"/>
      <c r="ABO3" s="136"/>
      <c r="ABP3" s="136"/>
      <c r="ABQ3" s="136"/>
      <c r="ABR3" s="136"/>
      <c r="ABS3" s="136"/>
      <c r="ABT3" s="136"/>
      <c r="ABU3" s="136"/>
      <c r="ABV3" s="136"/>
      <c r="ABW3" s="136"/>
      <c r="ABX3" s="136"/>
      <c r="ABY3" s="136"/>
      <c r="ABZ3" s="136"/>
      <c r="ACA3" s="136"/>
      <c r="ACB3" s="136"/>
      <c r="ACC3" s="136"/>
      <c r="ACD3" s="136"/>
      <c r="ACE3" s="136"/>
      <c r="ACF3" s="136"/>
      <c r="ACG3" s="136"/>
      <c r="ACH3" s="136"/>
      <c r="ACI3" s="136"/>
      <c r="ACJ3" s="136"/>
      <c r="ACK3" s="136"/>
      <c r="ACL3" s="136"/>
      <c r="ACM3" s="136"/>
      <c r="ACN3" s="136"/>
      <c r="ACO3" s="136"/>
      <c r="ACP3" s="136"/>
      <c r="ACQ3" s="136"/>
      <c r="ACR3" s="136"/>
      <c r="ACS3" s="136"/>
      <c r="ACT3" s="136"/>
      <c r="ACU3" s="136"/>
      <c r="ACV3" s="136"/>
      <c r="ACW3" s="136"/>
      <c r="ACX3" s="136"/>
      <c r="ACY3" s="136"/>
      <c r="ACZ3" s="136"/>
      <c r="ADA3" s="136"/>
      <c r="ADB3" s="136"/>
      <c r="ADC3" s="136"/>
      <c r="ADD3" s="136"/>
      <c r="ADE3" s="136"/>
      <c r="ADF3" s="136"/>
      <c r="ADG3" s="136"/>
      <c r="ADH3" s="136"/>
      <c r="ADI3" s="136"/>
      <c r="ADJ3" s="136"/>
      <c r="ADK3" s="136"/>
      <c r="ADL3" s="136"/>
      <c r="ADM3" s="136"/>
      <c r="ADN3" s="136"/>
      <c r="ADO3" s="136"/>
      <c r="ADP3" s="136"/>
      <c r="ADQ3" s="136"/>
      <c r="ADR3" s="136"/>
      <c r="ADS3" s="136"/>
      <c r="ADT3" s="136"/>
      <c r="ADU3" s="136"/>
      <c r="ADV3" s="136"/>
      <c r="ADW3" s="136"/>
      <c r="ADX3" s="136"/>
      <c r="ADY3" s="136"/>
      <c r="ADZ3" s="136"/>
      <c r="AEA3" s="136"/>
      <c r="AEB3" s="136"/>
      <c r="AEC3" s="136"/>
      <c r="AED3" s="136"/>
      <c r="AEE3" s="136"/>
      <c r="AEF3" s="136"/>
      <c r="AEG3" s="136"/>
      <c r="AEH3" s="136"/>
      <c r="AEI3" s="136"/>
      <c r="AEJ3" s="136"/>
      <c r="AEK3" s="136"/>
      <c r="AEL3" s="136"/>
      <c r="AEM3" s="136"/>
      <c r="AEN3" s="136"/>
      <c r="AEO3" s="136"/>
      <c r="AEP3" s="136"/>
      <c r="AEQ3" s="136"/>
      <c r="AER3" s="136"/>
      <c r="AES3" s="136"/>
      <c r="AET3" s="136"/>
      <c r="AEU3" s="136"/>
      <c r="AEV3" s="136"/>
      <c r="AEW3" s="136"/>
      <c r="AEX3" s="136"/>
      <c r="AEY3" s="136"/>
      <c r="AEZ3" s="136"/>
      <c r="AFA3" s="136"/>
      <c r="AFB3" s="136"/>
      <c r="AFC3" s="136"/>
      <c r="AFD3" s="136"/>
      <c r="AFE3" s="136"/>
      <c r="AFF3" s="136"/>
      <c r="AFG3" s="136"/>
      <c r="AFH3" s="136"/>
      <c r="AFI3" s="136"/>
      <c r="AFJ3" s="136"/>
      <c r="AFK3" s="136"/>
      <c r="AFL3" s="136"/>
      <c r="AFM3" s="136"/>
      <c r="AFN3" s="136"/>
      <c r="AFO3" s="136"/>
      <c r="AFP3" s="136"/>
      <c r="AFQ3" s="136"/>
      <c r="AFR3" s="136"/>
      <c r="AFS3" s="136"/>
      <c r="AFT3" s="136"/>
      <c r="AFU3" s="136"/>
      <c r="AFV3" s="136"/>
      <c r="AFW3" s="136"/>
      <c r="AFX3" s="136"/>
      <c r="AFY3" s="136"/>
      <c r="AFZ3" s="136"/>
      <c r="AGA3" s="136"/>
      <c r="AGB3" s="136"/>
      <c r="AGC3" s="136"/>
      <c r="AGD3" s="136"/>
      <c r="AGE3" s="136"/>
      <c r="AGF3" s="136"/>
      <c r="AGG3" s="136"/>
      <c r="AGH3" s="136"/>
      <c r="AGI3" s="136"/>
      <c r="AGJ3" s="136"/>
      <c r="AGK3" s="136"/>
      <c r="AGL3" s="136"/>
      <c r="AGM3" s="136"/>
      <c r="AGN3" s="136"/>
      <c r="AGO3" s="136"/>
      <c r="AGP3" s="136"/>
      <c r="AGQ3" s="136"/>
      <c r="AGR3" s="136"/>
      <c r="AGS3" s="136"/>
      <c r="AGT3" s="136"/>
      <c r="AGU3" s="136"/>
      <c r="AGV3" s="136"/>
      <c r="AGW3" s="136"/>
      <c r="AGX3" s="136"/>
      <c r="AGY3" s="136"/>
      <c r="AGZ3" s="136"/>
      <c r="AHA3" s="136"/>
      <c r="AHB3" s="136"/>
      <c r="AHC3" s="136"/>
      <c r="AHD3" s="136"/>
      <c r="AHE3" s="136"/>
      <c r="AHF3" s="136"/>
      <c r="AHG3" s="136"/>
      <c r="AHH3" s="136"/>
      <c r="AHI3" s="136"/>
      <c r="AHJ3" s="136"/>
      <c r="AHK3" s="136"/>
      <c r="AHL3" s="136"/>
      <c r="AHM3" s="136"/>
      <c r="AHN3" s="136"/>
      <c r="AHO3" s="136"/>
      <c r="AHP3" s="136"/>
      <c r="AHQ3" s="136"/>
      <c r="AHR3" s="136"/>
      <c r="AHS3" s="136"/>
      <c r="AHT3" s="136"/>
      <c r="AHU3" s="136"/>
      <c r="AHV3" s="136"/>
      <c r="AHW3" s="136"/>
      <c r="AHX3" s="136"/>
      <c r="AHY3" s="136"/>
      <c r="AHZ3" s="136"/>
      <c r="AIA3" s="136"/>
      <c r="AIB3" s="136"/>
      <c r="AIC3" s="136"/>
      <c r="AID3" s="136"/>
      <c r="AIE3" s="136"/>
      <c r="AIF3" s="136"/>
      <c r="AIG3" s="136"/>
      <c r="AIH3" s="136"/>
      <c r="AII3" s="136"/>
      <c r="AIJ3" s="136"/>
      <c r="AIK3" s="136"/>
      <c r="AIL3" s="136"/>
      <c r="AIM3" s="136"/>
      <c r="AIN3" s="136"/>
      <c r="AIO3" s="136"/>
      <c r="AIP3" s="136"/>
      <c r="AIQ3" s="136"/>
      <c r="AIR3" s="136"/>
      <c r="AIS3" s="136"/>
      <c r="AIT3" s="136"/>
      <c r="AIU3" s="136"/>
      <c r="AIV3" s="136"/>
      <c r="AIW3" s="136"/>
      <c r="AIX3" s="136"/>
      <c r="AIY3" s="136"/>
      <c r="AIZ3" s="136"/>
      <c r="AJA3" s="136"/>
      <c r="AJB3" s="136"/>
      <c r="AJC3" s="136"/>
      <c r="AJD3" s="136"/>
      <c r="AJE3" s="136"/>
      <c r="AJF3" s="136"/>
      <c r="AJG3" s="136"/>
      <c r="AJH3" s="136"/>
      <c r="AJI3" s="136"/>
      <c r="AJJ3" s="136"/>
      <c r="AJK3" s="136"/>
      <c r="AJL3" s="136"/>
      <c r="AJM3" s="136"/>
      <c r="AJN3" s="136"/>
      <c r="AJO3" s="136"/>
      <c r="AJP3" s="136"/>
      <c r="AJQ3" s="136"/>
      <c r="AJR3" s="136"/>
      <c r="AJS3" s="136"/>
      <c r="AJT3" s="136"/>
      <c r="AJU3" s="136"/>
      <c r="AJV3" s="136"/>
      <c r="AJW3" s="136"/>
      <c r="AJX3" s="136"/>
      <c r="AJY3" s="136"/>
      <c r="AJZ3" s="136"/>
      <c r="AKA3" s="136"/>
      <c r="AKB3" s="136"/>
      <c r="AKC3" s="136"/>
      <c r="AKD3" s="136"/>
      <c r="AKE3" s="136"/>
      <c r="AKF3" s="136"/>
      <c r="AKG3" s="136"/>
      <c r="AKH3" s="136"/>
      <c r="AKI3" s="136"/>
      <c r="AKJ3" s="136"/>
      <c r="AKK3" s="136"/>
      <c r="AKL3" s="136"/>
      <c r="AKM3" s="136"/>
      <c r="AKN3" s="136"/>
      <c r="AKO3" s="136"/>
      <c r="AKP3" s="136"/>
      <c r="AKQ3" s="136"/>
      <c r="AKR3" s="136"/>
      <c r="AKS3" s="136"/>
      <c r="AKT3" s="136"/>
      <c r="AKU3" s="136"/>
      <c r="AKV3" s="136"/>
      <c r="AKW3" s="136"/>
      <c r="AKX3" s="136"/>
      <c r="AKY3" s="136"/>
      <c r="AKZ3" s="136"/>
      <c r="ALA3" s="136"/>
      <c r="ALB3" s="136"/>
      <c r="ALC3" s="136"/>
      <c r="ALD3" s="136"/>
      <c r="ALE3" s="136"/>
      <c r="ALF3" s="136"/>
      <c r="ALG3" s="136"/>
      <c r="ALH3" s="136"/>
      <c r="ALI3" s="136"/>
      <c r="ALJ3" s="136"/>
      <c r="ALK3" s="136"/>
      <c r="ALL3" s="136"/>
      <c r="ALM3" s="136"/>
      <c r="ALN3" s="136"/>
      <c r="ALO3" s="136"/>
      <c r="ALP3" s="136"/>
      <c r="ALQ3" s="136"/>
      <c r="ALR3" s="136"/>
      <c r="ALS3" s="136"/>
      <c r="ALT3" s="136"/>
      <c r="ALU3" s="136"/>
      <c r="ALV3" s="136"/>
      <c r="ALW3" s="136"/>
      <c r="ALX3" s="136"/>
      <c r="ALY3" s="136"/>
      <c r="ALZ3" s="136"/>
      <c r="AMA3" s="136"/>
      <c r="AMB3" s="136"/>
      <c r="AMC3" s="136"/>
      <c r="AMD3" s="136"/>
      <c r="AME3" s="136"/>
      <c r="AMF3" s="136"/>
      <c r="AMG3" s="136"/>
      <c r="AMH3" s="136"/>
      <c r="AMI3" s="136"/>
      <c r="AMJ3" s="136"/>
      <c r="AMK3" s="136"/>
      <c r="AML3" s="136"/>
      <c r="AMM3" s="136"/>
      <c r="AMN3" s="136"/>
      <c r="AMO3" s="136"/>
      <c r="AMP3" s="136"/>
      <c r="AMQ3" s="136"/>
      <c r="AMR3" s="136"/>
      <c r="AMS3" s="136"/>
      <c r="AMT3" s="136"/>
      <c r="AMU3" s="136"/>
      <c r="AMV3" s="136"/>
      <c r="AMW3" s="136"/>
      <c r="AMX3" s="136"/>
      <c r="AMY3" s="136"/>
      <c r="AMZ3" s="136"/>
      <c r="ANA3" s="136"/>
      <c r="ANB3" s="136"/>
      <c r="ANC3" s="136"/>
      <c r="AND3" s="136"/>
      <c r="ANE3" s="136"/>
      <c r="ANF3" s="136"/>
      <c r="ANG3" s="136"/>
      <c r="ANH3" s="136"/>
      <c r="ANI3" s="136"/>
      <c r="ANJ3" s="136"/>
      <c r="ANK3" s="136"/>
      <c r="ANL3" s="136"/>
      <c r="ANM3" s="136"/>
      <c r="ANN3" s="136"/>
      <c r="ANO3" s="136"/>
      <c r="ANP3" s="136"/>
      <c r="ANQ3" s="136"/>
      <c r="ANR3" s="136"/>
      <c r="ANS3" s="136"/>
      <c r="ANT3" s="136"/>
      <c r="ANU3" s="136"/>
      <c r="ANV3" s="136"/>
      <c r="ANW3" s="136"/>
      <c r="ANX3" s="136"/>
      <c r="ANY3" s="136"/>
      <c r="ANZ3" s="136"/>
      <c r="AOA3" s="136"/>
      <c r="AOB3" s="136"/>
      <c r="AOC3" s="136"/>
      <c r="AOD3" s="136"/>
      <c r="AOE3" s="136"/>
      <c r="AOF3" s="136"/>
      <c r="AOG3" s="136"/>
      <c r="AOH3" s="136"/>
      <c r="AOI3" s="136"/>
      <c r="AOJ3" s="136"/>
      <c r="AOK3" s="136"/>
      <c r="AOL3" s="136"/>
      <c r="AOM3" s="136"/>
      <c r="AON3" s="136"/>
      <c r="AOO3" s="136"/>
      <c r="AOP3" s="136"/>
      <c r="AOQ3" s="136"/>
      <c r="AOR3" s="136"/>
      <c r="AOS3" s="136"/>
      <c r="AOT3" s="136"/>
      <c r="AOU3" s="136"/>
      <c r="AOV3" s="136"/>
      <c r="AOW3" s="136"/>
      <c r="AOX3" s="136"/>
      <c r="AOY3" s="136"/>
      <c r="AOZ3" s="136"/>
      <c r="APA3" s="136"/>
      <c r="APB3" s="136"/>
      <c r="APC3" s="136"/>
      <c r="APD3" s="136"/>
      <c r="APE3" s="136"/>
      <c r="APF3" s="136"/>
      <c r="APG3" s="136"/>
      <c r="APH3" s="136"/>
      <c r="API3" s="136"/>
      <c r="APJ3" s="136"/>
      <c r="APK3" s="136"/>
      <c r="APL3" s="136"/>
      <c r="APM3" s="136"/>
      <c r="APN3" s="136"/>
      <c r="APO3" s="136"/>
      <c r="APP3" s="136"/>
      <c r="APQ3" s="136"/>
      <c r="APR3" s="136"/>
      <c r="APS3" s="136"/>
      <c r="APT3" s="136"/>
      <c r="APU3" s="136"/>
      <c r="APV3" s="136"/>
      <c r="APW3" s="136"/>
      <c r="APX3" s="136"/>
      <c r="APY3" s="136"/>
      <c r="APZ3" s="136"/>
      <c r="AQA3" s="136"/>
      <c r="AQB3" s="136"/>
      <c r="AQC3" s="136"/>
      <c r="AQD3" s="136"/>
      <c r="AQE3" s="136"/>
      <c r="AQF3" s="136"/>
      <c r="AQG3" s="136"/>
      <c r="AQH3" s="136"/>
      <c r="AQI3" s="136"/>
      <c r="AQJ3" s="136"/>
      <c r="AQK3" s="136"/>
      <c r="AQL3" s="136"/>
      <c r="AQM3" s="136"/>
      <c r="AQN3" s="136"/>
      <c r="AQO3" s="136"/>
      <c r="AQP3" s="136"/>
      <c r="AQQ3" s="136"/>
      <c r="AQR3" s="136"/>
      <c r="AQS3" s="136"/>
      <c r="AQT3" s="136"/>
      <c r="AQU3" s="136"/>
      <c r="AQV3" s="136"/>
      <c r="AQW3" s="136"/>
      <c r="AQX3" s="136"/>
      <c r="AQY3" s="136"/>
      <c r="AQZ3" s="136"/>
      <c r="ARA3" s="136"/>
      <c r="ARB3" s="136"/>
      <c r="ARC3" s="136"/>
      <c r="ARD3" s="136"/>
      <c r="ARE3" s="136"/>
      <c r="ARF3" s="136"/>
      <c r="ARG3" s="136"/>
      <c r="ARH3" s="136"/>
      <c r="ARI3" s="136"/>
      <c r="ARJ3" s="136"/>
      <c r="ARK3" s="136"/>
      <c r="ARL3" s="136"/>
      <c r="ARM3" s="136"/>
      <c r="ARN3" s="136"/>
      <c r="ARO3" s="136"/>
      <c r="ARP3" s="136"/>
      <c r="ARQ3" s="136"/>
      <c r="ARR3" s="136"/>
      <c r="ARS3" s="136"/>
      <c r="ART3" s="136"/>
      <c r="ARU3" s="136"/>
      <c r="ARV3" s="136"/>
      <c r="ARW3" s="136"/>
      <c r="ARX3" s="136"/>
      <c r="ARY3" s="136"/>
      <c r="ARZ3" s="136"/>
      <c r="ASA3" s="136"/>
      <c r="ASB3" s="136"/>
      <c r="ASC3" s="136"/>
      <c r="ASD3" s="136"/>
      <c r="ASE3" s="136"/>
      <c r="ASF3" s="136"/>
      <c r="ASG3" s="136"/>
      <c r="ASH3" s="136"/>
      <c r="ASI3" s="136"/>
      <c r="ASJ3" s="136"/>
      <c r="ASK3" s="136"/>
      <c r="ASL3" s="136"/>
      <c r="ASM3" s="136"/>
      <c r="ASN3" s="136"/>
      <c r="ASO3" s="136"/>
      <c r="ASP3" s="136"/>
      <c r="ASQ3" s="136"/>
      <c r="ASR3" s="136"/>
      <c r="ASS3" s="136"/>
      <c r="AST3" s="136"/>
      <c r="ASU3" s="136"/>
      <c r="ASV3" s="136"/>
      <c r="ASW3" s="136"/>
      <c r="ASX3" s="136"/>
      <c r="ASY3" s="136"/>
      <c r="ASZ3" s="136"/>
      <c r="ATA3" s="136"/>
      <c r="ATB3" s="136"/>
      <c r="ATC3" s="136"/>
      <c r="ATD3" s="136"/>
      <c r="ATE3" s="136"/>
      <c r="ATF3" s="136"/>
      <c r="ATG3" s="136"/>
      <c r="ATH3" s="136"/>
      <c r="ATI3" s="136"/>
      <c r="ATJ3" s="136"/>
      <c r="ATK3" s="136"/>
      <c r="ATL3" s="136"/>
      <c r="ATM3" s="136"/>
      <c r="ATN3" s="136"/>
      <c r="ATO3" s="136"/>
      <c r="ATP3" s="136"/>
      <c r="ATQ3" s="136"/>
      <c r="ATR3" s="136"/>
      <c r="ATS3" s="136"/>
      <c r="ATT3" s="136"/>
      <c r="ATU3" s="136"/>
      <c r="ATV3" s="136"/>
      <c r="ATW3" s="136"/>
      <c r="ATX3" s="136"/>
      <c r="ATY3" s="136"/>
      <c r="ATZ3" s="136"/>
      <c r="AUA3" s="136"/>
      <c r="AUB3" s="136"/>
      <c r="AUC3" s="136"/>
      <c r="AUD3" s="136"/>
      <c r="AUE3" s="136"/>
      <c r="AUF3" s="136"/>
      <c r="AUG3" s="136"/>
      <c r="AUH3" s="136"/>
      <c r="AUI3" s="136"/>
      <c r="AUJ3" s="136"/>
      <c r="AUK3" s="136"/>
      <c r="AUL3" s="136"/>
      <c r="AUM3" s="136"/>
      <c r="AUN3" s="136"/>
      <c r="AUO3" s="136"/>
      <c r="AUP3" s="136"/>
      <c r="AUQ3" s="136"/>
      <c r="AUR3" s="136"/>
      <c r="AUS3" s="136"/>
      <c r="AUT3" s="136"/>
      <c r="AUU3" s="136"/>
      <c r="AUV3" s="136"/>
      <c r="AUW3" s="136"/>
      <c r="AUX3" s="136"/>
      <c r="AUY3" s="136"/>
      <c r="AUZ3" s="136"/>
      <c r="AVA3" s="136"/>
      <c r="AVB3" s="136"/>
      <c r="AVC3" s="136"/>
      <c r="AVD3" s="136"/>
      <c r="AVE3" s="136"/>
      <c r="AVF3" s="136"/>
      <c r="AVG3" s="136"/>
      <c r="AVH3" s="136"/>
      <c r="AVI3" s="136"/>
      <c r="AVJ3" s="136"/>
      <c r="AVK3" s="136"/>
      <c r="AVL3" s="136"/>
      <c r="AVM3" s="136"/>
      <c r="AVN3" s="136"/>
      <c r="AVO3" s="136"/>
      <c r="AVP3" s="136"/>
      <c r="AVQ3" s="136"/>
      <c r="AVR3" s="136"/>
      <c r="AVS3" s="136"/>
      <c r="AVT3" s="136"/>
      <c r="AVU3" s="136"/>
      <c r="AVV3" s="136"/>
      <c r="AVW3" s="136"/>
      <c r="AVX3" s="136"/>
      <c r="AVY3" s="136"/>
      <c r="AVZ3" s="136"/>
      <c r="AWA3" s="136"/>
      <c r="AWB3" s="136"/>
      <c r="AWC3" s="136"/>
      <c r="AWD3" s="136"/>
      <c r="AWE3" s="136"/>
      <c r="AWF3" s="136"/>
      <c r="AWG3" s="136"/>
      <c r="AWH3" s="136"/>
      <c r="AWI3" s="136"/>
      <c r="AWJ3" s="136"/>
      <c r="AWK3" s="136"/>
      <c r="AWL3" s="136"/>
      <c r="AWM3" s="136"/>
      <c r="AWN3" s="136"/>
      <c r="AWO3" s="136"/>
      <c r="AWP3" s="136"/>
      <c r="AWQ3" s="136"/>
      <c r="AWR3" s="136"/>
      <c r="AWS3" s="136"/>
      <c r="AWT3" s="136"/>
      <c r="AWU3" s="136"/>
      <c r="AWV3" s="136"/>
      <c r="AWW3" s="136"/>
      <c r="AWX3" s="136"/>
      <c r="AWY3" s="136"/>
      <c r="AWZ3" s="136"/>
      <c r="AXA3" s="136"/>
      <c r="AXB3" s="136"/>
      <c r="AXC3" s="136"/>
      <c r="AXD3" s="136"/>
      <c r="AXE3" s="136"/>
      <c r="AXF3" s="136"/>
      <c r="AXG3" s="136"/>
      <c r="AXH3" s="136"/>
      <c r="AXI3" s="136"/>
      <c r="AXJ3" s="136"/>
      <c r="AXK3" s="136"/>
      <c r="AXL3" s="136"/>
      <c r="AXM3" s="136"/>
      <c r="AXN3" s="136"/>
      <c r="AXO3" s="136"/>
      <c r="AXP3" s="136"/>
      <c r="AXQ3" s="136"/>
      <c r="AXR3" s="136"/>
      <c r="AXS3" s="136"/>
      <c r="AXT3" s="136"/>
      <c r="AXU3" s="136"/>
      <c r="AXV3" s="136"/>
      <c r="AXW3" s="136"/>
      <c r="AXX3" s="136"/>
      <c r="AXY3" s="136"/>
      <c r="AXZ3" s="136"/>
      <c r="AYA3" s="136"/>
      <c r="AYB3" s="136"/>
      <c r="AYC3" s="136"/>
      <c r="AYD3" s="136"/>
      <c r="AYE3" s="136"/>
      <c r="AYF3" s="136"/>
      <c r="AYG3" s="136"/>
      <c r="AYH3" s="136"/>
      <c r="AYI3" s="136"/>
      <c r="AYJ3" s="136"/>
      <c r="AYK3" s="136"/>
      <c r="AYL3" s="136"/>
      <c r="AYM3" s="136"/>
      <c r="AYN3" s="136"/>
      <c r="AYO3" s="136"/>
      <c r="AYP3" s="136"/>
      <c r="AYQ3" s="136"/>
      <c r="AYR3" s="136"/>
      <c r="AYS3" s="136"/>
      <c r="AYT3" s="136"/>
      <c r="AYU3" s="136"/>
      <c r="AYV3" s="136"/>
      <c r="AYW3" s="136"/>
      <c r="AYX3" s="136"/>
      <c r="AYY3" s="136"/>
      <c r="AYZ3" s="136"/>
      <c r="AZA3" s="136"/>
      <c r="AZB3" s="136"/>
      <c r="AZC3" s="136"/>
      <c r="AZD3" s="136"/>
      <c r="AZE3" s="136"/>
      <c r="AZF3" s="136"/>
      <c r="AZG3" s="136"/>
      <c r="AZH3" s="136"/>
      <c r="AZI3" s="136"/>
      <c r="AZJ3" s="136"/>
      <c r="AZK3" s="136"/>
      <c r="AZL3" s="136"/>
      <c r="AZM3" s="136"/>
      <c r="AZN3" s="136"/>
      <c r="AZO3" s="136"/>
      <c r="AZP3" s="136"/>
      <c r="AZQ3" s="136"/>
      <c r="AZR3" s="136"/>
      <c r="AZS3" s="136"/>
      <c r="AZT3" s="136"/>
      <c r="AZU3" s="136"/>
      <c r="AZV3" s="136"/>
      <c r="AZW3" s="136"/>
      <c r="AZX3" s="136"/>
      <c r="AZY3" s="136"/>
      <c r="AZZ3" s="136"/>
      <c r="BAA3" s="136"/>
      <c r="BAB3" s="136"/>
      <c r="BAC3" s="136"/>
      <c r="BAD3" s="136"/>
      <c r="BAE3" s="136"/>
      <c r="BAF3" s="136"/>
      <c r="BAG3" s="136"/>
      <c r="BAH3" s="136"/>
      <c r="BAI3" s="136"/>
      <c r="BAJ3" s="136"/>
      <c r="BAK3" s="136"/>
      <c r="BAL3" s="136"/>
      <c r="BAM3" s="136"/>
      <c r="BAN3" s="136"/>
      <c r="BAO3" s="136"/>
      <c r="BAP3" s="136"/>
      <c r="BAQ3" s="136"/>
      <c r="BAR3" s="136"/>
      <c r="BAS3" s="136"/>
      <c r="BAT3" s="136"/>
      <c r="BAU3" s="136"/>
      <c r="BAV3" s="136"/>
      <c r="BAW3" s="136"/>
      <c r="BAX3" s="136"/>
      <c r="BAY3" s="136"/>
      <c r="BAZ3" s="136"/>
      <c r="BBA3" s="136"/>
      <c r="BBB3" s="136"/>
      <c r="BBC3" s="136"/>
      <c r="BBD3" s="136"/>
      <c r="BBE3" s="136"/>
      <c r="BBF3" s="136"/>
      <c r="BBG3" s="136"/>
      <c r="BBH3" s="136"/>
      <c r="BBI3" s="136"/>
      <c r="BBJ3" s="136"/>
      <c r="BBK3" s="136"/>
      <c r="BBL3" s="136"/>
      <c r="BBM3" s="136"/>
      <c r="BBN3" s="136"/>
      <c r="BBO3" s="136"/>
      <c r="BBP3" s="136"/>
      <c r="BBQ3" s="136"/>
      <c r="BBR3" s="136"/>
      <c r="BBS3" s="136"/>
      <c r="BBT3" s="136"/>
      <c r="BBU3" s="136"/>
      <c r="BBV3" s="136"/>
      <c r="BBW3" s="136"/>
      <c r="BBX3" s="136"/>
      <c r="BBY3" s="136"/>
      <c r="BBZ3" s="136"/>
      <c r="BCA3" s="136"/>
      <c r="BCB3" s="136"/>
      <c r="BCC3" s="136"/>
      <c r="BCD3" s="136"/>
      <c r="BCE3" s="136"/>
      <c r="BCF3" s="136"/>
      <c r="BCG3" s="136"/>
      <c r="BCH3" s="136"/>
      <c r="BCI3" s="136"/>
      <c r="BCJ3" s="136"/>
      <c r="BCK3" s="136"/>
      <c r="BCL3" s="136"/>
      <c r="BCM3" s="136"/>
      <c r="BCN3" s="136"/>
      <c r="BCO3" s="136"/>
      <c r="BCP3" s="136"/>
      <c r="BCQ3" s="136"/>
      <c r="BCR3" s="136"/>
      <c r="BCS3" s="136"/>
      <c r="BCT3" s="136"/>
      <c r="BCU3" s="136"/>
      <c r="BCV3" s="136"/>
      <c r="BCW3" s="136"/>
      <c r="BCX3" s="136"/>
      <c r="BCY3" s="136"/>
      <c r="BCZ3" s="136"/>
      <c r="BDA3" s="136"/>
      <c r="BDB3" s="136"/>
      <c r="BDC3" s="136"/>
      <c r="BDD3" s="136"/>
      <c r="BDE3" s="136"/>
      <c r="BDF3" s="136"/>
      <c r="BDG3" s="136"/>
      <c r="BDH3" s="136"/>
      <c r="BDI3" s="136"/>
      <c r="BDJ3" s="136"/>
      <c r="BDK3" s="136"/>
      <c r="BDL3" s="136"/>
      <c r="BDM3" s="136"/>
      <c r="BDN3" s="136"/>
      <c r="BDO3" s="136"/>
      <c r="BDP3" s="136"/>
      <c r="BDQ3" s="136"/>
      <c r="BDR3" s="136"/>
      <c r="BDS3" s="136"/>
      <c r="BDT3" s="136"/>
      <c r="BDU3" s="136"/>
      <c r="BDV3" s="136"/>
      <c r="BDW3" s="136"/>
      <c r="BDX3" s="136"/>
      <c r="BDY3" s="136"/>
      <c r="BDZ3" s="136"/>
      <c r="BEA3" s="136"/>
      <c r="BEB3" s="136"/>
      <c r="BEC3" s="136"/>
      <c r="BED3" s="136"/>
      <c r="BEE3" s="136"/>
      <c r="BEF3" s="136"/>
      <c r="BEG3" s="136"/>
      <c r="BEH3" s="136"/>
      <c r="BEI3" s="136"/>
      <c r="BEJ3" s="136"/>
      <c r="BEK3" s="136"/>
      <c r="BEL3" s="136"/>
      <c r="BEM3" s="136"/>
      <c r="BEN3" s="136"/>
      <c r="BEO3" s="136"/>
      <c r="BEP3" s="136"/>
      <c r="BEQ3" s="136"/>
      <c r="BER3" s="136"/>
      <c r="BES3" s="136"/>
      <c r="BET3" s="136"/>
      <c r="BEU3" s="136"/>
      <c r="BEV3" s="136"/>
      <c r="BEW3" s="136"/>
      <c r="BEX3" s="136"/>
      <c r="BEY3" s="136"/>
      <c r="BEZ3" s="136"/>
      <c r="BFA3" s="136"/>
      <c r="BFB3" s="136"/>
      <c r="BFC3" s="136"/>
      <c r="BFD3" s="136"/>
      <c r="BFE3" s="136"/>
      <c r="BFF3" s="136"/>
      <c r="BFG3" s="136"/>
      <c r="BFH3" s="136"/>
      <c r="BFI3" s="136"/>
      <c r="BFJ3" s="136"/>
      <c r="BFK3" s="136"/>
      <c r="BFL3" s="136"/>
      <c r="BFM3" s="136"/>
      <c r="BFN3" s="136"/>
      <c r="BFO3" s="136"/>
      <c r="BFP3" s="136"/>
      <c r="BFQ3" s="136"/>
      <c r="BFR3" s="136"/>
      <c r="BFS3" s="136"/>
      <c r="BFT3" s="136"/>
      <c r="BFU3" s="136"/>
      <c r="BFV3" s="136"/>
      <c r="BFW3" s="136"/>
      <c r="BFX3" s="136"/>
      <c r="BFY3" s="136"/>
      <c r="BFZ3" s="136"/>
      <c r="BGA3" s="136"/>
      <c r="BGB3" s="136"/>
      <c r="BGC3" s="136"/>
      <c r="BGD3" s="136"/>
      <c r="BGE3" s="136"/>
      <c r="BGF3" s="136"/>
      <c r="BGG3" s="136"/>
      <c r="BGH3" s="136"/>
      <c r="BGI3" s="136"/>
      <c r="BGJ3" s="136"/>
      <c r="BGK3" s="136"/>
      <c r="BGL3" s="136"/>
      <c r="BGM3" s="136"/>
      <c r="BGN3" s="136"/>
      <c r="BGO3" s="136"/>
      <c r="BGP3" s="136"/>
      <c r="BGQ3" s="136"/>
      <c r="BGR3" s="136"/>
      <c r="BGS3" s="136"/>
      <c r="BGT3" s="136"/>
      <c r="BGU3" s="136"/>
      <c r="BGV3" s="136"/>
      <c r="BGW3" s="136"/>
      <c r="BGX3" s="136"/>
      <c r="BGY3" s="136"/>
      <c r="BGZ3" s="136"/>
      <c r="BHA3" s="136"/>
      <c r="BHB3" s="136"/>
      <c r="BHC3" s="136"/>
      <c r="BHD3" s="136"/>
      <c r="BHE3" s="136"/>
      <c r="BHF3" s="136"/>
      <c r="BHG3" s="136"/>
      <c r="BHH3" s="136"/>
      <c r="BHI3" s="136"/>
      <c r="BHJ3" s="136"/>
      <c r="BHK3" s="136"/>
      <c r="BHL3" s="136"/>
      <c r="BHM3" s="136"/>
      <c r="BHN3" s="136"/>
      <c r="BHO3" s="136"/>
      <c r="BHP3" s="136"/>
      <c r="BHQ3" s="136"/>
      <c r="BHR3" s="136"/>
      <c r="BHS3" s="136"/>
      <c r="BHT3" s="136"/>
      <c r="BHU3" s="136"/>
      <c r="BHV3" s="136"/>
      <c r="BHW3" s="136"/>
      <c r="BHX3" s="136"/>
      <c r="BHY3" s="136"/>
      <c r="BHZ3" s="136"/>
      <c r="BIA3" s="136"/>
      <c r="BIB3" s="136"/>
      <c r="BIC3" s="136"/>
      <c r="BID3" s="136"/>
      <c r="BIE3" s="136"/>
      <c r="BIF3" s="136"/>
      <c r="BIG3" s="136"/>
      <c r="BIH3" s="136"/>
      <c r="BII3" s="136"/>
      <c r="BIJ3" s="136"/>
      <c r="BIK3" s="136"/>
      <c r="BIL3" s="136"/>
      <c r="BIM3" s="136"/>
      <c r="BIN3" s="136"/>
      <c r="BIO3" s="136"/>
      <c r="BIP3" s="136"/>
      <c r="BIQ3" s="136"/>
      <c r="BIR3" s="136"/>
      <c r="BIS3" s="136"/>
      <c r="BIT3" s="136"/>
      <c r="BIU3" s="136"/>
      <c r="BIV3" s="136"/>
      <c r="BIW3" s="136"/>
      <c r="BIX3" s="136"/>
      <c r="BIY3" s="136"/>
      <c r="BIZ3" s="136"/>
      <c r="BJA3" s="136"/>
      <c r="BJB3" s="136"/>
      <c r="BJC3" s="136"/>
      <c r="BJD3" s="136"/>
      <c r="BJE3" s="136"/>
      <c r="BJF3" s="136"/>
      <c r="BJG3" s="136"/>
      <c r="BJH3" s="136"/>
      <c r="BJI3" s="136"/>
      <c r="BJJ3" s="136"/>
      <c r="BJK3" s="136"/>
      <c r="BJL3" s="136"/>
      <c r="BJM3" s="136"/>
      <c r="BJN3" s="136"/>
      <c r="BJO3" s="136"/>
      <c r="BJP3" s="136"/>
      <c r="BJQ3" s="136"/>
      <c r="BJR3" s="136"/>
      <c r="BJS3" s="136"/>
      <c r="BJT3" s="136"/>
      <c r="BJU3" s="136"/>
      <c r="BJV3" s="136"/>
      <c r="BJW3" s="136"/>
      <c r="BJX3" s="136"/>
      <c r="BJY3" s="136"/>
      <c r="BJZ3" s="136"/>
      <c r="BKA3" s="136"/>
      <c r="BKB3" s="136"/>
      <c r="BKC3" s="136"/>
      <c r="BKD3" s="136"/>
      <c r="BKE3" s="136"/>
      <c r="BKF3" s="136"/>
      <c r="BKG3" s="136"/>
      <c r="BKH3" s="136"/>
      <c r="BKI3" s="136"/>
      <c r="BKJ3" s="136"/>
      <c r="BKK3" s="136"/>
      <c r="BKL3" s="136"/>
      <c r="BKM3" s="136"/>
      <c r="BKN3" s="136"/>
      <c r="BKO3" s="136"/>
      <c r="BKP3" s="136"/>
      <c r="BKQ3" s="136"/>
      <c r="BKR3" s="136"/>
      <c r="BKS3" s="136"/>
      <c r="BKT3" s="136"/>
      <c r="BKU3" s="136"/>
      <c r="BKV3" s="136"/>
      <c r="BKW3" s="136"/>
      <c r="BKX3" s="136"/>
      <c r="BKY3" s="136"/>
      <c r="BKZ3" s="136"/>
      <c r="BLA3" s="136"/>
      <c r="BLB3" s="136"/>
      <c r="BLC3" s="136"/>
      <c r="BLD3" s="136"/>
      <c r="BLE3" s="136"/>
      <c r="BLF3" s="136"/>
      <c r="BLG3" s="136"/>
      <c r="BLH3" s="136"/>
      <c r="BLI3" s="136"/>
      <c r="BLJ3" s="136"/>
      <c r="BLK3" s="136"/>
      <c r="BLL3" s="136"/>
      <c r="BLO3" s="130"/>
      <c r="BLP3" s="130"/>
      <c r="BLQ3" s="130"/>
      <c r="BLR3" s="130"/>
      <c r="BLS3" s="130"/>
    </row>
    <row r="4" spans="1:1698" ht="14.25" customHeight="1" x14ac:dyDescent="0.2">
      <c r="A4" s="129"/>
      <c r="B4" s="139" t="s">
        <v>443</v>
      </c>
      <c r="C4" s="494" t="s">
        <v>442</v>
      </c>
      <c r="D4" s="495"/>
      <c r="E4" s="495"/>
      <c r="F4" s="495"/>
      <c r="G4" s="495"/>
      <c r="H4" s="496"/>
      <c r="I4" s="203" t="s">
        <v>441</v>
      </c>
      <c r="J4" s="486"/>
      <c r="K4" s="487"/>
      <c r="L4" s="141"/>
      <c r="M4" s="140"/>
      <c r="N4" s="140"/>
      <c r="O4" s="141"/>
      <c r="P4" s="141"/>
      <c r="Q4" s="141"/>
      <c r="R4" s="141"/>
      <c r="S4" s="141"/>
      <c r="T4" s="141"/>
      <c r="U4" s="141"/>
      <c r="V4" s="141"/>
      <c r="W4" s="141"/>
      <c r="X4" s="141"/>
      <c r="Y4" s="141"/>
      <c r="Z4" s="141"/>
      <c r="AA4" s="141"/>
      <c r="AB4" s="141"/>
      <c r="AC4" s="141"/>
      <c r="AD4" s="141"/>
      <c r="AE4" s="141"/>
      <c r="AF4" s="141"/>
      <c r="AG4" s="141"/>
      <c r="AH4" s="141"/>
      <c r="AI4" s="141"/>
      <c r="AJ4" s="141"/>
      <c r="AK4" s="141"/>
      <c r="AL4" s="141"/>
      <c r="AM4" s="140"/>
      <c r="AN4" s="141"/>
      <c r="AO4" s="141"/>
      <c r="AP4" s="141"/>
      <c r="AQ4" s="140"/>
      <c r="AR4" s="141"/>
      <c r="AS4" s="141"/>
      <c r="AT4" s="141"/>
      <c r="AU4" s="140"/>
      <c r="AV4" s="141"/>
      <c r="AW4" s="141"/>
      <c r="AX4" s="141"/>
      <c r="AY4" s="140"/>
      <c r="AZ4" s="141"/>
      <c r="BA4" s="141"/>
      <c r="BB4" s="141"/>
      <c r="BC4" s="140"/>
      <c r="BD4" s="141"/>
      <c r="BE4" s="141"/>
      <c r="BF4" s="141"/>
      <c r="BG4" s="140"/>
      <c r="BH4" s="141"/>
      <c r="BI4" s="141"/>
      <c r="BJ4" s="141"/>
      <c r="BK4" s="140"/>
      <c r="BL4" s="141"/>
      <c r="BM4" s="141"/>
      <c r="BN4" s="141"/>
      <c r="BO4" s="140"/>
      <c r="BP4" s="141"/>
      <c r="BQ4" s="141"/>
      <c r="BR4" s="141"/>
      <c r="BS4" s="140"/>
      <c r="BT4" s="141"/>
      <c r="BU4" s="141"/>
      <c r="BV4" s="141"/>
      <c r="BW4" s="140"/>
      <c r="BX4" s="141"/>
      <c r="BY4" s="141"/>
      <c r="BZ4" s="141"/>
      <c r="CA4" s="140"/>
      <c r="CB4" s="141"/>
      <c r="CC4" s="141"/>
      <c r="CD4" s="141"/>
      <c r="CE4" s="140"/>
      <c r="CF4" s="141"/>
      <c r="CG4" s="141"/>
      <c r="CH4" s="141"/>
      <c r="CI4" s="141"/>
      <c r="CJ4" s="141"/>
      <c r="CK4" s="141"/>
      <c r="CL4" s="141"/>
      <c r="CM4" s="141"/>
      <c r="CN4" s="141"/>
      <c r="CO4" s="141"/>
      <c r="CP4" s="141"/>
      <c r="CQ4" s="141"/>
      <c r="CR4" s="141"/>
      <c r="CS4" s="141"/>
      <c r="CT4" s="141"/>
      <c r="CU4" s="141"/>
      <c r="CV4" s="141"/>
      <c r="CW4" s="141"/>
      <c r="CX4" s="141"/>
      <c r="CY4" s="141"/>
      <c r="CZ4" s="141"/>
      <c r="DA4" s="141"/>
      <c r="DB4" s="141"/>
      <c r="DC4" s="141"/>
      <c r="DD4" s="141"/>
      <c r="DE4" s="140"/>
      <c r="DF4" s="141"/>
      <c r="DG4" s="140"/>
      <c r="DH4" s="140"/>
      <c r="DI4" s="141"/>
      <c r="DJ4" s="168"/>
      <c r="DK4" s="141"/>
      <c r="DL4" s="141"/>
      <c r="DM4" s="140"/>
      <c r="DN4" s="141"/>
      <c r="DO4" s="140"/>
      <c r="DP4" s="141"/>
      <c r="DQ4" s="141"/>
      <c r="DR4" s="141"/>
      <c r="DS4" s="141"/>
      <c r="DT4" s="141"/>
      <c r="DU4" s="141"/>
      <c r="DV4" s="141"/>
      <c r="DW4" s="141"/>
      <c r="DX4" s="141"/>
      <c r="DY4" s="141"/>
      <c r="DZ4" s="141"/>
      <c r="EA4" s="141"/>
      <c r="EB4" s="141"/>
      <c r="EC4" s="141"/>
      <c r="ED4" s="141"/>
      <c r="EE4" s="141"/>
      <c r="EF4" s="141"/>
      <c r="EG4" s="141"/>
      <c r="EH4" s="141"/>
      <c r="EI4" s="141"/>
      <c r="EJ4" s="141"/>
      <c r="EK4" s="141"/>
      <c r="EL4" s="141"/>
      <c r="EM4" s="141"/>
      <c r="EN4" s="141"/>
      <c r="EO4" s="141"/>
      <c r="EP4" s="141"/>
      <c r="EQ4" s="141"/>
      <c r="ER4" s="141"/>
      <c r="ES4" s="141"/>
      <c r="ET4" s="141"/>
      <c r="EU4" s="141"/>
      <c r="EV4" s="141"/>
      <c r="EW4" s="141"/>
      <c r="EX4" s="141"/>
      <c r="EY4" s="141"/>
      <c r="EZ4" s="141"/>
      <c r="FA4" s="141"/>
      <c r="FB4" s="141"/>
      <c r="FC4" s="141"/>
      <c r="FD4" s="141"/>
      <c r="FE4" s="141"/>
      <c r="FF4" s="141"/>
      <c r="FG4" s="141"/>
      <c r="FH4" s="141"/>
      <c r="FI4" s="141"/>
      <c r="FJ4" s="141"/>
      <c r="FK4" s="141"/>
      <c r="FL4" s="141"/>
      <c r="FM4" s="141"/>
      <c r="FN4" s="141"/>
      <c r="FO4" s="141"/>
      <c r="FP4" s="141"/>
      <c r="FQ4" s="141"/>
      <c r="FR4" s="141"/>
      <c r="FS4" s="141"/>
      <c r="FT4" s="141"/>
      <c r="FU4" s="141"/>
      <c r="FV4" s="141"/>
      <c r="FW4" s="141"/>
      <c r="FX4" s="141"/>
      <c r="FY4" s="141"/>
      <c r="FZ4" s="141"/>
      <c r="GA4" s="141"/>
      <c r="GB4" s="141"/>
      <c r="GC4" s="141"/>
      <c r="GD4" s="141"/>
      <c r="GE4" s="141"/>
      <c r="GF4" s="141"/>
      <c r="GG4" s="141"/>
      <c r="GH4" s="141"/>
      <c r="GI4" s="141"/>
      <c r="GJ4" s="141"/>
      <c r="GK4" s="141"/>
      <c r="GL4" s="141"/>
      <c r="GM4" s="141"/>
      <c r="GN4" s="141"/>
      <c r="GO4" s="141"/>
      <c r="GP4" s="141"/>
      <c r="GQ4" s="141"/>
      <c r="GR4" s="141"/>
      <c r="GS4" s="141"/>
      <c r="GT4" s="141"/>
      <c r="GU4" s="141"/>
      <c r="GV4" s="141"/>
      <c r="GW4" s="141"/>
      <c r="GX4" s="141"/>
      <c r="GY4" s="141"/>
      <c r="GZ4" s="141"/>
      <c r="HA4" s="141"/>
      <c r="HB4" s="141"/>
      <c r="HC4" s="141"/>
      <c r="HD4" s="141"/>
      <c r="HE4" s="141"/>
      <c r="HF4" s="141"/>
      <c r="HG4" s="141"/>
      <c r="HH4" s="136"/>
      <c r="HI4" s="136"/>
      <c r="HJ4" s="136"/>
      <c r="HK4" s="136"/>
      <c r="HL4" s="136"/>
      <c r="HM4" s="136"/>
      <c r="HN4" s="136"/>
      <c r="HO4" s="136"/>
      <c r="HP4" s="136"/>
      <c r="HQ4" s="136"/>
      <c r="HR4" s="136"/>
      <c r="HS4" s="136"/>
      <c r="HT4" s="136"/>
      <c r="HU4" s="136"/>
      <c r="HV4" s="136"/>
      <c r="HW4" s="136"/>
      <c r="HX4" s="136"/>
      <c r="HY4" s="136"/>
      <c r="HZ4" s="136"/>
      <c r="IA4" s="136"/>
      <c r="IB4" s="136"/>
      <c r="IC4" s="136"/>
      <c r="ID4" s="136"/>
      <c r="IE4" s="136"/>
      <c r="IF4" s="136"/>
      <c r="IG4" s="136"/>
      <c r="IH4" s="136"/>
      <c r="II4" s="136"/>
      <c r="IJ4" s="136"/>
      <c r="IK4" s="136"/>
      <c r="IL4" s="136"/>
      <c r="IM4" s="136"/>
      <c r="IN4" s="136"/>
      <c r="IO4" s="136"/>
      <c r="IP4" s="136"/>
      <c r="IQ4" s="136"/>
      <c r="IR4" s="136"/>
      <c r="IS4" s="136"/>
      <c r="IT4" s="136"/>
      <c r="IU4" s="136"/>
      <c r="IV4" s="136"/>
      <c r="IW4" s="136"/>
      <c r="IX4" s="136"/>
      <c r="IY4" s="136"/>
      <c r="IZ4" s="136"/>
      <c r="JA4" s="136"/>
      <c r="JB4" s="136"/>
      <c r="JC4" s="136"/>
      <c r="JD4" s="136"/>
      <c r="JE4" s="136"/>
      <c r="JF4" s="136"/>
      <c r="JG4" s="136"/>
      <c r="JH4" s="136"/>
      <c r="JI4" s="136"/>
      <c r="JJ4" s="136"/>
      <c r="JK4" s="136"/>
      <c r="JL4" s="136"/>
      <c r="JM4" s="136"/>
      <c r="JN4" s="136"/>
      <c r="JO4" s="136"/>
      <c r="JP4" s="136"/>
      <c r="JQ4" s="136"/>
      <c r="JR4" s="136"/>
      <c r="JS4" s="136"/>
      <c r="JT4" s="136"/>
      <c r="JU4" s="136"/>
      <c r="JV4" s="136"/>
      <c r="JW4" s="136"/>
      <c r="JX4" s="136"/>
      <c r="JY4" s="136"/>
      <c r="JZ4" s="136"/>
      <c r="KA4" s="136"/>
      <c r="KB4" s="136"/>
      <c r="KC4" s="136"/>
      <c r="KD4" s="136"/>
      <c r="KE4" s="136"/>
      <c r="KF4" s="136"/>
      <c r="KG4" s="136"/>
      <c r="KH4" s="136"/>
      <c r="KI4" s="136"/>
      <c r="KJ4" s="136"/>
      <c r="KK4" s="136"/>
      <c r="KL4" s="136"/>
      <c r="KM4" s="136"/>
      <c r="KN4" s="136"/>
      <c r="KO4" s="136"/>
      <c r="KP4" s="136"/>
      <c r="KQ4" s="136"/>
      <c r="KR4" s="136"/>
      <c r="KS4" s="136"/>
      <c r="KT4" s="136"/>
      <c r="KU4" s="136"/>
      <c r="KV4" s="136"/>
      <c r="KW4" s="136"/>
      <c r="KX4" s="136"/>
      <c r="KY4" s="136"/>
      <c r="KZ4" s="136"/>
      <c r="LA4" s="136"/>
      <c r="LB4" s="136"/>
      <c r="LC4" s="136"/>
      <c r="LD4" s="136"/>
      <c r="LE4" s="136"/>
      <c r="LF4" s="136"/>
      <c r="LG4" s="136"/>
      <c r="LH4" s="136"/>
      <c r="LI4" s="136"/>
      <c r="LJ4" s="136"/>
      <c r="LK4" s="136"/>
      <c r="LL4" s="136"/>
      <c r="LM4" s="136"/>
      <c r="LN4" s="136"/>
      <c r="LO4" s="136"/>
      <c r="LP4" s="136"/>
      <c r="LQ4" s="136"/>
      <c r="LR4" s="136"/>
      <c r="LS4" s="136"/>
      <c r="LT4" s="136"/>
      <c r="LU4" s="136"/>
      <c r="LV4" s="136"/>
      <c r="LW4" s="136"/>
      <c r="LX4" s="136"/>
      <c r="LY4" s="136"/>
      <c r="LZ4" s="136"/>
      <c r="MA4" s="136"/>
      <c r="MB4" s="136"/>
      <c r="MC4" s="136"/>
      <c r="MD4" s="136"/>
      <c r="ME4" s="136"/>
      <c r="MF4" s="136"/>
      <c r="MG4" s="136"/>
      <c r="MH4" s="136"/>
      <c r="MI4" s="136"/>
      <c r="MJ4" s="136"/>
      <c r="MK4" s="136"/>
      <c r="ML4" s="136"/>
      <c r="MM4" s="136"/>
      <c r="MN4" s="136"/>
      <c r="MO4" s="136"/>
      <c r="MP4" s="136"/>
      <c r="MQ4" s="136"/>
      <c r="MR4" s="136"/>
      <c r="MS4" s="136"/>
      <c r="MT4" s="136"/>
      <c r="MU4" s="136"/>
      <c r="MV4" s="136"/>
      <c r="MW4" s="136"/>
      <c r="MX4" s="136"/>
      <c r="MY4" s="136"/>
      <c r="MZ4" s="136"/>
      <c r="NA4" s="136"/>
      <c r="NB4" s="136"/>
      <c r="NC4" s="136"/>
      <c r="ND4" s="136"/>
      <c r="NE4" s="136"/>
      <c r="NF4" s="136"/>
      <c r="NG4" s="136"/>
      <c r="NH4" s="136"/>
      <c r="NI4" s="136"/>
      <c r="NJ4" s="136"/>
      <c r="NK4" s="136"/>
      <c r="NL4" s="136"/>
      <c r="NM4" s="136"/>
      <c r="NN4" s="136"/>
      <c r="NO4" s="136"/>
      <c r="NP4" s="136"/>
      <c r="NQ4" s="136"/>
      <c r="NR4" s="136"/>
      <c r="NS4" s="136"/>
      <c r="NT4" s="136"/>
      <c r="NU4" s="136"/>
      <c r="NV4" s="136"/>
      <c r="NW4" s="136"/>
      <c r="NX4" s="136"/>
      <c r="NY4" s="136"/>
      <c r="NZ4" s="136"/>
      <c r="OA4" s="136"/>
      <c r="OB4" s="136"/>
      <c r="OC4" s="136"/>
      <c r="OD4" s="136"/>
      <c r="OE4" s="136"/>
      <c r="OF4" s="136"/>
      <c r="OG4" s="136"/>
      <c r="OH4" s="136"/>
      <c r="OI4" s="136"/>
      <c r="OJ4" s="136"/>
      <c r="OK4" s="136"/>
      <c r="OL4" s="136"/>
      <c r="OM4" s="136"/>
      <c r="ON4" s="136"/>
      <c r="OO4" s="136"/>
      <c r="OP4" s="136"/>
      <c r="OQ4" s="136"/>
      <c r="OR4" s="136"/>
      <c r="OS4" s="136"/>
      <c r="OT4" s="136"/>
      <c r="OU4" s="136"/>
      <c r="OV4" s="136"/>
      <c r="OW4" s="136"/>
      <c r="OX4" s="136"/>
      <c r="OY4" s="136"/>
      <c r="OZ4" s="136"/>
      <c r="PA4" s="136"/>
      <c r="PB4" s="136"/>
      <c r="PC4" s="136"/>
      <c r="PD4" s="136"/>
      <c r="PE4" s="136"/>
      <c r="PF4" s="136"/>
      <c r="PG4" s="136"/>
      <c r="PH4" s="136"/>
      <c r="PI4" s="136"/>
      <c r="PJ4" s="136"/>
      <c r="PK4" s="136"/>
      <c r="PL4" s="136"/>
      <c r="PM4" s="136"/>
      <c r="PN4" s="136"/>
      <c r="PO4" s="136"/>
      <c r="PP4" s="136"/>
      <c r="PQ4" s="136"/>
      <c r="PR4" s="136"/>
      <c r="PS4" s="136"/>
      <c r="PT4" s="136"/>
      <c r="PU4" s="136"/>
      <c r="PV4" s="136"/>
      <c r="PW4" s="136"/>
      <c r="PX4" s="136"/>
      <c r="PY4" s="136"/>
      <c r="PZ4" s="136"/>
      <c r="QA4" s="136"/>
      <c r="QB4" s="136"/>
      <c r="QC4" s="136"/>
      <c r="QD4" s="136"/>
      <c r="QE4" s="136"/>
      <c r="QF4" s="136"/>
      <c r="QG4" s="136"/>
      <c r="QH4" s="136"/>
      <c r="QI4" s="136"/>
      <c r="QJ4" s="136"/>
      <c r="QK4" s="136"/>
      <c r="QL4" s="136"/>
      <c r="QM4" s="136"/>
      <c r="QN4" s="136"/>
      <c r="QO4" s="136"/>
      <c r="QP4" s="136"/>
      <c r="QQ4" s="136"/>
      <c r="QR4" s="136"/>
      <c r="QS4" s="136"/>
      <c r="QT4" s="136"/>
      <c r="QU4" s="136"/>
      <c r="QV4" s="136"/>
      <c r="QW4" s="136"/>
      <c r="QX4" s="136"/>
      <c r="QY4" s="136"/>
      <c r="QZ4" s="136"/>
      <c r="RA4" s="136"/>
      <c r="RB4" s="136"/>
      <c r="RC4" s="136"/>
      <c r="RD4" s="136"/>
      <c r="RE4" s="136"/>
      <c r="RF4" s="136"/>
      <c r="RG4" s="136"/>
      <c r="RH4" s="136"/>
      <c r="RI4" s="136"/>
      <c r="RJ4" s="136"/>
      <c r="RK4" s="136"/>
      <c r="RL4" s="136"/>
      <c r="RM4" s="136"/>
      <c r="RN4" s="136"/>
      <c r="RO4" s="136"/>
      <c r="RP4" s="136"/>
      <c r="RQ4" s="136"/>
      <c r="RR4" s="136"/>
      <c r="RS4" s="136"/>
      <c r="RT4" s="136"/>
      <c r="RU4" s="136"/>
      <c r="RV4" s="136"/>
      <c r="RW4" s="136"/>
      <c r="RX4" s="136"/>
      <c r="RY4" s="136"/>
      <c r="RZ4" s="136"/>
      <c r="SA4" s="136"/>
      <c r="SB4" s="136"/>
      <c r="SC4" s="136"/>
      <c r="SD4" s="136"/>
      <c r="SE4" s="136"/>
      <c r="SF4" s="136"/>
      <c r="SG4" s="136"/>
      <c r="SH4" s="136"/>
      <c r="SI4" s="136"/>
      <c r="SJ4" s="136"/>
      <c r="SK4" s="136"/>
      <c r="SL4" s="136"/>
      <c r="SM4" s="136"/>
      <c r="SN4" s="136"/>
      <c r="SO4" s="136"/>
      <c r="SP4" s="136"/>
      <c r="SQ4" s="136"/>
      <c r="SR4" s="136"/>
      <c r="SS4" s="136"/>
      <c r="ST4" s="136"/>
      <c r="SU4" s="136"/>
      <c r="SV4" s="136"/>
      <c r="SW4" s="136"/>
      <c r="SX4" s="136"/>
      <c r="SY4" s="136"/>
      <c r="SZ4" s="136"/>
      <c r="TA4" s="136"/>
      <c r="TB4" s="136"/>
      <c r="TC4" s="136"/>
      <c r="TD4" s="136"/>
      <c r="TE4" s="136"/>
      <c r="TF4" s="136"/>
      <c r="TG4" s="136"/>
      <c r="TH4" s="136"/>
      <c r="TI4" s="136"/>
      <c r="TJ4" s="136"/>
      <c r="TK4" s="136"/>
      <c r="TL4" s="136"/>
      <c r="TM4" s="136"/>
      <c r="TN4" s="136"/>
      <c r="TO4" s="136"/>
      <c r="TP4" s="136"/>
      <c r="TQ4" s="136"/>
      <c r="TR4" s="136"/>
      <c r="TS4" s="136"/>
      <c r="TT4" s="136"/>
      <c r="TU4" s="136"/>
      <c r="TV4" s="136"/>
      <c r="TW4" s="136"/>
      <c r="TX4" s="136"/>
      <c r="TY4" s="136"/>
      <c r="TZ4" s="136"/>
      <c r="UA4" s="136"/>
      <c r="UB4" s="136"/>
      <c r="UC4" s="136"/>
      <c r="UD4" s="136"/>
      <c r="UE4" s="136"/>
      <c r="UF4" s="136"/>
      <c r="UG4" s="136"/>
      <c r="UH4" s="136"/>
      <c r="UI4" s="136"/>
      <c r="UJ4" s="136"/>
      <c r="UK4" s="136"/>
      <c r="UL4" s="136"/>
      <c r="UM4" s="136"/>
      <c r="UN4" s="136"/>
      <c r="UO4" s="136"/>
      <c r="UP4" s="136"/>
      <c r="UQ4" s="136"/>
      <c r="UR4" s="136"/>
      <c r="US4" s="136"/>
      <c r="UT4" s="136"/>
      <c r="UU4" s="136"/>
      <c r="UV4" s="136"/>
      <c r="UW4" s="136"/>
      <c r="UX4" s="136"/>
      <c r="UY4" s="136"/>
      <c r="UZ4" s="136"/>
      <c r="VA4" s="136"/>
      <c r="VB4" s="136"/>
      <c r="VC4" s="136"/>
      <c r="VD4" s="136"/>
      <c r="VE4" s="136"/>
      <c r="VF4" s="136"/>
      <c r="VG4" s="136"/>
      <c r="VH4" s="136"/>
      <c r="VI4" s="136"/>
      <c r="VJ4" s="136"/>
      <c r="VK4" s="136"/>
      <c r="VL4" s="136"/>
      <c r="VM4" s="136"/>
      <c r="VN4" s="136"/>
      <c r="VO4" s="136"/>
      <c r="VP4" s="136"/>
      <c r="VQ4" s="136"/>
      <c r="VR4" s="136"/>
      <c r="VS4" s="136"/>
      <c r="VT4" s="136"/>
      <c r="VU4" s="136"/>
      <c r="VV4" s="136"/>
      <c r="VW4" s="136"/>
      <c r="VX4" s="136"/>
      <c r="VY4" s="136"/>
      <c r="VZ4" s="136"/>
      <c r="WA4" s="136"/>
      <c r="WB4" s="136"/>
      <c r="WC4" s="136"/>
      <c r="WD4" s="136"/>
      <c r="WE4" s="136"/>
      <c r="WF4" s="136"/>
      <c r="WG4" s="136"/>
      <c r="WH4" s="136"/>
      <c r="WI4" s="136"/>
      <c r="WJ4" s="136"/>
      <c r="WK4" s="136"/>
      <c r="WL4" s="136"/>
      <c r="WM4" s="136"/>
      <c r="WN4" s="136"/>
      <c r="WO4" s="136"/>
      <c r="WP4" s="136"/>
      <c r="WQ4" s="136"/>
      <c r="WR4" s="136"/>
      <c r="WS4" s="136"/>
      <c r="WT4" s="136"/>
      <c r="WU4" s="136"/>
      <c r="WV4" s="136"/>
      <c r="WW4" s="136"/>
      <c r="WX4" s="136"/>
      <c r="WY4" s="136"/>
      <c r="WZ4" s="136"/>
      <c r="XA4" s="136"/>
      <c r="XB4" s="136"/>
      <c r="XC4" s="136"/>
      <c r="XD4" s="136"/>
      <c r="XE4" s="136"/>
      <c r="XF4" s="136"/>
      <c r="XG4" s="136"/>
      <c r="XH4" s="136"/>
      <c r="XI4" s="136"/>
      <c r="XJ4" s="136"/>
      <c r="XK4" s="136"/>
      <c r="XL4" s="136"/>
      <c r="XM4" s="136"/>
      <c r="XN4" s="136"/>
      <c r="XO4" s="136"/>
      <c r="XP4" s="136"/>
      <c r="XQ4" s="136"/>
      <c r="XR4" s="136"/>
      <c r="XS4" s="136"/>
      <c r="XT4" s="136"/>
      <c r="XU4" s="136"/>
      <c r="XV4" s="136"/>
      <c r="XW4" s="136"/>
      <c r="XX4" s="136"/>
      <c r="XY4" s="136"/>
      <c r="XZ4" s="136"/>
      <c r="YA4" s="136"/>
      <c r="YB4" s="136"/>
      <c r="YC4" s="136"/>
      <c r="YD4" s="136"/>
      <c r="YE4" s="136"/>
      <c r="YF4" s="136"/>
      <c r="YG4" s="136"/>
      <c r="YH4" s="136"/>
      <c r="YI4" s="136"/>
      <c r="YJ4" s="136"/>
      <c r="YK4" s="136"/>
      <c r="YL4" s="136"/>
      <c r="YM4" s="136"/>
      <c r="YN4" s="136"/>
      <c r="YO4" s="136"/>
      <c r="YP4" s="136"/>
      <c r="YQ4" s="136"/>
      <c r="YR4" s="136"/>
      <c r="YS4" s="136"/>
      <c r="YT4" s="136"/>
      <c r="YU4" s="136"/>
      <c r="YV4" s="136"/>
      <c r="YW4" s="136"/>
      <c r="YX4" s="136"/>
      <c r="YY4" s="136"/>
      <c r="YZ4" s="136"/>
      <c r="ZA4" s="136"/>
      <c r="ZB4" s="136"/>
      <c r="ZC4" s="136"/>
      <c r="ZD4" s="136"/>
      <c r="ZE4" s="136"/>
      <c r="ZF4" s="136"/>
      <c r="ZG4" s="136"/>
      <c r="ZH4" s="136"/>
      <c r="ZI4" s="136"/>
      <c r="ZJ4" s="136"/>
      <c r="ZK4" s="136"/>
      <c r="ZL4" s="136"/>
      <c r="ZM4" s="136"/>
      <c r="ZN4" s="136"/>
      <c r="ZO4" s="136"/>
      <c r="ZP4" s="136"/>
      <c r="ZQ4" s="136"/>
      <c r="ZR4" s="136"/>
      <c r="ZS4" s="136"/>
      <c r="ZT4" s="136"/>
      <c r="ZU4" s="136"/>
      <c r="ZV4" s="136"/>
      <c r="ZW4" s="136"/>
      <c r="ZX4" s="136"/>
      <c r="ZY4" s="136"/>
      <c r="ZZ4" s="136"/>
      <c r="AAA4" s="136"/>
      <c r="AAB4" s="136"/>
      <c r="AAC4" s="136"/>
      <c r="AAD4" s="136"/>
      <c r="AAE4" s="136"/>
      <c r="AAF4" s="136"/>
      <c r="AAG4" s="136"/>
      <c r="AAH4" s="136"/>
      <c r="AAI4" s="136"/>
      <c r="AAJ4" s="136"/>
      <c r="AAK4" s="136"/>
      <c r="AAL4" s="136"/>
      <c r="AAM4" s="136"/>
      <c r="AAN4" s="136"/>
      <c r="AAO4" s="136"/>
      <c r="AAP4" s="136"/>
      <c r="AAQ4" s="136"/>
      <c r="AAR4" s="136"/>
      <c r="AAS4" s="136"/>
      <c r="AAT4" s="136"/>
      <c r="AAU4" s="136"/>
      <c r="AAV4" s="136"/>
      <c r="AAW4" s="136"/>
      <c r="AAX4" s="136"/>
      <c r="AAY4" s="136"/>
      <c r="AAZ4" s="136"/>
      <c r="ABA4" s="136"/>
      <c r="ABB4" s="136"/>
      <c r="ABC4" s="136"/>
      <c r="ABD4" s="136"/>
      <c r="ABE4" s="136"/>
      <c r="ABF4" s="136"/>
      <c r="ABG4" s="136"/>
      <c r="ABH4" s="136"/>
      <c r="ABI4" s="136"/>
      <c r="ABJ4" s="136"/>
      <c r="ABK4" s="136"/>
      <c r="ABL4" s="136"/>
      <c r="ABM4" s="136"/>
      <c r="ABN4" s="136"/>
      <c r="ABO4" s="136"/>
      <c r="ABP4" s="136"/>
      <c r="ABQ4" s="136"/>
      <c r="ABR4" s="136"/>
      <c r="ABS4" s="136"/>
      <c r="ABT4" s="136"/>
      <c r="ABU4" s="136"/>
      <c r="ABV4" s="136"/>
      <c r="ABW4" s="136"/>
      <c r="ABX4" s="136"/>
      <c r="ABY4" s="136"/>
      <c r="ABZ4" s="136"/>
      <c r="ACA4" s="136"/>
      <c r="ACB4" s="136"/>
      <c r="ACC4" s="136"/>
      <c r="ACD4" s="136"/>
      <c r="ACE4" s="136"/>
      <c r="ACF4" s="136"/>
      <c r="ACG4" s="136"/>
      <c r="ACH4" s="136"/>
      <c r="ACI4" s="136"/>
      <c r="ACJ4" s="136"/>
      <c r="ACK4" s="136"/>
      <c r="ACL4" s="136"/>
      <c r="ACM4" s="136"/>
      <c r="ACN4" s="136"/>
      <c r="ACO4" s="136"/>
      <c r="ACP4" s="136"/>
      <c r="ACQ4" s="136"/>
      <c r="ACR4" s="136"/>
      <c r="ACS4" s="136"/>
      <c r="ACT4" s="136"/>
      <c r="ACU4" s="136"/>
      <c r="ACV4" s="136"/>
      <c r="ACW4" s="136"/>
      <c r="ACX4" s="136"/>
      <c r="ACY4" s="136"/>
      <c r="ACZ4" s="136"/>
      <c r="ADA4" s="136"/>
      <c r="ADB4" s="136"/>
      <c r="ADC4" s="136"/>
      <c r="ADD4" s="136"/>
      <c r="ADE4" s="136"/>
      <c r="ADF4" s="136"/>
      <c r="ADG4" s="136"/>
      <c r="ADH4" s="136"/>
      <c r="ADI4" s="136"/>
      <c r="ADJ4" s="136"/>
      <c r="ADK4" s="136"/>
      <c r="ADL4" s="136"/>
      <c r="ADM4" s="136"/>
      <c r="ADN4" s="136"/>
      <c r="ADO4" s="136"/>
      <c r="ADP4" s="136"/>
      <c r="ADQ4" s="136"/>
      <c r="ADR4" s="136"/>
      <c r="ADS4" s="136"/>
      <c r="ADT4" s="136"/>
      <c r="ADU4" s="136"/>
      <c r="ADV4" s="136"/>
      <c r="ADW4" s="136"/>
      <c r="ADX4" s="136"/>
      <c r="ADY4" s="136"/>
      <c r="ADZ4" s="136"/>
      <c r="AEA4" s="136"/>
      <c r="AEB4" s="136"/>
      <c r="AEC4" s="136"/>
      <c r="AED4" s="136"/>
      <c r="AEE4" s="136"/>
      <c r="AEF4" s="136"/>
      <c r="AEG4" s="136"/>
      <c r="AEH4" s="136"/>
      <c r="AEI4" s="136"/>
      <c r="AEJ4" s="136"/>
      <c r="AEK4" s="136"/>
      <c r="AEL4" s="136"/>
      <c r="AEM4" s="136"/>
      <c r="AEN4" s="136"/>
      <c r="AEO4" s="136"/>
      <c r="AEP4" s="136"/>
      <c r="AEQ4" s="136"/>
      <c r="AER4" s="136"/>
      <c r="AES4" s="136"/>
      <c r="AET4" s="136"/>
      <c r="AEU4" s="136"/>
      <c r="AEV4" s="136"/>
      <c r="AEW4" s="136"/>
      <c r="AEX4" s="136"/>
      <c r="AEY4" s="136"/>
      <c r="AEZ4" s="136"/>
      <c r="AFA4" s="136"/>
      <c r="AFB4" s="136"/>
      <c r="AFC4" s="136"/>
      <c r="AFD4" s="136"/>
      <c r="AFE4" s="136"/>
      <c r="AFF4" s="136"/>
      <c r="AFG4" s="136"/>
      <c r="AFH4" s="136"/>
      <c r="AFI4" s="136"/>
      <c r="AFJ4" s="136"/>
      <c r="AFK4" s="136"/>
      <c r="AFL4" s="136"/>
      <c r="AFM4" s="136"/>
      <c r="AFN4" s="136"/>
      <c r="AFO4" s="136"/>
      <c r="AFP4" s="136"/>
      <c r="AFQ4" s="136"/>
      <c r="AFR4" s="136"/>
      <c r="AFS4" s="136"/>
      <c r="AFT4" s="136"/>
      <c r="AFU4" s="136"/>
      <c r="AFV4" s="136"/>
      <c r="AFW4" s="136"/>
      <c r="AFX4" s="136"/>
      <c r="AFY4" s="136"/>
      <c r="AFZ4" s="136"/>
      <c r="AGA4" s="136"/>
      <c r="AGB4" s="136"/>
      <c r="AGC4" s="136"/>
      <c r="AGD4" s="136"/>
      <c r="AGE4" s="136"/>
      <c r="AGF4" s="136"/>
      <c r="AGG4" s="136"/>
      <c r="AGH4" s="136"/>
      <c r="AGI4" s="136"/>
      <c r="AGJ4" s="136"/>
      <c r="AGK4" s="136"/>
      <c r="AGL4" s="136"/>
      <c r="AGM4" s="136"/>
      <c r="AGN4" s="136"/>
      <c r="AGO4" s="136"/>
      <c r="AGP4" s="136"/>
      <c r="AGQ4" s="136"/>
      <c r="AGR4" s="136"/>
      <c r="AGS4" s="136"/>
      <c r="AGT4" s="136"/>
      <c r="AGU4" s="136"/>
      <c r="AGV4" s="136"/>
      <c r="AGW4" s="136"/>
      <c r="AGX4" s="136"/>
      <c r="AGY4" s="136"/>
      <c r="AGZ4" s="136"/>
      <c r="AHA4" s="136"/>
      <c r="AHB4" s="136"/>
      <c r="AHC4" s="136"/>
      <c r="AHD4" s="136"/>
      <c r="AHE4" s="136"/>
      <c r="AHF4" s="136"/>
      <c r="AHG4" s="136"/>
      <c r="AHH4" s="136"/>
      <c r="AHI4" s="136"/>
      <c r="AHJ4" s="136"/>
      <c r="AHK4" s="136"/>
      <c r="AHL4" s="136"/>
      <c r="AHM4" s="136"/>
      <c r="AHN4" s="136"/>
      <c r="AHO4" s="136"/>
      <c r="AHP4" s="136"/>
      <c r="AHQ4" s="136"/>
      <c r="AHR4" s="136"/>
      <c r="AHS4" s="136"/>
      <c r="AHT4" s="136"/>
      <c r="AHU4" s="136"/>
      <c r="AHV4" s="136"/>
      <c r="AHW4" s="136"/>
      <c r="AHX4" s="136"/>
      <c r="AHY4" s="136"/>
      <c r="AHZ4" s="136"/>
      <c r="AIA4" s="136"/>
      <c r="AIB4" s="136"/>
      <c r="AIC4" s="136"/>
      <c r="AID4" s="136"/>
      <c r="AIE4" s="136"/>
      <c r="AIF4" s="136"/>
      <c r="AIG4" s="136"/>
      <c r="AIH4" s="136"/>
      <c r="AII4" s="136"/>
      <c r="AIJ4" s="136"/>
      <c r="AIK4" s="136"/>
      <c r="AIL4" s="136"/>
      <c r="AIM4" s="136"/>
      <c r="AIN4" s="136"/>
      <c r="AIO4" s="136"/>
      <c r="AIP4" s="136"/>
      <c r="AIQ4" s="136"/>
      <c r="AIR4" s="136"/>
      <c r="AIS4" s="136"/>
      <c r="AIT4" s="136"/>
      <c r="AIU4" s="136"/>
      <c r="AIV4" s="136"/>
      <c r="AIW4" s="136"/>
      <c r="AIX4" s="136"/>
      <c r="AIY4" s="136"/>
      <c r="AIZ4" s="136"/>
      <c r="AJA4" s="136"/>
      <c r="AJB4" s="136"/>
      <c r="AJC4" s="136"/>
      <c r="AJD4" s="136"/>
      <c r="AJE4" s="136"/>
      <c r="AJF4" s="136"/>
      <c r="AJG4" s="136"/>
      <c r="AJH4" s="136"/>
      <c r="AJI4" s="136"/>
      <c r="AJJ4" s="136"/>
      <c r="AJK4" s="136"/>
      <c r="AJL4" s="136"/>
      <c r="AJM4" s="136"/>
      <c r="AJN4" s="136"/>
      <c r="AJO4" s="136"/>
      <c r="AJP4" s="136"/>
      <c r="AJQ4" s="136"/>
      <c r="AJR4" s="136"/>
      <c r="AJS4" s="136"/>
      <c r="AJT4" s="136"/>
      <c r="AJU4" s="136"/>
      <c r="AJV4" s="136"/>
      <c r="AJW4" s="136"/>
      <c r="AJX4" s="136"/>
      <c r="AJY4" s="136"/>
      <c r="AJZ4" s="136"/>
      <c r="AKA4" s="136"/>
      <c r="AKB4" s="136"/>
      <c r="AKC4" s="136"/>
      <c r="AKD4" s="136"/>
      <c r="AKE4" s="136"/>
      <c r="AKF4" s="136"/>
      <c r="AKG4" s="136"/>
      <c r="AKH4" s="136"/>
      <c r="AKI4" s="136"/>
      <c r="AKJ4" s="136"/>
      <c r="AKK4" s="136"/>
      <c r="AKL4" s="136"/>
      <c r="AKM4" s="136"/>
      <c r="AKN4" s="136"/>
      <c r="AKO4" s="136"/>
      <c r="AKP4" s="136"/>
      <c r="AKQ4" s="136"/>
      <c r="AKR4" s="136"/>
      <c r="AKS4" s="136"/>
      <c r="AKT4" s="136"/>
      <c r="AKU4" s="136"/>
      <c r="AKV4" s="136"/>
      <c r="AKW4" s="136"/>
      <c r="AKX4" s="136"/>
      <c r="AKY4" s="136"/>
      <c r="AKZ4" s="136"/>
      <c r="ALA4" s="136"/>
      <c r="ALB4" s="136"/>
      <c r="ALC4" s="136"/>
      <c r="ALD4" s="136"/>
      <c r="ALE4" s="136"/>
      <c r="ALF4" s="136"/>
      <c r="ALG4" s="136"/>
      <c r="ALH4" s="136"/>
      <c r="ALI4" s="136"/>
      <c r="ALJ4" s="136"/>
      <c r="ALK4" s="136"/>
      <c r="ALL4" s="136"/>
      <c r="ALM4" s="136"/>
      <c r="ALN4" s="136"/>
      <c r="ALO4" s="136"/>
      <c r="ALP4" s="136"/>
      <c r="ALQ4" s="136"/>
      <c r="ALR4" s="136"/>
      <c r="ALS4" s="136"/>
      <c r="ALT4" s="136"/>
      <c r="ALU4" s="136"/>
      <c r="ALV4" s="136"/>
      <c r="ALW4" s="136"/>
      <c r="ALX4" s="136"/>
      <c r="ALY4" s="136"/>
      <c r="ALZ4" s="136"/>
      <c r="AMA4" s="136"/>
      <c r="AMB4" s="136"/>
      <c r="AMC4" s="136"/>
      <c r="AMD4" s="136"/>
      <c r="AME4" s="136"/>
      <c r="AMF4" s="136"/>
      <c r="AMG4" s="136"/>
      <c r="AMH4" s="136"/>
      <c r="AMI4" s="136"/>
      <c r="AMJ4" s="136"/>
      <c r="AMK4" s="136"/>
      <c r="AML4" s="136"/>
      <c r="AMM4" s="136"/>
      <c r="AMN4" s="136"/>
      <c r="AMO4" s="136"/>
      <c r="AMP4" s="136"/>
      <c r="AMQ4" s="136"/>
      <c r="AMR4" s="136"/>
      <c r="AMS4" s="136"/>
      <c r="AMT4" s="136"/>
      <c r="AMU4" s="136"/>
      <c r="AMV4" s="136"/>
      <c r="AMW4" s="136"/>
      <c r="AMX4" s="136"/>
      <c r="AMY4" s="136"/>
      <c r="AMZ4" s="136"/>
      <c r="ANA4" s="136"/>
      <c r="ANB4" s="136"/>
      <c r="ANC4" s="136"/>
      <c r="AND4" s="136"/>
      <c r="ANE4" s="136"/>
      <c r="ANF4" s="136"/>
      <c r="ANG4" s="136"/>
      <c r="ANH4" s="136"/>
      <c r="ANI4" s="136"/>
      <c r="ANJ4" s="136"/>
      <c r="ANK4" s="136"/>
      <c r="ANL4" s="136"/>
      <c r="ANM4" s="136"/>
      <c r="ANN4" s="136"/>
      <c r="ANO4" s="136"/>
      <c r="ANP4" s="136"/>
      <c r="ANQ4" s="136"/>
      <c r="ANR4" s="136"/>
      <c r="ANS4" s="136"/>
      <c r="ANT4" s="136"/>
      <c r="ANU4" s="136"/>
      <c r="ANV4" s="136"/>
      <c r="ANW4" s="136"/>
      <c r="ANX4" s="136"/>
      <c r="ANY4" s="136"/>
      <c r="ANZ4" s="136"/>
      <c r="AOA4" s="136"/>
      <c r="AOB4" s="136"/>
      <c r="AOC4" s="136"/>
      <c r="AOD4" s="136"/>
      <c r="AOE4" s="136"/>
      <c r="AOF4" s="136"/>
      <c r="AOG4" s="136"/>
      <c r="AOH4" s="136"/>
      <c r="AOI4" s="136"/>
      <c r="AOJ4" s="136"/>
      <c r="AOK4" s="136"/>
      <c r="AOL4" s="136"/>
      <c r="AOM4" s="136"/>
      <c r="AON4" s="136"/>
      <c r="AOO4" s="136"/>
      <c r="AOP4" s="136"/>
      <c r="AOQ4" s="136"/>
      <c r="AOR4" s="136"/>
      <c r="AOS4" s="136"/>
      <c r="AOT4" s="136"/>
      <c r="AOU4" s="136"/>
      <c r="AOV4" s="136"/>
      <c r="AOW4" s="136"/>
      <c r="AOX4" s="136"/>
      <c r="AOY4" s="136"/>
      <c r="AOZ4" s="136"/>
      <c r="APA4" s="136"/>
      <c r="APB4" s="136"/>
      <c r="APC4" s="136"/>
      <c r="APD4" s="136"/>
      <c r="APE4" s="136"/>
      <c r="APF4" s="136"/>
      <c r="APG4" s="136"/>
      <c r="APH4" s="136"/>
      <c r="API4" s="136"/>
      <c r="APJ4" s="136"/>
      <c r="APK4" s="136"/>
      <c r="APL4" s="136"/>
      <c r="APM4" s="136"/>
      <c r="APN4" s="136"/>
      <c r="APO4" s="136"/>
      <c r="APP4" s="136"/>
      <c r="APQ4" s="136"/>
      <c r="APR4" s="136"/>
      <c r="APS4" s="136"/>
      <c r="APT4" s="136"/>
      <c r="APU4" s="136"/>
      <c r="APV4" s="136"/>
      <c r="APW4" s="136"/>
      <c r="APX4" s="136"/>
      <c r="APY4" s="136"/>
      <c r="APZ4" s="136"/>
      <c r="AQA4" s="136"/>
      <c r="AQB4" s="136"/>
      <c r="AQC4" s="136"/>
      <c r="AQD4" s="136"/>
      <c r="AQE4" s="136"/>
      <c r="AQF4" s="136"/>
      <c r="AQG4" s="136"/>
      <c r="AQH4" s="136"/>
      <c r="AQI4" s="136"/>
      <c r="AQJ4" s="136"/>
      <c r="AQK4" s="136"/>
      <c r="AQL4" s="136"/>
      <c r="AQM4" s="136"/>
      <c r="AQN4" s="136"/>
      <c r="AQO4" s="136"/>
      <c r="AQP4" s="136"/>
      <c r="AQQ4" s="136"/>
      <c r="AQR4" s="136"/>
      <c r="AQS4" s="136"/>
      <c r="AQT4" s="136"/>
      <c r="AQU4" s="136"/>
      <c r="AQV4" s="136"/>
      <c r="AQW4" s="136"/>
      <c r="AQX4" s="136"/>
      <c r="AQY4" s="136"/>
      <c r="AQZ4" s="136"/>
      <c r="ARA4" s="136"/>
      <c r="ARB4" s="136"/>
      <c r="ARC4" s="136"/>
      <c r="ARD4" s="136"/>
      <c r="ARE4" s="136"/>
      <c r="ARF4" s="136"/>
      <c r="ARG4" s="136"/>
      <c r="ARH4" s="136"/>
      <c r="ARI4" s="136"/>
      <c r="ARJ4" s="136"/>
      <c r="ARK4" s="136"/>
      <c r="ARL4" s="136"/>
      <c r="ARM4" s="136"/>
      <c r="ARN4" s="136"/>
      <c r="ARO4" s="136"/>
      <c r="ARP4" s="136"/>
      <c r="ARQ4" s="136"/>
      <c r="ARR4" s="136"/>
      <c r="ARS4" s="136"/>
      <c r="ART4" s="136"/>
      <c r="ARU4" s="136"/>
      <c r="ARV4" s="136"/>
      <c r="ARW4" s="136"/>
      <c r="ARX4" s="136"/>
      <c r="ARY4" s="136"/>
      <c r="ARZ4" s="136"/>
      <c r="ASA4" s="136"/>
      <c r="ASB4" s="136"/>
      <c r="ASC4" s="136"/>
      <c r="ASD4" s="136"/>
      <c r="ASE4" s="136"/>
      <c r="ASF4" s="136"/>
      <c r="ASG4" s="136"/>
      <c r="ASH4" s="136"/>
      <c r="ASI4" s="136"/>
      <c r="ASJ4" s="136"/>
      <c r="ASK4" s="136"/>
      <c r="ASL4" s="136"/>
      <c r="ASM4" s="136"/>
      <c r="ASN4" s="136"/>
      <c r="ASO4" s="136"/>
      <c r="ASP4" s="136"/>
      <c r="ASQ4" s="136"/>
      <c r="ASR4" s="136"/>
      <c r="ASS4" s="136"/>
      <c r="AST4" s="136"/>
      <c r="ASU4" s="136"/>
      <c r="ASV4" s="136"/>
      <c r="ASW4" s="136"/>
      <c r="ASX4" s="136"/>
      <c r="ASY4" s="136"/>
      <c r="ASZ4" s="136"/>
      <c r="ATA4" s="136"/>
      <c r="ATB4" s="136"/>
      <c r="ATC4" s="136"/>
      <c r="ATD4" s="136"/>
      <c r="ATE4" s="136"/>
      <c r="ATF4" s="136"/>
      <c r="ATG4" s="136"/>
      <c r="ATH4" s="136"/>
      <c r="ATI4" s="136"/>
      <c r="ATJ4" s="136"/>
      <c r="ATK4" s="136"/>
      <c r="ATL4" s="136"/>
      <c r="ATM4" s="136"/>
      <c r="ATN4" s="136"/>
      <c r="ATO4" s="136"/>
      <c r="ATP4" s="136"/>
      <c r="ATQ4" s="136"/>
      <c r="ATR4" s="136"/>
      <c r="ATS4" s="136"/>
      <c r="ATT4" s="136"/>
      <c r="ATU4" s="136"/>
      <c r="ATV4" s="136"/>
      <c r="ATW4" s="136"/>
      <c r="ATX4" s="136"/>
      <c r="ATY4" s="136"/>
      <c r="ATZ4" s="136"/>
      <c r="AUA4" s="136"/>
      <c r="AUB4" s="136"/>
      <c r="AUC4" s="136"/>
      <c r="AUD4" s="136"/>
      <c r="AUE4" s="136"/>
      <c r="AUF4" s="136"/>
      <c r="AUG4" s="136"/>
      <c r="AUH4" s="136"/>
      <c r="AUI4" s="136"/>
      <c r="AUJ4" s="136"/>
      <c r="AUK4" s="136"/>
      <c r="AUL4" s="136"/>
      <c r="AUM4" s="136"/>
      <c r="AUN4" s="136"/>
      <c r="AUO4" s="136"/>
      <c r="AUP4" s="136"/>
      <c r="AUQ4" s="136"/>
      <c r="AUR4" s="136"/>
      <c r="AUS4" s="136"/>
      <c r="AUT4" s="136"/>
      <c r="AUU4" s="136"/>
      <c r="AUV4" s="136"/>
      <c r="AUW4" s="136"/>
      <c r="AUX4" s="136"/>
      <c r="AUY4" s="136"/>
      <c r="AUZ4" s="136"/>
      <c r="AVA4" s="136"/>
      <c r="AVB4" s="136"/>
      <c r="AVC4" s="136"/>
      <c r="AVD4" s="136"/>
      <c r="AVE4" s="136"/>
      <c r="AVF4" s="136"/>
      <c r="AVG4" s="136"/>
      <c r="AVH4" s="136"/>
      <c r="AVI4" s="136"/>
      <c r="AVJ4" s="136"/>
      <c r="AVK4" s="136"/>
      <c r="AVL4" s="136"/>
      <c r="AVM4" s="136"/>
      <c r="AVN4" s="136"/>
      <c r="AVO4" s="136"/>
      <c r="AVP4" s="136"/>
      <c r="AVQ4" s="136"/>
      <c r="AVR4" s="136"/>
      <c r="AVS4" s="136"/>
      <c r="AVT4" s="136"/>
      <c r="AVU4" s="136"/>
      <c r="AVV4" s="136"/>
      <c r="AVW4" s="136"/>
      <c r="AVX4" s="136"/>
      <c r="AVY4" s="136"/>
      <c r="AVZ4" s="136"/>
      <c r="AWA4" s="136"/>
      <c r="AWB4" s="136"/>
      <c r="AWC4" s="136"/>
      <c r="AWD4" s="136"/>
      <c r="AWE4" s="136"/>
      <c r="AWF4" s="136"/>
      <c r="AWG4" s="136"/>
      <c r="AWH4" s="136"/>
      <c r="AWI4" s="136"/>
      <c r="AWJ4" s="136"/>
      <c r="AWK4" s="136"/>
      <c r="AWL4" s="136"/>
      <c r="AWM4" s="136"/>
      <c r="AWN4" s="136"/>
      <c r="AWO4" s="136"/>
      <c r="AWP4" s="136"/>
      <c r="AWQ4" s="136"/>
      <c r="AWR4" s="136"/>
      <c r="AWS4" s="136"/>
      <c r="AWT4" s="136"/>
      <c r="AWU4" s="136"/>
      <c r="AWV4" s="136"/>
      <c r="AWW4" s="136"/>
      <c r="AWX4" s="136"/>
      <c r="AWY4" s="136"/>
      <c r="AWZ4" s="136"/>
      <c r="AXA4" s="136"/>
      <c r="AXB4" s="136"/>
      <c r="AXC4" s="136"/>
      <c r="AXD4" s="136"/>
      <c r="AXE4" s="136"/>
      <c r="AXF4" s="136"/>
      <c r="AXG4" s="136"/>
      <c r="AXH4" s="136"/>
      <c r="AXI4" s="136"/>
      <c r="AXJ4" s="136"/>
      <c r="AXK4" s="136"/>
      <c r="AXL4" s="136"/>
      <c r="AXM4" s="136"/>
      <c r="AXN4" s="136"/>
      <c r="AXO4" s="136"/>
      <c r="AXP4" s="136"/>
      <c r="AXQ4" s="136"/>
      <c r="AXR4" s="136"/>
      <c r="AXS4" s="136"/>
      <c r="AXT4" s="136"/>
      <c r="AXU4" s="136"/>
      <c r="AXV4" s="136"/>
      <c r="AXW4" s="136"/>
      <c r="AXX4" s="136"/>
      <c r="AXY4" s="136"/>
      <c r="AXZ4" s="136"/>
      <c r="AYA4" s="136"/>
      <c r="AYB4" s="136"/>
      <c r="AYC4" s="136"/>
      <c r="AYD4" s="136"/>
      <c r="AYE4" s="136"/>
      <c r="AYF4" s="136"/>
      <c r="AYG4" s="136"/>
      <c r="AYH4" s="136"/>
      <c r="AYI4" s="136"/>
      <c r="AYJ4" s="136"/>
      <c r="AYK4" s="136"/>
      <c r="AYL4" s="136"/>
      <c r="AYM4" s="136"/>
      <c r="AYN4" s="136"/>
      <c r="AYO4" s="136"/>
      <c r="AYP4" s="136"/>
      <c r="AYQ4" s="136"/>
      <c r="AYR4" s="136"/>
      <c r="AYS4" s="136"/>
      <c r="AYT4" s="136"/>
      <c r="AYU4" s="136"/>
      <c r="AYV4" s="136"/>
      <c r="AYW4" s="136"/>
      <c r="AYX4" s="136"/>
      <c r="AYY4" s="136"/>
      <c r="AYZ4" s="136"/>
      <c r="AZA4" s="136"/>
      <c r="AZB4" s="136"/>
      <c r="AZC4" s="136"/>
      <c r="AZD4" s="136"/>
      <c r="AZE4" s="136"/>
      <c r="AZF4" s="136"/>
      <c r="AZG4" s="136"/>
      <c r="AZH4" s="136"/>
      <c r="AZI4" s="136"/>
      <c r="AZJ4" s="136"/>
      <c r="AZK4" s="136"/>
      <c r="AZL4" s="136"/>
      <c r="AZM4" s="136"/>
      <c r="AZN4" s="136"/>
      <c r="AZO4" s="136"/>
      <c r="AZP4" s="136"/>
      <c r="AZQ4" s="136"/>
      <c r="AZR4" s="136"/>
      <c r="AZS4" s="136"/>
      <c r="AZT4" s="136"/>
      <c r="AZU4" s="136"/>
      <c r="AZV4" s="136"/>
      <c r="AZW4" s="136"/>
      <c r="AZX4" s="136"/>
      <c r="AZY4" s="136"/>
      <c r="AZZ4" s="136"/>
      <c r="BAA4" s="136"/>
      <c r="BAB4" s="136"/>
      <c r="BAC4" s="136"/>
      <c r="BAD4" s="136"/>
      <c r="BAE4" s="136"/>
      <c r="BAF4" s="136"/>
      <c r="BAG4" s="136"/>
      <c r="BAH4" s="136"/>
      <c r="BAI4" s="136"/>
      <c r="BAJ4" s="136"/>
      <c r="BAK4" s="136"/>
      <c r="BAL4" s="136"/>
      <c r="BAM4" s="136"/>
      <c r="BAN4" s="136"/>
      <c r="BAO4" s="136"/>
      <c r="BAP4" s="136"/>
      <c r="BAQ4" s="136"/>
      <c r="BAR4" s="136"/>
      <c r="BAS4" s="136"/>
      <c r="BAT4" s="136"/>
      <c r="BAU4" s="136"/>
      <c r="BAV4" s="136"/>
      <c r="BAW4" s="136"/>
      <c r="BAX4" s="136"/>
      <c r="BAY4" s="136"/>
      <c r="BAZ4" s="136"/>
      <c r="BBA4" s="136"/>
      <c r="BBB4" s="136"/>
      <c r="BBC4" s="136"/>
      <c r="BBD4" s="136"/>
      <c r="BBE4" s="136"/>
      <c r="BBF4" s="136"/>
      <c r="BBG4" s="136"/>
      <c r="BBH4" s="136"/>
      <c r="BBI4" s="136"/>
      <c r="BBJ4" s="136"/>
      <c r="BBK4" s="136"/>
      <c r="BBL4" s="136"/>
      <c r="BBM4" s="136"/>
      <c r="BBN4" s="136"/>
      <c r="BBO4" s="136"/>
      <c r="BBP4" s="136"/>
      <c r="BBQ4" s="136"/>
      <c r="BBR4" s="136"/>
      <c r="BBS4" s="136"/>
      <c r="BBT4" s="136"/>
      <c r="BBU4" s="136"/>
      <c r="BBV4" s="136"/>
      <c r="BBW4" s="136"/>
      <c r="BBX4" s="136"/>
      <c r="BBY4" s="136"/>
      <c r="BBZ4" s="136"/>
      <c r="BCA4" s="136"/>
      <c r="BCB4" s="136"/>
      <c r="BCC4" s="136"/>
      <c r="BCD4" s="136"/>
      <c r="BCE4" s="136"/>
      <c r="BCF4" s="136"/>
      <c r="BCG4" s="136"/>
      <c r="BCH4" s="136"/>
      <c r="BCI4" s="136"/>
      <c r="BCJ4" s="136"/>
      <c r="BCK4" s="136"/>
      <c r="BCL4" s="136"/>
      <c r="BCM4" s="136"/>
      <c r="BCN4" s="136"/>
      <c r="BCO4" s="136"/>
      <c r="BCP4" s="136"/>
      <c r="BCQ4" s="136"/>
      <c r="BCR4" s="136"/>
      <c r="BCS4" s="136"/>
      <c r="BCT4" s="136"/>
      <c r="BCU4" s="136"/>
      <c r="BCV4" s="136"/>
      <c r="BCW4" s="136"/>
      <c r="BCX4" s="136"/>
      <c r="BCY4" s="136"/>
      <c r="BCZ4" s="136"/>
      <c r="BDA4" s="136"/>
      <c r="BDB4" s="136"/>
      <c r="BDC4" s="136"/>
      <c r="BDD4" s="136"/>
      <c r="BDE4" s="136"/>
      <c r="BDF4" s="136"/>
      <c r="BDG4" s="136"/>
      <c r="BDH4" s="136"/>
      <c r="BDI4" s="136"/>
      <c r="BDJ4" s="136"/>
      <c r="BDK4" s="136"/>
      <c r="BDL4" s="136"/>
      <c r="BDM4" s="136"/>
      <c r="BDN4" s="136"/>
      <c r="BDO4" s="136"/>
      <c r="BDP4" s="136"/>
      <c r="BDQ4" s="136"/>
      <c r="BDR4" s="136"/>
      <c r="BDS4" s="136"/>
      <c r="BDT4" s="136"/>
      <c r="BDU4" s="136"/>
      <c r="BDV4" s="136"/>
      <c r="BDW4" s="136"/>
      <c r="BDX4" s="136"/>
      <c r="BDY4" s="136"/>
      <c r="BDZ4" s="136"/>
      <c r="BEA4" s="136"/>
      <c r="BEB4" s="136"/>
      <c r="BEC4" s="136"/>
      <c r="BED4" s="136"/>
      <c r="BEE4" s="136"/>
      <c r="BEF4" s="136"/>
      <c r="BEG4" s="136"/>
      <c r="BEH4" s="136"/>
      <c r="BEI4" s="136"/>
      <c r="BEJ4" s="136"/>
      <c r="BEK4" s="136"/>
      <c r="BEL4" s="136"/>
      <c r="BEM4" s="136"/>
      <c r="BEN4" s="136"/>
      <c r="BEO4" s="136"/>
      <c r="BEP4" s="136"/>
      <c r="BEQ4" s="136"/>
      <c r="BER4" s="136"/>
      <c r="BES4" s="136"/>
      <c r="BET4" s="136"/>
      <c r="BEU4" s="136"/>
      <c r="BEV4" s="136"/>
      <c r="BEW4" s="136"/>
      <c r="BEX4" s="136"/>
      <c r="BEY4" s="136"/>
      <c r="BEZ4" s="136"/>
      <c r="BFA4" s="136"/>
      <c r="BFB4" s="136"/>
      <c r="BFC4" s="136"/>
      <c r="BFD4" s="136"/>
      <c r="BFE4" s="136"/>
      <c r="BFF4" s="136"/>
      <c r="BFG4" s="136"/>
      <c r="BFH4" s="136"/>
      <c r="BFI4" s="136"/>
      <c r="BFJ4" s="136"/>
      <c r="BFK4" s="136"/>
      <c r="BFL4" s="136"/>
      <c r="BFM4" s="136"/>
      <c r="BFN4" s="136"/>
      <c r="BFO4" s="136"/>
      <c r="BFP4" s="136"/>
      <c r="BFQ4" s="136"/>
      <c r="BFR4" s="136"/>
      <c r="BFS4" s="136"/>
      <c r="BFT4" s="136"/>
      <c r="BFU4" s="136"/>
      <c r="BFV4" s="136"/>
      <c r="BFW4" s="136"/>
      <c r="BFX4" s="136"/>
      <c r="BFY4" s="136"/>
      <c r="BFZ4" s="136"/>
      <c r="BGA4" s="136"/>
      <c r="BGB4" s="136"/>
      <c r="BGC4" s="136"/>
      <c r="BGD4" s="136"/>
      <c r="BGE4" s="136"/>
      <c r="BGF4" s="136"/>
      <c r="BGG4" s="136"/>
      <c r="BGH4" s="136"/>
      <c r="BGI4" s="136"/>
      <c r="BGJ4" s="136"/>
      <c r="BGK4" s="136"/>
      <c r="BGL4" s="136"/>
      <c r="BGM4" s="136"/>
      <c r="BGN4" s="136"/>
      <c r="BGO4" s="136"/>
      <c r="BGP4" s="136"/>
      <c r="BGQ4" s="136"/>
      <c r="BGR4" s="136"/>
      <c r="BGS4" s="136"/>
      <c r="BGT4" s="136"/>
      <c r="BGU4" s="136"/>
      <c r="BGV4" s="136"/>
      <c r="BGW4" s="136"/>
      <c r="BGX4" s="136"/>
      <c r="BGY4" s="136"/>
      <c r="BGZ4" s="136"/>
      <c r="BHA4" s="136"/>
      <c r="BHB4" s="136"/>
      <c r="BHC4" s="136"/>
      <c r="BHD4" s="136"/>
      <c r="BHE4" s="136"/>
      <c r="BHF4" s="136"/>
      <c r="BHG4" s="136"/>
      <c r="BHH4" s="136"/>
      <c r="BHI4" s="136"/>
      <c r="BHJ4" s="136"/>
      <c r="BHK4" s="136"/>
      <c r="BHL4" s="136"/>
      <c r="BHM4" s="136"/>
      <c r="BHN4" s="136"/>
      <c r="BHO4" s="136"/>
      <c r="BHP4" s="136"/>
      <c r="BHQ4" s="136"/>
      <c r="BHR4" s="136"/>
      <c r="BHS4" s="136"/>
      <c r="BHT4" s="136"/>
      <c r="BHU4" s="136"/>
      <c r="BHV4" s="136"/>
      <c r="BHW4" s="136"/>
      <c r="BHX4" s="136"/>
      <c r="BHY4" s="136"/>
      <c r="BHZ4" s="136"/>
      <c r="BIA4" s="136"/>
      <c r="BIB4" s="136"/>
      <c r="BIC4" s="136"/>
      <c r="BID4" s="136"/>
      <c r="BIE4" s="136"/>
      <c r="BIF4" s="136"/>
      <c r="BIG4" s="136"/>
      <c r="BIH4" s="136"/>
      <c r="BII4" s="136"/>
      <c r="BIJ4" s="136"/>
      <c r="BIK4" s="136"/>
      <c r="BIL4" s="136"/>
      <c r="BIM4" s="136"/>
      <c r="BIN4" s="136"/>
      <c r="BIO4" s="136"/>
      <c r="BIP4" s="136"/>
      <c r="BIQ4" s="136"/>
      <c r="BIR4" s="136"/>
      <c r="BIS4" s="136"/>
      <c r="BIT4" s="136"/>
      <c r="BIU4" s="136"/>
      <c r="BIV4" s="136"/>
      <c r="BIW4" s="136"/>
      <c r="BIX4" s="136"/>
      <c r="BIY4" s="136"/>
      <c r="BIZ4" s="136"/>
      <c r="BJA4" s="136"/>
      <c r="BJB4" s="136"/>
      <c r="BJC4" s="136"/>
      <c r="BJD4" s="136"/>
      <c r="BJE4" s="136"/>
      <c r="BJF4" s="136"/>
      <c r="BJG4" s="136"/>
      <c r="BJH4" s="136"/>
      <c r="BJI4" s="136"/>
      <c r="BJJ4" s="136"/>
      <c r="BJK4" s="136"/>
      <c r="BJL4" s="136"/>
      <c r="BJM4" s="136"/>
      <c r="BJN4" s="136"/>
      <c r="BJO4" s="136"/>
      <c r="BJP4" s="136"/>
      <c r="BJQ4" s="136"/>
      <c r="BJR4" s="136"/>
      <c r="BJS4" s="136"/>
      <c r="BJT4" s="136"/>
      <c r="BJU4" s="136"/>
      <c r="BJV4" s="136"/>
      <c r="BJW4" s="136"/>
      <c r="BJX4" s="136"/>
      <c r="BJY4" s="136"/>
      <c r="BJZ4" s="136"/>
      <c r="BKA4" s="136"/>
      <c r="BKB4" s="136"/>
      <c r="BKC4" s="136"/>
      <c r="BKD4" s="136"/>
      <c r="BKE4" s="136"/>
      <c r="BKF4" s="136"/>
      <c r="BKG4" s="136"/>
      <c r="BKH4" s="136"/>
      <c r="BKI4" s="136"/>
      <c r="BKJ4" s="136"/>
      <c r="BKK4" s="136"/>
      <c r="BKL4" s="136"/>
      <c r="BKM4" s="136"/>
      <c r="BKN4" s="136"/>
      <c r="BKO4" s="136"/>
      <c r="BKP4" s="136"/>
      <c r="BKQ4" s="136"/>
      <c r="BKR4" s="136"/>
      <c r="BKS4" s="136"/>
      <c r="BKT4" s="136"/>
      <c r="BKU4" s="136"/>
      <c r="BKV4" s="136"/>
      <c r="BKW4" s="136"/>
      <c r="BKX4" s="136"/>
      <c r="BKY4" s="136"/>
      <c r="BKZ4" s="136"/>
      <c r="BLA4" s="136"/>
      <c r="BLB4" s="136"/>
      <c r="BLC4" s="136"/>
      <c r="BLD4" s="136"/>
      <c r="BLE4" s="136"/>
      <c r="BLF4" s="136"/>
      <c r="BLG4" s="136"/>
      <c r="BLH4" s="136"/>
      <c r="BLI4" s="136"/>
      <c r="BLJ4" s="136"/>
      <c r="BLK4" s="136"/>
      <c r="BLL4" s="136"/>
      <c r="BLO4" s="130"/>
      <c r="BLP4" s="130"/>
      <c r="BLQ4" s="130"/>
      <c r="BLR4" s="130"/>
      <c r="BLS4" s="130"/>
    </row>
    <row r="5" spans="1:1698" ht="46.95" customHeight="1" x14ac:dyDescent="0.2">
      <c r="A5" s="129"/>
      <c r="B5" s="146" t="s">
        <v>440</v>
      </c>
      <c r="C5" s="190" t="s">
        <v>439</v>
      </c>
      <c r="D5" s="146" t="s">
        <v>438</v>
      </c>
      <c r="E5" s="497" t="s">
        <v>979</v>
      </c>
      <c r="F5" s="498"/>
      <c r="G5" s="499"/>
      <c r="H5" s="191" t="s">
        <v>436</v>
      </c>
      <c r="I5" s="500" t="s">
        <v>1443</v>
      </c>
      <c r="J5" s="501"/>
      <c r="K5" s="501"/>
      <c r="L5" s="501"/>
      <c r="M5" s="501"/>
      <c r="N5" s="502"/>
      <c r="O5" s="471" t="s">
        <v>434</v>
      </c>
      <c r="P5" s="472"/>
      <c r="Q5" s="473">
        <v>45685</v>
      </c>
      <c r="R5" s="474"/>
      <c r="S5" s="202"/>
      <c r="T5" s="202"/>
      <c r="U5" s="475"/>
      <c r="V5" s="475"/>
      <c r="W5" s="476"/>
      <c r="X5" s="477"/>
      <c r="Y5" s="126"/>
      <c r="Z5" s="126"/>
      <c r="AA5" s="126"/>
      <c r="AB5" s="126"/>
      <c r="AC5" s="126"/>
      <c r="AD5" s="126"/>
      <c r="AE5" s="126"/>
      <c r="AF5" s="126"/>
      <c r="AG5" s="126"/>
      <c r="AH5" s="126"/>
      <c r="AI5" s="127"/>
      <c r="AJ5" s="127"/>
      <c r="AK5" s="126"/>
      <c r="AL5" s="126"/>
      <c r="AM5" s="126"/>
      <c r="AN5" s="127"/>
      <c r="AO5" s="127"/>
      <c r="AP5" s="126"/>
      <c r="AQ5" s="126"/>
      <c r="AR5" s="127"/>
      <c r="AS5" s="127"/>
      <c r="AT5" s="126"/>
      <c r="AU5" s="126"/>
      <c r="AV5" s="127"/>
      <c r="AW5" s="127"/>
      <c r="AX5" s="126"/>
      <c r="AY5" s="126"/>
      <c r="AZ5" s="127"/>
      <c r="BA5" s="127"/>
      <c r="BB5" s="126"/>
      <c r="BC5" s="126"/>
      <c r="BD5" s="127"/>
      <c r="BE5" s="127"/>
      <c r="BF5" s="126"/>
      <c r="BG5" s="126"/>
      <c r="BH5" s="127"/>
      <c r="BI5" s="127"/>
      <c r="BJ5" s="126"/>
      <c r="BK5" s="126"/>
      <c r="BL5" s="127"/>
      <c r="BM5" s="127"/>
      <c r="BN5" s="126"/>
      <c r="BO5" s="126"/>
      <c r="BP5" s="127"/>
      <c r="BQ5" s="127"/>
      <c r="BR5" s="126"/>
      <c r="BS5" s="126"/>
      <c r="BT5" s="127"/>
      <c r="BU5" s="127"/>
      <c r="BV5" s="126"/>
      <c r="BW5" s="126"/>
      <c r="BX5" s="127"/>
      <c r="BY5" s="127"/>
      <c r="BZ5" s="126"/>
      <c r="CA5" s="126"/>
      <c r="CB5" s="127"/>
      <c r="CC5" s="127"/>
      <c r="CD5" s="126"/>
      <c r="CE5" s="126"/>
      <c r="CF5" s="127"/>
      <c r="CG5" s="127"/>
      <c r="CH5" s="126"/>
      <c r="CI5" s="126"/>
      <c r="CJ5" s="126"/>
      <c r="CK5" s="126"/>
      <c r="CL5" s="126"/>
      <c r="CM5" s="126"/>
      <c r="CN5" s="126"/>
      <c r="CO5" s="126"/>
      <c r="CP5" s="126"/>
      <c r="CQ5" s="126"/>
      <c r="CR5" s="126"/>
      <c r="CS5" s="126"/>
      <c r="CT5" s="126"/>
      <c r="CU5" s="126"/>
      <c r="CV5" s="126"/>
      <c r="CW5" s="126"/>
      <c r="CX5" s="126"/>
      <c r="CY5" s="126"/>
      <c r="CZ5" s="126"/>
      <c r="DA5" s="126"/>
      <c r="DB5" s="125"/>
      <c r="DC5" s="125"/>
      <c r="DD5" s="125"/>
      <c r="DE5" s="125"/>
      <c r="DF5" s="126"/>
      <c r="DG5" s="126"/>
      <c r="DH5" s="126"/>
      <c r="DI5" s="126"/>
      <c r="DJ5" s="126"/>
      <c r="DK5" s="126"/>
      <c r="DL5" s="126"/>
      <c r="DM5" s="125"/>
      <c r="DN5" s="126"/>
      <c r="DO5" s="126"/>
      <c r="DP5" s="126"/>
      <c r="DQ5" s="126"/>
      <c r="DR5" s="126"/>
      <c r="DS5" s="126"/>
      <c r="DT5" s="126"/>
      <c r="DU5" s="126"/>
      <c r="DV5" s="126"/>
      <c r="DW5" s="126"/>
      <c r="DX5" s="126"/>
      <c r="DY5" s="126"/>
      <c r="DZ5" s="126"/>
      <c r="EA5" s="126"/>
      <c r="EB5" s="126"/>
      <c r="EC5" s="126"/>
      <c r="ED5" s="126"/>
      <c r="EE5" s="126"/>
      <c r="EF5" s="126"/>
      <c r="EG5" s="126"/>
      <c r="EH5" s="126"/>
      <c r="EI5" s="126"/>
      <c r="EJ5" s="126"/>
      <c r="EK5" s="126"/>
      <c r="EL5" s="126"/>
      <c r="EM5" s="126"/>
      <c r="EN5" s="126"/>
      <c r="EO5" s="126"/>
      <c r="EP5" s="126"/>
      <c r="EQ5" s="126"/>
      <c r="ER5" s="126"/>
      <c r="ES5" s="126"/>
      <c r="ET5" s="126"/>
      <c r="EU5" s="126"/>
      <c r="EV5" s="126"/>
      <c r="EW5" s="126"/>
      <c r="EX5" s="126"/>
      <c r="EY5" s="126"/>
      <c r="EZ5" s="126"/>
      <c r="FA5" s="126"/>
      <c r="FB5" s="126"/>
      <c r="FC5" s="126"/>
      <c r="FD5" s="126"/>
      <c r="FE5" s="126"/>
      <c r="FF5" s="126"/>
      <c r="FG5" s="126"/>
      <c r="FH5" s="126"/>
      <c r="FI5" s="126"/>
      <c r="FJ5" s="126"/>
      <c r="FK5" s="126"/>
      <c r="FL5" s="126"/>
      <c r="FM5" s="126"/>
      <c r="FN5" s="126"/>
      <c r="FO5" s="126"/>
      <c r="FP5" s="126"/>
      <c r="FQ5" s="126"/>
      <c r="FR5" s="126"/>
      <c r="FS5" s="126"/>
      <c r="FT5" s="126"/>
      <c r="FU5" s="126"/>
      <c r="FV5" s="126"/>
      <c r="FW5" s="126"/>
      <c r="FX5" s="126"/>
      <c r="FY5" s="126"/>
      <c r="FZ5" s="126"/>
      <c r="GA5" s="126"/>
      <c r="GB5" s="126"/>
      <c r="GC5" s="126"/>
      <c r="GD5" s="126"/>
      <c r="GE5" s="126"/>
      <c r="GF5" s="126"/>
      <c r="GG5" s="126"/>
      <c r="GH5" s="126"/>
      <c r="GI5" s="126"/>
      <c r="GJ5" s="129"/>
      <c r="GK5" s="129"/>
      <c r="GL5" s="129"/>
      <c r="GM5" s="129"/>
      <c r="GN5" s="129"/>
      <c r="GO5" s="129"/>
      <c r="GP5" s="129"/>
      <c r="GQ5" s="129"/>
      <c r="GR5" s="129"/>
      <c r="GS5" s="129"/>
      <c r="GT5" s="129"/>
      <c r="GU5" s="129"/>
      <c r="GV5" s="129"/>
      <c r="GW5" s="129"/>
      <c r="GX5" s="129"/>
      <c r="GY5" s="129"/>
      <c r="GZ5" s="129"/>
      <c r="HA5" s="129"/>
      <c r="HB5" s="129"/>
      <c r="HC5" s="129"/>
      <c r="HD5" s="129"/>
      <c r="HE5" s="129"/>
      <c r="HF5" s="129"/>
      <c r="HG5" s="129"/>
    </row>
    <row r="6" spans="1:1698" ht="5.25" customHeight="1" x14ac:dyDescent="0.2">
      <c r="A6" s="129"/>
      <c r="B6" s="125"/>
      <c r="C6" s="126"/>
      <c r="D6" s="125"/>
      <c r="E6" s="125"/>
      <c r="F6" s="125"/>
      <c r="G6" s="127"/>
      <c r="H6" s="127"/>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7"/>
      <c r="AJ6" s="127"/>
      <c r="AK6" s="126"/>
      <c r="AL6" s="126"/>
      <c r="AM6" s="126"/>
      <c r="AN6" s="127"/>
      <c r="AO6" s="127"/>
      <c r="AP6" s="126"/>
      <c r="AQ6" s="126"/>
      <c r="AR6" s="127"/>
      <c r="AS6" s="127"/>
      <c r="AT6" s="126"/>
      <c r="AU6" s="126"/>
      <c r="AV6" s="127"/>
      <c r="AW6" s="127"/>
      <c r="AX6" s="126"/>
      <c r="AY6" s="126"/>
      <c r="AZ6" s="127"/>
      <c r="BA6" s="127"/>
      <c r="BB6" s="126"/>
      <c r="BC6" s="126"/>
      <c r="BD6" s="127"/>
      <c r="BE6" s="127"/>
      <c r="BF6" s="126"/>
      <c r="BG6" s="126"/>
      <c r="BH6" s="127"/>
      <c r="BI6" s="127"/>
      <c r="BJ6" s="126"/>
      <c r="BK6" s="126"/>
      <c r="BL6" s="127"/>
      <c r="BM6" s="127"/>
      <c r="BN6" s="126"/>
      <c r="BO6" s="126"/>
      <c r="BP6" s="127"/>
      <c r="BQ6" s="127"/>
      <c r="BR6" s="126"/>
      <c r="BS6" s="126"/>
      <c r="BT6" s="127"/>
      <c r="BU6" s="127"/>
      <c r="BV6" s="126"/>
      <c r="BW6" s="126"/>
      <c r="BX6" s="127"/>
      <c r="BY6" s="127"/>
      <c r="BZ6" s="126"/>
      <c r="CA6" s="126"/>
      <c r="CB6" s="127"/>
      <c r="CC6" s="127"/>
      <c r="CD6" s="126"/>
      <c r="CE6" s="126"/>
      <c r="CF6" s="127"/>
      <c r="CG6" s="127"/>
      <c r="CH6" s="126"/>
      <c r="CI6" s="126"/>
      <c r="CJ6" s="126"/>
      <c r="CK6" s="126"/>
      <c r="CL6" s="126"/>
      <c r="CM6" s="126"/>
      <c r="CN6" s="126"/>
      <c r="CO6" s="126"/>
      <c r="CP6" s="126"/>
      <c r="CQ6" s="126"/>
      <c r="CR6" s="126"/>
      <c r="CS6" s="126"/>
      <c r="CT6" s="126"/>
      <c r="CU6" s="126"/>
      <c r="CV6" s="126"/>
      <c r="CW6" s="126"/>
      <c r="CX6" s="126"/>
      <c r="CY6" s="126"/>
      <c r="CZ6" s="126"/>
      <c r="DA6" s="126"/>
      <c r="DB6" s="125"/>
      <c r="DC6" s="125"/>
      <c r="DD6" s="125"/>
      <c r="DE6" s="125"/>
      <c r="DF6" s="126"/>
      <c r="DG6" s="126"/>
      <c r="DH6" s="126"/>
      <c r="DI6" s="126"/>
      <c r="DJ6" s="126"/>
      <c r="DK6" s="126"/>
      <c r="DL6" s="126"/>
      <c r="DM6" s="125"/>
      <c r="DN6" s="126"/>
      <c r="DO6" s="126"/>
      <c r="DP6" s="126"/>
      <c r="DQ6" s="126"/>
      <c r="DR6" s="126"/>
      <c r="DS6" s="126"/>
      <c r="DT6" s="126"/>
      <c r="DU6" s="126"/>
      <c r="DV6" s="126"/>
      <c r="DW6" s="126"/>
      <c r="DX6" s="126"/>
      <c r="DY6" s="126"/>
      <c r="DZ6" s="126"/>
      <c r="EA6" s="126"/>
      <c r="EB6" s="126"/>
      <c r="EC6" s="126"/>
      <c r="ED6" s="126"/>
      <c r="EE6" s="126"/>
      <c r="EF6" s="126"/>
      <c r="EG6" s="126"/>
      <c r="EH6" s="126"/>
      <c r="EI6" s="126"/>
      <c r="EJ6" s="126"/>
      <c r="EK6" s="126"/>
      <c r="EL6" s="126"/>
      <c r="EM6" s="126"/>
      <c r="EN6" s="126"/>
      <c r="EO6" s="126"/>
      <c r="EP6" s="126"/>
      <c r="EQ6" s="126"/>
      <c r="ER6" s="126"/>
      <c r="ES6" s="126"/>
      <c r="ET6" s="126"/>
      <c r="EU6" s="126"/>
      <c r="EV6" s="126"/>
      <c r="EW6" s="126"/>
      <c r="EX6" s="126"/>
      <c r="EY6" s="126"/>
      <c r="EZ6" s="126"/>
      <c r="FA6" s="126"/>
      <c r="FB6" s="126"/>
      <c r="FC6" s="126"/>
      <c r="FD6" s="126"/>
      <c r="FE6" s="126"/>
      <c r="FF6" s="126"/>
      <c r="FG6" s="126"/>
      <c r="FH6" s="126"/>
      <c r="FI6" s="126"/>
      <c r="FJ6" s="126"/>
      <c r="FK6" s="126"/>
      <c r="FL6" s="126"/>
      <c r="FM6" s="126"/>
      <c r="FN6" s="126"/>
      <c r="FO6" s="126"/>
      <c r="FP6" s="126"/>
      <c r="FQ6" s="126"/>
      <c r="FR6" s="126"/>
      <c r="FS6" s="126"/>
      <c r="FT6" s="126"/>
      <c r="FU6" s="126"/>
      <c r="FV6" s="126"/>
      <c r="FW6" s="126"/>
      <c r="FX6" s="126"/>
      <c r="FY6" s="126"/>
      <c r="FZ6" s="126"/>
      <c r="GA6" s="126"/>
      <c r="GB6" s="126"/>
      <c r="GC6" s="126"/>
      <c r="GD6" s="126"/>
      <c r="GE6" s="126"/>
      <c r="GF6" s="126"/>
      <c r="GG6" s="126"/>
      <c r="GH6" s="126"/>
      <c r="GI6" s="126"/>
      <c r="GJ6" s="129"/>
      <c r="GK6" s="129"/>
      <c r="GL6" s="129"/>
      <c r="GM6" s="129"/>
      <c r="GN6" s="129"/>
      <c r="GO6" s="129"/>
      <c r="GP6" s="129"/>
      <c r="GQ6" s="129"/>
      <c r="GR6" s="129"/>
      <c r="GS6" s="129"/>
      <c r="GT6" s="129"/>
      <c r="GU6" s="129"/>
      <c r="GV6" s="129"/>
      <c r="GW6" s="129"/>
      <c r="GX6" s="129"/>
      <c r="GY6" s="129"/>
      <c r="GZ6" s="129"/>
      <c r="HA6" s="129"/>
      <c r="HB6" s="129"/>
      <c r="HC6" s="129"/>
      <c r="HD6" s="129"/>
      <c r="HE6" s="129"/>
      <c r="HF6" s="129"/>
      <c r="HG6" s="129"/>
    </row>
    <row r="7" spans="1:1698" s="129" customFormat="1" ht="23.25" customHeight="1" x14ac:dyDescent="0.2">
      <c r="A7" s="89">
        <f>COUNTA(C9:C100)</f>
        <v>2</v>
      </c>
      <c r="B7" s="478" t="s">
        <v>433</v>
      </c>
      <c r="C7" s="479"/>
      <c r="D7" s="479"/>
      <c r="E7" s="479"/>
      <c r="F7" s="479"/>
      <c r="G7" s="479"/>
      <c r="H7" s="479"/>
      <c r="I7" s="162"/>
      <c r="J7" s="480" t="s">
        <v>432</v>
      </c>
      <c r="K7" s="480"/>
      <c r="L7" s="480"/>
      <c r="M7" s="480"/>
      <c r="N7" s="480"/>
      <c r="O7" s="480"/>
      <c r="P7" s="480"/>
      <c r="Q7" s="480"/>
      <c r="R7" s="480"/>
      <c r="S7" s="480"/>
      <c r="T7" s="480"/>
      <c r="U7" s="480"/>
      <c r="V7" s="480"/>
      <c r="W7" s="480"/>
      <c r="X7" s="480"/>
      <c r="Y7" s="480"/>
      <c r="Z7" s="480"/>
      <c r="AA7" s="480"/>
      <c r="AB7" s="480"/>
      <c r="AC7" s="465" t="s">
        <v>431</v>
      </c>
      <c r="AD7" s="465"/>
      <c r="AE7" s="465"/>
      <c r="AF7" s="465"/>
      <c r="AG7" s="465"/>
      <c r="AH7" s="465"/>
      <c r="AI7" s="466" t="s">
        <v>430</v>
      </c>
      <c r="AJ7" s="466"/>
      <c r="AK7" s="466"/>
      <c r="AL7" s="466"/>
      <c r="AM7" s="189"/>
      <c r="AN7" s="167" t="s">
        <v>429</v>
      </c>
      <c r="AO7" s="166"/>
      <c r="AP7" s="166"/>
      <c r="AQ7" s="189"/>
      <c r="AR7" s="166"/>
      <c r="AS7" s="166"/>
      <c r="AT7" s="166"/>
      <c r="AU7" s="189"/>
      <c r="AV7" s="166"/>
      <c r="AW7" s="166"/>
      <c r="AX7" s="166"/>
      <c r="AY7" s="189"/>
      <c r="AZ7" s="166"/>
      <c r="BA7" s="166"/>
      <c r="BB7" s="166"/>
      <c r="BC7" s="189"/>
      <c r="BD7" s="166"/>
      <c r="BE7" s="166"/>
      <c r="BF7" s="166"/>
      <c r="BG7" s="189"/>
      <c r="BH7" s="163"/>
      <c r="BI7" s="163"/>
      <c r="BJ7" s="163"/>
      <c r="BK7" s="189"/>
      <c r="BL7" s="163"/>
      <c r="BM7" s="163"/>
      <c r="BN7" s="163"/>
      <c r="BO7" s="189"/>
      <c r="BP7" s="163"/>
      <c r="BQ7" s="163"/>
      <c r="BR7" s="163"/>
      <c r="BS7" s="189"/>
      <c r="BT7" s="163"/>
      <c r="BU7" s="163"/>
      <c r="BV7" s="163"/>
      <c r="BW7" s="189"/>
      <c r="BX7" s="163"/>
      <c r="BY7" s="163"/>
      <c r="BZ7" s="163"/>
      <c r="CA7" s="189"/>
      <c r="CB7" s="163"/>
      <c r="CC7" s="163"/>
      <c r="CD7" s="163"/>
      <c r="CE7" s="189"/>
      <c r="CF7" s="163"/>
      <c r="CG7" s="163"/>
      <c r="CH7" s="163"/>
      <c r="CI7" s="163"/>
      <c r="CJ7" s="163"/>
      <c r="CK7" s="163"/>
      <c r="CL7" s="163"/>
      <c r="CM7" s="163"/>
      <c r="CN7" s="163"/>
      <c r="CO7" s="163"/>
      <c r="CP7" s="163"/>
      <c r="CQ7" s="163"/>
      <c r="CR7" s="163"/>
      <c r="CS7" s="299">
        <f>SUM(CS9:CS10)</f>
        <v>6</v>
      </c>
      <c r="CT7" s="163"/>
      <c r="CU7" s="163"/>
      <c r="CV7" s="163"/>
      <c r="CW7" s="163"/>
      <c r="CX7" s="150"/>
      <c r="CY7" s="150"/>
      <c r="CZ7" s="150"/>
      <c r="DA7" s="150"/>
      <c r="DB7" s="144"/>
      <c r="DC7" s="144"/>
      <c r="DD7" s="144"/>
      <c r="DE7" s="144"/>
      <c r="DF7" s="144"/>
      <c r="DG7" s="144"/>
      <c r="DH7" s="169"/>
      <c r="DI7" s="168">
        <f>IF(DA9&lt;0.6,1,4)</f>
        <v>4</v>
      </c>
      <c r="DJ7" s="144"/>
      <c r="DK7" s="144"/>
      <c r="DL7" s="144"/>
      <c r="DM7" s="144"/>
      <c r="DN7" s="144"/>
      <c r="DO7" s="144"/>
      <c r="DP7" s="144"/>
      <c r="DQ7" s="144"/>
      <c r="DR7" s="144"/>
      <c r="DS7" s="144"/>
      <c r="DT7" s="144"/>
      <c r="DU7" s="144"/>
      <c r="DV7" s="144"/>
      <c r="DW7" s="144"/>
      <c r="DX7" s="144"/>
      <c r="DY7" s="144"/>
      <c r="DZ7" s="144"/>
      <c r="EA7" s="144"/>
      <c r="EB7" s="144"/>
      <c r="EC7" s="144"/>
      <c r="ED7" s="144"/>
      <c r="EE7" s="144"/>
      <c r="EF7" s="144"/>
      <c r="EG7" s="144"/>
      <c r="EH7" s="144"/>
      <c r="EI7" s="144"/>
      <c r="EJ7" s="144"/>
      <c r="EK7" s="144"/>
      <c r="EL7" s="144"/>
      <c r="EM7" s="144"/>
      <c r="EN7" s="144"/>
      <c r="EO7" s="144"/>
      <c r="EP7" s="144"/>
      <c r="EQ7" s="144"/>
      <c r="ER7" s="144"/>
      <c r="ES7" s="144"/>
      <c r="ET7" s="144"/>
      <c r="EU7" s="144"/>
      <c r="EV7" s="144"/>
      <c r="EW7" s="144"/>
      <c r="EX7" s="144"/>
      <c r="EY7" s="144"/>
      <c r="EZ7" s="144"/>
      <c r="FA7" s="144"/>
      <c r="FB7" s="144"/>
      <c r="FC7" s="144"/>
      <c r="FD7" s="144"/>
      <c r="FE7" s="144"/>
      <c r="FF7" s="144"/>
      <c r="FG7" s="144"/>
      <c r="FH7" s="144"/>
      <c r="FI7" s="144"/>
      <c r="FJ7" s="144"/>
      <c r="FK7" s="144"/>
      <c r="FL7" s="144"/>
      <c r="FM7" s="144"/>
      <c r="FN7" s="144"/>
      <c r="FO7" s="144"/>
      <c r="FP7" s="144"/>
      <c r="FQ7" s="144"/>
      <c r="FR7" s="144"/>
      <c r="FS7" s="144"/>
      <c r="FT7" s="144"/>
      <c r="FU7" s="144"/>
      <c r="FV7" s="144"/>
      <c r="FW7" s="144"/>
      <c r="FX7" s="144"/>
      <c r="FY7" s="144"/>
      <c r="FZ7" s="144"/>
      <c r="GA7" s="144"/>
      <c r="GB7" s="144"/>
      <c r="GC7" s="144"/>
      <c r="GD7" s="144"/>
      <c r="GE7" s="144"/>
      <c r="GF7" s="144"/>
      <c r="GG7" s="144"/>
      <c r="GH7" s="144"/>
      <c r="GI7" s="169"/>
      <c r="BMF7" s="141"/>
      <c r="BMH7" s="140"/>
    </row>
    <row r="8" spans="1:1698" ht="74.25" customHeight="1" x14ac:dyDescent="0.2">
      <c r="A8" s="171" t="s">
        <v>428</v>
      </c>
      <c r="B8" s="172" t="s">
        <v>427</v>
      </c>
      <c r="C8" s="172" t="s">
        <v>426</v>
      </c>
      <c r="D8" s="147" t="s">
        <v>425</v>
      </c>
      <c r="E8" s="147" t="s">
        <v>424</v>
      </c>
      <c r="F8" s="147" t="s">
        <v>423</v>
      </c>
      <c r="G8" s="147" t="s">
        <v>422</v>
      </c>
      <c r="H8" s="147" t="s">
        <v>421</v>
      </c>
      <c r="I8" s="172" t="s">
        <v>420</v>
      </c>
      <c r="J8" s="266" t="s">
        <v>419</v>
      </c>
      <c r="K8" s="266" t="s">
        <v>418</v>
      </c>
      <c r="L8" s="266" t="s">
        <v>417</v>
      </c>
      <c r="M8" s="266" t="s">
        <v>416</v>
      </c>
      <c r="N8" s="266" t="s">
        <v>415</v>
      </c>
      <c r="O8" s="266" t="s">
        <v>414</v>
      </c>
      <c r="P8" s="266" t="s">
        <v>413</v>
      </c>
      <c r="Q8" s="266" t="s">
        <v>412</v>
      </c>
      <c r="R8" s="266" t="s">
        <v>411</v>
      </c>
      <c r="S8" s="266" t="s">
        <v>410</v>
      </c>
      <c r="T8" s="266" t="s">
        <v>409</v>
      </c>
      <c r="U8" s="266" t="s">
        <v>408</v>
      </c>
      <c r="V8" s="266" t="s">
        <v>407</v>
      </c>
      <c r="W8" s="266" t="s">
        <v>406</v>
      </c>
      <c r="X8" s="266" t="s">
        <v>405</v>
      </c>
      <c r="Y8" s="266" t="s">
        <v>404</v>
      </c>
      <c r="Z8" s="266" t="s">
        <v>403</v>
      </c>
      <c r="AA8" s="266" t="s">
        <v>402</v>
      </c>
      <c r="AB8" s="266" t="s">
        <v>401</v>
      </c>
      <c r="AC8" s="172" t="s">
        <v>27</v>
      </c>
      <c r="AD8" s="172" t="s">
        <v>400</v>
      </c>
      <c r="AE8" s="172" t="s">
        <v>33</v>
      </c>
      <c r="AF8" s="172" t="s">
        <v>399</v>
      </c>
      <c r="AG8" s="172" t="s">
        <v>398</v>
      </c>
      <c r="AH8" s="172" t="s">
        <v>397</v>
      </c>
      <c r="AI8" s="147" t="s">
        <v>396</v>
      </c>
      <c r="AJ8" s="147" t="s">
        <v>395</v>
      </c>
      <c r="AK8" s="147" t="s">
        <v>394</v>
      </c>
      <c r="AL8" s="147" t="s">
        <v>393</v>
      </c>
      <c r="AM8" s="174" t="s">
        <v>392</v>
      </c>
      <c r="AN8" s="174" t="s">
        <v>391</v>
      </c>
      <c r="AO8" s="175" t="s">
        <v>390</v>
      </c>
      <c r="AP8" s="175" t="s">
        <v>389</v>
      </c>
      <c r="AQ8" s="267" t="s">
        <v>388</v>
      </c>
      <c r="AR8" s="267" t="s">
        <v>387</v>
      </c>
      <c r="AS8" s="268" t="s">
        <v>386</v>
      </c>
      <c r="AT8" s="268" t="s">
        <v>385</v>
      </c>
      <c r="AU8" s="176" t="s">
        <v>384</v>
      </c>
      <c r="AV8" s="177" t="s">
        <v>383</v>
      </c>
      <c r="AW8" s="177" t="s">
        <v>382</v>
      </c>
      <c r="AX8" s="177" t="s">
        <v>381</v>
      </c>
      <c r="AY8" s="178" t="s">
        <v>380</v>
      </c>
      <c r="AZ8" s="178" t="s">
        <v>379</v>
      </c>
      <c r="BA8" s="179" t="s">
        <v>378</v>
      </c>
      <c r="BB8" s="179" t="s">
        <v>377</v>
      </c>
      <c r="BC8" s="180" t="s">
        <v>376</v>
      </c>
      <c r="BD8" s="180" t="s">
        <v>375</v>
      </c>
      <c r="BE8" s="181" t="s">
        <v>374</v>
      </c>
      <c r="BF8" s="181" t="s">
        <v>373</v>
      </c>
      <c r="BG8" s="182" t="s">
        <v>372</v>
      </c>
      <c r="BH8" s="182" t="s">
        <v>371</v>
      </c>
      <c r="BI8" s="183" t="s">
        <v>370</v>
      </c>
      <c r="BJ8" s="183" t="s">
        <v>369</v>
      </c>
      <c r="BK8" s="184" t="s">
        <v>368</v>
      </c>
      <c r="BL8" s="184" t="s">
        <v>367</v>
      </c>
      <c r="BM8" s="185" t="s">
        <v>366</v>
      </c>
      <c r="BN8" s="185" t="s">
        <v>365</v>
      </c>
      <c r="BO8" s="176" t="s">
        <v>361</v>
      </c>
      <c r="BP8" s="176" t="s">
        <v>364</v>
      </c>
      <c r="BQ8" s="177" t="s">
        <v>363</v>
      </c>
      <c r="BR8" s="177" t="s">
        <v>362</v>
      </c>
      <c r="BS8" s="178" t="s">
        <v>361</v>
      </c>
      <c r="BT8" s="178" t="s">
        <v>360</v>
      </c>
      <c r="BU8" s="179" t="s">
        <v>359</v>
      </c>
      <c r="BV8" s="179" t="s">
        <v>358</v>
      </c>
      <c r="BW8" s="180" t="s">
        <v>357</v>
      </c>
      <c r="BX8" s="180" t="s">
        <v>356</v>
      </c>
      <c r="BY8" s="181" t="s">
        <v>355</v>
      </c>
      <c r="BZ8" s="181" t="s">
        <v>354</v>
      </c>
      <c r="CA8" s="182" t="s">
        <v>353</v>
      </c>
      <c r="CB8" s="182" t="s">
        <v>352</v>
      </c>
      <c r="CC8" s="183" t="s">
        <v>351</v>
      </c>
      <c r="CD8" s="183" t="s">
        <v>350</v>
      </c>
      <c r="CE8" s="184" t="s">
        <v>349</v>
      </c>
      <c r="CF8" s="184" t="s">
        <v>348</v>
      </c>
      <c r="CG8" s="185" t="s">
        <v>347</v>
      </c>
      <c r="CH8" s="185" t="s">
        <v>346</v>
      </c>
      <c r="CI8" s="185"/>
      <c r="CJ8" s="185"/>
      <c r="CK8" s="185"/>
      <c r="CL8" s="172" t="s">
        <v>345</v>
      </c>
      <c r="CM8" s="172" t="s">
        <v>344</v>
      </c>
      <c r="CN8" s="172" t="s">
        <v>343</v>
      </c>
      <c r="CO8" s="172" t="s">
        <v>342</v>
      </c>
      <c r="CP8" s="172" t="s">
        <v>341</v>
      </c>
      <c r="CQ8" s="172" t="s">
        <v>340</v>
      </c>
      <c r="CR8" s="186" t="s">
        <v>339</v>
      </c>
      <c r="CS8" s="186" t="s">
        <v>338</v>
      </c>
      <c r="CT8" s="162"/>
      <c r="CU8" s="269" t="s">
        <v>337</v>
      </c>
      <c r="CV8" s="270" t="s">
        <v>336</v>
      </c>
      <c r="CW8" s="152"/>
      <c r="CX8" s="152" t="s">
        <v>335</v>
      </c>
      <c r="CY8" s="152" t="s">
        <v>334</v>
      </c>
      <c r="CZ8" s="152" t="s">
        <v>333</v>
      </c>
      <c r="DA8" s="152" t="s">
        <v>332</v>
      </c>
      <c r="DB8" s="152" t="s">
        <v>331</v>
      </c>
      <c r="DC8" s="152" t="s">
        <v>330</v>
      </c>
      <c r="DD8" s="152" t="s">
        <v>329</v>
      </c>
      <c r="DE8" s="152" t="s">
        <v>328</v>
      </c>
      <c r="DF8" s="152" t="s">
        <v>327</v>
      </c>
      <c r="DG8" s="152" t="s">
        <v>326</v>
      </c>
      <c r="DH8" s="152"/>
      <c r="DI8" s="152" t="s">
        <v>325</v>
      </c>
      <c r="DJ8" s="152" t="s">
        <v>324</v>
      </c>
      <c r="DK8" s="152" t="s">
        <v>323</v>
      </c>
      <c r="DL8" s="152" t="s">
        <v>322</v>
      </c>
      <c r="DM8" s="152" t="s">
        <v>321</v>
      </c>
      <c r="DN8" s="152" t="s">
        <v>320</v>
      </c>
      <c r="DO8" s="152" t="s">
        <v>319</v>
      </c>
      <c r="DP8" s="152" t="s">
        <v>318</v>
      </c>
      <c r="DQ8" s="152" t="s">
        <v>317</v>
      </c>
      <c r="DR8" s="152" t="s">
        <v>316</v>
      </c>
      <c r="DS8" s="152" t="s">
        <v>315</v>
      </c>
      <c r="DT8" s="152" t="s">
        <v>314</v>
      </c>
      <c r="DU8" s="152" t="s">
        <v>313</v>
      </c>
      <c r="DV8" s="152" t="s">
        <v>312</v>
      </c>
      <c r="DW8" s="152" t="s">
        <v>311</v>
      </c>
      <c r="DX8" s="152" t="s">
        <v>310</v>
      </c>
      <c r="DY8" s="152" t="s">
        <v>309</v>
      </c>
      <c r="DZ8" s="152" t="s">
        <v>308</v>
      </c>
      <c r="EA8" s="152" t="s">
        <v>307</v>
      </c>
      <c r="EB8" s="152" t="s">
        <v>306</v>
      </c>
      <c r="EC8" s="152" t="s">
        <v>305</v>
      </c>
      <c r="ED8" s="152" t="s">
        <v>304</v>
      </c>
      <c r="EE8" s="152" t="s">
        <v>303</v>
      </c>
      <c r="EF8" s="152" t="s">
        <v>302</v>
      </c>
      <c r="EG8" s="152" t="s">
        <v>301</v>
      </c>
      <c r="EH8" s="152" t="s">
        <v>300</v>
      </c>
      <c r="EI8" s="152" t="s">
        <v>299</v>
      </c>
      <c r="EJ8" s="152" t="s">
        <v>298</v>
      </c>
      <c r="EK8" s="152" t="s">
        <v>297</v>
      </c>
      <c r="EL8" s="152" t="s">
        <v>296</v>
      </c>
      <c r="EM8" s="152" t="s">
        <v>295</v>
      </c>
      <c r="EN8" s="152" t="s">
        <v>294</v>
      </c>
      <c r="EO8" s="152" t="s">
        <v>293</v>
      </c>
      <c r="EP8" s="152" t="s">
        <v>292</v>
      </c>
      <c r="EQ8" s="152" t="s">
        <v>291</v>
      </c>
      <c r="ER8" s="152" t="s">
        <v>290</v>
      </c>
      <c r="ES8" s="152" t="s">
        <v>289</v>
      </c>
      <c r="ET8" s="152" t="s">
        <v>288</v>
      </c>
      <c r="EU8" s="152" t="s">
        <v>287</v>
      </c>
      <c r="EV8" s="152" t="s">
        <v>286</v>
      </c>
      <c r="EW8" s="152" t="s">
        <v>285</v>
      </c>
      <c r="EX8" s="152" t="s">
        <v>284</v>
      </c>
      <c r="EY8" s="152" t="s">
        <v>283</v>
      </c>
      <c r="EZ8" s="152" t="s">
        <v>282</v>
      </c>
      <c r="FA8" s="152" t="s">
        <v>281</v>
      </c>
      <c r="FB8" s="152" t="s">
        <v>280</v>
      </c>
      <c r="FC8" s="152" t="s">
        <v>279</v>
      </c>
      <c r="FD8" s="152" t="s">
        <v>278</v>
      </c>
      <c r="FE8" s="152" t="s">
        <v>277</v>
      </c>
      <c r="FF8" s="152" t="s">
        <v>276</v>
      </c>
      <c r="FG8" s="152" t="s">
        <v>275</v>
      </c>
      <c r="FH8" s="152" t="s">
        <v>274</v>
      </c>
      <c r="FI8" s="152" t="s">
        <v>273</v>
      </c>
      <c r="FJ8" s="152" t="s">
        <v>272</v>
      </c>
      <c r="FK8" s="152" t="s">
        <v>271</v>
      </c>
      <c r="FL8" s="152" t="s">
        <v>270</v>
      </c>
      <c r="FM8" s="152" t="s">
        <v>269</v>
      </c>
      <c r="FN8" s="152" t="s">
        <v>268</v>
      </c>
      <c r="FO8" s="152" t="s">
        <v>267</v>
      </c>
      <c r="FP8" s="152" t="s">
        <v>266</v>
      </c>
      <c r="FQ8" s="152" t="s">
        <v>265</v>
      </c>
      <c r="FR8" s="152" t="s">
        <v>264</v>
      </c>
      <c r="FS8" s="152" t="s">
        <v>263</v>
      </c>
      <c r="FT8" s="152" t="s">
        <v>262</v>
      </c>
      <c r="FU8" s="152" t="s">
        <v>261</v>
      </c>
      <c r="FV8" s="152" t="s">
        <v>260</v>
      </c>
      <c r="FW8" s="152" t="s">
        <v>259</v>
      </c>
      <c r="FX8" s="152" t="s">
        <v>258</v>
      </c>
      <c r="FY8" s="152" t="s">
        <v>257</v>
      </c>
      <c r="FZ8" s="152" t="s">
        <v>256</v>
      </c>
      <c r="GA8" s="152" t="s">
        <v>255</v>
      </c>
      <c r="GB8" s="152" t="s">
        <v>254</v>
      </c>
      <c r="GC8" s="152" t="s">
        <v>253</v>
      </c>
      <c r="GD8" s="152" t="s">
        <v>252</v>
      </c>
      <c r="GE8" s="152" t="s">
        <v>251</v>
      </c>
      <c r="GF8" s="152" t="s">
        <v>250</v>
      </c>
      <c r="GG8" s="152" t="s">
        <v>249</v>
      </c>
      <c r="GH8" s="152" t="s">
        <v>248</v>
      </c>
      <c r="GI8" s="170" t="s">
        <v>247</v>
      </c>
      <c r="GJ8" s="157"/>
      <c r="GK8" s="271"/>
      <c r="GL8" s="129"/>
      <c r="GM8" s="129"/>
      <c r="GN8" s="129"/>
      <c r="GO8" s="129"/>
      <c r="GP8" s="129"/>
      <c r="GQ8" s="129"/>
      <c r="GR8" s="129"/>
      <c r="GS8" s="129"/>
      <c r="GT8" s="129"/>
      <c r="GU8" s="129"/>
      <c r="GV8" s="129"/>
      <c r="GW8" s="129"/>
      <c r="GX8" s="129"/>
      <c r="GY8" s="129"/>
      <c r="GZ8" s="129"/>
      <c r="HA8" s="129"/>
      <c r="HB8" s="129"/>
      <c r="HC8" s="129"/>
      <c r="HD8" s="129"/>
      <c r="HE8" s="129"/>
      <c r="HF8" s="129"/>
      <c r="HG8" s="129"/>
    </row>
    <row r="9" spans="1:1698" ht="216" customHeight="1" x14ac:dyDescent="0.2">
      <c r="A9" s="148">
        <v>1</v>
      </c>
      <c r="B9" s="133" t="s">
        <v>1444</v>
      </c>
      <c r="C9" s="444" t="s">
        <v>1445</v>
      </c>
      <c r="D9" s="274" t="s">
        <v>206</v>
      </c>
      <c r="E9" s="133" t="s">
        <v>204</v>
      </c>
      <c r="F9" s="134" t="s">
        <v>223</v>
      </c>
      <c r="G9" s="133" t="s">
        <v>218</v>
      </c>
      <c r="H9" s="133" t="s">
        <v>169</v>
      </c>
      <c r="I9" s="132" t="s">
        <v>20</v>
      </c>
      <c r="J9" s="132" t="s">
        <v>53</v>
      </c>
      <c r="K9" s="132" t="s">
        <v>53</v>
      </c>
      <c r="L9" s="132" t="s">
        <v>53</v>
      </c>
      <c r="M9" s="132" t="s">
        <v>53</v>
      </c>
      <c r="N9" s="132" t="s">
        <v>54</v>
      </c>
      <c r="O9" s="132" t="s">
        <v>53</v>
      </c>
      <c r="P9" s="132" t="s">
        <v>53</v>
      </c>
      <c r="Q9" s="132" t="s">
        <v>53</v>
      </c>
      <c r="R9" s="132" t="s">
        <v>54</v>
      </c>
      <c r="S9" s="132" t="s">
        <v>54</v>
      </c>
      <c r="T9" s="132" t="s">
        <v>54</v>
      </c>
      <c r="U9" s="132" t="s">
        <v>54</v>
      </c>
      <c r="V9" s="132" t="s">
        <v>54</v>
      </c>
      <c r="W9" s="132" t="s">
        <v>54</v>
      </c>
      <c r="X9" s="132" t="s">
        <v>53</v>
      </c>
      <c r="Y9" s="132" t="s">
        <v>53</v>
      </c>
      <c r="Z9" s="132" t="s">
        <v>53</v>
      </c>
      <c r="AA9" s="132" t="s">
        <v>53</v>
      </c>
      <c r="AB9" s="132" t="s">
        <v>53</v>
      </c>
      <c r="AC9" s="155" t="str">
        <f t="shared" ref="AC9:AC72" si="0">I9</f>
        <v>2 - Baja</v>
      </c>
      <c r="AD9" s="149">
        <f t="shared" ref="AD9:AD72" si="1">IFERROR(IF(I9="1 - Muy Baja",0.2,IF(I9="2 - Baja",0.4,IF(I9="3 - Media",0.6,IF(I9="4 - Alta",0.8,1)))),"")</f>
        <v>0.4</v>
      </c>
      <c r="AE9" s="155" t="str">
        <f t="shared" ref="AE9:AE72" si="2">CONCATENATE(CY9," - ",CZ9)</f>
        <v>4 - Mayor</v>
      </c>
      <c r="AF9" s="149">
        <f t="shared" ref="AF9:AF72" si="3">IFERROR(IF(CY9=1,0.2,IF(CY9=2,0.4,IF(CY9=3,0.6,IF(CY9=4,0.8,1)))),"")</f>
        <v>0.8</v>
      </c>
      <c r="AG9" s="156" t="str">
        <f>IFERROR(INDEX($BLU$689:$BLY$693,MATCH(I9,$BLS$689:$BLS$693,0),MATCH(AE9,$BLU$687:$BLY$687,0)),"")</f>
        <v>MODERADO</v>
      </c>
      <c r="AH9" s="149">
        <f t="shared" ref="AH9:AH72" si="4">AD9*AF9</f>
        <v>0.32000000000000006</v>
      </c>
      <c r="AI9" s="133" t="s">
        <v>1446</v>
      </c>
      <c r="AJ9" s="133" t="s">
        <v>1447</v>
      </c>
      <c r="AK9" s="133" t="s">
        <v>1448</v>
      </c>
      <c r="AL9" s="133" t="s">
        <v>1449</v>
      </c>
      <c r="AM9" s="134" t="s">
        <v>35</v>
      </c>
      <c r="AN9" s="164" t="s">
        <v>46</v>
      </c>
      <c r="AO9" s="164" t="s">
        <v>49</v>
      </c>
      <c r="AP9" s="134" t="s">
        <v>51</v>
      </c>
      <c r="AQ9" s="134" t="s">
        <v>34</v>
      </c>
      <c r="AR9" s="164" t="s">
        <v>45</v>
      </c>
      <c r="AS9" s="164" t="s">
        <v>50</v>
      </c>
      <c r="AT9" s="134" t="s">
        <v>52</v>
      </c>
      <c r="AU9" s="134" t="s">
        <v>35</v>
      </c>
      <c r="AV9" s="164" t="s">
        <v>46</v>
      </c>
      <c r="AW9" s="164" t="s">
        <v>49</v>
      </c>
      <c r="AX9" s="134" t="s">
        <v>51</v>
      </c>
      <c r="AY9" s="134" t="s">
        <v>35</v>
      </c>
      <c r="AZ9" s="164" t="s">
        <v>46</v>
      </c>
      <c r="BA9" s="164" t="s">
        <v>50</v>
      </c>
      <c r="BB9" s="134" t="s">
        <v>52</v>
      </c>
      <c r="BC9" s="134" t="s">
        <v>35</v>
      </c>
      <c r="BD9" s="164" t="s">
        <v>45</v>
      </c>
      <c r="BE9" s="164" t="s">
        <v>48</v>
      </c>
      <c r="BF9" s="134" t="s">
        <v>51</v>
      </c>
      <c r="BG9" s="134"/>
      <c r="BH9" s="164"/>
      <c r="BI9" s="164"/>
      <c r="BJ9" s="134"/>
      <c r="BK9" s="134"/>
      <c r="BL9" s="164"/>
      <c r="BM9" s="164"/>
      <c r="BN9" s="134"/>
      <c r="BO9" s="134"/>
      <c r="BP9" s="164"/>
      <c r="BQ9" s="164"/>
      <c r="BR9" s="134"/>
      <c r="BS9" s="134"/>
      <c r="BT9" s="164"/>
      <c r="BU9" s="164"/>
      <c r="BV9" s="134"/>
      <c r="BW9" s="134"/>
      <c r="BX9" s="164"/>
      <c r="BY9" s="164"/>
      <c r="BZ9" s="134"/>
      <c r="CA9" s="134"/>
      <c r="CB9" s="164"/>
      <c r="CC9" s="164"/>
      <c r="CD9" s="134"/>
      <c r="CE9" s="134"/>
      <c r="CF9" s="164"/>
      <c r="CG9" s="164"/>
      <c r="CH9" s="134"/>
      <c r="CI9" s="164"/>
      <c r="CJ9" s="164"/>
      <c r="CK9" s="134"/>
      <c r="CL9" s="159" t="str">
        <f>IFERROR(IF(GE9&lt;=1,"1 - Muy Baja",VLOOKUP(GE9,$BLR$689:$BLS$693,2,0)),"")</f>
        <v>1 - Muy Baja</v>
      </c>
      <c r="CM9" s="165">
        <f t="shared" ref="CM9:CM72" si="5">GF9</f>
        <v>0.12</v>
      </c>
      <c r="CN9" s="159" t="str">
        <f>IFERROR(IF(GG9&lt;=1,"1 - Leve",HLOOKUP(GG9,$BLU$686:$BLY$687,2,0)),"")</f>
        <v>3 - Moderado</v>
      </c>
      <c r="CO9" s="165">
        <f>GI9</f>
        <v>0.6</v>
      </c>
      <c r="CP9" s="145" t="str">
        <f t="shared" ref="CP9:CP72" si="6">IFERROR(INDEX($BLU$689:$BLY$693,MATCH(GE9,$BLR$689:$BLR$693,0),MATCH(GG9,$BLU$686:$BLY$686,0)),"")</f>
        <v>MODERADO</v>
      </c>
      <c r="CQ9" s="149">
        <f>CM9*CO9</f>
        <v>7.1999999999999995E-2</v>
      </c>
      <c r="CR9" s="188" t="s">
        <v>233</v>
      </c>
      <c r="CS9" s="145">
        <f>IF(CP9="BAJO",0.1,IF(CP9="MODERADO",3,5))</f>
        <v>3</v>
      </c>
      <c r="CT9" s="134"/>
      <c r="CU9" s="188" t="s">
        <v>1450</v>
      </c>
      <c r="CV9" s="448" t="s">
        <v>1235</v>
      </c>
      <c r="CW9" s="158"/>
      <c r="CX9" s="160">
        <f t="shared" ref="CX9:CX72" si="7">COUNTIF(J9:AB9,"SI")</f>
        <v>7</v>
      </c>
      <c r="CY9" s="161">
        <f>IF(CX9&lt;6,3,IF(CX9&gt;11,5,4))</f>
        <v>4</v>
      </c>
      <c r="CZ9" s="160" t="str">
        <f>IF(CX9&lt;6,"Moderado",IF(CX9&gt;11,"Catastrófico","Mayor"))</f>
        <v>Mayor</v>
      </c>
      <c r="DA9" s="153">
        <f>IF(CY9=3,0.6,IF(CY9=4,0.8,1))</f>
        <v>0.8</v>
      </c>
      <c r="DB9" s="154">
        <f>IF(AN9="",0,IF(AN9="Automático",0.25,IF(AN9="Manual",0.15,0)))</f>
        <v>0.25</v>
      </c>
      <c r="DC9" s="154">
        <f t="shared" ref="DC9:DC72" si="8">IF(AI9="",0,IF(AO9="Preventivo",0.25,IF(AO9="Detectivo",0.15,IF(AO9="Correctivo",0.1,0))))</f>
        <v>0.15</v>
      </c>
      <c r="DD9" s="160">
        <f>IF(OR(AN9=0,AO9=0),0,DB9+DC9)</f>
        <v>0.4</v>
      </c>
      <c r="DE9" s="273">
        <f t="shared" ref="DE9:DE72" si="9">IF(DF9&gt;0.8,5,IF(DF9&gt;0.6,4,IF(DF9&gt;0.4,3,IF(DF9&gt;0.2,2,1))))</f>
        <v>2</v>
      </c>
      <c r="DF9" s="187">
        <f t="shared" ref="DF9:DF72" si="10">IF(OR(AP9="Ambos",AP9="Probabilidad"),$AD9-($AD9*$DD9),$AD9)</f>
        <v>0.4</v>
      </c>
      <c r="DG9" s="273">
        <f>IF(DI9&gt;0.8,5,IF(DI9&gt;0.6,4,3))</f>
        <v>3</v>
      </c>
      <c r="DH9" s="273"/>
      <c r="DI9" s="187">
        <f t="shared" ref="DI9:DI72" si="11">IF(OR(AP9="Ambos",AP9="Impacto"),$DA9-($DA9*$DD9),$DA9)</f>
        <v>0.48</v>
      </c>
      <c r="DJ9" s="154">
        <f t="shared" ref="DJ9:DJ72" si="12">IF(AR9="",0,IF(AR9="Automático",0.25,IF(AR9="Manual",0.15,0)))</f>
        <v>0.15</v>
      </c>
      <c r="DK9" s="154">
        <f t="shared" ref="DK9:DK72" si="13">IF(AS9="",0,IF(AS9="Preventivo",0.25,IF(AS9="Detectivo",0.15,IF(AS9="Correctivo",0.1,0))))</f>
        <v>0.25</v>
      </c>
      <c r="DL9" s="160">
        <f t="shared" ref="DL9:DL72" si="14">IF(OR(AR9=0,AS9=0),0,DJ9+DK9)</f>
        <v>0.4</v>
      </c>
      <c r="DM9" s="273">
        <f t="shared" ref="DM9:DM72" si="15">IF(DN9&gt;0.8,5,IF(DN9&gt;0.6,4,IF(DN9&gt;0.4,3,IF(DN9&gt;0.2,2,1))))</f>
        <v>2</v>
      </c>
      <c r="DN9" s="187">
        <f t="shared" ref="DN9:DN72" si="16">IF(OR(AT9="Ambos",AT9="Probabilidad"),DF9-(DF9*$DL9),DF9)</f>
        <v>0.24</v>
      </c>
      <c r="DO9" s="273">
        <f t="shared" ref="DO9:DO72" si="17">IF(DP9&gt;0.8,5,IF(DP9&gt;0.6,4,3))</f>
        <v>3</v>
      </c>
      <c r="DP9" s="187">
        <f t="shared" ref="DP9:DP72" si="18">IF(OR(AT9="Ambos",AT9="Impacto"),$DI9-($DI9*$DL9),$DI9)</f>
        <v>0.48</v>
      </c>
      <c r="DQ9" s="154">
        <f t="shared" ref="DQ9:DQ72" si="19">IF(AV9="",0,IF(AV9="Automático",0.25,IF(AV9="Manual",0.15,0)))</f>
        <v>0.25</v>
      </c>
      <c r="DR9" s="154">
        <f t="shared" ref="DR9:DR72" si="20">IF(AW9="",0,IF(AW9="Preventivo",0.25,IF(AW9="Detectivo",0.15,IF(AW9="Correctivo",0.1,0))))</f>
        <v>0.15</v>
      </c>
      <c r="DS9" s="160">
        <f t="shared" ref="DS9:DS72" si="21">IF(OR(AV9=0,AW9=0),0,DQ9+DR9)</f>
        <v>0.4</v>
      </c>
      <c r="DT9" s="273">
        <f t="shared" ref="DT9:DT72" si="22">IF(DU9&gt;0.8,5,IF(DU9&gt;0.6,4,IF(DU9&gt;0.4,3,IF(DU9&gt;0.2,2,1))))</f>
        <v>2</v>
      </c>
      <c r="DU9" s="187">
        <f t="shared" ref="DU9:DU72" si="23">IF(OR(AX9="Ambos",AX9="Probabilidad"),DN9-(DN9*$DS9),DN9)</f>
        <v>0.24</v>
      </c>
      <c r="DV9" s="273">
        <f t="shared" ref="DV9:DV72" si="24">IF(DW9&gt;0.8,5,IF(DW9&gt;0.6,4,3))</f>
        <v>3</v>
      </c>
      <c r="DW9" s="187">
        <f t="shared" ref="DW9:DW72" si="25">IF(OR(AX9="Ambos",AX9="Impacto"),$DP9-($DP9*$DS9),$DP9)</f>
        <v>0.28799999999999998</v>
      </c>
      <c r="DX9" s="154">
        <f t="shared" ref="DX9:DX72" si="26">IF(AZ9="",0,IF(AZ9="Automático",0.25,IF(AZ9="Manual",0.15,0)))</f>
        <v>0.25</v>
      </c>
      <c r="DY9" s="154">
        <f t="shared" ref="DY9:DY72" si="27">IF(BA9="",0,IF(BA9="Preventivo",0.25,IF(BA9="Detectivo",0.15,IF(BA10="Correctivo",0.1,0))))</f>
        <v>0.25</v>
      </c>
      <c r="DZ9" s="160">
        <f t="shared" ref="DZ9:DZ72" si="28">IF(OR(AZ9=0,BA9=0),0,DX9+DY9)</f>
        <v>0.5</v>
      </c>
      <c r="EA9" s="273">
        <f t="shared" ref="EA9:EA72" si="29">IF(EB9&gt;0.8,5,IF(EB9&gt;0.6,4,IF(EB9&gt;0.4,3,IF(EB9&gt;0.2,2,1))))</f>
        <v>1</v>
      </c>
      <c r="EB9" s="187">
        <f t="shared" ref="EB9:EB72" si="30">IF(OR(BB9="Ambos",BB9="Probabilidad"),DU9-(DU9*$DZ9),DU9)</f>
        <v>0.12</v>
      </c>
      <c r="EC9" s="273">
        <f t="shared" ref="EC9:EC72" si="31">IF(ED9&gt;0.8,5,IF(ED9&gt;0.6,4,3))</f>
        <v>3</v>
      </c>
      <c r="ED9" s="187">
        <f t="shared" ref="ED9:ED72" si="32">IF(OR(BB9="Ambos",BB9="Impacto"),$DW9-($DW9*$DZ9),$DW9)</f>
        <v>0.28799999999999998</v>
      </c>
      <c r="EE9" s="154">
        <f t="shared" ref="EE9:EE72" si="33">IF(BD9="",0,IF(BD9="Automático",0.25,IF(BD9="Manual",0.15,0)))</f>
        <v>0.15</v>
      </c>
      <c r="EF9" s="154">
        <f t="shared" ref="EF9:EF72" si="34">IF(BE9="",0,IF(BE9="Preventivo",0.25,IF(BE9="Detectivo",0.15,IF(BE9="Correctivo",0.1,0))))</f>
        <v>0.1</v>
      </c>
      <c r="EG9" s="160">
        <f t="shared" ref="EG9:EG72" si="35">IF(OR(BD9=0,BE9=0),0,EE9+EF9)</f>
        <v>0.25</v>
      </c>
      <c r="EH9" s="273">
        <f t="shared" ref="EH9:EH72" si="36">IF(EI9&gt;0.8,5,IF(EI9&gt;0.6,4,IF(EI9&gt;0.4,3,IF(EI9&gt;0.2,2,1))))</f>
        <v>1</v>
      </c>
      <c r="EI9" s="187">
        <f t="shared" ref="EI9:EI72" si="37">IF(OR(BF9="Ambos",BF9="Probabilidad"),EB9-(EB9*$EG9),EB9)</f>
        <v>0.12</v>
      </c>
      <c r="EJ9" s="273">
        <f t="shared" ref="EJ9:EJ72" si="38">IF(EK9&gt;0.8,5,IF(EK9&gt;0.6,4,3))</f>
        <v>3</v>
      </c>
      <c r="EK9" s="187">
        <f t="shared" ref="EK9:EK72" si="39">IF(OR(BF9="Ambos",BF9="Impacto"),$ED9-($ED9*$EG9),$ED9)</f>
        <v>0.21599999999999997</v>
      </c>
      <c r="EL9" s="154">
        <f t="shared" ref="EL9:EL72" si="40">IF(BH9="",0,IF(BH9="Automático",0.25,IF(BH9="Manual",0.15,0)))</f>
        <v>0</v>
      </c>
      <c r="EM9" s="154">
        <f t="shared" ref="EM9:EM72" si="41">IF(BI9="",0,IF(BI9="Preventivo",0.25,IF(BI9="Detectivo",0.15,IF(BI9="Correctivo",0.1,0))))</f>
        <v>0</v>
      </c>
      <c r="EN9" s="160">
        <f t="shared" ref="EN9:EN72" si="42">IF(OR(BH9=0,BI9=0),0,EL9+EM9)</f>
        <v>0</v>
      </c>
      <c r="EO9" s="273">
        <f t="shared" ref="EO9:EO72" si="43">IF(EP9&gt;0.8,5,IF(EP9&gt;0.6,4,IF(EP9&gt;0.4,3,IF(EP9&gt;0.2,2,1))))</f>
        <v>1</v>
      </c>
      <c r="EP9" s="187">
        <f t="shared" ref="EP9:EP72" si="44">IF(OR(BF9="Ambos",BF9="Probabilidad"),EI9-(EI9*$EN9),EI9)</f>
        <v>0.12</v>
      </c>
      <c r="EQ9" s="273">
        <f t="shared" ref="EQ9:EQ72" si="45">IF(ER9&gt;0.8,5,IF(ER9&gt;0.6,4,3))</f>
        <v>3</v>
      </c>
      <c r="ER9" s="187">
        <f t="shared" ref="ER9:ER72" si="46">IF(OR(BJ9="Ambos",BJ9="Impacto"),$EK9-($EK9*$EN9),$EK9)</f>
        <v>0.21599999999999997</v>
      </c>
      <c r="ES9" s="154">
        <f t="shared" ref="ES9:ES72" si="47">IF(BL9="",0,IF(BL9="Automático",0.25,IF(BL9="Manual",0.15,0)))</f>
        <v>0</v>
      </c>
      <c r="ET9" s="154">
        <f t="shared" ref="ET9:ET72" si="48">IF(BM9="",0,IF(BM9="Preventivo",0.25,IF(BM9="Detectivo",0.15,IF(BM9="Correctivo",0.1,0))))</f>
        <v>0</v>
      </c>
      <c r="EU9" s="160">
        <f t="shared" ref="EU9:EU72" si="49">IF(OR(BL9=0,BM9=0),0,ES9+ET9)</f>
        <v>0</v>
      </c>
      <c r="EV9" s="273">
        <f t="shared" ref="EV9:EV72" si="50">IF(EW9&gt;0.8,5,IF(EW9&gt;0.6,4,IF(EW9&gt;0.4,3,IF(EW9&gt;0.2,2,1))))</f>
        <v>1</v>
      </c>
      <c r="EW9" s="187">
        <f t="shared" ref="EW9:EW72" si="51">IF(OR(BP9="Ambos",BP9="Probabilidad"),EP9-(EP9*$EU9),EP9)</f>
        <v>0.12</v>
      </c>
      <c r="EX9" s="273">
        <f t="shared" ref="EX9:EX72" si="52">IF(EY9&gt;0.8,5,IF(EY9&gt;0.6,4,3))</f>
        <v>3</v>
      </c>
      <c r="EY9" s="187">
        <f t="shared" ref="EY9:EY72" si="53">IF(OR(BN9="Ambos",BN9="Impacto"),$ER9-($ER9*$EU9),$ER9)</f>
        <v>0.21599999999999997</v>
      </c>
      <c r="EZ9" s="154">
        <f t="shared" ref="EZ9:EZ72" si="54">IF(BP9="",0,IF(BP9="Automático",0.25,IF(BP9="Manual",0.15,0)))</f>
        <v>0</v>
      </c>
      <c r="FA9" s="154">
        <f t="shared" ref="FA9:FA72" si="55">IF(BQ9="",0,IF(BQ9="Preventivo",0.25,IF(BQ9="Detectivo",0.15,IF(BQ9="Correctivo",0.1,0))))</f>
        <v>0</v>
      </c>
      <c r="FB9" s="160">
        <f t="shared" ref="FB9:FB72" si="56">IF(OR(BP9=0,BQ9=0),0,EZ9+FA9)</f>
        <v>0</v>
      </c>
      <c r="FC9" s="273">
        <f t="shared" ref="FC9:FC72" si="57">IF(FD9&gt;0.8,5,IF(FD9&gt;0.6,4,IF(FD9&gt;0.4,3,IF(FD9&gt;0.2,2,1))))</f>
        <v>1</v>
      </c>
      <c r="FD9" s="187">
        <f t="shared" ref="FD9:FD72" si="58">IF(OR(BR9="Ambos",BR9="Probabilidad"),EW9-(EW9*$FB9),EW9)</f>
        <v>0.12</v>
      </c>
      <c r="FE9" s="273">
        <f t="shared" ref="FE9:FE72" si="59">IF(FF9&gt;0.8,5,IF(FF9&gt;0.6,4,3))</f>
        <v>3</v>
      </c>
      <c r="FF9" s="187">
        <f t="shared" ref="FF9:FF72" si="60">IF(OR(BR9="Ambos",BR9="Impacto"),$EY9-($EY9*$FB9),$EY9)</f>
        <v>0.21599999999999997</v>
      </c>
      <c r="FG9" s="154">
        <f t="shared" ref="FG9:FG72" si="61">IF(BT9="",0,IF(BT9="Automático",0.25,IF(BT9="Manual",0.15,0)))</f>
        <v>0</v>
      </c>
      <c r="FH9" s="154">
        <f t="shared" ref="FH9:FH72" si="62">IF(BU9="",0,IF(BU9="Preventivo",0.25,IF(BU9="Detectivo",0.15,IF(BU9="Correctivo",0.1,0))))</f>
        <v>0</v>
      </c>
      <c r="FI9" s="160">
        <f t="shared" ref="FI9:FI72" si="63">IF(OR(BT9=0,BU9=0),0,FG9+FH9)</f>
        <v>0</v>
      </c>
      <c r="FJ9" s="273">
        <f t="shared" ref="FJ9:FJ72" si="64">IF(FK9&gt;0.8,5,IF(FK9&gt;0.6,4,IF(FK9&gt;0.4,3,IF(FK9&gt;0.2,2,1))))</f>
        <v>1</v>
      </c>
      <c r="FK9" s="187">
        <f t="shared" ref="FK9:FK72" si="65">IF(OR(BV9="Ambos",BV9="Probabilidad"),FD9-(FD9*$FI9),FD9)</f>
        <v>0.12</v>
      </c>
      <c r="FL9" s="273">
        <f t="shared" ref="FL9:FL72" si="66">IF(FM9&gt;0.8,5,IF(FM9&gt;0.6,4,3))</f>
        <v>3</v>
      </c>
      <c r="FM9" s="187">
        <f t="shared" ref="FM9:FM72" si="67">IF(OR(BV9="Ambos",BV9="Impacto"),$FF9-($FF9*$FI9),$FF9)</f>
        <v>0.21599999999999997</v>
      </c>
      <c r="FN9" s="154">
        <f t="shared" ref="FN9:FN72" si="68">IF(BX9="",0,IF(BX9="Automático",0.25,IF(BX9="Manual",0.15,0)))</f>
        <v>0</v>
      </c>
      <c r="FO9" s="154">
        <f t="shared" ref="FO9:FO72" si="69">IF(BY9="",0,IF(BY9="Preventivo",0.25,IF(BY9="Detectivo",0.15,IF(BY9="Correctivo",0.1,0))))</f>
        <v>0</v>
      </c>
      <c r="FP9" s="160">
        <f t="shared" ref="FP9:FP72" si="70">IF(OR(BX9=0,BY9=0),0,FN9+FO9)</f>
        <v>0</v>
      </c>
      <c r="FQ9" s="273">
        <f t="shared" ref="FQ9:FQ72" si="71">IF(FR9&gt;0.8,5,IF(FR9&gt;0.6,4,IF(FR9&gt;0.4,3,IF(FR9&gt;0.2,2,1))))</f>
        <v>1</v>
      </c>
      <c r="FR9" s="187">
        <f t="shared" ref="FR9:FR72" si="72">IF(OR(BZ9="Ambos",BZ9="Probabilidad"),FK9-(FK9*$FP9),FK9)</f>
        <v>0.12</v>
      </c>
      <c r="FS9" s="273">
        <f t="shared" ref="FS9:FS72" si="73">IF(FT9&gt;0.8,5,IF(FT9&gt;0.6,4,3))</f>
        <v>3</v>
      </c>
      <c r="FT9" s="187">
        <f t="shared" ref="FT9:FT72" si="74">IF(OR(BZ9="Ambos",BZ9="Impacto"),$FM9-($FM9*$FP9),$FM9)</f>
        <v>0.21599999999999997</v>
      </c>
      <c r="FU9" s="154">
        <f t="shared" ref="FU9:FU72" si="75">IF(CB9="",0,IF(CB9="Automático",0.25,IF(CB9="Manual",0.15,0)))</f>
        <v>0</v>
      </c>
      <c r="FV9" s="154">
        <f t="shared" ref="FV9:FV72" si="76">IF(CC9="",0,IF(CC9="Preventivo",0.25,IF(CC9="Detectivo",0.15,IF(CC9="Correctivo",0.1,0))))</f>
        <v>0</v>
      </c>
      <c r="FW9" s="160">
        <f t="shared" ref="FW9:FW72" si="77">IF(OR(CB9=0,CC9=0),0,FU9+FV9)</f>
        <v>0</v>
      </c>
      <c r="FX9" s="273">
        <f t="shared" ref="FX9:FX72" si="78">IF(FY9&gt;0.8,5,IF(FY9&gt;0.6,4,IF(FY9&gt;0.4,3,IF(FY9&gt;0.2,2,1))))</f>
        <v>1</v>
      </c>
      <c r="FY9" s="187">
        <f t="shared" ref="FY9:FY72" si="79">IF(OR(CD9="Ambos",CD9="Probabilidad"),FR9-(FR9*$FW9),FR9)</f>
        <v>0.12</v>
      </c>
      <c r="FZ9" s="273">
        <f t="shared" ref="FZ9:FZ72" si="80">IF(GA9&gt;0.8,5,IF(GA9&gt;0.6,4,3))</f>
        <v>3</v>
      </c>
      <c r="GA9" s="187">
        <f t="shared" ref="GA9:GA72" si="81">IF(OR(CD9="Ambos",CD9="Impacto"),$FT9-($FT9*$FW9),$FT9)</f>
        <v>0.21599999999999997</v>
      </c>
      <c r="GB9" s="154">
        <f t="shared" ref="GB9:GB72" si="82">IF(CF9="",0,IF(CF9="Automático",0.25,IF(CF9="Manual",0.15,0)))</f>
        <v>0</v>
      </c>
      <c r="GC9" s="154">
        <f t="shared" ref="GC9:GC72" si="83">IF(CG9="",0,IF(CG9="Preventivo",0.25,IF(CG9="Detectivo",0.15,IF(CG9="Correctivo",0.1,0))))</f>
        <v>0</v>
      </c>
      <c r="GD9" s="160">
        <f t="shared" ref="GD9:GD72" si="84">IF(OR(CF9=0,CG9=0),0,GB9+GC9)</f>
        <v>0</v>
      </c>
      <c r="GE9" s="273">
        <f t="shared" ref="GE9:GE72" si="85">IF(GF9&gt;0.8,5,IF(GF9&gt;0.6,4,IF(GF9&gt;0.4,3,IF(GF9&gt;0.2,2,1))))</f>
        <v>1</v>
      </c>
      <c r="GF9" s="187">
        <f t="shared" ref="GF9:GF72" si="86">IF(OR(CH9="Ambos",CH9="Probabilidad"),FY9-(FY9*$GD9),FY9)</f>
        <v>0.12</v>
      </c>
      <c r="GG9" s="273">
        <f t="shared" ref="GG9:GG72" si="87">IF(GH9&gt;0.8,5,IF(GH9&gt;0.6,4,3))</f>
        <v>3</v>
      </c>
      <c r="GH9" s="187">
        <f t="shared" ref="GH9:GH72" si="88">IF(OR(CH9="Ambos",CH9="Impacto"),$GA9-($GA9*$GD9),$GA9)</f>
        <v>0.21599999999999997</v>
      </c>
      <c r="GI9" s="187">
        <f>IF(GH9&lt;0.6,0.6,GH9)</f>
        <v>0.6</v>
      </c>
      <c r="GJ9" s="157"/>
      <c r="GK9" s="129"/>
      <c r="GL9" s="129"/>
      <c r="GM9" s="129"/>
      <c r="GN9" s="129"/>
      <c r="GO9" s="129"/>
      <c r="GP9" s="129"/>
      <c r="GQ9" s="129"/>
      <c r="GR9" s="129"/>
      <c r="GS9" s="129"/>
      <c r="GT9" s="129"/>
      <c r="GU9" s="129"/>
      <c r="GV9" s="129"/>
      <c r="GW9" s="129"/>
      <c r="GX9" s="129"/>
      <c r="GY9" s="129"/>
      <c r="GZ9" s="129"/>
      <c r="HA9" s="129"/>
      <c r="HB9" s="129"/>
      <c r="HC9" s="129"/>
      <c r="HD9" s="129"/>
      <c r="HE9" s="129"/>
      <c r="HF9" s="129"/>
      <c r="HG9" s="129"/>
    </row>
    <row r="10" spans="1:1698" ht="174" customHeight="1" x14ac:dyDescent="0.2">
      <c r="A10" s="148">
        <v>2</v>
      </c>
      <c r="B10" s="133" t="s">
        <v>1444</v>
      </c>
      <c r="C10" s="444" t="s">
        <v>1451</v>
      </c>
      <c r="D10" s="274" t="s">
        <v>205</v>
      </c>
      <c r="E10" s="133" t="s">
        <v>204</v>
      </c>
      <c r="F10" s="134" t="s">
        <v>223</v>
      </c>
      <c r="G10" s="133" t="s">
        <v>218</v>
      </c>
      <c r="H10" s="133" t="s">
        <v>169</v>
      </c>
      <c r="I10" s="132" t="s">
        <v>20</v>
      </c>
      <c r="J10" s="132" t="s">
        <v>53</v>
      </c>
      <c r="K10" s="132" t="s">
        <v>53</v>
      </c>
      <c r="L10" s="132" t="s">
        <v>53</v>
      </c>
      <c r="M10" s="132" t="s">
        <v>53</v>
      </c>
      <c r="N10" s="132" t="s">
        <v>54</v>
      </c>
      <c r="O10" s="132" t="s">
        <v>53</v>
      </c>
      <c r="P10" s="132" t="s">
        <v>53</v>
      </c>
      <c r="Q10" s="132" t="s">
        <v>53</v>
      </c>
      <c r="R10" s="132" t="s">
        <v>54</v>
      </c>
      <c r="S10" s="132" t="s">
        <v>54</v>
      </c>
      <c r="T10" s="132" t="s">
        <v>54</v>
      </c>
      <c r="U10" s="132" t="s">
        <v>54</v>
      </c>
      <c r="V10" s="132" t="s">
        <v>54</v>
      </c>
      <c r="W10" s="132" t="s">
        <v>54</v>
      </c>
      <c r="X10" s="132" t="s">
        <v>53</v>
      </c>
      <c r="Y10" s="132" t="s">
        <v>53</v>
      </c>
      <c r="Z10" s="132" t="s">
        <v>53</v>
      </c>
      <c r="AA10" s="132" t="s">
        <v>53</v>
      </c>
      <c r="AB10" s="132" t="s">
        <v>53</v>
      </c>
      <c r="AC10" s="155" t="str">
        <f t="shared" si="0"/>
        <v>2 - Baja</v>
      </c>
      <c r="AD10" s="149">
        <f t="shared" si="1"/>
        <v>0.4</v>
      </c>
      <c r="AE10" s="155" t="str">
        <f t="shared" si="2"/>
        <v>4 - Mayor</v>
      </c>
      <c r="AF10" s="149">
        <f t="shared" si="3"/>
        <v>0.8</v>
      </c>
      <c r="AG10" s="156" t="str">
        <f t="shared" ref="AG10:AG73" si="89">IFERROR(INDEX($BLU$689:$BLY$693,MATCH(I10,$BLS$689:$BLS$693,0),MATCH(AE10,$BLU$687:$BLY$687,0)),"")</f>
        <v>MODERADO</v>
      </c>
      <c r="AH10" s="149">
        <f t="shared" si="4"/>
        <v>0.32000000000000006</v>
      </c>
      <c r="AI10" s="133" t="s">
        <v>1452</v>
      </c>
      <c r="AJ10" s="133" t="s">
        <v>1447</v>
      </c>
      <c r="AK10" s="133" t="s">
        <v>1453</v>
      </c>
      <c r="AL10" s="133" t="s">
        <v>1449</v>
      </c>
      <c r="AM10" s="134" t="s">
        <v>35</v>
      </c>
      <c r="AN10" s="164" t="s">
        <v>46</v>
      </c>
      <c r="AO10" s="164" t="s">
        <v>48</v>
      </c>
      <c r="AP10" s="134" t="s">
        <v>51</v>
      </c>
      <c r="AQ10" s="134" t="s">
        <v>34</v>
      </c>
      <c r="AR10" s="164" t="s">
        <v>45</v>
      </c>
      <c r="AS10" s="164" t="s">
        <v>49</v>
      </c>
      <c r="AT10" s="134" t="s">
        <v>51</v>
      </c>
      <c r="AU10" s="134" t="s">
        <v>35</v>
      </c>
      <c r="AV10" s="164" t="s">
        <v>46</v>
      </c>
      <c r="AW10" s="164" t="s">
        <v>50</v>
      </c>
      <c r="AX10" s="134" t="s">
        <v>52</v>
      </c>
      <c r="AY10" s="134" t="s">
        <v>35</v>
      </c>
      <c r="AZ10" s="164" t="s">
        <v>46</v>
      </c>
      <c r="BA10" s="164" t="s">
        <v>50</v>
      </c>
      <c r="BB10" s="134" t="s">
        <v>52</v>
      </c>
      <c r="BC10" s="134" t="s">
        <v>35</v>
      </c>
      <c r="BD10" s="164" t="s">
        <v>45</v>
      </c>
      <c r="BE10" s="164" t="s">
        <v>48</v>
      </c>
      <c r="BF10" s="134" t="s">
        <v>51</v>
      </c>
      <c r="BG10" s="134"/>
      <c r="BH10" s="164"/>
      <c r="BI10" s="164"/>
      <c r="BJ10" s="134"/>
      <c r="BK10" s="134"/>
      <c r="BL10" s="164"/>
      <c r="BM10" s="164"/>
      <c r="BN10" s="134"/>
      <c r="BO10" s="134"/>
      <c r="BP10" s="164"/>
      <c r="BQ10" s="164"/>
      <c r="BR10" s="134"/>
      <c r="BS10" s="134"/>
      <c r="BT10" s="164"/>
      <c r="BU10" s="164"/>
      <c r="BV10" s="134"/>
      <c r="BW10" s="134"/>
      <c r="BX10" s="164"/>
      <c r="BY10" s="164"/>
      <c r="BZ10" s="134"/>
      <c r="CA10" s="134"/>
      <c r="CB10" s="164"/>
      <c r="CC10" s="164"/>
      <c r="CD10" s="134"/>
      <c r="CE10" s="134"/>
      <c r="CF10" s="164"/>
      <c r="CG10" s="164"/>
      <c r="CH10" s="134"/>
      <c r="CI10" s="164"/>
      <c r="CJ10" s="164"/>
      <c r="CK10" s="134"/>
      <c r="CL10" s="159" t="str">
        <f t="shared" ref="CL10:CL73" si="90">IFERROR(IF(GE10&lt;=1,"1 - Muy Baja",VLOOKUP(GE10,$BLR$689:$BLS$693,2,0)),"")</f>
        <v>1 - Muy Baja</v>
      </c>
      <c r="CM10" s="165">
        <f t="shared" si="5"/>
        <v>0.1</v>
      </c>
      <c r="CN10" s="159" t="str">
        <f t="shared" ref="CN10:CN73" si="91">IFERROR(IF(GG10&lt;=1,"1 - Leve",HLOOKUP(GG10,$BLU$686:$BLY$687,2,0)),"")</f>
        <v>3 - Moderado</v>
      </c>
      <c r="CO10" s="165">
        <f t="shared" ref="CO10:CO73" si="92">GI10</f>
        <v>0.6</v>
      </c>
      <c r="CP10" s="145" t="str">
        <f t="shared" si="6"/>
        <v>MODERADO</v>
      </c>
      <c r="CQ10" s="149">
        <f t="shared" ref="CQ10:CQ73" si="93">CM10*CO10</f>
        <v>0.06</v>
      </c>
      <c r="CR10" s="188" t="s">
        <v>226</v>
      </c>
      <c r="CS10" s="145">
        <f t="shared" ref="CS10:CS73" si="94">IF(CP10="BAJO",0.1,IF(CP10="MODERADO",3,5))</f>
        <v>3</v>
      </c>
      <c r="CT10" s="134"/>
      <c r="CU10" s="188" t="s">
        <v>1450</v>
      </c>
      <c r="CV10" s="448" t="s">
        <v>1235</v>
      </c>
      <c r="CW10" s="158"/>
      <c r="CX10" s="160">
        <f t="shared" si="7"/>
        <v>7</v>
      </c>
      <c r="CY10" s="161">
        <f t="shared" ref="CY10:CY73" si="95">IF(CX10&lt;6,3,IF(CX10&gt;11,5,4))</f>
        <v>4</v>
      </c>
      <c r="CZ10" s="160" t="str">
        <f t="shared" ref="CZ10:CZ73" si="96">IF(CX10&lt;6,"Moderado",IF(CX10&gt;11,"Catastrófico","Mayor"))</f>
        <v>Mayor</v>
      </c>
      <c r="DA10" s="153">
        <f t="shared" ref="DA10:DA73" si="97">IF(CY10=3,0.6,IF(CY10=4,0.8,1))</f>
        <v>0.8</v>
      </c>
      <c r="DB10" s="154">
        <f t="shared" ref="DB10:DB73" si="98">IF(AN10="",0,IF(AN10="Automático",0.25,IF(AN10="Manual",0.15,0)))</f>
        <v>0.25</v>
      </c>
      <c r="DC10" s="154">
        <f t="shared" si="8"/>
        <v>0.1</v>
      </c>
      <c r="DD10" s="160">
        <f t="shared" ref="DD10:DD73" si="99">IF(OR(AN10=0,AO10=0),0,DB10+DC10)</f>
        <v>0.35</v>
      </c>
      <c r="DE10" s="273">
        <f t="shared" si="9"/>
        <v>2</v>
      </c>
      <c r="DF10" s="187">
        <f t="shared" si="10"/>
        <v>0.4</v>
      </c>
      <c r="DG10" s="273">
        <f t="shared" ref="DG10:DG73" si="100">IF(DI10&gt;0.8,5,IF(DI10&gt;0.6,4,3))</f>
        <v>3</v>
      </c>
      <c r="DH10" s="273"/>
      <c r="DI10" s="187">
        <f t="shared" si="11"/>
        <v>0.52</v>
      </c>
      <c r="DJ10" s="154">
        <f t="shared" si="12"/>
        <v>0.15</v>
      </c>
      <c r="DK10" s="154">
        <f t="shared" si="13"/>
        <v>0.15</v>
      </c>
      <c r="DL10" s="160">
        <f t="shared" si="14"/>
        <v>0.3</v>
      </c>
      <c r="DM10" s="273">
        <f t="shared" si="15"/>
        <v>2</v>
      </c>
      <c r="DN10" s="187">
        <f t="shared" si="16"/>
        <v>0.4</v>
      </c>
      <c r="DO10" s="273">
        <f t="shared" si="17"/>
        <v>3</v>
      </c>
      <c r="DP10" s="187">
        <f t="shared" si="18"/>
        <v>0.36399999999999999</v>
      </c>
      <c r="DQ10" s="154">
        <f t="shared" si="19"/>
        <v>0.25</v>
      </c>
      <c r="DR10" s="154">
        <f t="shared" si="20"/>
        <v>0.25</v>
      </c>
      <c r="DS10" s="160">
        <f t="shared" si="21"/>
        <v>0.5</v>
      </c>
      <c r="DT10" s="273">
        <f t="shared" si="22"/>
        <v>1</v>
      </c>
      <c r="DU10" s="187">
        <f t="shared" si="23"/>
        <v>0.2</v>
      </c>
      <c r="DV10" s="273">
        <f t="shared" si="24"/>
        <v>3</v>
      </c>
      <c r="DW10" s="187">
        <f t="shared" si="25"/>
        <v>0.36399999999999999</v>
      </c>
      <c r="DX10" s="154">
        <f t="shared" si="26"/>
        <v>0.25</v>
      </c>
      <c r="DY10" s="154">
        <f t="shared" si="27"/>
        <v>0.25</v>
      </c>
      <c r="DZ10" s="160">
        <f t="shared" si="28"/>
        <v>0.5</v>
      </c>
      <c r="EA10" s="273">
        <f t="shared" si="29"/>
        <v>1</v>
      </c>
      <c r="EB10" s="187">
        <f t="shared" si="30"/>
        <v>0.1</v>
      </c>
      <c r="EC10" s="273">
        <f t="shared" si="31"/>
        <v>3</v>
      </c>
      <c r="ED10" s="187">
        <f t="shared" si="32"/>
        <v>0.36399999999999999</v>
      </c>
      <c r="EE10" s="154">
        <f t="shared" si="33"/>
        <v>0.15</v>
      </c>
      <c r="EF10" s="154">
        <f t="shared" si="34"/>
        <v>0.1</v>
      </c>
      <c r="EG10" s="160">
        <f t="shared" si="35"/>
        <v>0.25</v>
      </c>
      <c r="EH10" s="273">
        <f t="shared" si="36"/>
        <v>1</v>
      </c>
      <c r="EI10" s="187">
        <f t="shared" si="37"/>
        <v>0.1</v>
      </c>
      <c r="EJ10" s="273">
        <f t="shared" si="38"/>
        <v>3</v>
      </c>
      <c r="EK10" s="187">
        <f t="shared" si="39"/>
        <v>0.27300000000000002</v>
      </c>
      <c r="EL10" s="154">
        <f t="shared" si="40"/>
        <v>0</v>
      </c>
      <c r="EM10" s="154">
        <f t="shared" si="41"/>
        <v>0</v>
      </c>
      <c r="EN10" s="160">
        <f t="shared" si="42"/>
        <v>0</v>
      </c>
      <c r="EO10" s="273">
        <f t="shared" si="43"/>
        <v>1</v>
      </c>
      <c r="EP10" s="187">
        <f t="shared" si="44"/>
        <v>0.1</v>
      </c>
      <c r="EQ10" s="273">
        <f t="shared" si="45"/>
        <v>3</v>
      </c>
      <c r="ER10" s="187">
        <f t="shared" si="46"/>
        <v>0.27300000000000002</v>
      </c>
      <c r="ES10" s="154">
        <f t="shared" si="47"/>
        <v>0</v>
      </c>
      <c r="ET10" s="154">
        <f t="shared" si="48"/>
        <v>0</v>
      </c>
      <c r="EU10" s="160">
        <f t="shared" si="49"/>
        <v>0</v>
      </c>
      <c r="EV10" s="273">
        <f t="shared" si="50"/>
        <v>1</v>
      </c>
      <c r="EW10" s="187">
        <f t="shared" si="51"/>
        <v>0.1</v>
      </c>
      <c r="EX10" s="273">
        <f t="shared" si="52"/>
        <v>3</v>
      </c>
      <c r="EY10" s="187">
        <f t="shared" si="53"/>
        <v>0.27300000000000002</v>
      </c>
      <c r="EZ10" s="154">
        <f t="shared" si="54"/>
        <v>0</v>
      </c>
      <c r="FA10" s="154">
        <f t="shared" si="55"/>
        <v>0</v>
      </c>
      <c r="FB10" s="160">
        <f t="shared" si="56"/>
        <v>0</v>
      </c>
      <c r="FC10" s="273">
        <f t="shared" si="57"/>
        <v>1</v>
      </c>
      <c r="FD10" s="187">
        <f t="shared" si="58"/>
        <v>0.1</v>
      </c>
      <c r="FE10" s="273">
        <f t="shared" si="59"/>
        <v>3</v>
      </c>
      <c r="FF10" s="187">
        <f t="shared" si="60"/>
        <v>0.27300000000000002</v>
      </c>
      <c r="FG10" s="154">
        <f t="shared" si="61"/>
        <v>0</v>
      </c>
      <c r="FH10" s="154">
        <f t="shared" si="62"/>
        <v>0</v>
      </c>
      <c r="FI10" s="160">
        <f t="shared" si="63"/>
        <v>0</v>
      </c>
      <c r="FJ10" s="273">
        <f t="shared" si="64"/>
        <v>1</v>
      </c>
      <c r="FK10" s="187">
        <f t="shared" si="65"/>
        <v>0.1</v>
      </c>
      <c r="FL10" s="273">
        <f t="shared" si="66"/>
        <v>3</v>
      </c>
      <c r="FM10" s="187">
        <f t="shared" si="67"/>
        <v>0.27300000000000002</v>
      </c>
      <c r="FN10" s="154">
        <f t="shared" si="68"/>
        <v>0</v>
      </c>
      <c r="FO10" s="154">
        <f t="shared" si="69"/>
        <v>0</v>
      </c>
      <c r="FP10" s="160">
        <f t="shared" si="70"/>
        <v>0</v>
      </c>
      <c r="FQ10" s="273">
        <f t="shared" si="71"/>
        <v>1</v>
      </c>
      <c r="FR10" s="187">
        <f t="shared" si="72"/>
        <v>0.1</v>
      </c>
      <c r="FS10" s="273">
        <f t="shared" si="73"/>
        <v>3</v>
      </c>
      <c r="FT10" s="187">
        <f t="shared" si="74"/>
        <v>0.27300000000000002</v>
      </c>
      <c r="FU10" s="154">
        <f t="shared" si="75"/>
        <v>0</v>
      </c>
      <c r="FV10" s="154">
        <f t="shared" si="76"/>
        <v>0</v>
      </c>
      <c r="FW10" s="160">
        <f t="shared" si="77"/>
        <v>0</v>
      </c>
      <c r="FX10" s="273">
        <f t="shared" si="78"/>
        <v>1</v>
      </c>
      <c r="FY10" s="187">
        <f t="shared" si="79"/>
        <v>0.1</v>
      </c>
      <c r="FZ10" s="273">
        <f t="shared" si="80"/>
        <v>3</v>
      </c>
      <c r="GA10" s="187">
        <f t="shared" si="81"/>
        <v>0.27300000000000002</v>
      </c>
      <c r="GB10" s="154">
        <f t="shared" si="82"/>
        <v>0</v>
      </c>
      <c r="GC10" s="154">
        <f t="shared" si="83"/>
        <v>0</v>
      </c>
      <c r="GD10" s="160">
        <f t="shared" si="84"/>
        <v>0</v>
      </c>
      <c r="GE10" s="273">
        <f t="shared" si="85"/>
        <v>1</v>
      </c>
      <c r="GF10" s="187">
        <f t="shared" si="86"/>
        <v>0.1</v>
      </c>
      <c r="GG10" s="273">
        <f t="shared" si="87"/>
        <v>3</v>
      </c>
      <c r="GH10" s="187">
        <f t="shared" si="88"/>
        <v>0.27300000000000002</v>
      </c>
      <c r="GI10" s="187">
        <f t="shared" ref="GI10:GI73" si="101">IF(GH10&lt;0.6,0.6,GH10)</f>
        <v>0.6</v>
      </c>
      <c r="GJ10" s="157"/>
    </row>
    <row r="11" spans="1:1698" ht="54" customHeight="1" x14ac:dyDescent="0.2">
      <c r="A11" s="148">
        <v>3</v>
      </c>
      <c r="B11" s="133"/>
      <c r="C11" s="133"/>
      <c r="D11" s="274"/>
      <c r="E11" s="133"/>
      <c r="F11" s="275"/>
      <c r="G11" s="133"/>
      <c r="H11" s="133" t="s">
        <v>455</v>
      </c>
      <c r="I11" s="132"/>
      <c r="J11" s="132"/>
      <c r="K11" s="132"/>
      <c r="L11" s="132"/>
      <c r="M11" s="132"/>
      <c r="N11" s="132"/>
      <c r="O11" s="132"/>
      <c r="P11" s="132"/>
      <c r="Q11" s="132"/>
      <c r="R11" s="132"/>
      <c r="S11" s="132"/>
      <c r="T11" s="132"/>
      <c r="U11" s="132"/>
      <c r="V11" s="132"/>
      <c r="W11" s="132"/>
      <c r="X11" s="132"/>
      <c r="Y11" s="132"/>
      <c r="Z11" s="132"/>
      <c r="AA11" s="132"/>
      <c r="AB11" s="132"/>
      <c r="AC11" s="155">
        <f t="shared" si="0"/>
        <v>0</v>
      </c>
      <c r="AD11" s="149">
        <f t="shared" si="1"/>
        <v>1</v>
      </c>
      <c r="AE11" s="155" t="str">
        <f t="shared" si="2"/>
        <v>3 - Moderado</v>
      </c>
      <c r="AF11" s="149">
        <f t="shared" si="3"/>
        <v>0.6</v>
      </c>
      <c r="AG11" s="156" t="str">
        <f t="shared" si="89"/>
        <v/>
      </c>
      <c r="AH11" s="149">
        <f t="shared" si="4"/>
        <v>0.6</v>
      </c>
      <c r="AI11" s="133"/>
      <c r="AJ11" s="133"/>
      <c r="AK11" s="133"/>
      <c r="AL11" s="133"/>
      <c r="AM11" s="134"/>
      <c r="AN11" s="164"/>
      <c r="AO11" s="164"/>
      <c r="AP11" s="134"/>
      <c r="AQ11" s="134"/>
      <c r="AR11" s="164"/>
      <c r="AS11" s="164"/>
      <c r="AT11" s="134"/>
      <c r="AU11" s="134"/>
      <c r="AV11" s="164"/>
      <c r="AW11" s="164"/>
      <c r="AX11" s="134"/>
      <c r="AY11" s="134"/>
      <c r="AZ11" s="164"/>
      <c r="BA11" s="164"/>
      <c r="BB11" s="134"/>
      <c r="BC11" s="134"/>
      <c r="BD11" s="164"/>
      <c r="BE11" s="164"/>
      <c r="BF11" s="134"/>
      <c r="BG11" s="134"/>
      <c r="BH11" s="164"/>
      <c r="BI11" s="164"/>
      <c r="BJ11" s="134"/>
      <c r="BK11" s="134"/>
      <c r="BL11" s="164"/>
      <c r="BM11" s="164"/>
      <c r="BN11" s="134"/>
      <c r="BO11" s="134"/>
      <c r="BP11" s="164"/>
      <c r="BQ11" s="164"/>
      <c r="BR11" s="134"/>
      <c r="BS11" s="134"/>
      <c r="BT11" s="164"/>
      <c r="BU11" s="164"/>
      <c r="BV11" s="134"/>
      <c r="BW11" s="134"/>
      <c r="BX11" s="164"/>
      <c r="BY11" s="164"/>
      <c r="BZ11" s="134"/>
      <c r="CA11" s="134"/>
      <c r="CB11" s="164"/>
      <c r="CC11" s="164"/>
      <c r="CD11" s="134"/>
      <c r="CE11" s="134"/>
      <c r="CF11" s="164"/>
      <c r="CG11" s="164"/>
      <c r="CH11" s="134"/>
      <c r="CI11" s="164"/>
      <c r="CJ11" s="164"/>
      <c r="CK11" s="134"/>
      <c r="CL11" s="159" t="str">
        <f t="shared" si="90"/>
        <v>5 - Muy Alta</v>
      </c>
      <c r="CM11" s="165">
        <f t="shared" si="5"/>
        <v>1</v>
      </c>
      <c r="CN11" s="159" t="str">
        <f t="shared" si="91"/>
        <v>3 - Moderado</v>
      </c>
      <c r="CO11" s="165">
        <f t="shared" si="92"/>
        <v>0.6</v>
      </c>
      <c r="CP11" s="145" t="str">
        <f t="shared" si="6"/>
        <v>ALTO</v>
      </c>
      <c r="CQ11" s="149">
        <f t="shared" si="93"/>
        <v>0.6</v>
      </c>
      <c r="CR11" s="188"/>
      <c r="CS11" s="145">
        <f t="shared" si="94"/>
        <v>5</v>
      </c>
      <c r="CT11" s="134"/>
      <c r="CU11" s="188"/>
      <c r="CV11" s="188"/>
      <c r="CW11" s="158"/>
      <c r="CX11" s="160">
        <f t="shared" si="7"/>
        <v>0</v>
      </c>
      <c r="CY11" s="161">
        <f t="shared" si="95"/>
        <v>3</v>
      </c>
      <c r="CZ11" s="160" t="str">
        <f t="shared" si="96"/>
        <v>Moderado</v>
      </c>
      <c r="DA11" s="153">
        <f t="shared" si="97"/>
        <v>0.6</v>
      </c>
      <c r="DB11" s="154">
        <f t="shared" si="98"/>
        <v>0</v>
      </c>
      <c r="DC11" s="154">
        <f t="shared" si="8"/>
        <v>0</v>
      </c>
      <c r="DD11" s="160">
        <f t="shared" si="99"/>
        <v>0</v>
      </c>
      <c r="DE11" s="273">
        <f t="shared" si="9"/>
        <v>5</v>
      </c>
      <c r="DF11" s="187">
        <f t="shared" si="10"/>
        <v>1</v>
      </c>
      <c r="DG11" s="273">
        <f t="shared" si="100"/>
        <v>3</v>
      </c>
      <c r="DH11" s="273"/>
      <c r="DI11" s="187">
        <f t="shared" si="11"/>
        <v>0.6</v>
      </c>
      <c r="DJ11" s="154">
        <f t="shared" si="12"/>
        <v>0</v>
      </c>
      <c r="DK11" s="154">
        <f t="shared" si="13"/>
        <v>0</v>
      </c>
      <c r="DL11" s="160">
        <f t="shared" si="14"/>
        <v>0</v>
      </c>
      <c r="DM11" s="273">
        <f t="shared" si="15"/>
        <v>5</v>
      </c>
      <c r="DN11" s="187">
        <f t="shared" si="16"/>
        <v>1</v>
      </c>
      <c r="DO11" s="273">
        <f t="shared" si="17"/>
        <v>3</v>
      </c>
      <c r="DP11" s="187">
        <f t="shared" si="18"/>
        <v>0.6</v>
      </c>
      <c r="DQ11" s="154">
        <f t="shared" si="19"/>
        <v>0</v>
      </c>
      <c r="DR11" s="154">
        <f t="shared" si="20"/>
        <v>0</v>
      </c>
      <c r="DS11" s="160">
        <f t="shared" si="21"/>
        <v>0</v>
      </c>
      <c r="DT11" s="273">
        <f t="shared" si="22"/>
        <v>5</v>
      </c>
      <c r="DU11" s="187">
        <f t="shared" si="23"/>
        <v>1</v>
      </c>
      <c r="DV11" s="273">
        <f t="shared" si="24"/>
        <v>3</v>
      </c>
      <c r="DW11" s="187">
        <f t="shared" si="25"/>
        <v>0.6</v>
      </c>
      <c r="DX11" s="154">
        <f t="shared" si="26"/>
        <v>0</v>
      </c>
      <c r="DY11" s="154">
        <f t="shared" si="27"/>
        <v>0</v>
      </c>
      <c r="DZ11" s="160">
        <f t="shared" si="28"/>
        <v>0</v>
      </c>
      <c r="EA11" s="273">
        <f t="shared" si="29"/>
        <v>5</v>
      </c>
      <c r="EB11" s="187">
        <f t="shared" si="30"/>
        <v>1</v>
      </c>
      <c r="EC11" s="273">
        <f t="shared" si="31"/>
        <v>3</v>
      </c>
      <c r="ED11" s="187">
        <f t="shared" si="32"/>
        <v>0.6</v>
      </c>
      <c r="EE11" s="154">
        <f t="shared" si="33"/>
        <v>0</v>
      </c>
      <c r="EF11" s="154">
        <f t="shared" si="34"/>
        <v>0</v>
      </c>
      <c r="EG11" s="160">
        <f t="shared" si="35"/>
        <v>0</v>
      </c>
      <c r="EH11" s="273">
        <f t="shared" si="36"/>
        <v>5</v>
      </c>
      <c r="EI11" s="187">
        <f t="shared" si="37"/>
        <v>1</v>
      </c>
      <c r="EJ11" s="273">
        <f t="shared" si="38"/>
        <v>3</v>
      </c>
      <c r="EK11" s="187">
        <f t="shared" si="39"/>
        <v>0.6</v>
      </c>
      <c r="EL11" s="154">
        <f t="shared" si="40"/>
        <v>0</v>
      </c>
      <c r="EM11" s="154">
        <f t="shared" si="41"/>
        <v>0</v>
      </c>
      <c r="EN11" s="160">
        <f t="shared" si="42"/>
        <v>0</v>
      </c>
      <c r="EO11" s="273">
        <f t="shared" si="43"/>
        <v>5</v>
      </c>
      <c r="EP11" s="187">
        <f t="shared" si="44"/>
        <v>1</v>
      </c>
      <c r="EQ11" s="273">
        <f t="shared" si="45"/>
        <v>3</v>
      </c>
      <c r="ER11" s="187">
        <f t="shared" si="46"/>
        <v>0.6</v>
      </c>
      <c r="ES11" s="154">
        <f t="shared" si="47"/>
        <v>0</v>
      </c>
      <c r="ET11" s="154">
        <f t="shared" si="48"/>
        <v>0</v>
      </c>
      <c r="EU11" s="160">
        <f t="shared" si="49"/>
        <v>0</v>
      </c>
      <c r="EV11" s="273">
        <f t="shared" si="50"/>
        <v>5</v>
      </c>
      <c r="EW11" s="187">
        <f t="shared" si="51"/>
        <v>1</v>
      </c>
      <c r="EX11" s="273">
        <f t="shared" si="52"/>
        <v>3</v>
      </c>
      <c r="EY11" s="187">
        <f t="shared" si="53"/>
        <v>0.6</v>
      </c>
      <c r="EZ11" s="154">
        <f t="shared" si="54"/>
        <v>0</v>
      </c>
      <c r="FA11" s="154">
        <f t="shared" si="55"/>
        <v>0</v>
      </c>
      <c r="FB11" s="160">
        <f t="shared" si="56"/>
        <v>0</v>
      </c>
      <c r="FC11" s="273">
        <f t="shared" si="57"/>
        <v>5</v>
      </c>
      <c r="FD11" s="187">
        <f t="shared" si="58"/>
        <v>1</v>
      </c>
      <c r="FE11" s="273">
        <f t="shared" si="59"/>
        <v>3</v>
      </c>
      <c r="FF11" s="187">
        <f t="shared" si="60"/>
        <v>0.6</v>
      </c>
      <c r="FG11" s="154">
        <f t="shared" si="61"/>
        <v>0</v>
      </c>
      <c r="FH11" s="154">
        <f t="shared" si="62"/>
        <v>0</v>
      </c>
      <c r="FI11" s="160">
        <f t="shared" si="63"/>
        <v>0</v>
      </c>
      <c r="FJ11" s="273">
        <f t="shared" si="64"/>
        <v>5</v>
      </c>
      <c r="FK11" s="187">
        <f t="shared" si="65"/>
        <v>1</v>
      </c>
      <c r="FL11" s="273">
        <f t="shared" si="66"/>
        <v>3</v>
      </c>
      <c r="FM11" s="187">
        <f t="shared" si="67"/>
        <v>0.6</v>
      </c>
      <c r="FN11" s="154">
        <f t="shared" si="68"/>
        <v>0</v>
      </c>
      <c r="FO11" s="154">
        <f t="shared" si="69"/>
        <v>0</v>
      </c>
      <c r="FP11" s="160">
        <f t="shared" si="70"/>
        <v>0</v>
      </c>
      <c r="FQ11" s="273">
        <f t="shared" si="71"/>
        <v>5</v>
      </c>
      <c r="FR11" s="187">
        <f t="shared" si="72"/>
        <v>1</v>
      </c>
      <c r="FS11" s="273">
        <f t="shared" si="73"/>
        <v>3</v>
      </c>
      <c r="FT11" s="187">
        <f t="shared" si="74"/>
        <v>0.6</v>
      </c>
      <c r="FU11" s="154">
        <f t="shared" si="75"/>
        <v>0</v>
      </c>
      <c r="FV11" s="154">
        <f t="shared" si="76"/>
        <v>0</v>
      </c>
      <c r="FW11" s="160">
        <f t="shared" si="77"/>
        <v>0</v>
      </c>
      <c r="FX11" s="273">
        <f t="shared" si="78"/>
        <v>5</v>
      </c>
      <c r="FY11" s="187">
        <f t="shared" si="79"/>
        <v>1</v>
      </c>
      <c r="FZ11" s="273">
        <f t="shared" si="80"/>
        <v>3</v>
      </c>
      <c r="GA11" s="187">
        <f t="shared" si="81"/>
        <v>0.6</v>
      </c>
      <c r="GB11" s="154">
        <f t="shared" si="82"/>
        <v>0</v>
      </c>
      <c r="GC11" s="154">
        <f t="shared" si="83"/>
        <v>0</v>
      </c>
      <c r="GD11" s="160">
        <f t="shared" si="84"/>
        <v>0</v>
      </c>
      <c r="GE11" s="273">
        <f t="shared" si="85"/>
        <v>5</v>
      </c>
      <c r="GF11" s="187">
        <f t="shared" si="86"/>
        <v>1</v>
      </c>
      <c r="GG11" s="273">
        <f t="shared" si="87"/>
        <v>3</v>
      </c>
      <c r="GH11" s="187">
        <f t="shared" si="88"/>
        <v>0.6</v>
      </c>
      <c r="GI11" s="187">
        <f t="shared" si="101"/>
        <v>0.6</v>
      </c>
      <c r="GJ11" s="157"/>
    </row>
    <row r="12" spans="1:1698" ht="37.799999999999997" customHeight="1" x14ac:dyDescent="0.2">
      <c r="A12" s="148">
        <v>4</v>
      </c>
      <c r="B12" s="133"/>
      <c r="C12" s="133"/>
      <c r="D12" s="274"/>
      <c r="E12" s="133"/>
      <c r="F12" s="275"/>
      <c r="G12" s="133"/>
      <c r="H12" s="133" t="s">
        <v>455</v>
      </c>
      <c r="I12" s="132"/>
      <c r="J12" s="132"/>
      <c r="K12" s="132"/>
      <c r="L12" s="132"/>
      <c r="M12" s="132"/>
      <c r="N12" s="132"/>
      <c r="O12" s="132"/>
      <c r="P12" s="132"/>
      <c r="Q12" s="132"/>
      <c r="R12" s="132"/>
      <c r="S12" s="132"/>
      <c r="T12" s="132"/>
      <c r="U12" s="132"/>
      <c r="V12" s="132"/>
      <c r="W12" s="132"/>
      <c r="X12" s="132"/>
      <c r="Y12" s="132"/>
      <c r="Z12" s="132"/>
      <c r="AA12" s="132"/>
      <c r="AB12" s="132"/>
      <c r="AC12" s="155">
        <f t="shared" si="0"/>
        <v>0</v>
      </c>
      <c r="AD12" s="149">
        <f t="shared" si="1"/>
        <v>1</v>
      </c>
      <c r="AE12" s="155" t="str">
        <f t="shared" si="2"/>
        <v>3 - Moderado</v>
      </c>
      <c r="AF12" s="149">
        <f t="shared" si="3"/>
        <v>0.6</v>
      </c>
      <c r="AG12" s="156" t="str">
        <f t="shared" si="89"/>
        <v/>
      </c>
      <c r="AH12" s="149">
        <f t="shared" si="4"/>
        <v>0.6</v>
      </c>
      <c r="AI12" s="133"/>
      <c r="AJ12" s="133"/>
      <c r="AK12" s="133"/>
      <c r="AL12" s="133"/>
      <c r="AM12" s="134"/>
      <c r="AN12" s="164"/>
      <c r="AO12" s="164"/>
      <c r="AP12" s="134"/>
      <c r="AQ12" s="134"/>
      <c r="AR12" s="164"/>
      <c r="AS12" s="164"/>
      <c r="AT12" s="134"/>
      <c r="AU12" s="134"/>
      <c r="AV12" s="164"/>
      <c r="AW12" s="164"/>
      <c r="AX12" s="134"/>
      <c r="AY12" s="134"/>
      <c r="AZ12" s="164"/>
      <c r="BA12" s="164"/>
      <c r="BB12" s="134"/>
      <c r="BC12" s="134"/>
      <c r="BD12" s="164"/>
      <c r="BE12" s="164"/>
      <c r="BF12" s="134"/>
      <c r="BG12" s="134"/>
      <c r="BH12" s="164"/>
      <c r="BI12" s="164"/>
      <c r="BJ12" s="134"/>
      <c r="BK12" s="134"/>
      <c r="BL12" s="164"/>
      <c r="BM12" s="164"/>
      <c r="BN12" s="134"/>
      <c r="BO12" s="134"/>
      <c r="BP12" s="164"/>
      <c r="BQ12" s="164"/>
      <c r="BR12" s="134"/>
      <c r="BS12" s="134"/>
      <c r="BT12" s="164"/>
      <c r="BU12" s="164"/>
      <c r="BV12" s="134"/>
      <c r="BW12" s="134"/>
      <c r="BX12" s="164"/>
      <c r="BY12" s="164"/>
      <c r="BZ12" s="134"/>
      <c r="CA12" s="134"/>
      <c r="CB12" s="164"/>
      <c r="CC12" s="164"/>
      <c r="CD12" s="134"/>
      <c r="CE12" s="134"/>
      <c r="CF12" s="164"/>
      <c r="CG12" s="164"/>
      <c r="CH12" s="134"/>
      <c r="CI12" s="164"/>
      <c r="CJ12" s="164"/>
      <c r="CK12" s="134"/>
      <c r="CL12" s="159" t="str">
        <f t="shared" si="90"/>
        <v>5 - Muy Alta</v>
      </c>
      <c r="CM12" s="165">
        <f t="shared" si="5"/>
        <v>1</v>
      </c>
      <c r="CN12" s="159" t="str">
        <f t="shared" si="91"/>
        <v>3 - Moderado</v>
      </c>
      <c r="CO12" s="165">
        <f t="shared" si="92"/>
        <v>0.6</v>
      </c>
      <c r="CP12" s="145" t="str">
        <f t="shared" si="6"/>
        <v>ALTO</v>
      </c>
      <c r="CQ12" s="149">
        <f t="shared" si="93"/>
        <v>0.6</v>
      </c>
      <c r="CR12" s="188"/>
      <c r="CS12" s="145">
        <f t="shared" si="94"/>
        <v>5</v>
      </c>
      <c r="CT12" s="134"/>
      <c r="CU12" s="188"/>
      <c r="CV12" s="188"/>
      <c r="CW12" s="158"/>
      <c r="CX12" s="160">
        <f t="shared" si="7"/>
        <v>0</v>
      </c>
      <c r="CY12" s="161">
        <f t="shared" si="95"/>
        <v>3</v>
      </c>
      <c r="CZ12" s="160" t="str">
        <f t="shared" si="96"/>
        <v>Moderado</v>
      </c>
      <c r="DA12" s="153">
        <f t="shared" si="97"/>
        <v>0.6</v>
      </c>
      <c r="DB12" s="154">
        <f t="shared" si="98"/>
        <v>0</v>
      </c>
      <c r="DC12" s="154">
        <f t="shared" si="8"/>
        <v>0</v>
      </c>
      <c r="DD12" s="160">
        <f t="shared" si="99"/>
        <v>0</v>
      </c>
      <c r="DE12" s="273">
        <f t="shared" si="9"/>
        <v>5</v>
      </c>
      <c r="DF12" s="187">
        <f t="shared" si="10"/>
        <v>1</v>
      </c>
      <c r="DG12" s="273">
        <f t="shared" si="100"/>
        <v>3</v>
      </c>
      <c r="DH12" s="273"/>
      <c r="DI12" s="187">
        <f t="shared" si="11"/>
        <v>0.6</v>
      </c>
      <c r="DJ12" s="154">
        <f t="shared" si="12"/>
        <v>0</v>
      </c>
      <c r="DK12" s="154">
        <f t="shared" si="13"/>
        <v>0</v>
      </c>
      <c r="DL12" s="160">
        <f t="shared" si="14"/>
        <v>0</v>
      </c>
      <c r="DM12" s="273">
        <f t="shared" si="15"/>
        <v>5</v>
      </c>
      <c r="DN12" s="187">
        <f t="shared" si="16"/>
        <v>1</v>
      </c>
      <c r="DO12" s="273">
        <f t="shared" si="17"/>
        <v>3</v>
      </c>
      <c r="DP12" s="187">
        <f t="shared" si="18"/>
        <v>0.6</v>
      </c>
      <c r="DQ12" s="154">
        <f t="shared" si="19"/>
        <v>0</v>
      </c>
      <c r="DR12" s="154">
        <f t="shared" si="20"/>
        <v>0</v>
      </c>
      <c r="DS12" s="160">
        <f t="shared" si="21"/>
        <v>0</v>
      </c>
      <c r="DT12" s="273">
        <f t="shared" si="22"/>
        <v>5</v>
      </c>
      <c r="DU12" s="187">
        <f t="shared" si="23"/>
        <v>1</v>
      </c>
      <c r="DV12" s="273">
        <f t="shared" si="24"/>
        <v>3</v>
      </c>
      <c r="DW12" s="187">
        <f t="shared" si="25"/>
        <v>0.6</v>
      </c>
      <c r="DX12" s="154">
        <f t="shared" si="26"/>
        <v>0</v>
      </c>
      <c r="DY12" s="154">
        <f t="shared" si="27"/>
        <v>0</v>
      </c>
      <c r="DZ12" s="160">
        <f t="shared" si="28"/>
        <v>0</v>
      </c>
      <c r="EA12" s="273">
        <f t="shared" si="29"/>
        <v>5</v>
      </c>
      <c r="EB12" s="187">
        <f t="shared" si="30"/>
        <v>1</v>
      </c>
      <c r="EC12" s="273">
        <f t="shared" si="31"/>
        <v>3</v>
      </c>
      <c r="ED12" s="187">
        <f t="shared" si="32"/>
        <v>0.6</v>
      </c>
      <c r="EE12" s="154">
        <f t="shared" si="33"/>
        <v>0</v>
      </c>
      <c r="EF12" s="154">
        <f t="shared" si="34"/>
        <v>0</v>
      </c>
      <c r="EG12" s="160">
        <f t="shared" si="35"/>
        <v>0</v>
      </c>
      <c r="EH12" s="273">
        <f t="shared" si="36"/>
        <v>5</v>
      </c>
      <c r="EI12" s="187">
        <f t="shared" si="37"/>
        <v>1</v>
      </c>
      <c r="EJ12" s="273">
        <f t="shared" si="38"/>
        <v>3</v>
      </c>
      <c r="EK12" s="187">
        <f t="shared" si="39"/>
        <v>0.6</v>
      </c>
      <c r="EL12" s="154">
        <f t="shared" si="40"/>
        <v>0</v>
      </c>
      <c r="EM12" s="154">
        <f t="shared" si="41"/>
        <v>0</v>
      </c>
      <c r="EN12" s="160">
        <f t="shared" si="42"/>
        <v>0</v>
      </c>
      <c r="EO12" s="273">
        <f t="shared" si="43"/>
        <v>5</v>
      </c>
      <c r="EP12" s="187">
        <f t="shared" si="44"/>
        <v>1</v>
      </c>
      <c r="EQ12" s="273">
        <f t="shared" si="45"/>
        <v>3</v>
      </c>
      <c r="ER12" s="187">
        <f t="shared" si="46"/>
        <v>0.6</v>
      </c>
      <c r="ES12" s="154">
        <f t="shared" si="47"/>
        <v>0</v>
      </c>
      <c r="ET12" s="154">
        <f t="shared" si="48"/>
        <v>0</v>
      </c>
      <c r="EU12" s="160">
        <f t="shared" si="49"/>
        <v>0</v>
      </c>
      <c r="EV12" s="273">
        <f t="shared" si="50"/>
        <v>5</v>
      </c>
      <c r="EW12" s="187">
        <f t="shared" si="51"/>
        <v>1</v>
      </c>
      <c r="EX12" s="273">
        <f t="shared" si="52"/>
        <v>3</v>
      </c>
      <c r="EY12" s="187">
        <f t="shared" si="53"/>
        <v>0.6</v>
      </c>
      <c r="EZ12" s="154">
        <f t="shared" si="54"/>
        <v>0</v>
      </c>
      <c r="FA12" s="154">
        <f t="shared" si="55"/>
        <v>0</v>
      </c>
      <c r="FB12" s="160">
        <f t="shared" si="56"/>
        <v>0</v>
      </c>
      <c r="FC12" s="273">
        <f t="shared" si="57"/>
        <v>5</v>
      </c>
      <c r="FD12" s="187">
        <f t="shared" si="58"/>
        <v>1</v>
      </c>
      <c r="FE12" s="273">
        <f t="shared" si="59"/>
        <v>3</v>
      </c>
      <c r="FF12" s="187">
        <f t="shared" si="60"/>
        <v>0.6</v>
      </c>
      <c r="FG12" s="154">
        <f t="shared" si="61"/>
        <v>0</v>
      </c>
      <c r="FH12" s="154">
        <f t="shared" si="62"/>
        <v>0</v>
      </c>
      <c r="FI12" s="160">
        <f t="shared" si="63"/>
        <v>0</v>
      </c>
      <c r="FJ12" s="273">
        <f t="shared" si="64"/>
        <v>5</v>
      </c>
      <c r="FK12" s="187">
        <f t="shared" si="65"/>
        <v>1</v>
      </c>
      <c r="FL12" s="273">
        <f t="shared" si="66"/>
        <v>3</v>
      </c>
      <c r="FM12" s="187">
        <f t="shared" si="67"/>
        <v>0.6</v>
      </c>
      <c r="FN12" s="154">
        <f t="shared" si="68"/>
        <v>0</v>
      </c>
      <c r="FO12" s="154">
        <f t="shared" si="69"/>
        <v>0</v>
      </c>
      <c r="FP12" s="160">
        <f t="shared" si="70"/>
        <v>0</v>
      </c>
      <c r="FQ12" s="273">
        <f t="shared" si="71"/>
        <v>5</v>
      </c>
      <c r="FR12" s="187">
        <f t="shared" si="72"/>
        <v>1</v>
      </c>
      <c r="FS12" s="273">
        <f t="shared" si="73"/>
        <v>3</v>
      </c>
      <c r="FT12" s="187">
        <f t="shared" si="74"/>
        <v>0.6</v>
      </c>
      <c r="FU12" s="154">
        <f t="shared" si="75"/>
        <v>0</v>
      </c>
      <c r="FV12" s="154">
        <f t="shared" si="76"/>
        <v>0</v>
      </c>
      <c r="FW12" s="160">
        <f t="shared" si="77"/>
        <v>0</v>
      </c>
      <c r="FX12" s="273">
        <f t="shared" si="78"/>
        <v>5</v>
      </c>
      <c r="FY12" s="187">
        <f t="shared" si="79"/>
        <v>1</v>
      </c>
      <c r="FZ12" s="273">
        <f t="shared" si="80"/>
        <v>3</v>
      </c>
      <c r="GA12" s="187">
        <f t="shared" si="81"/>
        <v>0.6</v>
      </c>
      <c r="GB12" s="154">
        <f t="shared" si="82"/>
        <v>0</v>
      </c>
      <c r="GC12" s="154">
        <f t="shared" si="83"/>
        <v>0</v>
      </c>
      <c r="GD12" s="160">
        <f t="shared" si="84"/>
        <v>0</v>
      </c>
      <c r="GE12" s="273">
        <f t="shared" si="85"/>
        <v>5</v>
      </c>
      <c r="GF12" s="187">
        <f t="shared" si="86"/>
        <v>1</v>
      </c>
      <c r="GG12" s="273">
        <f t="shared" si="87"/>
        <v>3</v>
      </c>
      <c r="GH12" s="187">
        <f t="shared" si="88"/>
        <v>0.6</v>
      </c>
      <c r="GI12" s="187">
        <f t="shared" si="101"/>
        <v>0.6</v>
      </c>
      <c r="GJ12" s="157"/>
    </row>
    <row r="13" spans="1:1698" ht="37.799999999999997" customHeight="1" x14ac:dyDescent="0.2">
      <c r="A13" s="148">
        <v>5</v>
      </c>
      <c r="B13" s="133"/>
      <c r="C13" s="133"/>
      <c r="D13" s="274"/>
      <c r="E13" s="133"/>
      <c r="F13" s="275"/>
      <c r="G13" s="133"/>
      <c r="H13" s="133" t="s">
        <v>455</v>
      </c>
      <c r="I13" s="132"/>
      <c r="J13" s="132"/>
      <c r="K13" s="132"/>
      <c r="L13" s="132"/>
      <c r="M13" s="132"/>
      <c r="N13" s="132"/>
      <c r="O13" s="132"/>
      <c r="P13" s="132"/>
      <c r="Q13" s="132"/>
      <c r="R13" s="132"/>
      <c r="S13" s="132"/>
      <c r="T13" s="132"/>
      <c r="U13" s="132"/>
      <c r="V13" s="132"/>
      <c r="W13" s="132"/>
      <c r="X13" s="132"/>
      <c r="Y13" s="132"/>
      <c r="Z13" s="132"/>
      <c r="AA13" s="132"/>
      <c r="AB13" s="132"/>
      <c r="AC13" s="155">
        <f t="shared" si="0"/>
        <v>0</v>
      </c>
      <c r="AD13" s="149">
        <f t="shared" si="1"/>
        <v>1</v>
      </c>
      <c r="AE13" s="155" t="str">
        <f t="shared" si="2"/>
        <v>3 - Moderado</v>
      </c>
      <c r="AF13" s="149">
        <f t="shared" si="3"/>
        <v>0.6</v>
      </c>
      <c r="AG13" s="156" t="str">
        <f t="shared" si="89"/>
        <v/>
      </c>
      <c r="AH13" s="149">
        <f t="shared" si="4"/>
        <v>0.6</v>
      </c>
      <c r="AI13" s="133"/>
      <c r="AJ13" s="133"/>
      <c r="AK13" s="133"/>
      <c r="AL13" s="133"/>
      <c r="AM13" s="134"/>
      <c r="AN13" s="164"/>
      <c r="AO13" s="164"/>
      <c r="AP13" s="134"/>
      <c r="AQ13" s="134"/>
      <c r="AR13" s="164"/>
      <c r="AS13" s="164"/>
      <c r="AT13" s="134"/>
      <c r="AU13" s="134"/>
      <c r="AV13" s="164"/>
      <c r="AW13" s="164"/>
      <c r="AX13" s="134"/>
      <c r="AY13" s="134"/>
      <c r="AZ13" s="164"/>
      <c r="BA13" s="164"/>
      <c r="BB13" s="134"/>
      <c r="BC13" s="134"/>
      <c r="BD13" s="164"/>
      <c r="BE13" s="164"/>
      <c r="BF13" s="134"/>
      <c r="BG13" s="134"/>
      <c r="BH13" s="164"/>
      <c r="BI13" s="164"/>
      <c r="BJ13" s="134"/>
      <c r="BK13" s="134"/>
      <c r="BL13" s="164"/>
      <c r="BM13" s="164"/>
      <c r="BN13" s="134"/>
      <c r="BO13" s="134"/>
      <c r="BP13" s="164"/>
      <c r="BQ13" s="164"/>
      <c r="BR13" s="134"/>
      <c r="BS13" s="134"/>
      <c r="BT13" s="164"/>
      <c r="BU13" s="164"/>
      <c r="BV13" s="134"/>
      <c r="BW13" s="134"/>
      <c r="BX13" s="164"/>
      <c r="BY13" s="164"/>
      <c r="BZ13" s="134"/>
      <c r="CA13" s="134"/>
      <c r="CB13" s="164"/>
      <c r="CC13" s="164"/>
      <c r="CD13" s="134"/>
      <c r="CE13" s="134"/>
      <c r="CF13" s="164"/>
      <c r="CG13" s="164"/>
      <c r="CH13" s="134"/>
      <c r="CI13" s="164"/>
      <c r="CJ13" s="164"/>
      <c r="CK13" s="134"/>
      <c r="CL13" s="159" t="str">
        <f t="shared" si="90"/>
        <v>5 - Muy Alta</v>
      </c>
      <c r="CM13" s="165">
        <f t="shared" si="5"/>
        <v>1</v>
      </c>
      <c r="CN13" s="159" t="str">
        <f t="shared" si="91"/>
        <v>3 - Moderado</v>
      </c>
      <c r="CO13" s="165">
        <f t="shared" si="92"/>
        <v>0.6</v>
      </c>
      <c r="CP13" s="145" t="str">
        <f t="shared" si="6"/>
        <v>ALTO</v>
      </c>
      <c r="CQ13" s="149">
        <f t="shared" si="93"/>
        <v>0.6</v>
      </c>
      <c r="CR13" s="188"/>
      <c r="CS13" s="145">
        <f t="shared" si="94"/>
        <v>5</v>
      </c>
      <c r="CT13" s="134"/>
      <c r="CU13" s="188"/>
      <c r="CV13" s="188"/>
      <c r="CW13" s="158"/>
      <c r="CX13" s="160">
        <f t="shared" si="7"/>
        <v>0</v>
      </c>
      <c r="CY13" s="161">
        <f t="shared" si="95"/>
        <v>3</v>
      </c>
      <c r="CZ13" s="160" t="str">
        <f t="shared" si="96"/>
        <v>Moderado</v>
      </c>
      <c r="DA13" s="153">
        <f t="shared" si="97"/>
        <v>0.6</v>
      </c>
      <c r="DB13" s="154">
        <f t="shared" si="98"/>
        <v>0</v>
      </c>
      <c r="DC13" s="154">
        <f t="shared" si="8"/>
        <v>0</v>
      </c>
      <c r="DD13" s="160">
        <f t="shared" si="99"/>
        <v>0</v>
      </c>
      <c r="DE13" s="273">
        <f t="shared" si="9"/>
        <v>5</v>
      </c>
      <c r="DF13" s="187">
        <f t="shared" si="10"/>
        <v>1</v>
      </c>
      <c r="DG13" s="273">
        <f t="shared" si="100"/>
        <v>3</v>
      </c>
      <c r="DH13" s="273"/>
      <c r="DI13" s="187">
        <f t="shared" si="11"/>
        <v>0.6</v>
      </c>
      <c r="DJ13" s="154">
        <f t="shared" si="12"/>
        <v>0</v>
      </c>
      <c r="DK13" s="154">
        <f t="shared" si="13"/>
        <v>0</v>
      </c>
      <c r="DL13" s="160">
        <f t="shared" si="14"/>
        <v>0</v>
      </c>
      <c r="DM13" s="273">
        <f t="shared" si="15"/>
        <v>5</v>
      </c>
      <c r="DN13" s="187">
        <f t="shared" si="16"/>
        <v>1</v>
      </c>
      <c r="DO13" s="273">
        <f t="shared" si="17"/>
        <v>3</v>
      </c>
      <c r="DP13" s="187">
        <f t="shared" si="18"/>
        <v>0.6</v>
      </c>
      <c r="DQ13" s="154">
        <f t="shared" si="19"/>
        <v>0</v>
      </c>
      <c r="DR13" s="154">
        <f t="shared" si="20"/>
        <v>0</v>
      </c>
      <c r="DS13" s="160">
        <f t="shared" si="21"/>
        <v>0</v>
      </c>
      <c r="DT13" s="273">
        <f t="shared" si="22"/>
        <v>5</v>
      </c>
      <c r="DU13" s="187">
        <f t="shared" si="23"/>
        <v>1</v>
      </c>
      <c r="DV13" s="273">
        <f t="shared" si="24"/>
        <v>3</v>
      </c>
      <c r="DW13" s="187">
        <f t="shared" si="25"/>
        <v>0.6</v>
      </c>
      <c r="DX13" s="154">
        <f t="shared" si="26"/>
        <v>0</v>
      </c>
      <c r="DY13" s="154">
        <f t="shared" si="27"/>
        <v>0</v>
      </c>
      <c r="DZ13" s="160">
        <f t="shared" si="28"/>
        <v>0</v>
      </c>
      <c r="EA13" s="273">
        <f t="shared" si="29"/>
        <v>5</v>
      </c>
      <c r="EB13" s="187">
        <f t="shared" si="30"/>
        <v>1</v>
      </c>
      <c r="EC13" s="273">
        <f t="shared" si="31"/>
        <v>3</v>
      </c>
      <c r="ED13" s="187">
        <f t="shared" si="32"/>
        <v>0.6</v>
      </c>
      <c r="EE13" s="154">
        <f t="shared" si="33"/>
        <v>0</v>
      </c>
      <c r="EF13" s="154">
        <f t="shared" si="34"/>
        <v>0</v>
      </c>
      <c r="EG13" s="160">
        <f t="shared" si="35"/>
        <v>0</v>
      </c>
      <c r="EH13" s="273">
        <f t="shared" si="36"/>
        <v>5</v>
      </c>
      <c r="EI13" s="187">
        <f t="shared" si="37"/>
        <v>1</v>
      </c>
      <c r="EJ13" s="273">
        <f t="shared" si="38"/>
        <v>3</v>
      </c>
      <c r="EK13" s="187">
        <f t="shared" si="39"/>
        <v>0.6</v>
      </c>
      <c r="EL13" s="154">
        <f t="shared" si="40"/>
        <v>0</v>
      </c>
      <c r="EM13" s="154">
        <f t="shared" si="41"/>
        <v>0</v>
      </c>
      <c r="EN13" s="160">
        <f t="shared" si="42"/>
        <v>0</v>
      </c>
      <c r="EO13" s="273">
        <f t="shared" si="43"/>
        <v>5</v>
      </c>
      <c r="EP13" s="187">
        <f t="shared" si="44"/>
        <v>1</v>
      </c>
      <c r="EQ13" s="273">
        <f t="shared" si="45"/>
        <v>3</v>
      </c>
      <c r="ER13" s="187">
        <f t="shared" si="46"/>
        <v>0.6</v>
      </c>
      <c r="ES13" s="154">
        <f t="shared" si="47"/>
        <v>0</v>
      </c>
      <c r="ET13" s="154">
        <f t="shared" si="48"/>
        <v>0</v>
      </c>
      <c r="EU13" s="160">
        <f t="shared" si="49"/>
        <v>0</v>
      </c>
      <c r="EV13" s="273">
        <f t="shared" si="50"/>
        <v>5</v>
      </c>
      <c r="EW13" s="187">
        <f t="shared" si="51"/>
        <v>1</v>
      </c>
      <c r="EX13" s="273">
        <f t="shared" si="52"/>
        <v>3</v>
      </c>
      <c r="EY13" s="187">
        <f t="shared" si="53"/>
        <v>0.6</v>
      </c>
      <c r="EZ13" s="154">
        <f t="shared" si="54"/>
        <v>0</v>
      </c>
      <c r="FA13" s="154">
        <f t="shared" si="55"/>
        <v>0</v>
      </c>
      <c r="FB13" s="160">
        <f t="shared" si="56"/>
        <v>0</v>
      </c>
      <c r="FC13" s="273">
        <f t="shared" si="57"/>
        <v>5</v>
      </c>
      <c r="FD13" s="187">
        <f t="shared" si="58"/>
        <v>1</v>
      </c>
      <c r="FE13" s="273">
        <f t="shared" si="59"/>
        <v>3</v>
      </c>
      <c r="FF13" s="187">
        <f t="shared" si="60"/>
        <v>0.6</v>
      </c>
      <c r="FG13" s="154">
        <f t="shared" si="61"/>
        <v>0</v>
      </c>
      <c r="FH13" s="154">
        <f t="shared" si="62"/>
        <v>0</v>
      </c>
      <c r="FI13" s="160">
        <f t="shared" si="63"/>
        <v>0</v>
      </c>
      <c r="FJ13" s="273">
        <f t="shared" si="64"/>
        <v>5</v>
      </c>
      <c r="FK13" s="187">
        <f t="shared" si="65"/>
        <v>1</v>
      </c>
      <c r="FL13" s="273">
        <f t="shared" si="66"/>
        <v>3</v>
      </c>
      <c r="FM13" s="187">
        <f t="shared" si="67"/>
        <v>0.6</v>
      </c>
      <c r="FN13" s="154">
        <f t="shared" si="68"/>
        <v>0</v>
      </c>
      <c r="FO13" s="154">
        <f t="shared" si="69"/>
        <v>0</v>
      </c>
      <c r="FP13" s="160">
        <f t="shared" si="70"/>
        <v>0</v>
      </c>
      <c r="FQ13" s="273">
        <f t="shared" si="71"/>
        <v>5</v>
      </c>
      <c r="FR13" s="187">
        <f t="shared" si="72"/>
        <v>1</v>
      </c>
      <c r="FS13" s="273">
        <f t="shared" si="73"/>
        <v>3</v>
      </c>
      <c r="FT13" s="187">
        <f t="shared" si="74"/>
        <v>0.6</v>
      </c>
      <c r="FU13" s="154">
        <f t="shared" si="75"/>
        <v>0</v>
      </c>
      <c r="FV13" s="154">
        <f t="shared" si="76"/>
        <v>0</v>
      </c>
      <c r="FW13" s="160">
        <f t="shared" si="77"/>
        <v>0</v>
      </c>
      <c r="FX13" s="273">
        <f t="shared" si="78"/>
        <v>5</v>
      </c>
      <c r="FY13" s="187">
        <f t="shared" si="79"/>
        <v>1</v>
      </c>
      <c r="FZ13" s="273">
        <f t="shared" si="80"/>
        <v>3</v>
      </c>
      <c r="GA13" s="187">
        <f t="shared" si="81"/>
        <v>0.6</v>
      </c>
      <c r="GB13" s="154">
        <f t="shared" si="82"/>
        <v>0</v>
      </c>
      <c r="GC13" s="154">
        <f t="shared" si="83"/>
        <v>0</v>
      </c>
      <c r="GD13" s="160">
        <f t="shared" si="84"/>
        <v>0</v>
      </c>
      <c r="GE13" s="273">
        <f t="shared" si="85"/>
        <v>5</v>
      </c>
      <c r="GF13" s="187">
        <f t="shared" si="86"/>
        <v>1</v>
      </c>
      <c r="GG13" s="273">
        <f t="shared" si="87"/>
        <v>3</v>
      </c>
      <c r="GH13" s="187">
        <f t="shared" si="88"/>
        <v>0.6</v>
      </c>
      <c r="GI13" s="187">
        <f t="shared" si="101"/>
        <v>0.6</v>
      </c>
      <c r="GJ13" s="157"/>
    </row>
    <row r="14" spans="1:1698" ht="37.799999999999997" customHeight="1" x14ac:dyDescent="0.2">
      <c r="A14" s="148">
        <v>6</v>
      </c>
      <c r="B14" s="133"/>
      <c r="C14" s="133"/>
      <c r="D14" s="274"/>
      <c r="E14" s="133"/>
      <c r="F14" s="275"/>
      <c r="G14" s="133"/>
      <c r="H14" s="133" t="s">
        <v>455</v>
      </c>
      <c r="I14" s="132"/>
      <c r="J14" s="132"/>
      <c r="K14" s="132"/>
      <c r="L14" s="132"/>
      <c r="M14" s="132"/>
      <c r="N14" s="132"/>
      <c r="O14" s="132"/>
      <c r="P14" s="132"/>
      <c r="Q14" s="132"/>
      <c r="R14" s="132"/>
      <c r="S14" s="132"/>
      <c r="T14" s="132"/>
      <c r="U14" s="132"/>
      <c r="V14" s="132"/>
      <c r="W14" s="132"/>
      <c r="X14" s="132"/>
      <c r="Y14" s="132"/>
      <c r="Z14" s="132"/>
      <c r="AA14" s="132"/>
      <c r="AB14" s="132"/>
      <c r="AC14" s="155">
        <f t="shared" si="0"/>
        <v>0</v>
      </c>
      <c r="AD14" s="149">
        <f t="shared" si="1"/>
        <v>1</v>
      </c>
      <c r="AE14" s="155" t="str">
        <f t="shared" si="2"/>
        <v>3 - Moderado</v>
      </c>
      <c r="AF14" s="149">
        <f t="shared" si="3"/>
        <v>0.6</v>
      </c>
      <c r="AG14" s="156" t="str">
        <f t="shared" si="89"/>
        <v/>
      </c>
      <c r="AH14" s="149">
        <f t="shared" si="4"/>
        <v>0.6</v>
      </c>
      <c r="AI14" s="133"/>
      <c r="AJ14" s="133"/>
      <c r="AK14" s="133"/>
      <c r="AL14" s="133"/>
      <c r="AM14" s="134"/>
      <c r="AN14" s="164"/>
      <c r="AO14" s="164"/>
      <c r="AP14" s="134"/>
      <c r="AQ14" s="134"/>
      <c r="AR14" s="164"/>
      <c r="AS14" s="164"/>
      <c r="AT14" s="134"/>
      <c r="AU14" s="134"/>
      <c r="AV14" s="164"/>
      <c r="AW14" s="164"/>
      <c r="AX14" s="134"/>
      <c r="AY14" s="134"/>
      <c r="AZ14" s="164"/>
      <c r="BA14" s="164"/>
      <c r="BB14" s="134"/>
      <c r="BC14" s="134"/>
      <c r="BD14" s="164"/>
      <c r="BE14" s="164"/>
      <c r="BF14" s="134"/>
      <c r="BG14" s="134"/>
      <c r="BH14" s="164"/>
      <c r="BI14" s="164"/>
      <c r="BJ14" s="134"/>
      <c r="BK14" s="134"/>
      <c r="BL14" s="164"/>
      <c r="BM14" s="164"/>
      <c r="BN14" s="134"/>
      <c r="BO14" s="134"/>
      <c r="BP14" s="164"/>
      <c r="BQ14" s="164"/>
      <c r="BR14" s="134"/>
      <c r="BS14" s="134"/>
      <c r="BT14" s="164"/>
      <c r="BU14" s="164"/>
      <c r="BV14" s="134"/>
      <c r="BW14" s="134"/>
      <c r="BX14" s="164"/>
      <c r="BY14" s="164"/>
      <c r="BZ14" s="134"/>
      <c r="CA14" s="134"/>
      <c r="CB14" s="164"/>
      <c r="CC14" s="164"/>
      <c r="CD14" s="134"/>
      <c r="CE14" s="134"/>
      <c r="CF14" s="164"/>
      <c r="CG14" s="164"/>
      <c r="CH14" s="134"/>
      <c r="CI14" s="164"/>
      <c r="CJ14" s="164"/>
      <c r="CK14" s="134"/>
      <c r="CL14" s="159" t="str">
        <f t="shared" si="90"/>
        <v>5 - Muy Alta</v>
      </c>
      <c r="CM14" s="165">
        <f t="shared" si="5"/>
        <v>1</v>
      </c>
      <c r="CN14" s="159" t="str">
        <f t="shared" si="91"/>
        <v>3 - Moderado</v>
      </c>
      <c r="CO14" s="165">
        <f t="shared" si="92"/>
        <v>0.6</v>
      </c>
      <c r="CP14" s="145" t="str">
        <f t="shared" si="6"/>
        <v>ALTO</v>
      </c>
      <c r="CQ14" s="149">
        <f t="shared" si="93"/>
        <v>0.6</v>
      </c>
      <c r="CR14" s="188"/>
      <c r="CS14" s="145">
        <f t="shared" si="94"/>
        <v>5</v>
      </c>
      <c r="CT14" s="134"/>
      <c r="CU14" s="188"/>
      <c r="CV14" s="188"/>
      <c r="CW14" s="158"/>
      <c r="CX14" s="160">
        <f t="shared" si="7"/>
        <v>0</v>
      </c>
      <c r="CY14" s="161">
        <f t="shared" si="95"/>
        <v>3</v>
      </c>
      <c r="CZ14" s="160" t="str">
        <f t="shared" si="96"/>
        <v>Moderado</v>
      </c>
      <c r="DA14" s="153">
        <f t="shared" si="97"/>
        <v>0.6</v>
      </c>
      <c r="DB14" s="154">
        <f t="shared" si="98"/>
        <v>0</v>
      </c>
      <c r="DC14" s="154">
        <f t="shared" si="8"/>
        <v>0</v>
      </c>
      <c r="DD14" s="160">
        <f t="shared" si="99"/>
        <v>0</v>
      </c>
      <c r="DE14" s="273">
        <f t="shared" si="9"/>
        <v>5</v>
      </c>
      <c r="DF14" s="187">
        <f t="shared" si="10"/>
        <v>1</v>
      </c>
      <c r="DG14" s="273">
        <f t="shared" si="100"/>
        <v>3</v>
      </c>
      <c r="DH14" s="273"/>
      <c r="DI14" s="187">
        <f t="shared" si="11"/>
        <v>0.6</v>
      </c>
      <c r="DJ14" s="154">
        <f t="shared" si="12"/>
        <v>0</v>
      </c>
      <c r="DK14" s="154">
        <f t="shared" si="13"/>
        <v>0</v>
      </c>
      <c r="DL14" s="160">
        <f t="shared" si="14"/>
        <v>0</v>
      </c>
      <c r="DM14" s="273">
        <f t="shared" si="15"/>
        <v>5</v>
      </c>
      <c r="DN14" s="187">
        <f t="shared" si="16"/>
        <v>1</v>
      </c>
      <c r="DO14" s="273">
        <f t="shared" si="17"/>
        <v>3</v>
      </c>
      <c r="DP14" s="187">
        <f t="shared" si="18"/>
        <v>0.6</v>
      </c>
      <c r="DQ14" s="154">
        <f t="shared" si="19"/>
        <v>0</v>
      </c>
      <c r="DR14" s="154">
        <f t="shared" si="20"/>
        <v>0</v>
      </c>
      <c r="DS14" s="160">
        <f t="shared" si="21"/>
        <v>0</v>
      </c>
      <c r="DT14" s="273">
        <f t="shared" si="22"/>
        <v>5</v>
      </c>
      <c r="DU14" s="187">
        <f t="shared" si="23"/>
        <v>1</v>
      </c>
      <c r="DV14" s="273">
        <f t="shared" si="24"/>
        <v>3</v>
      </c>
      <c r="DW14" s="187">
        <f t="shared" si="25"/>
        <v>0.6</v>
      </c>
      <c r="DX14" s="154">
        <f t="shared" si="26"/>
        <v>0</v>
      </c>
      <c r="DY14" s="154">
        <f t="shared" si="27"/>
        <v>0</v>
      </c>
      <c r="DZ14" s="160">
        <f t="shared" si="28"/>
        <v>0</v>
      </c>
      <c r="EA14" s="273">
        <f t="shared" si="29"/>
        <v>5</v>
      </c>
      <c r="EB14" s="187">
        <f t="shared" si="30"/>
        <v>1</v>
      </c>
      <c r="EC14" s="273">
        <f t="shared" si="31"/>
        <v>3</v>
      </c>
      <c r="ED14" s="187">
        <f t="shared" si="32"/>
        <v>0.6</v>
      </c>
      <c r="EE14" s="154">
        <f t="shared" si="33"/>
        <v>0</v>
      </c>
      <c r="EF14" s="154">
        <f t="shared" si="34"/>
        <v>0</v>
      </c>
      <c r="EG14" s="160">
        <f t="shared" si="35"/>
        <v>0</v>
      </c>
      <c r="EH14" s="273">
        <f t="shared" si="36"/>
        <v>5</v>
      </c>
      <c r="EI14" s="187">
        <f t="shared" si="37"/>
        <v>1</v>
      </c>
      <c r="EJ14" s="273">
        <f t="shared" si="38"/>
        <v>3</v>
      </c>
      <c r="EK14" s="187">
        <f t="shared" si="39"/>
        <v>0.6</v>
      </c>
      <c r="EL14" s="154">
        <f t="shared" si="40"/>
        <v>0</v>
      </c>
      <c r="EM14" s="154">
        <f t="shared" si="41"/>
        <v>0</v>
      </c>
      <c r="EN14" s="160">
        <f t="shared" si="42"/>
        <v>0</v>
      </c>
      <c r="EO14" s="273">
        <f t="shared" si="43"/>
        <v>5</v>
      </c>
      <c r="EP14" s="187">
        <f t="shared" si="44"/>
        <v>1</v>
      </c>
      <c r="EQ14" s="273">
        <f t="shared" si="45"/>
        <v>3</v>
      </c>
      <c r="ER14" s="187">
        <f t="shared" si="46"/>
        <v>0.6</v>
      </c>
      <c r="ES14" s="154">
        <f t="shared" si="47"/>
        <v>0</v>
      </c>
      <c r="ET14" s="154">
        <f t="shared" si="48"/>
        <v>0</v>
      </c>
      <c r="EU14" s="160">
        <f t="shared" si="49"/>
        <v>0</v>
      </c>
      <c r="EV14" s="273">
        <f t="shared" si="50"/>
        <v>5</v>
      </c>
      <c r="EW14" s="187">
        <f t="shared" si="51"/>
        <v>1</v>
      </c>
      <c r="EX14" s="273">
        <f t="shared" si="52"/>
        <v>3</v>
      </c>
      <c r="EY14" s="187">
        <f t="shared" si="53"/>
        <v>0.6</v>
      </c>
      <c r="EZ14" s="154">
        <f t="shared" si="54"/>
        <v>0</v>
      </c>
      <c r="FA14" s="154">
        <f t="shared" si="55"/>
        <v>0</v>
      </c>
      <c r="FB14" s="160">
        <f t="shared" si="56"/>
        <v>0</v>
      </c>
      <c r="FC14" s="273">
        <f t="shared" si="57"/>
        <v>5</v>
      </c>
      <c r="FD14" s="187">
        <f t="shared" si="58"/>
        <v>1</v>
      </c>
      <c r="FE14" s="273">
        <f t="shared" si="59"/>
        <v>3</v>
      </c>
      <c r="FF14" s="187">
        <f t="shared" si="60"/>
        <v>0.6</v>
      </c>
      <c r="FG14" s="154">
        <f t="shared" si="61"/>
        <v>0</v>
      </c>
      <c r="FH14" s="154">
        <f t="shared" si="62"/>
        <v>0</v>
      </c>
      <c r="FI14" s="160">
        <f t="shared" si="63"/>
        <v>0</v>
      </c>
      <c r="FJ14" s="273">
        <f t="shared" si="64"/>
        <v>5</v>
      </c>
      <c r="FK14" s="187">
        <f t="shared" si="65"/>
        <v>1</v>
      </c>
      <c r="FL14" s="273">
        <f t="shared" si="66"/>
        <v>3</v>
      </c>
      <c r="FM14" s="187">
        <f t="shared" si="67"/>
        <v>0.6</v>
      </c>
      <c r="FN14" s="154">
        <f t="shared" si="68"/>
        <v>0</v>
      </c>
      <c r="FO14" s="154">
        <f t="shared" si="69"/>
        <v>0</v>
      </c>
      <c r="FP14" s="160">
        <f t="shared" si="70"/>
        <v>0</v>
      </c>
      <c r="FQ14" s="273">
        <f t="shared" si="71"/>
        <v>5</v>
      </c>
      <c r="FR14" s="187">
        <f t="shared" si="72"/>
        <v>1</v>
      </c>
      <c r="FS14" s="273">
        <f t="shared" si="73"/>
        <v>3</v>
      </c>
      <c r="FT14" s="187">
        <f t="shared" si="74"/>
        <v>0.6</v>
      </c>
      <c r="FU14" s="154">
        <f t="shared" si="75"/>
        <v>0</v>
      </c>
      <c r="FV14" s="154">
        <f t="shared" si="76"/>
        <v>0</v>
      </c>
      <c r="FW14" s="160">
        <f t="shared" si="77"/>
        <v>0</v>
      </c>
      <c r="FX14" s="273">
        <f t="shared" si="78"/>
        <v>5</v>
      </c>
      <c r="FY14" s="187">
        <f t="shared" si="79"/>
        <v>1</v>
      </c>
      <c r="FZ14" s="273">
        <f t="shared" si="80"/>
        <v>3</v>
      </c>
      <c r="GA14" s="187">
        <f t="shared" si="81"/>
        <v>0.6</v>
      </c>
      <c r="GB14" s="154">
        <f t="shared" si="82"/>
        <v>0</v>
      </c>
      <c r="GC14" s="154">
        <f t="shared" si="83"/>
        <v>0</v>
      </c>
      <c r="GD14" s="160">
        <f t="shared" si="84"/>
        <v>0</v>
      </c>
      <c r="GE14" s="273">
        <f t="shared" si="85"/>
        <v>5</v>
      </c>
      <c r="GF14" s="187">
        <f t="shared" si="86"/>
        <v>1</v>
      </c>
      <c r="GG14" s="273">
        <f t="shared" si="87"/>
        <v>3</v>
      </c>
      <c r="GH14" s="187">
        <f t="shared" si="88"/>
        <v>0.6</v>
      </c>
      <c r="GI14" s="187">
        <f t="shared" si="101"/>
        <v>0.6</v>
      </c>
      <c r="GJ14" s="157"/>
    </row>
    <row r="15" spans="1:1698" ht="37.799999999999997" customHeight="1" x14ac:dyDescent="0.2">
      <c r="A15" s="148">
        <v>7</v>
      </c>
      <c r="B15" s="133"/>
      <c r="C15" s="133"/>
      <c r="D15" s="274"/>
      <c r="E15" s="133"/>
      <c r="F15" s="275"/>
      <c r="G15" s="133"/>
      <c r="H15" s="133" t="s">
        <v>455</v>
      </c>
      <c r="I15" s="132"/>
      <c r="J15" s="132"/>
      <c r="K15" s="132"/>
      <c r="L15" s="132"/>
      <c r="M15" s="132"/>
      <c r="N15" s="132"/>
      <c r="O15" s="132"/>
      <c r="P15" s="132"/>
      <c r="Q15" s="132"/>
      <c r="R15" s="132"/>
      <c r="S15" s="132"/>
      <c r="T15" s="132"/>
      <c r="U15" s="132"/>
      <c r="V15" s="132"/>
      <c r="W15" s="132"/>
      <c r="X15" s="132"/>
      <c r="Y15" s="132"/>
      <c r="Z15" s="132"/>
      <c r="AA15" s="132"/>
      <c r="AB15" s="132"/>
      <c r="AC15" s="155">
        <f t="shared" si="0"/>
        <v>0</v>
      </c>
      <c r="AD15" s="149">
        <f t="shared" si="1"/>
        <v>1</v>
      </c>
      <c r="AE15" s="155" t="str">
        <f t="shared" si="2"/>
        <v>3 - Moderado</v>
      </c>
      <c r="AF15" s="149">
        <f t="shared" si="3"/>
        <v>0.6</v>
      </c>
      <c r="AG15" s="156" t="str">
        <f t="shared" si="89"/>
        <v/>
      </c>
      <c r="AH15" s="149">
        <f t="shared" si="4"/>
        <v>0.6</v>
      </c>
      <c r="AI15" s="133"/>
      <c r="AJ15" s="133"/>
      <c r="AK15" s="133"/>
      <c r="AL15" s="133"/>
      <c r="AM15" s="134"/>
      <c r="AN15" s="164"/>
      <c r="AO15" s="164"/>
      <c r="AP15" s="134"/>
      <c r="AQ15" s="134"/>
      <c r="AR15" s="164"/>
      <c r="AS15" s="164"/>
      <c r="AT15" s="134"/>
      <c r="AU15" s="134"/>
      <c r="AV15" s="164"/>
      <c r="AW15" s="164"/>
      <c r="AX15" s="134"/>
      <c r="AY15" s="134"/>
      <c r="AZ15" s="164"/>
      <c r="BA15" s="164"/>
      <c r="BB15" s="134"/>
      <c r="BC15" s="134"/>
      <c r="BD15" s="164"/>
      <c r="BE15" s="164"/>
      <c r="BF15" s="134"/>
      <c r="BG15" s="134"/>
      <c r="BH15" s="164"/>
      <c r="BI15" s="164"/>
      <c r="BJ15" s="134"/>
      <c r="BK15" s="134"/>
      <c r="BL15" s="164"/>
      <c r="BM15" s="164"/>
      <c r="BN15" s="134"/>
      <c r="BO15" s="134"/>
      <c r="BP15" s="164"/>
      <c r="BQ15" s="164"/>
      <c r="BR15" s="134"/>
      <c r="BS15" s="134"/>
      <c r="BT15" s="164"/>
      <c r="BU15" s="164"/>
      <c r="BV15" s="134"/>
      <c r="BW15" s="134"/>
      <c r="BX15" s="164"/>
      <c r="BY15" s="164"/>
      <c r="BZ15" s="134"/>
      <c r="CA15" s="134"/>
      <c r="CB15" s="164"/>
      <c r="CC15" s="164"/>
      <c r="CD15" s="134"/>
      <c r="CE15" s="134"/>
      <c r="CF15" s="164"/>
      <c r="CG15" s="164"/>
      <c r="CH15" s="134"/>
      <c r="CI15" s="164"/>
      <c r="CJ15" s="164"/>
      <c r="CK15" s="134"/>
      <c r="CL15" s="159" t="str">
        <f t="shared" si="90"/>
        <v>5 - Muy Alta</v>
      </c>
      <c r="CM15" s="165">
        <f t="shared" si="5"/>
        <v>1</v>
      </c>
      <c r="CN15" s="159" t="str">
        <f t="shared" si="91"/>
        <v>3 - Moderado</v>
      </c>
      <c r="CO15" s="165">
        <f t="shared" si="92"/>
        <v>0.6</v>
      </c>
      <c r="CP15" s="145" t="str">
        <f t="shared" si="6"/>
        <v>ALTO</v>
      </c>
      <c r="CQ15" s="149">
        <f t="shared" si="93"/>
        <v>0.6</v>
      </c>
      <c r="CR15" s="188"/>
      <c r="CS15" s="145">
        <f t="shared" si="94"/>
        <v>5</v>
      </c>
      <c r="CT15" s="134"/>
      <c r="CU15" s="188"/>
      <c r="CV15" s="188"/>
      <c r="CW15" s="158"/>
      <c r="CX15" s="160">
        <f t="shared" si="7"/>
        <v>0</v>
      </c>
      <c r="CY15" s="161">
        <f t="shared" si="95"/>
        <v>3</v>
      </c>
      <c r="CZ15" s="160" t="str">
        <f t="shared" si="96"/>
        <v>Moderado</v>
      </c>
      <c r="DA15" s="153">
        <f t="shared" si="97"/>
        <v>0.6</v>
      </c>
      <c r="DB15" s="154">
        <f t="shared" si="98"/>
        <v>0</v>
      </c>
      <c r="DC15" s="154">
        <f t="shared" si="8"/>
        <v>0</v>
      </c>
      <c r="DD15" s="160">
        <f t="shared" si="99"/>
        <v>0</v>
      </c>
      <c r="DE15" s="273">
        <f t="shared" si="9"/>
        <v>5</v>
      </c>
      <c r="DF15" s="187">
        <f t="shared" si="10"/>
        <v>1</v>
      </c>
      <c r="DG15" s="273">
        <f t="shared" si="100"/>
        <v>3</v>
      </c>
      <c r="DH15" s="273"/>
      <c r="DI15" s="187">
        <f t="shared" si="11"/>
        <v>0.6</v>
      </c>
      <c r="DJ15" s="154">
        <f t="shared" si="12"/>
        <v>0</v>
      </c>
      <c r="DK15" s="154">
        <f t="shared" si="13"/>
        <v>0</v>
      </c>
      <c r="DL15" s="160">
        <f t="shared" si="14"/>
        <v>0</v>
      </c>
      <c r="DM15" s="273">
        <f t="shared" si="15"/>
        <v>5</v>
      </c>
      <c r="DN15" s="187">
        <f t="shared" si="16"/>
        <v>1</v>
      </c>
      <c r="DO15" s="273">
        <f t="shared" si="17"/>
        <v>3</v>
      </c>
      <c r="DP15" s="187">
        <f t="shared" si="18"/>
        <v>0.6</v>
      </c>
      <c r="DQ15" s="154">
        <f t="shared" si="19"/>
        <v>0</v>
      </c>
      <c r="DR15" s="154">
        <f t="shared" si="20"/>
        <v>0</v>
      </c>
      <c r="DS15" s="160">
        <f t="shared" si="21"/>
        <v>0</v>
      </c>
      <c r="DT15" s="273">
        <f t="shared" si="22"/>
        <v>5</v>
      </c>
      <c r="DU15" s="187">
        <f t="shared" si="23"/>
        <v>1</v>
      </c>
      <c r="DV15" s="273">
        <f t="shared" si="24"/>
        <v>3</v>
      </c>
      <c r="DW15" s="187">
        <f t="shared" si="25"/>
        <v>0.6</v>
      </c>
      <c r="DX15" s="154">
        <f t="shared" si="26"/>
        <v>0</v>
      </c>
      <c r="DY15" s="154">
        <f t="shared" si="27"/>
        <v>0</v>
      </c>
      <c r="DZ15" s="160">
        <f t="shared" si="28"/>
        <v>0</v>
      </c>
      <c r="EA15" s="273">
        <f t="shared" si="29"/>
        <v>5</v>
      </c>
      <c r="EB15" s="187">
        <f t="shared" si="30"/>
        <v>1</v>
      </c>
      <c r="EC15" s="273">
        <f t="shared" si="31"/>
        <v>3</v>
      </c>
      <c r="ED15" s="187">
        <f t="shared" si="32"/>
        <v>0.6</v>
      </c>
      <c r="EE15" s="154">
        <f t="shared" si="33"/>
        <v>0</v>
      </c>
      <c r="EF15" s="154">
        <f t="shared" si="34"/>
        <v>0</v>
      </c>
      <c r="EG15" s="160">
        <f t="shared" si="35"/>
        <v>0</v>
      </c>
      <c r="EH15" s="273">
        <f t="shared" si="36"/>
        <v>5</v>
      </c>
      <c r="EI15" s="187">
        <f t="shared" si="37"/>
        <v>1</v>
      </c>
      <c r="EJ15" s="273">
        <f t="shared" si="38"/>
        <v>3</v>
      </c>
      <c r="EK15" s="187">
        <f t="shared" si="39"/>
        <v>0.6</v>
      </c>
      <c r="EL15" s="154">
        <f t="shared" si="40"/>
        <v>0</v>
      </c>
      <c r="EM15" s="154">
        <f t="shared" si="41"/>
        <v>0</v>
      </c>
      <c r="EN15" s="160">
        <f t="shared" si="42"/>
        <v>0</v>
      </c>
      <c r="EO15" s="273">
        <f t="shared" si="43"/>
        <v>5</v>
      </c>
      <c r="EP15" s="187">
        <f t="shared" si="44"/>
        <v>1</v>
      </c>
      <c r="EQ15" s="273">
        <f t="shared" si="45"/>
        <v>3</v>
      </c>
      <c r="ER15" s="187">
        <f t="shared" si="46"/>
        <v>0.6</v>
      </c>
      <c r="ES15" s="154">
        <f t="shared" si="47"/>
        <v>0</v>
      </c>
      <c r="ET15" s="154">
        <f t="shared" si="48"/>
        <v>0</v>
      </c>
      <c r="EU15" s="160">
        <f t="shared" si="49"/>
        <v>0</v>
      </c>
      <c r="EV15" s="273">
        <f t="shared" si="50"/>
        <v>5</v>
      </c>
      <c r="EW15" s="187">
        <f t="shared" si="51"/>
        <v>1</v>
      </c>
      <c r="EX15" s="273">
        <f t="shared" si="52"/>
        <v>3</v>
      </c>
      <c r="EY15" s="187">
        <f t="shared" si="53"/>
        <v>0.6</v>
      </c>
      <c r="EZ15" s="154">
        <f t="shared" si="54"/>
        <v>0</v>
      </c>
      <c r="FA15" s="154">
        <f t="shared" si="55"/>
        <v>0</v>
      </c>
      <c r="FB15" s="160">
        <f t="shared" si="56"/>
        <v>0</v>
      </c>
      <c r="FC15" s="273">
        <f t="shared" si="57"/>
        <v>5</v>
      </c>
      <c r="FD15" s="187">
        <f t="shared" si="58"/>
        <v>1</v>
      </c>
      <c r="FE15" s="273">
        <f t="shared" si="59"/>
        <v>3</v>
      </c>
      <c r="FF15" s="187">
        <f t="shared" si="60"/>
        <v>0.6</v>
      </c>
      <c r="FG15" s="154">
        <f t="shared" si="61"/>
        <v>0</v>
      </c>
      <c r="FH15" s="154">
        <f t="shared" si="62"/>
        <v>0</v>
      </c>
      <c r="FI15" s="160">
        <f t="shared" si="63"/>
        <v>0</v>
      </c>
      <c r="FJ15" s="273">
        <f t="shared" si="64"/>
        <v>5</v>
      </c>
      <c r="FK15" s="187">
        <f t="shared" si="65"/>
        <v>1</v>
      </c>
      <c r="FL15" s="273">
        <f t="shared" si="66"/>
        <v>3</v>
      </c>
      <c r="FM15" s="187">
        <f t="shared" si="67"/>
        <v>0.6</v>
      </c>
      <c r="FN15" s="154">
        <f t="shared" si="68"/>
        <v>0</v>
      </c>
      <c r="FO15" s="154">
        <f t="shared" si="69"/>
        <v>0</v>
      </c>
      <c r="FP15" s="160">
        <f t="shared" si="70"/>
        <v>0</v>
      </c>
      <c r="FQ15" s="273">
        <f t="shared" si="71"/>
        <v>5</v>
      </c>
      <c r="FR15" s="187">
        <f t="shared" si="72"/>
        <v>1</v>
      </c>
      <c r="FS15" s="273">
        <f t="shared" si="73"/>
        <v>3</v>
      </c>
      <c r="FT15" s="187">
        <f t="shared" si="74"/>
        <v>0.6</v>
      </c>
      <c r="FU15" s="154">
        <f t="shared" si="75"/>
        <v>0</v>
      </c>
      <c r="FV15" s="154">
        <f t="shared" si="76"/>
        <v>0</v>
      </c>
      <c r="FW15" s="160">
        <f t="shared" si="77"/>
        <v>0</v>
      </c>
      <c r="FX15" s="273">
        <f t="shared" si="78"/>
        <v>5</v>
      </c>
      <c r="FY15" s="187">
        <f t="shared" si="79"/>
        <v>1</v>
      </c>
      <c r="FZ15" s="273">
        <f t="shared" si="80"/>
        <v>3</v>
      </c>
      <c r="GA15" s="187">
        <f t="shared" si="81"/>
        <v>0.6</v>
      </c>
      <c r="GB15" s="154">
        <f t="shared" si="82"/>
        <v>0</v>
      </c>
      <c r="GC15" s="154">
        <f t="shared" si="83"/>
        <v>0</v>
      </c>
      <c r="GD15" s="160">
        <f t="shared" si="84"/>
        <v>0</v>
      </c>
      <c r="GE15" s="273">
        <f t="shared" si="85"/>
        <v>5</v>
      </c>
      <c r="GF15" s="187">
        <f t="shared" si="86"/>
        <v>1</v>
      </c>
      <c r="GG15" s="273">
        <f t="shared" si="87"/>
        <v>3</v>
      </c>
      <c r="GH15" s="187">
        <f t="shared" si="88"/>
        <v>0.6</v>
      </c>
      <c r="GI15" s="187">
        <f t="shared" si="101"/>
        <v>0.6</v>
      </c>
      <c r="GJ15" s="157"/>
    </row>
    <row r="16" spans="1:1698" ht="37.799999999999997" customHeight="1" x14ac:dyDescent="0.2">
      <c r="A16" s="148">
        <v>8</v>
      </c>
      <c r="B16" s="133"/>
      <c r="C16" s="133"/>
      <c r="D16" s="274"/>
      <c r="E16" s="133"/>
      <c r="F16" s="275"/>
      <c r="G16" s="133"/>
      <c r="H16" s="133" t="s">
        <v>455</v>
      </c>
      <c r="I16" s="132"/>
      <c r="J16" s="132"/>
      <c r="K16" s="132"/>
      <c r="L16" s="132"/>
      <c r="M16" s="132"/>
      <c r="N16" s="132"/>
      <c r="O16" s="132"/>
      <c r="P16" s="132"/>
      <c r="Q16" s="132"/>
      <c r="R16" s="132"/>
      <c r="S16" s="132"/>
      <c r="T16" s="132"/>
      <c r="U16" s="132"/>
      <c r="V16" s="132"/>
      <c r="W16" s="132"/>
      <c r="X16" s="132"/>
      <c r="Y16" s="132"/>
      <c r="Z16" s="132"/>
      <c r="AA16" s="132"/>
      <c r="AB16" s="132"/>
      <c r="AC16" s="155">
        <f t="shared" si="0"/>
        <v>0</v>
      </c>
      <c r="AD16" s="149">
        <f t="shared" si="1"/>
        <v>1</v>
      </c>
      <c r="AE16" s="155" t="str">
        <f t="shared" si="2"/>
        <v>3 - Moderado</v>
      </c>
      <c r="AF16" s="149">
        <f t="shared" si="3"/>
        <v>0.6</v>
      </c>
      <c r="AG16" s="156" t="str">
        <f t="shared" si="89"/>
        <v/>
      </c>
      <c r="AH16" s="149">
        <f t="shared" si="4"/>
        <v>0.6</v>
      </c>
      <c r="AI16" s="133"/>
      <c r="AJ16" s="133"/>
      <c r="AK16" s="133"/>
      <c r="AL16" s="133"/>
      <c r="AM16" s="134"/>
      <c r="AN16" s="164"/>
      <c r="AO16" s="164"/>
      <c r="AP16" s="134"/>
      <c r="AQ16" s="134"/>
      <c r="AR16" s="164"/>
      <c r="AS16" s="164"/>
      <c r="AT16" s="134"/>
      <c r="AU16" s="134"/>
      <c r="AV16" s="164"/>
      <c r="AW16" s="164"/>
      <c r="AX16" s="134"/>
      <c r="AY16" s="134"/>
      <c r="AZ16" s="164"/>
      <c r="BA16" s="164"/>
      <c r="BB16" s="134"/>
      <c r="BC16" s="134"/>
      <c r="BD16" s="164"/>
      <c r="BE16" s="164"/>
      <c r="BF16" s="134"/>
      <c r="BG16" s="134"/>
      <c r="BH16" s="164"/>
      <c r="BI16" s="164"/>
      <c r="BJ16" s="134"/>
      <c r="BK16" s="134"/>
      <c r="BL16" s="164"/>
      <c r="BM16" s="164"/>
      <c r="BN16" s="134"/>
      <c r="BO16" s="134"/>
      <c r="BP16" s="164"/>
      <c r="BQ16" s="164"/>
      <c r="BR16" s="134"/>
      <c r="BS16" s="134"/>
      <c r="BT16" s="164"/>
      <c r="BU16" s="164"/>
      <c r="BV16" s="134"/>
      <c r="BW16" s="134"/>
      <c r="BX16" s="164"/>
      <c r="BY16" s="164"/>
      <c r="BZ16" s="134"/>
      <c r="CA16" s="134"/>
      <c r="CB16" s="164"/>
      <c r="CC16" s="164"/>
      <c r="CD16" s="134"/>
      <c r="CE16" s="134"/>
      <c r="CF16" s="164"/>
      <c r="CG16" s="164"/>
      <c r="CH16" s="134"/>
      <c r="CI16" s="164"/>
      <c r="CJ16" s="164"/>
      <c r="CK16" s="134"/>
      <c r="CL16" s="159" t="str">
        <f t="shared" si="90"/>
        <v>5 - Muy Alta</v>
      </c>
      <c r="CM16" s="165">
        <f t="shared" si="5"/>
        <v>1</v>
      </c>
      <c r="CN16" s="159" t="str">
        <f t="shared" si="91"/>
        <v>3 - Moderado</v>
      </c>
      <c r="CO16" s="165">
        <f t="shared" si="92"/>
        <v>0.6</v>
      </c>
      <c r="CP16" s="145" t="str">
        <f t="shared" si="6"/>
        <v>ALTO</v>
      </c>
      <c r="CQ16" s="149">
        <f t="shared" si="93"/>
        <v>0.6</v>
      </c>
      <c r="CR16" s="188"/>
      <c r="CS16" s="145">
        <f t="shared" si="94"/>
        <v>5</v>
      </c>
      <c r="CT16" s="134"/>
      <c r="CU16" s="188"/>
      <c r="CV16" s="188"/>
      <c r="CW16" s="158"/>
      <c r="CX16" s="160">
        <f t="shared" si="7"/>
        <v>0</v>
      </c>
      <c r="CY16" s="161">
        <f t="shared" si="95"/>
        <v>3</v>
      </c>
      <c r="CZ16" s="160" t="str">
        <f t="shared" si="96"/>
        <v>Moderado</v>
      </c>
      <c r="DA16" s="153">
        <f t="shared" si="97"/>
        <v>0.6</v>
      </c>
      <c r="DB16" s="154">
        <f t="shared" si="98"/>
        <v>0</v>
      </c>
      <c r="DC16" s="154">
        <f t="shared" si="8"/>
        <v>0</v>
      </c>
      <c r="DD16" s="160">
        <f t="shared" si="99"/>
        <v>0</v>
      </c>
      <c r="DE16" s="273">
        <f t="shared" si="9"/>
        <v>5</v>
      </c>
      <c r="DF16" s="187">
        <f t="shared" si="10"/>
        <v>1</v>
      </c>
      <c r="DG16" s="273">
        <f t="shared" si="100"/>
        <v>3</v>
      </c>
      <c r="DH16" s="273"/>
      <c r="DI16" s="187">
        <f t="shared" si="11"/>
        <v>0.6</v>
      </c>
      <c r="DJ16" s="154">
        <f t="shared" si="12"/>
        <v>0</v>
      </c>
      <c r="DK16" s="154">
        <f t="shared" si="13"/>
        <v>0</v>
      </c>
      <c r="DL16" s="160">
        <f t="shared" si="14"/>
        <v>0</v>
      </c>
      <c r="DM16" s="273">
        <f t="shared" si="15"/>
        <v>5</v>
      </c>
      <c r="DN16" s="187">
        <f t="shared" si="16"/>
        <v>1</v>
      </c>
      <c r="DO16" s="273">
        <f t="shared" si="17"/>
        <v>3</v>
      </c>
      <c r="DP16" s="187">
        <f t="shared" si="18"/>
        <v>0.6</v>
      </c>
      <c r="DQ16" s="154">
        <f t="shared" si="19"/>
        <v>0</v>
      </c>
      <c r="DR16" s="154">
        <f t="shared" si="20"/>
        <v>0</v>
      </c>
      <c r="DS16" s="160">
        <f t="shared" si="21"/>
        <v>0</v>
      </c>
      <c r="DT16" s="273">
        <f t="shared" si="22"/>
        <v>5</v>
      </c>
      <c r="DU16" s="187">
        <f t="shared" si="23"/>
        <v>1</v>
      </c>
      <c r="DV16" s="273">
        <f t="shared" si="24"/>
        <v>3</v>
      </c>
      <c r="DW16" s="187">
        <f t="shared" si="25"/>
        <v>0.6</v>
      </c>
      <c r="DX16" s="154">
        <f t="shared" si="26"/>
        <v>0</v>
      </c>
      <c r="DY16" s="154">
        <f t="shared" si="27"/>
        <v>0</v>
      </c>
      <c r="DZ16" s="160">
        <f t="shared" si="28"/>
        <v>0</v>
      </c>
      <c r="EA16" s="273">
        <f t="shared" si="29"/>
        <v>5</v>
      </c>
      <c r="EB16" s="187">
        <f t="shared" si="30"/>
        <v>1</v>
      </c>
      <c r="EC16" s="273">
        <f t="shared" si="31"/>
        <v>3</v>
      </c>
      <c r="ED16" s="187">
        <f t="shared" si="32"/>
        <v>0.6</v>
      </c>
      <c r="EE16" s="154">
        <f t="shared" si="33"/>
        <v>0</v>
      </c>
      <c r="EF16" s="154">
        <f t="shared" si="34"/>
        <v>0</v>
      </c>
      <c r="EG16" s="160">
        <f t="shared" si="35"/>
        <v>0</v>
      </c>
      <c r="EH16" s="273">
        <f t="shared" si="36"/>
        <v>5</v>
      </c>
      <c r="EI16" s="187">
        <f t="shared" si="37"/>
        <v>1</v>
      </c>
      <c r="EJ16" s="273">
        <f t="shared" si="38"/>
        <v>3</v>
      </c>
      <c r="EK16" s="187">
        <f t="shared" si="39"/>
        <v>0.6</v>
      </c>
      <c r="EL16" s="154">
        <f t="shared" si="40"/>
        <v>0</v>
      </c>
      <c r="EM16" s="154">
        <f t="shared" si="41"/>
        <v>0</v>
      </c>
      <c r="EN16" s="160">
        <f t="shared" si="42"/>
        <v>0</v>
      </c>
      <c r="EO16" s="273">
        <f t="shared" si="43"/>
        <v>5</v>
      </c>
      <c r="EP16" s="187">
        <f t="shared" si="44"/>
        <v>1</v>
      </c>
      <c r="EQ16" s="273">
        <f t="shared" si="45"/>
        <v>3</v>
      </c>
      <c r="ER16" s="187">
        <f t="shared" si="46"/>
        <v>0.6</v>
      </c>
      <c r="ES16" s="154">
        <f t="shared" si="47"/>
        <v>0</v>
      </c>
      <c r="ET16" s="154">
        <f t="shared" si="48"/>
        <v>0</v>
      </c>
      <c r="EU16" s="160">
        <f t="shared" si="49"/>
        <v>0</v>
      </c>
      <c r="EV16" s="273">
        <f t="shared" si="50"/>
        <v>5</v>
      </c>
      <c r="EW16" s="187">
        <f t="shared" si="51"/>
        <v>1</v>
      </c>
      <c r="EX16" s="273">
        <f t="shared" si="52"/>
        <v>3</v>
      </c>
      <c r="EY16" s="187">
        <f t="shared" si="53"/>
        <v>0.6</v>
      </c>
      <c r="EZ16" s="154">
        <f t="shared" si="54"/>
        <v>0</v>
      </c>
      <c r="FA16" s="154">
        <f t="shared" si="55"/>
        <v>0</v>
      </c>
      <c r="FB16" s="160">
        <f t="shared" si="56"/>
        <v>0</v>
      </c>
      <c r="FC16" s="273">
        <f t="shared" si="57"/>
        <v>5</v>
      </c>
      <c r="FD16" s="187">
        <f t="shared" si="58"/>
        <v>1</v>
      </c>
      <c r="FE16" s="273">
        <f t="shared" si="59"/>
        <v>3</v>
      </c>
      <c r="FF16" s="187">
        <f t="shared" si="60"/>
        <v>0.6</v>
      </c>
      <c r="FG16" s="154">
        <f t="shared" si="61"/>
        <v>0</v>
      </c>
      <c r="FH16" s="154">
        <f t="shared" si="62"/>
        <v>0</v>
      </c>
      <c r="FI16" s="160">
        <f t="shared" si="63"/>
        <v>0</v>
      </c>
      <c r="FJ16" s="273">
        <f t="shared" si="64"/>
        <v>5</v>
      </c>
      <c r="FK16" s="187">
        <f t="shared" si="65"/>
        <v>1</v>
      </c>
      <c r="FL16" s="273">
        <f t="shared" si="66"/>
        <v>3</v>
      </c>
      <c r="FM16" s="187">
        <f t="shared" si="67"/>
        <v>0.6</v>
      </c>
      <c r="FN16" s="154">
        <f t="shared" si="68"/>
        <v>0</v>
      </c>
      <c r="FO16" s="154">
        <f t="shared" si="69"/>
        <v>0</v>
      </c>
      <c r="FP16" s="160">
        <f t="shared" si="70"/>
        <v>0</v>
      </c>
      <c r="FQ16" s="273">
        <f t="shared" si="71"/>
        <v>5</v>
      </c>
      <c r="FR16" s="187">
        <f t="shared" si="72"/>
        <v>1</v>
      </c>
      <c r="FS16" s="273">
        <f t="shared" si="73"/>
        <v>3</v>
      </c>
      <c r="FT16" s="187">
        <f t="shared" si="74"/>
        <v>0.6</v>
      </c>
      <c r="FU16" s="154">
        <f t="shared" si="75"/>
        <v>0</v>
      </c>
      <c r="FV16" s="154">
        <f t="shared" si="76"/>
        <v>0</v>
      </c>
      <c r="FW16" s="160">
        <f t="shared" si="77"/>
        <v>0</v>
      </c>
      <c r="FX16" s="273">
        <f t="shared" si="78"/>
        <v>5</v>
      </c>
      <c r="FY16" s="187">
        <f t="shared" si="79"/>
        <v>1</v>
      </c>
      <c r="FZ16" s="273">
        <f t="shared" si="80"/>
        <v>3</v>
      </c>
      <c r="GA16" s="187">
        <f t="shared" si="81"/>
        <v>0.6</v>
      </c>
      <c r="GB16" s="154">
        <f t="shared" si="82"/>
        <v>0</v>
      </c>
      <c r="GC16" s="154">
        <f t="shared" si="83"/>
        <v>0</v>
      </c>
      <c r="GD16" s="160">
        <f t="shared" si="84"/>
        <v>0</v>
      </c>
      <c r="GE16" s="273">
        <f t="shared" si="85"/>
        <v>5</v>
      </c>
      <c r="GF16" s="187">
        <f t="shared" si="86"/>
        <v>1</v>
      </c>
      <c r="GG16" s="273">
        <f t="shared" si="87"/>
        <v>3</v>
      </c>
      <c r="GH16" s="187">
        <f t="shared" si="88"/>
        <v>0.6</v>
      </c>
      <c r="GI16" s="187">
        <f t="shared" si="101"/>
        <v>0.6</v>
      </c>
      <c r="GJ16" s="157"/>
    </row>
    <row r="17" spans="1:192" ht="37.799999999999997" customHeight="1" x14ac:dyDescent="0.2">
      <c r="A17" s="148">
        <v>9</v>
      </c>
      <c r="B17" s="133"/>
      <c r="C17" s="133"/>
      <c r="D17" s="274"/>
      <c r="E17" s="133"/>
      <c r="F17" s="275"/>
      <c r="G17" s="133"/>
      <c r="H17" s="133" t="s">
        <v>455</v>
      </c>
      <c r="I17" s="132"/>
      <c r="J17" s="132"/>
      <c r="K17" s="132"/>
      <c r="L17" s="132"/>
      <c r="M17" s="132"/>
      <c r="N17" s="132"/>
      <c r="O17" s="132"/>
      <c r="P17" s="132"/>
      <c r="Q17" s="132"/>
      <c r="R17" s="132"/>
      <c r="S17" s="132"/>
      <c r="T17" s="132"/>
      <c r="U17" s="132"/>
      <c r="V17" s="132"/>
      <c r="W17" s="132"/>
      <c r="X17" s="132"/>
      <c r="Y17" s="132"/>
      <c r="Z17" s="132"/>
      <c r="AA17" s="132"/>
      <c r="AB17" s="132"/>
      <c r="AC17" s="155">
        <f t="shared" si="0"/>
        <v>0</v>
      </c>
      <c r="AD17" s="149">
        <f t="shared" si="1"/>
        <v>1</v>
      </c>
      <c r="AE17" s="155" t="str">
        <f t="shared" si="2"/>
        <v>3 - Moderado</v>
      </c>
      <c r="AF17" s="149">
        <f t="shared" si="3"/>
        <v>0.6</v>
      </c>
      <c r="AG17" s="156" t="str">
        <f t="shared" si="89"/>
        <v/>
      </c>
      <c r="AH17" s="149">
        <f t="shared" si="4"/>
        <v>0.6</v>
      </c>
      <c r="AI17" s="133"/>
      <c r="AJ17" s="133"/>
      <c r="AK17" s="133"/>
      <c r="AL17" s="133"/>
      <c r="AM17" s="134"/>
      <c r="AN17" s="164"/>
      <c r="AO17" s="164"/>
      <c r="AP17" s="134"/>
      <c r="AQ17" s="134"/>
      <c r="AR17" s="164"/>
      <c r="AS17" s="164"/>
      <c r="AT17" s="134"/>
      <c r="AU17" s="134"/>
      <c r="AV17" s="164"/>
      <c r="AW17" s="164"/>
      <c r="AX17" s="134"/>
      <c r="AY17" s="134"/>
      <c r="AZ17" s="164"/>
      <c r="BA17" s="164"/>
      <c r="BB17" s="134"/>
      <c r="BC17" s="134"/>
      <c r="BD17" s="164"/>
      <c r="BE17" s="164"/>
      <c r="BF17" s="134"/>
      <c r="BG17" s="134"/>
      <c r="BH17" s="164"/>
      <c r="BI17" s="164"/>
      <c r="BJ17" s="134"/>
      <c r="BK17" s="134"/>
      <c r="BL17" s="164"/>
      <c r="BM17" s="164"/>
      <c r="BN17" s="134"/>
      <c r="BO17" s="134"/>
      <c r="BP17" s="164"/>
      <c r="BQ17" s="164"/>
      <c r="BR17" s="134"/>
      <c r="BS17" s="134"/>
      <c r="BT17" s="164"/>
      <c r="BU17" s="164"/>
      <c r="BV17" s="134"/>
      <c r="BW17" s="134"/>
      <c r="BX17" s="164"/>
      <c r="BY17" s="164"/>
      <c r="BZ17" s="134"/>
      <c r="CA17" s="134"/>
      <c r="CB17" s="164"/>
      <c r="CC17" s="164"/>
      <c r="CD17" s="134"/>
      <c r="CE17" s="134"/>
      <c r="CF17" s="164"/>
      <c r="CG17" s="164"/>
      <c r="CH17" s="134"/>
      <c r="CI17" s="164"/>
      <c r="CJ17" s="164"/>
      <c r="CK17" s="134"/>
      <c r="CL17" s="159" t="str">
        <f t="shared" si="90"/>
        <v>5 - Muy Alta</v>
      </c>
      <c r="CM17" s="165">
        <f t="shared" si="5"/>
        <v>1</v>
      </c>
      <c r="CN17" s="159" t="str">
        <f t="shared" si="91"/>
        <v>3 - Moderado</v>
      </c>
      <c r="CO17" s="165">
        <f t="shared" si="92"/>
        <v>0.6</v>
      </c>
      <c r="CP17" s="145" t="str">
        <f t="shared" si="6"/>
        <v>ALTO</v>
      </c>
      <c r="CQ17" s="149">
        <f t="shared" si="93"/>
        <v>0.6</v>
      </c>
      <c r="CR17" s="188"/>
      <c r="CS17" s="145">
        <f t="shared" si="94"/>
        <v>5</v>
      </c>
      <c r="CT17" s="134"/>
      <c r="CU17" s="188"/>
      <c r="CV17" s="188"/>
      <c r="CW17" s="158"/>
      <c r="CX17" s="160">
        <f t="shared" si="7"/>
        <v>0</v>
      </c>
      <c r="CY17" s="161">
        <f t="shared" si="95"/>
        <v>3</v>
      </c>
      <c r="CZ17" s="160" t="str">
        <f t="shared" si="96"/>
        <v>Moderado</v>
      </c>
      <c r="DA17" s="153">
        <f t="shared" si="97"/>
        <v>0.6</v>
      </c>
      <c r="DB17" s="154">
        <f t="shared" si="98"/>
        <v>0</v>
      </c>
      <c r="DC17" s="154">
        <f t="shared" si="8"/>
        <v>0</v>
      </c>
      <c r="DD17" s="160">
        <f t="shared" si="99"/>
        <v>0</v>
      </c>
      <c r="DE17" s="273">
        <f t="shared" si="9"/>
        <v>5</v>
      </c>
      <c r="DF17" s="187">
        <f t="shared" si="10"/>
        <v>1</v>
      </c>
      <c r="DG17" s="273">
        <f t="shared" si="100"/>
        <v>3</v>
      </c>
      <c r="DH17" s="273"/>
      <c r="DI17" s="187">
        <f t="shared" si="11"/>
        <v>0.6</v>
      </c>
      <c r="DJ17" s="154">
        <f t="shared" si="12"/>
        <v>0</v>
      </c>
      <c r="DK17" s="154">
        <f t="shared" si="13"/>
        <v>0</v>
      </c>
      <c r="DL17" s="160">
        <f t="shared" si="14"/>
        <v>0</v>
      </c>
      <c r="DM17" s="273">
        <f t="shared" si="15"/>
        <v>5</v>
      </c>
      <c r="DN17" s="187">
        <f t="shared" si="16"/>
        <v>1</v>
      </c>
      <c r="DO17" s="273">
        <f t="shared" si="17"/>
        <v>3</v>
      </c>
      <c r="DP17" s="187">
        <f t="shared" si="18"/>
        <v>0.6</v>
      </c>
      <c r="DQ17" s="154">
        <f t="shared" si="19"/>
        <v>0</v>
      </c>
      <c r="DR17" s="154">
        <f t="shared" si="20"/>
        <v>0</v>
      </c>
      <c r="DS17" s="160">
        <f t="shared" si="21"/>
        <v>0</v>
      </c>
      <c r="DT17" s="273">
        <f t="shared" si="22"/>
        <v>5</v>
      </c>
      <c r="DU17" s="187">
        <f t="shared" si="23"/>
        <v>1</v>
      </c>
      <c r="DV17" s="273">
        <f t="shared" si="24"/>
        <v>3</v>
      </c>
      <c r="DW17" s="187">
        <f t="shared" si="25"/>
        <v>0.6</v>
      </c>
      <c r="DX17" s="154">
        <f t="shared" si="26"/>
        <v>0</v>
      </c>
      <c r="DY17" s="154">
        <f t="shared" si="27"/>
        <v>0</v>
      </c>
      <c r="DZ17" s="160">
        <f t="shared" si="28"/>
        <v>0</v>
      </c>
      <c r="EA17" s="273">
        <f t="shared" si="29"/>
        <v>5</v>
      </c>
      <c r="EB17" s="187">
        <f t="shared" si="30"/>
        <v>1</v>
      </c>
      <c r="EC17" s="273">
        <f t="shared" si="31"/>
        <v>3</v>
      </c>
      <c r="ED17" s="187">
        <f t="shared" si="32"/>
        <v>0.6</v>
      </c>
      <c r="EE17" s="154">
        <f t="shared" si="33"/>
        <v>0</v>
      </c>
      <c r="EF17" s="154">
        <f t="shared" si="34"/>
        <v>0</v>
      </c>
      <c r="EG17" s="160">
        <f t="shared" si="35"/>
        <v>0</v>
      </c>
      <c r="EH17" s="273">
        <f t="shared" si="36"/>
        <v>5</v>
      </c>
      <c r="EI17" s="187">
        <f t="shared" si="37"/>
        <v>1</v>
      </c>
      <c r="EJ17" s="273">
        <f t="shared" si="38"/>
        <v>3</v>
      </c>
      <c r="EK17" s="187">
        <f t="shared" si="39"/>
        <v>0.6</v>
      </c>
      <c r="EL17" s="154">
        <f t="shared" si="40"/>
        <v>0</v>
      </c>
      <c r="EM17" s="154">
        <f t="shared" si="41"/>
        <v>0</v>
      </c>
      <c r="EN17" s="160">
        <f t="shared" si="42"/>
        <v>0</v>
      </c>
      <c r="EO17" s="273">
        <f t="shared" si="43"/>
        <v>5</v>
      </c>
      <c r="EP17" s="187">
        <f t="shared" si="44"/>
        <v>1</v>
      </c>
      <c r="EQ17" s="273">
        <f t="shared" si="45"/>
        <v>3</v>
      </c>
      <c r="ER17" s="187">
        <f t="shared" si="46"/>
        <v>0.6</v>
      </c>
      <c r="ES17" s="154">
        <f t="shared" si="47"/>
        <v>0</v>
      </c>
      <c r="ET17" s="154">
        <f t="shared" si="48"/>
        <v>0</v>
      </c>
      <c r="EU17" s="160">
        <f t="shared" si="49"/>
        <v>0</v>
      </c>
      <c r="EV17" s="273">
        <f t="shared" si="50"/>
        <v>5</v>
      </c>
      <c r="EW17" s="187">
        <f t="shared" si="51"/>
        <v>1</v>
      </c>
      <c r="EX17" s="273">
        <f t="shared" si="52"/>
        <v>3</v>
      </c>
      <c r="EY17" s="187">
        <f t="shared" si="53"/>
        <v>0.6</v>
      </c>
      <c r="EZ17" s="154">
        <f t="shared" si="54"/>
        <v>0</v>
      </c>
      <c r="FA17" s="154">
        <f t="shared" si="55"/>
        <v>0</v>
      </c>
      <c r="FB17" s="160">
        <f t="shared" si="56"/>
        <v>0</v>
      </c>
      <c r="FC17" s="273">
        <f t="shared" si="57"/>
        <v>5</v>
      </c>
      <c r="FD17" s="187">
        <f t="shared" si="58"/>
        <v>1</v>
      </c>
      <c r="FE17" s="273">
        <f t="shared" si="59"/>
        <v>3</v>
      </c>
      <c r="FF17" s="187">
        <f t="shared" si="60"/>
        <v>0.6</v>
      </c>
      <c r="FG17" s="154">
        <f t="shared" si="61"/>
        <v>0</v>
      </c>
      <c r="FH17" s="154">
        <f t="shared" si="62"/>
        <v>0</v>
      </c>
      <c r="FI17" s="160">
        <f t="shared" si="63"/>
        <v>0</v>
      </c>
      <c r="FJ17" s="273">
        <f t="shared" si="64"/>
        <v>5</v>
      </c>
      <c r="FK17" s="187">
        <f t="shared" si="65"/>
        <v>1</v>
      </c>
      <c r="FL17" s="273">
        <f t="shared" si="66"/>
        <v>3</v>
      </c>
      <c r="FM17" s="187">
        <f t="shared" si="67"/>
        <v>0.6</v>
      </c>
      <c r="FN17" s="154">
        <f t="shared" si="68"/>
        <v>0</v>
      </c>
      <c r="FO17" s="154">
        <f t="shared" si="69"/>
        <v>0</v>
      </c>
      <c r="FP17" s="160">
        <f t="shared" si="70"/>
        <v>0</v>
      </c>
      <c r="FQ17" s="273">
        <f t="shared" si="71"/>
        <v>5</v>
      </c>
      <c r="FR17" s="187">
        <f t="shared" si="72"/>
        <v>1</v>
      </c>
      <c r="FS17" s="273">
        <f t="shared" si="73"/>
        <v>3</v>
      </c>
      <c r="FT17" s="187">
        <f t="shared" si="74"/>
        <v>0.6</v>
      </c>
      <c r="FU17" s="154">
        <f t="shared" si="75"/>
        <v>0</v>
      </c>
      <c r="FV17" s="154">
        <f t="shared" si="76"/>
        <v>0</v>
      </c>
      <c r="FW17" s="160">
        <f t="shared" si="77"/>
        <v>0</v>
      </c>
      <c r="FX17" s="273">
        <f t="shared" si="78"/>
        <v>5</v>
      </c>
      <c r="FY17" s="187">
        <f t="shared" si="79"/>
        <v>1</v>
      </c>
      <c r="FZ17" s="273">
        <f t="shared" si="80"/>
        <v>3</v>
      </c>
      <c r="GA17" s="187">
        <f t="shared" si="81"/>
        <v>0.6</v>
      </c>
      <c r="GB17" s="154">
        <f t="shared" si="82"/>
        <v>0</v>
      </c>
      <c r="GC17" s="154">
        <f t="shared" si="83"/>
        <v>0</v>
      </c>
      <c r="GD17" s="160">
        <f t="shared" si="84"/>
        <v>0</v>
      </c>
      <c r="GE17" s="273">
        <f t="shared" si="85"/>
        <v>5</v>
      </c>
      <c r="GF17" s="187">
        <f t="shared" si="86"/>
        <v>1</v>
      </c>
      <c r="GG17" s="273">
        <f t="shared" si="87"/>
        <v>3</v>
      </c>
      <c r="GH17" s="187">
        <f t="shared" si="88"/>
        <v>0.6</v>
      </c>
      <c r="GI17" s="187">
        <f t="shared" si="101"/>
        <v>0.6</v>
      </c>
      <c r="GJ17" s="157"/>
    </row>
    <row r="18" spans="1:192" ht="37.799999999999997" customHeight="1" x14ac:dyDescent="0.2">
      <c r="A18" s="148">
        <v>10</v>
      </c>
      <c r="B18" s="133"/>
      <c r="C18" s="133"/>
      <c r="D18" s="274"/>
      <c r="E18" s="133"/>
      <c r="F18" s="275"/>
      <c r="G18" s="133"/>
      <c r="H18" s="133" t="s">
        <v>455</v>
      </c>
      <c r="I18" s="132"/>
      <c r="J18" s="132"/>
      <c r="K18" s="132"/>
      <c r="L18" s="132"/>
      <c r="M18" s="132"/>
      <c r="N18" s="132"/>
      <c r="O18" s="132"/>
      <c r="P18" s="132"/>
      <c r="Q18" s="132"/>
      <c r="R18" s="132"/>
      <c r="S18" s="132"/>
      <c r="T18" s="132"/>
      <c r="U18" s="132"/>
      <c r="V18" s="132"/>
      <c r="W18" s="132"/>
      <c r="X18" s="132"/>
      <c r="Y18" s="132"/>
      <c r="Z18" s="132"/>
      <c r="AA18" s="132"/>
      <c r="AB18" s="132"/>
      <c r="AC18" s="155">
        <f t="shared" si="0"/>
        <v>0</v>
      </c>
      <c r="AD18" s="149">
        <f t="shared" si="1"/>
        <v>1</v>
      </c>
      <c r="AE18" s="155" t="str">
        <f t="shared" si="2"/>
        <v>3 - Moderado</v>
      </c>
      <c r="AF18" s="149">
        <f t="shared" si="3"/>
        <v>0.6</v>
      </c>
      <c r="AG18" s="156" t="str">
        <f t="shared" si="89"/>
        <v/>
      </c>
      <c r="AH18" s="149">
        <f t="shared" si="4"/>
        <v>0.6</v>
      </c>
      <c r="AI18" s="133"/>
      <c r="AJ18" s="133"/>
      <c r="AK18" s="133"/>
      <c r="AL18" s="133"/>
      <c r="AM18" s="134"/>
      <c r="AN18" s="164"/>
      <c r="AO18" s="164"/>
      <c r="AP18" s="134"/>
      <c r="AQ18" s="134"/>
      <c r="AR18" s="164"/>
      <c r="AS18" s="164"/>
      <c r="AT18" s="134"/>
      <c r="AU18" s="134"/>
      <c r="AV18" s="164"/>
      <c r="AW18" s="164"/>
      <c r="AX18" s="134"/>
      <c r="AY18" s="134"/>
      <c r="AZ18" s="164"/>
      <c r="BA18" s="164"/>
      <c r="BB18" s="134"/>
      <c r="BC18" s="134"/>
      <c r="BD18" s="164"/>
      <c r="BE18" s="164"/>
      <c r="BF18" s="134"/>
      <c r="BG18" s="134"/>
      <c r="BH18" s="164"/>
      <c r="BI18" s="164"/>
      <c r="BJ18" s="134"/>
      <c r="BK18" s="134"/>
      <c r="BL18" s="164"/>
      <c r="BM18" s="164"/>
      <c r="BN18" s="134"/>
      <c r="BO18" s="134"/>
      <c r="BP18" s="164"/>
      <c r="BQ18" s="164"/>
      <c r="BR18" s="134"/>
      <c r="BS18" s="134"/>
      <c r="BT18" s="164"/>
      <c r="BU18" s="164"/>
      <c r="BV18" s="134"/>
      <c r="BW18" s="134"/>
      <c r="BX18" s="164"/>
      <c r="BY18" s="164"/>
      <c r="BZ18" s="134"/>
      <c r="CA18" s="134"/>
      <c r="CB18" s="164"/>
      <c r="CC18" s="164"/>
      <c r="CD18" s="134"/>
      <c r="CE18" s="134"/>
      <c r="CF18" s="164"/>
      <c r="CG18" s="164"/>
      <c r="CH18" s="134"/>
      <c r="CI18" s="164"/>
      <c r="CJ18" s="164"/>
      <c r="CK18" s="134"/>
      <c r="CL18" s="159" t="str">
        <f t="shared" si="90"/>
        <v>5 - Muy Alta</v>
      </c>
      <c r="CM18" s="165">
        <f t="shared" si="5"/>
        <v>1</v>
      </c>
      <c r="CN18" s="159" t="str">
        <f t="shared" si="91"/>
        <v>3 - Moderado</v>
      </c>
      <c r="CO18" s="165">
        <f t="shared" si="92"/>
        <v>0.6</v>
      </c>
      <c r="CP18" s="145" t="str">
        <f t="shared" si="6"/>
        <v>ALTO</v>
      </c>
      <c r="CQ18" s="149">
        <f t="shared" si="93"/>
        <v>0.6</v>
      </c>
      <c r="CR18" s="188"/>
      <c r="CS18" s="145">
        <f t="shared" si="94"/>
        <v>5</v>
      </c>
      <c r="CT18" s="134"/>
      <c r="CU18" s="188"/>
      <c r="CV18" s="188"/>
      <c r="CW18" s="158"/>
      <c r="CX18" s="160">
        <f t="shared" si="7"/>
        <v>0</v>
      </c>
      <c r="CY18" s="161">
        <f t="shared" si="95"/>
        <v>3</v>
      </c>
      <c r="CZ18" s="160" t="str">
        <f t="shared" si="96"/>
        <v>Moderado</v>
      </c>
      <c r="DA18" s="153">
        <f t="shared" si="97"/>
        <v>0.6</v>
      </c>
      <c r="DB18" s="154">
        <f t="shared" si="98"/>
        <v>0</v>
      </c>
      <c r="DC18" s="154">
        <f t="shared" si="8"/>
        <v>0</v>
      </c>
      <c r="DD18" s="160">
        <f t="shared" si="99"/>
        <v>0</v>
      </c>
      <c r="DE18" s="273">
        <f t="shared" si="9"/>
        <v>5</v>
      </c>
      <c r="DF18" s="187">
        <f t="shared" si="10"/>
        <v>1</v>
      </c>
      <c r="DG18" s="273">
        <f t="shared" si="100"/>
        <v>3</v>
      </c>
      <c r="DH18" s="273"/>
      <c r="DI18" s="187">
        <f t="shared" si="11"/>
        <v>0.6</v>
      </c>
      <c r="DJ18" s="154">
        <f t="shared" si="12"/>
        <v>0</v>
      </c>
      <c r="DK18" s="154">
        <f t="shared" si="13"/>
        <v>0</v>
      </c>
      <c r="DL18" s="160">
        <f t="shared" si="14"/>
        <v>0</v>
      </c>
      <c r="DM18" s="273">
        <f t="shared" si="15"/>
        <v>5</v>
      </c>
      <c r="DN18" s="187">
        <f t="shared" si="16"/>
        <v>1</v>
      </c>
      <c r="DO18" s="273">
        <f t="shared" si="17"/>
        <v>3</v>
      </c>
      <c r="DP18" s="187">
        <f t="shared" si="18"/>
        <v>0.6</v>
      </c>
      <c r="DQ18" s="154">
        <f t="shared" si="19"/>
        <v>0</v>
      </c>
      <c r="DR18" s="154">
        <f t="shared" si="20"/>
        <v>0</v>
      </c>
      <c r="DS18" s="160">
        <f t="shared" si="21"/>
        <v>0</v>
      </c>
      <c r="DT18" s="273">
        <f t="shared" si="22"/>
        <v>5</v>
      </c>
      <c r="DU18" s="187">
        <f t="shared" si="23"/>
        <v>1</v>
      </c>
      <c r="DV18" s="273">
        <f t="shared" si="24"/>
        <v>3</v>
      </c>
      <c r="DW18" s="187">
        <f t="shared" si="25"/>
        <v>0.6</v>
      </c>
      <c r="DX18" s="154">
        <f t="shared" si="26"/>
        <v>0</v>
      </c>
      <c r="DY18" s="154">
        <f t="shared" si="27"/>
        <v>0</v>
      </c>
      <c r="DZ18" s="160">
        <f t="shared" si="28"/>
        <v>0</v>
      </c>
      <c r="EA18" s="273">
        <f t="shared" si="29"/>
        <v>5</v>
      </c>
      <c r="EB18" s="187">
        <f t="shared" si="30"/>
        <v>1</v>
      </c>
      <c r="EC18" s="273">
        <f t="shared" si="31"/>
        <v>3</v>
      </c>
      <c r="ED18" s="187">
        <f t="shared" si="32"/>
        <v>0.6</v>
      </c>
      <c r="EE18" s="154">
        <f t="shared" si="33"/>
        <v>0</v>
      </c>
      <c r="EF18" s="154">
        <f t="shared" si="34"/>
        <v>0</v>
      </c>
      <c r="EG18" s="160">
        <f t="shared" si="35"/>
        <v>0</v>
      </c>
      <c r="EH18" s="273">
        <f t="shared" si="36"/>
        <v>5</v>
      </c>
      <c r="EI18" s="187">
        <f t="shared" si="37"/>
        <v>1</v>
      </c>
      <c r="EJ18" s="273">
        <f t="shared" si="38"/>
        <v>3</v>
      </c>
      <c r="EK18" s="187">
        <f t="shared" si="39"/>
        <v>0.6</v>
      </c>
      <c r="EL18" s="154">
        <f t="shared" si="40"/>
        <v>0</v>
      </c>
      <c r="EM18" s="154">
        <f t="shared" si="41"/>
        <v>0</v>
      </c>
      <c r="EN18" s="160">
        <f t="shared" si="42"/>
        <v>0</v>
      </c>
      <c r="EO18" s="273">
        <f t="shared" si="43"/>
        <v>5</v>
      </c>
      <c r="EP18" s="187">
        <f t="shared" si="44"/>
        <v>1</v>
      </c>
      <c r="EQ18" s="273">
        <f t="shared" si="45"/>
        <v>3</v>
      </c>
      <c r="ER18" s="187">
        <f t="shared" si="46"/>
        <v>0.6</v>
      </c>
      <c r="ES18" s="154">
        <f t="shared" si="47"/>
        <v>0</v>
      </c>
      <c r="ET18" s="154">
        <f t="shared" si="48"/>
        <v>0</v>
      </c>
      <c r="EU18" s="160">
        <f t="shared" si="49"/>
        <v>0</v>
      </c>
      <c r="EV18" s="273">
        <f t="shared" si="50"/>
        <v>5</v>
      </c>
      <c r="EW18" s="187">
        <f t="shared" si="51"/>
        <v>1</v>
      </c>
      <c r="EX18" s="273">
        <f t="shared" si="52"/>
        <v>3</v>
      </c>
      <c r="EY18" s="187">
        <f t="shared" si="53"/>
        <v>0.6</v>
      </c>
      <c r="EZ18" s="154">
        <f t="shared" si="54"/>
        <v>0</v>
      </c>
      <c r="FA18" s="154">
        <f t="shared" si="55"/>
        <v>0</v>
      </c>
      <c r="FB18" s="160">
        <f t="shared" si="56"/>
        <v>0</v>
      </c>
      <c r="FC18" s="273">
        <f t="shared" si="57"/>
        <v>5</v>
      </c>
      <c r="FD18" s="187">
        <f t="shared" si="58"/>
        <v>1</v>
      </c>
      <c r="FE18" s="273">
        <f t="shared" si="59"/>
        <v>3</v>
      </c>
      <c r="FF18" s="187">
        <f t="shared" si="60"/>
        <v>0.6</v>
      </c>
      <c r="FG18" s="154">
        <f t="shared" si="61"/>
        <v>0</v>
      </c>
      <c r="FH18" s="154">
        <f t="shared" si="62"/>
        <v>0</v>
      </c>
      <c r="FI18" s="160">
        <f t="shared" si="63"/>
        <v>0</v>
      </c>
      <c r="FJ18" s="273">
        <f t="shared" si="64"/>
        <v>5</v>
      </c>
      <c r="FK18" s="187">
        <f t="shared" si="65"/>
        <v>1</v>
      </c>
      <c r="FL18" s="273">
        <f t="shared" si="66"/>
        <v>3</v>
      </c>
      <c r="FM18" s="187">
        <f t="shared" si="67"/>
        <v>0.6</v>
      </c>
      <c r="FN18" s="154">
        <f t="shared" si="68"/>
        <v>0</v>
      </c>
      <c r="FO18" s="154">
        <f t="shared" si="69"/>
        <v>0</v>
      </c>
      <c r="FP18" s="160">
        <f t="shared" si="70"/>
        <v>0</v>
      </c>
      <c r="FQ18" s="273">
        <f t="shared" si="71"/>
        <v>5</v>
      </c>
      <c r="FR18" s="187">
        <f t="shared" si="72"/>
        <v>1</v>
      </c>
      <c r="FS18" s="273">
        <f t="shared" si="73"/>
        <v>3</v>
      </c>
      <c r="FT18" s="187">
        <f t="shared" si="74"/>
        <v>0.6</v>
      </c>
      <c r="FU18" s="154">
        <f t="shared" si="75"/>
        <v>0</v>
      </c>
      <c r="FV18" s="154">
        <f t="shared" si="76"/>
        <v>0</v>
      </c>
      <c r="FW18" s="160">
        <f t="shared" si="77"/>
        <v>0</v>
      </c>
      <c r="FX18" s="273">
        <f t="shared" si="78"/>
        <v>5</v>
      </c>
      <c r="FY18" s="187">
        <f t="shared" si="79"/>
        <v>1</v>
      </c>
      <c r="FZ18" s="273">
        <f t="shared" si="80"/>
        <v>3</v>
      </c>
      <c r="GA18" s="187">
        <f t="shared" si="81"/>
        <v>0.6</v>
      </c>
      <c r="GB18" s="154">
        <f t="shared" si="82"/>
        <v>0</v>
      </c>
      <c r="GC18" s="154">
        <f t="shared" si="83"/>
        <v>0</v>
      </c>
      <c r="GD18" s="160">
        <f t="shared" si="84"/>
        <v>0</v>
      </c>
      <c r="GE18" s="273">
        <f t="shared" si="85"/>
        <v>5</v>
      </c>
      <c r="GF18" s="187">
        <f t="shared" si="86"/>
        <v>1</v>
      </c>
      <c r="GG18" s="273">
        <f t="shared" si="87"/>
        <v>3</v>
      </c>
      <c r="GH18" s="187">
        <f t="shared" si="88"/>
        <v>0.6</v>
      </c>
      <c r="GI18" s="187">
        <f t="shared" si="101"/>
        <v>0.6</v>
      </c>
      <c r="GJ18" s="157"/>
    </row>
    <row r="19" spans="1:192" ht="37.799999999999997" customHeight="1" x14ac:dyDescent="0.2">
      <c r="A19" s="148">
        <v>11</v>
      </c>
      <c r="B19" s="133"/>
      <c r="C19" s="133"/>
      <c r="D19" s="274"/>
      <c r="E19" s="133"/>
      <c r="F19" s="275"/>
      <c r="G19" s="133"/>
      <c r="H19" s="133" t="s">
        <v>455</v>
      </c>
      <c r="I19" s="132"/>
      <c r="J19" s="132"/>
      <c r="K19" s="132"/>
      <c r="L19" s="132"/>
      <c r="M19" s="132"/>
      <c r="N19" s="132"/>
      <c r="O19" s="132"/>
      <c r="P19" s="132"/>
      <c r="Q19" s="132"/>
      <c r="R19" s="132"/>
      <c r="S19" s="132"/>
      <c r="T19" s="132"/>
      <c r="U19" s="132"/>
      <c r="V19" s="132"/>
      <c r="W19" s="132"/>
      <c r="X19" s="132"/>
      <c r="Y19" s="132"/>
      <c r="Z19" s="132"/>
      <c r="AA19" s="132"/>
      <c r="AB19" s="132"/>
      <c r="AC19" s="155">
        <f t="shared" si="0"/>
        <v>0</v>
      </c>
      <c r="AD19" s="149">
        <f t="shared" si="1"/>
        <v>1</v>
      </c>
      <c r="AE19" s="155" t="str">
        <f t="shared" si="2"/>
        <v>3 - Moderado</v>
      </c>
      <c r="AF19" s="149">
        <f t="shared" si="3"/>
        <v>0.6</v>
      </c>
      <c r="AG19" s="156" t="str">
        <f t="shared" si="89"/>
        <v/>
      </c>
      <c r="AH19" s="149">
        <f t="shared" si="4"/>
        <v>0.6</v>
      </c>
      <c r="AI19" s="133"/>
      <c r="AJ19" s="133"/>
      <c r="AK19" s="133"/>
      <c r="AL19" s="133"/>
      <c r="AM19" s="134"/>
      <c r="AN19" s="164"/>
      <c r="AO19" s="164"/>
      <c r="AP19" s="134"/>
      <c r="AQ19" s="134"/>
      <c r="AR19" s="164"/>
      <c r="AS19" s="164"/>
      <c r="AT19" s="134"/>
      <c r="AU19" s="134"/>
      <c r="AV19" s="164"/>
      <c r="AW19" s="164"/>
      <c r="AX19" s="134"/>
      <c r="AY19" s="134"/>
      <c r="AZ19" s="164"/>
      <c r="BA19" s="164"/>
      <c r="BB19" s="134"/>
      <c r="BC19" s="134"/>
      <c r="BD19" s="164"/>
      <c r="BE19" s="164"/>
      <c r="BF19" s="134"/>
      <c r="BG19" s="134"/>
      <c r="BH19" s="164"/>
      <c r="BI19" s="164"/>
      <c r="BJ19" s="134"/>
      <c r="BK19" s="134"/>
      <c r="BL19" s="164"/>
      <c r="BM19" s="164"/>
      <c r="BN19" s="134"/>
      <c r="BO19" s="134"/>
      <c r="BP19" s="164"/>
      <c r="BQ19" s="164"/>
      <c r="BR19" s="134"/>
      <c r="BS19" s="134"/>
      <c r="BT19" s="164"/>
      <c r="BU19" s="164"/>
      <c r="BV19" s="134"/>
      <c r="BW19" s="134"/>
      <c r="BX19" s="164"/>
      <c r="BY19" s="164"/>
      <c r="BZ19" s="134"/>
      <c r="CA19" s="134"/>
      <c r="CB19" s="164"/>
      <c r="CC19" s="164"/>
      <c r="CD19" s="134"/>
      <c r="CE19" s="134"/>
      <c r="CF19" s="164"/>
      <c r="CG19" s="164"/>
      <c r="CH19" s="134"/>
      <c r="CI19" s="164"/>
      <c r="CJ19" s="164"/>
      <c r="CK19" s="134"/>
      <c r="CL19" s="159" t="str">
        <f t="shared" si="90"/>
        <v>5 - Muy Alta</v>
      </c>
      <c r="CM19" s="165">
        <f t="shared" si="5"/>
        <v>1</v>
      </c>
      <c r="CN19" s="159" t="str">
        <f t="shared" si="91"/>
        <v>3 - Moderado</v>
      </c>
      <c r="CO19" s="165">
        <f t="shared" si="92"/>
        <v>0.6</v>
      </c>
      <c r="CP19" s="145" t="str">
        <f t="shared" si="6"/>
        <v>ALTO</v>
      </c>
      <c r="CQ19" s="149">
        <f t="shared" si="93"/>
        <v>0.6</v>
      </c>
      <c r="CR19" s="188"/>
      <c r="CS19" s="145">
        <f t="shared" si="94"/>
        <v>5</v>
      </c>
      <c r="CT19" s="134"/>
      <c r="CU19" s="188"/>
      <c r="CV19" s="188"/>
      <c r="CW19" s="158"/>
      <c r="CX19" s="160">
        <f t="shared" si="7"/>
        <v>0</v>
      </c>
      <c r="CY19" s="161">
        <f t="shared" si="95"/>
        <v>3</v>
      </c>
      <c r="CZ19" s="160" t="str">
        <f t="shared" si="96"/>
        <v>Moderado</v>
      </c>
      <c r="DA19" s="153">
        <f t="shared" si="97"/>
        <v>0.6</v>
      </c>
      <c r="DB19" s="154">
        <f t="shared" si="98"/>
        <v>0</v>
      </c>
      <c r="DC19" s="154">
        <f t="shared" si="8"/>
        <v>0</v>
      </c>
      <c r="DD19" s="160">
        <f t="shared" si="99"/>
        <v>0</v>
      </c>
      <c r="DE19" s="273">
        <f t="shared" si="9"/>
        <v>5</v>
      </c>
      <c r="DF19" s="187">
        <f t="shared" si="10"/>
        <v>1</v>
      </c>
      <c r="DG19" s="273">
        <f t="shared" si="100"/>
        <v>3</v>
      </c>
      <c r="DH19" s="273"/>
      <c r="DI19" s="187">
        <f t="shared" si="11"/>
        <v>0.6</v>
      </c>
      <c r="DJ19" s="154">
        <f t="shared" si="12"/>
        <v>0</v>
      </c>
      <c r="DK19" s="154">
        <f t="shared" si="13"/>
        <v>0</v>
      </c>
      <c r="DL19" s="160">
        <f t="shared" si="14"/>
        <v>0</v>
      </c>
      <c r="DM19" s="273">
        <f t="shared" si="15"/>
        <v>5</v>
      </c>
      <c r="DN19" s="187">
        <f t="shared" si="16"/>
        <v>1</v>
      </c>
      <c r="DO19" s="273">
        <f t="shared" si="17"/>
        <v>3</v>
      </c>
      <c r="DP19" s="187">
        <f t="shared" si="18"/>
        <v>0.6</v>
      </c>
      <c r="DQ19" s="154">
        <f t="shared" si="19"/>
        <v>0</v>
      </c>
      <c r="DR19" s="154">
        <f t="shared" si="20"/>
        <v>0</v>
      </c>
      <c r="DS19" s="160">
        <f t="shared" si="21"/>
        <v>0</v>
      </c>
      <c r="DT19" s="273">
        <f t="shared" si="22"/>
        <v>5</v>
      </c>
      <c r="DU19" s="187">
        <f t="shared" si="23"/>
        <v>1</v>
      </c>
      <c r="DV19" s="273">
        <f t="shared" si="24"/>
        <v>3</v>
      </c>
      <c r="DW19" s="187">
        <f t="shared" si="25"/>
        <v>0.6</v>
      </c>
      <c r="DX19" s="154">
        <f t="shared" si="26"/>
        <v>0</v>
      </c>
      <c r="DY19" s="154">
        <f t="shared" si="27"/>
        <v>0</v>
      </c>
      <c r="DZ19" s="160">
        <f t="shared" si="28"/>
        <v>0</v>
      </c>
      <c r="EA19" s="273">
        <f t="shared" si="29"/>
        <v>5</v>
      </c>
      <c r="EB19" s="187">
        <f t="shared" si="30"/>
        <v>1</v>
      </c>
      <c r="EC19" s="273">
        <f t="shared" si="31"/>
        <v>3</v>
      </c>
      <c r="ED19" s="187">
        <f t="shared" si="32"/>
        <v>0.6</v>
      </c>
      <c r="EE19" s="154">
        <f t="shared" si="33"/>
        <v>0</v>
      </c>
      <c r="EF19" s="154">
        <f t="shared" si="34"/>
        <v>0</v>
      </c>
      <c r="EG19" s="160">
        <f t="shared" si="35"/>
        <v>0</v>
      </c>
      <c r="EH19" s="273">
        <f t="shared" si="36"/>
        <v>5</v>
      </c>
      <c r="EI19" s="187">
        <f t="shared" si="37"/>
        <v>1</v>
      </c>
      <c r="EJ19" s="273">
        <f t="shared" si="38"/>
        <v>3</v>
      </c>
      <c r="EK19" s="187">
        <f t="shared" si="39"/>
        <v>0.6</v>
      </c>
      <c r="EL19" s="154">
        <f t="shared" si="40"/>
        <v>0</v>
      </c>
      <c r="EM19" s="154">
        <f t="shared" si="41"/>
        <v>0</v>
      </c>
      <c r="EN19" s="160">
        <f t="shared" si="42"/>
        <v>0</v>
      </c>
      <c r="EO19" s="273">
        <f t="shared" si="43"/>
        <v>5</v>
      </c>
      <c r="EP19" s="187">
        <f t="shared" si="44"/>
        <v>1</v>
      </c>
      <c r="EQ19" s="273">
        <f t="shared" si="45"/>
        <v>3</v>
      </c>
      <c r="ER19" s="187">
        <f t="shared" si="46"/>
        <v>0.6</v>
      </c>
      <c r="ES19" s="154">
        <f t="shared" si="47"/>
        <v>0</v>
      </c>
      <c r="ET19" s="154">
        <f t="shared" si="48"/>
        <v>0</v>
      </c>
      <c r="EU19" s="160">
        <f t="shared" si="49"/>
        <v>0</v>
      </c>
      <c r="EV19" s="273">
        <f t="shared" si="50"/>
        <v>5</v>
      </c>
      <c r="EW19" s="187">
        <f t="shared" si="51"/>
        <v>1</v>
      </c>
      <c r="EX19" s="273">
        <f t="shared" si="52"/>
        <v>3</v>
      </c>
      <c r="EY19" s="187">
        <f t="shared" si="53"/>
        <v>0.6</v>
      </c>
      <c r="EZ19" s="154">
        <f t="shared" si="54"/>
        <v>0</v>
      </c>
      <c r="FA19" s="154">
        <f t="shared" si="55"/>
        <v>0</v>
      </c>
      <c r="FB19" s="160">
        <f t="shared" si="56"/>
        <v>0</v>
      </c>
      <c r="FC19" s="273">
        <f t="shared" si="57"/>
        <v>5</v>
      </c>
      <c r="FD19" s="187">
        <f t="shared" si="58"/>
        <v>1</v>
      </c>
      <c r="FE19" s="273">
        <f t="shared" si="59"/>
        <v>3</v>
      </c>
      <c r="FF19" s="187">
        <f t="shared" si="60"/>
        <v>0.6</v>
      </c>
      <c r="FG19" s="154">
        <f t="shared" si="61"/>
        <v>0</v>
      </c>
      <c r="FH19" s="154">
        <f t="shared" si="62"/>
        <v>0</v>
      </c>
      <c r="FI19" s="160">
        <f t="shared" si="63"/>
        <v>0</v>
      </c>
      <c r="FJ19" s="273">
        <f t="shared" si="64"/>
        <v>5</v>
      </c>
      <c r="FK19" s="187">
        <f t="shared" si="65"/>
        <v>1</v>
      </c>
      <c r="FL19" s="273">
        <f t="shared" si="66"/>
        <v>3</v>
      </c>
      <c r="FM19" s="187">
        <f t="shared" si="67"/>
        <v>0.6</v>
      </c>
      <c r="FN19" s="154">
        <f t="shared" si="68"/>
        <v>0</v>
      </c>
      <c r="FO19" s="154">
        <f t="shared" si="69"/>
        <v>0</v>
      </c>
      <c r="FP19" s="160">
        <f t="shared" si="70"/>
        <v>0</v>
      </c>
      <c r="FQ19" s="273">
        <f t="shared" si="71"/>
        <v>5</v>
      </c>
      <c r="FR19" s="187">
        <f t="shared" si="72"/>
        <v>1</v>
      </c>
      <c r="FS19" s="273">
        <f t="shared" si="73"/>
        <v>3</v>
      </c>
      <c r="FT19" s="187">
        <f t="shared" si="74"/>
        <v>0.6</v>
      </c>
      <c r="FU19" s="154">
        <f t="shared" si="75"/>
        <v>0</v>
      </c>
      <c r="FV19" s="154">
        <f t="shared" si="76"/>
        <v>0</v>
      </c>
      <c r="FW19" s="160">
        <f t="shared" si="77"/>
        <v>0</v>
      </c>
      <c r="FX19" s="273">
        <f t="shared" si="78"/>
        <v>5</v>
      </c>
      <c r="FY19" s="187">
        <f t="shared" si="79"/>
        <v>1</v>
      </c>
      <c r="FZ19" s="273">
        <f t="shared" si="80"/>
        <v>3</v>
      </c>
      <c r="GA19" s="187">
        <f t="shared" si="81"/>
        <v>0.6</v>
      </c>
      <c r="GB19" s="154">
        <f t="shared" si="82"/>
        <v>0</v>
      </c>
      <c r="GC19" s="154">
        <f t="shared" si="83"/>
        <v>0</v>
      </c>
      <c r="GD19" s="160">
        <f t="shared" si="84"/>
        <v>0</v>
      </c>
      <c r="GE19" s="273">
        <f t="shared" si="85"/>
        <v>5</v>
      </c>
      <c r="GF19" s="187">
        <f t="shared" si="86"/>
        <v>1</v>
      </c>
      <c r="GG19" s="273">
        <f t="shared" si="87"/>
        <v>3</v>
      </c>
      <c r="GH19" s="187">
        <f t="shared" si="88"/>
        <v>0.6</v>
      </c>
      <c r="GI19" s="187">
        <f t="shared" si="101"/>
        <v>0.6</v>
      </c>
      <c r="GJ19" s="157"/>
    </row>
    <row r="20" spans="1:192" ht="37.799999999999997" customHeight="1" x14ac:dyDescent="0.2">
      <c r="A20" s="148">
        <v>12</v>
      </c>
      <c r="B20" s="133"/>
      <c r="C20" s="133"/>
      <c r="D20" s="274"/>
      <c r="E20" s="133"/>
      <c r="F20" s="275"/>
      <c r="G20" s="133"/>
      <c r="H20" s="133" t="s">
        <v>455</v>
      </c>
      <c r="I20" s="132"/>
      <c r="J20" s="132"/>
      <c r="K20" s="132"/>
      <c r="L20" s="132"/>
      <c r="M20" s="132"/>
      <c r="N20" s="132"/>
      <c r="O20" s="132"/>
      <c r="P20" s="132"/>
      <c r="Q20" s="132"/>
      <c r="R20" s="132"/>
      <c r="S20" s="132"/>
      <c r="T20" s="132"/>
      <c r="U20" s="132"/>
      <c r="V20" s="132"/>
      <c r="W20" s="132"/>
      <c r="X20" s="132"/>
      <c r="Y20" s="132"/>
      <c r="Z20" s="132"/>
      <c r="AA20" s="132"/>
      <c r="AB20" s="132"/>
      <c r="AC20" s="155">
        <f t="shared" si="0"/>
        <v>0</v>
      </c>
      <c r="AD20" s="149">
        <f t="shared" si="1"/>
        <v>1</v>
      </c>
      <c r="AE20" s="155" t="str">
        <f t="shared" si="2"/>
        <v>3 - Moderado</v>
      </c>
      <c r="AF20" s="149">
        <f t="shared" si="3"/>
        <v>0.6</v>
      </c>
      <c r="AG20" s="156" t="str">
        <f t="shared" si="89"/>
        <v/>
      </c>
      <c r="AH20" s="149">
        <f t="shared" si="4"/>
        <v>0.6</v>
      </c>
      <c r="AI20" s="133"/>
      <c r="AJ20" s="133"/>
      <c r="AK20" s="133"/>
      <c r="AL20" s="133"/>
      <c r="AM20" s="134"/>
      <c r="AN20" s="164"/>
      <c r="AO20" s="164"/>
      <c r="AP20" s="134"/>
      <c r="AQ20" s="134"/>
      <c r="AR20" s="164"/>
      <c r="AS20" s="164"/>
      <c r="AT20" s="134"/>
      <c r="AU20" s="134"/>
      <c r="AV20" s="164"/>
      <c r="AW20" s="164"/>
      <c r="AX20" s="134"/>
      <c r="AY20" s="134"/>
      <c r="AZ20" s="164"/>
      <c r="BA20" s="164"/>
      <c r="BB20" s="134"/>
      <c r="BC20" s="134"/>
      <c r="BD20" s="164"/>
      <c r="BE20" s="164"/>
      <c r="BF20" s="134"/>
      <c r="BG20" s="134"/>
      <c r="BH20" s="164"/>
      <c r="BI20" s="164"/>
      <c r="BJ20" s="134"/>
      <c r="BK20" s="134"/>
      <c r="BL20" s="164"/>
      <c r="BM20" s="164"/>
      <c r="BN20" s="134"/>
      <c r="BO20" s="134"/>
      <c r="BP20" s="164"/>
      <c r="BQ20" s="164"/>
      <c r="BR20" s="134"/>
      <c r="BS20" s="134"/>
      <c r="BT20" s="164"/>
      <c r="BU20" s="164"/>
      <c r="BV20" s="134"/>
      <c r="BW20" s="134"/>
      <c r="BX20" s="164"/>
      <c r="BY20" s="164"/>
      <c r="BZ20" s="134"/>
      <c r="CA20" s="134"/>
      <c r="CB20" s="164"/>
      <c r="CC20" s="164"/>
      <c r="CD20" s="134"/>
      <c r="CE20" s="134"/>
      <c r="CF20" s="164"/>
      <c r="CG20" s="164"/>
      <c r="CH20" s="134"/>
      <c r="CI20" s="164"/>
      <c r="CJ20" s="164"/>
      <c r="CK20" s="134"/>
      <c r="CL20" s="159" t="str">
        <f t="shared" si="90"/>
        <v>5 - Muy Alta</v>
      </c>
      <c r="CM20" s="165">
        <f t="shared" si="5"/>
        <v>1</v>
      </c>
      <c r="CN20" s="159" t="str">
        <f t="shared" si="91"/>
        <v>3 - Moderado</v>
      </c>
      <c r="CO20" s="165">
        <f t="shared" si="92"/>
        <v>0.6</v>
      </c>
      <c r="CP20" s="145" t="str">
        <f t="shared" si="6"/>
        <v>ALTO</v>
      </c>
      <c r="CQ20" s="149">
        <f t="shared" si="93"/>
        <v>0.6</v>
      </c>
      <c r="CR20" s="188"/>
      <c r="CS20" s="145">
        <f t="shared" si="94"/>
        <v>5</v>
      </c>
      <c r="CT20" s="134"/>
      <c r="CU20" s="188"/>
      <c r="CV20" s="188"/>
      <c r="CW20" s="158"/>
      <c r="CX20" s="160">
        <f t="shared" si="7"/>
        <v>0</v>
      </c>
      <c r="CY20" s="161">
        <f t="shared" si="95"/>
        <v>3</v>
      </c>
      <c r="CZ20" s="160" t="str">
        <f t="shared" si="96"/>
        <v>Moderado</v>
      </c>
      <c r="DA20" s="153">
        <f t="shared" si="97"/>
        <v>0.6</v>
      </c>
      <c r="DB20" s="154">
        <f t="shared" si="98"/>
        <v>0</v>
      </c>
      <c r="DC20" s="154">
        <f t="shared" si="8"/>
        <v>0</v>
      </c>
      <c r="DD20" s="160">
        <f t="shared" si="99"/>
        <v>0</v>
      </c>
      <c r="DE20" s="273">
        <f t="shared" si="9"/>
        <v>5</v>
      </c>
      <c r="DF20" s="187">
        <f t="shared" si="10"/>
        <v>1</v>
      </c>
      <c r="DG20" s="273">
        <f t="shared" si="100"/>
        <v>3</v>
      </c>
      <c r="DH20" s="273"/>
      <c r="DI20" s="187">
        <f t="shared" si="11"/>
        <v>0.6</v>
      </c>
      <c r="DJ20" s="154">
        <f t="shared" si="12"/>
        <v>0</v>
      </c>
      <c r="DK20" s="154">
        <f t="shared" si="13"/>
        <v>0</v>
      </c>
      <c r="DL20" s="160">
        <f t="shared" si="14"/>
        <v>0</v>
      </c>
      <c r="DM20" s="273">
        <f t="shared" si="15"/>
        <v>5</v>
      </c>
      <c r="DN20" s="187">
        <f t="shared" si="16"/>
        <v>1</v>
      </c>
      <c r="DO20" s="273">
        <f t="shared" si="17"/>
        <v>3</v>
      </c>
      <c r="DP20" s="187">
        <f t="shared" si="18"/>
        <v>0.6</v>
      </c>
      <c r="DQ20" s="154">
        <f t="shared" si="19"/>
        <v>0</v>
      </c>
      <c r="DR20" s="154">
        <f t="shared" si="20"/>
        <v>0</v>
      </c>
      <c r="DS20" s="160">
        <f t="shared" si="21"/>
        <v>0</v>
      </c>
      <c r="DT20" s="273">
        <f t="shared" si="22"/>
        <v>5</v>
      </c>
      <c r="DU20" s="187">
        <f t="shared" si="23"/>
        <v>1</v>
      </c>
      <c r="DV20" s="273">
        <f t="shared" si="24"/>
        <v>3</v>
      </c>
      <c r="DW20" s="187">
        <f t="shared" si="25"/>
        <v>0.6</v>
      </c>
      <c r="DX20" s="154">
        <f t="shared" si="26"/>
        <v>0</v>
      </c>
      <c r="DY20" s="154">
        <f t="shared" si="27"/>
        <v>0</v>
      </c>
      <c r="DZ20" s="160">
        <f t="shared" si="28"/>
        <v>0</v>
      </c>
      <c r="EA20" s="273">
        <f t="shared" si="29"/>
        <v>5</v>
      </c>
      <c r="EB20" s="187">
        <f t="shared" si="30"/>
        <v>1</v>
      </c>
      <c r="EC20" s="273">
        <f t="shared" si="31"/>
        <v>3</v>
      </c>
      <c r="ED20" s="187">
        <f t="shared" si="32"/>
        <v>0.6</v>
      </c>
      <c r="EE20" s="154">
        <f t="shared" si="33"/>
        <v>0</v>
      </c>
      <c r="EF20" s="154">
        <f t="shared" si="34"/>
        <v>0</v>
      </c>
      <c r="EG20" s="160">
        <f t="shared" si="35"/>
        <v>0</v>
      </c>
      <c r="EH20" s="273">
        <f t="shared" si="36"/>
        <v>5</v>
      </c>
      <c r="EI20" s="187">
        <f t="shared" si="37"/>
        <v>1</v>
      </c>
      <c r="EJ20" s="273">
        <f t="shared" si="38"/>
        <v>3</v>
      </c>
      <c r="EK20" s="187">
        <f t="shared" si="39"/>
        <v>0.6</v>
      </c>
      <c r="EL20" s="154">
        <f t="shared" si="40"/>
        <v>0</v>
      </c>
      <c r="EM20" s="154">
        <f t="shared" si="41"/>
        <v>0</v>
      </c>
      <c r="EN20" s="160">
        <f t="shared" si="42"/>
        <v>0</v>
      </c>
      <c r="EO20" s="273">
        <f t="shared" si="43"/>
        <v>5</v>
      </c>
      <c r="EP20" s="187">
        <f t="shared" si="44"/>
        <v>1</v>
      </c>
      <c r="EQ20" s="273">
        <f t="shared" si="45"/>
        <v>3</v>
      </c>
      <c r="ER20" s="187">
        <f t="shared" si="46"/>
        <v>0.6</v>
      </c>
      <c r="ES20" s="154">
        <f t="shared" si="47"/>
        <v>0</v>
      </c>
      <c r="ET20" s="154">
        <f t="shared" si="48"/>
        <v>0</v>
      </c>
      <c r="EU20" s="160">
        <f t="shared" si="49"/>
        <v>0</v>
      </c>
      <c r="EV20" s="273">
        <f t="shared" si="50"/>
        <v>5</v>
      </c>
      <c r="EW20" s="187">
        <f t="shared" si="51"/>
        <v>1</v>
      </c>
      <c r="EX20" s="273">
        <f t="shared" si="52"/>
        <v>3</v>
      </c>
      <c r="EY20" s="187">
        <f t="shared" si="53"/>
        <v>0.6</v>
      </c>
      <c r="EZ20" s="154">
        <f t="shared" si="54"/>
        <v>0</v>
      </c>
      <c r="FA20" s="154">
        <f t="shared" si="55"/>
        <v>0</v>
      </c>
      <c r="FB20" s="160">
        <f t="shared" si="56"/>
        <v>0</v>
      </c>
      <c r="FC20" s="273">
        <f t="shared" si="57"/>
        <v>5</v>
      </c>
      <c r="FD20" s="187">
        <f t="shared" si="58"/>
        <v>1</v>
      </c>
      <c r="FE20" s="273">
        <f t="shared" si="59"/>
        <v>3</v>
      </c>
      <c r="FF20" s="187">
        <f t="shared" si="60"/>
        <v>0.6</v>
      </c>
      <c r="FG20" s="154">
        <f t="shared" si="61"/>
        <v>0</v>
      </c>
      <c r="FH20" s="154">
        <f t="shared" si="62"/>
        <v>0</v>
      </c>
      <c r="FI20" s="160">
        <f t="shared" si="63"/>
        <v>0</v>
      </c>
      <c r="FJ20" s="273">
        <f t="shared" si="64"/>
        <v>5</v>
      </c>
      <c r="FK20" s="187">
        <f t="shared" si="65"/>
        <v>1</v>
      </c>
      <c r="FL20" s="273">
        <f t="shared" si="66"/>
        <v>3</v>
      </c>
      <c r="FM20" s="187">
        <f t="shared" si="67"/>
        <v>0.6</v>
      </c>
      <c r="FN20" s="154">
        <f t="shared" si="68"/>
        <v>0</v>
      </c>
      <c r="FO20" s="154">
        <f t="shared" si="69"/>
        <v>0</v>
      </c>
      <c r="FP20" s="160">
        <f t="shared" si="70"/>
        <v>0</v>
      </c>
      <c r="FQ20" s="273">
        <f t="shared" si="71"/>
        <v>5</v>
      </c>
      <c r="FR20" s="187">
        <f t="shared" si="72"/>
        <v>1</v>
      </c>
      <c r="FS20" s="273">
        <f t="shared" si="73"/>
        <v>3</v>
      </c>
      <c r="FT20" s="187">
        <f t="shared" si="74"/>
        <v>0.6</v>
      </c>
      <c r="FU20" s="154">
        <f t="shared" si="75"/>
        <v>0</v>
      </c>
      <c r="FV20" s="154">
        <f t="shared" si="76"/>
        <v>0</v>
      </c>
      <c r="FW20" s="160">
        <f t="shared" si="77"/>
        <v>0</v>
      </c>
      <c r="FX20" s="273">
        <f t="shared" si="78"/>
        <v>5</v>
      </c>
      <c r="FY20" s="187">
        <f t="shared" si="79"/>
        <v>1</v>
      </c>
      <c r="FZ20" s="273">
        <f t="shared" si="80"/>
        <v>3</v>
      </c>
      <c r="GA20" s="187">
        <f t="shared" si="81"/>
        <v>0.6</v>
      </c>
      <c r="GB20" s="154">
        <f t="shared" si="82"/>
        <v>0</v>
      </c>
      <c r="GC20" s="154">
        <f t="shared" si="83"/>
        <v>0</v>
      </c>
      <c r="GD20" s="160">
        <f t="shared" si="84"/>
        <v>0</v>
      </c>
      <c r="GE20" s="273">
        <f t="shared" si="85"/>
        <v>5</v>
      </c>
      <c r="GF20" s="187">
        <f t="shared" si="86"/>
        <v>1</v>
      </c>
      <c r="GG20" s="273">
        <f t="shared" si="87"/>
        <v>3</v>
      </c>
      <c r="GH20" s="187">
        <f t="shared" si="88"/>
        <v>0.6</v>
      </c>
      <c r="GI20" s="187">
        <f t="shared" si="101"/>
        <v>0.6</v>
      </c>
      <c r="GJ20" s="157"/>
    </row>
    <row r="21" spans="1:192" ht="37.799999999999997" customHeight="1" x14ac:dyDescent="0.2">
      <c r="A21" s="148">
        <v>13</v>
      </c>
      <c r="B21" s="133"/>
      <c r="C21" s="133"/>
      <c r="D21" s="274"/>
      <c r="E21" s="133"/>
      <c r="F21" s="275"/>
      <c r="G21" s="133"/>
      <c r="H21" s="133" t="s">
        <v>455</v>
      </c>
      <c r="I21" s="132"/>
      <c r="J21" s="132"/>
      <c r="K21" s="132"/>
      <c r="L21" s="132"/>
      <c r="M21" s="132"/>
      <c r="N21" s="132"/>
      <c r="O21" s="132"/>
      <c r="P21" s="132"/>
      <c r="Q21" s="132"/>
      <c r="R21" s="132"/>
      <c r="S21" s="132"/>
      <c r="T21" s="132"/>
      <c r="U21" s="132"/>
      <c r="V21" s="132"/>
      <c r="W21" s="132"/>
      <c r="X21" s="132"/>
      <c r="Y21" s="132"/>
      <c r="Z21" s="132"/>
      <c r="AA21" s="132"/>
      <c r="AB21" s="132"/>
      <c r="AC21" s="155">
        <f t="shared" si="0"/>
        <v>0</v>
      </c>
      <c r="AD21" s="149">
        <f t="shared" si="1"/>
        <v>1</v>
      </c>
      <c r="AE21" s="155" t="str">
        <f t="shared" si="2"/>
        <v>3 - Moderado</v>
      </c>
      <c r="AF21" s="149">
        <f t="shared" si="3"/>
        <v>0.6</v>
      </c>
      <c r="AG21" s="156" t="str">
        <f t="shared" si="89"/>
        <v/>
      </c>
      <c r="AH21" s="149">
        <f t="shared" si="4"/>
        <v>0.6</v>
      </c>
      <c r="AI21" s="133"/>
      <c r="AJ21" s="133"/>
      <c r="AK21" s="133"/>
      <c r="AL21" s="133"/>
      <c r="AM21" s="134"/>
      <c r="AN21" s="164"/>
      <c r="AO21" s="164"/>
      <c r="AP21" s="134"/>
      <c r="AQ21" s="134"/>
      <c r="AR21" s="164"/>
      <c r="AS21" s="164"/>
      <c r="AT21" s="134"/>
      <c r="AU21" s="134"/>
      <c r="AV21" s="164"/>
      <c r="AW21" s="164"/>
      <c r="AX21" s="134"/>
      <c r="AY21" s="134"/>
      <c r="AZ21" s="164"/>
      <c r="BA21" s="164"/>
      <c r="BB21" s="134"/>
      <c r="BC21" s="134"/>
      <c r="BD21" s="164"/>
      <c r="BE21" s="164"/>
      <c r="BF21" s="134"/>
      <c r="BG21" s="134"/>
      <c r="BH21" s="164"/>
      <c r="BI21" s="164"/>
      <c r="BJ21" s="134"/>
      <c r="BK21" s="134"/>
      <c r="BL21" s="164"/>
      <c r="BM21" s="164"/>
      <c r="BN21" s="134"/>
      <c r="BO21" s="134"/>
      <c r="BP21" s="164"/>
      <c r="BQ21" s="164"/>
      <c r="BR21" s="134"/>
      <c r="BS21" s="134"/>
      <c r="BT21" s="164"/>
      <c r="BU21" s="164"/>
      <c r="BV21" s="134"/>
      <c r="BW21" s="134"/>
      <c r="BX21" s="164"/>
      <c r="BY21" s="164"/>
      <c r="BZ21" s="134"/>
      <c r="CA21" s="134"/>
      <c r="CB21" s="164"/>
      <c r="CC21" s="164"/>
      <c r="CD21" s="134"/>
      <c r="CE21" s="134"/>
      <c r="CF21" s="164"/>
      <c r="CG21" s="164"/>
      <c r="CH21" s="134"/>
      <c r="CI21" s="164"/>
      <c r="CJ21" s="164"/>
      <c r="CK21" s="134"/>
      <c r="CL21" s="159" t="str">
        <f t="shared" si="90"/>
        <v>5 - Muy Alta</v>
      </c>
      <c r="CM21" s="165">
        <f t="shared" si="5"/>
        <v>1</v>
      </c>
      <c r="CN21" s="159" t="str">
        <f t="shared" si="91"/>
        <v>3 - Moderado</v>
      </c>
      <c r="CO21" s="165">
        <f t="shared" si="92"/>
        <v>0.6</v>
      </c>
      <c r="CP21" s="145" t="str">
        <f t="shared" si="6"/>
        <v>ALTO</v>
      </c>
      <c r="CQ21" s="149">
        <f t="shared" si="93"/>
        <v>0.6</v>
      </c>
      <c r="CR21" s="188"/>
      <c r="CS21" s="145">
        <f t="shared" si="94"/>
        <v>5</v>
      </c>
      <c r="CT21" s="134"/>
      <c r="CU21" s="188"/>
      <c r="CV21" s="188"/>
      <c r="CW21" s="158"/>
      <c r="CX21" s="160">
        <f t="shared" si="7"/>
        <v>0</v>
      </c>
      <c r="CY21" s="161">
        <f t="shared" si="95"/>
        <v>3</v>
      </c>
      <c r="CZ21" s="160" t="str">
        <f t="shared" si="96"/>
        <v>Moderado</v>
      </c>
      <c r="DA21" s="153">
        <f t="shared" si="97"/>
        <v>0.6</v>
      </c>
      <c r="DB21" s="154">
        <f t="shared" si="98"/>
        <v>0</v>
      </c>
      <c r="DC21" s="154">
        <f t="shared" si="8"/>
        <v>0</v>
      </c>
      <c r="DD21" s="160">
        <f t="shared" si="99"/>
        <v>0</v>
      </c>
      <c r="DE21" s="273">
        <f t="shared" si="9"/>
        <v>5</v>
      </c>
      <c r="DF21" s="187">
        <f t="shared" si="10"/>
        <v>1</v>
      </c>
      <c r="DG21" s="273">
        <f t="shared" si="100"/>
        <v>3</v>
      </c>
      <c r="DH21" s="273"/>
      <c r="DI21" s="187">
        <f t="shared" si="11"/>
        <v>0.6</v>
      </c>
      <c r="DJ21" s="154">
        <f t="shared" si="12"/>
        <v>0</v>
      </c>
      <c r="DK21" s="154">
        <f t="shared" si="13"/>
        <v>0</v>
      </c>
      <c r="DL21" s="160">
        <f t="shared" si="14"/>
        <v>0</v>
      </c>
      <c r="DM21" s="273">
        <f t="shared" si="15"/>
        <v>5</v>
      </c>
      <c r="DN21" s="187">
        <f t="shared" si="16"/>
        <v>1</v>
      </c>
      <c r="DO21" s="273">
        <f t="shared" si="17"/>
        <v>3</v>
      </c>
      <c r="DP21" s="187">
        <f t="shared" si="18"/>
        <v>0.6</v>
      </c>
      <c r="DQ21" s="154">
        <f t="shared" si="19"/>
        <v>0</v>
      </c>
      <c r="DR21" s="154">
        <f t="shared" si="20"/>
        <v>0</v>
      </c>
      <c r="DS21" s="160">
        <f t="shared" si="21"/>
        <v>0</v>
      </c>
      <c r="DT21" s="273">
        <f t="shared" si="22"/>
        <v>5</v>
      </c>
      <c r="DU21" s="187">
        <f t="shared" si="23"/>
        <v>1</v>
      </c>
      <c r="DV21" s="273">
        <f t="shared" si="24"/>
        <v>3</v>
      </c>
      <c r="DW21" s="187">
        <f t="shared" si="25"/>
        <v>0.6</v>
      </c>
      <c r="DX21" s="154">
        <f t="shared" si="26"/>
        <v>0</v>
      </c>
      <c r="DY21" s="154">
        <f t="shared" si="27"/>
        <v>0</v>
      </c>
      <c r="DZ21" s="160">
        <f t="shared" si="28"/>
        <v>0</v>
      </c>
      <c r="EA21" s="273">
        <f t="shared" si="29"/>
        <v>5</v>
      </c>
      <c r="EB21" s="187">
        <f t="shared" si="30"/>
        <v>1</v>
      </c>
      <c r="EC21" s="273">
        <f t="shared" si="31"/>
        <v>3</v>
      </c>
      <c r="ED21" s="187">
        <f t="shared" si="32"/>
        <v>0.6</v>
      </c>
      <c r="EE21" s="154">
        <f t="shared" si="33"/>
        <v>0</v>
      </c>
      <c r="EF21" s="154">
        <f t="shared" si="34"/>
        <v>0</v>
      </c>
      <c r="EG21" s="160">
        <f t="shared" si="35"/>
        <v>0</v>
      </c>
      <c r="EH21" s="273">
        <f t="shared" si="36"/>
        <v>5</v>
      </c>
      <c r="EI21" s="187">
        <f t="shared" si="37"/>
        <v>1</v>
      </c>
      <c r="EJ21" s="273">
        <f t="shared" si="38"/>
        <v>3</v>
      </c>
      <c r="EK21" s="187">
        <f t="shared" si="39"/>
        <v>0.6</v>
      </c>
      <c r="EL21" s="154">
        <f t="shared" si="40"/>
        <v>0</v>
      </c>
      <c r="EM21" s="154">
        <f t="shared" si="41"/>
        <v>0</v>
      </c>
      <c r="EN21" s="160">
        <f t="shared" si="42"/>
        <v>0</v>
      </c>
      <c r="EO21" s="273">
        <f t="shared" si="43"/>
        <v>5</v>
      </c>
      <c r="EP21" s="187">
        <f t="shared" si="44"/>
        <v>1</v>
      </c>
      <c r="EQ21" s="273">
        <f t="shared" si="45"/>
        <v>3</v>
      </c>
      <c r="ER21" s="187">
        <f t="shared" si="46"/>
        <v>0.6</v>
      </c>
      <c r="ES21" s="154">
        <f t="shared" si="47"/>
        <v>0</v>
      </c>
      <c r="ET21" s="154">
        <f t="shared" si="48"/>
        <v>0</v>
      </c>
      <c r="EU21" s="160">
        <f t="shared" si="49"/>
        <v>0</v>
      </c>
      <c r="EV21" s="273">
        <f t="shared" si="50"/>
        <v>5</v>
      </c>
      <c r="EW21" s="187">
        <f t="shared" si="51"/>
        <v>1</v>
      </c>
      <c r="EX21" s="273">
        <f t="shared" si="52"/>
        <v>3</v>
      </c>
      <c r="EY21" s="187">
        <f t="shared" si="53"/>
        <v>0.6</v>
      </c>
      <c r="EZ21" s="154">
        <f t="shared" si="54"/>
        <v>0</v>
      </c>
      <c r="FA21" s="154">
        <f t="shared" si="55"/>
        <v>0</v>
      </c>
      <c r="FB21" s="160">
        <f t="shared" si="56"/>
        <v>0</v>
      </c>
      <c r="FC21" s="273">
        <f t="shared" si="57"/>
        <v>5</v>
      </c>
      <c r="FD21" s="187">
        <f t="shared" si="58"/>
        <v>1</v>
      </c>
      <c r="FE21" s="273">
        <f t="shared" si="59"/>
        <v>3</v>
      </c>
      <c r="FF21" s="187">
        <f t="shared" si="60"/>
        <v>0.6</v>
      </c>
      <c r="FG21" s="154">
        <f t="shared" si="61"/>
        <v>0</v>
      </c>
      <c r="FH21" s="154">
        <f t="shared" si="62"/>
        <v>0</v>
      </c>
      <c r="FI21" s="160">
        <f t="shared" si="63"/>
        <v>0</v>
      </c>
      <c r="FJ21" s="273">
        <f t="shared" si="64"/>
        <v>5</v>
      </c>
      <c r="FK21" s="187">
        <f t="shared" si="65"/>
        <v>1</v>
      </c>
      <c r="FL21" s="273">
        <f t="shared" si="66"/>
        <v>3</v>
      </c>
      <c r="FM21" s="187">
        <f t="shared" si="67"/>
        <v>0.6</v>
      </c>
      <c r="FN21" s="154">
        <f t="shared" si="68"/>
        <v>0</v>
      </c>
      <c r="FO21" s="154">
        <f t="shared" si="69"/>
        <v>0</v>
      </c>
      <c r="FP21" s="160">
        <f t="shared" si="70"/>
        <v>0</v>
      </c>
      <c r="FQ21" s="273">
        <f t="shared" si="71"/>
        <v>5</v>
      </c>
      <c r="FR21" s="187">
        <f t="shared" si="72"/>
        <v>1</v>
      </c>
      <c r="FS21" s="273">
        <f t="shared" si="73"/>
        <v>3</v>
      </c>
      <c r="FT21" s="187">
        <f t="shared" si="74"/>
        <v>0.6</v>
      </c>
      <c r="FU21" s="154">
        <f t="shared" si="75"/>
        <v>0</v>
      </c>
      <c r="FV21" s="154">
        <f t="shared" si="76"/>
        <v>0</v>
      </c>
      <c r="FW21" s="160">
        <f t="shared" si="77"/>
        <v>0</v>
      </c>
      <c r="FX21" s="273">
        <f t="shared" si="78"/>
        <v>5</v>
      </c>
      <c r="FY21" s="187">
        <f t="shared" si="79"/>
        <v>1</v>
      </c>
      <c r="FZ21" s="273">
        <f t="shared" si="80"/>
        <v>3</v>
      </c>
      <c r="GA21" s="187">
        <f t="shared" si="81"/>
        <v>0.6</v>
      </c>
      <c r="GB21" s="154">
        <f t="shared" si="82"/>
        <v>0</v>
      </c>
      <c r="GC21" s="154">
        <f t="shared" si="83"/>
        <v>0</v>
      </c>
      <c r="GD21" s="160">
        <f t="shared" si="84"/>
        <v>0</v>
      </c>
      <c r="GE21" s="273">
        <f t="shared" si="85"/>
        <v>5</v>
      </c>
      <c r="GF21" s="187">
        <f t="shared" si="86"/>
        <v>1</v>
      </c>
      <c r="GG21" s="273">
        <f t="shared" si="87"/>
        <v>3</v>
      </c>
      <c r="GH21" s="187">
        <f t="shared" si="88"/>
        <v>0.6</v>
      </c>
      <c r="GI21" s="187">
        <f t="shared" si="101"/>
        <v>0.6</v>
      </c>
      <c r="GJ21" s="157"/>
    </row>
    <row r="22" spans="1:192" ht="37.799999999999997" customHeight="1" x14ac:dyDescent="0.2">
      <c r="A22" s="148">
        <v>14</v>
      </c>
      <c r="B22" s="133"/>
      <c r="C22" s="133"/>
      <c r="D22" s="274"/>
      <c r="E22" s="133"/>
      <c r="F22" s="275"/>
      <c r="G22" s="133"/>
      <c r="H22" s="133" t="s">
        <v>455</v>
      </c>
      <c r="I22" s="132"/>
      <c r="J22" s="132"/>
      <c r="K22" s="132"/>
      <c r="L22" s="132"/>
      <c r="M22" s="132"/>
      <c r="N22" s="132"/>
      <c r="O22" s="132"/>
      <c r="P22" s="132"/>
      <c r="Q22" s="132"/>
      <c r="R22" s="132"/>
      <c r="S22" s="132"/>
      <c r="T22" s="132"/>
      <c r="U22" s="132"/>
      <c r="V22" s="132"/>
      <c r="W22" s="132"/>
      <c r="X22" s="132"/>
      <c r="Y22" s="132"/>
      <c r="Z22" s="132"/>
      <c r="AA22" s="132"/>
      <c r="AB22" s="132"/>
      <c r="AC22" s="155">
        <f t="shared" si="0"/>
        <v>0</v>
      </c>
      <c r="AD22" s="149">
        <f t="shared" si="1"/>
        <v>1</v>
      </c>
      <c r="AE22" s="155" t="str">
        <f t="shared" si="2"/>
        <v>3 - Moderado</v>
      </c>
      <c r="AF22" s="149">
        <f t="shared" si="3"/>
        <v>0.6</v>
      </c>
      <c r="AG22" s="156" t="str">
        <f t="shared" si="89"/>
        <v/>
      </c>
      <c r="AH22" s="149">
        <f t="shared" si="4"/>
        <v>0.6</v>
      </c>
      <c r="AI22" s="133"/>
      <c r="AJ22" s="133"/>
      <c r="AK22" s="133"/>
      <c r="AL22" s="133"/>
      <c r="AM22" s="134"/>
      <c r="AN22" s="164"/>
      <c r="AO22" s="164"/>
      <c r="AP22" s="134"/>
      <c r="AQ22" s="134"/>
      <c r="AR22" s="164"/>
      <c r="AS22" s="164"/>
      <c r="AT22" s="134"/>
      <c r="AU22" s="134"/>
      <c r="AV22" s="164"/>
      <c r="AW22" s="164"/>
      <c r="AX22" s="134"/>
      <c r="AY22" s="134"/>
      <c r="AZ22" s="164"/>
      <c r="BA22" s="164"/>
      <c r="BB22" s="134"/>
      <c r="BC22" s="134"/>
      <c r="BD22" s="164"/>
      <c r="BE22" s="164"/>
      <c r="BF22" s="134"/>
      <c r="BG22" s="134"/>
      <c r="BH22" s="164"/>
      <c r="BI22" s="164"/>
      <c r="BJ22" s="134"/>
      <c r="BK22" s="134"/>
      <c r="BL22" s="164"/>
      <c r="BM22" s="164"/>
      <c r="BN22" s="134"/>
      <c r="BO22" s="134"/>
      <c r="BP22" s="164"/>
      <c r="BQ22" s="164"/>
      <c r="BR22" s="134"/>
      <c r="BS22" s="134"/>
      <c r="BT22" s="164"/>
      <c r="BU22" s="164"/>
      <c r="BV22" s="134"/>
      <c r="BW22" s="134"/>
      <c r="BX22" s="164"/>
      <c r="BY22" s="164"/>
      <c r="BZ22" s="134"/>
      <c r="CA22" s="134"/>
      <c r="CB22" s="164"/>
      <c r="CC22" s="164"/>
      <c r="CD22" s="134"/>
      <c r="CE22" s="134"/>
      <c r="CF22" s="164"/>
      <c r="CG22" s="164"/>
      <c r="CH22" s="134"/>
      <c r="CI22" s="164"/>
      <c r="CJ22" s="164"/>
      <c r="CK22" s="134"/>
      <c r="CL22" s="159" t="str">
        <f t="shared" si="90"/>
        <v>5 - Muy Alta</v>
      </c>
      <c r="CM22" s="165">
        <f t="shared" si="5"/>
        <v>1</v>
      </c>
      <c r="CN22" s="159" t="str">
        <f t="shared" si="91"/>
        <v>3 - Moderado</v>
      </c>
      <c r="CO22" s="165">
        <f t="shared" si="92"/>
        <v>0.6</v>
      </c>
      <c r="CP22" s="145" t="str">
        <f t="shared" si="6"/>
        <v>ALTO</v>
      </c>
      <c r="CQ22" s="149">
        <f t="shared" si="93"/>
        <v>0.6</v>
      </c>
      <c r="CR22" s="188"/>
      <c r="CS22" s="145">
        <f t="shared" si="94"/>
        <v>5</v>
      </c>
      <c r="CT22" s="134"/>
      <c r="CU22" s="188"/>
      <c r="CV22" s="188"/>
      <c r="CW22" s="158"/>
      <c r="CX22" s="160">
        <f t="shared" si="7"/>
        <v>0</v>
      </c>
      <c r="CY22" s="161">
        <f t="shared" si="95"/>
        <v>3</v>
      </c>
      <c r="CZ22" s="160" t="str">
        <f t="shared" si="96"/>
        <v>Moderado</v>
      </c>
      <c r="DA22" s="153">
        <f t="shared" si="97"/>
        <v>0.6</v>
      </c>
      <c r="DB22" s="154">
        <f t="shared" si="98"/>
        <v>0</v>
      </c>
      <c r="DC22" s="154">
        <f t="shared" si="8"/>
        <v>0</v>
      </c>
      <c r="DD22" s="160">
        <f t="shared" si="99"/>
        <v>0</v>
      </c>
      <c r="DE22" s="273">
        <f t="shared" si="9"/>
        <v>5</v>
      </c>
      <c r="DF22" s="187">
        <f t="shared" si="10"/>
        <v>1</v>
      </c>
      <c r="DG22" s="273">
        <f t="shared" si="100"/>
        <v>3</v>
      </c>
      <c r="DH22" s="273"/>
      <c r="DI22" s="187">
        <f t="shared" si="11"/>
        <v>0.6</v>
      </c>
      <c r="DJ22" s="154">
        <f t="shared" si="12"/>
        <v>0</v>
      </c>
      <c r="DK22" s="154">
        <f t="shared" si="13"/>
        <v>0</v>
      </c>
      <c r="DL22" s="160">
        <f t="shared" si="14"/>
        <v>0</v>
      </c>
      <c r="DM22" s="273">
        <f t="shared" si="15"/>
        <v>5</v>
      </c>
      <c r="DN22" s="187">
        <f t="shared" si="16"/>
        <v>1</v>
      </c>
      <c r="DO22" s="273">
        <f t="shared" si="17"/>
        <v>3</v>
      </c>
      <c r="DP22" s="187">
        <f t="shared" si="18"/>
        <v>0.6</v>
      </c>
      <c r="DQ22" s="154">
        <f t="shared" si="19"/>
        <v>0</v>
      </c>
      <c r="DR22" s="154">
        <f t="shared" si="20"/>
        <v>0</v>
      </c>
      <c r="DS22" s="160">
        <f t="shared" si="21"/>
        <v>0</v>
      </c>
      <c r="DT22" s="273">
        <f t="shared" si="22"/>
        <v>5</v>
      </c>
      <c r="DU22" s="187">
        <f t="shared" si="23"/>
        <v>1</v>
      </c>
      <c r="DV22" s="273">
        <f t="shared" si="24"/>
        <v>3</v>
      </c>
      <c r="DW22" s="187">
        <f t="shared" si="25"/>
        <v>0.6</v>
      </c>
      <c r="DX22" s="154">
        <f t="shared" si="26"/>
        <v>0</v>
      </c>
      <c r="DY22" s="154">
        <f t="shared" si="27"/>
        <v>0</v>
      </c>
      <c r="DZ22" s="160">
        <f t="shared" si="28"/>
        <v>0</v>
      </c>
      <c r="EA22" s="273">
        <f t="shared" si="29"/>
        <v>5</v>
      </c>
      <c r="EB22" s="187">
        <f t="shared" si="30"/>
        <v>1</v>
      </c>
      <c r="EC22" s="273">
        <f t="shared" si="31"/>
        <v>3</v>
      </c>
      <c r="ED22" s="187">
        <f t="shared" si="32"/>
        <v>0.6</v>
      </c>
      <c r="EE22" s="154">
        <f t="shared" si="33"/>
        <v>0</v>
      </c>
      <c r="EF22" s="154">
        <f t="shared" si="34"/>
        <v>0</v>
      </c>
      <c r="EG22" s="160">
        <f t="shared" si="35"/>
        <v>0</v>
      </c>
      <c r="EH22" s="273">
        <f t="shared" si="36"/>
        <v>5</v>
      </c>
      <c r="EI22" s="187">
        <f t="shared" si="37"/>
        <v>1</v>
      </c>
      <c r="EJ22" s="273">
        <f t="shared" si="38"/>
        <v>3</v>
      </c>
      <c r="EK22" s="187">
        <f t="shared" si="39"/>
        <v>0.6</v>
      </c>
      <c r="EL22" s="154">
        <f t="shared" si="40"/>
        <v>0</v>
      </c>
      <c r="EM22" s="154">
        <f t="shared" si="41"/>
        <v>0</v>
      </c>
      <c r="EN22" s="160">
        <f t="shared" si="42"/>
        <v>0</v>
      </c>
      <c r="EO22" s="273">
        <f t="shared" si="43"/>
        <v>5</v>
      </c>
      <c r="EP22" s="187">
        <f t="shared" si="44"/>
        <v>1</v>
      </c>
      <c r="EQ22" s="273">
        <f t="shared" si="45"/>
        <v>3</v>
      </c>
      <c r="ER22" s="187">
        <f t="shared" si="46"/>
        <v>0.6</v>
      </c>
      <c r="ES22" s="154">
        <f t="shared" si="47"/>
        <v>0</v>
      </c>
      <c r="ET22" s="154">
        <f t="shared" si="48"/>
        <v>0</v>
      </c>
      <c r="EU22" s="160">
        <f t="shared" si="49"/>
        <v>0</v>
      </c>
      <c r="EV22" s="273">
        <f t="shared" si="50"/>
        <v>5</v>
      </c>
      <c r="EW22" s="187">
        <f t="shared" si="51"/>
        <v>1</v>
      </c>
      <c r="EX22" s="273">
        <f t="shared" si="52"/>
        <v>3</v>
      </c>
      <c r="EY22" s="187">
        <f t="shared" si="53"/>
        <v>0.6</v>
      </c>
      <c r="EZ22" s="154">
        <f t="shared" si="54"/>
        <v>0</v>
      </c>
      <c r="FA22" s="154">
        <f t="shared" si="55"/>
        <v>0</v>
      </c>
      <c r="FB22" s="160">
        <f t="shared" si="56"/>
        <v>0</v>
      </c>
      <c r="FC22" s="273">
        <f t="shared" si="57"/>
        <v>5</v>
      </c>
      <c r="FD22" s="187">
        <f t="shared" si="58"/>
        <v>1</v>
      </c>
      <c r="FE22" s="273">
        <f t="shared" si="59"/>
        <v>3</v>
      </c>
      <c r="FF22" s="187">
        <f t="shared" si="60"/>
        <v>0.6</v>
      </c>
      <c r="FG22" s="154">
        <f t="shared" si="61"/>
        <v>0</v>
      </c>
      <c r="FH22" s="154">
        <f t="shared" si="62"/>
        <v>0</v>
      </c>
      <c r="FI22" s="160">
        <f t="shared" si="63"/>
        <v>0</v>
      </c>
      <c r="FJ22" s="273">
        <f t="shared" si="64"/>
        <v>5</v>
      </c>
      <c r="FK22" s="187">
        <f t="shared" si="65"/>
        <v>1</v>
      </c>
      <c r="FL22" s="273">
        <f t="shared" si="66"/>
        <v>3</v>
      </c>
      <c r="FM22" s="187">
        <f t="shared" si="67"/>
        <v>0.6</v>
      </c>
      <c r="FN22" s="154">
        <f t="shared" si="68"/>
        <v>0</v>
      </c>
      <c r="FO22" s="154">
        <f t="shared" si="69"/>
        <v>0</v>
      </c>
      <c r="FP22" s="160">
        <f t="shared" si="70"/>
        <v>0</v>
      </c>
      <c r="FQ22" s="273">
        <f t="shared" si="71"/>
        <v>5</v>
      </c>
      <c r="FR22" s="187">
        <f t="shared" si="72"/>
        <v>1</v>
      </c>
      <c r="FS22" s="273">
        <f t="shared" si="73"/>
        <v>3</v>
      </c>
      <c r="FT22" s="187">
        <f t="shared" si="74"/>
        <v>0.6</v>
      </c>
      <c r="FU22" s="154">
        <f t="shared" si="75"/>
        <v>0</v>
      </c>
      <c r="FV22" s="154">
        <f t="shared" si="76"/>
        <v>0</v>
      </c>
      <c r="FW22" s="160">
        <f t="shared" si="77"/>
        <v>0</v>
      </c>
      <c r="FX22" s="273">
        <f t="shared" si="78"/>
        <v>5</v>
      </c>
      <c r="FY22" s="187">
        <f t="shared" si="79"/>
        <v>1</v>
      </c>
      <c r="FZ22" s="273">
        <f t="shared" si="80"/>
        <v>3</v>
      </c>
      <c r="GA22" s="187">
        <f t="shared" si="81"/>
        <v>0.6</v>
      </c>
      <c r="GB22" s="154">
        <f t="shared" si="82"/>
        <v>0</v>
      </c>
      <c r="GC22" s="154">
        <f t="shared" si="83"/>
        <v>0</v>
      </c>
      <c r="GD22" s="160">
        <f t="shared" si="84"/>
        <v>0</v>
      </c>
      <c r="GE22" s="273">
        <f t="shared" si="85"/>
        <v>5</v>
      </c>
      <c r="GF22" s="187">
        <f t="shared" si="86"/>
        <v>1</v>
      </c>
      <c r="GG22" s="273">
        <f t="shared" si="87"/>
        <v>3</v>
      </c>
      <c r="GH22" s="187">
        <f t="shared" si="88"/>
        <v>0.6</v>
      </c>
      <c r="GI22" s="187">
        <f t="shared" si="101"/>
        <v>0.6</v>
      </c>
      <c r="GJ22" s="157"/>
    </row>
    <row r="23" spans="1:192" ht="37.799999999999997" customHeight="1" x14ac:dyDescent="0.2">
      <c r="A23" s="148">
        <v>15</v>
      </c>
      <c r="B23" s="133"/>
      <c r="C23" s="133"/>
      <c r="D23" s="274"/>
      <c r="E23" s="133"/>
      <c r="F23" s="275"/>
      <c r="G23" s="133"/>
      <c r="H23" s="133" t="s">
        <v>455</v>
      </c>
      <c r="I23" s="132"/>
      <c r="J23" s="132"/>
      <c r="K23" s="132"/>
      <c r="L23" s="132"/>
      <c r="M23" s="132"/>
      <c r="N23" s="132"/>
      <c r="O23" s="132"/>
      <c r="P23" s="132"/>
      <c r="Q23" s="132"/>
      <c r="R23" s="132"/>
      <c r="S23" s="132"/>
      <c r="T23" s="132"/>
      <c r="U23" s="132"/>
      <c r="V23" s="132"/>
      <c r="W23" s="132"/>
      <c r="X23" s="132"/>
      <c r="Y23" s="132"/>
      <c r="Z23" s="132"/>
      <c r="AA23" s="132"/>
      <c r="AB23" s="132"/>
      <c r="AC23" s="155">
        <f t="shared" si="0"/>
        <v>0</v>
      </c>
      <c r="AD23" s="149">
        <f t="shared" si="1"/>
        <v>1</v>
      </c>
      <c r="AE23" s="155" t="str">
        <f t="shared" si="2"/>
        <v>3 - Moderado</v>
      </c>
      <c r="AF23" s="149">
        <f t="shared" si="3"/>
        <v>0.6</v>
      </c>
      <c r="AG23" s="156" t="str">
        <f t="shared" si="89"/>
        <v/>
      </c>
      <c r="AH23" s="149">
        <f t="shared" si="4"/>
        <v>0.6</v>
      </c>
      <c r="AI23" s="133"/>
      <c r="AJ23" s="133"/>
      <c r="AK23" s="133"/>
      <c r="AL23" s="133"/>
      <c r="AM23" s="134"/>
      <c r="AN23" s="164"/>
      <c r="AO23" s="164"/>
      <c r="AP23" s="134"/>
      <c r="AQ23" s="134"/>
      <c r="AR23" s="164"/>
      <c r="AS23" s="164"/>
      <c r="AT23" s="134"/>
      <c r="AU23" s="134"/>
      <c r="AV23" s="164"/>
      <c r="AW23" s="164"/>
      <c r="AX23" s="134"/>
      <c r="AY23" s="134"/>
      <c r="AZ23" s="164"/>
      <c r="BA23" s="164"/>
      <c r="BB23" s="134"/>
      <c r="BC23" s="134"/>
      <c r="BD23" s="164"/>
      <c r="BE23" s="164"/>
      <c r="BF23" s="134"/>
      <c r="BG23" s="134"/>
      <c r="BH23" s="164"/>
      <c r="BI23" s="164"/>
      <c r="BJ23" s="134"/>
      <c r="BK23" s="134"/>
      <c r="BL23" s="164"/>
      <c r="BM23" s="164"/>
      <c r="BN23" s="134"/>
      <c r="BO23" s="134"/>
      <c r="BP23" s="164"/>
      <c r="BQ23" s="164"/>
      <c r="BR23" s="134"/>
      <c r="BS23" s="134"/>
      <c r="BT23" s="164"/>
      <c r="BU23" s="164"/>
      <c r="BV23" s="134"/>
      <c r="BW23" s="134"/>
      <c r="BX23" s="164"/>
      <c r="BY23" s="164"/>
      <c r="BZ23" s="134"/>
      <c r="CA23" s="134"/>
      <c r="CB23" s="164"/>
      <c r="CC23" s="164"/>
      <c r="CD23" s="134"/>
      <c r="CE23" s="134"/>
      <c r="CF23" s="164"/>
      <c r="CG23" s="164"/>
      <c r="CH23" s="134"/>
      <c r="CI23" s="164"/>
      <c r="CJ23" s="164"/>
      <c r="CK23" s="134"/>
      <c r="CL23" s="159" t="str">
        <f t="shared" si="90"/>
        <v>5 - Muy Alta</v>
      </c>
      <c r="CM23" s="165">
        <f t="shared" si="5"/>
        <v>1</v>
      </c>
      <c r="CN23" s="159" t="str">
        <f t="shared" si="91"/>
        <v>3 - Moderado</v>
      </c>
      <c r="CO23" s="165">
        <f t="shared" si="92"/>
        <v>0.6</v>
      </c>
      <c r="CP23" s="145" t="str">
        <f t="shared" si="6"/>
        <v>ALTO</v>
      </c>
      <c r="CQ23" s="149">
        <f t="shared" si="93"/>
        <v>0.6</v>
      </c>
      <c r="CR23" s="188"/>
      <c r="CS23" s="145">
        <f t="shared" si="94"/>
        <v>5</v>
      </c>
      <c r="CT23" s="134"/>
      <c r="CU23" s="188"/>
      <c r="CV23" s="188"/>
      <c r="CW23" s="158"/>
      <c r="CX23" s="160">
        <f t="shared" si="7"/>
        <v>0</v>
      </c>
      <c r="CY23" s="161">
        <f t="shared" si="95"/>
        <v>3</v>
      </c>
      <c r="CZ23" s="160" t="str">
        <f t="shared" si="96"/>
        <v>Moderado</v>
      </c>
      <c r="DA23" s="153">
        <f t="shared" si="97"/>
        <v>0.6</v>
      </c>
      <c r="DB23" s="154">
        <f t="shared" si="98"/>
        <v>0</v>
      </c>
      <c r="DC23" s="154">
        <f t="shared" si="8"/>
        <v>0</v>
      </c>
      <c r="DD23" s="160">
        <f t="shared" si="99"/>
        <v>0</v>
      </c>
      <c r="DE23" s="273">
        <f t="shared" si="9"/>
        <v>5</v>
      </c>
      <c r="DF23" s="187">
        <f t="shared" si="10"/>
        <v>1</v>
      </c>
      <c r="DG23" s="273">
        <f t="shared" si="100"/>
        <v>3</v>
      </c>
      <c r="DH23" s="273"/>
      <c r="DI23" s="187">
        <f t="shared" si="11"/>
        <v>0.6</v>
      </c>
      <c r="DJ23" s="154">
        <f t="shared" si="12"/>
        <v>0</v>
      </c>
      <c r="DK23" s="154">
        <f t="shared" si="13"/>
        <v>0</v>
      </c>
      <c r="DL23" s="160">
        <f t="shared" si="14"/>
        <v>0</v>
      </c>
      <c r="DM23" s="273">
        <f t="shared" si="15"/>
        <v>5</v>
      </c>
      <c r="DN23" s="187">
        <f t="shared" si="16"/>
        <v>1</v>
      </c>
      <c r="DO23" s="273">
        <f t="shared" si="17"/>
        <v>3</v>
      </c>
      <c r="DP23" s="187">
        <f t="shared" si="18"/>
        <v>0.6</v>
      </c>
      <c r="DQ23" s="154">
        <f t="shared" si="19"/>
        <v>0</v>
      </c>
      <c r="DR23" s="154">
        <f t="shared" si="20"/>
        <v>0</v>
      </c>
      <c r="DS23" s="160">
        <f t="shared" si="21"/>
        <v>0</v>
      </c>
      <c r="DT23" s="273">
        <f t="shared" si="22"/>
        <v>5</v>
      </c>
      <c r="DU23" s="187">
        <f t="shared" si="23"/>
        <v>1</v>
      </c>
      <c r="DV23" s="273">
        <f t="shared" si="24"/>
        <v>3</v>
      </c>
      <c r="DW23" s="187">
        <f t="shared" si="25"/>
        <v>0.6</v>
      </c>
      <c r="DX23" s="154">
        <f t="shared" si="26"/>
        <v>0</v>
      </c>
      <c r="DY23" s="154">
        <f t="shared" si="27"/>
        <v>0</v>
      </c>
      <c r="DZ23" s="160">
        <f t="shared" si="28"/>
        <v>0</v>
      </c>
      <c r="EA23" s="273">
        <f t="shared" si="29"/>
        <v>5</v>
      </c>
      <c r="EB23" s="187">
        <f t="shared" si="30"/>
        <v>1</v>
      </c>
      <c r="EC23" s="273">
        <f t="shared" si="31"/>
        <v>3</v>
      </c>
      <c r="ED23" s="187">
        <f t="shared" si="32"/>
        <v>0.6</v>
      </c>
      <c r="EE23" s="154">
        <f t="shared" si="33"/>
        <v>0</v>
      </c>
      <c r="EF23" s="154">
        <f t="shared" si="34"/>
        <v>0</v>
      </c>
      <c r="EG23" s="160">
        <f t="shared" si="35"/>
        <v>0</v>
      </c>
      <c r="EH23" s="273">
        <f t="shared" si="36"/>
        <v>5</v>
      </c>
      <c r="EI23" s="187">
        <f t="shared" si="37"/>
        <v>1</v>
      </c>
      <c r="EJ23" s="273">
        <f t="shared" si="38"/>
        <v>3</v>
      </c>
      <c r="EK23" s="187">
        <f t="shared" si="39"/>
        <v>0.6</v>
      </c>
      <c r="EL23" s="154">
        <f t="shared" si="40"/>
        <v>0</v>
      </c>
      <c r="EM23" s="154">
        <f t="shared" si="41"/>
        <v>0</v>
      </c>
      <c r="EN23" s="160">
        <f t="shared" si="42"/>
        <v>0</v>
      </c>
      <c r="EO23" s="273">
        <f t="shared" si="43"/>
        <v>5</v>
      </c>
      <c r="EP23" s="187">
        <f t="shared" si="44"/>
        <v>1</v>
      </c>
      <c r="EQ23" s="273">
        <f t="shared" si="45"/>
        <v>3</v>
      </c>
      <c r="ER23" s="187">
        <f t="shared" si="46"/>
        <v>0.6</v>
      </c>
      <c r="ES23" s="154">
        <f t="shared" si="47"/>
        <v>0</v>
      </c>
      <c r="ET23" s="154">
        <f t="shared" si="48"/>
        <v>0</v>
      </c>
      <c r="EU23" s="160">
        <f t="shared" si="49"/>
        <v>0</v>
      </c>
      <c r="EV23" s="273">
        <f t="shared" si="50"/>
        <v>5</v>
      </c>
      <c r="EW23" s="187">
        <f t="shared" si="51"/>
        <v>1</v>
      </c>
      <c r="EX23" s="273">
        <f t="shared" si="52"/>
        <v>3</v>
      </c>
      <c r="EY23" s="187">
        <f t="shared" si="53"/>
        <v>0.6</v>
      </c>
      <c r="EZ23" s="154">
        <f t="shared" si="54"/>
        <v>0</v>
      </c>
      <c r="FA23" s="154">
        <f t="shared" si="55"/>
        <v>0</v>
      </c>
      <c r="FB23" s="160">
        <f t="shared" si="56"/>
        <v>0</v>
      </c>
      <c r="FC23" s="273">
        <f t="shared" si="57"/>
        <v>5</v>
      </c>
      <c r="FD23" s="187">
        <f t="shared" si="58"/>
        <v>1</v>
      </c>
      <c r="FE23" s="273">
        <f t="shared" si="59"/>
        <v>3</v>
      </c>
      <c r="FF23" s="187">
        <f t="shared" si="60"/>
        <v>0.6</v>
      </c>
      <c r="FG23" s="154">
        <f t="shared" si="61"/>
        <v>0</v>
      </c>
      <c r="FH23" s="154">
        <f t="shared" si="62"/>
        <v>0</v>
      </c>
      <c r="FI23" s="160">
        <f t="shared" si="63"/>
        <v>0</v>
      </c>
      <c r="FJ23" s="273">
        <f t="shared" si="64"/>
        <v>5</v>
      </c>
      <c r="FK23" s="187">
        <f t="shared" si="65"/>
        <v>1</v>
      </c>
      <c r="FL23" s="273">
        <f t="shared" si="66"/>
        <v>3</v>
      </c>
      <c r="FM23" s="187">
        <f t="shared" si="67"/>
        <v>0.6</v>
      </c>
      <c r="FN23" s="154">
        <f t="shared" si="68"/>
        <v>0</v>
      </c>
      <c r="FO23" s="154">
        <f t="shared" si="69"/>
        <v>0</v>
      </c>
      <c r="FP23" s="160">
        <f t="shared" si="70"/>
        <v>0</v>
      </c>
      <c r="FQ23" s="273">
        <f t="shared" si="71"/>
        <v>5</v>
      </c>
      <c r="FR23" s="187">
        <f t="shared" si="72"/>
        <v>1</v>
      </c>
      <c r="FS23" s="273">
        <f t="shared" si="73"/>
        <v>3</v>
      </c>
      <c r="FT23" s="187">
        <f t="shared" si="74"/>
        <v>0.6</v>
      </c>
      <c r="FU23" s="154">
        <f t="shared" si="75"/>
        <v>0</v>
      </c>
      <c r="FV23" s="154">
        <f t="shared" si="76"/>
        <v>0</v>
      </c>
      <c r="FW23" s="160">
        <f t="shared" si="77"/>
        <v>0</v>
      </c>
      <c r="FX23" s="273">
        <f t="shared" si="78"/>
        <v>5</v>
      </c>
      <c r="FY23" s="187">
        <f t="shared" si="79"/>
        <v>1</v>
      </c>
      <c r="FZ23" s="273">
        <f t="shared" si="80"/>
        <v>3</v>
      </c>
      <c r="GA23" s="187">
        <f t="shared" si="81"/>
        <v>0.6</v>
      </c>
      <c r="GB23" s="154">
        <f t="shared" si="82"/>
        <v>0</v>
      </c>
      <c r="GC23" s="154">
        <f t="shared" si="83"/>
        <v>0</v>
      </c>
      <c r="GD23" s="160">
        <f t="shared" si="84"/>
        <v>0</v>
      </c>
      <c r="GE23" s="273">
        <f t="shared" si="85"/>
        <v>5</v>
      </c>
      <c r="GF23" s="187">
        <f t="shared" si="86"/>
        <v>1</v>
      </c>
      <c r="GG23" s="273">
        <f t="shared" si="87"/>
        <v>3</v>
      </c>
      <c r="GH23" s="187">
        <f t="shared" si="88"/>
        <v>0.6</v>
      </c>
      <c r="GI23" s="187">
        <f t="shared" si="101"/>
        <v>0.6</v>
      </c>
      <c r="GJ23" s="157"/>
    </row>
    <row r="24" spans="1:192" ht="37.799999999999997" customHeight="1" x14ac:dyDescent="0.2">
      <c r="A24" s="148">
        <v>16</v>
      </c>
      <c r="B24" s="133"/>
      <c r="C24" s="133"/>
      <c r="D24" s="274"/>
      <c r="E24" s="133"/>
      <c r="F24" s="275"/>
      <c r="G24" s="133"/>
      <c r="H24" s="133" t="s">
        <v>455</v>
      </c>
      <c r="I24" s="132"/>
      <c r="J24" s="132"/>
      <c r="K24" s="132"/>
      <c r="L24" s="132"/>
      <c r="M24" s="132"/>
      <c r="N24" s="132"/>
      <c r="O24" s="132"/>
      <c r="P24" s="132"/>
      <c r="Q24" s="132"/>
      <c r="R24" s="132"/>
      <c r="S24" s="132"/>
      <c r="T24" s="132"/>
      <c r="U24" s="132"/>
      <c r="V24" s="132"/>
      <c r="W24" s="132"/>
      <c r="X24" s="132"/>
      <c r="Y24" s="132"/>
      <c r="Z24" s="132"/>
      <c r="AA24" s="132"/>
      <c r="AB24" s="132"/>
      <c r="AC24" s="155">
        <f t="shared" si="0"/>
        <v>0</v>
      </c>
      <c r="AD24" s="149">
        <f t="shared" si="1"/>
        <v>1</v>
      </c>
      <c r="AE24" s="155" t="str">
        <f t="shared" si="2"/>
        <v>3 - Moderado</v>
      </c>
      <c r="AF24" s="149">
        <f t="shared" si="3"/>
        <v>0.6</v>
      </c>
      <c r="AG24" s="156" t="str">
        <f t="shared" si="89"/>
        <v/>
      </c>
      <c r="AH24" s="149">
        <f t="shared" si="4"/>
        <v>0.6</v>
      </c>
      <c r="AI24" s="133"/>
      <c r="AJ24" s="133"/>
      <c r="AK24" s="133"/>
      <c r="AL24" s="133"/>
      <c r="AM24" s="134"/>
      <c r="AN24" s="164"/>
      <c r="AO24" s="164"/>
      <c r="AP24" s="134"/>
      <c r="AQ24" s="134"/>
      <c r="AR24" s="164"/>
      <c r="AS24" s="164"/>
      <c r="AT24" s="134"/>
      <c r="AU24" s="134"/>
      <c r="AV24" s="164"/>
      <c r="AW24" s="164"/>
      <c r="AX24" s="134"/>
      <c r="AY24" s="134"/>
      <c r="AZ24" s="164"/>
      <c r="BA24" s="164"/>
      <c r="BB24" s="134"/>
      <c r="BC24" s="134"/>
      <c r="BD24" s="164"/>
      <c r="BE24" s="164"/>
      <c r="BF24" s="134"/>
      <c r="BG24" s="134"/>
      <c r="BH24" s="164"/>
      <c r="BI24" s="164"/>
      <c r="BJ24" s="134"/>
      <c r="BK24" s="134"/>
      <c r="BL24" s="164"/>
      <c r="BM24" s="164"/>
      <c r="BN24" s="134"/>
      <c r="BO24" s="134"/>
      <c r="BP24" s="164"/>
      <c r="BQ24" s="164"/>
      <c r="BR24" s="134"/>
      <c r="BS24" s="134"/>
      <c r="BT24" s="164"/>
      <c r="BU24" s="164"/>
      <c r="BV24" s="134"/>
      <c r="BW24" s="134"/>
      <c r="BX24" s="164"/>
      <c r="BY24" s="164"/>
      <c r="BZ24" s="134"/>
      <c r="CA24" s="134"/>
      <c r="CB24" s="164"/>
      <c r="CC24" s="164"/>
      <c r="CD24" s="134"/>
      <c r="CE24" s="134"/>
      <c r="CF24" s="164"/>
      <c r="CG24" s="164"/>
      <c r="CH24" s="134"/>
      <c r="CI24" s="164"/>
      <c r="CJ24" s="164"/>
      <c r="CK24" s="134"/>
      <c r="CL24" s="159" t="str">
        <f t="shared" si="90"/>
        <v>5 - Muy Alta</v>
      </c>
      <c r="CM24" s="165">
        <f t="shared" si="5"/>
        <v>1</v>
      </c>
      <c r="CN24" s="159" t="str">
        <f t="shared" si="91"/>
        <v>3 - Moderado</v>
      </c>
      <c r="CO24" s="165">
        <f t="shared" si="92"/>
        <v>0.6</v>
      </c>
      <c r="CP24" s="145" t="str">
        <f t="shared" si="6"/>
        <v>ALTO</v>
      </c>
      <c r="CQ24" s="149">
        <f t="shared" si="93"/>
        <v>0.6</v>
      </c>
      <c r="CR24" s="188"/>
      <c r="CS24" s="145">
        <f t="shared" si="94"/>
        <v>5</v>
      </c>
      <c r="CT24" s="134"/>
      <c r="CU24" s="188"/>
      <c r="CV24" s="188"/>
      <c r="CW24" s="158"/>
      <c r="CX24" s="160">
        <f t="shared" si="7"/>
        <v>0</v>
      </c>
      <c r="CY24" s="161">
        <f t="shared" si="95"/>
        <v>3</v>
      </c>
      <c r="CZ24" s="160" t="str">
        <f t="shared" si="96"/>
        <v>Moderado</v>
      </c>
      <c r="DA24" s="153">
        <f t="shared" si="97"/>
        <v>0.6</v>
      </c>
      <c r="DB24" s="154">
        <f t="shared" si="98"/>
        <v>0</v>
      </c>
      <c r="DC24" s="154">
        <f t="shared" si="8"/>
        <v>0</v>
      </c>
      <c r="DD24" s="160">
        <f t="shared" si="99"/>
        <v>0</v>
      </c>
      <c r="DE24" s="273">
        <f t="shared" si="9"/>
        <v>5</v>
      </c>
      <c r="DF24" s="187">
        <f t="shared" si="10"/>
        <v>1</v>
      </c>
      <c r="DG24" s="273">
        <f t="shared" si="100"/>
        <v>3</v>
      </c>
      <c r="DH24" s="273"/>
      <c r="DI24" s="187">
        <f t="shared" si="11"/>
        <v>0.6</v>
      </c>
      <c r="DJ24" s="154">
        <f t="shared" si="12"/>
        <v>0</v>
      </c>
      <c r="DK24" s="154">
        <f t="shared" si="13"/>
        <v>0</v>
      </c>
      <c r="DL24" s="160">
        <f t="shared" si="14"/>
        <v>0</v>
      </c>
      <c r="DM24" s="273">
        <f t="shared" si="15"/>
        <v>5</v>
      </c>
      <c r="DN24" s="187">
        <f t="shared" si="16"/>
        <v>1</v>
      </c>
      <c r="DO24" s="273">
        <f t="shared" si="17"/>
        <v>3</v>
      </c>
      <c r="DP24" s="187">
        <f t="shared" si="18"/>
        <v>0.6</v>
      </c>
      <c r="DQ24" s="154">
        <f t="shared" si="19"/>
        <v>0</v>
      </c>
      <c r="DR24" s="154">
        <f t="shared" si="20"/>
        <v>0</v>
      </c>
      <c r="DS24" s="160">
        <f t="shared" si="21"/>
        <v>0</v>
      </c>
      <c r="DT24" s="273">
        <f t="shared" si="22"/>
        <v>5</v>
      </c>
      <c r="DU24" s="187">
        <f t="shared" si="23"/>
        <v>1</v>
      </c>
      <c r="DV24" s="273">
        <f t="shared" si="24"/>
        <v>3</v>
      </c>
      <c r="DW24" s="187">
        <f t="shared" si="25"/>
        <v>0.6</v>
      </c>
      <c r="DX24" s="154">
        <f t="shared" si="26"/>
        <v>0</v>
      </c>
      <c r="DY24" s="154">
        <f t="shared" si="27"/>
        <v>0</v>
      </c>
      <c r="DZ24" s="160">
        <f t="shared" si="28"/>
        <v>0</v>
      </c>
      <c r="EA24" s="273">
        <f t="shared" si="29"/>
        <v>5</v>
      </c>
      <c r="EB24" s="187">
        <f t="shared" si="30"/>
        <v>1</v>
      </c>
      <c r="EC24" s="273">
        <f t="shared" si="31"/>
        <v>3</v>
      </c>
      <c r="ED24" s="187">
        <f t="shared" si="32"/>
        <v>0.6</v>
      </c>
      <c r="EE24" s="154">
        <f t="shared" si="33"/>
        <v>0</v>
      </c>
      <c r="EF24" s="154">
        <f t="shared" si="34"/>
        <v>0</v>
      </c>
      <c r="EG24" s="160">
        <f t="shared" si="35"/>
        <v>0</v>
      </c>
      <c r="EH24" s="273">
        <f t="shared" si="36"/>
        <v>5</v>
      </c>
      <c r="EI24" s="187">
        <f t="shared" si="37"/>
        <v>1</v>
      </c>
      <c r="EJ24" s="273">
        <f t="shared" si="38"/>
        <v>3</v>
      </c>
      <c r="EK24" s="187">
        <f t="shared" si="39"/>
        <v>0.6</v>
      </c>
      <c r="EL24" s="154">
        <f t="shared" si="40"/>
        <v>0</v>
      </c>
      <c r="EM24" s="154">
        <f t="shared" si="41"/>
        <v>0</v>
      </c>
      <c r="EN24" s="160">
        <f t="shared" si="42"/>
        <v>0</v>
      </c>
      <c r="EO24" s="273">
        <f t="shared" si="43"/>
        <v>5</v>
      </c>
      <c r="EP24" s="187">
        <f t="shared" si="44"/>
        <v>1</v>
      </c>
      <c r="EQ24" s="273">
        <f t="shared" si="45"/>
        <v>3</v>
      </c>
      <c r="ER24" s="187">
        <f t="shared" si="46"/>
        <v>0.6</v>
      </c>
      <c r="ES24" s="154">
        <f t="shared" si="47"/>
        <v>0</v>
      </c>
      <c r="ET24" s="154">
        <f t="shared" si="48"/>
        <v>0</v>
      </c>
      <c r="EU24" s="160">
        <f t="shared" si="49"/>
        <v>0</v>
      </c>
      <c r="EV24" s="273">
        <f t="shared" si="50"/>
        <v>5</v>
      </c>
      <c r="EW24" s="187">
        <f t="shared" si="51"/>
        <v>1</v>
      </c>
      <c r="EX24" s="273">
        <f t="shared" si="52"/>
        <v>3</v>
      </c>
      <c r="EY24" s="187">
        <f t="shared" si="53"/>
        <v>0.6</v>
      </c>
      <c r="EZ24" s="154">
        <f t="shared" si="54"/>
        <v>0</v>
      </c>
      <c r="FA24" s="154">
        <f t="shared" si="55"/>
        <v>0</v>
      </c>
      <c r="FB24" s="160">
        <f t="shared" si="56"/>
        <v>0</v>
      </c>
      <c r="FC24" s="273">
        <f t="shared" si="57"/>
        <v>5</v>
      </c>
      <c r="FD24" s="187">
        <f t="shared" si="58"/>
        <v>1</v>
      </c>
      <c r="FE24" s="273">
        <f t="shared" si="59"/>
        <v>3</v>
      </c>
      <c r="FF24" s="187">
        <f t="shared" si="60"/>
        <v>0.6</v>
      </c>
      <c r="FG24" s="154">
        <f t="shared" si="61"/>
        <v>0</v>
      </c>
      <c r="FH24" s="154">
        <f t="shared" si="62"/>
        <v>0</v>
      </c>
      <c r="FI24" s="160">
        <f t="shared" si="63"/>
        <v>0</v>
      </c>
      <c r="FJ24" s="273">
        <f t="shared" si="64"/>
        <v>5</v>
      </c>
      <c r="FK24" s="187">
        <f t="shared" si="65"/>
        <v>1</v>
      </c>
      <c r="FL24" s="273">
        <f t="shared" si="66"/>
        <v>3</v>
      </c>
      <c r="FM24" s="187">
        <f t="shared" si="67"/>
        <v>0.6</v>
      </c>
      <c r="FN24" s="154">
        <f t="shared" si="68"/>
        <v>0</v>
      </c>
      <c r="FO24" s="154">
        <f t="shared" si="69"/>
        <v>0</v>
      </c>
      <c r="FP24" s="160">
        <f t="shared" si="70"/>
        <v>0</v>
      </c>
      <c r="FQ24" s="273">
        <f t="shared" si="71"/>
        <v>5</v>
      </c>
      <c r="FR24" s="187">
        <f t="shared" si="72"/>
        <v>1</v>
      </c>
      <c r="FS24" s="273">
        <f t="shared" si="73"/>
        <v>3</v>
      </c>
      <c r="FT24" s="187">
        <f t="shared" si="74"/>
        <v>0.6</v>
      </c>
      <c r="FU24" s="154">
        <f t="shared" si="75"/>
        <v>0</v>
      </c>
      <c r="FV24" s="154">
        <f t="shared" si="76"/>
        <v>0</v>
      </c>
      <c r="FW24" s="160">
        <f t="shared" si="77"/>
        <v>0</v>
      </c>
      <c r="FX24" s="273">
        <f t="shared" si="78"/>
        <v>5</v>
      </c>
      <c r="FY24" s="187">
        <f t="shared" si="79"/>
        <v>1</v>
      </c>
      <c r="FZ24" s="273">
        <f t="shared" si="80"/>
        <v>3</v>
      </c>
      <c r="GA24" s="187">
        <f t="shared" si="81"/>
        <v>0.6</v>
      </c>
      <c r="GB24" s="154">
        <f t="shared" si="82"/>
        <v>0</v>
      </c>
      <c r="GC24" s="154">
        <f t="shared" si="83"/>
        <v>0</v>
      </c>
      <c r="GD24" s="160">
        <f t="shared" si="84"/>
        <v>0</v>
      </c>
      <c r="GE24" s="273">
        <f t="shared" si="85"/>
        <v>5</v>
      </c>
      <c r="GF24" s="187">
        <f t="shared" si="86"/>
        <v>1</v>
      </c>
      <c r="GG24" s="273">
        <f t="shared" si="87"/>
        <v>3</v>
      </c>
      <c r="GH24" s="187">
        <f t="shared" si="88"/>
        <v>0.6</v>
      </c>
      <c r="GI24" s="187">
        <f t="shared" si="101"/>
        <v>0.6</v>
      </c>
      <c r="GJ24" s="157"/>
    </row>
    <row r="25" spans="1:192" ht="37.799999999999997" customHeight="1" x14ac:dyDescent="0.2">
      <c r="A25" s="148">
        <v>17</v>
      </c>
      <c r="B25" s="133"/>
      <c r="C25" s="133"/>
      <c r="D25" s="274"/>
      <c r="E25" s="133"/>
      <c r="F25" s="275"/>
      <c r="G25" s="133"/>
      <c r="H25" s="133" t="s">
        <v>455</v>
      </c>
      <c r="I25" s="132"/>
      <c r="J25" s="132"/>
      <c r="K25" s="132"/>
      <c r="L25" s="132"/>
      <c r="M25" s="132"/>
      <c r="N25" s="132"/>
      <c r="O25" s="132"/>
      <c r="P25" s="132"/>
      <c r="Q25" s="132"/>
      <c r="R25" s="132"/>
      <c r="S25" s="132"/>
      <c r="T25" s="132"/>
      <c r="U25" s="132"/>
      <c r="V25" s="132"/>
      <c r="W25" s="132"/>
      <c r="X25" s="132"/>
      <c r="Y25" s="132"/>
      <c r="Z25" s="132"/>
      <c r="AA25" s="132"/>
      <c r="AB25" s="132"/>
      <c r="AC25" s="155">
        <f t="shared" si="0"/>
        <v>0</v>
      </c>
      <c r="AD25" s="149">
        <f t="shared" si="1"/>
        <v>1</v>
      </c>
      <c r="AE25" s="155" t="str">
        <f t="shared" si="2"/>
        <v>3 - Moderado</v>
      </c>
      <c r="AF25" s="149">
        <f t="shared" si="3"/>
        <v>0.6</v>
      </c>
      <c r="AG25" s="156" t="str">
        <f t="shared" si="89"/>
        <v/>
      </c>
      <c r="AH25" s="149">
        <f t="shared" si="4"/>
        <v>0.6</v>
      </c>
      <c r="AI25" s="133"/>
      <c r="AJ25" s="133"/>
      <c r="AK25" s="133"/>
      <c r="AL25" s="133"/>
      <c r="AM25" s="134"/>
      <c r="AN25" s="164"/>
      <c r="AO25" s="164"/>
      <c r="AP25" s="134"/>
      <c r="AQ25" s="134"/>
      <c r="AR25" s="164"/>
      <c r="AS25" s="164"/>
      <c r="AT25" s="134"/>
      <c r="AU25" s="134"/>
      <c r="AV25" s="164"/>
      <c r="AW25" s="164"/>
      <c r="AX25" s="134"/>
      <c r="AY25" s="134"/>
      <c r="AZ25" s="164"/>
      <c r="BA25" s="164"/>
      <c r="BB25" s="134"/>
      <c r="BC25" s="134"/>
      <c r="BD25" s="164"/>
      <c r="BE25" s="164"/>
      <c r="BF25" s="134"/>
      <c r="BG25" s="134"/>
      <c r="BH25" s="164"/>
      <c r="BI25" s="164"/>
      <c r="BJ25" s="134"/>
      <c r="BK25" s="134"/>
      <c r="BL25" s="164"/>
      <c r="BM25" s="164"/>
      <c r="BN25" s="134"/>
      <c r="BO25" s="134"/>
      <c r="BP25" s="164"/>
      <c r="BQ25" s="164"/>
      <c r="BR25" s="134"/>
      <c r="BS25" s="134"/>
      <c r="BT25" s="164"/>
      <c r="BU25" s="164"/>
      <c r="BV25" s="134"/>
      <c r="BW25" s="134"/>
      <c r="BX25" s="164"/>
      <c r="BY25" s="164"/>
      <c r="BZ25" s="134"/>
      <c r="CA25" s="134"/>
      <c r="CB25" s="164"/>
      <c r="CC25" s="164"/>
      <c r="CD25" s="134"/>
      <c r="CE25" s="134"/>
      <c r="CF25" s="164"/>
      <c r="CG25" s="164"/>
      <c r="CH25" s="134"/>
      <c r="CI25" s="164"/>
      <c r="CJ25" s="164"/>
      <c r="CK25" s="134"/>
      <c r="CL25" s="159" t="str">
        <f t="shared" si="90"/>
        <v>5 - Muy Alta</v>
      </c>
      <c r="CM25" s="165">
        <f t="shared" si="5"/>
        <v>1</v>
      </c>
      <c r="CN25" s="159" t="str">
        <f t="shared" si="91"/>
        <v>3 - Moderado</v>
      </c>
      <c r="CO25" s="165">
        <f t="shared" si="92"/>
        <v>0.6</v>
      </c>
      <c r="CP25" s="145" t="str">
        <f t="shared" si="6"/>
        <v>ALTO</v>
      </c>
      <c r="CQ25" s="149">
        <f t="shared" si="93"/>
        <v>0.6</v>
      </c>
      <c r="CR25" s="188"/>
      <c r="CS25" s="145">
        <f t="shared" si="94"/>
        <v>5</v>
      </c>
      <c r="CT25" s="134"/>
      <c r="CU25" s="188"/>
      <c r="CV25" s="188"/>
      <c r="CW25" s="158"/>
      <c r="CX25" s="160">
        <f t="shared" si="7"/>
        <v>0</v>
      </c>
      <c r="CY25" s="161">
        <f t="shared" si="95"/>
        <v>3</v>
      </c>
      <c r="CZ25" s="160" t="str">
        <f t="shared" si="96"/>
        <v>Moderado</v>
      </c>
      <c r="DA25" s="153">
        <f t="shared" si="97"/>
        <v>0.6</v>
      </c>
      <c r="DB25" s="154">
        <f t="shared" si="98"/>
        <v>0</v>
      </c>
      <c r="DC25" s="154">
        <f t="shared" si="8"/>
        <v>0</v>
      </c>
      <c r="DD25" s="160">
        <f t="shared" si="99"/>
        <v>0</v>
      </c>
      <c r="DE25" s="273">
        <f t="shared" si="9"/>
        <v>5</v>
      </c>
      <c r="DF25" s="187">
        <f t="shared" si="10"/>
        <v>1</v>
      </c>
      <c r="DG25" s="273">
        <f t="shared" si="100"/>
        <v>3</v>
      </c>
      <c r="DH25" s="273"/>
      <c r="DI25" s="187">
        <f t="shared" si="11"/>
        <v>0.6</v>
      </c>
      <c r="DJ25" s="154">
        <f t="shared" si="12"/>
        <v>0</v>
      </c>
      <c r="DK25" s="154">
        <f t="shared" si="13"/>
        <v>0</v>
      </c>
      <c r="DL25" s="160">
        <f t="shared" si="14"/>
        <v>0</v>
      </c>
      <c r="DM25" s="273">
        <f t="shared" si="15"/>
        <v>5</v>
      </c>
      <c r="DN25" s="187">
        <f t="shared" si="16"/>
        <v>1</v>
      </c>
      <c r="DO25" s="273">
        <f t="shared" si="17"/>
        <v>3</v>
      </c>
      <c r="DP25" s="187">
        <f t="shared" si="18"/>
        <v>0.6</v>
      </c>
      <c r="DQ25" s="154">
        <f t="shared" si="19"/>
        <v>0</v>
      </c>
      <c r="DR25" s="154">
        <f t="shared" si="20"/>
        <v>0</v>
      </c>
      <c r="DS25" s="160">
        <f t="shared" si="21"/>
        <v>0</v>
      </c>
      <c r="DT25" s="273">
        <f t="shared" si="22"/>
        <v>5</v>
      </c>
      <c r="DU25" s="187">
        <f t="shared" si="23"/>
        <v>1</v>
      </c>
      <c r="DV25" s="273">
        <f t="shared" si="24"/>
        <v>3</v>
      </c>
      <c r="DW25" s="187">
        <f t="shared" si="25"/>
        <v>0.6</v>
      </c>
      <c r="DX25" s="154">
        <f t="shared" si="26"/>
        <v>0</v>
      </c>
      <c r="DY25" s="154">
        <f t="shared" si="27"/>
        <v>0</v>
      </c>
      <c r="DZ25" s="160">
        <f t="shared" si="28"/>
        <v>0</v>
      </c>
      <c r="EA25" s="273">
        <f t="shared" si="29"/>
        <v>5</v>
      </c>
      <c r="EB25" s="187">
        <f t="shared" si="30"/>
        <v>1</v>
      </c>
      <c r="EC25" s="273">
        <f t="shared" si="31"/>
        <v>3</v>
      </c>
      <c r="ED25" s="187">
        <f t="shared" si="32"/>
        <v>0.6</v>
      </c>
      <c r="EE25" s="154">
        <f t="shared" si="33"/>
        <v>0</v>
      </c>
      <c r="EF25" s="154">
        <f t="shared" si="34"/>
        <v>0</v>
      </c>
      <c r="EG25" s="160">
        <f t="shared" si="35"/>
        <v>0</v>
      </c>
      <c r="EH25" s="273">
        <f t="shared" si="36"/>
        <v>5</v>
      </c>
      <c r="EI25" s="187">
        <f t="shared" si="37"/>
        <v>1</v>
      </c>
      <c r="EJ25" s="273">
        <f t="shared" si="38"/>
        <v>3</v>
      </c>
      <c r="EK25" s="187">
        <f t="shared" si="39"/>
        <v>0.6</v>
      </c>
      <c r="EL25" s="154">
        <f t="shared" si="40"/>
        <v>0</v>
      </c>
      <c r="EM25" s="154">
        <f t="shared" si="41"/>
        <v>0</v>
      </c>
      <c r="EN25" s="160">
        <f t="shared" si="42"/>
        <v>0</v>
      </c>
      <c r="EO25" s="273">
        <f t="shared" si="43"/>
        <v>5</v>
      </c>
      <c r="EP25" s="187">
        <f t="shared" si="44"/>
        <v>1</v>
      </c>
      <c r="EQ25" s="273">
        <f t="shared" si="45"/>
        <v>3</v>
      </c>
      <c r="ER25" s="187">
        <f t="shared" si="46"/>
        <v>0.6</v>
      </c>
      <c r="ES25" s="154">
        <f t="shared" si="47"/>
        <v>0</v>
      </c>
      <c r="ET25" s="154">
        <f t="shared" si="48"/>
        <v>0</v>
      </c>
      <c r="EU25" s="160">
        <f t="shared" si="49"/>
        <v>0</v>
      </c>
      <c r="EV25" s="273">
        <f t="shared" si="50"/>
        <v>5</v>
      </c>
      <c r="EW25" s="187">
        <f t="shared" si="51"/>
        <v>1</v>
      </c>
      <c r="EX25" s="273">
        <f t="shared" si="52"/>
        <v>3</v>
      </c>
      <c r="EY25" s="187">
        <f t="shared" si="53"/>
        <v>0.6</v>
      </c>
      <c r="EZ25" s="154">
        <f t="shared" si="54"/>
        <v>0</v>
      </c>
      <c r="FA25" s="154">
        <f t="shared" si="55"/>
        <v>0</v>
      </c>
      <c r="FB25" s="160">
        <f t="shared" si="56"/>
        <v>0</v>
      </c>
      <c r="FC25" s="273">
        <f t="shared" si="57"/>
        <v>5</v>
      </c>
      <c r="FD25" s="187">
        <f t="shared" si="58"/>
        <v>1</v>
      </c>
      <c r="FE25" s="273">
        <f t="shared" si="59"/>
        <v>3</v>
      </c>
      <c r="FF25" s="187">
        <f t="shared" si="60"/>
        <v>0.6</v>
      </c>
      <c r="FG25" s="154">
        <f t="shared" si="61"/>
        <v>0</v>
      </c>
      <c r="FH25" s="154">
        <f t="shared" si="62"/>
        <v>0</v>
      </c>
      <c r="FI25" s="160">
        <f t="shared" si="63"/>
        <v>0</v>
      </c>
      <c r="FJ25" s="273">
        <f t="shared" si="64"/>
        <v>5</v>
      </c>
      <c r="FK25" s="187">
        <f t="shared" si="65"/>
        <v>1</v>
      </c>
      <c r="FL25" s="273">
        <f t="shared" si="66"/>
        <v>3</v>
      </c>
      <c r="FM25" s="187">
        <f t="shared" si="67"/>
        <v>0.6</v>
      </c>
      <c r="FN25" s="154">
        <f t="shared" si="68"/>
        <v>0</v>
      </c>
      <c r="FO25" s="154">
        <f t="shared" si="69"/>
        <v>0</v>
      </c>
      <c r="FP25" s="160">
        <f t="shared" si="70"/>
        <v>0</v>
      </c>
      <c r="FQ25" s="273">
        <f t="shared" si="71"/>
        <v>5</v>
      </c>
      <c r="FR25" s="187">
        <f t="shared" si="72"/>
        <v>1</v>
      </c>
      <c r="FS25" s="273">
        <f t="shared" si="73"/>
        <v>3</v>
      </c>
      <c r="FT25" s="187">
        <f t="shared" si="74"/>
        <v>0.6</v>
      </c>
      <c r="FU25" s="154">
        <f t="shared" si="75"/>
        <v>0</v>
      </c>
      <c r="FV25" s="154">
        <f t="shared" si="76"/>
        <v>0</v>
      </c>
      <c r="FW25" s="160">
        <f t="shared" si="77"/>
        <v>0</v>
      </c>
      <c r="FX25" s="273">
        <f t="shared" si="78"/>
        <v>5</v>
      </c>
      <c r="FY25" s="187">
        <f t="shared" si="79"/>
        <v>1</v>
      </c>
      <c r="FZ25" s="273">
        <f t="shared" si="80"/>
        <v>3</v>
      </c>
      <c r="GA25" s="187">
        <f t="shared" si="81"/>
        <v>0.6</v>
      </c>
      <c r="GB25" s="154">
        <f t="shared" si="82"/>
        <v>0</v>
      </c>
      <c r="GC25" s="154">
        <f t="shared" si="83"/>
        <v>0</v>
      </c>
      <c r="GD25" s="160">
        <f t="shared" si="84"/>
        <v>0</v>
      </c>
      <c r="GE25" s="273">
        <f t="shared" si="85"/>
        <v>5</v>
      </c>
      <c r="GF25" s="187">
        <f t="shared" si="86"/>
        <v>1</v>
      </c>
      <c r="GG25" s="273">
        <f t="shared" si="87"/>
        <v>3</v>
      </c>
      <c r="GH25" s="187">
        <f t="shared" si="88"/>
        <v>0.6</v>
      </c>
      <c r="GI25" s="187">
        <f t="shared" si="101"/>
        <v>0.6</v>
      </c>
      <c r="GJ25" s="157"/>
    </row>
    <row r="26" spans="1:192" ht="37.799999999999997" customHeight="1" x14ac:dyDescent="0.2">
      <c r="A26" s="148">
        <v>18</v>
      </c>
      <c r="B26" s="133"/>
      <c r="C26" s="133"/>
      <c r="D26" s="274"/>
      <c r="E26" s="133"/>
      <c r="F26" s="275"/>
      <c r="G26" s="133"/>
      <c r="H26" s="133" t="s">
        <v>455</v>
      </c>
      <c r="I26" s="132"/>
      <c r="J26" s="132"/>
      <c r="K26" s="132"/>
      <c r="L26" s="132"/>
      <c r="M26" s="132"/>
      <c r="N26" s="132"/>
      <c r="O26" s="132"/>
      <c r="P26" s="132"/>
      <c r="Q26" s="132"/>
      <c r="R26" s="132"/>
      <c r="S26" s="132"/>
      <c r="T26" s="132"/>
      <c r="U26" s="132"/>
      <c r="V26" s="132"/>
      <c r="W26" s="132"/>
      <c r="X26" s="132"/>
      <c r="Y26" s="132"/>
      <c r="Z26" s="132"/>
      <c r="AA26" s="132"/>
      <c r="AB26" s="132"/>
      <c r="AC26" s="155">
        <f t="shared" si="0"/>
        <v>0</v>
      </c>
      <c r="AD26" s="149">
        <f t="shared" si="1"/>
        <v>1</v>
      </c>
      <c r="AE26" s="155" t="str">
        <f t="shared" si="2"/>
        <v>3 - Moderado</v>
      </c>
      <c r="AF26" s="149">
        <f t="shared" si="3"/>
        <v>0.6</v>
      </c>
      <c r="AG26" s="156" t="str">
        <f t="shared" si="89"/>
        <v/>
      </c>
      <c r="AH26" s="149">
        <f t="shared" si="4"/>
        <v>0.6</v>
      </c>
      <c r="AI26" s="133"/>
      <c r="AJ26" s="133"/>
      <c r="AK26" s="133"/>
      <c r="AL26" s="133"/>
      <c r="AM26" s="134"/>
      <c r="AN26" s="164"/>
      <c r="AO26" s="164"/>
      <c r="AP26" s="134"/>
      <c r="AQ26" s="134"/>
      <c r="AR26" s="164"/>
      <c r="AS26" s="164"/>
      <c r="AT26" s="134"/>
      <c r="AU26" s="134"/>
      <c r="AV26" s="164"/>
      <c r="AW26" s="164"/>
      <c r="AX26" s="134"/>
      <c r="AY26" s="134"/>
      <c r="AZ26" s="164"/>
      <c r="BA26" s="164"/>
      <c r="BB26" s="134"/>
      <c r="BC26" s="134"/>
      <c r="BD26" s="164"/>
      <c r="BE26" s="164"/>
      <c r="BF26" s="134"/>
      <c r="BG26" s="134"/>
      <c r="BH26" s="164"/>
      <c r="BI26" s="164"/>
      <c r="BJ26" s="134"/>
      <c r="BK26" s="134"/>
      <c r="BL26" s="164"/>
      <c r="BM26" s="164"/>
      <c r="BN26" s="134"/>
      <c r="BO26" s="134"/>
      <c r="BP26" s="164"/>
      <c r="BQ26" s="164"/>
      <c r="BR26" s="134"/>
      <c r="BS26" s="134"/>
      <c r="BT26" s="164"/>
      <c r="BU26" s="164"/>
      <c r="BV26" s="134"/>
      <c r="BW26" s="134"/>
      <c r="BX26" s="164"/>
      <c r="BY26" s="164"/>
      <c r="BZ26" s="134"/>
      <c r="CA26" s="134"/>
      <c r="CB26" s="164"/>
      <c r="CC26" s="164"/>
      <c r="CD26" s="134"/>
      <c r="CE26" s="134"/>
      <c r="CF26" s="164"/>
      <c r="CG26" s="164"/>
      <c r="CH26" s="134"/>
      <c r="CI26" s="164"/>
      <c r="CJ26" s="164"/>
      <c r="CK26" s="134"/>
      <c r="CL26" s="159" t="str">
        <f t="shared" si="90"/>
        <v>5 - Muy Alta</v>
      </c>
      <c r="CM26" s="165">
        <f t="shared" si="5"/>
        <v>1</v>
      </c>
      <c r="CN26" s="159" t="str">
        <f t="shared" si="91"/>
        <v>3 - Moderado</v>
      </c>
      <c r="CO26" s="165">
        <f t="shared" si="92"/>
        <v>0.6</v>
      </c>
      <c r="CP26" s="145" t="str">
        <f t="shared" si="6"/>
        <v>ALTO</v>
      </c>
      <c r="CQ26" s="149">
        <f t="shared" si="93"/>
        <v>0.6</v>
      </c>
      <c r="CR26" s="188"/>
      <c r="CS26" s="145">
        <f t="shared" si="94"/>
        <v>5</v>
      </c>
      <c r="CT26" s="134"/>
      <c r="CU26" s="188"/>
      <c r="CV26" s="188"/>
      <c r="CW26" s="158"/>
      <c r="CX26" s="160">
        <f t="shared" si="7"/>
        <v>0</v>
      </c>
      <c r="CY26" s="161">
        <f t="shared" si="95"/>
        <v>3</v>
      </c>
      <c r="CZ26" s="160" t="str">
        <f t="shared" si="96"/>
        <v>Moderado</v>
      </c>
      <c r="DA26" s="153">
        <f t="shared" si="97"/>
        <v>0.6</v>
      </c>
      <c r="DB26" s="154">
        <f t="shared" si="98"/>
        <v>0</v>
      </c>
      <c r="DC26" s="154">
        <f t="shared" si="8"/>
        <v>0</v>
      </c>
      <c r="DD26" s="160">
        <f t="shared" si="99"/>
        <v>0</v>
      </c>
      <c r="DE26" s="273">
        <f t="shared" si="9"/>
        <v>5</v>
      </c>
      <c r="DF26" s="187">
        <f t="shared" si="10"/>
        <v>1</v>
      </c>
      <c r="DG26" s="273">
        <f t="shared" si="100"/>
        <v>3</v>
      </c>
      <c r="DH26" s="273"/>
      <c r="DI26" s="187">
        <f t="shared" si="11"/>
        <v>0.6</v>
      </c>
      <c r="DJ26" s="154">
        <f t="shared" si="12"/>
        <v>0</v>
      </c>
      <c r="DK26" s="154">
        <f t="shared" si="13"/>
        <v>0</v>
      </c>
      <c r="DL26" s="160">
        <f t="shared" si="14"/>
        <v>0</v>
      </c>
      <c r="DM26" s="273">
        <f t="shared" si="15"/>
        <v>5</v>
      </c>
      <c r="DN26" s="187">
        <f t="shared" si="16"/>
        <v>1</v>
      </c>
      <c r="DO26" s="273">
        <f t="shared" si="17"/>
        <v>3</v>
      </c>
      <c r="DP26" s="187">
        <f t="shared" si="18"/>
        <v>0.6</v>
      </c>
      <c r="DQ26" s="154">
        <f t="shared" si="19"/>
        <v>0</v>
      </c>
      <c r="DR26" s="154">
        <f t="shared" si="20"/>
        <v>0</v>
      </c>
      <c r="DS26" s="160">
        <f t="shared" si="21"/>
        <v>0</v>
      </c>
      <c r="DT26" s="273">
        <f t="shared" si="22"/>
        <v>5</v>
      </c>
      <c r="DU26" s="187">
        <f t="shared" si="23"/>
        <v>1</v>
      </c>
      <c r="DV26" s="273">
        <f t="shared" si="24"/>
        <v>3</v>
      </c>
      <c r="DW26" s="187">
        <f t="shared" si="25"/>
        <v>0.6</v>
      </c>
      <c r="DX26" s="154">
        <f t="shared" si="26"/>
        <v>0</v>
      </c>
      <c r="DY26" s="154">
        <f t="shared" si="27"/>
        <v>0</v>
      </c>
      <c r="DZ26" s="160">
        <f t="shared" si="28"/>
        <v>0</v>
      </c>
      <c r="EA26" s="273">
        <f t="shared" si="29"/>
        <v>5</v>
      </c>
      <c r="EB26" s="187">
        <f t="shared" si="30"/>
        <v>1</v>
      </c>
      <c r="EC26" s="273">
        <f t="shared" si="31"/>
        <v>3</v>
      </c>
      <c r="ED26" s="187">
        <f t="shared" si="32"/>
        <v>0.6</v>
      </c>
      <c r="EE26" s="154">
        <f t="shared" si="33"/>
        <v>0</v>
      </c>
      <c r="EF26" s="154">
        <f t="shared" si="34"/>
        <v>0</v>
      </c>
      <c r="EG26" s="160">
        <f t="shared" si="35"/>
        <v>0</v>
      </c>
      <c r="EH26" s="273">
        <f t="shared" si="36"/>
        <v>5</v>
      </c>
      <c r="EI26" s="187">
        <f t="shared" si="37"/>
        <v>1</v>
      </c>
      <c r="EJ26" s="273">
        <f t="shared" si="38"/>
        <v>3</v>
      </c>
      <c r="EK26" s="187">
        <f t="shared" si="39"/>
        <v>0.6</v>
      </c>
      <c r="EL26" s="154">
        <f t="shared" si="40"/>
        <v>0</v>
      </c>
      <c r="EM26" s="154">
        <f t="shared" si="41"/>
        <v>0</v>
      </c>
      <c r="EN26" s="160">
        <f t="shared" si="42"/>
        <v>0</v>
      </c>
      <c r="EO26" s="273">
        <f t="shared" si="43"/>
        <v>5</v>
      </c>
      <c r="EP26" s="187">
        <f t="shared" si="44"/>
        <v>1</v>
      </c>
      <c r="EQ26" s="273">
        <f t="shared" si="45"/>
        <v>3</v>
      </c>
      <c r="ER26" s="187">
        <f t="shared" si="46"/>
        <v>0.6</v>
      </c>
      <c r="ES26" s="154">
        <f t="shared" si="47"/>
        <v>0</v>
      </c>
      <c r="ET26" s="154">
        <f t="shared" si="48"/>
        <v>0</v>
      </c>
      <c r="EU26" s="160">
        <f t="shared" si="49"/>
        <v>0</v>
      </c>
      <c r="EV26" s="273">
        <f t="shared" si="50"/>
        <v>5</v>
      </c>
      <c r="EW26" s="187">
        <f t="shared" si="51"/>
        <v>1</v>
      </c>
      <c r="EX26" s="273">
        <f t="shared" si="52"/>
        <v>3</v>
      </c>
      <c r="EY26" s="187">
        <f t="shared" si="53"/>
        <v>0.6</v>
      </c>
      <c r="EZ26" s="154">
        <f t="shared" si="54"/>
        <v>0</v>
      </c>
      <c r="FA26" s="154">
        <f t="shared" si="55"/>
        <v>0</v>
      </c>
      <c r="FB26" s="160">
        <f t="shared" si="56"/>
        <v>0</v>
      </c>
      <c r="FC26" s="273">
        <f t="shared" si="57"/>
        <v>5</v>
      </c>
      <c r="FD26" s="187">
        <f t="shared" si="58"/>
        <v>1</v>
      </c>
      <c r="FE26" s="273">
        <f t="shared" si="59"/>
        <v>3</v>
      </c>
      <c r="FF26" s="187">
        <f t="shared" si="60"/>
        <v>0.6</v>
      </c>
      <c r="FG26" s="154">
        <f t="shared" si="61"/>
        <v>0</v>
      </c>
      <c r="FH26" s="154">
        <f t="shared" si="62"/>
        <v>0</v>
      </c>
      <c r="FI26" s="160">
        <f t="shared" si="63"/>
        <v>0</v>
      </c>
      <c r="FJ26" s="273">
        <f t="shared" si="64"/>
        <v>5</v>
      </c>
      <c r="FK26" s="187">
        <f t="shared" si="65"/>
        <v>1</v>
      </c>
      <c r="FL26" s="273">
        <f t="shared" si="66"/>
        <v>3</v>
      </c>
      <c r="FM26" s="187">
        <f t="shared" si="67"/>
        <v>0.6</v>
      </c>
      <c r="FN26" s="154">
        <f t="shared" si="68"/>
        <v>0</v>
      </c>
      <c r="FO26" s="154">
        <f t="shared" si="69"/>
        <v>0</v>
      </c>
      <c r="FP26" s="160">
        <f t="shared" si="70"/>
        <v>0</v>
      </c>
      <c r="FQ26" s="273">
        <f t="shared" si="71"/>
        <v>5</v>
      </c>
      <c r="FR26" s="187">
        <f t="shared" si="72"/>
        <v>1</v>
      </c>
      <c r="FS26" s="273">
        <f t="shared" si="73"/>
        <v>3</v>
      </c>
      <c r="FT26" s="187">
        <f t="shared" si="74"/>
        <v>0.6</v>
      </c>
      <c r="FU26" s="154">
        <f t="shared" si="75"/>
        <v>0</v>
      </c>
      <c r="FV26" s="154">
        <f t="shared" si="76"/>
        <v>0</v>
      </c>
      <c r="FW26" s="160">
        <f t="shared" si="77"/>
        <v>0</v>
      </c>
      <c r="FX26" s="273">
        <f t="shared" si="78"/>
        <v>5</v>
      </c>
      <c r="FY26" s="187">
        <f t="shared" si="79"/>
        <v>1</v>
      </c>
      <c r="FZ26" s="273">
        <f t="shared" si="80"/>
        <v>3</v>
      </c>
      <c r="GA26" s="187">
        <f t="shared" si="81"/>
        <v>0.6</v>
      </c>
      <c r="GB26" s="154">
        <f t="shared" si="82"/>
        <v>0</v>
      </c>
      <c r="GC26" s="154">
        <f t="shared" si="83"/>
        <v>0</v>
      </c>
      <c r="GD26" s="160">
        <f t="shared" si="84"/>
        <v>0</v>
      </c>
      <c r="GE26" s="273">
        <f t="shared" si="85"/>
        <v>5</v>
      </c>
      <c r="GF26" s="187">
        <f t="shared" si="86"/>
        <v>1</v>
      </c>
      <c r="GG26" s="273">
        <f t="shared" si="87"/>
        <v>3</v>
      </c>
      <c r="GH26" s="187">
        <f t="shared" si="88"/>
        <v>0.6</v>
      </c>
      <c r="GI26" s="187">
        <f t="shared" si="101"/>
        <v>0.6</v>
      </c>
      <c r="GJ26" s="157"/>
    </row>
    <row r="27" spans="1:192" ht="37.799999999999997" customHeight="1" x14ac:dyDescent="0.2">
      <c r="A27" s="148">
        <v>19</v>
      </c>
      <c r="B27" s="133"/>
      <c r="C27" s="133"/>
      <c r="D27" s="274"/>
      <c r="E27" s="133"/>
      <c r="F27" s="275"/>
      <c r="G27" s="133"/>
      <c r="H27" s="133" t="s">
        <v>455</v>
      </c>
      <c r="I27" s="132"/>
      <c r="J27" s="132"/>
      <c r="K27" s="132"/>
      <c r="L27" s="132"/>
      <c r="M27" s="132"/>
      <c r="N27" s="132"/>
      <c r="O27" s="132"/>
      <c r="P27" s="132"/>
      <c r="Q27" s="132"/>
      <c r="R27" s="132"/>
      <c r="S27" s="132"/>
      <c r="T27" s="132"/>
      <c r="U27" s="132"/>
      <c r="V27" s="132"/>
      <c r="W27" s="132"/>
      <c r="X27" s="132"/>
      <c r="Y27" s="132"/>
      <c r="Z27" s="132"/>
      <c r="AA27" s="132"/>
      <c r="AB27" s="132"/>
      <c r="AC27" s="155">
        <f t="shared" si="0"/>
        <v>0</v>
      </c>
      <c r="AD27" s="149">
        <f t="shared" si="1"/>
        <v>1</v>
      </c>
      <c r="AE27" s="155" t="str">
        <f t="shared" si="2"/>
        <v>3 - Moderado</v>
      </c>
      <c r="AF27" s="149">
        <f t="shared" si="3"/>
        <v>0.6</v>
      </c>
      <c r="AG27" s="156" t="str">
        <f t="shared" si="89"/>
        <v/>
      </c>
      <c r="AH27" s="149">
        <f t="shared" si="4"/>
        <v>0.6</v>
      </c>
      <c r="AI27" s="133"/>
      <c r="AJ27" s="133"/>
      <c r="AK27" s="133"/>
      <c r="AL27" s="133"/>
      <c r="AM27" s="134"/>
      <c r="AN27" s="164"/>
      <c r="AO27" s="164"/>
      <c r="AP27" s="134"/>
      <c r="AQ27" s="134"/>
      <c r="AR27" s="164"/>
      <c r="AS27" s="164"/>
      <c r="AT27" s="134"/>
      <c r="AU27" s="134"/>
      <c r="AV27" s="164"/>
      <c r="AW27" s="164"/>
      <c r="AX27" s="134"/>
      <c r="AY27" s="134"/>
      <c r="AZ27" s="164"/>
      <c r="BA27" s="164"/>
      <c r="BB27" s="134"/>
      <c r="BC27" s="134"/>
      <c r="BD27" s="164"/>
      <c r="BE27" s="164"/>
      <c r="BF27" s="134"/>
      <c r="BG27" s="134"/>
      <c r="BH27" s="164"/>
      <c r="BI27" s="164"/>
      <c r="BJ27" s="134"/>
      <c r="BK27" s="134"/>
      <c r="BL27" s="164"/>
      <c r="BM27" s="164"/>
      <c r="BN27" s="134"/>
      <c r="BO27" s="134"/>
      <c r="BP27" s="164"/>
      <c r="BQ27" s="164"/>
      <c r="BR27" s="134"/>
      <c r="BS27" s="134"/>
      <c r="BT27" s="164"/>
      <c r="BU27" s="164"/>
      <c r="BV27" s="134"/>
      <c r="BW27" s="134"/>
      <c r="BX27" s="164"/>
      <c r="BY27" s="164"/>
      <c r="BZ27" s="134"/>
      <c r="CA27" s="134"/>
      <c r="CB27" s="164"/>
      <c r="CC27" s="164"/>
      <c r="CD27" s="134"/>
      <c r="CE27" s="134"/>
      <c r="CF27" s="164"/>
      <c r="CG27" s="164"/>
      <c r="CH27" s="134"/>
      <c r="CI27" s="164"/>
      <c r="CJ27" s="164"/>
      <c r="CK27" s="134"/>
      <c r="CL27" s="159" t="str">
        <f t="shared" si="90"/>
        <v>5 - Muy Alta</v>
      </c>
      <c r="CM27" s="165">
        <f t="shared" si="5"/>
        <v>1</v>
      </c>
      <c r="CN27" s="159" t="str">
        <f t="shared" si="91"/>
        <v>3 - Moderado</v>
      </c>
      <c r="CO27" s="165">
        <f t="shared" si="92"/>
        <v>0.6</v>
      </c>
      <c r="CP27" s="145" t="str">
        <f t="shared" si="6"/>
        <v>ALTO</v>
      </c>
      <c r="CQ27" s="149">
        <f t="shared" si="93"/>
        <v>0.6</v>
      </c>
      <c r="CR27" s="188"/>
      <c r="CS27" s="145">
        <f t="shared" si="94"/>
        <v>5</v>
      </c>
      <c r="CT27" s="134"/>
      <c r="CU27" s="188"/>
      <c r="CV27" s="188"/>
      <c r="CW27" s="158"/>
      <c r="CX27" s="160">
        <f t="shared" si="7"/>
        <v>0</v>
      </c>
      <c r="CY27" s="161">
        <f t="shared" si="95"/>
        <v>3</v>
      </c>
      <c r="CZ27" s="160" t="str">
        <f t="shared" si="96"/>
        <v>Moderado</v>
      </c>
      <c r="DA27" s="153">
        <f t="shared" si="97"/>
        <v>0.6</v>
      </c>
      <c r="DB27" s="154">
        <f t="shared" si="98"/>
        <v>0</v>
      </c>
      <c r="DC27" s="154">
        <f t="shared" si="8"/>
        <v>0</v>
      </c>
      <c r="DD27" s="160">
        <f t="shared" si="99"/>
        <v>0</v>
      </c>
      <c r="DE27" s="273">
        <f t="shared" si="9"/>
        <v>5</v>
      </c>
      <c r="DF27" s="187">
        <f t="shared" si="10"/>
        <v>1</v>
      </c>
      <c r="DG27" s="273">
        <f t="shared" si="100"/>
        <v>3</v>
      </c>
      <c r="DH27" s="273"/>
      <c r="DI27" s="187">
        <f t="shared" si="11"/>
        <v>0.6</v>
      </c>
      <c r="DJ27" s="154">
        <f t="shared" si="12"/>
        <v>0</v>
      </c>
      <c r="DK27" s="154">
        <f t="shared" si="13"/>
        <v>0</v>
      </c>
      <c r="DL27" s="160">
        <f t="shared" si="14"/>
        <v>0</v>
      </c>
      <c r="DM27" s="273">
        <f t="shared" si="15"/>
        <v>5</v>
      </c>
      <c r="DN27" s="187">
        <f t="shared" si="16"/>
        <v>1</v>
      </c>
      <c r="DO27" s="273">
        <f t="shared" si="17"/>
        <v>3</v>
      </c>
      <c r="DP27" s="187">
        <f t="shared" si="18"/>
        <v>0.6</v>
      </c>
      <c r="DQ27" s="154">
        <f t="shared" si="19"/>
        <v>0</v>
      </c>
      <c r="DR27" s="154">
        <f t="shared" si="20"/>
        <v>0</v>
      </c>
      <c r="DS27" s="160">
        <f t="shared" si="21"/>
        <v>0</v>
      </c>
      <c r="DT27" s="273">
        <f t="shared" si="22"/>
        <v>5</v>
      </c>
      <c r="DU27" s="187">
        <f t="shared" si="23"/>
        <v>1</v>
      </c>
      <c r="DV27" s="273">
        <f t="shared" si="24"/>
        <v>3</v>
      </c>
      <c r="DW27" s="187">
        <f t="shared" si="25"/>
        <v>0.6</v>
      </c>
      <c r="DX27" s="154">
        <f t="shared" si="26"/>
        <v>0</v>
      </c>
      <c r="DY27" s="154">
        <f t="shared" si="27"/>
        <v>0</v>
      </c>
      <c r="DZ27" s="160">
        <f t="shared" si="28"/>
        <v>0</v>
      </c>
      <c r="EA27" s="273">
        <f t="shared" si="29"/>
        <v>5</v>
      </c>
      <c r="EB27" s="187">
        <f t="shared" si="30"/>
        <v>1</v>
      </c>
      <c r="EC27" s="273">
        <f t="shared" si="31"/>
        <v>3</v>
      </c>
      <c r="ED27" s="187">
        <f t="shared" si="32"/>
        <v>0.6</v>
      </c>
      <c r="EE27" s="154">
        <f t="shared" si="33"/>
        <v>0</v>
      </c>
      <c r="EF27" s="154">
        <f t="shared" si="34"/>
        <v>0</v>
      </c>
      <c r="EG27" s="160">
        <f t="shared" si="35"/>
        <v>0</v>
      </c>
      <c r="EH27" s="273">
        <f t="shared" si="36"/>
        <v>5</v>
      </c>
      <c r="EI27" s="187">
        <f t="shared" si="37"/>
        <v>1</v>
      </c>
      <c r="EJ27" s="273">
        <f t="shared" si="38"/>
        <v>3</v>
      </c>
      <c r="EK27" s="187">
        <f t="shared" si="39"/>
        <v>0.6</v>
      </c>
      <c r="EL27" s="154">
        <f t="shared" si="40"/>
        <v>0</v>
      </c>
      <c r="EM27" s="154">
        <f t="shared" si="41"/>
        <v>0</v>
      </c>
      <c r="EN27" s="160">
        <f t="shared" si="42"/>
        <v>0</v>
      </c>
      <c r="EO27" s="273">
        <f t="shared" si="43"/>
        <v>5</v>
      </c>
      <c r="EP27" s="187">
        <f t="shared" si="44"/>
        <v>1</v>
      </c>
      <c r="EQ27" s="273">
        <f t="shared" si="45"/>
        <v>3</v>
      </c>
      <c r="ER27" s="187">
        <f t="shared" si="46"/>
        <v>0.6</v>
      </c>
      <c r="ES27" s="154">
        <f t="shared" si="47"/>
        <v>0</v>
      </c>
      <c r="ET27" s="154">
        <f t="shared" si="48"/>
        <v>0</v>
      </c>
      <c r="EU27" s="160">
        <f t="shared" si="49"/>
        <v>0</v>
      </c>
      <c r="EV27" s="273">
        <f t="shared" si="50"/>
        <v>5</v>
      </c>
      <c r="EW27" s="187">
        <f t="shared" si="51"/>
        <v>1</v>
      </c>
      <c r="EX27" s="273">
        <f t="shared" si="52"/>
        <v>3</v>
      </c>
      <c r="EY27" s="187">
        <f t="shared" si="53"/>
        <v>0.6</v>
      </c>
      <c r="EZ27" s="154">
        <f t="shared" si="54"/>
        <v>0</v>
      </c>
      <c r="FA27" s="154">
        <f t="shared" si="55"/>
        <v>0</v>
      </c>
      <c r="FB27" s="160">
        <f t="shared" si="56"/>
        <v>0</v>
      </c>
      <c r="FC27" s="273">
        <f t="shared" si="57"/>
        <v>5</v>
      </c>
      <c r="FD27" s="187">
        <f t="shared" si="58"/>
        <v>1</v>
      </c>
      <c r="FE27" s="273">
        <f t="shared" si="59"/>
        <v>3</v>
      </c>
      <c r="FF27" s="187">
        <f t="shared" si="60"/>
        <v>0.6</v>
      </c>
      <c r="FG27" s="154">
        <f t="shared" si="61"/>
        <v>0</v>
      </c>
      <c r="FH27" s="154">
        <f t="shared" si="62"/>
        <v>0</v>
      </c>
      <c r="FI27" s="160">
        <f t="shared" si="63"/>
        <v>0</v>
      </c>
      <c r="FJ27" s="273">
        <f t="shared" si="64"/>
        <v>5</v>
      </c>
      <c r="FK27" s="187">
        <f t="shared" si="65"/>
        <v>1</v>
      </c>
      <c r="FL27" s="273">
        <f t="shared" si="66"/>
        <v>3</v>
      </c>
      <c r="FM27" s="187">
        <f t="shared" si="67"/>
        <v>0.6</v>
      </c>
      <c r="FN27" s="154">
        <f t="shared" si="68"/>
        <v>0</v>
      </c>
      <c r="FO27" s="154">
        <f t="shared" si="69"/>
        <v>0</v>
      </c>
      <c r="FP27" s="160">
        <f t="shared" si="70"/>
        <v>0</v>
      </c>
      <c r="FQ27" s="273">
        <f t="shared" si="71"/>
        <v>5</v>
      </c>
      <c r="FR27" s="187">
        <f t="shared" si="72"/>
        <v>1</v>
      </c>
      <c r="FS27" s="273">
        <f t="shared" si="73"/>
        <v>3</v>
      </c>
      <c r="FT27" s="187">
        <f t="shared" si="74"/>
        <v>0.6</v>
      </c>
      <c r="FU27" s="154">
        <f t="shared" si="75"/>
        <v>0</v>
      </c>
      <c r="FV27" s="154">
        <f t="shared" si="76"/>
        <v>0</v>
      </c>
      <c r="FW27" s="160">
        <f t="shared" si="77"/>
        <v>0</v>
      </c>
      <c r="FX27" s="273">
        <f t="shared" si="78"/>
        <v>5</v>
      </c>
      <c r="FY27" s="187">
        <f t="shared" si="79"/>
        <v>1</v>
      </c>
      <c r="FZ27" s="273">
        <f t="shared" si="80"/>
        <v>3</v>
      </c>
      <c r="GA27" s="187">
        <f t="shared" si="81"/>
        <v>0.6</v>
      </c>
      <c r="GB27" s="154">
        <f t="shared" si="82"/>
        <v>0</v>
      </c>
      <c r="GC27" s="154">
        <f t="shared" si="83"/>
        <v>0</v>
      </c>
      <c r="GD27" s="160">
        <f t="shared" si="84"/>
        <v>0</v>
      </c>
      <c r="GE27" s="273">
        <f t="shared" si="85"/>
        <v>5</v>
      </c>
      <c r="GF27" s="187">
        <f t="shared" si="86"/>
        <v>1</v>
      </c>
      <c r="GG27" s="273">
        <f t="shared" si="87"/>
        <v>3</v>
      </c>
      <c r="GH27" s="187">
        <f t="shared" si="88"/>
        <v>0.6</v>
      </c>
      <c r="GI27" s="187">
        <f t="shared" si="101"/>
        <v>0.6</v>
      </c>
      <c r="GJ27" s="157"/>
    </row>
    <row r="28" spans="1:192" ht="37.799999999999997" customHeight="1" x14ac:dyDescent="0.2">
      <c r="A28" s="148">
        <v>20</v>
      </c>
      <c r="B28" s="133"/>
      <c r="C28" s="133"/>
      <c r="D28" s="274"/>
      <c r="E28" s="133"/>
      <c r="F28" s="275"/>
      <c r="G28" s="133"/>
      <c r="H28" s="133" t="s">
        <v>455</v>
      </c>
      <c r="I28" s="132"/>
      <c r="J28" s="132"/>
      <c r="K28" s="132"/>
      <c r="L28" s="132"/>
      <c r="M28" s="132"/>
      <c r="N28" s="132"/>
      <c r="O28" s="132"/>
      <c r="P28" s="132"/>
      <c r="Q28" s="132"/>
      <c r="R28" s="132"/>
      <c r="S28" s="132"/>
      <c r="T28" s="132"/>
      <c r="U28" s="132"/>
      <c r="V28" s="132"/>
      <c r="W28" s="132"/>
      <c r="X28" s="132"/>
      <c r="Y28" s="132"/>
      <c r="Z28" s="132"/>
      <c r="AA28" s="132"/>
      <c r="AB28" s="132"/>
      <c r="AC28" s="155">
        <f t="shared" si="0"/>
        <v>0</v>
      </c>
      <c r="AD28" s="149">
        <f t="shared" si="1"/>
        <v>1</v>
      </c>
      <c r="AE28" s="155" t="str">
        <f t="shared" si="2"/>
        <v>3 - Moderado</v>
      </c>
      <c r="AF28" s="149">
        <f t="shared" si="3"/>
        <v>0.6</v>
      </c>
      <c r="AG28" s="156" t="str">
        <f t="shared" si="89"/>
        <v/>
      </c>
      <c r="AH28" s="149">
        <f t="shared" si="4"/>
        <v>0.6</v>
      </c>
      <c r="AI28" s="133"/>
      <c r="AJ28" s="133"/>
      <c r="AK28" s="133"/>
      <c r="AL28" s="133"/>
      <c r="AM28" s="134"/>
      <c r="AN28" s="164"/>
      <c r="AO28" s="164"/>
      <c r="AP28" s="134"/>
      <c r="AQ28" s="134"/>
      <c r="AR28" s="164"/>
      <c r="AS28" s="164"/>
      <c r="AT28" s="134"/>
      <c r="AU28" s="134"/>
      <c r="AV28" s="164"/>
      <c r="AW28" s="164"/>
      <c r="AX28" s="134"/>
      <c r="AY28" s="134"/>
      <c r="AZ28" s="164"/>
      <c r="BA28" s="164"/>
      <c r="BB28" s="134"/>
      <c r="BC28" s="134"/>
      <c r="BD28" s="164"/>
      <c r="BE28" s="164"/>
      <c r="BF28" s="134"/>
      <c r="BG28" s="134"/>
      <c r="BH28" s="164"/>
      <c r="BI28" s="164"/>
      <c r="BJ28" s="134"/>
      <c r="BK28" s="134"/>
      <c r="BL28" s="164"/>
      <c r="BM28" s="164"/>
      <c r="BN28" s="134"/>
      <c r="BO28" s="134"/>
      <c r="BP28" s="164"/>
      <c r="BQ28" s="164"/>
      <c r="BR28" s="134"/>
      <c r="BS28" s="134"/>
      <c r="BT28" s="164"/>
      <c r="BU28" s="164"/>
      <c r="BV28" s="134"/>
      <c r="BW28" s="134"/>
      <c r="BX28" s="164"/>
      <c r="BY28" s="164"/>
      <c r="BZ28" s="134"/>
      <c r="CA28" s="134"/>
      <c r="CB28" s="164"/>
      <c r="CC28" s="164"/>
      <c r="CD28" s="134"/>
      <c r="CE28" s="134"/>
      <c r="CF28" s="164"/>
      <c r="CG28" s="164"/>
      <c r="CH28" s="134"/>
      <c r="CI28" s="164"/>
      <c r="CJ28" s="164"/>
      <c r="CK28" s="134"/>
      <c r="CL28" s="159" t="str">
        <f t="shared" si="90"/>
        <v>5 - Muy Alta</v>
      </c>
      <c r="CM28" s="165">
        <f t="shared" si="5"/>
        <v>1</v>
      </c>
      <c r="CN28" s="159" t="str">
        <f t="shared" si="91"/>
        <v>3 - Moderado</v>
      </c>
      <c r="CO28" s="165">
        <f t="shared" si="92"/>
        <v>0.6</v>
      </c>
      <c r="CP28" s="145" t="str">
        <f t="shared" si="6"/>
        <v>ALTO</v>
      </c>
      <c r="CQ28" s="149">
        <f t="shared" si="93"/>
        <v>0.6</v>
      </c>
      <c r="CR28" s="188"/>
      <c r="CS28" s="145">
        <f t="shared" si="94"/>
        <v>5</v>
      </c>
      <c r="CT28" s="134"/>
      <c r="CU28" s="188"/>
      <c r="CV28" s="188"/>
      <c r="CW28" s="158"/>
      <c r="CX28" s="160">
        <f t="shared" si="7"/>
        <v>0</v>
      </c>
      <c r="CY28" s="161">
        <f t="shared" si="95"/>
        <v>3</v>
      </c>
      <c r="CZ28" s="160" t="str">
        <f t="shared" si="96"/>
        <v>Moderado</v>
      </c>
      <c r="DA28" s="153">
        <f t="shared" si="97"/>
        <v>0.6</v>
      </c>
      <c r="DB28" s="154">
        <f t="shared" si="98"/>
        <v>0</v>
      </c>
      <c r="DC28" s="154">
        <f t="shared" si="8"/>
        <v>0</v>
      </c>
      <c r="DD28" s="160">
        <f t="shared" si="99"/>
        <v>0</v>
      </c>
      <c r="DE28" s="273">
        <f t="shared" si="9"/>
        <v>5</v>
      </c>
      <c r="DF28" s="187">
        <f t="shared" si="10"/>
        <v>1</v>
      </c>
      <c r="DG28" s="273">
        <f t="shared" si="100"/>
        <v>3</v>
      </c>
      <c r="DH28" s="273"/>
      <c r="DI28" s="187">
        <f t="shared" si="11"/>
        <v>0.6</v>
      </c>
      <c r="DJ28" s="154">
        <f t="shared" si="12"/>
        <v>0</v>
      </c>
      <c r="DK28" s="154">
        <f t="shared" si="13"/>
        <v>0</v>
      </c>
      <c r="DL28" s="160">
        <f t="shared" si="14"/>
        <v>0</v>
      </c>
      <c r="DM28" s="273">
        <f t="shared" si="15"/>
        <v>5</v>
      </c>
      <c r="DN28" s="187">
        <f t="shared" si="16"/>
        <v>1</v>
      </c>
      <c r="DO28" s="273">
        <f t="shared" si="17"/>
        <v>3</v>
      </c>
      <c r="DP28" s="187">
        <f t="shared" si="18"/>
        <v>0.6</v>
      </c>
      <c r="DQ28" s="154">
        <f t="shared" si="19"/>
        <v>0</v>
      </c>
      <c r="DR28" s="154">
        <f t="shared" si="20"/>
        <v>0</v>
      </c>
      <c r="DS28" s="160">
        <f t="shared" si="21"/>
        <v>0</v>
      </c>
      <c r="DT28" s="273">
        <f t="shared" si="22"/>
        <v>5</v>
      </c>
      <c r="DU28" s="187">
        <f t="shared" si="23"/>
        <v>1</v>
      </c>
      <c r="DV28" s="273">
        <f t="shared" si="24"/>
        <v>3</v>
      </c>
      <c r="DW28" s="187">
        <f t="shared" si="25"/>
        <v>0.6</v>
      </c>
      <c r="DX28" s="154">
        <f t="shared" si="26"/>
        <v>0</v>
      </c>
      <c r="DY28" s="154">
        <f t="shared" si="27"/>
        <v>0</v>
      </c>
      <c r="DZ28" s="160">
        <f t="shared" si="28"/>
        <v>0</v>
      </c>
      <c r="EA28" s="273">
        <f t="shared" si="29"/>
        <v>5</v>
      </c>
      <c r="EB28" s="187">
        <f t="shared" si="30"/>
        <v>1</v>
      </c>
      <c r="EC28" s="273">
        <f t="shared" si="31"/>
        <v>3</v>
      </c>
      <c r="ED28" s="187">
        <f t="shared" si="32"/>
        <v>0.6</v>
      </c>
      <c r="EE28" s="154">
        <f t="shared" si="33"/>
        <v>0</v>
      </c>
      <c r="EF28" s="154">
        <f t="shared" si="34"/>
        <v>0</v>
      </c>
      <c r="EG28" s="160">
        <f t="shared" si="35"/>
        <v>0</v>
      </c>
      <c r="EH28" s="273">
        <f t="shared" si="36"/>
        <v>5</v>
      </c>
      <c r="EI28" s="187">
        <f t="shared" si="37"/>
        <v>1</v>
      </c>
      <c r="EJ28" s="273">
        <f t="shared" si="38"/>
        <v>3</v>
      </c>
      <c r="EK28" s="187">
        <f t="shared" si="39"/>
        <v>0.6</v>
      </c>
      <c r="EL28" s="154">
        <f t="shared" si="40"/>
        <v>0</v>
      </c>
      <c r="EM28" s="154">
        <f t="shared" si="41"/>
        <v>0</v>
      </c>
      <c r="EN28" s="160">
        <f t="shared" si="42"/>
        <v>0</v>
      </c>
      <c r="EO28" s="273">
        <f t="shared" si="43"/>
        <v>5</v>
      </c>
      <c r="EP28" s="187">
        <f t="shared" si="44"/>
        <v>1</v>
      </c>
      <c r="EQ28" s="273">
        <f t="shared" si="45"/>
        <v>3</v>
      </c>
      <c r="ER28" s="187">
        <f t="shared" si="46"/>
        <v>0.6</v>
      </c>
      <c r="ES28" s="154">
        <f t="shared" si="47"/>
        <v>0</v>
      </c>
      <c r="ET28" s="154">
        <f t="shared" si="48"/>
        <v>0</v>
      </c>
      <c r="EU28" s="160">
        <f t="shared" si="49"/>
        <v>0</v>
      </c>
      <c r="EV28" s="273">
        <f t="shared" si="50"/>
        <v>5</v>
      </c>
      <c r="EW28" s="187">
        <f t="shared" si="51"/>
        <v>1</v>
      </c>
      <c r="EX28" s="273">
        <f t="shared" si="52"/>
        <v>3</v>
      </c>
      <c r="EY28" s="187">
        <f t="shared" si="53"/>
        <v>0.6</v>
      </c>
      <c r="EZ28" s="154">
        <f t="shared" si="54"/>
        <v>0</v>
      </c>
      <c r="FA28" s="154">
        <f t="shared" si="55"/>
        <v>0</v>
      </c>
      <c r="FB28" s="160">
        <f t="shared" si="56"/>
        <v>0</v>
      </c>
      <c r="FC28" s="273">
        <f t="shared" si="57"/>
        <v>5</v>
      </c>
      <c r="FD28" s="187">
        <f t="shared" si="58"/>
        <v>1</v>
      </c>
      <c r="FE28" s="273">
        <f t="shared" si="59"/>
        <v>3</v>
      </c>
      <c r="FF28" s="187">
        <f t="shared" si="60"/>
        <v>0.6</v>
      </c>
      <c r="FG28" s="154">
        <f t="shared" si="61"/>
        <v>0</v>
      </c>
      <c r="FH28" s="154">
        <f t="shared" si="62"/>
        <v>0</v>
      </c>
      <c r="FI28" s="160">
        <f t="shared" si="63"/>
        <v>0</v>
      </c>
      <c r="FJ28" s="273">
        <f t="shared" si="64"/>
        <v>5</v>
      </c>
      <c r="FK28" s="187">
        <f t="shared" si="65"/>
        <v>1</v>
      </c>
      <c r="FL28" s="273">
        <f t="shared" si="66"/>
        <v>3</v>
      </c>
      <c r="FM28" s="187">
        <f t="shared" si="67"/>
        <v>0.6</v>
      </c>
      <c r="FN28" s="154">
        <f t="shared" si="68"/>
        <v>0</v>
      </c>
      <c r="FO28" s="154">
        <f t="shared" si="69"/>
        <v>0</v>
      </c>
      <c r="FP28" s="160">
        <f t="shared" si="70"/>
        <v>0</v>
      </c>
      <c r="FQ28" s="273">
        <f t="shared" si="71"/>
        <v>5</v>
      </c>
      <c r="FR28" s="187">
        <f t="shared" si="72"/>
        <v>1</v>
      </c>
      <c r="FS28" s="273">
        <f t="shared" si="73"/>
        <v>3</v>
      </c>
      <c r="FT28" s="187">
        <f t="shared" si="74"/>
        <v>0.6</v>
      </c>
      <c r="FU28" s="154">
        <f t="shared" si="75"/>
        <v>0</v>
      </c>
      <c r="FV28" s="154">
        <f t="shared" si="76"/>
        <v>0</v>
      </c>
      <c r="FW28" s="160">
        <f t="shared" si="77"/>
        <v>0</v>
      </c>
      <c r="FX28" s="273">
        <f t="shared" si="78"/>
        <v>5</v>
      </c>
      <c r="FY28" s="187">
        <f t="shared" si="79"/>
        <v>1</v>
      </c>
      <c r="FZ28" s="273">
        <f t="shared" si="80"/>
        <v>3</v>
      </c>
      <c r="GA28" s="187">
        <f t="shared" si="81"/>
        <v>0.6</v>
      </c>
      <c r="GB28" s="154">
        <f t="shared" si="82"/>
        <v>0</v>
      </c>
      <c r="GC28" s="154">
        <f t="shared" si="83"/>
        <v>0</v>
      </c>
      <c r="GD28" s="160">
        <f t="shared" si="84"/>
        <v>0</v>
      </c>
      <c r="GE28" s="273">
        <f t="shared" si="85"/>
        <v>5</v>
      </c>
      <c r="GF28" s="187">
        <f t="shared" si="86"/>
        <v>1</v>
      </c>
      <c r="GG28" s="273">
        <f t="shared" si="87"/>
        <v>3</v>
      </c>
      <c r="GH28" s="187">
        <f t="shared" si="88"/>
        <v>0.6</v>
      </c>
      <c r="GI28" s="187">
        <f t="shared" si="101"/>
        <v>0.6</v>
      </c>
      <c r="GJ28" s="157"/>
    </row>
    <row r="29" spans="1:192" ht="37.799999999999997" customHeight="1" x14ac:dyDescent="0.2">
      <c r="A29" s="148">
        <v>21</v>
      </c>
      <c r="B29" s="133"/>
      <c r="C29" s="133"/>
      <c r="D29" s="274"/>
      <c r="E29" s="133"/>
      <c r="F29" s="275"/>
      <c r="G29" s="133"/>
      <c r="H29" s="133" t="s">
        <v>455</v>
      </c>
      <c r="I29" s="132"/>
      <c r="J29" s="132"/>
      <c r="K29" s="132"/>
      <c r="L29" s="132"/>
      <c r="M29" s="132"/>
      <c r="N29" s="132"/>
      <c r="O29" s="132"/>
      <c r="P29" s="132"/>
      <c r="Q29" s="132"/>
      <c r="R29" s="132"/>
      <c r="S29" s="132"/>
      <c r="T29" s="132"/>
      <c r="U29" s="132"/>
      <c r="V29" s="132"/>
      <c r="W29" s="132"/>
      <c r="X29" s="132"/>
      <c r="Y29" s="132"/>
      <c r="Z29" s="132"/>
      <c r="AA29" s="132"/>
      <c r="AB29" s="132"/>
      <c r="AC29" s="155">
        <f t="shared" si="0"/>
        <v>0</v>
      </c>
      <c r="AD29" s="149">
        <f t="shared" si="1"/>
        <v>1</v>
      </c>
      <c r="AE29" s="155" t="str">
        <f t="shared" si="2"/>
        <v>3 - Moderado</v>
      </c>
      <c r="AF29" s="149">
        <f t="shared" si="3"/>
        <v>0.6</v>
      </c>
      <c r="AG29" s="156" t="str">
        <f t="shared" si="89"/>
        <v/>
      </c>
      <c r="AH29" s="149">
        <f t="shared" si="4"/>
        <v>0.6</v>
      </c>
      <c r="AI29" s="133"/>
      <c r="AJ29" s="133"/>
      <c r="AK29" s="133"/>
      <c r="AL29" s="133"/>
      <c r="AM29" s="134"/>
      <c r="AN29" s="164"/>
      <c r="AO29" s="164"/>
      <c r="AP29" s="134"/>
      <c r="AQ29" s="134"/>
      <c r="AR29" s="164"/>
      <c r="AS29" s="164"/>
      <c r="AT29" s="134"/>
      <c r="AU29" s="134"/>
      <c r="AV29" s="164"/>
      <c r="AW29" s="164"/>
      <c r="AX29" s="134"/>
      <c r="AY29" s="134"/>
      <c r="AZ29" s="164"/>
      <c r="BA29" s="164"/>
      <c r="BB29" s="134"/>
      <c r="BC29" s="134"/>
      <c r="BD29" s="164"/>
      <c r="BE29" s="164"/>
      <c r="BF29" s="134"/>
      <c r="BG29" s="134"/>
      <c r="BH29" s="164"/>
      <c r="BI29" s="164"/>
      <c r="BJ29" s="134"/>
      <c r="BK29" s="134"/>
      <c r="BL29" s="164"/>
      <c r="BM29" s="164"/>
      <c r="BN29" s="134"/>
      <c r="BO29" s="134"/>
      <c r="BP29" s="164"/>
      <c r="BQ29" s="164"/>
      <c r="BR29" s="134"/>
      <c r="BS29" s="134"/>
      <c r="BT29" s="164"/>
      <c r="BU29" s="164"/>
      <c r="BV29" s="134"/>
      <c r="BW29" s="134"/>
      <c r="BX29" s="164"/>
      <c r="BY29" s="164"/>
      <c r="BZ29" s="134"/>
      <c r="CA29" s="134"/>
      <c r="CB29" s="164"/>
      <c r="CC29" s="164"/>
      <c r="CD29" s="134"/>
      <c r="CE29" s="134"/>
      <c r="CF29" s="164"/>
      <c r="CG29" s="164"/>
      <c r="CH29" s="134"/>
      <c r="CI29" s="164"/>
      <c r="CJ29" s="164"/>
      <c r="CK29" s="134"/>
      <c r="CL29" s="159" t="str">
        <f t="shared" si="90"/>
        <v>5 - Muy Alta</v>
      </c>
      <c r="CM29" s="165">
        <f t="shared" si="5"/>
        <v>1</v>
      </c>
      <c r="CN29" s="159" t="str">
        <f t="shared" si="91"/>
        <v>3 - Moderado</v>
      </c>
      <c r="CO29" s="165">
        <f t="shared" si="92"/>
        <v>0.6</v>
      </c>
      <c r="CP29" s="145" t="str">
        <f t="shared" si="6"/>
        <v>ALTO</v>
      </c>
      <c r="CQ29" s="149">
        <f t="shared" si="93"/>
        <v>0.6</v>
      </c>
      <c r="CR29" s="188"/>
      <c r="CS29" s="145">
        <f t="shared" si="94"/>
        <v>5</v>
      </c>
      <c r="CT29" s="134"/>
      <c r="CU29" s="188"/>
      <c r="CV29" s="188"/>
      <c r="CW29" s="158"/>
      <c r="CX29" s="160">
        <f t="shared" si="7"/>
        <v>0</v>
      </c>
      <c r="CY29" s="161">
        <f t="shared" si="95"/>
        <v>3</v>
      </c>
      <c r="CZ29" s="160" t="str">
        <f t="shared" si="96"/>
        <v>Moderado</v>
      </c>
      <c r="DA29" s="153">
        <f t="shared" si="97"/>
        <v>0.6</v>
      </c>
      <c r="DB29" s="154">
        <f t="shared" si="98"/>
        <v>0</v>
      </c>
      <c r="DC29" s="154">
        <f t="shared" si="8"/>
        <v>0</v>
      </c>
      <c r="DD29" s="160">
        <f t="shared" si="99"/>
        <v>0</v>
      </c>
      <c r="DE29" s="273">
        <f t="shared" si="9"/>
        <v>5</v>
      </c>
      <c r="DF29" s="187">
        <f t="shared" si="10"/>
        <v>1</v>
      </c>
      <c r="DG29" s="273">
        <f t="shared" si="100"/>
        <v>3</v>
      </c>
      <c r="DH29" s="273"/>
      <c r="DI29" s="187">
        <f t="shared" si="11"/>
        <v>0.6</v>
      </c>
      <c r="DJ29" s="154">
        <f t="shared" si="12"/>
        <v>0</v>
      </c>
      <c r="DK29" s="154">
        <f t="shared" si="13"/>
        <v>0</v>
      </c>
      <c r="DL29" s="160">
        <f t="shared" si="14"/>
        <v>0</v>
      </c>
      <c r="DM29" s="273">
        <f t="shared" si="15"/>
        <v>5</v>
      </c>
      <c r="DN29" s="187">
        <f t="shared" si="16"/>
        <v>1</v>
      </c>
      <c r="DO29" s="273">
        <f t="shared" si="17"/>
        <v>3</v>
      </c>
      <c r="DP29" s="187">
        <f t="shared" si="18"/>
        <v>0.6</v>
      </c>
      <c r="DQ29" s="154">
        <f t="shared" si="19"/>
        <v>0</v>
      </c>
      <c r="DR29" s="154">
        <f t="shared" si="20"/>
        <v>0</v>
      </c>
      <c r="DS29" s="160">
        <f t="shared" si="21"/>
        <v>0</v>
      </c>
      <c r="DT29" s="273">
        <f t="shared" si="22"/>
        <v>5</v>
      </c>
      <c r="DU29" s="187">
        <f t="shared" si="23"/>
        <v>1</v>
      </c>
      <c r="DV29" s="273">
        <f t="shared" si="24"/>
        <v>3</v>
      </c>
      <c r="DW29" s="187">
        <f t="shared" si="25"/>
        <v>0.6</v>
      </c>
      <c r="DX29" s="154">
        <f t="shared" si="26"/>
        <v>0</v>
      </c>
      <c r="DY29" s="154">
        <f t="shared" si="27"/>
        <v>0</v>
      </c>
      <c r="DZ29" s="160">
        <f t="shared" si="28"/>
        <v>0</v>
      </c>
      <c r="EA29" s="273">
        <f t="shared" si="29"/>
        <v>5</v>
      </c>
      <c r="EB29" s="187">
        <f t="shared" si="30"/>
        <v>1</v>
      </c>
      <c r="EC29" s="273">
        <f t="shared" si="31"/>
        <v>3</v>
      </c>
      <c r="ED29" s="187">
        <f t="shared" si="32"/>
        <v>0.6</v>
      </c>
      <c r="EE29" s="154">
        <f t="shared" si="33"/>
        <v>0</v>
      </c>
      <c r="EF29" s="154">
        <f t="shared" si="34"/>
        <v>0</v>
      </c>
      <c r="EG29" s="160">
        <f t="shared" si="35"/>
        <v>0</v>
      </c>
      <c r="EH29" s="273">
        <f t="shared" si="36"/>
        <v>5</v>
      </c>
      <c r="EI29" s="187">
        <f t="shared" si="37"/>
        <v>1</v>
      </c>
      <c r="EJ29" s="273">
        <f t="shared" si="38"/>
        <v>3</v>
      </c>
      <c r="EK29" s="187">
        <f t="shared" si="39"/>
        <v>0.6</v>
      </c>
      <c r="EL29" s="154">
        <f t="shared" si="40"/>
        <v>0</v>
      </c>
      <c r="EM29" s="154">
        <f t="shared" si="41"/>
        <v>0</v>
      </c>
      <c r="EN29" s="160">
        <f t="shared" si="42"/>
        <v>0</v>
      </c>
      <c r="EO29" s="273">
        <f t="shared" si="43"/>
        <v>5</v>
      </c>
      <c r="EP29" s="187">
        <f t="shared" si="44"/>
        <v>1</v>
      </c>
      <c r="EQ29" s="273">
        <f t="shared" si="45"/>
        <v>3</v>
      </c>
      <c r="ER29" s="187">
        <f t="shared" si="46"/>
        <v>0.6</v>
      </c>
      <c r="ES29" s="154">
        <f t="shared" si="47"/>
        <v>0</v>
      </c>
      <c r="ET29" s="154">
        <f t="shared" si="48"/>
        <v>0</v>
      </c>
      <c r="EU29" s="160">
        <f t="shared" si="49"/>
        <v>0</v>
      </c>
      <c r="EV29" s="273">
        <f t="shared" si="50"/>
        <v>5</v>
      </c>
      <c r="EW29" s="187">
        <f t="shared" si="51"/>
        <v>1</v>
      </c>
      <c r="EX29" s="273">
        <f t="shared" si="52"/>
        <v>3</v>
      </c>
      <c r="EY29" s="187">
        <f t="shared" si="53"/>
        <v>0.6</v>
      </c>
      <c r="EZ29" s="154">
        <f t="shared" si="54"/>
        <v>0</v>
      </c>
      <c r="FA29" s="154">
        <f t="shared" si="55"/>
        <v>0</v>
      </c>
      <c r="FB29" s="160">
        <f t="shared" si="56"/>
        <v>0</v>
      </c>
      <c r="FC29" s="273">
        <f t="shared" si="57"/>
        <v>5</v>
      </c>
      <c r="FD29" s="187">
        <f t="shared" si="58"/>
        <v>1</v>
      </c>
      <c r="FE29" s="273">
        <f t="shared" si="59"/>
        <v>3</v>
      </c>
      <c r="FF29" s="187">
        <f t="shared" si="60"/>
        <v>0.6</v>
      </c>
      <c r="FG29" s="154">
        <f t="shared" si="61"/>
        <v>0</v>
      </c>
      <c r="FH29" s="154">
        <f t="shared" si="62"/>
        <v>0</v>
      </c>
      <c r="FI29" s="160">
        <f t="shared" si="63"/>
        <v>0</v>
      </c>
      <c r="FJ29" s="273">
        <f t="shared" si="64"/>
        <v>5</v>
      </c>
      <c r="FK29" s="187">
        <f t="shared" si="65"/>
        <v>1</v>
      </c>
      <c r="FL29" s="273">
        <f t="shared" si="66"/>
        <v>3</v>
      </c>
      <c r="FM29" s="187">
        <f t="shared" si="67"/>
        <v>0.6</v>
      </c>
      <c r="FN29" s="154">
        <f t="shared" si="68"/>
        <v>0</v>
      </c>
      <c r="FO29" s="154">
        <f t="shared" si="69"/>
        <v>0</v>
      </c>
      <c r="FP29" s="160">
        <f t="shared" si="70"/>
        <v>0</v>
      </c>
      <c r="FQ29" s="273">
        <f t="shared" si="71"/>
        <v>5</v>
      </c>
      <c r="FR29" s="187">
        <f t="shared" si="72"/>
        <v>1</v>
      </c>
      <c r="FS29" s="273">
        <f t="shared" si="73"/>
        <v>3</v>
      </c>
      <c r="FT29" s="187">
        <f t="shared" si="74"/>
        <v>0.6</v>
      </c>
      <c r="FU29" s="154">
        <f t="shared" si="75"/>
        <v>0</v>
      </c>
      <c r="FV29" s="154">
        <f t="shared" si="76"/>
        <v>0</v>
      </c>
      <c r="FW29" s="160">
        <f t="shared" si="77"/>
        <v>0</v>
      </c>
      <c r="FX29" s="273">
        <f t="shared" si="78"/>
        <v>5</v>
      </c>
      <c r="FY29" s="187">
        <f t="shared" si="79"/>
        <v>1</v>
      </c>
      <c r="FZ29" s="273">
        <f t="shared" si="80"/>
        <v>3</v>
      </c>
      <c r="GA29" s="187">
        <f t="shared" si="81"/>
        <v>0.6</v>
      </c>
      <c r="GB29" s="154">
        <f t="shared" si="82"/>
        <v>0</v>
      </c>
      <c r="GC29" s="154">
        <f t="shared" si="83"/>
        <v>0</v>
      </c>
      <c r="GD29" s="160">
        <f t="shared" si="84"/>
        <v>0</v>
      </c>
      <c r="GE29" s="273">
        <f t="shared" si="85"/>
        <v>5</v>
      </c>
      <c r="GF29" s="187">
        <f t="shared" si="86"/>
        <v>1</v>
      </c>
      <c r="GG29" s="273">
        <f t="shared" si="87"/>
        <v>3</v>
      </c>
      <c r="GH29" s="187">
        <f t="shared" si="88"/>
        <v>0.6</v>
      </c>
      <c r="GI29" s="187">
        <f t="shared" si="101"/>
        <v>0.6</v>
      </c>
      <c r="GJ29" s="157"/>
    </row>
    <row r="30" spans="1:192" ht="37.799999999999997" customHeight="1" x14ac:dyDescent="0.2">
      <c r="A30" s="148">
        <v>22</v>
      </c>
      <c r="B30" s="133"/>
      <c r="C30" s="133"/>
      <c r="D30" s="274"/>
      <c r="E30" s="133"/>
      <c r="F30" s="275"/>
      <c r="G30" s="133"/>
      <c r="H30" s="133" t="s">
        <v>455</v>
      </c>
      <c r="I30" s="132"/>
      <c r="J30" s="132"/>
      <c r="K30" s="132"/>
      <c r="L30" s="132"/>
      <c r="M30" s="132"/>
      <c r="N30" s="132"/>
      <c r="O30" s="132"/>
      <c r="P30" s="132"/>
      <c r="Q30" s="132"/>
      <c r="R30" s="132"/>
      <c r="S30" s="132"/>
      <c r="T30" s="132"/>
      <c r="U30" s="132"/>
      <c r="V30" s="132"/>
      <c r="W30" s="132"/>
      <c r="X30" s="132"/>
      <c r="Y30" s="132"/>
      <c r="Z30" s="132"/>
      <c r="AA30" s="132"/>
      <c r="AB30" s="132"/>
      <c r="AC30" s="155">
        <f t="shared" si="0"/>
        <v>0</v>
      </c>
      <c r="AD30" s="149">
        <f t="shared" si="1"/>
        <v>1</v>
      </c>
      <c r="AE30" s="155" t="str">
        <f t="shared" si="2"/>
        <v>3 - Moderado</v>
      </c>
      <c r="AF30" s="149">
        <f t="shared" si="3"/>
        <v>0.6</v>
      </c>
      <c r="AG30" s="156" t="str">
        <f t="shared" si="89"/>
        <v/>
      </c>
      <c r="AH30" s="149">
        <f t="shared" si="4"/>
        <v>0.6</v>
      </c>
      <c r="AI30" s="133"/>
      <c r="AJ30" s="133"/>
      <c r="AK30" s="133"/>
      <c r="AL30" s="133"/>
      <c r="AM30" s="134"/>
      <c r="AN30" s="164"/>
      <c r="AO30" s="164"/>
      <c r="AP30" s="134"/>
      <c r="AQ30" s="134"/>
      <c r="AR30" s="164"/>
      <c r="AS30" s="164"/>
      <c r="AT30" s="134"/>
      <c r="AU30" s="134"/>
      <c r="AV30" s="164"/>
      <c r="AW30" s="164"/>
      <c r="AX30" s="134"/>
      <c r="AY30" s="134"/>
      <c r="AZ30" s="164"/>
      <c r="BA30" s="164"/>
      <c r="BB30" s="134"/>
      <c r="BC30" s="134"/>
      <c r="BD30" s="164"/>
      <c r="BE30" s="164"/>
      <c r="BF30" s="134"/>
      <c r="BG30" s="134"/>
      <c r="BH30" s="164"/>
      <c r="BI30" s="164"/>
      <c r="BJ30" s="134"/>
      <c r="BK30" s="134"/>
      <c r="BL30" s="164"/>
      <c r="BM30" s="164"/>
      <c r="BN30" s="134"/>
      <c r="BO30" s="134"/>
      <c r="BP30" s="164"/>
      <c r="BQ30" s="164"/>
      <c r="BR30" s="134"/>
      <c r="BS30" s="134"/>
      <c r="BT30" s="164"/>
      <c r="BU30" s="164"/>
      <c r="BV30" s="134"/>
      <c r="BW30" s="134"/>
      <c r="BX30" s="164"/>
      <c r="BY30" s="164"/>
      <c r="BZ30" s="134"/>
      <c r="CA30" s="134"/>
      <c r="CB30" s="164"/>
      <c r="CC30" s="164"/>
      <c r="CD30" s="134"/>
      <c r="CE30" s="134"/>
      <c r="CF30" s="164"/>
      <c r="CG30" s="164"/>
      <c r="CH30" s="134"/>
      <c r="CI30" s="164"/>
      <c r="CJ30" s="164"/>
      <c r="CK30" s="134"/>
      <c r="CL30" s="159" t="str">
        <f t="shared" si="90"/>
        <v>5 - Muy Alta</v>
      </c>
      <c r="CM30" s="165">
        <f t="shared" si="5"/>
        <v>1</v>
      </c>
      <c r="CN30" s="159" t="str">
        <f t="shared" si="91"/>
        <v>3 - Moderado</v>
      </c>
      <c r="CO30" s="165">
        <f t="shared" si="92"/>
        <v>0.6</v>
      </c>
      <c r="CP30" s="145" t="str">
        <f t="shared" si="6"/>
        <v>ALTO</v>
      </c>
      <c r="CQ30" s="149">
        <f t="shared" si="93"/>
        <v>0.6</v>
      </c>
      <c r="CR30" s="188"/>
      <c r="CS30" s="145">
        <f t="shared" si="94"/>
        <v>5</v>
      </c>
      <c r="CT30" s="134"/>
      <c r="CU30" s="188"/>
      <c r="CV30" s="188"/>
      <c r="CW30" s="158"/>
      <c r="CX30" s="160">
        <f t="shared" si="7"/>
        <v>0</v>
      </c>
      <c r="CY30" s="161">
        <f t="shared" si="95"/>
        <v>3</v>
      </c>
      <c r="CZ30" s="160" t="str">
        <f t="shared" si="96"/>
        <v>Moderado</v>
      </c>
      <c r="DA30" s="153">
        <f t="shared" si="97"/>
        <v>0.6</v>
      </c>
      <c r="DB30" s="154">
        <f t="shared" si="98"/>
        <v>0</v>
      </c>
      <c r="DC30" s="154">
        <f t="shared" si="8"/>
        <v>0</v>
      </c>
      <c r="DD30" s="160">
        <f t="shared" si="99"/>
        <v>0</v>
      </c>
      <c r="DE30" s="273">
        <f t="shared" si="9"/>
        <v>5</v>
      </c>
      <c r="DF30" s="187">
        <f t="shared" si="10"/>
        <v>1</v>
      </c>
      <c r="DG30" s="273">
        <f t="shared" si="100"/>
        <v>3</v>
      </c>
      <c r="DH30" s="273"/>
      <c r="DI30" s="187">
        <f t="shared" si="11"/>
        <v>0.6</v>
      </c>
      <c r="DJ30" s="154">
        <f t="shared" si="12"/>
        <v>0</v>
      </c>
      <c r="DK30" s="154">
        <f t="shared" si="13"/>
        <v>0</v>
      </c>
      <c r="DL30" s="160">
        <f t="shared" si="14"/>
        <v>0</v>
      </c>
      <c r="DM30" s="273">
        <f t="shared" si="15"/>
        <v>5</v>
      </c>
      <c r="DN30" s="187">
        <f t="shared" si="16"/>
        <v>1</v>
      </c>
      <c r="DO30" s="273">
        <f t="shared" si="17"/>
        <v>3</v>
      </c>
      <c r="DP30" s="187">
        <f t="shared" si="18"/>
        <v>0.6</v>
      </c>
      <c r="DQ30" s="154">
        <f t="shared" si="19"/>
        <v>0</v>
      </c>
      <c r="DR30" s="154">
        <f t="shared" si="20"/>
        <v>0</v>
      </c>
      <c r="DS30" s="160">
        <f t="shared" si="21"/>
        <v>0</v>
      </c>
      <c r="DT30" s="273">
        <f t="shared" si="22"/>
        <v>5</v>
      </c>
      <c r="DU30" s="187">
        <f t="shared" si="23"/>
        <v>1</v>
      </c>
      <c r="DV30" s="273">
        <f t="shared" si="24"/>
        <v>3</v>
      </c>
      <c r="DW30" s="187">
        <f t="shared" si="25"/>
        <v>0.6</v>
      </c>
      <c r="DX30" s="154">
        <f t="shared" si="26"/>
        <v>0</v>
      </c>
      <c r="DY30" s="154">
        <f t="shared" si="27"/>
        <v>0</v>
      </c>
      <c r="DZ30" s="160">
        <f t="shared" si="28"/>
        <v>0</v>
      </c>
      <c r="EA30" s="273">
        <f t="shared" si="29"/>
        <v>5</v>
      </c>
      <c r="EB30" s="187">
        <f t="shared" si="30"/>
        <v>1</v>
      </c>
      <c r="EC30" s="273">
        <f t="shared" si="31"/>
        <v>3</v>
      </c>
      <c r="ED30" s="187">
        <f t="shared" si="32"/>
        <v>0.6</v>
      </c>
      <c r="EE30" s="154">
        <f t="shared" si="33"/>
        <v>0</v>
      </c>
      <c r="EF30" s="154">
        <f t="shared" si="34"/>
        <v>0</v>
      </c>
      <c r="EG30" s="160">
        <f t="shared" si="35"/>
        <v>0</v>
      </c>
      <c r="EH30" s="273">
        <f t="shared" si="36"/>
        <v>5</v>
      </c>
      <c r="EI30" s="187">
        <f t="shared" si="37"/>
        <v>1</v>
      </c>
      <c r="EJ30" s="273">
        <f t="shared" si="38"/>
        <v>3</v>
      </c>
      <c r="EK30" s="187">
        <f t="shared" si="39"/>
        <v>0.6</v>
      </c>
      <c r="EL30" s="154">
        <f t="shared" si="40"/>
        <v>0</v>
      </c>
      <c r="EM30" s="154">
        <f t="shared" si="41"/>
        <v>0</v>
      </c>
      <c r="EN30" s="160">
        <f t="shared" si="42"/>
        <v>0</v>
      </c>
      <c r="EO30" s="273">
        <f t="shared" si="43"/>
        <v>5</v>
      </c>
      <c r="EP30" s="187">
        <f t="shared" si="44"/>
        <v>1</v>
      </c>
      <c r="EQ30" s="273">
        <f t="shared" si="45"/>
        <v>3</v>
      </c>
      <c r="ER30" s="187">
        <f t="shared" si="46"/>
        <v>0.6</v>
      </c>
      <c r="ES30" s="154">
        <f t="shared" si="47"/>
        <v>0</v>
      </c>
      <c r="ET30" s="154">
        <f t="shared" si="48"/>
        <v>0</v>
      </c>
      <c r="EU30" s="160">
        <f t="shared" si="49"/>
        <v>0</v>
      </c>
      <c r="EV30" s="273">
        <f t="shared" si="50"/>
        <v>5</v>
      </c>
      <c r="EW30" s="187">
        <f t="shared" si="51"/>
        <v>1</v>
      </c>
      <c r="EX30" s="273">
        <f t="shared" si="52"/>
        <v>3</v>
      </c>
      <c r="EY30" s="187">
        <f t="shared" si="53"/>
        <v>0.6</v>
      </c>
      <c r="EZ30" s="154">
        <f t="shared" si="54"/>
        <v>0</v>
      </c>
      <c r="FA30" s="154">
        <f t="shared" si="55"/>
        <v>0</v>
      </c>
      <c r="FB30" s="160">
        <f t="shared" si="56"/>
        <v>0</v>
      </c>
      <c r="FC30" s="273">
        <f t="shared" si="57"/>
        <v>5</v>
      </c>
      <c r="FD30" s="187">
        <f t="shared" si="58"/>
        <v>1</v>
      </c>
      <c r="FE30" s="273">
        <f t="shared" si="59"/>
        <v>3</v>
      </c>
      <c r="FF30" s="187">
        <f t="shared" si="60"/>
        <v>0.6</v>
      </c>
      <c r="FG30" s="154">
        <f t="shared" si="61"/>
        <v>0</v>
      </c>
      <c r="FH30" s="154">
        <f t="shared" si="62"/>
        <v>0</v>
      </c>
      <c r="FI30" s="160">
        <f t="shared" si="63"/>
        <v>0</v>
      </c>
      <c r="FJ30" s="273">
        <f t="shared" si="64"/>
        <v>5</v>
      </c>
      <c r="FK30" s="187">
        <f t="shared" si="65"/>
        <v>1</v>
      </c>
      <c r="FL30" s="273">
        <f t="shared" si="66"/>
        <v>3</v>
      </c>
      <c r="FM30" s="187">
        <f t="shared" si="67"/>
        <v>0.6</v>
      </c>
      <c r="FN30" s="154">
        <f t="shared" si="68"/>
        <v>0</v>
      </c>
      <c r="FO30" s="154">
        <f t="shared" si="69"/>
        <v>0</v>
      </c>
      <c r="FP30" s="160">
        <f t="shared" si="70"/>
        <v>0</v>
      </c>
      <c r="FQ30" s="273">
        <f t="shared" si="71"/>
        <v>5</v>
      </c>
      <c r="FR30" s="187">
        <f t="shared" si="72"/>
        <v>1</v>
      </c>
      <c r="FS30" s="273">
        <f t="shared" si="73"/>
        <v>3</v>
      </c>
      <c r="FT30" s="187">
        <f t="shared" si="74"/>
        <v>0.6</v>
      </c>
      <c r="FU30" s="154">
        <f t="shared" si="75"/>
        <v>0</v>
      </c>
      <c r="FV30" s="154">
        <f t="shared" si="76"/>
        <v>0</v>
      </c>
      <c r="FW30" s="160">
        <f t="shared" si="77"/>
        <v>0</v>
      </c>
      <c r="FX30" s="273">
        <f t="shared" si="78"/>
        <v>5</v>
      </c>
      <c r="FY30" s="187">
        <f t="shared" si="79"/>
        <v>1</v>
      </c>
      <c r="FZ30" s="273">
        <f t="shared" si="80"/>
        <v>3</v>
      </c>
      <c r="GA30" s="187">
        <f t="shared" si="81"/>
        <v>0.6</v>
      </c>
      <c r="GB30" s="154">
        <f t="shared" si="82"/>
        <v>0</v>
      </c>
      <c r="GC30" s="154">
        <f t="shared" si="83"/>
        <v>0</v>
      </c>
      <c r="GD30" s="160">
        <f t="shared" si="84"/>
        <v>0</v>
      </c>
      <c r="GE30" s="273">
        <f t="shared" si="85"/>
        <v>5</v>
      </c>
      <c r="GF30" s="187">
        <f t="shared" si="86"/>
        <v>1</v>
      </c>
      <c r="GG30" s="273">
        <f t="shared" si="87"/>
        <v>3</v>
      </c>
      <c r="GH30" s="187">
        <f t="shared" si="88"/>
        <v>0.6</v>
      </c>
      <c r="GI30" s="187">
        <f t="shared" si="101"/>
        <v>0.6</v>
      </c>
      <c r="GJ30" s="157"/>
    </row>
    <row r="31" spans="1:192" ht="37.799999999999997" customHeight="1" x14ac:dyDescent="0.2">
      <c r="A31" s="148">
        <v>23</v>
      </c>
      <c r="B31" s="133"/>
      <c r="C31" s="133"/>
      <c r="D31" s="274"/>
      <c r="E31" s="133"/>
      <c r="F31" s="275"/>
      <c r="G31" s="133"/>
      <c r="H31" s="133" t="s">
        <v>455</v>
      </c>
      <c r="I31" s="132"/>
      <c r="J31" s="132"/>
      <c r="K31" s="132"/>
      <c r="L31" s="132"/>
      <c r="M31" s="132"/>
      <c r="N31" s="132"/>
      <c r="O31" s="132"/>
      <c r="P31" s="132"/>
      <c r="Q31" s="132"/>
      <c r="R31" s="132"/>
      <c r="S31" s="132"/>
      <c r="T31" s="132"/>
      <c r="U31" s="132"/>
      <c r="V31" s="132"/>
      <c r="W31" s="132"/>
      <c r="X31" s="132"/>
      <c r="Y31" s="132"/>
      <c r="Z31" s="132"/>
      <c r="AA31" s="132"/>
      <c r="AB31" s="132"/>
      <c r="AC31" s="155">
        <f t="shared" si="0"/>
        <v>0</v>
      </c>
      <c r="AD31" s="149">
        <f t="shared" si="1"/>
        <v>1</v>
      </c>
      <c r="AE31" s="155" t="str">
        <f t="shared" si="2"/>
        <v>3 - Moderado</v>
      </c>
      <c r="AF31" s="149">
        <f t="shared" si="3"/>
        <v>0.6</v>
      </c>
      <c r="AG31" s="156" t="str">
        <f t="shared" si="89"/>
        <v/>
      </c>
      <c r="AH31" s="149">
        <f t="shared" si="4"/>
        <v>0.6</v>
      </c>
      <c r="AI31" s="133"/>
      <c r="AJ31" s="133"/>
      <c r="AK31" s="133"/>
      <c r="AL31" s="133"/>
      <c r="AM31" s="134"/>
      <c r="AN31" s="164"/>
      <c r="AO31" s="164"/>
      <c r="AP31" s="134"/>
      <c r="AQ31" s="134"/>
      <c r="AR31" s="164"/>
      <c r="AS31" s="164"/>
      <c r="AT31" s="134"/>
      <c r="AU31" s="134"/>
      <c r="AV31" s="164"/>
      <c r="AW31" s="164"/>
      <c r="AX31" s="134"/>
      <c r="AY31" s="134"/>
      <c r="AZ31" s="164"/>
      <c r="BA31" s="164"/>
      <c r="BB31" s="134"/>
      <c r="BC31" s="134"/>
      <c r="BD31" s="164"/>
      <c r="BE31" s="164"/>
      <c r="BF31" s="134"/>
      <c r="BG31" s="134"/>
      <c r="BH31" s="164"/>
      <c r="BI31" s="164"/>
      <c r="BJ31" s="134"/>
      <c r="BK31" s="134"/>
      <c r="BL31" s="164"/>
      <c r="BM31" s="164"/>
      <c r="BN31" s="134"/>
      <c r="BO31" s="134"/>
      <c r="BP31" s="164"/>
      <c r="BQ31" s="164"/>
      <c r="BR31" s="134"/>
      <c r="BS31" s="134"/>
      <c r="BT31" s="164"/>
      <c r="BU31" s="164"/>
      <c r="BV31" s="134"/>
      <c r="BW31" s="134"/>
      <c r="BX31" s="164"/>
      <c r="BY31" s="164"/>
      <c r="BZ31" s="134"/>
      <c r="CA31" s="134"/>
      <c r="CB31" s="164"/>
      <c r="CC31" s="164"/>
      <c r="CD31" s="134"/>
      <c r="CE31" s="134"/>
      <c r="CF31" s="164"/>
      <c r="CG31" s="164"/>
      <c r="CH31" s="134"/>
      <c r="CI31" s="164"/>
      <c r="CJ31" s="164"/>
      <c r="CK31" s="134"/>
      <c r="CL31" s="159" t="str">
        <f t="shared" si="90"/>
        <v>5 - Muy Alta</v>
      </c>
      <c r="CM31" s="165">
        <f t="shared" si="5"/>
        <v>1</v>
      </c>
      <c r="CN31" s="159" t="str">
        <f t="shared" si="91"/>
        <v>3 - Moderado</v>
      </c>
      <c r="CO31" s="165">
        <f t="shared" si="92"/>
        <v>0.6</v>
      </c>
      <c r="CP31" s="145" t="str">
        <f t="shared" si="6"/>
        <v>ALTO</v>
      </c>
      <c r="CQ31" s="149">
        <f t="shared" si="93"/>
        <v>0.6</v>
      </c>
      <c r="CR31" s="188"/>
      <c r="CS31" s="145">
        <f t="shared" si="94"/>
        <v>5</v>
      </c>
      <c r="CT31" s="134"/>
      <c r="CU31" s="188"/>
      <c r="CV31" s="188"/>
      <c r="CW31" s="158"/>
      <c r="CX31" s="160">
        <f t="shared" si="7"/>
        <v>0</v>
      </c>
      <c r="CY31" s="161">
        <f t="shared" si="95"/>
        <v>3</v>
      </c>
      <c r="CZ31" s="160" t="str">
        <f t="shared" si="96"/>
        <v>Moderado</v>
      </c>
      <c r="DA31" s="153">
        <f t="shared" si="97"/>
        <v>0.6</v>
      </c>
      <c r="DB31" s="154">
        <f t="shared" si="98"/>
        <v>0</v>
      </c>
      <c r="DC31" s="154">
        <f t="shared" si="8"/>
        <v>0</v>
      </c>
      <c r="DD31" s="160">
        <f t="shared" si="99"/>
        <v>0</v>
      </c>
      <c r="DE31" s="273">
        <f t="shared" si="9"/>
        <v>5</v>
      </c>
      <c r="DF31" s="187">
        <f t="shared" si="10"/>
        <v>1</v>
      </c>
      <c r="DG31" s="273">
        <f t="shared" si="100"/>
        <v>3</v>
      </c>
      <c r="DH31" s="273"/>
      <c r="DI31" s="187">
        <f t="shared" si="11"/>
        <v>0.6</v>
      </c>
      <c r="DJ31" s="154">
        <f t="shared" si="12"/>
        <v>0</v>
      </c>
      <c r="DK31" s="154">
        <f t="shared" si="13"/>
        <v>0</v>
      </c>
      <c r="DL31" s="160">
        <f t="shared" si="14"/>
        <v>0</v>
      </c>
      <c r="DM31" s="273">
        <f t="shared" si="15"/>
        <v>5</v>
      </c>
      <c r="DN31" s="187">
        <f t="shared" si="16"/>
        <v>1</v>
      </c>
      <c r="DO31" s="273">
        <f t="shared" si="17"/>
        <v>3</v>
      </c>
      <c r="DP31" s="187">
        <f t="shared" si="18"/>
        <v>0.6</v>
      </c>
      <c r="DQ31" s="154">
        <f t="shared" si="19"/>
        <v>0</v>
      </c>
      <c r="DR31" s="154">
        <f t="shared" si="20"/>
        <v>0</v>
      </c>
      <c r="DS31" s="160">
        <f t="shared" si="21"/>
        <v>0</v>
      </c>
      <c r="DT31" s="273">
        <f t="shared" si="22"/>
        <v>5</v>
      </c>
      <c r="DU31" s="187">
        <f t="shared" si="23"/>
        <v>1</v>
      </c>
      <c r="DV31" s="273">
        <f t="shared" si="24"/>
        <v>3</v>
      </c>
      <c r="DW31" s="187">
        <f t="shared" si="25"/>
        <v>0.6</v>
      </c>
      <c r="DX31" s="154">
        <f t="shared" si="26"/>
        <v>0</v>
      </c>
      <c r="DY31" s="154">
        <f t="shared" si="27"/>
        <v>0</v>
      </c>
      <c r="DZ31" s="160">
        <f t="shared" si="28"/>
        <v>0</v>
      </c>
      <c r="EA31" s="273">
        <f t="shared" si="29"/>
        <v>5</v>
      </c>
      <c r="EB31" s="187">
        <f t="shared" si="30"/>
        <v>1</v>
      </c>
      <c r="EC31" s="273">
        <f t="shared" si="31"/>
        <v>3</v>
      </c>
      <c r="ED31" s="187">
        <f t="shared" si="32"/>
        <v>0.6</v>
      </c>
      <c r="EE31" s="154">
        <f t="shared" si="33"/>
        <v>0</v>
      </c>
      <c r="EF31" s="154">
        <f t="shared" si="34"/>
        <v>0</v>
      </c>
      <c r="EG31" s="160">
        <f t="shared" si="35"/>
        <v>0</v>
      </c>
      <c r="EH31" s="273">
        <f t="shared" si="36"/>
        <v>5</v>
      </c>
      <c r="EI31" s="187">
        <f t="shared" si="37"/>
        <v>1</v>
      </c>
      <c r="EJ31" s="273">
        <f t="shared" si="38"/>
        <v>3</v>
      </c>
      <c r="EK31" s="187">
        <f t="shared" si="39"/>
        <v>0.6</v>
      </c>
      <c r="EL31" s="154">
        <f t="shared" si="40"/>
        <v>0</v>
      </c>
      <c r="EM31" s="154">
        <f t="shared" si="41"/>
        <v>0</v>
      </c>
      <c r="EN31" s="160">
        <f t="shared" si="42"/>
        <v>0</v>
      </c>
      <c r="EO31" s="273">
        <f t="shared" si="43"/>
        <v>5</v>
      </c>
      <c r="EP31" s="187">
        <f t="shared" si="44"/>
        <v>1</v>
      </c>
      <c r="EQ31" s="273">
        <f t="shared" si="45"/>
        <v>3</v>
      </c>
      <c r="ER31" s="187">
        <f t="shared" si="46"/>
        <v>0.6</v>
      </c>
      <c r="ES31" s="154">
        <f t="shared" si="47"/>
        <v>0</v>
      </c>
      <c r="ET31" s="154">
        <f t="shared" si="48"/>
        <v>0</v>
      </c>
      <c r="EU31" s="160">
        <f t="shared" si="49"/>
        <v>0</v>
      </c>
      <c r="EV31" s="273">
        <f t="shared" si="50"/>
        <v>5</v>
      </c>
      <c r="EW31" s="187">
        <f t="shared" si="51"/>
        <v>1</v>
      </c>
      <c r="EX31" s="273">
        <f t="shared" si="52"/>
        <v>3</v>
      </c>
      <c r="EY31" s="187">
        <f t="shared" si="53"/>
        <v>0.6</v>
      </c>
      <c r="EZ31" s="154">
        <f t="shared" si="54"/>
        <v>0</v>
      </c>
      <c r="FA31" s="154">
        <f t="shared" si="55"/>
        <v>0</v>
      </c>
      <c r="FB31" s="160">
        <f t="shared" si="56"/>
        <v>0</v>
      </c>
      <c r="FC31" s="273">
        <f t="shared" si="57"/>
        <v>5</v>
      </c>
      <c r="FD31" s="187">
        <f t="shared" si="58"/>
        <v>1</v>
      </c>
      <c r="FE31" s="273">
        <f t="shared" si="59"/>
        <v>3</v>
      </c>
      <c r="FF31" s="187">
        <f t="shared" si="60"/>
        <v>0.6</v>
      </c>
      <c r="FG31" s="154">
        <f t="shared" si="61"/>
        <v>0</v>
      </c>
      <c r="FH31" s="154">
        <f t="shared" si="62"/>
        <v>0</v>
      </c>
      <c r="FI31" s="160">
        <f t="shared" si="63"/>
        <v>0</v>
      </c>
      <c r="FJ31" s="273">
        <f t="shared" si="64"/>
        <v>5</v>
      </c>
      <c r="FK31" s="187">
        <f t="shared" si="65"/>
        <v>1</v>
      </c>
      <c r="FL31" s="273">
        <f t="shared" si="66"/>
        <v>3</v>
      </c>
      <c r="FM31" s="187">
        <f t="shared" si="67"/>
        <v>0.6</v>
      </c>
      <c r="FN31" s="154">
        <f t="shared" si="68"/>
        <v>0</v>
      </c>
      <c r="FO31" s="154">
        <f t="shared" si="69"/>
        <v>0</v>
      </c>
      <c r="FP31" s="160">
        <f t="shared" si="70"/>
        <v>0</v>
      </c>
      <c r="FQ31" s="273">
        <f t="shared" si="71"/>
        <v>5</v>
      </c>
      <c r="FR31" s="187">
        <f t="shared" si="72"/>
        <v>1</v>
      </c>
      <c r="FS31" s="273">
        <f t="shared" si="73"/>
        <v>3</v>
      </c>
      <c r="FT31" s="187">
        <f t="shared" si="74"/>
        <v>0.6</v>
      </c>
      <c r="FU31" s="154">
        <f t="shared" si="75"/>
        <v>0</v>
      </c>
      <c r="FV31" s="154">
        <f t="shared" si="76"/>
        <v>0</v>
      </c>
      <c r="FW31" s="160">
        <f t="shared" si="77"/>
        <v>0</v>
      </c>
      <c r="FX31" s="273">
        <f t="shared" si="78"/>
        <v>5</v>
      </c>
      <c r="FY31" s="187">
        <f t="shared" si="79"/>
        <v>1</v>
      </c>
      <c r="FZ31" s="273">
        <f t="shared" si="80"/>
        <v>3</v>
      </c>
      <c r="GA31" s="187">
        <f t="shared" si="81"/>
        <v>0.6</v>
      </c>
      <c r="GB31" s="154">
        <f t="shared" si="82"/>
        <v>0</v>
      </c>
      <c r="GC31" s="154">
        <f t="shared" si="83"/>
        <v>0</v>
      </c>
      <c r="GD31" s="160">
        <f t="shared" si="84"/>
        <v>0</v>
      </c>
      <c r="GE31" s="273">
        <f t="shared" si="85"/>
        <v>5</v>
      </c>
      <c r="GF31" s="187">
        <f t="shared" si="86"/>
        <v>1</v>
      </c>
      <c r="GG31" s="273">
        <f t="shared" si="87"/>
        <v>3</v>
      </c>
      <c r="GH31" s="187">
        <f t="shared" si="88"/>
        <v>0.6</v>
      </c>
      <c r="GI31" s="187">
        <f t="shared" si="101"/>
        <v>0.6</v>
      </c>
      <c r="GJ31" s="157"/>
    </row>
    <row r="32" spans="1:192" ht="37.799999999999997" customHeight="1" x14ac:dyDescent="0.2">
      <c r="A32" s="148">
        <v>24</v>
      </c>
      <c r="B32" s="133"/>
      <c r="C32" s="133"/>
      <c r="D32" s="274"/>
      <c r="E32" s="133"/>
      <c r="F32" s="275"/>
      <c r="G32" s="133"/>
      <c r="H32" s="133" t="s">
        <v>455</v>
      </c>
      <c r="I32" s="132"/>
      <c r="J32" s="132"/>
      <c r="K32" s="132"/>
      <c r="L32" s="132"/>
      <c r="M32" s="132"/>
      <c r="N32" s="132"/>
      <c r="O32" s="132"/>
      <c r="P32" s="132"/>
      <c r="Q32" s="132"/>
      <c r="R32" s="132"/>
      <c r="S32" s="132"/>
      <c r="T32" s="132"/>
      <c r="U32" s="132"/>
      <c r="V32" s="132"/>
      <c r="W32" s="132"/>
      <c r="X32" s="132"/>
      <c r="Y32" s="132"/>
      <c r="Z32" s="132"/>
      <c r="AA32" s="132"/>
      <c r="AB32" s="132"/>
      <c r="AC32" s="155">
        <f t="shared" si="0"/>
        <v>0</v>
      </c>
      <c r="AD32" s="149">
        <f t="shared" si="1"/>
        <v>1</v>
      </c>
      <c r="AE32" s="155" t="str">
        <f t="shared" si="2"/>
        <v>3 - Moderado</v>
      </c>
      <c r="AF32" s="149">
        <f t="shared" si="3"/>
        <v>0.6</v>
      </c>
      <c r="AG32" s="156" t="str">
        <f t="shared" si="89"/>
        <v/>
      </c>
      <c r="AH32" s="149">
        <f t="shared" si="4"/>
        <v>0.6</v>
      </c>
      <c r="AI32" s="133"/>
      <c r="AJ32" s="133"/>
      <c r="AK32" s="133"/>
      <c r="AL32" s="133"/>
      <c r="AM32" s="134"/>
      <c r="AN32" s="164"/>
      <c r="AO32" s="164"/>
      <c r="AP32" s="134"/>
      <c r="AQ32" s="134"/>
      <c r="AR32" s="164"/>
      <c r="AS32" s="164"/>
      <c r="AT32" s="134"/>
      <c r="AU32" s="134"/>
      <c r="AV32" s="164"/>
      <c r="AW32" s="164"/>
      <c r="AX32" s="134"/>
      <c r="AY32" s="134"/>
      <c r="AZ32" s="164"/>
      <c r="BA32" s="164"/>
      <c r="BB32" s="134"/>
      <c r="BC32" s="134"/>
      <c r="BD32" s="164"/>
      <c r="BE32" s="164"/>
      <c r="BF32" s="134"/>
      <c r="BG32" s="134"/>
      <c r="BH32" s="164"/>
      <c r="BI32" s="164"/>
      <c r="BJ32" s="134"/>
      <c r="BK32" s="134"/>
      <c r="BL32" s="164"/>
      <c r="BM32" s="164"/>
      <c r="BN32" s="134"/>
      <c r="BO32" s="134"/>
      <c r="BP32" s="164"/>
      <c r="BQ32" s="164"/>
      <c r="BR32" s="134"/>
      <c r="BS32" s="134"/>
      <c r="BT32" s="164"/>
      <c r="BU32" s="164"/>
      <c r="BV32" s="134"/>
      <c r="BW32" s="134"/>
      <c r="BX32" s="164"/>
      <c r="BY32" s="164"/>
      <c r="BZ32" s="134"/>
      <c r="CA32" s="134"/>
      <c r="CB32" s="164"/>
      <c r="CC32" s="164"/>
      <c r="CD32" s="134"/>
      <c r="CE32" s="134"/>
      <c r="CF32" s="164"/>
      <c r="CG32" s="164"/>
      <c r="CH32" s="134"/>
      <c r="CI32" s="164"/>
      <c r="CJ32" s="164"/>
      <c r="CK32" s="134"/>
      <c r="CL32" s="159" t="str">
        <f t="shared" si="90"/>
        <v>5 - Muy Alta</v>
      </c>
      <c r="CM32" s="165">
        <f t="shared" si="5"/>
        <v>1</v>
      </c>
      <c r="CN32" s="159" t="str">
        <f t="shared" si="91"/>
        <v>3 - Moderado</v>
      </c>
      <c r="CO32" s="165">
        <f t="shared" si="92"/>
        <v>0.6</v>
      </c>
      <c r="CP32" s="145" t="str">
        <f t="shared" si="6"/>
        <v>ALTO</v>
      </c>
      <c r="CQ32" s="149">
        <f t="shared" si="93"/>
        <v>0.6</v>
      </c>
      <c r="CR32" s="188"/>
      <c r="CS32" s="145">
        <f t="shared" si="94"/>
        <v>5</v>
      </c>
      <c r="CT32" s="134"/>
      <c r="CU32" s="188"/>
      <c r="CV32" s="188"/>
      <c r="CW32" s="158"/>
      <c r="CX32" s="160">
        <f t="shared" si="7"/>
        <v>0</v>
      </c>
      <c r="CY32" s="161">
        <f t="shared" si="95"/>
        <v>3</v>
      </c>
      <c r="CZ32" s="160" t="str">
        <f t="shared" si="96"/>
        <v>Moderado</v>
      </c>
      <c r="DA32" s="153">
        <f t="shared" si="97"/>
        <v>0.6</v>
      </c>
      <c r="DB32" s="154">
        <f t="shared" si="98"/>
        <v>0</v>
      </c>
      <c r="DC32" s="154">
        <f t="shared" si="8"/>
        <v>0</v>
      </c>
      <c r="DD32" s="160">
        <f t="shared" si="99"/>
        <v>0</v>
      </c>
      <c r="DE32" s="273">
        <f t="shared" si="9"/>
        <v>5</v>
      </c>
      <c r="DF32" s="187">
        <f t="shared" si="10"/>
        <v>1</v>
      </c>
      <c r="DG32" s="273">
        <f t="shared" si="100"/>
        <v>3</v>
      </c>
      <c r="DH32" s="273"/>
      <c r="DI32" s="187">
        <f t="shared" si="11"/>
        <v>0.6</v>
      </c>
      <c r="DJ32" s="154">
        <f t="shared" si="12"/>
        <v>0</v>
      </c>
      <c r="DK32" s="154">
        <f t="shared" si="13"/>
        <v>0</v>
      </c>
      <c r="DL32" s="160">
        <f t="shared" si="14"/>
        <v>0</v>
      </c>
      <c r="DM32" s="273">
        <f t="shared" si="15"/>
        <v>5</v>
      </c>
      <c r="DN32" s="187">
        <f t="shared" si="16"/>
        <v>1</v>
      </c>
      <c r="DO32" s="273">
        <f t="shared" si="17"/>
        <v>3</v>
      </c>
      <c r="DP32" s="187">
        <f t="shared" si="18"/>
        <v>0.6</v>
      </c>
      <c r="DQ32" s="154">
        <f t="shared" si="19"/>
        <v>0</v>
      </c>
      <c r="DR32" s="154">
        <f t="shared" si="20"/>
        <v>0</v>
      </c>
      <c r="DS32" s="160">
        <f t="shared" si="21"/>
        <v>0</v>
      </c>
      <c r="DT32" s="273">
        <f t="shared" si="22"/>
        <v>5</v>
      </c>
      <c r="DU32" s="187">
        <f t="shared" si="23"/>
        <v>1</v>
      </c>
      <c r="DV32" s="273">
        <f t="shared" si="24"/>
        <v>3</v>
      </c>
      <c r="DW32" s="187">
        <f t="shared" si="25"/>
        <v>0.6</v>
      </c>
      <c r="DX32" s="154">
        <f t="shared" si="26"/>
        <v>0</v>
      </c>
      <c r="DY32" s="154">
        <f t="shared" si="27"/>
        <v>0</v>
      </c>
      <c r="DZ32" s="160">
        <f t="shared" si="28"/>
        <v>0</v>
      </c>
      <c r="EA32" s="273">
        <f t="shared" si="29"/>
        <v>5</v>
      </c>
      <c r="EB32" s="187">
        <f t="shared" si="30"/>
        <v>1</v>
      </c>
      <c r="EC32" s="273">
        <f t="shared" si="31"/>
        <v>3</v>
      </c>
      <c r="ED32" s="187">
        <f t="shared" si="32"/>
        <v>0.6</v>
      </c>
      <c r="EE32" s="154">
        <f t="shared" si="33"/>
        <v>0</v>
      </c>
      <c r="EF32" s="154">
        <f t="shared" si="34"/>
        <v>0</v>
      </c>
      <c r="EG32" s="160">
        <f t="shared" si="35"/>
        <v>0</v>
      </c>
      <c r="EH32" s="273">
        <f t="shared" si="36"/>
        <v>5</v>
      </c>
      <c r="EI32" s="187">
        <f t="shared" si="37"/>
        <v>1</v>
      </c>
      <c r="EJ32" s="273">
        <f t="shared" si="38"/>
        <v>3</v>
      </c>
      <c r="EK32" s="187">
        <f t="shared" si="39"/>
        <v>0.6</v>
      </c>
      <c r="EL32" s="154">
        <f t="shared" si="40"/>
        <v>0</v>
      </c>
      <c r="EM32" s="154">
        <f t="shared" si="41"/>
        <v>0</v>
      </c>
      <c r="EN32" s="160">
        <f t="shared" si="42"/>
        <v>0</v>
      </c>
      <c r="EO32" s="273">
        <f t="shared" si="43"/>
        <v>5</v>
      </c>
      <c r="EP32" s="187">
        <f t="shared" si="44"/>
        <v>1</v>
      </c>
      <c r="EQ32" s="273">
        <f t="shared" si="45"/>
        <v>3</v>
      </c>
      <c r="ER32" s="187">
        <f t="shared" si="46"/>
        <v>0.6</v>
      </c>
      <c r="ES32" s="154">
        <f t="shared" si="47"/>
        <v>0</v>
      </c>
      <c r="ET32" s="154">
        <f t="shared" si="48"/>
        <v>0</v>
      </c>
      <c r="EU32" s="160">
        <f t="shared" si="49"/>
        <v>0</v>
      </c>
      <c r="EV32" s="273">
        <f t="shared" si="50"/>
        <v>5</v>
      </c>
      <c r="EW32" s="187">
        <f t="shared" si="51"/>
        <v>1</v>
      </c>
      <c r="EX32" s="273">
        <f t="shared" si="52"/>
        <v>3</v>
      </c>
      <c r="EY32" s="187">
        <f t="shared" si="53"/>
        <v>0.6</v>
      </c>
      <c r="EZ32" s="154">
        <f t="shared" si="54"/>
        <v>0</v>
      </c>
      <c r="FA32" s="154">
        <f t="shared" si="55"/>
        <v>0</v>
      </c>
      <c r="FB32" s="160">
        <f t="shared" si="56"/>
        <v>0</v>
      </c>
      <c r="FC32" s="273">
        <f t="shared" si="57"/>
        <v>5</v>
      </c>
      <c r="FD32" s="187">
        <f t="shared" si="58"/>
        <v>1</v>
      </c>
      <c r="FE32" s="273">
        <f t="shared" si="59"/>
        <v>3</v>
      </c>
      <c r="FF32" s="187">
        <f t="shared" si="60"/>
        <v>0.6</v>
      </c>
      <c r="FG32" s="154">
        <f t="shared" si="61"/>
        <v>0</v>
      </c>
      <c r="FH32" s="154">
        <f t="shared" si="62"/>
        <v>0</v>
      </c>
      <c r="FI32" s="160">
        <f t="shared" si="63"/>
        <v>0</v>
      </c>
      <c r="FJ32" s="273">
        <f t="shared" si="64"/>
        <v>5</v>
      </c>
      <c r="FK32" s="187">
        <f t="shared" si="65"/>
        <v>1</v>
      </c>
      <c r="FL32" s="273">
        <f t="shared" si="66"/>
        <v>3</v>
      </c>
      <c r="FM32" s="187">
        <f t="shared" si="67"/>
        <v>0.6</v>
      </c>
      <c r="FN32" s="154">
        <f t="shared" si="68"/>
        <v>0</v>
      </c>
      <c r="FO32" s="154">
        <f t="shared" si="69"/>
        <v>0</v>
      </c>
      <c r="FP32" s="160">
        <f t="shared" si="70"/>
        <v>0</v>
      </c>
      <c r="FQ32" s="273">
        <f t="shared" si="71"/>
        <v>5</v>
      </c>
      <c r="FR32" s="187">
        <f t="shared" si="72"/>
        <v>1</v>
      </c>
      <c r="FS32" s="273">
        <f t="shared" si="73"/>
        <v>3</v>
      </c>
      <c r="FT32" s="187">
        <f t="shared" si="74"/>
        <v>0.6</v>
      </c>
      <c r="FU32" s="154">
        <f t="shared" si="75"/>
        <v>0</v>
      </c>
      <c r="FV32" s="154">
        <f t="shared" si="76"/>
        <v>0</v>
      </c>
      <c r="FW32" s="160">
        <f t="shared" si="77"/>
        <v>0</v>
      </c>
      <c r="FX32" s="273">
        <f t="shared" si="78"/>
        <v>5</v>
      </c>
      <c r="FY32" s="187">
        <f t="shared" si="79"/>
        <v>1</v>
      </c>
      <c r="FZ32" s="273">
        <f t="shared" si="80"/>
        <v>3</v>
      </c>
      <c r="GA32" s="187">
        <f t="shared" si="81"/>
        <v>0.6</v>
      </c>
      <c r="GB32" s="154">
        <f t="shared" si="82"/>
        <v>0</v>
      </c>
      <c r="GC32" s="154">
        <f t="shared" si="83"/>
        <v>0</v>
      </c>
      <c r="GD32" s="160">
        <f t="shared" si="84"/>
        <v>0</v>
      </c>
      <c r="GE32" s="273">
        <f t="shared" si="85"/>
        <v>5</v>
      </c>
      <c r="GF32" s="187">
        <f t="shared" si="86"/>
        <v>1</v>
      </c>
      <c r="GG32" s="273">
        <f t="shared" si="87"/>
        <v>3</v>
      </c>
      <c r="GH32" s="187">
        <f t="shared" si="88"/>
        <v>0.6</v>
      </c>
      <c r="GI32" s="187">
        <f t="shared" si="101"/>
        <v>0.6</v>
      </c>
      <c r="GJ32" s="157"/>
    </row>
    <row r="33" spans="1:192" ht="37.799999999999997" customHeight="1" x14ac:dyDescent="0.2">
      <c r="A33" s="148">
        <v>25</v>
      </c>
      <c r="B33" s="133"/>
      <c r="C33" s="133"/>
      <c r="D33" s="274"/>
      <c r="E33" s="133"/>
      <c r="F33" s="275"/>
      <c r="G33" s="133"/>
      <c r="H33" s="133" t="s">
        <v>455</v>
      </c>
      <c r="I33" s="132"/>
      <c r="J33" s="132"/>
      <c r="K33" s="132"/>
      <c r="L33" s="132"/>
      <c r="M33" s="132"/>
      <c r="N33" s="132"/>
      <c r="O33" s="132"/>
      <c r="P33" s="132"/>
      <c r="Q33" s="132"/>
      <c r="R33" s="132"/>
      <c r="S33" s="132"/>
      <c r="T33" s="132"/>
      <c r="U33" s="132"/>
      <c r="V33" s="132"/>
      <c r="W33" s="132"/>
      <c r="X33" s="132"/>
      <c r="Y33" s="132"/>
      <c r="Z33" s="132"/>
      <c r="AA33" s="132"/>
      <c r="AB33" s="132"/>
      <c r="AC33" s="155">
        <f t="shared" si="0"/>
        <v>0</v>
      </c>
      <c r="AD33" s="149">
        <f t="shared" si="1"/>
        <v>1</v>
      </c>
      <c r="AE33" s="155" t="str">
        <f t="shared" si="2"/>
        <v>3 - Moderado</v>
      </c>
      <c r="AF33" s="149">
        <f t="shared" si="3"/>
        <v>0.6</v>
      </c>
      <c r="AG33" s="156" t="str">
        <f t="shared" si="89"/>
        <v/>
      </c>
      <c r="AH33" s="149">
        <f t="shared" si="4"/>
        <v>0.6</v>
      </c>
      <c r="AI33" s="133"/>
      <c r="AJ33" s="133"/>
      <c r="AK33" s="133"/>
      <c r="AL33" s="133"/>
      <c r="AM33" s="134"/>
      <c r="AN33" s="164"/>
      <c r="AO33" s="164"/>
      <c r="AP33" s="134"/>
      <c r="AQ33" s="134"/>
      <c r="AR33" s="164"/>
      <c r="AS33" s="164"/>
      <c r="AT33" s="134"/>
      <c r="AU33" s="134"/>
      <c r="AV33" s="164"/>
      <c r="AW33" s="164"/>
      <c r="AX33" s="134"/>
      <c r="AY33" s="134"/>
      <c r="AZ33" s="164"/>
      <c r="BA33" s="164"/>
      <c r="BB33" s="134"/>
      <c r="BC33" s="134"/>
      <c r="BD33" s="164"/>
      <c r="BE33" s="164"/>
      <c r="BF33" s="134"/>
      <c r="BG33" s="134"/>
      <c r="BH33" s="164"/>
      <c r="BI33" s="164"/>
      <c r="BJ33" s="134"/>
      <c r="BK33" s="134"/>
      <c r="BL33" s="164"/>
      <c r="BM33" s="164"/>
      <c r="BN33" s="134"/>
      <c r="BO33" s="134"/>
      <c r="BP33" s="164"/>
      <c r="BQ33" s="164"/>
      <c r="BR33" s="134"/>
      <c r="BS33" s="134"/>
      <c r="BT33" s="164"/>
      <c r="BU33" s="164"/>
      <c r="BV33" s="134"/>
      <c r="BW33" s="134"/>
      <c r="BX33" s="164"/>
      <c r="BY33" s="164"/>
      <c r="BZ33" s="134"/>
      <c r="CA33" s="134"/>
      <c r="CB33" s="164"/>
      <c r="CC33" s="164"/>
      <c r="CD33" s="134"/>
      <c r="CE33" s="134"/>
      <c r="CF33" s="164"/>
      <c r="CG33" s="164"/>
      <c r="CH33" s="134"/>
      <c r="CI33" s="164"/>
      <c r="CJ33" s="164"/>
      <c r="CK33" s="134"/>
      <c r="CL33" s="159" t="str">
        <f t="shared" si="90"/>
        <v>5 - Muy Alta</v>
      </c>
      <c r="CM33" s="165">
        <f t="shared" si="5"/>
        <v>1</v>
      </c>
      <c r="CN33" s="159" t="str">
        <f t="shared" si="91"/>
        <v>3 - Moderado</v>
      </c>
      <c r="CO33" s="165">
        <f t="shared" si="92"/>
        <v>0.6</v>
      </c>
      <c r="CP33" s="145" t="str">
        <f t="shared" si="6"/>
        <v>ALTO</v>
      </c>
      <c r="CQ33" s="149">
        <f t="shared" si="93"/>
        <v>0.6</v>
      </c>
      <c r="CR33" s="188"/>
      <c r="CS33" s="145">
        <f t="shared" si="94"/>
        <v>5</v>
      </c>
      <c r="CT33" s="134"/>
      <c r="CU33" s="188"/>
      <c r="CV33" s="188"/>
      <c r="CW33" s="158"/>
      <c r="CX33" s="160">
        <f t="shared" si="7"/>
        <v>0</v>
      </c>
      <c r="CY33" s="161">
        <f t="shared" si="95"/>
        <v>3</v>
      </c>
      <c r="CZ33" s="160" t="str">
        <f t="shared" si="96"/>
        <v>Moderado</v>
      </c>
      <c r="DA33" s="153">
        <f t="shared" si="97"/>
        <v>0.6</v>
      </c>
      <c r="DB33" s="154">
        <f t="shared" si="98"/>
        <v>0</v>
      </c>
      <c r="DC33" s="154">
        <f t="shared" si="8"/>
        <v>0</v>
      </c>
      <c r="DD33" s="160">
        <f t="shared" si="99"/>
        <v>0</v>
      </c>
      <c r="DE33" s="273">
        <f t="shared" si="9"/>
        <v>5</v>
      </c>
      <c r="DF33" s="187">
        <f t="shared" si="10"/>
        <v>1</v>
      </c>
      <c r="DG33" s="273">
        <f t="shared" si="100"/>
        <v>3</v>
      </c>
      <c r="DH33" s="273"/>
      <c r="DI33" s="187">
        <f t="shared" si="11"/>
        <v>0.6</v>
      </c>
      <c r="DJ33" s="154">
        <f t="shared" si="12"/>
        <v>0</v>
      </c>
      <c r="DK33" s="154">
        <f t="shared" si="13"/>
        <v>0</v>
      </c>
      <c r="DL33" s="160">
        <f t="shared" si="14"/>
        <v>0</v>
      </c>
      <c r="DM33" s="273">
        <f t="shared" si="15"/>
        <v>5</v>
      </c>
      <c r="DN33" s="187">
        <f t="shared" si="16"/>
        <v>1</v>
      </c>
      <c r="DO33" s="273">
        <f t="shared" si="17"/>
        <v>3</v>
      </c>
      <c r="DP33" s="187">
        <f t="shared" si="18"/>
        <v>0.6</v>
      </c>
      <c r="DQ33" s="154">
        <f t="shared" si="19"/>
        <v>0</v>
      </c>
      <c r="DR33" s="154">
        <f t="shared" si="20"/>
        <v>0</v>
      </c>
      <c r="DS33" s="160">
        <f t="shared" si="21"/>
        <v>0</v>
      </c>
      <c r="DT33" s="273">
        <f t="shared" si="22"/>
        <v>5</v>
      </c>
      <c r="DU33" s="187">
        <f t="shared" si="23"/>
        <v>1</v>
      </c>
      <c r="DV33" s="273">
        <f t="shared" si="24"/>
        <v>3</v>
      </c>
      <c r="DW33" s="187">
        <f t="shared" si="25"/>
        <v>0.6</v>
      </c>
      <c r="DX33" s="154">
        <f t="shared" si="26"/>
        <v>0</v>
      </c>
      <c r="DY33" s="154">
        <f t="shared" si="27"/>
        <v>0</v>
      </c>
      <c r="DZ33" s="160">
        <f t="shared" si="28"/>
        <v>0</v>
      </c>
      <c r="EA33" s="273">
        <f t="shared" si="29"/>
        <v>5</v>
      </c>
      <c r="EB33" s="187">
        <f t="shared" si="30"/>
        <v>1</v>
      </c>
      <c r="EC33" s="273">
        <f t="shared" si="31"/>
        <v>3</v>
      </c>
      <c r="ED33" s="187">
        <f t="shared" si="32"/>
        <v>0.6</v>
      </c>
      <c r="EE33" s="154">
        <f t="shared" si="33"/>
        <v>0</v>
      </c>
      <c r="EF33" s="154">
        <f t="shared" si="34"/>
        <v>0</v>
      </c>
      <c r="EG33" s="160">
        <f t="shared" si="35"/>
        <v>0</v>
      </c>
      <c r="EH33" s="273">
        <f t="shared" si="36"/>
        <v>5</v>
      </c>
      <c r="EI33" s="187">
        <f t="shared" si="37"/>
        <v>1</v>
      </c>
      <c r="EJ33" s="273">
        <f t="shared" si="38"/>
        <v>3</v>
      </c>
      <c r="EK33" s="187">
        <f t="shared" si="39"/>
        <v>0.6</v>
      </c>
      <c r="EL33" s="154">
        <f t="shared" si="40"/>
        <v>0</v>
      </c>
      <c r="EM33" s="154">
        <f t="shared" si="41"/>
        <v>0</v>
      </c>
      <c r="EN33" s="160">
        <f t="shared" si="42"/>
        <v>0</v>
      </c>
      <c r="EO33" s="273">
        <f t="shared" si="43"/>
        <v>5</v>
      </c>
      <c r="EP33" s="187">
        <f t="shared" si="44"/>
        <v>1</v>
      </c>
      <c r="EQ33" s="273">
        <f t="shared" si="45"/>
        <v>3</v>
      </c>
      <c r="ER33" s="187">
        <f t="shared" si="46"/>
        <v>0.6</v>
      </c>
      <c r="ES33" s="154">
        <f t="shared" si="47"/>
        <v>0</v>
      </c>
      <c r="ET33" s="154">
        <f t="shared" si="48"/>
        <v>0</v>
      </c>
      <c r="EU33" s="160">
        <f t="shared" si="49"/>
        <v>0</v>
      </c>
      <c r="EV33" s="273">
        <f t="shared" si="50"/>
        <v>5</v>
      </c>
      <c r="EW33" s="187">
        <f t="shared" si="51"/>
        <v>1</v>
      </c>
      <c r="EX33" s="273">
        <f t="shared" si="52"/>
        <v>3</v>
      </c>
      <c r="EY33" s="187">
        <f t="shared" si="53"/>
        <v>0.6</v>
      </c>
      <c r="EZ33" s="154">
        <f t="shared" si="54"/>
        <v>0</v>
      </c>
      <c r="FA33" s="154">
        <f t="shared" si="55"/>
        <v>0</v>
      </c>
      <c r="FB33" s="160">
        <f t="shared" si="56"/>
        <v>0</v>
      </c>
      <c r="FC33" s="273">
        <f t="shared" si="57"/>
        <v>5</v>
      </c>
      <c r="FD33" s="187">
        <f t="shared" si="58"/>
        <v>1</v>
      </c>
      <c r="FE33" s="273">
        <f t="shared" si="59"/>
        <v>3</v>
      </c>
      <c r="FF33" s="187">
        <f t="shared" si="60"/>
        <v>0.6</v>
      </c>
      <c r="FG33" s="154">
        <f t="shared" si="61"/>
        <v>0</v>
      </c>
      <c r="FH33" s="154">
        <f t="shared" si="62"/>
        <v>0</v>
      </c>
      <c r="FI33" s="160">
        <f t="shared" si="63"/>
        <v>0</v>
      </c>
      <c r="FJ33" s="273">
        <f t="shared" si="64"/>
        <v>5</v>
      </c>
      <c r="FK33" s="187">
        <f t="shared" si="65"/>
        <v>1</v>
      </c>
      <c r="FL33" s="273">
        <f t="shared" si="66"/>
        <v>3</v>
      </c>
      <c r="FM33" s="187">
        <f t="shared" si="67"/>
        <v>0.6</v>
      </c>
      <c r="FN33" s="154">
        <f t="shared" si="68"/>
        <v>0</v>
      </c>
      <c r="FO33" s="154">
        <f t="shared" si="69"/>
        <v>0</v>
      </c>
      <c r="FP33" s="160">
        <f t="shared" si="70"/>
        <v>0</v>
      </c>
      <c r="FQ33" s="273">
        <f t="shared" si="71"/>
        <v>5</v>
      </c>
      <c r="FR33" s="187">
        <f t="shared" si="72"/>
        <v>1</v>
      </c>
      <c r="FS33" s="273">
        <f t="shared" si="73"/>
        <v>3</v>
      </c>
      <c r="FT33" s="187">
        <f t="shared" si="74"/>
        <v>0.6</v>
      </c>
      <c r="FU33" s="154">
        <f t="shared" si="75"/>
        <v>0</v>
      </c>
      <c r="FV33" s="154">
        <f t="shared" si="76"/>
        <v>0</v>
      </c>
      <c r="FW33" s="160">
        <f t="shared" si="77"/>
        <v>0</v>
      </c>
      <c r="FX33" s="273">
        <f t="shared" si="78"/>
        <v>5</v>
      </c>
      <c r="FY33" s="187">
        <f t="shared" si="79"/>
        <v>1</v>
      </c>
      <c r="FZ33" s="273">
        <f t="shared" si="80"/>
        <v>3</v>
      </c>
      <c r="GA33" s="187">
        <f t="shared" si="81"/>
        <v>0.6</v>
      </c>
      <c r="GB33" s="154">
        <f t="shared" si="82"/>
        <v>0</v>
      </c>
      <c r="GC33" s="154">
        <f t="shared" si="83"/>
        <v>0</v>
      </c>
      <c r="GD33" s="160">
        <f t="shared" si="84"/>
        <v>0</v>
      </c>
      <c r="GE33" s="273">
        <f t="shared" si="85"/>
        <v>5</v>
      </c>
      <c r="GF33" s="187">
        <f t="shared" si="86"/>
        <v>1</v>
      </c>
      <c r="GG33" s="273">
        <f t="shared" si="87"/>
        <v>3</v>
      </c>
      <c r="GH33" s="187">
        <f t="shared" si="88"/>
        <v>0.6</v>
      </c>
      <c r="GI33" s="187">
        <f t="shared" si="101"/>
        <v>0.6</v>
      </c>
      <c r="GJ33" s="157"/>
    </row>
    <row r="34" spans="1:192" ht="37.799999999999997" customHeight="1" x14ac:dyDescent="0.2">
      <c r="A34" s="148">
        <v>26</v>
      </c>
      <c r="B34" s="133"/>
      <c r="C34" s="133"/>
      <c r="D34" s="274"/>
      <c r="E34" s="133"/>
      <c r="F34" s="275"/>
      <c r="G34" s="133"/>
      <c r="H34" s="133" t="s">
        <v>455</v>
      </c>
      <c r="I34" s="132"/>
      <c r="J34" s="132"/>
      <c r="K34" s="132"/>
      <c r="L34" s="132"/>
      <c r="M34" s="132"/>
      <c r="N34" s="132"/>
      <c r="O34" s="132"/>
      <c r="P34" s="132"/>
      <c r="Q34" s="132"/>
      <c r="R34" s="132"/>
      <c r="S34" s="132"/>
      <c r="T34" s="132"/>
      <c r="U34" s="132"/>
      <c r="V34" s="132"/>
      <c r="W34" s="132"/>
      <c r="X34" s="132"/>
      <c r="Y34" s="132"/>
      <c r="Z34" s="132"/>
      <c r="AA34" s="132"/>
      <c r="AB34" s="132"/>
      <c r="AC34" s="155">
        <f t="shared" si="0"/>
        <v>0</v>
      </c>
      <c r="AD34" s="149">
        <f t="shared" si="1"/>
        <v>1</v>
      </c>
      <c r="AE34" s="155" t="str">
        <f t="shared" si="2"/>
        <v>3 - Moderado</v>
      </c>
      <c r="AF34" s="149">
        <f t="shared" si="3"/>
        <v>0.6</v>
      </c>
      <c r="AG34" s="156" t="str">
        <f t="shared" si="89"/>
        <v/>
      </c>
      <c r="AH34" s="149">
        <f t="shared" si="4"/>
        <v>0.6</v>
      </c>
      <c r="AI34" s="133"/>
      <c r="AJ34" s="133"/>
      <c r="AK34" s="133"/>
      <c r="AL34" s="133"/>
      <c r="AM34" s="134"/>
      <c r="AN34" s="164"/>
      <c r="AO34" s="164"/>
      <c r="AP34" s="134"/>
      <c r="AQ34" s="134"/>
      <c r="AR34" s="164"/>
      <c r="AS34" s="164"/>
      <c r="AT34" s="134"/>
      <c r="AU34" s="134"/>
      <c r="AV34" s="164"/>
      <c r="AW34" s="164"/>
      <c r="AX34" s="134"/>
      <c r="AY34" s="134"/>
      <c r="AZ34" s="164"/>
      <c r="BA34" s="164"/>
      <c r="BB34" s="134"/>
      <c r="BC34" s="134"/>
      <c r="BD34" s="164"/>
      <c r="BE34" s="164"/>
      <c r="BF34" s="134"/>
      <c r="BG34" s="134"/>
      <c r="BH34" s="164"/>
      <c r="BI34" s="164"/>
      <c r="BJ34" s="134"/>
      <c r="BK34" s="134"/>
      <c r="BL34" s="164"/>
      <c r="BM34" s="164"/>
      <c r="BN34" s="134"/>
      <c r="BO34" s="134"/>
      <c r="BP34" s="164"/>
      <c r="BQ34" s="164"/>
      <c r="BR34" s="134"/>
      <c r="BS34" s="134"/>
      <c r="BT34" s="164"/>
      <c r="BU34" s="164"/>
      <c r="BV34" s="134"/>
      <c r="BW34" s="134"/>
      <c r="BX34" s="164"/>
      <c r="BY34" s="164"/>
      <c r="BZ34" s="134"/>
      <c r="CA34" s="134"/>
      <c r="CB34" s="164"/>
      <c r="CC34" s="164"/>
      <c r="CD34" s="134"/>
      <c r="CE34" s="134"/>
      <c r="CF34" s="164"/>
      <c r="CG34" s="164"/>
      <c r="CH34" s="134"/>
      <c r="CI34" s="164"/>
      <c r="CJ34" s="164"/>
      <c r="CK34" s="134"/>
      <c r="CL34" s="159" t="str">
        <f t="shared" si="90"/>
        <v>5 - Muy Alta</v>
      </c>
      <c r="CM34" s="165">
        <f t="shared" si="5"/>
        <v>1</v>
      </c>
      <c r="CN34" s="159" t="str">
        <f t="shared" si="91"/>
        <v>3 - Moderado</v>
      </c>
      <c r="CO34" s="165">
        <f t="shared" si="92"/>
        <v>0.6</v>
      </c>
      <c r="CP34" s="145" t="str">
        <f t="shared" si="6"/>
        <v>ALTO</v>
      </c>
      <c r="CQ34" s="149">
        <f t="shared" si="93"/>
        <v>0.6</v>
      </c>
      <c r="CR34" s="188"/>
      <c r="CS34" s="145">
        <f t="shared" si="94"/>
        <v>5</v>
      </c>
      <c r="CT34" s="134"/>
      <c r="CU34" s="188"/>
      <c r="CV34" s="188"/>
      <c r="CW34" s="158"/>
      <c r="CX34" s="160">
        <f t="shared" si="7"/>
        <v>0</v>
      </c>
      <c r="CY34" s="161">
        <f t="shared" si="95"/>
        <v>3</v>
      </c>
      <c r="CZ34" s="160" t="str">
        <f t="shared" si="96"/>
        <v>Moderado</v>
      </c>
      <c r="DA34" s="153">
        <f t="shared" si="97"/>
        <v>0.6</v>
      </c>
      <c r="DB34" s="154">
        <f t="shared" si="98"/>
        <v>0</v>
      </c>
      <c r="DC34" s="154">
        <f t="shared" si="8"/>
        <v>0</v>
      </c>
      <c r="DD34" s="160">
        <f t="shared" si="99"/>
        <v>0</v>
      </c>
      <c r="DE34" s="273">
        <f t="shared" si="9"/>
        <v>5</v>
      </c>
      <c r="DF34" s="187">
        <f t="shared" si="10"/>
        <v>1</v>
      </c>
      <c r="DG34" s="273">
        <f t="shared" si="100"/>
        <v>3</v>
      </c>
      <c r="DH34" s="273"/>
      <c r="DI34" s="187">
        <f t="shared" si="11"/>
        <v>0.6</v>
      </c>
      <c r="DJ34" s="154">
        <f t="shared" si="12"/>
        <v>0</v>
      </c>
      <c r="DK34" s="154">
        <f t="shared" si="13"/>
        <v>0</v>
      </c>
      <c r="DL34" s="160">
        <f t="shared" si="14"/>
        <v>0</v>
      </c>
      <c r="DM34" s="273">
        <f t="shared" si="15"/>
        <v>5</v>
      </c>
      <c r="DN34" s="187">
        <f t="shared" si="16"/>
        <v>1</v>
      </c>
      <c r="DO34" s="273">
        <f t="shared" si="17"/>
        <v>3</v>
      </c>
      <c r="DP34" s="187">
        <f t="shared" si="18"/>
        <v>0.6</v>
      </c>
      <c r="DQ34" s="154">
        <f t="shared" si="19"/>
        <v>0</v>
      </c>
      <c r="DR34" s="154">
        <f t="shared" si="20"/>
        <v>0</v>
      </c>
      <c r="DS34" s="160">
        <f t="shared" si="21"/>
        <v>0</v>
      </c>
      <c r="DT34" s="273">
        <f t="shared" si="22"/>
        <v>5</v>
      </c>
      <c r="DU34" s="187">
        <f t="shared" si="23"/>
        <v>1</v>
      </c>
      <c r="DV34" s="273">
        <f t="shared" si="24"/>
        <v>3</v>
      </c>
      <c r="DW34" s="187">
        <f t="shared" si="25"/>
        <v>0.6</v>
      </c>
      <c r="DX34" s="154">
        <f t="shared" si="26"/>
        <v>0</v>
      </c>
      <c r="DY34" s="154">
        <f t="shared" si="27"/>
        <v>0</v>
      </c>
      <c r="DZ34" s="160">
        <f t="shared" si="28"/>
        <v>0</v>
      </c>
      <c r="EA34" s="273">
        <f t="shared" si="29"/>
        <v>5</v>
      </c>
      <c r="EB34" s="187">
        <f t="shared" si="30"/>
        <v>1</v>
      </c>
      <c r="EC34" s="273">
        <f t="shared" si="31"/>
        <v>3</v>
      </c>
      <c r="ED34" s="187">
        <f t="shared" si="32"/>
        <v>0.6</v>
      </c>
      <c r="EE34" s="154">
        <f t="shared" si="33"/>
        <v>0</v>
      </c>
      <c r="EF34" s="154">
        <f t="shared" si="34"/>
        <v>0</v>
      </c>
      <c r="EG34" s="160">
        <f t="shared" si="35"/>
        <v>0</v>
      </c>
      <c r="EH34" s="273">
        <f t="shared" si="36"/>
        <v>5</v>
      </c>
      <c r="EI34" s="187">
        <f t="shared" si="37"/>
        <v>1</v>
      </c>
      <c r="EJ34" s="273">
        <f t="shared" si="38"/>
        <v>3</v>
      </c>
      <c r="EK34" s="187">
        <f t="shared" si="39"/>
        <v>0.6</v>
      </c>
      <c r="EL34" s="154">
        <f t="shared" si="40"/>
        <v>0</v>
      </c>
      <c r="EM34" s="154">
        <f t="shared" si="41"/>
        <v>0</v>
      </c>
      <c r="EN34" s="160">
        <f t="shared" si="42"/>
        <v>0</v>
      </c>
      <c r="EO34" s="273">
        <f t="shared" si="43"/>
        <v>5</v>
      </c>
      <c r="EP34" s="187">
        <f t="shared" si="44"/>
        <v>1</v>
      </c>
      <c r="EQ34" s="273">
        <f t="shared" si="45"/>
        <v>3</v>
      </c>
      <c r="ER34" s="187">
        <f t="shared" si="46"/>
        <v>0.6</v>
      </c>
      <c r="ES34" s="154">
        <f t="shared" si="47"/>
        <v>0</v>
      </c>
      <c r="ET34" s="154">
        <f t="shared" si="48"/>
        <v>0</v>
      </c>
      <c r="EU34" s="160">
        <f t="shared" si="49"/>
        <v>0</v>
      </c>
      <c r="EV34" s="273">
        <f t="shared" si="50"/>
        <v>5</v>
      </c>
      <c r="EW34" s="187">
        <f t="shared" si="51"/>
        <v>1</v>
      </c>
      <c r="EX34" s="273">
        <f t="shared" si="52"/>
        <v>3</v>
      </c>
      <c r="EY34" s="187">
        <f t="shared" si="53"/>
        <v>0.6</v>
      </c>
      <c r="EZ34" s="154">
        <f t="shared" si="54"/>
        <v>0</v>
      </c>
      <c r="FA34" s="154">
        <f t="shared" si="55"/>
        <v>0</v>
      </c>
      <c r="FB34" s="160">
        <f t="shared" si="56"/>
        <v>0</v>
      </c>
      <c r="FC34" s="273">
        <f t="shared" si="57"/>
        <v>5</v>
      </c>
      <c r="FD34" s="187">
        <f t="shared" si="58"/>
        <v>1</v>
      </c>
      <c r="FE34" s="273">
        <f t="shared" si="59"/>
        <v>3</v>
      </c>
      <c r="FF34" s="187">
        <f t="shared" si="60"/>
        <v>0.6</v>
      </c>
      <c r="FG34" s="154">
        <f t="shared" si="61"/>
        <v>0</v>
      </c>
      <c r="FH34" s="154">
        <f t="shared" si="62"/>
        <v>0</v>
      </c>
      <c r="FI34" s="160">
        <f t="shared" si="63"/>
        <v>0</v>
      </c>
      <c r="FJ34" s="273">
        <f t="shared" si="64"/>
        <v>5</v>
      </c>
      <c r="FK34" s="187">
        <f t="shared" si="65"/>
        <v>1</v>
      </c>
      <c r="FL34" s="273">
        <f t="shared" si="66"/>
        <v>3</v>
      </c>
      <c r="FM34" s="187">
        <f t="shared" si="67"/>
        <v>0.6</v>
      </c>
      <c r="FN34" s="154">
        <f t="shared" si="68"/>
        <v>0</v>
      </c>
      <c r="FO34" s="154">
        <f t="shared" si="69"/>
        <v>0</v>
      </c>
      <c r="FP34" s="160">
        <f t="shared" si="70"/>
        <v>0</v>
      </c>
      <c r="FQ34" s="273">
        <f t="shared" si="71"/>
        <v>5</v>
      </c>
      <c r="FR34" s="187">
        <f t="shared" si="72"/>
        <v>1</v>
      </c>
      <c r="FS34" s="273">
        <f t="shared" si="73"/>
        <v>3</v>
      </c>
      <c r="FT34" s="187">
        <f t="shared" si="74"/>
        <v>0.6</v>
      </c>
      <c r="FU34" s="154">
        <f t="shared" si="75"/>
        <v>0</v>
      </c>
      <c r="FV34" s="154">
        <f t="shared" si="76"/>
        <v>0</v>
      </c>
      <c r="FW34" s="160">
        <f t="shared" si="77"/>
        <v>0</v>
      </c>
      <c r="FX34" s="273">
        <f t="shared" si="78"/>
        <v>5</v>
      </c>
      <c r="FY34" s="187">
        <f t="shared" si="79"/>
        <v>1</v>
      </c>
      <c r="FZ34" s="273">
        <f t="shared" si="80"/>
        <v>3</v>
      </c>
      <c r="GA34" s="187">
        <f t="shared" si="81"/>
        <v>0.6</v>
      </c>
      <c r="GB34" s="154">
        <f t="shared" si="82"/>
        <v>0</v>
      </c>
      <c r="GC34" s="154">
        <f t="shared" si="83"/>
        <v>0</v>
      </c>
      <c r="GD34" s="160">
        <f t="shared" si="84"/>
        <v>0</v>
      </c>
      <c r="GE34" s="273">
        <f t="shared" si="85"/>
        <v>5</v>
      </c>
      <c r="GF34" s="187">
        <f t="shared" si="86"/>
        <v>1</v>
      </c>
      <c r="GG34" s="273">
        <f t="shared" si="87"/>
        <v>3</v>
      </c>
      <c r="GH34" s="187">
        <f t="shared" si="88"/>
        <v>0.6</v>
      </c>
      <c r="GI34" s="187">
        <f t="shared" si="101"/>
        <v>0.6</v>
      </c>
      <c r="GJ34" s="157"/>
    </row>
    <row r="35" spans="1:192" ht="37.799999999999997" customHeight="1" x14ac:dyDescent="0.2">
      <c r="A35" s="148">
        <v>27</v>
      </c>
      <c r="B35" s="133"/>
      <c r="C35" s="133"/>
      <c r="D35" s="274"/>
      <c r="E35" s="133"/>
      <c r="F35" s="275"/>
      <c r="G35" s="133"/>
      <c r="H35" s="133" t="s">
        <v>455</v>
      </c>
      <c r="I35" s="132"/>
      <c r="J35" s="132"/>
      <c r="K35" s="132"/>
      <c r="L35" s="132"/>
      <c r="M35" s="132"/>
      <c r="N35" s="132"/>
      <c r="O35" s="132"/>
      <c r="P35" s="132"/>
      <c r="Q35" s="132"/>
      <c r="R35" s="132"/>
      <c r="S35" s="132"/>
      <c r="T35" s="132"/>
      <c r="U35" s="132"/>
      <c r="V35" s="132"/>
      <c r="W35" s="132"/>
      <c r="X35" s="132"/>
      <c r="Y35" s="132"/>
      <c r="Z35" s="132"/>
      <c r="AA35" s="132"/>
      <c r="AB35" s="132"/>
      <c r="AC35" s="155">
        <f t="shared" si="0"/>
        <v>0</v>
      </c>
      <c r="AD35" s="149">
        <f t="shared" si="1"/>
        <v>1</v>
      </c>
      <c r="AE35" s="155" t="str">
        <f t="shared" si="2"/>
        <v>3 - Moderado</v>
      </c>
      <c r="AF35" s="149">
        <f t="shared" si="3"/>
        <v>0.6</v>
      </c>
      <c r="AG35" s="156" t="str">
        <f t="shared" si="89"/>
        <v/>
      </c>
      <c r="AH35" s="149">
        <f t="shared" si="4"/>
        <v>0.6</v>
      </c>
      <c r="AI35" s="133"/>
      <c r="AJ35" s="133"/>
      <c r="AK35" s="133"/>
      <c r="AL35" s="133"/>
      <c r="AM35" s="134"/>
      <c r="AN35" s="164"/>
      <c r="AO35" s="164"/>
      <c r="AP35" s="134"/>
      <c r="AQ35" s="134"/>
      <c r="AR35" s="164"/>
      <c r="AS35" s="164"/>
      <c r="AT35" s="134"/>
      <c r="AU35" s="134"/>
      <c r="AV35" s="164"/>
      <c r="AW35" s="164"/>
      <c r="AX35" s="134"/>
      <c r="AY35" s="134"/>
      <c r="AZ35" s="164"/>
      <c r="BA35" s="164"/>
      <c r="BB35" s="134"/>
      <c r="BC35" s="134"/>
      <c r="BD35" s="164"/>
      <c r="BE35" s="164"/>
      <c r="BF35" s="134"/>
      <c r="BG35" s="134"/>
      <c r="BH35" s="164"/>
      <c r="BI35" s="164"/>
      <c r="BJ35" s="134"/>
      <c r="BK35" s="134"/>
      <c r="BL35" s="164"/>
      <c r="BM35" s="164"/>
      <c r="BN35" s="134"/>
      <c r="BO35" s="134"/>
      <c r="BP35" s="164"/>
      <c r="BQ35" s="164"/>
      <c r="BR35" s="134"/>
      <c r="BS35" s="134"/>
      <c r="BT35" s="164"/>
      <c r="BU35" s="164"/>
      <c r="BV35" s="134"/>
      <c r="BW35" s="134"/>
      <c r="BX35" s="164"/>
      <c r="BY35" s="164"/>
      <c r="BZ35" s="134"/>
      <c r="CA35" s="134"/>
      <c r="CB35" s="164"/>
      <c r="CC35" s="164"/>
      <c r="CD35" s="134"/>
      <c r="CE35" s="134"/>
      <c r="CF35" s="164"/>
      <c r="CG35" s="164"/>
      <c r="CH35" s="134"/>
      <c r="CI35" s="164"/>
      <c r="CJ35" s="164"/>
      <c r="CK35" s="134"/>
      <c r="CL35" s="159" t="str">
        <f t="shared" si="90"/>
        <v>5 - Muy Alta</v>
      </c>
      <c r="CM35" s="165">
        <f t="shared" si="5"/>
        <v>1</v>
      </c>
      <c r="CN35" s="159" t="str">
        <f t="shared" si="91"/>
        <v>3 - Moderado</v>
      </c>
      <c r="CO35" s="165">
        <f t="shared" si="92"/>
        <v>0.6</v>
      </c>
      <c r="CP35" s="145" t="str">
        <f t="shared" si="6"/>
        <v>ALTO</v>
      </c>
      <c r="CQ35" s="149">
        <f t="shared" si="93"/>
        <v>0.6</v>
      </c>
      <c r="CR35" s="188"/>
      <c r="CS35" s="145">
        <f t="shared" si="94"/>
        <v>5</v>
      </c>
      <c r="CT35" s="134"/>
      <c r="CU35" s="188"/>
      <c r="CV35" s="188"/>
      <c r="CW35" s="158"/>
      <c r="CX35" s="160">
        <f t="shared" si="7"/>
        <v>0</v>
      </c>
      <c r="CY35" s="161">
        <f t="shared" si="95"/>
        <v>3</v>
      </c>
      <c r="CZ35" s="160" t="str">
        <f t="shared" si="96"/>
        <v>Moderado</v>
      </c>
      <c r="DA35" s="153">
        <f t="shared" si="97"/>
        <v>0.6</v>
      </c>
      <c r="DB35" s="154">
        <f t="shared" si="98"/>
        <v>0</v>
      </c>
      <c r="DC35" s="154">
        <f t="shared" si="8"/>
        <v>0</v>
      </c>
      <c r="DD35" s="160">
        <f t="shared" si="99"/>
        <v>0</v>
      </c>
      <c r="DE35" s="273">
        <f t="shared" si="9"/>
        <v>5</v>
      </c>
      <c r="DF35" s="187">
        <f t="shared" si="10"/>
        <v>1</v>
      </c>
      <c r="DG35" s="273">
        <f t="shared" si="100"/>
        <v>3</v>
      </c>
      <c r="DH35" s="273"/>
      <c r="DI35" s="187">
        <f t="shared" si="11"/>
        <v>0.6</v>
      </c>
      <c r="DJ35" s="154">
        <f t="shared" si="12"/>
        <v>0</v>
      </c>
      <c r="DK35" s="154">
        <f t="shared" si="13"/>
        <v>0</v>
      </c>
      <c r="DL35" s="160">
        <f t="shared" si="14"/>
        <v>0</v>
      </c>
      <c r="DM35" s="273">
        <f t="shared" si="15"/>
        <v>5</v>
      </c>
      <c r="DN35" s="187">
        <f t="shared" si="16"/>
        <v>1</v>
      </c>
      <c r="DO35" s="273">
        <f t="shared" si="17"/>
        <v>3</v>
      </c>
      <c r="DP35" s="187">
        <f t="shared" si="18"/>
        <v>0.6</v>
      </c>
      <c r="DQ35" s="154">
        <f t="shared" si="19"/>
        <v>0</v>
      </c>
      <c r="DR35" s="154">
        <f t="shared" si="20"/>
        <v>0</v>
      </c>
      <c r="DS35" s="160">
        <f t="shared" si="21"/>
        <v>0</v>
      </c>
      <c r="DT35" s="273">
        <f t="shared" si="22"/>
        <v>5</v>
      </c>
      <c r="DU35" s="187">
        <f t="shared" si="23"/>
        <v>1</v>
      </c>
      <c r="DV35" s="273">
        <f t="shared" si="24"/>
        <v>3</v>
      </c>
      <c r="DW35" s="187">
        <f t="shared" si="25"/>
        <v>0.6</v>
      </c>
      <c r="DX35" s="154">
        <f t="shared" si="26"/>
        <v>0</v>
      </c>
      <c r="DY35" s="154">
        <f t="shared" si="27"/>
        <v>0</v>
      </c>
      <c r="DZ35" s="160">
        <f t="shared" si="28"/>
        <v>0</v>
      </c>
      <c r="EA35" s="273">
        <f t="shared" si="29"/>
        <v>5</v>
      </c>
      <c r="EB35" s="187">
        <f t="shared" si="30"/>
        <v>1</v>
      </c>
      <c r="EC35" s="273">
        <f t="shared" si="31"/>
        <v>3</v>
      </c>
      <c r="ED35" s="187">
        <f t="shared" si="32"/>
        <v>0.6</v>
      </c>
      <c r="EE35" s="154">
        <f t="shared" si="33"/>
        <v>0</v>
      </c>
      <c r="EF35" s="154">
        <f t="shared" si="34"/>
        <v>0</v>
      </c>
      <c r="EG35" s="160">
        <f t="shared" si="35"/>
        <v>0</v>
      </c>
      <c r="EH35" s="273">
        <f t="shared" si="36"/>
        <v>5</v>
      </c>
      <c r="EI35" s="187">
        <f t="shared" si="37"/>
        <v>1</v>
      </c>
      <c r="EJ35" s="273">
        <f t="shared" si="38"/>
        <v>3</v>
      </c>
      <c r="EK35" s="187">
        <f t="shared" si="39"/>
        <v>0.6</v>
      </c>
      <c r="EL35" s="154">
        <f t="shared" si="40"/>
        <v>0</v>
      </c>
      <c r="EM35" s="154">
        <f t="shared" si="41"/>
        <v>0</v>
      </c>
      <c r="EN35" s="160">
        <f t="shared" si="42"/>
        <v>0</v>
      </c>
      <c r="EO35" s="273">
        <f t="shared" si="43"/>
        <v>5</v>
      </c>
      <c r="EP35" s="187">
        <f t="shared" si="44"/>
        <v>1</v>
      </c>
      <c r="EQ35" s="273">
        <f t="shared" si="45"/>
        <v>3</v>
      </c>
      <c r="ER35" s="187">
        <f t="shared" si="46"/>
        <v>0.6</v>
      </c>
      <c r="ES35" s="154">
        <f t="shared" si="47"/>
        <v>0</v>
      </c>
      <c r="ET35" s="154">
        <f t="shared" si="48"/>
        <v>0</v>
      </c>
      <c r="EU35" s="160">
        <f t="shared" si="49"/>
        <v>0</v>
      </c>
      <c r="EV35" s="273">
        <f t="shared" si="50"/>
        <v>5</v>
      </c>
      <c r="EW35" s="187">
        <f t="shared" si="51"/>
        <v>1</v>
      </c>
      <c r="EX35" s="273">
        <f t="shared" si="52"/>
        <v>3</v>
      </c>
      <c r="EY35" s="187">
        <f t="shared" si="53"/>
        <v>0.6</v>
      </c>
      <c r="EZ35" s="154">
        <f t="shared" si="54"/>
        <v>0</v>
      </c>
      <c r="FA35" s="154">
        <f t="shared" si="55"/>
        <v>0</v>
      </c>
      <c r="FB35" s="160">
        <f t="shared" si="56"/>
        <v>0</v>
      </c>
      <c r="FC35" s="273">
        <f t="shared" si="57"/>
        <v>5</v>
      </c>
      <c r="FD35" s="187">
        <f t="shared" si="58"/>
        <v>1</v>
      </c>
      <c r="FE35" s="273">
        <f t="shared" si="59"/>
        <v>3</v>
      </c>
      <c r="FF35" s="187">
        <f t="shared" si="60"/>
        <v>0.6</v>
      </c>
      <c r="FG35" s="154">
        <f t="shared" si="61"/>
        <v>0</v>
      </c>
      <c r="FH35" s="154">
        <f t="shared" si="62"/>
        <v>0</v>
      </c>
      <c r="FI35" s="160">
        <f t="shared" si="63"/>
        <v>0</v>
      </c>
      <c r="FJ35" s="273">
        <f t="shared" si="64"/>
        <v>5</v>
      </c>
      <c r="FK35" s="187">
        <f t="shared" si="65"/>
        <v>1</v>
      </c>
      <c r="FL35" s="273">
        <f t="shared" si="66"/>
        <v>3</v>
      </c>
      <c r="FM35" s="187">
        <f t="shared" si="67"/>
        <v>0.6</v>
      </c>
      <c r="FN35" s="154">
        <f t="shared" si="68"/>
        <v>0</v>
      </c>
      <c r="FO35" s="154">
        <f t="shared" si="69"/>
        <v>0</v>
      </c>
      <c r="FP35" s="160">
        <f t="shared" si="70"/>
        <v>0</v>
      </c>
      <c r="FQ35" s="273">
        <f t="shared" si="71"/>
        <v>5</v>
      </c>
      <c r="FR35" s="187">
        <f t="shared" si="72"/>
        <v>1</v>
      </c>
      <c r="FS35" s="273">
        <f t="shared" si="73"/>
        <v>3</v>
      </c>
      <c r="FT35" s="187">
        <f t="shared" si="74"/>
        <v>0.6</v>
      </c>
      <c r="FU35" s="154">
        <f t="shared" si="75"/>
        <v>0</v>
      </c>
      <c r="FV35" s="154">
        <f t="shared" si="76"/>
        <v>0</v>
      </c>
      <c r="FW35" s="160">
        <f t="shared" si="77"/>
        <v>0</v>
      </c>
      <c r="FX35" s="273">
        <f t="shared" si="78"/>
        <v>5</v>
      </c>
      <c r="FY35" s="187">
        <f t="shared" si="79"/>
        <v>1</v>
      </c>
      <c r="FZ35" s="273">
        <f t="shared" si="80"/>
        <v>3</v>
      </c>
      <c r="GA35" s="187">
        <f t="shared" si="81"/>
        <v>0.6</v>
      </c>
      <c r="GB35" s="154">
        <f t="shared" si="82"/>
        <v>0</v>
      </c>
      <c r="GC35" s="154">
        <f t="shared" si="83"/>
        <v>0</v>
      </c>
      <c r="GD35" s="160">
        <f t="shared" si="84"/>
        <v>0</v>
      </c>
      <c r="GE35" s="273">
        <f t="shared" si="85"/>
        <v>5</v>
      </c>
      <c r="GF35" s="187">
        <f t="shared" si="86"/>
        <v>1</v>
      </c>
      <c r="GG35" s="273">
        <f t="shared" si="87"/>
        <v>3</v>
      </c>
      <c r="GH35" s="187">
        <f t="shared" si="88"/>
        <v>0.6</v>
      </c>
      <c r="GI35" s="187">
        <f t="shared" si="101"/>
        <v>0.6</v>
      </c>
      <c r="GJ35" s="157"/>
    </row>
    <row r="36" spans="1:192" ht="37.799999999999997" customHeight="1" x14ac:dyDescent="0.2">
      <c r="A36" s="148">
        <v>28</v>
      </c>
      <c r="B36" s="133"/>
      <c r="C36" s="133"/>
      <c r="D36" s="274"/>
      <c r="E36" s="133"/>
      <c r="F36" s="275"/>
      <c r="G36" s="133"/>
      <c r="H36" s="133" t="s">
        <v>455</v>
      </c>
      <c r="I36" s="132"/>
      <c r="J36" s="132"/>
      <c r="K36" s="132"/>
      <c r="L36" s="132"/>
      <c r="M36" s="132"/>
      <c r="N36" s="132"/>
      <c r="O36" s="132"/>
      <c r="P36" s="132"/>
      <c r="Q36" s="132"/>
      <c r="R36" s="132"/>
      <c r="S36" s="132"/>
      <c r="T36" s="132"/>
      <c r="U36" s="132"/>
      <c r="V36" s="132"/>
      <c r="W36" s="132"/>
      <c r="X36" s="132"/>
      <c r="Y36" s="132"/>
      <c r="Z36" s="132"/>
      <c r="AA36" s="132"/>
      <c r="AB36" s="132"/>
      <c r="AC36" s="155">
        <f t="shared" si="0"/>
        <v>0</v>
      </c>
      <c r="AD36" s="149">
        <f t="shared" si="1"/>
        <v>1</v>
      </c>
      <c r="AE36" s="155" t="str">
        <f t="shared" si="2"/>
        <v>3 - Moderado</v>
      </c>
      <c r="AF36" s="149">
        <f t="shared" si="3"/>
        <v>0.6</v>
      </c>
      <c r="AG36" s="156" t="str">
        <f t="shared" si="89"/>
        <v/>
      </c>
      <c r="AH36" s="149">
        <f t="shared" si="4"/>
        <v>0.6</v>
      </c>
      <c r="AI36" s="133"/>
      <c r="AJ36" s="133"/>
      <c r="AK36" s="133"/>
      <c r="AL36" s="133"/>
      <c r="AM36" s="134"/>
      <c r="AN36" s="164"/>
      <c r="AO36" s="164"/>
      <c r="AP36" s="134"/>
      <c r="AQ36" s="134"/>
      <c r="AR36" s="164"/>
      <c r="AS36" s="164"/>
      <c r="AT36" s="134"/>
      <c r="AU36" s="134"/>
      <c r="AV36" s="164"/>
      <c r="AW36" s="164"/>
      <c r="AX36" s="134"/>
      <c r="AY36" s="134"/>
      <c r="AZ36" s="164"/>
      <c r="BA36" s="164"/>
      <c r="BB36" s="134"/>
      <c r="BC36" s="134"/>
      <c r="BD36" s="164"/>
      <c r="BE36" s="164"/>
      <c r="BF36" s="134"/>
      <c r="BG36" s="134"/>
      <c r="BH36" s="164"/>
      <c r="BI36" s="164"/>
      <c r="BJ36" s="134"/>
      <c r="BK36" s="134"/>
      <c r="BL36" s="164"/>
      <c r="BM36" s="164"/>
      <c r="BN36" s="134"/>
      <c r="BO36" s="134"/>
      <c r="BP36" s="164"/>
      <c r="BQ36" s="164"/>
      <c r="BR36" s="134"/>
      <c r="BS36" s="134"/>
      <c r="BT36" s="164"/>
      <c r="BU36" s="164"/>
      <c r="BV36" s="134"/>
      <c r="BW36" s="134"/>
      <c r="BX36" s="164"/>
      <c r="BY36" s="164"/>
      <c r="BZ36" s="134"/>
      <c r="CA36" s="134"/>
      <c r="CB36" s="164"/>
      <c r="CC36" s="164"/>
      <c r="CD36" s="134"/>
      <c r="CE36" s="134"/>
      <c r="CF36" s="164"/>
      <c r="CG36" s="164"/>
      <c r="CH36" s="134"/>
      <c r="CI36" s="164"/>
      <c r="CJ36" s="164"/>
      <c r="CK36" s="134"/>
      <c r="CL36" s="159" t="str">
        <f t="shared" si="90"/>
        <v>5 - Muy Alta</v>
      </c>
      <c r="CM36" s="165">
        <f t="shared" si="5"/>
        <v>1</v>
      </c>
      <c r="CN36" s="159" t="str">
        <f t="shared" si="91"/>
        <v>3 - Moderado</v>
      </c>
      <c r="CO36" s="165">
        <f t="shared" si="92"/>
        <v>0.6</v>
      </c>
      <c r="CP36" s="145" t="str">
        <f t="shared" si="6"/>
        <v>ALTO</v>
      </c>
      <c r="CQ36" s="149">
        <f t="shared" si="93"/>
        <v>0.6</v>
      </c>
      <c r="CR36" s="188"/>
      <c r="CS36" s="145">
        <f t="shared" si="94"/>
        <v>5</v>
      </c>
      <c r="CT36" s="134"/>
      <c r="CU36" s="188"/>
      <c r="CV36" s="188"/>
      <c r="CW36" s="158"/>
      <c r="CX36" s="160">
        <f t="shared" si="7"/>
        <v>0</v>
      </c>
      <c r="CY36" s="161">
        <f t="shared" si="95"/>
        <v>3</v>
      </c>
      <c r="CZ36" s="160" t="str">
        <f t="shared" si="96"/>
        <v>Moderado</v>
      </c>
      <c r="DA36" s="153">
        <f t="shared" si="97"/>
        <v>0.6</v>
      </c>
      <c r="DB36" s="154">
        <f t="shared" si="98"/>
        <v>0</v>
      </c>
      <c r="DC36" s="154">
        <f t="shared" si="8"/>
        <v>0</v>
      </c>
      <c r="DD36" s="160">
        <f t="shared" si="99"/>
        <v>0</v>
      </c>
      <c r="DE36" s="273">
        <f t="shared" si="9"/>
        <v>5</v>
      </c>
      <c r="DF36" s="187">
        <f t="shared" si="10"/>
        <v>1</v>
      </c>
      <c r="DG36" s="273">
        <f t="shared" si="100"/>
        <v>3</v>
      </c>
      <c r="DH36" s="273"/>
      <c r="DI36" s="187">
        <f t="shared" si="11"/>
        <v>0.6</v>
      </c>
      <c r="DJ36" s="154">
        <f t="shared" si="12"/>
        <v>0</v>
      </c>
      <c r="DK36" s="154">
        <f t="shared" si="13"/>
        <v>0</v>
      </c>
      <c r="DL36" s="160">
        <f t="shared" si="14"/>
        <v>0</v>
      </c>
      <c r="DM36" s="273">
        <f t="shared" si="15"/>
        <v>5</v>
      </c>
      <c r="DN36" s="187">
        <f t="shared" si="16"/>
        <v>1</v>
      </c>
      <c r="DO36" s="273">
        <f t="shared" si="17"/>
        <v>3</v>
      </c>
      <c r="DP36" s="187">
        <f t="shared" si="18"/>
        <v>0.6</v>
      </c>
      <c r="DQ36" s="154">
        <f t="shared" si="19"/>
        <v>0</v>
      </c>
      <c r="DR36" s="154">
        <f t="shared" si="20"/>
        <v>0</v>
      </c>
      <c r="DS36" s="160">
        <f t="shared" si="21"/>
        <v>0</v>
      </c>
      <c r="DT36" s="273">
        <f t="shared" si="22"/>
        <v>5</v>
      </c>
      <c r="DU36" s="187">
        <f t="shared" si="23"/>
        <v>1</v>
      </c>
      <c r="DV36" s="273">
        <f t="shared" si="24"/>
        <v>3</v>
      </c>
      <c r="DW36" s="187">
        <f t="shared" si="25"/>
        <v>0.6</v>
      </c>
      <c r="DX36" s="154">
        <f t="shared" si="26"/>
        <v>0</v>
      </c>
      <c r="DY36" s="154">
        <f t="shared" si="27"/>
        <v>0</v>
      </c>
      <c r="DZ36" s="160">
        <f t="shared" si="28"/>
        <v>0</v>
      </c>
      <c r="EA36" s="273">
        <f t="shared" si="29"/>
        <v>5</v>
      </c>
      <c r="EB36" s="187">
        <f t="shared" si="30"/>
        <v>1</v>
      </c>
      <c r="EC36" s="273">
        <f t="shared" si="31"/>
        <v>3</v>
      </c>
      <c r="ED36" s="187">
        <f t="shared" si="32"/>
        <v>0.6</v>
      </c>
      <c r="EE36" s="154">
        <f t="shared" si="33"/>
        <v>0</v>
      </c>
      <c r="EF36" s="154">
        <f t="shared" si="34"/>
        <v>0</v>
      </c>
      <c r="EG36" s="160">
        <f t="shared" si="35"/>
        <v>0</v>
      </c>
      <c r="EH36" s="273">
        <f t="shared" si="36"/>
        <v>5</v>
      </c>
      <c r="EI36" s="187">
        <f t="shared" si="37"/>
        <v>1</v>
      </c>
      <c r="EJ36" s="273">
        <f t="shared" si="38"/>
        <v>3</v>
      </c>
      <c r="EK36" s="187">
        <f t="shared" si="39"/>
        <v>0.6</v>
      </c>
      <c r="EL36" s="154">
        <f t="shared" si="40"/>
        <v>0</v>
      </c>
      <c r="EM36" s="154">
        <f t="shared" si="41"/>
        <v>0</v>
      </c>
      <c r="EN36" s="160">
        <f t="shared" si="42"/>
        <v>0</v>
      </c>
      <c r="EO36" s="273">
        <f t="shared" si="43"/>
        <v>5</v>
      </c>
      <c r="EP36" s="187">
        <f t="shared" si="44"/>
        <v>1</v>
      </c>
      <c r="EQ36" s="273">
        <f t="shared" si="45"/>
        <v>3</v>
      </c>
      <c r="ER36" s="187">
        <f t="shared" si="46"/>
        <v>0.6</v>
      </c>
      <c r="ES36" s="154">
        <f t="shared" si="47"/>
        <v>0</v>
      </c>
      <c r="ET36" s="154">
        <f t="shared" si="48"/>
        <v>0</v>
      </c>
      <c r="EU36" s="160">
        <f t="shared" si="49"/>
        <v>0</v>
      </c>
      <c r="EV36" s="273">
        <f t="shared" si="50"/>
        <v>5</v>
      </c>
      <c r="EW36" s="187">
        <f t="shared" si="51"/>
        <v>1</v>
      </c>
      <c r="EX36" s="273">
        <f t="shared" si="52"/>
        <v>3</v>
      </c>
      <c r="EY36" s="187">
        <f t="shared" si="53"/>
        <v>0.6</v>
      </c>
      <c r="EZ36" s="154">
        <f t="shared" si="54"/>
        <v>0</v>
      </c>
      <c r="FA36" s="154">
        <f t="shared" si="55"/>
        <v>0</v>
      </c>
      <c r="FB36" s="160">
        <f t="shared" si="56"/>
        <v>0</v>
      </c>
      <c r="FC36" s="273">
        <f t="shared" si="57"/>
        <v>5</v>
      </c>
      <c r="FD36" s="187">
        <f t="shared" si="58"/>
        <v>1</v>
      </c>
      <c r="FE36" s="273">
        <f t="shared" si="59"/>
        <v>3</v>
      </c>
      <c r="FF36" s="187">
        <f t="shared" si="60"/>
        <v>0.6</v>
      </c>
      <c r="FG36" s="154">
        <f t="shared" si="61"/>
        <v>0</v>
      </c>
      <c r="FH36" s="154">
        <f t="shared" si="62"/>
        <v>0</v>
      </c>
      <c r="FI36" s="160">
        <f t="shared" si="63"/>
        <v>0</v>
      </c>
      <c r="FJ36" s="273">
        <f t="shared" si="64"/>
        <v>5</v>
      </c>
      <c r="FK36" s="187">
        <f t="shared" si="65"/>
        <v>1</v>
      </c>
      <c r="FL36" s="273">
        <f t="shared" si="66"/>
        <v>3</v>
      </c>
      <c r="FM36" s="187">
        <f t="shared" si="67"/>
        <v>0.6</v>
      </c>
      <c r="FN36" s="154">
        <f t="shared" si="68"/>
        <v>0</v>
      </c>
      <c r="FO36" s="154">
        <f t="shared" si="69"/>
        <v>0</v>
      </c>
      <c r="FP36" s="160">
        <f t="shared" si="70"/>
        <v>0</v>
      </c>
      <c r="FQ36" s="273">
        <f t="shared" si="71"/>
        <v>5</v>
      </c>
      <c r="FR36" s="187">
        <f t="shared" si="72"/>
        <v>1</v>
      </c>
      <c r="FS36" s="273">
        <f t="shared" si="73"/>
        <v>3</v>
      </c>
      <c r="FT36" s="187">
        <f t="shared" si="74"/>
        <v>0.6</v>
      </c>
      <c r="FU36" s="154">
        <f t="shared" si="75"/>
        <v>0</v>
      </c>
      <c r="FV36" s="154">
        <f t="shared" si="76"/>
        <v>0</v>
      </c>
      <c r="FW36" s="160">
        <f t="shared" si="77"/>
        <v>0</v>
      </c>
      <c r="FX36" s="273">
        <f t="shared" si="78"/>
        <v>5</v>
      </c>
      <c r="FY36" s="187">
        <f t="shared" si="79"/>
        <v>1</v>
      </c>
      <c r="FZ36" s="273">
        <f t="shared" si="80"/>
        <v>3</v>
      </c>
      <c r="GA36" s="187">
        <f t="shared" si="81"/>
        <v>0.6</v>
      </c>
      <c r="GB36" s="154">
        <f t="shared" si="82"/>
        <v>0</v>
      </c>
      <c r="GC36" s="154">
        <f t="shared" si="83"/>
        <v>0</v>
      </c>
      <c r="GD36" s="160">
        <f t="shared" si="84"/>
        <v>0</v>
      </c>
      <c r="GE36" s="273">
        <f t="shared" si="85"/>
        <v>5</v>
      </c>
      <c r="GF36" s="187">
        <f t="shared" si="86"/>
        <v>1</v>
      </c>
      <c r="GG36" s="273">
        <f t="shared" si="87"/>
        <v>3</v>
      </c>
      <c r="GH36" s="187">
        <f t="shared" si="88"/>
        <v>0.6</v>
      </c>
      <c r="GI36" s="187">
        <f t="shared" si="101"/>
        <v>0.6</v>
      </c>
      <c r="GJ36" s="157"/>
    </row>
    <row r="37" spans="1:192" ht="37.799999999999997" customHeight="1" x14ac:dyDescent="0.2">
      <c r="A37" s="148">
        <v>29</v>
      </c>
      <c r="B37" s="133"/>
      <c r="C37" s="133"/>
      <c r="D37" s="274"/>
      <c r="E37" s="133"/>
      <c r="F37" s="275"/>
      <c r="G37" s="133"/>
      <c r="H37" s="133" t="s">
        <v>455</v>
      </c>
      <c r="I37" s="132"/>
      <c r="J37" s="132"/>
      <c r="K37" s="132"/>
      <c r="L37" s="132"/>
      <c r="M37" s="132"/>
      <c r="N37" s="132"/>
      <c r="O37" s="132"/>
      <c r="P37" s="132"/>
      <c r="Q37" s="132"/>
      <c r="R37" s="132"/>
      <c r="S37" s="132"/>
      <c r="T37" s="132"/>
      <c r="U37" s="132"/>
      <c r="V37" s="132"/>
      <c r="W37" s="132"/>
      <c r="X37" s="132"/>
      <c r="Y37" s="132"/>
      <c r="Z37" s="132"/>
      <c r="AA37" s="132"/>
      <c r="AB37" s="132"/>
      <c r="AC37" s="155">
        <f t="shared" si="0"/>
        <v>0</v>
      </c>
      <c r="AD37" s="149">
        <f t="shared" si="1"/>
        <v>1</v>
      </c>
      <c r="AE37" s="155" t="str">
        <f t="shared" si="2"/>
        <v>3 - Moderado</v>
      </c>
      <c r="AF37" s="149">
        <f t="shared" si="3"/>
        <v>0.6</v>
      </c>
      <c r="AG37" s="156" t="str">
        <f t="shared" si="89"/>
        <v/>
      </c>
      <c r="AH37" s="149">
        <f t="shared" si="4"/>
        <v>0.6</v>
      </c>
      <c r="AI37" s="133"/>
      <c r="AJ37" s="133"/>
      <c r="AK37" s="133"/>
      <c r="AL37" s="133"/>
      <c r="AM37" s="134"/>
      <c r="AN37" s="164"/>
      <c r="AO37" s="164"/>
      <c r="AP37" s="134"/>
      <c r="AQ37" s="134"/>
      <c r="AR37" s="164"/>
      <c r="AS37" s="164"/>
      <c r="AT37" s="134"/>
      <c r="AU37" s="134"/>
      <c r="AV37" s="164"/>
      <c r="AW37" s="164"/>
      <c r="AX37" s="134"/>
      <c r="AY37" s="134"/>
      <c r="AZ37" s="164"/>
      <c r="BA37" s="164"/>
      <c r="BB37" s="134"/>
      <c r="BC37" s="134"/>
      <c r="BD37" s="164"/>
      <c r="BE37" s="164"/>
      <c r="BF37" s="134"/>
      <c r="BG37" s="134"/>
      <c r="BH37" s="164"/>
      <c r="BI37" s="164"/>
      <c r="BJ37" s="134"/>
      <c r="BK37" s="134"/>
      <c r="BL37" s="164"/>
      <c r="BM37" s="164"/>
      <c r="BN37" s="134"/>
      <c r="BO37" s="134"/>
      <c r="BP37" s="164"/>
      <c r="BQ37" s="164"/>
      <c r="BR37" s="134"/>
      <c r="BS37" s="134"/>
      <c r="BT37" s="164"/>
      <c r="BU37" s="164"/>
      <c r="BV37" s="134"/>
      <c r="BW37" s="134"/>
      <c r="BX37" s="164"/>
      <c r="BY37" s="164"/>
      <c r="BZ37" s="134"/>
      <c r="CA37" s="134"/>
      <c r="CB37" s="164"/>
      <c r="CC37" s="164"/>
      <c r="CD37" s="134"/>
      <c r="CE37" s="134"/>
      <c r="CF37" s="164"/>
      <c r="CG37" s="164"/>
      <c r="CH37" s="134"/>
      <c r="CI37" s="164"/>
      <c r="CJ37" s="164"/>
      <c r="CK37" s="134"/>
      <c r="CL37" s="159" t="str">
        <f t="shared" si="90"/>
        <v>5 - Muy Alta</v>
      </c>
      <c r="CM37" s="165">
        <f t="shared" si="5"/>
        <v>1</v>
      </c>
      <c r="CN37" s="159" t="str">
        <f t="shared" si="91"/>
        <v>3 - Moderado</v>
      </c>
      <c r="CO37" s="165">
        <f t="shared" si="92"/>
        <v>0.6</v>
      </c>
      <c r="CP37" s="145" t="str">
        <f t="shared" si="6"/>
        <v>ALTO</v>
      </c>
      <c r="CQ37" s="149">
        <f t="shared" si="93"/>
        <v>0.6</v>
      </c>
      <c r="CR37" s="188"/>
      <c r="CS37" s="145">
        <f t="shared" si="94"/>
        <v>5</v>
      </c>
      <c r="CT37" s="134"/>
      <c r="CU37" s="188"/>
      <c r="CV37" s="188"/>
      <c r="CW37" s="158"/>
      <c r="CX37" s="160">
        <f t="shared" si="7"/>
        <v>0</v>
      </c>
      <c r="CY37" s="161">
        <f t="shared" si="95"/>
        <v>3</v>
      </c>
      <c r="CZ37" s="160" t="str">
        <f t="shared" si="96"/>
        <v>Moderado</v>
      </c>
      <c r="DA37" s="153">
        <f t="shared" si="97"/>
        <v>0.6</v>
      </c>
      <c r="DB37" s="154">
        <f t="shared" si="98"/>
        <v>0</v>
      </c>
      <c r="DC37" s="154">
        <f t="shared" si="8"/>
        <v>0</v>
      </c>
      <c r="DD37" s="160">
        <f t="shared" si="99"/>
        <v>0</v>
      </c>
      <c r="DE37" s="273">
        <f t="shared" si="9"/>
        <v>5</v>
      </c>
      <c r="DF37" s="187">
        <f t="shared" si="10"/>
        <v>1</v>
      </c>
      <c r="DG37" s="273">
        <f t="shared" si="100"/>
        <v>3</v>
      </c>
      <c r="DH37" s="273"/>
      <c r="DI37" s="187">
        <f t="shared" si="11"/>
        <v>0.6</v>
      </c>
      <c r="DJ37" s="154">
        <f t="shared" si="12"/>
        <v>0</v>
      </c>
      <c r="DK37" s="154">
        <f t="shared" si="13"/>
        <v>0</v>
      </c>
      <c r="DL37" s="160">
        <f t="shared" si="14"/>
        <v>0</v>
      </c>
      <c r="DM37" s="273">
        <f t="shared" si="15"/>
        <v>5</v>
      </c>
      <c r="DN37" s="187">
        <f t="shared" si="16"/>
        <v>1</v>
      </c>
      <c r="DO37" s="273">
        <f t="shared" si="17"/>
        <v>3</v>
      </c>
      <c r="DP37" s="187">
        <f t="shared" si="18"/>
        <v>0.6</v>
      </c>
      <c r="DQ37" s="154">
        <f t="shared" si="19"/>
        <v>0</v>
      </c>
      <c r="DR37" s="154">
        <f t="shared" si="20"/>
        <v>0</v>
      </c>
      <c r="DS37" s="160">
        <f t="shared" si="21"/>
        <v>0</v>
      </c>
      <c r="DT37" s="273">
        <f t="shared" si="22"/>
        <v>5</v>
      </c>
      <c r="DU37" s="187">
        <f t="shared" si="23"/>
        <v>1</v>
      </c>
      <c r="DV37" s="273">
        <f t="shared" si="24"/>
        <v>3</v>
      </c>
      <c r="DW37" s="187">
        <f t="shared" si="25"/>
        <v>0.6</v>
      </c>
      <c r="DX37" s="154">
        <f t="shared" si="26"/>
        <v>0</v>
      </c>
      <c r="DY37" s="154">
        <f t="shared" si="27"/>
        <v>0</v>
      </c>
      <c r="DZ37" s="160">
        <f t="shared" si="28"/>
        <v>0</v>
      </c>
      <c r="EA37" s="273">
        <f t="shared" si="29"/>
        <v>5</v>
      </c>
      <c r="EB37" s="187">
        <f t="shared" si="30"/>
        <v>1</v>
      </c>
      <c r="EC37" s="273">
        <f t="shared" si="31"/>
        <v>3</v>
      </c>
      <c r="ED37" s="187">
        <f t="shared" si="32"/>
        <v>0.6</v>
      </c>
      <c r="EE37" s="154">
        <f t="shared" si="33"/>
        <v>0</v>
      </c>
      <c r="EF37" s="154">
        <f t="shared" si="34"/>
        <v>0</v>
      </c>
      <c r="EG37" s="160">
        <f t="shared" si="35"/>
        <v>0</v>
      </c>
      <c r="EH37" s="273">
        <f t="shared" si="36"/>
        <v>5</v>
      </c>
      <c r="EI37" s="187">
        <f t="shared" si="37"/>
        <v>1</v>
      </c>
      <c r="EJ37" s="273">
        <f t="shared" si="38"/>
        <v>3</v>
      </c>
      <c r="EK37" s="187">
        <f t="shared" si="39"/>
        <v>0.6</v>
      </c>
      <c r="EL37" s="154">
        <f t="shared" si="40"/>
        <v>0</v>
      </c>
      <c r="EM37" s="154">
        <f t="shared" si="41"/>
        <v>0</v>
      </c>
      <c r="EN37" s="160">
        <f t="shared" si="42"/>
        <v>0</v>
      </c>
      <c r="EO37" s="273">
        <f t="shared" si="43"/>
        <v>5</v>
      </c>
      <c r="EP37" s="187">
        <f t="shared" si="44"/>
        <v>1</v>
      </c>
      <c r="EQ37" s="273">
        <f t="shared" si="45"/>
        <v>3</v>
      </c>
      <c r="ER37" s="187">
        <f t="shared" si="46"/>
        <v>0.6</v>
      </c>
      <c r="ES37" s="154">
        <f t="shared" si="47"/>
        <v>0</v>
      </c>
      <c r="ET37" s="154">
        <f t="shared" si="48"/>
        <v>0</v>
      </c>
      <c r="EU37" s="160">
        <f t="shared" si="49"/>
        <v>0</v>
      </c>
      <c r="EV37" s="273">
        <f t="shared" si="50"/>
        <v>5</v>
      </c>
      <c r="EW37" s="187">
        <f t="shared" si="51"/>
        <v>1</v>
      </c>
      <c r="EX37" s="273">
        <f t="shared" si="52"/>
        <v>3</v>
      </c>
      <c r="EY37" s="187">
        <f t="shared" si="53"/>
        <v>0.6</v>
      </c>
      <c r="EZ37" s="154">
        <f t="shared" si="54"/>
        <v>0</v>
      </c>
      <c r="FA37" s="154">
        <f t="shared" si="55"/>
        <v>0</v>
      </c>
      <c r="FB37" s="160">
        <f t="shared" si="56"/>
        <v>0</v>
      </c>
      <c r="FC37" s="273">
        <f t="shared" si="57"/>
        <v>5</v>
      </c>
      <c r="FD37" s="187">
        <f t="shared" si="58"/>
        <v>1</v>
      </c>
      <c r="FE37" s="273">
        <f t="shared" si="59"/>
        <v>3</v>
      </c>
      <c r="FF37" s="187">
        <f t="shared" si="60"/>
        <v>0.6</v>
      </c>
      <c r="FG37" s="154">
        <f t="shared" si="61"/>
        <v>0</v>
      </c>
      <c r="FH37" s="154">
        <f t="shared" si="62"/>
        <v>0</v>
      </c>
      <c r="FI37" s="160">
        <f t="shared" si="63"/>
        <v>0</v>
      </c>
      <c r="FJ37" s="273">
        <f t="shared" si="64"/>
        <v>5</v>
      </c>
      <c r="FK37" s="187">
        <f t="shared" si="65"/>
        <v>1</v>
      </c>
      <c r="FL37" s="273">
        <f t="shared" si="66"/>
        <v>3</v>
      </c>
      <c r="FM37" s="187">
        <f t="shared" si="67"/>
        <v>0.6</v>
      </c>
      <c r="FN37" s="154">
        <f t="shared" si="68"/>
        <v>0</v>
      </c>
      <c r="FO37" s="154">
        <f t="shared" si="69"/>
        <v>0</v>
      </c>
      <c r="FP37" s="160">
        <f t="shared" si="70"/>
        <v>0</v>
      </c>
      <c r="FQ37" s="273">
        <f t="shared" si="71"/>
        <v>5</v>
      </c>
      <c r="FR37" s="187">
        <f t="shared" si="72"/>
        <v>1</v>
      </c>
      <c r="FS37" s="273">
        <f t="shared" si="73"/>
        <v>3</v>
      </c>
      <c r="FT37" s="187">
        <f t="shared" si="74"/>
        <v>0.6</v>
      </c>
      <c r="FU37" s="154">
        <f t="shared" si="75"/>
        <v>0</v>
      </c>
      <c r="FV37" s="154">
        <f t="shared" si="76"/>
        <v>0</v>
      </c>
      <c r="FW37" s="160">
        <f t="shared" si="77"/>
        <v>0</v>
      </c>
      <c r="FX37" s="273">
        <f t="shared" si="78"/>
        <v>5</v>
      </c>
      <c r="FY37" s="187">
        <f t="shared" si="79"/>
        <v>1</v>
      </c>
      <c r="FZ37" s="273">
        <f t="shared" si="80"/>
        <v>3</v>
      </c>
      <c r="GA37" s="187">
        <f t="shared" si="81"/>
        <v>0.6</v>
      </c>
      <c r="GB37" s="154">
        <f t="shared" si="82"/>
        <v>0</v>
      </c>
      <c r="GC37" s="154">
        <f t="shared" si="83"/>
        <v>0</v>
      </c>
      <c r="GD37" s="160">
        <f t="shared" si="84"/>
        <v>0</v>
      </c>
      <c r="GE37" s="273">
        <f t="shared" si="85"/>
        <v>5</v>
      </c>
      <c r="GF37" s="187">
        <f t="shared" si="86"/>
        <v>1</v>
      </c>
      <c r="GG37" s="273">
        <f t="shared" si="87"/>
        <v>3</v>
      </c>
      <c r="GH37" s="187">
        <f t="shared" si="88"/>
        <v>0.6</v>
      </c>
      <c r="GI37" s="187">
        <f t="shared" si="101"/>
        <v>0.6</v>
      </c>
      <c r="GJ37" s="157"/>
    </row>
    <row r="38" spans="1:192" ht="37.799999999999997" customHeight="1" x14ac:dyDescent="0.2">
      <c r="A38" s="148">
        <v>30</v>
      </c>
      <c r="B38" s="133"/>
      <c r="C38" s="133"/>
      <c r="D38" s="274"/>
      <c r="E38" s="133"/>
      <c r="F38" s="275"/>
      <c r="G38" s="133"/>
      <c r="H38" s="133" t="s">
        <v>455</v>
      </c>
      <c r="I38" s="132"/>
      <c r="J38" s="132"/>
      <c r="K38" s="132"/>
      <c r="L38" s="132"/>
      <c r="M38" s="132"/>
      <c r="N38" s="132"/>
      <c r="O38" s="132"/>
      <c r="P38" s="132"/>
      <c r="Q38" s="132"/>
      <c r="R38" s="132"/>
      <c r="S38" s="132"/>
      <c r="T38" s="132"/>
      <c r="U38" s="132"/>
      <c r="V38" s="132"/>
      <c r="W38" s="132"/>
      <c r="X38" s="132"/>
      <c r="Y38" s="132"/>
      <c r="Z38" s="132"/>
      <c r="AA38" s="132"/>
      <c r="AB38" s="132"/>
      <c r="AC38" s="155">
        <f t="shared" si="0"/>
        <v>0</v>
      </c>
      <c r="AD38" s="149">
        <f t="shared" si="1"/>
        <v>1</v>
      </c>
      <c r="AE38" s="155" t="str">
        <f t="shared" si="2"/>
        <v>3 - Moderado</v>
      </c>
      <c r="AF38" s="149">
        <f t="shared" si="3"/>
        <v>0.6</v>
      </c>
      <c r="AG38" s="156" t="str">
        <f t="shared" si="89"/>
        <v/>
      </c>
      <c r="AH38" s="149">
        <f t="shared" si="4"/>
        <v>0.6</v>
      </c>
      <c r="AI38" s="133"/>
      <c r="AJ38" s="133"/>
      <c r="AK38" s="133"/>
      <c r="AL38" s="133"/>
      <c r="AM38" s="134"/>
      <c r="AN38" s="164"/>
      <c r="AO38" s="164"/>
      <c r="AP38" s="134"/>
      <c r="AQ38" s="134"/>
      <c r="AR38" s="164"/>
      <c r="AS38" s="164"/>
      <c r="AT38" s="134"/>
      <c r="AU38" s="134"/>
      <c r="AV38" s="164"/>
      <c r="AW38" s="164"/>
      <c r="AX38" s="134"/>
      <c r="AY38" s="134"/>
      <c r="AZ38" s="164"/>
      <c r="BA38" s="164"/>
      <c r="BB38" s="134"/>
      <c r="BC38" s="134"/>
      <c r="BD38" s="164"/>
      <c r="BE38" s="164"/>
      <c r="BF38" s="134"/>
      <c r="BG38" s="134"/>
      <c r="BH38" s="164"/>
      <c r="BI38" s="164"/>
      <c r="BJ38" s="134"/>
      <c r="BK38" s="134"/>
      <c r="BL38" s="164"/>
      <c r="BM38" s="164"/>
      <c r="BN38" s="134"/>
      <c r="BO38" s="134"/>
      <c r="BP38" s="164"/>
      <c r="BQ38" s="164"/>
      <c r="BR38" s="134"/>
      <c r="BS38" s="134"/>
      <c r="BT38" s="164"/>
      <c r="BU38" s="164"/>
      <c r="BV38" s="134"/>
      <c r="BW38" s="134"/>
      <c r="BX38" s="164"/>
      <c r="BY38" s="164"/>
      <c r="BZ38" s="134"/>
      <c r="CA38" s="134"/>
      <c r="CB38" s="164"/>
      <c r="CC38" s="164"/>
      <c r="CD38" s="134"/>
      <c r="CE38" s="134"/>
      <c r="CF38" s="164"/>
      <c r="CG38" s="164"/>
      <c r="CH38" s="134"/>
      <c r="CI38" s="164"/>
      <c r="CJ38" s="164"/>
      <c r="CK38" s="134"/>
      <c r="CL38" s="159" t="str">
        <f t="shared" si="90"/>
        <v>5 - Muy Alta</v>
      </c>
      <c r="CM38" s="165">
        <f t="shared" si="5"/>
        <v>1</v>
      </c>
      <c r="CN38" s="159" t="str">
        <f t="shared" si="91"/>
        <v>3 - Moderado</v>
      </c>
      <c r="CO38" s="165">
        <f t="shared" si="92"/>
        <v>0.6</v>
      </c>
      <c r="CP38" s="145" t="str">
        <f t="shared" si="6"/>
        <v>ALTO</v>
      </c>
      <c r="CQ38" s="149">
        <f t="shared" si="93"/>
        <v>0.6</v>
      </c>
      <c r="CR38" s="188"/>
      <c r="CS38" s="145">
        <f t="shared" si="94"/>
        <v>5</v>
      </c>
      <c r="CT38" s="134"/>
      <c r="CU38" s="188"/>
      <c r="CV38" s="188"/>
      <c r="CW38" s="158"/>
      <c r="CX38" s="160">
        <f t="shared" si="7"/>
        <v>0</v>
      </c>
      <c r="CY38" s="161">
        <f t="shared" si="95"/>
        <v>3</v>
      </c>
      <c r="CZ38" s="160" t="str">
        <f t="shared" si="96"/>
        <v>Moderado</v>
      </c>
      <c r="DA38" s="153">
        <f t="shared" si="97"/>
        <v>0.6</v>
      </c>
      <c r="DB38" s="154">
        <f t="shared" si="98"/>
        <v>0</v>
      </c>
      <c r="DC38" s="154">
        <f t="shared" si="8"/>
        <v>0</v>
      </c>
      <c r="DD38" s="160">
        <f t="shared" si="99"/>
        <v>0</v>
      </c>
      <c r="DE38" s="273">
        <f t="shared" si="9"/>
        <v>5</v>
      </c>
      <c r="DF38" s="187">
        <f t="shared" si="10"/>
        <v>1</v>
      </c>
      <c r="DG38" s="273">
        <f t="shared" si="100"/>
        <v>3</v>
      </c>
      <c r="DH38" s="273"/>
      <c r="DI38" s="187">
        <f t="shared" si="11"/>
        <v>0.6</v>
      </c>
      <c r="DJ38" s="154">
        <f t="shared" si="12"/>
        <v>0</v>
      </c>
      <c r="DK38" s="154">
        <f t="shared" si="13"/>
        <v>0</v>
      </c>
      <c r="DL38" s="160">
        <f t="shared" si="14"/>
        <v>0</v>
      </c>
      <c r="DM38" s="273">
        <f t="shared" si="15"/>
        <v>5</v>
      </c>
      <c r="DN38" s="187">
        <f t="shared" si="16"/>
        <v>1</v>
      </c>
      <c r="DO38" s="273">
        <f t="shared" si="17"/>
        <v>3</v>
      </c>
      <c r="DP38" s="187">
        <f t="shared" si="18"/>
        <v>0.6</v>
      </c>
      <c r="DQ38" s="154">
        <f t="shared" si="19"/>
        <v>0</v>
      </c>
      <c r="DR38" s="154">
        <f t="shared" si="20"/>
        <v>0</v>
      </c>
      <c r="DS38" s="160">
        <f t="shared" si="21"/>
        <v>0</v>
      </c>
      <c r="DT38" s="273">
        <f t="shared" si="22"/>
        <v>5</v>
      </c>
      <c r="DU38" s="187">
        <f t="shared" si="23"/>
        <v>1</v>
      </c>
      <c r="DV38" s="273">
        <f t="shared" si="24"/>
        <v>3</v>
      </c>
      <c r="DW38" s="187">
        <f t="shared" si="25"/>
        <v>0.6</v>
      </c>
      <c r="DX38" s="154">
        <f t="shared" si="26"/>
        <v>0</v>
      </c>
      <c r="DY38" s="154">
        <f t="shared" si="27"/>
        <v>0</v>
      </c>
      <c r="DZ38" s="160">
        <f t="shared" si="28"/>
        <v>0</v>
      </c>
      <c r="EA38" s="273">
        <f t="shared" si="29"/>
        <v>5</v>
      </c>
      <c r="EB38" s="187">
        <f t="shared" si="30"/>
        <v>1</v>
      </c>
      <c r="EC38" s="273">
        <f t="shared" si="31"/>
        <v>3</v>
      </c>
      <c r="ED38" s="187">
        <f t="shared" si="32"/>
        <v>0.6</v>
      </c>
      <c r="EE38" s="154">
        <f t="shared" si="33"/>
        <v>0</v>
      </c>
      <c r="EF38" s="154">
        <f t="shared" si="34"/>
        <v>0</v>
      </c>
      <c r="EG38" s="160">
        <f t="shared" si="35"/>
        <v>0</v>
      </c>
      <c r="EH38" s="273">
        <f t="shared" si="36"/>
        <v>5</v>
      </c>
      <c r="EI38" s="187">
        <f t="shared" si="37"/>
        <v>1</v>
      </c>
      <c r="EJ38" s="273">
        <f t="shared" si="38"/>
        <v>3</v>
      </c>
      <c r="EK38" s="187">
        <f t="shared" si="39"/>
        <v>0.6</v>
      </c>
      <c r="EL38" s="154">
        <f t="shared" si="40"/>
        <v>0</v>
      </c>
      <c r="EM38" s="154">
        <f t="shared" si="41"/>
        <v>0</v>
      </c>
      <c r="EN38" s="160">
        <f t="shared" si="42"/>
        <v>0</v>
      </c>
      <c r="EO38" s="273">
        <f t="shared" si="43"/>
        <v>5</v>
      </c>
      <c r="EP38" s="187">
        <f t="shared" si="44"/>
        <v>1</v>
      </c>
      <c r="EQ38" s="273">
        <f t="shared" si="45"/>
        <v>3</v>
      </c>
      <c r="ER38" s="187">
        <f t="shared" si="46"/>
        <v>0.6</v>
      </c>
      <c r="ES38" s="154">
        <f t="shared" si="47"/>
        <v>0</v>
      </c>
      <c r="ET38" s="154">
        <f t="shared" si="48"/>
        <v>0</v>
      </c>
      <c r="EU38" s="160">
        <f t="shared" si="49"/>
        <v>0</v>
      </c>
      <c r="EV38" s="273">
        <f t="shared" si="50"/>
        <v>5</v>
      </c>
      <c r="EW38" s="187">
        <f t="shared" si="51"/>
        <v>1</v>
      </c>
      <c r="EX38" s="273">
        <f t="shared" si="52"/>
        <v>3</v>
      </c>
      <c r="EY38" s="187">
        <f t="shared" si="53"/>
        <v>0.6</v>
      </c>
      <c r="EZ38" s="154">
        <f t="shared" si="54"/>
        <v>0</v>
      </c>
      <c r="FA38" s="154">
        <f t="shared" si="55"/>
        <v>0</v>
      </c>
      <c r="FB38" s="160">
        <f t="shared" si="56"/>
        <v>0</v>
      </c>
      <c r="FC38" s="273">
        <f t="shared" si="57"/>
        <v>5</v>
      </c>
      <c r="FD38" s="187">
        <f t="shared" si="58"/>
        <v>1</v>
      </c>
      <c r="FE38" s="273">
        <f t="shared" si="59"/>
        <v>3</v>
      </c>
      <c r="FF38" s="187">
        <f t="shared" si="60"/>
        <v>0.6</v>
      </c>
      <c r="FG38" s="154">
        <f t="shared" si="61"/>
        <v>0</v>
      </c>
      <c r="FH38" s="154">
        <f t="shared" si="62"/>
        <v>0</v>
      </c>
      <c r="FI38" s="160">
        <f t="shared" si="63"/>
        <v>0</v>
      </c>
      <c r="FJ38" s="273">
        <f t="shared" si="64"/>
        <v>5</v>
      </c>
      <c r="FK38" s="187">
        <f t="shared" si="65"/>
        <v>1</v>
      </c>
      <c r="FL38" s="273">
        <f t="shared" si="66"/>
        <v>3</v>
      </c>
      <c r="FM38" s="187">
        <f t="shared" si="67"/>
        <v>0.6</v>
      </c>
      <c r="FN38" s="154">
        <f t="shared" si="68"/>
        <v>0</v>
      </c>
      <c r="FO38" s="154">
        <f t="shared" si="69"/>
        <v>0</v>
      </c>
      <c r="FP38" s="160">
        <f t="shared" si="70"/>
        <v>0</v>
      </c>
      <c r="FQ38" s="273">
        <f t="shared" si="71"/>
        <v>5</v>
      </c>
      <c r="FR38" s="187">
        <f t="shared" si="72"/>
        <v>1</v>
      </c>
      <c r="FS38" s="273">
        <f t="shared" si="73"/>
        <v>3</v>
      </c>
      <c r="FT38" s="187">
        <f t="shared" si="74"/>
        <v>0.6</v>
      </c>
      <c r="FU38" s="154">
        <f t="shared" si="75"/>
        <v>0</v>
      </c>
      <c r="FV38" s="154">
        <f t="shared" si="76"/>
        <v>0</v>
      </c>
      <c r="FW38" s="160">
        <f t="shared" si="77"/>
        <v>0</v>
      </c>
      <c r="FX38" s="273">
        <f t="shared" si="78"/>
        <v>5</v>
      </c>
      <c r="FY38" s="187">
        <f t="shared" si="79"/>
        <v>1</v>
      </c>
      <c r="FZ38" s="273">
        <f t="shared" si="80"/>
        <v>3</v>
      </c>
      <c r="GA38" s="187">
        <f t="shared" si="81"/>
        <v>0.6</v>
      </c>
      <c r="GB38" s="154">
        <f t="shared" si="82"/>
        <v>0</v>
      </c>
      <c r="GC38" s="154">
        <f t="shared" si="83"/>
        <v>0</v>
      </c>
      <c r="GD38" s="160">
        <f t="shared" si="84"/>
        <v>0</v>
      </c>
      <c r="GE38" s="273">
        <f t="shared" si="85"/>
        <v>5</v>
      </c>
      <c r="GF38" s="187">
        <f t="shared" si="86"/>
        <v>1</v>
      </c>
      <c r="GG38" s="273">
        <f t="shared" si="87"/>
        <v>3</v>
      </c>
      <c r="GH38" s="187">
        <f t="shared" si="88"/>
        <v>0.6</v>
      </c>
      <c r="GI38" s="187">
        <f t="shared" si="101"/>
        <v>0.6</v>
      </c>
      <c r="GJ38" s="157"/>
    </row>
    <row r="39" spans="1:192" ht="37.799999999999997" customHeight="1" x14ac:dyDescent="0.2">
      <c r="A39" s="148">
        <v>31</v>
      </c>
      <c r="B39" s="133"/>
      <c r="C39" s="133"/>
      <c r="D39" s="274"/>
      <c r="E39" s="133"/>
      <c r="F39" s="275"/>
      <c r="G39" s="133"/>
      <c r="H39" s="133" t="s">
        <v>455</v>
      </c>
      <c r="I39" s="132"/>
      <c r="J39" s="132"/>
      <c r="K39" s="132"/>
      <c r="L39" s="132"/>
      <c r="M39" s="132"/>
      <c r="N39" s="132"/>
      <c r="O39" s="132"/>
      <c r="P39" s="132"/>
      <c r="Q39" s="132"/>
      <c r="R39" s="132"/>
      <c r="S39" s="132"/>
      <c r="T39" s="132"/>
      <c r="U39" s="132"/>
      <c r="V39" s="132"/>
      <c r="W39" s="132"/>
      <c r="X39" s="132"/>
      <c r="Y39" s="132"/>
      <c r="Z39" s="132"/>
      <c r="AA39" s="132"/>
      <c r="AB39" s="132"/>
      <c r="AC39" s="155">
        <f t="shared" si="0"/>
        <v>0</v>
      </c>
      <c r="AD39" s="149">
        <f t="shared" si="1"/>
        <v>1</v>
      </c>
      <c r="AE39" s="155" t="str">
        <f t="shared" si="2"/>
        <v>3 - Moderado</v>
      </c>
      <c r="AF39" s="149">
        <f t="shared" si="3"/>
        <v>0.6</v>
      </c>
      <c r="AG39" s="156" t="str">
        <f t="shared" si="89"/>
        <v/>
      </c>
      <c r="AH39" s="149">
        <f t="shared" si="4"/>
        <v>0.6</v>
      </c>
      <c r="AI39" s="133"/>
      <c r="AJ39" s="133"/>
      <c r="AK39" s="133"/>
      <c r="AL39" s="133"/>
      <c r="AM39" s="134"/>
      <c r="AN39" s="164"/>
      <c r="AO39" s="164"/>
      <c r="AP39" s="134"/>
      <c r="AQ39" s="134"/>
      <c r="AR39" s="164"/>
      <c r="AS39" s="164"/>
      <c r="AT39" s="134"/>
      <c r="AU39" s="134"/>
      <c r="AV39" s="164"/>
      <c r="AW39" s="164"/>
      <c r="AX39" s="134"/>
      <c r="AY39" s="134"/>
      <c r="AZ39" s="164"/>
      <c r="BA39" s="164"/>
      <c r="BB39" s="134"/>
      <c r="BC39" s="134"/>
      <c r="BD39" s="164"/>
      <c r="BE39" s="164"/>
      <c r="BF39" s="134"/>
      <c r="BG39" s="134"/>
      <c r="BH39" s="164"/>
      <c r="BI39" s="164"/>
      <c r="BJ39" s="134"/>
      <c r="BK39" s="134"/>
      <c r="BL39" s="164"/>
      <c r="BM39" s="164"/>
      <c r="BN39" s="134"/>
      <c r="BO39" s="134"/>
      <c r="BP39" s="164"/>
      <c r="BQ39" s="164"/>
      <c r="BR39" s="134"/>
      <c r="BS39" s="134"/>
      <c r="BT39" s="164"/>
      <c r="BU39" s="164"/>
      <c r="BV39" s="134"/>
      <c r="BW39" s="134"/>
      <c r="BX39" s="164"/>
      <c r="BY39" s="164"/>
      <c r="BZ39" s="134"/>
      <c r="CA39" s="134"/>
      <c r="CB39" s="164"/>
      <c r="CC39" s="164"/>
      <c r="CD39" s="134"/>
      <c r="CE39" s="134"/>
      <c r="CF39" s="164"/>
      <c r="CG39" s="164"/>
      <c r="CH39" s="134"/>
      <c r="CI39" s="164"/>
      <c r="CJ39" s="164"/>
      <c r="CK39" s="134"/>
      <c r="CL39" s="159" t="str">
        <f t="shared" si="90"/>
        <v>5 - Muy Alta</v>
      </c>
      <c r="CM39" s="165">
        <f t="shared" si="5"/>
        <v>1</v>
      </c>
      <c r="CN39" s="159" t="str">
        <f t="shared" si="91"/>
        <v>3 - Moderado</v>
      </c>
      <c r="CO39" s="165">
        <f t="shared" si="92"/>
        <v>0.6</v>
      </c>
      <c r="CP39" s="145" t="str">
        <f t="shared" si="6"/>
        <v>ALTO</v>
      </c>
      <c r="CQ39" s="149">
        <f t="shared" si="93"/>
        <v>0.6</v>
      </c>
      <c r="CR39" s="188"/>
      <c r="CS39" s="145">
        <f t="shared" si="94"/>
        <v>5</v>
      </c>
      <c r="CT39" s="134"/>
      <c r="CU39" s="188"/>
      <c r="CV39" s="188"/>
      <c r="CW39" s="158"/>
      <c r="CX39" s="160">
        <f t="shared" si="7"/>
        <v>0</v>
      </c>
      <c r="CY39" s="161">
        <f t="shared" si="95"/>
        <v>3</v>
      </c>
      <c r="CZ39" s="160" t="str">
        <f t="shared" si="96"/>
        <v>Moderado</v>
      </c>
      <c r="DA39" s="153">
        <f t="shared" si="97"/>
        <v>0.6</v>
      </c>
      <c r="DB39" s="154">
        <f t="shared" si="98"/>
        <v>0</v>
      </c>
      <c r="DC39" s="154">
        <f t="shared" si="8"/>
        <v>0</v>
      </c>
      <c r="DD39" s="160">
        <f t="shared" si="99"/>
        <v>0</v>
      </c>
      <c r="DE39" s="273">
        <f t="shared" si="9"/>
        <v>5</v>
      </c>
      <c r="DF39" s="187">
        <f t="shared" si="10"/>
        <v>1</v>
      </c>
      <c r="DG39" s="273">
        <f t="shared" si="100"/>
        <v>3</v>
      </c>
      <c r="DH39" s="273"/>
      <c r="DI39" s="187">
        <f t="shared" si="11"/>
        <v>0.6</v>
      </c>
      <c r="DJ39" s="154">
        <f t="shared" si="12"/>
        <v>0</v>
      </c>
      <c r="DK39" s="154">
        <f t="shared" si="13"/>
        <v>0</v>
      </c>
      <c r="DL39" s="160">
        <f t="shared" si="14"/>
        <v>0</v>
      </c>
      <c r="DM39" s="273">
        <f t="shared" si="15"/>
        <v>5</v>
      </c>
      <c r="DN39" s="187">
        <f t="shared" si="16"/>
        <v>1</v>
      </c>
      <c r="DO39" s="273">
        <f t="shared" si="17"/>
        <v>3</v>
      </c>
      <c r="DP39" s="187">
        <f t="shared" si="18"/>
        <v>0.6</v>
      </c>
      <c r="DQ39" s="154">
        <f t="shared" si="19"/>
        <v>0</v>
      </c>
      <c r="DR39" s="154">
        <f t="shared" si="20"/>
        <v>0</v>
      </c>
      <c r="DS39" s="160">
        <f t="shared" si="21"/>
        <v>0</v>
      </c>
      <c r="DT39" s="273">
        <f t="shared" si="22"/>
        <v>5</v>
      </c>
      <c r="DU39" s="187">
        <f t="shared" si="23"/>
        <v>1</v>
      </c>
      <c r="DV39" s="273">
        <f t="shared" si="24"/>
        <v>3</v>
      </c>
      <c r="DW39" s="187">
        <f t="shared" si="25"/>
        <v>0.6</v>
      </c>
      <c r="DX39" s="154">
        <f t="shared" si="26"/>
        <v>0</v>
      </c>
      <c r="DY39" s="154">
        <f t="shared" si="27"/>
        <v>0</v>
      </c>
      <c r="DZ39" s="160">
        <f t="shared" si="28"/>
        <v>0</v>
      </c>
      <c r="EA39" s="273">
        <f t="shared" si="29"/>
        <v>5</v>
      </c>
      <c r="EB39" s="187">
        <f t="shared" si="30"/>
        <v>1</v>
      </c>
      <c r="EC39" s="273">
        <f t="shared" si="31"/>
        <v>3</v>
      </c>
      <c r="ED39" s="187">
        <f t="shared" si="32"/>
        <v>0.6</v>
      </c>
      <c r="EE39" s="154">
        <f t="shared" si="33"/>
        <v>0</v>
      </c>
      <c r="EF39" s="154">
        <f t="shared" si="34"/>
        <v>0</v>
      </c>
      <c r="EG39" s="160">
        <f t="shared" si="35"/>
        <v>0</v>
      </c>
      <c r="EH39" s="273">
        <f t="shared" si="36"/>
        <v>5</v>
      </c>
      <c r="EI39" s="187">
        <f t="shared" si="37"/>
        <v>1</v>
      </c>
      <c r="EJ39" s="273">
        <f t="shared" si="38"/>
        <v>3</v>
      </c>
      <c r="EK39" s="187">
        <f t="shared" si="39"/>
        <v>0.6</v>
      </c>
      <c r="EL39" s="154">
        <f t="shared" si="40"/>
        <v>0</v>
      </c>
      <c r="EM39" s="154">
        <f t="shared" si="41"/>
        <v>0</v>
      </c>
      <c r="EN39" s="160">
        <f t="shared" si="42"/>
        <v>0</v>
      </c>
      <c r="EO39" s="273">
        <f t="shared" si="43"/>
        <v>5</v>
      </c>
      <c r="EP39" s="187">
        <f t="shared" si="44"/>
        <v>1</v>
      </c>
      <c r="EQ39" s="273">
        <f t="shared" si="45"/>
        <v>3</v>
      </c>
      <c r="ER39" s="187">
        <f t="shared" si="46"/>
        <v>0.6</v>
      </c>
      <c r="ES39" s="154">
        <f t="shared" si="47"/>
        <v>0</v>
      </c>
      <c r="ET39" s="154">
        <f t="shared" si="48"/>
        <v>0</v>
      </c>
      <c r="EU39" s="160">
        <f t="shared" si="49"/>
        <v>0</v>
      </c>
      <c r="EV39" s="273">
        <f t="shared" si="50"/>
        <v>5</v>
      </c>
      <c r="EW39" s="187">
        <f t="shared" si="51"/>
        <v>1</v>
      </c>
      <c r="EX39" s="273">
        <f t="shared" si="52"/>
        <v>3</v>
      </c>
      <c r="EY39" s="187">
        <f t="shared" si="53"/>
        <v>0.6</v>
      </c>
      <c r="EZ39" s="154">
        <f t="shared" si="54"/>
        <v>0</v>
      </c>
      <c r="FA39" s="154">
        <f t="shared" si="55"/>
        <v>0</v>
      </c>
      <c r="FB39" s="160">
        <f t="shared" si="56"/>
        <v>0</v>
      </c>
      <c r="FC39" s="273">
        <f t="shared" si="57"/>
        <v>5</v>
      </c>
      <c r="FD39" s="187">
        <f t="shared" si="58"/>
        <v>1</v>
      </c>
      <c r="FE39" s="273">
        <f t="shared" si="59"/>
        <v>3</v>
      </c>
      <c r="FF39" s="187">
        <f t="shared" si="60"/>
        <v>0.6</v>
      </c>
      <c r="FG39" s="154">
        <f t="shared" si="61"/>
        <v>0</v>
      </c>
      <c r="FH39" s="154">
        <f t="shared" si="62"/>
        <v>0</v>
      </c>
      <c r="FI39" s="160">
        <f t="shared" si="63"/>
        <v>0</v>
      </c>
      <c r="FJ39" s="273">
        <f t="shared" si="64"/>
        <v>5</v>
      </c>
      <c r="FK39" s="187">
        <f t="shared" si="65"/>
        <v>1</v>
      </c>
      <c r="FL39" s="273">
        <f t="shared" si="66"/>
        <v>3</v>
      </c>
      <c r="FM39" s="187">
        <f t="shared" si="67"/>
        <v>0.6</v>
      </c>
      <c r="FN39" s="154">
        <f t="shared" si="68"/>
        <v>0</v>
      </c>
      <c r="FO39" s="154">
        <f t="shared" si="69"/>
        <v>0</v>
      </c>
      <c r="FP39" s="160">
        <f t="shared" si="70"/>
        <v>0</v>
      </c>
      <c r="FQ39" s="273">
        <f t="shared" si="71"/>
        <v>5</v>
      </c>
      <c r="FR39" s="187">
        <f t="shared" si="72"/>
        <v>1</v>
      </c>
      <c r="FS39" s="273">
        <f t="shared" si="73"/>
        <v>3</v>
      </c>
      <c r="FT39" s="187">
        <f t="shared" si="74"/>
        <v>0.6</v>
      </c>
      <c r="FU39" s="154">
        <f t="shared" si="75"/>
        <v>0</v>
      </c>
      <c r="FV39" s="154">
        <f t="shared" si="76"/>
        <v>0</v>
      </c>
      <c r="FW39" s="160">
        <f t="shared" si="77"/>
        <v>0</v>
      </c>
      <c r="FX39" s="273">
        <f t="shared" si="78"/>
        <v>5</v>
      </c>
      <c r="FY39" s="187">
        <f t="shared" si="79"/>
        <v>1</v>
      </c>
      <c r="FZ39" s="273">
        <f t="shared" si="80"/>
        <v>3</v>
      </c>
      <c r="GA39" s="187">
        <f t="shared" si="81"/>
        <v>0.6</v>
      </c>
      <c r="GB39" s="154">
        <f t="shared" si="82"/>
        <v>0</v>
      </c>
      <c r="GC39" s="154">
        <f t="shared" si="83"/>
        <v>0</v>
      </c>
      <c r="GD39" s="160">
        <f t="shared" si="84"/>
        <v>0</v>
      </c>
      <c r="GE39" s="273">
        <f t="shared" si="85"/>
        <v>5</v>
      </c>
      <c r="GF39" s="187">
        <f t="shared" si="86"/>
        <v>1</v>
      </c>
      <c r="GG39" s="273">
        <f t="shared" si="87"/>
        <v>3</v>
      </c>
      <c r="GH39" s="187">
        <f t="shared" si="88"/>
        <v>0.6</v>
      </c>
      <c r="GI39" s="187">
        <f t="shared" si="101"/>
        <v>0.6</v>
      </c>
      <c r="GJ39" s="157"/>
    </row>
    <row r="40" spans="1:192" ht="37.799999999999997" customHeight="1" x14ac:dyDescent="0.2">
      <c r="A40" s="148">
        <v>32</v>
      </c>
      <c r="B40" s="133"/>
      <c r="C40" s="133"/>
      <c r="D40" s="274"/>
      <c r="E40" s="133"/>
      <c r="F40" s="275"/>
      <c r="G40" s="133"/>
      <c r="H40" s="133" t="s">
        <v>455</v>
      </c>
      <c r="I40" s="132"/>
      <c r="J40" s="132"/>
      <c r="K40" s="132"/>
      <c r="L40" s="132"/>
      <c r="M40" s="132"/>
      <c r="N40" s="132"/>
      <c r="O40" s="132"/>
      <c r="P40" s="132"/>
      <c r="Q40" s="132"/>
      <c r="R40" s="132"/>
      <c r="S40" s="132"/>
      <c r="T40" s="132"/>
      <c r="U40" s="132"/>
      <c r="V40" s="132"/>
      <c r="W40" s="132"/>
      <c r="X40" s="132"/>
      <c r="Y40" s="132"/>
      <c r="Z40" s="132"/>
      <c r="AA40" s="132"/>
      <c r="AB40" s="132"/>
      <c r="AC40" s="155">
        <f t="shared" si="0"/>
        <v>0</v>
      </c>
      <c r="AD40" s="149">
        <f t="shared" si="1"/>
        <v>1</v>
      </c>
      <c r="AE40" s="155" t="str">
        <f t="shared" si="2"/>
        <v>3 - Moderado</v>
      </c>
      <c r="AF40" s="149">
        <f t="shared" si="3"/>
        <v>0.6</v>
      </c>
      <c r="AG40" s="156" t="str">
        <f t="shared" si="89"/>
        <v/>
      </c>
      <c r="AH40" s="149">
        <f t="shared" si="4"/>
        <v>0.6</v>
      </c>
      <c r="AI40" s="133"/>
      <c r="AJ40" s="133"/>
      <c r="AK40" s="133"/>
      <c r="AL40" s="133"/>
      <c r="AM40" s="134"/>
      <c r="AN40" s="164"/>
      <c r="AO40" s="164"/>
      <c r="AP40" s="134"/>
      <c r="AQ40" s="134"/>
      <c r="AR40" s="164"/>
      <c r="AS40" s="164"/>
      <c r="AT40" s="134"/>
      <c r="AU40" s="134"/>
      <c r="AV40" s="164"/>
      <c r="AW40" s="164"/>
      <c r="AX40" s="134"/>
      <c r="AY40" s="134"/>
      <c r="AZ40" s="164"/>
      <c r="BA40" s="164"/>
      <c r="BB40" s="134"/>
      <c r="BC40" s="134"/>
      <c r="BD40" s="164"/>
      <c r="BE40" s="164"/>
      <c r="BF40" s="134"/>
      <c r="BG40" s="134"/>
      <c r="BH40" s="164"/>
      <c r="BI40" s="164"/>
      <c r="BJ40" s="134"/>
      <c r="BK40" s="134"/>
      <c r="BL40" s="164"/>
      <c r="BM40" s="164"/>
      <c r="BN40" s="134"/>
      <c r="BO40" s="134"/>
      <c r="BP40" s="164"/>
      <c r="BQ40" s="164"/>
      <c r="BR40" s="134"/>
      <c r="BS40" s="134"/>
      <c r="BT40" s="164"/>
      <c r="BU40" s="164"/>
      <c r="BV40" s="134"/>
      <c r="BW40" s="134"/>
      <c r="BX40" s="164"/>
      <c r="BY40" s="164"/>
      <c r="BZ40" s="134"/>
      <c r="CA40" s="134"/>
      <c r="CB40" s="164"/>
      <c r="CC40" s="164"/>
      <c r="CD40" s="134"/>
      <c r="CE40" s="134"/>
      <c r="CF40" s="164"/>
      <c r="CG40" s="164"/>
      <c r="CH40" s="134"/>
      <c r="CI40" s="164"/>
      <c r="CJ40" s="164"/>
      <c r="CK40" s="134"/>
      <c r="CL40" s="159" t="str">
        <f t="shared" si="90"/>
        <v>5 - Muy Alta</v>
      </c>
      <c r="CM40" s="165">
        <f t="shared" si="5"/>
        <v>1</v>
      </c>
      <c r="CN40" s="159" t="str">
        <f t="shared" si="91"/>
        <v>3 - Moderado</v>
      </c>
      <c r="CO40" s="165">
        <f t="shared" si="92"/>
        <v>0.6</v>
      </c>
      <c r="CP40" s="145" t="str">
        <f t="shared" si="6"/>
        <v>ALTO</v>
      </c>
      <c r="CQ40" s="149">
        <f t="shared" si="93"/>
        <v>0.6</v>
      </c>
      <c r="CR40" s="188"/>
      <c r="CS40" s="145">
        <f t="shared" si="94"/>
        <v>5</v>
      </c>
      <c r="CT40" s="134"/>
      <c r="CU40" s="188"/>
      <c r="CV40" s="188"/>
      <c r="CW40" s="158"/>
      <c r="CX40" s="160">
        <f t="shared" si="7"/>
        <v>0</v>
      </c>
      <c r="CY40" s="161">
        <f t="shared" si="95"/>
        <v>3</v>
      </c>
      <c r="CZ40" s="160" t="str">
        <f t="shared" si="96"/>
        <v>Moderado</v>
      </c>
      <c r="DA40" s="153">
        <f t="shared" si="97"/>
        <v>0.6</v>
      </c>
      <c r="DB40" s="154">
        <f t="shared" si="98"/>
        <v>0</v>
      </c>
      <c r="DC40" s="154">
        <f t="shared" si="8"/>
        <v>0</v>
      </c>
      <c r="DD40" s="160">
        <f t="shared" si="99"/>
        <v>0</v>
      </c>
      <c r="DE40" s="273">
        <f t="shared" si="9"/>
        <v>5</v>
      </c>
      <c r="DF40" s="187">
        <f t="shared" si="10"/>
        <v>1</v>
      </c>
      <c r="DG40" s="273">
        <f t="shared" si="100"/>
        <v>3</v>
      </c>
      <c r="DH40" s="273"/>
      <c r="DI40" s="187">
        <f t="shared" si="11"/>
        <v>0.6</v>
      </c>
      <c r="DJ40" s="154">
        <f t="shared" si="12"/>
        <v>0</v>
      </c>
      <c r="DK40" s="154">
        <f t="shared" si="13"/>
        <v>0</v>
      </c>
      <c r="DL40" s="160">
        <f t="shared" si="14"/>
        <v>0</v>
      </c>
      <c r="DM40" s="273">
        <f t="shared" si="15"/>
        <v>5</v>
      </c>
      <c r="DN40" s="187">
        <f t="shared" si="16"/>
        <v>1</v>
      </c>
      <c r="DO40" s="273">
        <f t="shared" si="17"/>
        <v>3</v>
      </c>
      <c r="DP40" s="187">
        <f t="shared" si="18"/>
        <v>0.6</v>
      </c>
      <c r="DQ40" s="154">
        <f t="shared" si="19"/>
        <v>0</v>
      </c>
      <c r="DR40" s="154">
        <f t="shared" si="20"/>
        <v>0</v>
      </c>
      <c r="DS40" s="160">
        <f t="shared" si="21"/>
        <v>0</v>
      </c>
      <c r="DT40" s="273">
        <f t="shared" si="22"/>
        <v>5</v>
      </c>
      <c r="DU40" s="187">
        <f t="shared" si="23"/>
        <v>1</v>
      </c>
      <c r="DV40" s="273">
        <f t="shared" si="24"/>
        <v>3</v>
      </c>
      <c r="DW40" s="187">
        <f t="shared" si="25"/>
        <v>0.6</v>
      </c>
      <c r="DX40" s="154">
        <f t="shared" si="26"/>
        <v>0</v>
      </c>
      <c r="DY40" s="154">
        <f t="shared" si="27"/>
        <v>0</v>
      </c>
      <c r="DZ40" s="160">
        <f t="shared" si="28"/>
        <v>0</v>
      </c>
      <c r="EA40" s="273">
        <f t="shared" si="29"/>
        <v>5</v>
      </c>
      <c r="EB40" s="187">
        <f t="shared" si="30"/>
        <v>1</v>
      </c>
      <c r="EC40" s="273">
        <f t="shared" si="31"/>
        <v>3</v>
      </c>
      <c r="ED40" s="187">
        <f t="shared" si="32"/>
        <v>0.6</v>
      </c>
      <c r="EE40" s="154">
        <f t="shared" si="33"/>
        <v>0</v>
      </c>
      <c r="EF40" s="154">
        <f t="shared" si="34"/>
        <v>0</v>
      </c>
      <c r="EG40" s="160">
        <f t="shared" si="35"/>
        <v>0</v>
      </c>
      <c r="EH40" s="273">
        <f t="shared" si="36"/>
        <v>5</v>
      </c>
      <c r="EI40" s="187">
        <f t="shared" si="37"/>
        <v>1</v>
      </c>
      <c r="EJ40" s="273">
        <f t="shared" si="38"/>
        <v>3</v>
      </c>
      <c r="EK40" s="187">
        <f t="shared" si="39"/>
        <v>0.6</v>
      </c>
      <c r="EL40" s="154">
        <f t="shared" si="40"/>
        <v>0</v>
      </c>
      <c r="EM40" s="154">
        <f t="shared" si="41"/>
        <v>0</v>
      </c>
      <c r="EN40" s="160">
        <f t="shared" si="42"/>
        <v>0</v>
      </c>
      <c r="EO40" s="273">
        <f t="shared" si="43"/>
        <v>5</v>
      </c>
      <c r="EP40" s="187">
        <f t="shared" si="44"/>
        <v>1</v>
      </c>
      <c r="EQ40" s="273">
        <f t="shared" si="45"/>
        <v>3</v>
      </c>
      <c r="ER40" s="187">
        <f t="shared" si="46"/>
        <v>0.6</v>
      </c>
      <c r="ES40" s="154">
        <f t="shared" si="47"/>
        <v>0</v>
      </c>
      <c r="ET40" s="154">
        <f t="shared" si="48"/>
        <v>0</v>
      </c>
      <c r="EU40" s="160">
        <f t="shared" si="49"/>
        <v>0</v>
      </c>
      <c r="EV40" s="273">
        <f t="shared" si="50"/>
        <v>5</v>
      </c>
      <c r="EW40" s="187">
        <f t="shared" si="51"/>
        <v>1</v>
      </c>
      <c r="EX40" s="273">
        <f t="shared" si="52"/>
        <v>3</v>
      </c>
      <c r="EY40" s="187">
        <f t="shared" si="53"/>
        <v>0.6</v>
      </c>
      <c r="EZ40" s="154">
        <f t="shared" si="54"/>
        <v>0</v>
      </c>
      <c r="FA40" s="154">
        <f t="shared" si="55"/>
        <v>0</v>
      </c>
      <c r="FB40" s="160">
        <f t="shared" si="56"/>
        <v>0</v>
      </c>
      <c r="FC40" s="273">
        <f t="shared" si="57"/>
        <v>5</v>
      </c>
      <c r="FD40" s="187">
        <f t="shared" si="58"/>
        <v>1</v>
      </c>
      <c r="FE40" s="273">
        <f t="shared" si="59"/>
        <v>3</v>
      </c>
      <c r="FF40" s="187">
        <f t="shared" si="60"/>
        <v>0.6</v>
      </c>
      <c r="FG40" s="154">
        <f t="shared" si="61"/>
        <v>0</v>
      </c>
      <c r="FH40" s="154">
        <f t="shared" si="62"/>
        <v>0</v>
      </c>
      <c r="FI40" s="160">
        <f t="shared" si="63"/>
        <v>0</v>
      </c>
      <c r="FJ40" s="273">
        <f t="shared" si="64"/>
        <v>5</v>
      </c>
      <c r="FK40" s="187">
        <f t="shared" si="65"/>
        <v>1</v>
      </c>
      <c r="FL40" s="273">
        <f t="shared" si="66"/>
        <v>3</v>
      </c>
      <c r="FM40" s="187">
        <f t="shared" si="67"/>
        <v>0.6</v>
      </c>
      <c r="FN40" s="154">
        <f t="shared" si="68"/>
        <v>0</v>
      </c>
      <c r="FO40" s="154">
        <f t="shared" si="69"/>
        <v>0</v>
      </c>
      <c r="FP40" s="160">
        <f t="shared" si="70"/>
        <v>0</v>
      </c>
      <c r="FQ40" s="273">
        <f t="shared" si="71"/>
        <v>5</v>
      </c>
      <c r="FR40" s="187">
        <f t="shared" si="72"/>
        <v>1</v>
      </c>
      <c r="FS40" s="273">
        <f t="shared" si="73"/>
        <v>3</v>
      </c>
      <c r="FT40" s="187">
        <f t="shared" si="74"/>
        <v>0.6</v>
      </c>
      <c r="FU40" s="154">
        <f t="shared" si="75"/>
        <v>0</v>
      </c>
      <c r="FV40" s="154">
        <f t="shared" si="76"/>
        <v>0</v>
      </c>
      <c r="FW40" s="160">
        <f t="shared" si="77"/>
        <v>0</v>
      </c>
      <c r="FX40" s="273">
        <f t="shared" si="78"/>
        <v>5</v>
      </c>
      <c r="FY40" s="187">
        <f t="shared" si="79"/>
        <v>1</v>
      </c>
      <c r="FZ40" s="273">
        <f t="shared" si="80"/>
        <v>3</v>
      </c>
      <c r="GA40" s="187">
        <f t="shared" si="81"/>
        <v>0.6</v>
      </c>
      <c r="GB40" s="154">
        <f t="shared" si="82"/>
        <v>0</v>
      </c>
      <c r="GC40" s="154">
        <f t="shared" si="83"/>
        <v>0</v>
      </c>
      <c r="GD40" s="160">
        <f t="shared" si="84"/>
        <v>0</v>
      </c>
      <c r="GE40" s="273">
        <f t="shared" si="85"/>
        <v>5</v>
      </c>
      <c r="GF40" s="187">
        <f t="shared" si="86"/>
        <v>1</v>
      </c>
      <c r="GG40" s="273">
        <f t="shared" si="87"/>
        <v>3</v>
      </c>
      <c r="GH40" s="187">
        <f t="shared" si="88"/>
        <v>0.6</v>
      </c>
      <c r="GI40" s="187">
        <f t="shared" si="101"/>
        <v>0.6</v>
      </c>
      <c r="GJ40" s="157"/>
    </row>
    <row r="41" spans="1:192" ht="37.799999999999997" customHeight="1" x14ac:dyDescent="0.2">
      <c r="A41" s="148">
        <v>33</v>
      </c>
      <c r="B41" s="133"/>
      <c r="C41" s="133"/>
      <c r="D41" s="274"/>
      <c r="E41" s="133"/>
      <c r="F41" s="275"/>
      <c r="G41" s="133"/>
      <c r="H41" s="133" t="s">
        <v>455</v>
      </c>
      <c r="I41" s="132"/>
      <c r="J41" s="132"/>
      <c r="K41" s="132"/>
      <c r="L41" s="132"/>
      <c r="M41" s="132"/>
      <c r="N41" s="132"/>
      <c r="O41" s="132"/>
      <c r="P41" s="132"/>
      <c r="Q41" s="132"/>
      <c r="R41" s="132"/>
      <c r="S41" s="132"/>
      <c r="T41" s="132"/>
      <c r="U41" s="132"/>
      <c r="V41" s="132"/>
      <c r="W41" s="132"/>
      <c r="X41" s="132"/>
      <c r="Y41" s="132"/>
      <c r="Z41" s="132"/>
      <c r="AA41" s="132"/>
      <c r="AB41" s="132"/>
      <c r="AC41" s="155">
        <f t="shared" si="0"/>
        <v>0</v>
      </c>
      <c r="AD41" s="149">
        <f t="shared" si="1"/>
        <v>1</v>
      </c>
      <c r="AE41" s="155" t="str">
        <f t="shared" si="2"/>
        <v>3 - Moderado</v>
      </c>
      <c r="AF41" s="149">
        <f t="shared" si="3"/>
        <v>0.6</v>
      </c>
      <c r="AG41" s="156" t="str">
        <f t="shared" si="89"/>
        <v/>
      </c>
      <c r="AH41" s="149">
        <f t="shared" si="4"/>
        <v>0.6</v>
      </c>
      <c r="AI41" s="133"/>
      <c r="AJ41" s="133"/>
      <c r="AK41" s="133"/>
      <c r="AL41" s="133"/>
      <c r="AM41" s="134"/>
      <c r="AN41" s="164"/>
      <c r="AO41" s="164"/>
      <c r="AP41" s="134"/>
      <c r="AQ41" s="134"/>
      <c r="AR41" s="164"/>
      <c r="AS41" s="164"/>
      <c r="AT41" s="134"/>
      <c r="AU41" s="134"/>
      <c r="AV41" s="164"/>
      <c r="AW41" s="164"/>
      <c r="AX41" s="134"/>
      <c r="AY41" s="134"/>
      <c r="AZ41" s="164"/>
      <c r="BA41" s="164"/>
      <c r="BB41" s="134"/>
      <c r="BC41" s="134"/>
      <c r="BD41" s="164"/>
      <c r="BE41" s="164"/>
      <c r="BF41" s="134"/>
      <c r="BG41" s="134"/>
      <c r="BH41" s="164"/>
      <c r="BI41" s="164"/>
      <c r="BJ41" s="134"/>
      <c r="BK41" s="134"/>
      <c r="BL41" s="164"/>
      <c r="BM41" s="164"/>
      <c r="BN41" s="134"/>
      <c r="BO41" s="134"/>
      <c r="BP41" s="164"/>
      <c r="BQ41" s="164"/>
      <c r="BR41" s="134"/>
      <c r="BS41" s="134"/>
      <c r="BT41" s="164"/>
      <c r="BU41" s="164"/>
      <c r="BV41" s="134"/>
      <c r="BW41" s="134"/>
      <c r="BX41" s="164"/>
      <c r="BY41" s="164"/>
      <c r="BZ41" s="134"/>
      <c r="CA41" s="134"/>
      <c r="CB41" s="164"/>
      <c r="CC41" s="164"/>
      <c r="CD41" s="134"/>
      <c r="CE41" s="134"/>
      <c r="CF41" s="164"/>
      <c r="CG41" s="164"/>
      <c r="CH41" s="134"/>
      <c r="CI41" s="164"/>
      <c r="CJ41" s="164"/>
      <c r="CK41" s="134"/>
      <c r="CL41" s="159" t="str">
        <f t="shared" si="90"/>
        <v>5 - Muy Alta</v>
      </c>
      <c r="CM41" s="165">
        <f t="shared" si="5"/>
        <v>1</v>
      </c>
      <c r="CN41" s="159" t="str">
        <f t="shared" si="91"/>
        <v>3 - Moderado</v>
      </c>
      <c r="CO41" s="165">
        <f t="shared" si="92"/>
        <v>0.6</v>
      </c>
      <c r="CP41" s="145" t="str">
        <f t="shared" si="6"/>
        <v>ALTO</v>
      </c>
      <c r="CQ41" s="149">
        <f t="shared" si="93"/>
        <v>0.6</v>
      </c>
      <c r="CR41" s="188"/>
      <c r="CS41" s="145">
        <f t="shared" si="94"/>
        <v>5</v>
      </c>
      <c r="CT41" s="134"/>
      <c r="CU41" s="188"/>
      <c r="CV41" s="188"/>
      <c r="CW41" s="158"/>
      <c r="CX41" s="160">
        <f t="shared" si="7"/>
        <v>0</v>
      </c>
      <c r="CY41" s="161">
        <f t="shared" si="95"/>
        <v>3</v>
      </c>
      <c r="CZ41" s="160" t="str">
        <f t="shared" si="96"/>
        <v>Moderado</v>
      </c>
      <c r="DA41" s="153">
        <f t="shared" si="97"/>
        <v>0.6</v>
      </c>
      <c r="DB41" s="154">
        <f t="shared" si="98"/>
        <v>0</v>
      </c>
      <c r="DC41" s="154">
        <f t="shared" si="8"/>
        <v>0</v>
      </c>
      <c r="DD41" s="160">
        <f t="shared" si="99"/>
        <v>0</v>
      </c>
      <c r="DE41" s="273">
        <f t="shared" si="9"/>
        <v>5</v>
      </c>
      <c r="DF41" s="187">
        <f t="shared" si="10"/>
        <v>1</v>
      </c>
      <c r="DG41" s="273">
        <f t="shared" si="100"/>
        <v>3</v>
      </c>
      <c r="DH41" s="273"/>
      <c r="DI41" s="187">
        <f t="shared" si="11"/>
        <v>0.6</v>
      </c>
      <c r="DJ41" s="154">
        <f t="shared" si="12"/>
        <v>0</v>
      </c>
      <c r="DK41" s="154">
        <f t="shared" si="13"/>
        <v>0</v>
      </c>
      <c r="DL41" s="160">
        <f t="shared" si="14"/>
        <v>0</v>
      </c>
      <c r="DM41" s="273">
        <f t="shared" si="15"/>
        <v>5</v>
      </c>
      <c r="DN41" s="187">
        <f t="shared" si="16"/>
        <v>1</v>
      </c>
      <c r="DO41" s="273">
        <f t="shared" si="17"/>
        <v>3</v>
      </c>
      <c r="DP41" s="187">
        <f t="shared" si="18"/>
        <v>0.6</v>
      </c>
      <c r="DQ41" s="154">
        <f t="shared" si="19"/>
        <v>0</v>
      </c>
      <c r="DR41" s="154">
        <f t="shared" si="20"/>
        <v>0</v>
      </c>
      <c r="DS41" s="160">
        <f t="shared" si="21"/>
        <v>0</v>
      </c>
      <c r="DT41" s="273">
        <f t="shared" si="22"/>
        <v>5</v>
      </c>
      <c r="DU41" s="187">
        <f t="shared" si="23"/>
        <v>1</v>
      </c>
      <c r="DV41" s="273">
        <f t="shared" si="24"/>
        <v>3</v>
      </c>
      <c r="DW41" s="187">
        <f t="shared" si="25"/>
        <v>0.6</v>
      </c>
      <c r="DX41" s="154">
        <f t="shared" si="26"/>
        <v>0</v>
      </c>
      <c r="DY41" s="154">
        <f t="shared" si="27"/>
        <v>0</v>
      </c>
      <c r="DZ41" s="160">
        <f t="shared" si="28"/>
        <v>0</v>
      </c>
      <c r="EA41" s="273">
        <f t="shared" si="29"/>
        <v>5</v>
      </c>
      <c r="EB41" s="187">
        <f t="shared" si="30"/>
        <v>1</v>
      </c>
      <c r="EC41" s="273">
        <f t="shared" si="31"/>
        <v>3</v>
      </c>
      <c r="ED41" s="187">
        <f t="shared" si="32"/>
        <v>0.6</v>
      </c>
      <c r="EE41" s="154">
        <f t="shared" si="33"/>
        <v>0</v>
      </c>
      <c r="EF41" s="154">
        <f t="shared" si="34"/>
        <v>0</v>
      </c>
      <c r="EG41" s="160">
        <f t="shared" si="35"/>
        <v>0</v>
      </c>
      <c r="EH41" s="273">
        <f t="shared" si="36"/>
        <v>5</v>
      </c>
      <c r="EI41" s="187">
        <f t="shared" si="37"/>
        <v>1</v>
      </c>
      <c r="EJ41" s="273">
        <f t="shared" si="38"/>
        <v>3</v>
      </c>
      <c r="EK41" s="187">
        <f t="shared" si="39"/>
        <v>0.6</v>
      </c>
      <c r="EL41" s="154">
        <f t="shared" si="40"/>
        <v>0</v>
      </c>
      <c r="EM41" s="154">
        <f t="shared" si="41"/>
        <v>0</v>
      </c>
      <c r="EN41" s="160">
        <f t="shared" si="42"/>
        <v>0</v>
      </c>
      <c r="EO41" s="273">
        <f t="shared" si="43"/>
        <v>5</v>
      </c>
      <c r="EP41" s="187">
        <f t="shared" si="44"/>
        <v>1</v>
      </c>
      <c r="EQ41" s="273">
        <f t="shared" si="45"/>
        <v>3</v>
      </c>
      <c r="ER41" s="187">
        <f t="shared" si="46"/>
        <v>0.6</v>
      </c>
      <c r="ES41" s="154">
        <f t="shared" si="47"/>
        <v>0</v>
      </c>
      <c r="ET41" s="154">
        <f t="shared" si="48"/>
        <v>0</v>
      </c>
      <c r="EU41" s="160">
        <f t="shared" si="49"/>
        <v>0</v>
      </c>
      <c r="EV41" s="273">
        <f t="shared" si="50"/>
        <v>5</v>
      </c>
      <c r="EW41" s="187">
        <f t="shared" si="51"/>
        <v>1</v>
      </c>
      <c r="EX41" s="273">
        <f t="shared" si="52"/>
        <v>3</v>
      </c>
      <c r="EY41" s="187">
        <f t="shared" si="53"/>
        <v>0.6</v>
      </c>
      <c r="EZ41" s="154">
        <f t="shared" si="54"/>
        <v>0</v>
      </c>
      <c r="FA41" s="154">
        <f t="shared" si="55"/>
        <v>0</v>
      </c>
      <c r="FB41" s="160">
        <f t="shared" si="56"/>
        <v>0</v>
      </c>
      <c r="FC41" s="273">
        <f t="shared" si="57"/>
        <v>5</v>
      </c>
      <c r="FD41" s="187">
        <f t="shared" si="58"/>
        <v>1</v>
      </c>
      <c r="FE41" s="273">
        <f t="shared" si="59"/>
        <v>3</v>
      </c>
      <c r="FF41" s="187">
        <f t="shared" si="60"/>
        <v>0.6</v>
      </c>
      <c r="FG41" s="154">
        <f t="shared" si="61"/>
        <v>0</v>
      </c>
      <c r="FH41" s="154">
        <f t="shared" si="62"/>
        <v>0</v>
      </c>
      <c r="FI41" s="160">
        <f t="shared" si="63"/>
        <v>0</v>
      </c>
      <c r="FJ41" s="273">
        <f t="shared" si="64"/>
        <v>5</v>
      </c>
      <c r="FK41" s="187">
        <f t="shared" si="65"/>
        <v>1</v>
      </c>
      <c r="FL41" s="273">
        <f t="shared" si="66"/>
        <v>3</v>
      </c>
      <c r="FM41" s="187">
        <f t="shared" si="67"/>
        <v>0.6</v>
      </c>
      <c r="FN41" s="154">
        <f t="shared" si="68"/>
        <v>0</v>
      </c>
      <c r="FO41" s="154">
        <f t="shared" si="69"/>
        <v>0</v>
      </c>
      <c r="FP41" s="160">
        <f t="shared" si="70"/>
        <v>0</v>
      </c>
      <c r="FQ41" s="273">
        <f t="shared" si="71"/>
        <v>5</v>
      </c>
      <c r="FR41" s="187">
        <f t="shared" si="72"/>
        <v>1</v>
      </c>
      <c r="FS41" s="273">
        <f t="shared" si="73"/>
        <v>3</v>
      </c>
      <c r="FT41" s="187">
        <f t="shared" si="74"/>
        <v>0.6</v>
      </c>
      <c r="FU41" s="154">
        <f t="shared" si="75"/>
        <v>0</v>
      </c>
      <c r="FV41" s="154">
        <f t="shared" si="76"/>
        <v>0</v>
      </c>
      <c r="FW41" s="160">
        <f t="shared" si="77"/>
        <v>0</v>
      </c>
      <c r="FX41" s="273">
        <f t="shared" si="78"/>
        <v>5</v>
      </c>
      <c r="FY41" s="187">
        <f t="shared" si="79"/>
        <v>1</v>
      </c>
      <c r="FZ41" s="273">
        <f t="shared" si="80"/>
        <v>3</v>
      </c>
      <c r="GA41" s="187">
        <f t="shared" si="81"/>
        <v>0.6</v>
      </c>
      <c r="GB41" s="154">
        <f t="shared" si="82"/>
        <v>0</v>
      </c>
      <c r="GC41" s="154">
        <f t="shared" si="83"/>
        <v>0</v>
      </c>
      <c r="GD41" s="160">
        <f t="shared" si="84"/>
        <v>0</v>
      </c>
      <c r="GE41" s="273">
        <f t="shared" si="85"/>
        <v>5</v>
      </c>
      <c r="GF41" s="187">
        <f t="shared" si="86"/>
        <v>1</v>
      </c>
      <c r="GG41" s="273">
        <f t="shared" si="87"/>
        <v>3</v>
      </c>
      <c r="GH41" s="187">
        <f t="shared" si="88"/>
        <v>0.6</v>
      </c>
      <c r="GI41" s="187">
        <f t="shared" si="101"/>
        <v>0.6</v>
      </c>
      <c r="GJ41" s="157"/>
    </row>
    <row r="42" spans="1:192" ht="37.799999999999997" customHeight="1" x14ac:dyDescent="0.2">
      <c r="A42" s="148">
        <v>34</v>
      </c>
      <c r="B42" s="133"/>
      <c r="C42" s="133"/>
      <c r="D42" s="274"/>
      <c r="E42" s="133"/>
      <c r="F42" s="275"/>
      <c r="G42" s="133"/>
      <c r="H42" s="133" t="s">
        <v>455</v>
      </c>
      <c r="I42" s="132"/>
      <c r="J42" s="132"/>
      <c r="K42" s="132"/>
      <c r="L42" s="132"/>
      <c r="M42" s="132"/>
      <c r="N42" s="132"/>
      <c r="O42" s="132"/>
      <c r="P42" s="132"/>
      <c r="Q42" s="132"/>
      <c r="R42" s="132"/>
      <c r="S42" s="132"/>
      <c r="T42" s="132"/>
      <c r="U42" s="132"/>
      <c r="V42" s="132"/>
      <c r="W42" s="132"/>
      <c r="X42" s="132"/>
      <c r="Y42" s="132"/>
      <c r="Z42" s="132"/>
      <c r="AA42" s="132"/>
      <c r="AB42" s="132"/>
      <c r="AC42" s="155">
        <f t="shared" si="0"/>
        <v>0</v>
      </c>
      <c r="AD42" s="149">
        <f t="shared" si="1"/>
        <v>1</v>
      </c>
      <c r="AE42" s="155" t="str">
        <f t="shared" si="2"/>
        <v>3 - Moderado</v>
      </c>
      <c r="AF42" s="149">
        <f t="shared" si="3"/>
        <v>0.6</v>
      </c>
      <c r="AG42" s="156" t="str">
        <f t="shared" si="89"/>
        <v/>
      </c>
      <c r="AH42" s="149">
        <f t="shared" si="4"/>
        <v>0.6</v>
      </c>
      <c r="AI42" s="133"/>
      <c r="AJ42" s="133"/>
      <c r="AK42" s="133"/>
      <c r="AL42" s="133"/>
      <c r="AM42" s="134"/>
      <c r="AN42" s="164"/>
      <c r="AO42" s="164"/>
      <c r="AP42" s="134"/>
      <c r="AQ42" s="134"/>
      <c r="AR42" s="164"/>
      <c r="AS42" s="164"/>
      <c r="AT42" s="134"/>
      <c r="AU42" s="134"/>
      <c r="AV42" s="164"/>
      <c r="AW42" s="164"/>
      <c r="AX42" s="134"/>
      <c r="AY42" s="134"/>
      <c r="AZ42" s="164"/>
      <c r="BA42" s="164"/>
      <c r="BB42" s="134"/>
      <c r="BC42" s="134"/>
      <c r="BD42" s="164"/>
      <c r="BE42" s="164"/>
      <c r="BF42" s="134"/>
      <c r="BG42" s="134"/>
      <c r="BH42" s="164"/>
      <c r="BI42" s="164"/>
      <c r="BJ42" s="134"/>
      <c r="BK42" s="134"/>
      <c r="BL42" s="164"/>
      <c r="BM42" s="164"/>
      <c r="BN42" s="134"/>
      <c r="BO42" s="134"/>
      <c r="BP42" s="164"/>
      <c r="BQ42" s="164"/>
      <c r="BR42" s="134"/>
      <c r="BS42" s="134"/>
      <c r="BT42" s="164"/>
      <c r="BU42" s="164"/>
      <c r="BV42" s="134"/>
      <c r="BW42" s="134"/>
      <c r="BX42" s="164"/>
      <c r="BY42" s="164"/>
      <c r="BZ42" s="134"/>
      <c r="CA42" s="134"/>
      <c r="CB42" s="164"/>
      <c r="CC42" s="164"/>
      <c r="CD42" s="134"/>
      <c r="CE42" s="134"/>
      <c r="CF42" s="164"/>
      <c r="CG42" s="164"/>
      <c r="CH42" s="134"/>
      <c r="CI42" s="164"/>
      <c r="CJ42" s="164"/>
      <c r="CK42" s="134"/>
      <c r="CL42" s="159" t="str">
        <f t="shared" si="90"/>
        <v>5 - Muy Alta</v>
      </c>
      <c r="CM42" s="165">
        <f t="shared" si="5"/>
        <v>1</v>
      </c>
      <c r="CN42" s="159" t="str">
        <f t="shared" si="91"/>
        <v>3 - Moderado</v>
      </c>
      <c r="CO42" s="165">
        <f t="shared" si="92"/>
        <v>0.6</v>
      </c>
      <c r="CP42" s="145" t="str">
        <f t="shared" si="6"/>
        <v>ALTO</v>
      </c>
      <c r="CQ42" s="149">
        <f t="shared" si="93"/>
        <v>0.6</v>
      </c>
      <c r="CR42" s="188"/>
      <c r="CS42" s="145">
        <f t="shared" si="94"/>
        <v>5</v>
      </c>
      <c r="CT42" s="134"/>
      <c r="CU42" s="188"/>
      <c r="CV42" s="188"/>
      <c r="CW42" s="158"/>
      <c r="CX42" s="160">
        <f t="shared" si="7"/>
        <v>0</v>
      </c>
      <c r="CY42" s="161">
        <f t="shared" si="95"/>
        <v>3</v>
      </c>
      <c r="CZ42" s="160" t="str">
        <f t="shared" si="96"/>
        <v>Moderado</v>
      </c>
      <c r="DA42" s="153">
        <f t="shared" si="97"/>
        <v>0.6</v>
      </c>
      <c r="DB42" s="154">
        <f t="shared" si="98"/>
        <v>0</v>
      </c>
      <c r="DC42" s="154">
        <f t="shared" si="8"/>
        <v>0</v>
      </c>
      <c r="DD42" s="160">
        <f t="shared" si="99"/>
        <v>0</v>
      </c>
      <c r="DE42" s="273">
        <f t="shared" si="9"/>
        <v>5</v>
      </c>
      <c r="DF42" s="187">
        <f t="shared" si="10"/>
        <v>1</v>
      </c>
      <c r="DG42" s="273">
        <f t="shared" si="100"/>
        <v>3</v>
      </c>
      <c r="DH42" s="273"/>
      <c r="DI42" s="187">
        <f t="shared" si="11"/>
        <v>0.6</v>
      </c>
      <c r="DJ42" s="154">
        <f t="shared" si="12"/>
        <v>0</v>
      </c>
      <c r="DK42" s="154">
        <f t="shared" si="13"/>
        <v>0</v>
      </c>
      <c r="DL42" s="160">
        <f t="shared" si="14"/>
        <v>0</v>
      </c>
      <c r="DM42" s="273">
        <f t="shared" si="15"/>
        <v>5</v>
      </c>
      <c r="DN42" s="187">
        <f t="shared" si="16"/>
        <v>1</v>
      </c>
      <c r="DO42" s="273">
        <f t="shared" si="17"/>
        <v>3</v>
      </c>
      <c r="DP42" s="187">
        <f t="shared" si="18"/>
        <v>0.6</v>
      </c>
      <c r="DQ42" s="154">
        <f t="shared" si="19"/>
        <v>0</v>
      </c>
      <c r="DR42" s="154">
        <f t="shared" si="20"/>
        <v>0</v>
      </c>
      <c r="DS42" s="160">
        <f t="shared" si="21"/>
        <v>0</v>
      </c>
      <c r="DT42" s="273">
        <f t="shared" si="22"/>
        <v>5</v>
      </c>
      <c r="DU42" s="187">
        <f t="shared" si="23"/>
        <v>1</v>
      </c>
      <c r="DV42" s="273">
        <f t="shared" si="24"/>
        <v>3</v>
      </c>
      <c r="DW42" s="187">
        <f t="shared" si="25"/>
        <v>0.6</v>
      </c>
      <c r="DX42" s="154">
        <f t="shared" si="26"/>
        <v>0</v>
      </c>
      <c r="DY42" s="154">
        <f t="shared" si="27"/>
        <v>0</v>
      </c>
      <c r="DZ42" s="160">
        <f t="shared" si="28"/>
        <v>0</v>
      </c>
      <c r="EA42" s="273">
        <f t="shared" si="29"/>
        <v>5</v>
      </c>
      <c r="EB42" s="187">
        <f t="shared" si="30"/>
        <v>1</v>
      </c>
      <c r="EC42" s="273">
        <f t="shared" si="31"/>
        <v>3</v>
      </c>
      <c r="ED42" s="187">
        <f t="shared" si="32"/>
        <v>0.6</v>
      </c>
      <c r="EE42" s="154">
        <f t="shared" si="33"/>
        <v>0</v>
      </c>
      <c r="EF42" s="154">
        <f t="shared" si="34"/>
        <v>0</v>
      </c>
      <c r="EG42" s="160">
        <f t="shared" si="35"/>
        <v>0</v>
      </c>
      <c r="EH42" s="273">
        <f t="shared" si="36"/>
        <v>5</v>
      </c>
      <c r="EI42" s="187">
        <f t="shared" si="37"/>
        <v>1</v>
      </c>
      <c r="EJ42" s="273">
        <f t="shared" si="38"/>
        <v>3</v>
      </c>
      <c r="EK42" s="187">
        <f t="shared" si="39"/>
        <v>0.6</v>
      </c>
      <c r="EL42" s="154">
        <f t="shared" si="40"/>
        <v>0</v>
      </c>
      <c r="EM42" s="154">
        <f t="shared" si="41"/>
        <v>0</v>
      </c>
      <c r="EN42" s="160">
        <f t="shared" si="42"/>
        <v>0</v>
      </c>
      <c r="EO42" s="273">
        <f t="shared" si="43"/>
        <v>5</v>
      </c>
      <c r="EP42" s="187">
        <f t="shared" si="44"/>
        <v>1</v>
      </c>
      <c r="EQ42" s="273">
        <f t="shared" si="45"/>
        <v>3</v>
      </c>
      <c r="ER42" s="187">
        <f t="shared" si="46"/>
        <v>0.6</v>
      </c>
      <c r="ES42" s="154">
        <f t="shared" si="47"/>
        <v>0</v>
      </c>
      <c r="ET42" s="154">
        <f t="shared" si="48"/>
        <v>0</v>
      </c>
      <c r="EU42" s="160">
        <f t="shared" si="49"/>
        <v>0</v>
      </c>
      <c r="EV42" s="273">
        <f t="shared" si="50"/>
        <v>5</v>
      </c>
      <c r="EW42" s="187">
        <f t="shared" si="51"/>
        <v>1</v>
      </c>
      <c r="EX42" s="273">
        <f t="shared" si="52"/>
        <v>3</v>
      </c>
      <c r="EY42" s="187">
        <f t="shared" si="53"/>
        <v>0.6</v>
      </c>
      <c r="EZ42" s="154">
        <f t="shared" si="54"/>
        <v>0</v>
      </c>
      <c r="FA42" s="154">
        <f t="shared" si="55"/>
        <v>0</v>
      </c>
      <c r="FB42" s="160">
        <f t="shared" si="56"/>
        <v>0</v>
      </c>
      <c r="FC42" s="273">
        <f t="shared" si="57"/>
        <v>5</v>
      </c>
      <c r="FD42" s="187">
        <f t="shared" si="58"/>
        <v>1</v>
      </c>
      <c r="FE42" s="273">
        <f t="shared" si="59"/>
        <v>3</v>
      </c>
      <c r="FF42" s="187">
        <f t="shared" si="60"/>
        <v>0.6</v>
      </c>
      <c r="FG42" s="154">
        <f t="shared" si="61"/>
        <v>0</v>
      </c>
      <c r="FH42" s="154">
        <f t="shared" si="62"/>
        <v>0</v>
      </c>
      <c r="FI42" s="160">
        <f t="shared" si="63"/>
        <v>0</v>
      </c>
      <c r="FJ42" s="273">
        <f t="shared" si="64"/>
        <v>5</v>
      </c>
      <c r="FK42" s="187">
        <f t="shared" si="65"/>
        <v>1</v>
      </c>
      <c r="FL42" s="273">
        <f t="shared" si="66"/>
        <v>3</v>
      </c>
      <c r="FM42" s="187">
        <f t="shared" si="67"/>
        <v>0.6</v>
      </c>
      <c r="FN42" s="154">
        <f t="shared" si="68"/>
        <v>0</v>
      </c>
      <c r="FO42" s="154">
        <f t="shared" si="69"/>
        <v>0</v>
      </c>
      <c r="FP42" s="160">
        <f t="shared" si="70"/>
        <v>0</v>
      </c>
      <c r="FQ42" s="273">
        <f t="shared" si="71"/>
        <v>5</v>
      </c>
      <c r="FR42" s="187">
        <f t="shared" si="72"/>
        <v>1</v>
      </c>
      <c r="FS42" s="273">
        <f t="shared" si="73"/>
        <v>3</v>
      </c>
      <c r="FT42" s="187">
        <f t="shared" si="74"/>
        <v>0.6</v>
      </c>
      <c r="FU42" s="154">
        <f t="shared" si="75"/>
        <v>0</v>
      </c>
      <c r="FV42" s="154">
        <f t="shared" si="76"/>
        <v>0</v>
      </c>
      <c r="FW42" s="160">
        <f t="shared" si="77"/>
        <v>0</v>
      </c>
      <c r="FX42" s="273">
        <f t="shared" si="78"/>
        <v>5</v>
      </c>
      <c r="FY42" s="187">
        <f t="shared" si="79"/>
        <v>1</v>
      </c>
      <c r="FZ42" s="273">
        <f t="shared" si="80"/>
        <v>3</v>
      </c>
      <c r="GA42" s="187">
        <f t="shared" si="81"/>
        <v>0.6</v>
      </c>
      <c r="GB42" s="154">
        <f t="shared" si="82"/>
        <v>0</v>
      </c>
      <c r="GC42" s="154">
        <f t="shared" si="83"/>
        <v>0</v>
      </c>
      <c r="GD42" s="160">
        <f t="shared" si="84"/>
        <v>0</v>
      </c>
      <c r="GE42" s="273">
        <f t="shared" si="85"/>
        <v>5</v>
      </c>
      <c r="GF42" s="187">
        <f t="shared" si="86"/>
        <v>1</v>
      </c>
      <c r="GG42" s="273">
        <f t="shared" si="87"/>
        <v>3</v>
      </c>
      <c r="GH42" s="187">
        <f t="shared" si="88"/>
        <v>0.6</v>
      </c>
      <c r="GI42" s="187">
        <f t="shared" si="101"/>
        <v>0.6</v>
      </c>
      <c r="GJ42" s="157"/>
    </row>
    <row r="43" spans="1:192" ht="37.799999999999997" customHeight="1" x14ac:dyDescent="0.2">
      <c r="A43" s="148">
        <v>35</v>
      </c>
      <c r="B43" s="133"/>
      <c r="C43" s="133"/>
      <c r="D43" s="274"/>
      <c r="E43" s="133"/>
      <c r="F43" s="275"/>
      <c r="G43" s="133"/>
      <c r="H43" s="133" t="s">
        <v>455</v>
      </c>
      <c r="I43" s="132"/>
      <c r="J43" s="132"/>
      <c r="K43" s="132"/>
      <c r="L43" s="132"/>
      <c r="M43" s="132"/>
      <c r="N43" s="132"/>
      <c r="O43" s="132"/>
      <c r="P43" s="132"/>
      <c r="Q43" s="132"/>
      <c r="R43" s="132"/>
      <c r="S43" s="132"/>
      <c r="T43" s="132"/>
      <c r="U43" s="132"/>
      <c r="V43" s="132"/>
      <c r="W43" s="132"/>
      <c r="X43" s="132"/>
      <c r="Y43" s="132"/>
      <c r="Z43" s="132"/>
      <c r="AA43" s="132"/>
      <c r="AB43" s="132"/>
      <c r="AC43" s="155">
        <f t="shared" si="0"/>
        <v>0</v>
      </c>
      <c r="AD43" s="149">
        <f t="shared" si="1"/>
        <v>1</v>
      </c>
      <c r="AE43" s="155" t="str">
        <f t="shared" si="2"/>
        <v>3 - Moderado</v>
      </c>
      <c r="AF43" s="149">
        <f t="shared" si="3"/>
        <v>0.6</v>
      </c>
      <c r="AG43" s="156" t="str">
        <f t="shared" si="89"/>
        <v/>
      </c>
      <c r="AH43" s="149">
        <f t="shared" si="4"/>
        <v>0.6</v>
      </c>
      <c r="AI43" s="133"/>
      <c r="AJ43" s="133"/>
      <c r="AK43" s="133"/>
      <c r="AL43" s="133"/>
      <c r="AM43" s="134"/>
      <c r="AN43" s="164"/>
      <c r="AO43" s="164"/>
      <c r="AP43" s="134"/>
      <c r="AQ43" s="134"/>
      <c r="AR43" s="164"/>
      <c r="AS43" s="164"/>
      <c r="AT43" s="134"/>
      <c r="AU43" s="134"/>
      <c r="AV43" s="164"/>
      <c r="AW43" s="164"/>
      <c r="AX43" s="134"/>
      <c r="AY43" s="134"/>
      <c r="AZ43" s="164"/>
      <c r="BA43" s="164"/>
      <c r="BB43" s="134"/>
      <c r="BC43" s="134"/>
      <c r="BD43" s="164"/>
      <c r="BE43" s="164"/>
      <c r="BF43" s="134"/>
      <c r="BG43" s="134"/>
      <c r="BH43" s="164"/>
      <c r="BI43" s="164"/>
      <c r="BJ43" s="134"/>
      <c r="BK43" s="134"/>
      <c r="BL43" s="164"/>
      <c r="BM43" s="164"/>
      <c r="BN43" s="134"/>
      <c r="BO43" s="134"/>
      <c r="BP43" s="164"/>
      <c r="BQ43" s="164"/>
      <c r="BR43" s="134"/>
      <c r="BS43" s="134"/>
      <c r="BT43" s="164"/>
      <c r="BU43" s="164"/>
      <c r="BV43" s="134"/>
      <c r="BW43" s="134"/>
      <c r="BX43" s="164"/>
      <c r="BY43" s="164"/>
      <c r="BZ43" s="134"/>
      <c r="CA43" s="134"/>
      <c r="CB43" s="164"/>
      <c r="CC43" s="164"/>
      <c r="CD43" s="134"/>
      <c r="CE43" s="134"/>
      <c r="CF43" s="164"/>
      <c r="CG43" s="164"/>
      <c r="CH43" s="134"/>
      <c r="CI43" s="164"/>
      <c r="CJ43" s="164"/>
      <c r="CK43" s="134"/>
      <c r="CL43" s="159" t="str">
        <f t="shared" si="90"/>
        <v>5 - Muy Alta</v>
      </c>
      <c r="CM43" s="165">
        <f t="shared" si="5"/>
        <v>1</v>
      </c>
      <c r="CN43" s="159" t="str">
        <f t="shared" si="91"/>
        <v>3 - Moderado</v>
      </c>
      <c r="CO43" s="165">
        <f t="shared" si="92"/>
        <v>0.6</v>
      </c>
      <c r="CP43" s="145" t="str">
        <f t="shared" si="6"/>
        <v>ALTO</v>
      </c>
      <c r="CQ43" s="149">
        <f t="shared" si="93"/>
        <v>0.6</v>
      </c>
      <c r="CR43" s="188"/>
      <c r="CS43" s="145">
        <f t="shared" si="94"/>
        <v>5</v>
      </c>
      <c r="CT43" s="134"/>
      <c r="CU43" s="188"/>
      <c r="CV43" s="188"/>
      <c r="CW43" s="158"/>
      <c r="CX43" s="160">
        <f t="shared" si="7"/>
        <v>0</v>
      </c>
      <c r="CY43" s="161">
        <f t="shared" si="95"/>
        <v>3</v>
      </c>
      <c r="CZ43" s="160" t="str">
        <f t="shared" si="96"/>
        <v>Moderado</v>
      </c>
      <c r="DA43" s="153">
        <f t="shared" si="97"/>
        <v>0.6</v>
      </c>
      <c r="DB43" s="154">
        <f t="shared" si="98"/>
        <v>0</v>
      </c>
      <c r="DC43" s="154">
        <f t="shared" si="8"/>
        <v>0</v>
      </c>
      <c r="DD43" s="160">
        <f t="shared" si="99"/>
        <v>0</v>
      </c>
      <c r="DE43" s="273">
        <f t="shared" si="9"/>
        <v>5</v>
      </c>
      <c r="DF43" s="187">
        <f t="shared" si="10"/>
        <v>1</v>
      </c>
      <c r="DG43" s="273">
        <f t="shared" si="100"/>
        <v>3</v>
      </c>
      <c r="DH43" s="273"/>
      <c r="DI43" s="187">
        <f t="shared" si="11"/>
        <v>0.6</v>
      </c>
      <c r="DJ43" s="154">
        <f t="shared" si="12"/>
        <v>0</v>
      </c>
      <c r="DK43" s="154">
        <f t="shared" si="13"/>
        <v>0</v>
      </c>
      <c r="DL43" s="160">
        <f t="shared" si="14"/>
        <v>0</v>
      </c>
      <c r="DM43" s="273">
        <f t="shared" si="15"/>
        <v>5</v>
      </c>
      <c r="DN43" s="187">
        <f t="shared" si="16"/>
        <v>1</v>
      </c>
      <c r="DO43" s="273">
        <f t="shared" si="17"/>
        <v>3</v>
      </c>
      <c r="DP43" s="187">
        <f t="shared" si="18"/>
        <v>0.6</v>
      </c>
      <c r="DQ43" s="154">
        <f t="shared" si="19"/>
        <v>0</v>
      </c>
      <c r="DR43" s="154">
        <f t="shared" si="20"/>
        <v>0</v>
      </c>
      <c r="DS43" s="160">
        <f t="shared" si="21"/>
        <v>0</v>
      </c>
      <c r="DT43" s="273">
        <f t="shared" si="22"/>
        <v>5</v>
      </c>
      <c r="DU43" s="187">
        <f t="shared" si="23"/>
        <v>1</v>
      </c>
      <c r="DV43" s="273">
        <f t="shared" si="24"/>
        <v>3</v>
      </c>
      <c r="DW43" s="187">
        <f t="shared" si="25"/>
        <v>0.6</v>
      </c>
      <c r="DX43" s="154">
        <f t="shared" si="26"/>
        <v>0</v>
      </c>
      <c r="DY43" s="154">
        <f t="shared" si="27"/>
        <v>0</v>
      </c>
      <c r="DZ43" s="160">
        <f t="shared" si="28"/>
        <v>0</v>
      </c>
      <c r="EA43" s="273">
        <f t="shared" si="29"/>
        <v>5</v>
      </c>
      <c r="EB43" s="187">
        <f t="shared" si="30"/>
        <v>1</v>
      </c>
      <c r="EC43" s="273">
        <f t="shared" si="31"/>
        <v>3</v>
      </c>
      <c r="ED43" s="187">
        <f t="shared" si="32"/>
        <v>0.6</v>
      </c>
      <c r="EE43" s="154">
        <f t="shared" si="33"/>
        <v>0</v>
      </c>
      <c r="EF43" s="154">
        <f t="shared" si="34"/>
        <v>0</v>
      </c>
      <c r="EG43" s="160">
        <f t="shared" si="35"/>
        <v>0</v>
      </c>
      <c r="EH43" s="273">
        <f t="shared" si="36"/>
        <v>5</v>
      </c>
      <c r="EI43" s="187">
        <f t="shared" si="37"/>
        <v>1</v>
      </c>
      <c r="EJ43" s="273">
        <f t="shared" si="38"/>
        <v>3</v>
      </c>
      <c r="EK43" s="187">
        <f t="shared" si="39"/>
        <v>0.6</v>
      </c>
      <c r="EL43" s="154">
        <f t="shared" si="40"/>
        <v>0</v>
      </c>
      <c r="EM43" s="154">
        <f t="shared" si="41"/>
        <v>0</v>
      </c>
      <c r="EN43" s="160">
        <f t="shared" si="42"/>
        <v>0</v>
      </c>
      <c r="EO43" s="273">
        <f t="shared" si="43"/>
        <v>5</v>
      </c>
      <c r="EP43" s="187">
        <f t="shared" si="44"/>
        <v>1</v>
      </c>
      <c r="EQ43" s="273">
        <f t="shared" si="45"/>
        <v>3</v>
      </c>
      <c r="ER43" s="187">
        <f t="shared" si="46"/>
        <v>0.6</v>
      </c>
      <c r="ES43" s="154">
        <f t="shared" si="47"/>
        <v>0</v>
      </c>
      <c r="ET43" s="154">
        <f t="shared" si="48"/>
        <v>0</v>
      </c>
      <c r="EU43" s="160">
        <f t="shared" si="49"/>
        <v>0</v>
      </c>
      <c r="EV43" s="273">
        <f t="shared" si="50"/>
        <v>5</v>
      </c>
      <c r="EW43" s="187">
        <f t="shared" si="51"/>
        <v>1</v>
      </c>
      <c r="EX43" s="273">
        <f t="shared" si="52"/>
        <v>3</v>
      </c>
      <c r="EY43" s="187">
        <f t="shared" si="53"/>
        <v>0.6</v>
      </c>
      <c r="EZ43" s="154">
        <f t="shared" si="54"/>
        <v>0</v>
      </c>
      <c r="FA43" s="154">
        <f t="shared" si="55"/>
        <v>0</v>
      </c>
      <c r="FB43" s="160">
        <f t="shared" si="56"/>
        <v>0</v>
      </c>
      <c r="FC43" s="273">
        <f t="shared" si="57"/>
        <v>5</v>
      </c>
      <c r="FD43" s="187">
        <f t="shared" si="58"/>
        <v>1</v>
      </c>
      <c r="FE43" s="273">
        <f t="shared" si="59"/>
        <v>3</v>
      </c>
      <c r="FF43" s="187">
        <f t="shared" si="60"/>
        <v>0.6</v>
      </c>
      <c r="FG43" s="154">
        <f t="shared" si="61"/>
        <v>0</v>
      </c>
      <c r="FH43" s="154">
        <f t="shared" si="62"/>
        <v>0</v>
      </c>
      <c r="FI43" s="160">
        <f t="shared" si="63"/>
        <v>0</v>
      </c>
      <c r="FJ43" s="273">
        <f t="shared" si="64"/>
        <v>5</v>
      </c>
      <c r="FK43" s="187">
        <f t="shared" si="65"/>
        <v>1</v>
      </c>
      <c r="FL43" s="273">
        <f t="shared" si="66"/>
        <v>3</v>
      </c>
      <c r="FM43" s="187">
        <f t="shared" si="67"/>
        <v>0.6</v>
      </c>
      <c r="FN43" s="154">
        <f t="shared" si="68"/>
        <v>0</v>
      </c>
      <c r="FO43" s="154">
        <f t="shared" si="69"/>
        <v>0</v>
      </c>
      <c r="FP43" s="160">
        <f t="shared" si="70"/>
        <v>0</v>
      </c>
      <c r="FQ43" s="273">
        <f t="shared" si="71"/>
        <v>5</v>
      </c>
      <c r="FR43" s="187">
        <f t="shared" si="72"/>
        <v>1</v>
      </c>
      <c r="FS43" s="273">
        <f t="shared" si="73"/>
        <v>3</v>
      </c>
      <c r="FT43" s="187">
        <f t="shared" si="74"/>
        <v>0.6</v>
      </c>
      <c r="FU43" s="154">
        <f t="shared" si="75"/>
        <v>0</v>
      </c>
      <c r="FV43" s="154">
        <f t="shared" si="76"/>
        <v>0</v>
      </c>
      <c r="FW43" s="160">
        <f t="shared" si="77"/>
        <v>0</v>
      </c>
      <c r="FX43" s="273">
        <f t="shared" si="78"/>
        <v>5</v>
      </c>
      <c r="FY43" s="187">
        <f t="shared" si="79"/>
        <v>1</v>
      </c>
      <c r="FZ43" s="273">
        <f t="shared" si="80"/>
        <v>3</v>
      </c>
      <c r="GA43" s="187">
        <f t="shared" si="81"/>
        <v>0.6</v>
      </c>
      <c r="GB43" s="154">
        <f t="shared" si="82"/>
        <v>0</v>
      </c>
      <c r="GC43" s="154">
        <f t="shared" si="83"/>
        <v>0</v>
      </c>
      <c r="GD43" s="160">
        <f t="shared" si="84"/>
        <v>0</v>
      </c>
      <c r="GE43" s="273">
        <f t="shared" si="85"/>
        <v>5</v>
      </c>
      <c r="GF43" s="187">
        <f t="shared" si="86"/>
        <v>1</v>
      </c>
      <c r="GG43" s="273">
        <f t="shared" si="87"/>
        <v>3</v>
      </c>
      <c r="GH43" s="187">
        <f t="shared" si="88"/>
        <v>0.6</v>
      </c>
      <c r="GI43" s="187">
        <f t="shared" si="101"/>
        <v>0.6</v>
      </c>
      <c r="GJ43" s="157"/>
    </row>
    <row r="44" spans="1:192" ht="37.799999999999997" customHeight="1" x14ac:dyDescent="0.2">
      <c r="A44" s="148">
        <v>36</v>
      </c>
      <c r="B44" s="133"/>
      <c r="C44" s="133"/>
      <c r="D44" s="274"/>
      <c r="E44" s="133"/>
      <c r="F44" s="275"/>
      <c r="G44" s="133"/>
      <c r="H44" s="133" t="s">
        <v>455</v>
      </c>
      <c r="I44" s="132"/>
      <c r="J44" s="132"/>
      <c r="K44" s="132"/>
      <c r="L44" s="132"/>
      <c r="M44" s="132"/>
      <c r="N44" s="132"/>
      <c r="O44" s="132"/>
      <c r="P44" s="132"/>
      <c r="Q44" s="132"/>
      <c r="R44" s="132"/>
      <c r="S44" s="132"/>
      <c r="T44" s="132"/>
      <c r="U44" s="132"/>
      <c r="V44" s="132"/>
      <c r="W44" s="132"/>
      <c r="X44" s="132"/>
      <c r="Y44" s="132"/>
      <c r="Z44" s="132"/>
      <c r="AA44" s="132"/>
      <c r="AB44" s="132"/>
      <c r="AC44" s="155">
        <f t="shared" si="0"/>
        <v>0</v>
      </c>
      <c r="AD44" s="149">
        <f t="shared" si="1"/>
        <v>1</v>
      </c>
      <c r="AE44" s="155" t="str">
        <f t="shared" si="2"/>
        <v>3 - Moderado</v>
      </c>
      <c r="AF44" s="149">
        <f t="shared" si="3"/>
        <v>0.6</v>
      </c>
      <c r="AG44" s="156" t="str">
        <f t="shared" si="89"/>
        <v/>
      </c>
      <c r="AH44" s="149">
        <f t="shared" si="4"/>
        <v>0.6</v>
      </c>
      <c r="AI44" s="133"/>
      <c r="AJ44" s="133"/>
      <c r="AK44" s="133"/>
      <c r="AL44" s="133"/>
      <c r="AM44" s="134"/>
      <c r="AN44" s="164"/>
      <c r="AO44" s="164"/>
      <c r="AP44" s="134"/>
      <c r="AQ44" s="134"/>
      <c r="AR44" s="164"/>
      <c r="AS44" s="164"/>
      <c r="AT44" s="134"/>
      <c r="AU44" s="134"/>
      <c r="AV44" s="164"/>
      <c r="AW44" s="164"/>
      <c r="AX44" s="134"/>
      <c r="AY44" s="134"/>
      <c r="AZ44" s="164"/>
      <c r="BA44" s="164"/>
      <c r="BB44" s="134"/>
      <c r="BC44" s="134"/>
      <c r="BD44" s="164"/>
      <c r="BE44" s="164"/>
      <c r="BF44" s="134"/>
      <c r="BG44" s="134"/>
      <c r="BH44" s="164"/>
      <c r="BI44" s="164"/>
      <c r="BJ44" s="134"/>
      <c r="BK44" s="134"/>
      <c r="BL44" s="164"/>
      <c r="BM44" s="164"/>
      <c r="BN44" s="134"/>
      <c r="BO44" s="134"/>
      <c r="BP44" s="164"/>
      <c r="BQ44" s="164"/>
      <c r="BR44" s="134"/>
      <c r="BS44" s="134"/>
      <c r="BT44" s="164"/>
      <c r="BU44" s="164"/>
      <c r="BV44" s="134"/>
      <c r="BW44" s="134"/>
      <c r="BX44" s="164"/>
      <c r="BY44" s="164"/>
      <c r="BZ44" s="134"/>
      <c r="CA44" s="134"/>
      <c r="CB44" s="164"/>
      <c r="CC44" s="164"/>
      <c r="CD44" s="134"/>
      <c r="CE44" s="134"/>
      <c r="CF44" s="164"/>
      <c r="CG44" s="164"/>
      <c r="CH44" s="134"/>
      <c r="CI44" s="164"/>
      <c r="CJ44" s="164"/>
      <c r="CK44" s="134"/>
      <c r="CL44" s="159" t="str">
        <f t="shared" si="90"/>
        <v>5 - Muy Alta</v>
      </c>
      <c r="CM44" s="165">
        <f t="shared" si="5"/>
        <v>1</v>
      </c>
      <c r="CN44" s="159" t="str">
        <f t="shared" si="91"/>
        <v>3 - Moderado</v>
      </c>
      <c r="CO44" s="165">
        <f t="shared" si="92"/>
        <v>0.6</v>
      </c>
      <c r="CP44" s="145" t="str">
        <f t="shared" si="6"/>
        <v>ALTO</v>
      </c>
      <c r="CQ44" s="149">
        <f t="shared" si="93"/>
        <v>0.6</v>
      </c>
      <c r="CR44" s="188"/>
      <c r="CS44" s="145">
        <f t="shared" si="94"/>
        <v>5</v>
      </c>
      <c r="CT44" s="134"/>
      <c r="CU44" s="188"/>
      <c r="CV44" s="188"/>
      <c r="CW44" s="158"/>
      <c r="CX44" s="160">
        <f t="shared" si="7"/>
        <v>0</v>
      </c>
      <c r="CY44" s="161">
        <f t="shared" si="95"/>
        <v>3</v>
      </c>
      <c r="CZ44" s="160" t="str">
        <f t="shared" si="96"/>
        <v>Moderado</v>
      </c>
      <c r="DA44" s="153">
        <f t="shared" si="97"/>
        <v>0.6</v>
      </c>
      <c r="DB44" s="154">
        <f t="shared" si="98"/>
        <v>0</v>
      </c>
      <c r="DC44" s="154">
        <f t="shared" si="8"/>
        <v>0</v>
      </c>
      <c r="DD44" s="160">
        <f t="shared" si="99"/>
        <v>0</v>
      </c>
      <c r="DE44" s="273">
        <f t="shared" si="9"/>
        <v>5</v>
      </c>
      <c r="DF44" s="187">
        <f t="shared" si="10"/>
        <v>1</v>
      </c>
      <c r="DG44" s="273">
        <f t="shared" si="100"/>
        <v>3</v>
      </c>
      <c r="DH44" s="273"/>
      <c r="DI44" s="187">
        <f t="shared" si="11"/>
        <v>0.6</v>
      </c>
      <c r="DJ44" s="154">
        <f t="shared" si="12"/>
        <v>0</v>
      </c>
      <c r="DK44" s="154">
        <f t="shared" si="13"/>
        <v>0</v>
      </c>
      <c r="DL44" s="160">
        <f t="shared" si="14"/>
        <v>0</v>
      </c>
      <c r="DM44" s="273">
        <f t="shared" si="15"/>
        <v>5</v>
      </c>
      <c r="DN44" s="187">
        <f t="shared" si="16"/>
        <v>1</v>
      </c>
      <c r="DO44" s="273">
        <f t="shared" si="17"/>
        <v>3</v>
      </c>
      <c r="DP44" s="187">
        <f t="shared" si="18"/>
        <v>0.6</v>
      </c>
      <c r="DQ44" s="154">
        <f t="shared" si="19"/>
        <v>0</v>
      </c>
      <c r="DR44" s="154">
        <f t="shared" si="20"/>
        <v>0</v>
      </c>
      <c r="DS44" s="160">
        <f t="shared" si="21"/>
        <v>0</v>
      </c>
      <c r="DT44" s="273">
        <f t="shared" si="22"/>
        <v>5</v>
      </c>
      <c r="DU44" s="187">
        <f t="shared" si="23"/>
        <v>1</v>
      </c>
      <c r="DV44" s="273">
        <f t="shared" si="24"/>
        <v>3</v>
      </c>
      <c r="DW44" s="187">
        <f t="shared" si="25"/>
        <v>0.6</v>
      </c>
      <c r="DX44" s="154">
        <f t="shared" si="26"/>
        <v>0</v>
      </c>
      <c r="DY44" s="154">
        <f t="shared" si="27"/>
        <v>0</v>
      </c>
      <c r="DZ44" s="160">
        <f t="shared" si="28"/>
        <v>0</v>
      </c>
      <c r="EA44" s="273">
        <f t="shared" si="29"/>
        <v>5</v>
      </c>
      <c r="EB44" s="187">
        <f t="shared" si="30"/>
        <v>1</v>
      </c>
      <c r="EC44" s="273">
        <f t="shared" si="31"/>
        <v>3</v>
      </c>
      <c r="ED44" s="187">
        <f t="shared" si="32"/>
        <v>0.6</v>
      </c>
      <c r="EE44" s="154">
        <f t="shared" si="33"/>
        <v>0</v>
      </c>
      <c r="EF44" s="154">
        <f t="shared" si="34"/>
        <v>0</v>
      </c>
      <c r="EG44" s="160">
        <f t="shared" si="35"/>
        <v>0</v>
      </c>
      <c r="EH44" s="273">
        <f t="shared" si="36"/>
        <v>5</v>
      </c>
      <c r="EI44" s="187">
        <f t="shared" si="37"/>
        <v>1</v>
      </c>
      <c r="EJ44" s="273">
        <f t="shared" si="38"/>
        <v>3</v>
      </c>
      <c r="EK44" s="187">
        <f t="shared" si="39"/>
        <v>0.6</v>
      </c>
      <c r="EL44" s="154">
        <f t="shared" si="40"/>
        <v>0</v>
      </c>
      <c r="EM44" s="154">
        <f t="shared" si="41"/>
        <v>0</v>
      </c>
      <c r="EN44" s="160">
        <f t="shared" si="42"/>
        <v>0</v>
      </c>
      <c r="EO44" s="273">
        <f t="shared" si="43"/>
        <v>5</v>
      </c>
      <c r="EP44" s="187">
        <f t="shared" si="44"/>
        <v>1</v>
      </c>
      <c r="EQ44" s="273">
        <f t="shared" si="45"/>
        <v>3</v>
      </c>
      <c r="ER44" s="187">
        <f t="shared" si="46"/>
        <v>0.6</v>
      </c>
      <c r="ES44" s="154">
        <f t="shared" si="47"/>
        <v>0</v>
      </c>
      <c r="ET44" s="154">
        <f t="shared" si="48"/>
        <v>0</v>
      </c>
      <c r="EU44" s="160">
        <f t="shared" si="49"/>
        <v>0</v>
      </c>
      <c r="EV44" s="273">
        <f t="shared" si="50"/>
        <v>5</v>
      </c>
      <c r="EW44" s="187">
        <f t="shared" si="51"/>
        <v>1</v>
      </c>
      <c r="EX44" s="273">
        <f t="shared" si="52"/>
        <v>3</v>
      </c>
      <c r="EY44" s="187">
        <f t="shared" si="53"/>
        <v>0.6</v>
      </c>
      <c r="EZ44" s="154">
        <f t="shared" si="54"/>
        <v>0</v>
      </c>
      <c r="FA44" s="154">
        <f t="shared" si="55"/>
        <v>0</v>
      </c>
      <c r="FB44" s="160">
        <f t="shared" si="56"/>
        <v>0</v>
      </c>
      <c r="FC44" s="273">
        <f t="shared" si="57"/>
        <v>5</v>
      </c>
      <c r="FD44" s="187">
        <f t="shared" si="58"/>
        <v>1</v>
      </c>
      <c r="FE44" s="273">
        <f t="shared" si="59"/>
        <v>3</v>
      </c>
      <c r="FF44" s="187">
        <f t="shared" si="60"/>
        <v>0.6</v>
      </c>
      <c r="FG44" s="154">
        <f t="shared" si="61"/>
        <v>0</v>
      </c>
      <c r="FH44" s="154">
        <f t="shared" si="62"/>
        <v>0</v>
      </c>
      <c r="FI44" s="160">
        <f t="shared" si="63"/>
        <v>0</v>
      </c>
      <c r="FJ44" s="273">
        <f t="shared" si="64"/>
        <v>5</v>
      </c>
      <c r="FK44" s="187">
        <f t="shared" si="65"/>
        <v>1</v>
      </c>
      <c r="FL44" s="273">
        <f t="shared" si="66"/>
        <v>3</v>
      </c>
      <c r="FM44" s="187">
        <f t="shared" si="67"/>
        <v>0.6</v>
      </c>
      <c r="FN44" s="154">
        <f t="shared" si="68"/>
        <v>0</v>
      </c>
      <c r="FO44" s="154">
        <f t="shared" si="69"/>
        <v>0</v>
      </c>
      <c r="FP44" s="160">
        <f t="shared" si="70"/>
        <v>0</v>
      </c>
      <c r="FQ44" s="273">
        <f t="shared" si="71"/>
        <v>5</v>
      </c>
      <c r="FR44" s="187">
        <f t="shared" si="72"/>
        <v>1</v>
      </c>
      <c r="FS44" s="273">
        <f t="shared" si="73"/>
        <v>3</v>
      </c>
      <c r="FT44" s="187">
        <f t="shared" si="74"/>
        <v>0.6</v>
      </c>
      <c r="FU44" s="154">
        <f t="shared" si="75"/>
        <v>0</v>
      </c>
      <c r="FV44" s="154">
        <f t="shared" si="76"/>
        <v>0</v>
      </c>
      <c r="FW44" s="160">
        <f t="shared" si="77"/>
        <v>0</v>
      </c>
      <c r="FX44" s="273">
        <f t="shared" si="78"/>
        <v>5</v>
      </c>
      <c r="FY44" s="187">
        <f t="shared" si="79"/>
        <v>1</v>
      </c>
      <c r="FZ44" s="273">
        <f t="shared" si="80"/>
        <v>3</v>
      </c>
      <c r="GA44" s="187">
        <f t="shared" si="81"/>
        <v>0.6</v>
      </c>
      <c r="GB44" s="154">
        <f t="shared" si="82"/>
        <v>0</v>
      </c>
      <c r="GC44" s="154">
        <f t="shared" si="83"/>
        <v>0</v>
      </c>
      <c r="GD44" s="160">
        <f t="shared" si="84"/>
        <v>0</v>
      </c>
      <c r="GE44" s="273">
        <f t="shared" si="85"/>
        <v>5</v>
      </c>
      <c r="GF44" s="187">
        <f t="shared" si="86"/>
        <v>1</v>
      </c>
      <c r="GG44" s="273">
        <f t="shared" si="87"/>
        <v>3</v>
      </c>
      <c r="GH44" s="187">
        <f t="shared" si="88"/>
        <v>0.6</v>
      </c>
      <c r="GI44" s="187">
        <f t="shared" si="101"/>
        <v>0.6</v>
      </c>
      <c r="GJ44" s="157"/>
    </row>
    <row r="45" spans="1:192" ht="37.799999999999997" customHeight="1" x14ac:dyDescent="0.2">
      <c r="A45" s="148">
        <v>37</v>
      </c>
      <c r="B45" s="133"/>
      <c r="C45" s="133"/>
      <c r="D45" s="274"/>
      <c r="E45" s="133"/>
      <c r="F45" s="275"/>
      <c r="G45" s="133"/>
      <c r="H45" s="133" t="s">
        <v>455</v>
      </c>
      <c r="I45" s="132"/>
      <c r="J45" s="132"/>
      <c r="K45" s="132"/>
      <c r="L45" s="132"/>
      <c r="M45" s="132"/>
      <c r="N45" s="132"/>
      <c r="O45" s="132"/>
      <c r="P45" s="132"/>
      <c r="Q45" s="132"/>
      <c r="R45" s="132"/>
      <c r="S45" s="132"/>
      <c r="T45" s="132"/>
      <c r="U45" s="132"/>
      <c r="V45" s="132"/>
      <c r="W45" s="132"/>
      <c r="X45" s="132"/>
      <c r="Y45" s="132"/>
      <c r="Z45" s="132"/>
      <c r="AA45" s="132"/>
      <c r="AB45" s="132"/>
      <c r="AC45" s="155">
        <f t="shared" si="0"/>
        <v>0</v>
      </c>
      <c r="AD45" s="149">
        <f t="shared" si="1"/>
        <v>1</v>
      </c>
      <c r="AE45" s="155" t="str">
        <f t="shared" si="2"/>
        <v>3 - Moderado</v>
      </c>
      <c r="AF45" s="149">
        <f t="shared" si="3"/>
        <v>0.6</v>
      </c>
      <c r="AG45" s="156" t="str">
        <f t="shared" si="89"/>
        <v/>
      </c>
      <c r="AH45" s="149">
        <f t="shared" si="4"/>
        <v>0.6</v>
      </c>
      <c r="AI45" s="133"/>
      <c r="AJ45" s="133"/>
      <c r="AK45" s="133"/>
      <c r="AL45" s="133"/>
      <c r="AM45" s="134"/>
      <c r="AN45" s="164"/>
      <c r="AO45" s="164"/>
      <c r="AP45" s="134"/>
      <c r="AQ45" s="134"/>
      <c r="AR45" s="164"/>
      <c r="AS45" s="164"/>
      <c r="AT45" s="134"/>
      <c r="AU45" s="134"/>
      <c r="AV45" s="164"/>
      <c r="AW45" s="164"/>
      <c r="AX45" s="134"/>
      <c r="AY45" s="134"/>
      <c r="AZ45" s="164"/>
      <c r="BA45" s="164"/>
      <c r="BB45" s="134"/>
      <c r="BC45" s="134"/>
      <c r="BD45" s="164"/>
      <c r="BE45" s="164"/>
      <c r="BF45" s="134"/>
      <c r="BG45" s="134"/>
      <c r="BH45" s="164"/>
      <c r="BI45" s="164"/>
      <c r="BJ45" s="134"/>
      <c r="BK45" s="134"/>
      <c r="BL45" s="164"/>
      <c r="BM45" s="164"/>
      <c r="BN45" s="134"/>
      <c r="BO45" s="134"/>
      <c r="BP45" s="164"/>
      <c r="BQ45" s="164"/>
      <c r="BR45" s="134"/>
      <c r="BS45" s="134"/>
      <c r="BT45" s="164"/>
      <c r="BU45" s="164"/>
      <c r="BV45" s="134"/>
      <c r="BW45" s="134"/>
      <c r="BX45" s="164"/>
      <c r="BY45" s="164"/>
      <c r="BZ45" s="134"/>
      <c r="CA45" s="134"/>
      <c r="CB45" s="164"/>
      <c r="CC45" s="164"/>
      <c r="CD45" s="134"/>
      <c r="CE45" s="134"/>
      <c r="CF45" s="164"/>
      <c r="CG45" s="164"/>
      <c r="CH45" s="134"/>
      <c r="CI45" s="164"/>
      <c r="CJ45" s="164"/>
      <c r="CK45" s="134"/>
      <c r="CL45" s="159" t="str">
        <f t="shared" si="90"/>
        <v>5 - Muy Alta</v>
      </c>
      <c r="CM45" s="165">
        <f t="shared" si="5"/>
        <v>1</v>
      </c>
      <c r="CN45" s="159" t="str">
        <f t="shared" si="91"/>
        <v>3 - Moderado</v>
      </c>
      <c r="CO45" s="165">
        <f t="shared" si="92"/>
        <v>0.6</v>
      </c>
      <c r="CP45" s="145" t="str">
        <f t="shared" si="6"/>
        <v>ALTO</v>
      </c>
      <c r="CQ45" s="149">
        <f t="shared" si="93"/>
        <v>0.6</v>
      </c>
      <c r="CR45" s="188"/>
      <c r="CS45" s="145">
        <f t="shared" si="94"/>
        <v>5</v>
      </c>
      <c r="CT45" s="134"/>
      <c r="CU45" s="188"/>
      <c r="CV45" s="188"/>
      <c r="CW45" s="158"/>
      <c r="CX45" s="160">
        <f t="shared" si="7"/>
        <v>0</v>
      </c>
      <c r="CY45" s="161">
        <f t="shared" si="95"/>
        <v>3</v>
      </c>
      <c r="CZ45" s="160" t="str">
        <f t="shared" si="96"/>
        <v>Moderado</v>
      </c>
      <c r="DA45" s="153">
        <f t="shared" si="97"/>
        <v>0.6</v>
      </c>
      <c r="DB45" s="154">
        <f t="shared" si="98"/>
        <v>0</v>
      </c>
      <c r="DC45" s="154">
        <f t="shared" si="8"/>
        <v>0</v>
      </c>
      <c r="DD45" s="160">
        <f t="shared" si="99"/>
        <v>0</v>
      </c>
      <c r="DE45" s="273">
        <f t="shared" si="9"/>
        <v>5</v>
      </c>
      <c r="DF45" s="187">
        <f t="shared" si="10"/>
        <v>1</v>
      </c>
      <c r="DG45" s="273">
        <f t="shared" si="100"/>
        <v>3</v>
      </c>
      <c r="DH45" s="273"/>
      <c r="DI45" s="187">
        <f t="shared" si="11"/>
        <v>0.6</v>
      </c>
      <c r="DJ45" s="154">
        <f t="shared" si="12"/>
        <v>0</v>
      </c>
      <c r="DK45" s="154">
        <f t="shared" si="13"/>
        <v>0</v>
      </c>
      <c r="DL45" s="160">
        <f t="shared" si="14"/>
        <v>0</v>
      </c>
      <c r="DM45" s="273">
        <f t="shared" si="15"/>
        <v>5</v>
      </c>
      <c r="DN45" s="187">
        <f t="shared" si="16"/>
        <v>1</v>
      </c>
      <c r="DO45" s="273">
        <f t="shared" si="17"/>
        <v>3</v>
      </c>
      <c r="DP45" s="187">
        <f t="shared" si="18"/>
        <v>0.6</v>
      </c>
      <c r="DQ45" s="154">
        <f t="shared" si="19"/>
        <v>0</v>
      </c>
      <c r="DR45" s="154">
        <f t="shared" si="20"/>
        <v>0</v>
      </c>
      <c r="DS45" s="160">
        <f t="shared" si="21"/>
        <v>0</v>
      </c>
      <c r="DT45" s="273">
        <f t="shared" si="22"/>
        <v>5</v>
      </c>
      <c r="DU45" s="187">
        <f t="shared" si="23"/>
        <v>1</v>
      </c>
      <c r="DV45" s="273">
        <f t="shared" si="24"/>
        <v>3</v>
      </c>
      <c r="DW45" s="187">
        <f t="shared" si="25"/>
        <v>0.6</v>
      </c>
      <c r="DX45" s="154">
        <f t="shared" si="26"/>
        <v>0</v>
      </c>
      <c r="DY45" s="154">
        <f t="shared" si="27"/>
        <v>0</v>
      </c>
      <c r="DZ45" s="160">
        <f t="shared" si="28"/>
        <v>0</v>
      </c>
      <c r="EA45" s="273">
        <f t="shared" si="29"/>
        <v>5</v>
      </c>
      <c r="EB45" s="187">
        <f t="shared" si="30"/>
        <v>1</v>
      </c>
      <c r="EC45" s="273">
        <f t="shared" si="31"/>
        <v>3</v>
      </c>
      <c r="ED45" s="187">
        <f t="shared" si="32"/>
        <v>0.6</v>
      </c>
      <c r="EE45" s="154">
        <f t="shared" si="33"/>
        <v>0</v>
      </c>
      <c r="EF45" s="154">
        <f t="shared" si="34"/>
        <v>0</v>
      </c>
      <c r="EG45" s="160">
        <f t="shared" si="35"/>
        <v>0</v>
      </c>
      <c r="EH45" s="273">
        <f t="shared" si="36"/>
        <v>5</v>
      </c>
      <c r="EI45" s="187">
        <f t="shared" si="37"/>
        <v>1</v>
      </c>
      <c r="EJ45" s="273">
        <f t="shared" si="38"/>
        <v>3</v>
      </c>
      <c r="EK45" s="187">
        <f t="shared" si="39"/>
        <v>0.6</v>
      </c>
      <c r="EL45" s="154">
        <f t="shared" si="40"/>
        <v>0</v>
      </c>
      <c r="EM45" s="154">
        <f t="shared" si="41"/>
        <v>0</v>
      </c>
      <c r="EN45" s="160">
        <f t="shared" si="42"/>
        <v>0</v>
      </c>
      <c r="EO45" s="273">
        <f t="shared" si="43"/>
        <v>5</v>
      </c>
      <c r="EP45" s="187">
        <f t="shared" si="44"/>
        <v>1</v>
      </c>
      <c r="EQ45" s="273">
        <f t="shared" si="45"/>
        <v>3</v>
      </c>
      <c r="ER45" s="187">
        <f t="shared" si="46"/>
        <v>0.6</v>
      </c>
      <c r="ES45" s="154">
        <f t="shared" si="47"/>
        <v>0</v>
      </c>
      <c r="ET45" s="154">
        <f t="shared" si="48"/>
        <v>0</v>
      </c>
      <c r="EU45" s="160">
        <f t="shared" si="49"/>
        <v>0</v>
      </c>
      <c r="EV45" s="273">
        <f t="shared" si="50"/>
        <v>5</v>
      </c>
      <c r="EW45" s="187">
        <f t="shared" si="51"/>
        <v>1</v>
      </c>
      <c r="EX45" s="273">
        <f t="shared" si="52"/>
        <v>3</v>
      </c>
      <c r="EY45" s="187">
        <f t="shared" si="53"/>
        <v>0.6</v>
      </c>
      <c r="EZ45" s="154">
        <f t="shared" si="54"/>
        <v>0</v>
      </c>
      <c r="FA45" s="154">
        <f t="shared" si="55"/>
        <v>0</v>
      </c>
      <c r="FB45" s="160">
        <f t="shared" si="56"/>
        <v>0</v>
      </c>
      <c r="FC45" s="273">
        <f t="shared" si="57"/>
        <v>5</v>
      </c>
      <c r="FD45" s="187">
        <f t="shared" si="58"/>
        <v>1</v>
      </c>
      <c r="FE45" s="273">
        <f t="shared" si="59"/>
        <v>3</v>
      </c>
      <c r="FF45" s="187">
        <f t="shared" si="60"/>
        <v>0.6</v>
      </c>
      <c r="FG45" s="154">
        <f t="shared" si="61"/>
        <v>0</v>
      </c>
      <c r="FH45" s="154">
        <f t="shared" si="62"/>
        <v>0</v>
      </c>
      <c r="FI45" s="160">
        <f t="shared" si="63"/>
        <v>0</v>
      </c>
      <c r="FJ45" s="273">
        <f t="shared" si="64"/>
        <v>5</v>
      </c>
      <c r="FK45" s="187">
        <f t="shared" si="65"/>
        <v>1</v>
      </c>
      <c r="FL45" s="273">
        <f t="shared" si="66"/>
        <v>3</v>
      </c>
      <c r="FM45" s="187">
        <f t="shared" si="67"/>
        <v>0.6</v>
      </c>
      <c r="FN45" s="154">
        <f t="shared" si="68"/>
        <v>0</v>
      </c>
      <c r="FO45" s="154">
        <f t="shared" si="69"/>
        <v>0</v>
      </c>
      <c r="FP45" s="160">
        <f t="shared" si="70"/>
        <v>0</v>
      </c>
      <c r="FQ45" s="273">
        <f t="shared" si="71"/>
        <v>5</v>
      </c>
      <c r="FR45" s="187">
        <f t="shared" si="72"/>
        <v>1</v>
      </c>
      <c r="FS45" s="273">
        <f t="shared" si="73"/>
        <v>3</v>
      </c>
      <c r="FT45" s="187">
        <f t="shared" si="74"/>
        <v>0.6</v>
      </c>
      <c r="FU45" s="154">
        <f t="shared" si="75"/>
        <v>0</v>
      </c>
      <c r="FV45" s="154">
        <f t="shared" si="76"/>
        <v>0</v>
      </c>
      <c r="FW45" s="160">
        <f t="shared" si="77"/>
        <v>0</v>
      </c>
      <c r="FX45" s="273">
        <f t="shared" si="78"/>
        <v>5</v>
      </c>
      <c r="FY45" s="187">
        <f t="shared" si="79"/>
        <v>1</v>
      </c>
      <c r="FZ45" s="273">
        <f t="shared" si="80"/>
        <v>3</v>
      </c>
      <c r="GA45" s="187">
        <f t="shared" si="81"/>
        <v>0.6</v>
      </c>
      <c r="GB45" s="154">
        <f t="shared" si="82"/>
        <v>0</v>
      </c>
      <c r="GC45" s="154">
        <f t="shared" si="83"/>
        <v>0</v>
      </c>
      <c r="GD45" s="160">
        <f t="shared" si="84"/>
        <v>0</v>
      </c>
      <c r="GE45" s="273">
        <f t="shared" si="85"/>
        <v>5</v>
      </c>
      <c r="GF45" s="187">
        <f t="shared" si="86"/>
        <v>1</v>
      </c>
      <c r="GG45" s="273">
        <f t="shared" si="87"/>
        <v>3</v>
      </c>
      <c r="GH45" s="187">
        <f t="shared" si="88"/>
        <v>0.6</v>
      </c>
      <c r="GI45" s="187">
        <f t="shared" si="101"/>
        <v>0.6</v>
      </c>
      <c r="GJ45" s="157"/>
    </row>
    <row r="46" spans="1:192" ht="37.799999999999997" customHeight="1" x14ac:dyDescent="0.2">
      <c r="A46" s="148">
        <v>38</v>
      </c>
      <c r="B46" s="133"/>
      <c r="C46" s="133"/>
      <c r="D46" s="274"/>
      <c r="E46" s="133"/>
      <c r="F46" s="275"/>
      <c r="G46" s="133"/>
      <c r="H46" s="133" t="s">
        <v>455</v>
      </c>
      <c r="I46" s="132"/>
      <c r="J46" s="132"/>
      <c r="K46" s="132"/>
      <c r="L46" s="132"/>
      <c r="M46" s="132"/>
      <c r="N46" s="132"/>
      <c r="O46" s="132"/>
      <c r="P46" s="132"/>
      <c r="Q46" s="132"/>
      <c r="R46" s="132"/>
      <c r="S46" s="132"/>
      <c r="T46" s="132"/>
      <c r="U46" s="132"/>
      <c r="V46" s="132"/>
      <c r="W46" s="132"/>
      <c r="X46" s="132"/>
      <c r="Y46" s="132"/>
      <c r="Z46" s="132"/>
      <c r="AA46" s="132"/>
      <c r="AB46" s="132"/>
      <c r="AC46" s="155">
        <f t="shared" si="0"/>
        <v>0</v>
      </c>
      <c r="AD46" s="149">
        <f t="shared" si="1"/>
        <v>1</v>
      </c>
      <c r="AE46" s="155" t="str">
        <f t="shared" si="2"/>
        <v>3 - Moderado</v>
      </c>
      <c r="AF46" s="149">
        <f t="shared" si="3"/>
        <v>0.6</v>
      </c>
      <c r="AG46" s="156" t="str">
        <f t="shared" si="89"/>
        <v/>
      </c>
      <c r="AH46" s="149">
        <f t="shared" si="4"/>
        <v>0.6</v>
      </c>
      <c r="AI46" s="133"/>
      <c r="AJ46" s="133"/>
      <c r="AK46" s="133"/>
      <c r="AL46" s="133"/>
      <c r="AM46" s="134"/>
      <c r="AN46" s="164"/>
      <c r="AO46" s="164"/>
      <c r="AP46" s="134"/>
      <c r="AQ46" s="134"/>
      <c r="AR46" s="164"/>
      <c r="AS46" s="164"/>
      <c r="AT46" s="134"/>
      <c r="AU46" s="134"/>
      <c r="AV46" s="164"/>
      <c r="AW46" s="164"/>
      <c r="AX46" s="134"/>
      <c r="AY46" s="134"/>
      <c r="AZ46" s="164"/>
      <c r="BA46" s="164"/>
      <c r="BB46" s="134"/>
      <c r="BC46" s="134"/>
      <c r="BD46" s="164"/>
      <c r="BE46" s="164"/>
      <c r="BF46" s="134"/>
      <c r="BG46" s="134"/>
      <c r="BH46" s="164"/>
      <c r="BI46" s="164"/>
      <c r="BJ46" s="134"/>
      <c r="BK46" s="134"/>
      <c r="BL46" s="164"/>
      <c r="BM46" s="164"/>
      <c r="BN46" s="134"/>
      <c r="BO46" s="134"/>
      <c r="BP46" s="164"/>
      <c r="BQ46" s="164"/>
      <c r="BR46" s="134"/>
      <c r="BS46" s="134"/>
      <c r="BT46" s="164"/>
      <c r="BU46" s="164"/>
      <c r="BV46" s="134"/>
      <c r="BW46" s="134"/>
      <c r="BX46" s="164"/>
      <c r="BY46" s="164"/>
      <c r="BZ46" s="134"/>
      <c r="CA46" s="134"/>
      <c r="CB46" s="164"/>
      <c r="CC46" s="164"/>
      <c r="CD46" s="134"/>
      <c r="CE46" s="134"/>
      <c r="CF46" s="164"/>
      <c r="CG46" s="164"/>
      <c r="CH46" s="134"/>
      <c r="CI46" s="164"/>
      <c r="CJ46" s="164"/>
      <c r="CK46" s="134"/>
      <c r="CL46" s="159" t="str">
        <f t="shared" si="90"/>
        <v>5 - Muy Alta</v>
      </c>
      <c r="CM46" s="165">
        <f t="shared" si="5"/>
        <v>1</v>
      </c>
      <c r="CN46" s="159" t="str">
        <f t="shared" si="91"/>
        <v>3 - Moderado</v>
      </c>
      <c r="CO46" s="165">
        <f t="shared" si="92"/>
        <v>0.6</v>
      </c>
      <c r="CP46" s="145" t="str">
        <f t="shared" si="6"/>
        <v>ALTO</v>
      </c>
      <c r="CQ46" s="149">
        <f t="shared" si="93"/>
        <v>0.6</v>
      </c>
      <c r="CR46" s="188"/>
      <c r="CS46" s="145">
        <f t="shared" si="94"/>
        <v>5</v>
      </c>
      <c r="CT46" s="134"/>
      <c r="CU46" s="188"/>
      <c r="CV46" s="188"/>
      <c r="CW46" s="158"/>
      <c r="CX46" s="160">
        <f t="shared" si="7"/>
        <v>0</v>
      </c>
      <c r="CY46" s="161">
        <f t="shared" si="95"/>
        <v>3</v>
      </c>
      <c r="CZ46" s="160" t="str">
        <f t="shared" si="96"/>
        <v>Moderado</v>
      </c>
      <c r="DA46" s="153">
        <f t="shared" si="97"/>
        <v>0.6</v>
      </c>
      <c r="DB46" s="154">
        <f t="shared" si="98"/>
        <v>0</v>
      </c>
      <c r="DC46" s="154">
        <f t="shared" si="8"/>
        <v>0</v>
      </c>
      <c r="DD46" s="160">
        <f t="shared" si="99"/>
        <v>0</v>
      </c>
      <c r="DE46" s="273">
        <f t="shared" si="9"/>
        <v>5</v>
      </c>
      <c r="DF46" s="187">
        <f t="shared" si="10"/>
        <v>1</v>
      </c>
      <c r="DG46" s="273">
        <f t="shared" si="100"/>
        <v>3</v>
      </c>
      <c r="DH46" s="273"/>
      <c r="DI46" s="187">
        <f t="shared" si="11"/>
        <v>0.6</v>
      </c>
      <c r="DJ46" s="154">
        <f t="shared" si="12"/>
        <v>0</v>
      </c>
      <c r="DK46" s="154">
        <f t="shared" si="13"/>
        <v>0</v>
      </c>
      <c r="DL46" s="160">
        <f t="shared" si="14"/>
        <v>0</v>
      </c>
      <c r="DM46" s="273">
        <f t="shared" si="15"/>
        <v>5</v>
      </c>
      <c r="DN46" s="187">
        <f t="shared" si="16"/>
        <v>1</v>
      </c>
      <c r="DO46" s="273">
        <f t="shared" si="17"/>
        <v>3</v>
      </c>
      <c r="DP46" s="187">
        <f t="shared" si="18"/>
        <v>0.6</v>
      </c>
      <c r="DQ46" s="154">
        <f t="shared" si="19"/>
        <v>0</v>
      </c>
      <c r="DR46" s="154">
        <f t="shared" si="20"/>
        <v>0</v>
      </c>
      <c r="DS46" s="160">
        <f t="shared" si="21"/>
        <v>0</v>
      </c>
      <c r="DT46" s="273">
        <f t="shared" si="22"/>
        <v>5</v>
      </c>
      <c r="DU46" s="187">
        <f t="shared" si="23"/>
        <v>1</v>
      </c>
      <c r="DV46" s="273">
        <f t="shared" si="24"/>
        <v>3</v>
      </c>
      <c r="DW46" s="187">
        <f t="shared" si="25"/>
        <v>0.6</v>
      </c>
      <c r="DX46" s="154">
        <f t="shared" si="26"/>
        <v>0</v>
      </c>
      <c r="DY46" s="154">
        <f t="shared" si="27"/>
        <v>0</v>
      </c>
      <c r="DZ46" s="160">
        <f t="shared" si="28"/>
        <v>0</v>
      </c>
      <c r="EA46" s="273">
        <f t="shared" si="29"/>
        <v>5</v>
      </c>
      <c r="EB46" s="187">
        <f t="shared" si="30"/>
        <v>1</v>
      </c>
      <c r="EC46" s="273">
        <f t="shared" si="31"/>
        <v>3</v>
      </c>
      <c r="ED46" s="187">
        <f t="shared" si="32"/>
        <v>0.6</v>
      </c>
      <c r="EE46" s="154">
        <f t="shared" si="33"/>
        <v>0</v>
      </c>
      <c r="EF46" s="154">
        <f t="shared" si="34"/>
        <v>0</v>
      </c>
      <c r="EG46" s="160">
        <f t="shared" si="35"/>
        <v>0</v>
      </c>
      <c r="EH46" s="273">
        <f t="shared" si="36"/>
        <v>5</v>
      </c>
      <c r="EI46" s="187">
        <f t="shared" si="37"/>
        <v>1</v>
      </c>
      <c r="EJ46" s="273">
        <f t="shared" si="38"/>
        <v>3</v>
      </c>
      <c r="EK46" s="187">
        <f t="shared" si="39"/>
        <v>0.6</v>
      </c>
      <c r="EL46" s="154">
        <f t="shared" si="40"/>
        <v>0</v>
      </c>
      <c r="EM46" s="154">
        <f t="shared" si="41"/>
        <v>0</v>
      </c>
      <c r="EN46" s="160">
        <f t="shared" si="42"/>
        <v>0</v>
      </c>
      <c r="EO46" s="273">
        <f t="shared" si="43"/>
        <v>5</v>
      </c>
      <c r="EP46" s="187">
        <f t="shared" si="44"/>
        <v>1</v>
      </c>
      <c r="EQ46" s="273">
        <f t="shared" si="45"/>
        <v>3</v>
      </c>
      <c r="ER46" s="187">
        <f t="shared" si="46"/>
        <v>0.6</v>
      </c>
      <c r="ES46" s="154">
        <f t="shared" si="47"/>
        <v>0</v>
      </c>
      <c r="ET46" s="154">
        <f t="shared" si="48"/>
        <v>0</v>
      </c>
      <c r="EU46" s="160">
        <f t="shared" si="49"/>
        <v>0</v>
      </c>
      <c r="EV46" s="273">
        <f t="shared" si="50"/>
        <v>5</v>
      </c>
      <c r="EW46" s="187">
        <f t="shared" si="51"/>
        <v>1</v>
      </c>
      <c r="EX46" s="273">
        <f t="shared" si="52"/>
        <v>3</v>
      </c>
      <c r="EY46" s="187">
        <f t="shared" si="53"/>
        <v>0.6</v>
      </c>
      <c r="EZ46" s="154">
        <f t="shared" si="54"/>
        <v>0</v>
      </c>
      <c r="FA46" s="154">
        <f t="shared" si="55"/>
        <v>0</v>
      </c>
      <c r="FB46" s="160">
        <f t="shared" si="56"/>
        <v>0</v>
      </c>
      <c r="FC46" s="273">
        <f t="shared" si="57"/>
        <v>5</v>
      </c>
      <c r="FD46" s="187">
        <f t="shared" si="58"/>
        <v>1</v>
      </c>
      <c r="FE46" s="273">
        <f t="shared" si="59"/>
        <v>3</v>
      </c>
      <c r="FF46" s="187">
        <f t="shared" si="60"/>
        <v>0.6</v>
      </c>
      <c r="FG46" s="154">
        <f t="shared" si="61"/>
        <v>0</v>
      </c>
      <c r="FH46" s="154">
        <f t="shared" si="62"/>
        <v>0</v>
      </c>
      <c r="FI46" s="160">
        <f t="shared" si="63"/>
        <v>0</v>
      </c>
      <c r="FJ46" s="273">
        <f t="shared" si="64"/>
        <v>5</v>
      </c>
      <c r="FK46" s="187">
        <f t="shared" si="65"/>
        <v>1</v>
      </c>
      <c r="FL46" s="273">
        <f t="shared" si="66"/>
        <v>3</v>
      </c>
      <c r="FM46" s="187">
        <f t="shared" si="67"/>
        <v>0.6</v>
      </c>
      <c r="FN46" s="154">
        <f t="shared" si="68"/>
        <v>0</v>
      </c>
      <c r="FO46" s="154">
        <f t="shared" si="69"/>
        <v>0</v>
      </c>
      <c r="FP46" s="160">
        <f t="shared" si="70"/>
        <v>0</v>
      </c>
      <c r="FQ46" s="273">
        <f t="shared" si="71"/>
        <v>5</v>
      </c>
      <c r="FR46" s="187">
        <f t="shared" si="72"/>
        <v>1</v>
      </c>
      <c r="FS46" s="273">
        <f t="shared" si="73"/>
        <v>3</v>
      </c>
      <c r="FT46" s="187">
        <f t="shared" si="74"/>
        <v>0.6</v>
      </c>
      <c r="FU46" s="154">
        <f t="shared" si="75"/>
        <v>0</v>
      </c>
      <c r="FV46" s="154">
        <f t="shared" si="76"/>
        <v>0</v>
      </c>
      <c r="FW46" s="160">
        <f t="shared" si="77"/>
        <v>0</v>
      </c>
      <c r="FX46" s="273">
        <f t="shared" si="78"/>
        <v>5</v>
      </c>
      <c r="FY46" s="187">
        <f t="shared" si="79"/>
        <v>1</v>
      </c>
      <c r="FZ46" s="273">
        <f t="shared" si="80"/>
        <v>3</v>
      </c>
      <c r="GA46" s="187">
        <f t="shared" si="81"/>
        <v>0.6</v>
      </c>
      <c r="GB46" s="154">
        <f t="shared" si="82"/>
        <v>0</v>
      </c>
      <c r="GC46" s="154">
        <f t="shared" si="83"/>
        <v>0</v>
      </c>
      <c r="GD46" s="160">
        <f t="shared" si="84"/>
        <v>0</v>
      </c>
      <c r="GE46" s="273">
        <f t="shared" si="85"/>
        <v>5</v>
      </c>
      <c r="GF46" s="187">
        <f t="shared" si="86"/>
        <v>1</v>
      </c>
      <c r="GG46" s="273">
        <f t="shared" si="87"/>
        <v>3</v>
      </c>
      <c r="GH46" s="187">
        <f t="shared" si="88"/>
        <v>0.6</v>
      </c>
      <c r="GI46" s="187">
        <f t="shared" si="101"/>
        <v>0.6</v>
      </c>
      <c r="GJ46" s="157"/>
    </row>
    <row r="47" spans="1:192" ht="37.799999999999997" customHeight="1" x14ac:dyDescent="0.2">
      <c r="A47" s="148">
        <v>39</v>
      </c>
      <c r="B47" s="133"/>
      <c r="C47" s="133"/>
      <c r="D47" s="274"/>
      <c r="E47" s="133"/>
      <c r="F47" s="275"/>
      <c r="G47" s="133"/>
      <c r="H47" s="133" t="s">
        <v>455</v>
      </c>
      <c r="I47" s="132"/>
      <c r="J47" s="132"/>
      <c r="K47" s="132"/>
      <c r="L47" s="132"/>
      <c r="M47" s="132"/>
      <c r="N47" s="132"/>
      <c r="O47" s="132"/>
      <c r="P47" s="132"/>
      <c r="Q47" s="132"/>
      <c r="R47" s="132"/>
      <c r="S47" s="132"/>
      <c r="T47" s="132"/>
      <c r="U47" s="132"/>
      <c r="V47" s="132"/>
      <c r="W47" s="132"/>
      <c r="X47" s="132"/>
      <c r="Y47" s="132"/>
      <c r="Z47" s="132"/>
      <c r="AA47" s="132"/>
      <c r="AB47" s="132"/>
      <c r="AC47" s="155">
        <f t="shared" si="0"/>
        <v>0</v>
      </c>
      <c r="AD47" s="149">
        <f t="shared" si="1"/>
        <v>1</v>
      </c>
      <c r="AE47" s="155" t="str">
        <f t="shared" si="2"/>
        <v>3 - Moderado</v>
      </c>
      <c r="AF47" s="149">
        <f t="shared" si="3"/>
        <v>0.6</v>
      </c>
      <c r="AG47" s="156" t="str">
        <f t="shared" si="89"/>
        <v/>
      </c>
      <c r="AH47" s="149">
        <f t="shared" si="4"/>
        <v>0.6</v>
      </c>
      <c r="AI47" s="133"/>
      <c r="AJ47" s="133"/>
      <c r="AK47" s="133"/>
      <c r="AL47" s="133"/>
      <c r="AM47" s="134"/>
      <c r="AN47" s="164"/>
      <c r="AO47" s="164"/>
      <c r="AP47" s="134"/>
      <c r="AQ47" s="134"/>
      <c r="AR47" s="164"/>
      <c r="AS47" s="164"/>
      <c r="AT47" s="134"/>
      <c r="AU47" s="134"/>
      <c r="AV47" s="164"/>
      <c r="AW47" s="164"/>
      <c r="AX47" s="134"/>
      <c r="AY47" s="134"/>
      <c r="AZ47" s="164"/>
      <c r="BA47" s="164"/>
      <c r="BB47" s="134"/>
      <c r="BC47" s="134"/>
      <c r="BD47" s="164"/>
      <c r="BE47" s="164"/>
      <c r="BF47" s="134"/>
      <c r="BG47" s="134"/>
      <c r="BH47" s="164"/>
      <c r="BI47" s="164"/>
      <c r="BJ47" s="134"/>
      <c r="BK47" s="134"/>
      <c r="BL47" s="164"/>
      <c r="BM47" s="164"/>
      <c r="BN47" s="134"/>
      <c r="BO47" s="134"/>
      <c r="BP47" s="164"/>
      <c r="BQ47" s="164"/>
      <c r="BR47" s="134"/>
      <c r="BS47" s="134"/>
      <c r="BT47" s="164"/>
      <c r="BU47" s="164"/>
      <c r="BV47" s="134"/>
      <c r="BW47" s="134"/>
      <c r="BX47" s="164"/>
      <c r="BY47" s="164"/>
      <c r="BZ47" s="134"/>
      <c r="CA47" s="134"/>
      <c r="CB47" s="164"/>
      <c r="CC47" s="164"/>
      <c r="CD47" s="134"/>
      <c r="CE47" s="134"/>
      <c r="CF47" s="164"/>
      <c r="CG47" s="164"/>
      <c r="CH47" s="134"/>
      <c r="CI47" s="164"/>
      <c r="CJ47" s="164"/>
      <c r="CK47" s="134"/>
      <c r="CL47" s="159" t="str">
        <f t="shared" si="90"/>
        <v>5 - Muy Alta</v>
      </c>
      <c r="CM47" s="165">
        <f t="shared" si="5"/>
        <v>1</v>
      </c>
      <c r="CN47" s="159" t="str">
        <f t="shared" si="91"/>
        <v>3 - Moderado</v>
      </c>
      <c r="CO47" s="165">
        <f t="shared" si="92"/>
        <v>0.6</v>
      </c>
      <c r="CP47" s="145" t="str">
        <f t="shared" si="6"/>
        <v>ALTO</v>
      </c>
      <c r="CQ47" s="149">
        <f t="shared" si="93"/>
        <v>0.6</v>
      </c>
      <c r="CR47" s="188"/>
      <c r="CS47" s="145">
        <f t="shared" si="94"/>
        <v>5</v>
      </c>
      <c r="CT47" s="134"/>
      <c r="CU47" s="188"/>
      <c r="CV47" s="188"/>
      <c r="CW47" s="158"/>
      <c r="CX47" s="160">
        <f t="shared" si="7"/>
        <v>0</v>
      </c>
      <c r="CY47" s="161">
        <f t="shared" si="95"/>
        <v>3</v>
      </c>
      <c r="CZ47" s="160" t="str">
        <f t="shared" si="96"/>
        <v>Moderado</v>
      </c>
      <c r="DA47" s="153">
        <f t="shared" si="97"/>
        <v>0.6</v>
      </c>
      <c r="DB47" s="154">
        <f t="shared" si="98"/>
        <v>0</v>
      </c>
      <c r="DC47" s="154">
        <f t="shared" si="8"/>
        <v>0</v>
      </c>
      <c r="DD47" s="160">
        <f t="shared" si="99"/>
        <v>0</v>
      </c>
      <c r="DE47" s="273">
        <f t="shared" si="9"/>
        <v>5</v>
      </c>
      <c r="DF47" s="187">
        <f t="shared" si="10"/>
        <v>1</v>
      </c>
      <c r="DG47" s="273">
        <f t="shared" si="100"/>
        <v>3</v>
      </c>
      <c r="DH47" s="273"/>
      <c r="DI47" s="187">
        <f t="shared" si="11"/>
        <v>0.6</v>
      </c>
      <c r="DJ47" s="154">
        <f t="shared" si="12"/>
        <v>0</v>
      </c>
      <c r="DK47" s="154">
        <f t="shared" si="13"/>
        <v>0</v>
      </c>
      <c r="DL47" s="160">
        <f t="shared" si="14"/>
        <v>0</v>
      </c>
      <c r="DM47" s="273">
        <f t="shared" si="15"/>
        <v>5</v>
      </c>
      <c r="DN47" s="187">
        <f t="shared" si="16"/>
        <v>1</v>
      </c>
      <c r="DO47" s="273">
        <f t="shared" si="17"/>
        <v>3</v>
      </c>
      <c r="DP47" s="187">
        <f t="shared" si="18"/>
        <v>0.6</v>
      </c>
      <c r="DQ47" s="154">
        <f t="shared" si="19"/>
        <v>0</v>
      </c>
      <c r="DR47" s="154">
        <f t="shared" si="20"/>
        <v>0</v>
      </c>
      <c r="DS47" s="160">
        <f t="shared" si="21"/>
        <v>0</v>
      </c>
      <c r="DT47" s="273">
        <f t="shared" si="22"/>
        <v>5</v>
      </c>
      <c r="DU47" s="187">
        <f t="shared" si="23"/>
        <v>1</v>
      </c>
      <c r="DV47" s="273">
        <f t="shared" si="24"/>
        <v>3</v>
      </c>
      <c r="DW47" s="187">
        <f t="shared" si="25"/>
        <v>0.6</v>
      </c>
      <c r="DX47" s="154">
        <f t="shared" si="26"/>
        <v>0</v>
      </c>
      <c r="DY47" s="154">
        <f t="shared" si="27"/>
        <v>0</v>
      </c>
      <c r="DZ47" s="160">
        <f t="shared" si="28"/>
        <v>0</v>
      </c>
      <c r="EA47" s="273">
        <f t="shared" si="29"/>
        <v>5</v>
      </c>
      <c r="EB47" s="187">
        <f t="shared" si="30"/>
        <v>1</v>
      </c>
      <c r="EC47" s="273">
        <f t="shared" si="31"/>
        <v>3</v>
      </c>
      <c r="ED47" s="187">
        <f t="shared" si="32"/>
        <v>0.6</v>
      </c>
      <c r="EE47" s="154">
        <f t="shared" si="33"/>
        <v>0</v>
      </c>
      <c r="EF47" s="154">
        <f t="shared" si="34"/>
        <v>0</v>
      </c>
      <c r="EG47" s="160">
        <f t="shared" si="35"/>
        <v>0</v>
      </c>
      <c r="EH47" s="273">
        <f t="shared" si="36"/>
        <v>5</v>
      </c>
      <c r="EI47" s="187">
        <f t="shared" si="37"/>
        <v>1</v>
      </c>
      <c r="EJ47" s="273">
        <f t="shared" si="38"/>
        <v>3</v>
      </c>
      <c r="EK47" s="187">
        <f t="shared" si="39"/>
        <v>0.6</v>
      </c>
      <c r="EL47" s="154">
        <f t="shared" si="40"/>
        <v>0</v>
      </c>
      <c r="EM47" s="154">
        <f t="shared" si="41"/>
        <v>0</v>
      </c>
      <c r="EN47" s="160">
        <f t="shared" si="42"/>
        <v>0</v>
      </c>
      <c r="EO47" s="273">
        <f t="shared" si="43"/>
        <v>5</v>
      </c>
      <c r="EP47" s="187">
        <f t="shared" si="44"/>
        <v>1</v>
      </c>
      <c r="EQ47" s="273">
        <f t="shared" si="45"/>
        <v>3</v>
      </c>
      <c r="ER47" s="187">
        <f t="shared" si="46"/>
        <v>0.6</v>
      </c>
      <c r="ES47" s="154">
        <f t="shared" si="47"/>
        <v>0</v>
      </c>
      <c r="ET47" s="154">
        <f t="shared" si="48"/>
        <v>0</v>
      </c>
      <c r="EU47" s="160">
        <f t="shared" si="49"/>
        <v>0</v>
      </c>
      <c r="EV47" s="273">
        <f t="shared" si="50"/>
        <v>5</v>
      </c>
      <c r="EW47" s="187">
        <f t="shared" si="51"/>
        <v>1</v>
      </c>
      <c r="EX47" s="273">
        <f t="shared" si="52"/>
        <v>3</v>
      </c>
      <c r="EY47" s="187">
        <f t="shared" si="53"/>
        <v>0.6</v>
      </c>
      <c r="EZ47" s="154">
        <f t="shared" si="54"/>
        <v>0</v>
      </c>
      <c r="FA47" s="154">
        <f t="shared" si="55"/>
        <v>0</v>
      </c>
      <c r="FB47" s="160">
        <f t="shared" si="56"/>
        <v>0</v>
      </c>
      <c r="FC47" s="273">
        <f t="shared" si="57"/>
        <v>5</v>
      </c>
      <c r="FD47" s="187">
        <f t="shared" si="58"/>
        <v>1</v>
      </c>
      <c r="FE47" s="273">
        <f t="shared" si="59"/>
        <v>3</v>
      </c>
      <c r="FF47" s="187">
        <f t="shared" si="60"/>
        <v>0.6</v>
      </c>
      <c r="FG47" s="154">
        <f t="shared" si="61"/>
        <v>0</v>
      </c>
      <c r="FH47" s="154">
        <f t="shared" si="62"/>
        <v>0</v>
      </c>
      <c r="FI47" s="160">
        <f t="shared" si="63"/>
        <v>0</v>
      </c>
      <c r="FJ47" s="273">
        <f t="shared" si="64"/>
        <v>5</v>
      </c>
      <c r="FK47" s="187">
        <f t="shared" si="65"/>
        <v>1</v>
      </c>
      <c r="FL47" s="273">
        <f t="shared" si="66"/>
        <v>3</v>
      </c>
      <c r="FM47" s="187">
        <f t="shared" si="67"/>
        <v>0.6</v>
      </c>
      <c r="FN47" s="154">
        <f t="shared" si="68"/>
        <v>0</v>
      </c>
      <c r="FO47" s="154">
        <f t="shared" si="69"/>
        <v>0</v>
      </c>
      <c r="FP47" s="160">
        <f t="shared" si="70"/>
        <v>0</v>
      </c>
      <c r="FQ47" s="273">
        <f t="shared" si="71"/>
        <v>5</v>
      </c>
      <c r="FR47" s="187">
        <f t="shared" si="72"/>
        <v>1</v>
      </c>
      <c r="FS47" s="273">
        <f t="shared" si="73"/>
        <v>3</v>
      </c>
      <c r="FT47" s="187">
        <f t="shared" si="74"/>
        <v>0.6</v>
      </c>
      <c r="FU47" s="154">
        <f t="shared" si="75"/>
        <v>0</v>
      </c>
      <c r="FV47" s="154">
        <f t="shared" si="76"/>
        <v>0</v>
      </c>
      <c r="FW47" s="160">
        <f t="shared" si="77"/>
        <v>0</v>
      </c>
      <c r="FX47" s="273">
        <f t="shared" si="78"/>
        <v>5</v>
      </c>
      <c r="FY47" s="187">
        <f t="shared" si="79"/>
        <v>1</v>
      </c>
      <c r="FZ47" s="273">
        <f t="shared" si="80"/>
        <v>3</v>
      </c>
      <c r="GA47" s="187">
        <f t="shared" si="81"/>
        <v>0.6</v>
      </c>
      <c r="GB47" s="154">
        <f t="shared" si="82"/>
        <v>0</v>
      </c>
      <c r="GC47" s="154">
        <f t="shared" si="83"/>
        <v>0</v>
      </c>
      <c r="GD47" s="160">
        <f t="shared" si="84"/>
        <v>0</v>
      </c>
      <c r="GE47" s="273">
        <f t="shared" si="85"/>
        <v>5</v>
      </c>
      <c r="GF47" s="187">
        <f t="shared" si="86"/>
        <v>1</v>
      </c>
      <c r="GG47" s="273">
        <f t="shared" si="87"/>
        <v>3</v>
      </c>
      <c r="GH47" s="187">
        <f t="shared" si="88"/>
        <v>0.6</v>
      </c>
      <c r="GI47" s="187">
        <f t="shared" si="101"/>
        <v>0.6</v>
      </c>
      <c r="GJ47" s="157"/>
    </row>
    <row r="48" spans="1:192" ht="37.799999999999997" customHeight="1" x14ac:dyDescent="0.2">
      <c r="A48" s="148">
        <v>40</v>
      </c>
      <c r="B48" s="133"/>
      <c r="C48" s="133"/>
      <c r="D48" s="274"/>
      <c r="E48" s="133"/>
      <c r="F48" s="275"/>
      <c r="G48" s="133"/>
      <c r="H48" s="133" t="s">
        <v>455</v>
      </c>
      <c r="I48" s="132"/>
      <c r="J48" s="132"/>
      <c r="K48" s="132"/>
      <c r="L48" s="132"/>
      <c r="M48" s="132"/>
      <c r="N48" s="132"/>
      <c r="O48" s="132"/>
      <c r="P48" s="132"/>
      <c r="Q48" s="132"/>
      <c r="R48" s="132"/>
      <c r="S48" s="132"/>
      <c r="T48" s="132"/>
      <c r="U48" s="132"/>
      <c r="V48" s="132"/>
      <c r="W48" s="132"/>
      <c r="X48" s="132"/>
      <c r="Y48" s="132"/>
      <c r="Z48" s="132"/>
      <c r="AA48" s="132"/>
      <c r="AB48" s="132"/>
      <c r="AC48" s="155">
        <f t="shared" si="0"/>
        <v>0</v>
      </c>
      <c r="AD48" s="149">
        <f t="shared" si="1"/>
        <v>1</v>
      </c>
      <c r="AE48" s="155" t="str">
        <f t="shared" si="2"/>
        <v>3 - Moderado</v>
      </c>
      <c r="AF48" s="149">
        <f t="shared" si="3"/>
        <v>0.6</v>
      </c>
      <c r="AG48" s="156" t="str">
        <f t="shared" si="89"/>
        <v/>
      </c>
      <c r="AH48" s="149">
        <f t="shared" si="4"/>
        <v>0.6</v>
      </c>
      <c r="AI48" s="133"/>
      <c r="AJ48" s="133"/>
      <c r="AK48" s="133"/>
      <c r="AL48" s="133"/>
      <c r="AM48" s="134"/>
      <c r="AN48" s="164"/>
      <c r="AO48" s="164"/>
      <c r="AP48" s="134"/>
      <c r="AQ48" s="134"/>
      <c r="AR48" s="164"/>
      <c r="AS48" s="164"/>
      <c r="AT48" s="134"/>
      <c r="AU48" s="134"/>
      <c r="AV48" s="164"/>
      <c r="AW48" s="164"/>
      <c r="AX48" s="134"/>
      <c r="AY48" s="134"/>
      <c r="AZ48" s="164"/>
      <c r="BA48" s="164"/>
      <c r="BB48" s="134"/>
      <c r="BC48" s="134"/>
      <c r="BD48" s="164"/>
      <c r="BE48" s="164"/>
      <c r="BF48" s="134"/>
      <c r="BG48" s="134"/>
      <c r="BH48" s="164"/>
      <c r="BI48" s="164"/>
      <c r="BJ48" s="134"/>
      <c r="BK48" s="134"/>
      <c r="BL48" s="164"/>
      <c r="BM48" s="164"/>
      <c r="BN48" s="134"/>
      <c r="BO48" s="134"/>
      <c r="BP48" s="164"/>
      <c r="BQ48" s="164"/>
      <c r="BR48" s="134"/>
      <c r="BS48" s="134"/>
      <c r="BT48" s="164"/>
      <c r="BU48" s="164"/>
      <c r="BV48" s="134"/>
      <c r="BW48" s="134"/>
      <c r="BX48" s="164"/>
      <c r="BY48" s="164"/>
      <c r="BZ48" s="134"/>
      <c r="CA48" s="134"/>
      <c r="CB48" s="164"/>
      <c r="CC48" s="164"/>
      <c r="CD48" s="134"/>
      <c r="CE48" s="134"/>
      <c r="CF48" s="164"/>
      <c r="CG48" s="164"/>
      <c r="CH48" s="134"/>
      <c r="CI48" s="164"/>
      <c r="CJ48" s="164"/>
      <c r="CK48" s="134"/>
      <c r="CL48" s="159" t="str">
        <f t="shared" si="90"/>
        <v>5 - Muy Alta</v>
      </c>
      <c r="CM48" s="165">
        <f t="shared" si="5"/>
        <v>1</v>
      </c>
      <c r="CN48" s="159" t="str">
        <f t="shared" si="91"/>
        <v>3 - Moderado</v>
      </c>
      <c r="CO48" s="165">
        <f t="shared" si="92"/>
        <v>0.6</v>
      </c>
      <c r="CP48" s="145" t="str">
        <f t="shared" si="6"/>
        <v>ALTO</v>
      </c>
      <c r="CQ48" s="149">
        <f t="shared" si="93"/>
        <v>0.6</v>
      </c>
      <c r="CR48" s="188"/>
      <c r="CS48" s="145">
        <f t="shared" si="94"/>
        <v>5</v>
      </c>
      <c r="CT48" s="134"/>
      <c r="CU48" s="188"/>
      <c r="CV48" s="188"/>
      <c r="CW48" s="158"/>
      <c r="CX48" s="160">
        <f t="shared" si="7"/>
        <v>0</v>
      </c>
      <c r="CY48" s="161">
        <f t="shared" si="95"/>
        <v>3</v>
      </c>
      <c r="CZ48" s="160" t="str">
        <f t="shared" si="96"/>
        <v>Moderado</v>
      </c>
      <c r="DA48" s="153">
        <f t="shared" si="97"/>
        <v>0.6</v>
      </c>
      <c r="DB48" s="154">
        <f t="shared" si="98"/>
        <v>0</v>
      </c>
      <c r="DC48" s="154">
        <f t="shared" si="8"/>
        <v>0</v>
      </c>
      <c r="DD48" s="160">
        <f t="shared" si="99"/>
        <v>0</v>
      </c>
      <c r="DE48" s="273">
        <f t="shared" si="9"/>
        <v>5</v>
      </c>
      <c r="DF48" s="187">
        <f t="shared" si="10"/>
        <v>1</v>
      </c>
      <c r="DG48" s="273">
        <f t="shared" si="100"/>
        <v>3</v>
      </c>
      <c r="DH48" s="273"/>
      <c r="DI48" s="187">
        <f t="shared" si="11"/>
        <v>0.6</v>
      </c>
      <c r="DJ48" s="154">
        <f t="shared" si="12"/>
        <v>0</v>
      </c>
      <c r="DK48" s="154">
        <f t="shared" si="13"/>
        <v>0</v>
      </c>
      <c r="DL48" s="160">
        <f t="shared" si="14"/>
        <v>0</v>
      </c>
      <c r="DM48" s="273">
        <f t="shared" si="15"/>
        <v>5</v>
      </c>
      <c r="DN48" s="187">
        <f t="shared" si="16"/>
        <v>1</v>
      </c>
      <c r="DO48" s="273">
        <f t="shared" si="17"/>
        <v>3</v>
      </c>
      <c r="DP48" s="187">
        <f t="shared" si="18"/>
        <v>0.6</v>
      </c>
      <c r="DQ48" s="154">
        <f t="shared" si="19"/>
        <v>0</v>
      </c>
      <c r="DR48" s="154">
        <f t="shared" si="20"/>
        <v>0</v>
      </c>
      <c r="DS48" s="160">
        <f t="shared" si="21"/>
        <v>0</v>
      </c>
      <c r="DT48" s="273">
        <f t="shared" si="22"/>
        <v>5</v>
      </c>
      <c r="DU48" s="187">
        <f t="shared" si="23"/>
        <v>1</v>
      </c>
      <c r="DV48" s="273">
        <f t="shared" si="24"/>
        <v>3</v>
      </c>
      <c r="DW48" s="187">
        <f t="shared" si="25"/>
        <v>0.6</v>
      </c>
      <c r="DX48" s="154">
        <f t="shared" si="26"/>
        <v>0</v>
      </c>
      <c r="DY48" s="154">
        <f t="shared" si="27"/>
        <v>0</v>
      </c>
      <c r="DZ48" s="160">
        <f t="shared" si="28"/>
        <v>0</v>
      </c>
      <c r="EA48" s="273">
        <f t="shared" si="29"/>
        <v>5</v>
      </c>
      <c r="EB48" s="187">
        <f t="shared" si="30"/>
        <v>1</v>
      </c>
      <c r="EC48" s="273">
        <f t="shared" si="31"/>
        <v>3</v>
      </c>
      <c r="ED48" s="187">
        <f t="shared" si="32"/>
        <v>0.6</v>
      </c>
      <c r="EE48" s="154">
        <f t="shared" si="33"/>
        <v>0</v>
      </c>
      <c r="EF48" s="154">
        <f t="shared" si="34"/>
        <v>0</v>
      </c>
      <c r="EG48" s="160">
        <f t="shared" si="35"/>
        <v>0</v>
      </c>
      <c r="EH48" s="273">
        <f t="shared" si="36"/>
        <v>5</v>
      </c>
      <c r="EI48" s="187">
        <f t="shared" si="37"/>
        <v>1</v>
      </c>
      <c r="EJ48" s="273">
        <f t="shared" si="38"/>
        <v>3</v>
      </c>
      <c r="EK48" s="187">
        <f t="shared" si="39"/>
        <v>0.6</v>
      </c>
      <c r="EL48" s="154">
        <f t="shared" si="40"/>
        <v>0</v>
      </c>
      <c r="EM48" s="154">
        <f t="shared" si="41"/>
        <v>0</v>
      </c>
      <c r="EN48" s="160">
        <f t="shared" si="42"/>
        <v>0</v>
      </c>
      <c r="EO48" s="273">
        <f t="shared" si="43"/>
        <v>5</v>
      </c>
      <c r="EP48" s="187">
        <f t="shared" si="44"/>
        <v>1</v>
      </c>
      <c r="EQ48" s="273">
        <f t="shared" si="45"/>
        <v>3</v>
      </c>
      <c r="ER48" s="187">
        <f t="shared" si="46"/>
        <v>0.6</v>
      </c>
      <c r="ES48" s="154">
        <f t="shared" si="47"/>
        <v>0</v>
      </c>
      <c r="ET48" s="154">
        <f t="shared" si="48"/>
        <v>0</v>
      </c>
      <c r="EU48" s="160">
        <f t="shared" si="49"/>
        <v>0</v>
      </c>
      <c r="EV48" s="273">
        <f t="shared" si="50"/>
        <v>5</v>
      </c>
      <c r="EW48" s="187">
        <f t="shared" si="51"/>
        <v>1</v>
      </c>
      <c r="EX48" s="273">
        <f t="shared" si="52"/>
        <v>3</v>
      </c>
      <c r="EY48" s="187">
        <f t="shared" si="53"/>
        <v>0.6</v>
      </c>
      <c r="EZ48" s="154">
        <f t="shared" si="54"/>
        <v>0</v>
      </c>
      <c r="FA48" s="154">
        <f t="shared" si="55"/>
        <v>0</v>
      </c>
      <c r="FB48" s="160">
        <f t="shared" si="56"/>
        <v>0</v>
      </c>
      <c r="FC48" s="273">
        <f t="shared" si="57"/>
        <v>5</v>
      </c>
      <c r="FD48" s="187">
        <f t="shared" si="58"/>
        <v>1</v>
      </c>
      <c r="FE48" s="273">
        <f t="shared" si="59"/>
        <v>3</v>
      </c>
      <c r="FF48" s="187">
        <f t="shared" si="60"/>
        <v>0.6</v>
      </c>
      <c r="FG48" s="154">
        <f t="shared" si="61"/>
        <v>0</v>
      </c>
      <c r="FH48" s="154">
        <f t="shared" si="62"/>
        <v>0</v>
      </c>
      <c r="FI48" s="160">
        <f t="shared" si="63"/>
        <v>0</v>
      </c>
      <c r="FJ48" s="273">
        <f t="shared" si="64"/>
        <v>5</v>
      </c>
      <c r="FK48" s="187">
        <f t="shared" si="65"/>
        <v>1</v>
      </c>
      <c r="FL48" s="273">
        <f t="shared" si="66"/>
        <v>3</v>
      </c>
      <c r="FM48" s="187">
        <f t="shared" si="67"/>
        <v>0.6</v>
      </c>
      <c r="FN48" s="154">
        <f t="shared" si="68"/>
        <v>0</v>
      </c>
      <c r="FO48" s="154">
        <f t="shared" si="69"/>
        <v>0</v>
      </c>
      <c r="FP48" s="160">
        <f t="shared" si="70"/>
        <v>0</v>
      </c>
      <c r="FQ48" s="273">
        <f t="shared" si="71"/>
        <v>5</v>
      </c>
      <c r="FR48" s="187">
        <f t="shared" si="72"/>
        <v>1</v>
      </c>
      <c r="FS48" s="273">
        <f t="shared" si="73"/>
        <v>3</v>
      </c>
      <c r="FT48" s="187">
        <f t="shared" si="74"/>
        <v>0.6</v>
      </c>
      <c r="FU48" s="154">
        <f t="shared" si="75"/>
        <v>0</v>
      </c>
      <c r="FV48" s="154">
        <f t="shared" si="76"/>
        <v>0</v>
      </c>
      <c r="FW48" s="160">
        <f t="shared" si="77"/>
        <v>0</v>
      </c>
      <c r="FX48" s="273">
        <f t="shared" si="78"/>
        <v>5</v>
      </c>
      <c r="FY48" s="187">
        <f t="shared" si="79"/>
        <v>1</v>
      </c>
      <c r="FZ48" s="273">
        <f t="shared" si="80"/>
        <v>3</v>
      </c>
      <c r="GA48" s="187">
        <f t="shared" si="81"/>
        <v>0.6</v>
      </c>
      <c r="GB48" s="154">
        <f t="shared" si="82"/>
        <v>0</v>
      </c>
      <c r="GC48" s="154">
        <f t="shared" si="83"/>
        <v>0</v>
      </c>
      <c r="GD48" s="160">
        <f t="shared" si="84"/>
        <v>0</v>
      </c>
      <c r="GE48" s="273">
        <f t="shared" si="85"/>
        <v>5</v>
      </c>
      <c r="GF48" s="187">
        <f t="shared" si="86"/>
        <v>1</v>
      </c>
      <c r="GG48" s="273">
        <f t="shared" si="87"/>
        <v>3</v>
      </c>
      <c r="GH48" s="187">
        <f t="shared" si="88"/>
        <v>0.6</v>
      </c>
      <c r="GI48" s="187">
        <f t="shared" si="101"/>
        <v>0.6</v>
      </c>
      <c r="GJ48" s="157"/>
    </row>
    <row r="49" spans="1:192" ht="37.799999999999997" customHeight="1" x14ac:dyDescent="0.2">
      <c r="A49" s="148">
        <v>41</v>
      </c>
      <c r="B49" s="133"/>
      <c r="C49" s="133"/>
      <c r="D49" s="274"/>
      <c r="E49" s="133"/>
      <c r="F49" s="275"/>
      <c r="G49" s="133"/>
      <c r="H49" s="133" t="s">
        <v>455</v>
      </c>
      <c r="I49" s="132"/>
      <c r="J49" s="132"/>
      <c r="K49" s="132"/>
      <c r="L49" s="132"/>
      <c r="M49" s="132"/>
      <c r="N49" s="132"/>
      <c r="O49" s="132"/>
      <c r="P49" s="132"/>
      <c r="Q49" s="132"/>
      <c r="R49" s="132"/>
      <c r="S49" s="132"/>
      <c r="T49" s="132"/>
      <c r="U49" s="132"/>
      <c r="V49" s="132"/>
      <c r="W49" s="132"/>
      <c r="X49" s="132"/>
      <c r="Y49" s="132"/>
      <c r="Z49" s="132"/>
      <c r="AA49" s="132"/>
      <c r="AB49" s="132"/>
      <c r="AC49" s="155">
        <f t="shared" si="0"/>
        <v>0</v>
      </c>
      <c r="AD49" s="149">
        <f t="shared" si="1"/>
        <v>1</v>
      </c>
      <c r="AE49" s="155" t="str">
        <f t="shared" si="2"/>
        <v>3 - Moderado</v>
      </c>
      <c r="AF49" s="149">
        <f t="shared" si="3"/>
        <v>0.6</v>
      </c>
      <c r="AG49" s="156" t="str">
        <f t="shared" si="89"/>
        <v/>
      </c>
      <c r="AH49" s="149">
        <f t="shared" si="4"/>
        <v>0.6</v>
      </c>
      <c r="AI49" s="133"/>
      <c r="AJ49" s="133"/>
      <c r="AK49" s="133"/>
      <c r="AL49" s="133"/>
      <c r="AM49" s="134"/>
      <c r="AN49" s="164"/>
      <c r="AO49" s="164"/>
      <c r="AP49" s="134"/>
      <c r="AQ49" s="134"/>
      <c r="AR49" s="164"/>
      <c r="AS49" s="164"/>
      <c r="AT49" s="134"/>
      <c r="AU49" s="134"/>
      <c r="AV49" s="164"/>
      <c r="AW49" s="164"/>
      <c r="AX49" s="134"/>
      <c r="AY49" s="134"/>
      <c r="AZ49" s="164"/>
      <c r="BA49" s="164"/>
      <c r="BB49" s="134"/>
      <c r="BC49" s="134"/>
      <c r="BD49" s="164"/>
      <c r="BE49" s="164"/>
      <c r="BF49" s="134"/>
      <c r="BG49" s="134"/>
      <c r="BH49" s="164"/>
      <c r="BI49" s="164"/>
      <c r="BJ49" s="134"/>
      <c r="BK49" s="134"/>
      <c r="BL49" s="164"/>
      <c r="BM49" s="164"/>
      <c r="BN49" s="134"/>
      <c r="BO49" s="134"/>
      <c r="BP49" s="164"/>
      <c r="BQ49" s="164"/>
      <c r="BR49" s="134"/>
      <c r="BS49" s="134"/>
      <c r="BT49" s="164"/>
      <c r="BU49" s="164"/>
      <c r="BV49" s="134"/>
      <c r="BW49" s="134"/>
      <c r="BX49" s="164"/>
      <c r="BY49" s="164"/>
      <c r="BZ49" s="134"/>
      <c r="CA49" s="134"/>
      <c r="CB49" s="164"/>
      <c r="CC49" s="164"/>
      <c r="CD49" s="134"/>
      <c r="CE49" s="134"/>
      <c r="CF49" s="164"/>
      <c r="CG49" s="164"/>
      <c r="CH49" s="134"/>
      <c r="CI49" s="164"/>
      <c r="CJ49" s="164"/>
      <c r="CK49" s="134"/>
      <c r="CL49" s="159" t="str">
        <f t="shared" si="90"/>
        <v>5 - Muy Alta</v>
      </c>
      <c r="CM49" s="165">
        <f t="shared" si="5"/>
        <v>1</v>
      </c>
      <c r="CN49" s="159" t="str">
        <f t="shared" si="91"/>
        <v>3 - Moderado</v>
      </c>
      <c r="CO49" s="165">
        <f t="shared" si="92"/>
        <v>0.6</v>
      </c>
      <c r="CP49" s="145" t="str">
        <f t="shared" si="6"/>
        <v>ALTO</v>
      </c>
      <c r="CQ49" s="149">
        <f t="shared" si="93"/>
        <v>0.6</v>
      </c>
      <c r="CR49" s="188"/>
      <c r="CS49" s="145">
        <f t="shared" si="94"/>
        <v>5</v>
      </c>
      <c r="CT49" s="134"/>
      <c r="CU49" s="188"/>
      <c r="CV49" s="188"/>
      <c r="CW49" s="158"/>
      <c r="CX49" s="160">
        <f t="shared" si="7"/>
        <v>0</v>
      </c>
      <c r="CY49" s="161">
        <f t="shared" si="95"/>
        <v>3</v>
      </c>
      <c r="CZ49" s="160" t="str">
        <f t="shared" si="96"/>
        <v>Moderado</v>
      </c>
      <c r="DA49" s="153">
        <f t="shared" si="97"/>
        <v>0.6</v>
      </c>
      <c r="DB49" s="154">
        <f t="shared" si="98"/>
        <v>0</v>
      </c>
      <c r="DC49" s="154">
        <f t="shared" si="8"/>
        <v>0</v>
      </c>
      <c r="DD49" s="160">
        <f t="shared" si="99"/>
        <v>0</v>
      </c>
      <c r="DE49" s="273">
        <f t="shared" si="9"/>
        <v>5</v>
      </c>
      <c r="DF49" s="187">
        <f t="shared" si="10"/>
        <v>1</v>
      </c>
      <c r="DG49" s="273">
        <f t="shared" si="100"/>
        <v>3</v>
      </c>
      <c r="DH49" s="273"/>
      <c r="DI49" s="187">
        <f t="shared" si="11"/>
        <v>0.6</v>
      </c>
      <c r="DJ49" s="154">
        <f t="shared" si="12"/>
        <v>0</v>
      </c>
      <c r="DK49" s="154">
        <f t="shared" si="13"/>
        <v>0</v>
      </c>
      <c r="DL49" s="160">
        <f t="shared" si="14"/>
        <v>0</v>
      </c>
      <c r="DM49" s="273">
        <f t="shared" si="15"/>
        <v>5</v>
      </c>
      <c r="DN49" s="187">
        <f t="shared" si="16"/>
        <v>1</v>
      </c>
      <c r="DO49" s="273">
        <f t="shared" si="17"/>
        <v>3</v>
      </c>
      <c r="DP49" s="187">
        <f t="shared" si="18"/>
        <v>0.6</v>
      </c>
      <c r="DQ49" s="154">
        <f t="shared" si="19"/>
        <v>0</v>
      </c>
      <c r="DR49" s="154">
        <f t="shared" si="20"/>
        <v>0</v>
      </c>
      <c r="DS49" s="160">
        <f t="shared" si="21"/>
        <v>0</v>
      </c>
      <c r="DT49" s="273">
        <f t="shared" si="22"/>
        <v>5</v>
      </c>
      <c r="DU49" s="187">
        <f t="shared" si="23"/>
        <v>1</v>
      </c>
      <c r="DV49" s="273">
        <f t="shared" si="24"/>
        <v>3</v>
      </c>
      <c r="DW49" s="187">
        <f t="shared" si="25"/>
        <v>0.6</v>
      </c>
      <c r="DX49" s="154">
        <f t="shared" si="26"/>
        <v>0</v>
      </c>
      <c r="DY49" s="154">
        <f t="shared" si="27"/>
        <v>0</v>
      </c>
      <c r="DZ49" s="160">
        <f t="shared" si="28"/>
        <v>0</v>
      </c>
      <c r="EA49" s="273">
        <f t="shared" si="29"/>
        <v>5</v>
      </c>
      <c r="EB49" s="187">
        <f t="shared" si="30"/>
        <v>1</v>
      </c>
      <c r="EC49" s="273">
        <f t="shared" si="31"/>
        <v>3</v>
      </c>
      <c r="ED49" s="187">
        <f t="shared" si="32"/>
        <v>0.6</v>
      </c>
      <c r="EE49" s="154">
        <f t="shared" si="33"/>
        <v>0</v>
      </c>
      <c r="EF49" s="154">
        <f t="shared" si="34"/>
        <v>0</v>
      </c>
      <c r="EG49" s="160">
        <f t="shared" si="35"/>
        <v>0</v>
      </c>
      <c r="EH49" s="273">
        <f t="shared" si="36"/>
        <v>5</v>
      </c>
      <c r="EI49" s="187">
        <f t="shared" si="37"/>
        <v>1</v>
      </c>
      <c r="EJ49" s="273">
        <f t="shared" si="38"/>
        <v>3</v>
      </c>
      <c r="EK49" s="187">
        <f t="shared" si="39"/>
        <v>0.6</v>
      </c>
      <c r="EL49" s="154">
        <f t="shared" si="40"/>
        <v>0</v>
      </c>
      <c r="EM49" s="154">
        <f t="shared" si="41"/>
        <v>0</v>
      </c>
      <c r="EN49" s="160">
        <f t="shared" si="42"/>
        <v>0</v>
      </c>
      <c r="EO49" s="273">
        <f t="shared" si="43"/>
        <v>5</v>
      </c>
      <c r="EP49" s="187">
        <f t="shared" si="44"/>
        <v>1</v>
      </c>
      <c r="EQ49" s="273">
        <f t="shared" si="45"/>
        <v>3</v>
      </c>
      <c r="ER49" s="187">
        <f t="shared" si="46"/>
        <v>0.6</v>
      </c>
      <c r="ES49" s="154">
        <f t="shared" si="47"/>
        <v>0</v>
      </c>
      <c r="ET49" s="154">
        <f t="shared" si="48"/>
        <v>0</v>
      </c>
      <c r="EU49" s="160">
        <f t="shared" si="49"/>
        <v>0</v>
      </c>
      <c r="EV49" s="273">
        <f t="shared" si="50"/>
        <v>5</v>
      </c>
      <c r="EW49" s="187">
        <f t="shared" si="51"/>
        <v>1</v>
      </c>
      <c r="EX49" s="273">
        <f t="shared" si="52"/>
        <v>3</v>
      </c>
      <c r="EY49" s="187">
        <f t="shared" si="53"/>
        <v>0.6</v>
      </c>
      <c r="EZ49" s="154">
        <f t="shared" si="54"/>
        <v>0</v>
      </c>
      <c r="FA49" s="154">
        <f t="shared" si="55"/>
        <v>0</v>
      </c>
      <c r="FB49" s="160">
        <f t="shared" si="56"/>
        <v>0</v>
      </c>
      <c r="FC49" s="273">
        <f t="shared" si="57"/>
        <v>5</v>
      </c>
      <c r="FD49" s="187">
        <f t="shared" si="58"/>
        <v>1</v>
      </c>
      <c r="FE49" s="273">
        <f t="shared" si="59"/>
        <v>3</v>
      </c>
      <c r="FF49" s="187">
        <f t="shared" si="60"/>
        <v>0.6</v>
      </c>
      <c r="FG49" s="154">
        <f t="shared" si="61"/>
        <v>0</v>
      </c>
      <c r="FH49" s="154">
        <f t="shared" si="62"/>
        <v>0</v>
      </c>
      <c r="FI49" s="160">
        <f t="shared" si="63"/>
        <v>0</v>
      </c>
      <c r="FJ49" s="273">
        <f t="shared" si="64"/>
        <v>5</v>
      </c>
      <c r="FK49" s="187">
        <f t="shared" si="65"/>
        <v>1</v>
      </c>
      <c r="FL49" s="273">
        <f t="shared" si="66"/>
        <v>3</v>
      </c>
      <c r="FM49" s="187">
        <f t="shared" si="67"/>
        <v>0.6</v>
      </c>
      <c r="FN49" s="154">
        <f t="shared" si="68"/>
        <v>0</v>
      </c>
      <c r="FO49" s="154">
        <f t="shared" si="69"/>
        <v>0</v>
      </c>
      <c r="FP49" s="160">
        <f t="shared" si="70"/>
        <v>0</v>
      </c>
      <c r="FQ49" s="273">
        <f t="shared" si="71"/>
        <v>5</v>
      </c>
      <c r="FR49" s="187">
        <f t="shared" si="72"/>
        <v>1</v>
      </c>
      <c r="FS49" s="273">
        <f t="shared" si="73"/>
        <v>3</v>
      </c>
      <c r="FT49" s="187">
        <f t="shared" si="74"/>
        <v>0.6</v>
      </c>
      <c r="FU49" s="154">
        <f t="shared" si="75"/>
        <v>0</v>
      </c>
      <c r="FV49" s="154">
        <f t="shared" si="76"/>
        <v>0</v>
      </c>
      <c r="FW49" s="160">
        <f t="shared" si="77"/>
        <v>0</v>
      </c>
      <c r="FX49" s="273">
        <f t="shared" si="78"/>
        <v>5</v>
      </c>
      <c r="FY49" s="187">
        <f t="shared" si="79"/>
        <v>1</v>
      </c>
      <c r="FZ49" s="273">
        <f t="shared" si="80"/>
        <v>3</v>
      </c>
      <c r="GA49" s="187">
        <f t="shared" si="81"/>
        <v>0.6</v>
      </c>
      <c r="GB49" s="154">
        <f t="shared" si="82"/>
        <v>0</v>
      </c>
      <c r="GC49" s="154">
        <f t="shared" si="83"/>
        <v>0</v>
      </c>
      <c r="GD49" s="160">
        <f t="shared" si="84"/>
        <v>0</v>
      </c>
      <c r="GE49" s="273">
        <f t="shared" si="85"/>
        <v>5</v>
      </c>
      <c r="GF49" s="187">
        <f t="shared" si="86"/>
        <v>1</v>
      </c>
      <c r="GG49" s="273">
        <f t="shared" si="87"/>
        <v>3</v>
      </c>
      <c r="GH49" s="187">
        <f t="shared" si="88"/>
        <v>0.6</v>
      </c>
      <c r="GI49" s="187">
        <f t="shared" si="101"/>
        <v>0.6</v>
      </c>
      <c r="GJ49" s="157"/>
    </row>
    <row r="50" spans="1:192" ht="37.799999999999997" customHeight="1" x14ac:dyDescent="0.2">
      <c r="A50" s="148">
        <v>42</v>
      </c>
      <c r="B50" s="133"/>
      <c r="C50" s="133"/>
      <c r="D50" s="274"/>
      <c r="E50" s="133"/>
      <c r="F50" s="275"/>
      <c r="G50" s="133"/>
      <c r="H50" s="133" t="s">
        <v>455</v>
      </c>
      <c r="I50" s="132"/>
      <c r="J50" s="132"/>
      <c r="K50" s="132"/>
      <c r="L50" s="132"/>
      <c r="M50" s="132"/>
      <c r="N50" s="132"/>
      <c r="O50" s="132"/>
      <c r="P50" s="132"/>
      <c r="Q50" s="132"/>
      <c r="R50" s="132"/>
      <c r="S50" s="132"/>
      <c r="T50" s="132"/>
      <c r="U50" s="132"/>
      <c r="V50" s="132"/>
      <c r="W50" s="132"/>
      <c r="X50" s="132"/>
      <c r="Y50" s="132"/>
      <c r="Z50" s="132"/>
      <c r="AA50" s="132"/>
      <c r="AB50" s="132"/>
      <c r="AC50" s="155">
        <f t="shared" si="0"/>
        <v>0</v>
      </c>
      <c r="AD50" s="149">
        <f t="shared" si="1"/>
        <v>1</v>
      </c>
      <c r="AE50" s="155" t="str">
        <f t="shared" si="2"/>
        <v>3 - Moderado</v>
      </c>
      <c r="AF50" s="149">
        <f t="shared" si="3"/>
        <v>0.6</v>
      </c>
      <c r="AG50" s="156" t="str">
        <f t="shared" si="89"/>
        <v/>
      </c>
      <c r="AH50" s="149">
        <f t="shared" si="4"/>
        <v>0.6</v>
      </c>
      <c r="AI50" s="133"/>
      <c r="AJ50" s="133"/>
      <c r="AK50" s="133"/>
      <c r="AL50" s="133"/>
      <c r="AM50" s="134"/>
      <c r="AN50" s="164"/>
      <c r="AO50" s="164"/>
      <c r="AP50" s="134"/>
      <c r="AQ50" s="134"/>
      <c r="AR50" s="164"/>
      <c r="AS50" s="164"/>
      <c r="AT50" s="134"/>
      <c r="AU50" s="134"/>
      <c r="AV50" s="164"/>
      <c r="AW50" s="164"/>
      <c r="AX50" s="134"/>
      <c r="AY50" s="134"/>
      <c r="AZ50" s="164"/>
      <c r="BA50" s="164"/>
      <c r="BB50" s="134"/>
      <c r="BC50" s="134"/>
      <c r="BD50" s="164"/>
      <c r="BE50" s="164"/>
      <c r="BF50" s="134"/>
      <c r="BG50" s="134"/>
      <c r="BH50" s="164"/>
      <c r="BI50" s="164"/>
      <c r="BJ50" s="134"/>
      <c r="BK50" s="134"/>
      <c r="BL50" s="164"/>
      <c r="BM50" s="164"/>
      <c r="BN50" s="134"/>
      <c r="BO50" s="134"/>
      <c r="BP50" s="164"/>
      <c r="BQ50" s="164"/>
      <c r="BR50" s="134"/>
      <c r="BS50" s="134"/>
      <c r="BT50" s="164"/>
      <c r="BU50" s="164"/>
      <c r="BV50" s="134"/>
      <c r="BW50" s="134"/>
      <c r="BX50" s="164"/>
      <c r="BY50" s="164"/>
      <c r="BZ50" s="134"/>
      <c r="CA50" s="134"/>
      <c r="CB50" s="164"/>
      <c r="CC50" s="164"/>
      <c r="CD50" s="134"/>
      <c r="CE50" s="134"/>
      <c r="CF50" s="164"/>
      <c r="CG50" s="164"/>
      <c r="CH50" s="134"/>
      <c r="CI50" s="164"/>
      <c r="CJ50" s="164"/>
      <c r="CK50" s="134"/>
      <c r="CL50" s="159" t="str">
        <f t="shared" si="90"/>
        <v>5 - Muy Alta</v>
      </c>
      <c r="CM50" s="165">
        <f t="shared" si="5"/>
        <v>1</v>
      </c>
      <c r="CN50" s="159" t="str">
        <f t="shared" si="91"/>
        <v>3 - Moderado</v>
      </c>
      <c r="CO50" s="165">
        <f t="shared" si="92"/>
        <v>0.6</v>
      </c>
      <c r="CP50" s="145" t="str">
        <f t="shared" si="6"/>
        <v>ALTO</v>
      </c>
      <c r="CQ50" s="149">
        <f t="shared" si="93"/>
        <v>0.6</v>
      </c>
      <c r="CR50" s="188"/>
      <c r="CS50" s="145">
        <f t="shared" si="94"/>
        <v>5</v>
      </c>
      <c r="CT50" s="134"/>
      <c r="CU50" s="188"/>
      <c r="CV50" s="188"/>
      <c r="CW50" s="158"/>
      <c r="CX50" s="160">
        <f t="shared" si="7"/>
        <v>0</v>
      </c>
      <c r="CY50" s="161">
        <f t="shared" si="95"/>
        <v>3</v>
      </c>
      <c r="CZ50" s="160" t="str">
        <f t="shared" si="96"/>
        <v>Moderado</v>
      </c>
      <c r="DA50" s="153">
        <f t="shared" si="97"/>
        <v>0.6</v>
      </c>
      <c r="DB50" s="154">
        <f t="shared" si="98"/>
        <v>0</v>
      </c>
      <c r="DC50" s="154">
        <f t="shared" si="8"/>
        <v>0</v>
      </c>
      <c r="DD50" s="160">
        <f t="shared" si="99"/>
        <v>0</v>
      </c>
      <c r="DE50" s="273">
        <f t="shared" si="9"/>
        <v>5</v>
      </c>
      <c r="DF50" s="187">
        <f t="shared" si="10"/>
        <v>1</v>
      </c>
      <c r="DG50" s="273">
        <f t="shared" si="100"/>
        <v>3</v>
      </c>
      <c r="DH50" s="273"/>
      <c r="DI50" s="187">
        <f t="shared" si="11"/>
        <v>0.6</v>
      </c>
      <c r="DJ50" s="154">
        <f t="shared" si="12"/>
        <v>0</v>
      </c>
      <c r="DK50" s="154">
        <f t="shared" si="13"/>
        <v>0</v>
      </c>
      <c r="DL50" s="160">
        <f t="shared" si="14"/>
        <v>0</v>
      </c>
      <c r="DM50" s="273">
        <f t="shared" si="15"/>
        <v>5</v>
      </c>
      <c r="DN50" s="187">
        <f t="shared" si="16"/>
        <v>1</v>
      </c>
      <c r="DO50" s="273">
        <f t="shared" si="17"/>
        <v>3</v>
      </c>
      <c r="DP50" s="187">
        <f t="shared" si="18"/>
        <v>0.6</v>
      </c>
      <c r="DQ50" s="154">
        <f t="shared" si="19"/>
        <v>0</v>
      </c>
      <c r="DR50" s="154">
        <f t="shared" si="20"/>
        <v>0</v>
      </c>
      <c r="DS50" s="160">
        <f t="shared" si="21"/>
        <v>0</v>
      </c>
      <c r="DT50" s="273">
        <f t="shared" si="22"/>
        <v>5</v>
      </c>
      <c r="DU50" s="187">
        <f t="shared" si="23"/>
        <v>1</v>
      </c>
      <c r="DV50" s="273">
        <f t="shared" si="24"/>
        <v>3</v>
      </c>
      <c r="DW50" s="187">
        <f t="shared" si="25"/>
        <v>0.6</v>
      </c>
      <c r="DX50" s="154">
        <f t="shared" si="26"/>
        <v>0</v>
      </c>
      <c r="DY50" s="154">
        <f t="shared" si="27"/>
        <v>0</v>
      </c>
      <c r="DZ50" s="160">
        <f t="shared" si="28"/>
        <v>0</v>
      </c>
      <c r="EA50" s="273">
        <f t="shared" si="29"/>
        <v>5</v>
      </c>
      <c r="EB50" s="187">
        <f t="shared" si="30"/>
        <v>1</v>
      </c>
      <c r="EC50" s="273">
        <f t="shared" si="31"/>
        <v>3</v>
      </c>
      <c r="ED50" s="187">
        <f t="shared" si="32"/>
        <v>0.6</v>
      </c>
      <c r="EE50" s="154">
        <f t="shared" si="33"/>
        <v>0</v>
      </c>
      <c r="EF50" s="154">
        <f t="shared" si="34"/>
        <v>0</v>
      </c>
      <c r="EG50" s="160">
        <f t="shared" si="35"/>
        <v>0</v>
      </c>
      <c r="EH50" s="273">
        <f t="shared" si="36"/>
        <v>5</v>
      </c>
      <c r="EI50" s="187">
        <f t="shared" si="37"/>
        <v>1</v>
      </c>
      <c r="EJ50" s="273">
        <f t="shared" si="38"/>
        <v>3</v>
      </c>
      <c r="EK50" s="187">
        <f t="shared" si="39"/>
        <v>0.6</v>
      </c>
      <c r="EL50" s="154">
        <f t="shared" si="40"/>
        <v>0</v>
      </c>
      <c r="EM50" s="154">
        <f t="shared" si="41"/>
        <v>0</v>
      </c>
      <c r="EN50" s="160">
        <f t="shared" si="42"/>
        <v>0</v>
      </c>
      <c r="EO50" s="273">
        <f t="shared" si="43"/>
        <v>5</v>
      </c>
      <c r="EP50" s="187">
        <f t="shared" si="44"/>
        <v>1</v>
      </c>
      <c r="EQ50" s="273">
        <f t="shared" si="45"/>
        <v>3</v>
      </c>
      <c r="ER50" s="187">
        <f t="shared" si="46"/>
        <v>0.6</v>
      </c>
      <c r="ES50" s="154">
        <f t="shared" si="47"/>
        <v>0</v>
      </c>
      <c r="ET50" s="154">
        <f t="shared" si="48"/>
        <v>0</v>
      </c>
      <c r="EU50" s="160">
        <f t="shared" si="49"/>
        <v>0</v>
      </c>
      <c r="EV50" s="273">
        <f t="shared" si="50"/>
        <v>5</v>
      </c>
      <c r="EW50" s="187">
        <f t="shared" si="51"/>
        <v>1</v>
      </c>
      <c r="EX50" s="273">
        <f t="shared" si="52"/>
        <v>3</v>
      </c>
      <c r="EY50" s="187">
        <f t="shared" si="53"/>
        <v>0.6</v>
      </c>
      <c r="EZ50" s="154">
        <f t="shared" si="54"/>
        <v>0</v>
      </c>
      <c r="FA50" s="154">
        <f t="shared" si="55"/>
        <v>0</v>
      </c>
      <c r="FB50" s="160">
        <f t="shared" si="56"/>
        <v>0</v>
      </c>
      <c r="FC50" s="273">
        <f t="shared" si="57"/>
        <v>5</v>
      </c>
      <c r="FD50" s="187">
        <f t="shared" si="58"/>
        <v>1</v>
      </c>
      <c r="FE50" s="273">
        <f t="shared" si="59"/>
        <v>3</v>
      </c>
      <c r="FF50" s="187">
        <f t="shared" si="60"/>
        <v>0.6</v>
      </c>
      <c r="FG50" s="154">
        <f t="shared" si="61"/>
        <v>0</v>
      </c>
      <c r="FH50" s="154">
        <f t="shared" si="62"/>
        <v>0</v>
      </c>
      <c r="FI50" s="160">
        <f t="shared" si="63"/>
        <v>0</v>
      </c>
      <c r="FJ50" s="273">
        <f t="shared" si="64"/>
        <v>5</v>
      </c>
      <c r="FK50" s="187">
        <f t="shared" si="65"/>
        <v>1</v>
      </c>
      <c r="FL50" s="273">
        <f t="shared" si="66"/>
        <v>3</v>
      </c>
      <c r="FM50" s="187">
        <f t="shared" si="67"/>
        <v>0.6</v>
      </c>
      <c r="FN50" s="154">
        <f t="shared" si="68"/>
        <v>0</v>
      </c>
      <c r="FO50" s="154">
        <f t="shared" si="69"/>
        <v>0</v>
      </c>
      <c r="FP50" s="160">
        <f t="shared" si="70"/>
        <v>0</v>
      </c>
      <c r="FQ50" s="273">
        <f t="shared" si="71"/>
        <v>5</v>
      </c>
      <c r="FR50" s="187">
        <f t="shared" si="72"/>
        <v>1</v>
      </c>
      <c r="FS50" s="273">
        <f t="shared" si="73"/>
        <v>3</v>
      </c>
      <c r="FT50" s="187">
        <f t="shared" si="74"/>
        <v>0.6</v>
      </c>
      <c r="FU50" s="154">
        <f t="shared" si="75"/>
        <v>0</v>
      </c>
      <c r="FV50" s="154">
        <f t="shared" si="76"/>
        <v>0</v>
      </c>
      <c r="FW50" s="160">
        <f t="shared" si="77"/>
        <v>0</v>
      </c>
      <c r="FX50" s="273">
        <f t="shared" si="78"/>
        <v>5</v>
      </c>
      <c r="FY50" s="187">
        <f t="shared" si="79"/>
        <v>1</v>
      </c>
      <c r="FZ50" s="273">
        <f t="shared" si="80"/>
        <v>3</v>
      </c>
      <c r="GA50" s="187">
        <f t="shared" si="81"/>
        <v>0.6</v>
      </c>
      <c r="GB50" s="154">
        <f t="shared" si="82"/>
        <v>0</v>
      </c>
      <c r="GC50" s="154">
        <f t="shared" si="83"/>
        <v>0</v>
      </c>
      <c r="GD50" s="160">
        <f t="shared" si="84"/>
        <v>0</v>
      </c>
      <c r="GE50" s="273">
        <f t="shared" si="85"/>
        <v>5</v>
      </c>
      <c r="GF50" s="187">
        <f t="shared" si="86"/>
        <v>1</v>
      </c>
      <c r="GG50" s="273">
        <f t="shared" si="87"/>
        <v>3</v>
      </c>
      <c r="GH50" s="187">
        <f t="shared" si="88"/>
        <v>0.6</v>
      </c>
      <c r="GI50" s="187">
        <f t="shared" si="101"/>
        <v>0.6</v>
      </c>
      <c r="GJ50" s="157"/>
    </row>
    <row r="51" spans="1:192" ht="37.799999999999997" customHeight="1" x14ac:dyDescent="0.2">
      <c r="A51" s="148">
        <v>43</v>
      </c>
      <c r="B51" s="133"/>
      <c r="C51" s="133"/>
      <c r="D51" s="274"/>
      <c r="E51" s="133"/>
      <c r="F51" s="275"/>
      <c r="G51" s="133"/>
      <c r="H51" s="133" t="s">
        <v>455</v>
      </c>
      <c r="I51" s="132"/>
      <c r="J51" s="132"/>
      <c r="K51" s="132"/>
      <c r="L51" s="132"/>
      <c r="M51" s="132"/>
      <c r="N51" s="132"/>
      <c r="O51" s="132"/>
      <c r="P51" s="132"/>
      <c r="Q51" s="132"/>
      <c r="R51" s="132"/>
      <c r="S51" s="132"/>
      <c r="T51" s="132"/>
      <c r="U51" s="132"/>
      <c r="V51" s="132"/>
      <c r="W51" s="132"/>
      <c r="X51" s="132"/>
      <c r="Y51" s="132"/>
      <c r="Z51" s="132"/>
      <c r="AA51" s="132"/>
      <c r="AB51" s="132"/>
      <c r="AC51" s="155">
        <f t="shared" si="0"/>
        <v>0</v>
      </c>
      <c r="AD51" s="149">
        <f t="shared" si="1"/>
        <v>1</v>
      </c>
      <c r="AE51" s="155" t="str">
        <f t="shared" si="2"/>
        <v>3 - Moderado</v>
      </c>
      <c r="AF51" s="149">
        <f t="shared" si="3"/>
        <v>0.6</v>
      </c>
      <c r="AG51" s="156" t="str">
        <f t="shared" si="89"/>
        <v/>
      </c>
      <c r="AH51" s="149">
        <f t="shared" si="4"/>
        <v>0.6</v>
      </c>
      <c r="AI51" s="133"/>
      <c r="AJ51" s="133"/>
      <c r="AK51" s="133"/>
      <c r="AL51" s="133"/>
      <c r="AM51" s="134"/>
      <c r="AN51" s="164"/>
      <c r="AO51" s="164"/>
      <c r="AP51" s="134"/>
      <c r="AQ51" s="134"/>
      <c r="AR51" s="164"/>
      <c r="AS51" s="164"/>
      <c r="AT51" s="134"/>
      <c r="AU51" s="134"/>
      <c r="AV51" s="164"/>
      <c r="AW51" s="164"/>
      <c r="AX51" s="134"/>
      <c r="AY51" s="134"/>
      <c r="AZ51" s="164"/>
      <c r="BA51" s="164"/>
      <c r="BB51" s="134"/>
      <c r="BC51" s="134"/>
      <c r="BD51" s="164"/>
      <c r="BE51" s="164"/>
      <c r="BF51" s="134"/>
      <c r="BG51" s="134"/>
      <c r="BH51" s="164"/>
      <c r="BI51" s="164"/>
      <c r="BJ51" s="134"/>
      <c r="BK51" s="134"/>
      <c r="BL51" s="164"/>
      <c r="BM51" s="164"/>
      <c r="BN51" s="134"/>
      <c r="BO51" s="134"/>
      <c r="BP51" s="164"/>
      <c r="BQ51" s="164"/>
      <c r="BR51" s="134"/>
      <c r="BS51" s="134"/>
      <c r="BT51" s="164"/>
      <c r="BU51" s="164"/>
      <c r="BV51" s="134"/>
      <c r="BW51" s="134"/>
      <c r="BX51" s="164"/>
      <c r="BY51" s="164"/>
      <c r="BZ51" s="134"/>
      <c r="CA51" s="134"/>
      <c r="CB51" s="164"/>
      <c r="CC51" s="164"/>
      <c r="CD51" s="134"/>
      <c r="CE51" s="134"/>
      <c r="CF51" s="164"/>
      <c r="CG51" s="164"/>
      <c r="CH51" s="134"/>
      <c r="CI51" s="164"/>
      <c r="CJ51" s="164"/>
      <c r="CK51" s="134"/>
      <c r="CL51" s="159" t="str">
        <f t="shared" si="90"/>
        <v>5 - Muy Alta</v>
      </c>
      <c r="CM51" s="165">
        <f t="shared" si="5"/>
        <v>1</v>
      </c>
      <c r="CN51" s="159" t="str">
        <f t="shared" si="91"/>
        <v>3 - Moderado</v>
      </c>
      <c r="CO51" s="165">
        <f t="shared" si="92"/>
        <v>0.6</v>
      </c>
      <c r="CP51" s="145" t="str">
        <f t="shared" si="6"/>
        <v>ALTO</v>
      </c>
      <c r="CQ51" s="149">
        <f t="shared" si="93"/>
        <v>0.6</v>
      </c>
      <c r="CR51" s="188"/>
      <c r="CS51" s="145">
        <f t="shared" si="94"/>
        <v>5</v>
      </c>
      <c r="CT51" s="134"/>
      <c r="CU51" s="188"/>
      <c r="CV51" s="188"/>
      <c r="CW51" s="158"/>
      <c r="CX51" s="160">
        <f t="shared" si="7"/>
        <v>0</v>
      </c>
      <c r="CY51" s="161">
        <f t="shared" si="95"/>
        <v>3</v>
      </c>
      <c r="CZ51" s="160" t="str">
        <f t="shared" si="96"/>
        <v>Moderado</v>
      </c>
      <c r="DA51" s="153">
        <f t="shared" si="97"/>
        <v>0.6</v>
      </c>
      <c r="DB51" s="154">
        <f t="shared" si="98"/>
        <v>0</v>
      </c>
      <c r="DC51" s="154">
        <f t="shared" si="8"/>
        <v>0</v>
      </c>
      <c r="DD51" s="160">
        <f t="shared" si="99"/>
        <v>0</v>
      </c>
      <c r="DE51" s="273">
        <f t="shared" si="9"/>
        <v>5</v>
      </c>
      <c r="DF51" s="187">
        <f t="shared" si="10"/>
        <v>1</v>
      </c>
      <c r="DG51" s="273">
        <f t="shared" si="100"/>
        <v>3</v>
      </c>
      <c r="DH51" s="273"/>
      <c r="DI51" s="187">
        <f t="shared" si="11"/>
        <v>0.6</v>
      </c>
      <c r="DJ51" s="154">
        <f t="shared" si="12"/>
        <v>0</v>
      </c>
      <c r="DK51" s="154">
        <f t="shared" si="13"/>
        <v>0</v>
      </c>
      <c r="DL51" s="160">
        <f t="shared" si="14"/>
        <v>0</v>
      </c>
      <c r="DM51" s="273">
        <f t="shared" si="15"/>
        <v>5</v>
      </c>
      <c r="DN51" s="187">
        <f t="shared" si="16"/>
        <v>1</v>
      </c>
      <c r="DO51" s="273">
        <f t="shared" si="17"/>
        <v>3</v>
      </c>
      <c r="DP51" s="187">
        <f t="shared" si="18"/>
        <v>0.6</v>
      </c>
      <c r="DQ51" s="154">
        <f t="shared" si="19"/>
        <v>0</v>
      </c>
      <c r="DR51" s="154">
        <f t="shared" si="20"/>
        <v>0</v>
      </c>
      <c r="DS51" s="160">
        <f t="shared" si="21"/>
        <v>0</v>
      </c>
      <c r="DT51" s="273">
        <f t="shared" si="22"/>
        <v>5</v>
      </c>
      <c r="DU51" s="187">
        <f t="shared" si="23"/>
        <v>1</v>
      </c>
      <c r="DV51" s="273">
        <f t="shared" si="24"/>
        <v>3</v>
      </c>
      <c r="DW51" s="187">
        <f t="shared" si="25"/>
        <v>0.6</v>
      </c>
      <c r="DX51" s="154">
        <f t="shared" si="26"/>
        <v>0</v>
      </c>
      <c r="DY51" s="154">
        <f t="shared" si="27"/>
        <v>0</v>
      </c>
      <c r="DZ51" s="160">
        <f t="shared" si="28"/>
        <v>0</v>
      </c>
      <c r="EA51" s="273">
        <f t="shared" si="29"/>
        <v>5</v>
      </c>
      <c r="EB51" s="187">
        <f t="shared" si="30"/>
        <v>1</v>
      </c>
      <c r="EC51" s="273">
        <f t="shared" si="31"/>
        <v>3</v>
      </c>
      <c r="ED51" s="187">
        <f t="shared" si="32"/>
        <v>0.6</v>
      </c>
      <c r="EE51" s="154">
        <f t="shared" si="33"/>
        <v>0</v>
      </c>
      <c r="EF51" s="154">
        <f t="shared" si="34"/>
        <v>0</v>
      </c>
      <c r="EG51" s="160">
        <f t="shared" si="35"/>
        <v>0</v>
      </c>
      <c r="EH51" s="273">
        <f t="shared" si="36"/>
        <v>5</v>
      </c>
      <c r="EI51" s="187">
        <f t="shared" si="37"/>
        <v>1</v>
      </c>
      <c r="EJ51" s="273">
        <f t="shared" si="38"/>
        <v>3</v>
      </c>
      <c r="EK51" s="187">
        <f t="shared" si="39"/>
        <v>0.6</v>
      </c>
      <c r="EL51" s="154">
        <f t="shared" si="40"/>
        <v>0</v>
      </c>
      <c r="EM51" s="154">
        <f t="shared" si="41"/>
        <v>0</v>
      </c>
      <c r="EN51" s="160">
        <f t="shared" si="42"/>
        <v>0</v>
      </c>
      <c r="EO51" s="273">
        <f t="shared" si="43"/>
        <v>5</v>
      </c>
      <c r="EP51" s="187">
        <f t="shared" si="44"/>
        <v>1</v>
      </c>
      <c r="EQ51" s="273">
        <f t="shared" si="45"/>
        <v>3</v>
      </c>
      <c r="ER51" s="187">
        <f t="shared" si="46"/>
        <v>0.6</v>
      </c>
      <c r="ES51" s="154">
        <f t="shared" si="47"/>
        <v>0</v>
      </c>
      <c r="ET51" s="154">
        <f t="shared" si="48"/>
        <v>0</v>
      </c>
      <c r="EU51" s="160">
        <f t="shared" si="49"/>
        <v>0</v>
      </c>
      <c r="EV51" s="273">
        <f t="shared" si="50"/>
        <v>5</v>
      </c>
      <c r="EW51" s="187">
        <f t="shared" si="51"/>
        <v>1</v>
      </c>
      <c r="EX51" s="273">
        <f t="shared" si="52"/>
        <v>3</v>
      </c>
      <c r="EY51" s="187">
        <f t="shared" si="53"/>
        <v>0.6</v>
      </c>
      <c r="EZ51" s="154">
        <f t="shared" si="54"/>
        <v>0</v>
      </c>
      <c r="FA51" s="154">
        <f t="shared" si="55"/>
        <v>0</v>
      </c>
      <c r="FB51" s="160">
        <f t="shared" si="56"/>
        <v>0</v>
      </c>
      <c r="FC51" s="273">
        <f t="shared" si="57"/>
        <v>5</v>
      </c>
      <c r="FD51" s="187">
        <f t="shared" si="58"/>
        <v>1</v>
      </c>
      <c r="FE51" s="273">
        <f t="shared" si="59"/>
        <v>3</v>
      </c>
      <c r="FF51" s="187">
        <f t="shared" si="60"/>
        <v>0.6</v>
      </c>
      <c r="FG51" s="154">
        <f t="shared" si="61"/>
        <v>0</v>
      </c>
      <c r="FH51" s="154">
        <f t="shared" si="62"/>
        <v>0</v>
      </c>
      <c r="FI51" s="160">
        <f t="shared" si="63"/>
        <v>0</v>
      </c>
      <c r="FJ51" s="273">
        <f t="shared" si="64"/>
        <v>5</v>
      </c>
      <c r="FK51" s="187">
        <f t="shared" si="65"/>
        <v>1</v>
      </c>
      <c r="FL51" s="273">
        <f t="shared" si="66"/>
        <v>3</v>
      </c>
      <c r="FM51" s="187">
        <f t="shared" si="67"/>
        <v>0.6</v>
      </c>
      <c r="FN51" s="154">
        <f t="shared" si="68"/>
        <v>0</v>
      </c>
      <c r="FO51" s="154">
        <f t="shared" si="69"/>
        <v>0</v>
      </c>
      <c r="FP51" s="160">
        <f t="shared" si="70"/>
        <v>0</v>
      </c>
      <c r="FQ51" s="273">
        <f t="shared" si="71"/>
        <v>5</v>
      </c>
      <c r="FR51" s="187">
        <f t="shared" si="72"/>
        <v>1</v>
      </c>
      <c r="FS51" s="273">
        <f t="shared" si="73"/>
        <v>3</v>
      </c>
      <c r="FT51" s="187">
        <f t="shared" si="74"/>
        <v>0.6</v>
      </c>
      <c r="FU51" s="154">
        <f t="shared" si="75"/>
        <v>0</v>
      </c>
      <c r="FV51" s="154">
        <f t="shared" si="76"/>
        <v>0</v>
      </c>
      <c r="FW51" s="160">
        <f t="shared" si="77"/>
        <v>0</v>
      </c>
      <c r="FX51" s="273">
        <f t="shared" si="78"/>
        <v>5</v>
      </c>
      <c r="FY51" s="187">
        <f t="shared" si="79"/>
        <v>1</v>
      </c>
      <c r="FZ51" s="273">
        <f t="shared" si="80"/>
        <v>3</v>
      </c>
      <c r="GA51" s="187">
        <f t="shared" si="81"/>
        <v>0.6</v>
      </c>
      <c r="GB51" s="154">
        <f t="shared" si="82"/>
        <v>0</v>
      </c>
      <c r="GC51" s="154">
        <f t="shared" si="83"/>
        <v>0</v>
      </c>
      <c r="GD51" s="160">
        <f t="shared" si="84"/>
        <v>0</v>
      </c>
      <c r="GE51" s="273">
        <f t="shared" si="85"/>
        <v>5</v>
      </c>
      <c r="GF51" s="187">
        <f t="shared" si="86"/>
        <v>1</v>
      </c>
      <c r="GG51" s="273">
        <f t="shared" si="87"/>
        <v>3</v>
      </c>
      <c r="GH51" s="187">
        <f t="shared" si="88"/>
        <v>0.6</v>
      </c>
      <c r="GI51" s="187">
        <f t="shared" si="101"/>
        <v>0.6</v>
      </c>
      <c r="GJ51" s="157"/>
    </row>
    <row r="52" spans="1:192" ht="37.799999999999997" customHeight="1" x14ac:dyDescent="0.2">
      <c r="A52" s="148">
        <v>44</v>
      </c>
      <c r="B52" s="133"/>
      <c r="C52" s="133"/>
      <c r="D52" s="274"/>
      <c r="E52" s="133"/>
      <c r="F52" s="275"/>
      <c r="G52" s="133"/>
      <c r="H52" s="133" t="s">
        <v>455</v>
      </c>
      <c r="I52" s="132"/>
      <c r="J52" s="132"/>
      <c r="K52" s="132"/>
      <c r="L52" s="132"/>
      <c r="M52" s="132"/>
      <c r="N52" s="132"/>
      <c r="O52" s="132"/>
      <c r="P52" s="132"/>
      <c r="Q52" s="132"/>
      <c r="R52" s="132"/>
      <c r="S52" s="132"/>
      <c r="T52" s="132"/>
      <c r="U52" s="132"/>
      <c r="V52" s="132"/>
      <c r="W52" s="132"/>
      <c r="X52" s="132"/>
      <c r="Y52" s="132"/>
      <c r="Z52" s="132"/>
      <c r="AA52" s="132"/>
      <c r="AB52" s="132"/>
      <c r="AC52" s="155">
        <f t="shared" si="0"/>
        <v>0</v>
      </c>
      <c r="AD52" s="149">
        <f t="shared" si="1"/>
        <v>1</v>
      </c>
      <c r="AE52" s="155" t="str">
        <f t="shared" si="2"/>
        <v>3 - Moderado</v>
      </c>
      <c r="AF52" s="149">
        <f t="shared" si="3"/>
        <v>0.6</v>
      </c>
      <c r="AG52" s="156" t="str">
        <f t="shared" si="89"/>
        <v/>
      </c>
      <c r="AH52" s="149">
        <f t="shared" si="4"/>
        <v>0.6</v>
      </c>
      <c r="AI52" s="133"/>
      <c r="AJ52" s="133"/>
      <c r="AK52" s="133"/>
      <c r="AL52" s="133"/>
      <c r="AM52" s="134"/>
      <c r="AN52" s="164"/>
      <c r="AO52" s="164"/>
      <c r="AP52" s="134"/>
      <c r="AQ52" s="134"/>
      <c r="AR52" s="164"/>
      <c r="AS52" s="164"/>
      <c r="AT52" s="134"/>
      <c r="AU52" s="134"/>
      <c r="AV52" s="164"/>
      <c r="AW52" s="164"/>
      <c r="AX52" s="134"/>
      <c r="AY52" s="134"/>
      <c r="AZ52" s="164"/>
      <c r="BA52" s="164"/>
      <c r="BB52" s="134"/>
      <c r="BC52" s="134"/>
      <c r="BD52" s="164"/>
      <c r="BE52" s="164"/>
      <c r="BF52" s="134"/>
      <c r="BG52" s="134"/>
      <c r="BH52" s="164"/>
      <c r="BI52" s="164"/>
      <c r="BJ52" s="134"/>
      <c r="BK52" s="134"/>
      <c r="BL52" s="164"/>
      <c r="BM52" s="164"/>
      <c r="BN52" s="134"/>
      <c r="BO52" s="134"/>
      <c r="BP52" s="164"/>
      <c r="BQ52" s="164"/>
      <c r="BR52" s="134"/>
      <c r="BS52" s="134"/>
      <c r="BT52" s="164"/>
      <c r="BU52" s="164"/>
      <c r="BV52" s="134"/>
      <c r="BW52" s="134"/>
      <c r="BX52" s="164"/>
      <c r="BY52" s="164"/>
      <c r="BZ52" s="134"/>
      <c r="CA52" s="134"/>
      <c r="CB52" s="164"/>
      <c r="CC52" s="164"/>
      <c r="CD52" s="134"/>
      <c r="CE52" s="134"/>
      <c r="CF52" s="164"/>
      <c r="CG52" s="164"/>
      <c r="CH52" s="134"/>
      <c r="CI52" s="164"/>
      <c r="CJ52" s="164"/>
      <c r="CK52" s="134"/>
      <c r="CL52" s="159" t="str">
        <f t="shared" si="90"/>
        <v>5 - Muy Alta</v>
      </c>
      <c r="CM52" s="165">
        <f t="shared" si="5"/>
        <v>1</v>
      </c>
      <c r="CN52" s="159" t="str">
        <f t="shared" si="91"/>
        <v>3 - Moderado</v>
      </c>
      <c r="CO52" s="165">
        <f t="shared" si="92"/>
        <v>0.6</v>
      </c>
      <c r="CP52" s="145" t="str">
        <f t="shared" si="6"/>
        <v>ALTO</v>
      </c>
      <c r="CQ52" s="149">
        <f t="shared" si="93"/>
        <v>0.6</v>
      </c>
      <c r="CR52" s="188"/>
      <c r="CS52" s="145">
        <f t="shared" si="94"/>
        <v>5</v>
      </c>
      <c r="CT52" s="134"/>
      <c r="CU52" s="188"/>
      <c r="CV52" s="188"/>
      <c r="CW52" s="158"/>
      <c r="CX52" s="160">
        <f t="shared" si="7"/>
        <v>0</v>
      </c>
      <c r="CY52" s="161">
        <f t="shared" si="95"/>
        <v>3</v>
      </c>
      <c r="CZ52" s="160" t="str">
        <f t="shared" si="96"/>
        <v>Moderado</v>
      </c>
      <c r="DA52" s="153">
        <f t="shared" si="97"/>
        <v>0.6</v>
      </c>
      <c r="DB52" s="154">
        <f t="shared" si="98"/>
        <v>0</v>
      </c>
      <c r="DC52" s="154">
        <f t="shared" si="8"/>
        <v>0</v>
      </c>
      <c r="DD52" s="160">
        <f t="shared" si="99"/>
        <v>0</v>
      </c>
      <c r="DE52" s="273">
        <f t="shared" si="9"/>
        <v>5</v>
      </c>
      <c r="DF52" s="187">
        <f t="shared" si="10"/>
        <v>1</v>
      </c>
      <c r="DG52" s="273">
        <f t="shared" si="100"/>
        <v>3</v>
      </c>
      <c r="DH52" s="273"/>
      <c r="DI52" s="187">
        <f t="shared" si="11"/>
        <v>0.6</v>
      </c>
      <c r="DJ52" s="154">
        <f t="shared" si="12"/>
        <v>0</v>
      </c>
      <c r="DK52" s="154">
        <f t="shared" si="13"/>
        <v>0</v>
      </c>
      <c r="DL52" s="160">
        <f t="shared" si="14"/>
        <v>0</v>
      </c>
      <c r="DM52" s="273">
        <f t="shared" si="15"/>
        <v>5</v>
      </c>
      <c r="DN52" s="187">
        <f t="shared" si="16"/>
        <v>1</v>
      </c>
      <c r="DO52" s="273">
        <f t="shared" si="17"/>
        <v>3</v>
      </c>
      <c r="DP52" s="187">
        <f t="shared" si="18"/>
        <v>0.6</v>
      </c>
      <c r="DQ52" s="154">
        <f t="shared" si="19"/>
        <v>0</v>
      </c>
      <c r="DR52" s="154">
        <f t="shared" si="20"/>
        <v>0</v>
      </c>
      <c r="DS52" s="160">
        <f t="shared" si="21"/>
        <v>0</v>
      </c>
      <c r="DT52" s="273">
        <f t="shared" si="22"/>
        <v>5</v>
      </c>
      <c r="DU52" s="187">
        <f t="shared" si="23"/>
        <v>1</v>
      </c>
      <c r="DV52" s="273">
        <f t="shared" si="24"/>
        <v>3</v>
      </c>
      <c r="DW52" s="187">
        <f t="shared" si="25"/>
        <v>0.6</v>
      </c>
      <c r="DX52" s="154">
        <f t="shared" si="26"/>
        <v>0</v>
      </c>
      <c r="DY52" s="154">
        <f t="shared" si="27"/>
        <v>0</v>
      </c>
      <c r="DZ52" s="160">
        <f t="shared" si="28"/>
        <v>0</v>
      </c>
      <c r="EA52" s="273">
        <f t="shared" si="29"/>
        <v>5</v>
      </c>
      <c r="EB52" s="187">
        <f t="shared" si="30"/>
        <v>1</v>
      </c>
      <c r="EC52" s="273">
        <f t="shared" si="31"/>
        <v>3</v>
      </c>
      <c r="ED52" s="187">
        <f t="shared" si="32"/>
        <v>0.6</v>
      </c>
      <c r="EE52" s="154">
        <f t="shared" si="33"/>
        <v>0</v>
      </c>
      <c r="EF52" s="154">
        <f t="shared" si="34"/>
        <v>0</v>
      </c>
      <c r="EG52" s="160">
        <f t="shared" si="35"/>
        <v>0</v>
      </c>
      <c r="EH52" s="273">
        <f t="shared" si="36"/>
        <v>5</v>
      </c>
      <c r="EI52" s="187">
        <f t="shared" si="37"/>
        <v>1</v>
      </c>
      <c r="EJ52" s="273">
        <f t="shared" si="38"/>
        <v>3</v>
      </c>
      <c r="EK52" s="187">
        <f t="shared" si="39"/>
        <v>0.6</v>
      </c>
      <c r="EL52" s="154">
        <f t="shared" si="40"/>
        <v>0</v>
      </c>
      <c r="EM52" s="154">
        <f t="shared" si="41"/>
        <v>0</v>
      </c>
      <c r="EN52" s="160">
        <f t="shared" si="42"/>
        <v>0</v>
      </c>
      <c r="EO52" s="273">
        <f t="shared" si="43"/>
        <v>5</v>
      </c>
      <c r="EP52" s="187">
        <f t="shared" si="44"/>
        <v>1</v>
      </c>
      <c r="EQ52" s="273">
        <f t="shared" si="45"/>
        <v>3</v>
      </c>
      <c r="ER52" s="187">
        <f t="shared" si="46"/>
        <v>0.6</v>
      </c>
      <c r="ES52" s="154">
        <f t="shared" si="47"/>
        <v>0</v>
      </c>
      <c r="ET52" s="154">
        <f t="shared" si="48"/>
        <v>0</v>
      </c>
      <c r="EU52" s="160">
        <f t="shared" si="49"/>
        <v>0</v>
      </c>
      <c r="EV52" s="273">
        <f t="shared" si="50"/>
        <v>5</v>
      </c>
      <c r="EW52" s="187">
        <f t="shared" si="51"/>
        <v>1</v>
      </c>
      <c r="EX52" s="273">
        <f t="shared" si="52"/>
        <v>3</v>
      </c>
      <c r="EY52" s="187">
        <f t="shared" si="53"/>
        <v>0.6</v>
      </c>
      <c r="EZ52" s="154">
        <f t="shared" si="54"/>
        <v>0</v>
      </c>
      <c r="FA52" s="154">
        <f t="shared" si="55"/>
        <v>0</v>
      </c>
      <c r="FB52" s="160">
        <f t="shared" si="56"/>
        <v>0</v>
      </c>
      <c r="FC52" s="273">
        <f t="shared" si="57"/>
        <v>5</v>
      </c>
      <c r="FD52" s="187">
        <f t="shared" si="58"/>
        <v>1</v>
      </c>
      <c r="FE52" s="273">
        <f t="shared" si="59"/>
        <v>3</v>
      </c>
      <c r="FF52" s="187">
        <f t="shared" si="60"/>
        <v>0.6</v>
      </c>
      <c r="FG52" s="154">
        <f t="shared" si="61"/>
        <v>0</v>
      </c>
      <c r="FH52" s="154">
        <f t="shared" si="62"/>
        <v>0</v>
      </c>
      <c r="FI52" s="160">
        <f t="shared" si="63"/>
        <v>0</v>
      </c>
      <c r="FJ52" s="273">
        <f t="shared" si="64"/>
        <v>5</v>
      </c>
      <c r="FK52" s="187">
        <f t="shared" si="65"/>
        <v>1</v>
      </c>
      <c r="FL52" s="273">
        <f t="shared" si="66"/>
        <v>3</v>
      </c>
      <c r="FM52" s="187">
        <f t="shared" si="67"/>
        <v>0.6</v>
      </c>
      <c r="FN52" s="154">
        <f t="shared" si="68"/>
        <v>0</v>
      </c>
      <c r="FO52" s="154">
        <f t="shared" si="69"/>
        <v>0</v>
      </c>
      <c r="FP52" s="160">
        <f t="shared" si="70"/>
        <v>0</v>
      </c>
      <c r="FQ52" s="273">
        <f t="shared" si="71"/>
        <v>5</v>
      </c>
      <c r="FR52" s="187">
        <f t="shared" si="72"/>
        <v>1</v>
      </c>
      <c r="FS52" s="273">
        <f t="shared" si="73"/>
        <v>3</v>
      </c>
      <c r="FT52" s="187">
        <f t="shared" si="74"/>
        <v>0.6</v>
      </c>
      <c r="FU52" s="154">
        <f t="shared" si="75"/>
        <v>0</v>
      </c>
      <c r="FV52" s="154">
        <f t="shared" si="76"/>
        <v>0</v>
      </c>
      <c r="FW52" s="160">
        <f t="shared" si="77"/>
        <v>0</v>
      </c>
      <c r="FX52" s="273">
        <f t="shared" si="78"/>
        <v>5</v>
      </c>
      <c r="FY52" s="187">
        <f t="shared" si="79"/>
        <v>1</v>
      </c>
      <c r="FZ52" s="273">
        <f t="shared" si="80"/>
        <v>3</v>
      </c>
      <c r="GA52" s="187">
        <f t="shared" si="81"/>
        <v>0.6</v>
      </c>
      <c r="GB52" s="154">
        <f t="shared" si="82"/>
        <v>0</v>
      </c>
      <c r="GC52" s="154">
        <f t="shared" si="83"/>
        <v>0</v>
      </c>
      <c r="GD52" s="160">
        <f t="shared" si="84"/>
        <v>0</v>
      </c>
      <c r="GE52" s="273">
        <f t="shared" si="85"/>
        <v>5</v>
      </c>
      <c r="GF52" s="187">
        <f t="shared" si="86"/>
        <v>1</v>
      </c>
      <c r="GG52" s="273">
        <f t="shared" si="87"/>
        <v>3</v>
      </c>
      <c r="GH52" s="187">
        <f t="shared" si="88"/>
        <v>0.6</v>
      </c>
      <c r="GI52" s="187">
        <f t="shared" si="101"/>
        <v>0.6</v>
      </c>
      <c r="GJ52" s="157"/>
    </row>
    <row r="53" spans="1:192" ht="37.799999999999997" customHeight="1" x14ac:dyDescent="0.2">
      <c r="A53" s="148">
        <v>45</v>
      </c>
      <c r="B53" s="133"/>
      <c r="C53" s="133"/>
      <c r="D53" s="274"/>
      <c r="E53" s="133"/>
      <c r="F53" s="275"/>
      <c r="G53" s="133"/>
      <c r="H53" s="133" t="s">
        <v>455</v>
      </c>
      <c r="I53" s="132"/>
      <c r="J53" s="132"/>
      <c r="K53" s="132"/>
      <c r="L53" s="132"/>
      <c r="M53" s="132"/>
      <c r="N53" s="132"/>
      <c r="O53" s="132"/>
      <c r="P53" s="132"/>
      <c r="Q53" s="132"/>
      <c r="R53" s="132"/>
      <c r="S53" s="132"/>
      <c r="T53" s="132"/>
      <c r="U53" s="132"/>
      <c r="V53" s="132"/>
      <c r="W53" s="132"/>
      <c r="X53" s="132"/>
      <c r="Y53" s="132"/>
      <c r="Z53" s="132"/>
      <c r="AA53" s="132"/>
      <c r="AB53" s="132"/>
      <c r="AC53" s="155">
        <f t="shared" si="0"/>
        <v>0</v>
      </c>
      <c r="AD53" s="149">
        <f t="shared" si="1"/>
        <v>1</v>
      </c>
      <c r="AE53" s="155" t="str">
        <f t="shared" si="2"/>
        <v>3 - Moderado</v>
      </c>
      <c r="AF53" s="149">
        <f t="shared" si="3"/>
        <v>0.6</v>
      </c>
      <c r="AG53" s="156" t="str">
        <f t="shared" si="89"/>
        <v/>
      </c>
      <c r="AH53" s="149">
        <f t="shared" si="4"/>
        <v>0.6</v>
      </c>
      <c r="AI53" s="133"/>
      <c r="AJ53" s="133"/>
      <c r="AK53" s="133"/>
      <c r="AL53" s="133"/>
      <c r="AM53" s="134"/>
      <c r="AN53" s="164"/>
      <c r="AO53" s="164"/>
      <c r="AP53" s="134"/>
      <c r="AQ53" s="134"/>
      <c r="AR53" s="164"/>
      <c r="AS53" s="164"/>
      <c r="AT53" s="134"/>
      <c r="AU53" s="134"/>
      <c r="AV53" s="164"/>
      <c r="AW53" s="164"/>
      <c r="AX53" s="134"/>
      <c r="AY53" s="134"/>
      <c r="AZ53" s="164"/>
      <c r="BA53" s="164"/>
      <c r="BB53" s="134"/>
      <c r="BC53" s="134"/>
      <c r="BD53" s="164"/>
      <c r="BE53" s="164"/>
      <c r="BF53" s="134"/>
      <c r="BG53" s="134"/>
      <c r="BH53" s="164"/>
      <c r="BI53" s="164"/>
      <c r="BJ53" s="134"/>
      <c r="BK53" s="134"/>
      <c r="BL53" s="164"/>
      <c r="BM53" s="164"/>
      <c r="BN53" s="134"/>
      <c r="BO53" s="134"/>
      <c r="BP53" s="164"/>
      <c r="BQ53" s="164"/>
      <c r="BR53" s="134"/>
      <c r="BS53" s="134"/>
      <c r="BT53" s="164"/>
      <c r="BU53" s="164"/>
      <c r="BV53" s="134"/>
      <c r="BW53" s="134"/>
      <c r="BX53" s="164"/>
      <c r="BY53" s="164"/>
      <c r="BZ53" s="134"/>
      <c r="CA53" s="134"/>
      <c r="CB53" s="164"/>
      <c r="CC53" s="164"/>
      <c r="CD53" s="134"/>
      <c r="CE53" s="134"/>
      <c r="CF53" s="164"/>
      <c r="CG53" s="164"/>
      <c r="CH53" s="134"/>
      <c r="CI53" s="164"/>
      <c r="CJ53" s="164"/>
      <c r="CK53" s="134"/>
      <c r="CL53" s="159" t="str">
        <f t="shared" si="90"/>
        <v>5 - Muy Alta</v>
      </c>
      <c r="CM53" s="165">
        <f t="shared" si="5"/>
        <v>1</v>
      </c>
      <c r="CN53" s="159" t="str">
        <f t="shared" si="91"/>
        <v>3 - Moderado</v>
      </c>
      <c r="CO53" s="165">
        <f t="shared" si="92"/>
        <v>0.6</v>
      </c>
      <c r="CP53" s="145" t="str">
        <f t="shared" si="6"/>
        <v>ALTO</v>
      </c>
      <c r="CQ53" s="149">
        <f t="shared" si="93"/>
        <v>0.6</v>
      </c>
      <c r="CR53" s="188"/>
      <c r="CS53" s="145">
        <f t="shared" si="94"/>
        <v>5</v>
      </c>
      <c r="CT53" s="134"/>
      <c r="CU53" s="188"/>
      <c r="CV53" s="188"/>
      <c r="CW53" s="158"/>
      <c r="CX53" s="160">
        <f t="shared" si="7"/>
        <v>0</v>
      </c>
      <c r="CY53" s="161">
        <f t="shared" si="95"/>
        <v>3</v>
      </c>
      <c r="CZ53" s="160" t="str">
        <f t="shared" si="96"/>
        <v>Moderado</v>
      </c>
      <c r="DA53" s="153">
        <f t="shared" si="97"/>
        <v>0.6</v>
      </c>
      <c r="DB53" s="154">
        <f t="shared" si="98"/>
        <v>0</v>
      </c>
      <c r="DC53" s="154">
        <f t="shared" si="8"/>
        <v>0</v>
      </c>
      <c r="DD53" s="160">
        <f t="shared" si="99"/>
        <v>0</v>
      </c>
      <c r="DE53" s="273">
        <f t="shared" si="9"/>
        <v>5</v>
      </c>
      <c r="DF53" s="187">
        <f t="shared" si="10"/>
        <v>1</v>
      </c>
      <c r="DG53" s="273">
        <f t="shared" si="100"/>
        <v>3</v>
      </c>
      <c r="DH53" s="273"/>
      <c r="DI53" s="187">
        <f t="shared" si="11"/>
        <v>0.6</v>
      </c>
      <c r="DJ53" s="154">
        <f t="shared" si="12"/>
        <v>0</v>
      </c>
      <c r="DK53" s="154">
        <f t="shared" si="13"/>
        <v>0</v>
      </c>
      <c r="DL53" s="160">
        <f t="shared" si="14"/>
        <v>0</v>
      </c>
      <c r="DM53" s="273">
        <f t="shared" si="15"/>
        <v>5</v>
      </c>
      <c r="DN53" s="187">
        <f t="shared" si="16"/>
        <v>1</v>
      </c>
      <c r="DO53" s="273">
        <f t="shared" si="17"/>
        <v>3</v>
      </c>
      <c r="DP53" s="187">
        <f t="shared" si="18"/>
        <v>0.6</v>
      </c>
      <c r="DQ53" s="154">
        <f t="shared" si="19"/>
        <v>0</v>
      </c>
      <c r="DR53" s="154">
        <f t="shared" si="20"/>
        <v>0</v>
      </c>
      <c r="DS53" s="160">
        <f t="shared" si="21"/>
        <v>0</v>
      </c>
      <c r="DT53" s="273">
        <f t="shared" si="22"/>
        <v>5</v>
      </c>
      <c r="DU53" s="187">
        <f t="shared" si="23"/>
        <v>1</v>
      </c>
      <c r="DV53" s="273">
        <f t="shared" si="24"/>
        <v>3</v>
      </c>
      <c r="DW53" s="187">
        <f t="shared" si="25"/>
        <v>0.6</v>
      </c>
      <c r="DX53" s="154">
        <f t="shared" si="26"/>
        <v>0</v>
      </c>
      <c r="DY53" s="154">
        <f t="shared" si="27"/>
        <v>0</v>
      </c>
      <c r="DZ53" s="160">
        <f t="shared" si="28"/>
        <v>0</v>
      </c>
      <c r="EA53" s="273">
        <f t="shared" si="29"/>
        <v>5</v>
      </c>
      <c r="EB53" s="187">
        <f t="shared" si="30"/>
        <v>1</v>
      </c>
      <c r="EC53" s="273">
        <f t="shared" si="31"/>
        <v>3</v>
      </c>
      <c r="ED53" s="187">
        <f t="shared" si="32"/>
        <v>0.6</v>
      </c>
      <c r="EE53" s="154">
        <f t="shared" si="33"/>
        <v>0</v>
      </c>
      <c r="EF53" s="154">
        <f t="shared" si="34"/>
        <v>0</v>
      </c>
      <c r="EG53" s="160">
        <f t="shared" si="35"/>
        <v>0</v>
      </c>
      <c r="EH53" s="273">
        <f t="shared" si="36"/>
        <v>5</v>
      </c>
      <c r="EI53" s="187">
        <f t="shared" si="37"/>
        <v>1</v>
      </c>
      <c r="EJ53" s="273">
        <f t="shared" si="38"/>
        <v>3</v>
      </c>
      <c r="EK53" s="187">
        <f t="shared" si="39"/>
        <v>0.6</v>
      </c>
      <c r="EL53" s="154">
        <f t="shared" si="40"/>
        <v>0</v>
      </c>
      <c r="EM53" s="154">
        <f t="shared" si="41"/>
        <v>0</v>
      </c>
      <c r="EN53" s="160">
        <f t="shared" si="42"/>
        <v>0</v>
      </c>
      <c r="EO53" s="273">
        <f t="shared" si="43"/>
        <v>5</v>
      </c>
      <c r="EP53" s="187">
        <f t="shared" si="44"/>
        <v>1</v>
      </c>
      <c r="EQ53" s="273">
        <f t="shared" si="45"/>
        <v>3</v>
      </c>
      <c r="ER53" s="187">
        <f t="shared" si="46"/>
        <v>0.6</v>
      </c>
      <c r="ES53" s="154">
        <f t="shared" si="47"/>
        <v>0</v>
      </c>
      <c r="ET53" s="154">
        <f t="shared" si="48"/>
        <v>0</v>
      </c>
      <c r="EU53" s="160">
        <f t="shared" si="49"/>
        <v>0</v>
      </c>
      <c r="EV53" s="273">
        <f t="shared" si="50"/>
        <v>5</v>
      </c>
      <c r="EW53" s="187">
        <f t="shared" si="51"/>
        <v>1</v>
      </c>
      <c r="EX53" s="273">
        <f t="shared" si="52"/>
        <v>3</v>
      </c>
      <c r="EY53" s="187">
        <f t="shared" si="53"/>
        <v>0.6</v>
      </c>
      <c r="EZ53" s="154">
        <f t="shared" si="54"/>
        <v>0</v>
      </c>
      <c r="FA53" s="154">
        <f t="shared" si="55"/>
        <v>0</v>
      </c>
      <c r="FB53" s="160">
        <f t="shared" si="56"/>
        <v>0</v>
      </c>
      <c r="FC53" s="273">
        <f t="shared" si="57"/>
        <v>5</v>
      </c>
      <c r="FD53" s="187">
        <f t="shared" si="58"/>
        <v>1</v>
      </c>
      <c r="FE53" s="273">
        <f t="shared" si="59"/>
        <v>3</v>
      </c>
      <c r="FF53" s="187">
        <f t="shared" si="60"/>
        <v>0.6</v>
      </c>
      <c r="FG53" s="154">
        <f t="shared" si="61"/>
        <v>0</v>
      </c>
      <c r="FH53" s="154">
        <f t="shared" si="62"/>
        <v>0</v>
      </c>
      <c r="FI53" s="160">
        <f t="shared" si="63"/>
        <v>0</v>
      </c>
      <c r="FJ53" s="273">
        <f t="shared" si="64"/>
        <v>5</v>
      </c>
      <c r="FK53" s="187">
        <f t="shared" si="65"/>
        <v>1</v>
      </c>
      <c r="FL53" s="273">
        <f t="shared" si="66"/>
        <v>3</v>
      </c>
      <c r="FM53" s="187">
        <f t="shared" si="67"/>
        <v>0.6</v>
      </c>
      <c r="FN53" s="154">
        <f t="shared" si="68"/>
        <v>0</v>
      </c>
      <c r="FO53" s="154">
        <f t="shared" si="69"/>
        <v>0</v>
      </c>
      <c r="FP53" s="160">
        <f t="shared" si="70"/>
        <v>0</v>
      </c>
      <c r="FQ53" s="273">
        <f t="shared" si="71"/>
        <v>5</v>
      </c>
      <c r="FR53" s="187">
        <f t="shared" si="72"/>
        <v>1</v>
      </c>
      <c r="FS53" s="273">
        <f t="shared" si="73"/>
        <v>3</v>
      </c>
      <c r="FT53" s="187">
        <f t="shared" si="74"/>
        <v>0.6</v>
      </c>
      <c r="FU53" s="154">
        <f t="shared" si="75"/>
        <v>0</v>
      </c>
      <c r="FV53" s="154">
        <f t="shared" si="76"/>
        <v>0</v>
      </c>
      <c r="FW53" s="160">
        <f t="shared" si="77"/>
        <v>0</v>
      </c>
      <c r="FX53" s="273">
        <f t="shared" si="78"/>
        <v>5</v>
      </c>
      <c r="FY53" s="187">
        <f t="shared" si="79"/>
        <v>1</v>
      </c>
      <c r="FZ53" s="273">
        <f t="shared" si="80"/>
        <v>3</v>
      </c>
      <c r="GA53" s="187">
        <f t="shared" si="81"/>
        <v>0.6</v>
      </c>
      <c r="GB53" s="154">
        <f t="shared" si="82"/>
        <v>0</v>
      </c>
      <c r="GC53" s="154">
        <f t="shared" si="83"/>
        <v>0</v>
      </c>
      <c r="GD53" s="160">
        <f t="shared" si="84"/>
        <v>0</v>
      </c>
      <c r="GE53" s="273">
        <f t="shared" si="85"/>
        <v>5</v>
      </c>
      <c r="GF53" s="187">
        <f t="shared" si="86"/>
        <v>1</v>
      </c>
      <c r="GG53" s="273">
        <f t="shared" si="87"/>
        <v>3</v>
      </c>
      <c r="GH53" s="187">
        <f t="shared" si="88"/>
        <v>0.6</v>
      </c>
      <c r="GI53" s="187">
        <f t="shared" si="101"/>
        <v>0.6</v>
      </c>
      <c r="GJ53" s="157"/>
    </row>
    <row r="54" spans="1:192" ht="37.799999999999997" customHeight="1" x14ac:dyDescent="0.2">
      <c r="A54" s="148">
        <v>46</v>
      </c>
      <c r="B54" s="133"/>
      <c r="C54" s="133"/>
      <c r="D54" s="274"/>
      <c r="E54" s="133"/>
      <c r="F54" s="275"/>
      <c r="G54" s="133"/>
      <c r="H54" s="133" t="s">
        <v>455</v>
      </c>
      <c r="I54" s="132"/>
      <c r="J54" s="132"/>
      <c r="K54" s="132"/>
      <c r="L54" s="132"/>
      <c r="M54" s="132"/>
      <c r="N54" s="132"/>
      <c r="O54" s="132"/>
      <c r="P54" s="132"/>
      <c r="Q54" s="132"/>
      <c r="R54" s="132"/>
      <c r="S54" s="132"/>
      <c r="T54" s="132"/>
      <c r="U54" s="132"/>
      <c r="V54" s="132"/>
      <c r="W54" s="132"/>
      <c r="X54" s="132"/>
      <c r="Y54" s="132"/>
      <c r="Z54" s="132"/>
      <c r="AA54" s="132"/>
      <c r="AB54" s="132"/>
      <c r="AC54" s="155">
        <f t="shared" si="0"/>
        <v>0</v>
      </c>
      <c r="AD54" s="149">
        <f t="shared" si="1"/>
        <v>1</v>
      </c>
      <c r="AE54" s="155" t="str">
        <f t="shared" si="2"/>
        <v>3 - Moderado</v>
      </c>
      <c r="AF54" s="149">
        <f t="shared" si="3"/>
        <v>0.6</v>
      </c>
      <c r="AG54" s="156" t="str">
        <f t="shared" si="89"/>
        <v/>
      </c>
      <c r="AH54" s="149">
        <f t="shared" si="4"/>
        <v>0.6</v>
      </c>
      <c r="AI54" s="133"/>
      <c r="AJ54" s="133"/>
      <c r="AK54" s="133"/>
      <c r="AL54" s="133"/>
      <c r="AM54" s="134"/>
      <c r="AN54" s="164"/>
      <c r="AO54" s="164"/>
      <c r="AP54" s="134"/>
      <c r="AQ54" s="134"/>
      <c r="AR54" s="164"/>
      <c r="AS54" s="164"/>
      <c r="AT54" s="134"/>
      <c r="AU54" s="134"/>
      <c r="AV54" s="164"/>
      <c r="AW54" s="164"/>
      <c r="AX54" s="134"/>
      <c r="AY54" s="134"/>
      <c r="AZ54" s="164"/>
      <c r="BA54" s="164"/>
      <c r="BB54" s="134"/>
      <c r="BC54" s="134"/>
      <c r="BD54" s="164"/>
      <c r="BE54" s="164"/>
      <c r="BF54" s="134"/>
      <c r="BG54" s="134"/>
      <c r="BH54" s="164"/>
      <c r="BI54" s="164"/>
      <c r="BJ54" s="134"/>
      <c r="BK54" s="134"/>
      <c r="BL54" s="164"/>
      <c r="BM54" s="164"/>
      <c r="BN54" s="134"/>
      <c r="BO54" s="134"/>
      <c r="BP54" s="164"/>
      <c r="BQ54" s="164"/>
      <c r="BR54" s="134"/>
      <c r="BS54" s="134"/>
      <c r="BT54" s="164"/>
      <c r="BU54" s="164"/>
      <c r="BV54" s="134"/>
      <c r="BW54" s="134"/>
      <c r="BX54" s="164"/>
      <c r="BY54" s="164"/>
      <c r="BZ54" s="134"/>
      <c r="CA54" s="134"/>
      <c r="CB54" s="164"/>
      <c r="CC54" s="164"/>
      <c r="CD54" s="134"/>
      <c r="CE54" s="134"/>
      <c r="CF54" s="164"/>
      <c r="CG54" s="164"/>
      <c r="CH54" s="134"/>
      <c r="CI54" s="164"/>
      <c r="CJ54" s="164"/>
      <c r="CK54" s="134"/>
      <c r="CL54" s="159" t="str">
        <f t="shared" si="90"/>
        <v>5 - Muy Alta</v>
      </c>
      <c r="CM54" s="165">
        <f t="shared" si="5"/>
        <v>1</v>
      </c>
      <c r="CN54" s="159" t="str">
        <f t="shared" si="91"/>
        <v>3 - Moderado</v>
      </c>
      <c r="CO54" s="165">
        <f t="shared" si="92"/>
        <v>0.6</v>
      </c>
      <c r="CP54" s="145" t="str">
        <f t="shared" si="6"/>
        <v>ALTO</v>
      </c>
      <c r="CQ54" s="149">
        <f t="shared" si="93"/>
        <v>0.6</v>
      </c>
      <c r="CR54" s="188"/>
      <c r="CS54" s="145">
        <f t="shared" si="94"/>
        <v>5</v>
      </c>
      <c r="CT54" s="134"/>
      <c r="CU54" s="188"/>
      <c r="CV54" s="188"/>
      <c r="CW54" s="158"/>
      <c r="CX54" s="160">
        <f t="shared" si="7"/>
        <v>0</v>
      </c>
      <c r="CY54" s="161">
        <f t="shared" si="95"/>
        <v>3</v>
      </c>
      <c r="CZ54" s="160" t="str">
        <f t="shared" si="96"/>
        <v>Moderado</v>
      </c>
      <c r="DA54" s="153">
        <f t="shared" si="97"/>
        <v>0.6</v>
      </c>
      <c r="DB54" s="154">
        <f t="shared" si="98"/>
        <v>0</v>
      </c>
      <c r="DC54" s="154">
        <f t="shared" si="8"/>
        <v>0</v>
      </c>
      <c r="DD54" s="160">
        <f t="shared" si="99"/>
        <v>0</v>
      </c>
      <c r="DE54" s="273">
        <f t="shared" si="9"/>
        <v>5</v>
      </c>
      <c r="DF54" s="187">
        <f t="shared" si="10"/>
        <v>1</v>
      </c>
      <c r="DG54" s="273">
        <f t="shared" si="100"/>
        <v>3</v>
      </c>
      <c r="DH54" s="273"/>
      <c r="DI54" s="187">
        <f t="shared" si="11"/>
        <v>0.6</v>
      </c>
      <c r="DJ54" s="154">
        <f t="shared" si="12"/>
        <v>0</v>
      </c>
      <c r="DK54" s="154">
        <f t="shared" si="13"/>
        <v>0</v>
      </c>
      <c r="DL54" s="160">
        <f t="shared" si="14"/>
        <v>0</v>
      </c>
      <c r="DM54" s="273">
        <f t="shared" si="15"/>
        <v>5</v>
      </c>
      <c r="DN54" s="187">
        <f t="shared" si="16"/>
        <v>1</v>
      </c>
      <c r="DO54" s="273">
        <f t="shared" si="17"/>
        <v>3</v>
      </c>
      <c r="DP54" s="187">
        <f t="shared" si="18"/>
        <v>0.6</v>
      </c>
      <c r="DQ54" s="154">
        <f t="shared" si="19"/>
        <v>0</v>
      </c>
      <c r="DR54" s="154">
        <f t="shared" si="20"/>
        <v>0</v>
      </c>
      <c r="DS54" s="160">
        <f t="shared" si="21"/>
        <v>0</v>
      </c>
      <c r="DT54" s="273">
        <f t="shared" si="22"/>
        <v>5</v>
      </c>
      <c r="DU54" s="187">
        <f t="shared" si="23"/>
        <v>1</v>
      </c>
      <c r="DV54" s="273">
        <f t="shared" si="24"/>
        <v>3</v>
      </c>
      <c r="DW54" s="187">
        <f t="shared" si="25"/>
        <v>0.6</v>
      </c>
      <c r="DX54" s="154">
        <f t="shared" si="26"/>
        <v>0</v>
      </c>
      <c r="DY54" s="154">
        <f t="shared" si="27"/>
        <v>0</v>
      </c>
      <c r="DZ54" s="160">
        <f t="shared" si="28"/>
        <v>0</v>
      </c>
      <c r="EA54" s="273">
        <f t="shared" si="29"/>
        <v>5</v>
      </c>
      <c r="EB54" s="187">
        <f t="shared" si="30"/>
        <v>1</v>
      </c>
      <c r="EC54" s="273">
        <f t="shared" si="31"/>
        <v>3</v>
      </c>
      <c r="ED54" s="187">
        <f t="shared" si="32"/>
        <v>0.6</v>
      </c>
      <c r="EE54" s="154">
        <f t="shared" si="33"/>
        <v>0</v>
      </c>
      <c r="EF54" s="154">
        <f t="shared" si="34"/>
        <v>0</v>
      </c>
      <c r="EG54" s="160">
        <f t="shared" si="35"/>
        <v>0</v>
      </c>
      <c r="EH54" s="273">
        <f t="shared" si="36"/>
        <v>5</v>
      </c>
      <c r="EI54" s="187">
        <f t="shared" si="37"/>
        <v>1</v>
      </c>
      <c r="EJ54" s="273">
        <f t="shared" si="38"/>
        <v>3</v>
      </c>
      <c r="EK54" s="187">
        <f t="shared" si="39"/>
        <v>0.6</v>
      </c>
      <c r="EL54" s="154">
        <f t="shared" si="40"/>
        <v>0</v>
      </c>
      <c r="EM54" s="154">
        <f t="shared" si="41"/>
        <v>0</v>
      </c>
      <c r="EN54" s="160">
        <f t="shared" si="42"/>
        <v>0</v>
      </c>
      <c r="EO54" s="273">
        <f t="shared" si="43"/>
        <v>5</v>
      </c>
      <c r="EP54" s="187">
        <f t="shared" si="44"/>
        <v>1</v>
      </c>
      <c r="EQ54" s="273">
        <f t="shared" si="45"/>
        <v>3</v>
      </c>
      <c r="ER54" s="187">
        <f t="shared" si="46"/>
        <v>0.6</v>
      </c>
      <c r="ES54" s="154">
        <f t="shared" si="47"/>
        <v>0</v>
      </c>
      <c r="ET54" s="154">
        <f t="shared" si="48"/>
        <v>0</v>
      </c>
      <c r="EU54" s="160">
        <f t="shared" si="49"/>
        <v>0</v>
      </c>
      <c r="EV54" s="273">
        <f t="shared" si="50"/>
        <v>5</v>
      </c>
      <c r="EW54" s="187">
        <f t="shared" si="51"/>
        <v>1</v>
      </c>
      <c r="EX54" s="273">
        <f t="shared" si="52"/>
        <v>3</v>
      </c>
      <c r="EY54" s="187">
        <f t="shared" si="53"/>
        <v>0.6</v>
      </c>
      <c r="EZ54" s="154">
        <f t="shared" si="54"/>
        <v>0</v>
      </c>
      <c r="FA54" s="154">
        <f t="shared" si="55"/>
        <v>0</v>
      </c>
      <c r="FB54" s="160">
        <f t="shared" si="56"/>
        <v>0</v>
      </c>
      <c r="FC54" s="273">
        <f t="shared" si="57"/>
        <v>5</v>
      </c>
      <c r="FD54" s="187">
        <f t="shared" si="58"/>
        <v>1</v>
      </c>
      <c r="FE54" s="273">
        <f t="shared" si="59"/>
        <v>3</v>
      </c>
      <c r="FF54" s="187">
        <f t="shared" si="60"/>
        <v>0.6</v>
      </c>
      <c r="FG54" s="154">
        <f t="shared" si="61"/>
        <v>0</v>
      </c>
      <c r="FH54" s="154">
        <f t="shared" si="62"/>
        <v>0</v>
      </c>
      <c r="FI54" s="160">
        <f t="shared" si="63"/>
        <v>0</v>
      </c>
      <c r="FJ54" s="273">
        <f t="shared" si="64"/>
        <v>5</v>
      </c>
      <c r="FK54" s="187">
        <f t="shared" si="65"/>
        <v>1</v>
      </c>
      <c r="FL54" s="273">
        <f t="shared" si="66"/>
        <v>3</v>
      </c>
      <c r="FM54" s="187">
        <f t="shared" si="67"/>
        <v>0.6</v>
      </c>
      <c r="FN54" s="154">
        <f t="shared" si="68"/>
        <v>0</v>
      </c>
      <c r="FO54" s="154">
        <f t="shared" si="69"/>
        <v>0</v>
      </c>
      <c r="FP54" s="160">
        <f t="shared" si="70"/>
        <v>0</v>
      </c>
      <c r="FQ54" s="273">
        <f t="shared" si="71"/>
        <v>5</v>
      </c>
      <c r="FR54" s="187">
        <f t="shared" si="72"/>
        <v>1</v>
      </c>
      <c r="FS54" s="273">
        <f t="shared" si="73"/>
        <v>3</v>
      </c>
      <c r="FT54" s="187">
        <f t="shared" si="74"/>
        <v>0.6</v>
      </c>
      <c r="FU54" s="154">
        <f t="shared" si="75"/>
        <v>0</v>
      </c>
      <c r="FV54" s="154">
        <f t="shared" si="76"/>
        <v>0</v>
      </c>
      <c r="FW54" s="160">
        <f t="shared" si="77"/>
        <v>0</v>
      </c>
      <c r="FX54" s="273">
        <f t="shared" si="78"/>
        <v>5</v>
      </c>
      <c r="FY54" s="187">
        <f t="shared" si="79"/>
        <v>1</v>
      </c>
      <c r="FZ54" s="273">
        <f t="shared" si="80"/>
        <v>3</v>
      </c>
      <c r="GA54" s="187">
        <f t="shared" si="81"/>
        <v>0.6</v>
      </c>
      <c r="GB54" s="154">
        <f t="shared" si="82"/>
        <v>0</v>
      </c>
      <c r="GC54" s="154">
        <f t="shared" si="83"/>
        <v>0</v>
      </c>
      <c r="GD54" s="160">
        <f t="shared" si="84"/>
        <v>0</v>
      </c>
      <c r="GE54" s="273">
        <f t="shared" si="85"/>
        <v>5</v>
      </c>
      <c r="GF54" s="187">
        <f t="shared" si="86"/>
        <v>1</v>
      </c>
      <c r="GG54" s="273">
        <f t="shared" si="87"/>
        <v>3</v>
      </c>
      <c r="GH54" s="187">
        <f t="shared" si="88"/>
        <v>0.6</v>
      </c>
      <c r="GI54" s="187">
        <f t="shared" si="101"/>
        <v>0.6</v>
      </c>
      <c r="GJ54" s="157"/>
    </row>
    <row r="55" spans="1:192" ht="37.799999999999997" customHeight="1" x14ac:dyDescent="0.2">
      <c r="A55" s="148">
        <v>47</v>
      </c>
      <c r="B55" s="133"/>
      <c r="C55" s="133"/>
      <c r="D55" s="274"/>
      <c r="E55" s="133"/>
      <c r="F55" s="275"/>
      <c r="G55" s="133"/>
      <c r="H55" s="133" t="s">
        <v>455</v>
      </c>
      <c r="I55" s="132"/>
      <c r="J55" s="132"/>
      <c r="K55" s="132"/>
      <c r="L55" s="132"/>
      <c r="M55" s="132"/>
      <c r="N55" s="132"/>
      <c r="O55" s="132"/>
      <c r="P55" s="132"/>
      <c r="Q55" s="132"/>
      <c r="R55" s="132"/>
      <c r="S55" s="132"/>
      <c r="T55" s="132"/>
      <c r="U55" s="132"/>
      <c r="V55" s="132"/>
      <c r="W55" s="132"/>
      <c r="X55" s="132"/>
      <c r="Y55" s="132"/>
      <c r="Z55" s="132"/>
      <c r="AA55" s="132"/>
      <c r="AB55" s="132"/>
      <c r="AC55" s="155">
        <f t="shared" si="0"/>
        <v>0</v>
      </c>
      <c r="AD55" s="149">
        <f t="shared" si="1"/>
        <v>1</v>
      </c>
      <c r="AE55" s="155" t="str">
        <f t="shared" si="2"/>
        <v>3 - Moderado</v>
      </c>
      <c r="AF55" s="149">
        <f t="shared" si="3"/>
        <v>0.6</v>
      </c>
      <c r="AG55" s="156" t="str">
        <f t="shared" si="89"/>
        <v/>
      </c>
      <c r="AH55" s="149">
        <f t="shared" si="4"/>
        <v>0.6</v>
      </c>
      <c r="AI55" s="133"/>
      <c r="AJ55" s="133"/>
      <c r="AK55" s="133"/>
      <c r="AL55" s="133"/>
      <c r="AM55" s="134"/>
      <c r="AN55" s="164"/>
      <c r="AO55" s="164"/>
      <c r="AP55" s="134"/>
      <c r="AQ55" s="134"/>
      <c r="AR55" s="164"/>
      <c r="AS55" s="164"/>
      <c r="AT55" s="134"/>
      <c r="AU55" s="134"/>
      <c r="AV55" s="164"/>
      <c r="AW55" s="164"/>
      <c r="AX55" s="134"/>
      <c r="AY55" s="134"/>
      <c r="AZ55" s="164"/>
      <c r="BA55" s="164"/>
      <c r="BB55" s="134"/>
      <c r="BC55" s="134"/>
      <c r="BD55" s="164"/>
      <c r="BE55" s="164"/>
      <c r="BF55" s="134"/>
      <c r="BG55" s="134"/>
      <c r="BH55" s="164"/>
      <c r="BI55" s="164"/>
      <c r="BJ55" s="134"/>
      <c r="BK55" s="134"/>
      <c r="BL55" s="164"/>
      <c r="BM55" s="164"/>
      <c r="BN55" s="134"/>
      <c r="BO55" s="134"/>
      <c r="BP55" s="164"/>
      <c r="BQ55" s="164"/>
      <c r="BR55" s="134"/>
      <c r="BS55" s="134"/>
      <c r="BT55" s="164"/>
      <c r="BU55" s="164"/>
      <c r="BV55" s="134"/>
      <c r="BW55" s="134"/>
      <c r="BX55" s="164"/>
      <c r="BY55" s="164"/>
      <c r="BZ55" s="134"/>
      <c r="CA55" s="134"/>
      <c r="CB55" s="164"/>
      <c r="CC55" s="164"/>
      <c r="CD55" s="134"/>
      <c r="CE55" s="134"/>
      <c r="CF55" s="164"/>
      <c r="CG55" s="164"/>
      <c r="CH55" s="134"/>
      <c r="CI55" s="164"/>
      <c r="CJ55" s="164"/>
      <c r="CK55" s="134"/>
      <c r="CL55" s="159" t="str">
        <f t="shared" si="90"/>
        <v>5 - Muy Alta</v>
      </c>
      <c r="CM55" s="165">
        <f t="shared" si="5"/>
        <v>1</v>
      </c>
      <c r="CN55" s="159" t="str">
        <f t="shared" si="91"/>
        <v>3 - Moderado</v>
      </c>
      <c r="CO55" s="165">
        <f t="shared" si="92"/>
        <v>0.6</v>
      </c>
      <c r="CP55" s="145" t="str">
        <f t="shared" si="6"/>
        <v>ALTO</v>
      </c>
      <c r="CQ55" s="149">
        <f t="shared" si="93"/>
        <v>0.6</v>
      </c>
      <c r="CR55" s="188"/>
      <c r="CS55" s="145">
        <f t="shared" si="94"/>
        <v>5</v>
      </c>
      <c r="CT55" s="134"/>
      <c r="CU55" s="188"/>
      <c r="CV55" s="188"/>
      <c r="CW55" s="158"/>
      <c r="CX55" s="160">
        <f t="shared" si="7"/>
        <v>0</v>
      </c>
      <c r="CY55" s="161">
        <f t="shared" si="95"/>
        <v>3</v>
      </c>
      <c r="CZ55" s="160" t="str">
        <f t="shared" si="96"/>
        <v>Moderado</v>
      </c>
      <c r="DA55" s="153">
        <f t="shared" si="97"/>
        <v>0.6</v>
      </c>
      <c r="DB55" s="154">
        <f t="shared" si="98"/>
        <v>0</v>
      </c>
      <c r="DC55" s="154">
        <f t="shared" si="8"/>
        <v>0</v>
      </c>
      <c r="DD55" s="160">
        <f t="shared" si="99"/>
        <v>0</v>
      </c>
      <c r="DE55" s="273">
        <f t="shared" si="9"/>
        <v>5</v>
      </c>
      <c r="DF55" s="187">
        <f t="shared" si="10"/>
        <v>1</v>
      </c>
      <c r="DG55" s="273">
        <f t="shared" si="100"/>
        <v>3</v>
      </c>
      <c r="DH55" s="273"/>
      <c r="DI55" s="187">
        <f t="shared" si="11"/>
        <v>0.6</v>
      </c>
      <c r="DJ55" s="154">
        <f t="shared" si="12"/>
        <v>0</v>
      </c>
      <c r="DK55" s="154">
        <f t="shared" si="13"/>
        <v>0</v>
      </c>
      <c r="DL55" s="160">
        <f t="shared" si="14"/>
        <v>0</v>
      </c>
      <c r="DM55" s="273">
        <f t="shared" si="15"/>
        <v>5</v>
      </c>
      <c r="DN55" s="187">
        <f t="shared" si="16"/>
        <v>1</v>
      </c>
      <c r="DO55" s="273">
        <f t="shared" si="17"/>
        <v>3</v>
      </c>
      <c r="DP55" s="187">
        <f t="shared" si="18"/>
        <v>0.6</v>
      </c>
      <c r="DQ55" s="154">
        <f t="shared" si="19"/>
        <v>0</v>
      </c>
      <c r="DR55" s="154">
        <f t="shared" si="20"/>
        <v>0</v>
      </c>
      <c r="DS55" s="160">
        <f t="shared" si="21"/>
        <v>0</v>
      </c>
      <c r="DT55" s="273">
        <f t="shared" si="22"/>
        <v>5</v>
      </c>
      <c r="DU55" s="187">
        <f t="shared" si="23"/>
        <v>1</v>
      </c>
      <c r="DV55" s="273">
        <f t="shared" si="24"/>
        <v>3</v>
      </c>
      <c r="DW55" s="187">
        <f t="shared" si="25"/>
        <v>0.6</v>
      </c>
      <c r="DX55" s="154">
        <f t="shared" si="26"/>
        <v>0</v>
      </c>
      <c r="DY55" s="154">
        <f t="shared" si="27"/>
        <v>0</v>
      </c>
      <c r="DZ55" s="160">
        <f t="shared" si="28"/>
        <v>0</v>
      </c>
      <c r="EA55" s="273">
        <f t="shared" si="29"/>
        <v>5</v>
      </c>
      <c r="EB55" s="187">
        <f t="shared" si="30"/>
        <v>1</v>
      </c>
      <c r="EC55" s="273">
        <f t="shared" si="31"/>
        <v>3</v>
      </c>
      <c r="ED55" s="187">
        <f t="shared" si="32"/>
        <v>0.6</v>
      </c>
      <c r="EE55" s="154">
        <f t="shared" si="33"/>
        <v>0</v>
      </c>
      <c r="EF55" s="154">
        <f t="shared" si="34"/>
        <v>0</v>
      </c>
      <c r="EG55" s="160">
        <f t="shared" si="35"/>
        <v>0</v>
      </c>
      <c r="EH55" s="273">
        <f t="shared" si="36"/>
        <v>5</v>
      </c>
      <c r="EI55" s="187">
        <f t="shared" si="37"/>
        <v>1</v>
      </c>
      <c r="EJ55" s="273">
        <f t="shared" si="38"/>
        <v>3</v>
      </c>
      <c r="EK55" s="187">
        <f t="shared" si="39"/>
        <v>0.6</v>
      </c>
      <c r="EL55" s="154">
        <f t="shared" si="40"/>
        <v>0</v>
      </c>
      <c r="EM55" s="154">
        <f t="shared" si="41"/>
        <v>0</v>
      </c>
      <c r="EN55" s="160">
        <f t="shared" si="42"/>
        <v>0</v>
      </c>
      <c r="EO55" s="273">
        <f t="shared" si="43"/>
        <v>5</v>
      </c>
      <c r="EP55" s="187">
        <f t="shared" si="44"/>
        <v>1</v>
      </c>
      <c r="EQ55" s="273">
        <f t="shared" si="45"/>
        <v>3</v>
      </c>
      <c r="ER55" s="187">
        <f t="shared" si="46"/>
        <v>0.6</v>
      </c>
      <c r="ES55" s="154">
        <f t="shared" si="47"/>
        <v>0</v>
      </c>
      <c r="ET55" s="154">
        <f t="shared" si="48"/>
        <v>0</v>
      </c>
      <c r="EU55" s="160">
        <f t="shared" si="49"/>
        <v>0</v>
      </c>
      <c r="EV55" s="273">
        <f t="shared" si="50"/>
        <v>5</v>
      </c>
      <c r="EW55" s="187">
        <f t="shared" si="51"/>
        <v>1</v>
      </c>
      <c r="EX55" s="273">
        <f t="shared" si="52"/>
        <v>3</v>
      </c>
      <c r="EY55" s="187">
        <f t="shared" si="53"/>
        <v>0.6</v>
      </c>
      <c r="EZ55" s="154">
        <f t="shared" si="54"/>
        <v>0</v>
      </c>
      <c r="FA55" s="154">
        <f t="shared" si="55"/>
        <v>0</v>
      </c>
      <c r="FB55" s="160">
        <f t="shared" si="56"/>
        <v>0</v>
      </c>
      <c r="FC55" s="273">
        <f t="shared" si="57"/>
        <v>5</v>
      </c>
      <c r="FD55" s="187">
        <f t="shared" si="58"/>
        <v>1</v>
      </c>
      <c r="FE55" s="273">
        <f t="shared" si="59"/>
        <v>3</v>
      </c>
      <c r="FF55" s="187">
        <f t="shared" si="60"/>
        <v>0.6</v>
      </c>
      <c r="FG55" s="154">
        <f t="shared" si="61"/>
        <v>0</v>
      </c>
      <c r="FH55" s="154">
        <f t="shared" si="62"/>
        <v>0</v>
      </c>
      <c r="FI55" s="160">
        <f t="shared" si="63"/>
        <v>0</v>
      </c>
      <c r="FJ55" s="273">
        <f t="shared" si="64"/>
        <v>5</v>
      </c>
      <c r="FK55" s="187">
        <f t="shared" si="65"/>
        <v>1</v>
      </c>
      <c r="FL55" s="273">
        <f t="shared" si="66"/>
        <v>3</v>
      </c>
      <c r="FM55" s="187">
        <f t="shared" si="67"/>
        <v>0.6</v>
      </c>
      <c r="FN55" s="154">
        <f t="shared" si="68"/>
        <v>0</v>
      </c>
      <c r="FO55" s="154">
        <f t="shared" si="69"/>
        <v>0</v>
      </c>
      <c r="FP55" s="160">
        <f t="shared" si="70"/>
        <v>0</v>
      </c>
      <c r="FQ55" s="273">
        <f t="shared" si="71"/>
        <v>5</v>
      </c>
      <c r="FR55" s="187">
        <f t="shared" si="72"/>
        <v>1</v>
      </c>
      <c r="FS55" s="273">
        <f t="shared" si="73"/>
        <v>3</v>
      </c>
      <c r="FT55" s="187">
        <f t="shared" si="74"/>
        <v>0.6</v>
      </c>
      <c r="FU55" s="154">
        <f t="shared" si="75"/>
        <v>0</v>
      </c>
      <c r="FV55" s="154">
        <f t="shared" si="76"/>
        <v>0</v>
      </c>
      <c r="FW55" s="160">
        <f t="shared" si="77"/>
        <v>0</v>
      </c>
      <c r="FX55" s="273">
        <f t="shared" si="78"/>
        <v>5</v>
      </c>
      <c r="FY55" s="187">
        <f t="shared" si="79"/>
        <v>1</v>
      </c>
      <c r="FZ55" s="273">
        <f t="shared" si="80"/>
        <v>3</v>
      </c>
      <c r="GA55" s="187">
        <f t="shared" si="81"/>
        <v>0.6</v>
      </c>
      <c r="GB55" s="154">
        <f t="shared" si="82"/>
        <v>0</v>
      </c>
      <c r="GC55" s="154">
        <f t="shared" si="83"/>
        <v>0</v>
      </c>
      <c r="GD55" s="160">
        <f t="shared" si="84"/>
        <v>0</v>
      </c>
      <c r="GE55" s="273">
        <f t="shared" si="85"/>
        <v>5</v>
      </c>
      <c r="GF55" s="187">
        <f t="shared" si="86"/>
        <v>1</v>
      </c>
      <c r="GG55" s="273">
        <f t="shared" si="87"/>
        <v>3</v>
      </c>
      <c r="GH55" s="187">
        <f t="shared" si="88"/>
        <v>0.6</v>
      </c>
      <c r="GI55" s="187">
        <f t="shared" si="101"/>
        <v>0.6</v>
      </c>
      <c r="GJ55" s="157"/>
    </row>
    <row r="56" spans="1:192" ht="37.799999999999997" customHeight="1" x14ac:dyDescent="0.2">
      <c r="A56" s="148">
        <v>48</v>
      </c>
      <c r="B56" s="133"/>
      <c r="C56" s="133"/>
      <c r="D56" s="274"/>
      <c r="E56" s="133"/>
      <c r="F56" s="275"/>
      <c r="G56" s="133"/>
      <c r="H56" s="133" t="s">
        <v>455</v>
      </c>
      <c r="I56" s="132"/>
      <c r="J56" s="132"/>
      <c r="K56" s="132"/>
      <c r="L56" s="132"/>
      <c r="M56" s="132"/>
      <c r="N56" s="132"/>
      <c r="O56" s="132"/>
      <c r="P56" s="132"/>
      <c r="Q56" s="132"/>
      <c r="R56" s="132"/>
      <c r="S56" s="132"/>
      <c r="T56" s="132"/>
      <c r="U56" s="132"/>
      <c r="V56" s="132"/>
      <c r="W56" s="132"/>
      <c r="X56" s="132"/>
      <c r="Y56" s="132"/>
      <c r="Z56" s="132"/>
      <c r="AA56" s="132"/>
      <c r="AB56" s="132"/>
      <c r="AC56" s="155">
        <f t="shared" si="0"/>
        <v>0</v>
      </c>
      <c r="AD56" s="149">
        <f t="shared" si="1"/>
        <v>1</v>
      </c>
      <c r="AE56" s="155" t="str">
        <f t="shared" si="2"/>
        <v>3 - Moderado</v>
      </c>
      <c r="AF56" s="149">
        <f t="shared" si="3"/>
        <v>0.6</v>
      </c>
      <c r="AG56" s="156" t="str">
        <f t="shared" si="89"/>
        <v/>
      </c>
      <c r="AH56" s="149">
        <f t="shared" si="4"/>
        <v>0.6</v>
      </c>
      <c r="AI56" s="133"/>
      <c r="AJ56" s="133"/>
      <c r="AK56" s="133"/>
      <c r="AL56" s="133"/>
      <c r="AM56" s="134"/>
      <c r="AN56" s="164"/>
      <c r="AO56" s="164"/>
      <c r="AP56" s="134"/>
      <c r="AQ56" s="134"/>
      <c r="AR56" s="164"/>
      <c r="AS56" s="164"/>
      <c r="AT56" s="134"/>
      <c r="AU56" s="134"/>
      <c r="AV56" s="164"/>
      <c r="AW56" s="164"/>
      <c r="AX56" s="134"/>
      <c r="AY56" s="134"/>
      <c r="AZ56" s="164"/>
      <c r="BA56" s="164"/>
      <c r="BB56" s="134"/>
      <c r="BC56" s="134"/>
      <c r="BD56" s="164"/>
      <c r="BE56" s="164"/>
      <c r="BF56" s="134"/>
      <c r="BG56" s="134"/>
      <c r="BH56" s="164"/>
      <c r="BI56" s="164"/>
      <c r="BJ56" s="134"/>
      <c r="BK56" s="134"/>
      <c r="BL56" s="164"/>
      <c r="BM56" s="164"/>
      <c r="BN56" s="134"/>
      <c r="BO56" s="134"/>
      <c r="BP56" s="164"/>
      <c r="BQ56" s="164"/>
      <c r="BR56" s="134"/>
      <c r="BS56" s="134"/>
      <c r="BT56" s="164"/>
      <c r="BU56" s="164"/>
      <c r="BV56" s="134"/>
      <c r="BW56" s="134"/>
      <c r="BX56" s="164"/>
      <c r="BY56" s="164"/>
      <c r="BZ56" s="134"/>
      <c r="CA56" s="134"/>
      <c r="CB56" s="164"/>
      <c r="CC56" s="164"/>
      <c r="CD56" s="134"/>
      <c r="CE56" s="134"/>
      <c r="CF56" s="164"/>
      <c r="CG56" s="164"/>
      <c r="CH56" s="134"/>
      <c r="CI56" s="164"/>
      <c r="CJ56" s="164"/>
      <c r="CK56" s="134"/>
      <c r="CL56" s="159" t="str">
        <f t="shared" si="90"/>
        <v>5 - Muy Alta</v>
      </c>
      <c r="CM56" s="165">
        <f t="shared" si="5"/>
        <v>1</v>
      </c>
      <c r="CN56" s="159" t="str">
        <f t="shared" si="91"/>
        <v>3 - Moderado</v>
      </c>
      <c r="CO56" s="165">
        <f t="shared" si="92"/>
        <v>0.6</v>
      </c>
      <c r="CP56" s="145" t="str">
        <f t="shared" si="6"/>
        <v>ALTO</v>
      </c>
      <c r="CQ56" s="149">
        <f t="shared" si="93"/>
        <v>0.6</v>
      </c>
      <c r="CR56" s="188"/>
      <c r="CS56" s="145">
        <f t="shared" si="94"/>
        <v>5</v>
      </c>
      <c r="CT56" s="134"/>
      <c r="CU56" s="188"/>
      <c r="CV56" s="188"/>
      <c r="CW56" s="158"/>
      <c r="CX56" s="160">
        <f t="shared" si="7"/>
        <v>0</v>
      </c>
      <c r="CY56" s="161">
        <f t="shared" si="95"/>
        <v>3</v>
      </c>
      <c r="CZ56" s="160" t="str">
        <f t="shared" si="96"/>
        <v>Moderado</v>
      </c>
      <c r="DA56" s="153">
        <f t="shared" si="97"/>
        <v>0.6</v>
      </c>
      <c r="DB56" s="154">
        <f t="shared" si="98"/>
        <v>0</v>
      </c>
      <c r="DC56" s="154">
        <f t="shared" si="8"/>
        <v>0</v>
      </c>
      <c r="DD56" s="160">
        <f t="shared" si="99"/>
        <v>0</v>
      </c>
      <c r="DE56" s="273">
        <f t="shared" si="9"/>
        <v>5</v>
      </c>
      <c r="DF56" s="187">
        <f t="shared" si="10"/>
        <v>1</v>
      </c>
      <c r="DG56" s="273">
        <f t="shared" si="100"/>
        <v>3</v>
      </c>
      <c r="DH56" s="273"/>
      <c r="DI56" s="187">
        <f t="shared" si="11"/>
        <v>0.6</v>
      </c>
      <c r="DJ56" s="154">
        <f t="shared" si="12"/>
        <v>0</v>
      </c>
      <c r="DK56" s="154">
        <f t="shared" si="13"/>
        <v>0</v>
      </c>
      <c r="DL56" s="160">
        <f t="shared" si="14"/>
        <v>0</v>
      </c>
      <c r="DM56" s="273">
        <f t="shared" si="15"/>
        <v>5</v>
      </c>
      <c r="DN56" s="187">
        <f t="shared" si="16"/>
        <v>1</v>
      </c>
      <c r="DO56" s="273">
        <f t="shared" si="17"/>
        <v>3</v>
      </c>
      <c r="DP56" s="187">
        <f t="shared" si="18"/>
        <v>0.6</v>
      </c>
      <c r="DQ56" s="154">
        <f t="shared" si="19"/>
        <v>0</v>
      </c>
      <c r="DR56" s="154">
        <f t="shared" si="20"/>
        <v>0</v>
      </c>
      <c r="DS56" s="160">
        <f t="shared" si="21"/>
        <v>0</v>
      </c>
      <c r="DT56" s="273">
        <f t="shared" si="22"/>
        <v>5</v>
      </c>
      <c r="DU56" s="187">
        <f t="shared" si="23"/>
        <v>1</v>
      </c>
      <c r="DV56" s="273">
        <f t="shared" si="24"/>
        <v>3</v>
      </c>
      <c r="DW56" s="187">
        <f t="shared" si="25"/>
        <v>0.6</v>
      </c>
      <c r="DX56" s="154">
        <f t="shared" si="26"/>
        <v>0</v>
      </c>
      <c r="DY56" s="154">
        <f t="shared" si="27"/>
        <v>0</v>
      </c>
      <c r="DZ56" s="160">
        <f t="shared" si="28"/>
        <v>0</v>
      </c>
      <c r="EA56" s="273">
        <f t="shared" si="29"/>
        <v>5</v>
      </c>
      <c r="EB56" s="187">
        <f t="shared" si="30"/>
        <v>1</v>
      </c>
      <c r="EC56" s="273">
        <f t="shared" si="31"/>
        <v>3</v>
      </c>
      <c r="ED56" s="187">
        <f t="shared" si="32"/>
        <v>0.6</v>
      </c>
      <c r="EE56" s="154">
        <f t="shared" si="33"/>
        <v>0</v>
      </c>
      <c r="EF56" s="154">
        <f t="shared" si="34"/>
        <v>0</v>
      </c>
      <c r="EG56" s="160">
        <f t="shared" si="35"/>
        <v>0</v>
      </c>
      <c r="EH56" s="273">
        <f t="shared" si="36"/>
        <v>5</v>
      </c>
      <c r="EI56" s="187">
        <f t="shared" si="37"/>
        <v>1</v>
      </c>
      <c r="EJ56" s="273">
        <f t="shared" si="38"/>
        <v>3</v>
      </c>
      <c r="EK56" s="187">
        <f t="shared" si="39"/>
        <v>0.6</v>
      </c>
      <c r="EL56" s="154">
        <f t="shared" si="40"/>
        <v>0</v>
      </c>
      <c r="EM56" s="154">
        <f t="shared" si="41"/>
        <v>0</v>
      </c>
      <c r="EN56" s="160">
        <f t="shared" si="42"/>
        <v>0</v>
      </c>
      <c r="EO56" s="273">
        <f t="shared" si="43"/>
        <v>5</v>
      </c>
      <c r="EP56" s="187">
        <f t="shared" si="44"/>
        <v>1</v>
      </c>
      <c r="EQ56" s="273">
        <f t="shared" si="45"/>
        <v>3</v>
      </c>
      <c r="ER56" s="187">
        <f t="shared" si="46"/>
        <v>0.6</v>
      </c>
      <c r="ES56" s="154">
        <f t="shared" si="47"/>
        <v>0</v>
      </c>
      <c r="ET56" s="154">
        <f t="shared" si="48"/>
        <v>0</v>
      </c>
      <c r="EU56" s="160">
        <f t="shared" si="49"/>
        <v>0</v>
      </c>
      <c r="EV56" s="273">
        <f t="shared" si="50"/>
        <v>5</v>
      </c>
      <c r="EW56" s="187">
        <f t="shared" si="51"/>
        <v>1</v>
      </c>
      <c r="EX56" s="273">
        <f t="shared" si="52"/>
        <v>3</v>
      </c>
      <c r="EY56" s="187">
        <f t="shared" si="53"/>
        <v>0.6</v>
      </c>
      <c r="EZ56" s="154">
        <f t="shared" si="54"/>
        <v>0</v>
      </c>
      <c r="FA56" s="154">
        <f t="shared" si="55"/>
        <v>0</v>
      </c>
      <c r="FB56" s="160">
        <f t="shared" si="56"/>
        <v>0</v>
      </c>
      <c r="FC56" s="273">
        <f t="shared" si="57"/>
        <v>5</v>
      </c>
      <c r="FD56" s="187">
        <f t="shared" si="58"/>
        <v>1</v>
      </c>
      <c r="FE56" s="273">
        <f t="shared" si="59"/>
        <v>3</v>
      </c>
      <c r="FF56" s="187">
        <f t="shared" si="60"/>
        <v>0.6</v>
      </c>
      <c r="FG56" s="154">
        <f t="shared" si="61"/>
        <v>0</v>
      </c>
      <c r="FH56" s="154">
        <f t="shared" si="62"/>
        <v>0</v>
      </c>
      <c r="FI56" s="160">
        <f t="shared" si="63"/>
        <v>0</v>
      </c>
      <c r="FJ56" s="273">
        <f t="shared" si="64"/>
        <v>5</v>
      </c>
      <c r="FK56" s="187">
        <f t="shared" si="65"/>
        <v>1</v>
      </c>
      <c r="FL56" s="273">
        <f t="shared" si="66"/>
        <v>3</v>
      </c>
      <c r="FM56" s="187">
        <f t="shared" si="67"/>
        <v>0.6</v>
      </c>
      <c r="FN56" s="154">
        <f t="shared" si="68"/>
        <v>0</v>
      </c>
      <c r="FO56" s="154">
        <f t="shared" si="69"/>
        <v>0</v>
      </c>
      <c r="FP56" s="160">
        <f t="shared" si="70"/>
        <v>0</v>
      </c>
      <c r="FQ56" s="273">
        <f t="shared" si="71"/>
        <v>5</v>
      </c>
      <c r="FR56" s="187">
        <f t="shared" si="72"/>
        <v>1</v>
      </c>
      <c r="FS56" s="273">
        <f t="shared" si="73"/>
        <v>3</v>
      </c>
      <c r="FT56" s="187">
        <f t="shared" si="74"/>
        <v>0.6</v>
      </c>
      <c r="FU56" s="154">
        <f t="shared" si="75"/>
        <v>0</v>
      </c>
      <c r="FV56" s="154">
        <f t="shared" si="76"/>
        <v>0</v>
      </c>
      <c r="FW56" s="160">
        <f t="shared" si="77"/>
        <v>0</v>
      </c>
      <c r="FX56" s="273">
        <f t="shared" si="78"/>
        <v>5</v>
      </c>
      <c r="FY56" s="187">
        <f t="shared" si="79"/>
        <v>1</v>
      </c>
      <c r="FZ56" s="273">
        <f t="shared" si="80"/>
        <v>3</v>
      </c>
      <c r="GA56" s="187">
        <f t="shared" si="81"/>
        <v>0.6</v>
      </c>
      <c r="GB56" s="154">
        <f t="shared" si="82"/>
        <v>0</v>
      </c>
      <c r="GC56" s="154">
        <f t="shared" si="83"/>
        <v>0</v>
      </c>
      <c r="GD56" s="160">
        <f t="shared" si="84"/>
        <v>0</v>
      </c>
      <c r="GE56" s="273">
        <f t="shared" si="85"/>
        <v>5</v>
      </c>
      <c r="GF56" s="187">
        <f t="shared" si="86"/>
        <v>1</v>
      </c>
      <c r="GG56" s="273">
        <f t="shared" si="87"/>
        <v>3</v>
      </c>
      <c r="GH56" s="187">
        <f t="shared" si="88"/>
        <v>0.6</v>
      </c>
      <c r="GI56" s="187">
        <f t="shared" si="101"/>
        <v>0.6</v>
      </c>
      <c r="GJ56" s="157"/>
    </row>
    <row r="57" spans="1:192" ht="37.799999999999997" customHeight="1" x14ac:dyDescent="0.2">
      <c r="A57" s="148">
        <v>49</v>
      </c>
      <c r="B57" s="133"/>
      <c r="C57" s="133"/>
      <c r="D57" s="274"/>
      <c r="E57" s="133"/>
      <c r="F57" s="275"/>
      <c r="G57" s="133"/>
      <c r="H57" s="133" t="s">
        <v>455</v>
      </c>
      <c r="I57" s="132"/>
      <c r="J57" s="132"/>
      <c r="K57" s="132"/>
      <c r="L57" s="132"/>
      <c r="M57" s="132"/>
      <c r="N57" s="132"/>
      <c r="O57" s="132"/>
      <c r="P57" s="132"/>
      <c r="Q57" s="132"/>
      <c r="R57" s="132"/>
      <c r="S57" s="132"/>
      <c r="T57" s="132"/>
      <c r="U57" s="132"/>
      <c r="V57" s="132"/>
      <c r="W57" s="132"/>
      <c r="X57" s="132"/>
      <c r="Y57" s="132"/>
      <c r="Z57" s="132"/>
      <c r="AA57" s="132"/>
      <c r="AB57" s="132"/>
      <c r="AC57" s="155">
        <f t="shared" si="0"/>
        <v>0</v>
      </c>
      <c r="AD57" s="149">
        <f t="shared" si="1"/>
        <v>1</v>
      </c>
      <c r="AE57" s="155" t="str">
        <f t="shared" si="2"/>
        <v>3 - Moderado</v>
      </c>
      <c r="AF57" s="149">
        <f t="shared" si="3"/>
        <v>0.6</v>
      </c>
      <c r="AG57" s="156" t="str">
        <f t="shared" si="89"/>
        <v/>
      </c>
      <c r="AH57" s="149">
        <f t="shared" si="4"/>
        <v>0.6</v>
      </c>
      <c r="AI57" s="133"/>
      <c r="AJ57" s="133"/>
      <c r="AK57" s="133"/>
      <c r="AL57" s="133"/>
      <c r="AM57" s="134"/>
      <c r="AN57" s="164"/>
      <c r="AO57" s="164"/>
      <c r="AP57" s="134"/>
      <c r="AQ57" s="134"/>
      <c r="AR57" s="164"/>
      <c r="AS57" s="164"/>
      <c r="AT57" s="134"/>
      <c r="AU57" s="134"/>
      <c r="AV57" s="164"/>
      <c r="AW57" s="164"/>
      <c r="AX57" s="134"/>
      <c r="AY57" s="134"/>
      <c r="AZ57" s="164"/>
      <c r="BA57" s="164"/>
      <c r="BB57" s="134"/>
      <c r="BC57" s="134"/>
      <c r="BD57" s="164"/>
      <c r="BE57" s="164"/>
      <c r="BF57" s="134"/>
      <c r="BG57" s="134"/>
      <c r="BH57" s="164"/>
      <c r="BI57" s="164"/>
      <c r="BJ57" s="134"/>
      <c r="BK57" s="134"/>
      <c r="BL57" s="164"/>
      <c r="BM57" s="164"/>
      <c r="BN57" s="134"/>
      <c r="BO57" s="134"/>
      <c r="BP57" s="164"/>
      <c r="BQ57" s="164"/>
      <c r="BR57" s="134"/>
      <c r="BS57" s="134"/>
      <c r="BT57" s="164"/>
      <c r="BU57" s="164"/>
      <c r="BV57" s="134"/>
      <c r="BW57" s="134"/>
      <c r="BX57" s="164"/>
      <c r="BY57" s="164"/>
      <c r="BZ57" s="134"/>
      <c r="CA57" s="134"/>
      <c r="CB57" s="164"/>
      <c r="CC57" s="164"/>
      <c r="CD57" s="134"/>
      <c r="CE57" s="134"/>
      <c r="CF57" s="164"/>
      <c r="CG57" s="164"/>
      <c r="CH57" s="134"/>
      <c r="CI57" s="164"/>
      <c r="CJ57" s="164"/>
      <c r="CK57" s="134"/>
      <c r="CL57" s="159" t="str">
        <f t="shared" si="90"/>
        <v>5 - Muy Alta</v>
      </c>
      <c r="CM57" s="165">
        <f t="shared" si="5"/>
        <v>1</v>
      </c>
      <c r="CN57" s="159" t="str">
        <f t="shared" si="91"/>
        <v>3 - Moderado</v>
      </c>
      <c r="CO57" s="165">
        <f t="shared" si="92"/>
        <v>0.6</v>
      </c>
      <c r="CP57" s="145" t="str">
        <f t="shared" si="6"/>
        <v>ALTO</v>
      </c>
      <c r="CQ57" s="149">
        <f t="shared" si="93"/>
        <v>0.6</v>
      </c>
      <c r="CR57" s="188"/>
      <c r="CS57" s="145">
        <f t="shared" si="94"/>
        <v>5</v>
      </c>
      <c r="CT57" s="134"/>
      <c r="CU57" s="188"/>
      <c r="CV57" s="188"/>
      <c r="CW57" s="158"/>
      <c r="CX57" s="160">
        <f t="shared" si="7"/>
        <v>0</v>
      </c>
      <c r="CY57" s="161">
        <f t="shared" si="95"/>
        <v>3</v>
      </c>
      <c r="CZ57" s="160" t="str">
        <f t="shared" si="96"/>
        <v>Moderado</v>
      </c>
      <c r="DA57" s="153">
        <f t="shared" si="97"/>
        <v>0.6</v>
      </c>
      <c r="DB57" s="154">
        <f t="shared" si="98"/>
        <v>0</v>
      </c>
      <c r="DC57" s="154">
        <f t="shared" si="8"/>
        <v>0</v>
      </c>
      <c r="DD57" s="160">
        <f t="shared" si="99"/>
        <v>0</v>
      </c>
      <c r="DE57" s="273">
        <f t="shared" si="9"/>
        <v>5</v>
      </c>
      <c r="DF57" s="187">
        <f t="shared" si="10"/>
        <v>1</v>
      </c>
      <c r="DG57" s="273">
        <f t="shared" si="100"/>
        <v>3</v>
      </c>
      <c r="DH57" s="273"/>
      <c r="DI57" s="187">
        <f t="shared" si="11"/>
        <v>0.6</v>
      </c>
      <c r="DJ57" s="154">
        <f t="shared" si="12"/>
        <v>0</v>
      </c>
      <c r="DK57" s="154">
        <f t="shared" si="13"/>
        <v>0</v>
      </c>
      <c r="DL57" s="160">
        <f t="shared" si="14"/>
        <v>0</v>
      </c>
      <c r="DM57" s="273">
        <f t="shared" si="15"/>
        <v>5</v>
      </c>
      <c r="DN57" s="187">
        <f t="shared" si="16"/>
        <v>1</v>
      </c>
      <c r="DO57" s="273">
        <f t="shared" si="17"/>
        <v>3</v>
      </c>
      <c r="DP57" s="187">
        <f t="shared" si="18"/>
        <v>0.6</v>
      </c>
      <c r="DQ57" s="154">
        <f t="shared" si="19"/>
        <v>0</v>
      </c>
      <c r="DR57" s="154">
        <f t="shared" si="20"/>
        <v>0</v>
      </c>
      <c r="DS57" s="160">
        <f t="shared" si="21"/>
        <v>0</v>
      </c>
      <c r="DT57" s="273">
        <f t="shared" si="22"/>
        <v>5</v>
      </c>
      <c r="DU57" s="187">
        <f t="shared" si="23"/>
        <v>1</v>
      </c>
      <c r="DV57" s="273">
        <f t="shared" si="24"/>
        <v>3</v>
      </c>
      <c r="DW57" s="187">
        <f t="shared" si="25"/>
        <v>0.6</v>
      </c>
      <c r="DX57" s="154">
        <f t="shared" si="26"/>
        <v>0</v>
      </c>
      <c r="DY57" s="154">
        <f t="shared" si="27"/>
        <v>0</v>
      </c>
      <c r="DZ57" s="160">
        <f t="shared" si="28"/>
        <v>0</v>
      </c>
      <c r="EA57" s="273">
        <f t="shared" si="29"/>
        <v>5</v>
      </c>
      <c r="EB57" s="187">
        <f t="shared" si="30"/>
        <v>1</v>
      </c>
      <c r="EC57" s="273">
        <f t="shared" si="31"/>
        <v>3</v>
      </c>
      <c r="ED57" s="187">
        <f t="shared" si="32"/>
        <v>0.6</v>
      </c>
      <c r="EE57" s="154">
        <f t="shared" si="33"/>
        <v>0</v>
      </c>
      <c r="EF57" s="154">
        <f t="shared" si="34"/>
        <v>0</v>
      </c>
      <c r="EG57" s="160">
        <f t="shared" si="35"/>
        <v>0</v>
      </c>
      <c r="EH57" s="273">
        <f t="shared" si="36"/>
        <v>5</v>
      </c>
      <c r="EI57" s="187">
        <f t="shared" si="37"/>
        <v>1</v>
      </c>
      <c r="EJ57" s="273">
        <f t="shared" si="38"/>
        <v>3</v>
      </c>
      <c r="EK57" s="187">
        <f t="shared" si="39"/>
        <v>0.6</v>
      </c>
      <c r="EL57" s="154">
        <f t="shared" si="40"/>
        <v>0</v>
      </c>
      <c r="EM57" s="154">
        <f t="shared" si="41"/>
        <v>0</v>
      </c>
      <c r="EN57" s="160">
        <f t="shared" si="42"/>
        <v>0</v>
      </c>
      <c r="EO57" s="273">
        <f t="shared" si="43"/>
        <v>5</v>
      </c>
      <c r="EP57" s="187">
        <f t="shared" si="44"/>
        <v>1</v>
      </c>
      <c r="EQ57" s="273">
        <f t="shared" si="45"/>
        <v>3</v>
      </c>
      <c r="ER57" s="187">
        <f t="shared" si="46"/>
        <v>0.6</v>
      </c>
      <c r="ES57" s="154">
        <f t="shared" si="47"/>
        <v>0</v>
      </c>
      <c r="ET57" s="154">
        <f t="shared" si="48"/>
        <v>0</v>
      </c>
      <c r="EU57" s="160">
        <f t="shared" si="49"/>
        <v>0</v>
      </c>
      <c r="EV57" s="273">
        <f t="shared" si="50"/>
        <v>5</v>
      </c>
      <c r="EW57" s="187">
        <f t="shared" si="51"/>
        <v>1</v>
      </c>
      <c r="EX57" s="273">
        <f t="shared" si="52"/>
        <v>3</v>
      </c>
      <c r="EY57" s="187">
        <f t="shared" si="53"/>
        <v>0.6</v>
      </c>
      <c r="EZ57" s="154">
        <f t="shared" si="54"/>
        <v>0</v>
      </c>
      <c r="FA57" s="154">
        <f t="shared" si="55"/>
        <v>0</v>
      </c>
      <c r="FB57" s="160">
        <f t="shared" si="56"/>
        <v>0</v>
      </c>
      <c r="FC57" s="273">
        <f t="shared" si="57"/>
        <v>5</v>
      </c>
      <c r="FD57" s="187">
        <f t="shared" si="58"/>
        <v>1</v>
      </c>
      <c r="FE57" s="273">
        <f t="shared" si="59"/>
        <v>3</v>
      </c>
      <c r="FF57" s="187">
        <f t="shared" si="60"/>
        <v>0.6</v>
      </c>
      <c r="FG57" s="154">
        <f t="shared" si="61"/>
        <v>0</v>
      </c>
      <c r="FH57" s="154">
        <f t="shared" si="62"/>
        <v>0</v>
      </c>
      <c r="FI57" s="160">
        <f t="shared" si="63"/>
        <v>0</v>
      </c>
      <c r="FJ57" s="273">
        <f t="shared" si="64"/>
        <v>5</v>
      </c>
      <c r="FK57" s="187">
        <f t="shared" si="65"/>
        <v>1</v>
      </c>
      <c r="FL57" s="273">
        <f t="shared" si="66"/>
        <v>3</v>
      </c>
      <c r="FM57" s="187">
        <f t="shared" si="67"/>
        <v>0.6</v>
      </c>
      <c r="FN57" s="154">
        <f t="shared" si="68"/>
        <v>0</v>
      </c>
      <c r="FO57" s="154">
        <f t="shared" si="69"/>
        <v>0</v>
      </c>
      <c r="FP57" s="160">
        <f t="shared" si="70"/>
        <v>0</v>
      </c>
      <c r="FQ57" s="273">
        <f t="shared" si="71"/>
        <v>5</v>
      </c>
      <c r="FR57" s="187">
        <f t="shared" si="72"/>
        <v>1</v>
      </c>
      <c r="FS57" s="273">
        <f t="shared" si="73"/>
        <v>3</v>
      </c>
      <c r="FT57" s="187">
        <f t="shared" si="74"/>
        <v>0.6</v>
      </c>
      <c r="FU57" s="154">
        <f t="shared" si="75"/>
        <v>0</v>
      </c>
      <c r="FV57" s="154">
        <f t="shared" si="76"/>
        <v>0</v>
      </c>
      <c r="FW57" s="160">
        <f t="shared" si="77"/>
        <v>0</v>
      </c>
      <c r="FX57" s="273">
        <f t="shared" si="78"/>
        <v>5</v>
      </c>
      <c r="FY57" s="187">
        <f t="shared" si="79"/>
        <v>1</v>
      </c>
      <c r="FZ57" s="273">
        <f t="shared" si="80"/>
        <v>3</v>
      </c>
      <c r="GA57" s="187">
        <f t="shared" si="81"/>
        <v>0.6</v>
      </c>
      <c r="GB57" s="154">
        <f t="shared" si="82"/>
        <v>0</v>
      </c>
      <c r="GC57" s="154">
        <f t="shared" si="83"/>
        <v>0</v>
      </c>
      <c r="GD57" s="160">
        <f t="shared" si="84"/>
        <v>0</v>
      </c>
      <c r="GE57" s="273">
        <f t="shared" si="85"/>
        <v>5</v>
      </c>
      <c r="GF57" s="187">
        <f t="shared" si="86"/>
        <v>1</v>
      </c>
      <c r="GG57" s="273">
        <f t="shared" si="87"/>
        <v>3</v>
      </c>
      <c r="GH57" s="187">
        <f t="shared" si="88"/>
        <v>0.6</v>
      </c>
      <c r="GI57" s="187">
        <f t="shared" si="101"/>
        <v>0.6</v>
      </c>
      <c r="GJ57" s="157"/>
    </row>
    <row r="58" spans="1:192" ht="37.799999999999997" customHeight="1" x14ac:dyDescent="0.2">
      <c r="A58" s="148">
        <v>50</v>
      </c>
      <c r="B58" s="133"/>
      <c r="C58" s="133"/>
      <c r="D58" s="274"/>
      <c r="E58" s="133"/>
      <c r="F58" s="275"/>
      <c r="G58" s="133"/>
      <c r="H58" s="133" t="s">
        <v>455</v>
      </c>
      <c r="I58" s="132"/>
      <c r="J58" s="132"/>
      <c r="K58" s="132"/>
      <c r="L58" s="132"/>
      <c r="M58" s="132"/>
      <c r="N58" s="132"/>
      <c r="O58" s="132"/>
      <c r="P58" s="132"/>
      <c r="Q58" s="132"/>
      <c r="R58" s="132"/>
      <c r="S58" s="132"/>
      <c r="T58" s="132"/>
      <c r="U58" s="132"/>
      <c r="V58" s="132"/>
      <c r="W58" s="132"/>
      <c r="X58" s="132"/>
      <c r="Y58" s="132"/>
      <c r="Z58" s="132"/>
      <c r="AA58" s="132"/>
      <c r="AB58" s="132"/>
      <c r="AC58" s="155">
        <f t="shared" si="0"/>
        <v>0</v>
      </c>
      <c r="AD58" s="149">
        <f t="shared" si="1"/>
        <v>1</v>
      </c>
      <c r="AE58" s="155" t="str">
        <f t="shared" si="2"/>
        <v>3 - Moderado</v>
      </c>
      <c r="AF58" s="149">
        <f t="shared" si="3"/>
        <v>0.6</v>
      </c>
      <c r="AG58" s="156" t="str">
        <f t="shared" si="89"/>
        <v/>
      </c>
      <c r="AH58" s="149">
        <f t="shared" si="4"/>
        <v>0.6</v>
      </c>
      <c r="AI58" s="133"/>
      <c r="AJ58" s="133"/>
      <c r="AK58" s="133"/>
      <c r="AL58" s="133"/>
      <c r="AM58" s="134"/>
      <c r="AN58" s="164"/>
      <c r="AO58" s="164"/>
      <c r="AP58" s="134"/>
      <c r="AQ58" s="134"/>
      <c r="AR58" s="164"/>
      <c r="AS58" s="164"/>
      <c r="AT58" s="134"/>
      <c r="AU58" s="134"/>
      <c r="AV58" s="164"/>
      <c r="AW58" s="164"/>
      <c r="AX58" s="134"/>
      <c r="AY58" s="134"/>
      <c r="AZ58" s="164"/>
      <c r="BA58" s="164"/>
      <c r="BB58" s="134"/>
      <c r="BC58" s="134"/>
      <c r="BD58" s="164"/>
      <c r="BE58" s="164"/>
      <c r="BF58" s="134"/>
      <c r="BG58" s="134"/>
      <c r="BH58" s="164"/>
      <c r="BI58" s="164"/>
      <c r="BJ58" s="134"/>
      <c r="BK58" s="134"/>
      <c r="BL58" s="164"/>
      <c r="BM58" s="164"/>
      <c r="BN58" s="134"/>
      <c r="BO58" s="134"/>
      <c r="BP58" s="164"/>
      <c r="BQ58" s="164"/>
      <c r="BR58" s="134"/>
      <c r="BS58" s="134"/>
      <c r="BT58" s="164"/>
      <c r="BU58" s="164"/>
      <c r="BV58" s="134"/>
      <c r="BW58" s="134"/>
      <c r="BX58" s="164"/>
      <c r="BY58" s="164"/>
      <c r="BZ58" s="134"/>
      <c r="CA58" s="134"/>
      <c r="CB58" s="164"/>
      <c r="CC58" s="164"/>
      <c r="CD58" s="134"/>
      <c r="CE58" s="134"/>
      <c r="CF58" s="164"/>
      <c r="CG58" s="164"/>
      <c r="CH58" s="134"/>
      <c r="CI58" s="164"/>
      <c r="CJ58" s="164"/>
      <c r="CK58" s="134"/>
      <c r="CL58" s="159" t="str">
        <f t="shared" si="90"/>
        <v>5 - Muy Alta</v>
      </c>
      <c r="CM58" s="165">
        <f t="shared" si="5"/>
        <v>1</v>
      </c>
      <c r="CN58" s="159" t="str">
        <f t="shared" si="91"/>
        <v>3 - Moderado</v>
      </c>
      <c r="CO58" s="165">
        <f t="shared" si="92"/>
        <v>0.6</v>
      </c>
      <c r="CP58" s="145" t="str">
        <f t="shared" si="6"/>
        <v>ALTO</v>
      </c>
      <c r="CQ58" s="149">
        <f t="shared" si="93"/>
        <v>0.6</v>
      </c>
      <c r="CR58" s="188"/>
      <c r="CS58" s="145">
        <f t="shared" si="94"/>
        <v>5</v>
      </c>
      <c r="CT58" s="134"/>
      <c r="CU58" s="188"/>
      <c r="CV58" s="188"/>
      <c r="CW58" s="158"/>
      <c r="CX58" s="160">
        <f t="shared" si="7"/>
        <v>0</v>
      </c>
      <c r="CY58" s="161">
        <f t="shared" si="95"/>
        <v>3</v>
      </c>
      <c r="CZ58" s="160" t="str">
        <f t="shared" si="96"/>
        <v>Moderado</v>
      </c>
      <c r="DA58" s="153">
        <f t="shared" si="97"/>
        <v>0.6</v>
      </c>
      <c r="DB58" s="154">
        <f t="shared" si="98"/>
        <v>0</v>
      </c>
      <c r="DC58" s="154">
        <f t="shared" si="8"/>
        <v>0</v>
      </c>
      <c r="DD58" s="160">
        <f t="shared" si="99"/>
        <v>0</v>
      </c>
      <c r="DE58" s="273">
        <f t="shared" si="9"/>
        <v>5</v>
      </c>
      <c r="DF58" s="187">
        <f t="shared" si="10"/>
        <v>1</v>
      </c>
      <c r="DG58" s="273">
        <f t="shared" si="100"/>
        <v>3</v>
      </c>
      <c r="DH58" s="273"/>
      <c r="DI58" s="187">
        <f t="shared" si="11"/>
        <v>0.6</v>
      </c>
      <c r="DJ58" s="154">
        <f t="shared" si="12"/>
        <v>0</v>
      </c>
      <c r="DK58" s="154">
        <f t="shared" si="13"/>
        <v>0</v>
      </c>
      <c r="DL58" s="160">
        <f t="shared" si="14"/>
        <v>0</v>
      </c>
      <c r="DM58" s="273">
        <f t="shared" si="15"/>
        <v>5</v>
      </c>
      <c r="DN58" s="187">
        <f t="shared" si="16"/>
        <v>1</v>
      </c>
      <c r="DO58" s="273">
        <f t="shared" si="17"/>
        <v>3</v>
      </c>
      <c r="DP58" s="187">
        <f t="shared" si="18"/>
        <v>0.6</v>
      </c>
      <c r="DQ58" s="154">
        <f t="shared" si="19"/>
        <v>0</v>
      </c>
      <c r="DR58" s="154">
        <f t="shared" si="20"/>
        <v>0</v>
      </c>
      <c r="DS58" s="160">
        <f t="shared" si="21"/>
        <v>0</v>
      </c>
      <c r="DT58" s="273">
        <f t="shared" si="22"/>
        <v>5</v>
      </c>
      <c r="DU58" s="187">
        <f t="shared" si="23"/>
        <v>1</v>
      </c>
      <c r="DV58" s="273">
        <f t="shared" si="24"/>
        <v>3</v>
      </c>
      <c r="DW58" s="187">
        <f t="shared" si="25"/>
        <v>0.6</v>
      </c>
      <c r="DX58" s="154">
        <f t="shared" si="26"/>
        <v>0</v>
      </c>
      <c r="DY58" s="154">
        <f t="shared" si="27"/>
        <v>0</v>
      </c>
      <c r="DZ58" s="160">
        <f t="shared" si="28"/>
        <v>0</v>
      </c>
      <c r="EA58" s="273">
        <f t="shared" si="29"/>
        <v>5</v>
      </c>
      <c r="EB58" s="187">
        <f t="shared" si="30"/>
        <v>1</v>
      </c>
      <c r="EC58" s="273">
        <f t="shared" si="31"/>
        <v>3</v>
      </c>
      <c r="ED58" s="187">
        <f t="shared" si="32"/>
        <v>0.6</v>
      </c>
      <c r="EE58" s="154">
        <f t="shared" si="33"/>
        <v>0</v>
      </c>
      <c r="EF58" s="154">
        <f t="shared" si="34"/>
        <v>0</v>
      </c>
      <c r="EG58" s="160">
        <f t="shared" si="35"/>
        <v>0</v>
      </c>
      <c r="EH58" s="273">
        <f t="shared" si="36"/>
        <v>5</v>
      </c>
      <c r="EI58" s="187">
        <f t="shared" si="37"/>
        <v>1</v>
      </c>
      <c r="EJ58" s="273">
        <f t="shared" si="38"/>
        <v>3</v>
      </c>
      <c r="EK58" s="187">
        <f t="shared" si="39"/>
        <v>0.6</v>
      </c>
      <c r="EL58" s="154">
        <f t="shared" si="40"/>
        <v>0</v>
      </c>
      <c r="EM58" s="154">
        <f t="shared" si="41"/>
        <v>0</v>
      </c>
      <c r="EN58" s="160">
        <f t="shared" si="42"/>
        <v>0</v>
      </c>
      <c r="EO58" s="273">
        <f t="shared" si="43"/>
        <v>5</v>
      </c>
      <c r="EP58" s="187">
        <f t="shared" si="44"/>
        <v>1</v>
      </c>
      <c r="EQ58" s="273">
        <f t="shared" si="45"/>
        <v>3</v>
      </c>
      <c r="ER58" s="187">
        <f t="shared" si="46"/>
        <v>0.6</v>
      </c>
      <c r="ES58" s="154">
        <f t="shared" si="47"/>
        <v>0</v>
      </c>
      <c r="ET58" s="154">
        <f t="shared" si="48"/>
        <v>0</v>
      </c>
      <c r="EU58" s="160">
        <f t="shared" si="49"/>
        <v>0</v>
      </c>
      <c r="EV58" s="273">
        <f t="shared" si="50"/>
        <v>5</v>
      </c>
      <c r="EW58" s="187">
        <f t="shared" si="51"/>
        <v>1</v>
      </c>
      <c r="EX58" s="273">
        <f t="shared" si="52"/>
        <v>3</v>
      </c>
      <c r="EY58" s="187">
        <f t="shared" si="53"/>
        <v>0.6</v>
      </c>
      <c r="EZ58" s="154">
        <f t="shared" si="54"/>
        <v>0</v>
      </c>
      <c r="FA58" s="154">
        <f t="shared" si="55"/>
        <v>0</v>
      </c>
      <c r="FB58" s="160">
        <f t="shared" si="56"/>
        <v>0</v>
      </c>
      <c r="FC58" s="273">
        <f t="shared" si="57"/>
        <v>5</v>
      </c>
      <c r="FD58" s="187">
        <f t="shared" si="58"/>
        <v>1</v>
      </c>
      <c r="FE58" s="273">
        <f t="shared" si="59"/>
        <v>3</v>
      </c>
      <c r="FF58" s="187">
        <f t="shared" si="60"/>
        <v>0.6</v>
      </c>
      <c r="FG58" s="154">
        <f t="shared" si="61"/>
        <v>0</v>
      </c>
      <c r="FH58" s="154">
        <f t="shared" si="62"/>
        <v>0</v>
      </c>
      <c r="FI58" s="160">
        <f t="shared" si="63"/>
        <v>0</v>
      </c>
      <c r="FJ58" s="273">
        <f t="shared" si="64"/>
        <v>5</v>
      </c>
      <c r="FK58" s="187">
        <f t="shared" si="65"/>
        <v>1</v>
      </c>
      <c r="FL58" s="273">
        <f t="shared" si="66"/>
        <v>3</v>
      </c>
      <c r="FM58" s="187">
        <f t="shared" si="67"/>
        <v>0.6</v>
      </c>
      <c r="FN58" s="154">
        <f t="shared" si="68"/>
        <v>0</v>
      </c>
      <c r="FO58" s="154">
        <f t="shared" si="69"/>
        <v>0</v>
      </c>
      <c r="FP58" s="160">
        <f t="shared" si="70"/>
        <v>0</v>
      </c>
      <c r="FQ58" s="273">
        <f t="shared" si="71"/>
        <v>5</v>
      </c>
      <c r="FR58" s="187">
        <f t="shared" si="72"/>
        <v>1</v>
      </c>
      <c r="FS58" s="273">
        <f t="shared" si="73"/>
        <v>3</v>
      </c>
      <c r="FT58" s="187">
        <f t="shared" si="74"/>
        <v>0.6</v>
      </c>
      <c r="FU58" s="154">
        <f t="shared" si="75"/>
        <v>0</v>
      </c>
      <c r="FV58" s="154">
        <f t="shared" si="76"/>
        <v>0</v>
      </c>
      <c r="FW58" s="160">
        <f t="shared" si="77"/>
        <v>0</v>
      </c>
      <c r="FX58" s="273">
        <f t="shared" si="78"/>
        <v>5</v>
      </c>
      <c r="FY58" s="187">
        <f t="shared" si="79"/>
        <v>1</v>
      </c>
      <c r="FZ58" s="273">
        <f t="shared" si="80"/>
        <v>3</v>
      </c>
      <c r="GA58" s="187">
        <f t="shared" si="81"/>
        <v>0.6</v>
      </c>
      <c r="GB58" s="154">
        <f t="shared" si="82"/>
        <v>0</v>
      </c>
      <c r="GC58" s="154">
        <f t="shared" si="83"/>
        <v>0</v>
      </c>
      <c r="GD58" s="160">
        <f t="shared" si="84"/>
        <v>0</v>
      </c>
      <c r="GE58" s="273">
        <f t="shared" si="85"/>
        <v>5</v>
      </c>
      <c r="GF58" s="187">
        <f t="shared" si="86"/>
        <v>1</v>
      </c>
      <c r="GG58" s="273">
        <f t="shared" si="87"/>
        <v>3</v>
      </c>
      <c r="GH58" s="187">
        <f t="shared" si="88"/>
        <v>0.6</v>
      </c>
      <c r="GI58" s="187">
        <f t="shared" si="101"/>
        <v>0.6</v>
      </c>
      <c r="GJ58" s="157"/>
    </row>
    <row r="59" spans="1:192" ht="37.799999999999997" customHeight="1" x14ac:dyDescent="0.2">
      <c r="A59" s="148">
        <v>51</v>
      </c>
      <c r="B59" s="133"/>
      <c r="C59" s="133"/>
      <c r="D59" s="274"/>
      <c r="E59" s="133"/>
      <c r="F59" s="275"/>
      <c r="G59" s="133"/>
      <c r="H59" s="133" t="s">
        <v>455</v>
      </c>
      <c r="I59" s="132"/>
      <c r="J59" s="132"/>
      <c r="K59" s="132"/>
      <c r="L59" s="132"/>
      <c r="M59" s="132"/>
      <c r="N59" s="132"/>
      <c r="O59" s="132"/>
      <c r="P59" s="132"/>
      <c r="Q59" s="132"/>
      <c r="R59" s="132"/>
      <c r="S59" s="132"/>
      <c r="T59" s="132"/>
      <c r="U59" s="132"/>
      <c r="V59" s="132"/>
      <c r="W59" s="132"/>
      <c r="X59" s="132"/>
      <c r="Y59" s="132"/>
      <c r="Z59" s="132"/>
      <c r="AA59" s="132"/>
      <c r="AB59" s="132"/>
      <c r="AC59" s="155">
        <f t="shared" si="0"/>
        <v>0</v>
      </c>
      <c r="AD59" s="149">
        <f t="shared" si="1"/>
        <v>1</v>
      </c>
      <c r="AE59" s="155" t="str">
        <f t="shared" si="2"/>
        <v>3 - Moderado</v>
      </c>
      <c r="AF59" s="149">
        <f t="shared" si="3"/>
        <v>0.6</v>
      </c>
      <c r="AG59" s="156" t="str">
        <f t="shared" si="89"/>
        <v/>
      </c>
      <c r="AH59" s="149">
        <f t="shared" si="4"/>
        <v>0.6</v>
      </c>
      <c r="AI59" s="133"/>
      <c r="AJ59" s="133"/>
      <c r="AK59" s="133"/>
      <c r="AL59" s="133"/>
      <c r="AM59" s="134"/>
      <c r="AN59" s="164"/>
      <c r="AO59" s="164"/>
      <c r="AP59" s="134"/>
      <c r="AQ59" s="134"/>
      <c r="AR59" s="164"/>
      <c r="AS59" s="164"/>
      <c r="AT59" s="134"/>
      <c r="AU59" s="134"/>
      <c r="AV59" s="164"/>
      <c r="AW59" s="164"/>
      <c r="AX59" s="134"/>
      <c r="AY59" s="134"/>
      <c r="AZ59" s="164"/>
      <c r="BA59" s="164"/>
      <c r="BB59" s="134"/>
      <c r="BC59" s="134"/>
      <c r="BD59" s="164"/>
      <c r="BE59" s="164"/>
      <c r="BF59" s="134"/>
      <c r="BG59" s="134"/>
      <c r="BH59" s="164"/>
      <c r="BI59" s="164"/>
      <c r="BJ59" s="134"/>
      <c r="BK59" s="134"/>
      <c r="BL59" s="164"/>
      <c r="BM59" s="164"/>
      <c r="BN59" s="134"/>
      <c r="BO59" s="134"/>
      <c r="BP59" s="164"/>
      <c r="BQ59" s="164"/>
      <c r="BR59" s="134"/>
      <c r="BS59" s="134"/>
      <c r="BT59" s="164"/>
      <c r="BU59" s="164"/>
      <c r="BV59" s="134"/>
      <c r="BW59" s="134"/>
      <c r="BX59" s="164"/>
      <c r="BY59" s="164"/>
      <c r="BZ59" s="134"/>
      <c r="CA59" s="134"/>
      <c r="CB59" s="164"/>
      <c r="CC59" s="164"/>
      <c r="CD59" s="134"/>
      <c r="CE59" s="134"/>
      <c r="CF59" s="164"/>
      <c r="CG59" s="164"/>
      <c r="CH59" s="134"/>
      <c r="CI59" s="164"/>
      <c r="CJ59" s="164"/>
      <c r="CK59" s="134"/>
      <c r="CL59" s="159" t="str">
        <f t="shared" si="90"/>
        <v>5 - Muy Alta</v>
      </c>
      <c r="CM59" s="165">
        <f t="shared" si="5"/>
        <v>1</v>
      </c>
      <c r="CN59" s="159" t="str">
        <f t="shared" si="91"/>
        <v>3 - Moderado</v>
      </c>
      <c r="CO59" s="165">
        <f t="shared" si="92"/>
        <v>0.6</v>
      </c>
      <c r="CP59" s="145" t="str">
        <f t="shared" si="6"/>
        <v>ALTO</v>
      </c>
      <c r="CQ59" s="149">
        <f t="shared" si="93"/>
        <v>0.6</v>
      </c>
      <c r="CR59" s="188"/>
      <c r="CS59" s="145">
        <f t="shared" si="94"/>
        <v>5</v>
      </c>
      <c r="CT59" s="134"/>
      <c r="CU59" s="188"/>
      <c r="CV59" s="188"/>
      <c r="CW59" s="158"/>
      <c r="CX59" s="160">
        <f t="shared" si="7"/>
        <v>0</v>
      </c>
      <c r="CY59" s="161">
        <f t="shared" si="95"/>
        <v>3</v>
      </c>
      <c r="CZ59" s="160" t="str">
        <f t="shared" si="96"/>
        <v>Moderado</v>
      </c>
      <c r="DA59" s="153">
        <f t="shared" si="97"/>
        <v>0.6</v>
      </c>
      <c r="DB59" s="154">
        <f t="shared" si="98"/>
        <v>0</v>
      </c>
      <c r="DC59" s="154">
        <f t="shared" si="8"/>
        <v>0</v>
      </c>
      <c r="DD59" s="160">
        <f t="shared" si="99"/>
        <v>0</v>
      </c>
      <c r="DE59" s="273">
        <f t="shared" si="9"/>
        <v>5</v>
      </c>
      <c r="DF59" s="187">
        <f t="shared" si="10"/>
        <v>1</v>
      </c>
      <c r="DG59" s="273">
        <f t="shared" si="100"/>
        <v>3</v>
      </c>
      <c r="DH59" s="273"/>
      <c r="DI59" s="187">
        <f t="shared" si="11"/>
        <v>0.6</v>
      </c>
      <c r="DJ59" s="154">
        <f t="shared" si="12"/>
        <v>0</v>
      </c>
      <c r="DK59" s="154">
        <f t="shared" si="13"/>
        <v>0</v>
      </c>
      <c r="DL59" s="160">
        <f t="shared" si="14"/>
        <v>0</v>
      </c>
      <c r="DM59" s="273">
        <f t="shared" si="15"/>
        <v>5</v>
      </c>
      <c r="DN59" s="187">
        <f t="shared" si="16"/>
        <v>1</v>
      </c>
      <c r="DO59" s="273">
        <f t="shared" si="17"/>
        <v>3</v>
      </c>
      <c r="DP59" s="187">
        <f t="shared" si="18"/>
        <v>0.6</v>
      </c>
      <c r="DQ59" s="154">
        <f t="shared" si="19"/>
        <v>0</v>
      </c>
      <c r="DR59" s="154">
        <f t="shared" si="20"/>
        <v>0</v>
      </c>
      <c r="DS59" s="160">
        <f t="shared" si="21"/>
        <v>0</v>
      </c>
      <c r="DT59" s="273">
        <f t="shared" si="22"/>
        <v>5</v>
      </c>
      <c r="DU59" s="187">
        <f t="shared" si="23"/>
        <v>1</v>
      </c>
      <c r="DV59" s="273">
        <f t="shared" si="24"/>
        <v>3</v>
      </c>
      <c r="DW59" s="187">
        <f t="shared" si="25"/>
        <v>0.6</v>
      </c>
      <c r="DX59" s="154">
        <f t="shared" si="26"/>
        <v>0</v>
      </c>
      <c r="DY59" s="154">
        <f t="shared" si="27"/>
        <v>0</v>
      </c>
      <c r="DZ59" s="160">
        <f t="shared" si="28"/>
        <v>0</v>
      </c>
      <c r="EA59" s="273">
        <f t="shared" si="29"/>
        <v>5</v>
      </c>
      <c r="EB59" s="187">
        <f t="shared" si="30"/>
        <v>1</v>
      </c>
      <c r="EC59" s="273">
        <f t="shared" si="31"/>
        <v>3</v>
      </c>
      <c r="ED59" s="187">
        <f t="shared" si="32"/>
        <v>0.6</v>
      </c>
      <c r="EE59" s="154">
        <f t="shared" si="33"/>
        <v>0</v>
      </c>
      <c r="EF59" s="154">
        <f t="shared" si="34"/>
        <v>0</v>
      </c>
      <c r="EG59" s="160">
        <f t="shared" si="35"/>
        <v>0</v>
      </c>
      <c r="EH59" s="273">
        <f t="shared" si="36"/>
        <v>5</v>
      </c>
      <c r="EI59" s="187">
        <f t="shared" si="37"/>
        <v>1</v>
      </c>
      <c r="EJ59" s="273">
        <f t="shared" si="38"/>
        <v>3</v>
      </c>
      <c r="EK59" s="187">
        <f t="shared" si="39"/>
        <v>0.6</v>
      </c>
      <c r="EL59" s="154">
        <f t="shared" si="40"/>
        <v>0</v>
      </c>
      <c r="EM59" s="154">
        <f t="shared" si="41"/>
        <v>0</v>
      </c>
      <c r="EN59" s="160">
        <f t="shared" si="42"/>
        <v>0</v>
      </c>
      <c r="EO59" s="273">
        <f t="shared" si="43"/>
        <v>5</v>
      </c>
      <c r="EP59" s="187">
        <f t="shared" si="44"/>
        <v>1</v>
      </c>
      <c r="EQ59" s="273">
        <f t="shared" si="45"/>
        <v>3</v>
      </c>
      <c r="ER59" s="187">
        <f t="shared" si="46"/>
        <v>0.6</v>
      </c>
      <c r="ES59" s="154">
        <f t="shared" si="47"/>
        <v>0</v>
      </c>
      <c r="ET59" s="154">
        <f t="shared" si="48"/>
        <v>0</v>
      </c>
      <c r="EU59" s="160">
        <f t="shared" si="49"/>
        <v>0</v>
      </c>
      <c r="EV59" s="273">
        <f t="shared" si="50"/>
        <v>5</v>
      </c>
      <c r="EW59" s="187">
        <f t="shared" si="51"/>
        <v>1</v>
      </c>
      <c r="EX59" s="273">
        <f t="shared" si="52"/>
        <v>3</v>
      </c>
      <c r="EY59" s="187">
        <f t="shared" si="53"/>
        <v>0.6</v>
      </c>
      <c r="EZ59" s="154">
        <f t="shared" si="54"/>
        <v>0</v>
      </c>
      <c r="FA59" s="154">
        <f t="shared" si="55"/>
        <v>0</v>
      </c>
      <c r="FB59" s="160">
        <f t="shared" si="56"/>
        <v>0</v>
      </c>
      <c r="FC59" s="273">
        <f t="shared" si="57"/>
        <v>5</v>
      </c>
      <c r="FD59" s="187">
        <f t="shared" si="58"/>
        <v>1</v>
      </c>
      <c r="FE59" s="273">
        <f t="shared" si="59"/>
        <v>3</v>
      </c>
      <c r="FF59" s="187">
        <f t="shared" si="60"/>
        <v>0.6</v>
      </c>
      <c r="FG59" s="154">
        <f t="shared" si="61"/>
        <v>0</v>
      </c>
      <c r="FH59" s="154">
        <f t="shared" si="62"/>
        <v>0</v>
      </c>
      <c r="FI59" s="160">
        <f t="shared" si="63"/>
        <v>0</v>
      </c>
      <c r="FJ59" s="273">
        <f t="shared" si="64"/>
        <v>5</v>
      </c>
      <c r="FK59" s="187">
        <f t="shared" si="65"/>
        <v>1</v>
      </c>
      <c r="FL59" s="273">
        <f t="shared" si="66"/>
        <v>3</v>
      </c>
      <c r="FM59" s="187">
        <f t="shared" si="67"/>
        <v>0.6</v>
      </c>
      <c r="FN59" s="154">
        <f t="shared" si="68"/>
        <v>0</v>
      </c>
      <c r="FO59" s="154">
        <f t="shared" si="69"/>
        <v>0</v>
      </c>
      <c r="FP59" s="160">
        <f t="shared" si="70"/>
        <v>0</v>
      </c>
      <c r="FQ59" s="273">
        <f t="shared" si="71"/>
        <v>5</v>
      </c>
      <c r="FR59" s="187">
        <f t="shared" si="72"/>
        <v>1</v>
      </c>
      <c r="FS59" s="273">
        <f t="shared" si="73"/>
        <v>3</v>
      </c>
      <c r="FT59" s="187">
        <f t="shared" si="74"/>
        <v>0.6</v>
      </c>
      <c r="FU59" s="154">
        <f t="shared" si="75"/>
        <v>0</v>
      </c>
      <c r="FV59" s="154">
        <f t="shared" si="76"/>
        <v>0</v>
      </c>
      <c r="FW59" s="160">
        <f t="shared" si="77"/>
        <v>0</v>
      </c>
      <c r="FX59" s="273">
        <f t="shared" si="78"/>
        <v>5</v>
      </c>
      <c r="FY59" s="187">
        <f t="shared" si="79"/>
        <v>1</v>
      </c>
      <c r="FZ59" s="273">
        <f t="shared" si="80"/>
        <v>3</v>
      </c>
      <c r="GA59" s="187">
        <f t="shared" si="81"/>
        <v>0.6</v>
      </c>
      <c r="GB59" s="154">
        <f t="shared" si="82"/>
        <v>0</v>
      </c>
      <c r="GC59" s="154">
        <f t="shared" si="83"/>
        <v>0</v>
      </c>
      <c r="GD59" s="160">
        <f t="shared" si="84"/>
        <v>0</v>
      </c>
      <c r="GE59" s="273">
        <f t="shared" si="85"/>
        <v>5</v>
      </c>
      <c r="GF59" s="187">
        <f t="shared" si="86"/>
        <v>1</v>
      </c>
      <c r="GG59" s="273">
        <f t="shared" si="87"/>
        <v>3</v>
      </c>
      <c r="GH59" s="187">
        <f t="shared" si="88"/>
        <v>0.6</v>
      </c>
      <c r="GI59" s="187">
        <f t="shared" si="101"/>
        <v>0.6</v>
      </c>
      <c r="GJ59" s="157"/>
    </row>
    <row r="60" spans="1:192" ht="37.799999999999997" customHeight="1" x14ac:dyDescent="0.2">
      <c r="A60" s="148">
        <v>52</v>
      </c>
      <c r="B60" s="133"/>
      <c r="C60" s="133"/>
      <c r="D60" s="274"/>
      <c r="E60" s="133"/>
      <c r="F60" s="275"/>
      <c r="G60" s="133"/>
      <c r="H60" s="133" t="s">
        <v>455</v>
      </c>
      <c r="I60" s="132"/>
      <c r="J60" s="132"/>
      <c r="K60" s="132"/>
      <c r="L60" s="132"/>
      <c r="M60" s="132"/>
      <c r="N60" s="132"/>
      <c r="O60" s="132"/>
      <c r="P60" s="132"/>
      <c r="Q60" s="132"/>
      <c r="R60" s="132"/>
      <c r="S60" s="132"/>
      <c r="T60" s="132"/>
      <c r="U60" s="132"/>
      <c r="V60" s="132"/>
      <c r="W60" s="132"/>
      <c r="X60" s="132"/>
      <c r="Y60" s="132"/>
      <c r="Z60" s="132"/>
      <c r="AA60" s="132"/>
      <c r="AB60" s="132"/>
      <c r="AC60" s="155">
        <f t="shared" si="0"/>
        <v>0</v>
      </c>
      <c r="AD60" s="149">
        <f t="shared" si="1"/>
        <v>1</v>
      </c>
      <c r="AE60" s="155" t="str">
        <f t="shared" si="2"/>
        <v>3 - Moderado</v>
      </c>
      <c r="AF60" s="149">
        <f t="shared" si="3"/>
        <v>0.6</v>
      </c>
      <c r="AG60" s="156" t="str">
        <f t="shared" si="89"/>
        <v/>
      </c>
      <c r="AH60" s="149">
        <f t="shared" si="4"/>
        <v>0.6</v>
      </c>
      <c r="AI60" s="133"/>
      <c r="AJ60" s="133"/>
      <c r="AK60" s="133"/>
      <c r="AL60" s="133"/>
      <c r="AM60" s="134"/>
      <c r="AN60" s="164"/>
      <c r="AO60" s="164"/>
      <c r="AP60" s="134"/>
      <c r="AQ60" s="134"/>
      <c r="AR60" s="164"/>
      <c r="AS60" s="164"/>
      <c r="AT60" s="134"/>
      <c r="AU60" s="134"/>
      <c r="AV60" s="164"/>
      <c r="AW60" s="164"/>
      <c r="AX60" s="134"/>
      <c r="AY60" s="134"/>
      <c r="AZ60" s="164"/>
      <c r="BA60" s="164"/>
      <c r="BB60" s="134"/>
      <c r="BC60" s="134"/>
      <c r="BD60" s="164"/>
      <c r="BE60" s="164"/>
      <c r="BF60" s="134"/>
      <c r="BG60" s="134"/>
      <c r="BH60" s="164"/>
      <c r="BI60" s="164"/>
      <c r="BJ60" s="134"/>
      <c r="BK60" s="134"/>
      <c r="BL60" s="164"/>
      <c r="BM60" s="164"/>
      <c r="BN60" s="134"/>
      <c r="BO60" s="134"/>
      <c r="BP60" s="164"/>
      <c r="BQ60" s="164"/>
      <c r="BR60" s="134"/>
      <c r="BS60" s="134"/>
      <c r="BT60" s="164"/>
      <c r="BU60" s="164"/>
      <c r="BV60" s="134"/>
      <c r="BW60" s="134"/>
      <c r="BX60" s="164"/>
      <c r="BY60" s="164"/>
      <c r="BZ60" s="134"/>
      <c r="CA60" s="134"/>
      <c r="CB60" s="164"/>
      <c r="CC60" s="164"/>
      <c r="CD60" s="134"/>
      <c r="CE60" s="134"/>
      <c r="CF60" s="164"/>
      <c r="CG60" s="164"/>
      <c r="CH60" s="134"/>
      <c r="CI60" s="164"/>
      <c r="CJ60" s="164"/>
      <c r="CK60" s="134"/>
      <c r="CL60" s="159" t="str">
        <f t="shared" si="90"/>
        <v>5 - Muy Alta</v>
      </c>
      <c r="CM60" s="165">
        <f t="shared" si="5"/>
        <v>1</v>
      </c>
      <c r="CN60" s="159" t="str">
        <f t="shared" si="91"/>
        <v>3 - Moderado</v>
      </c>
      <c r="CO60" s="165">
        <f t="shared" si="92"/>
        <v>0.6</v>
      </c>
      <c r="CP60" s="145" t="str">
        <f t="shared" si="6"/>
        <v>ALTO</v>
      </c>
      <c r="CQ60" s="149">
        <f t="shared" si="93"/>
        <v>0.6</v>
      </c>
      <c r="CR60" s="188"/>
      <c r="CS60" s="145">
        <f t="shared" si="94"/>
        <v>5</v>
      </c>
      <c r="CT60" s="134"/>
      <c r="CU60" s="188"/>
      <c r="CV60" s="188"/>
      <c r="CW60" s="158"/>
      <c r="CX60" s="160">
        <f t="shared" si="7"/>
        <v>0</v>
      </c>
      <c r="CY60" s="161">
        <f t="shared" si="95"/>
        <v>3</v>
      </c>
      <c r="CZ60" s="160" t="str">
        <f t="shared" si="96"/>
        <v>Moderado</v>
      </c>
      <c r="DA60" s="153">
        <f t="shared" si="97"/>
        <v>0.6</v>
      </c>
      <c r="DB60" s="154">
        <f t="shared" si="98"/>
        <v>0</v>
      </c>
      <c r="DC60" s="154">
        <f t="shared" si="8"/>
        <v>0</v>
      </c>
      <c r="DD60" s="160">
        <f t="shared" si="99"/>
        <v>0</v>
      </c>
      <c r="DE60" s="273">
        <f t="shared" si="9"/>
        <v>5</v>
      </c>
      <c r="DF60" s="187">
        <f t="shared" si="10"/>
        <v>1</v>
      </c>
      <c r="DG60" s="273">
        <f t="shared" si="100"/>
        <v>3</v>
      </c>
      <c r="DH60" s="273"/>
      <c r="DI60" s="187">
        <f t="shared" si="11"/>
        <v>0.6</v>
      </c>
      <c r="DJ60" s="154">
        <f t="shared" si="12"/>
        <v>0</v>
      </c>
      <c r="DK60" s="154">
        <f t="shared" si="13"/>
        <v>0</v>
      </c>
      <c r="DL60" s="160">
        <f t="shared" si="14"/>
        <v>0</v>
      </c>
      <c r="DM60" s="273">
        <f t="shared" si="15"/>
        <v>5</v>
      </c>
      <c r="DN60" s="187">
        <f t="shared" si="16"/>
        <v>1</v>
      </c>
      <c r="DO60" s="273">
        <f t="shared" si="17"/>
        <v>3</v>
      </c>
      <c r="DP60" s="187">
        <f t="shared" si="18"/>
        <v>0.6</v>
      </c>
      <c r="DQ60" s="154">
        <f t="shared" si="19"/>
        <v>0</v>
      </c>
      <c r="DR60" s="154">
        <f t="shared" si="20"/>
        <v>0</v>
      </c>
      <c r="DS60" s="160">
        <f t="shared" si="21"/>
        <v>0</v>
      </c>
      <c r="DT60" s="273">
        <f t="shared" si="22"/>
        <v>5</v>
      </c>
      <c r="DU60" s="187">
        <f t="shared" si="23"/>
        <v>1</v>
      </c>
      <c r="DV60" s="273">
        <f t="shared" si="24"/>
        <v>3</v>
      </c>
      <c r="DW60" s="187">
        <f t="shared" si="25"/>
        <v>0.6</v>
      </c>
      <c r="DX60" s="154">
        <f t="shared" si="26"/>
        <v>0</v>
      </c>
      <c r="DY60" s="154">
        <f t="shared" si="27"/>
        <v>0</v>
      </c>
      <c r="DZ60" s="160">
        <f t="shared" si="28"/>
        <v>0</v>
      </c>
      <c r="EA60" s="273">
        <f t="shared" si="29"/>
        <v>5</v>
      </c>
      <c r="EB60" s="187">
        <f t="shared" si="30"/>
        <v>1</v>
      </c>
      <c r="EC60" s="273">
        <f t="shared" si="31"/>
        <v>3</v>
      </c>
      <c r="ED60" s="187">
        <f t="shared" si="32"/>
        <v>0.6</v>
      </c>
      <c r="EE60" s="154">
        <f t="shared" si="33"/>
        <v>0</v>
      </c>
      <c r="EF60" s="154">
        <f t="shared" si="34"/>
        <v>0</v>
      </c>
      <c r="EG60" s="160">
        <f t="shared" si="35"/>
        <v>0</v>
      </c>
      <c r="EH60" s="273">
        <f t="shared" si="36"/>
        <v>5</v>
      </c>
      <c r="EI60" s="187">
        <f t="shared" si="37"/>
        <v>1</v>
      </c>
      <c r="EJ60" s="273">
        <f t="shared" si="38"/>
        <v>3</v>
      </c>
      <c r="EK60" s="187">
        <f t="shared" si="39"/>
        <v>0.6</v>
      </c>
      <c r="EL60" s="154">
        <f t="shared" si="40"/>
        <v>0</v>
      </c>
      <c r="EM60" s="154">
        <f t="shared" si="41"/>
        <v>0</v>
      </c>
      <c r="EN60" s="160">
        <f t="shared" si="42"/>
        <v>0</v>
      </c>
      <c r="EO60" s="273">
        <f t="shared" si="43"/>
        <v>5</v>
      </c>
      <c r="EP60" s="187">
        <f t="shared" si="44"/>
        <v>1</v>
      </c>
      <c r="EQ60" s="273">
        <f t="shared" si="45"/>
        <v>3</v>
      </c>
      <c r="ER60" s="187">
        <f t="shared" si="46"/>
        <v>0.6</v>
      </c>
      <c r="ES60" s="154">
        <f t="shared" si="47"/>
        <v>0</v>
      </c>
      <c r="ET60" s="154">
        <f t="shared" si="48"/>
        <v>0</v>
      </c>
      <c r="EU60" s="160">
        <f t="shared" si="49"/>
        <v>0</v>
      </c>
      <c r="EV60" s="273">
        <f t="shared" si="50"/>
        <v>5</v>
      </c>
      <c r="EW60" s="187">
        <f t="shared" si="51"/>
        <v>1</v>
      </c>
      <c r="EX60" s="273">
        <f t="shared" si="52"/>
        <v>3</v>
      </c>
      <c r="EY60" s="187">
        <f t="shared" si="53"/>
        <v>0.6</v>
      </c>
      <c r="EZ60" s="154">
        <f t="shared" si="54"/>
        <v>0</v>
      </c>
      <c r="FA60" s="154">
        <f t="shared" si="55"/>
        <v>0</v>
      </c>
      <c r="FB60" s="160">
        <f t="shared" si="56"/>
        <v>0</v>
      </c>
      <c r="FC60" s="273">
        <f t="shared" si="57"/>
        <v>5</v>
      </c>
      <c r="FD60" s="187">
        <f t="shared" si="58"/>
        <v>1</v>
      </c>
      <c r="FE60" s="273">
        <f t="shared" si="59"/>
        <v>3</v>
      </c>
      <c r="FF60" s="187">
        <f t="shared" si="60"/>
        <v>0.6</v>
      </c>
      <c r="FG60" s="154">
        <f t="shared" si="61"/>
        <v>0</v>
      </c>
      <c r="FH60" s="154">
        <f t="shared" si="62"/>
        <v>0</v>
      </c>
      <c r="FI60" s="160">
        <f t="shared" si="63"/>
        <v>0</v>
      </c>
      <c r="FJ60" s="273">
        <f t="shared" si="64"/>
        <v>5</v>
      </c>
      <c r="FK60" s="187">
        <f t="shared" si="65"/>
        <v>1</v>
      </c>
      <c r="FL60" s="273">
        <f t="shared" si="66"/>
        <v>3</v>
      </c>
      <c r="FM60" s="187">
        <f t="shared" si="67"/>
        <v>0.6</v>
      </c>
      <c r="FN60" s="154">
        <f t="shared" si="68"/>
        <v>0</v>
      </c>
      <c r="FO60" s="154">
        <f t="shared" si="69"/>
        <v>0</v>
      </c>
      <c r="FP60" s="160">
        <f t="shared" si="70"/>
        <v>0</v>
      </c>
      <c r="FQ60" s="273">
        <f t="shared" si="71"/>
        <v>5</v>
      </c>
      <c r="FR60" s="187">
        <f t="shared" si="72"/>
        <v>1</v>
      </c>
      <c r="FS60" s="273">
        <f t="shared" si="73"/>
        <v>3</v>
      </c>
      <c r="FT60" s="187">
        <f t="shared" si="74"/>
        <v>0.6</v>
      </c>
      <c r="FU60" s="154">
        <f t="shared" si="75"/>
        <v>0</v>
      </c>
      <c r="FV60" s="154">
        <f t="shared" si="76"/>
        <v>0</v>
      </c>
      <c r="FW60" s="160">
        <f t="shared" si="77"/>
        <v>0</v>
      </c>
      <c r="FX60" s="273">
        <f t="shared" si="78"/>
        <v>5</v>
      </c>
      <c r="FY60" s="187">
        <f t="shared" si="79"/>
        <v>1</v>
      </c>
      <c r="FZ60" s="273">
        <f t="shared" si="80"/>
        <v>3</v>
      </c>
      <c r="GA60" s="187">
        <f t="shared" si="81"/>
        <v>0.6</v>
      </c>
      <c r="GB60" s="154">
        <f t="shared" si="82"/>
        <v>0</v>
      </c>
      <c r="GC60" s="154">
        <f t="shared" si="83"/>
        <v>0</v>
      </c>
      <c r="GD60" s="160">
        <f t="shared" si="84"/>
        <v>0</v>
      </c>
      <c r="GE60" s="273">
        <f t="shared" si="85"/>
        <v>5</v>
      </c>
      <c r="GF60" s="187">
        <f t="shared" si="86"/>
        <v>1</v>
      </c>
      <c r="GG60" s="273">
        <f t="shared" si="87"/>
        <v>3</v>
      </c>
      <c r="GH60" s="187">
        <f t="shared" si="88"/>
        <v>0.6</v>
      </c>
      <c r="GI60" s="187">
        <f t="shared" si="101"/>
        <v>0.6</v>
      </c>
      <c r="GJ60" s="157"/>
    </row>
    <row r="61" spans="1:192" ht="37.799999999999997" customHeight="1" x14ac:dyDescent="0.2">
      <c r="A61" s="148">
        <v>53</v>
      </c>
      <c r="B61" s="133"/>
      <c r="C61" s="133"/>
      <c r="D61" s="274"/>
      <c r="E61" s="133"/>
      <c r="F61" s="275"/>
      <c r="G61" s="133"/>
      <c r="H61" s="133" t="s">
        <v>455</v>
      </c>
      <c r="I61" s="132"/>
      <c r="J61" s="132"/>
      <c r="K61" s="132"/>
      <c r="L61" s="132"/>
      <c r="M61" s="132"/>
      <c r="N61" s="132"/>
      <c r="O61" s="132"/>
      <c r="P61" s="132"/>
      <c r="Q61" s="132"/>
      <c r="R61" s="132"/>
      <c r="S61" s="132"/>
      <c r="T61" s="132"/>
      <c r="U61" s="132"/>
      <c r="V61" s="132"/>
      <c r="W61" s="132"/>
      <c r="X61" s="132"/>
      <c r="Y61" s="132"/>
      <c r="Z61" s="132"/>
      <c r="AA61" s="132"/>
      <c r="AB61" s="132"/>
      <c r="AC61" s="155">
        <f t="shared" si="0"/>
        <v>0</v>
      </c>
      <c r="AD61" s="149">
        <f t="shared" si="1"/>
        <v>1</v>
      </c>
      <c r="AE61" s="155" t="str">
        <f t="shared" si="2"/>
        <v>3 - Moderado</v>
      </c>
      <c r="AF61" s="149">
        <f t="shared" si="3"/>
        <v>0.6</v>
      </c>
      <c r="AG61" s="156" t="str">
        <f t="shared" si="89"/>
        <v/>
      </c>
      <c r="AH61" s="149">
        <f t="shared" si="4"/>
        <v>0.6</v>
      </c>
      <c r="AI61" s="133"/>
      <c r="AJ61" s="133"/>
      <c r="AK61" s="133"/>
      <c r="AL61" s="133"/>
      <c r="AM61" s="134"/>
      <c r="AN61" s="164"/>
      <c r="AO61" s="164"/>
      <c r="AP61" s="134"/>
      <c r="AQ61" s="134"/>
      <c r="AR61" s="164"/>
      <c r="AS61" s="164"/>
      <c r="AT61" s="134"/>
      <c r="AU61" s="134"/>
      <c r="AV61" s="164"/>
      <c r="AW61" s="164"/>
      <c r="AX61" s="134"/>
      <c r="AY61" s="134"/>
      <c r="AZ61" s="164"/>
      <c r="BA61" s="164"/>
      <c r="BB61" s="134"/>
      <c r="BC61" s="134"/>
      <c r="BD61" s="164"/>
      <c r="BE61" s="164"/>
      <c r="BF61" s="134"/>
      <c r="BG61" s="134"/>
      <c r="BH61" s="164"/>
      <c r="BI61" s="164"/>
      <c r="BJ61" s="134"/>
      <c r="BK61" s="134"/>
      <c r="BL61" s="164"/>
      <c r="BM61" s="164"/>
      <c r="BN61" s="134"/>
      <c r="BO61" s="134"/>
      <c r="BP61" s="164"/>
      <c r="BQ61" s="164"/>
      <c r="BR61" s="134"/>
      <c r="BS61" s="134"/>
      <c r="BT61" s="164"/>
      <c r="BU61" s="164"/>
      <c r="BV61" s="134"/>
      <c r="BW61" s="134"/>
      <c r="BX61" s="164"/>
      <c r="BY61" s="164"/>
      <c r="BZ61" s="134"/>
      <c r="CA61" s="134"/>
      <c r="CB61" s="164"/>
      <c r="CC61" s="164"/>
      <c r="CD61" s="134"/>
      <c r="CE61" s="134"/>
      <c r="CF61" s="164"/>
      <c r="CG61" s="164"/>
      <c r="CH61" s="134"/>
      <c r="CI61" s="164"/>
      <c r="CJ61" s="164"/>
      <c r="CK61" s="134"/>
      <c r="CL61" s="159" t="str">
        <f t="shared" si="90"/>
        <v>5 - Muy Alta</v>
      </c>
      <c r="CM61" s="165">
        <f t="shared" si="5"/>
        <v>1</v>
      </c>
      <c r="CN61" s="159" t="str">
        <f t="shared" si="91"/>
        <v>3 - Moderado</v>
      </c>
      <c r="CO61" s="165">
        <f t="shared" si="92"/>
        <v>0.6</v>
      </c>
      <c r="CP61" s="145" t="str">
        <f t="shared" si="6"/>
        <v>ALTO</v>
      </c>
      <c r="CQ61" s="149">
        <f t="shared" si="93"/>
        <v>0.6</v>
      </c>
      <c r="CR61" s="188"/>
      <c r="CS61" s="145">
        <f t="shared" si="94"/>
        <v>5</v>
      </c>
      <c r="CT61" s="134"/>
      <c r="CU61" s="188"/>
      <c r="CV61" s="188"/>
      <c r="CW61" s="158"/>
      <c r="CX61" s="160">
        <f t="shared" si="7"/>
        <v>0</v>
      </c>
      <c r="CY61" s="161">
        <f t="shared" si="95"/>
        <v>3</v>
      </c>
      <c r="CZ61" s="160" t="str">
        <f t="shared" si="96"/>
        <v>Moderado</v>
      </c>
      <c r="DA61" s="153">
        <f t="shared" si="97"/>
        <v>0.6</v>
      </c>
      <c r="DB61" s="154">
        <f t="shared" si="98"/>
        <v>0</v>
      </c>
      <c r="DC61" s="154">
        <f t="shared" si="8"/>
        <v>0</v>
      </c>
      <c r="DD61" s="160">
        <f t="shared" si="99"/>
        <v>0</v>
      </c>
      <c r="DE61" s="273">
        <f t="shared" si="9"/>
        <v>5</v>
      </c>
      <c r="DF61" s="187">
        <f t="shared" si="10"/>
        <v>1</v>
      </c>
      <c r="DG61" s="273">
        <f t="shared" si="100"/>
        <v>3</v>
      </c>
      <c r="DH61" s="273"/>
      <c r="DI61" s="187">
        <f t="shared" si="11"/>
        <v>0.6</v>
      </c>
      <c r="DJ61" s="154">
        <f t="shared" si="12"/>
        <v>0</v>
      </c>
      <c r="DK61" s="154">
        <f t="shared" si="13"/>
        <v>0</v>
      </c>
      <c r="DL61" s="160">
        <f t="shared" si="14"/>
        <v>0</v>
      </c>
      <c r="DM61" s="273">
        <f t="shared" si="15"/>
        <v>5</v>
      </c>
      <c r="DN61" s="187">
        <f t="shared" si="16"/>
        <v>1</v>
      </c>
      <c r="DO61" s="273">
        <f t="shared" si="17"/>
        <v>3</v>
      </c>
      <c r="DP61" s="187">
        <f t="shared" si="18"/>
        <v>0.6</v>
      </c>
      <c r="DQ61" s="154">
        <f t="shared" si="19"/>
        <v>0</v>
      </c>
      <c r="DR61" s="154">
        <f t="shared" si="20"/>
        <v>0</v>
      </c>
      <c r="DS61" s="160">
        <f t="shared" si="21"/>
        <v>0</v>
      </c>
      <c r="DT61" s="273">
        <f t="shared" si="22"/>
        <v>5</v>
      </c>
      <c r="DU61" s="187">
        <f t="shared" si="23"/>
        <v>1</v>
      </c>
      <c r="DV61" s="273">
        <f t="shared" si="24"/>
        <v>3</v>
      </c>
      <c r="DW61" s="187">
        <f t="shared" si="25"/>
        <v>0.6</v>
      </c>
      <c r="DX61" s="154">
        <f t="shared" si="26"/>
        <v>0</v>
      </c>
      <c r="DY61" s="154">
        <f t="shared" si="27"/>
        <v>0</v>
      </c>
      <c r="DZ61" s="160">
        <f t="shared" si="28"/>
        <v>0</v>
      </c>
      <c r="EA61" s="273">
        <f t="shared" si="29"/>
        <v>5</v>
      </c>
      <c r="EB61" s="187">
        <f t="shared" si="30"/>
        <v>1</v>
      </c>
      <c r="EC61" s="273">
        <f t="shared" si="31"/>
        <v>3</v>
      </c>
      <c r="ED61" s="187">
        <f t="shared" si="32"/>
        <v>0.6</v>
      </c>
      <c r="EE61" s="154">
        <f t="shared" si="33"/>
        <v>0</v>
      </c>
      <c r="EF61" s="154">
        <f t="shared" si="34"/>
        <v>0</v>
      </c>
      <c r="EG61" s="160">
        <f t="shared" si="35"/>
        <v>0</v>
      </c>
      <c r="EH61" s="273">
        <f t="shared" si="36"/>
        <v>5</v>
      </c>
      <c r="EI61" s="187">
        <f t="shared" si="37"/>
        <v>1</v>
      </c>
      <c r="EJ61" s="273">
        <f t="shared" si="38"/>
        <v>3</v>
      </c>
      <c r="EK61" s="187">
        <f t="shared" si="39"/>
        <v>0.6</v>
      </c>
      <c r="EL61" s="154">
        <f t="shared" si="40"/>
        <v>0</v>
      </c>
      <c r="EM61" s="154">
        <f t="shared" si="41"/>
        <v>0</v>
      </c>
      <c r="EN61" s="160">
        <f t="shared" si="42"/>
        <v>0</v>
      </c>
      <c r="EO61" s="273">
        <f t="shared" si="43"/>
        <v>5</v>
      </c>
      <c r="EP61" s="187">
        <f t="shared" si="44"/>
        <v>1</v>
      </c>
      <c r="EQ61" s="273">
        <f t="shared" si="45"/>
        <v>3</v>
      </c>
      <c r="ER61" s="187">
        <f t="shared" si="46"/>
        <v>0.6</v>
      </c>
      <c r="ES61" s="154">
        <f t="shared" si="47"/>
        <v>0</v>
      </c>
      <c r="ET61" s="154">
        <f t="shared" si="48"/>
        <v>0</v>
      </c>
      <c r="EU61" s="160">
        <f t="shared" si="49"/>
        <v>0</v>
      </c>
      <c r="EV61" s="273">
        <f t="shared" si="50"/>
        <v>5</v>
      </c>
      <c r="EW61" s="187">
        <f t="shared" si="51"/>
        <v>1</v>
      </c>
      <c r="EX61" s="273">
        <f t="shared" si="52"/>
        <v>3</v>
      </c>
      <c r="EY61" s="187">
        <f t="shared" si="53"/>
        <v>0.6</v>
      </c>
      <c r="EZ61" s="154">
        <f t="shared" si="54"/>
        <v>0</v>
      </c>
      <c r="FA61" s="154">
        <f t="shared" si="55"/>
        <v>0</v>
      </c>
      <c r="FB61" s="160">
        <f t="shared" si="56"/>
        <v>0</v>
      </c>
      <c r="FC61" s="273">
        <f t="shared" si="57"/>
        <v>5</v>
      </c>
      <c r="FD61" s="187">
        <f t="shared" si="58"/>
        <v>1</v>
      </c>
      <c r="FE61" s="273">
        <f t="shared" si="59"/>
        <v>3</v>
      </c>
      <c r="FF61" s="187">
        <f t="shared" si="60"/>
        <v>0.6</v>
      </c>
      <c r="FG61" s="154">
        <f t="shared" si="61"/>
        <v>0</v>
      </c>
      <c r="FH61" s="154">
        <f t="shared" si="62"/>
        <v>0</v>
      </c>
      <c r="FI61" s="160">
        <f t="shared" si="63"/>
        <v>0</v>
      </c>
      <c r="FJ61" s="273">
        <f t="shared" si="64"/>
        <v>5</v>
      </c>
      <c r="FK61" s="187">
        <f t="shared" si="65"/>
        <v>1</v>
      </c>
      <c r="FL61" s="273">
        <f t="shared" si="66"/>
        <v>3</v>
      </c>
      <c r="FM61" s="187">
        <f t="shared" si="67"/>
        <v>0.6</v>
      </c>
      <c r="FN61" s="154">
        <f t="shared" si="68"/>
        <v>0</v>
      </c>
      <c r="FO61" s="154">
        <f t="shared" si="69"/>
        <v>0</v>
      </c>
      <c r="FP61" s="160">
        <f t="shared" si="70"/>
        <v>0</v>
      </c>
      <c r="FQ61" s="273">
        <f t="shared" si="71"/>
        <v>5</v>
      </c>
      <c r="FR61" s="187">
        <f t="shared" si="72"/>
        <v>1</v>
      </c>
      <c r="FS61" s="273">
        <f t="shared" si="73"/>
        <v>3</v>
      </c>
      <c r="FT61" s="187">
        <f t="shared" si="74"/>
        <v>0.6</v>
      </c>
      <c r="FU61" s="154">
        <f t="shared" si="75"/>
        <v>0</v>
      </c>
      <c r="FV61" s="154">
        <f t="shared" si="76"/>
        <v>0</v>
      </c>
      <c r="FW61" s="160">
        <f t="shared" si="77"/>
        <v>0</v>
      </c>
      <c r="FX61" s="273">
        <f t="shared" si="78"/>
        <v>5</v>
      </c>
      <c r="FY61" s="187">
        <f t="shared" si="79"/>
        <v>1</v>
      </c>
      <c r="FZ61" s="273">
        <f t="shared" si="80"/>
        <v>3</v>
      </c>
      <c r="GA61" s="187">
        <f t="shared" si="81"/>
        <v>0.6</v>
      </c>
      <c r="GB61" s="154">
        <f t="shared" si="82"/>
        <v>0</v>
      </c>
      <c r="GC61" s="154">
        <f t="shared" si="83"/>
        <v>0</v>
      </c>
      <c r="GD61" s="160">
        <f t="shared" si="84"/>
        <v>0</v>
      </c>
      <c r="GE61" s="273">
        <f t="shared" si="85"/>
        <v>5</v>
      </c>
      <c r="GF61" s="187">
        <f t="shared" si="86"/>
        <v>1</v>
      </c>
      <c r="GG61" s="273">
        <f t="shared" si="87"/>
        <v>3</v>
      </c>
      <c r="GH61" s="187">
        <f t="shared" si="88"/>
        <v>0.6</v>
      </c>
      <c r="GI61" s="187">
        <f t="shared" si="101"/>
        <v>0.6</v>
      </c>
      <c r="GJ61" s="157"/>
    </row>
    <row r="62" spans="1:192" ht="37.799999999999997" customHeight="1" x14ac:dyDescent="0.2">
      <c r="A62" s="148">
        <v>54</v>
      </c>
      <c r="B62" s="133"/>
      <c r="C62" s="133"/>
      <c r="D62" s="274"/>
      <c r="E62" s="133"/>
      <c r="F62" s="275"/>
      <c r="G62" s="133"/>
      <c r="H62" s="133" t="s">
        <v>455</v>
      </c>
      <c r="I62" s="132"/>
      <c r="J62" s="132"/>
      <c r="K62" s="132"/>
      <c r="L62" s="132"/>
      <c r="M62" s="132"/>
      <c r="N62" s="132"/>
      <c r="O62" s="132"/>
      <c r="P62" s="132"/>
      <c r="Q62" s="132"/>
      <c r="R62" s="132"/>
      <c r="S62" s="132"/>
      <c r="T62" s="132"/>
      <c r="U62" s="132"/>
      <c r="V62" s="132"/>
      <c r="W62" s="132"/>
      <c r="X62" s="132"/>
      <c r="Y62" s="132"/>
      <c r="Z62" s="132"/>
      <c r="AA62" s="132"/>
      <c r="AB62" s="132"/>
      <c r="AC62" s="155">
        <f t="shared" si="0"/>
        <v>0</v>
      </c>
      <c r="AD62" s="149">
        <f t="shared" si="1"/>
        <v>1</v>
      </c>
      <c r="AE62" s="155" t="str">
        <f t="shared" si="2"/>
        <v>3 - Moderado</v>
      </c>
      <c r="AF62" s="149">
        <f t="shared" si="3"/>
        <v>0.6</v>
      </c>
      <c r="AG62" s="156" t="str">
        <f t="shared" si="89"/>
        <v/>
      </c>
      <c r="AH62" s="149">
        <f t="shared" si="4"/>
        <v>0.6</v>
      </c>
      <c r="AI62" s="133"/>
      <c r="AJ62" s="133"/>
      <c r="AK62" s="133"/>
      <c r="AL62" s="133"/>
      <c r="AM62" s="134"/>
      <c r="AN62" s="164"/>
      <c r="AO62" s="164"/>
      <c r="AP62" s="134"/>
      <c r="AQ62" s="134"/>
      <c r="AR62" s="164"/>
      <c r="AS62" s="164"/>
      <c r="AT62" s="134"/>
      <c r="AU62" s="134"/>
      <c r="AV62" s="164"/>
      <c r="AW62" s="164"/>
      <c r="AX62" s="134"/>
      <c r="AY62" s="134"/>
      <c r="AZ62" s="164"/>
      <c r="BA62" s="164"/>
      <c r="BB62" s="134"/>
      <c r="BC62" s="134"/>
      <c r="BD62" s="164"/>
      <c r="BE62" s="164"/>
      <c r="BF62" s="134"/>
      <c r="BG62" s="134"/>
      <c r="BH62" s="164"/>
      <c r="BI62" s="164"/>
      <c r="BJ62" s="134"/>
      <c r="BK62" s="134"/>
      <c r="BL62" s="164"/>
      <c r="BM62" s="164"/>
      <c r="BN62" s="134"/>
      <c r="BO62" s="134"/>
      <c r="BP62" s="164"/>
      <c r="BQ62" s="164"/>
      <c r="BR62" s="134"/>
      <c r="BS62" s="134"/>
      <c r="BT62" s="164"/>
      <c r="BU62" s="164"/>
      <c r="BV62" s="134"/>
      <c r="BW62" s="134"/>
      <c r="BX62" s="164"/>
      <c r="BY62" s="164"/>
      <c r="BZ62" s="134"/>
      <c r="CA62" s="134"/>
      <c r="CB62" s="164"/>
      <c r="CC62" s="164"/>
      <c r="CD62" s="134"/>
      <c r="CE62" s="134"/>
      <c r="CF62" s="164"/>
      <c r="CG62" s="164"/>
      <c r="CH62" s="134"/>
      <c r="CI62" s="164"/>
      <c r="CJ62" s="164"/>
      <c r="CK62" s="134"/>
      <c r="CL62" s="159" t="str">
        <f t="shared" si="90"/>
        <v>5 - Muy Alta</v>
      </c>
      <c r="CM62" s="165">
        <f t="shared" si="5"/>
        <v>1</v>
      </c>
      <c r="CN62" s="159" t="str">
        <f t="shared" si="91"/>
        <v>3 - Moderado</v>
      </c>
      <c r="CO62" s="165">
        <f t="shared" si="92"/>
        <v>0.6</v>
      </c>
      <c r="CP62" s="145" t="str">
        <f t="shared" si="6"/>
        <v>ALTO</v>
      </c>
      <c r="CQ62" s="149">
        <f t="shared" si="93"/>
        <v>0.6</v>
      </c>
      <c r="CR62" s="188"/>
      <c r="CS62" s="145">
        <f t="shared" si="94"/>
        <v>5</v>
      </c>
      <c r="CT62" s="134"/>
      <c r="CU62" s="188"/>
      <c r="CV62" s="188"/>
      <c r="CW62" s="158"/>
      <c r="CX62" s="160">
        <f t="shared" si="7"/>
        <v>0</v>
      </c>
      <c r="CY62" s="161">
        <f t="shared" si="95"/>
        <v>3</v>
      </c>
      <c r="CZ62" s="160" t="str">
        <f t="shared" si="96"/>
        <v>Moderado</v>
      </c>
      <c r="DA62" s="153">
        <f t="shared" si="97"/>
        <v>0.6</v>
      </c>
      <c r="DB62" s="154">
        <f t="shared" si="98"/>
        <v>0</v>
      </c>
      <c r="DC62" s="154">
        <f t="shared" si="8"/>
        <v>0</v>
      </c>
      <c r="DD62" s="160">
        <f t="shared" si="99"/>
        <v>0</v>
      </c>
      <c r="DE62" s="273">
        <f t="shared" si="9"/>
        <v>5</v>
      </c>
      <c r="DF62" s="187">
        <f t="shared" si="10"/>
        <v>1</v>
      </c>
      <c r="DG62" s="273">
        <f t="shared" si="100"/>
        <v>3</v>
      </c>
      <c r="DH62" s="273"/>
      <c r="DI62" s="187">
        <f t="shared" si="11"/>
        <v>0.6</v>
      </c>
      <c r="DJ62" s="154">
        <f t="shared" si="12"/>
        <v>0</v>
      </c>
      <c r="DK62" s="154">
        <f t="shared" si="13"/>
        <v>0</v>
      </c>
      <c r="DL62" s="160">
        <f t="shared" si="14"/>
        <v>0</v>
      </c>
      <c r="DM62" s="273">
        <f t="shared" si="15"/>
        <v>5</v>
      </c>
      <c r="DN62" s="187">
        <f t="shared" si="16"/>
        <v>1</v>
      </c>
      <c r="DO62" s="273">
        <f t="shared" si="17"/>
        <v>3</v>
      </c>
      <c r="DP62" s="187">
        <f t="shared" si="18"/>
        <v>0.6</v>
      </c>
      <c r="DQ62" s="154">
        <f t="shared" si="19"/>
        <v>0</v>
      </c>
      <c r="DR62" s="154">
        <f t="shared" si="20"/>
        <v>0</v>
      </c>
      <c r="DS62" s="160">
        <f t="shared" si="21"/>
        <v>0</v>
      </c>
      <c r="DT62" s="273">
        <f t="shared" si="22"/>
        <v>5</v>
      </c>
      <c r="DU62" s="187">
        <f t="shared" si="23"/>
        <v>1</v>
      </c>
      <c r="DV62" s="273">
        <f t="shared" si="24"/>
        <v>3</v>
      </c>
      <c r="DW62" s="187">
        <f t="shared" si="25"/>
        <v>0.6</v>
      </c>
      <c r="DX62" s="154">
        <f t="shared" si="26"/>
        <v>0</v>
      </c>
      <c r="DY62" s="154">
        <f t="shared" si="27"/>
        <v>0</v>
      </c>
      <c r="DZ62" s="160">
        <f t="shared" si="28"/>
        <v>0</v>
      </c>
      <c r="EA62" s="273">
        <f t="shared" si="29"/>
        <v>5</v>
      </c>
      <c r="EB62" s="187">
        <f t="shared" si="30"/>
        <v>1</v>
      </c>
      <c r="EC62" s="273">
        <f t="shared" si="31"/>
        <v>3</v>
      </c>
      <c r="ED62" s="187">
        <f t="shared" si="32"/>
        <v>0.6</v>
      </c>
      <c r="EE62" s="154">
        <f t="shared" si="33"/>
        <v>0</v>
      </c>
      <c r="EF62" s="154">
        <f t="shared" si="34"/>
        <v>0</v>
      </c>
      <c r="EG62" s="160">
        <f t="shared" si="35"/>
        <v>0</v>
      </c>
      <c r="EH62" s="273">
        <f t="shared" si="36"/>
        <v>5</v>
      </c>
      <c r="EI62" s="187">
        <f t="shared" si="37"/>
        <v>1</v>
      </c>
      <c r="EJ62" s="273">
        <f t="shared" si="38"/>
        <v>3</v>
      </c>
      <c r="EK62" s="187">
        <f t="shared" si="39"/>
        <v>0.6</v>
      </c>
      <c r="EL62" s="154">
        <f t="shared" si="40"/>
        <v>0</v>
      </c>
      <c r="EM62" s="154">
        <f t="shared" si="41"/>
        <v>0</v>
      </c>
      <c r="EN62" s="160">
        <f t="shared" si="42"/>
        <v>0</v>
      </c>
      <c r="EO62" s="273">
        <f t="shared" si="43"/>
        <v>5</v>
      </c>
      <c r="EP62" s="187">
        <f t="shared" si="44"/>
        <v>1</v>
      </c>
      <c r="EQ62" s="273">
        <f t="shared" si="45"/>
        <v>3</v>
      </c>
      <c r="ER62" s="187">
        <f t="shared" si="46"/>
        <v>0.6</v>
      </c>
      <c r="ES62" s="154">
        <f t="shared" si="47"/>
        <v>0</v>
      </c>
      <c r="ET62" s="154">
        <f t="shared" si="48"/>
        <v>0</v>
      </c>
      <c r="EU62" s="160">
        <f t="shared" si="49"/>
        <v>0</v>
      </c>
      <c r="EV62" s="273">
        <f t="shared" si="50"/>
        <v>5</v>
      </c>
      <c r="EW62" s="187">
        <f t="shared" si="51"/>
        <v>1</v>
      </c>
      <c r="EX62" s="273">
        <f t="shared" si="52"/>
        <v>3</v>
      </c>
      <c r="EY62" s="187">
        <f t="shared" si="53"/>
        <v>0.6</v>
      </c>
      <c r="EZ62" s="154">
        <f t="shared" si="54"/>
        <v>0</v>
      </c>
      <c r="FA62" s="154">
        <f t="shared" si="55"/>
        <v>0</v>
      </c>
      <c r="FB62" s="160">
        <f t="shared" si="56"/>
        <v>0</v>
      </c>
      <c r="FC62" s="273">
        <f t="shared" si="57"/>
        <v>5</v>
      </c>
      <c r="FD62" s="187">
        <f t="shared" si="58"/>
        <v>1</v>
      </c>
      <c r="FE62" s="273">
        <f t="shared" si="59"/>
        <v>3</v>
      </c>
      <c r="FF62" s="187">
        <f t="shared" si="60"/>
        <v>0.6</v>
      </c>
      <c r="FG62" s="154">
        <f t="shared" si="61"/>
        <v>0</v>
      </c>
      <c r="FH62" s="154">
        <f t="shared" si="62"/>
        <v>0</v>
      </c>
      <c r="FI62" s="160">
        <f t="shared" si="63"/>
        <v>0</v>
      </c>
      <c r="FJ62" s="273">
        <f t="shared" si="64"/>
        <v>5</v>
      </c>
      <c r="FK62" s="187">
        <f t="shared" si="65"/>
        <v>1</v>
      </c>
      <c r="FL62" s="273">
        <f t="shared" si="66"/>
        <v>3</v>
      </c>
      <c r="FM62" s="187">
        <f t="shared" si="67"/>
        <v>0.6</v>
      </c>
      <c r="FN62" s="154">
        <f t="shared" si="68"/>
        <v>0</v>
      </c>
      <c r="FO62" s="154">
        <f t="shared" si="69"/>
        <v>0</v>
      </c>
      <c r="FP62" s="160">
        <f t="shared" si="70"/>
        <v>0</v>
      </c>
      <c r="FQ62" s="273">
        <f t="shared" si="71"/>
        <v>5</v>
      </c>
      <c r="FR62" s="187">
        <f t="shared" si="72"/>
        <v>1</v>
      </c>
      <c r="FS62" s="273">
        <f t="shared" si="73"/>
        <v>3</v>
      </c>
      <c r="FT62" s="187">
        <f t="shared" si="74"/>
        <v>0.6</v>
      </c>
      <c r="FU62" s="154">
        <f t="shared" si="75"/>
        <v>0</v>
      </c>
      <c r="FV62" s="154">
        <f t="shared" si="76"/>
        <v>0</v>
      </c>
      <c r="FW62" s="160">
        <f t="shared" si="77"/>
        <v>0</v>
      </c>
      <c r="FX62" s="273">
        <f t="shared" si="78"/>
        <v>5</v>
      </c>
      <c r="FY62" s="187">
        <f t="shared" si="79"/>
        <v>1</v>
      </c>
      <c r="FZ62" s="273">
        <f t="shared" si="80"/>
        <v>3</v>
      </c>
      <c r="GA62" s="187">
        <f t="shared" si="81"/>
        <v>0.6</v>
      </c>
      <c r="GB62" s="154">
        <f t="shared" si="82"/>
        <v>0</v>
      </c>
      <c r="GC62" s="154">
        <f t="shared" si="83"/>
        <v>0</v>
      </c>
      <c r="GD62" s="160">
        <f t="shared" si="84"/>
        <v>0</v>
      </c>
      <c r="GE62" s="273">
        <f t="shared" si="85"/>
        <v>5</v>
      </c>
      <c r="GF62" s="187">
        <f t="shared" si="86"/>
        <v>1</v>
      </c>
      <c r="GG62" s="273">
        <f t="shared" si="87"/>
        <v>3</v>
      </c>
      <c r="GH62" s="187">
        <f t="shared" si="88"/>
        <v>0.6</v>
      </c>
      <c r="GI62" s="187">
        <f t="shared" si="101"/>
        <v>0.6</v>
      </c>
      <c r="GJ62" s="157"/>
    </row>
    <row r="63" spans="1:192" ht="37.799999999999997" customHeight="1" x14ac:dyDescent="0.2">
      <c r="A63" s="148">
        <v>55</v>
      </c>
      <c r="B63" s="133"/>
      <c r="C63" s="133"/>
      <c r="D63" s="274"/>
      <c r="E63" s="133"/>
      <c r="F63" s="275"/>
      <c r="G63" s="133"/>
      <c r="H63" s="133" t="s">
        <v>455</v>
      </c>
      <c r="I63" s="132"/>
      <c r="J63" s="132"/>
      <c r="K63" s="132"/>
      <c r="L63" s="132"/>
      <c r="M63" s="132"/>
      <c r="N63" s="132"/>
      <c r="O63" s="132"/>
      <c r="P63" s="132"/>
      <c r="Q63" s="132"/>
      <c r="R63" s="132"/>
      <c r="S63" s="132"/>
      <c r="T63" s="132"/>
      <c r="U63" s="132"/>
      <c r="V63" s="132"/>
      <c r="W63" s="132"/>
      <c r="X63" s="132"/>
      <c r="Y63" s="132"/>
      <c r="Z63" s="132"/>
      <c r="AA63" s="132"/>
      <c r="AB63" s="132"/>
      <c r="AC63" s="155">
        <f t="shared" si="0"/>
        <v>0</v>
      </c>
      <c r="AD63" s="149">
        <f t="shared" si="1"/>
        <v>1</v>
      </c>
      <c r="AE63" s="155" t="str">
        <f t="shared" si="2"/>
        <v>3 - Moderado</v>
      </c>
      <c r="AF63" s="149">
        <f t="shared" si="3"/>
        <v>0.6</v>
      </c>
      <c r="AG63" s="156" t="str">
        <f t="shared" si="89"/>
        <v/>
      </c>
      <c r="AH63" s="149">
        <f t="shared" si="4"/>
        <v>0.6</v>
      </c>
      <c r="AI63" s="133"/>
      <c r="AJ63" s="133"/>
      <c r="AK63" s="133"/>
      <c r="AL63" s="133"/>
      <c r="AM63" s="134"/>
      <c r="AN63" s="164"/>
      <c r="AO63" s="164"/>
      <c r="AP63" s="134"/>
      <c r="AQ63" s="134"/>
      <c r="AR63" s="164"/>
      <c r="AS63" s="164"/>
      <c r="AT63" s="134"/>
      <c r="AU63" s="134"/>
      <c r="AV63" s="164"/>
      <c r="AW63" s="164"/>
      <c r="AX63" s="134"/>
      <c r="AY63" s="134"/>
      <c r="AZ63" s="164"/>
      <c r="BA63" s="164"/>
      <c r="BB63" s="134"/>
      <c r="BC63" s="134"/>
      <c r="BD63" s="164"/>
      <c r="BE63" s="164"/>
      <c r="BF63" s="134"/>
      <c r="BG63" s="134"/>
      <c r="BH63" s="164"/>
      <c r="BI63" s="164"/>
      <c r="BJ63" s="134"/>
      <c r="BK63" s="134"/>
      <c r="BL63" s="164"/>
      <c r="BM63" s="164"/>
      <c r="BN63" s="134"/>
      <c r="BO63" s="134"/>
      <c r="BP63" s="164"/>
      <c r="BQ63" s="164"/>
      <c r="BR63" s="134"/>
      <c r="BS63" s="134"/>
      <c r="BT63" s="164"/>
      <c r="BU63" s="164"/>
      <c r="BV63" s="134"/>
      <c r="BW63" s="134"/>
      <c r="BX63" s="164"/>
      <c r="BY63" s="164"/>
      <c r="BZ63" s="134"/>
      <c r="CA63" s="134"/>
      <c r="CB63" s="164"/>
      <c r="CC63" s="164"/>
      <c r="CD63" s="134"/>
      <c r="CE63" s="134"/>
      <c r="CF63" s="164"/>
      <c r="CG63" s="164"/>
      <c r="CH63" s="134"/>
      <c r="CI63" s="164"/>
      <c r="CJ63" s="164"/>
      <c r="CK63" s="134"/>
      <c r="CL63" s="159" t="str">
        <f t="shared" si="90"/>
        <v>5 - Muy Alta</v>
      </c>
      <c r="CM63" s="165">
        <f t="shared" si="5"/>
        <v>1</v>
      </c>
      <c r="CN63" s="159" t="str">
        <f t="shared" si="91"/>
        <v>3 - Moderado</v>
      </c>
      <c r="CO63" s="165">
        <f t="shared" si="92"/>
        <v>0.6</v>
      </c>
      <c r="CP63" s="145" t="str">
        <f t="shared" si="6"/>
        <v>ALTO</v>
      </c>
      <c r="CQ63" s="149">
        <f t="shared" si="93"/>
        <v>0.6</v>
      </c>
      <c r="CR63" s="188"/>
      <c r="CS63" s="145">
        <f t="shared" si="94"/>
        <v>5</v>
      </c>
      <c r="CT63" s="134"/>
      <c r="CU63" s="188"/>
      <c r="CV63" s="188"/>
      <c r="CW63" s="158"/>
      <c r="CX63" s="160">
        <f t="shared" si="7"/>
        <v>0</v>
      </c>
      <c r="CY63" s="161">
        <f t="shared" si="95"/>
        <v>3</v>
      </c>
      <c r="CZ63" s="160" t="str">
        <f t="shared" si="96"/>
        <v>Moderado</v>
      </c>
      <c r="DA63" s="153">
        <f t="shared" si="97"/>
        <v>0.6</v>
      </c>
      <c r="DB63" s="154">
        <f t="shared" si="98"/>
        <v>0</v>
      </c>
      <c r="DC63" s="154">
        <f t="shared" si="8"/>
        <v>0</v>
      </c>
      <c r="DD63" s="160">
        <f t="shared" si="99"/>
        <v>0</v>
      </c>
      <c r="DE63" s="273">
        <f t="shared" si="9"/>
        <v>5</v>
      </c>
      <c r="DF63" s="187">
        <f t="shared" si="10"/>
        <v>1</v>
      </c>
      <c r="DG63" s="273">
        <f t="shared" si="100"/>
        <v>3</v>
      </c>
      <c r="DH63" s="273"/>
      <c r="DI63" s="187">
        <f t="shared" si="11"/>
        <v>0.6</v>
      </c>
      <c r="DJ63" s="154">
        <f t="shared" si="12"/>
        <v>0</v>
      </c>
      <c r="DK63" s="154">
        <f t="shared" si="13"/>
        <v>0</v>
      </c>
      <c r="DL63" s="160">
        <f t="shared" si="14"/>
        <v>0</v>
      </c>
      <c r="DM63" s="273">
        <f t="shared" si="15"/>
        <v>5</v>
      </c>
      <c r="DN63" s="187">
        <f t="shared" si="16"/>
        <v>1</v>
      </c>
      <c r="DO63" s="273">
        <f t="shared" si="17"/>
        <v>3</v>
      </c>
      <c r="DP63" s="187">
        <f t="shared" si="18"/>
        <v>0.6</v>
      </c>
      <c r="DQ63" s="154">
        <f t="shared" si="19"/>
        <v>0</v>
      </c>
      <c r="DR63" s="154">
        <f t="shared" si="20"/>
        <v>0</v>
      </c>
      <c r="DS63" s="160">
        <f t="shared" si="21"/>
        <v>0</v>
      </c>
      <c r="DT63" s="273">
        <f t="shared" si="22"/>
        <v>5</v>
      </c>
      <c r="DU63" s="187">
        <f t="shared" si="23"/>
        <v>1</v>
      </c>
      <c r="DV63" s="273">
        <f t="shared" si="24"/>
        <v>3</v>
      </c>
      <c r="DW63" s="187">
        <f t="shared" si="25"/>
        <v>0.6</v>
      </c>
      <c r="DX63" s="154">
        <f t="shared" si="26"/>
        <v>0</v>
      </c>
      <c r="DY63" s="154">
        <f t="shared" si="27"/>
        <v>0</v>
      </c>
      <c r="DZ63" s="160">
        <f t="shared" si="28"/>
        <v>0</v>
      </c>
      <c r="EA63" s="273">
        <f t="shared" si="29"/>
        <v>5</v>
      </c>
      <c r="EB63" s="187">
        <f t="shared" si="30"/>
        <v>1</v>
      </c>
      <c r="EC63" s="273">
        <f t="shared" si="31"/>
        <v>3</v>
      </c>
      <c r="ED63" s="187">
        <f t="shared" si="32"/>
        <v>0.6</v>
      </c>
      <c r="EE63" s="154">
        <f t="shared" si="33"/>
        <v>0</v>
      </c>
      <c r="EF63" s="154">
        <f t="shared" si="34"/>
        <v>0</v>
      </c>
      <c r="EG63" s="160">
        <f t="shared" si="35"/>
        <v>0</v>
      </c>
      <c r="EH63" s="273">
        <f t="shared" si="36"/>
        <v>5</v>
      </c>
      <c r="EI63" s="187">
        <f t="shared" si="37"/>
        <v>1</v>
      </c>
      <c r="EJ63" s="273">
        <f t="shared" si="38"/>
        <v>3</v>
      </c>
      <c r="EK63" s="187">
        <f t="shared" si="39"/>
        <v>0.6</v>
      </c>
      <c r="EL63" s="154">
        <f t="shared" si="40"/>
        <v>0</v>
      </c>
      <c r="EM63" s="154">
        <f t="shared" si="41"/>
        <v>0</v>
      </c>
      <c r="EN63" s="160">
        <f t="shared" si="42"/>
        <v>0</v>
      </c>
      <c r="EO63" s="273">
        <f t="shared" si="43"/>
        <v>5</v>
      </c>
      <c r="EP63" s="187">
        <f t="shared" si="44"/>
        <v>1</v>
      </c>
      <c r="EQ63" s="273">
        <f t="shared" si="45"/>
        <v>3</v>
      </c>
      <c r="ER63" s="187">
        <f t="shared" si="46"/>
        <v>0.6</v>
      </c>
      <c r="ES63" s="154">
        <f t="shared" si="47"/>
        <v>0</v>
      </c>
      <c r="ET63" s="154">
        <f t="shared" si="48"/>
        <v>0</v>
      </c>
      <c r="EU63" s="160">
        <f t="shared" si="49"/>
        <v>0</v>
      </c>
      <c r="EV63" s="273">
        <f t="shared" si="50"/>
        <v>5</v>
      </c>
      <c r="EW63" s="187">
        <f t="shared" si="51"/>
        <v>1</v>
      </c>
      <c r="EX63" s="273">
        <f t="shared" si="52"/>
        <v>3</v>
      </c>
      <c r="EY63" s="187">
        <f t="shared" si="53"/>
        <v>0.6</v>
      </c>
      <c r="EZ63" s="154">
        <f t="shared" si="54"/>
        <v>0</v>
      </c>
      <c r="FA63" s="154">
        <f t="shared" si="55"/>
        <v>0</v>
      </c>
      <c r="FB63" s="160">
        <f t="shared" si="56"/>
        <v>0</v>
      </c>
      <c r="FC63" s="273">
        <f t="shared" si="57"/>
        <v>5</v>
      </c>
      <c r="FD63" s="187">
        <f t="shared" si="58"/>
        <v>1</v>
      </c>
      <c r="FE63" s="273">
        <f t="shared" si="59"/>
        <v>3</v>
      </c>
      <c r="FF63" s="187">
        <f t="shared" si="60"/>
        <v>0.6</v>
      </c>
      <c r="FG63" s="154">
        <f t="shared" si="61"/>
        <v>0</v>
      </c>
      <c r="FH63" s="154">
        <f t="shared" si="62"/>
        <v>0</v>
      </c>
      <c r="FI63" s="160">
        <f t="shared" si="63"/>
        <v>0</v>
      </c>
      <c r="FJ63" s="273">
        <f t="shared" si="64"/>
        <v>5</v>
      </c>
      <c r="FK63" s="187">
        <f t="shared" si="65"/>
        <v>1</v>
      </c>
      <c r="FL63" s="273">
        <f t="shared" si="66"/>
        <v>3</v>
      </c>
      <c r="FM63" s="187">
        <f t="shared" si="67"/>
        <v>0.6</v>
      </c>
      <c r="FN63" s="154">
        <f t="shared" si="68"/>
        <v>0</v>
      </c>
      <c r="FO63" s="154">
        <f t="shared" si="69"/>
        <v>0</v>
      </c>
      <c r="FP63" s="160">
        <f t="shared" si="70"/>
        <v>0</v>
      </c>
      <c r="FQ63" s="273">
        <f t="shared" si="71"/>
        <v>5</v>
      </c>
      <c r="FR63" s="187">
        <f t="shared" si="72"/>
        <v>1</v>
      </c>
      <c r="FS63" s="273">
        <f t="shared" si="73"/>
        <v>3</v>
      </c>
      <c r="FT63" s="187">
        <f t="shared" si="74"/>
        <v>0.6</v>
      </c>
      <c r="FU63" s="154">
        <f t="shared" si="75"/>
        <v>0</v>
      </c>
      <c r="FV63" s="154">
        <f t="shared" si="76"/>
        <v>0</v>
      </c>
      <c r="FW63" s="160">
        <f t="shared" si="77"/>
        <v>0</v>
      </c>
      <c r="FX63" s="273">
        <f t="shared" si="78"/>
        <v>5</v>
      </c>
      <c r="FY63" s="187">
        <f t="shared" si="79"/>
        <v>1</v>
      </c>
      <c r="FZ63" s="273">
        <f t="shared" si="80"/>
        <v>3</v>
      </c>
      <c r="GA63" s="187">
        <f t="shared" si="81"/>
        <v>0.6</v>
      </c>
      <c r="GB63" s="154">
        <f t="shared" si="82"/>
        <v>0</v>
      </c>
      <c r="GC63" s="154">
        <f t="shared" si="83"/>
        <v>0</v>
      </c>
      <c r="GD63" s="160">
        <f t="shared" si="84"/>
        <v>0</v>
      </c>
      <c r="GE63" s="273">
        <f t="shared" si="85"/>
        <v>5</v>
      </c>
      <c r="GF63" s="187">
        <f t="shared" si="86"/>
        <v>1</v>
      </c>
      <c r="GG63" s="273">
        <f t="shared" si="87"/>
        <v>3</v>
      </c>
      <c r="GH63" s="187">
        <f t="shared" si="88"/>
        <v>0.6</v>
      </c>
      <c r="GI63" s="187">
        <f t="shared" si="101"/>
        <v>0.6</v>
      </c>
      <c r="GJ63" s="157"/>
    </row>
    <row r="64" spans="1:192" ht="37.799999999999997" customHeight="1" x14ac:dyDescent="0.2">
      <c r="A64" s="148">
        <v>56</v>
      </c>
      <c r="B64" s="133"/>
      <c r="C64" s="133"/>
      <c r="D64" s="274"/>
      <c r="E64" s="133"/>
      <c r="F64" s="275"/>
      <c r="G64" s="133"/>
      <c r="H64" s="133" t="s">
        <v>455</v>
      </c>
      <c r="I64" s="132"/>
      <c r="J64" s="132"/>
      <c r="K64" s="132"/>
      <c r="L64" s="132"/>
      <c r="M64" s="132"/>
      <c r="N64" s="132"/>
      <c r="O64" s="132"/>
      <c r="P64" s="132"/>
      <c r="Q64" s="132"/>
      <c r="R64" s="132"/>
      <c r="S64" s="132"/>
      <c r="T64" s="132"/>
      <c r="U64" s="132"/>
      <c r="V64" s="132"/>
      <c r="W64" s="132"/>
      <c r="X64" s="132"/>
      <c r="Y64" s="132"/>
      <c r="Z64" s="132"/>
      <c r="AA64" s="132"/>
      <c r="AB64" s="132"/>
      <c r="AC64" s="155">
        <f t="shared" si="0"/>
        <v>0</v>
      </c>
      <c r="AD64" s="149">
        <f t="shared" si="1"/>
        <v>1</v>
      </c>
      <c r="AE64" s="155" t="str">
        <f t="shared" si="2"/>
        <v>3 - Moderado</v>
      </c>
      <c r="AF64" s="149">
        <f t="shared" si="3"/>
        <v>0.6</v>
      </c>
      <c r="AG64" s="156" t="str">
        <f t="shared" si="89"/>
        <v/>
      </c>
      <c r="AH64" s="149">
        <f t="shared" si="4"/>
        <v>0.6</v>
      </c>
      <c r="AI64" s="133"/>
      <c r="AJ64" s="133"/>
      <c r="AK64" s="133"/>
      <c r="AL64" s="133"/>
      <c r="AM64" s="134"/>
      <c r="AN64" s="164"/>
      <c r="AO64" s="164"/>
      <c r="AP64" s="134"/>
      <c r="AQ64" s="134"/>
      <c r="AR64" s="164"/>
      <c r="AS64" s="164"/>
      <c r="AT64" s="134"/>
      <c r="AU64" s="134"/>
      <c r="AV64" s="164"/>
      <c r="AW64" s="164"/>
      <c r="AX64" s="134"/>
      <c r="AY64" s="134"/>
      <c r="AZ64" s="164"/>
      <c r="BA64" s="164"/>
      <c r="BB64" s="134"/>
      <c r="BC64" s="134"/>
      <c r="BD64" s="164"/>
      <c r="BE64" s="164"/>
      <c r="BF64" s="134"/>
      <c r="BG64" s="134"/>
      <c r="BH64" s="164"/>
      <c r="BI64" s="164"/>
      <c r="BJ64" s="134"/>
      <c r="BK64" s="134"/>
      <c r="BL64" s="164"/>
      <c r="BM64" s="164"/>
      <c r="BN64" s="134"/>
      <c r="BO64" s="134"/>
      <c r="BP64" s="164"/>
      <c r="BQ64" s="164"/>
      <c r="BR64" s="134"/>
      <c r="BS64" s="134"/>
      <c r="BT64" s="164"/>
      <c r="BU64" s="164"/>
      <c r="BV64" s="134"/>
      <c r="BW64" s="134"/>
      <c r="BX64" s="164"/>
      <c r="BY64" s="164"/>
      <c r="BZ64" s="134"/>
      <c r="CA64" s="134"/>
      <c r="CB64" s="164"/>
      <c r="CC64" s="164"/>
      <c r="CD64" s="134"/>
      <c r="CE64" s="134"/>
      <c r="CF64" s="164"/>
      <c r="CG64" s="164"/>
      <c r="CH64" s="134"/>
      <c r="CI64" s="164"/>
      <c r="CJ64" s="164"/>
      <c r="CK64" s="134"/>
      <c r="CL64" s="159" t="str">
        <f t="shared" si="90"/>
        <v>5 - Muy Alta</v>
      </c>
      <c r="CM64" s="165">
        <f t="shared" si="5"/>
        <v>1</v>
      </c>
      <c r="CN64" s="159" t="str">
        <f t="shared" si="91"/>
        <v>3 - Moderado</v>
      </c>
      <c r="CO64" s="165">
        <f t="shared" si="92"/>
        <v>0.6</v>
      </c>
      <c r="CP64" s="145" t="str">
        <f t="shared" si="6"/>
        <v>ALTO</v>
      </c>
      <c r="CQ64" s="149">
        <f t="shared" si="93"/>
        <v>0.6</v>
      </c>
      <c r="CR64" s="188"/>
      <c r="CS64" s="145">
        <f t="shared" si="94"/>
        <v>5</v>
      </c>
      <c r="CT64" s="134"/>
      <c r="CU64" s="188"/>
      <c r="CV64" s="188"/>
      <c r="CW64" s="158"/>
      <c r="CX64" s="160">
        <f t="shared" si="7"/>
        <v>0</v>
      </c>
      <c r="CY64" s="161">
        <f t="shared" si="95"/>
        <v>3</v>
      </c>
      <c r="CZ64" s="160" t="str">
        <f t="shared" si="96"/>
        <v>Moderado</v>
      </c>
      <c r="DA64" s="153">
        <f t="shared" si="97"/>
        <v>0.6</v>
      </c>
      <c r="DB64" s="154">
        <f t="shared" si="98"/>
        <v>0</v>
      </c>
      <c r="DC64" s="154">
        <f t="shared" si="8"/>
        <v>0</v>
      </c>
      <c r="DD64" s="160">
        <f t="shared" si="99"/>
        <v>0</v>
      </c>
      <c r="DE64" s="273">
        <f t="shared" si="9"/>
        <v>5</v>
      </c>
      <c r="DF64" s="187">
        <f t="shared" si="10"/>
        <v>1</v>
      </c>
      <c r="DG64" s="273">
        <f t="shared" si="100"/>
        <v>3</v>
      </c>
      <c r="DH64" s="273"/>
      <c r="DI64" s="187">
        <f t="shared" si="11"/>
        <v>0.6</v>
      </c>
      <c r="DJ64" s="154">
        <f t="shared" si="12"/>
        <v>0</v>
      </c>
      <c r="DK64" s="154">
        <f t="shared" si="13"/>
        <v>0</v>
      </c>
      <c r="DL64" s="160">
        <f t="shared" si="14"/>
        <v>0</v>
      </c>
      <c r="DM64" s="273">
        <f t="shared" si="15"/>
        <v>5</v>
      </c>
      <c r="DN64" s="187">
        <f t="shared" si="16"/>
        <v>1</v>
      </c>
      <c r="DO64" s="273">
        <f t="shared" si="17"/>
        <v>3</v>
      </c>
      <c r="DP64" s="187">
        <f t="shared" si="18"/>
        <v>0.6</v>
      </c>
      <c r="DQ64" s="154">
        <f t="shared" si="19"/>
        <v>0</v>
      </c>
      <c r="DR64" s="154">
        <f t="shared" si="20"/>
        <v>0</v>
      </c>
      <c r="DS64" s="160">
        <f t="shared" si="21"/>
        <v>0</v>
      </c>
      <c r="DT64" s="273">
        <f t="shared" si="22"/>
        <v>5</v>
      </c>
      <c r="DU64" s="187">
        <f t="shared" si="23"/>
        <v>1</v>
      </c>
      <c r="DV64" s="273">
        <f t="shared" si="24"/>
        <v>3</v>
      </c>
      <c r="DW64" s="187">
        <f t="shared" si="25"/>
        <v>0.6</v>
      </c>
      <c r="DX64" s="154">
        <f t="shared" si="26"/>
        <v>0</v>
      </c>
      <c r="DY64" s="154">
        <f t="shared" si="27"/>
        <v>0</v>
      </c>
      <c r="DZ64" s="160">
        <f t="shared" si="28"/>
        <v>0</v>
      </c>
      <c r="EA64" s="273">
        <f t="shared" si="29"/>
        <v>5</v>
      </c>
      <c r="EB64" s="187">
        <f t="shared" si="30"/>
        <v>1</v>
      </c>
      <c r="EC64" s="273">
        <f t="shared" si="31"/>
        <v>3</v>
      </c>
      <c r="ED64" s="187">
        <f t="shared" si="32"/>
        <v>0.6</v>
      </c>
      <c r="EE64" s="154">
        <f t="shared" si="33"/>
        <v>0</v>
      </c>
      <c r="EF64" s="154">
        <f t="shared" si="34"/>
        <v>0</v>
      </c>
      <c r="EG64" s="160">
        <f t="shared" si="35"/>
        <v>0</v>
      </c>
      <c r="EH64" s="273">
        <f t="shared" si="36"/>
        <v>5</v>
      </c>
      <c r="EI64" s="187">
        <f t="shared" si="37"/>
        <v>1</v>
      </c>
      <c r="EJ64" s="273">
        <f t="shared" si="38"/>
        <v>3</v>
      </c>
      <c r="EK64" s="187">
        <f t="shared" si="39"/>
        <v>0.6</v>
      </c>
      <c r="EL64" s="154">
        <f t="shared" si="40"/>
        <v>0</v>
      </c>
      <c r="EM64" s="154">
        <f t="shared" si="41"/>
        <v>0</v>
      </c>
      <c r="EN64" s="160">
        <f t="shared" si="42"/>
        <v>0</v>
      </c>
      <c r="EO64" s="273">
        <f t="shared" si="43"/>
        <v>5</v>
      </c>
      <c r="EP64" s="187">
        <f t="shared" si="44"/>
        <v>1</v>
      </c>
      <c r="EQ64" s="273">
        <f t="shared" si="45"/>
        <v>3</v>
      </c>
      <c r="ER64" s="187">
        <f t="shared" si="46"/>
        <v>0.6</v>
      </c>
      <c r="ES64" s="154">
        <f t="shared" si="47"/>
        <v>0</v>
      </c>
      <c r="ET64" s="154">
        <f t="shared" si="48"/>
        <v>0</v>
      </c>
      <c r="EU64" s="160">
        <f t="shared" si="49"/>
        <v>0</v>
      </c>
      <c r="EV64" s="273">
        <f t="shared" si="50"/>
        <v>5</v>
      </c>
      <c r="EW64" s="187">
        <f t="shared" si="51"/>
        <v>1</v>
      </c>
      <c r="EX64" s="273">
        <f t="shared" si="52"/>
        <v>3</v>
      </c>
      <c r="EY64" s="187">
        <f t="shared" si="53"/>
        <v>0.6</v>
      </c>
      <c r="EZ64" s="154">
        <f t="shared" si="54"/>
        <v>0</v>
      </c>
      <c r="FA64" s="154">
        <f t="shared" si="55"/>
        <v>0</v>
      </c>
      <c r="FB64" s="160">
        <f t="shared" si="56"/>
        <v>0</v>
      </c>
      <c r="FC64" s="273">
        <f t="shared" si="57"/>
        <v>5</v>
      </c>
      <c r="FD64" s="187">
        <f t="shared" si="58"/>
        <v>1</v>
      </c>
      <c r="FE64" s="273">
        <f t="shared" si="59"/>
        <v>3</v>
      </c>
      <c r="FF64" s="187">
        <f t="shared" si="60"/>
        <v>0.6</v>
      </c>
      <c r="FG64" s="154">
        <f t="shared" si="61"/>
        <v>0</v>
      </c>
      <c r="FH64" s="154">
        <f t="shared" si="62"/>
        <v>0</v>
      </c>
      <c r="FI64" s="160">
        <f t="shared" si="63"/>
        <v>0</v>
      </c>
      <c r="FJ64" s="273">
        <f t="shared" si="64"/>
        <v>5</v>
      </c>
      <c r="FK64" s="187">
        <f t="shared" si="65"/>
        <v>1</v>
      </c>
      <c r="FL64" s="273">
        <f t="shared" si="66"/>
        <v>3</v>
      </c>
      <c r="FM64" s="187">
        <f t="shared" si="67"/>
        <v>0.6</v>
      </c>
      <c r="FN64" s="154">
        <f t="shared" si="68"/>
        <v>0</v>
      </c>
      <c r="FO64" s="154">
        <f t="shared" si="69"/>
        <v>0</v>
      </c>
      <c r="FP64" s="160">
        <f t="shared" si="70"/>
        <v>0</v>
      </c>
      <c r="FQ64" s="273">
        <f t="shared" si="71"/>
        <v>5</v>
      </c>
      <c r="FR64" s="187">
        <f t="shared" si="72"/>
        <v>1</v>
      </c>
      <c r="FS64" s="273">
        <f t="shared" si="73"/>
        <v>3</v>
      </c>
      <c r="FT64" s="187">
        <f t="shared" si="74"/>
        <v>0.6</v>
      </c>
      <c r="FU64" s="154">
        <f t="shared" si="75"/>
        <v>0</v>
      </c>
      <c r="FV64" s="154">
        <f t="shared" si="76"/>
        <v>0</v>
      </c>
      <c r="FW64" s="160">
        <f t="shared" si="77"/>
        <v>0</v>
      </c>
      <c r="FX64" s="273">
        <f t="shared" si="78"/>
        <v>5</v>
      </c>
      <c r="FY64" s="187">
        <f t="shared" si="79"/>
        <v>1</v>
      </c>
      <c r="FZ64" s="273">
        <f t="shared" si="80"/>
        <v>3</v>
      </c>
      <c r="GA64" s="187">
        <f t="shared" si="81"/>
        <v>0.6</v>
      </c>
      <c r="GB64" s="154">
        <f t="shared" si="82"/>
        <v>0</v>
      </c>
      <c r="GC64" s="154">
        <f t="shared" si="83"/>
        <v>0</v>
      </c>
      <c r="GD64" s="160">
        <f t="shared" si="84"/>
        <v>0</v>
      </c>
      <c r="GE64" s="273">
        <f t="shared" si="85"/>
        <v>5</v>
      </c>
      <c r="GF64" s="187">
        <f t="shared" si="86"/>
        <v>1</v>
      </c>
      <c r="GG64" s="273">
        <f t="shared" si="87"/>
        <v>3</v>
      </c>
      <c r="GH64" s="187">
        <f t="shared" si="88"/>
        <v>0.6</v>
      </c>
      <c r="GI64" s="187">
        <f t="shared" si="101"/>
        <v>0.6</v>
      </c>
      <c r="GJ64" s="157"/>
    </row>
    <row r="65" spans="1:192" ht="37.799999999999997" customHeight="1" x14ac:dyDescent="0.2">
      <c r="A65" s="148">
        <v>57</v>
      </c>
      <c r="B65" s="133"/>
      <c r="C65" s="133"/>
      <c r="D65" s="274"/>
      <c r="E65" s="133"/>
      <c r="F65" s="275"/>
      <c r="G65" s="133"/>
      <c r="H65" s="133" t="s">
        <v>455</v>
      </c>
      <c r="I65" s="132"/>
      <c r="J65" s="132"/>
      <c r="K65" s="132"/>
      <c r="L65" s="132"/>
      <c r="M65" s="132"/>
      <c r="N65" s="132"/>
      <c r="O65" s="132"/>
      <c r="P65" s="132"/>
      <c r="Q65" s="132"/>
      <c r="R65" s="132"/>
      <c r="S65" s="132"/>
      <c r="T65" s="132"/>
      <c r="U65" s="132"/>
      <c r="V65" s="132"/>
      <c r="W65" s="132"/>
      <c r="X65" s="132"/>
      <c r="Y65" s="132"/>
      <c r="Z65" s="132"/>
      <c r="AA65" s="132"/>
      <c r="AB65" s="132"/>
      <c r="AC65" s="155">
        <f t="shared" si="0"/>
        <v>0</v>
      </c>
      <c r="AD65" s="149">
        <f t="shared" si="1"/>
        <v>1</v>
      </c>
      <c r="AE65" s="155" t="str">
        <f t="shared" si="2"/>
        <v>3 - Moderado</v>
      </c>
      <c r="AF65" s="149">
        <f t="shared" si="3"/>
        <v>0.6</v>
      </c>
      <c r="AG65" s="156" t="str">
        <f t="shared" si="89"/>
        <v/>
      </c>
      <c r="AH65" s="149">
        <f t="shared" si="4"/>
        <v>0.6</v>
      </c>
      <c r="AI65" s="133"/>
      <c r="AJ65" s="133"/>
      <c r="AK65" s="133"/>
      <c r="AL65" s="133"/>
      <c r="AM65" s="134"/>
      <c r="AN65" s="164"/>
      <c r="AO65" s="164"/>
      <c r="AP65" s="134"/>
      <c r="AQ65" s="134"/>
      <c r="AR65" s="164"/>
      <c r="AS65" s="164"/>
      <c r="AT65" s="134"/>
      <c r="AU65" s="134"/>
      <c r="AV65" s="164"/>
      <c r="AW65" s="164"/>
      <c r="AX65" s="134"/>
      <c r="AY65" s="134"/>
      <c r="AZ65" s="164"/>
      <c r="BA65" s="164"/>
      <c r="BB65" s="134"/>
      <c r="BC65" s="134"/>
      <c r="BD65" s="164"/>
      <c r="BE65" s="164"/>
      <c r="BF65" s="134"/>
      <c r="BG65" s="134"/>
      <c r="BH65" s="164"/>
      <c r="BI65" s="164"/>
      <c r="BJ65" s="134"/>
      <c r="BK65" s="134"/>
      <c r="BL65" s="164"/>
      <c r="BM65" s="164"/>
      <c r="BN65" s="134"/>
      <c r="BO65" s="134"/>
      <c r="BP65" s="164"/>
      <c r="BQ65" s="164"/>
      <c r="BR65" s="134"/>
      <c r="BS65" s="134"/>
      <c r="BT65" s="164"/>
      <c r="BU65" s="164"/>
      <c r="BV65" s="134"/>
      <c r="BW65" s="134"/>
      <c r="BX65" s="164"/>
      <c r="BY65" s="164"/>
      <c r="BZ65" s="134"/>
      <c r="CA65" s="134"/>
      <c r="CB65" s="164"/>
      <c r="CC65" s="164"/>
      <c r="CD65" s="134"/>
      <c r="CE65" s="134"/>
      <c r="CF65" s="164"/>
      <c r="CG65" s="164"/>
      <c r="CH65" s="134"/>
      <c r="CI65" s="164"/>
      <c r="CJ65" s="164"/>
      <c r="CK65" s="134"/>
      <c r="CL65" s="159" t="str">
        <f t="shared" si="90"/>
        <v>5 - Muy Alta</v>
      </c>
      <c r="CM65" s="165">
        <f t="shared" si="5"/>
        <v>1</v>
      </c>
      <c r="CN65" s="159" t="str">
        <f t="shared" si="91"/>
        <v>3 - Moderado</v>
      </c>
      <c r="CO65" s="165">
        <f t="shared" si="92"/>
        <v>0.6</v>
      </c>
      <c r="CP65" s="145" t="str">
        <f t="shared" si="6"/>
        <v>ALTO</v>
      </c>
      <c r="CQ65" s="149">
        <f t="shared" si="93"/>
        <v>0.6</v>
      </c>
      <c r="CR65" s="188"/>
      <c r="CS65" s="145">
        <f t="shared" si="94"/>
        <v>5</v>
      </c>
      <c r="CT65" s="134"/>
      <c r="CU65" s="188"/>
      <c r="CV65" s="188"/>
      <c r="CW65" s="158"/>
      <c r="CX65" s="160">
        <f t="shared" si="7"/>
        <v>0</v>
      </c>
      <c r="CY65" s="161">
        <f t="shared" si="95"/>
        <v>3</v>
      </c>
      <c r="CZ65" s="160" t="str">
        <f t="shared" si="96"/>
        <v>Moderado</v>
      </c>
      <c r="DA65" s="153">
        <f t="shared" si="97"/>
        <v>0.6</v>
      </c>
      <c r="DB65" s="154">
        <f t="shared" si="98"/>
        <v>0</v>
      </c>
      <c r="DC65" s="154">
        <f t="shared" si="8"/>
        <v>0</v>
      </c>
      <c r="DD65" s="160">
        <f t="shared" si="99"/>
        <v>0</v>
      </c>
      <c r="DE65" s="273">
        <f t="shared" si="9"/>
        <v>5</v>
      </c>
      <c r="DF65" s="187">
        <f t="shared" si="10"/>
        <v>1</v>
      </c>
      <c r="DG65" s="273">
        <f t="shared" si="100"/>
        <v>3</v>
      </c>
      <c r="DH65" s="273"/>
      <c r="DI65" s="187">
        <f t="shared" si="11"/>
        <v>0.6</v>
      </c>
      <c r="DJ65" s="154">
        <f t="shared" si="12"/>
        <v>0</v>
      </c>
      <c r="DK65" s="154">
        <f t="shared" si="13"/>
        <v>0</v>
      </c>
      <c r="DL65" s="160">
        <f t="shared" si="14"/>
        <v>0</v>
      </c>
      <c r="DM65" s="273">
        <f t="shared" si="15"/>
        <v>5</v>
      </c>
      <c r="DN65" s="187">
        <f t="shared" si="16"/>
        <v>1</v>
      </c>
      <c r="DO65" s="273">
        <f t="shared" si="17"/>
        <v>3</v>
      </c>
      <c r="DP65" s="187">
        <f t="shared" si="18"/>
        <v>0.6</v>
      </c>
      <c r="DQ65" s="154">
        <f t="shared" si="19"/>
        <v>0</v>
      </c>
      <c r="DR65" s="154">
        <f t="shared" si="20"/>
        <v>0</v>
      </c>
      <c r="DS65" s="160">
        <f t="shared" si="21"/>
        <v>0</v>
      </c>
      <c r="DT65" s="273">
        <f t="shared" si="22"/>
        <v>5</v>
      </c>
      <c r="DU65" s="187">
        <f t="shared" si="23"/>
        <v>1</v>
      </c>
      <c r="DV65" s="273">
        <f t="shared" si="24"/>
        <v>3</v>
      </c>
      <c r="DW65" s="187">
        <f t="shared" si="25"/>
        <v>0.6</v>
      </c>
      <c r="DX65" s="154">
        <f t="shared" si="26"/>
        <v>0</v>
      </c>
      <c r="DY65" s="154">
        <f t="shared" si="27"/>
        <v>0</v>
      </c>
      <c r="DZ65" s="160">
        <f t="shared" si="28"/>
        <v>0</v>
      </c>
      <c r="EA65" s="273">
        <f t="shared" si="29"/>
        <v>5</v>
      </c>
      <c r="EB65" s="187">
        <f t="shared" si="30"/>
        <v>1</v>
      </c>
      <c r="EC65" s="273">
        <f t="shared" si="31"/>
        <v>3</v>
      </c>
      <c r="ED65" s="187">
        <f t="shared" si="32"/>
        <v>0.6</v>
      </c>
      <c r="EE65" s="154">
        <f t="shared" si="33"/>
        <v>0</v>
      </c>
      <c r="EF65" s="154">
        <f t="shared" si="34"/>
        <v>0</v>
      </c>
      <c r="EG65" s="160">
        <f t="shared" si="35"/>
        <v>0</v>
      </c>
      <c r="EH65" s="273">
        <f t="shared" si="36"/>
        <v>5</v>
      </c>
      <c r="EI65" s="187">
        <f t="shared" si="37"/>
        <v>1</v>
      </c>
      <c r="EJ65" s="273">
        <f t="shared" si="38"/>
        <v>3</v>
      </c>
      <c r="EK65" s="187">
        <f t="shared" si="39"/>
        <v>0.6</v>
      </c>
      <c r="EL65" s="154">
        <f t="shared" si="40"/>
        <v>0</v>
      </c>
      <c r="EM65" s="154">
        <f t="shared" si="41"/>
        <v>0</v>
      </c>
      <c r="EN65" s="160">
        <f t="shared" si="42"/>
        <v>0</v>
      </c>
      <c r="EO65" s="273">
        <f t="shared" si="43"/>
        <v>5</v>
      </c>
      <c r="EP65" s="187">
        <f t="shared" si="44"/>
        <v>1</v>
      </c>
      <c r="EQ65" s="273">
        <f t="shared" si="45"/>
        <v>3</v>
      </c>
      <c r="ER65" s="187">
        <f t="shared" si="46"/>
        <v>0.6</v>
      </c>
      <c r="ES65" s="154">
        <f t="shared" si="47"/>
        <v>0</v>
      </c>
      <c r="ET65" s="154">
        <f t="shared" si="48"/>
        <v>0</v>
      </c>
      <c r="EU65" s="160">
        <f t="shared" si="49"/>
        <v>0</v>
      </c>
      <c r="EV65" s="273">
        <f t="shared" si="50"/>
        <v>5</v>
      </c>
      <c r="EW65" s="187">
        <f t="shared" si="51"/>
        <v>1</v>
      </c>
      <c r="EX65" s="273">
        <f t="shared" si="52"/>
        <v>3</v>
      </c>
      <c r="EY65" s="187">
        <f t="shared" si="53"/>
        <v>0.6</v>
      </c>
      <c r="EZ65" s="154">
        <f t="shared" si="54"/>
        <v>0</v>
      </c>
      <c r="FA65" s="154">
        <f t="shared" si="55"/>
        <v>0</v>
      </c>
      <c r="FB65" s="160">
        <f t="shared" si="56"/>
        <v>0</v>
      </c>
      <c r="FC65" s="273">
        <f t="shared" si="57"/>
        <v>5</v>
      </c>
      <c r="FD65" s="187">
        <f t="shared" si="58"/>
        <v>1</v>
      </c>
      <c r="FE65" s="273">
        <f t="shared" si="59"/>
        <v>3</v>
      </c>
      <c r="FF65" s="187">
        <f t="shared" si="60"/>
        <v>0.6</v>
      </c>
      <c r="FG65" s="154">
        <f t="shared" si="61"/>
        <v>0</v>
      </c>
      <c r="FH65" s="154">
        <f t="shared" si="62"/>
        <v>0</v>
      </c>
      <c r="FI65" s="160">
        <f t="shared" si="63"/>
        <v>0</v>
      </c>
      <c r="FJ65" s="273">
        <f t="shared" si="64"/>
        <v>5</v>
      </c>
      <c r="FK65" s="187">
        <f t="shared" si="65"/>
        <v>1</v>
      </c>
      <c r="FL65" s="273">
        <f t="shared" si="66"/>
        <v>3</v>
      </c>
      <c r="FM65" s="187">
        <f t="shared" si="67"/>
        <v>0.6</v>
      </c>
      <c r="FN65" s="154">
        <f t="shared" si="68"/>
        <v>0</v>
      </c>
      <c r="FO65" s="154">
        <f t="shared" si="69"/>
        <v>0</v>
      </c>
      <c r="FP65" s="160">
        <f t="shared" si="70"/>
        <v>0</v>
      </c>
      <c r="FQ65" s="273">
        <f t="shared" si="71"/>
        <v>5</v>
      </c>
      <c r="FR65" s="187">
        <f t="shared" si="72"/>
        <v>1</v>
      </c>
      <c r="FS65" s="273">
        <f t="shared" si="73"/>
        <v>3</v>
      </c>
      <c r="FT65" s="187">
        <f t="shared" si="74"/>
        <v>0.6</v>
      </c>
      <c r="FU65" s="154">
        <f t="shared" si="75"/>
        <v>0</v>
      </c>
      <c r="FV65" s="154">
        <f t="shared" si="76"/>
        <v>0</v>
      </c>
      <c r="FW65" s="160">
        <f t="shared" si="77"/>
        <v>0</v>
      </c>
      <c r="FX65" s="273">
        <f t="shared" si="78"/>
        <v>5</v>
      </c>
      <c r="FY65" s="187">
        <f t="shared" si="79"/>
        <v>1</v>
      </c>
      <c r="FZ65" s="273">
        <f t="shared" si="80"/>
        <v>3</v>
      </c>
      <c r="GA65" s="187">
        <f t="shared" si="81"/>
        <v>0.6</v>
      </c>
      <c r="GB65" s="154">
        <f t="shared" si="82"/>
        <v>0</v>
      </c>
      <c r="GC65" s="154">
        <f t="shared" si="83"/>
        <v>0</v>
      </c>
      <c r="GD65" s="160">
        <f t="shared" si="84"/>
        <v>0</v>
      </c>
      <c r="GE65" s="273">
        <f t="shared" si="85"/>
        <v>5</v>
      </c>
      <c r="GF65" s="187">
        <f t="shared" si="86"/>
        <v>1</v>
      </c>
      <c r="GG65" s="273">
        <f t="shared" si="87"/>
        <v>3</v>
      </c>
      <c r="GH65" s="187">
        <f t="shared" si="88"/>
        <v>0.6</v>
      </c>
      <c r="GI65" s="187">
        <f t="shared" si="101"/>
        <v>0.6</v>
      </c>
      <c r="GJ65" s="157"/>
    </row>
    <row r="66" spans="1:192" ht="37.799999999999997" customHeight="1" x14ac:dyDescent="0.2">
      <c r="A66" s="148">
        <v>58</v>
      </c>
      <c r="B66" s="133"/>
      <c r="C66" s="133"/>
      <c r="D66" s="274"/>
      <c r="E66" s="133"/>
      <c r="F66" s="275"/>
      <c r="G66" s="133"/>
      <c r="H66" s="133" t="s">
        <v>455</v>
      </c>
      <c r="I66" s="132"/>
      <c r="J66" s="132"/>
      <c r="K66" s="132"/>
      <c r="L66" s="132"/>
      <c r="M66" s="132"/>
      <c r="N66" s="132"/>
      <c r="O66" s="132"/>
      <c r="P66" s="132"/>
      <c r="Q66" s="132"/>
      <c r="R66" s="132"/>
      <c r="S66" s="132"/>
      <c r="T66" s="132"/>
      <c r="U66" s="132"/>
      <c r="V66" s="132"/>
      <c r="W66" s="132"/>
      <c r="X66" s="132"/>
      <c r="Y66" s="132"/>
      <c r="Z66" s="132"/>
      <c r="AA66" s="132"/>
      <c r="AB66" s="132"/>
      <c r="AC66" s="155">
        <f t="shared" si="0"/>
        <v>0</v>
      </c>
      <c r="AD66" s="149">
        <f t="shared" si="1"/>
        <v>1</v>
      </c>
      <c r="AE66" s="155" t="str">
        <f t="shared" si="2"/>
        <v>3 - Moderado</v>
      </c>
      <c r="AF66" s="149">
        <f t="shared" si="3"/>
        <v>0.6</v>
      </c>
      <c r="AG66" s="156" t="str">
        <f t="shared" si="89"/>
        <v/>
      </c>
      <c r="AH66" s="149">
        <f t="shared" si="4"/>
        <v>0.6</v>
      </c>
      <c r="AI66" s="133"/>
      <c r="AJ66" s="133"/>
      <c r="AK66" s="133"/>
      <c r="AL66" s="133"/>
      <c r="AM66" s="134"/>
      <c r="AN66" s="164"/>
      <c r="AO66" s="164"/>
      <c r="AP66" s="134"/>
      <c r="AQ66" s="134"/>
      <c r="AR66" s="164"/>
      <c r="AS66" s="164"/>
      <c r="AT66" s="134"/>
      <c r="AU66" s="134"/>
      <c r="AV66" s="164"/>
      <c r="AW66" s="164"/>
      <c r="AX66" s="134"/>
      <c r="AY66" s="134"/>
      <c r="AZ66" s="164"/>
      <c r="BA66" s="164"/>
      <c r="BB66" s="134"/>
      <c r="BC66" s="134"/>
      <c r="BD66" s="164"/>
      <c r="BE66" s="164"/>
      <c r="BF66" s="134"/>
      <c r="BG66" s="134"/>
      <c r="BH66" s="164"/>
      <c r="BI66" s="164"/>
      <c r="BJ66" s="134"/>
      <c r="BK66" s="134"/>
      <c r="BL66" s="164"/>
      <c r="BM66" s="164"/>
      <c r="BN66" s="134"/>
      <c r="BO66" s="134"/>
      <c r="BP66" s="164"/>
      <c r="BQ66" s="164"/>
      <c r="BR66" s="134"/>
      <c r="BS66" s="134"/>
      <c r="BT66" s="164"/>
      <c r="BU66" s="164"/>
      <c r="BV66" s="134"/>
      <c r="BW66" s="134"/>
      <c r="BX66" s="164"/>
      <c r="BY66" s="164"/>
      <c r="BZ66" s="134"/>
      <c r="CA66" s="134"/>
      <c r="CB66" s="164"/>
      <c r="CC66" s="164"/>
      <c r="CD66" s="134"/>
      <c r="CE66" s="134"/>
      <c r="CF66" s="164"/>
      <c r="CG66" s="164"/>
      <c r="CH66" s="134"/>
      <c r="CI66" s="164"/>
      <c r="CJ66" s="164"/>
      <c r="CK66" s="134"/>
      <c r="CL66" s="159" t="str">
        <f t="shared" si="90"/>
        <v>5 - Muy Alta</v>
      </c>
      <c r="CM66" s="165">
        <f t="shared" si="5"/>
        <v>1</v>
      </c>
      <c r="CN66" s="159" t="str">
        <f t="shared" si="91"/>
        <v>3 - Moderado</v>
      </c>
      <c r="CO66" s="165">
        <f t="shared" si="92"/>
        <v>0.6</v>
      </c>
      <c r="CP66" s="145" t="str">
        <f t="shared" si="6"/>
        <v>ALTO</v>
      </c>
      <c r="CQ66" s="149">
        <f t="shared" si="93"/>
        <v>0.6</v>
      </c>
      <c r="CR66" s="188"/>
      <c r="CS66" s="145">
        <f t="shared" si="94"/>
        <v>5</v>
      </c>
      <c r="CT66" s="134"/>
      <c r="CU66" s="188"/>
      <c r="CV66" s="188"/>
      <c r="CW66" s="158"/>
      <c r="CX66" s="160">
        <f t="shared" si="7"/>
        <v>0</v>
      </c>
      <c r="CY66" s="161">
        <f t="shared" si="95"/>
        <v>3</v>
      </c>
      <c r="CZ66" s="160" t="str">
        <f t="shared" si="96"/>
        <v>Moderado</v>
      </c>
      <c r="DA66" s="153">
        <f t="shared" si="97"/>
        <v>0.6</v>
      </c>
      <c r="DB66" s="154">
        <f t="shared" si="98"/>
        <v>0</v>
      </c>
      <c r="DC66" s="154">
        <f t="shared" si="8"/>
        <v>0</v>
      </c>
      <c r="DD66" s="160">
        <f t="shared" si="99"/>
        <v>0</v>
      </c>
      <c r="DE66" s="273">
        <f t="shared" si="9"/>
        <v>5</v>
      </c>
      <c r="DF66" s="187">
        <f t="shared" si="10"/>
        <v>1</v>
      </c>
      <c r="DG66" s="273">
        <f t="shared" si="100"/>
        <v>3</v>
      </c>
      <c r="DH66" s="273"/>
      <c r="DI66" s="187">
        <f t="shared" si="11"/>
        <v>0.6</v>
      </c>
      <c r="DJ66" s="154">
        <f t="shared" si="12"/>
        <v>0</v>
      </c>
      <c r="DK66" s="154">
        <f t="shared" si="13"/>
        <v>0</v>
      </c>
      <c r="DL66" s="160">
        <f t="shared" si="14"/>
        <v>0</v>
      </c>
      <c r="DM66" s="273">
        <f t="shared" si="15"/>
        <v>5</v>
      </c>
      <c r="DN66" s="187">
        <f t="shared" si="16"/>
        <v>1</v>
      </c>
      <c r="DO66" s="273">
        <f t="shared" si="17"/>
        <v>3</v>
      </c>
      <c r="DP66" s="187">
        <f t="shared" si="18"/>
        <v>0.6</v>
      </c>
      <c r="DQ66" s="154">
        <f t="shared" si="19"/>
        <v>0</v>
      </c>
      <c r="DR66" s="154">
        <f t="shared" si="20"/>
        <v>0</v>
      </c>
      <c r="DS66" s="160">
        <f t="shared" si="21"/>
        <v>0</v>
      </c>
      <c r="DT66" s="273">
        <f t="shared" si="22"/>
        <v>5</v>
      </c>
      <c r="DU66" s="187">
        <f t="shared" si="23"/>
        <v>1</v>
      </c>
      <c r="DV66" s="273">
        <f t="shared" si="24"/>
        <v>3</v>
      </c>
      <c r="DW66" s="187">
        <f t="shared" si="25"/>
        <v>0.6</v>
      </c>
      <c r="DX66" s="154">
        <f t="shared" si="26"/>
        <v>0</v>
      </c>
      <c r="DY66" s="154">
        <f t="shared" si="27"/>
        <v>0</v>
      </c>
      <c r="DZ66" s="160">
        <f t="shared" si="28"/>
        <v>0</v>
      </c>
      <c r="EA66" s="273">
        <f t="shared" si="29"/>
        <v>5</v>
      </c>
      <c r="EB66" s="187">
        <f t="shared" si="30"/>
        <v>1</v>
      </c>
      <c r="EC66" s="273">
        <f t="shared" si="31"/>
        <v>3</v>
      </c>
      <c r="ED66" s="187">
        <f t="shared" si="32"/>
        <v>0.6</v>
      </c>
      <c r="EE66" s="154">
        <f t="shared" si="33"/>
        <v>0</v>
      </c>
      <c r="EF66" s="154">
        <f t="shared" si="34"/>
        <v>0</v>
      </c>
      <c r="EG66" s="160">
        <f t="shared" si="35"/>
        <v>0</v>
      </c>
      <c r="EH66" s="273">
        <f t="shared" si="36"/>
        <v>5</v>
      </c>
      <c r="EI66" s="187">
        <f t="shared" si="37"/>
        <v>1</v>
      </c>
      <c r="EJ66" s="273">
        <f t="shared" si="38"/>
        <v>3</v>
      </c>
      <c r="EK66" s="187">
        <f t="shared" si="39"/>
        <v>0.6</v>
      </c>
      <c r="EL66" s="154">
        <f t="shared" si="40"/>
        <v>0</v>
      </c>
      <c r="EM66" s="154">
        <f t="shared" si="41"/>
        <v>0</v>
      </c>
      <c r="EN66" s="160">
        <f t="shared" si="42"/>
        <v>0</v>
      </c>
      <c r="EO66" s="273">
        <f t="shared" si="43"/>
        <v>5</v>
      </c>
      <c r="EP66" s="187">
        <f t="shared" si="44"/>
        <v>1</v>
      </c>
      <c r="EQ66" s="273">
        <f t="shared" si="45"/>
        <v>3</v>
      </c>
      <c r="ER66" s="187">
        <f t="shared" si="46"/>
        <v>0.6</v>
      </c>
      <c r="ES66" s="154">
        <f t="shared" si="47"/>
        <v>0</v>
      </c>
      <c r="ET66" s="154">
        <f t="shared" si="48"/>
        <v>0</v>
      </c>
      <c r="EU66" s="160">
        <f t="shared" si="49"/>
        <v>0</v>
      </c>
      <c r="EV66" s="273">
        <f t="shared" si="50"/>
        <v>5</v>
      </c>
      <c r="EW66" s="187">
        <f t="shared" si="51"/>
        <v>1</v>
      </c>
      <c r="EX66" s="273">
        <f t="shared" si="52"/>
        <v>3</v>
      </c>
      <c r="EY66" s="187">
        <f t="shared" si="53"/>
        <v>0.6</v>
      </c>
      <c r="EZ66" s="154">
        <f t="shared" si="54"/>
        <v>0</v>
      </c>
      <c r="FA66" s="154">
        <f t="shared" si="55"/>
        <v>0</v>
      </c>
      <c r="FB66" s="160">
        <f t="shared" si="56"/>
        <v>0</v>
      </c>
      <c r="FC66" s="273">
        <f t="shared" si="57"/>
        <v>5</v>
      </c>
      <c r="FD66" s="187">
        <f t="shared" si="58"/>
        <v>1</v>
      </c>
      <c r="FE66" s="273">
        <f t="shared" si="59"/>
        <v>3</v>
      </c>
      <c r="FF66" s="187">
        <f t="shared" si="60"/>
        <v>0.6</v>
      </c>
      <c r="FG66" s="154">
        <f t="shared" si="61"/>
        <v>0</v>
      </c>
      <c r="FH66" s="154">
        <f t="shared" si="62"/>
        <v>0</v>
      </c>
      <c r="FI66" s="160">
        <f t="shared" si="63"/>
        <v>0</v>
      </c>
      <c r="FJ66" s="273">
        <f t="shared" si="64"/>
        <v>5</v>
      </c>
      <c r="FK66" s="187">
        <f t="shared" si="65"/>
        <v>1</v>
      </c>
      <c r="FL66" s="273">
        <f t="shared" si="66"/>
        <v>3</v>
      </c>
      <c r="FM66" s="187">
        <f t="shared" si="67"/>
        <v>0.6</v>
      </c>
      <c r="FN66" s="154">
        <f t="shared" si="68"/>
        <v>0</v>
      </c>
      <c r="FO66" s="154">
        <f t="shared" si="69"/>
        <v>0</v>
      </c>
      <c r="FP66" s="160">
        <f t="shared" si="70"/>
        <v>0</v>
      </c>
      <c r="FQ66" s="273">
        <f t="shared" si="71"/>
        <v>5</v>
      </c>
      <c r="FR66" s="187">
        <f t="shared" si="72"/>
        <v>1</v>
      </c>
      <c r="FS66" s="273">
        <f t="shared" si="73"/>
        <v>3</v>
      </c>
      <c r="FT66" s="187">
        <f t="shared" si="74"/>
        <v>0.6</v>
      </c>
      <c r="FU66" s="154">
        <f t="shared" si="75"/>
        <v>0</v>
      </c>
      <c r="FV66" s="154">
        <f t="shared" si="76"/>
        <v>0</v>
      </c>
      <c r="FW66" s="160">
        <f t="shared" si="77"/>
        <v>0</v>
      </c>
      <c r="FX66" s="273">
        <f t="shared" si="78"/>
        <v>5</v>
      </c>
      <c r="FY66" s="187">
        <f t="shared" si="79"/>
        <v>1</v>
      </c>
      <c r="FZ66" s="273">
        <f t="shared" si="80"/>
        <v>3</v>
      </c>
      <c r="GA66" s="187">
        <f t="shared" si="81"/>
        <v>0.6</v>
      </c>
      <c r="GB66" s="154">
        <f t="shared" si="82"/>
        <v>0</v>
      </c>
      <c r="GC66" s="154">
        <f t="shared" si="83"/>
        <v>0</v>
      </c>
      <c r="GD66" s="160">
        <f t="shared" si="84"/>
        <v>0</v>
      </c>
      <c r="GE66" s="273">
        <f t="shared" si="85"/>
        <v>5</v>
      </c>
      <c r="GF66" s="187">
        <f t="shared" si="86"/>
        <v>1</v>
      </c>
      <c r="GG66" s="273">
        <f t="shared" si="87"/>
        <v>3</v>
      </c>
      <c r="GH66" s="187">
        <f t="shared" si="88"/>
        <v>0.6</v>
      </c>
      <c r="GI66" s="187">
        <f t="shared" si="101"/>
        <v>0.6</v>
      </c>
      <c r="GJ66" s="157"/>
    </row>
    <row r="67" spans="1:192" ht="37.799999999999997" customHeight="1" x14ac:dyDescent="0.2">
      <c r="A67" s="148">
        <v>59</v>
      </c>
      <c r="B67" s="133"/>
      <c r="C67" s="133"/>
      <c r="D67" s="274"/>
      <c r="E67" s="133"/>
      <c r="F67" s="275"/>
      <c r="G67" s="133"/>
      <c r="H67" s="133" t="s">
        <v>455</v>
      </c>
      <c r="I67" s="132"/>
      <c r="J67" s="132"/>
      <c r="K67" s="132"/>
      <c r="L67" s="132"/>
      <c r="M67" s="132"/>
      <c r="N67" s="132"/>
      <c r="O67" s="132"/>
      <c r="P67" s="132"/>
      <c r="Q67" s="132"/>
      <c r="R67" s="132"/>
      <c r="S67" s="132"/>
      <c r="T67" s="132"/>
      <c r="U67" s="132"/>
      <c r="V67" s="132"/>
      <c r="W67" s="132"/>
      <c r="X67" s="132"/>
      <c r="Y67" s="132"/>
      <c r="Z67" s="132"/>
      <c r="AA67" s="132"/>
      <c r="AB67" s="132"/>
      <c r="AC67" s="155">
        <f t="shared" si="0"/>
        <v>0</v>
      </c>
      <c r="AD67" s="149">
        <f t="shared" si="1"/>
        <v>1</v>
      </c>
      <c r="AE67" s="155" t="str">
        <f t="shared" si="2"/>
        <v>3 - Moderado</v>
      </c>
      <c r="AF67" s="149">
        <f t="shared" si="3"/>
        <v>0.6</v>
      </c>
      <c r="AG67" s="156" t="str">
        <f t="shared" si="89"/>
        <v/>
      </c>
      <c r="AH67" s="149">
        <f t="shared" si="4"/>
        <v>0.6</v>
      </c>
      <c r="AI67" s="133"/>
      <c r="AJ67" s="133"/>
      <c r="AK67" s="133"/>
      <c r="AL67" s="133"/>
      <c r="AM67" s="134"/>
      <c r="AN67" s="164"/>
      <c r="AO67" s="164"/>
      <c r="AP67" s="134"/>
      <c r="AQ67" s="134"/>
      <c r="AR67" s="164"/>
      <c r="AS67" s="164"/>
      <c r="AT67" s="134"/>
      <c r="AU67" s="134"/>
      <c r="AV67" s="164"/>
      <c r="AW67" s="164"/>
      <c r="AX67" s="134"/>
      <c r="AY67" s="134"/>
      <c r="AZ67" s="164"/>
      <c r="BA67" s="164"/>
      <c r="BB67" s="134"/>
      <c r="BC67" s="134"/>
      <c r="BD67" s="164"/>
      <c r="BE67" s="164"/>
      <c r="BF67" s="134"/>
      <c r="BG67" s="134"/>
      <c r="BH67" s="164"/>
      <c r="BI67" s="164"/>
      <c r="BJ67" s="134"/>
      <c r="BK67" s="134"/>
      <c r="BL67" s="164"/>
      <c r="BM67" s="164"/>
      <c r="BN67" s="134"/>
      <c r="BO67" s="134"/>
      <c r="BP67" s="164"/>
      <c r="BQ67" s="164"/>
      <c r="BR67" s="134"/>
      <c r="BS67" s="134"/>
      <c r="BT67" s="164"/>
      <c r="BU67" s="164"/>
      <c r="BV67" s="134"/>
      <c r="BW67" s="134"/>
      <c r="BX67" s="164"/>
      <c r="BY67" s="164"/>
      <c r="BZ67" s="134"/>
      <c r="CA67" s="134"/>
      <c r="CB67" s="164"/>
      <c r="CC67" s="164"/>
      <c r="CD67" s="134"/>
      <c r="CE67" s="134"/>
      <c r="CF67" s="164"/>
      <c r="CG67" s="164"/>
      <c r="CH67" s="134"/>
      <c r="CI67" s="164"/>
      <c r="CJ67" s="164"/>
      <c r="CK67" s="134"/>
      <c r="CL67" s="159" t="str">
        <f t="shared" si="90"/>
        <v>5 - Muy Alta</v>
      </c>
      <c r="CM67" s="165">
        <f t="shared" si="5"/>
        <v>1</v>
      </c>
      <c r="CN67" s="159" t="str">
        <f t="shared" si="91"/>
        <v>3 - Moderado</v>
      </c>
      <c r="CO67" s="165">
        <f t="shared" si="92"/>
        <v>0.6</v>
      </c>
      <c r="CP67" s="145" t="str">
        <f t="shared" si="6"/>
        <v>ALTO</v>
      </c>
      <c r="CQ67" s="149">
        <f t="shared" si="93"/>
        <v>0.6</v>
      </c>
      <c r="CR67" s="188"/>
      <c r="CS67" s="145">
        <f t="shared" si="94"/>
        <v>5</v>
      </c>
      <c r="CT67" s="134"/>
      <c r="CU67" s="188"/>
      <c r="CV67" s="188"/>
      <c r="CW67" s="158"/>
      <c r="CX67" s="160">
        <f t="shared" si="7"/>
        <v>0</v>
      </c>
      <c r="CY67" s="161">
        <f t="shared" si="95"/>
        <v>3</v>
      </c>
      <c r="CZ67" s="160" t="str">
        <f t="shared" si="96"/>
        <v>Moderado</v>
      </c>
      <c r="DA67" s="153">
        <f t="shared" si="97"/>
        <v>0.6</v>
      </c>
      <c r="DB67" s="154">
        <f t="shared" si="98"/>
        <v>0</v>
      </c>
      <c r="DC67" s="154">
        <f t="shared" si="8"/>
        <v>0</v>
      </c>
      <c r="DD67" s="160">
        <f t="shared" si="99"/>
        <v>0</v>
      </c>
      <c r="DE67" s="273">
        <f t="shared" si="9"/>
        <v>5</v>
      </c>
      <c r="DF67" s="187">
        <f t="shared" si="10"/>
        <v>1</v>
      </c>
      <c r="DG67" s="273">
        <f t="shared" si="100"/>
        <v>3</v>
      </c>
      <c r="DH67" s="273"/>
      <c r="DI67" s="187">
        <f t="shared" si="11"/>
        <v>0.6</v>
      </c>
      <c r="DJ67" s="154">
        <f t="shared" si="12"/>
        <v>0</v>
      </c>
      <c r="DK67" s="154">
        <f t="shared" si="13"/>
        <v>0</v>
      </c>
      <c r="DL67" s="160">
        <f t="shared" si="14"/>
        <v>0</v>
      </c>
      <c r="DM67" s="273">
        <f t="shared" si="15"/>
        <v>5</v>
      </c>
      <c r="DN67" s="187">
        <f t="shared" si="16"/>
        <v>1</v>
      </c>
      <c r="DO67" s="273">
        <f t="shared" si="17"/>
        <v>3</v>
      </c>
      <c r="DP67" s="187">
        <f t="shared" si="18"/>
        <v>0.6</v>
      </c>
      <c r="DQ67" s="154">
        <f t="shared" si="19"/>
        <v>0</v>
      </c>
      <c r="DR67" s="154">
        <f t="shared" si="20"/>
        <v>0</v>
      </c>
      <c r="DS67" s="160">
        <f t="shared" si="21"/>
        <v>0</v>
      </c>
      <c r="DT67" s="273">
        <f t="shared" si="22"/>
        <v>5</v>
      </c>
      <c r="DU67" s="187">
        <f t="shared" si="23"/>
        <v>1</v>
      </c>
      <c r="DV67" s="273">
        <f t="shared" si="24"/>
        <v>3</v>
      </c>
      <c r="DW67" s="187">
        <f t="shared" si="25"/>
        <v>0.6</v>
      </c>
      <c r="DX67" s="154">
        <f t="shared" si="26"/>
        <v>0</v>
      </c>
      <c r="DY67" s="154">
        <f t="shared" si="27"/>
        <v>0</v>
      </c>
      <c r="DZ67" s="160">
        <f t="shared" si="28"/>
        <v>0</v>
      </c>
      <c r="EA67" s="273">
        <f t="shared" si="29"/>
        <v>5</v>
      </c>
      <c r="EB67" s="187">
        <f t="shared" si="30"/>
        <v>1</v>
      </c>
      <c r="EC67" s="273">
        <f t="shared" si="31"/>
        <v>3</v>
      </c>
      <c r="ED67" s="187">
        <f t="shared" si="32"/>
        <v>0.6</v>
      </c>
      <c r="EE67" s="154">
        <f t="shared" si="33"/>
        <v>0</v>
      </c>
      <c r="EF67" s="154">
        <f t="shared" si="34"/>
        <v>0</v>
      </c>
      <c r="EG67" s="160">
        <f t="shared" si="35"/>
        <v>0</v>
      </c>
      <c r="EH67" s="273">
        <f t="shared" si="36"/>
        <v>5</v>
      </c>
      <c r="EI67" s="187">
        <f t="shared" si="37"/>
        <v>1</v>
      </c>
      <c r="EJ67" s="273">
        <f t="shared" si="38"/>
        <v>3</v>
      </c>
      <c r="EK67" s="187">
        <f t="shared" si="39"/>
        <v>0.6</v>
      </c>
      <c r="EL67" s="154">
        <f t="shared" si="40"/>
        <v>0</v>
      </c>
      <c r="EM67" s="154">
        <f t="shared" si="41"/>
        <v>0</v>
      </c>
      <c r="EN67" s="160">
        <f t="shared" si="42"/>
        <v>0</v>
      </c>
      <c r="EO67" s="273">
        <f t="shared" si="43"/>
        <v>5</v>
      </c>
      <c r="EP67" s="187">
        <f t="shared" si="44"/>
        <v>1</v>
      </c>
      <c r="EQ67" s="273">
        <f t="shared" si="45"/>
        <v>3</v>
      </c>
      <c r="ER67" s="187">
        <f t="shared" si="46"/>
        <v>0.6</v>
      </c>
      <c r="ES67" s="154">
        <f t="shared" si="47"/>
        <v>0</v>
      </c>
      <c r="ET67" s="154">
        <f t="shared" si="48"/>
        <v>0</v>
      </c>
      <c r="EU67" s="160">
        <f t="shared" si="49"/>
        <v>0</v>
      </c>
      <c r="EV67" s="273">
        <f t="shared" si="50"/>
        <v>5</v>
      </c>
      <c r="EW67" s="187">
        <f t="shared" si="51"/>
        <v>1</v>
      </c>
      <c r="EX67" s="273">
        <f t="shared" si="52"/>
        <v>3</v>
      </c>
      <c r="EY67" s="187">
        <f t="shared" si="53"/>
        <v>0.6</v>
      </c>
      <c r="EZ67" s="154">
        <f t="shared" si="54"/>
        <v>0</v>
      </c>
      <c r="FA67" s="154">
        <f t="shared" si="55"/>
        <v>0</v>
      </c>
      <c r="FB67" s="160">
        <f t="shared" si="56"/>
        <v>0</v>
      </c>
      <c r="FC67" s="273">
        <f t="shared" si="57"/>
        <v>5</v>
      </c>
      <c r="FD67" s="187">
        <f t="shared" si="58"/>
        <v>1</v>
      </c>
      <c r="FE67" s="273">
        <f t="shared" si="59"/>
        <v>3</v>
      </c>
      <c r="FF67" s="187">
        <f t="shared" si="60"/>
        <v>0.6</v>
      </c>
      <c r="FG67" s="154">
        <f t="shared" si="61"/>
        <v>0</v>
      </c>
      <c r="FH67" s="154">
        <f t="shared" si="62"/>
        <v>0</v>
      </c>
      <c r="FI67" s="160">
        <f t="shared" si="63"/>
        <v>0</v>
      </c>
      <c r="FJ67" s="273">
        <f t="shared" si="64"/>
        <v>5</v>
      </c>
      <c r="FK67" s="187">
        <f t="shared" si="65"/>
        <v>1</v>
      </c>
      <c r="FL67" s="273">
        <f t="shared" si="66"/>
        <v>3</v>
      </c>
      <c r="FM67" s="187">
        <f t="shared" si="67"/>
        <v>0.6</v>
      </c>
      <c r="FN67" s="154">
        <f t="shared" si="68"/>
        <v>0</v>
      </c>
      <c r="FO67" s="154">
        <f t="shared" si="69"/>
        <v>0</v>
      </c>
      <c r="FP67" s="160">
        <f t="shared" si="70"/>
        <v>0</v>
      </c>
      <c r="FQ67" s="273">
        <f t="shared" si="71"/>
        <v>5</v>
      </c>
      <c r="FR67" s="187">
        <f t="shared" si="72"/>
        <v>1</v>
      </c>
      <c r="FS67" s="273">
        <f t="shared" si="73"/>
        <v>3</v>
      </c>
      <c r="FT67" s="187">
        <f t="shared" si="74"/>
        <v>0.6</v>
      </c>
      <c r="FU67" s="154">
        <f t="shared" si="75"/>
        <v>0</v>
      </c>
      <c r="FV67" s="154">
        <f t="shared" si="76"/>
        <v>0</v>
      </c>
      <c r="FW67" s="160">
        <f t="shared" si="77"/>
        <v>0</v>
      </c>
      <c r="FX67" s="273">
        <f t="shared" si="78"/>
        <v>5</v>
      </c>
      <c r="FY67" s="187">
        <f t="shared" si="79"/>
        <v>1</v>
      </c>
      <c r="FZ67" s="273">
        <f t="shared" si="80"/>
        <v>3</v>
      </c>
      <c r="GA67" s="187">
        <f t="shared" si="81"/>
        <v>0.6</v>
      </c>
      <c r="GB67" s="154">
        <f t="shared" si="82"/>
        <v>0</v>
      </c>
      <c r="GC67" s="154">
        <f t="shared" si="83"/>
        <v>0</v>
      </c>
      <c r="GD67" s="160">
        <f t="shared" si="84"/>
        <v>0</v>
      </c>
      <c r="GE67" s="273">
        <f t="shared" si="85"/>
        <v>5</v>
      </c>
      <c r="GF67" s="187">
        <f t="shared" si="86"/>
        <v>1</v>
      </c>
      <c r="GG67" s="273">
        <f t="shared" si="87"/>
        <v>3</v>
      </c>
      <c r="GH67" s="187">
        <f t="shared" si="88"/>
        <v>0.6</v>
      </c>
      <c r="GI67" s="187">
        <f t="shared" si="101"/>
        <v>0.6</v>
      </c>
      <c r="GJ67" s="157"/>
    </row>
    <row r="68" spans="1:192" ht="37.799999999999997" customHeight="1" x14ac:dyDescent="0.2">
      <c r="A68" s="148">
        <v>60</v>
      </c>
      <c r="B68" s="133"/>
      <c r="C68" s="133"/>
      <c r="D68" s="274"/>
      <c r="E68" s="133"/>
      <c r="F68" s="275"/>
      <c r="G68" s="133"/>
      <c r="H68" s="133" t="s">
        <v>455</v>
      </c>
      <c r="I68" s="132"/>
      <c r="J68" s="132"/>
      <c r="K68" s="132"/>
      <c r="L68" s="132"/>
      <c r="M68" s="132"/>
      <c r="N68" s="132"/>
      <c r="O68" s="132"/>
      <c r="P68" s="132"/>
      <c r="Q68" s="132"/>
      <c r="R68" s="132"/>
      <c r="S68" s="132"/>
      <c r="T68" s="132"/>
      <c r="U68" s="132"/>
      <c r="V68" s="132"/>
      <c r="W68" s="132"/>
      <c r="X68" s="132"/>
      <c r="Y68" s="132"/>
      <c r="Z68" s="132"/>
      <c r="AA68" s="132"/>
      <c r="AB68" s="132"/>
      <c r="AC68" s="155">
        <f t="shared" si="0"/>
        <v>0</v>
      </c>
      <c r="AD68" s="149">
        <f t="shared" si="1"/>
        <v>1</v>
      </c>
      <c r="AE68" s="155" t="str">
        <f t="shared" si="2"/>
        <v>3 - Moderado</v>
      </c>
      <c r="AF68" s="149">
        <f t="shared" si="3"/>
        <v>0.6</v>
      </c>
      <c r="AG68" s="156" t="str">
        <f t="shared" si="89"/>
        <v/>
      </c>
      <c r="AH68" s="149">
        <f t="shared" si="4"/>
        <v>0.6</v>
      </c>
      <c r="AI68" s="133"/>
      <c r="AJ68" s="133"/>
      <c r="AK68" s="133"/>
      <c r="AL68" s="133"/>
      <c r="AM68" s="134"/>
      <c r="AN68" s="164"/>
      <c r="AO68" s="164"/>
      <c r="AP68" s="134"/>
      <c r="AQ68" s="134"/>
      <c r="AR68" s="164"/>
      <c r="AS68" s="164"/>
      <c r="AT68" s="134"/>
      <c r="AU68" s="134"/>
      <c r="AV68" s="164"/>
      <c r="AW68" s="164"/>
      <c r="AX68" s="134"/>
      <c r="AY68" s="134"/>
      <c r="AZ68" s="164"/>
      <c r="BA68" s="164"/>
      <c r="BB68" s="134"/>
      <c r="BC68" s="134"/>
      <c r="BD68" s="164"/>
      <c r="BE68" s="164"/>
      <c r="BF68" s="134"/>
      <c r="BG68" s="134"/>
      <c r="BH68" s="164"/>
      <c r="BI68" s="164"/>
      <c r="BJ68" s="134"/>
      <c r="BK68" s="134"/>
      <c r="BL68" s="164"/>
      <c r="BM68" s="164"/>
      <c r="BN68" s="134"/>
      <c r="BO68" s="134"/>
      <c r="BP68" s="164"/>
      <c r="BQ68" s="164"/>
      <c r="BR68" s="134"/>
      <c r="BS68" s="134"/>
      <c r="BT68" s="164"/>
      <c r="BU68" s="164"/>
      <c r="BV68" s="134"/>
      <c r="BW68" s="134"/>
      <c r="BX68" s="164"/>
      <c r="BY68" s="164"/>
      <c r="BZ68" s="134"/>
      <c r="CA68" s="134"/>
      <c r="CB68" s="164"/>
      <c r="CC68" s="164"/>
      <c r="CD68" s="134"/>
      <c r="CE68" s="134"/>
      <c r="CF68" s="164"/>
      <c r="CG68" s="164"/>
      <c r="CH68" s="134"/>
      <c r="CI68" s="164"/>
      <c r="CJ68" s="164"/>
      <c r="CK68" s="134"/>
      <c r="CL68" s="159" t="str">
        <f t="shared" si="90"/>
        <v>5 - Muy Alta</v>
      </c>
      <c r="CM68" s="165">
        <f t="shared" si="5"/>
        <v>1</v>
      </c>
      <c r="CN68" s="159" t="str">
        <f t="shared" si="91"/>
        <v>3 - Moderado</v>
      </c>
      <c r="CO68" s="165">
        <f t="shared" si="92"/>
        <v>0.6</v>
      </c>
      <c r="CP68" s="145" t="str">
        <f t="shared" si="6"/>
        <v>ALTO</v>
      </c>
      <c r="CQ68" s="149">
        <f t="shared" si="93"/>
        <v>0.6</v>
      </c>
      <c r="CR68" s="188"/>
      <c r="CS68" s="145">
        <f t="shared" si="94"/>
        <v>5</v>
      </c>
      <c r="CT68" s="134"/>
      <c r="CU68" s="188"/>
      <c r="CV68" s="188"/>
      <c r="CW68" s="158"/>
      <c r="CX68" s="160">
        <f t="shared" si="7"/>
        <v>0</v>
      </c>
      <c r="CY68" s="161">
        <f t="shared" si="95"/>
        <v>3</v>
      </c>
      <c r="CZ68" s="160" t="str">
        <f t="shared" si="96"/>
        <v>Moderado</v>
      </c>
      <c r="DA68" s="153">
        <f t="shared" si="97"/>
        <v>0.6</v>
      </c>
      <c r="DB68" s="154">
        <f t="shared" si="98"/>
        <v>0</v>
      </c>
      <c r="DC68" s="154">
        <f t="shared" si="8"/>
        <v>0</v>
      </c>
      <c r="DD68" s="160">
        <f t="shared" si="99"/>
        <v>0</v>
      </c>
      <c r="DE68" s="273">
        <f t="shared" si="9"/>
        <v>5</v>
      </c>
      <c r="DF68" s="187">
        <f t="shared" si="10"/>
        <v>1</v>
      </c>
      <c r="DG68" s="273">
        <f t="shared" si="100"/>
        <v>3</v>
      </c>
      <c r="DH68" s="273"/>
      <c r="DI68" s="187">
        <f t="shared" si="11"/>
        <v>0.6</v>
      </c>
      <c r="DJ68" s="154">
        <f t="shared" si="12"/>
        <v>0</v>
      </c>
      <c r="DK68" s="154">
        <f t="shared" si="13"/>
        <v>0</v>
      </c>
      <c r="DL68" s="160">
        <f t="shared" si="14"/>
        <v>0</v>
      </c>
      <c r="DM68" s="273">
        <f t="shared" si="15"/>
        <v>5</v>
      </c>
      <c r="DN68" s="187">
        <f t="shared" si="16"/>
        <v>1</v>
      </c>
      <c r="DO68" s="273">
        <f t="shared" si="17"/>
        <v>3</v>
      </c>
      <c r="DP68" s="187">
        <f t="shared" si="18"/>
        <v>0.6</v>
      </c>
      <c r="DQ68" s="154">
        <f t="shared" si="19"/>
        <v>0</v>
      </c>
      <c r="DR68" s="154">
        <f t="shared" si="20"/>
        <v>0</v>
      </c>
      <c r="DS68" s="160">
        <f t="shared" si="21"/>
        <v>0</v>
      </c>
      <c r="DT68" s="273">
        <f t="shared" si="22"/>
        <v>5</v>
      </c>
      <c r="DU68" s="187">
        <f t="shared" si="23"/>
        <v>1</v>
      </c>
      <c r="DV68" s="273">
        <f t="shared" si="24"/>
        <v>3</v>
      </c>
      <c r="DW68" s="187">
        <f t="shared" si="25"/>
        <v>0.6</v>
      </c>
      <c r="DX68" s="154">
        <f t="shared" si="26"/>
        <v>0</v>
      </c>
      <c r="DY68" s="154">
        <f t="shared" si="27"/>
        <v>0</v>
      </c>
      <c r="DZ68" s="160">
        <f t="shared" si="28"/>
        <v>0</v>
      </c>
      <c r="EA68" s="273">
        <f t="shared" si="29"/>
        <v>5</v>
      </c>
      <c r="EB68" s="187">
        <f t="shared" si="30"/>
        <v>1</v>
      </c>
      <c r="EC68" s="273">
        <f t="shared" si="31"/>
        <v>3</v>
      </c>
      <c r="ED68" s="187">
        <f t="shared" si="32"/>
        <v>0.6</v>
      </c>
      <c r="EE68" s="154">
        <f t="shared" si="33"/>
        <v>0</v>
      </c>
      <c r="EF68" s="154">
        <f t="shared" si="34"/>
        <v>0</v>
      </c>
      <c r="EG68" s="160">
        <f t="shared" si="35"/>
        <v>0</v>
      </c>
      <c r="EH68" s="273">
        <f t="shared" si="36"/>
        <v>5</v>
      </c>
      <c r="EI68" s="187">
        <f t="shared" si="37"/>
        <v>1</v>
      </c>
      <c r="EJ68" s="273">
        <f t="shared" si="38"/>
        <v>3</v>
      </c>
      <c r="EK68" s="187">
        <f t="shared" si="39"/>
        <v>0.6</v>
      </c>
      <c r="EL68" s="154">
        <f t="shared" si="40"/>
        <v>0</v>
      </c>
      <c r="EM68" s="154">
        <f t="shared" si="41"/>
        <v>0</v>
      </c>
      <c r="EN68" s="160">
        <f t="shared" si="42"/>
        <v>0</v>
      </c>
      <c r="EO68" s="273">
        <f t="shared" si="43"/>
        <v>5</v>
      </c>
      <c r="EP68" s="187">
        <f t="shared" si="44"/>
        <v>1</v>
      </c>
      <c r="EQ68" s="273">
        <f t="shared" si="45"/>
        <v>3</v>
      </c>
      <c r="ER68" s="187">
        <f t="shared" si="46"/>
        <v>0.6</v>
      </c>
      <c r="ES68" s="154">
        <f t="shared" si="47"/>
        <v>0</v>
      </c>
      <c r="ET68" s="154">
        <f t="shared" si="48"/>
        <v>0</v>
      </c>
      <c r="EU68" s="160">
        <f t="shared" si="49"/>
        <v>0</v>
      </c>
      <c r="EV68" s="273">
        <f t="shared" si="50"/>
        <v>5</v>
      </c>
      <c r="EW68" s="187">
        <f t="shared" si="51"/>
        <v>1</v>
      </c>
      <c r="EX68" s="273">
        <f t="shared" si="52"/>
        <v>3</v>
      </c>
      <c r="EY68" s="187">
        <f t="shared" si="53"/>
        <v>0.6</v>
      </c>
      <c r="EZ68" s="154">
        <f t="shared" si="54"/>
        <v>0</v>
      </c>
      <c r="FA68" s="154">
        <f t="shared" si="55"/>
        <v>0</v>
      </c>
      <c r="FB68" s="160">
        <f t="shared" si="56"/>
        <v>0</v>
      </c>
      <c r="FC68" s="273">
        <f t="shared" si="57"/>
        <v>5</v>
      </c>
      <c r="FD68" s="187">
        <f t="shared" si="58"/>
        <v>1</v>
      </c>
      <c r="FE68" s="273">
        <f t="shared" si="59"/>
        <v>3</v>
      </c>
      <c r="FF68" s="187">
        <f t="shared" si="60"/>
        <v>0.6</v>
      </c>
      <c r="FG68" s="154">
        <f t="shared" si="61"/>
        <v>0</v>
      </c>
      <c r="FH68" s="154">
        <f t="shared" si="62"/>
        <v>0</v>
      </c>
      <c r="FI68" s="160">
        <f t="shared" si="63"/>
        <v>0</v>
      </c>
      <c r="FJ68" s="273">
        <f t="shared" si="64"/>
        <v>5</v>
      </c>
      <c r="FK68" s="187">
        <f t="shared" si="65"/>
        <v>1</v>
      </c>
      <c r="FL68" s="273">
        <f t="shared" si="66"/>
        <v>3</v>
      </c>
      <c r="FM68" s="187">
        <f t="shared" si="67"/>
        <v>0.6</v>
      </c>
      <c r="FN68" s="154">
        <f t="shared" si="68"/>
        <v>0</v>
      </c>
      <c r="FO68" s="154">
        <f t="shared" si="69"/>
        <v>0</v>
      </c>
      <c r="FP68" s="160">
        <f t="shared" si="70"/>
        <v>0</v>
      </c>
      <c r="FQ68" s="273">
        <f t="shared" si="71"/>
        <v>5</v>
      </c>
      <c r="FR68" s="187">
        <f t="shared" si="72"/>
        <v>1</v>
      </c>
      <c r="FS68" s="273">
        <f t="shared" si="73"/>
        <v>3</v>
      </c>
      <c r="FT68" s="187">
        <f t="shared" si="74"/>
        <v>0.6</v>
      </c>
      <c r="FU68" s="154">
        <f t="shared" si="75"/>
        <v>0</v>
      </c>
      <c r="FV68" s="154">
        <f t="shared" si="76"/>
        <v>0</v>
      </c>
      <c r="FW68" s="160">
        <f t="shared" si="77"/>
        <v>0</v>
      </c>
      <c r="FX68" s="273">
        <f t="shared" si="78"/>
        <v>5</v>
      </c>
      <c r="FY68" s="187">
        <f t="shared" si="79"/>
        <v>1</v>
      </c>
      <c r="FZ68" s="273">
        <f t="shared" si="80"/>
        <v>3</v>
      </c>
      <c r="GA68" s="187">
        <f t="shared" si="81"/>
        <v>0.6</v>
      </c>
      <c r="GB68" s="154">
        <f t="shared" si="82"/>
        <v>0</v>
      </c>
      <c r="GC68" s="154">
        <f t="shared" si="83"/>
        <v>0</v>
      </c>
      <c r="GD68" s="160">
        <f t="shared" si="84"/>
        <v>0</v>
      </c>
      <c r="GE68" s="273">
        <f t="shared" si="85"/>
        <v>5</v>
      </c>
      <c r="GF68" s="187">
        <f t="shared" si="86"/>
        <v>1</v>
      </c>
      <c r="GG68" s="273">
        <f t="shared" si="87"/>
        <v>3</v>
      </c>
      <c r="GH68" s="187">
        <f t="shared" si="88"/>
        <v>0.6</v>
      </c>
      <c r="GI68" s="187">
        <f t="shared" si="101"/>
        <v>0.6</v>
      </c>
      <c r="GJ68" s="157"/>
    </row>
    <row r="69" spans="1:192" ht="37.799999999999997" customHeight="1" x14ac:dyDescent="0.2">
      <c r="A69" s="148">
        <v>61</v>
      </c>
      <c r="B69" s="133"/>
      <c r="C69" s="133"/>
      <c r="D69" s="274"/>
      <c r="E69" s="133"/>
      <c r="F69" s="275"/>
      <c r="G69" s="133"/>
      <c r="H69" s="133" t="s">
        <v>455</v>
      </c>
      <c r="I69" s="132"/>
      <c r="J69" s="132"/>
      <c r="K69" s="132"/>
      <c r="L69" s="132"/>
      <c r="M69" s="132"/>
      <c r="N69" s="132"/>
      <c r="O69" s="132"/>
      <c r="P69" s="132"/>
      <c r="Q69" s="132"/>
      <c r="R69" s="132"/>
      <c r="S69" s="132"/>
      <c r="T69" s="132"/>
      <c r="U69" s="132"/>
      <c r="V69" s="132"/>
      <c r="W69" s="132"/>
      <c r="X69" s="132"/>
      <c r="Y69" s="132"/>
      <c r="Z69" s="132"/>
      <c r="AA69" s="132"/>
      <c r="AB69" s="132"/>
      <c r="AC69" s="155">
        <f t="shared" si="0"/>
        <v>0</v>
      </c>
      <c r="AD69" s="149">
        <f t="shared" si="1"/>
        <v>1</v>
      </c>
      <c r="AE69" s="155" t="str">
        <f t="shared" si="2"/>
        <v>3 - Moderado</v>
      </c>
      <c r="AF69" s="149">
        <f t="shared" si="3"/>
        <v>0.6</v>
      </c>
      <c r="AG69" s="156" t="str">
        <f t="shared" si="89"/>
        <v/>
      </c>
      <c r="AH69" s="149">
        <f t="shared" si="4"/>
        <v>0.6</v>
      </c>
      <c r="AI69" s="133"/>
      <c r="AJ69" s="133"/>
      <c r="AK69" s="133"/>
      <c r="AL69" s="133"/>
      <c r="AM69" s="134"/>
      <c r="AN69" s="164"/>
      <c r="AO69" s="164"/>
      <c r="AP69" s="134"/>
      <c r="AQ69" s="134"/>
      <c r="AR69" s="164"/>
      <c r="AS69" s="164"/>
      <c r="AT69" s="134"/>
      <c r="AU69" s="134"/>
      <c r="AV69" s="164"/>
      <c r="AW69" s="164"/>
      <c r="AX69" s="134"/>
      <c r="AY69" s="134"/>
      <c r="AZ69" s="164"/>
      <c r="BA69" s="164"/>
      <c r="BB69" s="134"/>
      <c r="BC69" s="134"/>
      <c r="BD69" s="164"/>
      <c r="BE69" s="164"/>
      <c r="BF69" s="134"/>
      <c r="BG69" s="134"/>
      <c r="BH69" s="164"/>
      <c r="BI69" s="164"/>
      <c r="BJ69" s="134"/>
      <c r="BK69" s="134"/>
      <c r="BL69" s="164"/>
      <c r="BM69" s="164"/>
      <c r="BN69" s="134"/>
      <c r="BO69" s="134"/>
      <c r="BP69" s="164"/>
      <c r="BQ69" s="164"/>
      <c r="BR69" s="134"/>
      <c r="BS69" s="134"/>
      <c r="BT69" s="164"/>
      <c r="BU69" s="164"/>
      <c r="BV69" s="134"/>
      <c r="BW69" s="134"/>
      <c r="BX69" s="164"/>
      <c r="BY69" s="164"/>
      <c r="BZ69" s="134"/>
      <c r="CA69" s="134"/>
      <c r="CB69" s="164"/>
      <c r="CC69" s="164"/>
      <c r="CD69" s="134"/>
      <c r="CE69" s="134"/>
      <c r="CF69" s="164"/>
      <c r="CG69" s="164"/>
      <c r="CH69" s="134"/>
      <c r="CI69" s="164"/>
      <c r="CJ69" s="164"/>
      <c r="CK69" s="134"/>
      <c r="CL69" s="159" t="str">
        <f t="shared" si="90"/>
        <v>5 - Muy Alta</v>
      </c>
      <c r="CM69" s="165">
        <f t="shared" si="5"/>
        <v>1</v>
      </c>
      <c r="CN69" s="159" t="str">
        <f t="shared" si="91"/>
        <v>3 - Moderado</v>
      </c>
      <c r="CO69" s="165">
        <f t="shared" si="92"/>
        <v>0.6</v>
      </c>
      <c r="CP69" s="145" t="str">
        <f t="shared" si="6"/>
        <v>ALTO</v>
      </c>
      <c r="CQ69" s="149">
        <f t="shared" si="93"/>
        <v>0.6</v>
      </c>
      <c r="CR69" s="188"/>
      <c r="CS69" s="145">
        <f t="shared" si="94"/>
        <v>5</v>
      </c>
      <c r="CT69" s="134"/>
      <c r="CU69" s="188"/>
      <c r="CV69" s="188"/>
      <c r="CW69" s="158"/>
      <c r="CX69" s="160">
        <f t="shared" si="7"/>
        <v>0</v>
      </c>
      <c r="CY69" s="161">
        <f t="shared" si="95"/>
        <v>3</v>
      </c>
      <c r="CZ69" s="160" t="str">
        <f t="shared" si="96"/>
        <v>Moderado</v>
      </c>
      <c r="DA69" s="153">
        <f t="shared" si="97"/>
        <v>0.6</v>
      </c>
      <c r="DB69" s="154">
        <f t="shared" si="98"/>
        <v>0</v>
      </c>
      <c r="DC69" s="154">
        <f t="shared" si="8"/>
        <v>0</v>
      </c>
      <c r="DD69" s="160">
        <f t="shared" si="99"/>
        <v>0</v>
      </c>
      <c r="DE69" s="273">
        <f t="shared" si="9"/>
        <v>5</v>
      </c>
      <c r="DF69" s="187">
        <f t="shared" si="10"/>
        <v>1</v>
      </c>
      <c r="DG69" s="273">
        <f t="shared" si="100"/>
        <v>3</v>
      </c>
      <c r="DH69" s="273"/>
      <c r="DI69" s="187">
        <f t="shared" si="11"/>
        <v>0.6</v>
      </c>
      <c r="DJ69" s="154">
        <f t="shared" si="12"/>
        <v>0</v>
      </c>
      <c r="DK69" s="154">
        <f t="shared" si="13"/>
        <v>0</v>
      </c>
      <c r="DL69" s="160">
        <f t="shared" si="14"/>
        <v>0</v>
      </c>
      <c r="DM69" s="273">
        <f t="shared" si="15"/>
        <v>5</v>
      </c>
      <c r="DN69" s="187">
        <f t="shared" si="16"/>
        <v>1</v>
      </c>
      <c r="DO69" s="273">
        <f t="shared" si="17"/>
        <v>3</v>
      </c>
      <c r="DP69" s="187">
        <f t="shared" si="18"/>
        <v>0.6</v>
      </c>
      <c r="DQ69" s="154">
        <f t="shared" si="19"/>
        <v>0</v>
      </c>
      <c r="DR69" s="154">
        <f t="shared" si="20"/>
        <v>0</v>
      </c>
      <c r="DS69" s="160">
        <f t="shared" si="21"/>
        <v>0</v>
      </c>
      <c r="DT69" s="273">
        <f t="shared" si="22"/>
        <v>5</v>
      </c>
      <c r="DU69" s="187">
        <f t="shared" si="23"/>
        <v>1</v>
      </c>
      <c r="DV69" s="273">
        <f t="shared" si="24"/>
        <v>3</v>
      </c>
      <c r="DW69" s="187">
        <f t="shared" si="25"/>
        <v>0.6</v>
      </c>
      <c r="DX69" s="154">
        <f t="shared" si="26"/>
        <v>0</v>
      </c>
      <c r="DY69" s="154">
        <f t="shared" si="27"/>
        <v>0</v>
      </c>
      <c r="DZ69" s="160">
        <f t="shared" si="28"/>
        <v>0</v>
      </c>
      <c r="EA69" s="273">
        <f t="shared" si="29"/>
        <v>5</v>
      </c>
      <c r="EB69" s="187">
        <f t="shared" si="30"/>
        <v>1</v>
      </c>
      <c r="EC69" s="273">
        <f t="shared" si="31"/>
        <v>3</v>
      </c>
      <c r="ED69" s="187">
        <f t="shared" si="32"/>
        <v>0.6</v>
      </c>
      <c r="EE69" s="154">
        <f t="shared" si="33"/>
        <v>0</v>
      </c>
      <c r="EF69" s="154">
        <f t="shared" si="34"/>
        <v>0</v>
      </c>
      <c r="EG69" s="160">
        <f t="shared" si="35"/>
        <v>0</v>
      </c>
      <c r="EH69" s="273">
        <f t="shared" si="36"/>
        <v>5</v>
      </c>
      <c r="EI69" s="187">
        <f t="shared" si="37"/>
        <v>1</v>
      </c>
      <c r="EJ69" s="273">
        <f t="shared" si="38"/>
        <v>3</v>
      </c>
      <c r="EK69" s="187">
        <f t="shared" si="39"/>
        <v>0.6</v>
      </c>
      <c r="EL69" s="154">
        <f t="shared" si="40"/>
        <v>0</v>
      </c>
      <c r="EM69" s="154">
        <f t="shared" si="41"/>
        <v>0</v>
      </c>
      <c r="EN69" s="160">
        <f t="shared" si="42"/>
        <v>0</v>
      </c>
      <c r="EO69" s="273">
        <f t="shared" si="43"/>
        <v>5</v>
      </c>
      <c r="EP69" s="187">
        <f t="shared" si="44"/>
        <v>1</v>
      </c>
      <c r="EQ69" s="273">
        <f t="shared" si="45"/>
        <v>3</v>
      </c>
      <c r="ER69" s="187">
        <f t="shared" si="46"/>
        <v>0.6</v>
      </c>
      <c r="ES69" s="154">
        <f t="shared" si="47"/>
        <v>0</v>
      </c>
      <c r="ET69" s="154">
        <f t="shared" si="48"/>
        <v>0</v>
      </c>
      <c r="EU69" s="160">
        <f t="shared" si="49"/>
        <v>0</v>
      </c>
      <c r="EV69" s="273">
        <f t="shared" si="50"/>
        <v>5</v>
      </c>
      <c r="EW69" s="187">
        <f t="shared" si="51"/>
        <v>1</v>
      </c>
      <c r="EX69" s="273">
        <f t="shared" si="52"/>
        <v>3</v>
      </c>
      <c r="EY69" s="187">
        <f t="shared" si="53"/>
        <v>0.6</v>
      </c>
      <c r="EZ69" s="154">
        <f t="shared" si="54"/>
        <v>0</v>
      </c>
      <c r="FA69" s="154">
        <f t="shared" si="55"/>
        <v>0</v>
      </c>
      <c r="FB69" s="160">
        <f t="shared" si="56"/>
        <v>0</v>
      </c>
      <c r="FC69" s="273">
        <f t="shared" si="57"/>
        <v>5</v>
      </c>
      <c r="FD69" s="187">
        <f t="shared" si="58"/>
        <v>1</v>
      </c>
      <c r="FE69" s="273">
        <f t="shared" si="59"/>
        <v>3</v>
      </c>
      <c r="FF69" s="187">
        <f t="shared" si="60"/>
        <v>0.6</v>
      </c>
      <c r="FG69" s="154">
        <f t="shared" si="61"/>
        <v>0</v>
      </c>
      <c r="FH69" s="154">
        <f t="shared" si="62"/>
        <v>0</v>
      </c>
      <c r="FI69" s="160">
        <f t="shared" si="63"/>
        <v>0</v>
      </c>
      <c r="FJ69" s="273">
        <f t="shared" si="64"/>
        <v>5</v>
      </c>
      <c r="FK69" s="187">
        <f t="shared" si="65"/>
        <v>1</v>
      </c>
      <c r="FL69" s="273">
        <f t="shared" si="66"/>
        <v>3</v>
      </c>
      <c r="FM69" s="187">
        <f t="shared" si="67"/>
        <v>0.6</v>
      </c>
      <c r="FN69" s="154">
        <f t="shared" si="68"/>
        <v>0</v>
      </c>
      <c r="FO69" s="154">
        <f t="shared" si="69"/>
        <v>0</v>
      </c>
      <c r="FP69" s="160">
        <f t="shared" si="70"/>
        <v>0</v>
      </c>
      <c r="FQ69" s="273">
        <f t="shared" si="71"/>
        <v>5</v>
      </c>
      <c r="FR69" s="187">
        <f t="shared" si="72"/>
        <v>1</v>
      </c>
      <c r="FS69" s="273">
        <f t="shared" si="73"/>
        <v>3</v>
      </c>
      <c r="FT69" s="187">
        <f t="shared" si="74"/>
        <v>0.6</v>
      </c>
      <c r="FU69" s="154">
        <f t="shared" si="75"/>
        <v>0</v>
      </c>
      <c r="FV69" s="154">
        <f t="shared" si="76"/>
        <v>0</v>
      </c>
      <c r="FW69" s="160">
        <f t="shared" si="77"/>
        <v>0</v>
      </c>
      <c r="FX69" s="273">
        <f t="shared" si="78"/>
        <v>5</v>
      </c>
      <c r="FY69" s="187">
        <f t="shared" si="79"/>
        <v>1</v>
      </c>
      <c r="FZ69" s="273">
        <f t="shared" si="80"/>
        <v>3</v>
      </c>
      <c r="GA69" s="187">
        <f t="shared" si="81"/>
        <v>0.6</v>
      </c>
      <c r="GB69" s="154">
        <f t="shared" si="82"/>
        <v>0</v>
      </c>
      <c r="GC69" s="154">
        <f t="shared" si="83"/>
        <v>0</v>
      </c>
      <c r="GD69" s="160">
        <f t="shared" si="84"/>
        <v>0</v>
      </c>
      <c r="GE69" s="273">
        <f t="shared" si="85"/>
        <v>5</v>
      </c>
      <c r="GF69" s="187">
        <f t="shared" si="86"/>
        <v>1</v>
      </c>
      <c r="GG69" s="273">
        <f t="shared" si="87"/>
        <v>3</v>
      </c>
      <c r="GH69" s="187">
        <f t="shared" si="88"/>
        <v>0.6</v>
      </c>
      <c r="GI69" s="187">
        <f t="shared" si="101"/>
        <v>0.6</v>
      </c>
      <c r="GJ69" s="157"/>
    </row>
    <row r="70" spans="1:192" ht="37.799999999999997" customHeight="1" x14ac:dyDescent="0.2">
      <c r="A70" s="148">
        <v>62</v>
      </c>
      <c r="B70" s="133"/>
      <c r="C70" s="133"/>
      <c r="D70" s="274"/>
      <c r="E70" s="133"/>
      <c r="F70" s="275"/>
      <c r="G70" s="133"/>
      <c r="H70" s="133" t="s">
        <v>455</v>
      </c>
      <c r="I70" s="132"/>
      <c r="J70" s="132"/>
      <c r="K70" s="132"/>
      <c r="L70" s="132"/>
      <c r="M70" s="132"/>
      <c r="N70" s="132"/>
      <c r="O70" s="132"/>
      <c r="P70" s="132"/>
      <c r="Q70" s="132"/>
      <c r="R70" s="132"/>
      <c r="S70" s="132"/>
      <c r="T70" s="132"/>
      <c r="U70" s="132"/>
      <c r="V70" s="132"/>
      <c r="W70" s="132"/>
      <c r="X70" s="132"/>
      <c r="Y70" s="132"/>
      <c r="Z70" s="132"/>
      <c r="AA70" s="132"/>
      <c r="AB70" s="132"/>
      <c r="AC70" s="155">
        <f t="shared" si="0"/>
        <v>0</v>
      </c>
      <c r="AD70" s="149">
        <f t="shared" si="1"/>
        <v>1</v>
      </c>
      <c r="AE70" s="155" t="str">
        <f t="shared" si="2"/>
        <v>3 - Moderado</v>
      </c>
      <c r="AF70" s="149">
        <f t="shared" si="3"/>
        <v>0.6</v>
      </c>
      <c r="AG70" s="156" t="str">
        <f t="shared" si="89"/>
        <v/>
      </c>
      <c r="AH70" s="149">
        <f t="shared" si="4"/>
        <v>0.6</v>
      </c>
      <c r="AI70" s="133"/>
      <c r="AJ70" s="133"/>
      <c r="AK70" s="133"/>
      <c r="AL70" s="133"/>
      <c r="AM70" s="134"/>
      <c r="AN70" s="164"/>
      <c r="AO70" s="164"/>
      <c r="AP70" s="134"/>
      <c r="AQ70" s="134"/>
      <c r="AR70" s="164"/>
      <c r="AS70" s="164"/>
      <c r="AT70" s="134"/>
      <c r="AU70" s="134"/>
      <c r="AV70" s="164"/>
      <c r="AW70" s="164"/>
      <c r="AX70" s="134"/>
      <c r="AY70" s="134"/>
      <c r="AZ70" s="164"/>
      <c r="BA70" s="164"/>
      <c r="BB70" s="134"/>
      <c r="BC70" s="134"/>
      <c r="BD70" s="164"/>
      <c r="BE70" s="164"/>
      <c r="BF70" s="134"/>
      <c r="BG70" s="134"/>
      <c r="BH70" s="164"/>
      <c r="BI70" s="164"/>
      <c r="BJ70" s="134"/>
      <c r="BK70" s="134"/>
      <c r="BL70" s="164"/>
      <c r="BM70" s="164"/>
      <c r="BN70" s="134"/>
      <c r="BO70" s="134"/>
      <c r="BP70" s="164"/>
      <c r="BQ70" s="164"/>
      <c r="BR70" s="134"/>
      <c r="BS70" s="134"/>
      <c r="BT70" s="164"/>
      <c r="BU70" s="164"/>
      <c r="BV70" s="134"/>
      <c r="BW70" s="134"/>
      <c r="BX70" s="164"/>
      <c r="BY70" s="164"/>
      <c r="BZ70" s="134"/>
      <c r="CA70" s="134"/>
      <c r="CB70" s="164"/>
      <c r="CC70" s="164"/>
      <c r="CD70" s="134"/>
      <c r="CE70" s="134"/>
      <c r="CF70" s="164"/>
      <c r="CG70" s="164"/>
      <c r="CH70" s="134"/>
      <c r="CI70" s="164"/>
      <c r="CJ70" s="164"/>
      <c r="CK70" s="134"/>
      <c r="CL70" s="159" t="str">
        <f t="shared" si="90"/>
        <v>5 - Muy Alta</v>
      </c>
      <c r="CM70" s="165">
        <f t="shared" si="5"/>
        <v>1</v>
      </c>
      <c r="CN70" s="159" t="str">
        <f t="shared" si="91"/>
        <v>3 - Moderado</v>
      </c>
      <c r="CO70" s="165">
        <f t="shared" si="92"/>
        <v>0.6</v>
      </c>
      <c r="CP70" s="145" t="str">
        <f t="shared" si="6"/>
        <v>ALTO</v>
      </c>
      <c r="CQ70" s="149">
        <f t="shared" si="93"/>
        <v>0.6</v>
      </c>
      <c r="CR70" s="188"/>
      <c r="CS70" s="145">
        <f t="shared" si="94"/>
        <v>5</v>
      </c>
      <c r="CT70" s="134"/>
      <c r="CU70" s="188"/>
      <c r="CV70" s="188"/>
      <c r="CW70" s="158"/>
      <c r="CX70" s="160">
        <f t="shared" si="7"/>
        <v>0</v>
      </c>
      <c r="CY70" s="161">
        <f t="shared" si="95"/>
        <v>3</v>
      </c>
      <c r="CZ70" s="160" t="str">
        <f t="shared" si="96"/>
        <v>Moderado</v>
      </c>
      <c r="DA70" s="153">
        <f t="shared" si="97"/>
        <v>0.6</v>
      </c>
      <c r="DB70" s="154">
        <f t="shared" si="98"/>
        <v>0</v>
      </c>
      <c r="DC70" s="154">
        <f t="shared" si="8"/>
        <v>0</v>
      </c>
      <c r="DD70" s="160">
        <f t="shared" si="99"/>
        <v>0</v>
      </c>
      <c r="DE70" s="273">
        <f t="shared" si="9"/>
        <v>5</v>
      </c>
      <c r="DF70" s="187">
        <f t="shared" si="10"/>
        <v>1</v>
      </c>
      <c r="DG70" s="273">
        <f t="shared" si="100"/>
        <v>3</v>
      </c>
      <c r="DH70" s="273"/>
      <c r="DI70" s="187">
        <f t="shared" si="11"/>
        <v>0.6</v>
      </c>
      <c r="DJ70" s="154">
        <f t="shared" si="12"/>
        <v>0</v>
      </c>
      <c r="DK70" s="154">
        <f t="shared" si="13"/>
        <v>0</v>
      </c>
      <c r="DL70" s="160">
        <f t="shared" si="14"/>
        <v>0</v>
      </c>
      <c r="DM70" s="273">
        <f t="shared" si="15"/>
        <v>5</v>
      </c>
      <c r="DN70" s="187">
        <f t="shared" si="16"/>
        <v>1</v>
      </c>
      <c r="DO70" s="273">
        <f t="shared" si="17"/>
        <v>3</v>
      </c>
      <c r="DP70" s="187">
        <f t="shared" si="18"/>
        <v>0.6</v>
      </c>
      <c r="DQ70" s="154">
        <f t="shared" si="19"/>
        <v>0</v>
      </c>
      <c r="DR70" s="154">
        <f t="shared" si="20"/>
        <v>0</v>
      </c>
      <c r="DS70" s="160">
        <f t="shared" si="21"/>
        <v>0</v>
      </c>
      <c r="DT70" s="273">
        <f t="shared" si="22"/>
        <v>5</v>
      </c>
      <c r="DU70" s="187">
        <f t="shared" si="23"/>
        <v>1</v>
      </c>
      <c r="DV70" s="273">
        <f t="shared" si="24"/>
        <v>3</v>
      </c>
      <c r="DW70" s="187">
        <f t="shared" si="25"/>
        <v>0.6</v>
      </c>
      <c r="DX70" s="154">
        <f t="shared" si="26"/>
        <v>0</v>
      </c>
      <c r="DY70" s="154">
        <f t="shared" si="27"/>
        <v>0</v>
      </c>
      <c r="DZ70" s="160">
        <f t="shared" si="28"/>
        <v>0</v>
      </c>
      <c r="EA70" s="273">
        <f t="shared" si="29"/>
        <v>5</v>
      </c>
      <c r="EB70" s="187">
        <f t="shared" si="30"/>
        <v>1</v>
      </c>
      <c r="EC70" s="273">
        <f t="shared" si="31"/>
        <v>3</v>
      </c>
      <c r="ED70" s="187">
        <f t="shared" si="32"/>
        <v>0.6</v>
      </c>
      <c r="EE70" s="154">
        <f t="shared" si="33"/>
        <v>0</v>
      </c>
      <c r="EF70" s="154">
        <f t="shared" si="34"/>
        <v>0</v>
      </c>
      <c r="EG70" s="160">
        <f t="shared" si="35"/>
        <v>0</v>
      </c>
      <c r="EH70" s="273">
        <f t="shared" si="36"/>
        <v>5</v>
      </c>
      <c r="EI70" s="187">
        <f t="shared" si="37"/>
        <v>1</v>
      </c>
      <c r="EJ70" s="273">
        <f t="shared" si="38"/>
        <v>3</v>
      </c>
      <c r="EK70" s="187">
        <f t="shared" si="39"/>
        <v>0.6</v>
      </c>
      <c r="EL70" s="154">
        <f t="shared" si="40"/>
        <v>0</v>
      </c>
      <c r="EM70" s="154">
        <f t="shared" si="41"/>
        <v>0</v>
      </c>
      <c r="EN70" s="160">
        <f t="shared" si="42"/>
        <v>0</v>
      </c>
      <c r="EO70" s="273">
        <f t="shared" si="43"/>
        <v>5</v>
      </c>
      <c r="EP70" s="187">
        <f t="shared" si="44"/>
        <v>1</v>
      </c>
      <c r="EQ70" s="273">
        <f t="shared" si="45"/>
        <v>3</v>
      </c>
      <c r="ER70" s="187">
        <f t="shared" si="46"/>
        <v>0.6</v>
      </c>
      <c r="ES70" s="154">
        <f t="shared" si="47"/>
        <v>0</v>
      </c>
      <c r="ET70" s="154">
        <f t="shared" si="48"/>
        <v>0</v>
      </c>
      <c r="EU70" s="160">
        <f t="shared" si="49"/>
        <v>0</v>
      </c>
      <c r="EV70" s="273">
        <f t="shared" si="50"/>
        <v>5</v>
      </c>
      <c r="EW70" s="187">
        <f t="shared" si="51"/>
        <v>1</v>
      </c>
      <c r="EX70" s="273">
        <f t="shared" si="52"/>
        <v>3</v>
      </c>
      <c r="EY70" s="187">
        <f t="shared" si="53"/>
        <v>0.6</v>
      </c>
      <c r="EZ70" s="154">
        <f t="shared" si="54"/>
        <v>0</v>
      </c>
      <c r="FA70" s="154">
        <f t="shared" si="55"/>
        <v>0</v>
      </c>
      <c r="FB70" s="160">
        <f t="shared" si="56"/>
        <v>0</v>
      </c>
      <c r="FC70" s="273">
        <f t="shared" si="57"/>
        <v>5</v>
      </c>
      <c r="FD70" s="187">
        <f t="shared" si="58"/>
        <v>1</v>
      </c>
      <c r="FE70" s="273">
        <f t="shared" si="59"/>
        <v>3</v>
      </c>
      <c r="FF70" s="187">
        <f t="shared" si="60"/>
        <v>0.6</v>
      </c>
      <c r="FG70" s="154">
        <f t="shared" si="61"/>
        <v>0</v>
      </c>
      <c r="FH70" s="154">
        <f t="shared" si="62"/>
        <v>0</v>
      </c>
      <c r="FI70" s="160">
        <f t="shared" si="63"/>
        <v>0</v>
      </c>
      <c r="FJ70" s="273">
        <f t="shared" si="64"/>
        <v>5</v>
      </c>
      <c r="FK70" s="187">
        <f t="shared" si="65"/>
        <v>1</v>
      </c>
      <c r="FL70" s="273">
        <f t="shared" si="66"/>
        <v>3</v>
      </c>
      <c r="FM70" s="187">
        <f t="shared" si="67"/>
        <v>0.6</v>
      </c>
      <c r="FN70" s="154">
        <f t="shared" si="68"/>
        <v>0</v>
      </c>
      <c r="FO70" s="154">
        <f t="shared" si="69"/>
        <v>0</v>
      </c>
      <c r="FP70" s="160">
        <f t="shared" si="70"/>
        <v>0</v>
      </c>
      <c r="FQ70" s="273">
        <f t="shared" si="71"/>
        <v>5</v>
      </c>
      <c r="FR70" s="187">
        <f t="shared" si="72"/>
        <v>1</v>
      </c>
      <c r="FS70" s="273">
        <f t="shared" si="73"/>
        <v>3</v>
      </c>
      <c r="FT70" s="187">
        <f t="shared" si="74"/>
        <v>0.6</v>
      </c>
      <c r="FU70" s="154">
        <f t="shared" si="75"/>
        <v>0</v>
      </c>
      <c r="FV70" s="154">
        <f t="shared" si="76"/>
        <v>0</v>
      </c>
      <c r="FW70" s="160">
        <f t="shared" si="77"/>
        <v>0</v>
      </c>
      <c r="FX70" s="273">
        <f t="shared" si="78"/>
        <v>5</v>
      </c>
      <c r="FY70" s="187">
        <f t="shared" si="79"/>
        <v>1</v>
      </c>
      <c r="FZ70" s="273">
        <f t="shared" si="80"/>
        <v>3</v>
      </c>
      <c r="GA70" s="187">
        <f t="shared" si="81"/>
        <v>0.6</v>
      </c>
      <c r="GB70" s="154">
        <f t="shared" si="82"/>
        <v>0</v>
      </c>
      <c r="GC70" s="154">
        <f t="shared" si="83"/>
        <v>0</v>
      </c>
      <c r="GD70" s="160">
        <f t="shared" si="84"/>
        <v>0</v>
      </c>
      <c r="GE70" s="273">
        <f t="shared" si="85"/>
        <v>5</v>
      </c>
      <c r="GF70" s="187">
        <f t="shared" si="86"/>
        <v>1</v>
      </c>
      <c r="GG70" s="273">
        <f t="shared" si="87"/>
        <v>3</v>
      </c>
      <c r="GH70" s="187">
        <f t="shared" si="88"/>
        <v>0.6</v>
      </c>
      <c r="GI70" s="187">
        <f t="shared" si="101"/>
        <v>0.6</v>
      </c>
      <c r="GJ70" s="157"/>
    </row>
    <row r="71" spans="1:192" ht="37.799999999999997" customHeight="1" x14ac:dyDescent="0.2">
      <c r="A71" s="148">
        <v>63</v>
      </c>
      <c r="B71" s="133"/>
      <c r="C71" s="133"/>
      <c r="D71" s="274"/>
      <c r="E71" s="133"/>
      <c r="F71" s="275"/>
      <c r="G71" s="133"/>
      <c r="H71" s="133" t="s">
        <v>455</v>
      </c>
      <c r="I71" s="132"/>
      <c r="J71" s="132"/>
      <c r="K71" s="132"/>
      <c r="L71" s="132"/>
      <c r="M71" s="132"/>
      <c r="N71" s="132"/>
      <c r="O71" s="132"/>
      <c r="P71" s="132"/>
      <c r="Q71" s="132"/>
      <c r="R71" s="132"/>
      <c r="S71" s="132"/>
      <c r="T71" s="132"/>
      <c r="U71" s="132"/>
      <c r="V71" s="132"/>
      <c r="W71" s="132"/>
      <c r="X71" s="132"/>
      <c r="Y71" s="132"/>
      <c r="Z71" s="132"/>
      <c r="AA71" s="132"/>
      <c r="AB71" s="132"/>
      <c r="AC71" s="155">
        <f t="shared" si="0"/>
        <v>0</v>
      </c>
      <c r="AD71" s="149">
        <f t="shared" si="1"/>
        <v>1</v>
      </c>
      <c r="AE71" s="155" t="str">
        <f t="shared" si="2"/>
        <v>3 - Moderado</v>
      </c>
      <c r="AF71" s="149">
        <f t="shared" si="3"/>
        <v>0.6</v>
      </c>
      <c r="AG71" s="156" t="str">
        <f t="shared" si="89"/>
        <v/>
      </c>
      <c r="AH71" s="149">
        <f t="shared" si="4"/>
        <v>0.6</v>
      </c>
      <c r="AI71" s="133"/>
      <c r="AJ71" s="133"/>
      <c r="AK71" s="133"/>
      <c r="AL71" s="133"/>
      <c r="AM71" s="134"/>
      <c r="AN71" s="164"/>
      <c r="AO71" s="164"/>
      <c r="AP71" s="134"/>
      <c r="AQ71" s="134"/>
      <c r="AR71" s="164"/>
      <c r="AS71" s="164"/>
      <c r="AT71" s="134"/>
      <c r="AU71" s="134"/>
      <c r="AV71" s="164"/>
      <c r="AW71" s="164"/>
      <c r="AX71" s="134"/>
      <c r="AY71" s="134"/>
      <c r="AZ71" s="164"/>
      <c r="BA71" s="164"/>
      <c r="BB71" s="134"/>
      <c r="BC71" s="134"/>
      <c r="BD71" s="164"/>
      <c r="BE71" s="164"/>
      <c r="BF71" s="134"/>
      <c r="BG71" s="134"/>
      <c r="BH71" s="164"/>
      <c r="BI71" s="164"/>
      <c r="BJ71" s="134"/>
      <c r="BK71" s="134"/>
      <c r="BL71" s="164"/>
      <c r="BM71" s="164"/>
      <c r="BN71" s="134"/>
      <c r="BO71" s="134"/>
      <c r="BP71" s="164"/>
      <c r="BQ71" s="164"/>
      <c r="BR71" s="134"/>
      <c r="BS71" s="134"/>
      <c r="BT71" s="164"/>
      <c r="BU71" s="164"/>
      <c r="BV71" s="134"/>
      <c r="BW71" s="134"/>
      <c r="BX71" s="164"/>
      <c r="BY71" s="164"/>
      <c r="BZ71" s="134"/>
      <c r="CA71" s="134"/>
      <c r="CB71" s="164"/>
      <c r="CC71" s="164"/>
      <c r="CD71" s="134"/>
      <c r="CE71" s="134"/>
      <c r="CF71" s="164"/>
      <c r="CG71" s="164"/>
      <c r="CH71" s="134"/>
      <c r="CI71" s="164"/>
      <c r="CJ71" s="164"/>
      <c r="CK71" s="134"/>
      <c r="CL71" s="159" t="str">
        <f t="shared" si="90"/>
        <v>5 - Muy Alta</v>
      </c>
      <c r="CM71" s="165">
        <f t="shared" si="5"/>
        <v>1</v>
      </c>
      <c r="CN71" s="159" t="str">
        <f t="shared" si="91"/>
        <v>3 - Moderado</v>
      </c>
      <c r="CO71" s="165">
        <f t="shared" si="92"/>
        <v>0.6</v>
      </c>
      <c r="CP71" s="145" t="str">
        <f t="shared" si="6"/>
        <v>ALTO</v>
      </c>
      <c r="CQ71" s="149">
        <f t="shared" si="93"/>
        <v>0.6</v>
      </c>
      <c r="CR71" s="188"/>
      <c r="CS71" s="145">
        <f t="shared" si="94"/>
        <v>5</v>
      </c>
      <c r="CT71" s="134"/>
      <c r="CU71" s="188"/>
      <c r="CV71" s="188"/>
      <c r="CW71" s="158"/>
      <c r="CX71" s="160">
        <f t="shared" si="7"/>
        <v>0</v>
      </c>
      <c r="CY71" s="161">
        <f t="shared" si="95"/>
        <v>3</v>
      </c>
      <c r="CZ71" s="160" t="str">
        <f t="shared" si="96"/>
        <v>Moderado</v>
      </c>
      <c r="DA71" s="153">
        <f t="shared" si="97"/>
        <v>0.6</v>
      </c>
      <c r="DB71" s="154">
        <f t="shared" si="98"/>
        <v>0</v>
      </c>
      <c r="DC71" s="154">
        <f t="shared" si="8"/>
        <v>0</v>
      </c>
      <c r="DD71" s="160">
        <f t="shared" si="99"/>
        <v>0</v>
      </c>
      <c r="DE71" s="273">
        <f t="shared" si="9"/>
        <v>5</v>
      </c>
      <c r="DF71" s="187">
        <f t="shared" si="10"/>
        <v>1</v>
      </c>
      <c r="DG71" s="273">
        <f t="shared" si="100"/>
        <v>3</v>
      </c>
      <c r="DH71" s="273"/>
      <c r="DI71" s="187">
        <f t="shared" si="11"/>
        <v>0.6</v>
      </c>
      <c r="DJ71" s="154">
        <f t="shared" si="12"/>
        <v>0</v>
      </c>
      <c r="DK71" s="154">
        <f t="shared" si="13"/>
        <v>0</v>
      </c>
      <c r="DL71" s="160">
        <f t="shared" si="14"/>
        <v>0</v>
      </c>
      <c r="DM71" s="273">
        <f t="shared" si="15"/>
        <v>5</v>
      </c>
      <c r="DN71" s="187">
        <f t="shared" si="16"/>
        <v>1</v>
      </c>
      <c r="DO71" s="273">
        <f t="shared" si="17"/>
        <v>3</v>
      </c>
      <c r="DP71" s="187">
        <f t="shared" si="18"/>
        <v>0.6</v>
      </c>
      <c r="DQ71" s="154">
        <f t="shared" si="19"/>
        <v>0</v>
      </c>
      <c r="DR71" s="154">
        <f t="shared" si="20"/>
        <v>0</v>
      </c>
      <c r="DS71" s="160">
        <f t="shared" si="21"/>
        <v>0</v>
      </c>
      <c r="DT71" s="273">
        <f t="shared" si="22"/>
        <v>5</v>
      </c>
      <c r="DU71" s="187">
        <f t="shared" si="23"/>
        <v>1</v>
      </c>
      <c r="DV71" s="273">
        <f t="shared" si="24"/>
        <v>3</v>
      </c>
      <c r="DW71" s="187">
        <f t="shared" si="25"/>
        <v>0.6</v>
      </c>
      <c r="DX71" s="154">
        <f t="shared" si="26"/>
        <v>0</v>
      </c>
      <c r="DY71" s="154">
        <f t="shared" si="27"/>
        <v>0</v>
      </c>
      <c r="DZ71" s="160">
        <f t="shared" si="28"/>
        <v>0</v>
      </c>
      <c r="EA71" s="273">
        <f t="shared" si="29"/>
        <v>5</v>
      </c>
      <c r="EB71" s="187">
        <f t="shared" si="30"/>
        <v>1</v>
      </c>
      <c r="EC71" s="273">
        <f t="shared" si="31"/>
        <v>3</v>
      </c>
      <c r="ED71" s="187">
        <f t="shared" si="32"/>
        <v>0.6</v>
      </c>
      <c r="EE71" s="154">
        <f t="shared" si="33"/>
        <v>0</v>
      </c>
      <c r="EF71" s="154">
        <f t="shared" si="34"/>
        <v>0</v>
      </c>
      <c r="EG71" s="160">
        <f t="shared" si="35"/>
        <v>0</v>
      </c>
      <c r="EH71" s="273">
        <f t="shared" si="36"/>
        <v>5</v>
      </c>
      <c r="EI71" s="187">
        <f t="shared" si="37"/>
        <v>1</v>
      </c>
      <c r="EJ71" s="273">
        <f t="shared" si="38"/>
        <v>3</v>
      </c>
      <c r="EK71" s="187">
        <f t="shared" si="39"/>
        <v>0.6</v>
      </c>
      <c r="EL71" s="154">
        <f t="shared" si="40"/>
        <v>0</v>
      </c>
      <c r="EM71" s="154">
        <f t="shared" si="41"/>
        <v>0</v>
      </c>
      <c r="EN71" s="160">
        <f t="shared" si="42"/>
        <v>0</v>
      </c>
      <c r="EO71" s="273">
        <f t="shared" si="43"/>
        <v>5</v>
      </c>
      <c r="EP71" s="187">
        <f t="shared" si="44"/>
        <v>1</v>
      </c>
      <c r="EQ71" s="273">
        <f t="shared" si="45"/>
        <v>3</v>
      </c>
      <c r="ER71" s="187">
        <f t="shared" si="46"/>
        <v>0.6</v>
      </c>
      <c r="ES71" s="154">
        <f t="shared" si="47"/>
        <v>0</v>
      </c>
      <c r="ET71" s="154">
        <f t="shared" si="48"/>
        <v>0</v>
      </c>
      <c r="EU71" s="160">
        <f t="shared" si="49"/>
        <v>0</v>
      </c>
      <c r="EV71" s="273">
        <f t="shared" si="50"/>
        <v>5</v>
      </c>
      <c r="EW71" s="187">
        <f t="shared" si="51"/>
        <v>1</v>
      </c>
      <c r="EX71" s="273">
        <f t="shared" si="52"/>
        <v>3</v>
      </c>
      <c r="EY71" s="187">
        <f t="shared" si="53"/>
        <v>0.6</v>
      </c>
      <c r="EZ71" s="154">
        <f t="shared" si="54"/>
        <v>0</v>
      </c>
      <c r="FA71" s="154">
        <f t="shared" si="55"/>
        <v>0</v>
      </c>
      <c r="FB71" s="160">
        <f t="shared" si="56"/>
        <v>0</v>
      </c>
      <c r="FC71" s="273">
        <f t="shared" si="57"/>
        <v>5</v>
      </c>
      <c r="FD71" s="187">
        <f t="shared" si="58"/>
        <v>1</v>
      </c>
      <c r="FE71" s="273">
        <f t="shared" si="59"/>
        <v>3</v>
      </c>
      <c r="FF71" s="187">
        <f t="shared" si="60"/>
        <v>0.6</v>
      </c>
      <c r="FG71" s="154">
        <f t="shared" si="61"/>
        <v>0</v>
      </c>
      <c r="FH71" s="154">
        <f t="shared" si="62"/>
        <v>0</v>
      </c>
      <c r="FI71" s="160">
        <f t="shared" si="63"/>
        <v>0</v>
      </c>
      <c r="FJ71" s="273">
        <f t="shared" si="64"/>
        <v>5</v>
      </c>
      <c r="FK71" s="187">
        <f t="shared" si="65"/>
        <v>1</v>
      </c>
      <c r="FL71" s="273">
        <f t="shared" si="66"/>
        <v>3</v>
      </c>
      <c r="FM71" s="187">
        <f t="shared" si="67"/>
        <v>0.6</v>
      </c>
      <c r="FN71" s="154">
        <f t="shared" si="68"/>
        <v>0</v>
      </c>
      <c r="FO71" s="154">
        <f t="shared" si="69"/>
        <v>0</v>
      </c>
      <c r="FP71" s="160">
        <f t="shared" si="70"/>
        <v>0</v>
      </c>
      <c r="FQ71" s="273">
        <f t="shared" si="71"/>
        <v>5</v>
      </c>
      <c r="FR71" s="187">
        <f t="shared" si="72"/>
        <v>1</v>
      </c>
      <c r="FS71" s="273">
        <f t="shared" si="73"/>
        <v>3</v>
      </c>
      <c r="FT71" s="187">
        <f t="shared" si="74"/>
        <v>0.6</v>
      </c>
      <c r="FU71" s="154">
        <f t="shared" si="75"/>
        <v>0</v>
      </c>
      <c r="FV71" s="154">
        <f t="shared" si="76"/>
        <v>0</v>
      </c>
      <c r="FW71" s="160">
        <f t="shared" si="77"/>
        <v>0</v>
      </c>
      <c r="FX71" s="273">
        <f t="shared" si="78"/>
        <v>5</v>
      </c>
      <c r="FY71" s="187">
        <f t="shared" si="79"/>
        <v>1</v>
      </c>
      <c r="FZ71" s="273">
        <f t="shared" si="80"/>
        <v>3</v>
      </c>
      <c r="GA71" s="187">
        <f t="shared" si="81"/>
        <v>0.6</v>
      </c>
      <c r="GB71" s="154">
        <f t="shared" si="82"/>
        <v>0</v>
      </c>
      <c r="GC71" s="154">
        <f t="shared" si="83"/>
        <v>0</v>
      </c>
      <c r="GD71" s="160">
        <f t="shared" si="84"/>
        <v>0</v>
      </c>
      <c r="GE71" s="273">
        <f t="shared" si="85"/>
        <v>5</v>
      </c>
      <c r="GF71" s="187">
        <f t="shared" si="86"/>
        <v>1</v>
      </c>
      <c r="GG71" s="273">
        <f t="shared" si="87"/>
        <v>3</v>
      </c>
      <c r="GH71" s="187">
        <f t="shared" si="88"/>
        <v>0.6</v>
      </c>
      <c r="GI71" s="187">
        <f t="shared" si="101"/>
        <v>0.6</v>
      </c>
      <c r="GJ71" s="157"/>
    </row>
    <row r="72" spans="1:192" ht="37.799999999999997" customHeight="1" x14ac:dyDescent="0.2">
      <c r="A72" s="148">
        <v>64</v>
      </c>
      <c r="B72" s="133"/>
      <c r="C72" s="133"/>
      <c r="D72" s="274"/>
      <c r="E72" s="133"/>
      <c r="F72" s="275"/>
      <c r="G72" s="133"/>
      <c r="H72" s="133" t="s">
        <v>455</v>
      </c>
      <c r="I72" s="132"/>
      <c r="J72" s="132"/>
      <c r="K72" s="132"/>
      <c r="L72" s="132"/>
      <c r="M72" s="132"/>
      <c r="N72" s="132"/>
      <c r="O72" s="132"/>
      <c r="P72" s="132"/>
      <c r="Q72" s="132"/>
      <c r="R72" s="132"/>
      <c r="S72" s="132"/>
      <c r="T72" s="132"/>
      <c r="U72" s="132"/>
      <c r="V72" s="132"/>
      <c r="W72" s="132"/>
      <c r="X72" s="132"/>
      <c r="Y72" s="132"/>
      <c r="Z72" s="132"/>
      <c r="AA72" s="132"/>
      <c r="AB72" s="132"/>
      <c r="AC72" s="155">
        <f t="shared" si="0"/>
        <v>0</v>
      </c>
      <c r="AD72" s="149">
        <f t="shared" si="1"/>
        <v>1</v>
      </c>
      <c r="AE72" s="155" t="str">
        <f t="shared" si="2"/>
        <v>3 - Moderado</v>
      </c>
      <c r="AF72" s="149">
        <f t="shared" si="3"/>
        <v>0.6</v>
      </c>
      <c r="AG72" s="156" t="str">
        <f t="shared" si="89"/>
        <v/>
      </c>
      <c r="AH72" s="149">
        <f t="shared" si="4"/>
        <v>0.6</v>
      </c>
      <c r="AI72" s="133"/>
      <c r="AJ72" s="133"/>
      <c r="AK72" s="133"/>
      <c r="AL72" s="133"/>
      <c r="AM72" s="134"/>
      <c r="AN72" s="164"/>
      <c r="AO72" s="164"/>
      <c r="AP72" s="134"/>
      <c r="AQ72" s="134"/>
      <c r="AR72" s="164"/>
      <c r="AS72" s="164"/>
      <c r="AT72" s="134"/>
      <c r="AU72" s="134"/>
      <c r="AV72" s="164"/>
      <c r="AW72" s="164"/>
      <c r="AX72" s="134"/>
      <c r="AY72" s="134"/>
      <c r="AZ72" s="164"/>
      <c r="BA72" s="164"/>
      <c r="BB72" s="134"/>
      <c r="BC72" s="134"/>
      <c r="BD72" s="164"/>
      <c r="BE72" s="164"/>
      <c r="BF72" s="134"/>
      <c r="BG72" s="134"/>
      <c r="BH72" s="164"/>
      <c r="BI72" s="164"/>
      <c r="BJ72" s="134"/>
      <c r="BK72" s="134"/>
      <c r="BL72" s="164"/>
      <c r="BM72" s="164"/>
      <c r="BN72" s="134"/>
      <c r="BO72" s="134"/>
      <c r="BP72" s="164"/>
      <c r="BQ72" s="164"/>
      <c r="BR72" s="134"/>
      <c r="BS72" s="134"/>
      <c r="BT72" s="164"/>
      <c r="BU72" s="164"/>
      <c r="BV72" s="134"/>
      <c r="BW72" s="134"/>
      <c r="BX72" s="164"/>
      <c r="BY72" s="164"/>
      <c r="BZ72" s="134"/>
      <c r="CA72" s="134"/>
      <c r="CB72" s="164"/>
      <c r="CC72" s="164"/>
      <c r="CD72" s="134"/>
      <c r="CE72" s="134"/>
      <c r="CF72" s="164"/>
      <c r="CG72" s="164"/>
      <c r="CH72" s="134"/>
      <c r="CI72" s="164"/>
      <c r="CJ72" s="164"/>
      <c r="CK72" s="134"/>
      <c r="CL72" s="159" t="str">
        <f t="shared" si="90"/>
        <v>5 - Muy Alta</v>
      </c>
      <c r="CM72" s="165">
        <f t="shared" si="5"/>
        <v>1</v>
      </c>
      <c r="CN72" s="159" t="str">
        <f t="shared" si="91"/>
        <v>3 - Moderado</v>
      </c>
      <c r="CO72" s="165">
        <f t="shared" si="92"/>
        <v>0.6</v>
      </c>
      <c r="CP72" s="145" t="str">
        <f t="shared" si="6"/>
        <v>ALTO</v>
      </c>
      <c r="CQ72" s="149">
        <f t="shared" si="93"/>
        <v>0.6</v>
      </c>
      <c r="CR72" s="188"/>
      <c r="CS72" s="145">
        <f t="shared" si="94"/>
        <v>5</v>
      </c>
      <c r="CT72" s="134"/>
      <c r="CU72" s="188"/>
      <c r="CV72" s="188"/>
      <c r="CW72" s="158"/>
      <c r="CX72" s="160">
        <f t="shared" si="7"/>
        <v>0</v>
      </c>
      <c r="CY72" s="161">
        <f t="shared" si="95"/>
        <v>3</v>
      </c>
      <c r="CZ72" s="160" t="str">
        <f t="shared" si="96"/>
        <v>Moderado</v>
      </c>
      <c r="DA72" s="153">
        <f t="shared" si="97"/>
        <v>0.6</v>
      </c>
      <c r="DB72" s="154">
        <f t="shared" si="98"/>
        <v>0</v>
      </c>
      <c r="DC72" s="154">
        <f t="shared" si="8"/>
        <v>0</v>
      </c>
      <c r="DD72" s="160">
        <f t="shared" si="99"/>
        <v>0</v>
      </c>
      <c r="DE72" s="273">
        <f t="shared" si="9"/>
        <v>5</v>
      </c>
      <c r="DF72" s="187">
        <f t="shared" si="10"/>
        <v>1</v>
      </c>
      <c r="DG72" s="273">
        <f t="shared" si="100"/>
        <v>3</v>
      </c>
      <c r="DH72" s="273"/>
      <c r="DI72" s="187">
        <f t="shared" si="11"/>
        <v>0.6</v>
      </c>
      <c r="DJ72" s="154">
        <f t="shared" si="12"/>
        <v>0</v>
      </c>
      <c r="DK72" s="154">
        <f t="shared" si="13"/>
        <v>0</v>
      </c>
      <c r="DL72" s="160">
        <f t="shared" si="14"/>
        <v>0</v>
      </c>
      <c r="DM72" s="273">
        <f t="shared" si="15"/>
        <v>5</v>
      </c>
      <c r="DN72" s="187">
        <f t="shared" si="16"/>
        <v>1</v>
      </c>
      <c r="DO72" s="273">
        <f t="shared" si="17"/>
        <v>3</v>
      </c>
      <c r="DP72" s="187">
        <f t="shared" si="18"/>
        <v>0.6</v>
      </c>
      <c r="DQ72" s="154">
        <f t="shared" si="19"/>
        <v>0</v>
      </c>
      <c r="DR72" s="154">
        <f t="shared" si="20"/>
        <v>0</v>
      </c>
      <c r="DS72" s="160">
        <f t="shared" si="21"/>
        <v>0</v>
      </c>
      <c r="DT72" s="273">
        <f t="shared" si="22"/>
        <v>5</v>
      </c>
      <c r="DU72" s="187">
        <f t="shared" si="23"/>
        <v>1</v>
      </c>
      <c r="DV72" s="273">
        <f t="shared" si="24"/>
        <v>3</v>
      </c>
      <c r="DW72" s="187">
        <f t="shared" si="25"/>
        <v>0.6</v>
      </c>
      <c r="DX72" s="154">
        <f t="shared" si="26"/>
        <v>0</v>
      </c>
      <c r="DY72" s="154">
        <f t="shared" si="27"/>
        <v>0</v>
      </c>
      <c r="DZ72" s="160">
        <f t="shared" si="28"/>
        <v>0</v>
      </c>
      <c r="EA72" s="273">
        <f t="shared" si="29"/>
        <v>5</v>
      </c>
      <c r="EB72" s="187">
        <f t="shared" si="30"/>
        <v>1</v>
      </c>
      <c r="EC72" s="273">
        <f t="shared" si="31"/>
        <v>3</v>
      </c>
      <c r="ED72" s="187">
        <f t="shared" si="32"/>
        <v>0.6</v>
      </c>
      <c r="EE72" s="154">
        <f t="shared" si="33"/>
        <v>0</v>
      </c>
      <c r="EF72" s="154">
        <f t="shared" si="34"/>
        <v>0</v>
      </c>
      <c r="EG72" s="160">
        <f t="shared" si="35"/>
        <v>0</v>
      </c>
      <c r="EH72" s="273">
        <f t="shared" si="36"/>
        <v>5</v>
      </c>
      <c r="EI72" s="187">
        <f t="shared" si="37"/>
        <v>1</v>
      </c>
      <c r="EJ72" s="273">
        <f t="shared" si="38"/>
        <v>3</v>
      </c>
      <c r="EK72" s="187">
        <f t="shared" si="39"/>
        <v>0.6</v>
      </c>
      <c r="EL72" s="154">
        <f t="shared" si="40"/>
        <v>0</v>
      </c>
      <c r="EM72" s="154">
        <f t="shared" si="41"/>
        <v>0</v>
      </c>
      <c r="EN72" s="160">
        <f t="shared" si="42"/>
        <v>0</v>
      </c>
      <c r="EO72" s="273">
        <f t="shared" si="43"/>
        <v>5</v>
      </c>
      <c r="EP72" s="187">
        <f t="shared" si="44"/>
        <v>1</v>
      </c>
      <c r="EQ72" s="273">
        <f t="shared" si="45"/>
        <v>3</v>
      </c>
      <c r="ER72" s="187">
        <f t="shared" si="46"/>
        <v>0.6</v>
      </c>
      <c r="ES72" s="154">
        <f t="shared" si="47"/>
        <v>0</v>
      </c>
      <c r="ET72" s="154">
        <f t="shared" si="48"/>
        <v>0</v>
      </c>
      <c r="EU72" s="160">
        <f t="shared" si="49"/>
        <v>0</v>
      </c>
      <c r="EV72" s="273">
        <f t="shared" si="50"/>
        <v>5</v>
      </c>
      <c r="EW72" s="187">
        <f t="shared" si="51"/>
        <v>1</v>
      </c>
      <c r="EX72" s="273">
        <f t="shared" si="52"/>
        <v>3</v>
      </c>
      <c r="EY72" s="187">
        <f t="shared" si="53"/>
        <v>0.6</v>
      </c>
      <c r="EZ72" s="154">
        <f t="shared" si="54"/>
        <v>0</v>
      </c>
      <c r="FA72" s="154">
        <f t="shared" si="55"/>
        <v>0</v>
      </c>
      <c r="FB72" s="160">
        <f t="shared" si="56"/>
        <v>0</v>
      </c>
      <c r="FC72" s="273">
        <f t="shared" si="57"/>
        <v>5</v>
      </c>
      <c r="FD72" s="187">
        <f t="shared" si="58"/>
        <v>1</v>
      </c>
      <c r="FE72" s="273">
        <f t="shared" si="59"/>
        <v>3</v>
      </c>
      <c r="FF72" s="187">
        <f t="shared" si="60"/>
        <v>0.6</v>
      </c>
      <c r="FG72" s="154">
        <f t="shared" si="61"/>
        <v>0</v>
      </c>
      <c r="FH72" s="154">
        <f t="shared" si="62"/>
        <v>0</v>
      </c>
      <c r="FI72" s="160">
        <f t="shared" si="63"/>
        <v>0</v>
      </c>
      <c r="FJ72" s="273">
        <f t="shared" si="64"/>
        <v>5</v>
      </c>
      <c r="FK72" s="187">
        <f t="shared" si="65"/>
        <v>1</v>
      </c>
      <c r="FL72" s="273">
        <f t="shared" si="66"/>
        <v>3</v>
      </c>
      <c r="FM72" s="187">
        <f t="shared" si="67"/>
        <v>0.6</v>
      </c>
      <c r="FN72" s="154">
        <f t="shared" si="68"/>
        <v>0</v>
      </c>
      <c r="FO72" s="154">
        <f t="shared" si="69"/>
        <v>0</v>
      </c>
      <c r="FP72" s="160">
        <f t="shared" si="70"/>
        <v>0</v>
      </c>
      <c r="FQ72" s="273">
        <f t="shared" si="71"/>
        <v>5</v>
      </c>
      <c r="FR72" s="187">
        <f t="shared" si="72"/>
        <v>1</v>
      </c>
      <c r="FS72" s="273">
        <f t="shared" si="73"/>
        <v>3</v>
      </c>
      <c r="FT72" s="187">
        <f t="shared" si="74"/>
        <v>0.6</v>
      </c>
      <c r="FU72" s="154">
        <f t="shared" si="75"/>
        <v>0</v>
      </c>
      <c r="FV72" s="154">
        <f t="shared" si="76"/>
        <v>0</v>
      </c>
      <c r="FW72" s="160">
        <f t="shared" si="77"/>
        <v>0</v>
      </c>
      <c r="FX72" s="273">
        <f t="shared" si="78"/>
        <v>5</v>
      </c>
      <c r="FY72" s="187">
        <f t="shared" si="79"/>
        <v>1</v>
      </c>
      <c r="FZ72" s="273">
        <f t="shared" si="80"/>
        <v>3</v>
      </c>
      <c r="GA72" s="187">
        <f t="shared" si="81"/>
        <v>0.6</v>
      </c>
      <c r="GB72" s="154">
        <f t="shared" si="82"/>
        <v>0</v>
      </c>
      <c r="GC72" s="154">
        <f t="shared" si="83"/>
        <v>0</v>
      </c>
      <c r="GD72" s="160">
        <f t="shared" si="84"/>
        <v>0</v>
      </c>
      <c r="GE72" s="273">
        <f t="shared" si="85"/>
        <v>5</v>
      </c>
      <c r="GF72" s="187">
        <f t="shared" si="86"/>
        <v>1</v>
      </c>
      <c r="GG72" s="273">
        <f t="shared" si="87"/>
        <v>3</v>
      </c>
      <c r="GH72" s="187">
        <f t="shared" si="88"/>
        <v>0.6</v>
      </c>
      <c r="GI72" s="187">
        <f t="shared" si="101"/>
        <v>0.6</v>
      </c>
      <c r="GJ72" s="157"/>
    </row>
    <row r="73" spans="1:192" ht="37.799999999999997" customHeight="1" x14ac:dyDescent="0.2">
      <c r="A73" s="148">
        <v>65</v>
      </c>
      <c r="B73" s="133"/>
      <c r="C73" s="133"/>
      <c r="D73" s="274"/>
      <c r="E73" s="133"/>
      <c r="F73" s="275"/>
      <c r="G73" s="133"/>
      <c r="H73" s="133" t="s">
        <v>455</v>
      </c>
      <c r="I73" s="132"/>
      <c r="J73" s="132"/>
      <c r="K73" s="132"/>
      <c r="L73" s="132"/>
      <c r="M73" s="132"/>
      <c r="N73" s="132"/>
      <c r="O73" s="132"/>
      <c r="P73" s="132"/>
      <c r="Q73" s="132"/>
      <c r="R73" s="132"/>
      <c r="S73" s="132"/>
      <c r="T73" s="132"/>
      <c r="U73" s="132"/>
      <c r="V73" s="132"/>
      <c r="W73" s="132"/>
      <c r="X73" s="132"/>
      <c r="Y73" s="132"/>
      <c r="Z73" s="132"/>
      <c r="AA73" s="132"/>
      <c r="AB73" s="132"/>
      <c r="AC73" s="155">
        <f t="shared" ref="AC73:AC100" si="102">I73</f>
        <v>0</v>
      </c>
      <c r="AD73" s="149">
        <f t="shared" ref="AD73:AD100" si="103">IFERROR(IF(I73="1 - Muy Baja",0.2,IF(I73="2 - Baja",0.4,IF(I73="3 - Media",0.6,IF(I73="4 - Alta",0.8,1)))),"")</f>
        <v>1</v>
      </c>
      <c r="AE73" s="155" t="str">
        <f t="shared" ref="AE73:AE100" si="104">CONCATENATE(CY73," - ",CZ73)</f>
        <v>3 - Moderado</v>
      </c>
      <c r="AF73" s="149">
        <f t="shared" ref="AF73:AF100" si="105">IFERROR(IF(CY73=1,0.2,IF(CY73=2,0.4,IF(CY73=3,0.6,IF(CY73=4,0.8,1)))),"")</f>
        <v>0.6</v>
      </c>
      <c r="AG73" s="156" t="str">
        <f t="shared" si="89"/>
        <v/>
      </c>
      <c r="AH73" s="149">
        <f t="shared" ref="AH73:AH100" si="106">AD73*AF73</f>
        <v>0.6</v>
      </c>
      <c r="AI73" s="133"/>
      <c r="AJ73" s="133"/>
      <c r="AK73" s="133"/>
      <c r="AL73" s="133"/>
      <c r="AM73" s="134"/>
      <c r="AN73" s="164"/>
      <c r="AO73" s="164"/>
      <c r="AP73" s="134"/>
      <c r="AQ73" s="134"/>
      <c r="AR73" s="164"/>
      <c r="AS73" s="164"/>
      <c r="AT73" s="134"/>
      <c r="AU73" s="134"/>
      <c r="AV73" s="164"/>
      <c r="AW73" s="164"/>
      <c r="AX73" s="134"/>
      <c r="AY73" s="134"/>
      <c r="AZ73" s="164"/>
      <c r="BA73" s="164"/>
      <c r="BB73" s="134"/>
      <c r="BC73" s="134"/>
      <c r="BD73" s="164"/>
      <c r="BE73" s="164"/>
      <c r="BF73" s="134"/>
      <c r="BG73" s="134"/>
      <c r="BH73" s="164"/>
      <c r="BI73" s="164"/>
      <c r="BJ73" s="134"/>
      <c r="BK73" s="134"/>
      <c r="BL73" s="164"/>
      <c r="BM73" s="164"/>
      <c r="BN73" s="134"/>
      <c r="BO73" s="134"/>
      <c r="BP73" s="164"/>
      <c r="BQ73" s="164"/>
      <c r="BR73" s="134"/>
      <c r="BS73" s="134"/>
      <c r="BT73" s="164"/>
      <c r="BU73" s="164"/>
      <c r="BV73" s="134"/>
      <c r="BW73" s="134"/>
      <c r="BX73" s="164"/>
      <c r="BY73" s="164"/>
      <c r="BZ73" s="134"/>
      <c r="CA73" s="134"/>
      <c r="CB73" s="164"/>
      <c r="CC73" s="164"/>
      <c r="CD73" s="134"/>
      <c r="CE73" s="134"/>
      <c r="CF73" s="164"/>
      <c r="CG73" s="164"/>
      <c r="CH73" s="134"/>
      <c r="CI73" s="164"/>
      <c r="CJ73" s="164"/>
      <c r="CK73" s="134"/>
      <c r="CL73" s="159" t="str">
        <f t="shared" si="90"/>
        <v>5 - Muy Alta</v>
      </c>
      <c r="CM73" s="165">
        <f t="shared" ref="CM73:CM100" si="107">GF73</f>
        <v>1</v>
      </c>
      <c r="CN73" s="159" t="str">
        <f t="shared" si="91"/>
        <v>3 - Moderado</v>
      </c>
      <c r="CO73" s="165">
        <f t="shared" si="92"/>
        <v>0.6</v>
      </c>
      <c r="CP73" s="145" t="str">
        <f t="shared" ref="CP73:CP100" si="108">IFERROR(INDEX($BLU$689:$BLY$693,MATCH(GE73,$BLR$689:$BLR$693,0),MATCH(GG73,$BLU$686:$BLY$686,0)),"")</f>
        <v>ALTO</v>
      </c>
      <c r="CQ73" s="149">
        <f t="shared" si="93"/>
        <v>0.6</v>
      </c>
      <c r="CR73" s="188"/>
      <c r="CS73" s="145">
        <f t="shared" si="94"/>
        <v>5</v>
      </c>
      <c r="CT73" s="134"/>
      <c r="CU73" s="188"/>
      <c r="CV73" s="188"/>
      <c r="CW73" s="158"/>
      <c r="CX73" s="160">
        <f t="shared" ref="CX73:CX100" si="109">COUNTIF(J73:AB73,"SI")</f>
        <v>0</v>
      </c>
      <c r="CY73" s="161">
        <f t="shared" si="95"/>
        <v>3</v>
      </c>
      <c r="CZ73" s="160" t="str">
        <f t="shared" si="96"/>
        <v>Moderado</v>
      </c>
      <c r="DA73" s="153">
        <f t="shared" si="97"/>
        <v>0.6</v>
      </c>
      <c r="DB73" s="154">
        <f t="shared" si="98"/>
        <v>0</v>
      </c>
      <c r="DC73" s="154">
        <f t="shared" ref="DC73:DC100" si="110">IF(AI73="",0,IF(AO73="Preventivo",0.25,IF(AO73="Detectivo",0.15,IF(AO73="Correctivo",0.1,0))))</f>
        <v>0</v>
      </c>
      <c r="DD73" s="160">
        <f t="shared" si="99"/>
        <v>0</v>
      </c>
      <c r="DE73" s="273">
        <f t="shared" ref="DE73:DE100" si="111">IF(DF73&gt;0.8,5,IF(DF73&gt;0.6,4,IF(DF73&gt;0.4,3,IF(DF73&gt;0.2,2,1))))</f>
        <v>5</v>
      </c>
      <c r="DF73" s="187">
        <f t="shared" ref="DF73:DF100" si="112">IF(OR(AP73="Ambos",AP73="Probabilidad"),$AD73-($AD73*$DD73),$AD73)</f>
        <v>1</v>
      </c>
      <c r="DG73" s="273">
        <f t="shared" si="100"/>
        <v>3</v>
      </c>
      <c r="DH73" s="273"/>
      <c r="DI73" s="187">
        <f t="shared" ref="DI73:DI100" si="113">IF(OR(AP73="Ambos",AP73="Impacto"),$DA73-($DA73*$DD73),$DA73)</f>
        <v>0.6</v>
      </c>
      <c r="DJ73" s="154">
        <f t="shared" ref="DJ73:DJ100" si="114">IF(AR73="",0,IF(AR73="Automático",0.25,IF(AR73="Manual",0.15,0)))</f>
        <v>0</v>
      </c>
      <c r="DK73" s="154">
        <f t="shared" ref="DK73:DK100" si="115">IF(AS73="",0,IF(AS73="Preventivo",0.25,IF(AS73="Detectivo",0.15,IF(AS73="Correctivo",0.1,0))))</f>
        <v>0</v>
      </c>
      <c r="DL73" s="160">
        <f t="shared" ref="DL73:DL100" si="116">IF(OR(AR73=0,AS73=0),0,DJ73+DK73)</f>
        <v>0</v>
      </c>
      <c r="DM73" s="273">
        <f t="shared" ref="DM73:DM100" si="117">IF(DN73&gt;0.8,5,IF(DN73&gt;0.6,4,IF(DN73&gt;0.4,3,IF(DN73&gt;0.2,2,1))))</f>
        <v>5</v>
      </c>
      <c r="DN73" s="187">
        <f t="shared" ref="DN73:DN100" si="118">IF(OR(AT73="Ambos",AT73="Probabilidad"),DF73-(DF73*$DL73),DF73)</f>
        <v>1</v>
      </c>
      <c r="DO73" s="273">
        <f t="shared" ref="DO73:DO100" si="119">IF(DP73&gt;0.8,5,IF(DP73&gt;0.6,4,3))</f>
        <v>3</v>
      </c>
      <c r="DP73" s="187">
        <f t="shared" ref="DP73:DP100" si="120">IF(OR(AT73="Ambos",AT73="Impacto"),$DI73-($DI73*$DL73),$DI73)</f>
        <v>0.6</v>
      </c>
      <c r="DQ73" s="154">
        <f t="shared" ref="DQ73:DQ100" si="121">IF(AV73="",0,IF(AV73="Automático",0.25,IF(AV73="Manual",0.15,0)))</f>
        <v>0</v>
      </c>
      <c r="DR73" s="154">
        <f t="shared" ref="DR73:DR100" si="122">IF(AW73="",0,IF(AW73="Preventivo",0.25,IF(AW73="Detectivo",0.15,IF(AW73="Correctivo",0.1,0))))</f>
        <v>0</v>
      </c>
      <c r="DS73" s="160">
        <f t="shared" ref="DS73:DS100" si="123">IF(OR(AV73=0,AW73=0),0,DQ73+DR73)</f>
        <v>0</v>
      </c>
      <c r="DT73" s="273">
        <f t="shared" ref="DT73:DT100" si="124">IF(DU73&gt;0.8,5,IF(DU73&gt;0.6,4,IF(DU73&gt;0.4,3,IF(DU73&gt;0.2,2,1))))</f>
        <v>5</v>
      </c>
      <c r="DU73" s="187">
        <f t="shared" ref="DU73:DU100" si="125">IF(OR(AX73="Ambos",AX73="Probabilidad"),DN73-(DN73*$DS73),DN73)</f>
        <v>1</v>
      </c>
      <c r="DV73" s="273">
        <f t="shared" ref="DV73:DV100" si="126">IF(DW73&gt;0.8,5,IF(DW73&gt;0.6,4,3))</f>
        <v>3</v>
      </c>
      <c r="DW73" s="187">
        <f t="shared" ref="DW73:DW100" si="127">IF(OR(AX73="Ambos",AX73="Impacto"),$DP73-($DP73*$DS73),$DP73)</f>
        <v>0.6</v>
      </c>
      <c r="DX73" s="154">
        <f t="shared" ref="DX73:DX100" si="128">IF(AZ73="",0,IF(AZ73="Automático",0.25,IF(AZ73="Manual",0.15,0)))</f>
        <v>0</v>
      </c>
      <c r="DY73" s="154">
        <f t="shared" ref="DY73:DY100" si="129">IF(BA73="",0,IF(BA73="Preventivo",0.25,IF(BA73="Detectivo",0.15,IF(BA74="Correctivo",0.1,0))))</f>
        <v>0</v>
      </c>
      <c r="DZ73" s="160">
        <f t="shared" ref="DZ73:DZ100" si="130">IF(OR(AZ73=0,BA73=0),0,DX73+DY73)</f>
        <v>0</v>
      </c>
      <c r="EA73" s="273">
        <f t="shared" ref="EA73:EA100" si="131">IF(EB73&gt;0.8,5,IF(EB73&gt;0.6,4,IF(EB73&gt;0.4,3,IF(EB73&gt;0.2,2,1))))</f>
        <v>5</v>
      </c>
      <c r="EB73" s="187">
        <f t="shared" ref="EB73:EB100" si="132">IF(OR(BB73="Ambos",BB73="Probabilidad"),DU73-(DU73*$DZ73),DU73)</f>
        <v>1</v>
      </c>
      <c r="EC73" s="273">
        <f t="shared" ref="EC73:EC100" si="133">IF(ED73&gt;0.8,5,IF(ED73&gt;0.6,4,3))</f>
        <v>3</v>
      </c>
      <c r="ED73" s="187">
        <f t="shared" ref="ED73:ED100" si="134">IF(OR(BB73="Ambos",BB73="Impacto"),$DW73-($DW73*$DZ73),$DW73)</f>
        <v>0.6</v>
      </c>
      <c r="EE73" s="154">
        <f t="shared" ref="EE73:EE100" si="135">IF(BD73="",0,IF(BD73="Automático",0.25,IF(BD73="Manual",0.15,0)))</f>
        <v>0</v>
      </c>
      <c r="EF73" s="154">
        <f t="shared" ref="EF73:EF100" si="136">IF(BE73="",0,IF(BE73="Preventivo",0.25,IF(BE73="Detectivo",0.15,IF(BE73="Correctivo",0.1,0))))</f>
        <v>0</v>
      </c>
      <c r="EG73" s="160">
        <f t="shared" ref="EG73:EG100" si="137">IF(OR(BD73=0,BE73=0),0,EE73+EF73)</f>
        <v>0</v>
      </c>
      <c r="EH73" s="273">
        <f t="shared" ref="EH73:EH100" si="138">IF(EI73&gt;0.8,5,IF(EI73&gt;0.6,4,IF(EI73&gt;0.4,3,IF(EI73&gt;0.2,2,1))))</f>
        <v>5</v>
      </c>
      <c r="EI73" s="187">
        <f t="shared" ref="EI73:EI100" si="139">IF(OR(BF73="Ambos",BF73="Probabilidad"),EB73-(EB73*$EG73),EB73)</f>
        <v>1</v>
      </c>
      <c r="EJ73" s="273">
        <f t="shared" ref="EJ73:EJ100" si="140">IF(EK73&gt;0.8,5,IF(EK73&gt;0.6,4,3))</f>
        <v>3</v>
      </c>
      <c r="EK73" s="187">
        <f t="shared" ref="EK73:EK100" si="141">IF(OR(BF73="Ambos",BF73="Impacto"),$ED73-($ED73*$EG73),$ED73)</f>
        <v>0.6</v>
      </c>
      <c r="EL73" s="154">
        <f t="shared" ref="EL73:EL100" si="142">IF(BH73="",0,IF(BH73="Automático",0.25,IF(BH73="Manual",0.15,0)))</f>
        <v>0</v>
      </c>
      <c r="EM73" s="154">
        <f t="shared" ref="EM73:EM100" si="143">IF(BI73="",0,IF(BI73="Preventivo",0.25,IF(BI73="Detectivo",0.15,IF(BI73="Correctivo",0.1,0))))</f>
        <v>0</v>
      </c>
      <c r="EN73" s="160">
        <f t="shared" ref="EN73:EN100" si="144">IF(OR(BH73=0,BI73=0),0,EL73+EM73)</f>
        <v>0</v>
      </c>
      <c r="EO73" s="273">
        <f t="shared" ref="EO73:EO100" si="145">IF(EP73&gt;0.8,5,IF(EP73&gt;0.6,4,IF(EP73&gt;0.4,3,IF(EP73&gt;0.2,2,1))))</f>
        <v>5</v>
      </c>
      <c r="EP73" s="187">
        <f t="shared" ref="EP73:EP100" si="146">IF(OR(BF73="Ambos",BF73="Probabilidad"),EI73-(EI73*$EN73),EI73)</f>
        <v>1</v>
      </c>
      <c r="EQ73" s="273">
        <f t="shared" ref="EQ73:EQ100" si="147">IF(ER73&gt;0.8,5,IF(ER73&gt;0.6,4,3))</f>
        <v>3</v>
      </c>
      <c r="ER73" s="187">
        <f t="shared" ref="ER73:ER100" si="148">IF(OR(BJ73="Ambos",BJ73="Impacto"),$EK73-($EK73*$EN73),$EK73)</f>
        <v>0.6</v>
      </c>
      <c r="ES73" s="154">
        <f t="shared" ref="ES73:ES100" si="149">IF(BL73="",0,IF(BL73="Automático",0.25,IF(BL73="Manual",0.15,0)))</f>
        <v>0</v>
      </c>
      <c r="ET73" s="154">
        <f t="shared" ref="ET73:ET100" si="150">IF(BM73="",0,IF(BM73="Preventivo",0.25,IF(BM73="Detectivo",0.15,IF(BM73="Correctivo",0.1,0))))</f>
        <v>0</v>
      </c>
      <c r="EU73" s="160">
        <f t="shared" ref="EU73:EU100" si="151">IF(OR(BL73=0,BM73=0),0,ES73+ET73)</f>
        <v>0</v>
      </c>
      <c r="EV73" s="273">
        <f t="shared" ref="EV73:EV100" si="152">IF(EW73&gt;0.8,5,IF(EW73&gt;0.6,4,IF(EW73&gt;0.4,3,IF(EW73&gt;0.2,2,1))))</f>
        <v>5</v>
      </c>
      <c r="EW73" s="187">
        <f t="shared" ref="EW73:EW100" si="153">IF(OR(BP73="Ambos",BP73="Probabilidad"),EP73-(EP73*$EU73),EP73)</f>
        <v>1</v>
      </c>
      <c r="EX73" s="273">
        <f t="shared" ref="EX73:EX100" si="154">IF(EY73&gt;0.8,5,IF(EY73&gt;0.6,4,3))</f>
        <v>3</v>
      </c>
      <c r="EY73" s="187">
        <f t="shared" ref="EY73:EY100" si="155">IF(OR(BN73="Ambos",BN73="Impacto"),$ER73-($ER73*$EU73),$ER73)</f>
        <v>0.6</v>
      </c>
      <c r="EZ73" s="154">
        <f t="shared" ref="EZ73:EZ100" si="156">IF(BP73="",0,IF(BP73="Automático",0.25,IF(BP73="Manual",0.15,0)))</f>
        <v>0</v>
      </c>
      <c r="FA73" s="154">
        <f t="shared" ref="FA73:FA100" si="157">IF(BQ73="",0,IF(BQ73="Preventivo",0.25,IF(BQ73="Detectivo",0.15,IF(BQ73="Correctivo",0.1,0))))</f>
        <v>0</v>
      </c>
      <c r="FB73" s="160">
        <f t="shared" ref="FB73:FB100" si="158">IF(OR(BP73=0,BQ73=0),0,EZ73+FA73)</f>
        <v>0</v>
      </c>
      <c r="FC73" s="273">
        <f t="shared" ref="FC73:FC100" si="159">IF(FD73&gt;0.8,5,IF(FD73&gt;0.6,4,IF(FD73&gt;0.4,3,IF(FD73&gt;0.2,2,1))))</f>
        <v>5</v>
      </c>
      <c r="FD73" s="187">
        <f t="shared" ref="FD73:FD100" si="160">IF(OR(BR73="Ambos",BR73="Probabilidad"),EW73-(EW73*$FB73),EW73)</f>
        <v>1</v>
      </c>
      <c r="FE73" s="273">
        <f t="shared" ref="FE73:FE100" si="161">IF(FF73&gt;0.8,5,IF(FF73&gt;0.6,4,3))</f>
        <v>3</v>
      </c>
      <c r="FF73" s="187">
        <f t="shared" ref="FF73:FF100" si="162">IF(OR(BR73="Ambos",BR73="Impacto"),$EY73-($EY73*$FB73),$EY73)</f>
        <v>0.6</v>
      </c>
      <c r="FG73" s="154">
        <f t="shared" ref="FG73:FG100" si="163">IF(BT73="",0,IF(BT73="Automático",0.25,IF(BT73="Manual",0.15,0)))</f>
        <v>0</v>
      </c>
      <c r="FH73" s="154">
        <f t="shared" ref="FH73:FH100" si="164">IF(BU73="",0,IF(BU73="Preventivo",0.25,IF(BU73="Detectivo",0.15,IF(BU73="Correctivo",0.1,0))))</f>
        <v>0</v>
      </c>
      <c r="FI73" s="160">
        <f t="shared" ref="FI73:FI100" si="165">IF(OR(BT73=0,BU73=0),0,FG73+FH73)</f>
        <v>0</v>
      </c>
      <c r="FJ73" s="273">
        <f t="shared" ref="FJ73:FJ100" si="166">IF(FK73&gt;0.8,5,IF(FK73&gt;0.6,4,IF(FK73&gt;0.4,3,IF(FK73&gt;0.2,2,1))))</f>
        <v>5</v>
      </c>
      <c r="FK73" s="187">
        <f t="shared" ref="FK73:FK100" si="167">IF(OR(BV73="Ambos",BV73="Probabilidad"),FD73-(FD73*$FI73),FD73)</f>
        <v>1</v>
      </c>
      <c r="FL73" s="273">
        <f t="shared" ref="FL73:FL100" si="168">IF(FM73&gt;0.8,5,IF(FM73&gt;0.6,4,3))</f>
        <v>3</v>
      </c>
      <c r="FM73" s="187">
        <f t="shared" ref="FM73:FM100" si="169">IF(OR(BV73="Ambos",BV73="Impacto"),$FF73-($FF73*$FI73),$FF73)</f>
        <v>0.6</v>
      </c>
      <c r="FN73" s="154">
        <f t="shared" ref="FN73:FN100" si="170">IF(BX73="",0,IF(BX73="Automático",0.25,IF(BX73="Manual",0.15,0)))</f>
        <v>0</v>
      </c>
      <c r="FO73" s="154">
        <f t="shared" ref="FO73:FO100" si="171">IF(BY73="",0,IF(BY73="Preventivo",0.25,IF(BY73="Detectivo",0.15,IF(BY73="Correctivo",0.1,0))))</f>
        <v>0</v>
      </c>
      <c r="FP73" s="160">
        <f t="shared" ref="FP73:FP100" si="172">IF(OR(BX73=0,BY73=0),0,FN73+FO73)</f>
        <v>0</v>
      </c>
      <c r="FQ73" s="273">
        <f t="shared" ref="FQ73:FQ100" si="173">IF(FR73&gt;0.8,5,IF(FR73&gt;0.6,4,IF(FR73&gt;0.4,3,IF(FR73&gt;0.2,2,1))))</f>
        <v>5</v>
      </c>
      <c r="FR73" s="187">
        <f t="shared" ref="FR73:FR100" si="174">IF(OR(BZ73="Ambos",BZ73="Probabilidad"),FK73-(FK73*$FP73),FK73)</f>
        <v>1</v>
      </c>
      <c r="FS73" s="273">
        <f t="shared" ref="FS73:FS100" si="175">IF(FT73&gt;0.8,5,IF(FT73&gt;0.6,4,3))</f>
        <v>3</v>
      </c>
      <c r="FT73" s="187">
        <f t="shared" ref="FT73:FT100" si="176">IF(OR(BZ73="Ambos",BZ73="Impacto"),$FM73-($FM73*$FP73),$FM73)</f>
        <v>0.6</v>
      </c>
      <c r="FU73" s="154">
        <f t="shared" ref="FU73:FU100" si="177">IF(CB73="",0,IF(CB73="Automático",0.25,IF(CB73="Manual",0.15,0)))</f>
        <v>0</v>
      </c>
      <c r="FV73" s="154">
        <f t="shared" ref="FV73:FV100" si="178">IF(CC73="",0,IF(CC73="Preventivo",0.25,IF(CC73="Detectivo",0.15,IF(CC73="Correctivo",0.1,0))))</f>
        <v>0</v>
      </c>
      <c r="FW73" s="160">
        <f t="shared" ref="FW73:FW100" si="179">IF(OR(CB73=0,CC73=0),0,FU73+FV73)</f>
        <v>0</v>
      </c>
      <c r="FX73" s="273">
        <f t="shared" ref="FX73:FX100" si="180">IF(FY73&gt;0.8,5,IF(FY73&gt;0.6,4,IF(FY73&gt;0.4,3,IF(FY73&gt;0.2,2,1))))</f>
        <v>5</v>
      </c>
      <c r="FY73" s="187">
        <f t="shared" ref="FY73:FY100" si="181">IF(OR(CD73="Ambos",CD73="Probabilidad"),FR73-(FR73*$FW73),FR73)</f>
        <v>1</v>
      </c>
      <c r="FZ73" s="273">
        <f t="shared" ref="FZ73:FZ100" si="182">IF(GA73&gt;0.8,5,IF(GA73&gt;0.6,4,3))</f>
        <v>3</v>
      </c>
      <c r="GA73" s="187">
        <f t="shared" ref="GA73:GA100" si="183">IF(OR(CD73="Ambos",CD73="Impacto"),$FT73-($FT73*$FW73),$FT73)</f>
        <v>0.6</v>
      </c>
      <c r="GB73" s="154">
        <f t="shared" ref="GB73:GB100" si="184">IF(CF73="",0,IF(CF73="Automático",0.25,IF(CF73="Manual",0.15,0)))</f>
        <v>0</v>
      </c>
      <c r="GC73" s="154">
        <f t="shared" ref="GC73:GC100" si="185">IF(CG73="",0,IF(CG73="Preventivo",0.25,IF(CG73="Detectivo",0.15,IF(CG73="Correctivo",0.1,0))))</f>
        <v>0</v>
      </c>
      <c r="GD73" s="160">
        <f t="shared" ref="GD73:GD100" si="186">IF(OR(CF73=0,CG73=0),0,GB73+GC73)</f>
        <v>0</v>
      </c>
      <c r="GE73" s="273">
        <f t="shared" ref="GE73:GE100" si="187">IF(GF73&gt;0.8,5,IF(GF73&gt;0.6,4,IF(GF73&gt;0.4,3,IF(GF73&gt;0.2,2,1))))</f>
        <v>5</v>
      </c>
      <c r="GF73" s="187">
        <f t="shared" ref="GF73:GF100" si="188">IF(OR(CH73="Ambos",CH73="Probabilidad"),FY73-(FY73*$GD73),FY73)</f>
        <v>1</v>
      </c>
      <c r="GG73" s="273">
        <f t="shared" ref="GG73:GG100" si="189">IF(GH73&gt;0.8,5,IF(GH73&gt;0.6,4,3))</f>
        <v>3</v>
      </c>
      <c r="GH73" s="187">
        <f t="shared" ref="GH73:GH100" si="190">IF(OR(CH73="Ambos",CH73="Impacto"),$GA73-($GA73*$GD73),$GA73)</f>
        <v>0.6</v>
      </c>
      <c r="GI73" s="187">
        <f t="shared" si="101"/>
        <v>0.6</v>
      </c>
      <c r="GJ73" s="157"/>
    </row>
    <row r="74" spans="1:192" ht="37.799999999999997" customHeight="1" x14ac:dyDescent="0.2">
      <c r="A74" s="148">
        <v>66</v>
      </c>
      <c r="B74" s="133"/>
      <c r="C74" s="133"/>
      <c r="D74" s="274"/>
      <c r="E74" s="133"/>
      <c r="F74" s="275"/>
      <c r="G74" s="133"/>
      <c r="H74" s="133" t="s">
        <v>455</v>
      </c>
      <c r="I74" s="132"/>
      <c r="J74" s="132"/>
      <c r="K74" s="132"/>
      <c r="L74" s="132"/>
      <c r="M74" s="132"/>
      <c r="N74" s="132"/>
      <c r="O74" s="132"/>
      <c r="P74" s="132"/>
      <c r="Q74" s="132"/>
      <c r="R74" s="132"/>
      <c r="S74" s="132"/>
      <c r="T74" s="132"/>
      <c r="U74" s="132"/>
      <c r="V74" s="132"/>
      <c r="W74" s="132"/>
      <c r="X74" s="132"/>
      <c r="Y74" s="132"/>
      <c r="Z74" s="132"/>
      <c r="AA74" s="132"/>
      <c r="AB74" s="132"/>
      <c r="AC74" s="155">
        <f t="shared" si="102"/>
        <v>0</v>
      </c>
      <c r="AD74" s="149">
        <f t="shared" si="103"/>
        <v>1</v>
      </c>
      <c r="AE74" s="155" t="str">
        <f t="shared" si="104"/>
        <v>3 - Moderado</v>
      </c>
      <c r="AF74" s="149">
        <f t="shared" si="105"/>
        <v>0.6</v>
      </c>
      <c r="AG74" s="156" t="str">
        <f t="shared" ref="AG74:AG100" si="191">IFERROR(INDEX($BLU$689:$BLY$693,MATCH(I74,$BLS$689:$BLS$693,0),MATCH(AE74,$BLU$687:$BLY$687,0)),"")</f>
        <v/>
      </c>
      <c r="AH74" s="149">
        <f t="shared" si="106"/>
        <v>0.6</v>
      </c>
      <c r="AI74" s="133"/>
      <c r="AJ74" s="133"/>
      <c r="AK74" s="133"/>
      <c r="AL74" s="133"/>
      <c r="AM74" s="134"/>
      <c r="AN74" s="164"/>
      <c r="AO74" s="164"/>
      <c r="AP74" s="134"/>
      <c r="AQ74" s="134"/>
      <c r="AR74" s="164"/>
      <c r="AS74" s="164"/>
      <c r="AT74" s="134"/>
      <c r="AU74" s="134"/>
      <c r="AV74" s="164"/>
      <c r="AW74" s="164"/>
      <c r="AX74" s="134"/>
      <c r="AY74" s="134"/>
      <c r="AZ74" s="164"/>
      <c r="BA74" s="164"/>
      <c r="BB74" s="134"/>
      <c r="BC74" s="134"/>
      <c r="BD74" s="164"/>
      <c r="BE74" s="164"/>
      <c r="BF74" s="134"/>
      <c r="BG74" s="134"/>
      <c r="BH74" s="164"/>
      <c r="BI74" s="164"/>
      <c r="BJ74" s="134"/>
      <c r="BK74" s="134"/>
      <c r="BL74" s="164"/>
      <c r="BM74" s="164"/>
      <c r="BN74" s="134"/>
      <c r="BO74" s="134"/>
      <c r="BP74" s="164"/>
      <c r="BQ74" s="164"/>
      <c r="BR74" s="134"/>
      <c r="BS74" s="134"/>
      <c r="BT74" s="164"/>
      <c r="BU74" s="164"/>
      <c r="BV74" s="134"/>
      <c r="BW74" s="134"/>
      <c r="BX74" s="164"/>
      <c r="BY74" s="164"/>
      <c r="BZ74" s="134"/>
      <c r="CA74" s="134"/>
      <c r="CB74" s="164"/>
      <c r="CC74" s="164"/>
      <c r="CD74" s="134"/>
      <c r="CE74" s="134"/>
      <c r="CF74" s="164"/>
      <c r="CG74" s="164"/>
      <c r="CH74" s="134"/>
      <c r="CI74" s="164"/>
      <c r="CJ74" s="164"/>
      <c r="CK74" s="134"/>
      <c r="CL74" s="159" t="str">
        <f t="shared" ref="CL74:CL100" si="192">IFERROR(IF(GE74&lt;=1,"1 - Muy Baja",VLOOKUP(GE74,$BLR$689:$BLS$693,2,0)),"")</f>
        <v>5 - Muy Alta</v>
      </c>
      <c r="CM74" s="165">
        <f t="shared" si="107"/>
        <v>1</v>
      </c>
      <c r="CN74" s="159" t="str">
        <f t="shared" ref="CN74:CN100" si="193">IFERROR(IF(GG74&lt;=1,"1 - Leve",HLOOKUP(GG74,$BLU$686:$BLY$687,2,0)),"")</f>
        <v>3 - Moderado</v>
      </c>
      <c r="CO74" s="165">
        <f t="shared" ref="CO74:CO100" si="194">GI74</f>
        <v>0.6</v>
      </c>
      <c r="CP74" s="145" t="str">
        <f t="shared" si="108"/>
        <v>ALTO</v>
      </c>
      <c r="CQ74" s="149">
        <f t="shared" ref="CQ74:CQ100" si="195">CM74*CO74</f>
        <v>0.6</v>
      </c>
      <c r="CR74" s="188"/>
      <c r="CS74" s="145">
        <f t="shared" ref="CS74:CS100" si="196">IF(CP74="BAJO",0.1,IF(CP74="MODERADO",3,5))</f>
        <v>5</v>
      </c>
      <c r="CT74" s="134"/>
      <c r="CU74" s="188"/>
      <c r="CV74" s="188"/>
      <c r="CW74" s="158"/>
      <c r="CX74" s="160">
        <f t="shared" si="109"/>
        <v>0</v>
      </c>
      <c r="CY74" s="161">
        <f t="shared" ref="CY74:CY100" si="197">IF(CX74&lt;6,3,IF(CX74&gt;11,5,4))</f>
        <v>3</v>
      </c>
      <c r="CZ74" s="160" t="str">
        <f t="shared" ref="CZ74:CZ100" si="198">IF(CX74&lt;6,"Moderado",IF(CX74&gt;11,"Catastrófico","Mayor"))</f>
        <v>Moderado</v>
      </c>
      <c r="DA74" s="153">
        <f t="shared" ref="DA74:DA100" si="199">IF(CY74=3,0.6,IF(CY74=4,0.8,1))</f>
        <v>0.6</v>
      </c>
      <c r="DB74" s="154">
        <f t="shared" ref="DB74:DB100" si="200">IF(AN74="",0,IF(AN74="Automático",0.25,IF(AN74="Manual",0.15,0)))</f>
        <v>0</v>
      </c>
      <c r="DC74" s="154">
        <f t="shared" si="110"/>
        <v>0</v>
      </c>
      <c r="DD74" s="160">
        <f t="shared" ref="DD74:DD100" si="201">IF(OR(AN74=0,AO74=0),0,DB74+DC74)</f>
        <v>0</v>
      </c>
      <c r="DE74" s="273">
        <f t="shared" si="111"/>
        <v>5</v>
      </c>
      <c r="DF74" s="187">
        <f t="shared" si="112"/>
        <v>1</v>
      </c>
      <c r="DG74" s="273">
        <f t="shared" ref="DG74:DG100" si="202">IF(DI74&gt;0.8,5,IF(DI74&gt;0.6,4,3))</f>
        <v>3</v>
      </c>
      <c r="DH74" s="273"/>
      <c r="DI74" s="187">
        <f t="shared" si="113"/>
        <v>0.6</v>
      </c>
      <c r="DJ74" s="154">
        <f t="shared" si="114"/>
        <v>0</v>
      </c>
      <c r="DK74" s="154">
        <f t="shared" si="115"/>
        <v>0</v>
      </c>
      <c r="DL74" s="160">
        <f t="shared" si="116"/>
        <v>0</v>
      </c>
      <c r="DM74" s="273">
        <f t="shared" si="117"/>
        <v>5</v>
      </c>
      <c r="DN74" s="187">
        <f t="shared" si="118"/>
        <v>1</v>
      </c>
      <c r="DO74" s="273">
        <f t="shared" si="119"/>
        <v>3</v>
      </c>
      <c r="DP74" s="187">
        <f t="shared" si="120"/>
        <v>0.6</v>
      </c>
      <c r="DQ74" s="154">
        <f t="shared" si="121"/>
        <v>0</v>
      </c>
      <c r="DR74" s="154">
        <f t="shared" si="122"/>
        <v>0</v>
      </c>
      <c r="DS74" s="160">
        <f t="shared" si="123"/>
        <v>0</v>
      </c>
      <c r="DT74" s="273">
        <f t="shared" si="124"/>
        <v>5</v>
      </c>
      <c r="DU74" s="187">
        <f t="shared" si="125"/>
        <v>1</v>
      </c>
      <c r="DV74" s="273">
        <f t="shared" si="126"/>
        <v>3</v>
      </c>
      <c r="DW74" s="187">
        <f t="shared" si="127"/>
        <v>0.6</v>
      </c>
      <c r="DX74" s="154">
        <f t="shared" si="128"/>
        <v>0</v>
      </c>
      <c r="DY74" s="154">
        <f t="shared" si="129"/>
        <v>0</v>
      </c>
      <c r="DZ74" s="160">
        <f t="shared" si="130"/>
        <v>0</v>
      </c>
      <c r="EA74" s="273">
        <f t="shared" si="131"/>
        <v>5</v>
      </c>
      <c r="EB74" s="187">
        <f t="shared" si="132"/>
        <v>1</v>
      </c>
      <c r="EC74" s="273">
        <f t="shared" si="133"/>
        <v>3</v>
      </c>
      <c r="ED74" s="187">
        <f t="shared" si="134"/>
        <v>0.6</v>
      </c>
      <c r="EE74" s="154">
        <f t="shared" si="135"/>
        <v>0</v>
      </c>
      <c r="EF74" s="154">
        <f t="shared" si="136"/>
        <v>0</v>
      </c>
      <c r="EG74" s="160">
        <f t="shared" si="137"/>
        <v>0</v>
      </c>
      <c r="EH74" s="273">
        <f t="shared" si="138"/>
        <v>5</v>
      </c>
      <c r="EI74" s="187">
        <f t="shared" si="139"/>
        <v>1</v>
      </c>
      <c r="EJ74" s="273">
        <f t="shared" si="140"/>
        <v>3</v>
      </c>
      <c r="EK74" s="187">
        <f t="shared" si="141"/>
        <v>0.6</v>
      </c>
      <c r="EL74" s="154">
        <f t="shared" si="142"/>
        <v>0</v>
      </c>
      <c r="EM74" s="154">
        <f t="shared" si="143"/>
        <v>0</v>
      </c>
      <c r="EN74" s="160">
        <f t="shared" si="144"/>
        <v>0</v>
      </c>
      <c r="EO74" s="273">
        <f t="shared" si="145"/>
        <v>5</v>
      </c>
      <c r="EP74" s="187">
        <f t="shared" si="146"/>
        <v>1</v>
      </c>
      <c r="EQ74" s="273">
        <f t="shared" si="147"/>
        <v>3</v>
      </c>
      <c r="ER74" s="187">
        <f t="shared" si="148"/>
        <v>0.6</v>
      </c>
      <c r="ES74" s="154">
        <f t="shared" si="149"/>
        <v>0</v>
      </c>
      <c r="ET74" s="154">
        <f t="shared" si="150"/>
        <v>0</v>
      </c>
      <c r="EU74" s="160">
        <f t="shared" si="151"/>
        <v>0</v>
      </c>
      <c r="EV74" s="273">
        <f t="shared" si="152"/>
        <v>5</v>
      </c>
      <c r="EW74" s="187">
        <f t="shared" si="153"/>
        <v>1</v>
      </c>
      <c r="EX74" s="273">
        <f t="shared" si="154"/>
        <v>3</v>
      </c>
      <c r="EY74" s="187">
        <f t="shared" si="155"/>
        <v>0.6</v>
      </c>
      <c r="EZ74" s="154">
        <f t="shared" si="156"/>
        <v>0</v>
      </c>
      <c r="FA74" s="154">
        <f t="shared" si="157"/>
        <v>0</v>
      </c>
      <c r="FB74" s="160">
        <f t="shared" si="158"/>
        <v>0</v>
      </c>
      <c r="FC74" s="273">
        <f t="shared" si="159"/>
        <v>5</v>
      </c>
      <c r="FD74" s="187">
        <f t="shared" si="160"/>
        <v>1</v>
      </c>
      <c r="FE74" s="273">
        <f t="shared" si="161"/>
        <v>3</v>
      </c>
      <c r="FF74" s="187">
        <f t="shared" si="162"/>
        <v>0.6</v>
      </c>
      <c r="FG74" s="154">
        <f t="shared" si="163"/>
        <v>0</v>
      </c>
      <c r="FH74" s="154">
        <f t="shared" si="164"/>
        <v>0</v>
      </c>
      <c r="FI74" s="160">
        <f t="shared" si="165"/>
        <v>0</v>
      </c>
      <c r="FJ74" s="273">
        <f t="shared" si="166"/>
        <v>5</v>
      </c>
      <c r="FK74" s="187">
        <f t="shared" si="167"/>
        <v>1</v>
      </c>
      <c r="FL74" s="273">
        <f t="shared" si="168"/>
        <v>3</v>
      </c>
      <c r="FM74" s="187">
        <f t="shared" si="169"/>
        <v>0.6</v>
      </c>
      <c r="FN74" s="154">
        <f t="shared" si="170"/>
        <v>0</v>
      </c>
      <c r="FO74" s="154">
        <f t="shared" si="171"/>
        <v>0</v>
      </c>
      <c r="FP74" s="160">
        <f t="shared" si="172"/>
        <v>0</v>
      </c>
      <c r="FQ74" s="273">
        <f t="shared" si="173"/>
        <v>5</v>
      </c>
      <c r="FR74" s="187">
        <f t="shared" si="174"/>
        <v>1</v>
      </c>
      <c r="FS74" s="273">
        <f t="shared" si="175"/>
        <v>3</v>
      </c>
      <c r="FT74" s="187">
        <f t="shared" si="176"/>
        <v>0.6</v>
      </c>
      <c r="FU74" s="154">
        <f t="shared" si="177"/>
        <v>0</v>
      </c>
      <c r="FV74" s="154">
        <f t="shared" si="178"/>
        <v>0</v>
      </c>
      <c r="FW74" s="160">
        <f t="shared" si="179"/>
        <v>0</v>
      </c>
      <c r="FX74" s="273">
        <f t="shared" si="180"/>
        <v>5</v>
      </c>
      <c r="FY74" s="187">
        <f t="shared" si="181"/>
        <v>1</v>
      </c>
      <c r="FZ74" s="273">
        <f t="shared" si="182"/>
        <v>3</v>
      </c>
      <c r="GA74" s="187">
        <f t="shared" si="183"/>
        <v>0.6</v>
      </c>
      <c r="GB74" s="154">
        <f t="shared" si="184"/>
        <v>0</v>
      </c>
      <c r="GC74" s="154">
        <f t="shared" si="185"/>
        <v>0</v>
      </c>
      <c r="GD74" s="160">
        <f t="shared" si="186"/>
        <v>0</v>
      </c>
      <c r="GE74" s="273">
        <f t="shared" si="187"/>
        <v>5</v>
      </c>
      <c r="GF74" s="187">
        <f t="shared" si="188"/>
        <v>1</v>
      </c>
      <c r="GG74" s="273">
        <f t="shared" si="189"/>
        <v>3</v>
      </c>
      <c r="GH74" s="187">
        <f t="shared" si="190"/>
        <v>0.6</v>
      </c>
      <c r="GI74" s="187">
        <f t="shared" ref="GI74:GI100" si="203">IF(GH74&lt;0.6,0.6,GH74)</f>
        <v>0.6</v>
      </c>
      <c r="GJ74" s="157"/>
    </row>
    <row r="75" spans="1:192" ht="37.799999999999997" customHeight="1" x14ac:dyDescent="0.2">
      <c r="A75" s="148">
        <v>67</v>
      </c>
      <c r="B75" s="133"/>
      <c r="C75" s="133"/>
      <c r="D75" s="274"/>
      <c r="E75" s="133"/>
      <c r="F75" s="275"/>
      <c r="G75" s="133"/>
      <c r="H75" s="133" t="s">
        <v>455</v>
      </c>
      <c r="I75" s="132"/>
      <c r="J75" s="132"/>
      <c r="K75" s="132"/>
      <c r="L75" s="132"/>
      <c r="M75" s="132"/>
      <c r="N75" s="132"/>
      <c r="O75" s="132"/>
      <c r="P75" s="132"/>
      <c r="Q75" s="132"/>
      <c r="R75" s="132"/>
      <c r="S75" s="132"/>
      <c r="T75" s="132"/>
      <c r="U75" s="132"/>
      <c r="V75" s="132"/>
      <c r="W75" s="132"/>
      <c r="X75" s="132"/>
      <c r="Y75" s="132"/>
      <c r="Z75" s="132"/>
      <c r="AA75" s="132"/>
      <c r="AB75" s="132"/>
      <c r="AC75" s="155">
        <f t="shared" si="102"/>
        <v>0</v>
      </c>
      <c r="AD75" s="149">
        <f t="shared" si="103"/>
        <v>1</v>
      </c>
      <c r="AE75" s="155" t="str">
        <f t="shared" si="104"/>
        <v>3 - Moderado</v>
      </c>
      <c r="AF75" s="149">
        <f t="shared" si="105"/>
        <v>0.6</v>
      </c>
      <c r="AG75" s="156" t="str">
        <f t="shared" si="191"/>
        <v/>
      </c>
      <c r="AH75" s="149">
        <f t="shared" si="106"/>
        <v>0.6</v>
      </c>
      <c r="AI75" s="133"/>
      <c r="AJ75" s="133"/>
      <c r="AK75" s="133"/>
      <c r="AL75" s="133"/>
      <c r="AM75" s="134"/>
      <c r="AN75" s="164"/>
      <c r="AO75" s="164"/>
      <c r="AP75" s="134"/>
      <c r="AQ75" s="134"/>
      <c r="AR75" s="164"/>
      <c r="AS75" s="164"/>
      <c r="AT75" s="134"/>
      <c r="AU75" s="134"/>
      <c r="AV75" s="164"/>
      <c r="AW75" s="164"/>
      <c r="AX75" s="134"/>
      <c r="AY75" s="134"/>
      <c r="AZ75" s="164"/>
      <c r="BA75" s="164"/>
      <c r="BB75" s="134"/>
      <c r="BC75" s="134"/>
      <c r="BD75" s="164"/>
      <c r="BE75" s="164"/>
      <c r="BF75" s="134"/>
      <c r="BG75" s="134"/>
      <c r="BH75" s="164"/>
      <c r="BI75" s="164"/>
      <c r="BJ75" s="134"/>
      <c r="BK75" s="134"/>
      <c r="BL75" s="164"/>
      <c r="BM75" s="164"/>
      <c r="BN75" s="134"/>
      <c r="BO75" s="134"/>
      <c r="BP75" s="164"/>
      <c r="BQ75" s="164"/>
      <c r="BR75" s="134"/>
      <c r="BS75" s="134"/>
      <c r="BT75" s="164"/>
      <c r="BU75" s="164"/>
      <c r="BV75" s="134"/>
      <c r="BW75" s="134"/>
      <c r="BX75" s="164"/>
      <c r="BY75" s="164"/>
      <c r="BZ75" s="134"/>
      <c r="CA75" s="134"/>
      <c r="CB75" s="164"/>
      <c r="CC75" s="164"/>
      <c r="CD75" s="134"/>
      <c r="CE75" s="134"/>
      <c r="CF75" s="164"/>
      <c r="CG75" s="164"/>
      <c r="CH75" s="134"/>
      <c r="CI75" s="164"/>
      <c r="CJ75" s="164"/>
      <c r="CK75" s="134"/>
      <c r="CL75" s="159" t="str">
        <f t="shared" si="192"/>
        <v>5 - Muy Alta</v>
      </c>
      <c r="CM75" s="165">
        <f t="shared" si="107"/>
        <v>1</v>
      </c>
      <c r="CN75" s="159" t="str">
        <f t="shared" si="193"/>
        <v>3 - Moderado</v>
      </c>
      <c r="CO75" s="165">
        <f t="shared" si="194"/>
        <v>0.6</v>
      </c>
      <c r="CP75" s="145" t="str">
        <f t="shared" si="108"/>
        <v>ALTO</v>
      </c>
      <c r="CQ75" s="149">
        <f t="shared" si="195"/>
        <v>0.6</v>
      </c>
      <c r="CR75" s="188"/>
      <c r="CS75" s="145">
        <f t="shared" si="196"/>
        <v>5</v>
      </c>
      <c r="CT75" s="134"/>
      <c r="CU75" s="188"/>
      <c r="CV75" s="188"/>
      <c r="CW75" s="158"/>
      <c r="CX75" s="160">
        <f t="shared" si="109"/>
        <v>0</v>
      </c>
      <c r="CY75" s="161">
        <f t="shared" si="197"/>
        <v>3</v>
      </c>
      <c r="CZ75" s="160" t="str">
        <f t="shared" si="198"/>
        <v>Moderado</v>
      </c>
      <c r="DA75" s="153">
        <f t="shared" si="199"/>
        <v>0.6</v>
      </c>
      <c r="DB75" s="154">
        <f t="shared" si="200"/>
        <v>0</v>
      </c>
      <c r="DC75" s="154">
        <f t="shared" si="110"/>
        <v>0</v>
      </c>
      <c r="DD75" s="160">
        <f t="shared" si="201"/>
        <v>0</v>
      </c>
      <c r="DE75" s="273">
        <f t="shared" si="111"/>
        <v>5</v>
      </c>
      <c r="DF75" s="187">
        <f t="shared" si="112"/>
        <v>1</v>
      </c>
      <c r="DG75" s="273">
        <f t="shared" si="202"/>
        <v>3</v>
      </c>
      <c r="DH75" s="273"/>
      <c r="DI75" s="187">
        <f t="shared" si="113"/>
        <v>0.6</v>
      </c>
      <c r="DJ75" s="154">
        <f t="shared" si="114"/>
        <v>0</v>
      </c>
      <c r="DK75" s="154">
        <f t="shared" si="115"/>
        <v>0</v>
      </c>
      <c r="DL75" s="160">
        <f t="shared" si="116"/>
        <v>0</v>
      </c>
      <c r="DM75" s="273">
        <f t="shared" si="117"/>
        <v>5</v>
      </c>
      <c r="DN75" s="187">
        <f t="shared" si="118"/>
        <v>1</v>
      </c>
      <c r="DO75" s="273">
        <f t="shared" si="119"/>
        <v>3</v>
      </c>
      <c r="DP75" s="187">
        <f t="shared" si="120"/>
        <v>0.6</v>
      </c>
      <c r="DQ75" s="154">
        <f t="shared" si="121"/>
        <v>0</v>
      </c>
      <c r="DR75" s="154">
        <f t="shared" si="122"/>
        <v>0</v>
      </c>
      <c r="DS75" s="160">
        <f t="shared" si="123"/>
        <v>0</v>
      </c>
      <c r="DT75" s="273">
        <f t="shared" si="124"/>
        <v>5</v>
      </c>
      <c r="DU75" s="187">
        <f t="shared" si="125"/>
        <v>1</v>
      </c>
      <c r="DV75" s="273">
        <f t="shared" si="126"/>
        <v>3</v>
      </c>
      <c r="DW75" s="187">
        <f t="shared" si="127"/>
        <v>0.6</v>
      </c>
      <c r="DX75" s="154">
        <f t="shared" si="128"/>
        <v>0</v>
      </c>
      <c r="DY75" s="154">
        <f t="shared" si="129"/>
        <v>0</v>
      </c>
      <c r="DZ75" s="160">
        <f t="shared" si="130"/>
        <v>0</v>
      </c>
      <c r="EA75" s="273">
        <f t="shared" si="131"/>
        <v>5</v>
      </c>
      <c r="EB75" s="187">
        <f t="shared" si="132"/>
        <v>1</v>
      </c>
      <c r="EC75" s="273">
        <f t="shared" si="133"/>
        <v>3</v>
      </c>
      <c r="ED75" s="187">
        <f t="shared" si="134"/>
        <v>0.6</v>
      </c>
      <c r="EE75" s="154">
        <f t="shared" si="135"/>
        <v>0</v>
      </c>
      <c r="EF75" s="154">
        <f t="shared" si="136"/>
        <v>0</v>
      </c>
      <c r="EG75" s="160">
        <f t="shared" si="137"/>
        <v>0</v>
      </c>
      <c r="EH75" s="273">
        <f t="shared" si="138"/>
        <v>5</v>
      </c>
      <c r="EI75" s="187">
        <f t="shared" si="139"/>
        <v>1</v>
      </c>
      <c r="EJ75" s="273">
        <f t="shared" si="140"/>
        <v>3</v>
      </c>
      <c r="EK75" s="187">
        <f t="shared" si="141"/>
        <v>0.6</v>
      </c>
      <c r="EL75" s="154">
        <f t="shared" si="142"/>
        <v>0</v>
      </c>
      <c r="EM75" s="154">
        <f t="shared" si="143"/>
        <v>0</v>
      </c>
      <c r="EN75" s="160">
        <f t="shared" si="144"/>
        <v>0</v>
      </c>
      <c r="EO75" s="273">
        <f t="shared" si="145"/>
        <v>5</v>
      </c>
      <c r="EP75" s="187">
        <f t="shared" si="146"/>
        <v>1</v>
      </c>
      <c r="EQ75" s="273">
        <f t="shared" si="147"/>
        <v>3</v>
      </c>
      <c r="ER75" s="187">
        <f t="shared" si="148"/>
        <v>0.6</v>
      </c>
      <c r="ES75" s="154">
        <f t="shared" si="149"/>
        <v>0</v>
      </c>
      <c r="ET75" s="154">
        <f t="shared" si="150"/>
        <v>0</v>
      </c>
      <c r="EU75" s="160">
        <f t="shared" si="151"/>
        <v>0</v>
      </c>
      <c r="EV75" s="273">
        <f t="shared" si="152"/>
        <v>5</v>
      </c>
      <c r="EW75" s="187">
        <f t="shared" si="153"/>
        <v>1</v>
      </c>
      <c r="EX75" s="273">
        <f t="shared" si="154"/>
        <v>3</v>
      </c>
      <c r="EY75" s="187">
        <f t="shared" si="155"/>
        <v>0.6</v>
      </c>
      <c r="EZ75" s="154">
        <f t="shared" si="156"/>
        <v>0</v>
      </c>
      <c r="FA75" s="154">
        <f t="shared" si="157"/>
        <v>0</v>
      </c>
      <c r="FB75" s="160">
        <f t="shared" si="158"/>
        <v>0</v>
      </c>
      <c r="FC75" s="273">
        <f t="shared" si="159"/>
        <v>5</v>
      </c>
      <c r="FD75" s="187">
        <f t="shared" si="160"/>
        <v>1</v>
      </c>
      <c r="FE75" s="273">
        <f t="shared" si="161"/>
        <v>3</v>
      </c>
      <c r="FF75" s="187">
        <f t="shared" si="162"/>
        <v>0.6</v>
      </c>
      <c r="FG75" s="154">
        <f t="shared" si="163"/>
        <v>0</v>
      </c>
      <c r="FH75" s="154">
        <f t="shared" si="164"/>
        <v>0</v>
      </c>
      <c r="FI75" s="160">
        <f t="shared" si="165"/>
        <v>0</v>
      </c>
      <c r="FJ75" s="273">
        <f t="shared" si="166"/>
        <v>5</v>
      </c>
      <c r="FK75" s="187">
        <f t="shared" si="167"/>
        <v>1</v>
      </c>
      <c r="FL75" s="273">
        <f t="shared" si="168"/>
        <v>3</v>
      </c>
      <c r="FM75" s="187">
        <f t="shared" si="169"/>
        <v>0.6</v>
      </c>
      <c r="FN75" s="154">
        <f t="shared" si="170"/>
        <v>0</v>
      </c>
      <c r="FO75" s="154">
        <f t="shared" si="171"/>
        <v>0</v>
      </c>
      <c r="FP75" s="160">
        <f t="shared" si="172"/>
        <v>0</v>
      </c>
      <c r="FQ75" s="273">
        <f t="shared" si="173"/>
        <v>5</v>
      </c>
      <c r="FR75" s="187">
        <f t="shared" si="174"/>
        <v>1</v>
      </c>
      <c r="FS75" s="273">
        <f t="shared" si="175"/>
        <v>3</v>
      </c>
      <c r="FT75" s="187">
        <f t="shared" si="176"/>
        <v>0.6</v>
      </c>
      <c r="FU75" s="154">
        <f t="shared" si="177"/>
        <v>0</v>
      </c>
      <c r="FV75" s="154">
        <f t="shared" si="178"/>
        <v>0</v>
      </c>
      <c r="FW75" s="160">
        <f t="shared" si="179"/>
        <v>0</v>
      </c>
      <c r="FX75" s="273">
        <f t="shared" si="180"/>
        <v>5</v>
      </c>
      <c r="FY75" s="187">
        <f t="shared" si="181"/>
        <v>1</v>
      </c>
      <c r="FZ75" s="273">
        <f t="shared" si="182"/>
        <v>3</v>
      </c>
      <c r="GA75" s="187">
        <f t="shared" si="183"/>
        <v>0.6</v>
      </c>
      <c r="GB75" s="154">
        <f t="shared" si="184"/>
        <v>0</v>
      </c>
      <c r="GC75" s="154">
        <f t="shared" si="185"/>
        <v>0</v>
      </c>
      <c r="GD75" s="160">
        <f t="shared" si="186"/>
        <v>0</v>
      </c>
      <c r="GE75" s="273">
        <f t="shared" si="187"/>
        <v>5</v>
      </c>
      <c r="GF75" s="187">
        <f t="shared" si="188"/>
        <v>1</v>
      </c>
      <c r="GG75" s="273">
        <f t="shared" si="189"/>
        <v>3</v>
      </c>
      <c r="GH75" s="187">
        <f t="shared" si="190"/>
        <v>0.6</v>
      </c>
      <c r="GI75" s="187">
        <f t="shared" si="203"/>
        <v>0.6</v>
      </c>
      <c r="GJ75" s="157"/>
    </row>
    <row r="76" spans="1:192" ht="37.799999999999997" customHeight="1" x14ac:dyDescent="0.2">
      <c r="A76" s="148">
        <v>68</v>
      </c>
      <c r="B76" s="133"/>
      <c r="C76" s="133"/>
      <c r="D76" s="274"/>
      <c r="E76" s="133"/>
      <c r="F76" s="275"/>
      <c r="G76" s="133"/>
      <c r="H76" s="133" t="s">
        <v>455</v>
      </c>
      <c r="I76" s="132"/>
      <c r="J76" s="132"/>
      <c r="K76" s="132"/>
      <c r="L76" s="132"/>
      <c r="M76" s="132"/>
      <c r="N76" s="132"/>
      <c r="O76" s="132"/>
      <c r="P76" s="132"/>
      <c r="Q76" s="132"/>
      <c r="R76" s="132"/>
      <c r="S76" s="132"/>
      <c r="T76" s="132"/>
      <c r="U76" s="132"/>
      <c r="V76" s="132"/>
      <c r="W76" s="132"/>
      <c r="X76" s="132"/>
      <c r="Y76" s="132"/>
      <c r="Z76" s="132"/>
      <c r="AA76" s="132"/>
      <c r="AB76" s="132"/>
      <c r="AC76" s="155">
        <f t="shared" si="102"/>
        <v>0</v>
      </c>
      <c r="AD76" s="149">
        <f t="shared" si="103"/>
        <v>1</v>
      </c>
      <c r="AE76" s="155" t="str">
        <f t="shared" si="104"/>
        <v>3 - Moderado</v>
      </c>
      <c r="AF76" s="149">
        <f t="shared" si="105"/>
        <v>0.6</v>
      </c>
      <c r="AG76" s="156" t="str">
        <f t="shared" si="191"/>
        <v/>
      </c>
      <c r="AH76" s="149">
        <f t="shared" si="106"/>
        <v>0.6</v>
      </c>
      <c r="AI76" s="133"/>
      <c r="AJ76" s="133"/>
      <c r="AK76" s="133"/>
      <c r="AL76" s="133"/>
      <c r="AM76" s="134"/>
      <c r="AN76" s="164"/>
      <c r="AO76" s="164"/>
      <c r="AP76" s="134"/>
      <c r="AQ76" s="134"/>
      <c r="AR76" s="164"/>
      <c r="AS76" s="164"/>
      <c r="AT76" s="134"/>
      <c r="AU76" s="134"/>
      <c r="AV76" s="164"/>
      <c r="AW76" s="164"/>
      <c r="AX76" s="134"/>
      <c r="AY76" s="134"/>
      <c r="AZ76" s="164"/>
      <c r="BA76" s="164"/>
      <c r="BB76" s="134"/>
      <c r="BC76" s="134"/>
      <c r="BD76" s="164"/>
      <c r="BE76" s="164"/>
      <c r="BF76" s="134"/>
      <c r="BG76" s="134"/>
      <c r="BH76" s="164"/>
      <c r="BI76" s="164"/>
      <c r="BJ76" s="134"/>
      <c r="BK76" s="134"/>
      <c r="BL76" s="164"/>
      <c r="BM76" s="164"/>
      <c r="BN76" s="134"/>
      <c r="BO76" s="134"/>
      <c r="BP76" s="164"/>
      <c r="BQ76" s="164"/>
      <c r="BR76" s="134"/>
      <c r="BS76" s="134"/>
      <c r="BT76" s="164"/>
      <c r="BU76" s="164"/>
      <c r="BV76" s="134"/>
      <c r="BW76" s="134"/>
      <c r="BX76" s="164"/>
      <c r="BY76" s="164"/>
      <c r="BZ76" s="134"/>
      <c r="CA76" s="134"/>
      <c r="CB76" s="164"/>
      <c r="CC76" s="164"/>
      <c r="CD76" s="134"/>
      <c r="CE76" s="134"/>
      <c r="CF76" s="164"/>
      <c r="CG76" s="164"/>
      <c r="CH76" s="134"/>
      <c r="CI76" s="164"/>
      <c r="CJ76" s="164"/>
      <c r="CK76" s="134"/>
      <c r="CL76" s="159" t="str">
        <f t="shared" si="192"/>
        <v>5 - Muy Alta</v>
      </c>
      <c r="CM76" s="165">
        <f t="shared" si="107"/>
        <v>1</v>
      </c>
      <c r="CN76" s="159" t="str">
        <f t="shared" si="193"/>
        <v>3 - Moderado</v>
      </c>
      <c r="CO76" s="165">
        <f t="shared" si="194"/>
        <v>0.6</v>
      </c>
      <c r="CP76" s="145" t="str">
        <f t="shared" si="108"/>
        <v>ALTO</v>
      </c>
      <c r="CQ76" s="149">
        <f t="shared" si="195"/>
        <v>0.6</v>
      </c>
      <c r="CR76" s="188"/>
      <c r="CS76" s="145">
        <f t="shared" si="196"/>
        <v>5</v>
      </c>
      <c r="CT76" s="134"/>
      <c r="CU76" s="188"/>
      <c r="CV76" s="188"/>
      <c r="CW76" s="158"/>
      <c r="CX76" s="160">
        <f t="shared" si="109"/>
        <v>0</v>
      </c>
      <c r="CY76" s="161">
        <f t="shared" si="197"/>
        <v>3</v>
      </c>
      <c r="CZ76" s="160" t="str">
        <f t="shared" si="198"/>
        <v>Moderado</v>
      </c>
      <c r="DA76" s="153">
        <f t="shared" si="199"/>
        <v>0.6</v>
      </c>
      <c r="DB76" s="154">
        <f t="shared" si="200"/>
        <v>0</v>
      </c>
      <c r="DC76" s="154">
        <f t="shared" si="110"/>
        <v>0</v>
      </c>
      <c r="DD76" s="160">
        <f t="shared" si="201"/>
        <v>0</v>
      </c>
      <c r="DE76" s="273">
        <f t="shared" si="111"/>
        <v>5</v>
      </c>
      <c r="DF76" s="187">
        <f t="shared" si="112"/>
        <v>1</v>
      </c>
      <c r="DG76" s="273">
        <f t="shared" si="202"/>
        <v>3</v>
      </c>
      <c r="DH76" s="273"/>
      <c r="DI76" s="187">
        <f t="shared" si="113"/>
        <v>0.6</v>
      </c>
      <c r="DJ76" s="154">
        <f t="shared" si="114"/>
        <v>0</v>
      </c>
      <c r="DK76" s="154">
        <f t="shared" si="115"/>
        <v>0</v>
      </c>
      <c r="DL76" s="160">
        <f t="shared" si="116"/>
        <v>0</v>
      </c>
      <c r="DM76" s="273">
        <f t="shared" si="117"/>
        <v>5</v>
      </c>
      <c r="DN76" s="187">
        <f t="shared" si="118"/>
        <v>1</v>
      </c>
      <c r="DO76" s="273">
        <f t="shared" si="119"/>
        <v>3</v>
      </c>
      <c r="DP76" s="187">
        <f t="shared" si="120"/>
        <v>0.6</v>
      </c>
      <c r="DQ76" s="154">
        <f t="shared" si="121"/>
        <v>0</v>
      </c>
      <c r="DR76" s="154">
        <f t="shared" si="122"/>
        <v>0</v>
      </c>
      <c r="DS76" s="160">
        <f t="shared" si="123"/>
        <v>0</v>
      </c>
      <c r="DT76" s="273">
        <f t="shared" si="124"/>
        <v>5</v>
      </c>
      <c r="DU76" s="187">
        <f t="shared" si="125"/>
        <v>1</v>
      </c>
      <c r="DV76" s="273">
        <f t="shared" si="126"/>
        <v>3</v>
      </c>
      <c r="DW76" s="187">
        <f t="shared" si="127"/>
        <v>0.6</v>
      </c>
      <c r="DX76" s="154">
        <f t="shared" si="128"/>
        <v>0</v>
      </c>
      <c r="DY76" s="154">
        <f t="shared" si="129"/>
        <v>0</v>
      </c>
      <c r="DZ76" s="160">
        <f t="shared" si="130"/>
        <v>0</v>
      </c>
      <c r="EA76" s="273">
        <f t="shared" si="131"/>
        <v>5</v>
      </c>
      <c r="EB76" s="187">
        <f t="shared" si="132"/>
        <v>1</v>
      </c>
      <c r="EC76" s="273">
        <f t="shared" si="133"/>
        <v>3</v>
      </c>
      <c r="ED76" s="187">
        <f t="shared" si="134"/>
        <v>0.6</v>
      </c>
      <c r="EE76" s="154">
        <f t="shared" si="135"/>
        <v>0</v>
      </c>
      <c r="EF76" s="154">
        <f t="shared" si="136"/>
        <v>0</v>
      </c>
      <c r="EG76" s="160">
        <f t="shared" si="137"/>
        <v>0</v>
      </c>
      <c r="EH76" s="273">
        <f t="shared" si="138"/>
        <v>5</v>
      </c>
      <c r="EI76" s="187">
        <f t="shared" si="139"/>
        <v>1</v>
      </c>
      <c r="EJ76" s="273">
        <f t="shared" si="140"/>
        <v>3</v>
      </c>
      <c r="EK76" s="187">
        <f t="shared" si="141"/>
        <v>0.6</v>
      </c>
      <c r="EL76" s="154">
        <f t="shared" si="142"/>
        <v>0</v>
      </c>
      <c r="EM76" s="154">
        <f t="shared" si="143"/>
        <v>0</v>
      </c>
      <c r="EN76" s="160">
        <f t="shared" si="144"/>
        <v>0</v>
      </c>
      <c r="EO76" s="273">
        <f t="shared" si="145"/>
        <v>5</v>
      </c>
      <c r="EP76" s="187">
        <f t="shared" si="146"/>
        <v>1</v>
      </c>
      <c r="EQ76" s="273">
        <f t="shared" si="147"/>
        <v>3</v>
      </c>
      <c r="ER76" s="187">
        <f t="shared" si="148"/>
        <v>0.6</v>
      </c>
      <c r="ES76" s="154">
        <f t="shared" si="149"/>
        <v>0</v>
      </c>
      <c r="ET76" s="154">
        <f t="shared" si="150"/>
        <v>0</v>
      </c>
      <c r="EU76" s="160">
        <f t="shared" si="151"/>
        <v>0</v>
      </c>
      <c r="EV76" s="273">
        <f t="shared" si="152"/>
        <v>5</v>
      </c>
      <c r="EW76" s="187">
        <f t="shared" si="153"/>
        <v>1</v>
      </c>
      <c r="EX76" s="273">
        <f t="shared" si="154"/>
        <v>3</v>
      </c>
      <c r="EY76" s="187">
        <f t="shared" si="155"/>
        <v>0.6</v>
      </c>
      <c r="EZ76" s="154">
        <f t="shared" si="156"/>
        <v>0</v>
      </c>
      <c r="FA76" s="154">
        <f t="shared" si="157"/>
        <v>0</v>
      </c>
      <c r="FB76" s="160">
        <f t="shared" si="158"/>
        <v>0</v>
      </c>
      <c r="FC76" s="273">
        <f t="shared" si="159"/>
        <v>5</v>
      </c>
      <c r="FD76" s="187">
        <f t="shared" si="160"/>
        <v>1</v>
      </c>
      <c r="FE76" s="273">
        <f t="shared" si="161"/>
        <v>3</v>
      </c>
      <c r="FF76" s="187">
        <f t="shared" si="162"/>
        <v>0.6</v>
      </c>
      <c r="FG76" s="154">
        <f t="shared" si="163"/>
        <v>0</v>
      </c>
      <c r="FH76" s="154">
        <f t="shared" si="164"/>
        <v>0</v>
      </c>
      <c r="FI76" s="160">
        <f t="shared" si="165"/>
        <v>0</v>
      </c>
      <c r="FJ76" s="273">
        <f t="shared" si="166"/>
        <v>5</v>
      </c>
      <c r="FK76" s="187">
        <f t="shared" si="167"/>
        <v>1</v>
      </c>
      <c r="FL76" s="273">
        <f t="shared" si="168"/>
        <v>3</v>
      </c>
      <c r="FM76" s="187">
        <f t="shared" si="169"/>
        <v>0.6</v>
      </c>
      <c r="FN76" s="154">
        <f t="shared" si="170"/>
        <v>0</v>
      </c>
      <c r="FO76" s="154">
        <f t="shared" si="171"/>
        <v>0</v>
      </c>
      <c r="FP76" s="160">
        <f t="shared" si="172"/>
        <v>0</v>
      </c>
      <c r="FQ76" s="273">
        <f t="shared" si="173"/>
        <v>5</v>
      </c>
      <c r="FR76" s="187">
        <f t="shared" si="174"/>
        <v>1</v>
      </c>
      <c r="FS76" s="273">
        <f t="shared" si="175"/>
        <v>3</v>
      </c>
      <c r="FT76" s="187">
        <f t="shared" si="176"/>
        <v>0.6</v>
      </c>
      <c r="FU76" s="154">
        <f t="shared" si="177"/>
        <v>0</v>
      </c>
      <c r="FV76" s="154">
        <f t="shared" si="178"/>
        <v>0</v>
      </c>
      <c r="FW76" s="160">
        <f t="shared" si="179"/>
        <v>0</v>
      </c>
      <c r="FX76" s="273">
        <f t="shared" si="180"/>
        <v>5</v>
      </c>
      <c r="FY76" s="187">
        <f t="shared" si="181"/>
        <v>1</v>
      </c>
      <c r="FZ76" s="273">
        <f t="shared" si="182"/>
        <v>3</v>
      </c>
      <c r="GA76" s="187">
        <f t="shared" si="183"/>
        <v>0.6</v>
      </c>
      <c r="GB76" s="154">
        <f t="shared" si="184"/>
        <v>0</v>
      </c>
      <c r="GC76" s="154">
        <f t="shared" si="185"/>
        <v>0</v>
      </c>
      <c r="GD76" s="160">
        <f t="shared" si="186"/>
        <v>0</v>
      </c>
      <c r="GE76" s="273">
        <f t="shared" si="187"/>
        <v>5</v>
      </c>
      <c r="GF76" s="187">
        <f t="shared" si="188"/>
        <v>1</v>
      </c>
      <c r="GG76" s="273">
        <f t="shared" si="189"/>
        <v>3</v>
      </c>
      <c r="GH76" s="187">
        <f t="shared" si="190"/>
        <v>0.6</v>
      </c>
      <c r="GI76" s="187">
        <f t="shared" si="203"/>
        <v>0.6</v>
      </c>
      <c r="GJ76" s="157"/>
    </row>
    <row r="77" spans="1:192" ht="37.799999999999997" customHeight="1" x14ac:dyDescent="0.2">
      <c r="A77" s="148">
        <v>69</v>
      </c>
      <c r="B77" s="133"/>
      <c r="C77" s="133"/>
      <c r="D77" s="274"/>
      <c r="E77" s="133"/>
      <c r="F77" s="275"/>
      <c r="G77" s="133"/>
      <c r="H77" s="133" t="s">
        <v>455</v>
      </c>
      <c r="I77" s="132"/>
      <c r="J77" s="132"/>
      <c r="K77" s="132"/>
      <c r="L77" s="132"/>
      <c r="M77" s="132"/>
      <c r="N77" s="132"/>
      <c r="O77" s="132"/>
      <c r="P77" s="132"/>
      <c r="Q77" s="132"/>
      <c r="R77" s="132"/>
      <c r="S77" s="132"/>
      <c r="T77" s="132"/>
      <c r="U77" s="132"/>
      <c r="V77" s="132"/>
      <c r="W77" s="132"/>
      <c r="X77" s="132"/>
      <c r="Y77" s="132"/>
      <c r="Z77" s="132"/>
      <c r="AA77" s="132"/>
      <c r="AB77" s="132"/>
      <c r="AC77" s="155">
        <f t="shared" si="102"/>
        <v>0</v>
      </c>
      <c r="AD77" s="149">
        <f t="shared" si="103"/>
        <v>1</v>
      </c>
      <c r="AE77" s="155" t="str">
        <f t="shared" si="104"/>
        <v>3 - Moderado</v>
      </c>
      <c r="AF77" s="149">
        <f t="shared" si="105"/>
        <v>0.6</v>
      </c>
      <c r="AG77" s="156" t="str">
        <f t="shared" si="191"/>
        <v/>
      </c>
      <c r="AH77" s="149">
        <f t="shared" si="106"/>
        <v>0.6</v>
      </c>
      <c r="AI77" s="133"/>
      <c r="AJ77" s="133"/>
      <c r="AK77" s="133"/>
      <c r="AL77" s="133"/>
      <c r="AM77" s="134"/>
      <c r="AN77" s="164"/>
      <c r="AO77" s="164"/>
      <c r="AP77" s="134"/>
      <c r="AQ77" s="134"/>
      <c r="AR77" s="164"/>
      <c r="AS77" s="164"/>
      <c r="AT77" s="134"/>
      <c r="AU77" s="134"/>
      <c r="AV77" s="164"/>
      <c r="AW77" s="164"/>
      <c r="AX77" s="134"/>
      <c r="AY77" s="134"/>
      <c r="AZ77" s="164"/>
      <c r="BA77" s="164"/>
      <c r="BB77" s="134"/>
      <c r="BC77" s="134"/>
      <c r="BD77" s="164"/>
      <c r="BE77" s="164"/>
      <c r="BF77" s="134"/>
      <c r="BG77" s="134"/>
      <c r="BH77" s="164"/>
      <c r="BI77" s="164"/>
      <c r="BJ77" s="134"/>
      <c r="BK77" s="134"/>
      <c r="BL77" s="164"/>
      <c r="BM77" s="164"/>
      <c r="BN77" s="134"/>
      <c r="BO77" s="134"/>
      <c r="BP77" s="164"/>
      <c r="BQ77" s="164"/>
      <c r="BR77" s="134"/>
      <c r="BS77" s="134"/>
      <c r="BT77" s="164"/>
      <c r="BU77" s="164"/>
      <c r="BV77" s="134"/>
      <c r="BW77" s="134"/>
      <c r="BX77" s="164"/>
      <c r="BY77" s="164"/>
      <c r="BZ77" s="134"/>
      <c r="CA77" s="134"/>
      <c r="CB77" s="164"/>
      <c r="CC77" s="164"/>
      <c r="CD77" s="134"/>
      <c r="CE77" s="134"/>
      <c r="CF77" s="164"/>
      <c r="CG77" s="164"/>
      <c r="CH77" s="134"/>
      <c r="CI77" s="164"/>
      <c r="CJ77" s="164"/>
      <c r="CK77" s="134"/>
      <c r="CL77" s="159" t="str">
        <f t="shared" si="192"/>
        <v>5 - Muy Alta</v>
      </c>
      <c r="CM77" s="165">
        <f t="shared" si="107"/>
        <v>1</v>
      </c>
      <c r="CN77" s="159" t="str">
        <f t="shared" si="193"/>
        <v>3 - Moderado</v>
      </c>
      <c r="CO77" s="165">
        <f t="shared" si="194"/>
        <v>0.6</v>
      </c>
      <c r="CP77" s="145" t="str">
        <f t="shared" si="108"/>
        <v>ALTO</v>
      </c>
      <c r="CQ77" s="149">
        <f t="shared" si="195"/>
        <v>0.6</v>
      </c>
      <c r="CR77" s="188"/>
      <c r="CS77" s="145">
        <f t="shared" si="196"/>
        <v>5</v>
      </c>
      <c r="CT77" s="134"/>
      <c r="CU77" s="188"/>
      <c r="CV77" s="188"/>
      <c r="CW77" s="158"/>
      <c r="CX77" s="160">
        <f t="shared" si="109"/>
        <v>0</v>
      </c>
      <c r="CY77" s="161">
        <f t="shared" si="197"/>
        <v>3</v>
      </c>
      <c r="CZ77" s="160" t="str">
        <f t="shared" si="198"/>
        <v>Moderado</v>
      </c>
      <c r="DA77" s="153">
        <f t="shared" si="199"/>
        <v>0.6</v>
      </c>
      <c r="DB77" s="154">
        <f t="shared" si="200"/>
        <v>0</v>
      </c>
      <c r="DC77" s="154">
        <f t="shared" si="110"/>
        <v>0</v>
      </c>
      <c r="DD77" s="160">
        <f t="shared" si="201"/>
        <v>0</v>
      </c>
      <c r="DE77" s="273">
        <f t="shared" si="111"/>
        <v>5</v>
      </c>
      <c r="DF77" s="187">
        <f t="shared" si="112"/>
        <v>1</v>
      </c>
      <c r="DG77" s="273">
        <f t="shared" si="202"/>
        <v>3</v>
      </c>
      <c r="DH77" s="273"/>
      <c r="DI77" s="187">
        <f t="shared" si="113"/>
        <v>0.6</v>
      </c>
      <c r="DJ77" s="154">
        <f t="shared" si="114"/>
        <v>0</v>
      </c>
      <c r="DK77" s="154">
        <f t="shared" si="115"/>
        <v>0</v>
      </c>
      <c r="DL77" s="160">
        <f t="shared" si="116"/>
        <v>0</v>
      </c>
      <c r="DM77" s="273">
        <f t="shared" si="117"/>
        <v>5</v>
      </c>
      <c r="DN77" s="187">
        <f t="shared" si="118"/>
        <v>1</v>
      </c>
      <c r="DO77" s="273">
        <f t="shared" si="119"/>
        <v>3</v>
      </c>
      <c r="DP77" s="187">
        <f t="shared" si="120"/>
        <v>0.6</v>
      </c>
      <c r="DQ77" s="154">
        <f t="shared" si="121"/>
        <v>0</v>
      </c>
      <c r="DR77" s="154">
        <f t="shared" si="122"/>
        <v>0</v>
      </c>
      <c r="DS77" s="160">
        <f t="shared" si="123"/>
        <v>0</v>
      </c>
      <c r="DT77" s="273">
        <f t="shared" si="124"/>
        <v>5</v>
      </c>
      <c r="DU77" s="187">
        <f t="shared" si="125"/>
        <v>1</v>
      </c>
      <c r="DV77" s="273">
        <f t="shared" si="126"/>
        <v>3</v>
      </c>
      <c r="DW77" s="187">
        <f t="shared" si="127"/>
        <v>0.6</v>
      </c>
      <c r="DX77" s="154">
        <f t="shared" si="128"/>
        <v>0</v>
      </c>
      <c r="DY77" s="154">
        <f t="shared" si="129"/>
        <v>0</v>
      </c>
      <c r="DZ77" s="160">
        <f t="shared" si="130"/>
        <v>0</v>
      </c>
      <c r="EA77" s="273">
        <f t="shared" si="131"/>
        <v>5</v>
      </c>
      <c r="EB77" s="187">
        <f t="shared" si="132"/>
        <v>1</v>
      </c>
      <c r="EC77" s="273">
        <f t="shared" si="133"/>
        <v>3</v>
      </c>
      <c r="ED77" s="187">
        <f t="shared" si="134"/>
        <v>0.6</v>
      </c>
      <c r="EE77" s="154">
        <f t="shared" si="135"/>
        <v>0</v>
      </c>
      <c r="EF77" s="154">
        <f t="shared" si="136"/>
        <v>0</v>
      </c>
      <c r="EG77" s="160">
        <f t="shared" si="137"/>
        <v>0</v>
      </c>
      <c r="EH77" s="273">
        <f t="shared" si="138"/>
        <v>5</v>
      </c>
      <c r="EI77" s="187">
        <f t="shared" si="139"/>
        <v>1</v>
      </c>
      <c r="EJ77" s="273">
        <f t="shared" si="140"/>
        <v>3</v>
      </c>
      <c r="EK77" s="187">
        <f t="shared" si="141"/>
        <v>0.6</v>
      </c>
      <c r="EL77" s="154">
        <f t="shared" si="142"/>
        <v>0</v>
      </c>
      <c r="EM77" s="154">
        <f t="shared" si="143"/>
        <v>0</v>
      </c>
      <c r="EN77" s="160">
        <f t="shared" si="144"/>
        <v>0</v>
      </c>
      <c r="EO77" s="273">
        <f t="shared" si="145"/>
        <v>5</v>
      </c>
      <c r="EP77" s="187">
        <f t="shared" si="146"/>
        <v>1</v>
      </c>
      <c r="EQ77" s="273">
        <f t="shared" si="147"/>
        <v>3</v>
      </c>
      <c r="ER77" s="187">
        <f t="shared" si="148"/>
        <v>0.6</v>
      </c>
      <c r="ES77" s="154">
        <f t="shared" si="149"/>
        <v>0</v>
      </c>
      <c r="ET77" s="154">
        <f t="shared" si="150"/>
        <v>0</v>
      </c>
      <c r="EU77" s="160">
        <f t="shared" si="151"/>
        <v>0</v>
      </c>
      <c r="EV77" s="273">
        <f t="shared" si="152"/>
        <v>5</v>
      </c>
      <c r="EW77" s="187">
        <f t="shared" si="153"/>
        <v>1</v>
      </c>
      <c r="EX77" s="273">
        <f t="shared" si="154"/>
        <v>3</v>
      </c>
      <c r="EY77" s="187">
        <f t="shared" si="155"/>
        <v>0.6</v>
      </c>
      <c r="EZ77" s="154">
        <f t="shared" si="156"/>
        <v>0</v>
      </c>
      <c r="FA77" s="154">
        <f t="shared" si="157"/>
        <v>0</v>
      </c>
      <c r="FB77" s="160">
        <f t="shared" si="158"/>
        <v>0</v>
      </c>
      <c r="FC77" s="273">
        <f t="shared" si="159"/>
        <v>5</v>
      </c>
      <c r="FD77" s="187">
        <f t="shared" si="160"/>
        <v>1</v>
      </c>
      <c r="FE77" s="273">
        <f t="shared" si="161"/>
        <v>3</v>
      </c>
      <c r="FF77" s="187">
        <f t="shared" si="162"/>
        <v>0.6</v>
      </c>
      <c r="FG77" s="154">
        <f t="shared" si="163"/>
        <v>0</v>
      </c>
      <c r="FH77" s="154">
        <f t="shared" si="164"/>
        <v>0</v>
      </c>
      <c r="FI77" s="160">
        <f t="shared" si="165"/>
        <v>0</v>
      </c>
      <c r="FJ77" s="273">
        <f t="shared" si="166"/>
        <v>5</v>
      </c>
      <c r="FK77" s="187">
        <f t="shared" si="167"/>
        <v>1</v>
      </c>
      <c r="FL77" s="273">
        <f t="shared" si="168"/>
        <v>3</v>
      </c>
      <c r="FM77" s="187">
        <f t="shared" si="169"/>
        <v>0.6</v>
      </c>
      <c r="FN77" s="154">
        <f t="shared" si="170"/>
        <v>0</v>
      </c>
      <c r="FO77" s="154">
        <f t="shared" si="171"/>
        <v>0</v>
      </c>
      <c r="FP77" s="160">
        <f t="shared" si="172"/>
        <v>0</v>
      </c>
      <c r="FQ77" s="273">
        <f t="shared" si="173"/>
        <v>5</v>
      </c>
      <c r="FR77" s="187">
        <f t="shared" si="174"/>
        <v>1</v>
      </c>
      <c r="FS77" s="273">
        <f t="shared" si="175"/>
        <v>3</v>
      </c>
      <c r="FT77" s="187">
        <f t="shared" si="176"/>
        <v>0.6</v>
      </c>
      <c r="FU77" s="154">
        <f t="shared" si="177"/>
        <v>0</v>
      </c>
      <c r="FV77" s="154">
        <f t="shared" si="178"/>
        <v>0</v>
      </c>
      <c r="FW77" s="160">
        <f t="shared" si="179"/>
        <v>0</v>
      </c>
      <c r="FX77" s="273">
        <f t="shared" si="180"/>
        <v>5</v>
      </c>
      <c r="FY77" s="187">
        <f t="shared" si="181"/>
        <v>1</v>
      </c>
      <c r="FZ77" s="273">
        <f t="shared" si="182"/>
        <v>3</v>
      </c>
      <c r="GA77" s="187">
        <f t="shared" si="183"/>
        <v>0.6</v>
      </c>
      <c r="GB77" s="154">
        <f t="shared" si="184"/>
        <v>0</v>
      </c>
      <c r="GC77" s="154">
        <f t="shared" si="185"/>
        <v>0</v>
      </c>
      <c r="GD77" s="160">
        <f t="shared" si="186"/>
        <v>0</v>
      </c>
      <c r="GE77" s="273">
        <f t="shared" si="187"/>
        <v>5</v>
      </c>
      <c r="GF77" s="187">
        <f t="shared" si="188"/>
        <v>1</v>
      </c>
      <c r="GG77" s="273">
        <f t="shared" si="189"/>
        <v>3</v>
      </c>
      <c r="GH77" s="187">
        <f t="shared" si="190"/>
        <v>0.6</v>
      </c>
      <c r="GI77" s="187">
        <f t="shared" si="203"/>
        <v>0.6</v>
      </c>
      <c r="GJ77" s="157"/>
    </row>
    <row r="78" spans="1:192" ht="37.799999999999997" customHeight="1" x14ac:dyDescent="0.2">
      <c r="A78" s="148">
        <v>70</v>
      </c>
      <c r="B78" s="133"/>
      <c r="C78" s="133"/>
      <c r="D78" s="274"/>
      <c r="E78" s="133"/>
      <c r="F78" s="275"/>
      <c r="G78" s="133"/>
      <c r="H78" s="133" t="s">
        <v>455</v>
      </c>
      <c r="I78" s="132"/>
      <c r="J78" s="132"/>
      <c r="K78" s="132"/>
      <c r="L78" s="132"/>
      <c r="M78" s="132"/>
      <c r="N78" s="132"/>
      <c r="O78" s="132"/>
      <c r="P78" s="132"/>
      <c r="Q78" s="132"/>
      <c r="R78" s="132"/>
      <c r="S78" s="132"/>
      <c r="T78" s="132"/>
      <c r="U78" s="132"/>
      <c r="V78" s="132"/>
      <c r="W78" s="132"/>
      <c r="X78" s="132"/>
      <c r="Y78" s="132"/>
      <c r="Z78" s="132"/>
      <c r="AA78" s="132"/>
      <c r="AB78" s="132"/>
      <c r="AC78" s="155">
        <f t="shared" si="102"/>
        <v>0</v>
      </c>
      <c r="AD78" s="149">
        <f t="shared" si="103"/>
        <v>1</v>
      </c>
      <c r="AE78" s="155" t="str">
        <f t="shared" si="104"/>
        <v>3 - Moderado</v>
      </c>
      <c r="AF78" s="149">
        <f t="shared" si="105"/>
        <v>0.6</v>
      </c>
      <c r="AG78" s="156" t="str">
        <f t="shared" si="191"/>
        <v/>
      </c>
      <c r="AH78" s="149">
        <f t="shared" si="106"/>
        <v>0.6</v>
      </c>
      <c r="AI78" s="133"/>
      <c r="AJ78" s="133"/>
      <c r="AK78" s="133"/>
      <c r="AL78" s="133"/>
      <c r="AM78" s="134"/>
      <c r="AN78" s="164"/>
      <c r="AO78" s="164"/>
      <c r="AP78" s="134"/>
      <c r="AQ78" s="134"/>
      <c r="AR78" s="164"/>
      <c r="AS78" s="164"/>
      <c r="AT78" s="134"/>
      <c r="AU78" s="134"/>
      <c r="AV78" s="164"/>
      <c r="AW78" s="164"/>
      <c r="AX78" s="134"/>
      <c r="AY78" s="134"/>
      <c r="AZ78" s="164"/>
      <c r="BA78" s="164"/>
      <c r="BB78" s="134"/>
      <c r="BC78" s="134"/>
      <c r="BD78" s="164"/>
      <c r="BE78" s="164"/>
      <c r="BF78" s="134"/>
      <c r="BG78" s="134"/>
      <c r="BH78" s="164"/>
      <c r="BI78" s="164"/>
      <c r="BJ78" s="134"/>
      <c r="BK78" s="134"/>
      <c r="BL78" s="164"/>
      <c r="BM78" s="164"/>
      <c r="BN78" s="134"/>
      <c r="BO78" s="134"/>
      <c r="BP78" s="164"/>
      <c r="BQ78" s="164"/>
      <c r="BR78" s="134"/>
      <c r="BS78" s="134"/>
      <c r="BT78" s="164"/>
      <c r="BU78" s="164"/>
      <c r="BV78" s="134"/>
      <c r="BW78" s="134"/>
      <c r="BX78" s="164"/>
      <c r="BY78" s="164"/>
      <c r="BZ78" s="134"/>
      <c r="CA78" s="134"/>
      <c r="CB78" s="164"/>
      <c r="CC78" s="164"/>
      <c r="CD78" s="134"/>
      <c r="CE78" s="134"/>
      <c r="CF78" s="164"/>
      <c r="CG78" s="164"/>
      <c r="CH78" s="134"/>
      <c r="CI78" s="164"/>
      <c r="CJ78" s="164"/>
      <c r="CK78" s="134"/>
      <c r="CL78" s="159" t="str">
        <f t="shared" si="192"/>
        <v>5 - Muy Alta</v>
      </c>
      <c r="CM78" s="165">
        <f t="shared" si="107"/>
        <v>1</v>
      </c>
      <c r="CN78" s="159" t="str">
        <f t="shared" si="193"/>
        <v>3 - Moderado</v>
      </c>
      <c r="CO78" s="165">
        <f t="shared" si="194"/>
        <v>0.6</v>
      </c>
      <c r="CP78" s="145" t="str">
        <f t="shared" si="108"/>
        <v>ALTO</v>
      </c>
      <c r="CQ78" s="149">
        <f t="shared" si="195"/>
        <v>0.6</v>
      </c>
      <c r="CR78" s="188"/>
      <c r="CS78" s="145">
        <f t="shared" si="196"/>
        <v>5</v>
      </c>
      <c r="CT78" s="134"/>
      <c r="CU78" s="188"/>
      <c r="CV78" s="188"/>
      <c r="CW78" s="158"/>
      <c r="CX78" s="160">
        <f t="shared" si="109"/>
        <v>0</v>
      </c>
      <c r="CY78" s="161">
        <f t="shared" si="197"/>
        <v>3</v>
      </c>
      <c r="CZ78" s="160" t="str">
        <f t="shared" si="198"/>
        <v>Moderado</v>
      </c>
      <c r="DA78" s="153">
        <f t="shared" si="199"/>
        <v>0.6</v>
      </c>
      <c r="DB78" s="154">
        <f t="shared" si="200"/>
        <v>0</v>
      </c>
      <c r="DC78" s="154">
        <f t="shared" si="110"/>
        <v>0</v>
      </c>
      <c r="DD78" s="160">
        <f t="shared" si="201"/>
        <v>0</v>
      </c>
      <c r="DE78" s="273">
        <f t="shared" si="111"/>
        <v>5</v>
      </c>
      <c r="DF78" s="187">
        <f t="shared" si="112"/>
        <v>1</v>
      </c>
      <c r="DG78" s="273">
        <f t="shared" si="202"/>
        <v>3</v>
      </c>
      <c r="DH78" s="273"/>
      <c r="DI78" s="187">
        <f t="shared" si="113"/>
        <v>0.6</v>
      </c>
      <c r="DJ78" s="154">
        <f t="shared" si="114"/>
        <v>0</v>
      </c>
      <c r="DK78" s="154">
        <f t="shared" si="115"/>
        <v>0</v>
      </c>
      <c r="DL78" s="160">
        <f t="shared" si="116"/>
        <v>0</v>
      </c>
      <c r="DM78" s="273">
        <f t="shared" si="117"/>
        <v>5</v>
      </c>
      <c r="DN78" s="187">
        <f t="shared" si="118"/>
        <v>1</v>
      </c>
      <c r="DO78" s="273">
        <f t="shared" si="119"/>
        <v>3</v>
      </c>
      <c r="DP78" s="187">
        <f t="shared" si="120"/>
        <v>0.6</v>
      </c>
      <c r="DQ78" s="154">
        <f t="shared" si="121"/>
        <v>0</v>
      </c>
      <c r="DR78" s="154">
        <f t="shared" si="122"/>
        <v>0</v>
      </c>
      <c r="DS78" s="160">
        <f t="shared" si="123"/>
        <v>0</v>
      </c>
      <c r="DT78" s="273">
        <f t="shared" si="124"/>
        <v>5</v>
      </c>
      <c r="DU78" s="187">
        <f t="shared" si="125"/>
        <v>1</v>
      </c>
      <c r="DV78" s="273">
        <f t="shared" si="126"/>
        <v>3</v>
      </c>
      <c r="DW78" s="187">
        <f t="shared" si="127"/>
        <v>0.6</v>
      </c>
      <c r="DX78" s="154">
        <f t="shared" si="128"/>
        <v>0</v>
      </c>
      <c r="DY78" s="154">
        <f t="shared" si="129"/>
        <v>0</v>
      </c>
      <c r="DZ78" s="160">
        <f t="shared" si="130"/>
        <v>0</v>
      </c>
      <c r="EA78" s="273">
        <f t="shared" si="131"/>
        <v>5</v>
      </c>
      <c r="EB78" s="187">
        <f t="shared" si="132"/>
        <v>1</v>
      </c>
      <c r="EC78" s="273">
        <f t="shared" si="133"/>
        <v>3</v>
      </c>
      <c r="ED78" s="187">
        <f t="shared" si="134"/>
        <v>0.6</v>
      </c>
      <c r="EE78" s="154">
        <f t="shared" si="135"/>
        <v>0</v>
      </c>
      <c r="EF78" s="154">
        <f t="shared" si="136"/>
        <v>0</v>
      </c>
      <c r="EG78" s="160">
        <f t="shared" si="137"/>
        <v>0</v>
      </c>
      <c r="EH78" s="273">
        <f t="shared" si="138"/>
        <v>5</v>
      </c>
      <c r="EI78" s="187">
        <f t="shared" si="139"/>
        <v>1</v>
      </c>
      <c r="EJ78" s="273">
        <f t="shared" si="140"/>
        <v>3</v>
      </c>
      <c r="EK78" s="187">
        <f t="shared" si="141"/>
        <v>0.6</v>
      </c>
      <c r="EL78" s="154">
        <f t="shared" si="142"/>
        <v>0</v>
      </c>
      <c r="EM78" s="154">
        <f t="shared" si="143"/>
        <v>0</v>
      </c>
      <c r="EN78" s="160">
        <f t="shared" si="144"/>
        <v>0</v>
      </c>
      <c r="EO78" s="273">
        <f t="shared" si="145"/>
        <v>5</v>
      </c>
      <c r="EP78" s="187">
        <f t="shared" si="146"/>
        <v>1</v>
      </c>
      <c r="EQ78" s="273">
        <f t="shared" si="147"/>
        <v>3</v>
      </c>
      <c r="ER78" s="187">
        <f t="shared" si="148"/>
        <v>0.6</v>
      </c>
      <c r="ES78" s="154">
        <f t="shared" si="149"/>
        <v>0</v>
      </c>
      <c r="ET78" s="154">
        <f t="shared" si="150"/>
        <v>0</v>
      </c>
      <c r="EU78" s="160">
        <f t="shared" si="151"/>
        <v>0</v>
      </c>
      <c r="EV78" s="273">
        <f t="shared" si="152"/>
        <v>5</v>
      </c>
      <c r="EW78" s="187">
        <f t="shared" si="153"/>
        <v>1</v>
      </c>
      <c r="EX78" s="273">
        <f t="shared" si="154"/>
        <v>3</v>
      </c>
      <c r="EY78" s="187">
        <f t="shared" si="155"/>
        <v>0.6</v>
      </c>
      <c r="EZ78" s="154">
        <f t="shared" si="156"/>
        <v>0</v>
      </c>
      <c r="FA78" s="154">
        <f t="shared" si="157"/>
        <v>0</v>
      </c>
      <c r="FB78" s="160">
        <f t="shared" si="158"/>
        <v>0</v>
      </c>
      <c r="FC78" s="273">
        <f t="shared" si="159"/>
        <v>5</v>
      </c>
      <c r="FD78" s="187">
        <f t="shared" si="160"/>
        <v>1</v>
      </c>
      <c r="FE78" s="273">
        <f t="shared" si="161"/>
        <v>3</v>
      </c>
      <c r="FF78" s="187">
        <f t="shared" si="162"/>
        <v>0.6</v>
      </c>
      <c r="FG78" s="154">
        <f t="shared" si="163"/>
        <v>0</v>
      </c>
      <c r="FH78" s="154">
        <f t="shared" si="164"/>
        <v>0</v>
      </c>
      <c r="FI78" s="160">
        <f t="shared" si="165"/>
        <v>0</v>
      </c>
      <c r="FJ78" s="273">
        <f t="shared" si="166"/>
        <v>5</v>
      </c>
      <c r="FK78" s="187">
        <f t="shared" si="167"/>
        <v>1</v>
      </c>
      <c r="FL78" s="273">
        <f t="shared" si="168"/>
        <v>3</v>
      </c>
      <c r="FM78" s="187">
        <f t="shared" si="169"/>
        <v>0.6</v>
      </c>
      <c r="FN78" s="154">
        <f t="shared" si="170"/>
        <v>0</v>
      </c>
      <c r="FO78" s="154">
        <f t="shared" si="171"/>
        <v>0</v>
      </c>
      <c r="FP78" s="160">
        <f t="shared" si="172"/>
        <v>0</v>
      </c>
      <c r="FQ78" s="273">
        <f t="shared" si="173"/>
        <v>5</v>
      </c>
      <c r="FR78" s="187">
        <f t="shared" si="174"/>
        <v>1</v>
      </c>
      <c r="FS78" s="273">
        <f t="shared" si="175"/>
        <v>3</v>
      </c>
      <c r="FT78" s="187">
        <f t="shared" si="176"/>
        <v>0.6</v>
      </c>
      <c r="FU78" s="154">
        <f t="shared" si="177"/>
        <v>0</v>
      </c>
      <c r="FV78" s="154">
        <f t="shared" si="178"/>
        <v>0</v>
      </c>
      <c r="FW78" s="160">
        <f t="shared" si="179"/>
        <v>0</v>
      </c>
      <c r="FX78" s="273">
        <f t="shared" si="180"/>
        <v>5</v>
      </c>
      <c r="FY78" s="187">
        <f t="shared" si="181"/>
        <v>1</v>
      </c>
      <c r="FZ78" s="273">
        <f t="shared" si="182"/>
        <v>3</v>
      </c>
      <c r="GA78" s="187">
        <f t="shared" si="183"/>
        <v>0.6</v>
      </c>
      <c r="GB78" s="154">
        <f t="shared" si="184"/>
        <v>0</v>
      </c>
      <c r="GC78" s="154">
        <f t="shared" si="185"/>
        <v>0</v>
      </c>
      <c r="GD78" s="160">
        <f t="shared" si="186"/>
        <v>0</v>
      </c>
      <c r="GE78" s="273">
        <f t="shared" si="187"/>
        <v>5</v>
      </c>
      <c r="GF78" s="187">
        <f t="shared" si="188"/>
        <v>1</v>
      </c>
      <c r="GG78" s="273">
        <f t="shared" si="189"/>
        <v>3</v>
      </c>
      <c r="GH78" s="187">
        <f t="shared" si="190"/>
        <v>0.6</v>
      </c>
      <c r="GI78" s="187">
        <f t="shared" si="203"/>
        <v>0.6</v>
      </c>
      <c r="GJ78" s="157"/>
    </row>
    <row r="79" spans="1:192" ht="37.799999999999997" customHeight="1" x14ac:dyDescent="0.2">
      <c r="A79" s="148">
        <v>71</v>
      </c>
      <c r="B79" s="133"/>
      <c r="C79" s="133"/>
      <c r="D79" s="274"/>
      <c r="E79" s="133"/>
      <c r="F79" s="275"/>
      <c r="G79" s="133"/>
      <c r="H79" s="133" t="s">
        <v>455</v>
      </c>
      <c r="I79" s="132"/>
      <c r="J79" s="132"/>
      <c r="K79" s="132"/>
      <c r="L79" s="132"/>
      <c r="M79" s="132"/>
      <c r="N79" s="132"/>
      <c r="O79" s="132"/>
      <c r="P79" s="132"/>
      <c r="Q79" s="132"/>
      <c r="R79" s="132"/>
      <c r="S79" s="132"/>
      <c r="T79" s="132"/>
      <c r="U79" s="132"/>
      <c r="V79" s="132"/>
      <c r="W79" s="132"/>
      <c r="X79" s="132"/>
      <c r="Y79" s="132"/>
      <c r="Z79" s="132"/>
      <c r="AA79" s="132"/>
      <c r="AB79" s="132"/>
      <c r="AC79" s="155">
        <f t="shared" si="102"/>
        <v>0</v>
      </c>
      <c r="AD79" s="149">
        <f t="shared" si="103"/>
        <v>1</v>
      </c>
      <c r="AE79" s="155" t="str">
        <f t="shared" si="104"/>
        <v>3 - Moderado</v>
      </c>
      <c r="AF79" s="149">
        <f t="shared" si="105"/>
        <v>0.6</v>
      </c>
      <c r="AG79" s="156" t="str">
        <f t="shared" si="191"/>
        <v/>
      </c>
      <c r="AH79" s="149">
        <f t="shared" si="106"/>
        <v>0.6</v>
      </c>
      <c r="AI79" s="133"/>
      <c r="AJ79" s="133"/>
      <c r="AK79" s="133"/>
      <c r="AL79" s="133"/>
      <c r="AM79" s="134"/>
      <c r="AN79" s="164"/>
      <c r="AO79" s="164"/>
      <c r="AP79" s="134"/>
      <c r="AQ79" s="134"/>
      <c r="AR79" s="164"/>
      <c r="AS79" s="164"/>
      <c r="AT79" s="134"/>
      <c r="AU79" s="134"/>
      <c r="AV79" s="164"/>
      <c r="AW79" s="164"/>
      <c r="AX79" s="134"/>
      <c r="AY79" s="134"/>
      <c r="AZ79" s="164"/>
      <c r="BA79" s="164"/>
      <c r="BB79" s="134"/>
      <c r="BC79" s="134"/>
      <c r="BD79" s="164"/>
      <c r="BE79" s="164"/>
      <c r="BF79" s="134"/>
      <c r="BG79" s="134"/>
      <c r="BH79" s="164"/>
      <c r="BI79" s="164"/>
      <c r="BJ79" s="134"/>
      <c r="BK79" s="134"/>
      <c r="BL79" s="164"/>
      <c r="BM79" s="164"/>
      <c r="BN79" s="134"/>
      <c r="BO79" s="134"/>
      <c r="BP79" s="164"/>
      <c r="BQ79" s="164"/>
      <c r="BR79" s="134"/>
      <c r="BS79" s="134"/>
      <c r="BT79" s="164"/>
      <c r="BU79" s="164"/>
      <c r="BV79" s="134"/>
      <c r="BW79" s="134"/>
      <c r="BX79" s="164"/>
      <c r="BY79" s="164"/>
      <c r="BZ79" s="134"/>
      <c r="CA79" s="134"/>
      <c r="CB79" s="164"/>
      <c r="CC79" s="164"/>
      <c r="CD79" s="134"/>
      <c r="CE79" s="134"/>
      <c r="CF79" s="164"/>
      <c r="CG79" s="164"/>
      <c r="CH79" s="134"/>
      <c r="CI79" s="164"/>
      <c r="CJ79" s="164"/>
      <c r="CK79" s="134"/>
      <c r="CL79" s="159" t="str">
        <f t="shared" si="192"/>
        <v>5 - Muy Alta</v>
      </c>
      <c r="CM79" s="165">
        <f t="shared" si="107"/>
        <v>1</v>
      </c>
      <c r="CN79" s="159" t="str">
        <f t="shared" si="193"/>
        <v>3 - Moderado</v>
      </c>
      <c r="CO79" s="165">
        <f t="shared" si="194"/>
        <v>0.6</v>
      </c>
      <c r="CP79" s="145" t="str">
        <f t="shared" si="108"/>
        <v>ALTO</v>
      </c>
      <c r="CQ79" s="149">
        <f t="shared" si="195"/>
        <v>0.6</v>
      </c>
      <c r="CR79" s="188"/>
      <c r="CS79" s="145">
        <f t="shared" si="196"/>
        <v>5</v>
      </c>
      <c r="CT79" s="134"/>
      <c r="CU79" s="188"/>
      <c r="CV79" s="188"/>
      <c r="CW79" s="158"/>
      <c r="CX79" s="160">
        <f t="shared" si="109"/>
        <v>0</v>
      </c>
      <c r="CY79" s="161">
        <f t="shared" si="197"/>
        <v>3</v>
      </c>
      <c r="CZ79" s="160" t="str">
        <f t="shared" si="198"/>
        <v>Moderado</v>
      </c>
      <c r="DA79" s="153">
        <f t="shared" si="199"/>
        <v>0.6</v>
      </c>
      <c r="DB79" s="154">
        <f t="shared" si="200"/>
        <v>0</v>
      </c>
      <c r="DC79" s="154">
        <f t="shared" si="110"/>
        <v>0</v>
      </c>
      <c r="DD79" s="160">
        <f t="shared" si="201"/>
        <v>0</v>
      </c>
      <c r="DE79" s="273">
        <f t="shared" si="111"/>
        <v>5</v>
      </c>
      <c r="DF79" s="187">
        <f t="shared" si="112"/>
        <v>1</v>
      </c>
      <c r="DG79" s="273">
        <f t="shared" si="202"/>
        <v>3</v>
      </c>
      <c r="DH79" s="273"/>
      <c r="DI79" s="187">
        <f t="shared" si="113"/>
        <v>0.6</v>
      </c>
      <c r="DJ79" s="154">
        <f t="shared" si="114"/>
        <v>0</v>
      </c>
      <c r="DK79" s="154">
        <f t="shared" si="115"/>
        <v>0</v>
      </c>
      <c r="DL79" s="160">
        <f t="shared" si="116"/>
        <v>0</v>
      </c>
      <c r="DM79" s="273">
        <f t="shared" si="117"/>
        <v>5</v>
      </c>
      <c r="DN79" s="187">
        <f t="shared" si="118"/>
        <v>1</v>
      </c>
      <c r="DO79" s="273">
        <f t="shared" si="119"/>
        <v>3</v>
      </c>
      <c r="DP79" s="187">
        <f t="shared" si="120"/>
        <v>0.6</v>
      </c>
      <c r="DQ79" s="154">
        <f t="shared" si="121"/>
        <v>0</v>
      </c>
      <c r="DR79" s="154">
        <f t="shared" si="122"/>
        <v>0</v>
      </c>
      <c r="DS79" s="160">
        <f t="shared" si="123"/>
        <v>0</v>
      </c>
      <c r="DT79" s="273">
        <f t="shared" si="124"/>
        <v>5</v>
      </c>
      <c r="DU79" s="187">
        <f t="shared" si="125"/>
        <v>1</v>
      </c>
      <c r="DV79" s="273">
        <f t="shared" si="126"/>
        <v>3</v>
      </c>
      <c r="DW79" s="187">
        <f t="shared" si="127"/>
        <v>0.6</v>
      </c>
      <c r="DX79" s="154">
        <f t="shared" si="128"/>
        <v>0</v>
      </c>
      <c r="DY79" s="154">
        <f t="shared" si="129"/>
        <v>0</v>
      </c>
      <c r="DZ79" s="160">
        <f t="shared" si="130"/>
        <v>0</v>
      </c>
      <c r="EA79" s="273">
        <f t="shared" si="131"/>
        <v>5</v>
      </c>
      <c r="EB79" s="187">
        <f t="shared" si="132"/>
        <v>1</v>
      </c>
      <c r="EC79" s="273">
        <f t="shared" si="133"/>
        <v>3</v>
      </c>
      <c r="ED79" s="187">
        <f t="shared" si="134"/>
        <v>0.6</v>
      </c>
      <c r="EE79" s="154">
        <f t="shared" si="135"/>
        <v>0</v>
      </c>
      <c r="EF79" s="154">
        <f t="shared" si="136"/>
        <v>0</v>
      </c>
      <c r="EG79" s="160">
        <f t="shared" si="137"/>
        <v>0</v>
      </c>
      <c r="EH79" s="273">
        <f t="shared" si="138"/>
        <v>5</v>
      </c>
      <c r="EI79" s="187">
        <f t="shared" si="139"/>
        <v>1</v>
      </c>
      <c r="EJ79" s="273">
        <f t="shared" si="140"/>
        <v>3</v>
      </c>
      <c r="EK79" s="187">
        <f t="shared" si="141"/>
        <v>0.6</v>
      </c>
      <c r="EL79" s="154">
        <f t="shared" si="142"/>
        <v>0</v>
      </c>
      <c r="EM79" s="154">
        <f t="shared" si="143"/>
        <v>0</v>
      </c>
      <c r="EN79" s="160">
        <f t="shared" si="144"/>
        <v>0</v>
      </c>
      <c r="EO79" s="273">
        <f t="shared" si="145"/>
        <v>5</v>
      </c>
      <c r="EP79" s="187">
        <f t="shared" si="146"/>
        <v>1</v>
      </c>
      <c r="EQ79" s="273">
        <f t="shared" si="147"/>
        <v>3</v>
      </c>
      <c r="ER79" s="187">
        <f t="shared" si="148"/>
        <v>0.6</v>
      </c>
      <c r="ES79" s="154">
        <f t="shared" si="149"/>
        <v>0</v>
      </c>
      <c r="ET79" s="154">
        <f t="shared" si="150"/>
        <v>0</v>
      </c>
      <c r="EU79" s="160">
        <f t="shared" si="151"/>
        <v>0</v>
      </c>
      <c r="EV79" s="273">
        <f t="shared" si="152"/>
        <v>5</v>
      </c>
      <c r="EW79" s="187">
        <f t="shared" si="153"/>
        <v>1</v>
      </c>
      <c r="EX79" s="273">
        <f t="shared" si="154"/>
        <v>3</v>
      </c>
      <c r="EY79" s="187">
        <f t="shared" si="155"/>
        <v>0.6</v>
      </c>
      <c r="EZ79" s="154">
        <f t="shared" si="156"/>
        <v>0</v>
      </c>
      <c r="FA79" s="154">
        <f t="shared" si="157"/>
        <v>0</v>
      </c>
      <c r="FB79" s="160">
        <f t="shared" si="158"/>
        <v>0</v>
      </c>
      <c r="FC79" s="273">
        <f t="shared" si="159"/>
        <v>5</v>
      </c>
      <c r="FD79" s="187">
        <f t="shared" si="160"/>
        <v>1</v>
      </c>
      <c r="FE79" s="273">
        <f t="shared" si="161"/>
        <v>3</v>
      </c>
      <c r="FF79" s="187">
        <f t="shared" si="162"/>
        <v>0.6</v>
      </c>
      <c r="FG79" s="154">
        <f t="shared" si="163"/>
        <v>0</v>
      </c>
      <c r="FH79" s="154">
        <f t="shared" si="164"/>
        <v>0</v>
      </c>
      <c r="FI79" s="160">
        <f t="shared" si="165"/>
        <v>0</v>
      </c>
      <c r="FJ79" s="273">
        <f t="shared" si="166"/>
        <v>5</v>
      </c>
      <c r="FK79" s="187">
        <f t="shared" si="167"/>
        <v>1</v>
      </c>
      <c r="FL79" s="273">
        <f t="shared" si="168"/>
        <v>3</v>
      </c>
      <c r="FM79" s="187">
        <f t="shared" si="169"/>
        <v>0.6</v>
      </c>
      <c r="FN79" s="154">
        <f t="shared" si="170"/>
        <v>0</v>
      </c>
      <c r="FO79" s="154">
        <f t="shared" si="171"/>
        <v>0</v>
      </c>
      <c r="FP79" s="160">
        <f t="shared" si="172"/>
        <v>0</v>
      </c>
      <c r="FQ79" s="273">
        <f t="shared" si="173"/>
        <v>5</v>
      </c>
      <c r="FR79" s="187">
        <f t="shared" si="174"/>
        <v>1</v>
      </c>
      <c r="FS79" s="273">
        <f t="shared" si="175"/>
        <v>3</v>
      </c>
      <c r="FT79" s="187">
        <f t="shared" si="176"/>
        <v>0.6</v>
      </c>
      <c r="FU79" s="154">
        <f t="shared" si="177"/>
        <v>0</v>
      </c>
      <c r="FV79" s="154">
        <f t="shared" si="178"/>
        <v>0</v>
      </c>
      <c r="FW79" s="160">
        <f t="shared" si="179"/>
        <v>0</v>
      </c>
      <c r="FX79" s="273">
        <f t="shared" si="180"/>
        <v>5</v>
      </c>
      <c r="FY79" s="187">
        <f t="shared" si="181"/>
        <v>1</v>
      </c>
      <c r="FZ79" s="273">
        <f t="shared" si="182"/>
        <v>3</v>
      </c>
      <c r="GA79" s="187">
        <f t="shared" si="183"/>
        <v>0.6</v>
      </c>
      <c r="GB79" s="154">
        <f t="shared" si="184"/>
        <v>0</v>
      </c>
      <c r="GC79" s="154">
        <f t="shared" si="185"/>
        <v>0</v>
      </c>
      <c r="GD79" s="160">
        <f t="shared" si="186"/>
        <v>0</v>
      </c>
      <c r="GE79" s="273">
        <f t="shared" si="187"/>
        <v>5</v>
      </c>
      <c r="GF79" s="187">
        <f t="shared" si="188"/>
        <v>1</v>
      </c>
      <c r="GG79" s="273">
        <f t="shared" si="189"/>
        <v>3</v>
      </c>
      <c r="GH79" s="187">
        <f t="shared" si="190"/>
        <v>0.6</v>
      </c>
      <c r="GI79" s="187">
        <f t="shared" si="203"/>
        <v>0.6</v>
      </c>
      <c r="GJ79" s="157"/>
    </row>
    <row r="80" spans="1:192" ht="37.799999999999997" customHeight="1" x14ac:dyDescent="0.2">
      <c r="A80" s="148">
        <v>72</v>
      </c>
      <c r="B80" s="133"/>
      <c r="C80" s="133"/>
      <c r="D80" s="274"/>
      <c r="E80" s="133"/>
      <c r="F80" s="275"/>
      <c r="G80" s="133"/>
      <c r="H80" s="133" t="s">
        <v>455</v>
      </c>
      <c r="I80" s="132"/>
      <c r="J80" s="132"/>
      <c r="K80" s="132"/>
      <c r="L80" s="132"/>
      <c r="M80" s="132"/>
      <c r="N80" s="132"/>
      <c r="O80" s="132"/>
      <c r="P80" s="132"/>
      <c r="Q80" s="132"/>
      <c r="R80" s="132"/>
      <c r="S80" s="132"/>
      <c r="T80" s="132"/>
      <c r="U80" s="132"/>
      <c r="V80" s="132"/>
      <c r="W80" s="132"/>
      <c r="X80" s="132"/>
      <c r="Y80" s="132"/>
      <c r="Z80" s="132"/>
      <c r="AA80" s="132"/>
      <c r="AB80" s="132"/>
      <c r="AC80" s="155">
        <f t="shared" si="102"/>
        <v>0</v>
      </c>
      <c r="AD80" s="149">
        <f t="shared" si="103"/>
        <v>1</v>
      </c>
      <c r="AE80" s="155" t="str">
        <f t="shared" si="104"/>
        <v>3 - Moderado</v>
      </c>
      <c r="AF80" s="149">
        <f t="shared" si="105"/>
        <v>0.6</v>
      </c>
      <c r="AG80" s="156" t="str">
        <f t="shared" si="191"/>
        <v/>
      </c>
      <c r="AH80" s="149">
        <f t="shared" si="106"/>
        <v>0.6</v>
      </c>
      <c r="AI80" s="133"/>
      <c r="AJ80" s="133"/>
      <c r="AK80" s="133"/>
      <c r="AL80" s="133"/>
      <c r="AM80" s="134"/>
      <c r="AN80" s="164"/>
      <c r="AO80" s="164"/>
      <c r="AP80" s="134"/>
      <c r="AQ80" s="134"/>
      <c r="AR80" s="164"/>
      <c r="AS80" s="164"/>
      <c r="AT80" s="134"/>
      <c r="AU80" s="134"/>
      <c r="AV80" s="164"/>
      <c r="AW80" s="164"/>
      <c r="AX80" s="134"/>
      <c r="AY80" s="134"/>
      <c r="AZ80" s="164"/>
      <c r="BA80" s="164"/>
      <c r="BB80" s="134"/>
      <c r="BC80" s="134"/>
      <c r="BD80" s="164"/>
      <c r="BE80" s="164"/>
      <c r="BF80" s="134"/>
      <c r="BG80" s="134"/>
      <c r="BH80" s="164"/>
      <c r="BI80" s="164"/>
      <c r="BJ80" s="134"/>
      <c r="BK80" s="134"/>
      <c r="BL80" s="164"/>
      <c r="BM80" s="164"/>
      <c r="BN80" s="134"/>
      <c r="BO80" s="134"/>
      <c r="BP80" s="164"/>
      <c r="BQ80" s="164"/>
      <c r="BR80" s="134"/>
      <c r="BS80" s="134"/>
      <c r="BT80" s="164"/>
      <c r="BU80" s="164"/>
      <c r="BV80" s="134"/>
      <c r="BW80" s="134"/>
      <c r="BX80" s="164"/>
      <c r="BY80" s="164"/>
      <c r="BZ80" s="134"/>
      <c r="CA80" s="134"/>
      <c r="CB80" s="164"/>
      <c r="CC80" s="164"/>
      <c r="CD80" s="134"/>
      <c r="CE80" s="134"/>
      <c r="CF80" s="164"/>
      <c r="CG80" s="164"/>
      <c r="CH80" s="134"/>
      <c r="CI80" s="164"/>
      <c r="CJ80" s="164"/>
      <c r="CK80" s="134"/>
      <c r="CL80" s="159" t="str">
        <f t="shared" si="192"/>
        <v>5 - Muy Alta</v>
      </c>
      <c r="CM80" s="165">
        <f t="shared" si="107"/>
        <v>1</v>
      </c>
      <c r="CN80" s="159" t="str">
        <f t="shared" si="193"/>
        <v>3 - Moderado</v>
      </c>
      <c r="CO80" s="165">
        <f t="shared" si="194"/>
        <v>0.6</v>
      </c>
      <c r="CP80" s="145" t="str">
        <f t="shared" si="108"/>
        <v>ALTO</v>
      </c>
      <c r="CQ80" s="149">
        <f t="shared" si="195"/>
        <v>0.6</v>
      </c>
      <c r="CR80" s="188"/>
      <c r="CS80" s="145">
        <f t="shared" si="196"/>
        <v>5</v>
      </c>
      <c r="CT80" s="134"/>
      <c r="CU80" s="188"/>
      <c r="CV80" s="188"/>
      <c r="CW80" s="158"/>
      <c r="CX80" s="160">
        <f t="shared" si="109"/>
        <v>0</v>
      </c>
      <c r="CY80" s="161">
        <f t="shared" si="197"/>
        <v>3</v>
      </c>
      <c r="CZ80" s="160" t="str">
        <f t="shared" si="198"/>
        <v>Moderado</v>
      </c>
      <c r="DA80" s="153">
        <f t="shared" si="199"/>
        <v>0.6</v>
      </c>
      <c r="DB80" s="154">
        <f t="shared" si="200"/>
        <v>0</v>
      </c>
      <c r="DC80" s="154">
        <f t="shared" si="110"/>
        <v>0</v>
      </c>
      <c r="DD80" s="160">
        <f t="shared" si="201"/>
        <v>0</v>
      </c>
      <c r="DE80" s="273">
        <f t="shared" si="111"/>
        <v>5</v>
      </c>
      <c r="DF80" s="187">
        <f t="shared" si="112"/>
        <v>1</v>
      </c>
      <c r="DG80" s="273">
        <f t="shared" si="202"/>
        <v>3</v>
      </c>
      <c r="DH80" s="273"/>
      <c r="DI80" s="187">
        <f t="shared" si="113"/>
        <v>0.6</v>
      </c>
      <c r="DJ80" s="154">
        <f t="shared" si="114"/>
        <v>0</v>
      </c>
      <c r="DK80" s="154">
        <f t="shared" si="115"/>
        <v>0</v>
      </c>
      <c r="DL80" s="160">
        <f t="shared" si="116"/>
        <v>0</v>
      </c>
      <c r="DM80" s="273">
        <f t="shared" si="117"/>
        <v>5</v>
      </c>
      <c r="DN80" s="187">
        <f t="shared" si="118"/>
        <v>1</v>
      </c>
      <c r="DO80" s="273">
        <f t="shared" si="119"/>
        <v>3</v>
      </c>
      <c r="DP80" s="187">
        <f t="shared" si="120"/>
        <v>0.6</v>
      </c>
      <c r="DQ80" s="154">
        <f t="shared" si="121"/>
        <v>0</v>
      </c>
      <c r="DR80" s="154">
        <f t="shared" si="122"/>
        <v>0</v>
      </c>
      <c r="DS80" s="160">
        <f t="shared" si="123"/>
        <v>0</v>
      </c>
      <c r="DT80" s="273">
        <f t="shared" si="124"/>
        <v>5</v>
      </c>
      <c r="DU80" s="187">
        <f t="shared" si="125"/>
        <v>1</v>
      </c>
      <c r="DV80" s="273">
        <f t="shared" si="126"/>
        <v>3</v>
      </c>
      <c r="DW80" s="187">
        <f t="shared" si="127"/>
        <v>0.6</v>
      </c>
      <c r="DX80" s="154">
        <f t="shared" si="128"/>
        <v>0</v>
      </c>
      <c r="DY80" s="154">
        <f t="shared" si="129"/>
        <v>0</v>
      </c>
      <c r="DZ80" s="160">
        <f t="shared" si="130"/>
        <v>0</v>
      </c>
      <c r="EA80" s="273">
        <f t="shared" si="131"/>
        <v>5</v>
      </c>
      <c r="EB80" s="187">
        <f t="shared" si="132"/>
        <v>1</v>
      </c>
      <c r="EC80" s="273">
        <f t="shared" si="133"/>
        <v>3</v>
      </c>
      <c r="ED80" s="187">
        <f t="shared" si="134"/>
        <v>0.6</v>
      </c>
      <c r="EE80" s="154">
        <f t="shared" si="135"/>
        <v>0</v>
      </c>
      <c r="EF80" s="154">
        <f t="shared" si="136"/>
        <v>0</v>
      </c>
      <c r="EG80" s="160">
        <f t="shared" si="137"/>
        <v>0</v>
      </c>
      <c r="EH80" s="273">
        <f t="shared" si="138"/>
        <v>5</v>
      </c>
      <c r="EI80" s="187">
        <f t="shared" si="139"/>
        <v>1</v>
      </c>
      <c r="EJ80" s="273">
        <f t="shared" si="140"/>
        <v>3</v>
      </c>
      <c r="EK80" s="187">
        <f t="shared" si="141"/>
        <v>0.6</v>
      </c>
      <c r="EL80" s="154">
        <f t="shared" si="142"/>
        <v>0</v>
      </c>
      <c r="EM80" s="154">
        <f t="shared" si="143"/>
        <v>0</v>
      </c>
      <c r="EN80" s="160">
        <f t="shared" si="144"/>
        <v>0</v>
      </c>
      <c r="EO80" s="273">
        <f t="shared" si="145"/>
        <v>5</v>
      </c>
      <c r="EP80" s="187">
        <f t="shared" si="146"/>
        <v>1</v>
      </c>
      <c r="EQ80" s="273">
        <f t="shared" si="147"/>
        <v>3</v>
      </c>
      <c r="ER80" s="187">
        <f t="shared" si="148"/>
        <v>0.6</v>
      </c>
      <c r="ES80" s="154">
        <f t="shared" si="149"/>
        <v>0</v>
      </c>
      <c r="ET80" s="154">
        <f t="shared" si="150"/>
        <v>0</v>
      </c>
      <c r="EU80" s="160">
        <f t="shared" si="151"/>
        <v>0</v>
      </c>
      <c r="EV80" s="273">
        <f t="shared" si="152"/>
        <v>5</v>
      </c>
      <c r="EW80" s="187">
        <f t="shared" si="153"/>
        <v>1</v>
      </c>
      <c r="EX80" s="273">
        <f t="shared" si="154"/>
        <v>3</v>
      </c>
      <c r="EY80" s="187">
        <f t="shared" si="155"/>
        <v>0.6</v>
      </c>
      <c r="EZ80" s="154">
        <f t="shared" si="156"/>
        <v>0</v>
      </c>
      <c r="FA80" s="154">
        <f t="shared" si="157"/>
        <v>0</v>
      </c>
      <c r="FB80" s="160">
        <f t="shared" si="158"/>
        <v>0</v>
      </c>
      <c r="FC80" s="273">
        <f t="shared" si="159"/>
        <v>5</v>
      </c>
      <c r="FD80" s="187">
        <f t="shared" si="160"/>
        <v>1</v>
      </c>
      <c r="FE80" s="273">
        <f t="shared" si="161"/>
        <v>3</v>
      </c>
      <c r="FF80" s="187">
        <f t="shared" si="162"/>
        <v>0.6</v>
      </c>
      <c r="FG80" s="154">
        <f t="shared" si="163"/>
        <v>0</v>
      </c>
      <c r="FH80" s="154">
        <f t="shared" si="164"/>
        <v>0</v>
      </c>
      <c r="FI80" s="160">
        <f t="shared" si="165"/>
        <v>0</v>
      </c>
      <c r="FJ80" s="273">
        <f t="shared" si="166"/>
        <v>5</v>
      </c>
      <c r="FK80" s="187">
        <f t="shared" si="167"/>
        <v>1</v>
      </c>
      <c r="FL80" s="273">
        <f t="shared" si="168"/>
        <v>3</v>
      </c>
      <c r="FM80" s="187">
        <f t="shared" si="169"/>
        <v>0.6</v>
      </c>
      <c r="FN80" s="154">
        <f t="shared" si="170"/>
        <v>0</v>
      </c>
      <c r="FO80" s="154">
        <f t="shared" si="171"/>
        <v>0</v>
      </c>
      <c r="FP80" s="160">
        <f t="shared" si="172"/>
        <v>0</v>
      </c>
      <c r="FQ80" s="273">
        <f t="shared" si="173"/>
        <v>5</v>
      </c>
      <c r="FR80" s="187">
        <f t="shared" si="174"/>
        <v>1</v>
      </c>
      <c r="FS80" s="273">
        <f t="shared" si="175"/>
        <v>3</v>
      </c>
      <c r="FT80" s="187">
        <f t="shared" si="176"/>
        <v>0.6</v>
      </c>
      <c r="FU80" s="154">
        <f t="shared" si="177"/>
        <v>0</v>
      </c>
      <c r="FV80" s="154">
        <f t="shared" si="178"/>
        <v>0</v>
      </c>
      <c r="FW80" s="160">
        <f t="shared" si="179"/>
        <v>0</v>
      </c>
      <c r="FX80" s="273">
        <f t="shared" si="180"/>
        <v>5</v>
      </c>
      <c r="FY80" s="187">
        <f t="shared" si="181"/>
        <v>1</v>
      </c>
      <c r="FZ80" s="273">
        <f t="shared" si="182"/>
        <v>3</v>
      </c>
      <c r="GA80" s="187">
        <f t="shared" si="183"/>
        <v>0.6</v>
      </c>
      <c r="GB80" s="154">
        <f t="shared" si="184"/>
        <v>0</v>
      </c>
      <c r="GC80" s="154">
        <f t="shared" si="185"/>
        <v>0</v>
      </c>
      <c r="GD80" s="160">
        <f t="shared" si="186"/>
        <v>0</v>
      </c>
      <c r="GE80" s="273">
        <f t="shared" si="187"/>
        <v>5</v>
      </c>
      <c r="GF80" s="187">
        <f t="shared" si="188"/>
        <v>1</v>
      </c>
      <c r="GG80" s="273">
        <f t="shared" si="189"/>
        <v>3</v>
      </c>
      <c r="GH80" s="187">
        <f t="shared" si="190"/>
        <v>0.6</v>
      </c>
      <c r="GI80" s="187">
        <f t="shared" si="203"/>
        <v>0.6</v>
      </c>
      <c r="GJ80" s="157"/>
    </row>
    <row r="81" spans="1:192" ht="37.799999999999997" customHeight="1" x14ac:dyDescent="0.2">
      <c r="A81" s="148">
        <v>73</v>
      </c>
      <c r="B81" s="133"/>
      <c r="C81" s="133"/>
      <c r="D81" s="274"/>
      <c r="E81" s="133"/>
      <c r="F81" s="275"/>
      <c r="G81" s="133"/>
      <c r="H81" s="133" t="s">
        <v>455</v>
      </c>
      <c r="I81" s="132"/>
      <c r="J81" s="132"/>
      <c r="K81" s="132"/>
      <c r="L81" s="132"/>
      <c r="M81" s="132"/>
      <c r="N81" s="132"/>
      <c r="O81" s="132"/>
      <c r="P81" s="132"/>
      <c r="Q81" s="132"/>
      <c r="R81" s="132"/>
      <c r="S81" s="132"/>
      <c r="T81" s="132"/>
      <c r="U81" s="132"/>
      <c r="V81" s="132"/>
      <c r="W81" s="132"/>
      <c r="X81" s="132"/>
      <c r="Y81" s="132"/>
      <c r="Z81" s="132"/>
      <c r="AA81" s="132"/>
      <c r="AB81" s="132"/>
      <c r="AC81" s="155">
        <f t="shared" si="102"/>
        <v>0</v>
      </c>
      <c r="AD81" s="149">
        <f t="shared" si="103"/>
        <v>1</v>
      </c>
      <c r="AE81" s="155" t="str">
        <f t="shared" si="104"/>
        <v>3 - Moderado</v>
      </c>
      <c r="AF81" s="149">
        <f t="shared" si="105"/>
        <v>0.6</v>
      </c>
      <c r="AG81" s="156" t="str">
        <f t="shared" si="191"/>
        <v/>
      </c>
      <c r="AH81" s="149">
        <f t="shared" si="106"/>
        <v>0.6</v>
      </c>
      <c r="AI81" s="133"/>
      <c r="AJ81" s="133"/>
      <c r="AK81" s="133"/>
      <c r="AL81" s="133"/>
      <c r="AM81" s="134"/>
      <c r="AN81" s="164"/>
      <c r="AO81" s="164"/>
      <c r="AP81" s="134"/>
      <c r="AQ81" s="134"/>
      <c r="AR81" s="164"/>
      <c r="AS81" s="164"/>
      <c r="AT81" s="134"/>
      <c r="AU81" s="134"/>
      <c r="AV81" s="164"/>
      <c r="AW81" s="164"/>
      <c r="AX81" s="134"/>
      <c r="AY81" s="134"/>
      <c r="AZ81" s="164"/>
      <c r="BA81" s="164"/>
      <c r="BB81" s="134"/>
      <c r="BC81" s="134"/>
      <c r="BD81" s="164"/>
      <c r="BE81" s="164"/>
      <c r="BF81" s="134"/>
      <c r="BG81" s="134"/>
      <c r="BH81" s="164"/>
      <c r="BI81" s="164"/>
      <c r="BJ81" s="134"/>
      <c r="BK81" s="134"/>
      <c r="BL81" s="164"/>
      <c r="BM81" s="164"/>
      <c r="BN81" s="134"/>
      <c r="BO81" s="134"/>
      <c r="BP81" s="164"/>
      <c r="BQ81" s="164"/>
      <c r="BR81" s="134"/>
      <c r="BS81" s="134"/>
      <c r="BT81" s="164"/>
      <c r="BU81" s="164"/>
      <c r="BV81" s="134"/>
      <c r="BW81" s="134"/>
      <c r="BX81" s="164"/>
      <c r="BY81" s="164"/>
      <c r="BZ81" s="134"/>
      <c r="CA81" s="134"/>
      <c r="CB81" s="164"/>
      <c r="CC81" s="164"/>
      <c r="CD81" s="134"/>
      <c r="CE81" s="134"/>
      <c r="CF81" s="164"/>
      <c r="CG81" s="164"/>
      <c r="CH81" s="134"/>
      <c r="CI81" s="164"/>
      <c r="CJ81" s="164"/>
      <c r="CK81" s="134"/>
      <c r="CL81" s="159" t="str">
        <f t="shared" si="192"/>
        <v>5 - Muy Alta</v>
      </c>
      <c r="CM81" s="165">
        <f t="shared" si="107"/>
        <v>1</v>
      </c>
      <c r="CN81" s="159" t="str">
        <f t="shared" si="193"/>
        <v>3 - Moderado</v>
      </c>
      <c r="CO81" s="165">
        <f t="shared" si="194"/>
        <v>0.6</v>
      </c>
      <c r="CP81" s="145" t="str">
        <f t="shared" si="108"/>
        <v>ALTO</v>
      </c>
      <c r="CQ81" s="149">
        <f t="shared" si="195"/>
        <v>0.6</v>
      </c>
      <c r="CR81" s="188"/>
      <c r="CS81" s="145">
        <f t="shared" si="196"/>
        <v>5</v>
      </c>
      <c r="CT81" s="134"/>
      <c r="CU81" s="188"/>
      <c r="CV81" s="188"/>
      <c r="CW81" s="158"/>
      <c r="CX81" s="160">
        <f t="shared" si="109"/>
        <v>0</v>
      </c>
      <c r="CY81" s="161">
        <f t="shared" si="197"/>
        <v>3</v>
      </c>
      <c r="CZ81" s="160" t="str">
        <f t="shared" si="198"/>
        <v>Moderado</v>
      </c>
      <c r="DA81" s="153">
        <f t="shared" si="199"/>
        <v>0.6</v>
      </c>
      <c r="DB81" s="154">
        <f t="shared" si="200"/>
        <v>0</v>
      </c>
      <c r="DC81" s="154">
        <f t="shared" si="110"/>
        <v>0</v>
      </c>
      <c r="DD81" s="160">
        <f t="shared" si="201"/>
        <v>0</v>
      </c>
      <c r="DE81" s="273">
        <f t="shared" si="111"/>
        <v>5</v>
      </c>
      <c r="DF81" s="187">
        <f t="shared" si="112"/>
        <v>1</v>
      </c>
      <c r="DG81" s="273">
        <f t="shared" si="202"/>
        <v>3</v>
      </c>
      <c r="DH81" s="273"/>
      <c r="DI81" s="187">
        <f t="shared" si="113"/>
        <v>0.6</v>
      </c>
      <c r="DJ81" s="154">
        <f t="shared" si="114"/>
        <v>0</v>
      </c>
      <c r="DK81" s="154">
        <f t="shared" si="115"/>
        <v>0</v>
      </c>
      <c r="DL81" s="160">
        <f t="shared" si="116"/>
        <v>0</v>
      </c>
      <c r="DM81" s="273">
        <f t="shared" si="117"/>
        <v>5</v>
      </c>
      <c r="DN81" s="187">
        <f t="shared" si="118"/>
        <v>1</v>
      </c>
      <c r="DO81" s="273">
        <f t="shared" si="119"/>
        <v>3</v>
      </c>
      <c r="DP81" s="187">
        <f t="shared" si="120"/>
        <v>0.6</v>
      </c>
      <c r="DQ81" s="154">
        <f t="shared" si="121"/>
        <v>0</v>
      </c>
      <c r="DR81" s="154">
        <f t="shared" si="122"/>
        <v>0</v>
      </c>
      <c r="DS81" s="160">
        <f t="shared" si="123"/>
        <v>0</v>
      </c>
      <c r="DT81" s="273">
        <f t="shared" si="124"/>
        <v>5</v>
      </c>
      <c r="DU81" s="187">
        <f t="shared" si="125"/>
        <v>1</v>
      </c>
      <c r="DV81" s="273">
        <f t="shared" si="126"/>
        <v>3</v>
      </c>
      <c r="DW81" s="187">
        <f t="shared" si="127"/>
        <v>0.6</v>
      </c>
      <c r="DX81" s="154">
        <f t="shared" si="128"/>
        <v>0</v>
      </c>
      <c r="DY81" s="154">
        <f t="shared" si="129"/>
        <v>0</v>
      </c>
      <c r="DZ81" s="160">
        <f t="shared" si="130"/>
        <v>0</v>
      </c>
      <c r="EA81" s="273">
        <f t="shared" si="131"/>
        <v>5</v>
      </c>
      <c r="EB81" s="187">
        <f t="shared" si="132"/>
        <v>1</v>
      </c>
      <c r="EC81" s="273">
        <f t="shared" si="133"/>
        <v>3</v>
      </c>
      <c r="ED81" s="187">
        <f t="shared" si="134"/>
        <v>0.6</v>
      </c>
      <c r="EE81" s="154">
        <f t="shared" si="135"/>
        <v>0</v>
      </c>
      <c r="EF81" s="154">
        <f t="shared" si="136"/>
        <v>0</v>
      </c>
      <c r="EG81" s="160">
        <f t="shared" si="137"/>
        <v>0</v>
      </c>
      <c r="EH81" s="273">
        <f t="shared" si="138"/>
        <v>5</v>
      </c>
      <c r="EI81" s="187">
        <f t="shared" si="139"/>
        <v>1</v>
      </c>
      <c r="EJ81" s="273">
        <f t="shared" si="140"/>
        <v>3</v>
      </c>
      <c r="EK81" s="187">
        <f t="shared" si="141"/>
        <v>0.6</v>
      </c>
      <c r="EL81" s="154">
        <f t="shared" si="142"/>
        <v>0</v>
      </c>
      <c r="EM81" s="154">
        <f t="shared" si="143"/>
        <v>0</v>
      </c>
      <c r="EN81" s="160">
        <f t="shared" si="144"/>
        <v>0</v>
      </c>
      <c r="EO81" s="273">
        <f t="shared" si="145"/>
        <v>5</v>
      </c>
      <c r="EP81" s="187">
        <f t="shared" si="146"/>
        <v>1</v>
      </c>
      <c r="EQ81" s="273">
        <f t="shared" si="147"/>
        <v>3</v>
      </c>
      <c r="ER81" s="187">
        <f t="shared" si="148"/>
        <v>0.6</v>
      </c>
      <c r="ES81" s="154">
        <f t="shared" si="149"/>
        <v>0</v>
      </c>
      <c r="ET81" s="154">
        <f t="shared" si="150"/>
        <v>0</v>
      </c>
      <c r="EU81" s="160">
        <f t="shared" si="151"/>
        <v>0</v>
      </c>
      <c r="EV81" s="273">
        <f t="shared" si="152"/>
        <v>5</v>
      </c>
      <c r="EW81" s="187">
        <f t="shared" si="153"/>
        <v>1</v>
      </c>
      <c r="EX81" s="273">
        <f t="shared" si="154"/>
        <v>3</v>
      </c>
      <c r="EY81" s="187">
        <f t="shared" si="155"/>
        <v>0.6</v>
      </c>
      <c r="EZ81" s="154">
        <f t="shared" si="156"/>
        <v>0</v>
      </c>
      <c r="FA81" s="154">
        <f t="shared" si="157"/>
        <v>0</v>
      </c>
      <c r="FB81" s="160">
        <f t="shared" si="158"/>
        <v>0</v>
      </c>
      <c r="FC81" s="273">
        <f t="shared" si="159"/>
        <v>5</v>
      </c>
      <c r="FD81" s="187">
        <f t="shared" si="160"/>
        <v>1</v>
      </c>
      <c r="FE81" s="273">
        <f t="shared" si="161"/>
        <v>3</v>
      </c>
      <c r="FF81" s="187">
        <f t="shared" si="162"/>
        <v>0.6</v>
      </c>
      <c r="FG81" s="154">
        <f t="shared" si="163"/>
        <v>0</v>
      </c>
      <c r="FH81" s="154">
        <f t="shared" si="164"/>
        <v>0</v>
      </c>
      <c r="FI81" s="160">
        <f t="shared" si="165"/>
        <v>0</v>
      </c>
      <c r="FJ81" s="273">
        <f t="shared" si="166"/>
        <v>5</v>
      </c>
      <c r="FK81" s="187">
        <f t="shared" si="167"/>
        <v>1</v>
      </c>
      <c r="FL81" s="273">
        <f t="shared" si="168"/>
        <v>3</v>
      </c>
      <c r="FM81" s="187">
        <f t="shared" si="169"/>
        <v>0.6</v>
      </c>
      <c r="FN81" s="154">
        <f t="shared" si="170"/>
        <v>0</v>
      </c>
      <c r="FO81" s="154">
        <f t="shared" si="171"/>
        <v>0</v>
      </c>
      <c r="FP81" s="160">
        <f t="shared" si="172"/>
        <v>0</v>
      </c>
      <c r="FQ81" s="273">
        <f t="shared" si="173"/>
        <v>5</v>
      </c>
      <c r="FR81" s="187">
        <f t="shared" si="174"/>
        <v>1</v>
      </c>
      <c r="FS81" s="273">
        <f t="shared" si="175"/>
        <v>3</v>
      </c>
      <c r="FT81" s="187">
        <f t="shared" si="176"/>
        <v>0.6</v>
      </c>
      <c r="FU81" s="154">
        <f t="shared" si="177"/>
        <v>0</v>
      </c>
      <c r="FV81" s="154">
        <f t="shared" si="178"/>
        <v>0</v>
      </c>
      <c r="FW81" s="160">
        <f t="shared" si="179"/>
        <v>0</v>
      </c>
      <c r="FX81" s="273">
        <f t="shared" si="180"/>
        <v>5</v>
      </c>
      <c r="FY81" s="187">
        <f t="shared" si="181"/>
        <v>1</v>
      </c>
      <c r="FZ81" s="273">
        <f t="shared" si="182"/>
        <v>3</v>
      </c>
      <c r="GA81" s="187">
        <f t="shared" si="183"/>
        <v>0.6</v>
      </c>
      <c r="GB81" s="154">
        <f t="shared" si="184"/>
        <v>0</v>
      </c>
      <c r="GC81" s="154">
        <f t="shared" si="185"/>
        <v>0</v>
      </c>
      <c r="GD81" s="160">
        <f t="shared" si="186"/>
        <v>0</v>
      </c>
      <c r="GE81" s="273">
        <f t="shared" si="187"/>
        <v>5</v>
      </c>
      <c r="GF81" s="187">
        <f t="shared" si="188"/>
        <v>1</v>
      </c>
      <c r="GG81" s="273">
        <f t="shared" si="189"/>
        <v>3</v>
      </c>
      <c r="GH81" s="187">
        <f t="shared" si="190"/>
        <v>0.6</v>
      </c>
      <c r="GI81" s="187">
        <f t="shared" si="203"/>
        <v>0.6</v>
      </c>
      <c r="GJ81" s="157"/>
    </row>
    <row r="82" spans="1:192" ht="37.799999999999997" customHeight="1" x14ac:dyDescent="0.2">
      <c r="A82" s="148">
        <v>74</v>
      </c>
      <c r="B82" s="133"/>
      <c r="C82" s="133"/>
      <c r="D82" s="274"/>
      <c r="E82" s="133"/>
      <c r="F82" s="275"/>
      <c r="G82" s="133"/>
      <c r="H82" s="133" t="s">
        <v>455</v>
      </c>
      <c r="I82" s="132"/>
      <c r="J82" s="132"/>
      <c r="K82" s="132"/>
      <c r="L82" s="132"/>
      <c r="M82" s="132"/>
      <c r="N82" s="132"/>
      <c r="O82" s="132"/>
      <c r="P82" s="132"/>
      <c r="Q82" s="132"/>
      <c r="R82" s="132"/>
      <c r="S82" s="132"/>
      <c r="T82" s="132"/>
      <c r="U82" s="132"/>
      <c r="V82" s="132"/>
      <c r="W82" s="132"/>
      <c r="X82" s="132"/>
      <c r="Y82" s="132"/>
      <c r="Z82" s="132"/>
      <c r="AA82" s="132"/>
      <c r="AB82" s="132"/>
      <c r="AC82" s="155">
        <f t="shared" si="102"/>
        <v>0</v>
      </c>
      <c r="AD82" s="149">
        <f t="shared" si="103"/>
        <v>1</v>
      </c>
      <c r="AE82" s="155" t="str">
        <f t="shared" si="104"/>
        <v>3 - Moderado</v>
      </c>
      <c r="AF82" s="149">
        <f t="shared" si="105"/>
        <v>0.6</v>
      </c>
      <c r="AG82" s="156" t="str">
        <f t="shared" si="191"/>
        <v/>
      </c>
      <c r="AH82" s="149">
        <f t="shared" si="106"/>
        <v>0.6</v>
      </c>
      <c r="AI82" s="133"/>
      <c r="AJ82" s="133"/>
      <c r="AK82" s="133"/>
      <c r="AL82" s="133"/>
      <c r="AM82" s="134"/>
      <c r="AN82" s="164"/>
      <c r="AO82" s="164"/>
      <c r="AP82" s="134"/>
      <c r="AQ82" s="134"/>
      <c r="AR82" s="164"/>
      <c r="AS82" s="164"/>
      <c r="AT82" s="134"/>
      <c r="AU82" s="134"/>
      <c r="AV82" s="164"/>
      <c r="AW82" s="164"/>
      <c r="AX82" s="134"/>
      <c r="AY82" s="134"/>
      <c r="AZ82" s="164"/>
      <c r="BA82" s="164"/>
      <c r="BB82" s="134"/>
      <c r="BC82" s="134"/>
      <c r="BD82" s="164"/>
      <c r="BE82" s="164"/>
      <c r="BF82" s="134"/>
      <c r="BG82" s="134"/>
      <c r="BH82" s="164"/>
      <c r="BI82" s="164"/>
      <c r="BJ82" s="134"/>
      <c r="BK82" s="134"/>
      <c r="BL82" s="164"/>
      <c r="BM82" s="164"/>
      <c r="BN82" s="134"/>
      <c r="BO82" s="134"/>
      <c r="BP82" s="164"/>
      <c r="BQ82" s="164"/>
      <c r="BR82" s="134"/>
      <c r="BS82" s="134"/>
      <c r="BT82" s="164"/>
      <c r="BU82" s="164"/>
      <c r="BV82" s="134"/>
      <c r="BW82" s="134"/>
      <c r="BX82" s="164"/>
      <c r="BY82" s="164"/>
      <c r="BZ82" s="134"/>
      <c r="CA82" s="134"/>
      <c r="CB82" s="164"/>
      <c r="CC82" s="164"/>
      <c r="CD82" s="134"/>
      <c r="CE82" s="134"/>
      <c r="CF82" s="164"/>
      <c r="CG82" s="164"/>
      <c r="CH82" s="134"/>
      <c r="CI82" s="164"/>
      <c r="CJ82" s="164"/>
      <c r="CK82" s="134"/>
      <c r="CL82" s="159" t="str">
        <f t="shared" si="192"/>
        <v>5 - Muy Alta</v>
      </c>
      <c r="CM82" s="165">
        <f t="shared" si="107"/>
        <v>1</v>
      </c>
      <c r="CN82" s="159" t="str">
        <f t="shared" si="193"/>
        <v>3 - Moderado</v>
      </c>
      <c r="CO82" s="165">
        <f t="shared" si="194"/>
        <v>0.6</v>
      </c>
      <c r="CP82" s="145" t="str">
        <f t="shared" si="108"/>
        <v>ALTO</v>
      </c>
      <c r="CQ82" s="149">
        <f t="shared" si="195"/>
        <v>0.6</v>
      </c>
      <c r="CR82" s="188"/>
      <c r="CS82" s="145">
        <f t="shared" si="196"/>
        <v>5</v>
      </c>
      <c r="CT82" s="134"/>
      <c r="CU82" s="188"/>
      <c r="CV82" s="188"/>
      <c r="CW82" s="158"/>
      <c r="CX82" s="160">
        <f t="shared" si="109"/>
        <v>0</v>
      </c>
      <c r="CY82" s="161">
        <f t="shared" si="197"/>
        <v>3</v>
      </c>
      <c r="CZ82" s="160" t="str">
        <f t="shared" si="198"/>
        <v>Moderado</v>
      </c>
      <c r="DA82" s="153">
        <f t="shared" si="199"/>
        <v>0.6</v>
      </c>
      <c r="DB82" s="154">
        <f t="shared" si="200"/>
        <v>0</v>
      </c>
      <c r="DC82" s="154">
        <f t="shared" si="110"/>
        <v>0</v>
      </c>
      <c r="DD82" s="160">
        <f t="shared" si="201"/>
        <v>0</v>
      </c>
      <c r="DE82" s="273">
        <f t="shared" si="111"/>
        <v>5</v>
      </c>
      <c r="DF82" s="187">
        <f t="shared" si="112"/>
        <v>1</v>
      </c>
      <c r="DG82" s="273">
        <f t="shared" si="202"/>
        <v>3</v>
      </c>
      <c r="DH82" s="273"/>
      <c r="DI82" s="187">
        <f t="shared" si="113"/>
        <v>0.6</v>
      </c>
      <c r="DJ82" s="154">
        <f t="shared" si="114"/>
        <v>0</v>
      </c>
      <c r="DK82" s="154">
        <f t="shared" si="115"/>
        <v>0</v>
      </c>
      <c r="DL82" s="160">
        <f t="shared" si="116"/>
        <v>0</v>
      </c>
      <c r="DM82" s="273">
        <f t="shared" si="117"/>
        <v>5</v>
      </c>
      <c r="DN82" s="187">
        <f t="shared" si="118"/>
        <v>1</v>
      </c>
      <c r="DO82" s="273">
        <f t="shared" si="119"/>
        <v>3</v>
      </c>
      <c r="DP82" s="187">
        <f t="shared" si="120"/>
        <v>0.6</v>
      </c>
      <c r="DQ82" s="154">
        <f t="shared" si="121"/>
        <v>0</v>
      </c>
      <c r="DR82" s="154">
        <f t="shared" si="122"/>
        <v>0</v>
      </c>
      <c r="DS82" s="160">
        <f t="shared" si="123"/>
        <v>0</v>
      </c>
      <c r="DT82" s="273">
        <f t="shared" si="124"/>
        <v>5</v>
      </c>
      <c r="DU82" s="187">
        <f t="shared" si="125"/>
        <v>1</v>
      </c>
      <c r="DV82" s="273">
        <f t="shared" si="126"/>
        <v>3</v>
      </c>
      <c r="DW82" s="187">
        <f t="shared" si="127"/>
        <v>0.6</v>
      </c>
      <c r="DX82" s="154">
        <f t="shared" si="128"/>
        <v>0</v>
      </c>
      <c r="DY82" s="154">
        <f t="shared" si="129"/>
        <v>0</v>
      </c>
      <c r="DZ82" s="160">
        <f t="shared" si="130"/>
        <v>0</v>
      </c>
      <c r="EA82" s="273">
        <f t="shared" si="131"/>
        <v>5</v>
      </c>
      <c r="EB82" s="187">
        <f t="shared" si="132"/>
        <v>1</v>
      </c>
      <c r="EC82" s="273">
        <f t="shared" si="133"/>
        <v>3</v>
      </c>
      <c r="ED82" s="187">
        <f t="shared" si="134"/>
        <v>0.6</v>
      </c>
      <c r="EE82" s="154">
        <f t="shared" si="135"/>
        <v>0</v>
      </c>
      <c r="EF82" s="154">
        <f t="shared" si="136"/>
        <v>0</v>
      </c>
      <c r="EG82" s="160">
        <f t="shared" si="137"/>
        <v>0</v>
      </c>
      <c r="EH82" s="273">
        <f t="shared" si="138"/>
        <v>5</v>
      </c>
      <c r="EI82" s="187">
        <f t="shared" si="139"/>
        <v>1</v>
      </c>
      <c r="EJ82" s="273">
        <f t="shared" si="140"/>
        <v>3</v>
      </c>
      <c r="EK82" s="187">
        <f t="shared" si="141"/>
        <v>0.6</v>
      </c>
      <c r="EL82" s="154">
        <f t="shared" si="142"/>
        <v>0</v>
      </c>
      <c r="EM82" s="154">
        <f t="shared" si="143"/>
        <v>0</v>
      </c>
      <c r="EN82" s="160">
        <f t="shared" si="144"/>
        <v>0</v>
      </c>
      <c r="EO82" s="273">
        <f t="shared" si="145"/>
        <v>5</v>
      </c>
      <c r="EP82" s="187">
        <f t="shared" si="146"/>
        <v>1</v>
      </c>
      <c r="EQ82" s="273">
        <f t="shared" si="147"/>
        <v>3</v>
      </c>
      <c r="ER82" s="187">
        <f t="shared" si="148"/>
        <v>0.6</v>
      </c>
      <c r="ES82" s="154">
        <f t="shared" si="149"/>
        <v>0</v>
      </c>
      <c r="ET82" s="154">
        <f t="shared" si="150"/>
        <v>0</v>
      </c>
      <c r="EU82" s="160">
        <f t="shared" si="151"/>
        <v>0</v>
      </c>
      <c r="EV82" s="273">
        <f t="shared" si="152"/>
        <v>5</v>
      </c>
      <c r="EW82" s="187">
        <f t="shared" si="153"/>
        <v>1</v>
      </c>
      <c r="EX82" s="273">
        <f t="shared" si="154"/>
        <v>3</v>
      </c>
      <c r="EY82" s="187">
        <f t="shared" si="155"/>
        <v>0.6</v>
      </c>
      <c r="EZ82" s="154">
        <f t="shared" si="156"/>
        <v>0</v>
      </c>
      <c r="FA82" s="154">
        <f t="shared" si="157"/>
        <v>0</v>
      </c>
      <c r="FB82" s="160">
        <f t="shared" si="158"/>
        <v>0</v>
      </c>
      <c r="FC82" s="273">
        <f t="shared" si="159"/>
        <v>5</v>
      </c>
      <c r="FD82" s="187">
        <f t="shared" si="160"/>
        <v>1</v>
      </c>
      <c r="FE82" s="273">
        <f t="shared" si="161"/>
        <v>3</v>
      </c>
      <c r="FF82" s="187">
        <f t="shared" si="162"/>
        <v>0.6</v>
      </c>
      <c r="FG82" s="154">
        <f t="shared" si="163"/>
        <v>0</v>
      </c>
      <c r="FH82" s="154">
        <f t="shared" si="164"/>
        <v>0</v>
      </c>
      <c r="FI82" s="160">
        <f t="shared" si="165"/>
        <v>0</v>
      </c>
      <c r="FJ82" s="273">
        <f t="shared" si="166"/>
        <v>5</v>
      </c>
      <c r="FK82" s="187">
        <f t="shared" si="167"/>
        <v>1</v>
      </c>
      <c r="FL82" s="273">
        <f t="shared" si="168"/>
        <v>3</v>
      </c>
      <c r="FM82" s="187">
        <f t="shared" si="169"/>
        <v>0.6</v>
      </c>
      <c r="FN82" s="154">
        <f t="shared" si="170"/>
        <v>0</v>
      </c>
      <c r="FO82" s="154">
        <f t="shared" si="171"/>
        <v>0</v>
      </c>
      <c r="FP82" s="160">
        <f t="shared" si="172"/>
        <v>0</v>
      </c>
      <c r="FQ82" s="273">
        <f t="shared" si="173"/>
        <v>5</v>
      </c>
      <c r="FR82" s="187">
        <f t="shared" si="174"/>
        <v>1</v>
      </c>
      <c r="FS82" s="273">
        <f t="shared" si="175"/>
        <v>3</v>
      </c>
      <c r="FT82" s="187">
        <f t="shared" si="176"/>
        <v>0.6</v>
      </c>
      <c r="FU82" s="154">
        <f t="shared" si="177"/>
        <v>0</v>
      </c>
      <c r="FV82" s="154">
        <f t="shared" si="178"/>
        <v>0</v>
      </c>
      <c r="FW82" s="160">
        <f t="shared" si="179"/>
        <v>0</v>
      </c>
      <c r="FX82" s="273">
        <f t="shared" si="180"/>
        <v>5</v>
      </c>
      <c r="FY82" s="187">
        <f t="shared" si="181"/>
        <v>1</v>
      </c>
      <c r="FZ82" s="273">
        <f t="shared" si="182"/>
        <v>3</v>
      </c>
      <c r="GA82" s="187">
        <f t="shared" si="183"/>
        <v>0.6</v>
      </c>
      <c r="GB82" s="154">
        <f t="shared" si="184"/>
        <v>0</v>
      </c>
      <c r="GC82" s="154">
        <f t="shared" si="185"/>
        <v>0</v>
      </c>
      <c r="GD82" s="160">
        <f t="shared" si="186"/>
        <v>0</v>
      </c>
      <c r="GE82" s="273">
        <f t="shared" si="187"/>
        <v>5</v>
      </c>
      <c r="GF82" s="187">
        <f t="shared" si="188"/>
        <v>1</v>
      </c>
      <c r="GG82" s="273">
        <f t="shared" si="189"/>
        <v>3</v>
      </c>
      <c r="GH82" s="187">
        <f t="shared" si="190"/>
        <v>0.6</v>
      </c>
      <c r="GI82" s="187">
        <f t="shared" si="203"/>
        <v>0.6</v>
      </c>
      <c r="GJ82" s="157"/>
    </row>
    <row r="83" spans="1:192" ht="37.799999999999997" customHeight="1" x14ac:dyDescent="0.2">
      <c r="A83" s="148">
        <v>75</v>
      </c>
      <c r="B83" s="133"/>
      <c r="C83" s="133"/>
      <c r="D83" s="274"/>
      <c r="E83" s="133"/>
      <c r="F83" s="275"/>
      <c r="G83" s="133"/>
      <c r="H83" s="133" t="s">
        <v>455</v>
      </c>
      <c r="I83" s="132"/>
      <c r="J83" s="132"/>
      <c r="K83" s="132"/>
      <c r="L83" s="132"/>
      <c r="M83" s="132"/>
      <c r="N83" s="132"/>
      <c r="O83" s="132"/>
      <c r="P83" s="132"/>
      <c r="Q83" s="132"/>
      <c r="R83" s="132"/>
      <c r="S83" s="132"/>
      <c r="T83" s="132"/>
      <c r="U83" s="132"/>
      <c r="V83" s="132"/>
      <c r="W83" s="132"/>
      <c r="X83" s="132"/>
      <c r="Y83" s="132"/>
      <c r="Z83" s="132"/>
      <c r="AA83" s="132"/>
      <c r="AB83" s="132"/>
      <c r="AC83" s="155">
        <f t="shared" si="102"/>
        <v>0</v>
      </c>
      <c r="AD83" s="149">
        <f t="shared" si="103"/>
        <v>1</v>
      </c>
      <c r="AE83" s="155" t="str">
        <f t="shared" si="104"/>
        <v>3 - Moderado</v>
      </c>
      <c r="AF83" s="149">
        <f t="shared" si="105"/>
        <v>0.6</v>
      </c>
      <c r="AG83" s="156" t="str">
        <f t="shared" si="191"/>
        <v/>
      </c>
      <c r="AH83" s="149">
        <f t="shared" si="106"/>
        <v>0.6</v>
      </c>
      <c r="AI83" s="133"/>
      <c r="AJ83" s="133"/>
      <c r="AK83" s="133"/>
      <c r="AL83" s="133"/>
      <c r="AM83" s="134"/>
      <c r="AN83" s="164"/>
      <c r="AO83" s="164"/>
      <c r="AP83" s="134"/>
      <c r="AQ83" s="134"/>
      <c r="AR83" s="164"/>
      <c r="AS83" s="164"/>
      <c r="AT83" s="134"/>
      <c r="AU83" s="134"/>
      <c r="AV83" s="164"/>
      <c r="AW83" s="164"/>
      <c r="AX83" s="134"/>
      <c r="AY83" s="134"/>
      <c r="AZ83" s="164"/>
      <c r="BA83" s="164"/>
      <c r="BB83" s="134"/>
      <c r="BC83" s="134"/>
      <c r="BD83" s="164"/>
      <c r="BE83" s="164"/>
      <c r="BF83" s="134"/>
      <c r="BG83" s="134"/>
      <c r="BH83" s="164"/>
      <c r="BI83" s="164"/>
      <c r="BJ83" s="134"/>
      <c r="BK83" s="134"/>
      <c r="BL83" s="164"/>
      <c r="BM83" s="164"/>
      <c r="BN83" s="134"/>
      <c r="BO83" s="134"/>
      <c r="BP83" s="164"/>
      <c r="BQ83" s="164"/>
      <c r="BR83" s="134"/>
      <c r="BS83" s="134"/>
      <c r="BT83" s="164"/>
      <c r="BU83" s="164"/>
      <c r="BV83" s="134"/>
      <c r="BW83" s="134"/>
      <c r="BX83" s="164"/>
      <c r="BY83" s="164"/>
      <c r="BZ83" s="134"/>
      <c r="CA83" s="134"/>
      <c r="CB83" s="164"/>
      <c r="CC83" s="164"/>
      <c r="CD83" s="134"/>
      <c r="CE83" s="134"/>
      <c r="CF83" s="164"/>
      <c r="CG83" s="164"/>
      <c r="CH83" s="134"/>
      <c r="CI83" s="164"/>
      <c r="CJ83" s="164"/>
      <c r="CK83" s="134"/>
      <c r="CL83" s="159" t="str">
        <f t="shared" si="192"/>
        <v>5 - Muy Alta</v>
      </c>
      <c r="CM83" s="165">
        <f t="shared" si="107"/>
        <v>1</v>
      </c>
      <c r="CN83" s="159" t="str">
        <f t="shared" si="193"/>
        <v>3 - Moderado</v>
      </c>
      <c r="CO83" s="165">
        <f t="shared" si="194"/>
        <v>0.6</v>
      </c>
      <c r="CP83" s="145" t="str">
        <f t="shared" si="108"/>
        <v>ALTO</v>
      </c>
      <c r="CQ83" s="149">
        <f t="shared" si="195"/>
        <v>0.6</v>
      </c>
      <c r="CR83" s="188"/>
      <c r="CS83" s="145">
        <f t="shared" si="196"/>
        <v>5</v>
      </c>
      <c r="CT83" s="134"/>
      <c r="CU83" s="188"/>
      <c r="CV83" s="188"/>
      <c r="CW83" s="158"/>
      <c r="CX83" s="160">
        <f t="shared" si="109"/>
        <v>0</v>
      </c>
      <c r="CY83" s="161">
        <f t="shared" si="197"/>
        <v>3</v>
      </c>
      <c r="CZ83" s="160" t="str">
        <f t="shared" si="198"/>
        <v>Moderado</v>
      </c>
      <c r="DA83" s="153">
        <f t="shared" si="199"/>
        <v>0.6</v>
      </c>
      <c r="DB83" s="154">
        <f t="shared" si="200"/>
        <v>0</v>
      </c>
      <c r="DC83" s="154">
        <f t="shared" si="110"/>
        <v>0</v>
      </c>
      <c r="DD83" s="160">
        <f t="shared" si="201"/>
        <v>0</v>
      </c>
      <c r="DE83" s="273">
        <f t="shared" si="111"/>
        <v>5</v>
      </c>
      <c r="DF83" s="187">
        <f t="shared" si="112"/>
        <v>1</v>
      </c>
      <c r="DG83" s="273">
        <f t="shared" si="202"/>
        <v>3</v>
      </c>
      <c r="DH83" s="273"/>
      <c r="DI83" s="187">
        <f t="shared" si="113"/>
        <v>0.6</v>
      </c>
      <c r="DJ83" s="154">
        <f t="shared" si="114"/>
        <v>0</v>
      </c>
      <c r="DK83" s="154">
        <f t="shared" si="115"/>
        <v>0</v>
      </c>
      <c r="DL83" s="160">
        <f t="shared" si="116"/>
        <v>0</v>
      </c>
      <c r="DM83" s="273">
        <f t="shared" si="117"/>
        <v>5</v>
      </c>
      <c r="DN83" s="187">
        <f t="shared" si="118"/>
        <v>1</v>
      </c>
      <c r="DO83" s="273">
        <f t="shared" si="119"/>
        <v>3</v>
      </c>
      <c r="DP83" s="187">
        <f t="shared" si="120"/>
        <v>0.6</v>
      </c>
      <c r="DQ83" s="154">
        <f t="shared" si="121"/>
        <v>0</v>
      </c>
      <c r="DR83" s="154">
        <f t="shared" si="122"/>
        <v>0</v>
      </c>
      <c r="DS83" s="160">
        <f t="shared" si="123"/>
        <v>0</v>
      </c>
      <c r="DT83" s="273">
        <f t="shared" si="124"/>
        <v>5</v>
      </c>
      <c r="DU83" s="187">
        <f t="shared" si="125"/>
        <v>1</v>
      </c>
      <c r="DV83" s="273">
        <f t="shared" si="126"/>
        <v>3</v>
      </c>
      <c r="DW83" s="187">
        <f t="shared" si="127"/>
        <v>0.6</v>
      </c>
      <c r="DX83" s="154">
        <f t="shared" si="128"/>
        <v>0</v>
      </c>
      <c r="DY83" s="154">
        <f t="shared" si="129"/>
        <v>0</v>
      </c>
      <c r="DZ83" s="160">
        <f t="shared" si="130"/>
        <v>0</v>
      </c>
      <c r="EA83" s="273">
        <f t="shared" si="131"/>
        <v>5</v>
      </c>
      <c r="EB83" s="187">
        <f t="shared" si="132"/>
        <v>1</v>
      </c>
      <c r="EC83" s="273">
        <f t="shared" si="133"/>
        <v>3</v>
      </c>
      <c r="ED83" s="187">
        <f t="shared" si="134"/>
        <v>0.6</v>
      </c>
      <c r="EE83" s="154">
        <f t="shared" si="135"/>
        <v>0</v>
      </c>
      <c r="EF83" s="154">
        <f t="shared" si="136"/>
        <v>0</v>
      </c>
      <c r="EG83" s="160">
        <f t="shared" si="137"/>
        <v>0</v>
      </c>
      <c r="EH83" s="273">
        <f t="shared" si="138"/>
        <v>5</v>
      </c>
      <c r="EI83" s="187">
        <f t="shared" si="139"/>
        <v>1</v>
      </c>
      <c r="EJ83" s="273">
        <f t="shared" si="140"/>
        <v>3</v>
      </c>
      <c r="EK83" s="187">
        <f t="shared" si="141"/>
        <v>0.6</v>
      </c>
      <c r="EL83" s="154">
        <f t="shared" si="142"/>
        <v>0</v>
      </c>
      <c r="EM83" s="154">
        <f t="shared" si="143"/>
        <v>0</v>
      </c>
      <c r="EN83" s="160">
        <f t="shared" si="144"/>
        <v>0</v>
      </c>
      <c r="EO83" s="273">
        <f t="shared" si="145"/>
        <v>5</v>
      </c>
      <c r="EP83" s="187">
        <f t="shared" si="146"/>
        <v>1</v>
      </c>
      <c r="EQ83" s="273">
        <f t="shared" si="147"/>
        <v>3</v>
      </c>
      <c r="ER83" s="187">
        <f t="shared" si="148"/>
        <v>0.6</v>
      </c>
      <c r="ES83" s="154">
        <f t="shared" si="149"/>
        <v>0</v>
      </c>
      <c r="ET83" s="154">
        <f t="shared" si="150"/>
        <v>0</v>
      </c>
      <c r="EU83" s="160">
        <f t="shared" si="151"/>
        <v>0</v>
      </c>
      <c r="EV83" s="273">
        <f t="shared" si="152"/>
        <v>5</v>
      </c>
      <c r="EW83" s="187">
        <f t="shared" si="153"/>
        <v>1</v>
      </c>
      <c r="EX83" s="273">
        <f t="shared" si="154"/>
        <v>3</v>
      </c>
      <c r="EY83" s="187">
        <f t="shared" si="155"/>
        <v>0.6</v>
      </c>
      <c r="EZ83" s="154">
        <f t="shared" si="156"/>
        <v>0</v>
      </c>
      <c r="FA83" s="154">
        <f t="shared" si="157"/>
        <v>0</v>
      </c>
      <c r="FB83" s="160">
        <f t="shared" si="158"/>
        <v>0</v>
      </c>
      <c r="FC83" s="273">
        <f t="shared" si="159"/>
        <v>5</v>
      </c>
      <c r="FD83" s="187">
        <f t="shared" si="160"/>
        <v>1</v>
      </c>
      <c r="FE83" s="273">
        <f t="shared" si="161"/>
        <v>3</v>
      </c>
      <c r="FF83" s="187">
        <f t="shared" si="162"/>
        <v>0.6</v>
      </c>
      <c r="FG83" s="154">
        <f t="shared" si="163"/>
        <v>0</v>
      </c>
      <c r="FH83" s="154">
        <f t="shared" si="164"/>
        <v>0</v>
      </c>
      <c r="FI83" s="160">
        <f t="shared" si="165"/>
        <v>0</v>
      </c>
      <c r="FJ83" s="273">
        <f t="shared" si="166"/>
        <v>5</v>
      </c>
      <c r="FK83" s="187">
        <f t="shared" si="167"/>
        <v>1</v>
      </c>
      <c r="FL83" s="273">
        <f t="shared" si="168"/>
        <v>3</v>
      </c>
      <c r="FM83" s="187">
        <f t="shared" si="169"/>
        <v>0.6</v>
      </c>
      <c r="FN83" s="154">
        <f t="shared" si="170"/>
        <v>0</v>
      </c>
      <c r="FO83" s="154">
        <f t="shared" si="171"/>
        <v>0</v>
      </c>
      <c r="FP83" s="160">
        <f t="shared" si="172"/>
        <v>0</v>
      </c>
      <c r="FQ83" s="273">
        <f t="shared" si="173"/>
        <v>5</v>
      </c>
      <c r="FR83" s="187">
        <f t="shared" si="174"/>
        <v>1</v>
      </c>
      <c r="FS83" s="273">
        <f t="shared" si="175"/>
        <v>3</v>
      </c>
      <c r="FT83" s="187">
        <f t="shared" si="176"/>
        <v>0.6</v>
      </c>
      <c r="FU83" s="154">
        <f t="shared" si="177"/>
        <v>0</v>
      </c>
      <c r="FV83" s="154">
        <f t="shared" si="178"/>
        <v>0</v>
      </c>
      <c r="FW83" s="160">
        <f t="shared" si="179"/>
        <v>0</v>
      </c>
      <c r="FX83" s="273">
        <f t="shared" si="180"/>
        <v>5</v>
      </c>
      <c r="FY83" s="187">
        <f t="shared" si="181"/>
        <v>1</v>
      </c>
      <c r="FZ83" s="273">
        <f t="shared" si="182"/>
        <v>3</v>
      </c>
      <c r="GA83" s="187">
        <f t="shared" si="183"/>
        <v>0.6</v>
      </c>
      <c r="GB83" s="154">
        <f t="shared" si="184"/>
        <v>0</v>
      </c>
      <c r="GC83" s="154">
        <f t="shared" si="185"/>
        <v>0</v>
      </c>
      <c r="GD83" s="160">
        <f t="shared" si="186"/>
        <v>0</v>
      </c>
      <c r="GE83" s="273">
        <f t="shared" si="187"/>
        <v>5</v>
      </c>
      <c r="GF83" s="187">
        <f t="shared" si="188"/>
        <v>1</v>
      </c>
      <c r="GG83" s="273">
        <f t="shared" si="189"/>
        <v>3</v>
      </c>
      <c r="GH83" s="187">
        <f t="shared" si="190"/>
        <v>0.6</v>
      </c>
      <c r="GI83" s="187">
        <f t="shared" si="203"/>
        <v>0.6</v>
      </c>
      <c r="GJ83" s="157"/>
    </row>
    <row r="84" spans="1:192" ht="37.799999999999997" customHeight="1" x14ac:dyDescent="0.2">
      <c r="A84" s="148">
        <v>76</v>
      </c>
      <c r="B84" s="133"/>
      <c r="C84" s="133"/>
      <c r="D84" s="274"/>
      <c r="E84" s="133"/>
      <c r="F84" s="275"/>
      <c r="G84" s="133"/>
      <c r="H84" s="133" t="s">
        <v>455</v>
      </c>
      <c r="I84" s="132"/>
      <c r="J84" s="132"/>
      <c r="K84" s="132"/>
      <c r="L84" s="132"/>
      <c r="M84" s="132"/>
      <c r="N84" s="132"/>
      <c r="O84" s="132"/>
      <c r="P84" s="132"/>
      <c r="Q84" s="132"/>
      <c r="R84" s="132"/>
      <c r="S84" s="132"/>
      <c r="T84" s="132"/>
      <c r="U84" s="132"/>
      <c r="V84" s="132"/>
      <c r="W84" s="132"/>
      <c r="X84" s="132"/>
      <c r="Y84" s="132"/>
      <c r="Z84" s="132"/>
      <c r="AA84" s="132"/>
      <c r="AB84" s="132"/>
      <c r="AC84" s="155">
        <f t="shared" si="102"/>
        <v>0</v>
      </c>
      <c r="AD84" s="149">
        <f t="shared" si="103"/>
        <v>1</v>
      </c>
      <c r="AE84" s="155" t="str">
        <f t="shared" si="104"/>
        <v>3 - Moderado</v>
      </c>
      <c r="AF84" s="149">
        <f t="shared" si="105"/>
        <v>0.6</v>
      </c>
      <c r="AG84" s="156" t="str">
        <f t="shared" si="191"/>
        <v/>
      </c>
      <c r="AH84" s="149">
        <f t="shared" si="106"/>
        <v>0.6</v>
      </c>
      <c r="AI84" s="133"/>
      <c r="AJ84" s="133"/>
      <c r="AK84" s="133"/>
      <c r="AL84" s="133"/>
      <c r="AM84" s="134"/>
      <c r="AN84" s="164"/>
      <c r="AO84" s="164"/>
      <c r="AP84" s="134"/>
      <c r="AQ84" s="134"/>
      <c r="AR84" s="164"/>
      <c r="AS84" s="164"/>
      <c r="AT84" s="134"/>
      <c r="AU84" s="134"/>
      <c r="AV84" s="164"/>
      <c r="AW84" s="164"/>
      <c r="AX84" s="134"/>
      <c r="AY84" s="134"/>
      <c r="AZ84" s="164"/>
      <c r="BA84" s="164"/>
      <c r="BB84" s="134"/>
      <c r="BC84" s="134"/>
      <c r="BD84" s="164"/>
      <c r="BE84" s="164"/>
      <c r="BF84" s="134"/>
      <c r="BG84" s="134"/>
      <c r="BH84" s="164"/>
      <c r="BI84" s="164"/>
      <c r="BJ84" s="134"/>
      <c r="BK84" s="134"/>
      <c r="BL84" s="164"/>
      <c r="BM84" s="164"/>
      <c r="BN84" s="134"/>
      <c r="BO84" s="134"/>
      <c r="BP84" s="164"/>
      <c r="BQ84" s="164"/>
      <c r="BR84" s="134"/>
      <c r="BS84" s="134"/>
      <c r="BT84" s="164"/>
      <c r="BU84" s="164"/>
      <c r="BV84" s="134"/>
      <c r="BW84" s="134"/>
      <c r="BX84" s="164"/>
      <c r="BY84" s="164"/>
      <c r="BZ84" s="134"/>
      <c r="CA84" s="134"/>
      <c r="CB84" s="164"/>
      <c r="CC84" s="164"/>
      <c r="CD84" s="134"/>
      <c r="CE84" s="134"/>
      <c r="CF84" s="164"/>
      <c r="CG84" s="164"/>
      <c r="CH84" s="134"/>
      <c r="CI84" s="164"/>
      <c r="CJ84" s="164"/>
      <c r="CK84" s="134"/>
      <c r="CL84" s="159" t="str">
        <f t="shared" si="192"/>
        <v>5 - Muy Alta</v>
      </c>
      <c r="CM84" s="165">
        <f t="shared" si="107"/>
        <v>1</v>
      </c>
      <c r="CN84" s="159" t="str">
        <f t="shared" si="193"/>
        <v>3 - Moderado</v>
      </c>
      <c r="CO84" s="165">
        <f t="shared" si="194"/>
        <v>0.6</v>
      </c>
      <c r="CP84" s="145" t="str">
        <f t="shared" si="108"/>
        <v>ALTO</v>
      </c>
      <c r="CQ84" s="149">
        <f t="shared" si="195"/>
        <v>0.6</v>
      </c>
      <c r="CR84" s="188"/>
      <c r="CS84" s="145">
        <f t="shared" si="196"/>
        <v>5</v>
      </c>
      <c r="CT84" s="134"/>
      <c r="CU84" s="188"/>
      <c r="CV84" s="188"/>
      <c r="CW84" s="158"/>
      <c r="CX84" s="160">
        <f t="shared" si="109"/>
        <v>0</v>
      </c>
      <c r="CY84" s="161">
        <f t="shared" si="197"/>
        <v>3</v>
      </c>
      <c r="CZ84" s="160" t="str">
        <f t="shared" si="198"/>
        <v>Moderado</v>
      </c>
      <c r="DA84" s="153">
        <f t="shared" si="199"/>
        <v>0.6</v>
      </c>
      <c r="DB84" s="154">
        <f t="shared" si="200"/>
        <v>0</v>
      </c>
      <c r="DC84" s="154">
        <f t="shared" si="110"/>
        <v>0</v>
      </c>
      <c r="DD84" s="160">
        <f t="shared" si="201"/>
        <v>0</v>
      </c>
      <c r="DE84" s="273">
        <f t="shared" si="111"/>
        <v>5</v>
      </c>
      <c r="DF84" s="187">
        <f t="shared" si="112"/>
        <v>1</v>
      </c>
      <c r="DG84" s="273">
        <f t="shared" si="202"/>
        <v>3</v>
      </c>
      <c r="DH84" s="273"/>
      <c r="DI84" s="187">
        <f t="shared" si="113"/>
        <v>0.6</v>
      </c>
      <c r="DJ84" s="154">
        <f t="shared" si="114"/>
        <v>0</v>
      </c>
      <c r="DK84" s="154">
        <f t="shared" si="115"/>
        <v>0</v>
      </c>
      <c r="DL84" s="160">
        <f t="shared" si="116"/>
        <v>0</v>
      </c>
      <c r="DM84" s="273">
        <f t="shared" si="117"/>
        <v>5</v>
      </c>
      <c r="DN84" s="187">
        <f t="shared" si="118"/>
        <v>1</v>
      </c>
      <c r="DO84" s="273">
        <f t="shared" si="119"/>
        <v>3</v>
      </c>
      <c r="DP84" s="187">
        <f t="shared" si="120"/>
        <v>0.6</v>
      </c>
      <c r="DQ84" s="154">
        <f t="shared" si="121"/>
        <v>0</v>
      </c>
      <c r="DR84" s="154">
        <f t="shared" si="122"/>
        <v>0</v>
      </c>
      <c r="DS84" s="160">
        <f t="shared" si="123"/>
        <v>0</v>
      </c>
      <c r="DT84" s="273">
        <f t="shared" si="124"/>
        <v>5</v>
      </c>
      <c r="DU84" s="187">
        <f t="shared" si="125"/>
        <v>1</v>
      </c>
      <c r="DV84" s="273">
        <f t="shared" si="126"/>
        <v>3</v>
      </c>
      <c r="DW84" s="187">
        <f t="shared" si="127"/>
        <v>0.6</v>
      </c>
      <c r="DX84" s="154">
        <f t="shared" si="128"/>
        <v>0</v>
      </c>
      <c r="DY84" s="154">
        <f t="shared" si="129"/>
        <v>0</v>
      </c>
      <c r="DZ84" s="160">
        <f t="shared" si="130"/>
        <v>0</v>
      </c>
      <c r="EA84" s="273">
        <f t="shared" si="131"/>
        <v>5</v>
      </c>
      <c r="EB84" s="187">
        <f t="shared" si="132"/>
        <v>1</v>
      </c>
      <c r="EC84" s="273">
        <f t="shared" si="133"/>
        <v>3</v>
      </c>
      <c r="ED84" s="187">
        <f t="shared" si="134"/>
        <v>0.6</v>
      </c>
      <c r="EE84" s="154">
        <f t="shared" si="135"/>
        <v>0</v>
      </c>
      <c r="EF84" s="154">
        <f t="shared" si="136"/>
        <v>0</v>
      </c>
      <c r="EG84" s="160">
        <f t="shared" si="137"/>
        <v>0</v>
      </c>
      <c r="EH84" s="273">
        <f t="shared" si="138"/>
        <v>5</v>
      </c>
      <c r="EI84" s="187">
        <f t="shared" si="139"/>
        <v>1</v>
      </c>
      <c r="EJ84" s="273">
        <f t="shared" si="140"/>
        <v>3</v>
      </c>
      <c r="EK84" s="187">
        <f t="shared" si="141"/>
        <v>0.6</v>
      </c>
      <c r="EL84" s="154">
        <f t="shared" si="142"/>
        <v>0</v>
      </c>
      <c r="EM84" s="154">
        <f t="shared" si="143"/>
        <v>0</v>
      </c>
      <c r="EN84" s="160">
        <f t="shared" si="144"/>
        <v>0</v>
      </c>
      <c r="EO84" s="273">
        <f t="shared" si="145"/>
        <v>5</v>
      </c>
      <c r="EP84" s="187">
        <f t="shared" si="146"/>
        <v>1</v>
      </c>
      <c r="EQ84" s="273">
        <f t="shared" si="147"/>
        <v>3</v>
      </c>
      <c r="ER84" s="187">
        <f t="shared" si="148"/>
        <v>0.6</v>
      </c>
      <c r="ES84" s="154">
        <f t="shared" si="149"/>
        <v>0</v>
      </c>
      <c r="ET84" s="154">
        <f t="shared" si="150"/>
        <v>0</v>
      </c>
      <c r="EU84" s="160">
        <f t="shared" si="151"/>
        <v>0</v>
      </c>
      <c r="EV84" s="273">
        <f t="shared" si="152"/>
        <v>5</v>
      </c>
      <c r="EW84" s="187">
        <f t="shared" si="153"/>
        <v>1</v>
      </c>
      <c r="EX84" s="273">
        <f t="shared" si="154"/>
        <v>3</v>
      </c>
      <c r="EY84" s="187">
        <f t="shared" si="155"/>
        <v>0.6</v>
      </c>
      <c r="EZ84" s="154">
        <f t="shared" si="156"/>
        <v>0</v>
      </c>
      <c r="FA84" s="154">
        <f t="shared" si="157"/>
        <v>0</v>
      </c>
      <c r="FB84" s="160">
        <f t="shared" si="158"/>
        <v>0</v>
      </c>
      <c r="FC84" s="273">
        <f t="shared" si="159"/>
        <v>5</v>
      </c>
      <c r="FD84" s="187">
        <f t="shared" si="160"/>
        <v>1</v>
      </c>
      <c r="FE84" s="273">
        <f t="shared" si="161"/>
        <v>3</v>
      </c>
      <c r="FF84" s="187">
        <f t="shared" si="162"/>
        <v>0.6</v>
      </c>
      <c r="FG84" s="154">
        <f t="shared" si="163"/>
        <v>0</v>
      </c>
      <c r="FH84" s="154">
        <f t="shared" si="164"/>
        <v>0</v>
      </c>
      <c r="FI84" s="160">
        <f t="shared" si="165"/>
        <v>0</v>
      </c>
      <c r="FJ84" s="273">
        <f t="shared" si="166"/>
        <v>5</v>
      </c>
      <c r="FK84" s="187">
        <f t="shared" si="167"/>
        <v>1</v>
      </c>
      <c r="FL84" s="273">
        <f t="shared" si="168"/>
        <v>3</v>
      </c>
      <c r="FM84" s="187">
        <f t="shared" si="169"/>
        <v>0.6</v>
      </c>
      <c r="FN84" s="154">
        <f t="shared" si="170"/>
        <v>0</v>
      </c>
      <c r="FO84" s="154">
        <f t="shared" si="171"/>
        <v>0</v>
      </c>
      <c r="FP84" s="160">
        <f t="shared" si="172"/>
        <v>0</v>
      </c>
      <c r="FQ84" s="273">
        <f t="shared" si="173"/>
        <v>5</v>
      </c>
      <c r="FR84" s="187">
        <f t="shared" si="174"/>
        <v>1</v>
      </c>
      <c r="FS84" s="273">
        <f t="shared" si="175"/>
        <v>3</v>
      </c>
      <c r="FT84" s="187">
        <f t="shared" si="176"/>
        <v>0.6</v>
      </c>
      <c r="FU84" s="154">
        <f t="shared" si="177"/>
        <v>0</v>
      </c>
      <c r="FV84" s="154">
        <f t="shared" si="178"/>
        <v>0</v>
      </c>
      <c r="FW84" s="160">
        <f t="shared" si="179"/>
        <v>0</v>
      </c>
      <c r="FX84" s="273">
        <f t="shared" si="180"/>
        <v>5</v>
      </c>
      <c r="FY84" s="187">
        <f t="shared" si="181"/>
        <v>1</v>
      </c>
      <c r="FZ84" s="273">
        <f t="shared" si="182"/>
        <v>3</v>
      </c>
      <c r="GA84" s="187">
        <f t="shared" si="183"/>
        <v>0.6</v>
      </c>
      <c r="GB84" s="154">
        <f t="shared" si="184"/>
        <v>0</v>
      </c>
      <c r="GC84" s="154">
        <f t="shared" si="185"/>
        <v>0</v>
      </c>
      <c r="GD84" s="160">
        <f t="shared" si="186"/>
        <v>0</v>
      </c>
      <c r="GE84" s="273">
        <f t="shared" si="187"/>
        <v>5</v>
      </c>
      <c r="GF84" s="187">
        <f t="shared" si="188"/>
        <v>1</v>
      </c>
      <c r="GG84" s="273">
        <f t="shared" si="189"/>
        <v>3</v>
      </c>
      <c r="GH84" s="187">
        <f t="shared" si="190"/>
        <v>0.6</v>
      </c>
      <c r="GI84" s="187">
        <f t="shared" si="203"/>
        <v>0.6</v>
      </c>
      <c r="GJ84" s="157"/>
    </row>
    <row r="85" spans="1:192" ht="37.799999999999997" customHeight="1" x14ac:dyDescent="0.2">
      <c r="A85" s="148">
        <v>77</v>
      </c>
      <c r="B85" s="133"/>
      <c r="C85" s="133"/>
      <c r="D85" s="274"/>
      <c r="E85" s="133"/>
      <c r="F85" s="275"/>
      <c r="G85" s="133"/>
      <c r="H85" s="133" t="s">
        <v>455</v>
      </c>
      <c r="I85" s="132"/>
      <c r="J85" s="132"/>
      <c r="K85" s="132"/>
      <c r="L85" s="132"/>
      <c r="M85" s="132"/>
      <c r="N85" s="132"/>
      <c r="O85" s="132"/>
      <c r="P85" s="132"/>
      <c r="Q85" s="132"/>
      <c r="R85" s="132"/>
      <c r="S85" s="132"/>
      <c r="T85" s="132"/>
      <c r="U85" s="132"/>
      <c r="V85" s="132"/>
      <c r="W85" s="132"/>
      <c r="X85" s="132"/>
      <c r="Y85" s="132"/>
      <c r="Z85" s="132"/>
      <c r="AA85" s="132"/>
      <c r="AB85" s="132"/>
      <c r="AC85" s="155">
        <f t="shared" si="102"/>
        <v>0</v>
      </c>
      <c r="AD85" s="149">
        <f t="shared" si="103"/>
        <v>1</v>
      </c>
      <c r="AE85" s="155" t="str">
        <f t="shared" si="104"/>
        <v>3 - Moderado</v>
      </c>
      <c r="AF85" s="149">
        <f t="shared" si="105"/>
        <v>0.6</v>
      </c>
      <c r="AG85" s="156" t="str">
        <f t="shared" si="191"/>
        <v/>
      </c>
      <c r="AH85" s="149">
        <f t="shared" si="106"/>
        <v>0.6</v>
      </c>
      <c r="AI85" s="133"/>
      <c r="AJ85" s="133"/>
      <c r="AK85" s="133"/>
      <c r="AL85" s="133"/>
      <c r="AM85" s="134"/>
      <c r="AN85" s="164"/>
      <c r="AO85" s="164"/>
      <c r="AP85" s="134"/>
      <c r="AQ85" s="134"/>
      <c r="AR85" s="164"/>
      <c r="AS85" s="164"/>
      <c r="AT85" s="134"/>
      <c r="AU85" s="134"/>
      <c r="AV85" s="164"/>
      <c r="AW85" s="164"/>
      <c r="AX85" s="134"/>
      <c r="AY85" s="134"/>
      <c r="AZ85" s="164"/>
      <c r="BA85" s="164"/>
      <c r="BB85" s="134"/>
      <c r="BC85" s="134"/>
      <c r="BD85" s="164"/>
      <c r="BE85" s="164"/>
      <c r="BF85" s="134"/>
      <c r="BG85" s="134"/>
      <c r="BH85" s="164"/>
      <c r="BI85" s="164"/>
      <c r="BJ85" s="134"/>
      <c r="BK85" s="134"/>
      <c r="BL85" s="164"/>
      <c r="BM85" s="164"/>
      <c r="BN85" s="134"/>
      <c r="BO85" s="134"/>
      <c r="BP85" s="164"/>
      <c r="BQ85" s="164"/>
      <c r="BR85" s="134"/>
      <c r="BS85" s="134"/>
      <c r="BT85" s="164"/>
      <c r="BU85" s="164"/>
      <c r="BV85" s="134"/>
      <c r="BW85" s="134"/>
      <c r="BX85" s="164"/>
      <c r="BY85" s="164"/>
      <c r="BZ85" s="134"/>
      <c r="CA85" s="134"/>
      <c r="CB85" s="164"/>
      <c r="CC85" s="164"/>
      <c r="CD85" s="134"/>
      <c r="CE85" s="134"/>
      <c r="CF85" s="164"/>
      <c r="CG85" s="164"/>
      <c r="CH85" s="134"/>
      <c r="CI85" s="164"/>
      <c r="CJ85" s="164"/>
      <c r="CK85" s="134"/>
      <c r="CL85" s="159" t="str">
        <f t="shared" si="192"/>
        <v>5 - Muy Alta</v>
      </c>
      <c r="CM85" s="165">
        <f t="shared" si="107"/>
        <v>1</v>
      </c>
      <c r="CN85" s="159" t="str">
        <f t="shared" si="193"/>
        <v>3 - Moderado</v>
      </c>
      <c r="CO85" s="165">
        <f t="shared" si="194"/>
        <v>0.6</v>
      </c>
      <c r="CP85" s="145" t="str">
        <f t="shared" si="108"/>
        <v>ALTO</v>
      </c>
      <c r="CQ85" s="149">
        <f t="shared" si="195"/>
        <v>0.6</v>
      </c>
      <c r="CR85" s="188"/>
      <c r="CS85" s="145">
        <f t="shared" si="196"/>
        <v>5</v>
      </c>
      <c r="CT85" s="134"/>
      <c r="CU85" s="188"/>
      <c r="CV85" s="188"/>
      <c r="CW85" s="158"/>
      <c r="CX85" s="160">
        <f t="shared" si="109"/>
        <v>0</v>
      </c>
      <c r="CY85" s="161">
        <f t="shared" si="197"/>
        <v>3</v>
      </c>
      <c r="CZ85" s="160" t="str">
        <f t="shared" si="198"/>
        <v>Moderado</v>
      </c>
      <c r="DA85" s="153">
        <f t="shared" si="199"/>
        <v>0.6</v>
      </c>
      <c r="DB85" s="154">
        <f t="shared" si="200"/>
        <v>0</v>
      </c>
      <c r="DC85" s="154">
        <f t="shared" si="110"/>
        <v>0</v>
      </c>
      <c r="DD85" s="160">
        <f t="shared" si="201"/>
        <v>0</v>
      </c>
      <c r="DE85" s="273">
        <f t="shared" si="111"/>
        <v>5</v>
      </c>
      <c r="DF85" s="187">
        <f t="shared" si="112"/>
        <v>1</v>
      </c>
      <c r="DG85" s="273">
        <f t="shared" si="202"/>
        <v>3</v>
      </c>
      <c r="DH85" s="273"/>
      <c r="DI85" s="187">
        <f t="shared" si="113"/>
        <v>0.6</v>
      </c>
      <c r="DJ85" s="154">
        <f t="shared" si="114"/>
        <v>0</v>
      </c>
      <c r="DK85" s="154">
        <f t="shared" si="115"/>
        <v>0</v>
      </c>
      <c r="DL85" s="160">
        <f t="shared" si="116"/>
        <v>0</v>
      </c>
      <c r="DM85" s="273">
        <f t="shared" si="117"/>
        <v>5</v>
      </c>
      <c r="DN85" s="187">
        <f t="shared" si="118"/>
        <v>1</v>
      </c>
      <c r="DO85" s="273">
        <f t="shared" si="119"/>
        <v>3</v>
      </c>
      <c r="DP85" s="187">
        <f t="shared" si="120"/>
        <v>0.6</v>
      </c>
      <c r="DQ85" s="154">
        <f t="shared" si="121"/>
        <v>0</v>
      </c>
      <c r="DR85" s="154">
        <f t="shared" si="122"/>
        <v>0</v>
      </c>
      <c r="DS85" s="160">
        <f t="shared" si="123"/>
        <v>0</v>
      </c>
      <c r="DT85" s="273">
        <f t="shared" si="124"/>
        <v>5</v>
      </c>
      <c r="DU85" s="187">
        <f t="shared" si="125"/>
        <v>1</v>
      </c>
      <c r="DV85" s="273">
        <f t="shared" si="126"/>
        <v>3</v>
      </c>
      <c r="DW85" s="187">
        <f t="shared" si="127"/>
        <v>0.6</v>
      </c>
      <c r="DX85" s="154">
        <f t="shared" si="128"/>
        <v>0</v>
      </c>
      <c r="DY85" s="154">
        <f t="shared" si="129"/>
        <v>0</v>
      </c>
      <c r="DZ85" s="160">
        <f t="shared" si="130"/>
        <v>0</v>
      </c>
      <c r="EA85" s="273">
        <f t="shared" si="131"/>
        <v>5</v>
      </c>
      <c r="EB85" s="187">
        <f t="shared" si="132"/>
        <v>1</v>
      </c>
      <c r="EC85" s="273">
        <f t="shared" si="133"/>
        <v>3</v>
      </c>
      <c r="ED85" s="187">
        <f t="shared" si="134"/>
        <v>0.6</v>
      </c>
      <c r="EE85" s="154">
        <f t="shared" si="135"/>
        <v>0</v>
      </c>
      <c r="EF85" s="154">
        <f t="shared" si="136"/>
        <v>0</v>
      </c>
      <c r="EG85" s="160">
        <f t="shared" si="137"/>
        <v>0</v>
      </c>
      <c r="EH85" s="273">
        <f t="shared" si="138"/>
        <v>5</v>
      </c>
      <c r="EI85" s="187">
        <f t="shared" si="139"/>
        <v>1</v>
      </c>
      <c r="EJ85" s="273">
        <f t="shared" si="140"/>
        <v>3</v>
      </c>
      <c r="EK85" s="187">
        <f t="shared" si="141"/>
        <v>0.6</v>
      </c>
      <c r="EL85" s="154">
        <f t="shared" si="142"/>
        <v>0</v>
      </c>
      <c r="EM85" s="154">
        <f t="shared" si="143"/>
        <v>0</v>
      </c>
      <c r="EN85" s="160">
        <f t="shared" si="144"/>
        <v>0</v>
      </c>
      <c r="EO85" s="273">
        <f t="shared" si="145"/>
        <v>5</v>
      </c>
      <c r="EP85" s="187">
        <f t="shared" si="146"/>
        <v>1</v>
      </c>
      <c r="EQ85" s="273">
        <f t="shared" si="147"/>
        <v>3</v>
      </c>
      <c r="ER85" s="187">
        <f t="shared" si="148"/>
        <v>0.6</v>
      </c>
      <c r="ES85" s="154">
        <f t="shared" si="149"/>
        <v>0</v>
      </c>
      <c r="ET85" s="154">
        <f t="shared" si="150"/>
        <v>0</v>
      </c>
      <c r="EU85" s="160">
        <f t="shared" si="151"/>
        <v>0</v>
      </c>
      <c r="EV85" s="273">
        <f t="shared" si="152"/>
        <v>5</v>
      </c>
      <c r="EW85" s="187">
        <f t="shared" si="153"/>
        <v>1</v>
      </c>
      <c r="EX85" s="273">
        <f t="shared" si="154"/>
        <v>3</v>
      </c>
      <c r="EY85" s="187">
        <f t="shared" si="155"/>
        <v>0.6</v>
      </c>
      <c r="EZ85" s="154">
        <f t="shared" si="156"/>
        <v>0</v>
      </c>
      <c r="FA85" s="154">
        <f t="shared" si="157"/>
        <v>0</v>
      </c>
      <c r="FB85" s="160">
        <f t="shared" si="158"/>
        <v>0</v>
      </c>
      <c r="FC85" s="273">
        <f t="shared" si="159"/>
        <v>5</v>
      </c>
      <c r="FD85" s="187">
        <f t="shared" si="160"/>
        <v>1</v>
      </c>
      <c r="FE85" s="273">
        <f t="shared" si="161"/>
        <v>3</v>
      </c>
      <c r="FF85" s="187">
        <f t="shared" si="162"/>
        <v>0.6</v>
      </c>
      <c r="FG85" s="154">
        <f t="shared" si="163"/>
        <v>0</v>
      </c>
      <c r="FH85" s="154">
        <f t="shared" si="164"/>
        <v>0</v>
      </c>
      <c r="FI85" s="160">
        <f t="shared" si="165"/>
        <v>0</v>
      </c>
      <c r="FJ85" s="273">
        <f t="shared" si="166"/>
        <v>5</v>
      </c>
      <c r="FK85" s="187">
        <f t="shared" si="167"/>
        <v>1</v>
      </c>
      <c r="FL85" s="273">
        <f t="shared" si="168"/>
        <v>3</v>
      </c>
      <c r="FM85" s="187">
        <f t="shared" si="169"/>
        <v>0.6</v>
      </c>
      <c r="FN85" s="154">
        <f t="shared" si="170"/>
        <v>0</v>
      </c>
      <c r="FO85" s="154">
        <f t="shared" si="171"/>
        <v>0</v>
      </c>
      <c r="FP85" s="160">
        <f t="shared" si="172"/>
        <v>0</v>
      </c>
      <c r="FQ85" s="273">
        <f t="shared" si="173"/>
        <v>5</v>
      </c>
      <c r="FR85" s="187">
        <f t="shared" si="174"/>
        <v>1</v>
      </c>
      <c r="FS85" s="273">
        <f t="shared" si="175"/>
        <v>3</v>
      </c>
      <c r="FT85" s="187">
        <f t="shared" si="176"/>
        <v>0.6</v>
      </c>
      <c r="FU85" s="154">
        <f t="shared" si="177"/>
        <v>0</v>
      </c>
      <c r="FV85" s="154">
        <f t="shared" si="178"/>
        <v>0</v>
      </c>
      <c r="FW85" s="160">
        <f t="shared" si="179"/>
        <v>0</v>
      </c>
      <c r="FX85" s="273">
        <f t="shared" si="180"/>
        <v>5</v>
      </c>
      <c r="FY85" s="187">
        <f t="shared" si="181"/>
        <v>1</v>
      </c>
      <c r="FZ85" s="273">
        <f t="shared" si="182"/>
        <v>3</v>
      </c>
      <c r="GA85" s="187">
        <f t="shared" si="183"/>
        <v>0.6</v>
      </c>
      <c r="GB85" s="154">
        <f t="shared" si="184"/>
        <v>0</v>
      </c>
      <c r="GC85" s="154">
        <f t="shared" si="185"/>
        <v>0</v>
      </c>
      <c r="GD85" s="160">
        <f t="shared" si="186"/>
        <v>0</v>
      </c>
      <c r="GE85" s="273">
        <f t="shared" si="187"/>
        <v>5</v>
      </c>
      <c r="GF85" s="187">
        <f t="shared" si="188"/>
        <v>1</v>
      </c>
      <c r="GG85" s="273">
        <f t="shared" si="189"/>
        <v>3</v>
      </c>
      <c r="GH85" s="187">
        <f t="shared" si="190"/>
        <v>0.6</v>
      </c>
      <c r="GI85" s="187">
        <f t="shared" si="203"/>
        <v>0.6</v>
      </c>
      <c r="GJ85" s="157"/>
    </row>
    <row r="86" spans="1:192" ht="37.799999999999997" customHeight="1" x14ac:dyDescent="0.2">
      <c r="A86" s="148">
        <v>78</v>
      </c>
      <c r="B86" s="133"/>
      <c r="C86" s="133"/>
      <c r="D86" s="274"/>
      <c r="E86" s="133"/>
      <c r="F86" s="275"/>
      <c r="G86" s="133"/>
      <c r="H86" s="133" t="s">
        <v>455</v>
      </c>
      <c r="I86" s="132"/>
      <c r="J86" s="132"/>
      <c r="K86" s="132"/>
      <c r="L86" s="132"/>
      <c r="M86" s="132"/>
      <c r="N86" s="132"/>
      <c r="O86" s="132"/>
      <c r="P86" s="132"/>
      <c r="Q86" s="132"/>
      <c r="R86" s="132"/>
      <c r="S86" s="132"/>
      <c r="T86" s="132"/>
      <c r="U86" s="132"/>
      <c r="V86" s="132"/>
      <c r="W86" s="132"/>
      <c r="X86" s="132"/>
      <c r="Y86" s="132"/>
      <c r="Z86" s="132"/>
      <c r="AA86" s="132"/>
      <c r="AB86" s="132"/>
      <c r="AC86" s="155">
        <f t="shared" si="102"/>
        <v>0</v>
      </c>
      <c r="AD86" s="149">
        <f t="shared" si="103"/>
        <v>1</v>
      </c>
      <c r="AE86" s="155" t="str">
        <f t="shared" si="104"/>
        <v>3 - Moderado</v>
      </c>
      <c r="AF86" s="149">
        <f t="shared" si="105"/>
        <v>0.6</v>
      </c>
      <c r="AG86" s="156" t="str">
        <f t="shared" si="191"/>
        <v/>
      </c>
      <c r="AH86" s="149">
        <f t="shared" si="106"/>
        <v>0.6</v>
      </c>
      <c r="AI86" s="133"/>
      <c r="AJ86" s="133"/>
      <c r="AK86" s="133"/>
      <c r="AL86" s="133"/>
      <c r="AM86" s="134"/>
      <c r="AN86" s="164"/>
      <c r="AO86" s="164"/>
      <c r="AP86" s="134"/>
      <c r="AQ86" s="134"/>
      <c r="AR86" s="164"/>
      <c r="AS86" s="164"/>
      <c r="AT86" s="134"/>
      <c r="AU86" s="134"/>
      <c r="AV86" s="164"/>
      <c r="AW86" s="164"/>
      <c r="AX86" s="134"/>
      <c r="AY86" s="134"/>
      <c r="AZ86" s="164"/>
      <c r="BA86" s="164"/>
      <c r="BB86" s="134"/>
      <c r="BC86" s="134"/>
      <c r="BD86" s="164"/>
      <c r="BE86" s="164"/>
      <c r="BF86" s="134"/>
      <c r="BG86" s="134"/>
      <c r="BH86" s="164"/>
      <c r="BI86" s="164"/>
      <c r="BJ86" s="134"/>
      <c r="BK86" s="134"/>
      <c r="BL86" s="164"/>
      <c r="BM86" s="164"/>
      <c r="BN86" s="134"/>
      <c r="BO86" s="134"/>
      <c r="BP86" s="164"/>
      <c r="BQ86" s="164"/>
      <c r="BR86" s="134"/>
      <c r="BS86" s="134"/>
      <c r="BT86" s="164"/>
      <c r="BU86" s="164"/>
      <c r="BV86" s="134"/>
      <c r="BW86" s="134"/>
      <c r="BX86" s="164"/>
      <c r="BY86" s="164"/>
      <c r="BZ86" s="134"/>
      <c r="CA86" s="134"/>
      <c r="CB86" s="164"/>
      <c r="CC86" s="164"/>
      <c r="CD86" s="134"/>
      <c r="CE86" s="134"/>
      <c r="CF86" s="164"/>
      <c r="CG86" s="164"/>
      <c r="CH86" s="134"/>
      <c r="CI86" s="164"/>
      <c r="CJ86" s="164"/>
      <c r="CK86" s="134"/>
      <c r="CL86" s="159" t="str">
        <f t="shared" si="192"/>
        <v>5 - Muy Alta</v>
      </c>
      <c r="CM86" s="165">
        <f t="shared" si="107"/>
        <v>1</v>
      </c>
      <c r="CN86" s="159" t="str">
        <f t="shared" si="193"/>
        <v>3 - Moderado</v>
      </c>
      <c r="CO86" s="165">
        <f t="shared" si="194"/>
        <v>0.6</v>
      </c>
      <c r="CP86" s="145" t="str">
        <f t="shared" si="108"/>
        <v>ALTO</v>
      </c>
      <c r="CQ86" s="149">
        <f t="shared" si="195"/>
        <v>0.6</v>
      </c>
      <c r="CR86" s="188"/>
      <c r="CS86" s="145">
        <f t="shared" si="196"/>
        <v>5</v>
      </c>
      <c r="CT86" s="134"/>
      <c r="CU86" s="188"/>
      <c r="CV86" s="188"/>
      <c r="CW86" s="158"/>
      <c r="CX86" s="160">
        <f t="shared" si="109"/>
        <v>0</v>
      </c>
      <c r="CY86" s="161">
        <f t="shared" si="197"/>
        <v>3</v>
      </c>
      <c r="CZ86" s="160" t="str">
        <f t="shared" si="198"/>
        <v>Moderado</v>
      </c>
      <c r="DA86" s="153">
        <f t="shared" si="199"/>
        <v>0.6</v>
      </c>
      <c r="DB86" s="154">
        <f t="shared" si="200"/>
        <v>0</v>
      </c>
      <c r="DC86" s="154">
        <f t="shared" si="110"/>
        <v>0</v>
      </c>
      <c r="DD86" s="160">
        <f t="shared" si="201"/>
        <v>0</v>
      </c>
      <c r="DE86" s="273">
        <f t="shared" si="111"/>
        <v>5</v>
      </c>
      <c r="DF86" s="187">
        <f t="shared" si="112"/>
        <v>1</v>
      </c>
      <c r="DG86" s="273">
        <f t="shared" si="202"/>
        <v>3</v>
      </c>
      <c r="DH86" s="273"/>
      <c r="DI86" s="187">
        <f t="shared" si="113"/>
        <v>0.6</v>
      </c>
      <c r="DJ86" s="154">
        <f t="shared" si="114"/>
        <v>0</v>
      </c>
      <c r="DK86" s="154">
        <f t="shared" si="115"/>
        <v>0</v>
      </c>
      <c r="DL86" s="160">
        <f t="shared" si="116"/>
        <v>0</v>
      </c>
      <c r="DM86" s="273">
        <f t="shared" si="117"/>
        <v>5</v>
      </c>
      <c r="DN86" s="187">
        <f t="shared" si="118"/>
        <v>1</v>
      </c>
      <c r="DO86" s="273">
        <f t="shared" si="119"/>
        <v>3</v>
      </c>
      <c r="DP86" s="187">
        <f t="shared" si="120"/>
        <v>0.6</v>
      </c>
      <c r="DQ86" s="154">
        <f t="shared" si="121"/>
        <v>0</v>
      </c>
      <c r="DR86" s="154">
        <f t="shared" si="122"/>
        <v>0</v>
      </c>
      <c r="DS86" s="160">
        <f t="shared" si="123"/>
        <v>0</v>
      </c>
      <c r="DT86" s="273">
        <f t="shared" si="124"/>
        <v>5</v>
      </c>
      <c r="DU86" s="187">
        <f t="shared" si="125"/>
        <v>1</v>
      </c>
      <c r="DV86" s="273">
        <f t="shared" si="126"/>
        <v>3</v>
      </c>
      <c r="DW86" s="187">
        <f t="shared" si="127"/>
        <v>0.6</v>
      </c>
      <c r="DX86" s="154">
        <f t="shared" si="128"/>
        <v>0</v>
      </c>
      <c r="DY86" s="154">
        <f t="shared" si="129"/>
        <v>0</v>
      </c>
      <c r="DZ86" s="160">
        <f t="shared" si="130"/>
        <v>0</v>
      </c>
      <c r="EA86" s="273">
        <f t="shared" si="131"/>
        <v>5</v>
      </c>
      <c r="EB86" s="187">
        <f t="shared" si="132"/>
        <v>1</v>
      </c>
      <c r="EC86" s="273">
        <f t="shared" si="133"/>
        <v>3</v>
      </c>
      <c r="ED86" s="187">
        <f t="shared" si="134"/>
        <v>0.6</v>
      </c>
      <c r="EE86" s="154">
        <f t="shared" si="135"/>
        <v>0</v>
      </c>
      <c r="EF86" s="154">
        <f t="shared" si="136"/>
        <v>0</v>
      </c>
      <c r="EG86" s="160">
        <f t="shared" si="137"/>
        <v>0</v>
      </c>
      <c r="EH86" s="273">
        <f t="shared" si="138"/>
        <v>5</v>
      </c>
      <c r="EI86" s="187">
        <f t="shared" si="139"/>
        <v>1</v>
      </c>
      <c r="EJ86" s="273">
        <f t="shared" si="140"/>
        <v>3</v>
      </c>
      <c r="EK86" s="187">
        <f t="shared" si="141"/>
        <v>0.6</v>
      </c>
      <c r="EL86" s="154">
        <f t="shared" si="142"/>
        <v>0</v>
      </c>
      <c r="EM86" s="154">
        <f t="shared" si="143"/>
        <v>0</v>
      </c>
      <c r="EN86" s="160">
        <f t="shared" si="144"/>
        <v>0</v>
      </c>
      <c r="EO86" s="273">
        <f t="shared" si="145"/>
        <v>5</v>
      </c>
      <c r="EP86" s="187">
        <f t="shared" si="146"/>
        <v>1</v>
      </c>
      <c r="EQ86" s="273">
        <f t="shared" si="147"/>
        <v>3</v>
      </c>
      <c r="ER86" s="187">
        <f t="shared" si="148"/>
        <v>0.6</v>
      </c>
      <c r="ES86" s="154">
        <f t="shared" si="149"/>
        <v>0</v>
      </c>
      <c r="ET86" s="154">
        <f t="shared" si="150"/>
        <v>0</v>
      </c>
      <c r="EU86" s="160">
        <f t="shared" si="151"/>
        <v>0</v>
      </c>
      <c r="EV86" s="273">
        <f t="shared" si="152"/>
        <v>5</v>
      </c>
      <c r="EW86" s="187">
        <f t="shared" si="153"/>
        <v>1</v>
      </c>
      <c r="EX86" s="273">
        <f t="shared" si="154"/>
        <v>3</v>
      </c>
      <c r="EY86" s="187">
        <f t="shared" si="155"/>
        <v>0.6</v>
      </c>
      <c r="EZ86" s="154">
        <f t="shared" si="156"/>
        <v>0</v>
      </c>
      <c r="FA86" s="154">
        <f t="shared" si="157"/>
        <v>0</v>
      </c>
      <c r="FB86" s="160">
        <f t="shared" si="158"/>
        <v>0</v>
      </c>
      <c r="FC86" s="273">
        <f t="shared" si="159"/>
        <v>5</v>
      </c>
      <c r="FD86" s="187">
        <f t="shared" si="160"/>
        <v>1</v>
      </c>
      <c r="FE86" s="273">
        <f t="shared" si="161"/>
        <v>3</v>
      </c>
      <c r="FF86" s="187">
        <f t="shared" si="162"/>
        <v>0.6</v>
      </c>
      <c r="FG86" s="154">
        <f t="shared" si="163"/>
        <v>0</v>
      </c>
      <c r="FH86" s="154">
        <f t="shared" si="164"/>
        <v>0</v>
      </c>
      <c r="FI86" s="160">
        <f t="shared" si="165"/>
        <v>0</v>
      </c>
      <c r="FJ86" s="273">
        <f t="shared" si="166"/>
        <v>5</v>
      </c>
      <c r="FK86" s="187">
        <f t="shared" si="167"/>
        <v>1</v>
      </c>
      <c r="FL86" s="273">
        <f t="shared" si="168"/>
        <v>3</v>
      </c>
      <c r="FM86" s="187">
        <f t="shared" si="169"/>
        <v>0.6</v>
      </c>
      <c r="FN86" s="154">
        <f t="shared" si="170"/>
        <v>0</v>
      </c>
      <c r="FO86" s="154">
        <f t="shared" si="171"/>
        <v>0</v>
      </c>
      <c r="FP86" s="160">
        <f t="shared" si="172"/>
        <v>0</v>
      </c>
      <c r="FQ86" s="273">
        <f t="shared" si="173"/>
        <v>5</v>
      </c>
      <c r="FR86" s="187">
        <f t="shared" si="174"/>
        <v>1</v>
      </c>
      <c r="FS86" s="273">
        <f t="shared" si="175"/>
        <v>3</v>
      </c>
      <c r="FT86" s="187">
        <f t="shared" si="176"/>
        <v>0.6</v>
      </c>
      <c r="FU86" s="154">
        <f t="shared" si="177"/>
        <v>0</v>
      </c>
      <c r="FV86" s="154">
        <f t="shared" si="178"/>
        <v>0</v>
      </c>
      <c r="FW86" s="160">
        <f t="shared" si="179"/>
        <v>0</v>
      </c>
      <c r="FX86" s="273">
        <f t="shared" si="180"/>
        <v>5</v>
      </c>
      <c r="FY86" s="187">
        <f t="shared" si="181"/>
        <v>1</v>
      </c>
      <c r="FZ86" s="273">
        <f t="shared" si="182"/>
        <v>3</v>
      </c>
      <c r="GA86" s="187">
        <f t="shared" si="183"/>
        <v>0.6</v>
      </c>
      <c r="GB86" s="154">
        <f t="shared" si="184"/>
        <v>0</v>
      </c>
      <c r="GC86" s="154">
        <f t="shared" si="185"/>
        <v>0</v>
      </c>
      <c r="GD86" s="160">
        <f t="shared" si="186"/>
        <v>0</v>
      </c>
      <c r="GE86" s="273">
        <f t="shared" si="187"/>
        <v>5</v>
      </c>
      <c r="GF86" s="187">
        <f t="shared" si="188"/>
        <v>1</v>
      </c>
      <c r="GG86" s="273">
        <f t="shared" si="189"/>
        <v>3</v>
      </c>
      <c r="GH86" s="187">
        <f t="shared" si="190"/>
        <v>0.6</v>
      </c>
      <c r="GI86" s="187">
        <f t="shared" si="203"/>
        <v>0.6</v>
      </c>
      <c r="GJ86" s="157"/>
    </row>
    <row r="87" spans="1:192" ht="37.799999999999997" customHeight="1" x14ac:dyDescent="0.2">
      <c r="A87" s="148">
        <v>79</v>
      </c>
      <c r="B87" s="133"/>
      <c r="C87" s="133"/>
      <c r="D87" s="274"/>
      <c r="E87" s="133"/>
      <c r="F87" s="275"/>
      <c r="G87" s="133"/>
      <c r="H87" s="133" t="s">
        <v>455</v>
      </c>
      <c r="I87" s="132"/>
      <c r="J87" s="132"/>
      <c r="K87" s="132"/>
      <c r="L87" s="132"/>
      <c r="M87" s="132"/>
      <c r="N87" s="132"/>
      <c r="O87" s="132"/>
      <c r="P87" s="132"/>
      <c r="Q87" s="132"/>
      <c r="R87" s="132"/>
      <c r="S87" s="132"/>
      <c r="T87" s="132"/>
      <c r="U87" s="132"/>
      <c r="V87" s="132"/>
      <c r="W87" s="132"/>
      <c r="X87" s="132"/>
      <c r="Y87" s="132"/>
      <c r="Z87" s="132"/>
      <c r="AA87" s="132"/>
      <c r="AB87" s="132"/>
      <c r="AC87" s="155">
        <f t="shared" si="102"/>
        <v>0</v>
      </c>
      <c r="AD87" s="149">
        <f t="shared" si="103"/>
        <v>1</v>
      </c>
      <c r="AE87" s="155" t="str">
        <f t="shared" si="104"/>
        <v>3 - Moderado</v>
      </c>
      <c r="AF87" s="149">
        <f t="shared" si="105"/>
        <v>0.6</v>
      </c>
      <c r="AG87" s="156" t="str">
        <f t="shared" si="191"/>
        <v/>
      </c>
      <c r="AH87" s="149">
        <f t="shared" si="106"/>
        <v>0.6</v>
      </c>
      <c r="AI87" s="133"/>
      <c r="AJ87" s="133"/>
      <c r="AK87" s="133"/>
      <c r="AL87" s="133"/>
      <c r="AM87" s="134"/>
      <c r="AN87" s="164"/>
      <c r="AO87" s="164"/>
      <c r="AP87" s="134"/>
      <c r="AQ87" s="134"/>
      <c r="AR87" s="164"/>
      <c r="AS87" s="164"/>
      <c r="AT87" s="134"/>
      <c r="AU87" s="134"/>
      <c r="AV87" s="164"/>
      <c r="AW87" s="164"/>
      <c r="AX87" s="134"/>
      <c r="AY87" s="134"/>
      <c r="AZ87" s="164"/>
      <c r="BA87" s="164"/>
      <c r="BB87" s="134"/>
      <c r="BC87" s="134"/>
      <c r="BD87" s="164"/>
      <c r="BE87" s="164"/>
      <c r="BF87" s="134"/>
      <c r="BG87" s="134"/>
      <c r="BH87" s="164"/>
      <c r="BI87" s="164"/>
      <c r="BJ87" s="134"/>
      <c r="BK87" s="134"/>
      <c r="BL87" s="164"/>
      <c r="BM87" s="164"/>
      <c r="BN87" s="134"/>
      <c r="BO87" s="134"/>
      <c r="BP87" s="164"/>
      <c r="BQ87" s="164"/>
      <c r="BR87" s="134"/>
      <c r="BS87" s="134"/>
      <c r="BT87" s="164"/>
      <c r="BU87" s="164"/>
      <c r="BV87" s="134"/>
      <c r="BW87" s="134"/>
      <c r="BX87" s="164"/>
      <c r="BY87" s="164"/>
      <c r="BZ87" s="134"/>
      <c r="CA87" s="134"/>
      <c r="CB87" s="164"/>
      <c r="CC87" s="164"/>
      <c r="CD87" s="134"/>
      <c r="CE87" s="134"/>
      <c r="CF87" s="164"/>
      <c r="CG87" s="164"/>
      <c r="CH87" s="134"/>
      <c r="CI87" s="164"/>
      <c r="CJ87" s="164"/>
      <c r="CK87" s="134"/>
      <c r="CL87" s="159" t="str">
        <f t="shared" si="192"/>
        <v>5 - Muy Alta</v>
      </c>
      <c r="CM87" s="165">
        <f t="shared" si="107"/>
        <v>1</v>
      </c>
      <c r="CN87" s="159" t="str">
        <f t="shared" si="193"/>
        <v>3 - Moderado</v>
      </c>
      <c r="CO87" s="165">
        <f t="shared" si="194"/>
        <v>0.6</v>
      </c>
      <c r="CP87" s="145" t="str">
        <f t="shared" si="108"/>
        <v>ALTO</v>
      </c>
      <c r="CQ87" s="149">
        <f t="shared" si="195"/>
        <v>0.6</v>
      </c>
      <c r="CR87" s="188"/>
      <c r="CS87" s="145">
        <f t="shared" si="196"/>
        <v>5</v>
      </c>
      <c r="CT87" s="134"/>
      <c r="CU87" s="188"/>
      <c r="CV87" s="188"/>
      <c r="CW87" s="158"/>
      <c r="CX87" s="160">
        <f t="shared" si="109"/>
        <v>0</v>
      </c>
      <c r="CY87" s="161">
        <f t="shared" si="197"/>
        <v>3</v>
      </c>
      <c r="CZ87" s="160" t="str">
        <f t="shared" si="198"/>
        <v>Moderado</v>
      </c>
      <c r="DA87" s="153">
        <f t="shared" si="199"/>
        <v>0.6</v>
      </c>
      <c r="DB87" s="154">
        <f t="shared" si="200"/>
        <v>0</v>
      </c>
      <c r="DC87" s="154">
        <f t="shared" si="110"/>
        <v>0</v>
      </c>
      <c r="DD87" s="160">
        <f t="shared" si="201"/>
        <v>0</v>
      </c>
      <c r="DE87" s="273">
        <f t="shared" si="111"/>
        <v>5</v>
      </c>
      <c r="DF87" s="187">
        <f t="shared" si="112"/>
        <v>1</v>
      </c>
      <c r="DG87" s="273">
        <f t="shared" si="202"/>
        <v>3</v>
      </c>
      <c r="DH87" s="273"/>
      <c r="DI87" s="187">
        <f t="shared" si="113"/>
        <v>0.6</v>
      </c>
      <c r="DJ87" s="154">
        <f t="shared" si="114"/>
        <v>0</v>
      </c>
      <c r="DK87" s="154">
        <f t="shared" si="115"/>
        <v>0</v>
      </c>
      <c r="DL87" s="160">
        <f t="shared" si="116"/>
        <v>0</v>
      </c>
      <c r="DM87" s="273">
        <f t="shared" si="117"/>
        <v>5</v>
      </c>
      <c r="DN87" s="187">
        <f t="shared" si="118"/>
        <v>1</v>
      </c>
      <c r="DO87" s="273">
        <f t="shared" si="119"/>
        <v>3</v>
      </c>
      <c r="DP87" s="187">
        <f t="shared" si="120"/>
        <v>0.6</v>
      </c>
      <c r="DQ87" s="154">
        <f t="shared" si="121"/>
        <v>0</v>
      </c>
      <c r="DR87" s="154">
        <f t="shared" si="122"/>
        <v>0</v>
      </c>
      <c r="DS87" s="160">
        <f t="shared" si="123"/>
        <v>0</v>
      </c>
      <c r="DT87" s="273">
        <f t="shared" si="124"/>
        <v>5</v>
      </c>
      <c r="DU87" s="187">
        <f t="shared" si="125"/>
        <v>1</v>
      </c>
      <c r="DV87" s="273">
        <f t="shared" si="126"/>
        <v>3</v>
      </c>
      <c r="DW87" s="187">
        <f t="shared" si="127"/>
        <v>0.6</v>
      </c>
      <c r="DX87" s="154">
        <f t="shared" si="128"/>
        <v>0</v>
      </c>
      <c r="DY87" s="154">
        <f t="shared" si="129"/>
        <v>0</v>
      </c>
      <c r="DZ87" s="160">
        <f t="shared" si="130"/>
        <v>0</v>
      </c>
      <c r="EA87" s="273">
        <f t="shared" si="131"/>
        <v>5</v>
      </c>
      <c r="EB87" s="187">
        <f t="shared" si="132"/>
        <v>1</v>
      </c>
      <c r="EC87" s="273">
        <f t="shared" si="133"/>
        <v>3</v>
      </c>
      <c r="ED87" s="187">
        <f t="shared" si="134"/>
        <v>0.6</v>
      </c>
      <c r="EE87" s="154">
        <f t="shared" si="135"/>
        <v>0</v>
      </c>
      <c r="EF87" s="154">
        <f t="shared" si="136"/>
        <v>0</v>
      </c>
      <c r="EG87" s="160">
        <f t="shared" si="137"/>
        <v>0</v>
      </c>
      <c r="EH87" s="273">
        <f t="shared" si="138"/>
        <v>5</v>
      </c>
      <c r="EI87" s="187">
        <f t="shared" si="139"/>
        <v>1</v>
      </c>
      <c r="EJ87" s="273">
        <f t="shared" si="140"/>
        <v>3</v>
      </c>
      <c r="EK87" s="187">
        <f t="shared" si="141"/>
        <v>0.6</v>
      </c>
      <c r="EL87" s="154">
        <f t="shared" si="142"/>
        <v>0</v>
      </c>
      <c r="EM87" s="154">
        <f t="shared" si="143"/>
        <v>0</v>
      </c>
      <c r="EN87" s="160">
        <f t="shared" si="144"/>
        <v>0</v>
      </c>
      <c r="EO87" s="273">
        <f t="shared" si="145"/>
        <v>5</v>
      </c>
      <c r="EP87" s="187">
        <f t="shared" si="146"/>
        <v>1</v>
      </c>
      <c r="EQ87" s="273">
        <f t="shared" si="147"/>
        <v>3</v>
      </c>
      <c r="ER87" s="187">
        <f t="shared" si="148"/>
        <v>0.6</v>
      </c>
      <c r="ES87" s="154">
        <f t="shared" si="149"/>
        <v>0</v>
      </c>
      <c r="ET87" s="154">
        <f t="shared" si="150"/>
        <v>0</v>
      </c>
      <c r="EU87" s="160">
        <f t="shared" si="151"/>
        <v>0</v>
      </c>
      <c r="EV87" s="273">
        <f t="shared" si="152"/>
        <v>5</v>
      </c>
      <c r="EW87" s="187">
        <f t="shared" si="153"/>
        <v>1</v>
      </c>
      <c r="EX87" s="273">
        <f t="shared" si="154"/>
        <v>3</v>
      </c>
      <c r="EY87" s="187">
        <f t="shared" si="155"/>
        <v>0.6</v>
      </c>
      <c r="EZ87" s="154">
        <f t="shared" si="156"/>
        <v>0</v>
      </c>
      <c r="FA87" s="154">
        <f t="shared" si="157"/>
        <v>0</v>
      </c>
      <c r="FB87" s="160">
        <f t="shared" si="158"/>
        <v>0</v>
      </c>
      <c r="FC87" s="273">
        <f t="shared" si="159"/>
        <v>5</v>
      </c>
      <c r="FD87" s="187">
        <f t="shared" si="160"/>
        <v>1</v>
      </c>
      <c r="FE87" s="273">
        <f t="shared" si="161"/>
        <v>3</v>
      </c>
      <c r="FF87" s="187">
        <f t="shared" si="162"/>
        <v>0.6</v>
      </c>
      <c r="FG87" s="154">
        <f t="shared" si="163"/>
        <v>0</v>
      </c>
      <c r="FH87" s="154">
        <f t="shared" si="164"/>
        <v>0</v>
      </c>
      <c r="FI87" s="160">
        <f t="shared" si="165"/>
        <v>0</v>
      </c>
      <c r="FJ87" s="273">
        <f t="shared" si="166"/>
        <v>5</v>
      </c>
      <c r="FK87" s="187">
        <f t="shared" si="167"/>
        <v>1</v>
      </c>
      <c r="FL87" s="273">
        <f t="shared" si="168"/>
        <v>3</v>
      </c>
      <c r="FM87" s="187">
        <f t="shared" si="169"/>
        <v>0.6</v>
      </c>
      <c r="FN87" s="154">
        <f t="shared" si="170"/>
        <v>0</v>
      </c>
      <c r="FO87" s="154">
        <f t="shared" si="171"/>
        <v>0</v>
      </c>
      <c r="FP87" s="160">
        <f t="shared" si="172"/>
        <v>0</v>
      </c>
      <c r="FQ87" s="273">
        <f t="shared" si="173"/>
        <v>5</v>
      </c>
      <c r="FR87" s="187">
        <f t="shared" si="174"/>
        <v>1</v>
      </c>
      <c r="FS87" s="273">
        <f t="shared" si="175"/>
        <v>3</v>
      </c>
      <c r="FT87" s="187">
        <f t="shared" si="176"/>
        <v>0.6</v>
      </c>
      <c r="FU87" s="154">
        <f t="shared" si="177"/>
        <v>0</v>
      </c>
      <c r="FV87" s="154">
        <f t="shared" si="178"/>
        <v>0</v>
      </c>
      <c r="FW87" s="160">
        <f t="shared" si="179"/>
        <v>0</v>
      </c>
      <c r="FX87" s="273">
        <f t="shared" si="180"/>
        <v>5</v>
      </c>
      <c r="FY87" s="187">
        <f t="shared" si="181"/>
        <v>1</v>
      </c>
      <c r="FZ87" s="273">
        <f t="shared" si="182"/>
        <v>3</v>
      </c>
      <c r="GA87" s="187">
        <f t="shared" si="183"/>
        <v>0.6</v>
      </c>
      <c r="GB87" s="154">
        <f t="shared" si="184"/>
        <v>0</v>
      </c>
      <c r="GC87" s="154">
        <f t="shared" si="185"/>
        <v>0</v>
      </c>
      <c r="GD87" s="160">
        <f t="shared" si="186"/>
        <v>0</v>
      </c>
      <c r="GE87" s="273">
        <f t="shared" si="187"/>
        <v>5</v>
      </c>
      <c r="GF87" s="187">
        <f t="shared" si="188"/>
        <v>1</v>
      </c>
      <c r="GG87" s="273">
        <f t="shared" si="189"/>
        <v>3</v>
      </c>
      <c r="GH87" s="187">
        <f t="shared" si="190"/>
        <v>0.6</v>
      </c>
      <c r="GI87" s="187">
        <f t="shared" si="203"/>
        <v>0.6</v>
      </c>
      <c r="GJ87" s="157"/>
    </row>
    <row r="88" spans="1:192" ht="37.799999999999997" customHeight="1" x14ac:dyDescent="0.2">
      <c r="A88" s="148">
        <v>80</v>
      </c>
      <c r="B88" s="133"/>
      <c r="C88" s="133"/>
      <c r="D88" s="274"/>
      <c r="E88" s="133"/>
      <c r="F88" s="275"/>
      <c r="G88" s="133"/>
      <c r="H88" s="133" t="s">
        <v>455</v>
      </c>
      <c r="I88" s="132"/>
      <c r="J88" s="132"/>
      <c r="K88" s="132"/>
      <c r="L88" s="132"/>
      <c r="M88" s="132"/>
      <c r="N88" s="132"/>
      <c r="O88" s="132"/>
      <c r="P88" s="132"/>
      <c r="Q88" s="132"/>
      <c r="R88" s="132"/>
      <c r="S88" s="132"/>
      <c r="T88" s="132"/>
      <c r="U88" s="132"/>
      <c r="V88" s="132"/>
      <c r="W88" s="132"/>
      <c r="X88" s="132"/>
      <c r="Y88" s="132"/>
      <c r="Z88" s="132"/>
      <c r="AA88" s="132"/>
      <c r="AB88" s="132"/>
      <c r="AC88" s="155">
        <f t="shared" si="102"/>
        <v>0</v>
      </c>
      <c r="AD88" s="149">
        <f t="shared" si="103"/>
        <v>1</v>
      </c>
      <c r="AE88" s="155" t="str">
        <f t="shared" si="104"/>
        <v>3 - Moderado</v>
      </c>
      <c r="AF88" s="149">
        <f t="shared" si="105"/>
        <v>0.6</v>
      </c>
      <c r="AG88" s="156" t="str">
        <f t="shared" si="191"/>
        <v/>
      </c>
      <c r="AH88" s="149">
        <f t="shared" si="106"/>
        <v>0.6</v>
      </c>
      <c r="AI88" s="133"/>
      <c r="AJ88" s="133"/>
      <c r="AK88" s="133"/>
      <c r="AL88" s="133"/>
      <c r="AM88" s="134"/>
      <c r="AN88" s="164"/>
      <c r="AO88" s="164"/>
      <c r="AP88" s="134"/>
      <c r="AQ88" s="134"/>
      <c r="AR88" s="164"/>
      <c r="AS88" s="164"/>
      <c r="AT88" s="134"/>
      <c r="AU88" s="134"/>
      <c r="AV88" s="164"/>
      <c r="AW88" s="164"/>
      <c r="AX88" s="134"/>
      <c r="AY88" s="134"/>
      <c r="AZ88" s="164"/>
      <c r="BA88" s="164"/>
      <c r="BB88" s="134"/>
      <c r="BC88" s="134"/>
      <c r="BD88" s="164"/>
      <c r="BE88" s="164"/>
      <c r="BF88" s="134"/>
      <c r="BG88" s="134"/>
      <c r="BH88" s="164"/>
      <c r="BI88" s="164"/>
      <c r="BJ88" s="134"/>
      <c r="BK88" s="134"/>
      <c r="BL88" s="164"/>
      <c r="BM88" s="164"/>
      <c r="BN88" s="134"/>
      <c r="BO88" s="134"/>
      <c r="BP88" s="164"/>
      <c r="BQ88" s="164"/>
      <c r="BR88" s="134"/>
      <c r="BS88" s="134"/>
      <c r="BT88" s="164"/>
      <c r="BU88" s="164"/>
      <c r="BV88" s="134"/>
      <c r="BW88" s="134"/>
      <c r="BX88" s="164"/>
      <c r="BY88" s="164"/>
      <c r="BZ88" s="134"/>
      <c r="CA88" s="134"/>
      <c r="CB88" s="164"/>
      <c r="CC88" s="164"/>
      <c r="CD88" s="134"/>
      <c r="CE88" s="134"/>
      <c r="CF88" s="164"/>
      <c r="CG88" s="164"/>
      <c r="CH88" s="134"/>
      <c r="CI88" s="164"/>
      <c r="CJ88" s="164"/>
      <c r="CK88" s="134"/>
      <c r="CL88" s="159" t="str">
        <f t="shared" si="192"/>
        <v>5 - Muy Alta</v>
      </c>
      <c r="CM88" s="165">
        <f t="shared" si="107"/>
        <v>1</v>
      </c>
      <c r="CN88" s="159" t="str">
        <f t="shared" si="193"/>
        <v>3 - Moderado</v>
      </c>
      <c r="CO88" s="165">
        <f t="shared" si="194"/>
        <v>0.6</v>
      </c>
      <c r="CP88" s="145" t="str">
        <f t="shared" si="108"/>
        <v>ALTO</v>
      </c>
      <c r="CQ88" s="149">
        <f t="shared" si="195"/>
        <v>0.6</v>
      </c>
      <c r="CR88" s="188"/>
      <c r="CS88" s="145">
        <f t="shared" si="196"/>
        <v>5</v>
      </c>
      <c r="CT88" s="134"/>
      <c r="CU88" s="188"/>
      <c r="CV88" s="188"/>
      <c r="CW88" s="158"/>
      <c r="CX88" s="160">
        <f t="shared" si="109"/>
        <v>0</v>
      </c>
      <c r="CY88" s="161">
        <f t="shared" si="197"/>
        <v>3</v>
      </c>
      <c r="CZ88" s="160" t="str">
        <f t="shared" si="198"/>
        <v>Moderado</v>
      </c>
      <c r="DA88" s="153">
        <f t="shared" si="199"/>
        <v>0.6</v>
      </c>
      <c r="DB88" s="154">
        <f t="shared" si="200"/>
        <v>0</v>
      </c>
      <c r="DC88" s="154">
        <f t="shared" si="110"/>
        <v>0</v>
      </c>
      <c r="DD88" s="160">
        <f t="shared" si="201"/>
        <v>0</v>
      </c>
      <c r="DE88" s="273">
        <f t="shared" si="111"/>
        <v>5</v>
      </c>
      <c r="DF88" s="187">
        <f t="shared" si="112"/>
        <v>1</v>
      </c>
      <c r="DG88" s="273">
        <f t="shared" si="202"/>
        <v>3</v>
      </c>
      <c r="DH88" s="273"/>
      <c r="DI88" s="187">
        <f t="shared" si="113"/>
        <v>0.6</v>
      </c>
      <c r="DJ88" s="154">
        <f t="shared" si="114"/>
        <v>0</v>
      </c>
      <c r="DK88" s="154">
        <f t="shared" si="115"/>
        <v>0</v>
      </c>
      <c r="DL88" s="160">
        <f t="shared" si="116"/>
        <v>0</v>
      </c>
      <c r="DM88" s="273">
        <f t="shared" si="117"/>
        <v>5</v>
      </c>
      <c r="DN88" s="187">
        <f t="shared" si="118"/>
        <v>1</v>
      </c>
      <c r="DO88" s="273">
        <f t="shared" si="119"/>
        <v>3</v>
      </c>
      <c r="DP88" s="187">
        <f t="shared" si="120"/>
        <v>0.6</v>
      </c>
      <c r="DQ88" s="154">
        <f t="shared" si="121"/>
        <v>0</v>
      </c>
      <c r="DR88" s="154">
        <f t="shared" si="122"/>
        <v>0</v>
      </c>
      <c r="DS88" s="160">
        <f t="shared" si="123"/>
        <v>0</v>
      </c>
      <c r="DT88" s="273">
        <f t="shared" si="124"/>
        <v>5</v>
      </c>
      <c r="DU88" s="187">
        <f t="shared" si="125"/>
        <v>1</v>
      </c>
      <c r="DV88" s="273">
        <f t="shared" si="126"/>
        <v>3</v>
      </c>
      <c r="DW88" s="187">
        <f t="shared" si="127"/>
        <v>0.6</v>
      </c>
      <c r="DX88" s="154">
        <f t="shared" si="128"/>
        <v>0</v>
      </c>
      <c r="DY88" s="154">
        <f t="shared" si="129"/>
        <v>0</v>
      </c>
      <c r="DZ88" s="160">
        <f t="shared" si="130"/>
        <v>0</v>
      </c>
      <c r="EA88" s="273">
        <f t="shared" si="131"/>
        <v>5</v>
      </c>
      <c r="EB88" s="187">
        <f t="shared" si="132"/>
        <v>1</v>
      </c>
      <c r="EC88" s="273">
        <f t="shared" si="133"/>
        <v>3</v>
      </c>
      <c r="ED88" s="187">
        <f t="shared" si="134"/>
        <v>0.6</v>
      </c>
      <c r="EE88" s="154">
        <f t="shared" si="135"/>
        <v>0</v>
      </c>
      <c r="EF88" s="154">
        <f t="shared" si="136"/>
        <v>0</v>
      </c>
      <c r="EG88" s="160">
        <f t="shared" si="137"/>
        <v>0</v>
      </c>
      <c r="EH88" s="273">
        <f t="shared" si="138"/>
        <v>5</v>
      </c>
      <c r="EI88" s="187">
        <f t="shared" si="139"/>
        <v>1</v>
      </c>
      <c r="EJ88" s="273">
        <f t="shared" si="140"/>
        <v>3</v>
      </c>
      <c r="EK88" s="187">
        <f t="shared" si="141"/>
        <v>0.6</v>
      </c>
      <c r="EL88" s="154">
        <f t="shared" si="142"/>
        <v>0</v>
      </c>
      <c r="EM88" s="154">
        <f t="shared" si="143"/>
        <v>0</v>
      </c>
      <c r="EN88" s="160">
        <f t="shared" si="144"/>
        <v>0</v>
      </c>
      <c r="EO88" s="273">
        <f t="shared" si="145"/>
        <v>5</v>
      </c>
      <c r="EP88" s="187">
        <f t="shared" si="146"/>
        <v>1</v>
      </c>
      <c r="EQ88" s="273">
        <f t="shared" si="147"/>
        <v>3</v>
      </c>
      <c r="ER88" s="187">
        <f t="shared" si="148"/>
        <v>0.6</v>
      </c>
      <c r="ES88" s="154">
        <f t="shared" si="149"/>
        <v>0</v>
      </c>
      <c r="ET88" s="154">
        <f t="shared" si="150"/>
        <v>0</v>
      </c>
      <c r="EU88" s="160">
        <f t="shared" si="151"/>
        <v>0</v>
      </c>
      <c r="EV88" s="273">
        <f t="shared" si="152"/>
        <v>5</v>
      </c>
      <c r="EW88" s="187">
        <f t="shared" si="153"/>
        <v>1</v>
      </c>
      <c r="EX88" s="273">
        <f t="shared" si="154"/>
        <v>3</v>
      </c>
      <c r="EY88" s="187">
        <f t="shared" si="155"/>
        <v>0.6</v>
      </c>
      <c r="EZ88" s="154">
        <f t="shared" si="156"/>
        <v>0</v>
      </c>
      <c r="FA88" s="154">
        <f t="shared" si="157"/>
        <v>0</v>
      </c>
      <c r="FB88" s="160">
        <f t="shared" si="158"/>
        <v>0</v>
      </c>
      <c r="FC88" s="273">
        <f t="shared" si="159"/>
        <v>5</v>
      </c>
      <c r="FD88" s="187">
        <f t="shared" si="160"/>
        <v>1</v>
      </c>
      <c r="FE88" s="273">
        <f t="shared" si="161"/>
        <v>3</v>
      </c>
      <c r="FF88" s="187">
        <f t="shared" si="162"/>
        <v>0.6</v>
      </c>
      <c r="FG88" s="154">
        <f t="shared" si="163"/>
        <v>0</v>
      </c>
      <c r="FH88" s="154">
        <f t="shared" si="164"/>
        <v>0</v>
      </c>
      <c r="FI88" s="160">
        <f t="shared" si="165"/>
        <v>0</v>
      </c>
      <c r="FJ88" s="273">
        <f t="shared" si="166"/>
        <v>5</v>
      </c>
      <c r="FK88" s="187">
        <f t="shared" si="167"/>
        <v>1</v>
      </c>
      <c r="FL88" s="273">
        <f t="shared" si="168"/>
        <v>3</v>
      </c>
      <c r="FM88" s="187">
        <f t="shared" si="169"/>
        <v>0.6</v>
      </c>
      <c r="FN88" s="154">
        <f t="shared" si="170"/>
        <v>0</v>
      </c>
      <c r="FO88" s="154">
        <f t="shared" si="171"/>
        <v>0</v>
      </c>
      <c r="FP88" s="160">
        <f t="shared" si="172"/>
        <v>0</v>
      </c>
      <c r="FQ88" s="273">
        <f t="shared" si="173"/>
        <v>5</v>
      </c>
      <c r="FR88" s="187">
        <f t="shared" si="174"/>
        <v>1</v>
      </c>
      <c r="FS88" s="273">
        <f t="shared" si="175"/>
        <v>3</v>
      </c>
      <c r="FT88" s="187">
        <f t="shared" si="176"/>
        <v>0.6</v>
      </c>
      <c r="FU88" s="154">
        <f t="shared" si="177"/>
        <v>0</v>
      </c>
      <c r="FV88" s="154">
        <f t="shared" si="178"/>
        <v>0</v>
      </c>
      <c r="FW88" s="160">
        <f t="shared" si="179"/>
        <v>0</v>
      </c>
      <c r="FX88" s="273">
        <f t="shared" si="180"/>
        <v>5</v>
      </c>
      <c r="FY88" s="187">
        <f t="shared" si="181"/>
        <v>1</v>
      </c>
      <c r="FZ88" s="273">
        <f t="shared" si="182"/>
        <v>3</v>
      </c>
      <c r="GA88" s="187">
        <f t="shared" si="183"/>
        <v>0.6</v>
      </c>
      <c r="GB88" s="154">
        <f t="shared" si="184"/>
        <v>0</v>
      </c>
      <c r="GC88" s="154">
        <f t="shared" si="185"/>
        <v>0</v>
      </c>
      <c r="GD88" s="160">
        <f t="shared" si="186"/>
        <v>0</v>
      </c>
      <c r="GE88" s="273">
        <f t="shared" si="187"/>
        <v>5</v>
      </c>
      <c r="GF88" s="187">
        <f t="shared" si="188"/>
        <v>1</v>
      </c>
      <c r="GG88" s="273">
        <f t="shared" si="189"/>
        <v>3</v>
      </c>
      <c r="GH88" s="187">
        <f t="shared" si="190"/>
        <v>0.6</v>
      </c>
      <c r="GI88" s="187">
        <f t="shared" si="203"/>
        <v>0.6</v>
      </c>
      <c r="GJ88" s="157"/>
    </row>
    <row r="89" spans="1:192" ht="37.799999999999997" customHeight="1" x14ac:dyDescent="0.2">
      <c r="A89" s="148">
        <v>81</v>
      </c>
      <c r="B89" s="133"/>
      <c r="C89" s="133"/>
      <c r="D89" s="274"/>
      <c r="E89" s="133"/>
      <c r="F89" s="275"/>
      <c r="G89" s="133"/>
      <c r="H89" s="133" t="s">
        <v>455</v>
      </c>
      <c r="I89" s="132"/>
      <c r="J89" s="132"/>
      <c r="K89" s="132"/>
      <c r="L89" s="132"/>
      <c r="M89" s="132"/>
      <c r="N89" s="132"/>
      <c r="O89" s="132"/>
      <c r="P89" s="132"/>
      <c r="Q89" s="132"/>
      <c r="R89" s="132"/>
      <c r="S89" s="132"/>
      <c r="T89" s="132"/>
      <c r="U89" s="132"/>
      <c r="V89" s="132"/>
      <c r="W89" s="132"/>
      <c r="X89" s="132"/>
      <c r="Y89" s="132"/>
      <c r="Z89" s="132"/>
      <c r="AA89" s="132"/>
      <c r="AB89" s="132"/>
      <c r="AC89" s="155">
        <f t="shared" si="102"/>
        <v>0</v>
      </c>
      <c r="AD89" s="149">
        <f t="shared" si="103"/>
        <v>1</v>
      </c>
      <c r="AE89" s="155" t="str">
        <f t="shared" si="104"/>
        <v>3 - Moderado</v>
      </c>
      <c r="AF89" s="149">
        <f t="shared" si="105"/>
        <v>0.6</v>
      </c>
      <c r="AG89" s="156" t="str">
        <f t="shared" si="191"/>
        <v/>
      </c>
      <c r="AH89" s="149">
        <f t="shared" si="106"/>
        <v>0.6</v>
      </c>
      <c r="AI89" s="133"/>
      <c r="AJ89" s="133"/>
      <c r="AK89" s="133"/>
      <c r="AL89" s="133"/>
      <c r="AM89" s="134"/>
      <c r="AN89" s="164"/>
      <c r="AO89" s="164"/>
      <c r="AP89" s="134"/>
      <c r="AQ89" s="134"/>
      <c r="AR89" s="164"/>
      <c r="AS89" s="164"/>
      <c r="AT89" s="134"/>
      <c r="AU89" s="134"/>
      <c r="AV89" s="164"/>
      <c r="AW89" s="164"/>
      <c r="AX89" s="134"/>
      <c r="AY89" s="134"/>
      <c r="AZ89" s="164"/>
      <c r="BA89" s="164"/>
      <c r="BB89" s="134"/>
      <c r="BC89" s="134"/>
      <c r="BD89" s="164"/>
      <c r="BE89" s="164"/>
      <c r="BF89" s="134"/>
      <c r="BG89" s="134"/>
      <c r="BH89" s="164"/>
      <c r="BI89" s="164"/>
      <c r="BJ89" s="134"/>
      <c r="BK89" s="134"/>
      <c r="BL89" s="164"/>
      <c r="BM89" s="164"/>
      <c r="BN89" s="134"/>
      <c r="BO89" s="134"/>
      <c r="BP89" s="164"/>
      <c r="BQ89" s="164"/>
      <c r="BR89" s="134"/>
      <c r="BS89" s="134"/>
      <c r="BT89" s="164"/>
      <c r="BU89" s="164"/>
      <c r="BV89" s="134"/>
      <c r="BW89" s="134"/>
      <c r="BX89" s="164"/>
      <c r="BY89" s="164"/>
      <c r="BZ89" s="134"/>
      <c r="CA89" s="134"/>
      <c r="CB89" s="164"/>
      <c r="CC89" s="164"/>
      <c r="CD89" s="134"/>
      <c r="CE89" s="134"/>
      <c r="CF89" s="164"/>
      <c r="CG89" s="164"/>
      <c r="CH89" s="134"/>
      <c r="CI89" s="164"/>
      <c r="CJ89" s="164"/>
      <c r="CK89" s="134"/>
      <c r="CL89" s="159" t="str">
        <f t="shared" si="192"/>
        <v>5 - Muy Alta</v>
      </c>
      <c r="CM89" s="165">
        <f t="shared" si="107"/>
        <v>1</v>
      </c>
      <c r="CN89" s="159" t="str">
        <f t="shared" si="193"/>
        <v>3 - Moderado</v>
      </c>
      <c r="CO89" s="165">
        <f t="shared" si="194"/>
        <v>0.6</v>
      </c>
      <c r="CP89" s="145" t="str">
        <f t="shared" si="108"/>
        <v>ALTO</v>
      </c>
      <c r="CQ89" s="149">
        <f t="shared" si="195"/>
        <v>0.6</v>
      </c>
      <c r="CR89" s="188"/>
      <c r="CS89" s="145">
        <f t="shared" si="196"/>
        <v>5</v>
      </c>
      <c r="CT89" s="134"/>
      <c r="CU89" s="188"/>
      <c r="CV89" s="188"/>
      <c r="CW89" s="158"/>
      <c r="CX89" s="160">
        <f t="shared" si="109"/>
        <v>0</v>
      </c>
      <c r="CY89" s="161">
        <f t="shared" si="197"/>
        <v>3</v>
      </c>
      <c r="CZ89" s="160" t="str">
        <f t="shared" si="198"/>
        <v>Moderado</v>
      </c>
      <c r="DA89" s="153">
        <f t="shared" si="199"/>
        <v>0.6</v>
      </c>
      <c r="DB89" s="154">
        <f t="shared" si="200"/>
        <v>0</v>
      </c>
      <c r="DC89" s="154">
        <f t="shared" si="110"/>
        <v>0</v>
      </c>
      <c r="DD89" s="160">
        <f t="shared" si="201"/>
        <v>0</v>
      </c>
      <c r="DE89" s="273">
        <f t="shared" si="111"/>
        <v>5</v>
      </c>
      <c r="DF89" s="187">
        <f t="shared" si="112"/>
        <v>1</v>
      </c>
      <c r="DG89" s="273">
        <f t="shared" si="202"/>
        <v>3</v>
      </c>
      <c r="DH89" s="273"/>
      <c r="DI89" s="187">
        <f t="shared" si="113"/>
        <v>0.6</v>
      </c>
      <c r="DJ89" s="154">
        <f t="shared" si="114"/>
        <v>0</v>
      </c>
      <c r="DK89" s="154">
        <f t="shared" si="115"/>
        <v>0</v>
      </c>
      <c r="DL89" s="160">
        <f t="shared" si="116"/>
        <v>0</v>
      </c>
      <c r="DM89" s="273">
        <f t="shared" si="117"/>
        <v>5</v>
      </c>
      <c r="DN89" s="187">
        <f t="shared" si="118"/>
        <v>1</v>
      </c>
      <c r="DO89" s="273">
        <f t="shared" si="119"/>
        <v>3</v>
      </c>
      <c r="DP89" s="187">
        <f t="shared" si="120"/>
        <v>0.6</v>
      </c>
      <c r="DQ89" s="154">
        <f t="shared" si="121"/>
        <v>0</v>
      </c>
      <c r="DR89" s="154">
        <f t="shared" si="122"/>
        <v>0</v>
      </c>
      <c r="DS89" s="160">
        <f t="shared" si="123"/>
        <v>0</v>
      </c>
      <c r="DT89" s="273">
        <f t="shared" si="124"/>
        <v>5</v>
      </c>
      <c r="DU89" s="187">
        <f t="shared" si="125"/>
        <v>1</v>
      </c>
      <c r="DV89" s="273">
        <f t="shared" si="126"/>
        <v>3</v>
      </c>
      <c r="DW89" s="187">
        <f t="shared" si="127"/>
        <v>0.6</v>
      </c>
      <c r="DX89" s="154">
        <f t="shared" si="128"/>
        <v>0</v>
      </c>
      <c r="DY89" s="154">
        <f t="shared" si="129"/>
        <v>0</v>
      </c>
      <c r="DZ89" s="160">
        <f t="shared" si="130"/>
        <v>0</v>
      </c>
      <c r="EA89" s="273">
        <f t="shared" si="131"/>
        <v>5</v>
      </c>
      <c r="EB89" s="187">
        <f t="shared" si="132"/>
        <v>1</v>
      </c>
      <c r="EC89" s="273">
        <f t="shared" si="133"/>
        <v>3</v>
      </c>
      <c r="ED89" s="187">
        <f t="shared" si="134"/>
        <v>0.6</v>
      </c>
      <c r="EE89" s="154">
        <f t="shared" si="135"/>
        <v>0</v>
      </c>
      <c r="EF89" s="154">
        <f t="shared" si="136"/>
        <v>0</v>
      </c>
      <c r="EG89" s="160">
        <f t="shared" si="137"/>
        <v>0</v>
      </c>
      <c r="EH89" s="273">
        <f t="shared" si="138"/>
        <v>5</v>
      </c>
      <c r="EI89" s="187">
        <f t="shared" si="139"/>
        <v>1</v>
      </c>
      <c r="EJ89" s="273">
        <f t="shared" si="140"/>
        <v>3</v>
      </c>
      <c r="EK89" s="187">
        <f t="shared" si="141"/>
        <v>0.6</v>
      </c>
      <c r="EL89" s="154">
        <f t="shared" si="142"/>
        <v>0</v>
      </c>
      <c r="EM89" s="154">
        <f t="shared" si="143"/>
        <v>0</v>
      </c>
      <c r="EN89" s="160">
        <f t="shared" si="144"/>
        <v>0</v>
      </c>
      <c r="EO89" s="273">
        <f t="shared" si="145"/>
        <v>5</v>
      </c>
      <c r="EP89" s="187">
        <f t="shared" si="146"/>
        <v>1</v>
      </c>
      <c r="EQ89" s="273">
        <f t="shared" si="147"/>
        <v>3</v>
      </c>
      <c r="ER89" s="187">
        <f t="shared" si="148"/>
        <v>0.6</v>
      </c>
      <c r="ES89" s="154">
        <f t="shared" si="149"/>
        <v>0</v>
      </c>
      <c r="ET89" s="154">
        <f t="shared" si="150"/>
        <v>0</v>
      </c>
      <c r="EU89" s="160">
        <f t="shared" si="151"/>
        <v>0</v>
      </c>
      <c r="EV89" s="273">
        <f t="shared" si="152"/>
        <v>5</v>
      </c>
      <c r="EW89" s="187">
        <f t="shared" si="153"/>
        <v>1</v>
      </c>
      <c r="EX89" s="273">
        <f t="shared" si="154"/>
        <v>3</v>
      </c>
      <c r="EY89" s="187">
        <f t="shared" si="155"/>
        <v>0.6</v>
      </c>
      <c r="EZ89" s="154">
        <f t="shared" si="156"/>
        <v>0</v>
      </c>
      <c r="FA89" s="154">
        <f t="shared" si="157"/>
        <v>0</v>
      </c>
      <c r="FB89" s="160">
        <f t="shared" si="158"/>
        <v>0</v>
      </c>
      <c r="FC89" s="273">
        <f t="shared" si="159"/>
        <v>5</v>
      </c>
      <c r="FD89" s="187">
        <f t="shared" si="160"/>
        <v>1</v>
      </c>
      <c r="FE89" s="273">
        <f t="shared" si="161"/>
        <v>3</v>
      </c>
      <c r="FF89" s="187">
        <f t="shared" si="162"/>
        <v>0.6</v>
      </c>
      <c r="FG89" s="154">
        <f t="shared" si="163"/>
        <v>0</v>
      </c>
      <c r="FH89" s="154">
        <f t="shared" si="164"/>
        <v>0</v>
      </c>
      <c r="FI89" s="160">
        <f t="shared" si="165"/>
        <v>0</v>
      </c>
      <c r="FJ89" s="273">
        <f t="shared" si="166"/>
        <v>5</v>
      </c>
      <c r="FK89" s="187">
        <f t="shared" si="167"/>
        <v>1</v>
      </c>
      <c r="FL89" s="273">
        <f t="shared" si="168"/>
        <v>3</v>
      </c>
      <c r="FM89" s="187">
        <f t="shared" si="169"/>
        <v>0.6</v>
      </c>
      <c r="FN89" s="154">
        <f t="shared" si="170"/>
        <v>0</v>
      </c>
      <c r="FO89" s="154">
        <f t="shared" si="171"/>
        <v>0</v>
      </c>
      <c r="FP89" s="160">
        <f t="shared" si="172"/>
        <v>0</v>
      </c>
      <c r="FQ89" s="273">
        <f t="shared" si="173"/>
        <v>5</v>
      </c>
      <c r="FR89" s="187">
        <f t="shared" si="174"/>
        <v>1</v>
      </c>
      <c r="FS89" s="273">
        <f t="shared" si="175"/>
        <v>3</v>
      </c>
      <c r="FT89" s="187">
        <f t="shared" si="176"/>
        <v>0.6</v>
      </c>
      <c r="FU89" s="154">
        <f t="shared" si="177"/>
        <v>0</v>
      </c>
      <c r="FV89" s="154">
        <f t="shared" si="178"/>
        <v>0</v>
      </c>
      <c r="FW89" s="160">
        <f t="shared" si="179"/>
        <v>0</v>
      </c>
      <c r="FX89" s="273">
        <f t="shared" si="180"/>
        <v>5</v>
      </c>
      <c r="FY89" s="187">
        <f t="shared" si="181"/>
        <v>1</v>
      </c>
      <c r="FZ89" s="273">
        <f t="shared" si="182"/>
        <v>3</v>
      </c>
      <c r="GA89" s="187">
        <f t="shared" si="183"/>
        <v>0.6</v>
      </c>
      <c r="GB89" s="154">
        <f t="shared" si="184"/>
        <v>0</v>
      </c>
      <c r="GC89" s="154">
        <f t="shared" si="185"/>
        <v>0</v>
      </c>
      <c r="GD89" s="160">
        <f t="shared" si="186"/>
        <v>0</v>
      </c>
      <c r="GE89" s="273">
        <f t="shared" si="187"/>
        <v>5</v>
      </c>
      <c r="GF89" s="187">
        <f t="shared" si="188"/>
        <v>1</v>
      </c>
      <c r="GG89" s="273">
        <f t="shared" si="189"/>
        <v>3</v>
      </c>
      <c r="GH89" s="187">
        <f t="shared" si="190"/>
        <v>0.6</v>
      </c>
      <c r="GI89" s="187">
        <f t="shared" si="203"/>
        <v>0.6</v>
      </c>
      <c r="GJ89" s="157"/>
    </row>
    <row r="90" spans="1:192" ht="37.799999999999997" customHeight="1" x14ac:dyDescent="0.2">
      <c r="A90" s="148">
        <v>82</v>
      </c>
      <c r="B90" s="133"/>
      <c r="C90" s="133"/>
      <c r="D90" s="274"/>
      <c r="E90" s="133"/>
      <c r="F90" s="275"/>
      <c r="G90" s="133"/>
      <c r="H90" s="133" t="s">
        <v>455</v>
      </c>
      <c r="I90" s="132"/>
      <c r="J90" s="132"/>
      <c r="K90" s="132"/>
      <c r="L90" s="132"/>
      <c r="M90" s="132"/>
      <c r="N90" s="132"/>
      <c r="O90" s="132"/>
      <c r="P90" s="132"/>
      <c r="Q90" s="132"/>
      <c r="R90" s="132"/>
      <c r="S90" s="132"/>
      <c r="T90" s="132"/>
      <c r="U90" s="132"/>
      <c r="V90" s="132"/>
      <c r="W90" s="132"/>
      <c r="X90" s="132"/>
      <c r="Y90" s="132"/>
      <c r="Z90" s="132"/>
      <c r="AA90" s="132"/>
      <c r="AB90" s="132"/>
      <c r="AC90" s="155">
        <f t="shared" si="102"/>
        <v>0</v>
      </c>
      <c r="AD90" s="149">
        <f t="shared" si="103"/>
        <v>1</v>
      </c>
      <c r="AE90" s="155" t="str">
        <f t="shared" si="104"/>
        <v>3 - Moderado</v>
      </c>
      <c r="AF90" s="149">
        <f t="shared" si="105"/>
        <v>0.6</v>
      </c>
      <c r="AG90" s="156" t="str">
        <f t="shared" si="191"/>
        <v/>
      </c>
      <c r="AH90" s="149">
        <f t="shared" si="106"/>
        <v>0.6</v>
      </c>
      <c r="AI90" s="133"/>
      <c r="AJ90" s="133"/>
      <c r="AK90" s="133"/>
      <c r="AL90" s="133"/>
      <c r="AM90" s="134"/>
      <c r="AN90" s="164"/>
      <c r="AO90" s="164"/>
      <c r="AP90" s="134"/>
      <c r="AQ90" s="134"/>
      <c r="AR90" s="164"/>
      <c r="AS90" s="164"/>
      <c r="AT90" s="134"/>
      <c r="AU90" s="134"/>
      <c r="AV90" s="164"/>
      <c r="AW90" s="164"/>
      <c r="AX90" s="134"/>
      <c r="AY90" s="134"/>
      <c r="AZ90" s="164"/>
      <c r="BA90" s="164"/>
      <c r="BB90" s="134"/>
      <c r="BC90" s="134"/>
      <c r="BD90" s="164"/>
      <c r="BE90" s="164"/>
      <c r="BF90" s="134"/>
      <c r="BG90" s="134"/>
      <c r="BH90" s="164"/>
      <c r="BI90" s="164"/>
      <c r="BJ90" s="134"/>
      <c r="BK90" s="134"/>
      <c r="BL90" s="164"/>
      <c r="BM90" s="164"/>
      <c r="BN90" s="134"/>
      <c r="BO90" s="134"/>
      <c r="BP90" s="164"/>
      <c r="BQ90" s="164"/>
      <c r="BR90" s="134"/>
      <c r="BS90" s="134"/>
      <c r="BT90" s="164"/>
      <c r="BU90" s="164"/>
      <c r="BV90" s="134"/>
      <c r="BW90" s="134"/>
      <c r="BX90" s="164"/>
      <c r="BY90" s="164"/>
      <c r="BZ90" s="134"/>
      <c r="CA90" s="134"/>
      <c r="CB90" s="164"/>
      <c r="CC90" s="164"/>
      <c r="CD90" s="134"/>
      <c r="CE90" s="134"/>
      <c r="CF90" s="164"/>
      <c r="CG90" s="164"/>
      <c r="CH90" s="134"/>
      <c r="CI90" s="164"/>
      <c r="CJ90" s="164"/>
      <c r="CK90" s="134"/>
      <c r="CL90" s="159" t="str">
        <f t="shared" si="192"/>
        <v>5 - Muy Alta</v>
      </c>
      <c r="CM90" s="165">
        <f t="shared" si="107"/>
        <v>1</v>
      </c>
      <c r="CN90" s="159" t="str">
        <f t="shared" si="193"/>
        <v>3 - Moderado</v>
      </c>
      <c r="CO90" s="165">
        <f t="shared" si="194"/>
        <v>0.6</v>
      </c>
      <c r="CP90" s="145" t="str">
        <f t="shared" si="108"/>
        <v>ALTO</v>
      </c>
      <c r="CQ90" s="149">
        <f t="shared" si="195"/>
        <v>0.6</v>
      </c>
      <c r="CR90" s="188"/>
      <c r="CS90" s="145">
        <f t="shared" si="196"/>
        <v>5</v>
      </c>
      <c r="CT90" s="134"/>
      <c r="CU90" s="188"/>
      <c r="CV90" s="188"/>
      <c r="CW90" s="158"/>
      <c r="CX90" s="160">
        <f t="shared" si="109"/>
        <v>0</v>
      </c>
      <c r="CY90" s="161">
        <f t="shared" si="197"/>
        <v>3</v>
      </c>
      <c r="CZ90" s="160" t="str">
        <f t="shared" si="198"/>
        <v>Moderado</v>
      </c>
      <c r="DA90" s="153">
        <f t="shared" si="199"/>
        <v>0.6</v>
      </c>
      <c r="DB90" s="154">
        <f t="shared" si="200"/>
        <v>0</v>
      </c>
      <c r="DC90" s="154">
        <f t="shared" si="110"/>
        <v>0</v>
      </c>
      <c r="DD90" s="160">
        <f t="shared" si="201"/>
        <v>0</v>
      </c>
      <c r="DE90" s="273">
        <f t="shared" si="111"/>
        <v>5</v>
      </c>
      <c r="DF90" s="187">
        <f t="shared" si="112"/>
        <v>1</v>
      </c>
      <c r="DG90" s="273">
        <f t="shared" si="202"/>
        <v>3</v>
      </c>
      <c r="DH90" s="273"/>
      <c r="DI90" s="187">
        <f t="shared" si="113"/>
        <v>0.6</v>
      </c>
      <c r="DJ90" s="154">
        <f t="shared" si="114"/>
        <v>0</v>
      </c>
      <c r="DK90" s="154">
        <f t="shared" si="115"/>
        <v>0</v>
      </c>
      <c r="DL90" s="160">
        <f t="shared" si="116"/>
        <v>0</v>
      </c>
      <c r="DM90" s="273">
        <f t="shared" si="117"/>
        <v>5</v>
      </c>
      <c r="DN90" s="187">
        <f t="shared" si="118"/>
        <v>1</v>
      </c>
      <c r="DO90" s="273">
        <f t="shared" si="119"/>
        <v>3</v>
      </c>
      <c r="DP90" s="187">
        <f t="shared" si="120"/>
        <v>0.6</v>
      </c>
      <c r="DQ90" s="154">
        <f t="shared" si="121"/>
        <v>0</v>
      </c>
      <c r="DR90" s="154">
        <f t="shared" si="122"/>
        <v>0</v>
      </c>
      <c r="DS90" s="160">
        <f t="shared" si="123"/>
        <v>0</v>
      </c>
      <c r="DT90" s="273">
        <f t="shared" si="124"/>
        <v>5</v>
      </c>
      <c r="DU90" s="187">
        <f t="shared" si="125"/>
        <v>1</v>
      </c>
      <c r="DV90" s="273">
        <f t="shared" si="126"/>
        <v>3</v>
      </c>
      <c r="DW90" s="187">
        <f t="shared" si="127"/>
        <v>0.6</v>
      </c>
      <c r="DX90" s="154">
        <f t="shared" si="128"/>
        <v>0</v>
      </c>
      <c r="DY90" s="154">
        <f t="shared" si="129"/>
        <v>0</v>
      </c>
      <c r="DZ90" s="160">
        <f t="shared" si="130"/>
        <v>0</v>
      </c>
      <c r="EA90" s="273">
        <f t="shared" si="131"/>
        <v>5</v>
      </c>
      <c r="EB90" s="187">
        <f t="shared" si="132"/>
        <v>1</v>
      </c>
      <c r="EC90" s="273">
        <f t="shared" si="133"/>
        <v>3</v>
      </c>
      <c r="ED90" s="187">
        <f t="shared" si="134"/>
        <v>0.6</v>
      </c>
      <c r="EE90" s="154">
        <f t="shared" si="135"/>
        <v>0</v>
      </c>
      <c r="EF90" s="154">
        <f t="shared" si="136"/>
        <v>0</v>
      </c>
      <c r="EG90" s="160">
        <f t="shared" si="137"/>
        <v>0</v>
      </c>
      <c r="EH90" s="273">
        <f t="shared" si="138"/>
        <v>5</v>
      </c>
      <c r="EI90" s="187">
        <f t="shared" si="139"/>
        <v>1</v>
      </c>
      <c r="EJ90" s="273">
        <f t="shared" si="140"/>
        <v>3</v>
      </c>
      <c r="EK90" s="187">
        <f t="shared" si="141"/>
        <v>0.6</v>
      </c>
      <c r="EL90" s="154">
        <f t="shared" si="142"/>
        <v>0</v>
      </c>
      <c r="EM90" s="154">
        <f t="shared" si="143"/>
        <v>0</v>
      </c>
      <c r="EN90" s="160">
        <f t="shared" si="144"/>
        <v>0</v>
      </c>
      <c r="EO90" s="273">
        <f t="shared" si="145"/>
        <v>5</v>
      </c>
      <c r="EP90" s="187">
        <f t="shared" si="146"/>
        <v>1</v>
      </c>
      <c r="EQ90" s="273">
        <f t="shared" si="147"/>
        <v>3</v>
      </c>
      <c r="ER90" s="187">
        <f t="shared" si="148"/>
        <v>0.6</v>
      </c>
      <c r="ES90" s="154">
        <f t="shared" si="149"/>
        <v>0</v>
      </c>
      <c r="ET90" s="154">
        <f t="shared" si="150"/>
        <v>0</v>
      </c>
      <c r="EU90" s="160">
        <f t="shared" si="151"/>
        <v>0</v>
      </c>
      <c r="EV90" s="273">
        <f t="shared" si="152"/>
        <v>5</v>
      </c>
      <c r="EW90" s="187">
        <f t="shared" si="153"/>
        <v>1</v>
      </c>
      <c r="EX90" s="273">
        <f t="shared" si="154"/>
        <v>3</v>
      </c>
      <c r="EY90" s="187">
        <f t="shared" si="155"/>
        <v>0.6</v>
      </c>
      <c r="EZ90" s="154">
        <f t="shared" si="156"/>
        <v>0</v>
      </c>
      <c r="FA90" s="154">
        <f t="shared" si="157"/>
        <v>0</v>
      </c>
      <c r="FB90" s="160">
        <f t="shared" si="158"/>
        <v>0</v>
      </c>
      <c r="FC90" s="273">
        <f t="shared" si="159"/>
        <v>5</v>
      </c>
      <c r="FD90" s="187">
        <f t="shared" si="160"/>
        <v>1</v>
      </c>
      <c r="FE90" s="273">
        <f t="shared" si="161"/>
        <v>3</v>
      </c>
      <c r="FF90" s="187">
        <f t="shared" si="162"/>
        <v>0.6</v>
      </c>
      <c r="FG90" s="154">
        <f t="shared" si="163"/>
        <v>0</v>
      </c>
      <c r="FH90" s="154">
        <f t="shared" si="164"/>
        <v>0</v>
      </c>
      <c r="FI90" s="160">
        <f t="shared" si="165"/>
        <v>0</v>
      </c>
      <c r="FJ90" s="273">
        <f t="shared" si="166"/>
        <v>5</v>
      </c>
      <c r="FK90" s="187">
        <f t="shared" si="167"/>
        <v>1</v>
      </c>
      <c r="FL90" s="273">
        <f t="shared" si="168"/>
        <v>3</v>
      </c>
      <c r="FM90" s="187">
        <f t="shared" si="169"/>
        <v>0.6</v>
      </c>
      <c r="FN90" s="154">
        <f t="shared" si="170"/>
        <v>0</v>
      </c>
      <c r="FO90" s="154">
        <f t="shared" si="171"/>
        <v>0</v>
      </c>
      <c r="FP90" s="160">
        <f t="shared" si="172"/>
        <v>0</v>
      </c>
      <c r="FQ90" s="273">
        <f t="shared" si="173"/>
        <v>5</v>
      </c>
      <c r="FR90" s="187">
        <f t="shared" si="174"/>
        <v>1</v>
      </c>
      <c r="FS90" s="273">
        <f t="shared" si="175"/>
        <v>3</v>
      </c>
      <c r="FT90" s="187">
        <f t="shared" si="176"/>
        <v>0.6</v>
      </c>
      <c r="FU90" s="154">
        <f t="shared" si="177"/>
        <v>0</v>
      </c>
      <c r="FV90" s="154">
        <f t="shared" si="178"/>
        <v>0</v>
      </c>
      <c r="FW90" s="160">
        <f t="shared" si="179"/>
        <v>0</v>
      </c>
      <c r="FX90" s="273">
        <f t="shared" si="180"/>
        <v>5</v>
      </c>
      <c r="FY90" s="187">
        <f t="shared" si="181"/>
        <v>1</v>
      </c>
      <c r="FZ90" s="273">
        <f t="shared" si="182"/>
        <v>3</v>
      </c>
      <c r="GA90" s="187">
        <f t="shared" si="183"/>
        <v>0.6</v>
      </c>
      <c r="GB90" s="154">
        <f t="shared" si="184"/>
        <v>0</v>
      </c>
      <c r="GC90" s="154">
        <f t="shared" si="185"/>
        <v>0</v>
      </c>
      <c r="GD90" s="160">
        <f t="shared" si="186"/>
        <v>0</v>
      </c>
      <c r="GE90" s="273">
        <f t="shared" si="187"/>
        <v>5</v>
      </c>
      <c r="GF90" s="187">
        <f t="shared" si="188"/>
        <v>1</v>
      </c>
      <c r="GG90" s="273">
        <f t="shared" si="189"/>
        <v>3</v>
      </c>
      <c r="GH90" s="187">
        <f t="shared" si="190"/>
        <v>0.6</v>
      </c>
      <c r="GI90" s="187">
        <f t="shared" si="203"/>
        <v>0.6</v>
      </c>
      <c r="GJ90" s="157"/>
    </row>
    <row r="91" spans="1:192" ht="37.799999999999997" customHeight="1" x14ac:dyDescent="0.2">
      <c r="A91" s="148">
        <v>83</v>
      </c>
      <c r="B91" s="133"/>
      <c r="C91" s="133"/>
      <c r="D91" s="274"/>
      <c r="E91" s="133"/>
      <c r="F91" s="275"/>
      <c r="G91" s="133"/>
      <c r="H91" s="133" t="s">
        <v>455</v>
      </c>
      <c r="I91" s="132"/>
      <c r="J91" s="132"/>
      <c r="K91" s="132"/>
      <c r="L91" s="132"/>
      <c r="M91" s="132"/>
      <c r="N91" s="132"/>
      <c r="O91" s="132"/>
      <c r="P91" s="132"/>
      <c r="Q91" s="132"/>
      <c r="R91" s="132"/>
      <c r="S91" s="132"/>
      <c r="T91" s="132"/>
      <c r="U91" s="132"/>
      <c r="V91" s="132"/>
      <c r="W91" s="132"/>
      <c r="X91" s="132"/>
      <c r="Y91" s="132"/>
      <c r="Z91" s="132"/>
      <c r="AA91" s="132"/>
      <c r="AB91" s="132"/>
      <c r="AC91" s="155">
        <f t="shared" si="102"/>
        <v>0</v>
      </c>
      <c r="AD91" s="149">
        <f t="shared" si="103"/>
        <v>1</v>
      </c>
      <c r="AE91" s="155" t="str">
        <f t="shared" si="104"/>
        <v>3 - Moderado</v>
      </c>
      <c r="AF91" s="149">
        <f t="shared" si="105"/>
        <v>0.6</v>
      </c>
      <c r="AG91" s="156" t="str">
        <f t="shared" si="191"/>
        <v/>
      </c>
      <c r="AH91" s="149">
        <f t="shared" si="106"/>
        <v>0.6</v>
      </c>
      <c r="AI91" s="133"/>
      <c r="AJ91" s="133"/>
      <c r="AK91" s="133"/>
      <c r="AL91" s="133"/>
      <c r="AM91" s="134"/>
      <c r="AN91" s="164"/>
      <c r="AO91" s="164"/>
      <c r="AP91" s="134"/>
      <c r="AQ91" s="134"/>
      <c r="AR91" s="164"/>
      <c r="AS91" s="164"/>
      <c r="AT91" s="134"/>
      <c r="AU91" s="134"/>
      <c r="AV91" s="164"/>
      <c r="AW91" s="164"/>
      <c r="AX91" s="134"/>
      <c r="AY91" s="134"/>
      <c r="AZ91" s="164"/>
      <c r="BA91" s="164"/>
      <c r="BB91" s="134"/>
      <c r="BC91" s="134"/>
      <c r="BD91" s="164"/>
      <c r="BE91" s="164"/>
      <c r="BF91" s="134"/>
      <c r="BG91" s="134"/>
      <c r="BH91" s="164"/>
      <c r="BI91" s="164"/>
      <c r="BJ91" s="134"/>
      <c r="BK91" s="134"/>
      <c r="BL91" s="164"/>
      <c r="BM91" s="164"/>
      <c r="BN91" s="134"/>
      <c r="BO91" s="134"/>
      <c r="BP91" s="164"/>
      <c r="BQ91" s="164"/>
      <c r="BR91" s="134"/>
      <c r="BS91" s="134"/>
      <c r="BT91" s="164"/>
      <c r="BU91" s="164"/>
      <c r="BV91" s="134"/>
      <c r="BW91" s="134"/>
      <c r="BX91" s="164"/>
      <c r="BY91" s="164"/>
      <c r="BZ91" s="134"/>
      <c r="CA91" s="134"/>
      <c r="CB91" s="164"/>
      <c r="CC91" s="164"/>
      <c r="CD91" s="134"/>
      <c r="CE91" s="134"/>
      <c r="CF91" s="164"/>
      <c r="CG91" s="164"/>
      <c r="CH91" s="134"/>
      <c r="CI91" s="164"/>
      <c r="CJ91" s="164"/>
      <c r="CK91" s="134"/>
      <c r="CL91" s="159" t="str">
        <f t="shared" si="192"/>
        <v>5 - Muy Alta</v>
      </c>
      <c r="CM91" s="165">
        <f t="shared" si="107"/>
        <v>1</v>
      </c>
      <c r="CN91" s="159" t="str">
        <f t="shared" si="193"/>
        <v>3 - Moderado</v>
      </c>
      <c r="CO91" s="165">
        <f t="shared" si="194"/>
        <v>0.6</v>
      </c>
      <c r="CP91" s="145" t="str">
        <f t="shared" si="108"/>
        <v>ALTO</v>
      </c>
      <c r="CQ91" s="149">
        <f t="shared" si="195"/>
        <v>0.6</v>
      </c>
      <c r="CR91" s="188"/>
      <c r="CS91" s="145">
        <f t="shared" si="196"/>
        <v>5</v>
      </c>
      <c r="CT91" s="134"/>
      <c r="CU91" s="188"/>
      <c r="CV91" s="188"/>
      <c r="CW91" s="158"/>
      <c r="CX91" s="160">
        <f t="shared" si="109"/>
        <v>0</v>
      </c>
      <c r="CY91" s="161">
        <f t="shared" si="197"/>
        <v>3</v>
      </c>
      <c r="CZ91" s="160" t="str">
        <f t="shared" si="198"/>
        <v>Moderado</v>
      </c>
      <c r="DA91" s="153">
        <f t="shared" si="199"/>
        <v>0.6</v>
      </c>
      <c r="DB91" s="154">
        <f t="shared" si="200"/>
        <v>0</v>
      </c>
      <c r="DC91" s="154">
        <f t="shared" si="110"/>
        <v>0</v>
      </c>
      <c r="DD91" s="160">
        <f t="shared" si="201"/>
        <v>0</v>
      </c>
      <c r="DE91" s="273">
        <f t="shared" si="111"/>
        <v>5</v>
      </c>
      <c r="DF91" s="187">
        <f t="shared" si="112"/>
        <v>1</v>
      </c>
      <c r="DG91" s="273">
        <f t="shared" si="202"/>
        <v>3</v>
      </c>
      <c r="DH91" s="273"/>
      <c r="DI91" s="187">
        <f t="shared" si="113"/>
        <v>0.6</v>
      </c>
      <c r="DJ91" s="154">
        <f t="shared" si="114"/>
        <v>0</v>
      </c>
      <c r="DK91" s="154">
        <f t="shared" si="115"/>
        <v>0</v>
      </c>
      <c r="DL91" s="160">
        <f t="shared" si="116"/>
        <v>0</v>
      </c>
      <c r="DM91" s="273">
        <f t="shared" si="117"/>
        <v>5</v>
      </c>
      <c r="DN91" s="187">
        <f t="shared" si="118"/>
        <v>1</v>
      </c>
      <c r="DO91" s="273">
        <f t="shared" si="119"/>
        <v>3</v>
      </c>
      <c r="DP91" s="187">
        <f t="shared" si="120"/>
        <v>0.6</v>
      </c>
      <c r="DQ91" s="154">
        <f t="shared" si="121"/>
        <v>0</v>
      </c>
      <c r="DR91" s="154">
        <f t="shared" si="122"/>
        <v>0</v>
      </c>
      <c r="DS91" s="160">
        <f t="shared" si="123"/>
        <v>0</v>
      </c>
      <c r="DT91" s="273">
        <f t="shared" si="124"/>
        <v>5</v>
      </c>
      <c r="DU91" s="187">
        <f t="shared" si="125"/>
        <v>1</v>
      </c>
      <c r="DV91" s="273">
        <f t="shared" si="126"/>
        <v>3</v>
      </c>
      <c r="DW91" s="187">
        <f t="shared" si="127"/>
        <v>0.6</v>
      </c>
      <c r="DX91" s="154">
        <f t="shared" si="128"/>
        <v>0</v>
      </c>
      <c r="DY91" s="154">
        <f t="shared" si="129"/>
        <v>0</v>
      </c>
      <c r="DZ91" s="160">
        <f t="shared" si="130"/>
        <v>0</v>
      </c>
      <c r="EA91" s="273">
        <f t="shared" si="131"/>
        <v>5</v>
      </c>
      <c r="EB91" s="187">
        <f t="shared" si="132"/>
        <v>1</v>
      </c>
      <c r="EC91" s="273">
        <f t="shared" si="133"/>
        <v>3</v>
      </c>
      <c r="ED91" s="187">
        <f t="shared" si="134"/>
        <v>0.6</v>
      </c>
      <c r="EE91" s="154">
        <f t="shared" si="135"/>
        <v>0</v>
      </c>
      <c r="EF91" s="154">
        <f t="shared" si="136"/>
        <v>0</v>
      </c>
      <c r="EG91" s="160">
        <f t="shared" si="137"/>
        <v>0</v>
      </c>
      <c r="EH91" s="273">
        <f t="shared" si="138"/>
        <v>5</v>
      </c>
      <c r="EI91" s="187">
        <f t="shared" si="139"/>
        <v>1</v>
      </c>
      <c r="EJ91" s="273">
        <f t="shared" si="140"/>
        <v>3</v>
      </c>
      <c r="EK91" s="187">
        <f t="shared" si="141"/>
        <v>0.6</v>
      </c>
      <c r="EL91" s="154">
        <f t="shared" si="142"/>
        <v>0</v>
      </c>
      <c r="EM91" s="154">
        <f t="shared" si="143"/>
        <v>0</v>
      </c>
      <c r="EN91" s="160">
        <f t="shared" si="144"/>
        <v>0</v>
      </c>
      <c r="EO91" s="273">
        <f t="shared" si="145"/>
        <v>5</v>
      </c>
      <c r="EP91" s="187">
        <f t="shared" si="146"/>
        <v>1</v>
      </c>
      <c r="EQ91" s="273">
        <f t="shared" si="147"/>
        <v>3</v>
      </c>
      <c r="ER91" s="187">
        <f t="shared" si="148"/>
        <v>0.6</v>
      </c>
      <c r="ES91" s="154">
        <f t="shared" si="149"/>
        <v>0</v>
      </c>
      <c r="ET91" s="154">
        <f t="shared" si="150"/>
        <v>0</v>
      </c>
      <c r="EU91" s="160">
        <f t="shared" si="151"/>
        <v>0</v>
      </c>
      <c r="EV91" s="273">
        <f t="shared" si="152"/>
        <v>5</v>
      </c>
      <c r="EW91" s="187">
        <f t="shared" si="153"/>
        <v>1</v>
      </c>
      <c r="EX91" s="273">
        <f t="shared" si="154"/>
        <v>3</v>
      </c>
      <c r="EY91" s="187">
        <f t="shared" si="155"/>
        <v>0.6</v>
      </c>
      <c r="EZ91" s="154">
        <f t="shared" si="156"/>
        <v>0</v>
      </c>
      <c r="FA91" s="154">
        <f t="shared" si="157"/>
        <v>0</v>
      </c>
      <c r="FB91" s="160">
        <f t="shared" si="158"/>
        <v>0</v>
      </c>
      <c r="FC91" s="273">
        <f t="shared" si="159"/>
        <v>5</v>
      </c>
      <c r="FD91" s="187">
        <f t="shared" si="160"/>
        <v>1</v>
      </c>
      <c r="FE91" s="273">
        <f t="shared" si="161"/>
        <v>3</v>
      </c>
      <c r="FF91" s="187">
        <f t="shared" si="162"/>
        <v>0.6</v>
      </c>
      <c r="FG91" s="154">
        <f t="shared" si="163"/>
        <v>0</v>
      </c>
      <c r="FH91" s="154">
        <f t="shared" si="164"/>
        <v>0</v>
      </c>
      <c r="FI91" s="160">
        <f t="shared" si="165"/>
        <v>0</v>
      </c>
      <c r="FJ91" s="273">
        <f t="shared" si="166"/>
        <v>5</v>
      </c>
      <c r="FK91" s="187">
        <f t="shared" si="167"/>
        <v>1</v>
      </c>
      <c r="FL91" s="273">
        <f t="shared" si="168"/>
        <v>3</v>
      </c>
      <c r="FM91" s="187">
        <f t="shared" si="169"/>
        <v>0.6</v>
      </c>
      <c r="FN91" s="154">
        <f t="shared" si="170"/>
        <v>0</v>
      </c>
      <c r="FO91" s="154">
        <f t="shared" si="171"/>
        <v>0</v>
      </c>
      <c r="FP91" s="160">
        <f t="shared" si="172"/>
        <v>0</v>
      </c>
      <c r="FQ91" s="273">
        <f t="shared" si="173"/>
        <v>5</v>
      </c>
      <c r="FR91" s="187">
        <f t="shared" si="174"/>
        <v>1</v>
      </c>
      <c r="FS91" s="273">
        <f t="shared" si="175"/>
        <v>3</v>
      </c>
      <c r="FT91" s="187">
        <f t="shared" si="176"/>
        <v>0.6</v>
      </c>
      <c r="FU91" s="154">
        <f t="shared" si="177"/>
        <v>0</v>
      </c>
      <c r="FV91" s="154">
        <f t="shared" si="178"/>
        <v>0</v>
      </c>
      <c r="FW91" s="160">
        <f t="shared" si="179"/>
        <v>0</v>
      </c>
      <c r="FX91" s="273">
        <f t="shared" si="180"/>
        <v>5</v>
      </c>
      <c r="FY91" s="187">
        <f t="shared" si="181"/>
        <v>1</v>
      </c>
      <c r="FZ91" s="273">
        <f t="shared" si="182"/>
        <v>3</v>
      </c>
      <c r="GA91" s="187">
        <f t="shared" si="183"/>
        <v>0.6</v>
      </c>
      <c r="GB91" s="154">
        <f t="shared" si="184"/>
        <v>0</v>
      </c>
      <c r="GC91" s="154">
        <f t="shared" si="185"/>
        <v>0</v>
      </c>
      <c r="GD91" s="160">
        <f t="shared" si="186"/>
        <v>0</v>
      </c>
      <c r="GE91" s="273">
        <f t="shared" si="187"/>
        <v>5</v>
      </c>
      <c r="GF91" s="187">
        <f t="shared" si="188"/>
        <v>1</v>
      </c>
      <c r="GG91" s="273">
        <f t="shared" si="189"/>
        <v>3</v>
      </c>
      <c r="GH91" s="187">
        <f t="shared" si="190"/>
        <v>0.6</v>
      </c>
      <c r="GI91" s="187">
        <f t="shared" si="203"/>
        <v>0.6</v>
      </c>
      <c r="GJ91" s="157"/>
    </row>
    <row r="92" spans="1:192" ht="37.799999999999997" customHeight="1" x14ac:dyDescent="0.2">
      <c r="A92" s="148">
        <v>84</v>
      </c>
      <c r="B92" s="133"/>
      <c r="C92" s="133"/>
      <c r="D92" s="274"/>
      <c r="E92" s="133"/>
      <c r="F92" s="275"/>
      <c r="G92" s="133"/>
      <c r="H92" s="133" t="s">
        <v>455</v>
      </c>
      <c r="I92" s="132"/>
      <c r="J92" s="132"/>
      <c r="K92" s="132"/>
      <c r="L92" s="132"/>
      <c r="M92" s="132"/>
      <c r="N92" s="132"/>
      <c r="O92" s="132"/>
      <c r="P92" s="132"/>
      <c r="Q92" s="132"/>
      <c r="R92" s="132"/>
      <c r="S92" s="132"/>
      <c r="T92" s="132"/>
      <c r="U92" s="132"/>
      <c r="V92" s="132"/>
      <c r="W92" s="132"/>
      <c r="X92" s="132"/>
      <c r="Y92" s="132"/>
      <c r="Z92" s="132"/>
      <c r="AA92" s="132"/>
      <c r="AB92" s="132"/>
      <c r="AC92" s="155">
        <f t="shared" si="102"/>
        <v>0</v>
      </c>
      <c r="AD92" s="149">
        <f t="shared" si="103"/>
        <v>1</v>
      </c>
      <c r="AE92" s="155" t="str">
        <f t="shared" si="104"/>
        <v>3 - Moderado</v>
      </c>
      <c r="AF92" s="149">
        <f t="shared" si="105"/>
        <v>0.6</v>
      </c>
      <c r="AG92" s="156" t="str">
        <f t="shared" si="191"/>
        <v/>
      </c>
      <c r="AH92" s="149">
        <f t="shared" si="106"/>
        <v>0.6</v>
      </c>
      <c r="AI92" s="133"/>
      <c r="AJ92" s="133"/>
      <c r="AK92" s="133"/>
      <c r="AL92" s="133"/>
      <c r="AM92" s="134"/>
      <c r="AN92" s="164"/>
      <c r="AO92" s="164"/>
      <c r="AP92" s="134"/>
      <c r="AQ92" s="134"/>
      <c r="AR92" s="164"/>
      <c r="AS92" s="164"/>
      <c r="AT92" s="134"/>
      <c r="AU92" s="134"/>
      <c r="AV92" s="164"/>
      <c r="AW92" s="164"/>
      <c r="AX92" s="134"/>
      <c r="AY92" s="134"/>
      <c r="AZ92" s="164"/>
      <c r="BA92" s="164"/>
      <c r="BB92" s="134"/>
      <c r="BC92" s="134"/>
      <c r="BD92" s="164"/>
      <c r="BE92" s="164"/>
      <c r="BF92" s="134"/>
      <c r="BG92" s="134"/>
      <c r="BH92" s="164"/>
      <c r="BI92" s="164"/>
      <c r="BJ92" s="134"/>
      <c r="BK92" s="134"/>
      <c r="BL92" s="164"/>
      <c r="BM92" s="164"/>
      <c r="BN92" s="134"/>
      <c r="BO92" s="134"/>
      <c r="BP92" s="164"/>
      <c r="BQ92" s="164"/>
      <c r="BR92" s="134"/>
      <c r="BS92" s="134"/>
      <c r="BT92" s="164"/>
      <c r="BU92" s="164"/>
      <c r="BV92" s="134"/>
      <c r="BW92" s="134"/>
      <c r="BX92" s="164"/>
      <c r="BY92" s="164"/>
      <c r="BZ92" s="134"/>
      <c r="CA92" s="134"/>
      <c r="CB92" s="164"/>
      <c r="CC92" s="164"/>
      <c r="CD92" s="134"/>
      <c r="CE92" s="134"/>
      <c r="CF92" s="164"/>
      <c r="CG92" s="164"/>
      <c r="CH92" s="134"/>
      <c r="CI92" s="164"/>
      <c r="CJ92" s="164"/>
      <c r="CK92" s="134"/>
      <c r="CL92" s="159" t="str">
        <f t="shared" si="192"/>
        <v>5 - Muy Alta</v>
      </c>
      <c r="CM92" s="165">
        <f t="shared" si="107"/>
        <v>1</v>
      </c>
      <c r="CN92" s="159" t="str">
        <f t="shared" si="193"/>
        <v>3 - Moderado</v>
      </c>
      <c r="CO92" s="165">
        <f t="shared" si="194"/>
        <v>0.6</v>
      </c>
      <c r="CP92" s="145" t="str">
        <f t="shared" si="108"/>
        <v>ALTO</v>
      </c>
      <c r="CQ92" s="149">
        <f t="shared" si="195"/>
        <v>0.6</v>
      </c>
      <c r="CR92" s="188"/>
      <c r="CS92" s="145">
        <f t="shared" si="196"/>
        <v>5</v>
      </c>
      <c r="CT92" s="134"/>
      <c r="CU92" s="188"/>
      <c r="CV92" s="188"/>
      <c r="CW92" s="158"/>
      <c r="CX92" s="160">
        <f t="shared" si="109"/>
        <v>0</v>
      </c>
      <c r="CY92" s="161">
        <f t="shared" si="197"/>
        <v>3</v>
      </c>
      <c r="CZ92" s="160" t="str">
        <f t="shared" si="198"/>
        <v>Moderado</v>
      </c>
      <c r="DA92" s="153">
        <f t="shared" si="199"/>
        <v>0.6</v>
      </c>
      <c r="DB92" s="154">
        <f t="shared" si="200"/>
        <v>0</v>
      </c>
      <c r="DC92" s="154">
        <f t="shared" si="110"/>
        <v>0</v>
      </c>
      <c r="DD92" s="160">
        <f t="shared" si="201"/>
        <v>0</v>
      </c>
      <c r="DE92" s="273">
        <f t="shared" si="111"/>
        <v>5</v>
      </c>
      <c r="DF92" s="187">
        <f t="shared" si="112"/>
        <v>1</v>
      </c>
      <c r="DG92" s="273">
        <f t="shared" si="202"/>
        <v>3</v>
      </c>
      <c r="DH92" s="273"/>
      <c r="DI92" s="187">
        <f t="shared" si="113"/>
        <v>0.6</v>
      </c>
      <c r="DJ92" s="154">
        <f t="shared" si="114"/>
        <v>0</v>
      </c>
      <c r="DK92" s="154">
        <f t="shared" si="115"/>
        <v>0</v>
      </c>
      <c r="DL92" s="160">
        <f t="shared" si="116"/>
        <v>0</v>
      </c>
      <c r="DM92" s="273">
        <f t="shared" si="117"/>
        <v>5</v>
      </c>
      <c r="DN92" s="187">
        <f t="shared" si="118"/>
        <v>1</v>
      </c>
      <c r="DO92" s="273">
        <f t="shared" si="119"/>
        <v>3</v>
      </c>
      <c r="DP92" s="187">
        <f t="shared" si="120"/>
        <v>0.6</v>
      </c>
      <c r="DQ92" s="154">
        <f t="shared" si="121"/>
        <v>0</v>
      </c>
      <c r="DR92" s="154">
        <f t="shared" si="122"/>
        <v>0</v>
      </c>
      <c r="DS92" s="160">
        <f t="shared" si="123"/>
        <v>0</v>
      </c>
      <c r="DT92" s="273">
        <f t="shared" si="124"/>
        <v>5</v>
      </c>
      <c r="DU92" s="187">
        <f t="shared" si="125"/>
        <v>1</v>
      </c>
      <c r="DV92" s="273">
        <f t="shared" si="126"/>
        <v>3</v>
      </c>
      <c r="DW92" s="187">
        <f t="shared" si="127"/>
        <v>0.6</v>
      </c>
      <c r="DX92" s="154">
        <f t="shared" si="128"/>
        <v>0</v>
      </c>
      <c r="DY92" s="154">
        <f t="shared" si="129"/>
        <v>0</v>
      </c>
      <c r="DZ92" s="160">
        <f t="shared" si="130"/>
        <v>0</v>
      </c>
      <c r="EA92" s="273">
        <f t="shared" si="131"/>
        <v>5</v>
      </c>
      <c r="EB92" s="187">
        <f t="shared" si="132"/>
        <v>1</v>
      </c>
      <c r="EC92" s="273">
        <f t="shared" si="133"/>
        <v>3</v>
      </c>
      <c r="ED92" s="187">
        <f t="shared" si="134"/>
        <v>0.6</v>
      </c>
      <c r="EE92" s="154">
        <f t="shared" si="135"/>
        <v>0</v>
      </c>
      <c r="EF92" s="154">
        <f t="shared" si="136"/>
        <v>0</v>
      </c>
      <c r="EG92" s="160">
        <f t="shared" si="137"/>
        <v>0</v>
      </c>
      <c r="EH92" s="273">
        <f t="shared" si="138"/>
        <v>5</v>
      </c>
      <c r="EI92" s="187">
        <f t="shared" si="139"/>
        <v>1</v>
      </c>
      <c r="EJ92" s="273">
        <f t="shared" si="140"/>
        <v>3</v>
      </c>
      <c r="EK92" s="187">
        <f t="shared" si="141"/>
        <v>0.6</v>
      </c>
      <c r="EL92" s="154">
        <f t="shared" si="142"/>
        <v>0</v>
      </c>
      <c r="EM92" s="154">
        <f t="shared" si="143"/>
        <v>0</v>
      </c>
      <c r="EN92" s="160">
        <f t="shared" si="144"/>
        <v>0</v>
      </c>
      <c r="EO92" s="273">
        <f t="shared" si="145"/>
        <v>5</v>
      </c>
      <c r="EP92" s="187">
        <f t="shared" si="146"/>
        <v>1</v>
      </c>
      <c r="EQ92" s="273">
        <f t="shared" si="147"/>
        <v>3</v>
      </c>
      <c r="ER92" s="187">
        <f t="shared" si="148"/>
        <v>0.6</v>
      </c>
      <c r="ES92" s="154">
        <f t="shared" si="149"/>
        <v>0</v>
      </c>
      <c r="ET92" s="154">
        <f t="shared" si="150"/>
        <v>0</v>
      </c>
      <c r="EU92" s="160">
        <f t="shared" si="151"/>
        <v>0</v>
      </c>
      <c r="EV92" s="273">
        <f t="shared" si="152"/>
        <v>5</v>
      </c>
      <c r="EW92" s="187">
        <f t="shared" si="153"/>
        <v>1</v>
      </c>
      <c r="EX92" s="273">
        <f t="shared" si="154"/>
        <v>3</v>
      </c>
      <c r="EY92" s="187">
        <f t="shared" si="155"/>
        <v>0.6</v>
      </c>
      <c r="EZ92" s="154">
        <f t="shared" si="156"/>
        <v>0</v>
      </c>
      <c r="FA92" s="154">
        <f t="shared" si="157"/>
        <v>0</v>
      </c>
      <c r="FB92" s="160">
        <f t="shared" si="158"/>
        <v>0</v>
      </c>
      <c r="FC92" s="273">
        <f t="shared" si="159"/>
        <v>5</v>
      </c>
      <c r="FD92" s="187">
        <f t="shared" si="160"/>
        <v>1</v>
      </c>
      <c r="FE92" s="273">
        <f t="shared" si="161"/>
        <v>3</v>
      </c>
      <c r="FF92" s="187">
        <f t="shared" si="162"/>
        <v>0.6</v>
      </c>
      <c r="FG92" s="154">
        <f t="shared" si="163"/>
        <v>0</v>
      </c>
      <c r="FH92" s="154">
        <f t="shared" si="164"/>
        <v>0</v>
      </c>
      <c r="FI92" s="160">
        <f t="shared" si="165"/>
        <v>0</v>
      </c>
      <c r="FJ92" s="273">
        <f t="shared" si="166"/>
        <v>5</v>
      </c>
      <c r="FK92" s="187">
        <f t="shared" si="167"/>
        <v>1</v>
      </c>
      <c r="FL92" s="273">
        <f t="shared" si="168"/>
        <v>3</v>
      </c>
      <c r="FM92" s="187">
        <f t="shared" si="169"/>
        <v>0.6</v>
      </c>
      <c r="FN92" s="154">
        <f t="shared" si="170"/>
        <v>0</v>
      </c>
      <c r="FO92" s="154">
        <f t="shared" si="171"/>
        <v>0</v>
      </c>
      <c r="FP92" s="160">
        <f t="shared" si="172"/>
        <v>0</v>
      </c>
      <c r="FQ92" s="273">
        <f t="shared" si="173"/>
        <v>5</v>
      </c>
      <c r="FR92" s="187">
        <f t="shared" si="174"/>
        <v>1</v>
      </c>
      <c r="FS92" s="273">
        <f t="shared" si="175"/>
        <v>3</v>
      </c>
      <c r="FT92" s="187">
        <f t="shared" si="176"/>
        <v>0.6</v>
      </c>
      <c r="FU92" s="154">
        <f t="shared" si="177"/>
        <v>0</v>
      </c>
      <c r="FV92" s="154">
        <f t="shared" si="178"/>
        <v>0</v>
      </c>
      <c r="FW92" s="160">
        <f t="shared" si="179"/>
        <v>0</v>
      </c>
      <c r="FX92" s="273">
        <f t="shared" si="180"/>
        <v>5</v>
      </c>
      <c r="FY92" s="187">
        <f t="shared" si="181"/>
        <v>1</v>
      </c>
      <c r="FZ92" s="273">
        <f t="shared" si="182"/>
        <v>3</v>
      </c>
      <c r="GA92" s="187">
        <f t="shared" si="183"/>
        <v>0.6</v>
      </c>
      <c r="GB92" s="154">
        <f t="shared" si="184"/>
        <v>0</v>
      </c>
      <c r="GC92" s="154">
        <f t="shared" si="185"/>
        <v>0</v>
      </c>
      <c r="GD92" s="160">
        <f t="shared" si="186"/>
        <v>0</v>
      </c>
      <c r="GE92" s="273">
        <f t="shared" si="187"/>
        <v>5</v>
      </c>
      <c r="GF92" s="187">
        <f t="shared" si="188"/>
        <v>1</v>
      </c>
      <c r="GG92" s="273">
        <f t="shared" si="189"/>
        <v>3</v>
      </c>
      <c r="GH92" s="187">
        <f t="shared" si="190"/>
        <v>0.6</v>
      </c>
      <c r="GI92" s="187">
        <f t="shared" si="203"/>
        <v>0.6</v>
      </c>
      <c r="GJ92" s="157"/>
    </row>
    <row r="93" spans="1:192" ht="37.799999999999997" customHeight="1" x14ac:dyDescent="0.2">
      <c r="A93" s="148">
        <v>85</v>
      </c>
      <c r="B93" s="133"/>
      <c r="C93" s="133"/>
      <c r="D93" s="274"/>
      <c r="E93" s="133"/>
      <c r="F93" s="275"/>
      <c r="G93" s="133"/>
      <c r="H93" s="133" t="s">
        <v>455</v>
      </c>
      <c r="I93" s="132"/>
      <c r="J93" s="132"/>
      <c r="K93" s="132"/>
      <c r="L93" s="132"/>
      <c r="M93" s="132"/>
      <c r="N93" s="132"/>
      <c r="O93" s="132"/>
      <c r="P93" s="132"/>
      <c r="Q93" s="132"/>
      <c r="R93" s="132"/>
      <c r="S93" s="132"/>
      <c r="T93" s="132"/>
      <c r="U93" s="132"/>
      <c r="V93" s="132"/>
      <c r="W93" s="132"/>
      <c r="X93" s="132"/>
      <c r="Y93" s="132"/>
      <c r="Z93" s="132"/>
      <c r="AA93" s="132"/>
      <c r="AB93" s="132"/>
      <c r="AC93" s="155">
        <f t="shared" si="102"/>
        <v>0</v>
      </c>
      <c r="AD93" s="149">
        <f t="shared" si="103"/>
        <v>1</v>
      </c>
      <c r="AE93" s="155" t="str">
        <f t="shared" si="104"/>
        <v>3 - Moderado</v>
      </c>
      <c r="AF93" s="149">
        <f t="shared" si="105"/>
        <v>0.6</v>
      </c>
      <c r="AG93" s="156" t="str">
        <f t="shared" si="191"/>
        <v/>
      </c>
      <c r="AH93" s="149">
        <f t="shared" si="106"/>
        <v>0.6</v>
      </c>
      <c r="AI93" s="133"/>
      <c r="AJ93" s="133"/>
      <c r="AK93" s="133"/>
      <c r="AL93" s="133"/>
      <c r="AM93" s="134"/>
      <c r="AN93" s="164"/>
      <c r="AO93" s="164"/>
      <c r="AP93" s="134"/>
      <c r="AQ93" s="134"/>
      <c r="AR93" s="164"/>
      <c r="AS93" s="164"/>
      <c r="AT93" s="134"/>
      <c r="AU93" s="134"/>
      <c r="AV93" s="164"/>
      <c r="AW93" s="164"/>
      <c r="AX93" s="134"/>
      <c r="AY93" s="134"/>
      <c r="AZ93" s="164"/>
      <c r="BA93" s="164"/>
      <c r="BB93" s="134"/>
      <c r="BC93" s="134"/>
      <c r="BD93" s="164"/>
      <c r="BE93" s="164"/>
      <c r="BF93" s="134"/>
      <c r="BG93" s="134"/>
      <c r="BH93" s="164"/>
      <c r="BI93" s="164"/>
      <c r="BJ93" s="134"/>
      <c r="BK93" s="134"/>
      <c r="BL93" s="164"/>
      <c r="BM93" s="164"/>
      <c r="BN93" s="134"/>
      <c r="BO93" s="134"/>
      <c r="BP93" s="164"/>
      <c r="BQ93" s="164"/>
      <c r="BR93" s="134"/>
      <c r="BS93" s="134"/>
      <c r="BT93" s="164"/>
      <c r="BU93" s="164"/>
      <c r="BV93" s="134"/>
      <c r="BW93" s="134"/>
      <c r="BX93" s="164"/>
      <c r="BY93" s="164"/>
      <c r="BZ93" s="134"/>
      <c r="CA93" s="134"/>
      <c r="CB93" s="164"/>
      <c r="CC93" s="164"/>
      <c r="CD93" s="134"/>
      <c r="CE93" s="134"/>
      <c r="CF93" s="164"/>
      <c r="CG93" s="164"/>
      <c r="CH93" s="134"/>
      <c r="CI93" s="164"/>
      <c r="CJ93" s="164"/>
      <c r="CK93" s="134"/>
      <c r="CL93" s="159" t="str">
        <f t="shared" si="192"/>
        <v>5 - Muy Alta</v>
      </c>
      <c r="CM93" s="165">
        <f t="shared" si="107"/>
        <v>1</v>
      </c>
      <c r="CN93" s="159" t="str">
        <f t="shared" si="193"/>
        <v>3 - Moderado</v>
      </c>
      <c r="CO93" s="165">
        <f t="shared" si="194"/>
        <v>0.6</v>
      </c>
      <c r="CP93" s="145" t="str">
        <f t="shared" si="108"/>
        <v>ALTO</v>
      </c>
      <c r="CQ93" s="149">
        <f t="shared" si="195"/>
        <v>0.6</v>
      </c>
      <c r="CR93" s="188"/>
      <c r="CS93" s="145">
        <f t="shared" si="196"/>
        <v>5</v>
      </c>
      <c r="CT93" s="134"/>
      <c r="CU93" s="188"/>
      <c r="CV93" s="188"/>
      <c r="CW93" s="158"/>
      <c r="CX93" s="160">
        <f t="shared" si="109"/>
        <v>0</v>
      </c>
      <c r="CY93" s="161">
        <f t="shared" si="197"/>
        <v>3</v>
      </c>
      <c r="CZ93" s="160" t="str">
        <f t="shared" si="198"/>
        <v>Moderado</v>
      </c>
      <c r="DA93" s="153">
        <f t="shared" si="199"/>
        <v>0.6</v>
      </c>
      <c r="DB93" s="154">
        <f t="shared" si="200"/>
        <v>0</v>
      </c>
      <c r="DC93" s="154">
        <f t="shared" si="110"/>
        <v>0</v>
      </c>
      <c r="DD93" s="160">
        <f t="shared" si="201"/>
        <v>0</v>
      </c>
      <c r="DE93" s="273">
        <f t="shared" si="111"/>
        <v>5</v>
      </c>
      <c r="DF93" s="187">
        <f t="shared" si="112"/>
        <v>1</v>
      </c>
      <c r="DG93" s="273">
        <f t="shared" si="202"/>
        <v>3</v>
      </c>
      <c r="DH93" s="273"/>
      <c r="DI93" s="187">
        <f t="shared" si="113"/>
        <v>0.6</v>
      </c>
      <c r="DJ93" s="154">
        <f t="shared" si="114"/>
        <v>0</v>
      </c>
      <c r="DK93" s="154">
        <f t="shared" si="115"/>
        <v>0</v>
      </c>
      <c r="DL93" s="160">
        <f t="shared" si="116"/>
        <v>0</v>
      </c>
      <c r="DM93" s="273">
        <f t="shared" si="117"/>
        <v>5</v>
      </c>
      <c r="DN93" s="187">
        <f t="shared" si="118"/>
        <v>1</v>
      </c>
      <c r="DO93" s="273">
        <f t="shared" si="119"/>
        <v>3</v>
      </c>
      <c r="DP93" s="187">
        <f t="shared" si="120"/>
        <v>0.6</v>
      </c>
      <c r="DQ93" s="154">
        <f t="shared" si="121"/>
        <v>0</v>
      </c>
      <c r="DR93" s="154">
        <f t="shared" si="122"/>
        <v>0</v>
      </c>
      <c r="DS93" s="160">
        <f t="shared" si="123"/>
        <v>0</v>
      </c>
      <c r="DT93" s="273">
        <f t="shared" si="124"/>
        <v>5</v>
      </c>
      <c r="DU93" s="187">
        <f t="shared" si="125"/>
        <v>1</v>
      </c>
      <c r="DV93" s="273">
        <f t="shared" si="126"/>
        <v>3</v>
      </c>
      <c r="DW93" s="187">
        <f t="shared" si="127"/>
        <v>0.6</v>
      </c>
      <c r="DX93" s="154">
        <f t="shared" si="128"/>
        <v>0</v>
      </c>
      <c r="DY93" s="154">
        <f t="shared" si="129"/>
        <v>0</v>
      </c>
      <c r="DZ93" s="160">
        <f t="shared" si="130"/>
        <v>0</v>
      </c>
      <c r="EA93" s="273">
        <f t="shared" si="131"/>
        <v>5</v>
      </c>
      <c r="EB93" s="187">
        <f t="shared" si="132"/>
        <v>1</v>
      </c>
      <c r="EC93" s="273">
        <f t="shared" si="133"/>
        <v>3</v>
      </c>
      <c r="ED93" s="187">
        <f t="shared" si="134"/>
        <v>0.6</v>
      </c>
      <c r="EE93" s="154">
        <f t="shared" si="135"/>
        <v>0</v>
      </c>
      <c r="EF93" s="154">
        <f t="shared" si="136"/>
        <v>0</v>
      </c>
      <c r="EG93" s="160">
        <f t="shared" si="137"/>
        <v>0</v>
      </c>
      <c r="EH93" s="273">
        <f t="shared" si="138"/>
        <v>5</v>
      </c>
      <c r="EI93" s="187">
        <f t="shared" si="139"/>
        <v>1</v>
      </c>
      <c r="EJ93" s="273">
        <f t="shared" si="140"/>
        <v>3</v>
      </c>
      <c r="EK93" s="187">
        <f t="shared" si="141"/>
        <v>0.6</v>
      </c>
      <c r="EL93" s="154">
        <f t="shared" si="142"/>
        <v>0</v>
      </c>
      <c r="EM93" s="154">
        <f t="shared" si="143"/>
        <v>0</v>
      </c>
      <c r="EN93" s="160">
        <f t="shared" si="144"/>
        <v>0</v>
      </c>
      <c r="EO93" s="273">
        <f t="shared" si="145"/>
        <v>5</v>
      </c>
      <c r="EP93" s="187">
        <f t="shared" si="146"/>
        <v>1</v>
      </c>
      <c r="EQ93" s="273">
        <f t="shared" si="147"/>
        <v>3</v>
      </c>
      <c r="ER93" s="187">
        <f t="shared" si="148"/>
        <v>0.6</v>
      </c>
      <c r="ES93" s="154">
        <f t="shared" si="149"/>
        <v>0</v>
      </c>
      <c r="ET93" s="154">
        <f t="shared" si="150"/>
        <v>0</v>
      </c>
      <c r="EU93" s="160">
        <f t="shared" si="151"/>
        <v>0</v>
      </c>
      <c r="EV93" s="273">
        <f t="shared" si="152"/>
        <v>5</v>
      </c>
      <c r="EW93" s="187">
        <f t="shared" si="153"/>
        <v>1</v>
      </c>
      <c r="EX93" s="273">
        <f t="shared" si="154"/>
        <v>3</v>
      </c>
      <c r="EY93" s="187">
        <f t="shared" si="155"/>
        <v>0.6</v>
      </c>
      <c r="EZ93" s="154">
        <f t="shared" si="156"/>
        <v>0</v>
      </c>
      <c r="FA93" s="154">
        <f t="shared" si="157"/>
        <v>0</v>
      </c>
      <c r="FB93" s="160">
        <f t="shared" si="158"/>
        <v>0</v>
      </c>
      <c r="FC93" s="273">
        <f t="shared" si="159"/>
        <v>5</v>
      </c>
      <c r="FD93" s="187">
        <f t="shared" si="160"/>
        <v>1</v>
      </c>
      <c r="FE93" s="273">
        <f t="shared" si="161"/>
        <v>3</v>
      </c>
      <c r="FF93" s="187">
        <f t="shared" si="162"/>
        <v>0.6</v>
      </c>
      <c r="FG93" s="154">
        <f t="shared" si="163"/>
        <v>0</v>
      </c>
      <c r="FH93" s="154">
        <f t="shared" si="164"/>
        <v>0</v>
      </c>
      <c r="FI93" s="160">
        <f t="shared" si="165"/>
        <v>0</v>
      </c>
      <c r="FJ93" s="273">
        <f t="shared" si="166"/>
        <v>5</v>
      </c>
      <c r="FK93" s="187">
        <f t="shared" si="167"/>
        <v>1</v>
      </c>
      <c r="FL93" s="273">
        <f t="shared" si="168"/>
        <v>3</v>
      </c>
      <c r="FM93" s="187">
        <f t="shared" si="169"/>
        <v>0.6</v>
      </c>
      <c r="FN93" s="154">
        <f t="shared" si="170"/>
        <v>0</v>
      </c>
      <c r="FO93" s="154">
        <f t="shared" si="171"/>
        <v>0</v>
      </c>
      <c r="FP93" s="160">
        <f t="shared" si="172"/>
        <v>0</v>
      </c>
      <c r="FQ93" s="273">
        <f t="shared" si="173"/>
        <v>5</v>
      </c>
      <c r="FR93" s="187">
        <f t="shared" si="174"/>
        <v>1</v>
      </c>
      <c r="FS93" s="273">
        <f t="shared" si="175"/>
        <v>3</v>
      </c>
      <c r="FT93" s="187">
        <f t="shared" si="176"/>
        <v>0.6</v>
      </c>
      <c r="FU93" s="154">
        <f t="shared" si="177"/>
        <v>0</v>
      </c>
      <c r="FV93" s="154">
        <f t="shared" si="178"/>
        <v>0</v>
      </c>
      <c r="FW93" s="160">
        <f t="shared" si="179"/>
        <v>0</v>
      </c>
      <c r="FX93" s="273">
        <f t="shared" si="180"/>
        <v>5</v>
      </c>
      <c r="FY93" s="187">
        <f t="shared" si="181"/>
        <v>1</v>
      </c>
      <c r="FZ93" s="273">
        <f t="shared" si="182"/>
        <v>3</v>
      </c>
      <c r="GA93" s="187">
        <f t="shared" si="183"/>
        <v>0.6</v>
      </c>
      <c r="GB93" s="154">
        <f t="shared" si="184"/>
        <v>0</v>
      </c>
      <c r="GC93" s="154">
        <f t="shared" si="185"/>
        <v>0</v>
      </c>
      <c r="GD93" s="160">
        <f t="shared" si="186"/>
        <v>0</v>
      </c>
      <c r="GE93" s="273">
        <f t="shared" si="187"/>
        <v>5</v>
      </c>
      <c r="GF93" s="187">
        <f t="shared" si="188"/>
        <v>1</v>
      </c>
      <c r="GG93" s="273">
        <f t="shared" si="189"/>
        <v>3</v>
      </c>
      <c r="GH93" s="187">
        <f t="shared" si="190"/>
        <v>0.6</v>
      </c>
      <c r="GI93" s="187">
        <f t="shared" si="203"/>
        <v>0.6</v>
      </c>
      <c r="GJ93" s="157"/>
    </row>
    <row r="94" spans="1:192" ht="37.799999999999997" customHeight="1" x14ac:dyDescent="0.2">
      <c r="A94" s="148">
        <v>86</v>
      </c>
      <c r="B94" s="133"/>
      <c r="C94" s="133"/>
      <c r="D94" s="274"/>
      <c r="E94" s="133"/>
      <c r="F94" s="275"/>
      <c r="G94" s="133"/>
      <c r="H94" s="133" t="s">
        <v>455</v>
      </c>
      <c r="I94" s="132"/>
      <c r="J94" s="132"/>
      <c r="K94" s="132"/>
      <c r="L94" s="132"/>
      <c r="M94" s="132"/>
      <c r="N94" s="132"/>
      <c r="O94" s="132"/>
      <c r="P94" s="132"/>
      <c r="Q94" s="132"/>
      <c r="R94" s="132"/>
      <c r="S94" s="132"/>
      <c r="T94" s="132"/>
      <c r="U94" s="132"/>
      <c r="V94" s="132"/>
      <c r="W94" s="132"/>
      <c r="X94" s="132"/>
      <c r="Y94" s="132"/>
      <c r="Z94" s="132"/>
      <c r="AA94" s="132"/>
      <c r="AB94" s="132"/>
      <c r="AC94" s="155">
        <f t="shared" si="102"/>
        <v>0</v>
      </c>
      <c r="AD94" s="149">
        <f t="shared" si="103"/>
        <v>1</v>
      </c>
      <c r="AE94" s="155" t="str">
        <f t="shared" si="104"/>
        <v>3 - Moderado</v>
      </c>
      <c r="AF94" s="149">
        <f t="shared" si="105"/>
        <v>0.6</v>
      </c>
      <c r="AG94" s="156" t="str">
        <f t="shared" si="191"/>
        <v/>
      </c>
      <c r="AH94" s="149">
        <f t="shared" si="106"/>
        <v>0.6</v>
      </c>
      <c r="AI94" s="133"/>
      <c r="AJ94" s="133"/>
      <c r="AK94" s="133"/>
      <c r="AL94" s="133"/>
      <c r="AM94" s="134"/>
      <c r="AN94" s="164"/>
      <c r="AO94" s="164"/>
      <c r="AP94" s="134"/>
      <c r="AQ94" s="134"/>
      <c r="AR94" s="164"/>
      <c r="AS94" s="164"/>
      <c r="AT94" s="134"/>
      <c r="AU94" s="134"/>
      <c r="AV94" s="164"/>
      <c r="AW94" s="164"/>
      <c r="AX94" s="134"/>
      <c r="AY94" s="134"/>
      <c r="AZ94" s="164"/>
      <c r="BA94" s="164"/>
      <c r="BB94" s="134"/>
      <c r="BC94" s="134"/>
      <c r="BD94" s="164"/>
      <c r="BE94" s="164"/>
      <c r="BF94" s="134"/>
      <c r="BG94" s="134"/>
      <c r="BH94" s="164"/>
      <c r="BI94" s="164"/>
      <c r="BJ94" s="134"/>
      <c r="BK94" s="134"/>
      <c r="BL94" s="164"/>
      <c r="BM94" s="164"/>
      <c r="BN94" s="134"/>
      <c r="BO94" s="134"/>
      <c r="BP94" s="164"/>
      <c r="BQ94" s="164"/>
      <c r="BR94" s="134"/>
      <c r="BS94" s="134"/>
      <c r="BT94" s="164"/>
      <c r="BU94" s="164"/>
      <c r="BV94" s="134"/>
      <c r="BW94" s="134"/>
      <c r="BX94" s="164"/>
      <c r="BY94" s="164"/>
      <c r="BZ94" s="134"/>
      <c r="CA94" s="134"/>
      <c r="CB94" s="164"/>
      <c r="CC94" s="164"/>
      <c r="CD94" s="134"/>
      <c r="CE94" s="134"/>
      <c r="CF94" s="164"/>
      <c r="CG94" s="164"/>
      <c r="CH94" s="134"/>
      <c r="CI94" s="164"/>
      <c r="CJ94" s="164"/>
      <c r="CK94" s="134"/>
      <c r="CL94" s="159" t="str">
        <f t="shared" si="192"/>
        <v>5 - Muy Alta</v>
      </c>
      <c r="CM94" s="165">
        <f t="shared" si="107"/>
        <v>1</v>
      </c>
      <c r="CN94" s="159" t="str">
        <f t="shared" si="193"/>
        <v>3 - Moderado</v>
      </c>
      <c r="CO94" s="165">
        <f t="shared" si="194"/>
        <v>0.6</v>
      </c>
      <c r="CP94" s="145" t="str">
        <f t="shared" si="108"/>
        <v>ALTO</v>
      </c>
      <c r="CQ94" s="149">
        <f t="shared" si="195"/>
        <v>0.6</v>
      </c>
      <c r="CR94" s="188"/>
      <c r="CS94" s="145">
        <f t="shared" si="196"/>
        <v>5</v>
      </c>
      <c r="CT94" s="134"/>
      <c r="CU94" s="188"/>
      <c r="CV94" s="188"/>
      <c r="CW94" s="158"/>
      <c r="CX94" s="160">
        <f t="shared" si="109"/>
        <v>0</v>
      </c>
      <c r="CY94" s="161">
        <f t="shared" si="197"/>
        <v>3</v>
      </c>
      <c r="CZ94" s="160" t="str">
        <f t="shared" si="198"/>
        <v>Moderado</v>
      </c>
      <c r="DA94" s="153">
        <f t="shared" si="199"/>
        <v>0.6</v>
      </c>
      <c r="DB94" s="154">
        <f t="shared" si="200"/>
        <v>0</v>
      </c>
      <c r="DC94" s="154">
        <f t="shared" si="110"/>
        <v>0</v>
      </c>
      <c r="DD94" s="160">
        <f t="shared" si="201"/>
        <v>0</v>
      </c>
      <c r="DE94" s="273">
        <f t="shared" si="111"/>
        <v>5</v>
      </c>
      <c r="DF94" s="187">
        <f t="shared" si="112"/>
        <v>1</v>
      </c>
      <c r="DG94" s="273">
        <f t="shared" si="202"/>
        <v>3</v>
      </c>
      <c r="DH94" s="273"/>
      <c r="DI94" s="187">
        <f t="shared" si="113"/>
        <v>0.6</v>
      </c>
      <c r="DJ94" s="154">
        <f t="shared" si="114"/>
        <v>0</v>
      </c>
      <c r="DK94" s="154">
        <f t="shared" si="115"/>
        <v>0</v>
      </c>
      <c r="DL94" s="160">
        <f t="shared" si="116"/>
        <v>0</v>
      </c>
      <c r="DM94" s="273">
        <f t="shared" si="117"/>
        <v>5</v>
      </c>
      <c r="DN94" s="187">
        <f t="shared" si="118"/>
        <v>1</v>
      </c>
      <c r="DO94" s="273">
        <f t="shared" si="119"/>
        <v>3</v>
      </c>
      <c r="DP94" s="187">
        <f t="shared" si="120"/>
        <v>0.6</v>
      </c>
      <c r="DQ94" s="154">
        <f t="shared" si="121"/>
        <v>0</v>
      </c>
      <c r="DR94" s="154">
        <f t="shared" si="122"/>
        <v>0</v>
      </c>
      <c r="DS94" s="160">
        <f t="shared" si="123"/>
        <v>0</v>
      </c>
      <c r="DT94" s="273">
        <f t="shared" si="124"/>
        <v>5</v>
      </c>
      <c r="DU94" s="187">
        <f t="shared" si="125"/>
        <v>1</v>
      </c>
      <c r="DV94" s="273">
        <f t="shared" si="126"/>
        <v>3</v>
      </c>
      <c r="DW94" s="187">
        <f t="shared" si="127"/>
        <v>0.6</v>
      </c>
      <c r="DX94" s="154">
        <f t="shared" si="128"/>
        <v>0</v>
      </c>
      <c r="DY94" s="154">
        <f t="shared" si="129"/>
        <v>0</v>
      </c>
      <c r="DZ94" s="160">
        <f t="shared" si="130"/>
        <v>0</v>
      </c>
      <c r="EA94" s="273">
        <f t="shared" si="131"/>
        <v>5</v>
      </c>
      <c r="EB94" s="187">
        <f t="shared" si="132"/>
        <v>1</v>
      </c>
      <c r="EC94" s="273">
        <f t="shared" si="133"/>
        <v>3</v>
      </c>
      <c r="ED94" s="187">
        <f t="shared" si="134"/>
        <v>0.6</v>
      </c>
      <c r="EE94" s="154">
        <f t="shared" si="135"/>
        <v>0</v>
      </c>
      <c r="EF94" s="154">
        <f t="shared" si="136"/>
        <v>0</v>
      </c>
      <c r="EG94" s="160">
        <f t="shared" si="137"/>
        <v>0</v>
      </c>
      <c r="EH94" s="273">
        <f t="shared" si="138"/>
        <v>5</v>
      </c>
      <c r="EI94" s="187">
        <f t="shared" si="139"/>
        <v>1</v>
      </c>
      <c r="EJ94" s="273">
        <f t="shared" si="140"/>
        <v>3</v>
      </c>
      <c r="EK94" s="187">
        <f t="shared" si="141"/>
        <v>0.6</v>
      </c>
      <c r="EL94" s="154">
        <f t="shared" si="142"/>
        <v>0</v>
      </c>
      <c r="EM94" s="154">
        <f t="shared" si="143"/>
        <v>0</v>
      </c>
      <c r="EN94" s="160">
        <f t="shared" si="144"/>
        <v>0</v>
      </c>
      <c r="EO94" s="273">
        <f t="shared" si="145"/>
        <v>5</v>
      </c>
      <c r="EP94" s="187">
        <f t="shared" si="146"/>
        <v>1</v>
      </c>
      <c r="EQ94" s="273">
        <f t="shared" si="147"/>
        <v>3</v>
      </c>
      <c r="ER94" s="187">
        <f t="shared" si="148"/>
        <v>0.6</v>
      </c>
      <c r="ES94" s="154">
        <f t="shared" si="149"/>
        <v>0</v>
      </c>
      <c r="ET94" s="154">
        <f t="shared" si="150"/>
        <v>0</v>
      </c>
      <c r="EU94" s="160">
        <f t="shared" si="151"/>
        <v>0</v>
      </c>
      <c r="EV94" s="273">
        <f t="shared" si="152"/>
        <v>5</v>
      </c>
      <c r="EW94" s="187">
        <f t="shared" si="153"/>
        <v>1</v>
      </c>
      <c r="EX94" s="273">
        <f t="shared" si="154"/>
        <v>3</v>
      </c>
      <c r="EY94" s="187">
        <f t="shared" si="155"/>
        <v>0.6</v>
      </c>
      <c r="EZ94" s="154">
        <f t="shared" si="156"/>
        <v>0</v>
      </c>
      <c r="FA94" s="154">
        <f t="shared" si="157"/>
        <v>0</v>
      </c>
      <c r="FB94" s="160">
        <f t="shared" si="158"/>
        <v>0</v>
      </c>
      <c r="FC94" s="273">
        <f t="shared" si="159"/>
        <v>5</v>
      </c>
      <c r="FD94" s="187">
        <f t="shared" si="160"/>
        <v>1</v>
      </c>
      <c r="FE94" s="273">
        <f t="shared" si="161"/>
        <v>3</v>
      </c>
      <c r="FF94" s="187">
        <f t="shared" si="162"/>
        <v>0.6</v>
      </c>
      <c r="FG94" s="154">
        <f t="shared" si="163"/>
        <v>0</v>
      </c>
      <c r="FH94" s="154">
        <f t="shared" si="164"/>
        <v>0</v>
      </c>
      <c r="FI94" s="160">
        <f t="shared" si="165"/>
        <v>0</v>
      </c>
      <c r="FJ94" s="273">
        <f t="shared" si="166"/>
        <v>5</v>
      </c>
      <c r="FK94" s="187">
        <f t="shared" si="167"/>
        <v>1</v>
      </c>
      <c r="FL94" s="273">
        <f t="shared" si="168"/>
        <v>3</v>
      </c>
      <c r="FM94" s="187">
        <f t="shared" si="169"/>
        <v>0.6</v>
      </c>
      <c r="FN94" s="154">
        <f t="shared" si="170"/>
        <v>0</v>
      </c>
      <c r="FO94" s="154">
        <f t="shared" si="171"/>
        <v>0</v>
      </c>
      <c r="FP94" s="160">
        <f t="shared" si="172"/>
        <v>0</v>
      </c>
      <c r="FQ94" s="273">
        <f t="shared" si="173"/>
        <v>5</v>
      </c>
      <c r="FR94" s="187">
        <f t="shared" si="174"/>
        <v>1</v>
      </c>
      <c r="FS94" s="273">
        <f t="shared" si="175"/>
        <v>3</v>
      </c>
      <c r="FT94" s="187">
        <f t="shared" si="176"/>
        <v>0.6</v>
      </c>
      <c r="FU94" s="154">
        <f t="shared" si="177"/>
        <v>0</v>
      </c>
      <c r="FV94" s="154">
        <f t="shared" si="178"/>
        <v>0</v>
      </c>
      <c r="FW94" s="160">
        <f t="shared" si="179"/>
        <v>0</v>
      </c>
      <c r="FX94" s="273">
        <f t="shared" si="180"/>
        <v>5</v>
      </c>
      <c r="FY94" s="187">
        <f t="shared" si="181"/>
        <v>1</v>
      </c>
      <c r="FZ94" s="273">
        <f t="shared" si="182"/>
        <v>3</v>
      </c>
      <c r="GA94" s="187">
        <f t="shared" si="183"/>
        <v>0.6</v>
      </c>
      <c r="GB94" s="154">
        <f t="shared" si="184"/>
        <v>0</v>
      </c>
      <c r="GC94" s="154">
        <f t="shared" si="185"/>
        <v>0</v>
      </c>
      <c r="GD94" s="160">
        <f t="shared" si="186"/>
        <v>0</v>
      </c>
      <c r="GE94" s="273">
        <f t="shared" si="187"/>
        <v>5</v>
      </c>
      <c r="GF94" s="187">
        <f t="shared" si="188"/>
        <v>1</v>
      </c>
      <c r="GG94" s="273">
        <f t="shared" si="189"/>
        <v>3</v>
      </c>
      <c r="GH94" s="187">
        <f t="shared" si="190"/>
        <v>0.6</v>
      </c>
      <c r="GI94" s="187">
        <f t="shared" si="203"/>
        <v>0.6</v>
      </c>
      <c r="GJ94" s="157"/>
    </row>
    <row r="95" spans="1:192" ht="37.799999999999997" customHeight="1" x14ac:dyDescent="0.2">
      <c r="A95" s="148">
        <v>87</v>
      </c>
      <c r="B95" s="133"/>
      <c r="C95" s="133"/>
      <c r="D95" s="274"/>
      <c r="E95" s="133"/>
      <c r="F95" s="275"/>
      <c r="G95" s="133"/>
      <c r="H95" s="133" t="s">
        <v>455</v>
      </c>
      <c r="I95" s="132"/>
      <c r="J95" s="132"/>
      <c r="K95" s="132"/>
      <c r="L95" s="132"/>
      <c r="M95" s="132"/>
      <c r="N95" s="132"/>
      <c r="O95" s="132"/>
      <c r="P95" s="132"/>
      <c r="Q95" s="132"/>
      <c r="R95" s="132"/>
      <c r="S95" s="132"/>
      <c r="T95" s="132"/>
      <c r="U95" s="132"/>
      <c r="V95" s="132"/>
      <c r="W95" s="132"/>
      <c r="X95" s="132"/>
      <c r="Y95" s="132"/>
      <c r="Z95" s="132"/>
      <c r="AA95" s="132"/>
      <c r="AB95" s="132"/>
      <c r="AC95" s="155">
        <f t="shared" si="102"/>
        <v>0</v>
      </c>
      <c r="AD95" s="149">
        <f t="shared" si="103"/>
        <v>1</v>
      </c>
      <c r="AE95" s="155" t="str">
        <f t="shared" si="104"/>
        <v>3 - Moderado</v>
      </c>
      <c r="AF95" s="149">
        <f t="shared" si="105"/>
        <v>0.6</v>
      </c>
      <c r="AG95" s="156" t="str">
        <f t="shared" si="191"/>
        <v/>
      </c>
      <c r="AH95" s="149">
        <f t="shared" si="106"/>
        <v>0.6</v>
      </c>
      <c r="AI95" s="133"/>
      <c r="AJ95" s="133"/>
      <c r="AK95" s="133"/>
      <c r="AL95" s="133"/>
      <c r="AM95" s="134"/>
      <c r="AN95" s="164"/>
      <c r="AO95" s="164"/>
      <c r="AP95" s="134"/>
      <c r="AQ95" s="134"/>
      <c r="AR95" s="164"/>
      <c r="AS95" s="164"/>
      <c r="AT95" s="134"/>
      <c r="AU95" s="134"/>
      <c r="AV95" s="164"/>
      <c r="AW95" s="164"/>
      <c r="AX95" s="134"/>
      <c r="AY95" s="134"/>
      <c r="AZ95" s="164"/>
      <c r="BA95" s="164"/>
      <c r="BB95" s="134"/>
      <c r="BC95" s="134"/>
      <c r="BD95" s="164"/>
      <c r="BE95" s="164"/>
      <c r="BF95" s="134"/>
      <c r="BG95" s="134"/>
      <c r="BH95" s="164"/>
      <c r="BI95" s="164"/>
      <c r="BJ95" s="134"/>
      <c r="BK95" s="134"/>
      <c r="BL95" s="164"/>
      <c r="BM95" s="164"/>
      <c r="BN95" s="134"/>
      <c r="BO95" s="134"/>
      <c r="BP95" s="164"/>
      <c r="BQ95" s="164"/>
      <c r="BR95" s="134"/>
      <c r="BS95" s="134"/>
      <c r="BT95" s="164"/>
      <c r="BU95" s="164"/>
      <c r="BV95" s="134"/>
      <c r="BW95" s="134"/>
      <c r="BX95" s="164"/>
      <c r="BY95" s="164"/>
      <c r="BZ95" s="134"/>
      <c r="CA95" s="134"/>
      <c r="CB95" s="164"/>
      <c r="CC95" s="164"/>
      <c r="CD95" s="134"/>
      <c r="CE95" s="134"/>
      <c r="CF95" s="164"/>
      <c r="CG95" s="164"/>
      <c r="CH95" s="134"/>
      <c r="CI95" s="164"/>
      <c r="CJ95" s="164"/>
      <c r="CK95" s="134"/>
      <c r="CL95" s="159" t="str">
        <f t="shared" si="192"/>
        <v>5 - Muy Alta</v>
      </c>
      <c r="CM95" s="165">
        <f t="shared" si="107"/>
        <v>1</v>
      </c>
      <c r="CN95" s="159" t="str">
        <f t="shared" si="193"/>
        <v>3 - Moderado</v>
      </c>
      <c r="CO95" s="165">
        <f t="shared" si="194"/>
        <v>0.6</v>
      </c>
      <c r="CP95" s="145" t="str">
        <f t="shared" si="108"/>
        <v>ALTO</v>
      </c>
      <c r="CQ95" s="149">
        <f t="shared" si="195"/>
        <v>0.6</v>
      </c>
      <c r="CR95" s="188"/>
      <c r="CS95" s="145">
        <f t="shared" si="196"/>
        <v>5</v>
      </c>
      <c r="CT95" s="134"/>
      <c r="CU95" s="188"/>
      <c r="CV95" s="188"/>
      <c r="CW95" s="158"/>
      <c r="CX95" s="160">
        <f t="shared" si="109"/>
        <v>0</v>
      </c>
      <c r="CY95" s="161">
        <f t="shared" si="197"/>
        <v>3</v>
      </c>
      <c r="CZ95" s="160" t="str">
        <f t="shared" si="198"/>
        <v>Moderado</v>
      </c>
      <c r="DA95" s="153">
        <f t="shared" si="199"/>
        <v>0.6</v>
      </c>
      <c r="DB95" s="154">
        <f t="shared" si="200"/>
        <v>0</v>
      </c>
      <c r="DC95" s="154">
        <f t="shared" si="110"/>
        <v>0</v>
      </c>
      <c r="DD95" s="160">
        <f t="shared" si="201"/>
        <v>0</v>
      </c>
      <c r="DE95" s="273">
        <f t="shared" si="111"/>
        <v>5</v>
      </c>
      <c r="DF95" s="187">
        <f t="shared" si="112"/>
        <v>1</v>
      </c>
      <c r="DG95" s="273">
        <f t="shared" si="202"/>
        <v>3</v>
      </c>
      <c r="DH95" s="273"/>
      <c r="DI95" s="187">
        <f t="shared" si="113"/>
        <v>0.6</v>
      </c>
      <c r="DJ95" s="154">
        <f t="shared" si="114"/>
        <v>0</v>
      </c>
      <c r="DK95" s="154">
        <f t="shared" si="115"/>
        <v>0</v>
      </c>
      <c r="DL95" s="160">
        <f t="shared" si="116"/>
        <v>0</v>
      </c>
      <c r="DM95" s="273">
        <f t="shared" si="117"/>
        <v>5</v>
      </c>
      <c r="DN95" s="187">
        <f t="shared" si="118"/>
        <v>1</v>
      </c>
      <c r="DO95" s="273">
        <f t="shared" si="119"/>
        <v>3</v>
      </c>
      <c r="DP95" s="187">
        <f t="shared" si="120"/>
        <v>0.6</v>
      </c>
      <c r="DQ95" s="154">
        <f t="shared" si="121"/>
        <v>0</v>
      </c>
      <c r="DR95" s="154">
        <f t="shared" si="122"/>
        <v>0</v>
      </c>
      <c r="DS95" s="160">
        <f t="shared" si="123"/>
        <v>0</v>
      </c>
      <c r="DT95" s="273">
        <f t="shared" si="124"/>
        <v>5</v>
      </c>
      <c r="DU95" s="187">
        <f t="shared" si="125"/>
        <v>1</v>
      </c>
      <c r="DV95" s="273">
        <f t="shared" si="126"/>
        <v>3</v>
      </c>
      <c r="DW95" s="187">
        <f t="shared" si="127"/>
        <v>0.6</v>
      </c>
      <c r="DX95" s="154">
        <f t="shared" si="128"/>
        <v>0</v>
      </c>
      <c r="DY95" s="154">
        <f t="shared" si="129"/>
        <v>0</v>
      </c>
      <c r="DZ95" s="160">
        <f t="shared" si="130"/>
        <v>0</v>
      </c>
      <c r="EA95" s="273">
        <f t="shared" si="131"/>
        <v>5</v>
      </c>
      <c r="EB95" s="187">
        <f t="shared" si="132"/>
        <v>1</v>
      </c>
      <c r="EC95" s="273">
        <f t="shared" si="133"/>
        <v>3</v>
      </c>
      <c r="ED95" s="187">
        <f t="shared" si="134"/>
        <v>0.6</v>
      </c>
      <c r="EE95" s="154">
        <f t="shared" si="135"/>
        <v>0</v>
      </c>
      <c r="EF95" s="154">
        <f t="shared" si="136"/>
        <v>0</v>
      </c>
      <c r="EG95" s="160">
        <f t="shared" si="137"/>
        <v>0</v>
      </c>
      <c r="EH95" s="273">
        <f t="shared" si="138"/>
        <v>5</v>
      </c>
      <c r="EI95" s="187">
        <f t="shared" si="139"/>
        <v>1</v>
      </c>
      <c r="EJ95" s="273">
        <f t="shared" si="140"/>
        <v>3</v>
      </c>
      <c r="EK95" s="187">
        <f t="shared" si="141"/>
        <v>0.6</v>
      </c>
      <c r="EL95" s="154">
        <f t="shared" si="142"/>
        <v>0</v>
      </c>
      <c r="EM95" s="154">
        <f t="shared" si="143"/>
        <v>0</v>
      </c>
      <c r="EN95" s="160">
        <f t="shared" si="144"/>
        <v>0</v>
      </c>
      <c r="EO95" s="273">
        <f t="shared" si="145"/>
        <v>5</v>
      </c>
      <c r="EP95" s="187">
        <f t="shared" si="146"/>
        <v>1</v>
      </c>
      <c r="EQ95" s="273">
        <f t="shared" si="147"/>
        <v>3</v>
      </c>
      <c r="ER95" s="187">
        <f t="shared" si="148"/>
        <v>0.6</v>
      </c>
      <c r="ES95" s="154">
        <f t="shared" si="149"/>
        <v>0</v>
      </c>
      <c r="ET95" s="154">
        <f t="shared" si="150"/>
        <v>0</v>
      </c>
      <c r="EU95" s="160">
        <f t="shared" si="151"/>
        <v>0</v>
      </c>
      <c r="EV95" s="273">
        <f t="shared" si="152"/>
        <v>5</v>
      </c>
      <c r="EW95" s="187">
        <f t="shared" si="153"/>
        <v>1</v>
      </c>
      <c r="EX95" s="273">
        <f t="shared" si="154"/>
        <v>3</v>
      </c>
      <c r="EY95" s="187">
        <f t="shared" si="155"/>
        <v>0.6</v>
      </c>
      <c r="EZ95" s="154">
        <f t="shared" si="156"/>
        <v>0</v>
      </c>
      <c r="FA95" s="154">
        <f t="shared" si="157"/>
        <v>0</v>
      </c>
      <c r="FB95" s="160">
        <f t="shared" si="158"/>
        <v>0</v>
      </c>
      <c r="FC95" s="273">
        <f t="shared" si="159"/>
        <v>5</v>
      </c>
      <c r="FD95" s="187">
        <f t="shared" si="160"/>
        <v>1</v>
      </c>
      <c r="FE95" s="273">
        <f t="shared" si="161"/>
        <v>3</v>
      </c>
      <c r="FF95" s="187">
        <f t="shared" si="162"/>
        <v>0.6</v>
      </c>
      <c r="FG95" s="154">
        <f t="shared" si="163"/>
        <v>0</v>
      </c>
      <c r="FH95" s="154">
        <f t="shared" si="164"/>
        <v>0</v>
      </c>
      <c r="FI95" s="160">
        <f t="shared" si="165"/>
        <v>0</v>
      </c>
      <c r="FJ95" s="273">
        <f t="shared" si="166"/>
        <v>5</v>
      </c>
      <c r="FK95" s="187">
        <f t="shared" si="167"/>
        <v>1</v>
      </c>
      <c r="FL95" s="273">
        <f t="shared" si="168"/>
        <v>3</v>
      </c>
      <c r="FM95" s="187">
        <f t="shared" si="169"/>
        <v>0.6</v>
      </c>
      <c r="FN95" s="154">
        <f t="shared" si="170"/>
        <v>0</v>
      </c>
      <c r="FO95" s="154">
        <f t="shared" si="171"/>
        <v>0</v>
      </c>
      <c r="FP95" s="160">
        <f t="shared" si="172"/>
        <v>0</v>
      </c>
      <c r="FQ95" s="273">
        <f t="shared" si="173"/>
        <v>5</v>
      </c>
      <c r="FR95" s="187">
        <f t="shared" si="174"/>
        <v>1</v>
      </c>
      <c r="FS95" s="273">
        <f t="shared" si="175"/>
        <v>3</v>
      </c>
      <c r="FT95" s="187">
        <f t="shared" si="176"/>
        <v>0.6</v>
      </c>
      <c r="FU95" s="154">
        <f t="shared" si="177"/>
        <v>0</v>
      </c>
      <c r="FV95" s="154">
        <f t="shared" si="178"/>
        <v>0</v>
      </c>
      <c r="FW95" s="160">
        <f t="shared" si="179"/>
        <v>0</v>
      </c>
      <c r="FX95" s="273">
        <f t="shared" si="180"/>
        <v>5</v>
      </c>
      <c r="FY95" s="187">
        <f t="shared" si="181"/>
        <v>1</v>
      </c>
      <c r="FZ95" s="273">
        <f t="shared" si="182"/>
        <v>3</v>
      </c>
      <c r="GA95" s="187">
        <f t="shared" si="183"/>
        <v>0.6</v>
      </c>
      <c r="GB95" s="154">
        <f t="shared" si="184"/>
        <v>0</v>
      </c>
      <c r="GC95" s="154">
        <f t="shared" si="185"/>
        <v>0</v>
      </c>
      <c r="GD95" s="160">
        <f t="shared" si="186"/>
        <v>0</v>
      </c>
      <c r="GE95" s="273">
        <f t="shared" si="187"/>
        <v>5</v>
      </c>
      <c r="GF95" s="187">
        <f t="shared" si="188"/>
        <v>1</v>
      </c>
      <c r="GG95" s="273">
        <f t="shared" si="189"/>
        <v>3</v>
      </c>
      <c r="GH95" s="187">
        <f t="shared" si="190"/>
        <v>0.6</v>
      </c>
      <c r="GI95" s="187">
        <f t="shared" si="203"/>
        <v>0.6</v>
      </c>
      <c r="GJ95" s="157"/>
    </row>
    <row r="96" spans="1:192" ht="37.799999999999997" customHeight="1" x14ac:dyDescent="0.2">
      <c r="A96" s="148">
        <v>88</v>
      </c>
      <c r="B96" s="133"/>
      <c r="C96" s="133"/>
      <c r="D96" s="274"/>
      <c r="E96" s="133"/>
      <c r="F96" s="275"/>
      <c r="G96" s="133"/>
      <c r="H96" s="133" t="s">
        <v>455</v>
      </c>
      <c r="I96" s="132"/>
      <c r="J96" s="132"/>
      <c r="K96" s="132"/>
      <c r="L96" s="132"/>
      <c r="M96" s="132"/>
      <c r="N96" s="132"/>
      <c r="O96" s="132"/>
      <c r="P96" s="132"/>
      <c r="Q96" s="132"/>
      <c r="R96" s="132"/>
      <c r="S96" s="132"/>
      <c r="T96" s="132"/>
      <c r="U96" s="132"/>
      <c r="V96" s="132"/>
      <c r="W96" s="132"/>
      <c r="X96" s="132"/>
      <c r="Y96" s="132"/>
      <c r="Z96" s="132"/>
      <c r="AA96" s="132"/>
      <c r="AB96" s="132"/>
      <c r="AC96" s="155">
        <f t="shared" si="102"/>
        <v>0</v>
      </c>
      <c r="AD96" s="149">
        <f t="shared" si="103"/>
        <v>1</v>
      </c>
      <c r="AE96" s="155" t="str">
        <f t="shared" si="104"/>
        <v>3 - Moderado</v>
      </c>
      <c r="AF96" s="149">
        <f t="shared" si="105"/>
        <v>0.6</v>
      </c>
      <c r="AG96" s="156" t="str">
        <f t="shared" si="191"/>
        <v/>
      </c>
      <c r="AH96" s="149">
        <f t="shared" si="106"/>
        <v>0.6</v>
      </c>
      <c r="AI96" s="133"/>
      <c r="AJ96" s="133"/>
      <c r="AK96" s="133"/>
      <c r="AL96" s="133"/>
      <c r="AM96" s="134"/>
      <c r="AN96" s="164"/>
      <c r="AO96" s="164"/>
      <c r="AP96" s="134"/>
      <c r="AQ96" s="134"/>
      <c r="AR96" s="164"/>
      <c r="AS96" s="164"/>
      <c r="AT96" s="134"/>
      <c r="AU96" s="134"/>
      <c r="AV96" s="164"/>
      <c r="AW96" s="164"/>
      <c r="AX96" s="134"/>
      <c r="AY96" s="134"/>
      <c r="AZ96" s="164"/>
      <c r="BA96" s="164"/>
      <c r="BB96" s="134"/>
      <c r="BC96" s="134"/>
      <c r="BD96" s="164"/>
      <c r="BE96" s="164"/>
      <c r="BF96" s="134"/>
      <c r="BG96" s="134"/>
      <c r="BH96" s="164"/>
      <c r="BI96" s="164"/>
      <c r="BJ96" s="134"/>
      <c r="BK96" s="134"/>
      <c r="BL96" s="164"/>
      <c r="BM96" s="164"/>
      <c r="BN96" s="134"/>
      <c r="BO96" s="134"/>
      <c r="BP96" s="164"/>
      <c r="BQ96" s="164"/>
      <c r="BR96" s="134"/>
      <c r="BS96" s="134"/>
      <c r="BT96" s="164"/>
      <c r="BU96" s="164"/>
      <c r="BV96" s="134"/>
      <c r="BW96" s="134"/>
      <c r="BX96" s="164"/>
      <c r="BY96" s="164"/>
      <c r="BZ96" s="134"/>
      <c r="CA96" s="134"/>
      <c r="CB96" s="164"/>
      <c r="CC96" s="164"/>
      <c r="CD96" s="134"/>
      <c r="CE96" s="134"/>
      <c r="CF96" s="164"/>
      <c r="CG96" s="164"/>
      <c r="CH96" s="134"/>
      <c r="CI96" s="164"/>
      <c r="CJ96" s="164"/>
      <c r="CK96" s="134"/>
      <c r="CL96" s="159" t="str">
        <f t="shared" si="192"/>
        <v>5 - Muy Alta</v>
      </c>
      <c r="CM96" s="165">
        <f t="shared" si="107"/>
        <v>1</v>
      </c>
      <c r="CN96" s="159" t="str">
        <f t="shared" si="193"/>
        <v>3 - Moderado</v>
      </c>
      <c r="CO96" s="165">
        <f t="shared" si="194"/>
        <v>0.6</v>
      </c>
      <c r="CP96" s="145" t="str">
        <f t="shared" si="108"/>
        <v>ALTO</v>
      </c>
      <c r="CQ96" s="149">
        <f t="shared" si="195"/>
        <v>0.6</v>
      </c>
      <c r="CR96" s="188"/>
      <c r="CS96" s="145">
        <f t="shared" si="196"/>
        <v>5</v>
      </c>
      <c r="CT96" s="134"/>
      <c r="CU96" s="188"/>
      <c r="CV96" s="188"/>
      <c r="CW96" s="158"/>
      <c r="CX96" s="160">
        <f t="shared" si="109"/>
        <v>0</v>
      </c>
      <c r="CY96" s="161">
        <f t="shared" si="197"/>
        <v>3</v>
      </c>
      <c r="CZ96" s="160" t="str">
        <f t="shared" si="198"/>
        <v>Moderado</v>
      </c>
      <c r="DA96" s="153">
        <f t="shared" si="199"/>
        <v>0.6</v>
      </c>
      <c r="DB96" s="154">
        <f t="shared" si="200"/>
        <v>0</v>
      </c>
      <c r="DC96" s="154">
        <f t="shared" si="110"/>
        <v>0</v>
      </c>
      <c r="DD96" s="160">
        <f t="shared" si="201"/>
        <v>0</v>
      </c>
      <c r="DE96" s="273">
        <f t="shared" si="111"/>
        <v>5</v>
      </c>
      <c r="DF96" s="187">
        <f t="shared" si="112"/>
        <v>1</v>
      </c>
      <c r="DG96" s="273">
        <f t="shared" si="202"/>
        <v>3</v>
      </c>
      <c r="DH96" s="273"/>
      <c r="DI96" s="187">
        <f t="shared" si="113"/>
        <v>0.6</v>
      </c>
      <c r="DJ96" s="154">
        <f t="shared" si="114"/>
        <v>0</v>
      </c>
      <c r="DK96" s="154">
        <f t="shared" si="115"/>
        <v>0</v>
      </c>
      <c r="DL96" s="160">
        <f t="shared" si="116"/>
        <v>0</v>
      </c>
      <c r="DM96" s="273">
        <f t="shared" si="117"/>
        <v>5</v>
      </c>
      <c r="DN96" s="187">
        <f t="shared" si="118"/>
        <v>1</v>
      </c>
      <c r="DO96" s="273">
        <f t="shared" si="119"/>
        <v>3</v>
      </c>
      <c r="DP96" s="187">
        <f t="shared" si="120"/>
        <v>0.6</v>
      </c>
      <c r="DQ96" s="154">
        <f t="shared" si="121"/>
        <v>0</v>
      </c>
      <c r="DR96" s="154">
        <f t="shared" si="122"/>
        <v>0</v>
      </c>
      <c r="DS96" s="160">
        <f t="shared" si="123"/>
        <v>0</v>
      </c>
      <c r="DT96" s="273">
        <f t="shared" si="124"/>
        <v>5</v>
      </c>
      <c r="DU96" s="187">
        <f t="shared" si="125"/>
        <v>1</v>
      </c>
      <c r="DV96" s="273">
        <f t="shared" si="126"/>
        <v>3</v>
      </c>
      <c r="DW96" s="187">
        <f t="shared" si="127"/>
        <v>0.6</v>
      </c>
      <c r="DX96" s="154">
        <f t="shared" si="128"/>
        <v>0</v>
      </c>
      <c r="DY96" s="154">
        <f t="shared" si="129"/>
        <v>0</v>
      </c>
      <c r="DZ96" s="160">
        <f t="shared" si="130"/>
        <v>0</v>
      </c>
      <c r="EA96" s="273">
        <f t="shared" si="131"/>
        <v>5</v>
      </c>
      <c r="EB96" s="187">
        <f t="shared" si="132"/>
        <v>1</v>
      </c>
      <c r="EC96" s="273">
        <f t="shared" si="133"/>
        <v>3</v>
      </c>
      <c r="ED96" s="187">
        <f t="shared" si="134"/>
        <v>0.6</v>
      </c>
      <c r="EE96" s="154">
        <f t="shared" si="135"/>
        <v>0</v>
      </c>
      <c r="EF96" s="154">
        <f t="shared" si="136"/>
        <v>0</v>
      </c>
      <c r="EG96" s="160">
        <f t="shared" si="137"/>
        <v>0</v>
      </c>
      <c r="EH96" s="273">
        <f t="shared" si="138"/>
        <v>5</v>
      </c>
      <c r="EI96" s="187">
        <f t="shared" si="139"/>
        <v>1</v>
      </c>
      <c r="EJ96" s="273">
        <f t="shared" si="140"/>
        <v>3</v>
      </c>
      <c r="EK96" s="187">
        <f t="shared" si="141"/>
        <v>0.6</v>
      </c>
      <c r="EL96" s="154">
        <f t="shared" si="142"/>
        <v>0</v>
      </c>
      <c r="EM96" s="154">
        <f t="shared" si="143"/>
        <v>0</v>
      </c>
      <c r="EN96" s="160">
        <f t="shared" si="144"/>
        <v>0</v>
      </c>
      <c r="EO96" s="273">
        <f t="shared" si="145"/>
        <v>5</v>
      </c>
      <c r="EP96" s="187">
        <f t="shared" si="146"/>
        <v>1</v>
      </c>
      <c r="EQ96" s="273">
        <f t="shared" si="147"/>
        <v>3</v>
      </c>
      <c r="ER96" s="187">
        <f t="shared" si="148"/>
        <v>0.6</v>
      </c>
      <c r="ES96" s="154">
        <f t="shared" si="149"/>
        <v>0</v>
      </c>
      <c r="ET96" s="154">
        <f t="shared" si="150"/>
        <v>0</v>
      </c>
      <c r="EU96" s="160">
        <f t="shared" si="151"/>
        <v>0</v>
      </c>
      <c r="EV96" s="273">
        <f t="shared" si="152"/>
        <v>5</v>
      </c>
      <c r="EW96" s="187">
        <f t="shared" si="153"/>
        <v>1</v>
      </c>
      <c r="EX96" s="273">
        <f t="shared" si="154"/>
        <v>3</v>
      </c>
      <c r="EY96" s="187">
        <f t="shared" si="155"/>
        <v>0.6</v>
      </c>
      <c r="EZ96" s="154">
        <f t="shared" si="156"/>
        <v>0</v>
      </c>
      <c r="FA96" s="154">
        <f t="shared" si="157"/>
        <v>0</v>
      </c>
      <c r="FB96" s="160">
        <f t="shared" si="158"/>
        <v>0</v>
      </c>
      <c r="FC96" s="273">
        <f t="shared" si="159"/>
        <v>5</v>
      </c>
      <c r="FD96" s="187">
        <f t="shared" si="160"/>
        <v>1</v>
      </c>
      <c r="FE96" s="273">
        <f t="shared" si="161"/>
        <v>3</v>
      </c>
      <c r="FF96" s="187">
        <f t="shared" si="162"/>
        <v>0.6</v>
      </c>
      <c r="FG96" s="154">
        <f t="shared" si="163"/>
        <v>0</v>
      </c>
      <c r="FH96" s="154">
        <f t="shared" si="164"/>
        <v>0</v>
      </c>
      <c r="FI96" s="160">
        <f t="shared" si="165"/>
        <v>0</v>
      </c>
      <c r="FJ96" s="273">
        <f t="shared" si="166"/>
        <v>5</v>
      </c>
      <c r="FK96" s="187">
        <f t="shared" si="167"/>
        <v>1</v>
      </c>
      <c r="FL96" s="273">
        <f t="shared" si="168"/>
        <v>3</v>
      </c>
      <c r="FM96" s="187">
        <f t="shared" si="169"/>
        <v>0.6</v>
      </c>
      <c r="FN96" s="154">
        <f t="shared" si="170"/>
        <v>0</v>
      </c>
      <c r="FO96" s="154">
        <f t="shared" si="171"/>
        <v>0</v>
      </c>
      <c r="FP96" s="160">
        <f t="shared" si="172"/>
        <v>0</v>
      </c>
      <c r="FQ96" s="273">
        <f t="shared" si="173"/>
        <v>5</v>
      </c>
      <c r="FR96" s="187">
        <f t="shared" si="174"/>
        <v>1</v>
      </c>
      <c r="FS96" s="273">
        <f t="shared" si="175"/>
        <v>3</v>
      </c>
      <c r="FT96" s="187">
        <f t="shared" si="176"/>
        <v>0.6</v>
      </c>
      <c r="FU96" s="154">
        <f t="shared" si="177"/>
        <v>0</v>
      </c>
      <c r="FV96" s="154">
        <f t="shared" si="178"/>
        <v>0</v>
      </c>
      <c r="FW96" s="160">
        <f t="shared" si="179"/>
        <v>0</v>
      </c>
      <c r="FX96" s="273">
        <f t="shared" si="180"/>
        <v>5</v>
      </c>
      <c r="FY96" s="187">
        <f t="shared" si="181"/>
        <v>1</v>
      </c>
      <c r="FZ96" s="273">
        <f t="shared" si="182"/>
        <v>3</v>
      </c>
      <c r="GA96" s="187">
        <f t="shared" si="183"/>
        <v>0.6</v>
      </c>
      <c r="GB96" s="154">
        <f t="shared" si="184"/>
        <v>0</v>
      </c>
      <c r="GC96" s="154">
        <f t="shared" si="185"/>
        <v>0</v>
      </c>
      <c r="GD96" s="160">
        <f t="shared" si="186"/>
        <v>0</v>
      </c>
      <c r="GE96" s="273">
        <f t="shared" si="187"/>
        <v>5</v>
      </c>
      <c r="GF96" s="187">
        <f t="shared" si="188"/>
        <v>1</v>
      </c>
      <c r="GG96" s="273">
        <f t="shared" si="189"/>
        <v>3</v>
      </c>
      <c r="GH96" s="187">
        <f t="shared" si="190"/>
        <v>0.6</v>
      </c>
      <c r="GI96" s="187">
        <f t="shared" si="203"/>
        <v>0.6</v>
      </c>
      <c r="GJ96" s="157"/>
    </row>
    <row r="97" spans="1:192" ht="37.799999999999997" customHeight="1" x14ac:dyDescent="0.2">
      <c r="A97" s="148">
        <v>89</v>
      </c>
      <c r="B97" s="133"/>
      <c r="C97" s="133"/>
      <c r="D97" s="274"/>
      <c r="E97" s="133"/>
      <c r="F97" s="275"/>
      <c r="G97" s="133"/>
      <c r="H97" s="133" t="s">
        <v>455</v>
      </c>
      <c r="I97" s="132"/>
      <c r="J97" s="132"/>
      <c r="K97" s="132"/>
      <c r="L97" s="132"/>
      <c r="M97" s="132"/>
      <c r="N97" s="132"/>
      <c r="O97" s="132"/>
      <c r="P97" s="132"/>
      <c r="Q97" s="132"/>
      <c r="R97" s="132"/>
      <c r="S97" s="132"/>
      <c r="T97" s="132"/>
      <c r="U97" s="132"/>
      <c r="V97" s="132"/>
      <c r="W97" s="132"/>
      <c r="X97" s="132"/>
      <c r="Y97" s="132"/>
      <c r="Z97" s="132"/>
      <c r="AA97" s="132"/>
      <c r="AB97" s="132"/>
      <c r="AC97" s="155">
        <f t="shared" si="102"/>
        <v>0</v>
      </c>
      <c r="AD97" s="149">
        <f t="shared" si="103"/>
        <v>1</v>
      </c>
      <c r="AE97" s="155" t="str">
        <f t="shared" si="104"/>
        <v>3 - Moderado</v>
      </c>
      <c r="AF97" s="149">
        <f t="shared" si="105"/>
        <v>0.6</v>
      </c>
      <c r="AG97" s="156" t="str">
        <f t="shared" si="191"/>
        <v/>
      </c>
      <c r="AH97" s="149">
        <f t="shared" si="106"/>
        <v>0.6</v>
      </c>
      <c r="AI97" s="133"/>
      <c r="AJ97" s="133"/>
      <c r="AK97" s="133"/>
      <c r="AL97" s="133"/>
      <c r="AM97" s="134"/>
      <c r="AN97" s="164"/>
      <c r="AO97" s="164"/>
      <c r="AP97" s="134"/>
      <c r="AQ97" s="134"/>
      <c r="AR97" s="164"/>
      <c r="AS97" s="164"/>
      <c r="AT97" s="134"/>
      <c r="AU97" s="134"/>
      <c r="AV97" s="164"/>
      <c r="AW97" s="164"/>
      <c r="AX97" s="134"/>
      <c r="AY97" s="134"/>
      <c r="AZ97" s="164"/>
      <c r="BA97" s="164"/>
      <c r="BB97" s="134"/>
      <c r="BC97" s="134"/>
      <c r="BD97" s="164"/>
      <c r="BE97" s="164"/>
      <c r="BF97" s="134"/>
      <c r="BG97" s="134"/>
      <c r="BH97" s="164"/>
      <c r="BI97" s="164"/>
      <c r="BJ97" s="134"/>
      <c r="BK97" s="134"/>
      <c r="BL97" s="164"/>
      <c r="BM97" s="164"/>
      <c r="BN97" s="134"/>
      <c r="BO97" s="134"/>
      <c r="BP97" s="164"/>
      <c r="BQ97" s="164"/>
      <c r="BR97" s="134"/>
      <c r="BS97" s="134"/>
      <c r="BT97" s="164"/>
      <c r="BU97" s="164"/>
      <c r="BV97" s="134"/>
      <c r="BW97" s="134"/>
      <c r="BX97" s="164"/>
      <c r="BY97" s="164"/>
      <c r="BZ97" s="134"/>
      <c r="CA97" s="134"/>
      <c r="CB97" s="164"/>
      <c r="CC97" s="164"/>
      <c r="CD97" s="134"/>
      <c r="CE97" s="134"/>
      <c r="CF97" s="164"/>
      <c r="CG97" s="164"/>
      <c r="CH97" s="134"/>
      <c r="CI97" s="164"/>
      <c r="CJ97" s="164"/>
      <c r="CK97" s="134"/>
      <c r="CL97" s="159" t="str">
        <f t="shared" si="192"/>
        <v>5 - Muy Alta</v>
      </c>
      <c r="CM97" s="165">
        <f t="shared" si="107"/>
        <v>1</v>
      </c>
      <c r="CN97" s="159" t="str">
        <f t="shared" si="193"/>
        <v>3 - Moderado</v>
      </c>
      <c r="CO97" s="165">
        <f t="shared" si="194"/>
        <v>0.6</v>
      </c>
      <c r="CP97" s="145" t="str">
        <f t="shared" si="108"/>
        <v>ALTO</v>
      </c>
      <c r="CQ97" s="149">
        <f t="shared" si="195"/>
        <v>0.6</v>
      </c>
      <c r="CR97" s="188"/>
      <c r="CS97" s="145">
        <f t="shared" si="196"/>
        <v>5</v>
      </c>
      <c r="CT97" s="134"/>
      <c r="CU97" s="188"/>
      <c r="CV97" s="188"/>
      <c r="CW97" s="158"/>
      <c r="CX97" s="160">
        <f t="shared" si="109"/>
        <v>0</v>
      </c>
      <c r="CY97" s="161">
        <f t="shared" si="197"/>
        <v>3</v>
      </c>
      <c r="CZ97" s="160" t="str">
        <f t="shared" si="198"/>
        <v>Moderado</v>
      </c>
      <c r="DA97" s="153">
        <f t="shared" si="199"/>
        <v>0.6</v>
      </c>
      <c r="DB97" s="154">
        <f t="shared" si="200"/>
        <v>0</v>
      </c>
      <c r="DC97" s="154">
        <f t="shared" si="110"/>
        <v>0</v>
      </c>
      <c r="DD97" s="160">
        <f t="shared" si="201"/>
        <v>0</v>
      </c>
      <c r="DE97" s="273">
        <f t="shared" si="111"/>
        <v>5</v>
      </c>
      <c r="DF97" s="187">
        <f t="shared" si="112"/>
        <v>1</v>
      </c>
      <c r="DG97" s="273">
        <f t="shared" si="202"/>
        <v>3</v>
      </c>
      <c r="DH97" s="273"/>
      <c r="DI97" s="187">
        <f t="shared" si="113"/>
        <v>0.6</v>
      </c>
      <c r="DJ97" s="154">
        <f t="shared" si="114"/>
        <v>0</v>
      </c>
      <c r="DK97" s="154">
        <f t="shared" si="115"/>
        <v>0</v>
      </c>
      <c r="DL97" s="160">
        <f t="shared" si="116"/>
        <v>0</v>
      </c>
      <c r="DM97" s="273">
        <f t="shared" si="117"/>
        <v>5</v>
      </c>
      <c r="DN97" s="187">
        <f t="shared" si="118"/>
        <v>1</v>
      </c>
      <c r="DO97" s="273">
        <f t="shared" si="119"/>
        <v>3</v>
      </c>
      <c r="DP97" s="187">
        <f t="shared" si="120"/>
        <v>0.6</v>
      </c>
      <c r="DQ97" s="154">
        <f t="shared" si="121"/>
        <v>0</v>
      </c>
      <c r="DR97" s="154">
        <f t="shared" si="122"/>
        <v>0</v>
      </c>
      <c r="DS97" s="160">
        <f t="shared" si="123"/>
        <v>0</v>
      </c>
      <c r="DT97" s="273">
        <f t="shared" si="124"/>
        <v>5</v>
      </c>
      <c r="DU97" s="187">
        <f t="shared" si="125"/>
        <v>1</v>
      </c>
      <c r="DV97" s="273">
        <f t="shared" si="126"/>
        <v>3</v>
      </c>
      <c r="DW97" s="187">
        <f t="shared" si="127"/>
        <v>0.6</v>
      </c>
      <c r="DX97" s="154">
        <f t="shared" si="128"/>
        <v>0</v>
      </c>
      <c r="DY97" s="154">
        <f t="shared" si="129"/>
        <v>0</v>
      </c>
      <c r="DZ97" s="160">
        <f t="shared" si="130"/>
        <v>0</v>
      </c>
      <c r="EA97" s="273">
        <f t="shared" si="131"/>
        <v>5</v>
      </c>
      <c r="EB97" s="187">
        <f t="shared" si="132"/>
        <v>1</v>
      </c>
      <c r="EC97" s="273">
        <f t="shared" si="133"/>
        <v>3</v>
      </c>
      <c r="ED97" s="187">
        <f t="shared" si="134"/>
        <v>0.6</v>
      </c>
      <c r="EE97" s="154">
        <f t="shared" si="135"/>
        <v>0</v>
      </c>
      <c r="EF97" s="154">
        <f t="shared" si="136"/>
        <v>0</v>
      </c>
      <c r="EG97" s="160">
        <f t="shared" si="137"/>
        <v>0</v>
      </c>
      <c r="EH97" s="273">
        <f t="shared" si="138"/>
        <v>5</v>
      </c>
      <c r="EI97" s="187">
        <f t="shared" si="139"/>
        <v>1</v>
      </c>
      <c r="EJ97" s="273">
        <f t="shared" si="140"/>
        <v>3</v>
      </c>
      <c r="EK97" s="187">
        <f t="shared" si="141"/>
        <v>0.6</v>
      </c>
      <c r="EL97" s="154">
        <f t="shared" si="142"/>
        <v>0</v>
      </c>
      <c r="EM97" s="154">
        <f t="shared" si="143"/>
        <v>0</v>
      </c>
      <c r="EN97" s="160">
        <f t="shared" si="144"/>
        <v>0</v>
      </c>
      <c r="EO97" s="273">
        <f t="shared" si="145"/>
        <v>5</v>
      </c>
      <c r="EP97" s="187">
        <f t="shared" si="146"/>
        <v>1</v>
      </c>
      <c r="EQ97" s="273">
        <f t="shared" si="147"/>
        <v>3</v>
      </c>
      <c r="ER97" s="187">
        <f t="shared" si="148"/>
        <v>0.6</v>
      </c>
      <c r="ES97" s="154">
        <f t="shared" si="149"/>
        <v>0</v>
      </c>
      <c r="ET97" s="154">
        <f t="shared" si="150"/>
        <v>0</v>
      </c>
      <c r="EU97" s="160">
        <f t="shared" si="151"/>
        <v>0</v>
      </c>
      <c r="EV97" s="273">
        <f t="shared" si="152"/>
        <v>5</v>
      </c>
      <c r="EW97" s="187">
        <f t="shared" si="153"/>
        <v>1</v>
      </c>
      <c r="EX97" s="273">
        <f t="shared" si="154"/>
        <v>3</v>
      </c>
      <c r="EY97" s="187">
        <f t="shared" si="155"/>
        <v>0.6</v>
      </c>
      <c r="EZ97" s="154">
        <f t="shared" si="156"/>
        <v>0</v>
      </c>
      <c r="FA97" s="154">
        <f t="shared" si="157"/>
        <v>0</v>
      </c>
      <c r="FB97" s="160">
        <f t="shared" si="158"/>
        <v>0</v>
      </c>
      <c r="FC97" s="273">
        <f t="shared" si="159"/>
        <v>5</v>
      </c>
      <c r="FD97" s="187">
        <f t="shared" si="160"/>
        <v>1</v>
      </c>
      <c r="FE97" s="273">
        <f t="shared" si="161"/>
        <v>3</v>
      </c>
      <c r="FF97" s="187">
        <f t="shared" si="162"/>
        <v>0.6</v>
      </c>
      <c r="FG97" s="154">
        <f t="shared" si="163"/>
        <v>0</v>
      </c>
      <c r="FH97" s="154">
        <f t="shared" si="164"/>
        <v>0</v>
      </c>
      <c r="FI97" s="160">
        <f t="shared" si="165"/>
        <v>0</v>
      </c>
      <c r="FJ97" s="273">
        <f t="shared" si="166"/>
        <v>5</v>
      </c>
      <c r="FK97" s="187">
        <f t="shared" si="167"/>
        <v>1</v>
      </c>
      <c r="FL97" s="273">
        <f t="shared" si="168"/>
        <v>3</v>
      </c>
      <c r="FM97" s="187">
        <f t="shared" si="169"/>
        <v>0.6</v>
      </c>
      <c r="FN97" s="154">
        <f t="shared" si="170"/>
        <v>0</v>
      </c>
      <c r="FO97" s="154">
        <f t="shared" si="171"/>
        <v>0</v>
      </c>
      <c r="FP97" s="160">
        <f t="shared" si="172"/>
        <v>0</v>
      </c>
      <c r="FQ97" s="273">
        <f t="shared" si="173"/>
        <v>5</v>
      </c>
      <c r="FR97" s="187">
        <f t="shared" si="174"/>
        <v>1</v>
      </c>
      <c r="FS97" s="273">
        <f t="shared" si="175"/>
        <v>3</v>
      </c>
      <c r="FT97" s="187">
        <f t="shared" si="176"/>
        <v>0.6</v>
      </c>
      <c r="FU97" s="154">
        <f t="shared" si="177"/>
        <v>0</v>
      </c>
      <c r="FV97" s="154">
        <f t="shared" si="178"/>
        <v>0</v>
      </c>
      <c r="FW97" s="160">
        <f t="shared" si="179"/>
        <v>0</v>
      </c>
      <c r="FX97" s="273">
        <f t="shared" si="180"/>
        <v>5</v>
      </c>
      <c r="FY97" s="187">
        <f t="shared" si="181"/>
        <v>1</v>
      </c>
      <c r="FZ97" s="273">
        <f t="shared" si="182"/>
        <v>3</v>
      </c>
      <c r="GA97" s="187">
        <f t="shared" si="183"/>
        <v>0.6</v>
      </c>
      <c r="GB97" s="154">
        <f t="shared" si="184"/>
        <v>0</v>
      </c>
      <c r="GC97" s="154">
        <f t="shared" si="185"/>
        <v>0</v>
      </c>
      <c r="GD97" s="160">
        <f t="shared" si="186"/>
        <v>0</v>
      </c>
      <c r="GE97" s="273">
        <f t="shared" si="187"/>
        <v>5</v>
      </c>
      <c r="GF97" s="187">
        <f t="shared" si="188"/>
        <v>1</v>
      </c>
      <c r="GG97" s="273">
        <f t="shared" si="189"/>
        <v>3</v>
      </c>
      <c r="GH97" s="187">
        <f t="shared" si="190"/>
        <v>0.6</v>
      </c>
      <c r="GI97" s="187">
        <f t="shared" si="203"/>
        <v>0.6</v>
      </c>
      <c r="GJ97" s="157"/>
    </row>
    <row r="98" spans="1:192" ht="37.799999999999997" customHeight="1" x14ac:dyDescent="0.2">
      <c r="A98" s="148">
        <v>90</v>
      </c>
      <c r="B98" s="133"/>
      <c r="C98" s="133"/>
      <c r="D98" s="274"/>
      <c r="E98" s="133"/>
      <c r="F98" s="275"/>
      <c r="G98" s="133"/>
      <c r="H98" s="133" t="s">
        <v>455</v>
      </c>
      <c r="I98" s="132"/>
      <c r="J98" s="132"/>
      <c r="K98" s="132"/>
      <c r="L98" s="132"/>
      <c r="M98" s="132"/>
      <c r="N98" s="132"/>
      <c r="O98" s="132"/>
      <c r="P98" s="132"/>
      <c r="Q98" s="132"/>
      <c r="R98" s="132"/>
      <c r="S98" s="132"/>
      <c r="T98" s="132"/>
      <c r="U98" s="132"/>
      <c r="V98" s="132"/>
      <c r="W98" s="132"/>
      <c r="X98" s="132"/>
      <c r="Y98" s="132"/>
      <c r="Z98" s="132"/>
      <c r="AA98" s="132"/>
      <c r="AB98" s="132"/>
      <c r="AC98" s="155">
        <f t="shared" si="102"/>
        <v>0</v>
      </c>
      <c r="AD98" s="149">
        <f t="shared" si="103"/>
        <v>1</v>
      </c>
      <c r="AE98" s="155" t="str">
        <f t="shared" si="104"/>
        <v>3 - Moderado</v>
      </c>
      <c r="AF98" s="149">
        <f t="shared" si="105"/>
        <v>0.6</v>
      </c>
      <c r="AG98" s="156" t="str">
        <f t="shared" si="191"/>
        <v/>
      </c>
      <c r="AH98" s="149">
        <f t="shared" si="106"/>
        <v>0.6</v>
      </c>
      <c r="AI98" s="133"/>
      <c r="AJ98" s="133"/>
      <c r="AK98" s="133"/>
      <c r="AL98" s="133"/>
      <c r="AM98" s="134"/>
      <c r="AN98" s="164"/>
      <c r="AO98" s="164"/>
      <c r="AP98" s="134"/>
      <c r="AQ98" s="134"/>
      <c r="AR98" s="164"/>
      <c r="AS98" s="164"/>
      <c r="AT98" s="134"/>
      <c r="AU98" s="134"/>
      <c r="AV98" s="164"/>
      <c r="AW98" s="164"/>
      <c r="AX98" s="134"/>
      <c r="AY98" s="134"/>
      <c r="AZ98" s="164"/>
      <c r="BA98" s="164"/>
      <c r="BB98" s="134"/>
      <c r="BC98" s="134"/>
      <c r="BD98" s="164"/>
      <c r="BE98" s="164"/>
      <c r="BF98" s="134"/>
      <c r="BG98" s="134"/>
      <c r="BH98" s="164"/>
      <c r="BI98" s="164"/>
      <c r="BJ98" s="134"/>
      <c r="BK98" s="134"/>
      <c r="BL98" s="164"/>
      <c r="BM98" s="164"/>
      <c r="BN98" s="134"/>
      <c r="BO98" s="134"/>
      <c r="BP98" s="164"/>
      <c r="BQ98" s="164"/>
      <c r="BR98" s="134"/>
      <c r="BS98" s="134"/>
      <c r="BT98" s="164"/>
      <c r="BU98" s="164"/>
      <c r="BV98" s="134"/>
      <c r="BW98" s="134"/>
      <c r="BX98" s="164"/>
      <c r="BY98" s="164"/>
      <c r="BZ98" s="134"/>
      <c r="CA98" s="134"/>
      <c r="CB98" s="164"/>
      <c r="CC98" s="164"/>
      <c r="CD98" s="134"/>
      <c r="CE98" s="134"/>
      <c r="CF98" s="164"/>
      <c r="CG98" s="164"/>
      <c r="CH98" s="134"/>
      <c r="CI98" s="164"/>
      <c r="CJ98" s="164"/>
      <c r="CK98" s="134"/>
      <c r="CL98" s="159" t="str">
        <f t="shared" si="192"/>
        <v>5 - Muy Alta</v>
      </c>
      <c r="CM98" s="165">
        <f t="shared" si="107"/>
        <v>1</v>
      </c>
      <c r="CN98" s="159" t="str">
        <f t="shared" si="193"/>
        <v>3 - Moderado</v>
      </c>
      <c r="CO98" s="165">
        <f t="shared" si="194"/>
        <v>0.6</v>
      </c>
      <c r="CP98" s="145" t="str">
        <f t="shared" si="108"/>
        <v>ALTO</v>
      </c>
      <c r="CQ98" s="149">
        <f t="shared" si="195"/>
        <v>0.6</v>
      </c>
      <c r="CR98" s="188"/>
      <c r="CS98" s="145">
        <f t="shared" si="196"/>
        <v>5</v>
      </c>
      <c r="CT98" s="134"/>
      <c r="CU98" s="188"/>
      <c r="CV98" s="188"/>
      <c r="CW98" s="158"/>
      <c r="CX98" s="160">
        <f t="shared" si="109"/>
        <v>0</v>
      </c>
      <c r="CY98" s="161">
        <f t="shared" si="197"/>
        <v>3</v>
      </c>
      <c r="CZ98" s="160" t="str">
        <f t="shared" si="198"/>
        <v>Moderado</v>
      </c>
      <c r="DA98" s="153">
        <f t="shared" si="199"/>
        <v>0.6</v>
      </c>
      <c r="DB98" s="154">
        <f t="shared" si="200"/>
        <v>0</v>
      </c>
      <c r="DC98" s="154">
        <f t="shared" si="110"/>
        <v>0</v>
      </c>
      <c r="DD98" s="160">
        <f t="shared" si="201"/>
        <v>0</v>
      </c>
      <c r="DE98" s="273">
        <f t="shared" si="111"/>
        <v>5</v>
      </c>
      <c r="DF98" s="187">
        <f t="shared" si="112"/>
        <v>1</v>
      </c>
      <c r="DG98" s="273">
        <f t="shared" si="202"/>
        <v>3</v>
      </c>
      <c r="DH98" s="273"/>
      <c r="DI98" s="187">
        <f t="shared" si="113"/>
        <v>0.6</v>
      </c>
      <c r="DJ98" s="154">
        <f t="shared" si="114"/>
        <v>0</v>
      </c>
      <c r="DK98" s="154">
        <f t="shared" si="115"/>
        <v>0</v>
      </c>
      <c r="DL98" s="160">
        <f t="shared" si="116"/>
        <v>0</v>
      </c>
      <c r="DM98" s="273">
        <f t="shared" si="117"/>
        <v>5</v>
      </c>
      <c r="DN98" s="187">
        <f t="shared" si="118"/>
        <v>1</v>
      </c>
      <c r="DO98" s="273">
        <f t="shared" si="119"/>
        <v>3</v>
      </c>
      <c r="DP98" s="187">
        <f t="shared" si="120"/>
        <v>0.6</v>
      </c>
      <c r="DQ98" s="154">
        <f t="shared" si="121"/>
        <v>0</v>
      </c>
      <c r="DR98" s="154">
        <f t="shared" si="122"/>
        <v>0</v>
      </c>
      <c r="DS98" s="160">
        <f t="shared" si="123"/>
        <v>0</v>
      </c>
      <c r="DT98" s="273">
        <f t="shared" si="124"/>
        <v>5</v>
      </c>
      <c r="DU98" s="187">
        <f t="shared" si="125"/>
        <v>1</v>
      </c>
      <c r="DV98" s="273">
        <f t="shared" si="126"/>
        <v>3</v>
      </c>
      <c r="DW98" s="187">
        <f t="shared" si="127"/>
        <v>0.6</v>
      </c>
      <c r="DX98" s="154">
        <f t="shared" si="128"/>
        <v>0</v>
      </c>
      <c r="DY98" s="154">
        <f t="shared" si="129"/>
        <v>0</v>
      </c>
      <c r="DZ98" s="160">
        <f t="shared" si="130"/>
        <v>0</v>
      </c>
      <c r="EA98" s="273">
        <f t="shared" si="131"/>
        <v>5</v>
      </c>
      <c r="EB98" s="187">
        <f t="shared" si="132"/>
        <v>1</v>
      </c>
      <c r="EC98" s="273">
        <f t="shared" si="133"/>
        <v>3</v>
      </c>
      <c r="ED98" s="187">
        <f t="shared" si="134"/>
        <v>0.6</v>
      </c>
      <c r="EE98" s="154">
        <f t="shared" si="135"/>
        <v>0</v>
      </c>
      <c r="EF98" s="154">
        <f t="shared" si="136"/>
        <v>0</v>
      </c>
      <c r="EG98" s="160">
        <f t="shared" si="137"/>
        <v>0</v>
      </c>
      <c r="EH98" s="273">
        <f t="shared" si="138"/>
        <v>5</v>
      </c>
      <c r="EI98" s="187">
        <f t="shared" si="139"/>
        <v>1</v>
      </c>
      <c r="EJ98" s="273">
        <f t="shared" si="140"/>
        <v>3</v>
      </c>
      <c r="EK98" s="187">
        <f t="shared" si="141"/>
        <v>0.6</v>
      </c>
      <c r="EL98" s="154">
        <f t="shared" si="142"/>
        <v>0</v>
      </c>
      <c r="EM98" s="154">
        <f t="shared" si="143"/>
        <v>0</v>
      </c>
      <c r="EN98" s="160">
        <f t="shared" si="144"/>
        <v>0</v>
      </c>
      <c r="EO98" s="273">
        <f t="shared" si="145"/>
        <v>5</v>
      </c>
      <c r="EP98" s="187">
        <f t="shared" si="146"/>
        <v>1</v>
      </c>
      <c r="EQ98" s="273">
        <f t="shared" si="147"/>
        <v>3</v>
      </c>
      <c r="ER98" s="187">
        <f t="shared" si="148"/>
        <v>0.6</v>
      </c>
      <c r="ES98" s="154">
        <f t="shared" si="149"/>
        <v>0</v>
      </c>
      <c r="ET98" s="154">
        <f t="shared" si="150"/>
        <v>0</v>
      </c>
      <c r="EU98" s="160">
        <f t="shared" si="151"/>
        <v>0</v>
      </c>
      <c r="EV98" s="273">
        <f t="shared" si="152"/>
        <v>5</v>
      </c>
      <c r="EW98" s="187">
        <f t="shared" si="153"/>
        <v>1</v>
      </c>
      <c r="EX98" s="273">
        <f t="shared" si="154"/>
        <v>3</v>
      </c>
      <c r="EY98" s="187">
        <f t="shared" si="155"/>
        <v>0.6</v>
      </c>
      <c r="EZ98" s="154">
        <f t="shared" si="156"/>
        <v>0</v>
      </c>
      <c r="FA98" s="154">
        <f t="shared" si="157"/>
        <v>0</v>
      </c>
      <c r="FB98" s="160">
        <f t="shared" si="158"/>
        <v>0</v>
      </c>
      <c r="FC98" s="273">
        <f t="shared" si="159"/>
        <v>5</v>
      </c>
      <c r="FD98" s="187">
        <f t="shared" si="160"/>
        <v>1</v>
      </c>
      <c r="FE98" s="273">
        <f t="shared" si="161"/>
        <v>3</v>
      </c>
      <c r="FF98" s="187">
        <f t="shared" si="162"/>
        <v>0.6</v>
      </c>
      <c r="FG98" s="154">
        <f t="shared" si="163"/>
        <v>0</v>
      </c>
      <c r="FH98" s="154">
        <f t="shared" si="164"/>
        <v>0</v>
      </c>
      <c r="FI98" s="160">
        <f t="shared" si="165"/>
        <v>0</v>
      </c>
      <c r="FJ98" s="273">
        <f t="shared" si="166"/>
        <v>5</v>
      </c>
      <c r="FK98" s="187">
        <f t="shared" si="167"/>
        <v>1</v>
      </c>
      <c r="FL98" s="273">
        <f t="shared" si="168"/>
        <v>3</v>
      </c>
      <c r="FM98" s="187">
        <f t="shared" si="169"/>
        <v>0.6</v>
      </c>
      <c r="FN98" s="154">
        <f t="shared" si="170"/>
        <v>0</v>
      </c>
      <c r="FO98" s="154">
        <f t="shared" si="171"/>
        <v>0</v>
      </c>
      <c r="FP98" s="160">
        <f t="shared" si="172"/>
        <v>0</v>
      </c>
      <c r="FQ98" s="273">
        <f t="shared" si="173"/>
        <v>5</v>
      </c>
      <c r="FR98" s="187">
        <f t="shared" si="174"/>
        <v>1</v>
      </c>
      <c r="FS98" s="273">
        <f t="shared" si="175"/>
        <v>3</v>
      </c>
      <c r="FT98" s="187">
        <f t="shared" si="176"/>
        <v>0.6</v>
      </c>
      <c r="FU98" s="154">
        <f t="shared" si="177"/>
        <v>0</v>
      </c>
      <c r="FV98" s="154">
        <f t="shared" si="178"/>
        <v>0</v>
      </c>
      <c r="FW98" s="160">
        <f t="shared" si="179"/>
        <v>0</v>
      </c>
      <c r="FX98" s="273">
        <f t="shared" si="180"/>
        <v>5</v>
      </c>
      <c r="FY98" s="187">
        <f t="shared" si="181"/>
        <v>1</v>
      </c>
      <c r="FZ98" s="273">
        <f t="shared" si="182"/>
        <v>3</v>
      </c>
      <c r="GA98" s="187">
        <f t="shared" si="183"/>
        <v>0.6</v>
      </c>
      <c r="GB98" s="154">
        <f t="shared" si="184"/>
        <v>0</v>
      </c>
      <c r="GC98" s="154">
        <f t="shared" si="185"/>
        <v>0</v>
      </c>
      <c r="GD98" s="160">
        <f t="shared" si="186"/>
        <v>0</v>
      </c>
      <c r="GE98" s="273">
        <f t="shared" si="187"/>
        <v>5</v>
      </c>
      <c r="GF98" s="187">
        <f t="shared" si="188"/>
        <v>1</v>
      </c>
      <c r="GG98" s="273">
        <f t="shared" si="189"/>
        <v>3</v>
      </c>
      <c r="GH98" s="187">
        <f t="shared" si="190"/>
        <v>0.6</v>
      </c>
      <c r="GI98" s="187">
        <f t="shared" si="203"/>
        <v>0.6</v>
      </c>
      <c r="GJ98" s="157"/>
    </row>
    <row r="99" spans="1:192" ht="37.799999999999997" customHeight="1" x14ac:dyDescent="0.2">
      <c r="A99" s="148">
        <v>91</v>
      </c>
      <c r="B99" s="133"/>
      <c r="C99" s="133"/>
      <c r="D99" s="274"/>
      <c r="E99" s="133"/>
      <c r="F99" s="275"/>
      <c r="G99" s="133"/>
      <c r="H99" s="133" t="s">
        <v>455</v>
      </c>
      <c r="I99" s="132"/>
      <c r="J99" s="132"/>
      <c r="K99" s="132"/>
      <c r="L99" s="132"/>
      <c r="M99" s="132"/>
      <c r="N99" s="132"/>
      <c r="O99" s="132"/>
      <c r="P99" s="132"/>
      <c r="Q99" s="132"/>
      <c r="R99" s="132"/>
      <c r="S99" s="132"/>
      <c r="T99" s="132"/>
      <c r="U99" s="132"/>
      <c r="V99" s="132"/>
      <c r="W99" s="132"/>
      <c r="X99" s="132"/>
      <c r="Y99" s="132"/>
      <c r="Z99" s="132"/>
      <c r="AA99" s="132"/>
      <c r="AB99" s="132"/>
      <c r="AC99" s="155">
        <f t="shared" si="102"/>
        <v>0</v>
      </c>
      <c r="AD99" s="149">
        <f t="shared" si="103"/>
        <v>1</v>
      </c>
      <c r="AE99" s="155" t="str">
        <f t="shared" si="104"/>
        <v>3 - Moderado</v>
      </c>
      <c r="AF99" s="149">
        <f t="shared" si="105"/>
        <v>0.6</v>
      </c>
      <c r="AG99" s="156" t="str">
        <f t="shared" si="191"/>
        <v/>
      </c>
      <c r="AH99" s="149">
        <f t="shared" si="106"/>
        <v>0.6</v>
      </c>
      <c r="AI99" s="133"/>
      <c r="AJ99" s="133"/>
      <c r="AK99" s="133"/>
      <c r="AL99" s="133"/>
      <c r="AM99" s="134"/>
      <c r="AN99" s="164"/>
      <c r="AO99" s="164"/>
      <c r="AP99" s="134"/>
      <c r="AQ99" s="134"/>
      <c r="AR99" s="164"/>
      <c r="AS99" s="164"/>
      <c r="AT99" s="134"/>
      <c r="AU99" s="134"/>
      <c r="AV99" s="164"/>
      <c r="AW99" s="164"/>
      <c r="AX99" s="134"/>
      <c r="AY99" s="134"/>
      <c r="AZ99" s="164"/>
      <c r="BA99" s="164"/>
      <c r="BB99" s="134"/>
      <c r="BC99" s="134"/>
      <c r="BD99" s="164"/>
      <c r="BE99" s="164"/>
      <c r="BF99" s="134"/>
      <c r="BG99" s="134"/>
      <c r="BH99" s="164"/>
      <c r="BI99" s="164"/>
      <c r="BJ99" s="134"/>
      <c r="BK99" s="134"/>
      <c r="BL99" s="164"/>
      <c r="BM99" s="164"/>
      <c r="BN99" s="134"/>
      <c r="BO99" s="134"/>
      <c r="BP99" s="164"/>
      <c r="BQ99" s="164"/>
      <c r="BR99" s="134"/>
      <c r="BS99" s="134"/>
      <c r="BT99" s="164"/>
      <c r="BU99" s="164"/>
      <c r="BV99" s="134"/>
      <c r="BW99" s="134"/>
      <c r="BX99" s="164"/>
      <c r="BY99" s="164"/>
      <c r="BZ99" s="134"/>
      <c r="CA99" s="134"/>
      <c r="CB99" s="164"/>
      <c r="CC99" s="164"/>
      <c r="CD99" s="134"/>
      <c r="CE99" s="134"/>
      <c r="CF99" s="164"/>
      <c r="CG99" s="164"/>
      <c r="CH99" s="134"/>
      <c r="CI99" s="164"/>
      <c r="CJ99" s="164"/>
      <c r="CK99" s="134"/>
      <c r="CL99" s="159" t="str">
        <f t="shared" si="192"/>
        <v>5 - Muy Alta</v>
      </c>
      <c r="CM99" s="165">
        <f t="shared" si="107"/>
        <v>1</v>
      </c>
      <c r="CN99" s="159" t="str">
        <f t="shared" si="193"/>
        <v>3 - Moderado</v>
      </c>
      <c r="CO99" s="165">
        <f t="shared" si="194"/>
        <v>0.6</v>
      </c>
      <c r="CP99" s="145" t="str">
        <f t="shared" si="108"/>
        <v>ALTO</v>
      </c>
      <c r="CQ99" s="149">
        <f t="shared" si="195"/>
        <v>0.6</v>
      </c>
      <c r="CR99" s="188"/>
      <c r="CS99" s="145">
        <f t="shared" si="196"/>
        <v>5</v>
      </c>
      <c r="CT99" s="134"/>
      <c r="CU99" s="188"/>
      <c r="CV99" s="188"/>
      <c r="CW99" s="158"/>
      <c r="CX99" s="160">
        <f t="shared" si="109"/>
        <v>0</v>
      </c>
      <c r="CY99" s="161">
        <f t="shared" si="197"/>
        <v>3</v>
      </c>
      <c r="CZ99" s="160" t="str">
        <f t="shared" si="198"/>
        <v>Moderado</v>
      </c>
      <c r="DA99" s="153">
        <f t="shared" si="199"/>
        <v>0.6</v>
      </c>
      <c r="DB99" s="154">
        <f t="shared" si="200"/>
        <v>0</v>
      </c>
      <c r="DC99" s="154">
        <f t="shared" si="110"/>
        <v>0</v>
      </c>
      <c r="DD99" s="160">
        <f t="shared" si="201"/>
        <v>0</v>
      </c>
      <c r="DE99" s="273">
        <f t="shared" si="111"/>
        <v>5</v>
      </c>
      <c r="DF99" s="187">
        <f t="shared" si="112"/>
        <v>1</v>
      </c>
      <c r="DG99" s="273">
        <f t="shared" si="202"/>
        <v>3</v>
      </c>
      <c r="DH99" s="273"/>
      <c r="DI99" s="187">
        <f t="shared" si="113"/>
        <v>0.6</v>
      </c>
      <c r="DJ99" s="154">
        <f t="shared" si="114"/>
        <v>0</v>
      </c>
      <c r="DK99" s="154">
        <f t="shared" si="115"/>
        <v>0</v>
      </c>
      <c r="DL99" s="160">
        <f t="shared" si="116"/>
        <v>0</v>
      </c>
      <c r="DM99" s="273">
        <f t="shared" si="117"/>
        <v>5</v>
      </c>
      <c r="DN99" s="187">
        <f t="shared" si="118"/>
        <v>1</v>
      </c>
      <c r="DO99" s="273">
        <f t="shared" si="119"/>
        <v>3</v>
      </c>
      <c r="DP99" s="187">
        <f t="shared" si="120"/>
        <v>0.6</v>
      </c>
      <c r="DQ99" s="154">
        <f t="shared" si="121"/>
        <v>0</v>
      </c>
      <c r="DR99" s="154">
        <f t="shared" si="122"/>
        <v>0</v>
      </c>
      <c r="DS99" s="160">
        <f t="shared" si="123"/>
        <v>0</v>
      </c>
      <c r="DT99" s="273">
        <f t="shared" si="124"/>
        <v>5</v>
      </c>
      <c r="DU99" s="187">
        <f t="shared" si="125"/>
        <v>1</v>
      </c>
      <c r="DV99" s="273">
        <f t="shared" si="126"/>
        <v>3</v>
      </c>
      <c r="DW99" s="187">
        <f t="shared" si="127"/>
        <v>0.6</v>
      </c>
      <c r="DX99" s="154">
        <f t="shared" si="128"/>
        <v>0</v>
      </c>
      <c r="DY99" s="154">
        <f t="shared" si="129"/>
        <v>0</v>
      </c>
      <c r="DZ99" s="160">
        <f t="shared" si="130"/>
        <v>0</v>
      </c>
      <c r="EA99" s="273">
        <f t="shared" si="131"/>
        <v>5</v>
      </c>
      <c r="EB99" s="187">
        <f t="shared" si="132"/>
        <v>1</v>
      </c>
      <c r="EC99" s="273">
        <f t="shared" si="133"/>
        <v>3</v>
      </c>
      <c r="ED99" s="187">
        <f t="shared" si="134"/>
        <v>0.6</v>
      </c>
      <c r="EE99" s="154">
        <f t="shared" si="135"/>
        <v>0</v>
      </c>
      <c r="EF99" s="154">
        <f t="shared" si="136"/>
        <v>0</v>
      </c>
      <c r="EG99" s="160">
        <f t="shared" si="137"/>
        <v>0</v>
      </c>
      <c r="EH99" s="273">
        <f t="shared" si="138"/>
        <v>5</v>
      </c>
      <c r="EI99" s="187">
        <f t="shared" si="139"/>
        <v>1</v>
      </c>
      <c r="EJ99" s="273">
        <f t="shared" si="140"/>
        <v>3</v>
      </c>
      <c r="EK99" s="187">
        <f t="shared" si="141"/>
        <v>0.6</v>
      </c>
      <c r="EL99" s="154">
        <f t="shared" si="142"/>
        <v>0</v>
      </c>
      <c r="EM99" s="154">
        <f t="shared" si="143"/>
        <v>0</v>
      </c>
      <c r="EN99" s="160">
        <f t="shared" si="144"/>
        <v>0</v>
      </c>
      <c r="EO99" s="273">
        <f t="shared" si="145"/>
        <v>5</v>
      </c>
      <c r="EP99" s="187">
        <f t="shared" si="146"/>
        <v>1</v>
      </c>
      <c r="EQ99" s="273">
        <f t="shared" si="147"/>
        <v>3</v>
      </c>
      <c r="ER99" s="187">
        <f t="shared" si="148"/>
        <v>0.6</v>
      </c>
      <c r="ES99" s="154">
        <f t="shared" si="149"/>
        <v>0</v>
      </c>
      <c r="ET99" s="154">
        <f t="shared" si="150"/>
        <v>0</v>
      </c>
      <c r="EU99" s="160">
        <f t="shared" si="151"/>
        <v>0</v>
      </c>
      <c r="EV99" s="273">
        <f t="shared" si="152"/>
        <v>5</v>
      </c>
      <c r="EW99" s="187">
        <f t="shared" si="153"/>
        <v>1</v>
      </c>
      <c r="EX99" s="273">
        <f t="shared" si="154"/>
        <v>3</v>
      </c>
      <c r="EY99" s="187">
        <f t="shared" si="155"/>
        <v>0.6</v>
      </c>
      <c r="EZ99" s="154">
        <f t="shared" si="156"/>
        <v>0</v>
      </c>
      <c r="FA99" s="154">
        <f t="shared" si="157"/>
        <v>0</v>
      </c>
      <c r="FB99" s="160">
        <f t="shared" si="158"/>
        <v>0</v>
      </c>
      <c r="FC99" s="273">
        <f t="shared" si="159"/>
        <v>5</v>
      </c>
      <c r="FD99" s="187">
        <f t="shared" si="160"/>
        <v>1</v>
      </c>
      <c r="FE99" s="273">
        <f t="shared" si="161"/>
        <v>3</v>
      </c>
      <c r="FF99" s="187">
        <f t="shared" si="162"/>
        <v>0.6</v>
      </c>
      <c r="FG99" s="154">
        <f t="shared" si="163"/>
        <v>0</v>
      </c>
      <c r="FH99" s="154">
        <f t="shared" si="164"/>
        <v>0</v>
      </c>
      <c r="FI99" s="160">
        <f t="shared" si="165"/>
        <v>0</v>
      </c>
      <c r="FJ99" s="273">
        <f t="shared" si="166"/>
        <v>5</v>
      </c>
      <c r="FK99" s="187">
        <f t="shared" si="167"/>
        <v>1</v>
      </c>
      <c r="FL99" s="273">
        <f t="shared" si="168"/>
        <v>3</v>
      </c>
      <c r="FM99" s="187">
        <f t="shared" si="169"/>
        <v>0.6</v>
      </c>
      <c r="FN99" s="154">
        <f t="shared" si="170"/>
        <v>0</v>
      </c>
      <c r="FO99" s="154">
        <f t="shared" si="171"/>
        <v>0</v>
      </c>
      <c r="FP99" s="160">
        <f t="shared" si="172"/>
        <v>0</v>
      </c>
      <c r="FQ99" s="273">
        <f t="shared" si="173"/>
        <v>5</v>
      </c>
      <c r="FR99" s="187">
        <f t="shared" si="174"/>
        <v>1</v>
      </c>
      <c r="FS99" s="273">
        <f t="shared" si="175"/>
        <v>3</v>
      </c>
      <c r="FT99" s="187">
        <f t="shared" si="176"/>
        <v>0.6</v>
      </c>
      <c r="FU99" s="154">
        <f t="shared" si="177"/>
        <v>0</v>
      </c>
      <c r="FV99" s="154">
        <f t="shared" si="178"/>
        <v>0</v>
      </c>
      <c r="FW99" s="160">
        <f t="shared" si="179"/>
        <v>0</v>
      </c>
      <c r="FX99" s="273">
        <f t="shared" si="180"/>
        <v>5</v>
      </c>
      <c r="FY99" s="187">
        <f t="shared" si="181"/>
        <v>1</v>
      </c>
      <c r="FZ99" s="273">
        <f t="shared" si="182"/>
        <v>3</v>
      </c>
      <c r="GA99" s="187">
        <f t="shared" si="183"/>
        <v>0.6</v>
      </c>
      <c r="GB99" s="154">
        <f t="shared" si="184"/>
        <v>0</v>
      </c>
      <c r="GC99" s="154">
        <f t="shared" si="185"/>
        <v>0</v>
      </c>
      <c r="GD99" s="160">
        <f t="shared" si="186"/>
        <v>0</v>
      </c>
      <c r="GE99" s="273">
        <f t="shared" si="187"/>
        <v>5</v>
      </c>
      <c r="GF99" s="187">
        <f t="shared" si="188"/>
        <v>1</v>
      </c>
      <c r="GG99" s="273">
        <f t="shared" si="189"/>
        <v>3</v>
      </c>
      <c r="GH99" s="187">
        <f t="shared" si="190"/>
        <v>0.6</v>
      </c>
      <c r="GI99" s="187">
        <f t="shared" si="203"/>
        <v>0.6</v>
      </c>
      <c r="GJ99" s="157"/>
    </row>
    <row r="100" spans="1:192" ht="37.799999999999997" customHeight="1" x14ac:dyDescent="0.2">
      <c r="A100" s="148">
        <v>92</v>
      </c>
      <c r="B100" s="133"/>
      <c r="C100" s="133"/>
      <c r="D100" s="274"/>
      <c r="E100" s="133"/>
      <c r="F100" s="275"/>
      <c r="G100" s="133"/>
      <c r="H100" s="133" t="s">
        <v>455</v>
      </c>
      <c r="I100" s="132"/>
      <c r="J100" s="132"/>
      <c r="K100" s="132"/>
      <c r="L100" s="132"/>
      <c r="M100" s="132"/>
      <c r="N100" s="132"/>
      <c r="O100" s="132"/>
      <c r="P100" s="132"/>
      <c r="Q100" s="132"/>
      <c r="R100" s="132"/>
      <c r="S100" s="132"/>
      <c r="T100" s="132"/>
      <c r="U100" s="132"/>
      <c r="V100" s="132"/>
      <c r="W100" s="132"/>
      <c r="X100" s="132"/>
      <c r="Y100" s="132"/>
      <c r="Z100" s="132"/>
      <c r="AA100" s="132"/>
      <c r="AB100" s="132"/>
      <c r="AC100" s="155">
        <f t="shared" si="102"/>
        <v>0</v>
      </c>
      <c r="AD100" s="149">
        <f t="shared" si="103"/>
        <v>1</v>
      </c>
      <c r="AE100" s="155" t="str">
        <f t="shared" si="104"/>
        <v>3 - Moderado</v>
      </c>
      <c r="AF100" s="149">
        <f t="shared" si="105"/>
        <v>0.6</v>
      </c>
      <c r="AG100" s="156" t="str">
        <f t="shared" si="191"/>
        <v/>
      </c>
      <c r="AH100" s="149">
        <f t="shared" si="106"/>
        <v>0.6</v>
      </c>
      <c r="AI100" s="133"/>
      <c r="AJ100" s="133"/>
      <c r="AK100" s="133"/>
      <c r="AL100" s="133"/>
      <c r="AM100" s="134"/>
      <c r="AN100" s="164"/>
      <c r="AO100" s="164"/>
      <c r="AP100" s="134"/>
      <c r="AQ100" s="134"/>
      <c r="AR100" s="164"/>
      <c r="AS100" s="164"/>
      <c r="AT100" s="134"/>
      <c r="AU100" s="134"/>
      <c r="AV100" s="164"/>
      <c r="AW100" s="164"/>
      <c r="AX100" s="134"/>
      <c r="AY100" s="134"/>
      <c r="AZ100" s="164"/>
      <c r="BA100" s="164"/>
      <c r="BB100" s="134"/>
      <c r="BC100" s="134"/>
      <c r="BD100" s="164"/>
      <c r="BE100" s="164"/>
      <c r="BF100" s="134"/>
      <c r="BG100" s="134"/>
      <c r="BH100" s="164"/>
      <c r="BI100" s="164"/>
      <c r="BJ100" s="134"/>
      <c r="BK100" s="134"/>
      <c r="BL100" s="164"/>
      <c r="BM100" s="164"/>
      <c r="BN100" s="134"/>
      <c r="BO100" s="134"/>
      <c r="BP100" s="164"/>
      <c r="BQ100" s="164"/>
      <c r="BR100" s="134"/>
      <c r="BS100" s="134"/>
      <c r="BT100" s="164"/>
      <c r="BU100" s="164"/>
      <c r="BV100" s="134"/>
      <c r="BW100" s="134"/>
      <c r="BX100" s="164"/>
      <c r="BY100" s="164"/>
      <c r="BZ100" s="134"/>
      <c r="CA100" s="134"/>
      <c r="CB100" s="164"/>
      <c r="CC100" s="164"/>
      <c r="CD100" s="134"/>
      <c r="CE100" s="134"/>
      <c r="CF100" s="164"/>
      <c r="CG100" s="164"/>
      <c r="CH100" s="134"/>
      <c r="CI100" s="164"/>
      <c r="CJ100" s="164"/>
      <c r="CK100" s="134"/>
      <c r="CL100" s="159" t="str">
        <f t="shared" si="192"/>
        <v>5 - Muy Alta</v>
      </c>
      <c r="CM100" s="165">
        <f t="shared" si="107"/>
        <v>1</v>
      </c>
      <c r="CN100" s="159" t="str">
        <f t="shared" si="193"/>
        <v>3 - Moderado</v>
      </c>
      <c r="CO100" s="165">
        <f t="shared" si="194"/>
        <v>0.6</v>
      </c>
      <c r="CP100" s="145" t="str">
        <f t="shared" si="108"/>
        <v>ALTO</v>
      </c>
      <c r="CQ100" s="149">
        <f t="shared" si="195"/>
        <v>0.6</v>
      </c>
      <c r="CR100" s="188"/>
      <c r="CS100" s="145">
        <f t="shared" si="196"/>
        <v>5</v>
      </c>
      <c r="CT100" s="134"/>
      <c r="CU100" s="188"/>
      <c r="CV100" s="188"/>
      <c r="CW100" s="158"/>
      <c r="CX100" s="160">
        <f t="shared" si="109"/>
        <v>0</v>
      </c>
      <c r="CY100" s="161">
        <f t="shared" si="197"/>
        <v>3</v>
      </c>
      <c r="CZ100" s="160" t="str">
        <f t="shared" si="198"/>
        <v>Moderado</v>
      </c>
      <c r="DA100" s="153">
        <f t="shared" si="199"/>
        <v>0.6</v>
      </c>
      <c r="DB100" s="154">
        <f t="shared" si="200"/>
        <v>0</v>
      </c>
      <c r="DC100" s="154">
        <f t="shared" si="110"/>
        <v>0</v>
      </c>
      <c r="DD100" s="160">
        <f t="shared" si="201"/>
        <v>0</v>
      </c>
      <c r="DE100" s="273">
        <f t="shared" si="111"/>
        <v>5</v>
      </c>
      <c r="DF100" s="187">
        <f t="shared" si="112"/>
        <v>1</v>
      </c>
      <c r="DG100" s="273">
        <f t="shared" si="202"/>
        <v>3</v>
      </c>
      <c r="DH100" s="273"/>
      <c r="DI100" s="187">
        <f t="shared" si="113"/>
        <v>0.6</v>
      </c>
      <c r="DJ100" s="154">
        <f t="shared" si="114"/>
        <v>0</v>
      </c>
      <c r="DK100" s="154">
        <f t="shared" si="115"/>
        <v>0</v>
      </c>
      <c r="DL100" s="160">
        <f t="shared" si="116"/>
        <v>0</v>
      </c>
      <c r="DM100" s="273">
        <f t="shared" si="117"/>
        <v>5</v>
      </c>
      <c r="DN100" s="187">
        <f t="shared" si="118"/>
        <v>1</v>
      </c>
      <c r="DO100" s="273">
        <f t="shared" si="119"/>
        <v>3</v>
      </c>
      <c r="DP100" s="187">
        <f t="shared" si="120"/>
        <v>0.6</v>
      </c>
      <c r="DQ100" s="154">
        <f t="shared" si="121"/>
        <v>0</v>
      </c>
      <c r="DR100" s="154">
        <f t="shared" si="122"/>
        <v>0</v>
      </c>
      <c r="DS100" s="160">
        <f t="shared" si="123"/>
        <v>0</v>
      </c>
      <c r="DT100" s="273">
        <f t="shared" si="124"/>
        <v>5</v>
      </c>
      <c r="DU100" s="187">
        <f t="shared" si="125"/>
        <v>1</v>
      </c>
      <c r="DV100" s="273">
        <f t="shared" si="126"/>
        <v>3</v>
      </c>
      <c r="DW100" s="187">
        <f t="shared" si="127"/>
        <v>0.6</v>
      </c>
      <c r="DX100" s="154">
        <f t="shared" si="128"/>
        <v>0</v>
      </c>
      <c r="DY100" s="154">
        <f t="shared" si="129"/>
        <v>0</v>
      </c>
      <c r="DZ100" s="160">
        <f t="shared" si="130"/>
        <v>0</v>
      </c>
      <c r="EA100" s="273">
        <f t="shared" si="131"/>
        <v>5</v>
      </c>
      <c r="EB100" s="187">
        <f t="shared" si="132"/>
        <v>1</v>
      </c>
      <c r="EC100" s="273">
        <f t="shared" si="133"/>
        <v>3</v>
      </c>
      <c r="ED100" s="187">
        <f t="shared" si="134"/>
        <v>0.6</v>
      </c>
      <c r="EE100" s="154">
        <f t="shared" si="135"/>
        <v>0</v>
      </c>
      <c r="EF100" s="154">
        <f t="shared" si="136"/>
        <v>0</v>
      </c>
      <c r="EG100" s="160">
        <f t="shared" si="137"/>
        <v>0</v>
      </c>
      <c r="EH100" s="273">
        <f t="shared" si="138"/>
        <v>5</v>
      </c>
      <c r="EI100" s="187">
        <f t="shared" si="139"/>
        <v>1</v>
      </c>
      <c r="EJ100" s="273">
        <f t="shared" si="140"/>
        <v>3</v>
      </c>
      <c r="EK100" s="187">
        <f t="shared" si="141"/>
        <v>0.6</v>
      </c>
      <c r="EL100" s="154">
        <f t="shared" si="142"/>
        <v>0</v>
      </c>
      <c r="EM100" s="154">
        <f t="shared" si="143"/>
        <v>0</v>
      </c>
      <c r="EN100" s="160">
        <f t="shared" si="144"/>
        <v>0</v>
      </c>
      <c r="EO100" s="273">
        <f t="shared" si="145"/>
        <v>5</v>
      </c>
      <c r="EP100" s="187">
        <f t="shared" si="146"/>
        <v>1</v>
      </c>
      <c r="EQ100" s="273">
        <f t="shared" si="147"/>
        <v>3</v>
      </c>
      <c r="ER100" s="187">
        <f t="shared" si="148"/>
        <v>0.6</v>
      </c>
      <c r="ES100" s="154">
        <f t="shared" si="149"/>
        <v>0</v>
      </c>
      <c r="ET100" s="154">
        <f t="shared" si="150"/>
        <v>0</v>
      </c>
      <c r="EU100" s="160">
        <f t="shared" si="151"/>
        <v>0</v>
      </c>
      <c r="EV100" s="273">
        <f t="shared" si="152"/>
        <v>5</v>
      </c>
      <c r="EW100" s="187">
        <f t="shared" si="153"/>
        <v>1</v>
      </c>
      <c r="EX100" s="273">
        <f t="shared" si="154"/>
        <v>3</v>
      </c>
      <c r="EY100" s="187">
        <f t="shared" si="155"/>
        <v>0.6</v>
      </c>
      <c r="EZ100" s="154">
        <f t="shared" si="156"/>
        <v>0</v>
      </c>
      <c r="FA100" s="154">
        <f t="shared" si="157"/>
        <v>0</v>
      </c>
      <c r="FB100" s="160">
        <f t="shared" si="158"/>
        <v>0</v>
      </c>
      <c r="FC100" s="273">
        <f t="shared" si="159"/>
        <v>5</v>
      </c>
      <c r="FD100" s="187">
        <f t="shared" si="160"/>
        <v>1</v>
      </c>
      <c r="FE100" s="273">
        <f t="shared" si="161"/>
        <v>3</v>
      </c>
      <c r="FF100" s="187">
        <f t="shared" si="162"/>
        <v>0.6</v>
      </c>
      <c r="FG100" s="154">
        <f t="shared" si="163"/>
        <v>0</v>
      </c>
      <c r="FH100" s="154">
        <f t="shared" si="164"/>
        <v>0</v>
      </c>
      <c r="FI100" s="160">
        <f t="shared" si="165"/>
        <v>0</v>
      </c>
      <c r="FJ100" s="273">
        <f t="shared" si="166"/>
        <v>5</v>
      </c>
      <c r="FK100" s="187">
        <f t="shared" si="167"/>
        <v>1</v>
      </c>
      <c r="FL100" s="273">
        <f t="shared" si="168"/>
        <v>3</v>
      </c>
      <c r="FM100" s="187">
        <f t="shared" si="169"/>
        <v>0.6</v>
      </c>
      <c r="FN100" s="154">
        <f t="shared" si="170"/>
        <v>0</v>
      </c>
      <c r="FO100" s="154">
        <f t="shared" si="171"/>
        <v>0</v>
      </c>
      <c r="FP100" s="160">
        <f t="shared" si="172"/>
        <v>0</v>
      </c>
      <c r="FQ100" s="273">
        <f t="shared" si="173"/>
        <v>5</v>
      </c>
      <c r="FR100" s="187">
        <f t="shared" si="174"/>
        <v>1</v>
      </c>
      <c r="FS100" s="273">
        <f t="shared" si="175"/>
        <v>3</v>
      </c>
      <c r="FT100" s="187">
        <f t="shared" si="176"/>
        <v>0.6</v>
      </c>
      <c r="FU100" s="154">
        <f t="shared" si="177"/>
        <v>0</v>
      </c>
      <c r="FV100" s="154">
        <f t="shared" si="178"/>
        <v>0</v>
      </c>
      <c r="FW100" s="160">
        <f t="shared" si="179"/>
        <v>0</v>
      </c>
      <c r="FX100" s="273">
        <f t="shared" si="180"/>
        <v>5</v>
      </c>
      <c r="FY100" s="187">
        <f t="shared" si="181"/>
        <v>1</v>
      </c>
      <c r="FZ100" s="273">
        <f t="shared" si="182"/>
        <v>3</v>
      </c>
      <c r="GA100" s="187">
        <f t="shared" si="183"/>
        <v>0.6</v>
      </c>
      <c r="GB100" s="154">
        <f t="shared" si="184"/>
        <v>0</v>
      </c>
      <c r="GC100" s="154">
        <f t="shared" si="185"/>
        <v>0</v>
      </c>
      <c r="GD100" s="160">
        <f t="shared" si="186"/>
        <v>0</v>
      </c>
      <c r="GE100" s="273">
        <f t="shared" si="187"/>
        <v>5</v>
      </c>
      <c r="GF100" s="187">
        <f t="shared" si="188"/>
        <v>1</v>
      </c>
      <c r="GG100" s="273">
        <f t="shared" si="189"/>
        <v>3</v>
      </c>
      <c r="GH100" s="187">
        <f t="shared" si="190"/>
        <v>0.6</v>
      </c>
      <c r="GI100" s="187">
        <f t="shared" si="203"/>
        <v>0.6</v>
      </c>
      <c r="GJ100" s="157"/>
    </row>
    <row r="684" spans="1:2 1680:1729" ht="13.2" x14ac:dyDescent="0.25">
      <c r="A684" s="131" t="s">
        <v>225</v>
      </c>
      <c r="B684" s="131"/>
      <c r="BLP684" s="131" t="s">
        <v>225</v>
      </c>
      <c r="BLQ684" s="18"/>
      <c r="BLR684" s="18"/>
      <c r="BLS684" s="18"/>
      <c r="BLT684" s="18"/>
      <c r="BLU684" s="18"/>
      <c r="BLV684" s="18"/>
      <c r="BLW684" s="18"/>
      <c r="BLX684" s="18"/>
      <c r="BLY684" s="18"/>
      <c r="BLZ684" s="18"/>
      <c r="BMA684" s="18"/>
      <c r="BMB684" s="18"/>
      <c r="BMC684" s="18"/>
      <c r="BMD684" s="18"/>
      <c r="BME684" s="18"/>
      <c r="BMF684" s="21"/>
      <c r="BMG684" s="18"/>
      <c r="BMH684" s="19"/>
      <c r="BMI684" s="18"/>
      <c r="BMJ684" s="18"/>
      <c r="BMK684" s="18"/>
      <c r="BML684" s="18"/>
      <c r="BMM684" s="18"/>
      <c r="BMN684" s="18"/>
      <c r="BMO684" s="18"/>
      <c r="BMP684" s="18"/>
      <c r="BMQ684" s="18"/>
      <c r="BMR684" s="18"/>
      <c r="BMS684" s="18"/>
      <c r="BMT684" s="18"/>
      <c r="BMU684" s="18"/>
      <c r="BMV684" s="18"/>
      <c r="BMW684" s="18"/>
      <c r="BMX684" s="18"/>
      <c r="BMY684" s="18"/>
      <c r="BMZ684" s="18"/>
      <c r="BNA684" s="18"/>
      <c r="BNB684" s="18"/>
      <c r="BNC684" s="18"/>
      <c r="BND684" s="18"/>
      <c r="BNE684" s="18"/>
      <c r="BNF684" s="18"/>
      <c r="BNG684" s="18"/>
      <c r="BNH684" s="18"/>
      <c r="BNI684" s="18"/>
      <c r="BNJ684" s="18"/>
      <c r="BNK684" s="18"/>
      <c r="BNL684" s="18"/>
      <c r="BNM684" s="18"/>
    </row>
    <row r="685" spans="1:2 1680:1729" ht="13.2" x14ac:dyDescent="0.25">
      <c r="BLP685" s="18"/>
      <c r="BLQ685" s="18"/>
      <c r="BLR685" s="18"/>
      <c r="BLS685" s="18"/>
      <c r="BLT685" s="18"/>
      <c r="BLU685" s="18"/>
      <c r="BLV685" s="18"/>
      <c r="BLW685" s="467" t="s">
        <v>33</v>
      </c>
      <c r="BLX685" s="467"/>
      <c r="BLY685" s="467"/>
      <c r="BLZ685" s="23"/>
      <c r="BMA685" s="23"/>
      <c r="BMB685" s="23"/>
      <c r="BMC685" s="23"/>
      <c r="BMD685" s="23"/>
      <c r="BME685" s="23"/>
      <c r="BMF685" s="23"/>
      <c r="BMG685" s="23"/>
      <c r="BMH685" s="23"/>
      <c r="BMI685" s="23"/>
      <c r="BMJ685" s="23"/>
      <c r="BMK685" s="18"/>
      <c r="BML685" s="18"/>
      <c r="BMM685" s="18"/>
      <c r="BMN685" s="18"/>
      <c r="BMO685" s="18"/>
      <c r="BMP685" s="18"/>
      <c r="BMQ685" s="18"/>
      <c r="BMR685" s="18"/>
      <c r="BMS685" s="18"/>
      <c r="BMT685" s="18"/>
      <c r="BMU685" s="18"/>
      <c r="BMV685" s="18"/>
      <c r="BMW685" s="18"/>
      <c r="BMX685" s="18"/>
      <c r="BMY685" s="18"/>
      <c r="BMZ685" s="18"/>
      <c r="BNA685" s="18"/>
      <c r="BNB685" s="18"/>
      <c r="BNC685" s="18"/>
      <c r="BND685" s="18"/>
      <c r="BNE685" s="18"/>
      <c r="BNF685" s="18"/>
      <c r="BNG685" s="18"/>
      <c r="BNH685" s="18"/>
      <c r="BNI685" s="18"/>
      <c r="BNJ685" s="18"/>
      <c r="BNK685" s="18"/>
      <c r="BNL685" s="18"/>
      <c r="BNM685" s="18"/>
    </row>
    <row r="686" spans="1:2 1680:1729" ht="13.2" x14ac:dyDescent="0.25">
      <c r="BLP686" s="18"/>
      <c r="BLQ686" s="18"/>
      <c r="BLR686" s="18"/>
      <c r="BLS686" s="18"/>
      <c r="BLT686" s="18"/>
      <c r="BLU686" s="43">
        <v>1</v>
      </c>
      <c r="BLV686" s="43">
        <v>2</v>
      </c>
      <c r="BLW686" s="43">
        <v>3</v>
      </c>
      <c r="BLX686" s="42">
        <v>4</v>
      </c>
      <c r="BLY686" s="42">
        <v>5</v>
      </c>
      <c r="BLZ686" s="19"/>
      <c r="BMA686" s="19"/>
      <c r="BMB686" s="19"/>
      <c r="BMC686" s="19"/>
      <c r="BMD686" s="19"/>
      <c r="BME686" s="19"/>
      <c r="BMF686" s="19"/>
      <c r="BMG686" s="19"/>
      <c r="BMH686" s="19"/>
      <c r="BMI686" s="19"/>
      <c r="BMJ686" s="19"/>
      <c r="BMK686" s="18"/>
      <c r="BML686" s="18"/>
      <c r="BMM686" s="18"/>
      <c r="BMN686" s="18"/>
      <c r="BMO686" s="18"/>
      <c r="BMP686" s="18"/>
      <c r="BMQ686" s="18"/>
      <c r="BMR686" s="18"/>
      <c r="BMS686" s="18"/>
      <c r="BMT686" s="18"/>
      <c r="BMU686" s="18"/>
      <c r="BMV686" s="18"/>
      <c r="BMW686" s="18"/>
      <c r="BMX686" s="18"/>
      <c r="BMY686" s="18"/>
      <c r="BMZ686" s="18"/>
      <c r="BNA686" s="18"/>
      <c r="BNB686" s="18"/>
      <c r="BNC686" s="18"/>
      <c r="BND686" s="18"/>
      <c r="BNE686" s="18"/>
      <c r="BNF686" s="18"/>
      <c r="BNG686" s="18"/>
      <c r="BNH686" s="18"/>
      <c r="BNI686" s="18"/>
      <c r="BNJ686" s="18"/>
      <c r="BNK686" s="18"/>
      <c r="BNL686" s="18"/>
      <c r="BNM686" s="18"/>
    </row>
    <row r="687" spans="1:2 1680:1729" ht="13.2" x14ac:dyDescent="0.25">
      <c r="BLP687" s="18"/>
      <c r="BLQ687" s="18"/>
      <c r="BLR687" s="18"/>
      <c r="BLS687" s="18"/>
      <c r="BLT687" s="18"/>
      <c r="BLU687" s="22" t="s">
        <v>32</v>
      </c>
      <c r="BLV687" s="22" t="s">
        <v>31</v>
      </c>
      <c r="BLW687" s="22" t="s">
        <v>30</v>
      </c>
      <c r="BLX687" s="22" t="s">
        <v>29</v>
      </c>
      <c r="BLY687" s="22" t="s">
        <v>28</v>
      </c>
      <c r="BLZ687" s="22"/>
      <c r="BMA687" s="22"/>
      <c r="BMB687" s="22"/>
      <c r="BMC687" s="22"/>
      <c r="BMD687" s="22"/>
      <c r="BME687" s="22"/>
      <c r="BMF687" s="22"/>
      <c r="BMG687" s="22"/>
      <c r="BMH687" s="19"/>
      <c r="BMI687" s="22"/>
      <c r="BMJ687" s="22"/>
      <c r="BMK687" s="18"/>
      <c r="BML687" s="18"/>
      <c r="BMM687" s="18"/>
      <c r="BMN687" s="18"/>
      <c r="BMO687" s="18"/>
      <c r="BMP687" s="18"/>
      <c r="BMQ687" s="18"/>
      <c r="BMR687" s="18"/>
      <c r="BMS687" s="18"/>
      <c r="BMT687" s="18"/>
      <c r="BMU687" s="18"/>
      <c r="BMV687" s="18"/>
      <c r="BMW687" s="18"/>
      <c r="BMX687" s="18"/>
      <c r="BMY687" s="18"/>
      <c r="BMZ687" s="18"/>
      <c r="BNA687" s="18"/>
      <c r="BNB687" s="18"/>
      <c r="BNC687" s="18"/>
      <c r="BND687" s="18"/>
      <c r="BNE687" s="18"/>
      <c r="BNF687" s="18"/>
      <c r="BNG687" s="18"/>
      <c r="BNH687" s="18"/>
      <c r="BNI687" s="18"/>
      <c r="BNJ687" s="18"/>
      <c r="BNK687" s="18"/>
      <c r="BNL687" s="18"/>
      <c r="BNM687" s="18"/>
    </row>
    <row r="688" spans="1:2 1680:1729" ht="13.2" x14ac:dyDescent="0.25">
      <c r="BLP688" s="18"/>
      <c r="BLQ688" s="18"/>
      <c r="BLR688" s="18"/>
      <c r="BLS688" s="18"/>
      <c r="BLT688" s="18"/>
      <c r="BLU688" s="43">
        <v>1</v>
      </c>
      <c r="BLV688" s="43">
        <v>2</v>
      </c>
      <c r="BLW688" s="43">
        <v>3</v>
      </c>
      <c r="BLX688" s="42">
        <v>4</v>
      </c>
      <c r="BLY688" s="42">
        <v>5</v>
      </c>
      <c r="BLZ688" s="19"/>
      <c r="BMA688" s="19"/>
      <c r="BMB688" s="19"/>
      <c r="BMC688" s="19"/>
      <c r="BMD688" s="19"/>
      <c r="BME688" s="19"/>
      <c r="BMF688" s="19"/>
      <c r="BMG688" s="19"/>
      <c r="BMH688" s="19"/>
      <c r="BMI688" s="19"/>
      <c r="BMJ688" s="19"/>
      <c r="BMK688" s="18"/>
      <c r="BML688" s="18"/>
      <c r="BMM688" s="18"/>
      <c r="BMN688" s="18"/>
      <c r="BMO688" s="18"/>
      <c r="BMP688" s="18"/>
      <c r="BMQ688" s="18"/>
      <c r="BMR688" s="18"/>
      <c r="BMS688" s="18"/>
      <c r="BMT688" s="18"/>
      <c r="BMU688" s="18"/>
      <c r="BMV688" s="18"/>
      <c r="BMW688" s="18"/>
      <c r="BMX688" s="18"/>
      <c r="BMY688" s="18"/>
      <c r="BMZ688" s="18"/>
      <c r="BNA688" s="18"/>
      <c r="BNB688" s="18"/>
      <c r="BNC688" s="18"/>
      <c r="BND688" s="18"/>
      <c r="BNE688" s="18"/>
      <c r="BNF688" s="18"/>
      <c r="BNG688" s="18"/>
      <c r="BNH688" s="18"/>
      <c r="BNI688" s="18"/>
      <c r="BNJ688" s="18"/>
      <c r="BNK688" s="18"/>
      <c r="BNL688" s="18"/>
      <c r="BNM688" s="18"/>
    </row>
    <row r="689" spans="1680:1729" ht="28.8" customHeight="1" x14ac:dyDescent="0.25">
      <c r="BLP689" s="18"/>
      <c r="BLQ689" s="468" t="s">
        <v>27</v>
      </c>
      <c r="BLR689" s="19">
        <v>5</v>
      </c>
      <c r="BLS689" s="22" t="s">
        <v>26</v>
      </c>
      <c r="BLT689" s="19">
        <v>5</v>
      </c>
      <c r="BLU689" s="38" t="s">
        <v>15</v>
      </c>
      <c r="BLV689" s="40" t="s">
        <v>14</v>
      </c>
      <c r="BLW689" s="40" t="s">
        <v>14</v>
      </c>
      <c r="BLX689" s="41" t="s">
        <v>13</v>
      </c>
      <c r="BLY689" s="41" t="s">
        <v>13</v>
      </c>
      <c r="BLZ689" s="37"/>
      <c r="BMA689" s="37"/>
      <c r="BMB689" s="37"/>
      <c r="BMC689" s="37"/>
      <c r="BMD689" s="37"/>
      <c r="BME689" s="37"/>
      <c r="BMF689" s="37"/>
      <c r="BMG689" s="37"/>
      <c r="BMH689" s="37"/>
      <c r="BMI689" s="37"/>
      <c r="BMJ689" s="37"/>
      <c r="BMK689" s="18"/>
      <c r="BML689" s="18"/>
      <c r="BMM689" s="18"/>
      <c r="BMN689" s="18"/>
      <c r="BMO689" s="18"/>
      <c r="BMP689" s="18"/>
      <c r="BMQ689" s="18"/>
      <c r="BMR689" s="18"/>
      <c r="BMS689" s="18"/>
      <c r="BMT689" s="18"/>
      <c r="BMU689" s="18"/>
      <c r="BMV689" s="18"/>
      <c r="BMW689" s="18"/>
      <c r="BMX689" s="18"/>
      <c r="BMY689" s="18"/>
      <c r="BMZ689" s="18"/>
      <c r="BNA689" s="18"/>
      <c r="BNB689" s="18"/>
      <c r="BNC689" s="18"/>
      <c r="BND689" s="18"/>
      <c r="BNE689" s="18"/>
      <c r="BNF689" s="18"/>
      <c r="BNG689" s="18"/>
      <c r="BNH689" s="18"/>
      <c r="BNI689" s="18"/>
      <c r="BNJ689" s="18"/>
      <c r="BNK689" s="18"/>
      <c r="BNL689" s="18"/>
      <c r="BNM689" s="18"/>
    </row>
    <row r="690" spans="1680:1729" ht="28.8" customHeight="1" x14ac:dyDescent="0.25">
      <c r="BLP690" s="18"/>
      <c r="BLQ690" s="468"/>
      <c r="BLR690" s="19">
        <v>4</v>
      </c>
      <c r="BLS690" s="22" t="s">
        <v>24</v>
      </c>
      <c r="BLT690" s="19">
        <v>4</v>
      </c>
      <c r="BLU690" s="38" t="s">
        <v>15</v>
      </c>
      <c r="BLV690" s="38" t="s">
        <v>15</v>
      </c>
      <c r="BLW690" s="40" t="s">
        <v>14</v>
      </c>
      <c r="BLX690" s="41" t="s">
        <v>13</v>
      </c>
      <c r="BLY690" s="41" t="s">
        <v>13</v>
      </c>
      <c r="BLZ690" s="37"/>
      <c r="BMA690" s="37"/>
      <c r="BMB690" s="37"/>
      <c r="BMC690" s="37"/>
      <c r="BMD690" s="37"/>
      <c r="BME690" s="37"/>
      <c r="BMF690" s="37"/>
      <c r="BMG690" s="37"/>
      <c r="BMH690" s="37"/>
      <c r="BMI690" s="37"/>
      <c r="BMJ690" s="37"/>
      <c r="BMK690" s="18"/>
      <c r="BML690" s="18"/>
      <c r="BMM690" s="18"/>
      <c r="BMN690" s="18"/>
      <c r="BMO690" s="18"/>
      <c r="BMP690" s="18"/>
      <c r="BMQ690" s="18"/>
      <c r="BMR690" s="18"/>
      <c r="BMS690" s="18"/>
      <c r="BMT690" s="18"/>
      <c r="BMU690" s="18"/>
      <c r="BMV690" s="18"/>
      <c r="BMW690" s="18"/>
      <c r="BMX690" s="18"/>
      <c r="BMY690" s="18"/>
      <c r="BMZ690" s="18"/>
      <c r="BNA690" s="18"/>
      <c r="BNB690" s="18"/>
      <c r="BNC690" s="18"/>
      <c r="BND690" s="18"/>
      <c r="BNE690" s="18"/>
      <c r="BNF690" s="18"/>
      <c r="BNG690" s="18"/>
      <c r="BNH690" s="18"/>
      <c r="BNI690" s="18"/>
      <c r="BNJ690" s="18"/>
      <c r="BNK690" s="18"/>
      <c r="BNL690" s="18"/>
      <c r="BNM690" s="18"/>
    </row>
    <row r="691" spans="1680:1729" ht="28.8" customHeight="1" x14ac:dyDescent="0.25">
      <c r="BLP691" s="18"/>
      <c r="BLQ691" s="468"/>
      <c r="BLR691" s="19">
        <v>3</v>
      </c>
      <c r="BLS691" s="22" t="s">
        <v>22</v>
      </c>
      <c r="BLT691" s="19">
        <v>3</v>
      </c>
      <c r="BLU691" s="38" t="s">
        <v>15</v>
      </c>
      <c r="BLV691" s="38" t="s">
        <v>15</v>
      </c>
      <c r="BLW691" s="40" t="s">
        <v>14</v>
      </c>
      <c r="BLX691" s="40" t="s">
        <v>14</v>
      </c>
      <c r="BLY691" s="40" t="s">
        <v>14</v>
      </c>
      <c r="BLZ691" s="37"/>
      <c r="BMA691" s="37"/>
      <c r="BMB691" s="37"/>
      <c r="BMC691" s="37"/>
      <c r="BMD691" s="37"/>
      <c r="BME691" s="37"/>
      <c r="BMF691" s="37"/>
      <c r="BMG691" s="37"/>
      <c r="BMH691" s="37"/>
      <c r="BMI691" s="37"/>
      <c r="BMJ691" s="37"/>
      <c r="BMK691" s="18"/>
      <c r="BML691" s="18"/>
      <c r="BMM691" s="18"/>
      <c r="BMN691" s="18"/>
      <c r="BMO691" s="18"/>
      <c r="BMP691" s="18"/>
      <c r="BMQ691" s="18"/>
      <c r="BMR691" s="22"/>
      <c r="BMS691" s="18"/>
      <c r="BMT691" s="18"/>
      <c r="BMU691" s="18"/>
      <c r="BMV691" s="18"/>
      <c r="BMW691" s="18"/>
      <c r="BMX691" s="18"/>
      <c r="BMY691" s="18"/>
      <c r="BMZ691" s="18"/>
      <c r="BNA691" s="18"/>
      <c r="BNB691" s="18"/>
      <c r="BNC691" s="18"/>
      <c r="BND691" s="18"/>
      <c r="BNE691" s="18"/>
      <c r="BNF691" s="18"/>
      <c r="BNG691" s="18"/>
      <c r="BNH691" s="18"/>
      <c r="BNI691" s="18"/>
      <c r="BNJ691" s="18"/>
      <c r="BNK691" s="18"/>
      <c r="BNL691" s="18"/>
      <c r="BNM691" s="18"/>
    </row>
    <row r="692" spans="1680:1729" ht="28.8" customHeight="1" x14ac:dyDescent="0.25">
      <c r="BLP692" s="18"/>
      <c r="BLQ692" s="468"/>
      <c r="BLR692" s="19">
        <v>2</v>
      </c>
      <c r="BLS692" s="22" t="s">
        <v>20</v>
      </c>
      <c r="BLT692" s="19">
        <v>2</v>
      </c>
      <c r="BLU692" s="39" t="s">
        <v>16</v>
      </c>
      <c r="BLV692" s="38" t="s">
        <v>15</v>
      </c>
      <c r="BLW692" s="38" t="s">
        <v>15</v>
      </c>
      <c r="BLX692" s="38" t="s">
        <v>15</v>
      </c>
      <c r="BLY692" s="40" t="s">
        <v>14</v>
      </c>
      <c r="BLZ692" s="37"/>
      <c r="BMA692" s="37"/>
      <c r="BMB692" s="37"/>
      <c r="BMC692" s="37"/>
      <c r="BMD692" s="37"/>
      <c r="BME692" s="37"/>
      <c r="BMF692" s="37"/>
      <c r="BMG692" s="37"/>
      <c r="BMH692" s="37"/>
      <c r="BMI692" s="37"/>
      <c r="BMJ692" s="37"/>
      <c r="BMK692" s="18"/>
      <c r="BML692" s="18"/>
      <c r="BMM692" s="18"/>
      <c r="BMN692" s="18"/>
      <c r="BMO692" s="18"/>
      <c r="BMP692" s="18"/>
      <c r="BMQ692" s="276"/>
      <c r="BMR692" s="276"/>
      <c r="BMS692" s="276"/>
      <c r="BMT692" s="276"/>
      <c r="BMU692" s="276"/>
      <c r="BMV692" s="276"/>
      <c r="BMW692" s="18"/>
      <c r="BMX692" s="18"/>
      <c r="BMY692" s="18"/>
      <c r="BMZ692" s="18"/>
      <c r="BNA692" s="18"/>
      <c r="BNB692" s="18"/>
      <c r="BNC692" s="18"/>
      <c r="BND692" s="18"/>
      <c r="BNE692" s="18"/>
      <c r="BNF692" s="18"/>
      <c r="BNG692" s="18"/>
      <c r="BNH692" s="18"/>
      <c r="BNI692" s="18"/>
      <c r="BNJ692" s="18"/>
      <c r="BNK692" s="18"/>
      <c r="BNL692" s="18"/>
      <c r="BNM692" s="18"/>
    </row>
    <row r="693" spans="1680:1729" ht="28.8" customHeight="1" x14ac:dyDescent="0.25">
      <c r="BLP693" s="18"/>
      <c r="BLQ693" s="468"/>
      <c r="BLR693" s="19">
        <v>1</v>
      </c>
      <c r="BLS693" s="22" t="s">
        <v>18</v>
      </c>
      <c r="BLT693" s="19">
        <v>1</v>
      </c>
      <c r="BLU693" s="39" t="s">
        <v>16</v>
      </c>
      <c r="BLV693" s="39" t="s">
        <v>16</v>
      </c>
      <c r="BLW693" s="38" t="s">
        <v>15</v>
      </c>
      <c r="BLX693" s="38" t="s">
        <v>15</v>
      </c>
      <c r="BLY693" s="38" t="s">
        <v>15</v>
      </c>
      <c r="BLZ693" s="37"/>
      <c r="BMA693" s="37"/>
      <c r="BMB693" s="37"/>
      <c r="BMC693" s="37"/>
      <c r="BMD693" s="37"/>
      <c r="BME693" s="37"/>
      <c r="BMF693" s="37"/>
      <c r="BMG693" s="37"/>
      <c r="BMH693" s="37"/>
      <c r="BMI693" s="37"/>
      <c r="BMJ693" s="37"/>
      <c r="BMK693" s="18"/>
      <c r="BML693" s="18"/>
      <c r="BMM693" s="18"/>
      <c r="BMN693" s="18"/>
      <c r="BMO693" s="18"/>
      <c r="BMP693" s="18"/>
      <c r="BMQ693" s="18"/>
      <c r="BMR693" s="18"/>
      <c r="BMS693" s="18"/>
      <c r="BMT693" s="18"/>
      <c r="BMU693" s="18"/>
      <c r="BMV693" s="18"/>
      <c r="BMW693" s="18"/>
      <c r="BMX693" s="18"/>
      <c r="BMY693" s="18"/>
      <c r="BMZ693" s="18"/>
      <c r="BNA693" s="18"/>
      <c r="BNB693" s="18"/>
      <c r="BNC693" s="18"/>
      <c r="BND693" s="18"/>
      <c r="BNE693" s="18"/>
      <c r="BNF693" s="18"/>
      <c r="BNG693" s="18"/>
      <c r="BNH693" s="18"/>
      <c r="BNI693" s="18"/>
      <c r="BNJ693" s="18"/>
      <c r="BNK693" s="18"/>
      <c r="BNL693" s="18"/>
      <c r="BNM693" s="18"/>
    </row>
    <row r="694" spans="1680:1729" ht="13.2" x14ac:dyDescent="0.25">
      <c r="BLP694" s="18"/>
      <c r="BLQ694" s="18"/>
      <c r="BLR694" s="18"/>
      <c r="BLS694" s="18"/>
      <c r="BLT694" s="18"/>
      <c r="BLU694" s="18"/>
      <c r="BLV694" s="18"/>
      <c r="BLW694" s="18"/>
      <c r="BLX694" s="18"/>
      <c r="BLY694" s="18"/>
      <c r="BLZ694" s="18"/>
      <c r="BMA694" s="18"/>
      <c r="BMB694" s="18"/>
      <c r="BMC694" s="18"/>
      <c r="BMD694" s="18"/>
      <c r="BME694" s="18"/>
      <c r="BMF694" s="21"/>
      <c r="BMG694" s="18"/>
      <c r="BMH694" s="19"/>
      <c r="BMI694" s="18"/>
      <c r="BMJ694" s="18"/>
      <c r="BMK694" s="18"/>
      <c r="BML694" s="18"/>
      <c r="BMM694" s="18"/>
      <c r="BMN694" s="18"/>
      <c r="BMO694" s="18"/>
      <c r="BMP694" s="18"/>
      <c r="BMQ694" s="18"/>
      <c r="BMR694" s="18"/>
      <c r="BMS694" s="18"/>
      <c r="BMT694" s="18"/>
      <c r="BMU694" s="18"/>
      <c r="BMV694" s="18"/>
      <c r="BMW694" s="18"/>
      <c r="BMX694" s="18"/>
      <c r="BMY694" s="18"/>
      <c r="BMZ694" s="18"/>
      <c r="BNA694" s="18"/>
      <c r="BNB694" s="18"/>
      <c r="BNC694" s="18"/>
      <c r="BND694" s="18"/>
      <c r="BNE694" s="18"/>
      <c r="BNF694" s="18"/>
      <c r="BNG694" s="18"/>
      <c r="BNH694" s="18"/>
      <c r="BNI694" s="18"/>
      <c r="BNJ694" s="18"/>
      <c r="BNK694" s="18"/>
      <c r="BNL694" s="18"/>
      <c r="BNM694" s="18"/>
    </row>
    <row r="695" spans="1680:1729" ht="13.2" x14ac:dyDescent="0.25">
      <c r="BLP695" s="18"/>
      <c r="BLQ695" s="18"/>
      <c r="BLR695" s="18"/>
      <c r="BLS695" s="18"/>
      <c r="BLT695" s="18"/>
      <c r="BLU695" s="18"/>
      <c r="BLV695" s="18"/>
      <c r="BLW695" s="18"/>
      <c r="BLX695" s="18"/>
      <c r="BLY695" s="18"/>
      <c r="BLZ695" s="18"/>
      <c r="BMA695" s="18"/>
      <c r="BMB695" s="18"/>
      <c r="BMC695" s="18"/>
      <c r="BMD695" s="18"/>
      <c r="BME695" s="18"/>
      <c r="BMF695" s="21"/>
      <c r="BMG695" s="18"/>
      <c r="BMH695" s="19"/>
      <c r="BMI695" s="18"/>
      <c r="BMJ695" s="18"/>
      <c r="BMK695" s="18"/>
      <c r="BML695" s="18"/>
      <c r="BMM695" s="18"/>
      <c r="BMN695" s="18"/>
      <c r="BMO695" s="18"/>
      <c r="BMP695" s="18"/>
      <c r="BMQ695" s="18"/>
      <c r="BMR695" s="18"/>
      <c r="BMS695" s="18"/>
      <c r="BMT695" s="18"/>
      <c r="BMU695" s="18"/>
      <c r="BMV695" s="18"/>
      <c r="BMW695" s="18"/>
      <c r="BMX695" s="18"/>
      <c r="BMY695" s="18"/>
      <c r="BMZ695" s="18"/>
      <c r="BNA695" s="18"/>
      <c r="BNB695" s="18"/>
      <c r="BNC695" s="18"/>
      <c r="BND695" s="18"/>
      <c r="BNE695" s="18"/>
      <c r="BNF695" s="18"/>
      <c r="BNG695" s="18"/>
      <c r="BNH695" s="18"/>
      <c r="BNI695" s="18"/>
      <c r="BNJ695" s="18"/>
      <c r="BNK695" s="18"/>
      <c r="BNL695" s="18"/>
      <c r="BNM695" s="18"/>
    </row>
    <row r="696" spans="1680:1729" ht="13.2" x14ac:dyDescent="0.25">
      <c r="BLP696" s="18"/>
      <c r="BLQ696" s="18"/>
      <c r="BLR696" s="18"/>
      <c r="BLS696" s="18"/>
      <c r="BLT696" s="18"/>
      <c r="BLU696" s="18"/>
      <c r="BLV696" s="18"/>
      <c r="BLW696" s="18"/>
      <c r="BLX696" s="18"/>
      <c r="BLY696" s="18"/>
      <c r="BLZ696" s="18"/>
      <c r="BMA696" s="18" t="s">
        <v>224</v>
      </c>
      <c r="BMB696" s="18"/>
      <c r="BMC696" s="18"/>
      <c r="BMD696" s="18"/>
      <c r="BME696" s="18"/>
      <c r="BMF696" s="21"/>
      <c r="BMG696" s="18"/>
      <c r="BMH696" s="19"/>
      <c r="BMI696" s="18"/>
      <c r="BMJ696" s="18"/>
      <c r="BMK696" s="18"/>
      <c r="BML696" s="18"/>
      <c r="BMM696" s="18"/>
      <c r="BMN696" s="18"/>
      <c r="BMO696" s="18"/>
      <c r="BMP696" s="18"/>
      <c r="BMQ696" s="18"/>
      <c r="BMR696" s="18"/>
      <c r="BMS696" s="18"/>
      <c r="BMT696" s="18"/>
      <c r="BMU696" s="18"/>
      <c r="BMV696" s="18"/>
      <c r="BMW696" s="18"/>
      <c r="BMX696" s="18"/>
      <c r="BMY696" s="18"/>
      <c r="BMZ696" s="18"/>
      <c r="BNA696" s="18"/>
      <c r="BNB696" s="18"/>
      <c r="BNC696" s="18"/>
      <c r="BND696" s="18"/>
      <c r="BNE696" s="18"/>
      <c r="BNF696" s="18"/>
      <c r="BNG696" s="18"/>
      <c r="BNH696" s="18"/>
      <c r="BNI696" s="18"/>
      <c r="BNJ696" s="18"/>
      <c r="BNK696" s="18"/>
      <c r="BNL696" s="18"/>
      <c r="BNM696" s="18"/>
    </row>
    <row r="697" spans="1680:1729" ht="30.6" x14ac:dyDescent="0.25">
      <c r="BLP697" s="18"/>
      <c r="BLQ697" s="18"/>
      <c r="BLR697" s="18"/>
      <c r="BLS697" s="18"/>
      <c r="BLT697" s="18"/>
      <c r="BLU697" s="18"/>
      <c r="BLV697" s="18"/>
      <c r="BLW697" s="18"/>
      <c r="BLX697" s="18"/>
      <c r="BLY697" s="18"/>
      <c r="BLZ697" s="18"/>
      <c r="BMA697" s="36" t="s">
        <v>1221</v>
      </c>
      <c r="BMB697" s="18"/>
      <c r="BMC697" s="18"/>
      <c r="BMD697" s="18"/>
      <c r="BME697" s="18"/>
      <c r="BMF697" s="21"/>
      <c r="BMG697" s="18"/>
      <c r="BMH697" s="19"/>
      <c r="BMI697" s="18"/>
      <c r="BMJ697" s="18"/>
      <c r="BMK697" s="18"/>
      <c r="BML697" s="18"/>
      <c r="BMM697" s="18"/>
      <c r="BMN697" s="18"/>
      <c r="BMO697" s="18"/>
      <c r="BMP697" s="18"/>
      <c r="BMQ697" s="18"/>
      <c r="BMR697" s="18"/>
      <c r="BMS697" s="18"/>
      <c r="BMT697" s="18"/>
      <c r="BMU697" s="18"/>
      <c r="BMV697" s="18"/>
      <c r="BMW697" s="18"/>
      <c r="BMX697" s="18"/>
      <c r="BMY697" s="18"/>
      <c r="BMZ697" s="18"/>
      <c r="BNA697" s="18"/>
      <c r="BNB697" s="18"/>
      <c r="BNC697" s="18"/>
      <c r="BND697" s="18"/>
      <c r="BNE697" s="18"/>
      <c r="BNF697" s="18"/>
      <c r="BNG697" s="18"/>
      <c r="BNH697" s="18"/>
      <c r="BNI697" s="18"/>
      <c r="BNJ697" s="18"/>
      <c r="BNK697" s="18"/>
      <c r="BNL697" s="18"/>
      <c r="BNM697" s="18"/>
    </row>
    <row r="698" spans="1680:1729" ht="20.399999999999999" x14ac:dyDescent="0.25">
      <c r="BLP698" s="18"/>
      <c r="BLQ698" s="18"/>
      <c r="BLR698" s="18"/>
      <c r="BLS698" s="18"/>
      <c r="BLT698" s="18"/>
      <c r="BLU698" s="18"/>
      <c r="BLV698" s="18"/>
      <c r="BLW698" s="18"/>
      <c r="BLX698" s="18"/>
      <c r="BLY698" s="18"/>
      <c r="BLZ698" s="18"/>
      <c r="BMA698" s="36" t="s">
        <v>220</v>
      </c>
      <c r="BMB698" s="18"/>
      <c r="BMC698" s="18"/>
      <c r="BMD698" s="18"/>
      <c r="BME698" s="18"/>
      <c r="BMF698" s="21"/>
      <c r="BMG698" s="18"/>
      <c r="BMH698" s="19"/>
      <c r="BMI698" s="18"/>
      <c r="BMJ698" s="18"/>
      <c r="BMK698" s="18"/>
      <c r="BML698" s="18"/>
      <c r="BMM698" s="18"/>
      <c r="BMN698" s="18"/>
      <c r="BMO698" s="18"/>
      <c r="BMP698" s="18"/>
      <c r="BMQ698" s="18"/>
      <c r="BMR698" s="18"/>
      <c r="BMS698" s="18"/>
      <c r="BMT698" s="18"/>
      <c r="BMU698" s="18"/>
      <c r="BMV698" s="18"/>
      <c r="BMW698" s="18"/>
      <c r="BMX698" s="18"/>
      <c r="BMY698" s="18"/>
      <c r="BMZ698" s="18"/>
      <c r="BNA698" s="18"/>
      <c r="BNB698" s="18"/>
      <c r="BNC698" s="18"/>
      <c r="BND698" s="18"/>
      <c r="BNE698" s="18"/>
      <c r="BNF698" s="18"/>
      <c r="BNG698" s="18"/>
      <c r="BNH698" s="18"/>
      <c r="BNI698" s="18"/>
      <c r="BNJ698" s="18"/>
      <c r="BNK698" s="18"/>
      <c r="BNL698" s="18"/>
      <c r="BNM698" s="18"/>
    </row>
    <row r="699" spans="1680:1729" ht="13.2" x14ac:dyDescent="0.25">
      <c r="BLP699" s="18"/>
      <c r="BLQ699" s="18"/>
      <c r="BLR699" s="18"/>
      <c r="BLS699" s="18"/>
      <c r="BLT699" s="18"/>
      <c r="BLU699" s="18"/>
      <c r="BLV699" s="18"/>
      <c r="BLW699" s="18"/>
      <c r="BLX699" s="18"/>
      <c r="BLY699" s="18"/>
      <c r="BLZ699" s="18"/>
      <c r="BMA699" s="36" t="s">
        <v>221</v>
      </c>
      <c r="BMB699" s="18"/>
      <c r="BMC699" s="18"/>
      <c r="BMD699" s="18"/>
      <c r="BME699" s="18"/>
      <c r="BMF699" s="21"/>
      <c r="BMG699" s="18"/>
      <c r="BMH699" s="19"/>
      <c r="BMI699" s="18"/>
      <c r="BMJ699" s="18"/>
      <c r="BMK699" s="18"/>
      <c r="BML699" s="18"/>
      <c r="BMM699" s="18"/>
      <c r="BMN699" s="18"/>
      <c r="BMO699" s="18"/>
      <c r="BMP699" s="18"/>
      <c r="BMQ699" s="18"/>
      <c r="BMR699" s="18"/>
      <c r="BMS699" s="18"/>
      <c r="BMT699" s="18"/>
      <c r="BMU699" s="18"/>
      <c r="BMV699" s="18"/>
      <c r="BMW699" s="18"/>
      <c r="BMX699" s="18"/>
      <c r="BMY699" s="18"/>
      <c r="BMZ699" s="18"/>
      <c r="BNA699" s="18"/>
      <c r="BNB699" s="18"/>
      <c r="BNC699" s="18"/>
      <c r="BND699" s="18"/>
      <c r="BNE699" s="18"/>
      <c r="BNF699" s="18"/>
      <c r="BNG699" s="18"/>
      <c r="BNH699" s="18"/>
      <c r="BNI699" s="18"/>
      <c r="BNJ699" s="18"/>
      <c r="BNK699" s="18"/>
      <c r="BNL699" s="18"/>
      <c r="BNM699" s="18"/>
    </row>
    <row r="700" spans="1680:1729" ht="20.399999999999999" x14ac:dyDescent="0.25">
      <c r="BLP700" s="18"/>
      <c r="BLQ700" s="18"/>
      <c r="BLR700" s="18"/>
      <c r="BLS700" s="18"/>
      <c r="BLT700" s="18"/>
      <c r="BLU700" s="18"/>
      <c r="BLV700" s="18"/>
      <c r="BLW700" s="18"/>
      <c r="BLX700" s="18"/>
      <c r="BLY700" s="18"/>
      <c r="BLZ700" s="18"/>
      <c r="BMA700" s="36" t="s">
        <v>223</v>
      </c>
      <c r="BMB700" s="18"/>
      <c r="BMC700" s="18"/>
      <c r="BMD700" s="18"/>
      <c r="BME700" s="18"/>
      <c r="BMF700" s="21"/>
      <c r="BMG700" s="18"/>
      <c r="BMH700" s="19"/>
      <c r="BMI700" s="18"/>
      <c r="BMJ700" s="18"/>
      <c r="BMK700" s="18"/>
      <c r="BML700" s="18"/>
      <c r="BMM700" s="18"/>
      <c r="BMN700" s="18"/>
      <c r="BMO700" s="18"/>
      <c r="BMP700" s="18"/>
      <c r="BMQ700" s="18"/>
      <c r="BMR700" s="18"/>
      <c r="BMS700" s="18"/>
      <c r="BMT700" s="18"/>
      <c r="BMU700" s="18"/>
      <c r="BMV700" s="18"/>
      <c r="BMW700" s="18"/>
      <c r="BMX700" s="18"/>
      <c r="BMY700" s="18"/>
      <c r="BMZ700" s="18"/>
      <c r="BNA700" s="18"/>
      <c r="BNB700" s="18"/>
      <c r="BNC700" s="18"/>
      <c r="BND700" s="18"/>
      <c r="BNE700" s="18"/>
      <c r="BNF700" s="18"/>
      <c r="BNG700" s="18"/>
      <c r="BNH700" s="18"/>
      <c r="BNI700" s="18"/>
      <c r="BNJ700" s="18"/>
      <c r="BNK700" s="18"/>
      <c r="BNL700" s="18"/>
      <c r="BNM700" s="18"/>
    </row>
    <row r="701" spans="1680:1729" ht="13.2" x14ac:dyDescent="0.25">
      <c r="BLP701" s="18"/>
      <c r="BLQ701" s="18"/>
      <c r="BLR701" s="18"/>
      <c r="BLS701" s="18"/>
      <c r="BLT701" s="18"/>
      <c r="BLU701" s="18"/>
      <c r="BLV701" s="18"/>
      <c r="BLW701" s="18"/>
      <c r="BLX701" s="18"/>
      <c r="BLY701" s="18"/>
      <c r="BLZ701" s="18"/>
      <c r="BMA701" s="20"/>
      <c r="BMB701" s="18"/>
      <c r="BMC701" s="18"/>
      <c r="BMD701" s="18"/>
      <c r="BME701" s="18"/>
      <c r="BMF701" s="21"/>
      <c r="BMG701" s="18"/>
      <c r="BMH701" s="19"/>
      <c r="BMI701" s="18"/>
      <c r="BMJ701" s="18"/>
      <c r="BMK701" s="18"/>
      <c r="BML701" s="18"/>
      <c r="BMM701" s="18"/>
      <c r="BMN701" s="18"/>
      <c r="BMO701" s="18"/>
      <c r="BMP701" s="18"/>
      <c r="BMQ701" s="18"/>
      <c r="BMR701" s="18"/>
      <c r="BMS701" s="18"/>
      <c r="BMT701" s="18"/>
      <c r="BMU701" s="18"/>
      <c r="BMV701" s="18"/>
      <c r="BMW701" s="18"/>
      <c r="BMX701" s="18"/>
      <c r="BMY701" s="18"/>
      <c r="BMZ701" s="18"/>
      <c r="BNA701" s="18"/>
      <c r="BNB701" s="18"/>
      <c r="BNC701" s="18"/>
      <c r="BND701" s="18"/>
      <c r="BNE701" s="18"/>
      <c r="BNF701" s="18"/>
      <c r="BNG701" s="18"/>
      <c r="BNH701" s="18"/>
      <c r="BNI701" s="18"/>
      <c r="BNJ701" s="18"/>
      <c r="BNK701" s="18"/>
      <c r="BNL701" s="18"/>
      <c r="BNM701" s="18"/>
    </row>
    <row r="702" spans="1680:1729" ht="13.2" x14ac:dyDescent="0.25">
      <c r="BLP702" s="18"/>
      <c r="BLQ702" s="18"/>
      <c r="BLR702" s="18"/>
      <c r="BLS702" s="18"/>
      <c r="BLT702" s="18"/>
      <c r="BLU702" s="18"/>
      <c r="BLV702" s="18"/>
      <c r="BLW702" s="18"/>
      <c r="BLX702" s="18"/>
      <c r="BLY702" s="18"/>
      <c r="BLZ702" s="18"/>
      <c r="BMA702" s="18"/>
      <c r="BMB702" s="18"/>
      <c r="BMC702" s="18" t="s">
        <v>219</v>
      </c>
      <c r="BMD702" s="18"/>
      <c r="BME702" s="18"/>
      <c r="BMF702" s="21"/>
      <c r="BMG702" s="18"/>
      <c r="BMH702" s="19"/>
      <c r="BMI702" s="18"/>
      <c r="BMJ702" s="18"/>
      <c r="BMK702" s="18"/>
      <c r="BML702" s="18"/>
      <c r="BMM702" s="18"/>
      <c r="BMN702" s="18"/>
      <c r="BMO702" s="18"/>
      <c r="BMP702" s="18"/>
      <c r="BMQ702" s="18"/>
      <c r="BMR702" s="18"/>
      <c r="BMS702" s="18"/>
      <c r="BMT702" s="18"/>
      <c r="BMU702" s="18"/>
      <c r="BMV702" s="18"/>
      <c r="BMW702" s="18"/>
      <c r="BMX702" s="18"/>
      <c r="BMY702" s="18"/>
      <c r="BMZ702" s="18"/>
      <c r="BNA702" s="18"/>
      <c r="BNB702" s="18"/>
      <c r="BNC702" s="18"/>
      <c r="BND702" s="18"/>
      <c r="BNE702" s="18"/>
      <c r="BNF702" s="18"/>
      <c r="BNG702" s="18"/>
      <c r="BNH702" s="18"/>
      <c r="BNI702" s="18"/>
      <c r="BNJ702" s="18"/>
      <c r="BNK702" s="18"/>
      <c r="BNL702" s="18"/>
      <c r="BNM702" s="18"/>
    </row>
    <row r="703" spans="1680:1729" ht="20.399999999999999" x14ac:dyDescent="0.25">
      <c r="BLP703" s="18"/>
      <c r="BLQ703" s="18"/>
      <c r="BLR703" s="18"/>
      <c r="BLS703" s="18"/>
      <c r="BLT703" s="18"/>
      <c r="BLU703" s="18"/>
      <c r="BLV703" s="18"/>
      <c r="BLW703" s="18"/>
      <c r="BLX703" s="18"/>
      <c r="BLY703" s="18"/>
      <c r="BLZ703" s="18"/>
      <c r="BMA703" s="18"/>
      <c r="BMB703" s="18"/>
      <c r="BMC703" s="192" t="s">
        <v>452</v>
      </c>
      <c r="BMD703" s="18"/>
      <c r="BME703" s="18"/>
      <c r="BMF703" s="21"/>
      <c r="BMG703" s="18"/>
      <c r="BMH703" s="19"/>
      <c r="BMI703" s="18"/>
      <c r="BMJ703" s="18"/>
      <c r="BMK703" s="18"/>
      <c r="BML703" s="18"/>
      <c r="BMM703" s="18"/>
      <c r="BMN703" s="18"/>
      <c r="BMO703" s="18"/>
      <c r="BMP703" s="18"/>
      <c r="BMQ703" s="18"/>
      <c r="BMR703" s="18"/>
      <c r="BMS703" s="18"/>
      <c r="BMT703" s="18"/>
      <c r="BMU703" s="18"/>
      <c r="BMV703" s="18"/>
      <c r="BMW703" s="18"/>
      <c r="BMX703" s="18"/>
      <c r="BMY703" s="18"/>
      <c r="BMZ703" s="18"/>
      <c r="BNA703" s="18"/>
      <c r="BNB703" s="18"/>
      <c r="BNC703" s="18"/>
      <c r="BND703" s="18"/>
      <c r="BNE703" s="18"/>
      <c r="BNF703" s="18"/>
      <c r="BNG703" s="18"/>
      <c r="BNH703" s="18"/>
      <c r="BNI703" s="18"/>
      <c r="BNJ703" s="18"/>
      <c r="BNK703" s="18"/>
      <c r="BNL703" s="18"/>
      <c r="BNM703" s="18"/>
    </row>
    <row r="704" spans="1680:1729" ht="13.2" x14ac:dyDescent="0.25">
      <c r="BLP704" s="18"/>
      <c r="BLQ704" s="18"/>
      <c r="BLR704" s="18"/>
      <c r="BLS704" s="18"/>
      <c r="BLT704" s="18"/>
      <c r="BLU704" s="18"/>
      <c r="BLV704" s="18"/>
      <c r="BLW704" s="18"/>
      <c r="BLX704" s="18"/>
      <c r="BLY704" s="18"/>
      <c r="BLZ704" s="18"/>
      <c r="BMA704" s="18"/>
      <c r="BMB704" s="18"/>
      <c r="BMC704" s="192" t="s">
        <v>209</v>
      </c>
      <c r="BMD704" s="18"/>
      <c r="BME704" s="18"/>
      <c r="BMF704" s="21"/>
      <c r="BMG704" s="18"/>
      <c r="BMH704" s="19"/>
      <c r="BMI704" s="18"/>
      <c r="BMJ704" s="18"/>
      <c r="BMK704" s="18"/>
      <c r="BML704" s="18"/>
      <c r="BMM704" s="18"/>
      <c r="BMN704" s="18"/>
      <c r="BMO704" s="18"/>
      <c r="BMP704" s="18"/>
      <c r="BMQ704" s="18"/>
      <c r="BMR704" s="18"/>
      <c r="BMS704" s="18"/>
      <c r="BMT704" s="18"/>
      <c r="BMU704" s="18"/>
      <c r="BMV704" s="18"/>
      <c r="BMW704" s="18"/>
      <c r="BMX704" s="18"/>
      <c r="BMY704" s="18"/>
      <c r="BMZ704" s="18"/>
      <c r="BNA704" s="18"/>
      <c r="BNB704" s="18"/>
      <c r="BNC704" s="18"/>
      <c r="BND704" s="18"/>
      <c r="BNE704" s="18"/>
      <c r="BNF704" s="18"/>
      <c r="BNG704" s="18"/>
      <c r="BNH704" s="18"/>
      <c r="BNI704" s="18"/>
      <c r="BNJ704" s="18"/>
      <c r="BNK704" s="18"/>
      <c r="BNL704" s="18"/>
      <c r="BNM704" s="18"/>
    </row>
    <row r="705" spans="1680:1729" ht="13.2" x14ac:dyDescent="0.25">
      <c r="BLP705" s="18"/>
      <c r="BLQ705" s="18"/>
      <c r="BLR705" s="18"/>
      <c r="BLS705" s="18"/>
      <c r="BLT705" s="18"/>
      <c r="BLU705" s="18"/>
      <c r="BLV705" s="18"/>
      <c r="BLW705" s="18"/>
      <c r="BLX705" s="18"/>
      <c r="BLY705" s="18"/>
      <c r="BLZ705" s="18"/>
      <c r="BMA705" s="18"/>
      <c r="BMB705" s="18"/>
      <c r="BMC705" s="192" t="s">
        <v>218</v>
      </c>
      <c r="BMD705" s="18"/>
      <c r="BME705" s="18"/>
      <c r="BMF705" s="21"/>
      <c r="BMG705" s="18"/>
      <c r="BMH705" s="19"/>
      <c r="BMI705" s="18"/>
      <c r="BMJ705" s="18"/>
      <c r="BMK705" s="18"/>
      <c r="BML705" s="18"/>
      <c r="BMM705" s="18"/>
      <c r="BMN705" s="18"/>
      <c r="BMO705" s="18"/>
      <c r="BMP705" s="18"/>
      <c r="BMQ705" s="18"/>
      <c r="BMR705" s="18"/>
      <c r="BMS705" s="18"/>
      <c r="BMT705" s="18"/>
      <c r="BMU705" s="18"/>
      <c r="BMV705" s="18"/>
      <c r="BMW705" s="18"/>
      <c r="BMX705" s="18"/>
      <c r="BMY705" s="18"/>
      <c r="BMZ705" s="18"/>
      <c r="BNA705" s="18"/>
      <c r="BNB705" s="18"/>
      <c r="BNC705" s="18"/>
      <c r="BND705" s="18"/>
      <c r="BNE705" s="18"/>
      <c r="BNF705" s="18"/>
      <c r="BNG705" s="18"/>
      <c r="BNH705" s="18"/>
      <c r="BNI705" s="18"/>
      <c r="BNJ705" s="18"/>
      <c r="BNK705" s="18"/>
      <c r="BNL705" s="18"/>
      <c r="BNM705" s="18"/>
    </row>
    <row r="706" spans="1680:1729" ht="13.2" x14ac:dyDescent="0.25">
      <c r="BLP706" s="18"/>
      <c r="BLQ706" s="18"/>
      <c r="BLR706" s="18"/>
      <c r="BLS706" s="18"/>
      <c r="BLT706" s="18"/>
      <c r="BLU706" s="18"/>
      <c r="BLV706" s="18"/>
      <c r="BLW706" s="18"/>
      <c r="BLX706" s="18"/>
      <c r="BLY706" s="18"/>
      <c r="BLZ706" s="18"/>
      <c r="BMA706" s="18"/>
      <c r="BMB706" s="18"/>
      <c r="BMC706" s="192" t="s">
        <v>215</v>
      </c>
      <c r="BMD706" s="18"/>
      <c r="BME706" s="18"/>
      <c r="BMF706" s="21"/>
      <c r="BMG706" s="18"/>
      <c r="BMH706" s="19"/>
      <c r="BMI706" s="18"/>
      <c r="BMJ706" s="18"/>
      <c r="BMK706" s="18"/>
      <c r="BML706" s="18"/>
      <c r="BMM706" s="18"/>
      <c r="BMN706" s="18"/>
      <c r="BMO706" s="18"/>
      <c r="BMP706" s="18"/>
      <c r="BMQ706" s="18"/>
      <c r="BMR706" s="18"/>
      <c r="BMS706" s="18"/>
      <c r="BMT706" s="18"/>
      <c r="BMU706" s="18"/>
      <c r="BMV706" s="18"/>
      <c r="BMW706" s="18"/>
      <c r="BMX706" s="18"/>
      <c r="BMY706" s="18"/>
      <c r="BMZ706" s="18"/>
      <c r="BNA706" s="18"/>
      <c r="BNB706" s="18"/>
      <c r="BNC706" s="18"/>
      <c r="BND706" s="18"/>
      <c r="BNE706" s="18"/>
      <c r="BNF706" s="18"/>
      <c r="BNG706" s="18"/>
      <c r="BNH706" s="18"/>
      <c r="BNI706" s="18"/>
      <c r="BNJ706" s="18"/>
      <c r="BNK706" s="18"/>
      <c r="BNL706" s="18"/>
      <c r="BNM706" s="18"/>
    </row>
    <row r="707" spans="1680:1729" ht="13.2" x14ac:dyDescent="0.25">
      <c r="BLP707" s="18"/>
      <c r="BLQ707" s="18"/>
      <c r="BLR707" s="18"/>
      <c r="BLS707" s="18"/>
      <c r="BLT707" s="18"/>
      <c r="BLU707" s="18"/>
      <c r="BLV707" s="18"/>
      <c r="BLW707" s="18"/>
      <c r="BLX707" s="18"/>
      <c r="BLY707" s="18"/>
      <c r="BLZ707" s="18"/>
      <c r="BMA707" s="18"/>
      <c r="BMB707" s="18"/>
      <c r="BMC707" s="192" t="s">
        <v>212</v>
      </c>
      <c r="BMD707" s="18"/>
      <c r="BME707" s="18"/>
      <c r="BMF707" s="21"/>
      <c r="BMG707" s="18"/>
      <c r="BMH707" s="19"/>
      <c r="BMI707" s="18"/>
      <c r="BMJ707" s="18"/>
      <c r="BMK707" s="18"/>
      <c r="BML707" s="18"/>
      <c r="BMM707" s="18"/>
      <c r="BMN707" s="18"/>
      <c r="BMO707" s="18"/>
      <c r="BMP707" s="18"/>
      <c r="BMQ707" s="18"/>
      <c r="BMR707" s="18"/>
      <c r="BMS707" s="18"/>
      <c r="BMT707" s="18"/>
      <c r="BMU707" s="18"/>
      <c r="BMV707" s="18"/>
      <c r="BMW707" s="18"/>
      <c r="BMX707" s="18"/>
      <c r="BMY707" s="18"/>
      <c r="BMZ707" s="18"/>
      <c r="BNA707" s="18"/>
      <c r="BNB707" s="18"/>
      <c r="BNC707" s="18"/>
      <c r="BND707" s="18"/>
      <c r="BNE707" s="18"/>
      <c r="BNF707" s="18"/>
      <c r="BNG707" s="18"/>
      <c r="BNH707" s="18"/>
      <c r="BNI707" s="18"/>
      <c r="BNJ707" s="18"/>
      <c r="BNK707" s="18"/>
      <c r="BNL707" s="18"/>
      <c r="BNM707" s="18"/>
    </row>
    <row r="708" spans="1680:1729" ht="13.2" x14ac:dyDescent="0.25">
      <c r="BLP708" s="18"/>
      <c r="BLQ708" s="18"/>
      <c r="BLR708" s="18"/>
      <c r="BLS708" s="18"/>
      <c r="BLT708" s="18"/>
      <c r="BLU708" s="18"/>
      <c r="BLV708" s="18"/>
      <c r="BLW708" s="18"/>
      <c r="BLX708" s="18"/>
      <c r="BLY708" s="18"/>
      <c r="BLZ708" s="18"/>
      <c r="BMA708" s="18"/>
      <c r="BMB708" s="18"/>
      <c r="BMC708" s="192" t="s">
        <v>216</v>
      </c>
      <c r="BMD708" s="18"/>
      <c r="BME708" s="18"/>
      <c r="BMF708" s="21"/>
      <c r="BMG708" s="18"/>
      <c r="BMH708" s="19"/>
      <c r="BMI708" s="18"/>
      <c r="BMJ708" s="18"/>
      <c r="BMK708" s="18"/>
      <c r="BML708" s="18"/>
      <c r="BMM708" s="18"/>
      <c r="BMN708" s="18"/>
      <c r="BMO708" s="18"/>
      <c r="BMP708" s="18"/>
      <c r="BMQ708" s="18"/>
      <c r="BMR708" s="18"/>
      <c r="BMS708" s="18"/>
      <c r="BMT708" s="18"/>
      <c r="BMU708" s="18"/>
      <c r="BMV708" s="18"/>
      <c r="BMW708" s="18"/>
      <c r="BMX708" s="18"/>
      <c r="BMY708" s="18"/>
      <c r="BMZ708" s="18"/>
      <c r="BNA708" s="18"/>
      <c r="BNB708" s="18"/>
      <c r="BNC708" s="18"/>
      <c r="BND708" s="18"/>
      <c r="BNE708" s="18"/>
      <c r="BNF708" s="18"/>
      <c r="BNG708" s="18"/>
      <c r="BNH708" s="18"/>
      <c r="BNI708" s="18"/>
      <c r="BNJ708" s="18"/>
      <c r="BNK708" s="18"/>
      <c r="BNL708" s="18"/>
      <c r="BNM708" s="18"/>
    </row>
    <row r="709" spans="1680:1729" ht="13.2" x14ac:dyDescent="0.25">
      <c r="BLP709" s="18"/>
      <c r="BLQ709" s="18"/>
      <c r="BLR709" s="18"/>
      <c r="BLS709" s="18"/>
      <c r="BLT709" s="18"/>
      <c r="BLU709" s="18"/>
      <c r="BLV709" s="18"/>
      <c r="BLW709" s="18"/>
      <c r="BLX709" s="18"/>
      <c r="BLY709" s="18"/>
      <c r="BLZ709" s="18"/>
      <c r="BMA709" s="18"/>
      <c r="BMB709" s="18"/>
      <c r="BMC709" s="192" t="s">
        <v>217</v>
      </c>
      <c r="BMD709" s="18"/>
      <c r="BME709" s="18"/>
      <c r="BMF709" s="21"/>
      <c r="BMG709" s="18"/>
      <c r="BMH709" s="19"/>
      <c r="BMI709" s="18"/>
      <c r="BMJ709" s="18"/>
      <c r="BMK709" s="18"/>
      <c r="BML709" s="18"/>
      <c r="BMM709" s="18"/>
      <c r="BMN709" s="18"/>
      <c r="BMO709" s="18"/>
      <c r="BMP709" s="18"/>
      <c r="BMQ709" s="18"/>
      <c r="BMR709" s="18"/>
      <c r="BMS709" s="18"/>
      <c r="BMT709" s="18"/>
      <c r="BMU709" s="18"/>
      <c r="BMV709" s="18"/>
      <c r="BMW709" s="18"/>
      <c r="BMX709" s="18"/>
      <c r="BMY709" s="18"/>
      <c r="BMZ709" s="18"/>
      <c r="BNA709" s="18"/>
      <c r="BNB709" s="18"/>
      <c r="BNC709" s="18"/>
      <c r="BND709" s="18"/>
      <c r="BNE709" s="18"/>
      <c r="BNF709" s="18"/>
      <c r="BNG709" s="18"/>
      <c r="BNH709" s="18"/>
      <c r="BNI709" s="18"/>
      <c r="BNJ709" s="18"/>
      <c r="BNK709" s="18"/>
      <c r="BNL709" s="18"/>
      <c r="BNM709" s="18"/>
    </row>
    <row r="710" spans="1680:1729" ht="20.399999999999999" x14ac:dyDescent="0.25">
      <c r="BLP710" s="18"/>
      <c r="BLQ710" s="18"/>
      <c r="BLR710" s="18"/>
      <c r="BLS710" s="18"/>
      <c r="BLT710" s="18"/>
      <c r="BLU710" s="18"/>
      <c r="BLV710" s="18"/>
      <c r="BLW710" s="18"/>
      <c r="BLX710" s="18"/>
      <c r="BLY710" s="18"/>
      <c r="BLZ710" s="18"/>
      <c r="BMA710" s="18"/>
      <c r="BMB710" s="18"/>
      <c r="BMC710" s="192" t="s">
        <v>211</v>
      </c>
      <c r="BMD710" s="18"/>
      <c r="BME710" s="18"/>
      <c r="BMF710" s="21"/>
      <c r="BMG710" s="18"/>
      <c r="BMH710" s="19"/>
      <c r="BMI710" s="18"/>
      <c r="BMJ710" s="18"/>
      <c r="BMK710" s="18"/>
      <c r="BML710" s="18"/>
      <c r="BMM710" s="18"/>
      <c r="BMN710" s="18"/>
      <c r="BMO710" s="18"/>
      <c r="BMP710" s="18"/>
      <c r="BMQ710" s="18"/>
      <c r="BMR710" s="18"/>
      <c r="BMS710" s="18"/>
      <c r="BMT710" s="18"/>
      <c r="BMU710" s="18"/>
      <c r="BMV710" s="18"/>
      <c r="BMW710" s="18"/>
      <c r="BMX710" s="18"/>
      <c r="BMY710" s="18"/>
      <c r="BMZ710" s="18"/>
      <c r="BNA710" s="18"/>
      <c r="BNB710" s="18"/>
      <c r="BNC710" s="18"/>
      <c r="BND710" s="18"/>
      <c r="BNE710" s="18"/>
      <c r="BNF710" s="18"/>
      <c r="BNG710" s="18"/>
      <c r="BNH710" s="18"/>
      <c r="BNI710" s="18"/>
      <c r="BNJ710" s="18"/>
      <c r="BNK710" s="18"/>
      <c r="BNL710" s="18"/>
      <c r="BNM710" s="18"/>
    </row>
    <row r="711" spans="1680:1729" ht="13.2" x14ac:dyDescent="0.25">
      <c r="BLP711" s="18"/>
      <c r="BLQ711" s="18"/>
      <c r="BLR711" s="18"/>
      <c r="BLS711" s="18"/>
      <c r="BLT711" s="18"/>
      <c r="BLU711" s="18"/>
      <c r="BLV711" s="18"/>
      <c r="BLW711" s="18"/>
      <c r="BLX711" s="18"/>
      <c r="BLY711" s="18"/>
      <c r="BLZ711" s="18"/>
      <c r="BMA711" s="18"/>
      <c r="BMB711" s="18"/>
      <c r="BMC711" s="192" t="s">
        <v>210</v>
      </c>
      <c r="BMD711" s="18"/>
      <c r="BME711" s="18"/>
      <c r="BMF711" s="21"/>
      <c r="BMG711" s="18"/>
      <c r="BMH711" s="19"/>
      <c r="BMI711" s="18"/>
      <c r="BMJ711" s="18"/>
      <c r="BMK711" s="18"/>
      <c r="BML711" s="18"/>
      <c r="BMM711" s="18"/>
      <c r="BMN711" s="18"/>
      <c r="BMO711" s="18"/>
      <c r="BMP711" s="18"/>
      <c r="BMQ711" s="18"/>
      <c r="BMR711" s="18"/>
      <c r="BMS711" s="18"/>
      <c r="BMT711" s="18"/>
      <c r="BMU711" s="18"/>
      <c r="BMV711" s="18"/>
      <c r="BMW711" s="18"/>
      <c r="BMX711" s="18"/>
      <c r="BMY711" s="18"/>
      <c r="BMZ711" s="18"/>
      <c r="BNA711" s="18"/>
      <c r="BNB711" s="18"/>
      <c r="BNC711" s="18"/>
      <c r="BND711" s="18"/>
      <c r="BNE711" s="18"/>
      <c r="BNF711" s="18"/>
      <c r="BNG711" s="18"/>
      <c r="BNH711" s="18"/>
      <c r="BNI711" s="18"/>
      <c r="BNJ711" s="18"/>
      <c r="BNK711" s="18"/>
      <c r="BNL711" s="18"/>
      <c r="BNM711" s="18"/>
    </row>
    <row r="712" spans="1680:1729" ht="13.2" x14ac:dyDescent="0.25">
      <c r="BLP712" s="18"/>
      <c r="BLQ712" s="18"/>
      <c r="BLR712" s="18"/>
      <c r="BLS712" s="18"/>
      <c r="BLT712" s="18"/>
      <c r="BLU712" s="18"/>
      <c r="BLV712" s="18"/>
      <c r="BLW712" s="18"/>
      <c r="BLX712" s="18"/>
      <c r="BLY712" s="18"/>
      <c r="BLZ712" s="18"/>
      <c r="BMA712" s="18"/>
      <c r="BMB712" s="18"/>
      <c r="BMC712" s="192" t="s">
        <v>213</v>
      </c>
      <c r="BMD712" s="18"/>
      <c r="BME712" s="18"/>
      <c r="BMF712" s="21"/>
      <c r="BMG712" s="18"/>
      <c r="BMH712" s="19"/>
      <c r="BMI712" s="18"/>
      <c r="BMJ712" s="18"/>
      <c r="BMK712" s="18"/>
      <c r="BML712" s="18"/>
      <c r="BMM712" s="18"/>
      <c r="BMN712" s="18"/>
      <c r="BMO712" s="18"/>
      <c r="BMP712" s="18"/>
      <c r="BMQ712" s="18"/>
      <c r="BMR712" s="18"/>
      <c r="BMS712" s="18"/>
      <c r="BMT712" s="18"/>
      <c r="BMU712" s="18"/>
      <c r="BMV712" s="18"/>
      <c r="BMW712" s="18"/>
      <c r="BMX712" s="18"/>
      <c r="BMY712" s="18"/>
      <c r="BMZ712" s="18"/>
      <c r="BNA712" s="18"/>
      <c r="BNB712" s="18"/>
      <c r="BNC712" s="18"/>
      <c r="BND712" s="18"/>
      <c r="BNE712" s="18"/>
      <c r="BNF712" s="18"/>
      <c r="BNG712" s="18"/>
      <c r="BNH712" s="18"/>
      <c r="BNI712" s="18"/>
      <c r="BNJ712" s="18"/>
      <c r="BNK712" s="18"/>
      <c r="BNL712" s="18"/>
      <c r="BNM712" s="18"/>
    </row>
    <row r="713" spans="1680:1729" ht="20.399999999999999" x14ac:dyDescent="0.25">
      <c r="BLP713" s="18"/>
      <c r="BLQ713" s="18"/>
      <c r="BLR713" s="18"/>
      <c r="BLS713" s="18"/>
      <c r="BLT713" s="18"/>
      <c r="BLU713" s="18"/>
      <c r="BLV713" s="18"/>
      <c r="BLW713" s="18"/>
      <c r="BLX713" s="18"/>
      <c r="BLY713" s="18"/>
      <c r="BLZ713" s="18"/>
      <c r="BMA713" s="18"/>
      <c r="BMB713" s="18"/>
      <c r="BMC713" s="192" t="s">
        <v>214</v>
      </c>
      <c r="BMD713" s="18"/>
      <c r="BME713" s="18"/>
      <c r="BMF713" s="21"/>
      <c r="BMG713" s="18"/>
      <c r="BMH713" s="19"/>
      <c r="BMI713" s="18"/>
      <c r="BMJ713" s="18"/>
      <c r="BMK713" s="18"/>
      <c r="BML713" s="18"/>
      <c r="BMM713" s="18"/>
      <c r="BMN713" s="18"/>
      <c r="BMO713" s="18"/>
      <c r="BMP713" s="18"/>
      <c r="BMQ713" s="18"/>
      <c r="BMR713" s="18"/>
      <c r="BMS713" s="18"/>
      <c r="BMT713" s="18"/>
      <c r="BMU713" s="18"/>
      <c r="BMV713" s="18"/>
      <c r="BMW713" s="18"/>
      <c r="BMX713" s="18"/>
      <c r="BMY713" s="18"/>
      <c r="BMZ713" s="18"/>
      <c r="BNA713" s="18"/>
      <c r="BNB713" s="18"/>
      <c r="BNC713" s="18"/>
      <c r="BND713" s="18"/>
      <c r="BNE713" s="18"/>
      <c r="BNF713" s="18"/>
      <c r="BNG713" s="18"/>
      <c r="BNH713" s="18"/>
      <c r="BNI713" s="18"/>
      <c r="BNJ713" s="18"/>
      <c r="BNK713" s="18"/>
      <c r="BNL713" s="18"/>
      <c r="BNM713" s="18"/>
    </row>
    <row r="714" spans="1680:1729" ht="20.399999999999999" x14ac:dyDescent="0.25">
      <c r="BLP714" s="18"/>
      <c r="BLQ714" s="18"/>
      <c r="BLR714" s="18"/>
      <c r="BLS714" s="18"/>
      <c r="BLT714" s="18"/>
      <c r="BLU714" s="18"/>
      <c r="BLV714" s="18"/>
      <c r="BLW714" s="18"/>
      <c r="BLX714" s="18"/>
      <c r="BLY714" s="18"/>
      <c r="BLZ714" s="18"/>
      <c r="BMA714" s="18"/>
      <c r="BMB714" s="18"/>
      <c r="BMC714" s="192" t="s">
        <v>491</v>
      </c>
      <c r="BMD714" s="18"/>
      <c r="BME714" s="18"/>
      <c r="BMF714" s="21"/>
      <c r="BMG714" s="18"/>
      <c r="BMH714" s="19"/>
      <c r="BMI714" s="18"/>
      <c r="BMJ714" s="18"/>
      <c r="BMK714" s="18"/>
      <c r="BML714" s="18"/>
      <c r="BMM714" s="18"/>
      <c r="BMN714" s="18"/>
      <c r="BMO714" s="18"/>
      <c r="BMP714" s="18"/>
      <c r="BMQ714" s="18"/>
      <c r="BMR714" s="18"/>
      <c r="BMS714" s="18"/>
      <c r="BMT714" s="18"/>
      <c r="BMU714" s="18"/>
      <c r="BMV714" s="18"/>
      <c r="BMW714" s="18"/>
      <c r="BMX714" s="18"/>
      <c r="BMY714" s="18"/>
      <c r="BMZ714" s="18"/>
      <c r="BNA714" s="18"/>
      <c r="BNB714" s="18"/>
      <c r="BNC714" s="18"/>
      <c r="BND714" s="18"/>
      <c r="BNE714" s="18"/>
      <c r="BNF714" s="18"/>
      <c r="BNG714" s="18"/>
      <c r="BNH714" s="18"/>
      <c r="BNI714" s="18"/>
      <c r="BNJ714" s="18"/>
      <c r="BNK714" s="18"/>
      <c r="BNL714" s="18"/>
      <c r="BNM714" s="18"/>
    </row>
    <row r="715" spans="1680:1729" ht="13.2" x14ac:dyDescent="0.25">
      <c r="BLP715" s="18"/>
      <c r="BLQ715" s="18"/>
      <c r="BLR715" s="18"/>
      <c r="BLS715" s="18"/>
      <c r="BLT715" s="18"/>
      <c r="BLU715" s="18"/>
      <c r="BLV715" s="18"/>
      <c r="BLW715" s="18"/>
      <c r="BLX715" s="18"/>
      <c r="BLY715" s="18"/>
      <c r="BLZ715" s="18"/>
      <c r="BMA715" s="18"/>
      <c r="BMB715" s="18"/>
      <c r="BMC715" s="18"/>
      <c r="BMD715" s="18"/>
      <c r="BME715" s="21"/>
      <c r="BMF715" s="21"/>
      <c r="BMG715" s="18"/>
      <c r="BMH715" s="19"/>
      <c r="BMI715" s="18"/>
      <c r="BMJ715" s="18"/>
      <c r="BMK715" s="18"/>
      <c r="BML715" s="18"/>
      <c r="BMM715" s="18"/>
      <c r="BMN715" s="18"/>
      <c r="BMO715" s="18"/>
      <c r="BMP715" s="18"/>
      <c r="BMQ715" s="18"/>
      <c r="BMR715" s="18"/>
      <c r="BMS715" s="18"/>
      <c r="BMT715" s="18"/>
      <c r="BMU715" s="18"/>
      <c r="BMV715" s="18"/>
      <c r="BMW715" s="18"/>
      <c r="BMX715" s="18"/>
      <c r="BMY715" s="18"/>
      <c r="BMZ715" s="18"/>
      <c r="BNA715" s="18"/>
      <c r="BNB715" s="18"/>
      <c r="BNC715" s="18"/>
      <c r="BND715" s="18"/>
      <c r="BNE715" s="18"/>
      <c r="BNF715" s="18"/>
      <c r="BNG715" s="18"/>
      <c r="BNH715" s="18"/>
      <c r="BNI715" s="18"/>
      <c r="BNJ715" s="18"/>
      <c r="BNK715" s="18"/>
      <c r="BNL715" s="18"/>
      <c r="BNM715" s="18"/>
    </row>
    <row r="716" spans="1680:1729" ht="13.2" x14ac:dyDescent="0.25">
      <c r="BLP716" s="18"/>
      <c r="BLQ716" s="18"/>
      <c r="BLR716" s="18"/>
      <c r="BLS716" s="18"/>
      <c r="BLT716" s="18"/>
      <c r="BLU716" s="18"/>
      <c r="BLV716" s="18"/>
      <c r="BLW716" s="18"/>
      <c r="BLX716" s="18"/>
      <c r="BLY716" s="18"/>
      <c r="BLZ716" s="18"/>
      <c r="BMA716" s="18"/>
      <c r="BMB716" s="18"/>
      <c r="BMC716" s="18"/>
      <c r="BMD716" s="18"/>
      <c r="BME716" s="18"/>
      <c r="BMF716" s="21"/>
      <c r="BMG716" s="18"/>
      <c r="BMH716" s="19"/>
      <c r="BMI716" s="18"/>
      <c r="BMJ716" s="18"/>
      <c r="BMK716" s="18"/>
      <c r="BML716" s="18"/>
      <c r="BMM716" s="18"/>
      <c r="BMN716" s="18"/>
      <c r="BMO716" s="18"/>
      <c r="BMP716" s="18"/>
      <c r="BMQ716" s="18"/>
      <c r="BMR716" s="18"/>
      <c r="BMS716" s="18"/>
      <c r="BMT716" s="18"/>
      <c r="BMU716" s="18"/>
      <c r="BMV716" s="18"/>
      <c r="BMW716" s="18"/>
      <c r="BMX716" s="18"/>
      <c r="BMY716" s="18"/>
      <c r="BMZ716" s="18"/>
      <c r="BNA716" s="18"/>
      <c r="BNB716" s="18"/>
      <c r="BNC716" s="18"/>
      <c r="BND716" s="18"/>
      <c r="BNE716" s="18"/>
      <c r="BNF716" s="18"/>
      <c r="BNG716" s="18"/>
      <c r="BNH716" s="18"/>
      <c r="BNI716" s="18"/>
      <c r="BNJ716" s="18"/>
      <c r="BNK716" s="18"/>
      <c r="BNL716" s="18"/>
      <c r="BNM716" s="18"/>
    </row>
    <row r="717" spans="1680:1729" ht="13.2" x14ac:dyDescent="0.25">
      <c r="BLP717" s="18"/>
      <c r="BLQ717" s="18"/>
      <c r="BLR717" s="18"/>
      <c r="BLS717" s="18"/>
      <c r="BLT717" s="18"/>
      <c r="BLU717" s="18"/>
      <c r="BLV717" s="18"/>
      <c r="BLW717" s="18"/>
      <c r="BLX717" s="18"/>
      <c r="BLY717" s="18"/>
      <c r="BLZ717" s="18"/>
      <c r="BMA717" s="18"/>
      <c r="BMB717" s="18"/>
      <c r="BMC717" s="18"/>
      <c r="BMD717" s="18"/>
      <c r="BME717" s="18"/>
      <c r="BMF717" s="21" t="s">
        <v>207</v>
      </c>
      <c r="BMG717" s="18"/>
      <c r="BMH717" s="19"/>
      <c r="BMI717" s="18"/>
      <c r="BMJ717" s="18"/>
      <c r="BMK717" s="18"/>
      <c r="BML717" s="18"/>
      <c r="BMM717" s="18"/>
      <c r="BMN717" s="18"/>
      <c r="BMO717" s="18"/>
      <c r="BMP717" s="18"/>
      <c r="BMQ717" s="18"/>
      <c r="BMR717" s="18"/>
      <c r="BMS717" s="18"/>
      <c r="BMT717" s="18"/>
      <c r="BMU717" s="18"/>
      <c r="BMV717" s="18"/>
      <c r="BMW717" s="18"/>
      <c r="BMX717" s="18"/>
      <c r="BMY717" s="18"/>
      <c r="BMZ717" s="18"/>
      <c r="BNA717" s="18"/>
      <c r="BNB717" s="18"/>
      <c r="BNC717" s="18"/>
      <c r="BND717" s="18"/>
      <c r="BNE717" s="18"/>
      <c r="BNF717" s="18"/>
      <c r="BNG717" s="18"/>
      <c r="BNH717" s="18"/>
      <c r="BNI717" s="18"/>
      <c r="BNJ717" s="18"/>
      <c r="BNK717" s="18"/>
      <c r="BNL717" s="18"/>
      <c r="BNM717" s="18"/>
    </row>
    <row r="718" spans="1680:1729" ht="13.2" x14ac:dyDescent="0.25">
      <c r="BLP718" s="18"/>
      <c r="BLQ718" s="18"/>
      <c r="BLR718" s="18"/>
      <c r="BLS718" s="18"/>
      <c r="BLT718" s="18"/>
      <c r="BLU718" s="18"/>
      <c r="BLV718" s="18"/>
      <c r="BLW718" s="18"/>
      <c r="BLX718" s="18"/>
      <c r="BLY718" s="18"/>
      <c r="BLZ718" s="18"/>
      <c r="BMA718" s="18"/>
      <c r="BMB718" s="18"/>
      <c r="BMC718" s="18"/>
      <c r="BMD718" s="18"/>
      <c r="BME718" s="18"/>
      <c r="BMF718" s="193" t="s">
        <v>206</v>
      </c>
      <c r="BMG718" s="18"/>
      <c r="BMH718" s="19"/>
      <c r="BMI718" s="18"/>
      <c r="BMJ718" s="18"/>
      <c r="BMK718" s="18"/>
      <c r="BML718" s="18"/>
      <c r="BMM718" s="18"/>
      <c r="BMN718" s="18"/>
      <c r="BMO718" s="18"/>
      <c r="BMP718" s="18"/>
      <c r="BMQ718" s="18"/>
      <c r="BMR718" s="18"/>
      <c r="BMS718" s="18"/>
      <c r="BMT718" s="18"/>
      <c r="BMU718" s="18"/>
      <c r="BMV718" s="18"/>
      <c r="BMW718" s="18"/>
      <c r="BMX718" s="18"/>
      <c r="BMY718" s="18"/>
      <c r="BMZ718" s="18"/>
      <c r="BNA718" s="18"/>
      <c r="BNB718" s="18"/>
      <c r="BNC718" s="18"/>
      <c r="BND718" s="18"/>
      <c r="BNE718" s="18"/>
      <c r="BNF718" s="18"/>
      <c r="BNG718" s="18"/>
      <c r="BNH718" s="18"/>
      <c r="BNI718" s="18"/>
      <c r="BNJ718" s="18"/>
      <c r="BNK718" s="18"/>
      <c r="BNL718" s="18"/>
      <c r="BNM718" s="18"/>
    </row>
    <row r="719" spans="1680:1729" ht="13.2" x14ac:dyDescent="0.25">
      <c r="BLP719" s="18"/>
      <c r="BLQ719" s="18"/>
      <c r="BLR719" s="18"/>
      <c r="BLS719" s="18"/>
      <c r="BLT719" s="18"/>
      <c r="BLU719" s="18"/>
      <c r="BLV719" s="18"/>
      <c r="BLW719" s="18"/>
      <c r="BLX719" s="18"/>
      <c r="BLY719" s="18"/>
      <c r="BLZ719" s="18"/>
      <c r="BMA719" s="18"/>
      <c r="BMB719" s="18"/>
      <c r="BMC719" s="18"/>
      <c r="BMD719" s="18"/>
      <c r="BME719" s="18"/>
      <c r="BMF719" s="193" t="s">
        <v>1222</v>
      </c>
      <c r="BMG719" s="18"/>
      <c r="BMH719" s="19"/>
      <c r="BMI719" s="18"/>
      <c r="BMJ719" s="18"/>
      <c r="BMK719" s="18"/>
      <c r="BML719" s="18"/>
      <c r="BMM719" s="18"/>
      <c r="BMN719" s="18"/>
      <c r="BMO719" s="18"/>
      <c r="BMP719" s="18"/>
      <c r="BMQ719" s="18"/>
      <c r="BMR719" s="18"/>
      <c r="BMS719" s="18"/>
      <c r="BMT719" s="18"/>
      <c r="BMU719" s="18"/>
      <c r="BMV719" s="18"/>
      <c r="BMW719" s="18"/>
      <c r="BMX719" s="18"/>
      <c r="BMY719" s="18"/>
      <c r="BMZ719" s="18"/>
      <c r="BNA719" s="18"/>
      <c r="BNB719" s="18"/>
      <c r="BNC719" s="18"/>
      <c r="BND719" s="18"/>
      <c r="BNE719" s="18"/>
      <c r="BNF719" s="18"/>
      <c r="BNG719" s="18"/>
      <c r="BNH719" s="18"/>
      <c r="BNI719" s="18"/>
      <c r="BNJ719" s="18"/>
      <c r="BNK719" s="18"/>
      <c r="BNL719" s="18"/>
      <c r="BNM719" s="18"/>
    </row>
    <row r="720" spans="1680:1729" ht="13.2" x14ac:dyDescent="0.25">
      <c r="BLP720" s="18"/>
      <c r="BLQ720" s="18"/>
      <c r="BLR720" s="18"/>
      <c r="BLS720" s="18"/>
      <c r="BLT720" s="18"/>
      <c r="BLU720" s="18"/>
      <c r="BLV720" s="18"/>
      <c r="BLW720" s="18"/>
      <c r="BLX720" s="18"/>
      <c r="BLY720" s="18"/>
      <c r="BLZ720" s="18"/>
      <c r="BMA720" s="18"/>
      <c r="BMB720" s="18"/>
      <c r="BMC720" s="18"/>
      <c r="BMD720" s="18"/>
      <c r="BME720" s="18"/>
      <c r="BMF720" s="193"/>
      <c r="BMG720" s="18"/>
      <c r="BMH720" s="19"/>
      <c r="BMI720" s="18"/>
      <c r="BMJ720" s="18"/>
      <c r="BMK720" s="18"/>
      <c r="BML720" s="18"/>
      <c r="BMM720" s="18"/>
      <c r="BMN720" s="18"/>
      <c r="BMO720" s="18"/>
      <c r="BMP720" s="18"/>
      <c r="BMQ720" s="18"/>
      <c r="BMR720" s="18"/>
      <c r="BMS720" s="18"/>
      <c r="BMT720" s="18"/>
      <c r="BMU720" s="18"/>
      <c r="BMV720" s="18"/>
      <c r="BMW720" s="18"/>
      <c r="BMX720" s="18"/>
      <c r="BMY720" s="18"/>
      <c r="BMZ720" s="18"/>
      <c r="BNA720" s="18"/>
      <c r="BNB720" s="18"/>
      <c r="BNC720" s="18"/>
      <c r="BND720" s="18"/>
      <c r="BNE720" s="18"/>
      <c r="BNF720" s="18"/>
      <c r="BNG720" s="18"/>
      <c r="BNH720" s="18"/>
      <c r="BNI720" s="18"/>
      <c r="BNJ720" s="18"/>
      <c r="BNK720" s="18"/>
      <c r="BNL720" s="18"/>
      <c r="BNM720" s="18"/>
    </row>
    <row r="721" spans="1680:1729" ht="13.2" x14ac:dyDescent="0.25">
      <c r="BLP721" s="18"/>
      <c r="BLQ721" s="18"/>
      <c r="BLR721" s="18"/>
      <c r="BLS721" s="18"/>
      <c r="BLT721" s="18"/>
      <c r="BLU721" s="18"/>
      <c r="BLV721" s="18"/>
      <c r="BLW721" s="18"/>
      <c r="BLX721" s="18"/>
      <c r="BLY721" s="18"/>
      <c r="BLZ721" s="18"/>
      <c r="BMA721" s="18"/>
      <c r="BMB721" s="18"/>
      <c r="BMC721" s="18"/>
      <c r="BMD721" s="18"/>
      <c r="BME721" s="18"/>
      <c r="BMF721" s="21"/>
      <c r="BMG721" s="18"/>
      <c r="BMH721" s="19"/>
      <c r="BMI721" s="18"/>
      <c r="BMJ721" s="18"/>
      <c r="BMK721" s="18"/>
      <c r="BML721" s="18"/>
      <c r="BMM721" s="18"/>
      <c r="BMN721" s="18"/>
      <c r="BMO721" s="18"/>
      <c r="BMP721" s="18"/>
      <c r="BMQ721" s="18"/>
      <c r="BMR721" s="18"/>
      <c r="BMS721" s="18"/>
      <c r="BMT721" s="18"/>
      <c r="BMU721" s="18"/>
      <c r="BMV721" s="18"/>
      <c r="BMW721" s="18"/>
      <c r="BMX721" s="18"/>
      <c r="BMY721" s="18"/>
      <c r="BMZ721" s="18"/>
      <c r="BNA721" s="18"/>
      <c r="BNB721" s="18"/>
      <c r="BNC721" s="18"/>
      <c r="BND721" s="18"/>
      <c r="BNE721" s="18"/>
      <c r="BNF721" s="18"/>
      <c r="BNG721" s="18"/>
      <c r="BNH721" s="18"/>
      <c r="BNI721" s="18"/>
      <c r="BNJ721" s="18"/>
      <c r="BNK721" s="18"/>
      <c r="BNL721" s="18"/>
      <c r="BNM721" s="18"/>
    </row>
    <row r="722" spans="1680:1729" ht="13.2" x14ac:dyDescent="0.25">
      <c r="BLP722" s="18"/>
      <c r="BLQ722" s="18"/>
      <c r="BLR722" s="18"/>
      <c r="BLS722" s="18"/>
      <c r="BLT722" s="18"/>
      <c r="BLU722" s="18"/>
      <c r="BLV722" s="18"/>
      <c r="BLW722" s="18"/>
      <c r="BLX722" s="18"/>
      <c r="BLY722" s="18"/>
      <c r="BLZ722" s="18"/>
      <c r="BMA722" s="18"/>
      <c r="BMB722" s="18"/>
      <c r="BMC722" s="18"/>
      <c r="BMD722" s="18"/>
      <c r="BME722" s="18"/>
      <c r="BMF722" s="21"/>
      <c r="BMG722" s="18"/>
      <c r="BMH722" s="19"/>
      <c r="BMI722" s="18"/>
      <c r="BMJ722" s="18"/>
      <c r="BMK722" s="18"/>
      <c r="BML722" s="18"/>
      <c r="BMM722" s="18"/>
      <c r="BMN722" s="18"/>
      <c r="BMO722" s="18"/>
      <c r="BMP722" s="18"/>
      <c r="BMQ722" s="18"/>
      <c r="BMR722" s="18"/>
      <c r="BMS722" s="18"/>
      <c r="BMT722" s="18"/>
      <c r="BMU722" s="18"/>
      <c r="BMV722" s="18"/>
      <c r="BMW722" s="18"/>
      <c r="BMX722" s="18"/>
      <c r="BMY722" s="18"/>
      <c r="BMZ722" s="18"/>
      <c r="BNA722" s="18"/>
      <c r="BNB722" s="18"/>
      <c r="BNC722" s="18"/>
      <c r="BND722" s="18"/>
      <c r="BNE722" s="18"/>
      <c r="BNF722" s="18"/>
      <c r="BNG722" s="18"/>
      <c r="BNH722" s="18"/>
      <c r="BNI722" s="18"/>
      <c r="BNJ722" s="18"/>
      <c r="BNK722" s="18"/>
      <c r="BNL722" s="18"/>
      <c r="BNM722" s="18"/>
    </row>
    <row r="723" spans="1680:1729" ht="13.2" x14ac:dyDescent="0.25">
      <c r="BLP723" s="18"/>
      <c r="BLQ723" s="18"/>
      <c r="BLR723" s="18"/>
      <c r="BLS723" s="18"/>
      <c r="BLT723" s="18"/>
      <c r="BLU723" s="18"/>
      <c r="BLV723" s="18"/>
      <c r="BLW723" s="18"/>
      <c r="BLX723" s="18"/>
      <c r="BLY723" s="18"/>
      <c r="BLZ723" s="18"/>
      <c r="BMA723" s="18"/>
      <c r="BMB723" s="18"/>
      <c r="BMC723" s="18"/>
      <c r="BMD723" s="18"/>
      <c r="BME723" s="18"/>
      <c r="BMF723" s="21"/>
      <c r="BMG723" s="18"/>
      <c r="BMH723" s="19" t="s">
        <v>123</v>
      </c>
      <c r="BMI723" s="18"/>
      <c r="BMJ723" s="18"/>
      <c r="BMK723" s="18"/>
      <c r="BML723" s="18"/>
      <c r="BMM723" s="18"/>
      <c r="BMN723" s="18"/>
      <c r="BMO723" s="18"/>
      <c r="BMP723" s="18"/>
      <c r="BMQ723" s="18"/>
      <c r="BMR723" s="18"/>
      <c r="BMS723" s="18"/>
      <c r="BMT723" s="18"/>
      <c r="BMU723" s="18"/>
      <c r="BMV723" s="18"/>
      <c r="BMW723" s="18"/>
      <c r="BMX723" s="18"/>
      <c r="BMY723" s="18"/>
      <c r="BMZ723" s="18"/>
      <c r="BNA723" s="18"/>
      <c r="BNB723" s="18"/>
      <c r="BNC723" s="18"/>
      <c r="BND723" s="18"/>
      <c r="BNE723" s="18"/>
      <c r="BNF723" s="18"/>
      <c r="BNG723" s="18"/>
      <c r="BNH723" s="18"/>
      <c r="BNI723" s="18"/>
      <c r="BNJ723" s="18"/>
      <c r="BNK723" s="18"/>
      <c r="BNL723" s="18"/>
      <c r="BNM723" s="18"/>
    </row>
    <row r="724" spans="1680:1729" ht="13.2" x14ac:dyDescent="0.25">
      <c r="BLP724" s="18"/>
      <c r="BLQ724" s="18"/>
      <c r="BLR724" s="18"/>
      <c r="BLS724" s="18"/>
      <c r="BLT724" s="18"/>
      <c r="BLU724" s="18"/>
      <c r="BLV724" s="18"/>
      <c r="BLW724" s="18"/>
      <c r="BLX724" s="18"/>
      <c r="BLY724" s="18"/>
      <c r="BLZ724" s="18"/>
      <c r="BMA724" s="18"/>
      <c r="BMB724" s="18"/>
      <c r="BMC724" s="18"/>
      <c r="BMD724" s="18"/>
      <c r="BME724" s="18"/>
      <c r="BMF724" s="21"/>
      <c r="BMG724" s="18"/>
      <c r="BMH724" s="194" t="s">
        <v>196</v>
      </c>
      <c r="BMI724" s="18"/>
      <c r="BMJ724" s="18"/>
      <c r="BMK724" s="18"/>
      <c r="BML724" s="18"/>
      <c r="BMM724" s="18"/>
      <c r="BMN724" s="18"/>
      <c r="BMO724" s="18"/>
      <c r="BMP724" s="18"/>
      <c r="BMQ724" s="18"/>
      <c r="BMR724" s="18"/>
      <c r="BMS724" s="18"/>
      <c r="BMT724" s="18"/>
      <c r="BMU724" s="18"/>
      <c r="BMV724" s="18"/>
      <c r="BMW724" s="18"/>
      <c r="BMX724" s="18"/>
      <c r="BMY724" s="18"/>
      <c r="BMZ724" s="18"/>
      <c r="BNA724" s="18"/>
      <c r="BNB724" s="18"/>
      <c r="BNC724" s="18"/>
      <c r="BND724" s="18"/>
      <c r="BNE724" s="18"/>
      <c r="BNF724" s="18"/>
      <c r="BNG724" s="18"/>
      <c r="BNH724" s="18"/>
      <c r="BNI724" s="18"/>
      <c r="BNJ724" s="18"/>
      <c r="BNK724" s="18"/>
      <c r="BNL724" s="18"/>
      <c r="BNM724" s="18"/>
    </row>
    <row r="725" spans="1680:1729" ht="13.2" x14ac:dyDescent="0.25">
      <c r="BLP725" s="18"/>
      <c r="BLQ725" s="18"/>
      <c r="BLR725" s="18"/>
      <c r="BLS725" s="18"/>
      <c r="BLT725" s="18"/>
      <c r="BLU725" s="18"/>
      <c r="BLV725" s="18"/>
      <c r="BLW725" s="18"/>
      <c r="BLX725" s="18"/>
      <c r="BLY725" s="18"/>
      <c r="BLZ725" s="18"/>
      <c r="BMA725" s="18"/>
      <c r="BMB725" s="18"/>
      <c r="BMC725" s="18"/>
      <c r="BMD725" s="18"/>
      <c r="BME725" s="18"/>
      <c r="BMF725" s="21"/>
      <c r="BMG725" s="18"/>
      <c r="BMH725" s="194" t="s">
        <v>198</v>
      </c>
      <c r="BMI725" s="18"/>
      <c r="BMJ725" s="18"/>
      <c r="BMK725" s="18"/>
      <c r="BML725" s="18"/>
      <c r="BMM725" s="18"/>
      <c r="BMN725" s="18"/>
      <c r="BMO725" s="18"/>
      <c r="BMP725" s="18"/>
      <c r="BMQ725" s="18"/>
      <c r="BMR725" s="18"/>
      <c r="BMS725" s="18"/>
      <c r="BMT725" s="18"/>
      <c r="BMU725" s="18"/>
      <c r="BMV725" s="18"/>
      <c r="BMW725" s="18"/>
      <c r="BMX725" s="18"/>
      <c r="BMY725" s="18"/>
      <c r="BMZ725" s="18"/>
      <c r="BNA725" s="18"/>
      <c r="BNB725" s="18"/>
      <c r="BNC725" s="18"/>
      <c r="BND725" s="18"/>
      <c r="BNE725" s="18"/>
      <c r="BNF725" s="18"/>
      <c r="BNG725" s="18"/>
      <c r="BNH725" s="18"/>
      <c r="BNI725" s="18"/>
      <c r="BNJ725" s="18"/>
      <c r="BNK725" s="18"/>
      <c r="BNL725" s="18"/>
      <c r="BNM725" s="18"/>
    </row>
    <row r="726" spans="1680:1729" ht="13.2" x14ac:dyDescent="0.25">
      <c r="BLP726" s="18"/>
      <c r="BLQ726" s="18"/>
      <c r="BLR726" s="18"/>
      <c r="BLS726" s="18"/>
      <c r="BLT726" s="18"/>
      <c r="BLU726" s="18"/>
      <c r="BLV726" s="18"/>
      <c r="BLW726" s="18"/>
      <c r="BLX726" s="18"/>
      <c r="BLY726" s="18"/>
      <c r="BLZ726" s="18"/>
      <c r="BMA726" s="18"/>
      <c r="BMB726" s="18"/>
      <c r="BMC726" s="18"/>
      <c r="BMD726" s="18"/>
      <c r="BME726" s="18"/>
      <c r="BMF726" s="21"/>
      <c r="BMG726" s="18"/>
      <c r="BMH726" s="194" t="s">
        <v>204</v>
      </c>
      <c r="BMI726" s="18"/>
      <c r="BMJ726" s="18"/>
      <c r="BMK726" s="18"/>
      <c r="BML726" s="18"/>
      <c r="BMM726" s="18"/>
      <c r="BMN726" s="18"/>
      <c r="BMO726" s="18"/>
      <c r="BMP726" s="18"/>
      <c r="BMQ726" s="18"/>
      <c r="BMR726" s="18"/>
      <c r="BMS726" s="18"/>
      <c r="BMT726" s="18"/>
      <c r="BMU726" s="18"/>
      <c r="BMV726" s="18"/>
      <c r="BMW726" s="18"/>
      <c r="BMX726" s="18"/>
      <c r="BMY726" s="18"/>
      <c r="BMZ726" s="18"/>
      <c r="BNA726" s="18"/>
      <c r="BNB726" s="18"/>
      <c r="BNC726" s="18"/>
      <c r="BND726" s="18"/>
      <c r="BNE726" s="18"/>
      <c r="BNF726" s="18"/>
      <c r="BNG726" s="18"/>
      <c r="BNH726" s="18"/>
      <c r="BNI726" s="18"/>
      <c r="BNJ726" s="18"/>
      <c r="BNK726" s="18"/>
      <c r="BNL726" s="18"/>
      <c r="BNM726" s="18"/>
    </row>
    <row r="727" spans="1680:1729" ht="13.2" x14ac:dyDescent="0.25">
      <c r="BLP727" s="18"/>
      <c r="BLQ727" s="18"/>
      <c r="BLR727" s="18"/>
      <c r="BLS727" s="18"/>
      <c r="BLT727" s="18"/>
      <c r="BLU727" s="18"/>
      <c r="BLV727" s="18"/>
      <c r="BLW727" s="18"/>
      <c r="BLX727" s="18"/>
      <c r="BLY727" s="18"/>
      <c r="BLZ727" s="18"/>
      <c r="BMA727" s="18"/>
      <c r="BMB727" s="18"/>
      <c r="BMC727" s="18"/>
      <c r="BMD727" s="18"/>
      <c r="BME727" s="18"/>
      <c r="BMF727" s="21"/>
      <c r="BMG727" s="18"/>
      <c r="BMH727" s="194" t="s">
        <v>199</v>
      </c>
      <c r="BMI727" s="18"/>
      <c r="BMJ727" s="18"/>
      <c r="BMK727" s="18"/>
      <c r="BML727" s="18"/>
      <c r="BMM727" s="18"/>
      <c r="BMN727" s="18"/>
      <c r="BMO727" s="18"/>
      <c r="BMP727" s="18"/>
      <c r="BMQ727" s="18"/>
      <c r="BMR727" s="18"/>
      <c r="BMS727" s="18"/>
      <c r="BMT727" s="18"/>
      <c r="BMU727" s="18"/>
      <c r="BMV727" s="18"/>
      <c r="BMW727" s="18"/>
      <c r="BMX727" s="18"/>
      <c r="BMY727" s="18"/>
      <c r="BMZ727" s="18"/>
      <c r="BNA727" s="18"/>
      <c r="BNB727" s="18"/>
      <c r="BNC727" s="18"/>
      <c r="BND727" s="18"/>
      <c r="BNE727" s="18"/>
      <c r="BNF727" s="18"/>
      <c r="BNG727" s="18"/>
      <c r="BNH727" s="18"/>
      <c r="BNI727" s="18"/>
      <c r="BNJ727" s="18"/>
      <c r="BNK727" s="18"/>
      <c r="BNL727" s="18"/>
      <c r="BNM727" s="18"/>
    </row>
    <row r="728" spans="1680:1729" ht="13.2" x14ac:dyDescent="0.25">
      <c r="BLP728" s="18"/>
      <c r="BLQ728" s="18"/>
      <c r="BLR728" s="18"/>
      <c r="BLS728" s="18"/>
      <c r="BLT728" s="18"/>
      <c r="BLU728" s="18"/>
      <c r="BLV728" s="18"/>
      <c r="BLW728" s="18"/>
      <c r="BLX728" s="18"/>
      <c r="BLY728" s="18"/>
      <c r="BLZ728" s="18"/>
      <c r="BMA728" s="18"/>
      <c r="BMB728" s="18"/>
      <c r="BMC728" s="18"/>
      <c r="BMD728" s="18"/>
      <c r="BME728" s="18"/>
      <c r="BMF728" s="21"/>
      <c r="BMG728" s="18"/>
      <c r="BMH728" s="194" t="s">
        <v>202</v>
      </c>
      <c r="BMI728" s="18"/>
      <c r="BMJ728" s="18"/>
      <c r="BMK728" s="18"/>
      <c r="BML728" s="18"/>
      <c r="BMM728" s="18"/>
      <c r="BMN728" s="18"/>
      <c r="BMO728" s="18"/>
      <c r="BMP728" s="18"/>
      <c r="BMQ728" s="18"/>
      <c r="BMR728" s="18"/>
      <c r="BMS728" s="18"/>
      <c r="BMT728" s="18"/>
      <c r="BMU728" s="18"/>
      <c r="BMV728" s="18"/>
      <c r="BMW728" s="18"/>
      <c r="BMX728" s="18"/>
      <c r="BMY728" s="18"/>
      <c r="BMZ728" s="18"/>
      <c r="BNA728" s="18"/>
      <c r="BNB728" s="18"/>
      <c r="BNC728" s="18"/>
      <c r="BND728" s="18"/>
      <c r="BNE728" s="18"/>
      <c r="BNF728" s="18"/>
      <c r="BNG728" s="18"/>
      <c r="BNH728" s="18"/>
      <c r="BNI728" s="18"/>
      <c r="BNJ728" s="18"/>
      <c r="BNK728" s="18"/>
      <c r="BNL728" s="18"/>
      <c r="BNM728" s="18"/>
    </row>
    <row r="729" spans="1680:1729" ht="13.2" x14ac:dyDescent="0.25">
      <c r="BLP729" s="18"/>
      <c r="BLQ729" s="18"/>
      <c r="BLR729" s="18"/>
      <c r="BLS729" s="18"/>
      <c r="BLT729" s="18"/>
      <c r="BLU729" s="18"/>
      <c r="BLV729" s="18"/>
      <c r="BLW729" s="18"/>
      <c r="BLX729" s="18"/>
      <c r="BLY729" s="18"/>
      <c r="BLZ729" s="18"/>
      <c r="BMA729" s="18"/>
      <c r="BMB729" s="18"/>
      <c r="BMC729" s="18"/>
      <c r="BMD729" s="18"/>
      <c r="BME729" s="18"/>
      <c r="BMF729" s="21"/>
      <c r="BMG729" s="18"/>
      <c r="BMH729" s="194" t="s">
        <v>203</v>
      </c>
      <c r="BMI729" s="18"/>
      <c r="BMJ729" s="18"/>
      <c r="BMK729" s="18"/>
      <c r="BML729" s="18"/>
      <c r="BMM729" s="18"/>
      <c r="BMN729" s="18"/>
      <c r="BMO729" s="18"/>
      <c r="BMP729" s="18"/>
      <c r="BMQ729" s="18"/>
      <c r="BMR729" s="18"/>
      <c r="BMS729" s="18"/>
      <c r="BMT729" s="18"/>
      <c r="BMU729" s="18"/>
      <c r="BMV729" s="18"/>
      <c r="BMW729" s="18"/>
      <c r="BMX729" s="18"/>
      <c r="BMY729" s="18"/>
      <c r="BMZ729" s="18"/>
      <c r="BNA729" s="18"/>
      <c r="BNB729" s="18"/>
      <c r="BNC729" s="18"/>
      <c r="BND729" s="18"/>
      <c r="BNE729" s="18"/>
      <c r="BNF729" s="18"/>
      <c r="BNG729" s="18"/>
      <c r="BNH729" s="18"/>
      <c r="BNI729" s="18"/>
      <c r="BNJ729" s="18"/>
      <c r="BNK729" s="18"/>
      <c r="BNL729" s="18"/>
      <c r="BNM729" s="18"/>
    </row>
    <row r="730" spans="1680:1729" ht="13.2" x14ac:dyDescent="0.25">
      <c r="BLP730" s="18"/>
      <c r="BLQ730" s="18"/>
      <c r="BLR730" s="18"/>
      <c r="BLS730" s="18"/>
      <c r="BLT730" s="18"/>
      <c r="BLU730" s="18"/>
      <c r="BLV730" s="18"/>
      <c r="BLW730" s="18"/>
      <c r="BLX730" s="18"/>
      <c r="BLY730" s="18"/>
      <c r="BLZ730" s="18"/>
      <c r="BMA730" s="18"/>
      <c r="BMB730" s="18"/>
      <c r="BMC730" s="18"/>
      <c r="BMD730" s="18"/>
      <c r="BME730" s="18"/>
      <c r="BMF730" s="21"/>
      <c r="BMG730" s="18"/>
      <c r="BMH730" s="194" t="s">
        <v>201</v>
      </c>
      <c r="BMI730" s="18"/>
      <c r="BMJ730" s="18"/>
      <c r="BMK730" s="18"/>
      <c r="BML730" s="18"/>
      <c r="BMM730" s="18"/>
      <c r="BMN730" s="18"/>
      <c r="BMO730" s="18"/>
      <c r="BMP730" s="18"/>
      <c r="BMQ730" s="18"/>
      <c r="BMR730" s="18"/>
      <c r="BMS730" s="18"/>
      <c r="BMT730" s="18"/>
      <c r="BMU730" s="18"/>
      <c r="BMV730" s="18"/>
      <c r="BMW730" s="18"/>
      <c r="BMX730" s="18"/>
      <c r="BMY730" s="18"/>
      <c r="BMZ730" s="18"/>
      <c r="BNA730" s="18"/>
      <c r="BNB730" s="18"/>
      <c r="BNC730" s="18"/>
      <c r="BND730" s="18"/>
      <c r="BNE730" s="18"/>
      <c r="BNF730" s="18"/>
      <c r="BNG730" s="18"/>
      <c r="BNH730" s="18"/>
      <c r="BNI730" s="18"/>
      <c r="BNJ730" s="18"/>
      <c r="BNK730" s="18"/>
      <c r="BNL730" s="18"/>
      <c r="BNM730" s="18"/>
    </row>
    <row r="731" spans="1680:1729" ht="13.2" x14ac:dyDescent="0.25">
      <c r="BLP731" s="18"/>
      <c r="BLQ731" s="18"/>
      <c r="BLR731" s="18"/>
      <c r="BLS731" s="18"/>
      <c r="BLT731" s="18"/>
      <c r="BLU731" s="18"/>
      <c r="BLV731" s="18"/>
      <c r="BLW731" s="18"/>
      <c r="BLX731" s="18"/>
      <c r="BLY731" s="18"/>
      <c r="BLZ731" s="18"/>
      <c r="BMA731" s="18"/>
      <c r="BMB731" s="18"/>
      <c r="BMC731" s="18"/>
      <c r="BMD731" s="18"/>
      <c r="BME731" s="18"/>
      <c r="BMF731" s="21"/>
      <c r="BMG731" s="18"/>
      <c r="BMH731" s="194" t="s">
        <v>200</v>
      </c>
      <c r="BMI731" s="18"/>
      <c r="BMJ731" s="18"/>
      <c r="BMK731" s="18"/>
      <c r="BML731" s="18"/>
      <c r="BMM731" s="18"/>
      <c r="BMN731" s="18"/>
      <c r="BMO731" s="18"/>
      <c r="BMP731" s="18"/>
      <c r="BMQ731" s="18"/>
      <c r="BMR731" s="18"/>
      <c r="BMS731" s="18"/>
      <c r="BMT731" s="18"/>
      <c r="BMU731" s="18"/>
      <c r="BMV731" s="18"/>
      <c r="BMW731" s="18"/>
      <c r="BMX731" s="18"/>
      <c r="BMY731" s="18"/>
      <c r="BMZ731" s="18"/>
      <c r="BNA731" s="18"/>
      <c r="BNB731" s="18"/>
      <c r="BNC731" s="18"/>
      <c r="BND731" s="18"/>
      <c r="BNE731" s="18"/>
      <c r="BNF731" s="18"/>
      <c r="BNG731" s="18"/>
      <c r="BNH731" s="18"/>
      <c r="BNI731" s="18"/>
      <c r="BNJ731" s="18"/>
      <c r="BNK731" s="18"/>
      <c r="BNL731" s="18"/>
      <c r="BNM731" s="18"/>
    </row>
    <row r="732" spans="1680:1729" ht="13.2" x14ac:dyDescent="0.25">
      <c r="BLP732" s="18"/>
      <c r="BLQ732" s="18"/>
      <c r="BLR732" s="18"/>
      <c r="BLS732" s="18"/>
      <c r="BLT732" s="18"/>
      <c r="BLU732" s="18"/>
      <c r="BLV732" s="18"/>
      <c r="BLW732" s="18"/>
      <c r="BLX732" s="18"/>
      <c r="BLY732" s="18"/>
      <c r="BLZ732" s="18"/>
      <c r="BMA732" s="18"/>
      <c r="BMB732" s="18"/>
      <c r="BMC732" s="18"/>
      <c r="BMD732" s="18"/>
      <c r="BME732" s="18"/>
      <c r="BMF732" s="21"/>
      <c r="BMG732" s="18"/>
      <c r="BMH732" s="194" t="s">
        <v>197</v>
      </c>
      <c r="BMI732" s="18"/>
      <c r="BMJ732" s="18"/>
      <c r="BMK732" s="18"/>
      <c r="BML732" s="18"/>
      <c r="BMM732" s="18"/>
      <c r="BMN732" s="18"/>
      <c r="BMO732" s="18"/>
      <c r="BMP732" s="18"/>
      <c r="BMQ732" s="18"/>
      <c r="BMR732" s="18"/>
      <c r="BMS732" s="18"/>
      <c r="BMT732" s="18"/>
      <c r="BMU732" s="18"/>
      <c r="BMV732" s="18"/>
      <c r="BMW732" s="18"/>
      <c r="BMX732" s="18"/>
      <c r="BMY732" s="18"/>
      <c r="BMZ732" s="18"/>
      <c r="BNA732" s="18"/>
      <c r="BNB732" s="18"/>
      <c r="BNC732" s="18"/>
      <c r="BND732" s="18"/>
      <c r="BNE732" s="18"/>
      <c r="BNF732" s="18"/>
      <c r="BNG732" s="18"/>
      <c r="BNH732" s="18"/>
      <c r="BNI732" s="18"/>
      <c r="BNJ732" s="18"/>
      <c r="BNK732" s="18"/>
      <c r="BNL732" s="18"/>
      <c r="BNM732" s="18"/>
    </row>
    <row r="733" spans="1680:1729" ht="13.2" x14ac:dyDescent="0.25">
      <c r="BLP733" s="18"/>
      <c r="BLQ733" s="18"/>
      <c r="BLR733" s="18"/>
      <c r="BLS733" s="18"/>
      <c r="BLT733" s="18"/>
      <c r="BLU733" s="18"/>
      <c r="BLV733" s="18"/>
      <c r="BLW733" s="18"/>
      <c r="BLX733" s="18"/>
      <c r="BLY733" s="18"/>
      <c r="BLZ733" s="18"/>
      <c r="BMA733" s="18"/>
      <c r="BMB733" s="18"/>
      <c r="BMC733" s="18"/>
      <c r="BMD733" s="18"/>
      <c r="BME733" s="18"/>
      <c r="BMF733" s="21"/>
      <c r="BMG733" s="18"/>
      <c r="BMH733" s="21"/>
      <c r="BMI733" s="18"/>
      <c r="BMJ733" s="18"/>
      <c r="BMK733" s="18" t="s">
        <v>195</v>
      </c>
      <c r="BML733" s="18"/>
      <c r="BMM733" s="18"/>
      <c r="BMN733" s="18"/>
      <c r="BMO733" s="18"/>
      <c r="BMP733" s="18"/>
      <c r="BMQ733" s="18"/>
      <c r="BMR733" s="18"/>
      <c r="BMS733" s="18"/>
      <c r="BMT733" s="18"/>
      <c r="BMU733" s="18"/>
      <c r="BMV733" s="18"/>
      <c r="BMW733" s="18"/>
      <c r="BMX733" s="18"/>
      <c r="BMY733" s="18"/>
      <c r="BMZ733" s="18"/>
      <c r="BNA733" s="18"/>
      <c r="BNB733" s="18"/>
      <c r="BNC733" s="18"/>
      <c r="BND733" s="18"/>
      <c r="BNE733" s="18"/>
      <c r="BNF733" s="18"/>
      <c r="BNG733" s="18"/>
      <c r="BNH733" s="18"/>
      <c r="BNI733" s="18"/>
      <c r="BNJ733" s="18"/>
      <c r="BNK733" s="18"/>
      <c r="BNL733" s="18"/>
      <c r="BNM733" s="18"/>
    </row>
    <row r="734" spans="1680:1729" ht="13.2" x14ac:dyDescent="0.25">
      <c r="BLP734" s="18"/>
      <c r="BLQ734" s="18"/>
      <c r="BLR734" s="18"/>
      <c r="BLS734" s="18"/>
      <c r="BLT734" s="18"/>
      <c r="BLU734" s="18"/>
      <c r="BLV734" s="18"/>
      <c r="BLW734" s="18"/>
      <c r="BLX734" s="18"/>
      <c r="BLY734" s="18"/>
      <c r="BLZ734" s="18"/>
      <c r="BMA734" s="18"/>
      <c r="BMB734" s="18"/>
      <c r="BMC734" s="18"/>
      <c r="BMD734" s="18"/>
      <c r="BME734" s="18"/>
      <c r="BMF734" s="21"/>
      <c r="BMG734" s="18"/>
      <c r="BMH734" s="19"/>
      <c r="BMI734" s="18"/>
      <c r="BMJ734" s="18"/>
      <c r="BMK734" s="18" t="s">
        <v>136</v>
      </c>
      <c r="BML734" s="18"/>
      <c r="BMM734" s="18"/>
      <c r="BMN734" s="18"/>
      <c r="BMO734" s="18"/>
      <c r="BMP734" s="18"/>
      <c r="BMQ734" s="18"/>
      <c r="BMR734" s="18"/>
      <c r="BMS734" s="18"/>
      <c r="BMT734" s="18"/>
      <c r="BMU734" s="18"/>
      <c r="BMV734" s="18"/>
      <c r="BMW734" s="18"/>
      <c r="BMX734" s="18"/>
      <c r="BMY734" s="18"/>
      <c r="BMZ734" s="18"/>
      <c r="BNA734" s="18"/>
      <c r="BNB734" s="18"/>
      <c r="BNC734" s="18"/>
      <c r="BND734" s="18"/>
      <c r="BNE734" s="18"/>
      <c r="BNF734" s="18"/>
      <c r="BNG734" s="18"/>
      <c r="BNH734" s="18"/>
      <c r="BNI734" s="18"/>
      <c r="BNJ734" s="18"/>
      <c r="BNK734" s="18"/>
      <c r="BNL734" s="18"/>
      <c r="BNM734" s="18"/>
    </row>
    <row r="735" spans="1680:1729" ht="13.2" x14ac:dyDescent="0.25">
      <c r="BLP735" s="18"/>
      <c r="BLQ735" s="18"/>
      <c r="BLR735" s="18"/>
      <c r="BLS735" s="18"/>
      <c r="BLT735" s="18"/>
      <c r="BLU735" s="18"/>
      <c r="BLV735" s="18"/>
      <c r="BLW735" s="18"/>
      <c r="BLX735" s="18"/>
      <c r="BLY735" s="18"/>
      <c r="BLZ735" s="18"/>
      <c r="BMA735" s="18"/>
      <c r="BMB735" s="18"/>
      <c r="BMC735" s="18"/>
      <c r="BMD735" s="18"/>
      <c r="BME735" s="18"/>
      <c r="BMF735" s="21"/>
      <c r="BMG735" s="18"/>
      <c r="BMH735" s="19"/>
      <c r="BMI735" s="18"/>
      <c r="BMJ735" s="18"/>
      <c r="BMK735" s="18" t="s">
        <v>168</v>
      </c>
      <c r="BML735" s="18"/>
      <c r="BMM735" s="18"/>
      <c r="BMN735" s="18"/>
      <c r="BMO735" s="18"/>
      <c r="BMP735" s="18"/>
      <c r="BMQ735" s="18"/>
      <c r="BMR735" s="18"/>
      <c r="BMS735" s="18"/>
      <c r="BMT735" s="18"/>
      <c r="BMU735" s="18"/>
      <c r="BMV735" s="18"/>
      <c r="BMW735" s="18"/>
      <c r="BMX735" s="18"/>
      <c r="BMY735" s="18"/>
      <c r="BMZ735" s="18"/>
      <c r="BNA735" s="18"/>
      <c r="BNB735" s="18"/>
      <c r="BNC735" s="18"/>
      <c r="BND735" s="18"/>
      <c r="BNE735" s="18"/>
      <c r="BNF735" s="18"/>
      <c r="BNG735" s="18"/>
      <c r="BNH735" s="18"/>
      <c r="BNI735" s="18"/>
      <c r="BNJ735" s="18"/>
      <c r="BNK735" s="18"/>
      <c r="BNL735" s="18"/>
      <c r="BNM735" s="18"/>
    </row>
    <row r="736" spans="1680:1729" ht="13.2" x14ac:dyDescent="0.25">
      <c r="BLP736" s="18"/>
      <c r="BLQ736" s="18"/>
      <c r="BLR736" s="18"/>
      <c r="BLS736" s="18"/>
      <c r="BLT736" s="18"/>
      <c r="BLU736" s="18"/>
      <c r="BLV736" s="18"/>
      <c r="BLW736" s="18"/>
      <c r="BLX736" s="18"/>
      <c r="BLY736" s="18"/>
      <c r="BLZ736" s="18"/>
      <c r="BMA736" s="18"/>
      <c r="BMB736" s="18"/>
      <c r="BMC736" s="18"/>
      <c r="BMD736" s="18"/>
      <c r="BME736" s="18"/>
      <c r="BMF736" s="21"/>
      <c r="BMG736" s="18"/>
      <c r="BMH736" s="19"/>
      <c r="BMI736" s="18"/>
      <c r="BMJ736" s="18"/>
      <c r="BMK736" s="18" t="s">
        <v>191</v>
      </c>
      <c r="BML736" s="18"/>
      <c r="BMM736" s="18"/>
      <c r="BMN736" s="18"/>
      <c r="BMO736" s="18"/>
      <c r="BMP736" s="18"/>
      <c r="BMQ736" s="18"/>
      <c r="BMR736" s="18"/>
      <c r="BMS736" s="18"/>
      <c r="BMT736" s="18"/>
      <c r="BMU736" s="18"/>
      <c r="BMV736" s="18"/>
      <c r="BMW736" s="18"/>
      <c r="BMX736" s="18"/>
      <c r="BMY736" s="18"/>
      <c r="BMZ736" s="18"/>
      <c r="BNA736" s="18"/>
      <c r="BNB736" s="18"/>
      <c r="BNC736" s="18"/>
      <c r="BND736" s="18"/>
      <c r="BNE736" s="18"/>
      <c r="BNF736" s="18"/>
      <c r="BNG736" s="18"/>
      <c r="BNH736" s="18"/>
      <c r="BNI736" s="18"/>
      <c r="BNJ736" s="18"/>
      <c r="BNK736" s="18"/>
      <c r="BNL736" s="18"/>
      <c r="BNM736" s="18"/>
    </row>
    <row r="737" spans="1680:1729" ht="13.2" x14ac:dyDescent="0.25">
      <c r="BLP737" s="18"/>
      <c r="BLQ737" s="18"/>
      <c r="BLR737" s="18"/>
      <c r="BLS737" s="18"/>
      <c r="BLT737" s="18"/>
      <c r="BLU737" s="18"/>
      <c r="BLV737" s="18"/>
      <c r="BLW737" s="18"/>
      <c r="BLX737" s="18"/>
      <c r="BLY737" s="18"/>
      <c r="BLZ737" s="18"/>
      <c r="BMA737" s="18"/>
      <c r="BMB737" s="18"/>
      <c r="BMC737" s="18"/>
      <c r="BMD737" s="18"/>
      <c r="BME737" s="18"/>
      <c r="BMF737" s="21"/>
      <c r="BMG737" s="18"/>
      <c r="BMH737" s="19"/>
      <c r="BMI737" s="18"/>
      <c r="BMJ737" s="18"/>
      <c r="BMK737" s="18" t="s">
        <v>193</v>
      </c>
      <c r="BML737" s="18"/>
      <c r="BMM737" s="18"/>
      <c r="BMN737" s="18"/>
      <c r="BMO737" s="18"/>
      <c r="BMP737" s="18"/>
      <c r="BMQ737" s="18"/>
      <c r="BMR737" s="18"/>
      <c r="BMS737" s="18"/>
      <c r="BMT737" s="18"/>
      <c r="BMU737" s="18"/>
      <c r="BMV737" s="18"/>
      <c r="BMW737" s="18"/>
      <c r="BMX737" s="18"/>
      <c r="BMY737" s="18"/>
      <c r="BMZ737" s="18"/>
      <c r="BNA737" s="18"/>
      <c r="BNB737" s="18"/>
      <c r="BNC737" s="18"/>
      <c r="BND737" s="18"/>
      <c r="BNE737" s="18"/>
      <c r="BNF737" s="18"/>
      <c r="BNG737" s="18"/>
      <c r="BNH737" s="18"/>
      <c r="BNI737" s="18"/>
      <c r="BNJ737" s="18"/>
      <c r="BNK737" s="18"/>
      <c r="BNL737" s="18"/>
      <c r="BNM737" s="18"/>
    </row>
    <row r="738" spans="1680:1729" ht="13.2" x14ac:dyDescent="0.25">
      <c r="BLP738" s="18"/>
      <c r="BLQ738" s="18"/>
      <c r="BLR738" s="18"/>
      <c r="BLS738" s="18"/>
      <c r="BLT738" s="18"/>
      <c r="BLU738" s="18"/>
      <c r="BLV738" s="18"/>
      <c r="BLW738" s="18"/>
      <c r="BLX738" s="18"/>
      <c r="BLY738" s="18"/>
      <c r="BLZ738" s="18"/>
      <c r="BMA738" s="18"/>
      <c r="BMB738" s="18"/>
      <c r="BMC738" s="18"/>
      <c r="BMD738" s="18"/>
      <c r="BME738" s="18"/>
      <c r="BMF738" s="21"/>
      <c r="BMG738" s="18"/>
      <c r="BMH738" s="19"/>
      <c r="BMI738" s="18"/>
      <c r="BMJ738" s="18"/>
      <c r="BMK738" s="18" t="s">
        <v>189</v>
      </c>
      <c r="BML738" s="18"/>
      <c r="BMM738" s="18"/>
      <c r="BMN738" s="18"/>
      <c r="BMO738" s="18"/>
      <c r="BMP738" s="18"/>
      <c r="BMQ738" s="18"/>
      <c r="BMR738" s="18"/>
      <c r="BMS738" s="18"/>
      <c r="BMT738" s="18"/>
      <c r="BMU738" s="18"/>
      <c r="BMV738" s="18"/>
      <c r="BMW738" s="18"/>
      <c r="BMX738" s="18"/>
      <c r="BMY738" s="18"/>
      <c r="BMZ738" s="18"/>
      <c r="BNA738" s="18"/>
      <c r="BNB738" s="18"/>
      <c r="BNC738" s="18"/>
      <c r="BND738" s="18"/>
      <c r="BNE738" s="18"/>
      <c r="BNF738" s="18"/>
      <c r="BNG738" s="18"/>
      <c r="BNH738" s="18"/>
      <c r="BNI738" s="18"/>
      <c r="BNJ738" s="18"/>
      <c r="BNK738" s="18"/>
      <c r="BNL738" s="18"/>
      <c r="BNM738" s="18"/>
    </row>
    <row r="739" spans="1680:1729" ht="13.2" x14ac:dyDescent="0.25">
      <c r="BLP739" s="18"/>
      <c r="BLQ739" s="18"/>
      <c r="BLR739" s="18"/>
      <c r="BLS739" s="18"/>
      <c r="BLT739" s="18"/>
      <c r="BLU739" s="18"/>
      <c r="BLV739" s="18"/>
      <c r="BLW739" s="18"/>
      <c r="BLX739" s="18"/>
      <c r="BLY739" s="18"/>
      <c r="BLZ739" s="18"/>
      <c r="BMA739" s="18"/>
      <c r="BMB739" s="18"/>
      <c r="BMC739" s="18"/>
      <c r="BMD739" s="18"/>
      <c r="BME739" s="18"/>
      <c r="BMF739" s="21"/>
      <c r="BMG739" s="18"/>
      <c r="BMH739" s="19"/>
      <c r="BMI739" s="18"/>
      <c r="BMJ739" s="18"/>
      <c r="BMK739" s="18" t="s">
        <v>190</v>
      </c>
      <c r="BML739" s="18"/>
      <c r="BMM739" s="18"/>
      <c r="BMN739" s="18"/>
      <c r="BMO739" s="18"/>
      <c r="BMP739" s="18"/>
      <c r="BMQ739" s="18"/>
      <c r="BMR739" s="18"/>
      <c r="BMS739" s="18"/>
      <c r="BMT739" s="18"/>
      <c r="BMU739" s="18"/>
      <c r="BMV739" s="18"/>
      <c r="BMW739" s="18"/>
      <c r="BMX739" s="18"/>
      <c r="BMY739" s="18"/>
      <c r="BMZ739" s="18"/>
      <c r="BNA739" s="18"/>
      <c r="BNB739" s="18"/>
      <c r="BNC739" s="18"/>
      <c r="BND739" s="18"/>
      <c r="BNE739" s="18"/>
      <c r="BNF739" s="18"/>
      <c r="BNG739" s="18"/>
      <c r="BNH739" s="18"/>
      <c r="BNI739" s="18"/>
      <c r="BNJ739" s="18"/>
      <c r="BNK739" s="18"/>
      <c r="BNL739" s="18"/>
      <c r="BNM739" s="18"/>
    </row>
    <row r="740" spans="1680:1729" ht="13.2" x14ac:dyDescent="0.25">
      <c r="BLP740" s="18"/>
      <c r="BLQ740" s="18"/>
      <c r="BLR740" s="18"/>
      <c r="BLS740" s="18"/>
      <c r="BLT740" s="18"/>
      <c r="BLU740" s="18"/>
      <c r="BLV740" s="18"/>
      <c r="BLW740" s="18"/>
      <c r="BLX740" s="18"/>
      <c r="BLY740" s="18"/>
      <c r="BLZ740" s="18"/>
      <c r="BMA740" s="18"/>
      <c r="BMB740" s="18"/>
      <c r="BMC740" s="18"/>
      <c r="BMD740" s="18"/>
      <c r="BME740" s="18"/>
      <c r="BMF740" s="21"/>
      <c r="BMG740" s="18"/>
      <c r="BMH740" s="19"/>
      <c r="BMI740" s="18"/>
      <c r="BMJ740" s="18"/>
      <c r="BMK740" s="18" t="s">
        <v>192</v>
      </c>
      <c r="BML740" s="18"/>
      <c r="BMM740" s="18"/>
      <c r="BMN740" s="18"/>
      <c r="BMO740" s="18"/>
      <c r="BMP740" s="18"/>
      <c r="BMQ740" s="18"/>
      <c r="BMR740" s="18"/>
      <c r="BMS740" s="18"/>
      <c r="BMT740" s="18"/>
      <c r="BMU740" s="18"/>
      <c r="BMV740" s="18"/>
      <c r="BMW740" s="18"/>
      <c r="BMX740" s="18"/>
      <c r="BMY740" s="18"/>
      <c r="BMZ740" s="18"/>
      <c r="BNA740" s="18"/>
      <c r="BNB740" s="18"/>
      <c r="BNC740" s="18"/>
      <c r="BND740" s="18"/>
      <c r="BNE740" s="18"/>
      <c r="BNF740" s="18"/>
      <c r="BNG740" s="18"/>
      <c r="BNH740" s="18"/>
      <c r="BNI740" s="18"/>
      <c r="BNJ740" s="18"/>
      <c r="BNK740" s="18"/>
      <c r="BNL740" s="18"/>
      <c r="BNM740" s="18"/>
    </row>
    <row r="741" spans="1680:1729" ht="13.2" x14ac:dyDescent="0.25">
      <c r="BLP741" s="18"/>
      <c r="BLQ741" s="18"/>
      <c r="BLR741" s="18"/>
      <c r="BLS741" s="18"/>
      <c r="BLT741" s="18"/>
      <c r="BLU741" s="18"/>
      <c r="BLV741" s="18"/>
      <c r="BLW741" s="18"/>
      <c r="BLX741" s="18"/>
      <c r="BLY741" s="18"/>
      <c r="BLZ741" s="18"/>
      <c r="BMA741" s="18"/>
      <c r="BMB741" s="18"/>
      <c r="BMC741" s="18"/>
      <c r="BMD741" s="18"/>
      <c r="BME741" s="18"/>
      <c r="BMF741" s="21"/>
      <c r="BMG741" s="18"/>
      <c r="BMH741" s="19"/>
      <c r="BMI741" s="18"/>
      <c r="BMJ741" s="18"/>
      <c r="BMK741" s="18" t="s">
        <v>194</v>
      </c>
      <c r="BML741" s="18"/>
      <c r="BMM741" s="18"/>
      <c r="BMN741" s="18"/>
      <c r="BMO741" s="18"/>
      <c r="BMP741" s="18"/>
      <c r="BMQ741" s="18"/>
      <c r="BMR741" s="18"/>
      <c r="BMS741" s="18"/>
      <c r="BMT741" s="18"/>
      <c r="BMU741" s="18"/>
      <c r="BMV741" s="18"/>
      <c r="BMW741" s="18"/>
      <c r="BMX741" s="18"/>
      <c r="BMY741" s="18"/>
      <c r="BMZ741" s="18"/>
      <c r="BNA741" s="18"/>
      <c r="BNB741" s="18"/>
      <c r="BNC741" s="18"/>
      <c r="BND741" s="18"/>
      <c r="BNE741" s="18"/>
      <c r="BNF741" s="18"/>
      <c r="BNG741" s="18"/>
      <c r="BNH741" s="18"/>
      <c r="BNI741" s="18"/>
      <c r="BNJ741" s="18"/>
      <c r="BNK741" s="18"/>
      <c r="BNL741" s="18"/>
      <c r="BNM741" s="18"/>
    </row>
    <row r="742" spans="1680:1729" ht="13.2" x14ac:dyDescent="0.25">
      <c r="BLP742" s="18"/>
      <c r="BLQ742" s="18"/>
      <c r="BLR742" s="18"/>
      <c r="BLS742" s="18"/>
      <c r="BLT742" s="18"/>
      <c r="BLU742" s="18"/>
      <c r="BLV742" s="18"/>
      <c r="BLW742" s="18"/>
      <c r="BLX742" s="18"/>
      <c r="BLY742" s="18"/>
      <c r="BLZ742" s="18"/>
      <c r="BMA742" s="18"/>
      <c r="BMB742" s="18"/>
      <c r="BMC742" s="18"/>
      <c r="BMD742" s="18"/>
      <c r="BME742" s="18"/>
      <c r="BMF742" s="21"/>
      <c r="BMG742" s="18"/>
      <c r="BMH742" s="19"/>
      <c r="BMI742" s="18"/>
      <c r="BMJ742" s="18"/>
      <c r="BMK742" s="18"/>
      <c r="BML742" s="18"/>
      <c r="BMM742" s="18"/>
      <c r="BMN742" s="18"/>
      <c r="BMO742" s="18"/>
      <c r="BMP742" s="18"/>
      <c r="BMQ742" s="18"/>
      <c r="BMR742" s="18"/>
      <c r="BMS742" s="18"/>
      <c r="BMT742" s="18"/>
      <c r="BMU742" s="18"/>
      <c r="BMV742" s="18"/>
      <c r="BMW742" s="18"/>
      <c r="BMX742" s="18"/>
      <c r="BMY742" s="18"/>
      <c r="BMZ742" s="18"/>
      <c r="BNA742" s="18"/>
      <c r="BNB742" s="18"/>
      <c r="BNC742" s="18"/>
      <c r="BND742" s="18"/>
      <c r="BNE742" s="18"/>
      <c r="BNF742" s="18"/>
      <c r="BNG742" s="18"/>
      <c r="BNH742" s="18"/>
      <c r="BNI742" s="18"/>
      <c r="BNJ742" s="18"/>
      <c r="BNK742" s="18"/>
      <c r="BNL742" s="18"/>
      <c r="BNM742" s="18"/>
    </row>
    <row r="743" spans="1680:1729" ht="13.2" x14ac:dyDescent="0.25">
      <c r="BLP743" s="18"/>
      <c r="BLQ743" s="18"/>
      <c r="BLR743" s="18"/>
      <c r="BLS743" s="18"/>
      <c r="BLT743" s="18"/>
      <c r="BLU743" s="18"/>
      <c r="BLV743" s="18"/>
      <c r="BLW743" s="18"/>
      <c r="BLX743" s="18"/>
      <c r="BLY743" s="18"/>
      <c r="BLZ743" s="18"/>
      <c r="BMA743" s="18"/>
      <c r="BMB743" s="18"/>
      <c r="BMC743" s="18"/>
      <c r="BMD743" s="18"/>
      <c r="BME743" s="18"/>
      <c r="BMF743" s="21"/>
      <c r="BMG743" s="18"/>
      <c r="BMH743" s="19"/>
      <c r="BMI743" s="18"/>
      <c r="BMJ743" s="18"/>
      <c r="BMK743" s="18"/>
      <c r="BML743" s="18"/>
      <c r="BMM743" s="18"/>
      <c r="BMN743" s="18"/>
      <c r="BMO743" s="18"/>
      <c r="BMP743" s="18"/>
      <c r="BMQ743" s="18"/>
      <c r="BMR743" s="18"/>
      <c r="BMS743" s="18"/>
      <c r="BMT743" s="18"/>
      <c r="BMU743" s="18"/>
      <c r="BMV743" s="18"/>
      <c r="BMW743" s="18"/>
      <c r="BMX743" s="18"/>
      <c r="BMY743" s="18"/>
      <c r="BMZ743" s="18"/>
      <c r="BNA743" s="18"/>
      <c r="BNB743" s="18"/>
      <c r="BNC743" s="18"/>
      <c r="BND743" s="18"/>
      <c r="BNE743" s="18"/>
      <c r="BNF743" s="18"/>
      <c r="BNG743" s="18"/>
      <c r="BNH743" s="18"/>
      <c r="BNI743" s="18"/>
      <c r="BNJ743" s="18"/>
      <c r="BNK743" s="18"/>
      <c r="BNL743" s="18"/>
      <c r="BNM743" s="18"/>
    </row>
    <row r="744" spans="1680:1729" ht="13.2" x14ac:dyDescent="0.25">
      <c r="BLP744" s="18"/>
      <c r="BLQ744" s="18"/>
      <c r="BLR744" s="18"/>
      <c r="BLS744" s="18"/>
      <c r="BLT744" s="18"/>
      <c r="BLU744" s="18"/>
      <c r="BLV744" s="18"/>
      <c r="BLW744" s="18"/>
      <c r="BLX744" s="18"/>
      <c r="BLY744" s="18"/>
      <c r="BLZ744" s="18"/>
      <c r="BMA744" s="18"/>
      <c r="BMB744" s="18"/>
      <c r="BMC744" s="18"/>
      <c r="BMD744" s="18"/>
      <c r="BME744" s="18"/>
      <c r="BMF744" s="21"/>
      <c r="BMG744" s="18"/>
      <c r="BMH744" s="19"/>
      <c r="BMI744" s="18"/>
      <c r="BMJ744" s="18"/>
      <c r="BMK744" s="18"/>
      <c r="BML744" s="18"/>
      <c r="BMM744" s="18" t="s">
        <v>188</v>
      </c>
      <c r="BMN744" s="18"/>
      <c r="BMO744" s="18"/>
      <c r="BMP744" s="18"/>
      <c r="BMQ744" s="18"/>
      <c r="BMR744" s="18"/>
      <c r="BMS744" s="18"/>
      <c r="BMT744" s="18"/>
      <c r="BMU744" s="18"/>
      <c r="BMV744" s="18"/>
      <c r="BMW744" s="18"/>
      <c r="BMX744" s="18"/>
      <c r="BMY744" s="18"/>
      <c r="BMZ744" s="18"/>
      <c r="BNA744" s="18"/>
      <c r="BNB744" s="18"/>
      <c r="BNC744" s="18"/>
      <c r="BND744" s="18"/>
      <c r="BNE744" s="18"/>
      <c r="BNF744" s="18"/>
      <c r="BNG744" s="18"/>
      <c r="BNH744" s="18"/>
      <c r="BNI744" s="18"/>
      <c r="BNJ744" s="18"/>
      <c r="BNK744" s="18"/>
      <c r="BNL744" s="18"/>
      <c r="BNM744" s="18"/>
    </row>
    <row r="745" spans="1680:1729" ht="13.2" x14ac:dyDescent="0.25">
      <c r="BLP745" s="18"/>
      <c r="BLQ745" s="18"/>
      <c r="BLR745" s="18"/>
      <c r="BLS745" s="18"/>
      <c r="BLT745" s="18"/>
      <c r="BLU745" s="18"/>
      <c r="BLV745" s="18"/>
      <c r="BLW745" s="18"/>
      <c r="BLX745" s="18"/>
      <c r="BLY745" s="18"/>
      <c r="BLZ745" s="18"/>
      <c r="BMA745" s="18"/>
      <c r="BMB745" s="18"/>
      <c r="BMC745" s="18"/>
      <c r="BMD745" s="18"/>
      <c r="BME745" s="18"/>
      <c r="BMF745" s="21"/>
      <c r="BMG745" s="18"/>
      <c r="BMH745" s="19"/>
      <c r="BMI745" s="18"/>
      <c r="BMJ745" s="18"/>
      <c r="BMK745" s="18"/>
      <c r="BML745" s="18"/>
      <c r="BMM745" s="195" t="s">
        <v>187</v>
      </c>
      <c r="BMN745" s="195"/>
      <c r="BMO745" s="277"/>
      <c r="BMP745" s="18"/>
      <c r="BMQ745" s="18"/>
      <c r="BMR745" s="18"/>
      <c r="BMS745" s="18"/>
      <c r="BMT745" s="18"/>
      <c r="BMU745" s="18"/>
      <c r="BMV745" s="18"/>
      <c r="BMW745" s="18"/>
      <c r="BMX745" s="18"/>
      <c r="BMY745" s="18"/>
      <c r="BMZ745" s="18"/>
      <c r="BNA745" s="18"/>
      <c r="BNB745" s="18"/>
      <c r="BNC745" s="18"/>
      <c r="BND745" s="18"/>
      <c r="BNE745" s="18"/>
      <c r="BNF745" s="18"/>
      <c r="BNG745" s="18"/>
      <c r="BNH745" s="18"/>
      <c r="BNI745" s="18"/>
      <c r="BNJ745" s="18"/>
      <c r="BNK745" s="18"/>
      <c r="BNL745" s="18"/>
      <c r="BNM745" s="18"/>
    </row>
    <row r="746" spans="1680:1729" ht="13.2" x14ac:dyDescent="0.25">
      <c r="BLP746" s="18"/>
      <c r="BLQ746" s="18"/>
      <c r="BLR746" s="18"/>
      <c r="BLS746" s="18"/>
      <c r="BLT746" s="18"/>
      <c r="BLU746" s="18"/>
      <c r="BLV746" s="18"/>
      <c r="BLW746" s="18"/>
      <c r="BLX746" s="18"/>
      <c r="BLY746" s="18"/>
      <c r="BLZ746" s="18"/>
      <c r="BMA746" s="18"/>
      <c r="BMB746" s="18"/>
      <c r="BMC746" s="18"/>
      <c r="BMD746" s="18"/>
      <c r="BME746" s="18"/>
      <c r="BMF746" s="21"/>
      <c r="BMG746" s="18"/>
      <c r="BMH746" s="19"/>
      <c r="BMI746" s="18"/>
      <c r="BMJ746" s="18"/>
      <c r="BMK746" s="18"/>
      <c r="BML746" s="18"/>
      <c r="BMM746" s="195" t="s">
        <v>186</v>
      </c>
      <c r="BMN746" s="195"/>
      <c r="BMO746" s="277"/>
      <c r="BMP746" s="18"/>
      <c r="BMQ746" s="18"/>
      <c r="BMR746" s="18"/>
      <c r="BMS746" s="18"/>
      <c r="BMT746" s="18"/>
      <c r="BMU746" s="18"/>
      <c r="BMV746" s="18"/>
      <c r="BMW746" s="18"/>
      <c r="BMX746" s="18"/>
      <c r="BMY746" s="18"/>
      <c r="BMZ746" s="18"/>
      <c r="BNA746" s="18"/>
      <c r="BNB746" s="18"/>
      <c r="BNC746" s="18"/>
      <c r="BND746" s="18"/>
      <c r="BNE746" s="18"/>
      <c r="BNF746" s="18"/>
      <c r="BNG746" s="18"/>
      <c r="BNH746" s="18"/>
      <c r="BNI746" s="18"/>
      <c r="BNJ746" s="18"/>
      <c r="BNK746" s="18"/>
      <c r="BNL746" s="18"/>
      <c r="BNM746" s="18"/>
    </row>
    <row r="747" spans="1680:1729" ht="13.2" x14ac:dyDescent="0.25">
      <c r="BLP747" s="18"/>
      <c r="BLQ747" s="18"/>
      <c r="BLR747" s="18"/>
      <c r="BLS747" s="18"/>
      <c r="BLT747" s="18"/>
      <c r="BLU747" s="18"/>
      <c r="BLV747" s="18"/>
      <c r="BLW747" s="18"/>
      <c r="BLX747" s="18"/>
      <c r="BLY747" s="18"/>
      <c r="BLZ747" s="18"/>
      <c r="BMA747" s="18"/>
      <c r="BMB747" s="18"/>
      <c r="BMC747" s="18"/>
      <c r="BMD747" s="18"/>
      <c r="BME747" s="18"/>
      <c r="BMF747" s="21"/>
      <c r="BMG747" s="18"/>
      <c r="BMH747" s="19"/>
      <c r="BMI747" s="18"/>
      <c r="BMJ747" s="18"/>
      <c r="BMK747" s="18"/>
      <c r="BML747" s="18"/>
      <c r="BMM747" s="195" t="s">
        <v>185</v>
      </c>
      <c r="BMN747" s="195"/>
      <c r="BMO747" s="277"/>
      <c r="BMP747" s="18"/>
      <c r="BMQ747" s="18"/>
      <c r="BMR747" s="18"/>
      <c r="BMS747" s="18"/>
      <c r="BMT747" s="18"/>
      <c r="BMU747" s="18"/>
      <c r="BMV747" s="18"/>
      <c r="BMW747" s="18"/>
      <c r="BMX747" s="18"/>
      <c r="BMY747" s="18"/>
      <c r="BMZ747" s="18"/>
      <c r="BNA747" s="18"/>
      <c r="BNB747" s="18"/>
      <c r="BNC747" s="18"/>
      <c r="BND747" s="18"/>
      <c r="BNE747" s="18"/>
      <c r="BNF747" s="18"/>
      <c r="BNG747" s="18"/>
      <c r="BNH747" s="18"/>
      <c r="BNI747" s="18"/>
      <c r="BNJ747" s="18"/>
      <c r="BNK747" s="18"/>
      <c r="BNL747" s="18"/>
      <c r="BNM747" s="18"/>
    </row>
    <row r="748" spans="1680:1729" ht="20.399999999999999" x14ac:dyDescent="0.25">
      <c r="BLP748" s="18"/>
      <c r="BLQ748" s="18"/>
      <c r="BLR748" s="18"/>
      <c r="BLS748" s="18"/>
      <c r="BLT748" s="18"/>
      <c r="BLU748" s="18"/>
      <c r="BLV748" s="18"/>
      <c r="BLW748" s="18"/>
      <c r="BLX748" s="18"/>
      <c r="BLY748" s="18"/>
      <c r="BLZ748" s="18"/>
      <c r="BMA748" s="18"/>
      <c r="BMB748" s="18"/>
      <c r="BMC748" s="18"/>
      <c r="BMD748" s="18"/>
      <c r="BME748" s="18"/>
      <c r="BMF748" s="21"/>
      <c r="BMG748" s="18"/>
      <c r="BMH748" s="19"/>
      <c r="BMI748" s="18"/>
      <c r="BMJ748" s="18"/>
      <c r="BMK748" s="18"/>
      <c r="BML748" s="18"/>
      <c r="BMM748" s="195" t="s">
        <v>184</v>
      </c>
      <c r="BMN748" s="195"/>
      <c r="BMO748" s="277"/>
      <c r="BMP748" s="18"/>
      <c r="BMQ748" s="18"/>
      <c r="BMR748" s="18"/>
      <c r="BMS748" s="18"/>
      <c r="BMT748" s="18"/>
      <c r="BMU748" s="18"/>
      <c r="BMV748" s="18"/>
      <c r="BMW748" s="18"/>
      <c r="BMX748" s="18"/>
      <c r="BMY748" s="18"/>
      <c r="BMZ748" s="18"/>
      <c r="BNA748" s="18"/>
      <c r="BNB748" s="18"/>
      <c r="BNC748" s="18"/>
      <c r="BND748" s="18"/>
      <c r="BNE748" s="18"/>
      <c r="BNF748" s="18"/>
      <c r="BNG748" s="18"/>
      <c r="BNH748" s="18"/>
      <c r="BNI748" s="18"/>
      <c r="BNJ748" s="18"/>
      <c r="BNK748" s="18"/>
      <c r="BNL748" s="18"/>
      <c r="BNM748" s="18"/>
    </row>
    <row r="749" spans="1680:1729" ht="13.2" x14ac:dyDescent="0.25">
      <c r="BLP749" s="18"/>
      <c r="BLQ749" s="18"/>
      <c r="BLR749" s="18"/>
      <c r="BLS749" s="18"/>
      <c r="BLT749" s="18"/>
      <c r="BLU749" s="18"/>
      <c r="BLV749" s="18"/>
      <c r="BLW749" s="18"/>
      <c r="BLX749" s="18"/>
      <c r="BLY749" s="18"/>
      <c r="BLZ749" s="18"/>
      <c r="BMA749" s="18"/>
      <c r="BMB749" s="18"/>
      <c r="BMC749" s="18"/>
      <c r="BMD749" s="18"/>
      <c r="BME749" s="18"/>
      <c r="BMF749" s="21"/>
      <c r="BMG749" s="18"/>
      <c r="BMH749" s="19"/>
      <c r="BMI749" s="18"/>
      <c r="BMJ749" s="18"/>
      <c r="BMK749" s="18"/>
      <c r="BML749" s="18"/>
      <c r="BMM749" s="195" t="s">
        <v>183</v>
      </c>
      <c r="BMN749" s="195"/>
      <c r="BMO749" s="277"/>
      <c r="BMP749" s="18"/>
      <c r="BMQ749" s="18"/>
      <c r="BMR749" s="18"/>
      <c r="BMS749" s="18"/>
      <c r="BMT749" s="18"/>
      <c r="BMU749" s="18"/>
      <c r="BMV749" s="18"/>
      <c r="BMW749" s="18"/>
      <c r="BMX749" s="18"/>
      <c r="BMY749" s="18"/>
      <c r="BMZ749" s="18"/>
      <c r="BNA749" s="18"/>
      <c r="BNB749" s="18"/>
      <c r="BNC749" s="18"/>
      <c r="BND749" s="18"/>
      <c r="BNE749" s="18"/>
      <c r="BNF749" s="18"/>
      <c r="BNG749" s="18"/>
      <c r="BNH749" s="18"/>
      <c r="BNI749" s="18"/>
      <c r="BNJ749" s="18"/>
      <c r="BNK749" s="18"/>
      <c r="BNL749" s="18"/>
      <c r="BNM749" s="18"/>
    </row>
    <row r="750" spans="1680:1729" ht="20.399999999999999" x14ac:dyDescent="0.25">
      <c r="BLP750" s="18"/>
      <c r="BLQ750" s="18"/>
      <c r="BLR750" s="18"/>
      <c r="BLS750" s="18"/>
      <c r="BLT750" s="18"/>
      <c r="BLU750" s="18"/>
      <c r="BLV750" s="18"/>
      <c r="BLW750" s="18"/>
      <c r="BLX750" s="18"/>
      <c r="BLY750" s="18"/>
      <c r="BLZ750" s="18"/>
      <c r="BMA750" s="18"/>
      <c r="BMB750" s="18"/>
      <c r="BMC750" s="18"/>
      <c r="BMD750" s="18"/>
      <c r="BME750" s="18"/>
      <c r="BMF750" s="21"/>
      <c r="BMG750" s="18"/>
      <c r="BMH750" s="19"/>
      <c r="BMI750" s="18"/>
      <c r="BMJ750" s="18"/>
      <c r="BMK750" s="18"/>
      <c r="BML750" s="18"/>
      <c r="BMM750" s="196" t="s">
        <v>182</v>
      </c>
      <c r="BMN750" s="196"/>
      <c r="BMO750" s="278"/>
      <c r="BMP750" s="18"/>
      <c r="BMQ750" s="18"/>
      <c r="BMR750" s="18"/>
      <c r="BMS750" s="18"/>
      <c r="BMT750" s="18"/>
      <c r="BMU750" s="18"/>
      <c r="BMV750" s="18"/>
      <c r="BMW750" s="18"/>
      <c r="BMX750" s="18"/>
      <c r="BMY750" s="18"/>
      <c r="BMZ750" s="18"/>
      <c r="BNA750" s="18"/>
      <c r="BNB750" s="18"/>
      <c r="BNC750" s="18"/>
      <c r="BND750" s="18"/>
      <c r="BNE750" s="18"/>
      <c r="BNF750" s="18"/>
      <c r="BNG750" s="18"/>
      <c r="BNH750" s="18"/>
      <c r="BNI750" s="18"/>
      <c r="BNJ750" s="18"/>
      <c r="BNK750" s="18"/>
      <c r="BNL750" s="18"/>
      <c r="BNM750" s="18"/>
    </row>
    <row r="751" spans="1680:1729" ht="13.2" x14ac:dyDescent="0.25">
      <c r="BLP751" s="18"/>
      <c r="BLQ751" s="18"/>
      <c r="BLR751" s="18"/>
      <c r="BLS751" s="18"/>
      <c r="BLT751" s="18"/>
      <c r="BLU751" s="18"/>
      <c r="BLV751" s="18"/>
      <c r="BLW751" s="18"/>
      <c r="BLX751" s="18"/>
      <c r="BLY751" s="18"/>
      <c r="BLZ751" s="18"/>
      <c r="BMA751" s="18"/>
      <c r="BMB751" s="18"/>
      <c r="BMC751" s="18"/>
      <c r="BMD751" s="18"/>
      <c r="BME751" s="18"/>
      <c r="BMF751" s="21"/>
      <c r="BMG751" s="18"/>
      <c r="BMH751" s="19"/>
      <c r="BMI751" s="18"/>
      <c r="BMJ751" s="18"/>
      <c r="BMK751" s="18"/>
      <c r="BML751" s="18"/>
      <c r="BMM751" s="195" t="s">
        <v>181</v>
      </c>
      <c r="BMN751" s="195"/>
      <c r="BMO751" s="195"/>
      <c r="BMP751" s="195"/>
      <c r="BMQ751" s="195"/>
      <c r="BMR751" s="195"/>
      <c r="BMS751" s="195"/>
      <c r="BMT751" s="195"/>
      <c r="BMU751" s="277"/>
      <c r="BMV751" s="18"/>
      <c r="BMW751" s="18"/>
      <c r="BMX751" s="18"/>
      <c r="BMY751" s="18"/>
      <c r="BMZ751" s="18"/>
      <c r="BNA751" s="18"/>
      <c r="BNB751" s="18"/>
      <c r="BNC751" s="18"/>
      <c r="BND751" s="18"/>
      <c r="BNE751" s="18"/>
      <c r="BNF751" s="18"/>
      <c r="BNG751" s="18"/>
      <c r="BNH751" s="18"/>
      <c r="BNI751" s="18"/>
      <c r="BNJ751" s="18"/>
      <c r="BNK751" s="18"/>
      <c r="BNL751" s="18"/>
      <c r="BNM751" s="18"/>
    </row>
    <row r="752" spans="1680:1729" ht="20.399999999999999" x14ac:dyDescent="0.25">
      <c r="BLP752" s="18"/>
      <c r="BLQ752" s="18"/>
      <c r="BLR752" s="18"/>
      <c r="BLS752" s="18"/>
      <c r="BLT752" s="18"/>
      <c r="BLU752" s="18"/>
      <c r="BLV752" s="18"/>
      <c r="BLW752" s="18"/>
      <c r="BLX752" s="18"/>
      <c r="BLY752" s="18"/>
      <c r="BLZ752" s="18"/>
      <c r="BMA752" s="18"/>
      <c r="BMB752" s="18"/>
      <c r="BMC752" s="18"/>
      <c r="BMD752" s="18"/>
      <c r="BME752" s="18"/>
      <c r="BMF752" s="21"/>
      <c r="BMG752" s="18"/>
      <c r="BMH752" s="19"/>
      <c r="BMI752" s="18"/>
      <c r="BMJ752" s="18"/>
      <c r="BMK752" s="18"/>
      <c r="BML752" s="18"/>
      <c r="BMM752" s="195" t="s">
        <v>180</v>
      </c>
      <c r="BMN752" s="195"/>
      <c r="BMO752" s="195"/>
      <c r="BMP752" s="195"/>
      <c r="BMQ752" s="195"/>
      <c r="BMR752" s="195"/>
      <c r="BMS752" s="195"/>
      <c r="BMT752" s="195"/>
      <c r="BMU752" s="277"/>
      <c r="BMV752" s="18"/>
      <c r="BMW752" s="18"/>
      <c r="BMX752" s="18"/>
      <c r="BMY752" s="18"/>
      <c r="BMZ752" s="18"/>
      <c r="BNA752" s="18"/>
      <c r="BNB752" s="18"/>
      <c r="BNC752" s="18"/>
      <c r="BND752" s="18"/>
      <c r="BNE752" s="18"/>
      <c r="BNF752" s="18"/>
      <c r="BNG752" s="18"/>
      <c r="BNH752" s="18"/>
      <c r="BNI752" s="18"/>
      <c r="BNJ752" s="18"/>
      <c r="BNK752" s="18"/>
      <c r="BNL752" s="18"/>
      <c r="BNM752" s="18"/>
    </row>
    <row r="753" spans="1680:1729" ht="20.399999999999999" x14ac:dyDescent="0.25">
      <c r="BLP753" s="18"/>
      <c r="BLQ753" s="18"/>
      <c r="BLR753" s="18"/>
      <c r="BLS753" s="18"/>
      <c r="BLT753" s="18"/>
      <c r="BLU753" s="18"/>
      <c r="BLV753" s="18"/>
      <c r="BLW753" s="18"/>
      <c r="BLX753" s="18"/>
      <c r="BLY753" s="18"/>
      <c r="BLZ753" s="18"/>
      <c r="BMA753" s="18"/>
      <c r="BMB753" s="18"/>
      <c r="BMC753" s="18"/>
      <c r="BMD753" s="18"/>
      <c r="BME753" s="18"/>
      <c r="BMF753" s="21"/>
      <c r="BMG753" s="18"/>
      <c r="BMH753" s="19"/>
      <c r="BMI753" s="18"/>
      <c r="BMJ753" s="18"/>
      <c r="BMK753" s="18"/>
      <c r="BML753" s="18"/>
      <c r="BMM753" s="195" t="s">
        <v>179</v>
      </c>
      <c r="BMN753" s="195"/>
      <c r="BMO753" s="195"/>
      <c r="BMP753" s="195"/>
      <c r="BMQ753" s="195"/>
      <c r="BMR753" s="195"/>
      <c r="BMS753" s="195"/>
      <c r="BMT753" s="195"/>
      <c r="BMU753" s="277"/>
      <c r="BMV753" s="18"/>
      <c r="BMW753" s="18"/>
      <c r="BMX753" s="18"/>
      <c r="BMY753" s="18"/>
      <c r="BMZ753" s="18"/>
      <c r="BNA753" s="18"/>
      <c r="BNB753" s="18"/>
      <c r="BNC753" s="18"/>
      <c r="BND753" s="18"/>
      <c r="BNE753" s="18"/>
      <c r="BNF753" s="18"/>
      <c r="BNG753" s="18"/>
      <c r="BNH753" s="18"/>
      <c r="BNI753" s="18"/>
      <c r="BNJ753" s="18"/>
      <c r="BNK753" s="18"/>
      <c r="BNL753" s="18"/>
      <c r="BNM753" s="18"/>
    </row>
    <row r="754" spans="1680:1729" ht="20.399999999999999" x14ac:dyDescent="0.25">
      <c r="BLP754" s="18"/>
      <c r="BLQ754" s="18"/>
      <c r="BLR754" s="18"/>
      <c r="BLS754" s="18"/>
      <c r="BLT754" s="18"/>
      <c r="BLU754" s="18"/>
      <c r="BLV754" s="18"/>
      <c r="BLW754" s="18"/>
      <c r="BLX754" s="18"/>
      <c r="BLY754" s="18"/>
      <c r="BLZ754" s="18"/>
      <c r="BMA754" s="18"/>
      <c r="BMB754" s="18"/>
      <c r="BMC754" s="18"/>
      <c r="BMD754" s="18"/>
      <c r="BME754" s="18"/>
      <c r="BMF754" s="21"/>
      <c r="BMG754" s="18"/>
      <c r="BMH754" s="19"/>
      <c r="BMI754" s="18"/>
      <c r="BMJ754" s="18"/>
      <c r="BMK754" s="18"/>
      <c r="BML754" s="18"/>
      <c r="BMM754" s="195" t="s">
        <v>178</v>
      </c>
      <c r="BMN754" s="195"/>
      <c r="BMO754" s="195"/>
      <c r="BMP754" s="195"/>
      <c r="BMQ754" s="195"/>
      <c r="BMR754" s="195"/>
      <c r="BMS754" s="195"/>
      <c r="BMT754" s="195"/>
      <c r="BMU754" s="277"/>
      <c r="BMV754" s="18"/>
      <c r="BMW754" s="18"/>
      <c r="BMX754" s="18"/>
      <c r="BMY754" s="18"/>
      <c r="BMZ754" s="18"/>
      <c r="BNA754" s="18"/>
      <c r="BNB754" s="18"/>
      <c r="BNC754" s="18"/>
      <c r="BND754" s="18"/>
      <c r="BNE754" s="18"/>
      <c r="BNF754" s="18"/>
      <c r="BNG754" s="18"/>
      <c r="BNH754" s="18"/>
      <c r="BNI754" s="18"/>
      <c r="BNJ754" s="18"/>
      <c r="BNK754" s="18"/>
      <c r="BNL754" s="18"/>
      <c r="BNM754" s="18"/>
    </row>
    <row r="755" spans="1680:1729" ht="30.6" x14ac:dyDescent="0.25">
      <c r="BLP755" s="18"/>
      <c r="BLQ755" s="18"/>
      <c r="BLR755" s="18"/>
      <c r="BLS755" s="18"/>
      <c r="BLT755" s="18"/>
      <c r="BLU755" s="18"/>
      <c r="BLV755" s="18"/>
      <c r="BLW755" s="18"/>
      <c r="BLX755" s="18"/>
      <c r="BLY755" s="18"/>
      <c r="BLZ755" s="18"/>
      <c r="BMA755" s="18"/>
      <c r="BMB755" s="18"/>
      <c r="BMC755" s="18"/>
      <c r="BMD755" s="18"/>
      <c r="BME755" s="18"/>
      <c r="BMF755" s="21"/>
      <c r="BMG755" s="18"/>
      <c r="BMH755" s="19"/>
      <c r="BMI755" s="18"/>
      <c r="BMJ755" s="18"/>
      <c r="BMK755" s="18"/>
      <c r="BML755" s="18"/>
      <c r="BMM755" s="195" t="s">
        <v>177</v>
      </c>
      <c r="BMN755" s="195"/>
      <c r="BMO755" s="195"/>
      <c r="BMP755" s="195"/>
      <c r="BMQ755" s="195"/>
      <c r="BMR755" s="195"/>
      <c r="BMS755" s="195"/>
      <c r="BMT755" s="195"/>
      <c r="BMU755" s="277"/>
      <c r="BMV755" s="18"/>
      <c r="BMW755" s="18"/>
      <c r="BMX755" s="18"/>
      <c r="BMY755" s="18"/>
      <c r="BMZ755" s="18"/>
      <c r="BNA755" s="18"/>
      <c r="BNB755" s="18"/>
      <c r="BNC755" s="18"/>
      <c r="BND755" s="18"/>
      <c r="BNE755" s="18"/>
      <c r="BNF755" s="18"/>
      <c r="BNG755" s="18"/>
      <c r="BNH755" s="18"/>
      <c r="BNI755" s="18"/>
      <c r="BNJ755" s="18"/>
      <c r="BNK755" s="18"/>
      <c r="BNL755" s="18"/>
      <c r="BNM755" s="18"/>
    </row>
    <row r="756" spans="1680:1729" ht="20.399999999999999" x14ac:dyDescent="0.25">
      <c r="BLP756" s="18"/>
      <c r="BLQ756" s="18"/>
      <c r="BLR756" s="18"/>
      <c r="BLS756" s="18"/>
      <c r="BLT756" s="18"/>
      <c r="BLU756" s="18"/>
      <c r="BLV756" s="18"/>
      <c r="BLW756" s="18"/>
      <c r="BLX756" s="18"/>
      <c r="BLY756" s="18"/>
      <c r="BLZ756" s="18"/>
      <c r="BMA756" s="18"/>
      <c r="BMB756" s="18"/>
      <c r="BMC756" s="18"/>
      <c r="BMD756" s="18"/>
      <c r="BME756" s="18"/>
      <c r="BMF756" s="21"/>
      <c r="BMG756" s="18"/>
      <c r="BMH756" s="19"/>
      <c r="BMI756" s="18"/>
      <c r="BMJ756" s="18"/>
      <c r="BMK756" s="18"/>
      <c r="BML756" s="18"/>
      <c r="BMM756" s="195" t="s">
        <v>176</v>
      </c>
      <c r="BMN756" s="195"/>
      <c r="BMO756" s="195"/>
      <c r="BMP756" s="195"/>
      <c r="BMQ756" s="195"/>
      <c r="BMR756" s="195"/>
      <c r="BMS756" s="195"/>
      <c r="BMT756" s="277"/>
      <c r="BMU756" s="18"/>
      <c r="BMV756" s="18"/>
      <c r="BMW756" s="18"/>
      <c r="BMX756" s="18"/>
      <c r="BMY756" s="18"/>
      <c r="BMZ756" s="18"/>
      <c r="BNA756" s="18"/>
      <c r="BNB756" s="18"/>
      <c r="BNC756" s="18"/>
      <c r="BND756" s="18"/>
      <c r="BNE756" s="18"/>
      <c r="BNF756" s="18"/>
      <c r="BNG756" s="18"/>
      <c r="BNH756" s="18"/>
      <c r="BNI756" s="18"/>
      <c r="BNJ756" s="18"/>
      <c r="BNK756" s="18"/>
      <c r="BNL756" s="18"/>
      <c r="BNM756" s="18"/>
    </row>
    <row r="757" spans="1680:1729" ht="20.399999999999999" x14ac:dyDescent="0.25">
      <c r="BLP757" s="18"/>
      <c r="BLQ757" s="18"/>
      <c r="BLR757" s="18"/>
      <c r="BLS757" s="18"/>
      <c r="BLT757" s="18"/>
      <c r="BLU757" s="18"/>
      <c r="BLV757" s="18"/>
      <c r="BLW757" s="18"/>
      <c r="BLX757" s="18"/>
      <c r="BLY757" s="18"/>
      <c r="BLZ757" s="18"/>
      <c r="BMA757" s="18"/>
      <c r="BMB757" s="18"/>
      <c r="BMC757" s="18"/>
      <c r="BMD757" s="18"/>
      <c r="BME757" s="18"/>
      <c r="BMF757" s="21"/>
      <c r="BMG757" s="18"/>
      <c r="BMH757" s="19"/>
      <c r="BMI757" s="18"/>
      <c r="BMJ757" s="18"/>
      <c r="BMK757" s="18"/>
      <c r="BML757" s="18"/>
      <c r="BMM757" s="195" t="s">
        <v>175</v>
      </c>
      <c r="BMN757" s="195"/>
      <c r="BMO757" s="195"/>
      <c r="BMP757" s="195"/>
      <c r="BMQ757" s="195"/>
      <c r="BMR757" s="195"/>
      <c r="BMS757" s="195"/>
      <c r="BMT757" s="277"/>
      <c r="BMU757" s="18"/>
      <c r="BMV757" s="18"/>
      <c r="BMW757" s="18"/>
      <c r="BMX757" s="18"/>
      <c r="BMY757" s="18"/>
      <c r="BMZ757" s="18"/>
      <c r="BNA757" s="18"/>
      <c r="BNB757" s="18"/>
      <c r="BNC757" s="18"/>
      <c r="BND757" s="18"/>
      <c r="BNE757" s="18"/>
      <c r="BNF757" s="18"/>
      <c r="BNG757" s="18"/>
      <c r="BNH757" s="18"/>
      <c r="BNI757" s="18"/>
      <c r="BNJ757" s="18"/>
      <c r="BNK757" s="18"/>
      <c r="BNL757" s="18"/>
      <c r="BNM757" s="18"/>
    </row>
    <row r="758" spans="1680:1729" ht="13.2" x14ac:dyDescent="0.25">
      <c r="BLP758" s="18"/>
      <c r="BLQ758" s="18"/>
      <c r="BLR758" s="18"/>
      <c r="BLS758" s="18"/>
      <c r="BLT758" s="18"/>
      <c r="BLU758" s="18"/>
      <c r="BLV758" s="18"/>
      <c r="BLW758" s="18"/>
      <c r="BLX758" s="18"/>
      <c r="BLY758" s="18"/>
      <c r="BLZ758" s="18"/>
      <c r="BMA758" s="18"/>
      <c r="BMB758" s="18"/>
      <c r="BMC758" s="18"/>
      <c r="BMD758" s="18"/>
      <c r="BME758" s="18"/>
      <c r="BMF758" s="21"/>
      <c r="BMG758" s="18"/>
      <c r="BMH758" s="19"/>
      <c r="BMI758" s="18"/>
      <c r="BMJ758" s="18"/>
      <c r="BMK758" s="18"/>
      <c r="BML758" s="18"/>
      <c r="BMM758" s="195" t="s">
        <v>174</v>
      </c>
      <c r="BMN758" s="195"/>
      <c r="BMO758" s="195"/>
      <c r="BMP758" s="195"/>
      <c r="BMQ758" s="195"/>
      <c r="BMR758" s="195"/>
      <c r="BMS758" s="195"/>
      <c r="BMT758" s="277"/>
      <c r="BMU758" s="18"/>
      <c r="BMV758" s="18"/>
      <c r="BMW758" s="18"/>
      <c r="BMX758" s="18"/>
      <c r="BMY758" s="18"/>
      <c r="BMZ758" s="18"/>
      <c r="BNA758" s="18"/>
      <c r="BNB758" s="18"/>
      <c r="BNC758" s="18"/>
      <c r="BND758" s="18"/>
      <c r="BNE758" s="18"/>
      <c r="BNF758" s="18"/>
      <c r="BNG758" s="18"/>
      <c r="BNH758" s="18"/>
      <c r="BNI758" s="18"/>
      <c r="BNJ758" s="18"/>
      <c r="BNK758" s="18"/>
      <c r="BNL758" s="18"/>
      <c r="BNM758" s="18"/>
    </row>
    <row r="759" spans="1680:1729" ht="13.2" x14ac:dyDescent="0.25">
      <c r="BLP759" s="18"/>
      <c r="BLQ759" s="18"/>
      <c r="BLR759" s="18"/>
      <c r="BLS759" s="18"/>
      <c r="BLT759" s="18"/>
      <c r="BLU759" s="18"/>
      <c r="BLV759" s="18"/>
      <c r="BLW759" s="18"/>
      <c r="BLX759" s="18"/>
      <c r="BLY759" s="18"/>
      <c r="BLZ759" s="18"/>
      <c r="BMA759" s="18"/>
      <c r="BMB759" s="18"/>
      <c r="BMC759" s="18"/>
      <c r="BMD759" s="18"/>
      <c r="BME759" s="18"/>
      <c r="BMF759" s="21"/>
      <c r="BMG759" s="18"/>
      <c r="BMH759" s="19"/>
      <c r="BMI759" s="18"/>
      <c r="BMJ759" s="18"/>
      <c r="BMK759" s="18"/>
      <c r="BML759" s="18"/>
      <c r="BMM759" s="195" t="s">
        <v>173</v>
      </c>
      <c r="BMN759" s="195"/>
      <c r="BMO759" s="195"/>
      <c r="BMP759" s="195"/>
      <c r="BMQ759" s="195"/>
      <c r="BMR759" s="195"/>
      <c r="BMS759" s="195"/>
      <c r="BMT759" s="277"/>
      <c r="BMU759" s="18"/>
      <c r="BMV759" s="18"/>
      <c r="BMW759" s="18"/>
      <c r="BMX759" s="18"/>
      <c r="BMY759" s="18"/>
      <c r="BMZ759" s="18"/>
      <c r="BNA759" s="18"/>
      <c r="BNB759" s="18"/>
      <c r="BNC759" s="18"/>
      <c r="BND759" s="18"/>
      <c r="BNE759" s="18"/>
      <c r="BNF759" s="18"/>
      <c r="BNG759" s="18"/>
      <c r="BNH759" s="18"/>
      <c r="BNI759" s="18"/>
      <c r="BNJ759" s="18"/>
      <c r="BNK759" s="18"/>
      <c r="BNL759" s="18"/>
      <c r="BNM759" s="18"/>
    </row>
    <row r="760" spans="1680:1729" ht="13.2" x14ac:dyDescent="0.25">
      <c r="BLP760" s="18"/>
      <c r="BLQ760" s="18"/>
      <c r="BLR760" s="18"/>
      <c r="BLS760" s="18"/>
      <c r="BLT760" s="18"/>
      <c r="BLU760" s="18"/>
      <c r="BLV760" s="18"/>
      <c r="BLW760" s="18"/>
      <c r="BLX760" s="18"/>
      <c r="BLY760" s="18"/>
      <c r="BLZ760" s="18"/>
      <c r="BMA760" s="18"/>
      <c r="BMB760" s="18"/>
      <c r="BMC760" s="18"/>
      <c r="BMD760" s="18"/>
      <c r="BME760" s="18"/>
      <c r="BMF760" s="21"/>
      <c r="BMG760" s="18"/>
      <c r="BMH760" s="19"/>
      <c r="BMI760" s="18"/>
      <c r="BMJ760" s="18"/>
      <c r="BMK760" s="18"/>
      <c r="BML760" s="18"/>
      <c r="BMM760" s="195" t="s">
        <v>172</v>
      </c>
      <c r="BMN760" s="195"/>
      <c r="BMO760" s="195"/>
      <c r="BMP760" s="195"/>
      <c r="BMQ760" s="195"/>
      <c r="BMR760" s="195"/>
      <c r="BMS760" s="195"/>
      <c r="BMT760" s="277"/>
      <c r="BMU760" s="18"/>
      <c r="BMV760" s="18"/>
      <c r="BMW760" s="18"/>
      <c r="BMX760" s="18"/>
      <c r="BMY760" s="18"/>
      <c r="BMZ760" s="18"/>
      <c r="BNA760" s="18"/>
      <c r="BNB760" s="18"/>
      <c r="BNC760" s="18"/>
      <c r="BND760" s="18"/>
      <c r="BNE760" s="18"/>
      <c r="BNF760" s="18"/>
      <c r="BNG760" s="18"/>
      <c r="BNH760" s="18"/>
      <c r="BNI760" s="18"/>
      <c r="BNJ760" s="18"/>
      <c r="BNK760" s="18"/>
      <c r="BNL760" s="18"/>
      <c r="BNM760" s="18"/>
    </row>
    <row r="761" spans="1680:1729" ht="13.2" x14ac:dyDescent="0.25">
      <c r="BLP761" s="18"/>
      <c r="BLQ761" s="18"/>
      <c r="BLR761" s="18"/>
      <c r="BLS761" s="18"/>
      <c r="BLT761" s="18"/>
      <c r="BLU761" s="18"/>
      <c r="BLV761" s="18"/>
      <c r="BLW761" s="18"/>
      <c r="BLX761" s="18"/>
      <c r="BLY761" s="18"/>
      <c r="BLZ761" s="18"/>
      <c r="BMA761" s="18"/>
      <c r="BMB761" s="18"/>
      <c r="BMC761" s="18"/>
      <c r="BMD761" s="18"/>
      <c r="BME761" s="18"/>
      <c r="BMF761" s="21"/>
      <c r="BMG761" s="18"/>
      <c r="BMH761" s="19"/>
      <c r="BMI761" s="18"/>
      <c r="BMJ761" s="18"/>
      <c r="BMK761" s="18"/>
      <c r="BML761" s="18"/>
      <c r="BMM761" s="195" t="s">
        <v>171</v>
      </c>
      <c r="BMN761" s="195"/>
      <c r="BMO761" s="195"/>
      <c r="BMP761" s="195"/>
      <c r="BMQ761" s="195"/>
      <c r="BMR761" s="195"/>
      <c r="BMS761" s="195"/>
      <c r="BMT761" s="277"/>
      <c r="BMU761" s="18"/>
      <c r="BMV761" s="18"/>
      <c r="BMW761" s="18"/>
      <c r="BMX761" s="18"/>
      <c r="BMY761" s="18"/>
      <c r="BMZ761" s="18"/>
      <c r="BNA761" s="18"/>
      <c r="BNB761" s="18"/>
      <c r="BNC761" s="18"/>
      <c r="BND761" s="18"/>
      <c r="BNE761" s="18"/>
      <c r="BNF761" s="18"/>
      <c r="BNG761" s="18"/>
      <c r="BNH761" s="18"/>
      <c r="BNI761" s="18"/>
      <c r="BNJ761" s="18"/>
      <c r="BNK761" s="18"/>
      <c r="BNL761" s="18"/>
      <c r="BNM761" s="18"/>
    </row>
    <row r="762" spans="1680:1729" ht="13.2" x14ac:dyDescent="0.25">
      <c r="BLP762" s="18"/>
      <c r="BLQ762" s="18"/>
      <c r="BLR762" s="18"/>
      <c r="BLS762" s="18"/>
      <c r="BLT762" s="18"/>
      <c r="BLU762" s="18"/>
      <c r="BLV762" s="18"/>
      <c r="BLW762" s="18"/>
      <c r="BLX762" s="18"/>
      <c r="BLY762" s="18"/>
      <c r="BLZ762" s="18"/>
      <c r="BMA762" s="18"/>
      <c r="BMB762" s="18"/>
      <c r="BMC762" s="18"/>
      <c r="BMD762" s="18"/>
      <c r="BME762" s="18"/>
      <c r="BMF762" s="21"/>
      <c r="BMG762" s="18"/>
      <c r="BMH762" s="19"/>
      <c r="BMI762" s="18"/>
      <c r="BMJ762" s="18"/>
      <c r="BMK762" s="18"/>
      <c r="BML762" s="18"/>
      <c r="BMM762" s="195" t="s">
        <v>170</v>
      </c>
      <c r="BMN762" s="195"/>
      <c r="BMO762" s="195"/>
      <c r="BMP762" s="195"/>
      <c r="BMQ762" s="195"/>
      <c r="BMR762" s="195"/>
      <c r="BMS762" s="195"/>
      <c r="BMT762" s="277"/>
      <c r="BMU762" s="18"/>
      <c r="BMV762" s="18"/>
      <c r="BMW762" s="18"/>
      <c r="BMX762" s="18"/>
      <c r="BMY762" s="18"/>
      <c r="BMZ762" s="18"/>
      <c r="BNA762" s="18"/>
      <c r="BNB762" s="18"/>
      <c r="BNC762" s="18"/>
      <c r="BND762" s="18"/>
      <c r="BNE762" s="18"/>
      <c r="BNF762" s="18"/>
      <c r="BNG762" s="18"/>
      <c r="BNH762" s="18"/>
      <c r="BNI762" s="18"/>
      <c r="BNJ762" s="18"/>
      <c r="BNK762" s="18"/>
      <c r="BNL762" s="18"/>
      <c r="BNM762" s="18"/>
    </row>
    <row r="763" spans="1680:1729" ht="13.2" x14ac:dyDescent="0.25">
      <c r="BLP763" s="18"/>
      <c r="BLQ763" s="18"/>
      <c r="BLR763" s="18"/>
      <c r="BLS763" s="18"/>
      <c r="BLT763" s="18"/>
      <c r="BLU763" s="18"/>
      <c r="BLV763" s="18"/>
      <c r="BLW763" s="18"/>
      <c r="BLX763" s="18"/>
      <c r="BLY763" s="18"/>
      <c r="BLZ763" s="18"/>
      <c r="BMA763" s="18"/>
      <c r="BMB763" s="18"/>
      <c r="BMC763" s="18"/>
      <c r="BMD763" s="18"/>
      <c r="BME763" s="18"/>
      <c r="BMF763" s="21"/>
      <c r="BMG763" s="18"/>
      <c r="BMH763" s="19"/>
      <c r="BMI763" s="18"/>
      <c r="BMJ763" s="18"/>
      <c r="BMK763" s="18"/>
      <c r="BML763" s="18"/>
      <c r="BMM763" s="195" t="s">
        <v>169</v>
      </c>
      <c r="BMN763" s="195"/>
      <c r="BMO763" s="195"/>
      <c r="BMP763" s="195"/>
      <c r="BMQ763" s="195"/>
      <c r="BMR763" s="195"/>
      <c r="BMS763" s="195"/>
      <c r="BMT763" s="277"/>
      <c r="BMU763" s="18"/>
      <c r="BMV763" s="18"/>
      <c r="BMW763" s="18"/>
      <c r="BMX763" s="18"/>
      <c r="BMY763" s="18"/>
      <c r="BMZ763" s="18"/>
      <c r="BNA763" s="18"/>
      <c r="BNB763" s="18"/>
      <c r="BNC763" s="18"/>
      <c r="BND763" s="18"/>
      <c r="BNE763" s="18"/>
      <c r="BNF763" s="18"/>
      <c r="BNG763" s="18"/>
      <c r="BNH763" s="18"/>
      <c r="BNI763" s="18"/>
      <c r="BNJ763" s="18"/>
      <c r="BNK763" s="18"/>
      <c r="BNL763" s="18"/>
      <c r="BNM763" s="18"/>
    </row>
    <row r="764" spans="1680:1729" ht="13.35" customHeight="1" x14ac:dyDescent="0.25">
      <c r="BLP764" s="18"/>
      <c r="BLQ764" s="18"/>
      <c r="BLR764" s="18"/>
      <c r="BLS764" s="18"/>
      <c r="BLT764" s="18"/>
      <c r="BLU764" s="18"/>
      <c r="BLV764" s="18"/>
      <c r="BLW764" s="18"/>
      <c r="BLX764" s="18"/>
      <c r="BLY764" s="18"/>
      <c r="BLZ764" s="18"/>
      <c r="BMA764" s="18"/>
      <c r="BMB764" s="18"/>
      <c r="BMC764" s="18"/>
      <c r="BMD764" s="18"/>
      <c r="BME764" s="18"/>
      <c r="BMF764" s="21"/>
      <c r="BMG764" s="18"/>
      <c r="BMH764" s="19"/>
      <c r="BMI764" s="18"/>
      <c r="BMJ764" s="18"/>
      <c r="BMK764" s="18"/>
      <c r="BML764" s="18"/>
      <c r="BMM764" s="195"/>
      <c r="BMN764" s="195"/>
      <c r="BMO764" s="195"/>
      <c r="BMP764" s="195"/>
      <c r="BMQ764" s="195"/>
      <c r="BMR764" s="195"/>
      <c r="BMS764" s="195"/>
      <c r="BMT764" s="277"/>
      <c r="BMU764" s="18"/>
      <c r="BMV764" s="18"/>
      <c r="BMW764" s="18"/>
      <c r="BMX764" s="18"/>
      <c r="BMY764" s="18"/>
      <c r="BMZ764" s="18"/>
      <c r="BNA764" s="18"/>
      <c r="BNB764" s="18"/>
      <c r="BNC764" s="18"/>
      <c r="BND764" s="18"/>
      <c r="BNE764" s="18"/>
      <c r="BNF764" s="18"/>
      <c r="BNG764" s="18"/>
      <c r="BNH764" s="18"/>
      <c r="BNI764" s="18"/>
      <c r="BNJ764" s="18"/>
      <c r="BNK764" s="18"/>
      <c r="BNL764" s="18"/>
      <c r="BNM764" s="18"/>
    </row>
    <row r="765" spans="1680:1729" ht="13.35" customHeight="1" x14ac:dyDescent="0.25">
      <c r="BLP765" s="18"/>
      <c r="BLQ765" s="18"/>
      <c r="BLR765" s="18"/>
      <c r="BLS765" s="18"/>
      <c r="BLT765" s="18"/>
      <c r="BLU765" s="18"/>
      <c r="BLV765" s="18"/>
      <c r="BLW765" s="18"/>
      <c r="BLX765" s="18"/>
      <c r="BLY765" s="18"/>
      <c r="BLZ765" s="18"/>
      <c r="BMA765" s="18"/>
      <c r="BMB765" s="18"/>
      <c r="BMC765" s="18"/>
      <c r="BMD765" s="18"/>
      <c r="BME765" s="18"/>
      <c r="BMF765" s="21"/>
      <c r="BMG765" s="18"/>
      <c r="BMH765" s="19"/>
      <c r="BMI765" s="18"/>
      <c r="BMJ765" s="18"/>
      <c r="BMK765" s="18"/>
      <c r="BML765" s="18"/>
      <c r="BMM765" s="195"/>
      <c r="BMN765" s="195"/>
      <c r="BMO765" s="195"/>
      <c r="BMP765" s="195"/>
      <c r="BMQ765" s="195"/>
      <c r="BMR765" s="195"/>
      <c r="BMS765" s="195"/>
      <c r="BMT765" s="277"/>
      <c r="BMU765" s="18"/>
      <c r="BMV765" s="18"/>
      <c r="BMW765" s="18"/>
      <c r="BMX765" s="18"/>
      <c r="BMY765" s="18"/>
      <c r="BMZ765" s="18"/>
      <c r="BNA765" s="18"/>
      <c r="BNB765" s="18"/>
      <c r="BNC765" s="18"/>
      <c r="BND765" s="18"/>
      <c r="BNE765" s="18"/>
      <c r="BNF765" s="18"/>
      <c r="BNG765" s="18"/>
      <c r="BNH765" s="18"/>
      <c r="BNI765" s="18"/>
      <c r="BNJ765" s="18"/>
      <c r="BNK765" s="18"/>
      <c r="BNL765" s="18"/>
      <c r="BNM765" s="18"/>
    </row>
    <row r="766" spans="1680:1729" ht="13.35" customHeight="1" x14ac:dyDescent="0.25">
      <c r="BLP766" s="18"/>
      <c r="BLQ766" s="18"/>
      <c r="BLR766" s="18"/>
      <c r="BLS766" s="18"/>
      <c r="BLT766" s="18"/>
      <c r="BLU766" s="18"/>
      <c r="BLV766" s="18"/>
      <c r="BLW766" s="18"/>
      <c r="BLX766" s="18"/>
      <c r="BLY766" s="18"/>
      <c r="BLZ766" s="18"/>
      <c r="BMA766" s="18"/>
      <c r="BMB766" s="18"/>
      <c r="BMC766" s="18"/>
      <c r="BMD766" s="18"/>
      <c r="BME766" s="18"/>
      <c r="BMF766" s="21"/>
      <c r="BMG766" s="18"/>
      <c r="BMH766" s="19"/>
      <c r="BMI766" s="18"/>
      <c r="BMJ766" s="18"/>
      <c r="BMK766" s="18"/>
      <c r="BML766" s="18"/>
      <c r="BMM766" s="195"/>
      <c r="BMN766" s="195"/>
      <c r="BMO766" s="195"/>
      <c r="BMP766" s="195"/>
      <c r="BMQ766" s="195"/>
      <c r="BMR766" s="195"/>
      <c r="BMS766" s="195"/>
      <c r="BMT766" s="277"/>
      <c r="BMU766" s="18"/>
      <c r="BMV766" s="18"/>
      <c r="BMW766" s="18"/>
      <c r="BMX766" s="18"/>
      <c r="BMY766" s="18"/>
      <c r="BMZ766" s="18"/>
      <c r="BNA766" s="18"/>
      <c r="BNB766" s="18"/>
      <c r="BNC766" s="18"/>
      <c r="BND766" s="18"/>
      <c r="BNE766" s="18"/>
      <c r="BNF766" s="18"/>
      <c r="BNG766" s="18"/>
      <c r="BNH766" s="18"/>
      <c r="BNI766" s="18"/>
      <c r="BNJ766" s="18"/>
      <c r="BNK766" s="18"/>
      <c r="BNL766" s="18"/>
      <c r="BNM766" s="18"/>
    </row>
    <row r="767" spans="1680:1729" ht="13.2" x14ac:dyDescent="0.25">
      <c r="BLP767" s="18"/>
      <c r="BLQ767" s="18"/>
      <c r="BLR767" s="18"/>
      <c r="BLS767" s="18"/>
      <c r="BLT767" s="18"/>
      <c r="BLU767" s="18"/>
      <c r="BLV767" s="18"/>
      <c r="BLW767" s="18"/>
      <c r="BLX767" s="18"/>
      <c r="BLY767" s="18"/>
      <c r="BLZ767" s="18"/>
      <c r="BMA767" s="18"/>
      <c r="BMB767" s="18"/>
      <c r="BMC767" s="18"/>
      <c r="BMD767" s="18"/>
      <c r="BME767" s="18"/>
      <c r="BMF767" s="21"/>
      <c r="BMG767" s="18"/>
      <c r="BMH767" s="19"/>
      <c r="BMI767" s="18"/>
      <c r="BMJ767" s="18"/>
      <c r="BMK767" s="18"/>
      <c r="BML767" s="18"/>
      <c r="BMN767" s="195"/>
      <c r="BMO767" s="195"/>
      <c r="BMP767" s="195"/>
      <c r="BMQ767" s="195"/>
      <c r="BMR767" s="195"/>
      <c r="BMS767" s="195"/>
      <c r="BMT767" s="277"/>
      <c r="BMU767" s="18"/>
      <c r="BMV767" s="18"/>
      <c r="BMW767" s="18"/>
      <c r="BMX767" s="18"/>
      <c r="BMY767" s="18"/>
      <c r="BMZ767" s="18"/>
      <c r="BNA767" s="18"/>
      <c r="BNB767" s="18"/>
      <c r="BNC767" s="18"/>
      <c r="BND767" s="18"/>
      <c r="BNE767" s="18"/>
      <c r="BNF767" s="18"/>
      <c r="BNG767" s="18"/>
      <c r="BNH767" s="18"/>
      <c r="BNI767" s="18"/>
      <c r="BNJ767" s="18"/>
      <c r="BNK767" s="18"/>
      <c r="BNL767" s="18"/>
      <c r="BNM767" s="18"/>
    </row>
    <row r="768" spans="1680:1729" ht="13.2" x14ac:dyDescent="0.25">
      <c r="BLP768" s="18"/>
      <c r="BLQ768" s="18"/>
      <c r="BLR768" s="18"/>
      <c r="BLS768" s="18"/>
      <c r="BLT768" s="18"/>
      <c r="BLU768" s="18"/>
      <c r="BLV768" s="18"/>
      <c r="BLW768" s="18"/>
      <c r="BLX768" s="18"/>
      <c r="BLY768" s="18"/>
      <c r="BLZ768" s="18"/>
      <c r="BMA768" s="18"/>
      <c r="BMB768" s="18"/>
      <c r="BMC768" s="18"/>
      <c r="BMD768" s="18"/>
      <c r="BME768" s="18"/>
      <c r="BMF768" s="21"/>
      <c r="BMG768" s="18"/>
      <c r="BMH768" s="19"/>
      <c r="BMI768" s="18"/>
      <c r="BMJ768" s="18"/>
      <c r="BMK768" s="18"/>
      <c r="BML768" s="18"/>
      <c r="BMN768" s="18"/>
      <c r="BMO768" s="18"/>
      <c r="BMP768" s="18"/>
      <c r="BMQ768" s="18"/>
      <c r="BMR768" s="18"/>
      <c r="BMS768" s="18"/>
      <c r="BMT768" s="18"/>
      <c r="BMU768" s="18"/>
      <c r="BMV768" s="18"/>
      <c r="BMW768" s="18"/>
      <c r="BMX768" s="18"/>
      <c r="BMY768" s="18"/>
      <c r="BMZ768" s="18"/>
      <c r="BNA768" s="18"/>
      <c r="BNB768" s="18"/>
      <c r="BNC768" s="18"/>
      <c r="BND768" s="18"/>
      <c r="BNE768" s="18"/>
      <c r="BNF768" s="18"/>
      <c r="BNG768" s="18"/>
      <c r="BNH768" s="18"/>
      <c r="BNI768" s="18"/>
      <c r="BNJ768" s="18"/>
      <c r="BNK768" s="18"/>
      <c r="BNL768" s="18"/>
      <c r="BNM768" s="18"/>
    </row>
    <row r="769" spans="1680:1729" ht="13.2" x14ac:dyDescent="0.25">
      <c r="BLP769" s="18"/>
      <c r="BLQ769" s="18"/>
      <c r="BLR769" s="18"/>
      <c r="BLS769" s="18"/>
      <c r="BLT769" s="18"/>
      <c r="BLU769" s="18"/>
      <c r="BLV769" s="18"/>
      <c r="BLW769" s="18"/>
      <c r="BLX769" s="18"/>
      <c r="BLY769" s="18"/>
      <c r="BLZ769" s="18"/>
      <c r="BMA769" s="18"/>
      <c r="BMB769" s="18"/>
      <c r="BMC769" s="18"/>
      <c r="BMD769" s="18"/>
      <c r="BME769" s="18"/>
      <c r="BMF769" s="21"/>
      <c r="BMG769" s="18"/>
      <c r="BMH769" s="19"/>
      <c r="BMI769" s="18"/>
      <c r="BMJ769" s="18"/>
      <c r="BMK769" s="18"/>
      <c r="BML769" s="18"/>
      <c r="BMM769" s="18"/>
      <c r="BMN769" s="18"/>
      <c r="BMO769" s="18"/>
      <c r="BMP769" s="18"/>
      <c r="BMQ769" s="18"/>
      <c r="BMR769" s="18"/>
      <c r="BMS769" s="18"/>
      <c r="BMT769" s="18"/>
      <c r="BMU769" s="18"/>
      <c r="BMV769" s="18"/>
      <c r="BMW769" s="18"/>
      <c r="BMX769" s="18"/>
      <c r="BMY769" s="18"/>
      <c r="BMZ769" s="18"/>
      <c r="BNA769" s="18"/>
      <c r="BNB769" s="18"/>
      <c r="BNC769" s="18"/>
      <c r="BND769" s="18"/>
      <c r="BNE769" s="18"/>
      <c r="BNF769" s="18"/>
      <c r="BNG769" s="18"/>
      <c r="BNH769" s="18"/>
      <c r="BNI769" s="18"/>
      <c r="BNJ769" s="18"/>
      <c r="BNK769" s="18"/>
      <c r="BNL769" s="18"/>
      <c r="BNM769" s="18"/>
    </row>
    <row r="770" spans="1680:1729" ht="13.2" x14ac:dyDescent="0.25">
      <c r="BLP770" s="18"/>
      <c r="BLQ770" s="18"/>
      <c r="BLR770" s="18"/>
      <c r="BLS770" s="18"/>
      <c r="BLT770" s="18"/>
      <c r="BLU770" s="18"/>
      <c r="BLV770" s="18"/>
      <c r="BLW770" s="18"/>
      <c r="BLX770" s="18"/>
      <c r="BLY770" s="18"/>
      <c r="BLZ770" s="18"/>
      <c r="BMA770" s="18"/>
      <c r="BMB770" s="18"/>
      <c r="BMC770" s="18"/>
      <c r="BMD770" s="18"/>
      <c r="BME770" s="18"/>
      <c r="BMF770" s="21"/>
      <c r="BMG770" s="18"/>
      <c r="BMH770" s="19"/>
      <c r="BMI770" s="18"/>
      <c r="BMJ770" s="18"/>
      <c r="BMK770" s="18"/>
      <c r="BML770" s="18"/>
      <c r="BMM770" s="18"/>
      <c r="BMN770" s="18"/>
      <c r="BMO770" s="18"/>
      <c r="BMP770" s="18"/>
      <c r="BMQ770" s="18"/>
      <c r="BMR770" s="18"/>
      <c r="BMS770" s="18"/>
      <c r="BMT770" s="18"/>
      <c r="BMU770" s="18"/>
      <c r="BMV770" s="18"/>
      <c r="BMW770" s="18"/>
      <c r="BMX770" s="18"/>
      <c r="BMY770" s="18"/>
      <c r="BMZ770" s="18"/>
      <c r="BNA770" s="18"/>
      <c r="BNB770" s="18"/>
      <c r="BNC770" s="18"/>
      <c r="BND770" s="18"/>
      <c r="BNE770" s="18"/>
      <c r="BNF770" s="18"/>
      <c r="BNG770" s="18"/>
      <c r="BNH770" s="18"/>
      <c r="BNI770" s="18"/>
      <c r="BNJ770" s="18"/>
      <c r="BNK770" s="18"/>
      <c r="BNL770" s="18"/>
      <c r="BNM770" s="18"/>
    </row>
    <row r="771" spans="1680:1729" ht="13.2" x14ac:dyDescent="0.25">
      <c r="BLP771" s="18"/>
      <c r="BLQ771" s="18"/>
      <c r="BLR771" s="18"/>
      <c r="BLS771" s="18"/>
      <c r="BLT771" s="18"/>
      <c r="BLU771" s="18"/>
      <c r="BLV771" s="18"/>
      <c r="BLW771" s="18"/>
      <c r="BLX771" s="18"/>
      <c r="BLY771" s="18"/>
      <c r="BLZ771" s="18"/>
      <c r="BMA771" s="18"/>
      <c r="BMB771" s="18"/>
      <c r="BMC771" s="18"/>
      <c r="BMD771" s="18"/>
      <c r="BME771" s="18"/>
      <c r="BMF771" s="21"/>
      <c r="BMG771" s="18"/>
      <c r="BMH771" s="19"/>
      <c r="BMI771" s="18"/>
      <c r="BMJ771" s="18"/>
      <c r="BMK771" s="18"/>
      <c r="BML771" s="18"/>
      <c r="BMM771" s="18"/>
      <c r="BMN771" s="18"/>
      <c r="BMO771" s="18"/>
      <c r="BMP771" s="18" t="s">
        <v>168</v>
      </c>
      <c r="BMQ771" s="18"/>
      <c r="BMR771" s="18"/>
      <c r="BMS771" s="18"/>
      <c r="BMT771" s="18"/>
      <c r="BMU771" s="18"/>
      <c r="BMV771" s="18"/>
      <c r="BMW771" s="18"/>
      <c r="BMX771" s="18"/>
      <c r="BMY771" s="18"/>
      <c r="BMZ771" s="18"/>
      <c r="BNA771" s="18"/>
      <c r="BNB771" s="18"/>
      <c r="BNC771" s="18"/>
      <c r="BND771" s="18"/>
      <c r="BNE771" s="18"/>
      <c r="BNF771" s="18"/>
      <c r="BNG771" s="18"/>
      <c r="BNH771" s="18"/>
      <c r="BNI771" s="18"/>
      <c r="BNJ771" s="18"/>
      <c r="BNK771" s="18"/>
      <c r="BNL771" s="18"/>
      <c r="BNM771" s="18"/>
    </row>
    <row r="772" spans="1680:1729" ht="13.2" x14ac:dyDescent="0.25">
      <c r="BLP772" s="18"/>
      <c r="BLQ772" s="18"/>
      <c r="BLR772" s="18"/>
      <c r="BLS772" s="18"/>
      <c r="BLT772" s="18"/>
      <c r="BLU772" s="18"/>
      <c r="BLV772" s="18"/>
      <c r="BLW772" s="18"/>
      <c r="BLX772" s="18"/>
      <c r="BLY772" s="18"/>
      <c r="BLZ772" s="18"/>
      <c r="BMA772" s="18"/>
      <c r="BMB772" s="18"/>
      <c r="BMC772" s="18"/>
      <c r="BMD772" s="18"/>
      <c r="BME772" s="18"/>
      <c r="BMF772" s="21"/>
      <c r="BMG772" s="18"/>
      <c r="BMH772" s="19"/>
      <c r="BMI772" s="18"/>
      <c r="BMJ772" s="18"/>
      <c r="BMK772" s="18"/>
      <c r="BML772" s="18"/>
      <c r="BMM772" s="18"/>
      <c r="BMN772" s="18"/>
      <c r="BMO772" s="18"/>
      <c r="BMP772" s="18" t="s">
        <v>167</v>
      </c>
      <c r="BMQ772" s="18"/>
      <c r="BMR772" s="18"/>
      <c r="BMS772" s="18"/>
      <c r="BMT772" s="18"/>
      <c r="BMU772" s="18"/>
      <c r="BMV772" s="18"/>
      <c r="BMW772" s="18"/>
      <c r="BMX772" s="18"/>
      <c r="BMY772" s="18"/>
      <c r="BMZ772" s="18"/>
      <c r="BNA772" s="18"/>
      <c r="BNB772" s="18"/>
      <c r="BNC772" s="18"/>
      <c r="BND772" s="18"/>
      <c r="BNE772" s="18"/>
      <c r="BNF772" s="18"/>
      <c r="BNG772" s="18"/>
      <c r="BNH772" s="18"/>
      <c r="BNI772" s="18"/>
      <c r="BNJ772" s="18"/>
      <c r="BNK772" s="18"/>
      <c r="BNL772" s="18"/>
      <c r="BNM772" s="18"/>
    </row>
    <row r="773" spans="1680:1729" ht="13.2" x14ac:dyDescent="0.25">
      <c r="BLP773" s="18"/>
      <c r="BLQ773" s="18"/>
      <c r="BLR773" s="18"/>
      <c r="BLS773" s="18"/>
      <c r="BLT773" s="18"/>
      <c r="BLU773" s="18"/>
      <c r="BLV773" s="18"/>
      <c r="BLW773" s="18"/>
      <c r="BLX773" s="18"/>
      <c r="BLY773" s="18"/>
      <c r="BLZ773" s="18"/>
      <c r="BMA773" s="18"/>
      <c r="BMB773" s="18"/>
      <c r="BMC773" s="18"/>
      <c r="BMD773" s="18"/>
      <c r="BME773" s="18"/>
      <c r="BMF773" s="21"/>
      <c r="BMG773" s="18"/>
      <c r="BMH773" s="19"/>
      <c r="BMI773" s="18"/>
      <c r="BMJ773" s="18"/>
      <c r="BMK773" s="18"/>
      <c r="BML773" s="18"/>
      <c r="BMM773" s="18"/>
      <c r="BMN773" s="18"/>
      <c r="BMO773" s="18"/>
      <c r="BMP773" s="18" t="s">
        <v>166</v>
      </c>
      <c r="BMQ773" s="18"/>
      <c r="BMR773" s="18"/>
      <c r="BMS773" s="18"/>
      <c r="BMT773" s="18"/>
      <c r="BMU773" s="18"/>
      <c r="BMV773" s="18"/>
      <c r="BMW773" s="18"/>
      <c r="BMX773" s="18"/>
      <c r="BMY773" s="18"/>
      <c r="BMZ773" s="18"/>
      <c r="BNA773" s="18"/>
      <c r="BNB773" s="18"/>
      <c r="BNC773" s="18"/>
      <c r="BND773" s="18"/>
      <c r="BNE773" s="18"/>
      <c r="BNF773" s="18"/>
      <c r="BNG773" s="18"/>
      <c r="BNH773" s="18"/>
      <c r="BNI773" s="18"/>
      <c r="BNJ773" s="18"/>
      <c r="BNK773" s="18"/>
      <c r="BNL773" s="18"/>
      <c r="BNM773" s="18"/>
    </row>
    <row r="774" spans="1680:1729" ht="13.2" x14ac:dyDescent="0.25">
      <c r="BLP774" s="18"/>
      <c r="BLQ774" s="18"/>
      <c r="BLR774" s="18"/>
      <c r="BLS774" s="18"/>
      <c r="BLT774" s="18"/>
      <c r="BLU774" s="18"/>
      <c r="BLV774" s="18"/>
      <c r="BLW774" s="18"/>
      <c r="BLX774" s="18"/>
      <c r="BLY774" s="18"/>
      <c r="BLZ774" s="18"/>
      <c r="BMA774" s="18"/>
      <c r="BMB774" s="18"/>
      <c r="BMC774" s="18"/>
      <c r="BMD774" s="18"/>
      <c r="BME774" s="18"/>
      <c r="BMF774" s="21"/>
      <c r="BMG774" s="18"/>
      <c r="BMH774" s="19"/>
      <c r="BMI774" s="18"/>
      <c r="BMJ774" s="18"/>
      <c r="BMK774" s="18"/>
      <c r="BML774" s="18"/>
      <c r="BMM774" s="18"/>
      <c r="BMN774" s="18"/>
      <c r="BMO774" s="18"/>
      <c r="BMP774" s="18" t="s">
        <v>165</v>
      </c>
      <c r="BMQ774" s="18"/>
      <c r="BMR774" s="18"/>
      <c r="BMS774" s="18"/>
      <c r="BMT774" s="18"/>
      <c r="BMU774" s="18"/>
      <c r="BMV774" s="18"/>
      <c r="BMW774" s="18"/>
      <c r="BMX774" s="18"/>
      <c r="BMY774" s="18"/>
      <c r="BMZ774" s="18"/>
      <c r="BNA774" s="18"/>
      <c r="BNB774" s="18"/>
      <c r="BNC774" s="18"/>
      <c r="BND774" s="18"/>
      <c r="BNE774" s="18"/>
      <c r="BNF774" s="18"/>
      <c r="BNG774" s="18"/>
      <c r="BNH774" s="18"/>
      <c r="BNI774" s="18"/>
      <c r="BNJ774" s="18"/>
      <c r="BNK774" s="18"/>
      <c r="BNL774" s="18"/>
      <c r="BNM774" s="18"/>
    </row>
    <row r="775" spans="1680:1729" ht="13.2" x14ac:dyDescent="0.25">
      <c r="BLP775" s="18"/>
      <c r="BLQ775" s="18"/>
      <c r="BLR775" s="18"/>
      <c r="BLS775" s="18"/>
      <c r="BLT775" s="18"/>
      <c r="BLU775" s="18"/>
      <c r="BLV775" s="18"/>
      <c r="BLW775" s="18"/>
      <c r="BLX775" s="18"/>
      <c r="BLY775" s="18"/>
      <c r="BLZ775" s="18"/>
      <c r="BMA775" s="18"/>
      <c r="BMB775" s="18"/>
      <c r="BMC775" s="18"/>
      <c r="BMD775" s="18"/>
      <c r="BME775" s="18"/>
      <c r="BMF775" s="21"/>
      <c r="BMG775" s="18"/>
      <c r="BMH775" s="19"/>
      <c r="BMI775" s="18"/>
      <c r="BMJ775" s="18"/>
      <c r="BMK775" s="18"/>
      <c r="BML775" s="18"/>
      <c r="BMM775" s="18"/>
      <c r="BMN775" s="18"/>
      <c r="BMO775" s="18"/>
      <c r="BMP775" s="18" t="s">
        <v>164</v>
      </c>
      <c r="BMQ775" s="18"/>
      <c r="BMR775" s="18"/>
      <c r="BMS775" s="18"/>
      <c r="BMT775" s="18"/>
      <c r="BMU775" s="18"/>
      <c r="BMV775" s="18"/>
      <c r="BMW775" s="18"/>
      <c r="BMX775" s="18"/>
      <c r="BMY775" s="18"/>
      <c r="BMZ775" s="18"/>
      <c r="BNA775" s="18"/>
      <c r="BNB775" s="18"/>
      <c r="BNC775" s="18"/>
      <c r="BND775" s="18"/>
      <c r="BNE775" s="18"/>
      <c r="BNF775" s="18"/>
      <c r="BNG775" s="18"/>
      <c r="BNH775" s="18"/>
      <c r="BNI775" s="18"/>
      <c r="BNJ775" s="18"/>
      <c r="BNK775" s="18"/>
      <c r="BNL775" s="18"/>
      <c r="BNM775" s="18"/>
    </row>
    <row r="776" spans="1680:1729" ht="13.2" x14ac:dyDescent="0.25">
      <c r="BLP776" s="18"/>
      <c r="BLQ776" s="18"/>
      <c r="BLR776" s="18"/>
      <c r="BLS776" s="18"/>
      <c r="BLT776" s="18"/>
      <c r="BLU776" s="18"/>
      <c r="BLV776" s="18"/>
      <c r="BLW776" s="18"/>
      <c r="BLX776" s="18"/>
      <c r="BLY776" s="18"/>
      <c r="BLZ776" s="18"/>
      <c r="BMA776" s="18"/>
      <c r="BMB776" s="18"/>
      <c r="BMC776" s="18"/>
      <c r="BMD776" s="18"/>
      <c r="BME776" s="18"/>
      <c r="BMF776" s="21"/>
      <c r="BMG776" s="18"/>
      <c r="BMH776" s="19"/>
      <c r="BMI776" s="18"/>
      <c r="BMJ776" s="18"/>
      <c r="BMK776" s="18"/>
      <c r="BML776" s="18"/>
      <c r="BMM776" s="18"/>
      <c r="BMN776" s="18"/>
      <c r="BMO776" s="18"/>
      <c r="BMP776" s="18" t="s">
        <v>163</v>
      </c>
      <c r="BMQ776" s="18"/>
      <c r="BMR776" s="18"/>
      <c r="BMS776" s="18"/>
      <c r="BMT776" s="18"/>
      <c r="BMU776" s="18"/>
      <c r="BMV776" s="18"/>
      <c r="BMW776" s="18"/>
      <c r="BMX776" s="18"/>
      <c r="BMY776" s="18"/>
      <c r="BMZ776" s="18"/>
      <c r="BNA776" s="18"/>
      <c r="BNB776" s="18"/>
      <c r="BNC776" s="18"/>
      <c r="BND776" s="18"/>
      <c r="BNE776" s="18"/>
      <c r="BNF776" s="18"/>
      <c r="BNG776" s="18"/>
      <c r="BNH776" s="18"/>
      <c r="BNI776" s="18"/>
      <c r="BNJ776" s="18"/>
      <c r="BNK776" s="18"/>
      <c r="BNL776" s="18"/>
      <c r="BNM776" s="18"/>
    </row>
    <row r="777" spans="1680:1729" ht="13.2" x14ac:dyDescent="0.25">
      <c r="BLP777" s="18"/>
      <c r="BLQ777" s="18"/>
      <c r="BLR777" s="18"/>
      <c r="BLS777" s="18"/>
      <c r="BLT777" s="18"/>
      <c r="BLU777" s="18"/>
      <c r="BLV777" s="18"/>
      <c r="BLW777" s="18"/>
      <c r="BLX777" s="18"/>
      <c r="BLY777" s="18"/>
      <c r="BLZ777" s="18"/>
      <c r="BMA777" s="18"/>
      <c r="BMB777" s="18"/>
      <c r="BMC777" s="18"/>
      <c r="BMD777" s="18"/>
      <c r="BME777" s="18"/>
      <c r="BMF777" s="21"/>
      <c r="BMG777" s="18"/>
      <c r="BMH777" s="19"/>
      <c r="BMI777" s="18"/>
      <c r="BMJ777" s="18"/>
      <c r="BMK777" s="18"/>
      <c r="BML777" s="18"/>
      <c r="BMM777" s="18"/>
      <c r="BMN777" s="18"/>
      <c r="BMO777" s="18"/>
      <c r="BMP777" s="18"/>
      <c r="BMQ777" s="18"/>
      <c r="BMR777" s="18"/>
      <c r="BMS777" s="18"/>
      <c r="BMT777" s="18"/>
      <c r="BMU777" s="18"/>
      <c r="BMV777" s="18"/>
      <c r="BMW777" s="18"/>
      <c r="BMX777" s="18"/>
      <c r="BMY777" s="18"/>
      <c r="BMZ777" s="18"/>
      <c r="BNA777" s="18"/>
      <c r="BNB777" s="18"/>
      <c r="BNC777" s="18"/>
      <c r="BND777" s="18"/>
      <c r="BNE777" s="18"/>
      <c r="BNF777" s="18"/>
      <c r="BNG777" s="18"/>
      <c r="BNH777" s="18"/>
      <c r="BNI777" s="18"/>
      <c r="BNJ777" s="18"/>
      <c r="BNK777" s="18"/>
      <c r="BNL777" s="18"/>
      <c r="BNM777" s="18"/>
    </row>
    <row r="778" spans="1680:1729" ht="13.2" x14ac:dyDescent="0.25">
      <c r="BLP778" s="18"/>
      <c r="BLQ778" s="18"/>
      <c r="BLR778" s="18"/>
      <c r="BLS778" s="18"/>
      <c r="BLT778" s="18"/>
      <c r="BLU778" s="18"/>
      <c r="BLV778" s="18"/>
      <c r="BLW778" s="18"/>
      <c r="BLX778" s="18"/>
      <c r="BLY778" s="18"/>
      <c r="BLZ778" s="18"/>
      <c r="BMA778" s="18"/>
      <c r="BMB778" s="18"/>
      <c r="BMC778" s="18"/>
      <c r="BMD778" s="18"/>
      <c r="BME778" s="18"/>
      <c r="BMF778" s="21"/>
      <c r="BMG778" s="18"/>
      <c r="BMH778" s="19"/>
      <c r="BMI778" s="18"/>
      <c r="BMJ778" s="18"/>
      <c r="BMK778" s="18"/>
      <c r="BML778" s="18"/>
      <c r="BMM778" s="18"/>
      <c r="BMN778" s="18"/>
      <c r="BMO778" s="18"/>
      <c r="BMP778" s="18"/>
      <c r="BMQ778" s="18"/>
      <c r="BMR778" s="18"/>
      <c r="BMS778" s="18"/>
      <c r="BMT778" s="18"/>
      <c r="BMU778" s="18"/>
      <c r="BMV778" s="18"/>
      <c r="BMW778" s="18"/>
      <c r="BMX778" s="18"/>
      <c r="BMY778" s="18"/>
      <c r="BMZ778" s="18"/>
      <c r="BNA778" s="18"/>
      <c r="BNB778" s="18"/>
      <c r="BNC778" s="18"/>
      <c r="BND778" s="18"/>
      <c r="BNE778" s="18"/>
      <c r="BNF778" s="18"/>
      <c r="BNG778" s="18"/>
      <c r="BNH778" s="18"/>
      <c r="BNI778" s="18"/>
      <c r="BNJ778" s="18"/>
      <c r="BNK778" s="18"/>
      <c r="BNL778" s="18"/>
      <c r="BNM778" s="18"/>
    </row>
    <row r="779" spans="1680:1729" ht="13.2" x14ac:dyDescent="0.25">
      <c r="BLP779" s="18"/>
      <c r="BLQ779" s="18"/>
      <c r="BLR779" s="18"/>
      <c r="BLS779" s="18"/>
      <c r="BLT779" s="18"/>
      <c r="BLU779" s="18"/>
      <c r="BLV779" s="18"/>
      <c r="BLW779" s="18"/>
      <c r="BLX779" s="18"/>
      <c r="BLY779" s="18"/>
      <c r="BLZ779" s="18"/>
      <c r="BMA779" s="18"/>
      <c r="BMB779" s="18"/>
      <c r="BMC779" s="18"/>
      <c r="BMD779" s="18"/>
      <c r="BME779" s="18"/>
      <c r="BMF779" s="21"/>
      <c r="BMG779" s="18"/>
      <c r="BMH779" s="19"/>
      <c r="BMI779" s="18"/>
      <c r="BMJ779" s="18"/>
      <c r="BMK779" s="18"/>
      <c r="BML779" s="18"/>
      <c r="BMM779" s="18"/>
      <c r="BMN779" s="18"/>
      <c r="BMO779" s="18"/>
      <c r="BMP779" s="18"/>
      <c r="BMQ779" s="18"/>
      <c r="BMR779" s="18"/>
      <c r="BMS779" s="18"/>
      <c r="BMT779" s="18"/>
      <c r="BMU779" s="18"/>
      <c r="BMV779" s="18"/>
      <c r="BMW779" s="18"/>
      <c r="BMX779" s="18"/>
      <c r="BMY779" s="18"/>
      <c r="BMZ779" s="18"/>
      <c r="BNA779" s="18"/>
      <c r="BNB779" s="18"/>
      <c r="BNC779" s="18"/>
      <c r="BND779" s="18"/>
      <c r="BNE779" s="18"/>
      <c r="BNF779" s="18"/>
      <c r="BNG779" s="18"/>
      <c r="BNH779" s="18"/>
      <c r="BNI779" s="18"/>
      <c r="BNJ779" s="18"/>
      <c r="BNK779" s="18"/>
      <c r="BNL779" s="18"/>
      <c r="BNM779" s="18"/>
    </row>
    <row r="780" spans="1680:1729" ht="14.4" x14ac:dyDescent="0.25">
      <c r="BLP780" s="18"/>
      <c r="BLQ780" s="18"/>
      <c r="BLR780" s="18"/>
      <c r="BLS780" s="18"/>
      <c r="BLT780" s="18"/>
      <c r="BLU780" s="18"/>
      <c r="BLV780" s="18"/>
      <c r="BLW780" s="18"/>
      <c r="BLX780" s="18"/>
      <c r="BLY780" s="18"/>
      <c r="BLZ780" s="18"/>
      <c r="BMA780" s="18"/>
      <c r="BMB780" s="18"/>
      <c r="BMC780" s="18"/>
      <c r="BMD780" s="18"/>
      <c r="BME780" s="18"/>
      <c r="BMF780" s="21"/>
      <c r="BMG780" s="18"/>
      <c r="BMH780" s="19"/>
      <c r="BMI780" s="18"/>
      <c r="BMJ780" s="18"/>
      <c r="BMK780" s="18"/>
      <c r="BML780" s="18"/>
      <c r="BMM780" s="18"/>
      <c r="BMN780" s="18"/>
      <c r="BMO780" s="18"/>
      <c r="BMP780" s="18"/>
      <c r="BMQ780" s="18"/>
      <c r="BMR780" s="31" t="s">
        <v>52</v>
      </c>
      <c r="BMS780" s="18"/>
      <c r="BMT780" s="18"/>
      <c r="BMU780" s="18"/>
      <c r="BMV780" s="18"/>
      <c r="BMW780" s="18"/>
      <c r="BMX780" s="18"/>
      <c r="BMY780" s="18"/>
      <c r="BMZ780" s="18"/>
      <c r="BNA780" s="18"/>
      <c r="BNB780" s="18"/>
      <c r="BNC780" s="18"/>
      <c r="BND780" s="18"/>
      <c r="BNE780" s="18"/>
      <c r="BNF780" s="18"/>
      <c r="BNG780" s="18"/>
      <c r="BNH780" s="18"/>
      <c r="BNI780" s="18"/>
      <c r="BNJ780" s="18"/>
      <c r="BNK780" s="18"/>
      <c r="BNL780" s="18"/>
      <c r="BNM780" s="18"/>
    </row>
    <row r="781" spans="1680:1729" ht="13.2" x14ac:dyDescent="0.25">
      <c r="BLP781" s="18"/>
      <c r="BLQ781" s="18"/>
      <c r="BLR781" s="18"/>
      <c r="BLS781" s="18"/>
      <c r="BLT781" s="18"/>
      <c r="BLU781" s="18"/>
      <c r="BLV781" s="18"/>
      <c r="BLW781" s="18"/>
      <c r="BLX781" s="18"/>
      <c r="BLY781" s="18"/>
      <c r="BLZ781" s="18"/>
      <c r="BMA781" s="18"/>
      <c r="BMB781" s="18"/>
      <c r="BMC781" s="18"/>
      <c r="BMD781" s="18"/>
      <c r="BME781" s="18"/>
      <c r="BMF781" s="21"/>
      <c r="BMG781" s="18"/>
      <c r="BMH781" s="19"/>
      <c r="BMI781" s="18"/>
      <c r="BMJ781" s="18"/>
      <c r="BMK781" s="18"/>
      <c r="BML781" s="18"/>
      <c r="BMM781" s="18"/>
      <c r="BMN781" s="18"/>
      <c r="BMO781" s="18"/>
      <c r="BMP781" s="18"/>
      <c r="BMQ781" s="18"/>
      <c r="BMR781" s="22" t="s">
        <v>26</v>
      </c>
      <c r="BMS781" s="18"/>
      <c r="BMT781" s="18"/>
      <c r="BMU781" s="18"/>
      <c r="BMV781" s="18"/>
      <c r="BMW781" s="18"/>
      <c r="BMX781" s="18"/>
      <c r="BMY781" s="18"/>
      <c r="BMZ781" s="18"/>
      <c r="BNA781" s="18"/>
      <c r="BNB781" s="18"/>
      <c r="BNC781" s="18"/>
      <c r="BND781" s="18"/>
      <c r="BNE781" s="18"/>
      <c r="BNF781" s="18"/>
      <c r="BNG781" s="18"/>
      <c r="BNH781" s="18"/>
      <c r="BNI781" s="18"/>
      <c r="BNJ781" s="18"/>
      <c r="BNK781" s="18"/>
      <c r="BNL781" s="18"/>
      <c r="BNM781" s="18"/>
    </row>
    <row r="782" spans="1680:1729" ht="13.2" x14ac:dyDescent="0.25">
      <c r="BLP782" s="18"/>
      <c r="BLQ782" s="18"/>
      <c r="BLR782" s="18"/>
      <c r="BLS782" s="18"/>
      <c r="BLT782" s="18"/>
      <c r="BLU782" s="18"/>
      <c r="BLV782" s="18"/>
      <c r="BLW782" s="18"/>
      <c r="BLX782" s="18"/>
      <c r="BLY782" s="18"/>
      <c r="BLZ782" s="18"/>
      <c r="BMA782" s="18"/>
      <c r="BMB782" s="18"/>
      <c r="BMC782" s="18"/>
      <c r="BMD782" s="18"/>
      <c r="BME782" s="18"/>
      <c r="BMF782" s="21"/>
      <c r="BMG782" s="18"/>
      <c r="BMH782" s="19"/>
      <c r="BMI782" s="18"/>
      <c r="BMJ782" s="18"/>
      <c r="BMK782" s="18"/>
      <c r="BML782" s="18"/>
      <c r="BMM782" s="18"/>
      <c r="BMN782" s="18"/>
      <c r="BMO782" s="18"/>
      <c r="BMP782" s="18"/>
      <c r="BMQ782" s="18"/>
      <c r="BMR782" s="22" t="s">
        <v>24</v>
      </c>
      <c r="BMS782" s="18"/>
      <c r="BMT782" s="18"/>
      <c r="BMU782" s="18"/>
      <c r="BMV782" s="18"/>
      <c r="BMW782" s="18"/>
      <c r="BMX782" s="18"/>
      <c r="BMY782" s="18"/>
      <c r="BMZ782" s="18"/>
      <c r="BNA782" s="18"/>
      <c r="BNB782" s="18"/>
      <c r="BNC782" s="18"/>
      <c r="BND782" s="18"/>
      <c r="BNE782" s="18"/>
      <c r="BNF782" s="18"/>
      <c r="BNG782" s="18"/>
      <c r="BNH782" s="18"/>
      <c r="BNI782" s="18"/>
      <c r="BNJ782" s="18"/>
      <c r="BNK782" s="18"/>
      <c r="BNL782" s="18"/>
      <c r="BNM782" s="18"/>
    </row>
    <row r="783" spans="1680:1729" ht="13.2" x14ac:dyDescent="0.25">
      <c r="BLP783" s="18"/>
      <c r="BLQ783" s="18"/>
      <c r="BLR783" s="18"/>
      <c r="BLS783" s="18"/>
      <c r="BLT783" s="18"/>
      <c r="BLU783" s="18"/>
      <c r="BLV783" s="18"/>
      <c r="BLW783" s="18"/>
      <c r="BLX783" s="18"/>
      <c r="BLY783" s="18"/>
      <c r="BLZ783" s="18"/>
      <c r="BMA783" s="18"/>
      <c r="BMB783" s="18"/>
      <c r="BMC783" s="18"/>
      <c r="BMD783" s="18"/>
      <c r="BME783" s="18"/>
      <c r="BMF783" s="21"/>
      <c r="BMG783" s="18"/>
      <c r="BMH783" s="19"/>
      <c r="BMI783" s="18"/>
      <c r="BMJ783" s="18"/>
      <c r="BMK783" s="18"/>
      <c r="BML783" s="18"/>
      <c r="BMM783" s="18"/>
      <c r="BMN783" s="18"/>
      <c r="BMO783" s="18"/>
      <c r="BMP783" s="18"/>
      <c r="BMQ783" s="18"/>
      <c r="BMR783" s="22" t="s">
        <v>22</v>
      </c>
      <c r="BMS783" s="18"/>
      <c r="BMT783" s="18"/>
      <c r="BMU783" s="18"/>
      <c r="BMV783" s="18"/>
      <c r="BMW783" s="18"/>
      <c r="BMX783" s="18"/>
      <c r="BMY783" s="18"/>
      <c r="BMZ783" s="18"/>
      <c r="BNA783" s="18"/>
      <c r="BNB783" s="18"/>
      <c r="BNC783" s="18"/>
      <c r="BND783" s="18"/>
      <c r="BNE783" s="18"/>
      <c r="BNF783" s="18"/>
      <c r="BNG783" s="18"/>
      <c r="BNH783" s="18"/>
      <c r="BNI783" s="18"/>
      <c r="BNJ783" s="18"/>
      <c r="BNK783" s="18"/>
      <c r="BNL783" s="18"/>
      <c r="BNM783" s="18"/>
    </row>
    <row r="784" spans="1680:1729" ht="13.2" x14ac:dyDescent="0.25">
      <c r="BLP784" s="18"/>
      <c r="BLQ784" s="18"/>
      <c r="BLR784" s="18"/>
      <c r="BLS784" s="18"/>
      <c r="BLT784" s="18"/>
      <c r="BLU784" s="18"/>
      <c r="BLV784" s="18"/>
      <c r="BLW784" s="18"/>
      <c r="BLX784" s="18"/>
      <c r="BLY784" s="18"/>
      <c r="BLZ784" s="18"/>
      <c r="BMA784" s="18"/>
      <c r="BMB784" s="18"/>
      <c r="BMC784" s="18"/>
      <c r="BMD784" s="18"/>
      <c r="BME784" s="18"/>
      <c r="BMF784" s="21"/>
      <c r="BMG784" s="18"/>
      <c r="BMH784" s="19"/>
      <c r="BMI784" s="18"/>
      <c r="BMJ784" s="18"/>
      <c r="BMK784" s="18"/>
      <c r="BML784" s="18"/>
      <c r="BMM784" s="18"/>
      <c r="BMN784" s="18"/>
      <c r="BMO784" s="18"/>
      <c r="BMP784" s="18"/>
      <c r="BMQ784" s="18"/>
      <c r="BMR784" s="22" t="s">
        <v>20</v>
      </c>
      <c r="BMS784" s="18"/>
      <c r="BMT784" s="22"/>
      <c r="BMU784" s="18"/>
      <c r="BMV784" s="18"/>
      <c r="BMW784" s="18"/>
      <c r="BMX784" s="18"/>
      <c r="BMY784" s="18"/>
      <c r="BMZ784" s="18"/>
      <c r="BNA784" s="18"/>
      <c r="BNB784" s="18"/>
      <c r="BNC784" s="18"/>
      <c r="BND784" s="18"/>
      <c r="BNE784" s="18"/>
      <c r="BNF784" s="18"/>
      <c r="BNG784" s="18"/>
      <c r="BNH784" s="18"/>
      <c r="BNI784" s="18"/>
      <c r="BNJ784" s="18"/>
      <c r="BNK784" s="18"/>
      <c r="BNL784" s="18"/>
      <c r="BNM784" s="18"/>
    </row>
    <row r="785" spans="1680:1729" ht="13.2" x14ac:dyDescent="0.25">
      <c r="BLP785" s="18"/>
      <c r="BLQ785" s="18"/>
      <c r="BLR785" s="18"/>
      <c r="BLS785" s="18"/>
      <c r="BLT785" s="18"/>
      <c r="BLU785" s="18"/>
      <c r="BLV785" s="18"/>
      <c r="BLW785" s="18"/>
      <c r="BLX785" s="18"/>
      <c r="BLY785" s="18"/>
      <c r="BLZ785" s="18"/>
      <c r="BMA785" s="18"/>
      <c r="BMB785" s="18"/>
      <c r="BMC785" s="18"/>
      <c r="BMD785" s="18"/>
      <c r="BME785" s="18"/>
      <c r="BMF785" s="21"/>
      <c r="BMG785" s="18"/>
      <c r="BMH785" s="19"/>
      <c r="BMI785" s="18"/>
      <c r="BMJ785" s="18"/>
      <c r="BMK785" s="18"/>
      <c r="BML785" s="18"/>
      <c r="BMM785" s="18"/>
      <c r="BMN785" s="18"/>
      <c r="BMO785" s="18"/>
      <c r="BMP785" s="18"/>
      <c r="BMQ785" s="18"/>
      <c r="BMR785" s="22" t="s">
        <v>18</v>
      </c>
      <c r="BMS785" s="18"/>
      <c r="BMT785" s="18"/>
      <c r="BMU785" s="18"/>
      <c r="BMV785" s="18"/>
      <c r="BMW785" s="18"/>
      <c r="BMX785" s="18"/>
      <c r="BMY785" s="18"/>
      <c r="BMZ785" s="18"/>
      <c r="BNA785" s="18"/>
      <c r="BNB785" s="18"/>
      <c r="BNC785" s="18"/>
      <c r="BND785" s="18"/>
      <c r="BNE785" s="18"/>
      <c r="BNF785" s="18"/>
      <c r="BNG785" s="18"/>
      <c r="BNH785" s="18"/>
      <c r="BNI785" s="18"/>
      <c r="BNJ785" s="18"/>
      <c r="BNK785" s="18"/>
      <c r="BNL785" s="18"/>
      <c r="BNM785" s="18"/>
    </row>
    <row r="786" spans="1680:1729" ht="13.2" x14ac:dyDescent="0.25">
      <c r="BLP786" s="18"/>
      <c r="BLQ786" s="18"/>
      <c r="BLR786" s="18"/>
      <c r="BLS786" s="18"/>
      <c r="BLT786" s="18"/>
      <c r="BLU786" s="18"/>
      <c r="BLV786" s="18"/>
      <c r="BLW786" s="18"/>
      <c r="BLX786" s="18"/>
      <c r="BLY786" s="18"/>
      <c r="BLZ786" s="18"/>
      <c r="BMA786" s="18"/>
      <c r="BMB786" s="18"/>
      <c r="BMC786" s="18"/>
      <c r="BMD786" s="18"/>
      <c r="BME786" s="18"/>
      <c r="BMF786" s="21"/>
      <c r="BMG786" s="18"/>
      <c r="BMH786" s="19"/>
      <c r="BMI786" s="18"/>
      <c r="BMJ786" s="18"/>
      <c r="BMK786" s="18"/>
      <c r="BML786" s="18"/>
      <c r="BMM786" s="18"/>
      <c r="BMN786" s="18"/>
      <c r="BMO786" s="18"/>
      <c r="BMP786" s="18"/>
      <c r="BMQ786" s="18"/>
      <c r="BMR786" s="22"/>
      <c r="BMS786" s="18"/>
      <c r="BMT786" s="18"/>
      <c r="BMU786" s="18"/>
      <c r="BMV786" s="18"/>
      <c r="BMW786" s="18"/>
      <c r="BMX786" s="18"/>
      <c r="BMY786" s="18"/>
      <c r="BMZ786" s="18"/>
      <c r="BNA786" s="18"/>
      <c r="BNB786" s="18"/>
      <c r="BNC786" s="18"/>
      <c r="BND786" s="18"/>
      <c r="BNE786" s="18"/>
      <c r="BNF786" s="18"/>
      <c r="BNG786" s="18"/>
      <c r="BNH786" s="18"/>
      <c r="BNI786" s="18"/>
      <c r="BNJ786" s="18"/>
      <c r="BNK786" s="18"/>
      <c r="BNL786" s="18"/>
      <c r="BNM786" s="18"/>
    </row>
    <row r="787" spans="1680:1729" ht="14.4" x14ac:dyDescent="0.25">
      <c r="BLP787" s="18"/>
      <c r="BLQ787" s="18"/>
      <c r="BLR787" s="18"/>
      <c r="BLS787" s="18"/>
      <c r="BLT787" s="18"/>
      <c r="BLU787" s="18"/>
      <c r="BLV787" s="18"/>
      <c r="BLW787" s="18"/>
      <c r="BLX787" s="18"/>
      <c r="BLY787" s="18"/>
      <c r="BLZ787" s="18"/>
      <c r="BMA787" s="18"/>
      <c r="BMB787" s="18"/>
      <c r="BMC787" s="18"/>
      <c r="BMD787" s="18"/>
      <c r="BME787" s="18"/>
      <c r="BMF787" s="21"/>
      <c r="BMG787" s="18"/>
      <c r="BMH787" s="19"/>
      <c r="BMI787" s="18"/>
      <c r="BMJ787" s="18"/>
      <c r="BMK787" s="18"/>
      <c r="BML787" s="18"/>
      <c r="BMM787" s="18"/>
      <c r="BMN787" s="18"/>
      <c r="BMO787" s="18"/>
      <c r="BMP787" s="18"/>
      <c r="BMQ787" s="18"/>
      <c r="BMR787" s="22"/>
      <c r="BMS787" s="18"/>
      <c r="BMT787" s="31" t="s">
        <v>51</v>
      </c>
      <c r="BMU787" s="18"/>
      <c r="BMV787" s="18"/>
      <c r="BMW787" s="18"/>
      <c r="BMX787" s="18"/>
      <c r="BMY787" s="18"/>
      <c r="BMZ787" s="18"/>
      <c r="BNA787" s="18"/>
      <c r="BNB787" s="18"/>
      <c r="BNC787" s="18"/>
      <c r="BND787" s="18"/>
      <c r="BNE787" s="18"/>
      <c r="BNF787" s="18"/>
      <c r="BNG787" s="18"/>
      <c r="BNH787" s="18"/>
      <c r="BNI787" s="18"/>
      <c r="BNJ787" s="18"/>
      <c r="BNK787" s="18"/>
      <c r="BNL787" s="18"/>
      <c r="BNM787" s="18"/>
    </row>
    <row r="788" spans="1680:1729" ht="13.2" x14ac:dyDescent="0.25">
      <c r="BLP788" s="18"/>
      <c r="BLQ788" s="18"/>
      <c r="BLR788" s="18"/>
      <c r="BLS788" s="18"/>
      <c r="BLT788" s="18"/>
      <c r="BLU788" s="18"/>
      <c r="BLV788" s="18"/>
      <c r="BLW788" s="18"/>
      <c r="BLX788" s="18"/>
      <c r="BLY788" s="18"/>
      <c r="BLZ788" s="18"/>
      <c r="BMA788" s="18"/>
      <c r="BMB788" s="18"/>
      <c r="BMC788" s="18"/>
      <c r="BMD788" s="18"/>
      <c r="BME788" s="18"/>
      <c r="BMF788" s="21"/>
      <c r="BMG788" s="18"/>
      <c r="BMH788" s="19"/>
      <c r="BMI788" s="18"/>
      <c r="BMJ788" s="18"/>
      <c r="BMK788" s="18"/>
      <c r="BML788" s="18"/>
      <c r="BMM788" s="18"/>
      <c r="BMN788" s="18"/>
      <c r="BMO788" s="18"/>
      <c r="BMP788" s="18"/>
      <c r="BMQ788" s="18"/>
      <c r="BMR788" s="22"/>
      <c r="BMS788" s="18"/>
      <c r="BMT788" s="22" t="s">
        <v>28</v>
      </c>
      <c r="BMU788" s="18"/>
      <c r="BMV788" s="18"/>
      <c r="BMW788" s="18"/>
      <c r="BMX788" s="18"/>
      <c r="BMY788" s="18"/>
      <c r="BMZ788" s="18"/>
      <c r="BNA788" s="18"/>
      <c r="BNB788" s="18"/>
      <c r="BNC788" s="18"/>
      <c r="BND788" s="18"/>
      <c r="BNE788" s="18"/>
      <c r="BNF788" s="18"/>
      <c r="BNG788" s="18"/>
      <c r="BNH788" s="18"/>
      <c r="BNI788" s="18"/>
      <c r="BNJ788" s="18"/>
      <c r="BNK788" s="18"/>
      <c r="BNL788" s="18"/>
      <c r="BNM788" s="18"/>
    </row>
    <row r="789" spans="1680:1729" ht="13.2" x14ac:dyDescent="0.25">
      <c r="BLP789" s="18"/>
      <c r="BLQ789" s="18"/>
      <c r="BLR789" s="18"/>
      <c r="BLS789" s="18"/>
      <c r="BLT789" s="19"/>
      <c r="BLU789" s="18"/>
      <c r="BLV789" s="18"/>
      <c r="BLW789" s="18"/>
      <c r="BLX789" s="18"/>
      <c r="BLY789" s="18"/>
      <c r="BLZ789" s="18"/>
      <c r="BMA789" s="18"/>
      <c r="BMB789" s="18"/>
      <c r="BMC789" s="18"/>
      <c r="BMD789" s="18"/>
      <c r="BME789" s="18"/>
      <c r="BMF789" s="21"/>
      <c r="BMG789" s="18"/>
      <c r="BMH789" s="19"/>
      <c r="BMI789" s="18"/>
      <c r="BMJ789" s="18"/>
      <c r="BMK789" s="18"/>
      <c r="BML789" s="18"/>
      <c r="BMM789" s="18"/>
      <c r="BMN789" s="18"/>
      <c r="BMO789" s="18"/>
      <c r="BMP789" s="18"/>
      <c r="BMQ789" s="18"/>
      <c r="BMR789" s="22"/>
      <c r="BMS789" s="18"/>
      <c r="BMT789" s="22" t="s">
        <v>29</v>
      </c>
      <c r="BMU789" s="18"/>
      <c r="BMV789" s="18"/>
      <c r="BMW789" s="18"/>
      <c r="BMX789" s="18"/>
      <c r="BMY789" s="18"/>
      <c r="BMZ789" s="18"/>
      <c r="BNA789" s="18"/>
      <c r="BNB789" s="18"/>
      <c r="BNC789" s="18"/>
      <c r="BND789" s="18"/>
      <c r="BNE789" s="18"/>
      <c r="BNF789" s="18"/>
      <c r="BNG789" s="18"/>
      <c r="BNH789" s="18"/>
      <c r="BNI789" s="18"/>
      <c r="BNJ789" s="18"/>
      <c r="BNK789" s="18"/>
      <c r="BNL789" s="18"/>
      <c r="BNM789" s="18"/>
    </row>
    <row r="790" spans="1680:1729" ht="13.2" x14ac:dyDescent="0.25">
      <c r="BLP790" s="18"/>
      <c r="BLQ790" s="18"/>
      <c r="BLR790" s="18"/>
      <c r="BLS790" s="18"/>
      <c r="BLT790" s="18"/>
      <c r="BLU790" s="18"/>
      <c r="BLV790" s="18"/>
      <c r="BLW790" s="18"/>
      <c r="BLX790" s="18"/>
      <c r="BLY790" s="18"/>
      <c r="BLZ790" s="18"/>
      <c r="BMA790" s="18"/>
      <c r="BMB790" s="18"/>
      <c r="BMC790" s="18"/>
      <c r="BMD790" s="18"/>
      <c r="BME790" s="18"/>
      <c r="BMF790" s="21"/>
      <c r="BMG790" s="18"/>
      <c r="BMH790" s="19"/>
      <c r="BMI790" s="18"/>
      <c r="BMJ790" s="18"/>
      <c r="BMK790" s="18"/>
      <c r="BML790" s="18"/>
      <c r="BMM790" s="18"/>
      <c r="BMN790" s="18"/>
      <c r="BMO790" s="18"/>
      <c r="BMP790" s="18"/>
      <c r="BMQ790" s="18"/>
      <c r="BMR790" s="22"/>
      <c r="BMS790" s="18"/>
      <c r="BMT790" s="22" t="s">
        <v>30</v>
      </c>
      <c r="BMU790" s="18"/>
      <c r="BMV790" s="18"/>
      <c r="BMW790" s="18"/>
      <c r="BMX790" s="18"/>
      <c r="BMY790" s="18"/>
      <c r="BMZ790" s="18"/>
      <c r="BNA790" s="18"/>
      <c r="BNB790" s="18"/>
      <c r="BNC790" s="18"/>
      <c r="BND790" s="18"/>
      <c r="BNE790" s="18"/>
      <c r="BNF790" s="18"/>
      <c r="BNG790" s="18"/>
      <c r="BNH790" s="18"/>
      <c r="BNI790" s="18"/>
      <c r="BNJ790" s="18"/>
      <c r="BNK790" s="18"/>
      <c r="BNL790" s="18"/>
      <c r="BNM790" s="18"/>
    </row>
    <row r="791" spans="1680:1729" ht="13.2" x14ac:dyDescent="0.25">
      <c r="BLP791" s="18"/>
      <c r="BLQ791" s="18"/>
      <c r="BLR791" s="18"/>
      <c r="BLS791" s="18"/>
      <c r="BLT791" s="18"/>
      <c r="BLU791" s="18"/>
      <c r="BLV791" s="18"/>
      <c r="BLW791" s="18"/>
      <c r="BLX791" s="18"/>
      <c r="BLY791" s="18"/>
      <c r="BLZ791" s="18"/>
      <c r="BMA791" s="18"/>
      <c r="BMB791" s="18"/>
      <c r="BMC791" s="18"/>
      <c r="BMD791" s="18"/>
      <c r="BME791" s="18"/>
      <c r="BMF791" s="21"/>
      <c r="BMG791" s="18"/>
      <c r="BMH791" s="19"/>
      <c r="BMI791" s="18"/>
      <c r="BMJ791" s="18"/>
      <c r="BMK791" s="18"/>
      <c r="BML791" s="18"/>
      <c r="BMM791" s="18"/>
      <c r="BMN791" s="18"/>
      <c r="BMO791" s="18"/>
      <c r="BMP791" s="18"/>
      <c r="BMQ791" s="18"/>
      <c r="BMR791" s="22"/>
      <c r="BMS791" s="18"/>
      <c r="BMT791" s="22" t="s">
        <v>31</v>
      </c>
      <c r="BMU791" s="18"/>
      <c r="BMV791" s="18"/>
      <c r="BMW791" s="18"/>
      <c r="BMX791" s="18"/>
      <c r="BMY791" s="18"/>
      <c r="BMZ791" s="18"/>
      <c r="BNA791" s="18"/>
      <c r="BNB791" s="18"/>
      <c r="BNC791" s="18"/>
      <c r="BND791" s="18"/>
      <c r="BNE791" s="18"/>
      <c r="BNF791" s="18"/>
      <c r="BNG791" s="18"/>
      <c r="BNH791" s="18"/>
      <c r="BNI791" s="18"/>
      <c r="BNJ791" s="18"/>
      <c r="BNK791" s="18"/>
      <c r="BNL791" s="18"/>
      <c r="BNM791" s="18"/>
    </row>
    <row r="792" spans="1680:1729" ht="13.2" x14ac:dyDescent="0.25">
      <c r="BLP792" s="18"/>
      <c r="BLQ792" s="18"/>
      <c r="BLR792" s="18"/>
      <c r="BLS792" s="18"/>
      <c r="BLT792" s="18"/>
      <c r="BLU792" s="18"/>
      <c r="BLV792" s="18"/>
      <c r="BLW792" s="18"/>
      <c r="BLX792" s="18"/>
      <c r="BLY792" s="18"/>
      <c r="BLZ792" s="18"/>
      <c r="BMA792" s="18"/>
      <c r="BMB792" s="18"/>
      <c r="BMC792" s="18"/>
      <c r="BMD792" s="18"/>
      <c r="BME792" s="18"/>
      <c r="BMF792" s="21"/>
      <c r="BMG792" s="18"/>
      <c r="BMH792" s="19"/>
      <c r="BMI792" s="18"/>
      <c r="BMJ792" s="18"/>
      <c r="BMK792" s="18"/>
      <c r="BML792" s="18"/>
      <c r="BMM792" s="18"/>
      <c r="BMN792" s="18"/>
      <c r="BMO792" s="18"/>
      <c r="BMP792" s="18"/>
      <c r="BMQ792" s="18"/>
      <c r="BMR792" s="22"/>
      <c r="BMS792" s="18"/>
      <c r="BMT792" s="22" t="s">
        <v>32</v>
      </c>
      <c r="BMU792" s="18"/>
      <c r="BMV792" s="18"/>
      <c r="BMW792" s="18"/>
      <c r="BMX792" s="18"/>
      <c r="BMY792" s="18"/>
      <c r="BMZ792" s="18"/>
      <c r="BNA792" s="18"/>
      <c r="BNB792" s="18"/>
      <c r="BNC792" s="18"/>
      <c r="BND792" s="18"/>
      <c r="BNE792" s="18"/>
      <c r="BNF792" s="18"/>
      <c r="BNG792" s="18"/>
      <c r="BNH792" s="18"/>
      <c r="BNI792" s="18"/>
      <c r="BNJ792" s="18"/>
      <c r="BNK792" s="18"/>
      <c r="BNL792" s="18"/>
      <c r="BNM792" s="18"/>
    </row>
    <row r="793" spans="1680:1729" ht="13.2" x14ac:dyDescent="0.25">
      <c r="BLP793" s="18"/>
      <c r="BLQ793" s="18"/>
      <c r="BLR793" s="18"/>
      <c r="BLS793" s="18"/>
      <c r="BLT793" s="18"/>
      <c r="BLU793" s="18"/>
      <c r="BLV793" s="18"/>
      <c r="BLW793" s="18"/>
      <c r="BLX793" s="18"/>
      <c r="BLY793" s="18"/>
      <c r="BLZ793" s="18"/>
      <c r="BMA793" s="18"/>
      <c r="BMB793" s="18"/>
      <c r="BMC793" s="18"/>
      <c r="BMD793" s="18"/>
      <c r="BME793" s="18"/>
      <c r="BMF793" s="21"/>
      <c r="BMG793" s="18"/>
      <c r="BMH793" s="19"/>
      <c r="BMI793" s="18"/>
      <c r="BMJ793" s="18"/>
      <c r="BMK793" s="18"/>
      <c r="BML793" s="18"/>
      <c r="BMM793" s="18"/>
      <c r="BMN793" s="18"/>
      <c r="BMO793" s="18"/>
      <c r="BMP793" s="18"/>
      <c r="BMQ793" s="18"/>
      <c r="BMR793" s="22"/>
      <c r="BMS793" s="18"/>
      <c r="BMT793" s="18"/>
      <c r="BMU793" s="18"/>
      <c r="BMV793" s="18"/>
      <c r="BMW793" s="18"/>
      <c r="BMX793" s="18"/>
      <c r="BMY793" s="18"/>
      <c r="BMZ793" s="18"/>
      <c r="BNA793" s="18"/>
      <c r="BNB793" s="18"/>
      <c r="BNC793" s="18"/>
      <c r="BND793" s="18"/>
      <c r="BNE793" s="18"/>
      <c r="BNF793" s="18"/>
      <c r="BNG793" s="18"/>
      <c r="BNH793" s="18"/>
      <c r="BNI793" s="18"/>
      <c r="BNJ793" s="18"/>
      <c r="BNK793" s="18"/>
      <c r="BNL793" s="18"/>
      <c r="BNM793" s="18"/>
    </row>
    <row r="794" spans="1680:1729" ht="13.2" x14ac:dyDescent="0.25">
      <c r="BLP794" s="18"/>
      <c r="BLQ794" s="18"/>
      <c r="BLR794" s="18"/>
      <c r="BLS794" s="18" t="s">
        <v>162</v>
      </c>
      <c r="BLT794" s="19"/>
      <c r="BLU794" s="18"/>
      <c r="BLV794" s="18"/>
      <c r="BLW794" s="18"/>
      <c r="BLX794" s="18"/>
      <c r="BLY794" s="18"/>
      <c r="BLZ794" s="18"/>
      <c r="BMA794" s="18"/>
      <c r="BMB794" s="18"/>
      <c r="BMC794" s="18"/>
      <c r="BMD794" s="18"/>
      <c r="BME794" s="18"/>
      <c r="BMF794" s="21"/>
      <c r="BMG794" s="18"/>
      <c r="BMH794" s="19"/>
      <c r="BMI794" s="18"/>
      <c r="BMJ794" s="18"/>
      <c r="BMK794" s="18"/>
      <c r="BML794" s="18"/>
      <c r="BMM794" s="18"/>
      <c r="BMN794" s="18"/>
      <c r="BMO794" s="18"/>
      <c r="BMP794" s="18" t="s">
        <v>77</v>
      </c>
      <c r="BMQ794" s="18"/>
      <c r="BMR794" s="22"/>
      <c r="BMS794" s="18"/>
      <c r="BMT794" s="18"/>
      <c r="BMU794" s="18"/>
      <c r="BMV794" s="18"/>
      <c r="BMW794" s="18"/>
      <c r="BMX794" s="18"/>
      <c r="BMY794" s="18"/>
      <c r="BMZ794" s="18"/>
      <c r="BNA794" s="18"/>
      <c r="BNB794" s="18"/>
      <c r="BNC794" s="18"/>
      <c r="BND794" s="18"/>
      <c r="BNE794" s="18"/>
      <c r="BNF794" s="18"/>
      <c r="BNG794" s="18"/>
      <c r="BNH794" s="18"/>
      <c r="BNI794" s="18"/>
      <c r="BNJ794" s="18"/>
      <c r="BNK794" s="18"/>
      <c r="BNL794" s="18"/>
      <c r="BNM794" s="18"/>
    </row>
    <row r="795" spans="1680:1729" ht="13.2" x14ac:dyDescent="0.25">
      <c r="BLP795" s="18"/>
      <c r="BLQ795" s="18"/>
      <c r="BLR795" s="18"/>
      <c r="BLS795" s="18" t="s">
        <v>161</v>
      </c>
      <c r="BLT795" s="19">
        <v>0</v>
      </c>
      <c r="BLU795" s="18" t="s">
        <v>160</v>
      </c>
      <c r="BLV795" s="18"/>
      <c r="BLW795" s="18"/>
      <c r="BLX795" s="18"/>
      <c r="BLY795" s="18"/>
      <c r="BLZ795" s="18"/>
      <c r="BMA795" s="18"/>
      <c r="BMB795" s="18"/>
      <c r="BMC795" s="18"/>
      <c r="BMD795" s="18"/>
      <c r="BME795" s="18"/>
      <c r="BMF795" s="21"/>
      <c r="BMG795" s="18"/>
      <c r="BMH795" s="19"/>
      <c r="BMI795" s="18"/>
      <c r="BMJ795" s="18"/>
      <c r="BMK795" s="18"/>
      <c r="BML795" s="18"/>
      <c r="BMM795" s="18"/>
      <c r="BMN795" s="18"/>
      <c r="BMO795" s="18"/>
      <c r="BMP795" s="18" t="s">
        <v>76</v>
      </c>
      <c r="BMQ795" s="18"/>
      <c r="BMR795" s="22"/>
      <c r="BMS795" s="18"/>
      <c r="BMT795" s="18"/>
      <c r="BMU795" s="18"/>
      <c r="BMV795" s="18"/>
      <c r="BMW795" s="18"/>
      <c r="BMX795" s="18"/>
      <c r="BMY795" s="18"/>
      <c r="BMZ795" s="18"/>
      <c r="BNA795" s="18"/>
      <c r="BNB795" s="18"/>
      <c r="BNC795" s="18"/>
      <c r="BND795" s="18"/>
      <c r="BNE795" s="18"/>
      <c r="BNF795" s="18"/>
      <c r="BNG795" s="18"/>
      <c r="BNH795" s="18"/>
      <c r="BNI795" s="18"/>
      <c r="BNJ795" s="18"/>
      <c r="BNK795" s="18"/>
      <c r="BNL795" s="18"/>
      <c r="BNM795" s="18"/>
    </row>
    <row r="796" spans="1680:1729" ht="13.2" x14ac:dyDescent="0.25">
      <c r="BLP796" s="18"/>
      <c r="BLQ796" s="18"/>
      <c r="BLR796" s="18"/>
      <c r="BLS796" s="18" t="s">
        <v>159</v>
      </c>
      <c r="BLT796" s="19">
        <v>1</v>
      </c>
      <c r="BLU796" s="18" t="s">
        <v>158</v>
      </c>
      <c r="BLV796" s="18"/>
      <c r="BLW796" s="18"/>
      <c r="BLX796" s="18"/>
      <c r="BLY796" s="18"/>
      <c r="BLZ796" s="18"/>
      <c r="BMA796" s="18"/>
      <c r="BMB796" s="18"/>
      <c r="BMC796" s="18"/>
      <c r="BMD796" s="18"/>
      <c r="BME796" s="18"/>
      <c r="BMF796" s="21"/>
      <c r="BMG796" s="18"/>
      <c r="BMH796" s="19"/>
      <c r="BMI796" s="18"/>
      <c r="BMJ796" s="18"/>
      <c r="BMK796" s="18"/>
      <c r="BML796" s="18"/>
      <c r="BMM796" s="18"/>
      <c r="BMN796" s="18"/>
      <c r="BMO796" s="18"/>
      <c r="BMP796" s="18" t="s">
        <v>75</v>
      </c>
      <c r="BMQ796" s="18"/>
      <c r="BMR796" s="22"/>
      <c r="BMS796" s="18"/>
      <c r="BMT796" s="18"/>
      <c r="BMU796" s="18"/>
      <c r="BMV796" s="18"/>
      <c r="BMW796" s="18"/>
      <c r="BMX796" s="18"/>
      <c r="BMY796" s="18"/>
      <c r="BMZ796" s="18"/>
      <c r="BNA796" s="18"/>
      <c r="BNB796" s="18"/>
      <c r="BNC796" s="18"/>
      <c r="BND796" s="18"/>
      <c r="BNE796" s="18"/>
      <c r="BNF796" s="18"/>
      <c r="BNG796" s="18"/>
      <c r="BNH796" s="18"/>
      <c r="BNI796" s="18"/>
      <c r="BNJ796" s="18"/>
      <c r="BNK796" s="18"/>
      <c r="BNL796" s="18"/>
      <c r="BNM796" s="18"/>
    </row>
    <row r="797" spans="1680:1729" ht="13.2" x14ac:dyDescent="0.25">
      <c r="BLP797" s="18"/>
      <c r="BLQ797" s="18"/>
      <c r="BLR797" s="18"/>
      <c r="BLS797" s="18" t="s">
        <v>157</v>
      </c>
      <c r="BLT797" s="19">
        <v>2</v>
      </c>
      <c r="BLU797" s="18" t="s">
        <v>156</v>
      </c>
      <c r="BLV797" s="18"/>
      <c r="BLW797" s="18"/>
      <c r="BLX797" s="18"/>
      <c r="BLY797" s="18"/>
      <c r="BLZ797" s="18"/>
      <c r="BMA797" s="18"/>
      <c r="BMB797" s="18"/>
      <c r="BMC797" s="18"/>
      <c r="BMD797" s="18"/>
      <c r="BME797" s="18"/>
      <c r="BMF797" s="21"/>
      <c r="BMG797" s="18"/>
      <c r="BMH797" s="19"/>
      <c r="BMI797" s="18"/>
      <c r="BMJ797" s="18"/>
      <c r="BMK797" s="18"/>
      <c r="BML797" s="18"/>
      <c r="BMM797" s="18"/>
      <c r="BMN797" s="18"/>
      <c r="BMO797" s="18"/>
      <c r="BMP797" s="18" t="s">
        <v>74</v>
      </c>
      <c r="BMQ797" s="18"/>
      <c r="BMR797" s="18"/>
      <c r="BMS797" s="18"/>
      <c r="BMT797" s="18"/>
      <c r="BMU797" s="18"/>
      <c r="BMV797" s="18"/>
      <c r="BMW797" s="18"/>
      <c r="BMX797" s="18"/>
      <c r="BMY797" s="18"/>
      <c r="BMZ797" s="18"/>
      <c r="BNA797" s="18"/>
      <c r="BNB797" s="18"/>
      <c r="BNC797" s="18"/>
      <c r="BND797" s="18"/>
      <c r="BNE797" s="18"/>
      <c r="BNF797" s="18"/>
      <c r="BNG797" s="18"/>
      <c r="BNH797" s="18"/>
      <c r="BNI797" s="18"/>
      <c r="BNJ797" s="18"/>
      <c r="BNK797" s="18"/>
      <c r="BNL797" s="18"/>
      <c r="BNM797" s="18"/>
    </row>
    <row r="798" spans="1680:1729" ht="14.4" x14ac:dyDescent="0.25">
      <c r="BLP798" s="18"/>
      <c r="BLQ798" s="18"/>
      <c r="BLR798" s="18"/>
      <c r="BLS798" s="18"/>
      <c r="BLT798" s="18"/>
      <c r="BLU798" s="18"/>
      <c r="BLV798" s="18"/>
      <c r="BLW798" s="18"/>
      <c r="BLX798" s="18"/>
      <c r="BLY798" s="18"/>
      <c r="BLZ798" s="18"/>
      <c r="BMA798" s="18"/>
      <c r="BMB798" s="18"/>
      <c r="BMC798" s="18"/>
      <c r="BMD798" s="18"/>
      <c r="BME798" s="18"/>
      <c r="BMF798" s="21"/>
      <c r="BMG798" s="18"/>
      <c r="BMH798" s="19"/>
      <c r="BMI798" s="18"/>
      <c r="BMJ798" s="18"/>
      <c r="BMK798" s="18"/>
      <c r="BML798" s="18"/>
      <c r="BMM798" s="18"/>
      <c r="BMN798" s="18"/>
      <c r="BMO798" s="18"/>
      <c r="BMP798" s="18" t="s">
        <v>73</v>
      </c>
      <c r="BMQ798" s="18"/>
      <c r="BMR798" s="18"/>
      <c r="BMS798" s="18"/>
      <c r="BMT798" s="31"/>
      <c r="BMU798" s="18"/>
      <c r="BMV798" s="18"/>
      <c r="BMW798" s="18"/>
      <c r="BMX798" s="18"/>
      <c r="BMY798" s="18"/>
      <c r="BMZ798" s="18"/>
      <c r="BNA798" s="18"/>
      <c r="BNB798" s="18"/>
      <c r="BNC798" s="18"/>
      <c r="BND798" s="18"/>
      <c r="BNE798" s="18"/>
      <c r="BNF798" s="18"/>
      <c r="BNG798" s="18"/>
      <c r="BNH798" s="18"/>
      <c r="BNI798" s="18"/>
      <c r="BNJ798" s="18"/>
      <c r="BNK798" s="18"/>
      <c r="BNL798" s="18"/>
      <c r="BNM798" s="18"/>
    </row>
    <row r="799" spans="1680:1729" ht="13.2" x14ac:dyDescent="0.25">
      <c r="BLP799" s="27"/>
      <c r="BLQ799" s="27"/>
      <c r="BLR799" s="27"/>
      <c r="BLS799" s="27"/>
      <c r="BLT799" s="27"/>
      <c r="BLU799" s="27"/>
      <c r="BLV799" s="27"/>
      <c r="BLW799" s="27"/>
      <c r="BLX799" s="27"/>
      <c r="BLY799" s="18"/>
      <c r="BLZ799" s="18"/>
      <c r="BMA799" s="18"/>
      <c r="BMB799" s="18"/>
      <c r="BMC799" s="18"/>
      <c r="BMD799" s="18"/>
      <c r="BME799" s="18"/>
      <c r="BMF799" s="21"/>
      <c r="BMG799" s="18"/>
      <c r="BMH799" s="19"/>
      <c r="BMI799" s="18"/>
      <c r="BMJ799" s="18"/>
      <c r="BMK799" s="18"/>
      <c r="BML799" s="18"/>
      <c r="BMM799" s="18"/>
      <c r="BMN799" s="18"/>
      <c r="BMO799" s="18"/>
      <c r="BMP799" s="18" t="s">
        <v>72</v>
      </c>
      <c r="BMQ799" s="18"/>
      <c r="BMR799" s="18"/>
      <c r="BMS799" s="18"/>
      <c r="BMT799" s="22"/>
      <c r="BMU799" s="18"/>
      <c r="BMV799" s="18"/>
      <c r="BMW799" s="23" t="s">
        <v>155</v>
      </c>
      <c r="BMX799" s="469" t="s">
        <v>154</v>
      </c>
      <c r="BMY799" s="469"/>
      <c r="BMZ799" s="469"/>
      <c r="BNA799" s="23" t="s">
        <v>153</v>
      </c>
      <c r="BNB799" s="18"/>
      <c r="BNC799" s="30" t="s">
        <v>152</v>
      </c>
      <c r="BND799" s="18"/>
      <c r="BNE799" s="18"/>
      <c r="BNF799" s="18"/>
      <c r="BNG799" s="18"/>
      <c r="BNH799" s="18"/>
      <c r="BNI799" s="18"/>
      <c r="BNJ799" s="18"/>
      <c r="BNK799" s="18"/>
      <c r="BNL799" s="18"/>
      <c r="BNM799" s="18"/>
    </row>
    <row r="800" spans="1680:1729" ht="13.2" x14ac:dyDescent="0.25">
      <c r="BLP800" s="29"/>
      <c r="BLQ800" s="29"/>
      <c r="BLR800" s="29"/>
      <c r="BLS800" s="27"/>
      <c r="BLT800" s="27"/>
      <c r="BLU800" s="27"/>
      <c r="BLV800" s="27"/>
      <c r="BLW800" s="27"/>
      <c r="BLX800" s="27"/>
      <c r="BLY800" s="18"/>
      <c r="BLZ800" s="18"/>
      <c r="BMA800" s="18"/>
      <c r="BMB800" s="18"/>
      <c r="BMC800" s="18"/>
      <c r="BMD800" s="18"/>
      <c r="BME800" s="18"/>
      <c r="BMF800" s="21"/>
      <c r="BMG800" s="18"/>
      <c r="BMH800" s="19"/>
      <c r="BMI800" s="18"/>
      <c r="BMJ800" s="18"/>
      <c r="BMK800" s="18"/>
      <c r="BML800" s="18"/>
      <c r="BMM800" s="18"/>
      <c r="BMN800" s="18"/>
      <c r="BMO800" s="18"/>
      <c r="BMP800" s="18" t="s">
        <v>71</v>
      </c>
      <c r="BMQ800" s="18"/>
      <c r="BMR800" s="18"/>
      <c r="BMS800" s="18"/>
      <c r="BMT800" s="22"/>
      <c r="BMU800" s="18"/>
      <c r="BMV800" s="18"/>
      <c r="BMW800" s="29" t="s">
        <v>151</v>
      </c>
      <c r="BMX800" s="29" t="s">
        <v>150</v>
      </c>
      <c r="BMY800" s="29" t="s">
        <v>149</v>
      </c>
      <c r="BMZ800" s="29" t="s">
        <v>148</v>
      </c>
      <c r="BNA800" s="29" t="s">
        <v>147</v>
      </c>
      <c r="BNB800" s="18"/>
      <c r="BNC800" s="28" t="s">
        <v>146</v>
      </c>
      <c r="BND800" s="18"/>
      <c r="BNE800" s="18"/>
      <c r="BNF800" s="18"/>
      <c r="BNG800" s="18"/>
      <c r="BNH800" s="18"/>
      <c r="BNI800" s="18"/>
      <c r="BNJ800" s="18"/>
      <c r="BNK800" s="18"/>
      <c r="BNL800" s="18"/>
      <c r="BNM800" s="18"/>
    </row>
    <row r="801" spans="1680:1729" ht="13.2" x14ac:dyDescent="0.25">
      <c r="BLP801" s="27"/>
      <c r="BLQ801" s="27"/>
      <c r="BLR801" s="27"/>
      <c r="BLS801" s="27"/>
      <c r="BLT801" s="27"/>
      <c r="BLU801" s="27"/>
      <c r="BLV801" s="27"/>
      <c r="BLW801" s="27"/>
      <c r="BLX801" s="27"/>
      <c r="BLY801" s="18"/>
      <c r="BLZ801" s="18"/>
      <c r="BMA801" s="18"/>
      <c r="BMB801" s="18"/>
      <c r="BMC801" s="18"/>
      <c r="BMD801" s="18"/>
      <c r="BME801" s="18"/>
      <c r="BMF801" s="21"/>
      <c r="BMG801" s="18"/>
      <c r="BMH801" s="19"/>
      <c r="BMI801" s="18"/>
      <c r="BMJ801" s="18"/>
      <c r="BMK801" s="18"/>
      <c r="BML801" s="18"/>
      <c r="BMM801" s="18"/>
      <c r="BMN801" s="18"/>
      <c r="BMO801" s="18"/>
      <c r="BMP801" s="18" t="s">
        <v>70</v>
      </c>
      <c r="BMQ801" s="18"/>
      <c r="BMR801" s="18"/>
      <c r="BMS801" s="18"/>
      <c r="BMT801" s="22"/>
      <c r="BMU801" s="18"/>
      <c r="BMV801" s="18"/>
      <c r="BMW801" s="27" t="s">
        <v>145</v>
      </c>
      <c r="BMX801" s="27" t="s">
        <v>144</v>
      </c>
      <c r="BMY801" s="27" t="s">
        <v>143</v>
      </c>
      <c r="BMZ801" s="27" t="s">
        <v>52</v>
      </c>
      <c r="BNA801" s="27" t="s">
        <v>142</v>
      </c>
      <c r="BNB801" s="18"/>
      <c r="BNC801" s="25" t="s">
        <v>141</v>
      </c>
      <c r="BND801" s="18"/>
      <c r="BNE801" s="18"/>
      <c r="BNF801" s="18"/>
      <c r="BNG801" s="18"/>
      <c r="BNH801" s="18"/>
      <c r="BNI801" s="18"/>
      <c r="BNJ801" s="18"/>
      <c r="BNK801" s="18"/>
      <c r="BNL801" s="18"/>
      <c r="BNM801" s="18"/>
    </row>
    <row r="802" spans="1680:1729" ht="13.2" x14ac:dyDescent="0.25">
      <c r="BLP802" s="27"/>
      <c r="BLQ802" s="27"/>
      <c r="BLR802" s="27"/>
      <c r="BLS802" s="27"/>
      <c r="BLT802" s="27"/>
      <c r="BLU802" s="27"/>
      <c r="BLV802" s="27"/>
      <c r="BLW802" s="27"/>
      <c r="BLX802" s="27"/>
      <c r="BLY802" s="18"/>
      <c r="BLZ802" s="18"/>
      <c r="BMA802" s="18"/>
      <c r="BMB802" s="18"/>
      <c r="BMC802" s="18"/>
      <c r="BMD802" s="18"/>
      <c r="BME802" s="18"/>
      <c r="BMF802" s="21"/>
      <c r="BMG802" s="18"/>
      <c r="BMH802" s="19"/>
      <c r="BMI802" s="18"/>
      <c r="BMJ802" s="18"/>
      <c r="BMK802" s="18"/>
      <c r="BML802" s="18"/>
      <c r="BMM802" s="18"/>
      <c r="BMN802" s="18"/>
      <c r="BMO802" s="18"/>
      <c r="BMP802" s="18" t="s">
        <v>69</v>
      </c>
      <c r="BMQ802" s="18"/>
      <c r="BMR802" s="18"/>
      <c r="BMS802" s="18"/>
      <c r="BMT802" s="18"/>
      <c r="BMU802" s="18"/>
      <c r="BMV802" s="18"/>
      <c r="BMW802" s="27" t="s">
        <v>140</v>
      </c>
      <c r="BMX802" s="27" t="s">
        <v>139</v>
      </c>
      <c r="BMY802" s="27" t="s">
        <v>138</v>
      </c>
      <c r="BMZ802" s="27" t="s">
        <v>51</v>
      </c>
      <c r="BNA802" s="27" t="s">
        <v>40</v>
      </c>
      <c r="BNB802" s="18"/>
      <c r="BNC802" s="25" t="s">
        <v>137</v>
      </c>
      <c r="BND802" s="18"/>
      <c r="BNE802" s="18"/>
      <c r="BNF802" s="18"/>
      <c r="BNG802" s="18"/>
      <c r="BNH802" s="18"/>
      <c r="BNI802" s="18"/>
      <c r="BNJ802" s="18"/>
      <c r="BNK802" s="18"/>
      <c r="BNL802" s="18"/>
      <c r="BNM802" s="18"/>
    </row>
    <row r="803" spans="1680:1729" ht="13.2" x14ac:dyDescent="0.25">
      <c r="BLP803" s="27"/>
      <c r="BLQ803" s="27"/>
      <c r="BLR803" s="27"/>
      <c r="BLS803" s="27"/>
      <c r="BLT803" s="27"/>
      <c r="BLU803" s="27"/>
      <c r="BLV803" s="27"/>
      <c r="BLW803" s="27"/>
      <c r="BLX803" s="27"/>
      <c r="BLY803" s="18"/>
      <c r="BLZ803" s="18"/>
      <c r="BMA803" s="18"/>
      <c r="BMB803" s="18"/>
      <c r="BMC803" s="18"/>
      <c r="BMD803" s="18"/>
      <c r="BME803" s="18"/>
      <c r="BMF803" s="21"/>
      <c r="BMG803" s="18"/>
      <c r="BMH803" s="19"/>
      <c r="BMI803" s="18"/>
      <c r="BMJ803" s="18"/>
      <c r="BMK803" s="18"/>
      <c r="BML803" s="18"/>
      <c r="BMM803" s="18"/>
      <c r="BMN803" s="18"/>
      <c r="BMO803" s="18"/>
      <c r="BMP803" s="18" t="s">
        <v>68</v>
      </c>
      <c r="BMQ803" s="18"/>
      <c r="BMR803" s="18"/>
      <c r="BMS803" s="18"/>
      <c r="BMT803" s="18"/>
      <c r="BMU803" s="18"/>
      <c r="BMV803" s="18"/>
      <c r="BMW803" s="27" t="s">
        <v>136</v>
      </c>
      <c r="BMX803" s="27" t="s">
        <v>135</v>
      </c>
      <c r="BMY803" s="27" t="s">
        <v>41</v>
      </c>
      <c r="BMZ803" s="27"/>
      <c r="BNA803" s="27" t="s">
        <v>134</v>
      </c>
      <c r="BNB803" s="18"/>
      <c r="BNC803" s="25" t="s">
        <v>133</v>
      </c>
      <c r="BND803" s="18"/>
      <c r="BNE803" s="18"/>
      <c r="BNF803" s="18"/>
      <c r="BNG803" s="18"/>
      <c r="BNH803" s="18"/>
      <c r="BNI803" s="18"/>
      <c r="BNJ803" s="18"/>
      <c r="BNK803" s="18"/>
      <c r="BNL803" s="18"/>
      <c r="BNM803" s="18"/>
    </row>
    <row r="804" spans="1680:1729" ht="13.2" x14ac:dyDescent="0.25">
      <c r="BLP804" s="27"/>
      <c r="BLQ804" s="27"/>
      <c r="BLR804" s="27"/>
      <c r="BLS804" s="27"/>
      <c r="BLT804" s="27"/>
      <c r="BLU804" s="27"/>
      <c r="BLV804" s="27"/>
      <c r="BLW804" s="27"/>
      <c r="BLX804" s="27"/>
      <c r="BLY804" s="18"/>
      <c r="BLZ804" s="18"/>
      <c r="BMA804" s="18"/>
      <c r="BMB804" s="18"/>
      <c r="BMC804" s="18"/>
      <c r="BMD804" s="18"/>
      <c r="BME804" s="18"/>
      <c r="BMF804" s="21"/>
      <c r="BMG804" s="18"/>
      <c r="BMH804" s="19"/>
      <c r="BMI804" s="18"/>
      <c r="BMJ804" s="18"/>
      <c r="BMK804" s="18"/>
      <c r="BML804" s="18"/>
      <c r="BMM804" s="18"/>
      <c r="BMN804" s="18"/>
      <c r="BMO804" s="18"/>
      <c r="BMP804" s="18" t="s">
        <v>0</v>
      </c>
      <c r="BMQ804" s="18"/>
      <c r="BMR804" s="18"/>
      <c r="BMS804" s="18"/>
      <c r="BMT804" s="18"/>
      <c r="BMU804" s="18"/>
      <c r="BMV804" s="18"/>
      <c r="BMW804" s="27" t="s">
        <v>75</v>
      </c>
      <c r="BMX804" s="27"/>
      <c r="BMY804" s="27"/>
      <c r="BMZ804" s="27"/>
      <c r="BNA804" s="27" t="s">
        <v>132</v>
      </c>
      <c r="BNB804" s="18"/>
      <c r="BNC804" s="25" t="s">
        <v>131</v>
      </c>
      <c r="BND804" s="18"/>
      <c r="BNE804" s="18"/>
      <c r="BNF804" s="18"/>
      <c r="BNG804" s="18"/>
      <c r="BNH804" s="18"/>
      <c r="BNI804" s="18"/>
      <c r="BNJ804" s="18"/>
      <c r="BNK804" s="18"/>
      <c r="BNL804" s="18"/>
      <c r="BNM804" s="18"/>
    </row>
    <row r="805" spans="1680:1729" ht="13.2" x14ac:dyDescent="0.25">
      <c r="BLP805" s="27"/>
      <c r="BLQ805" s="27"/>
      <c r="BLR805" s="27"/>
      <c r="BLS805" s="27"/>
      <c r="BLT805" s="27"/>
      <c r="BLU805" s="27"/>
      <c r="BLV805" s="27"/>
      <c r="BLW805" s="27"/>
      <c r="BLX805" s="27"/>
      <c r="BLY805" s="18"/>
      <c r="BLZ805" s="18"/>
      <c r="BMA805" s="18"/>
      <c r="BMB805" s="18"/>
      <c r="BMC805" s="18"/>
      <c r="BMD805" s="18"/>
      <c r="BME805" s="18"/>
      <c r="BMF805" s="21"/>
      <c r="BMG805" s="18"/>
      <c r="BMH805" s="19"/>
      <c r="BMI805" s="18"/>
      <c r="BMJ805" s="18"/>
      <c r="BMK805" s="18"/>
      <c r="BML805" s="18"/>
      <c r="BMM805" s="18"/>
      <c r="BMN805" s="18"/>
      <c r="BMO805" s="18"/>
      <c r="BMP805" s="18"/>
      <c r="BMQ805" s="18"/>
      <c r="BMR805" s="18"/>
      <c r="BMS805" s="18"/>
      <c r="BMT805" s="18"/>
      <c r="BMU805" s="18"/>
      <c r="BMV805" s="18"/>
      <c r="BMW805" s="27" t="s">
        <v>74</v>
      </c>
      <c r="BMX805" s="27"/>
      <c r="BMY805" s="27"/>
      <c r="BMZ805" s="27"/>
      <c r="BNA805" s="27"/>
      <c r="BNB805" s="18"/>
      <c r="BNC805" s="25" t="s">
        <v>130</v>
      </c>
      <c r="BND805" s="18"/>
      <c r="BNE805" s="18"/>
      <c r="BNF805" s="18"/>
      <c r="BNG805" s="18"/>
      <c r="BNH805" s="18"/>
      <c r="BNI805" s="18"/>
      <c r="BNJ805" s="18"/>
      <c r="BNK805" s="18"/>
      <c r="BNL805" s="18"/>
      <c r="BNM805" s="18"/>
    </row>
    <row r="806" spans="1680:1729" ht="13.2" x14ac:dyDescent="0.25">
      <c r="BLP806" s="27"/>
      <c r="BLQ806" s="27"/>
      <c r="BLR806" s="27"/>
      <c r="BLS806" s="27"/>
      <c r="BLT806" s="27"/>
      <c r="BLU806" s="27"/>
      <c r="BLV806" s="27"/>
      <c r="BLW806" s="27"/>
      <c r="BLX806" s="27"/>
      <c r="BLY806" s="18"/>
      <c r="BLZ806" s="18"/>
      <c r="BMA806" s="18"/>
      <c r="BMB806" s="18"/>
      <c r="BMC806" s="18"/>
      <c r="BMD806" s="18"/>
      <c r="BME806" s="18"/>
      <c r="BMF806" s="21"/>
      <c r="BMG806" s="18"/>
      <c r="BMH806" s="19"/>
      <c r="BMI806" s="18"/>
      <c r="BMJ806" s="18"/>
      <c r="BMK806" s="18"/>
      <c r="BML806" s="18"/>
      <c r="BMM806" s="18"/>
      <c r="BMN806" s="18"/>
      <c r="BMO806" s="18"/>
      <c r="BMP806" s="18"/>
      <c r="BMQ806" s="18"/>
      <c r="BMR806" s="18"/>
      <c r="BMS806" s="18"/>
      <c r="BMT806" s="18"/>
      <c r="BMU806" s="18"/>
      <c r="BMV806" s="18"/>
      <c r="BMW806" s="27" t="s">
        <v>129</v>
      </c>
      <c r="BMX806" s="27"/>
      <c r="BMY806" s="27"/>
      <c r="BMZ806" s="27"/>
      <c r="BNA806" s="27"/>
      <c r="BNB806" s="18"/>
      <c r="BNC806" s="25" t="s">
        <v>128</v>
      </c>
      <c r="BND806" s="18"/>
      <c r="BNE806" s="18"/>
      <c r="BNF806" s="18"/>
      <c r="BNG806" s="18"/>
      <c r="BNH806" s="18"/>
      <c r="BNI806" s="18"/>
      <c r="BNJ806" s="18"/>
      <c r="BNK806" s="18"/>
      <c r="BNL806" s="18"/>
      <c r="BNM806" s="18"/>
    </row>
    <row r="807" spans="1680:1729" ht="13.2" x14ac:dyDescent="0.25">
      <c r="BLP807" s="18"/>
      <c r="BLQ807" s="18"/>
      <c r="BLR807" s="18"/>
      <c r="BLS807" s="18"/>
      <c r="BLT807" s="18"/>
      <c r="BLU807" s="18"/>
      <c r="BLV807" s="18"/>
      <c r="BLW807" s="18"/>
      <c r="BLX807" s="18"/>
      <c r="BLY807" s="18"/>
      <c r="BLZ807" s="18"/>
      <c r="BMA807" s="18"/>
      <c r="BMB807" s="18"/>
      <c r="BMC807" s="18"/>
      <c r="BMD807" s="18"/>
      <c r="BME807" s="18"/>
      <c r="BMF807" s="21"/>
      <c r="BMG807" s="18"/>
      <c r="BMH807" s="19"/>
      <c r="BMI807" s="18"/>
      <c r="BMJ807" s="18"/>
      <c r="BMK807" s="18"/>
      <c r="BML807" s="18"/>
      <c r="BMM807" s="18"/>
      <c r="BMN807" s="18"/>
      <c r="BMO807" s="18"/>
      <c r="BMP807" s="18"/>
      <c r="BMQ807" s="18"/>
      <c r="BMR807" s="18"/>
      <c r="BMS807" s="18"/>
      <c r="BMT807" s="18"/>
      <c r="BMU807" s="18"/>
      <c r="BMV807" s="18"/>
      <c r="BMW807" s="27" t="s">
        <v>127</v>
      </c>
      <c r="BMX807" s="27"/>
      <c r="BMY807" s="27"/>
      <c r="BMZ807" s="27"/>
      <c r="BNA807" s="27"/>
      <c r="BNB807" s="18"/>
      <c r="BNC807" s="25" t="s">
        <v>126</v>
      </c>
      <c r="BND807" s="18"/>
      <c r="BNE807" s="18"/>
      <c r="BNF807" s="18"/>
      <c r="BNG807" s="18"/>
      <c r="BNH807" s="18"/>
      <c r="BNI807" s="18"/>
      <c r="BNJ807" s="18"/>
      <c r="BNK807" s="18"/>
      <c r="BNL807" s="18"/>
      <c r="BNM807" s="18"/>
    </row>
    <row r="808" spans="1680:1729" ht="13.2" x14ac:dyDescent="0.25">
      <c r="BLP808" s="18"/>
      <c r="BLQ808" s="18"/>
      <c r="BLR808" s="18"/>
      <c r="BLS808" s="18"/>
      <c r="BLT808" s="18"/>
      <c r="BLU808" s="18"/>
      <c r="BLV808" s="18"/>
      <c r="BLW808" s="18"/>
      <c r="BLX808" s="18"/>
      <c r="BLY808" s="18"/>
      <c r="BLZ808" s="18"/>
      <c r="BMA808" s="18"/>
      <c r="BMB808" s="18"/>
      <c r="BMC808" s="18"/>
      <c r="BMD808" s="18"/>
      <c r="BME808" s="18"/>
      <c r="BMF808" s="21"/>
      <c r="BMG808" s="18"/>
      <c r="BMH808" s="19"/>
      <c r="BMI808" s="18"/>
      <c r="BMJ808" s="18"/>
      <c r="BMK808" s="18"/>
      <c r="BML808" s="18"/>
      <c r="BMM808" s="18"/>
      <c r="BMN808" s="18"/>
      <c r="BMO808" s="18"/>
      <c r="BMP808" s="18"/>
      <c r="BMQ808" s="18"/>
      <c r="BMR808" s="18"/>
      <c r="BMS808" s="18"/>
      <c r="BMT808" s="18"/>
      <c r="BMU808" s="18"/>
      <c r="BMV808" s="18"/>
      <c r="BMW808" s="27" t="s">
        <v>125</v>
      </c>
      <c r="BMX808" s="27"/>
      <c r="BMY808" s="27"/>
      <c r="BMZ808" s="27"/>
      <c r="BNA808" s="27"/>
      <c r="BNB808" s="18"/>
      <c r="BNC808" s="25" t="s">
        <v>124</v>
      </c>
      <c r="BND808" s="18"/>
      <c r="BNE808" s="18"/>
      <c r="BNF808" s="18"/>
      <c r="BNG808" s="18"/>
      <c r="BNH808" s="18"/>
      <c r="BNI808" s="18"/>
      <c r="BNJ808" s="18"/>
      <c r="BNK808" s="18"/>
      <c r="BNL808" s="18"/>
      <c r="BNM808" s="18"/>
    </row>
    <row r="809" spans="1680:1729" ht="13.2" x14ac:dyDescent="0.25">
      <c r="BLP809" s="18"/>
      <c r="BLQ809" s="18"/>
      <c r="BLR809" s="18"/>
      <c r="BLS809" s="18"/>
      <c r="BLT809" s="18"/>
      <c r="BLU809" s="18"/>
      <c r="BLV809" s="18"/>
      <c r="BLW809" s="18"/>
      <c r="BLX809" s="18"/>
      <c r="BLY809" s="18"/>
      <c r="BLZ809" s="18"/>
      <c r="BMA809" s="18"/>
      <c r="BMB809" s="18"/>
      <c r="BMC809" s="18"/>
      <c r="BMD809" s="18"/>
      <c r="BME809" s="18"/>
      <c r="BMF809" s="21"/>
      <c r="BMG809" s="18"/>
      <c r="BMH809" s="19"/>
      <c r="BMI809" s="18"/>
      <c r="BMJ809" s="18"/>
      <c r="BMK809" s="18"/>
      <c r="BML809" s="18"/>
      <c r="BMM809" s="18"/>
      <c r="BMN809" s="18"/>
      <c r="BMO809" s="18"/>
      <c r="BMP809" s="18"/>
      <c r="BMQ809" s="18"/>
      <c r="BMR809" s="18"/>
      <c r="BMS809" s="18"/>
      <c r="BMT809" s="18"/>
      <c r="BMU809" s="18"/>
      <c r="BMV809" s="18"/>
      <c r="BMW809" s="27" t="s">
        <v>123</v>
      </c>
      <c r="BMX809" s="27"/>
      <c r="BMY809" s="27"/>
      <c r="BMZ809" s="27"/>
      <c r="BNA809" s="27"/>
      <c r="BNB809" s="18"/>
      <c r="BNC809" s="25" t="s">
        <v>122</v>
      </c>
      <c r="BND809" s="18"/>
      <c r="BNE809" s="18"/>
      <c r="BNF809" s="18"/>
      <c r="BNG809" s="18"/>
      <c r="BNH809" s="18"/>
      <c r="BNI809" s="18"/>
      <c r="BNJ809" s="18"/>
      <c r="BNK809" s="18"/>
      <c r="BNL809" s="18"/>
      <c r="BNM809" s="18"/>
    </row>
    <row r="810" spans="1680:1729" ht="13.2" x14ac:dyDescent="0.25">
      <c r="BLP810" s="18"/>
      <c r="BLQ810" s="18"/>
      <c r="BLR810" s="18"/>
      <c r="BLS810" s="18"/>
      <c r="BLT810" s="18"/>
      <c r="BLU810" s="18"/>
      <c r="BLV810" s="18"/>
      <c r="BLW810" s="18"/>
      <c r="BLX810" s="18"/>
      <c r="BLY810" s="18"/>
      <c r="BLZ810" s="18"/>
      <c r="BMA810" s="18"/>
      <c r="BMB810" s="18"/>
      <c r="BMC810" s="18"/>
      <c r="BMD810" s="18"/>
      <c r="BME810" s="18"/>
      <c r="BMF810" s="21"/>
      <c r="BMG810" s="18"/>
      <c r="BMH810" s="19"/>
      <c r="BMI810" s="18"/>
      <c r="BMJ810" s="18"/>
      <c r="BMK810" s="18"/>
      <c r="BML810" s="18"/>
      <c r="BMM810" s="18"/>
      <c r="BMN810" s="18"/>
      <c r="BMO810" s="18"/>
      <c r="BMP810" s="18"/>
      <c r="BMQ810" s="18"/>
      <c r="BMR810" s="18"/>
      <c r="BMS810" s="18"/>
      <c r="BMT810" s="18"/>
      <c r="BMU810" s="18"/>
      <c r="BMV810" s="18"/>
      <c r="BMW810" s="18" t="s">
        <v>72</v>
      </c>
      <c r="BMX810" s="18"/>
      <c r="BMY810" s="27"/>
      <c r="BMZ810" s="27"/>
      <c r="BNA810" s="20"/>
      <c r="BNB810" s="18"/>
      <c r="BNC810" s="25" t="s">
        <v>121</v>
      </c>
      <c r="BND810" s="18"/>
      <c r="BNE810" s="18"/>
      <c r="BNF810" s="18"/>
      <c r="BNG810" s="18"/>
      <c r="BNH810" s="18"/>
      <c r="BNI810" s="18"/>
      <c r="BNJ810" s="18"/>
      <c r="BNK810" s="18"/>
      <c r="BNL810" s="18"/>
      <c r="BNM810" s="18"/>
    </row>
    <row r="811" spans="1680:1729" ht="13.2" x14ac:dyDescent="0.25">
      <c r="BLP811" s="18"/>
      <c r="BLQ811" s="18"/>
      <c r="BLR811" s="18"/>
      <c r="BLS811" s="18"/>
      <c r="BLT811" s="18"/>
      <c r="BLU811" s="18"/>
      <c r="BLV811" s="18"/>
      <c r="BLW811" s="18"/>
      <c r="BLX811" s="18"/>
      <c r="BLY811" s="18"/>
      <c r="BLZ811" s="18"/>
      <c r="BMA811" s="18"/>
      <c r="BMB811" s="18"/>
      <c r="BMC811" s="18"/>
      <c r="BMD811" s="18"/>
      <c r="BME811" s="18"/>
      <c r="BMF811" s="21"/>
      <c r="BMG811" s="18"/>
      <c r="BMH811" s="19"/>
      <c r="BMI811" s="18"/>
      <c r="BMJ811" s="18"/>
      <c r="BMK811" s="18"/>
      <c r="BML811" s="18"/>
      <c r="BMM811" s="18"/>
      <c r="BMN811" s="18"/>
      <c r="BMO811" s="18"/>
      <c r="BMP811" s="18"/>
      <c r="BMQ811" s="18"/>
      <c r="BMR811" s="18"/>
      <c r="BMS811" s="18"/>
      <c r="BMT811" s="18"/>
      <c r="BMU811" s="18"/>
      <c r="BMV811" s="18"/>
      <c r="BMW811" s="18" t="s">
        <v>71</v>
      </c>
      <c r="BMX811" s="18"/>
      <c r="BMY811" s="27"/>
      <c r="BMZ811" s="27"/>
      <c r="BNA811" s="20"/>
      <c r="BNB811" s="18"/>
      <c r="BNC811" s="25" t="s">
        <v>120</v>
      </c>
      <c r="BND811" s="18"/>
      <c r="BNE811" s="18"/>
      <c r="BNF811" s="18"/>
      <c r="BNG811" s="18"/>
      <c r="BNH811" s="18"/>
      <c r="BNI811" s="18"/>
      <c r="BNJ811" s="18"/>
      <c r="BNK811" s="18"/>
      <c r="BNL811" s="18"/>
      <c r="BNM811" s="18"/>
    </row>
    <row r="812" spans="1680:1729" ht="13.2" x14ac:dyDescent="0.25">
      <c r="BLP812" s="18"/>
      <c r="BLQ812" s="18"/>
      <c r="BLR812" s="18"/>
      <c r="BLS812" s="18"/>
      <c r="BLT812" s="18"/>
      <c r="BLU812" s="18"/>
      <c r="BLV812" s="18"/>
      <c r="BLW812" s="18"/>
      <c r="BLX812" s="18"/>
      <c r="BLY812" s="18"/>
      <c r="BLZ812" s="18"/>
      <c r="BMA812" s="18"/>
      <c r="BMB812" s="18"/>
      <c r="BMC812" s="18"/>
      <c r="BMD812" s="18"/>
      <c r="BME812" s="18"/>
      <c r="BMF812" s="21"/>
      <c r="BMG812" s="18"/>
      <c r="BMH812" s="19"/>
      <c r="BMI812" s="18"/>
      <c r="BMJ812" s="18"/>
      <c r="BMK812" s="18"/>
      <c r="BML812" s="18"/>
      <c r="BMM812" s="18"/>
      <c r="BMN812" s="18"/>
      <c r="BMO812" s="18"/>
      <c r="BMP812" s="18"/>
      <c r="BMQ812" s="18"/>
      <c r="BMR812" s="18"/>
      <c r="BMS812" s="18"/>
      <c r="BMT812" s="18"/>
      <c r="BMU812" s="18"/>
      <c r="BMV812" s="18"/>
      <c r="BMW812" s="18" t="s">
        <v>70</v>
      </c>
      <c r="BMX812" s="27"/>
      <c r="BMY812" s="27"/>
      <c r="BMZ812" s="27"/>
      <c r="BNA812" s="20"/>
      <c r="BNB812" s="18"/>
      <c r="BNC812" s="25" t="s">
        <v>119</v>
      </c>
      <c r="BND812" s="18"/>
      <c r="BNE812" s="18"/>
      <c r="BNF812" s="18"/>
      <c r="BNG812" s="18"/>
      <c r="BNH812" s="18"/>
      <c r="BNI812" s="18"/>
      <c r="BNJ812" s="18"/>
      <c r="BNK812" s="18"/>
      <c r="BNL812" s="18"/>
      <c r="BNM812" s="18"/>
    </row>
    <row r="813" spans="1680:1729" ht="13.2" x14ac:dyDescent="0.25">
      <c r="BLP813" s="18"/>
      <c r="BLQ813" s="18"/>
      <c r="BLR813" s="18"/>
      <c r="BLS813" s="18"/>
      <c r="BLT813" s="18"/>
      <c r="BLU813" s="18"/>
      <c r="BLV813" s="18"/>
      <c r="BLW813" s="18"/>
      <c r="BLX813" s="18"/>
      <c r="BLY813" s="18"/>
      <c r="BLZ813" s="18"/>
      <c r="BMA813" s="18"/>
      <c r="BMB813" s="18"/>
      <c r="BMC813" s="18"/>
      <c r="BMD813" s="18"/>
      <c r="BME813" s="18"/>
      <c r="BMF813" s="21"/>
      <c r="BMG813" s="18"/>
      <c r="BMH813" s="19"/>
      <c r="BMI813" s="18"/>
      <c r="BMJ813" s="18"/>
      <c r="BMK813" s="18"/>
      <c r="BML813" s="18"/>
      <c r="BMM813" s="18"/>
      <c r="BMN813" s="18"/>
      <c r="BMO813" s="18"/>
      <c r="BMP813" s="18"/>
      <c r="BMQ813" s="18"/>
      <c r="BMR813" s="18"/>
      <c r="BMS813" s="18"/>
      <c r="BMT813" s="18"/>
      <c r="BMU813" s="18"/>
      <c r="BMV813" s="18"/>
      <c r="BMW813" s="18" t="s">
        <v>69</v>
      </c>
      <c r="BMX813" s="27"/>
      <c r="BMY813" s="27"/>
      <c r="BMZ813" s="27"/>
      <c r="BNA813" s="20"/>
      <c r="BNB813" s="18"/>
      <c r="BNC813" s="25" t="s">
        <v>118</v>
      </c>
      <c r="BND813" s="18"/>
      <c r="BNE813" s="18"/>
      <c r="BNF813" s="18"/>
      <c r="BNG813" s="18"/>
      <c r="BNH813" s="18"/>
      <c r="BNI813" s="18"/>
      <c r="BNJ813" s="18"/>
      <c r="BNK813" s="18"/>
      <c r="BNL813" s="18"/>
      <c r="BNM813" s="18"/>
    </row>
    <row r="814" spans="1680:1729" ht="13.2" x14ac:dyDescent="0.25">
      <c r="BLP814" s="18"/>
      <c r="BLQ814" s="18"/>
      <c r="BLR814" s="18"/>
      <c r="BLS814" s="18"/>
      <c r="BLT814" s="18"/>
      <c r="BLU814" s="18"/>
      <c r="BLV814" s="18"/>
      <c r="BLW814" s="18"/>
      <c r="BLX814" s="18"/>
      <c r="BLY814" s="18"/>
      <c r="BLZ814" s="18"/>
      <c r="BMA814" s="18"/>
      <c r="BMB814" s="18"/>
      <c r="BMC814" s="18"/>
      <c r="BMD814" s="18"/>
      <c r="BME814" s="18"/>
      <c r="BMF814" s="21"/>
      <c r="BMG814" s="18"/>
      <c r="BMH814" s="19"/>
      <c r="BMI814" s="18"/>
      <c r="BMJ814" s="18"/>
      <c r="BMK814" s="18"/>
      <c r="BML814" s="18"/>
      <c r="BMM814" s="18"/>
      <c r="BMN814" s="18"/>
      <c r="BMO814" s="18"/>
      <c r="BMP814" s="18"/>
      <c r="BMQ814" s="18"/>
      <c r="BMR814" s="18"/>
      <c r="BMS814" s="18"/>
      <c r="BMT814" s="18"/>
      <c r="BMU814" s="18"/>
      <c r="BMV814" s="18"/>
      <c r="BMW814" s="18" t="s">
        <v>68</v>
      </c>
      <c r="BMX814" s="27"/>
      <c r="BMY814" s="27"/>
      <c r="BMZ814" s="27"/>
      <c r="BNA814" s="20"/>
      <c r="BNB814" s="18"/>
      <c r="BNC814" s="25" t="s">
        <v>117</v>
      </c>
      <c r="BND814" s="18"/>
      <c r="BNE814" s="18"/>
      <c r="BNF814" s="18"/>
      <c r="BNG814" s="18"/>
      <c r="BNH814" s="18"/>
      <c r="BNI814" s="18"/>
      <c r="BNJ814" s="18"/>
      <c r="BNK814" s="18"/>
      <c r="BNL814" s="18"/>
      <c r="BNM814" s="18"/>
    </row>
    <row r="815" spans="1680:1729" ht="13.2" x14ac:dyDescent="0.25">
      <c r="BLP815" s="18"/>
      <c r="BLQ815" s="18"/>
      <c r="BLR815" s="18"/>
      <c r="BLS815" s="18"/>
      <c r="BLT815" s="18"/>
      <c r="BLU815" s="18"/>
      <c r="BLV815" s="18"/>
      <c r="BLW815" s="18"/>
      <c r="BLX815" s="18"/>
      <c r="BLY815" s="18"/>
      <c r="BLZ815" s="18"/>
      <c r="BMA815" s="18"/>
      <c r="BMB815" s="18"/>
      <c r="BMC815" s="18"/>
      <c r="BMD815" s="18"/>
      <c r="BME815" s="18"/>
      <c r="BMF815" s="21"/>
      <c r="BMG815" s="18"/>
      <c r="BMH815" s="19"/>
      <c r="BMI815" s="18"/>
      <c r="BMJ815" s="18"/>
      <c r="BMK815" s="18"/>
      <c r="BML815" s="18"/>
      <c r="BMM815" s="18"/>
      <c r="BMN815" s="18"/>
      <c r="BMO815" s="18"/>
      <c r="BMP815" s="18"/>
      <c r="BMQ815" s="18"/>
      <c r="BMR815" s="18"/>
      <c r="BMS815" s="18"/>
      <c r="BMT815" s="18"/>
      <c r="BMU815" s="18"/>
      <c r="BMV815" s="18"/>
      <c r="BMW815" s="18" t="s">
        <v>0</v>
      </c>
      <c r="BMX815" s="27"/>
      <c r="BMY815" s="27"/>
      <c r="BMZ815" s="27"/>
      <c r="BNA815" s="20"/>
      <c r="BNB815" s="18"/>
      <c r="BNC815" s="25" t="s">
        <v>116</v>
      </c>
      <c r="BND815" s="18"/>
      <c r="BNE815" s="18"/>
      <c r="BNF815" s="18"/>
      <c r="BNG815" s="18"/>
      <c r="BNH815" s="18"/>
      <c r="BNI815" s="18"/>
      <c r="BNJ815" s="18"/>
      <c r="BNK815" s="18"/>
      <c r="BNL815" s="18"/>
      <c r="BNM815" s="18"/>
    </row>
    <row r="816" spans="1680:1729" ht="13.2" x14ac:dyDescent="0.25">
      <c r="BLP816" s="27"/>
      <c r="BLQ816" s="27"/>
      <c r="BLR816" s="27"/>
      <c r="BLS816" s="27"/>
      <c r="BLT816" s="27"/>
      <c r="BLU816" s="27"/>
      <c r="BLV816" s="27"/>
      <c r="BLW816" s="27"/>
      <c r="BLX816" s="27"/>
      <c r="BLY816" s="18"/>
      <c r="BLZ816" s="18"/>
      <c r="BMA816" s="18"/>
      <c r="BMB816" s="18"/>
      <c r="BMC816" s="18"/>
      <c r="BMD816" s="18"/>
      <c r="BME816" s="18"/>
      <c r="BMF816" s="21"/>
      <c r="BMG816" s="18"/>
      <c r="BMH816" s="19"/>
      <c r="BMI816" s="18"/>
      <c r="BMJ816" s="18"/>
      <c r="BMK816" s="18"/>
      <c r="BML816" s="18"/>
      <c r="BMM816" s="18"/>
      <c r="BMN816" s="18"/>
      <c r="BMO816" s="18"/>
      <c r="BMP816" s="18"/>
      <c r="BMQ816" s="18"/>
      <c r="BMR816" s="18"/>
      <c r="BMS816" s="18"/>
      <c r="BMT816" s="18"/>
      <c r="BMU816" s="18"/>
      <c r="BMV816" s="18"/>
      <c r="BMW816" s="18"/>
      <c r="BMX816" s="27"/>
      <c r="BMY816" s="27"/>
      <c r="BMZ816" s="27"/>
      <c r="BNA816" s="27"/>
      <c r="BNB816" s="18"/>
      <c r="BNC816" s="25" t="s">
        <v>115</v>
      </c>
      <c r="BND816" s="18"/>
      <c r="BNE816" s="18"/>
      <c r="BNF816" s="18"/>
      <c r="BNG816" s="18"/>
      <c r="BNH816" s="18"/>
      <c r="BNI816" s="18"/>
      <c r="BNJ816" s="18"/>
      <c r="BNK816" s="18"/>
      <c r="BNL816" s="18"/>
      <c r="BNM816" s="18"/>
    </row>
    <row r="817" spans="1680:1729" ht="13.2" x14ac:dyDescent="0.25">
      <c r="BLP817" s="27"/>
      <c r="BLQ817" s="23"/>
      <c r="BLR817" s="23"/>
      <c r="BLS817" s="23"/>
      <c r="BLT817" s="279"/>
      <c r="BLU817" s="279"/>
      <c r="BLV817" s="279"/>
      <c r="BLW817" s="279"/>
      <c r="BLX817" s="279"/>
      <c r="BLY817" s="18"/>
      <c r="BLZ817" s="18"/>
      <c r="BMA817" s="18"/>
      <c r="BMB817" s="18"/>
      <c r="BMC817" s="18"/>
      <c r="BMD817" s="18"/>
      <c r="BME817" s="18"/>
      <c r="BMF817" s="21"/>
      <c r="BMG817" s="18"/>
      <c r="BMH817" s="19"/>
      <c r="BMI817" s="18"/>
      <c r="BMJ817" s="18"/>
      <c r="BMK817" s="18"/>
      <c r="BML817" s="18"/>
      <c r="BMM817" s="18"/>
      <c r="BMN817" s="18"/>
      <c r="BMO817" s="18"/>
      <c r="BMP817" s="18"/>
      <c r="BMQ817" s="18"/>
      <c r="BMR817" s="18"/>
      <c r="BMS817" s="18"/>
      <c r="BMT817" s="18"/>
      <c r="BMU817" s="18"/>
      <c r="BMV817" s="18"/>
      <c r="BMW817" s="18"/>
      <c r="BMX817" s="18"/>
      <c r="BMY817" s="18"/>
      <c r="BMZ817" s="18"/>
      <c r="BNA817" s="18"/>
      <c r="BNB817" s="18"/>
      <c r="BNC817" s="25" t="s">
        <v>114</v>
      </c>
      <c r="BND817" s="18"/>
      <c r="BNE817" s="18"/>
      <c r="BNF817" s="18"/>
      <c r="BNG817" s="18"/>
      <c r="BNH817" s="18"/>
      <c r="BNI817" s="18"/>
      <c r="BNJ817" s="18"/>
      <c r="BNK817" s="18"/>
      <c r="BNL817" s="18"/>
      <c r="BNM817" s="18"/>
    </row>
    <row r="818" spans="1680:1729" ht="13.2" x14ac:dyDescent="0.25">
      <c r="BLP818" s="27"/>
      <c r="BLQ818" s="23"/>
      <c r="BLR818" s="23"/>
      <c r="BLS818" s="23"/>
      <c r="BLT818" s="20"/>
      <c r="BLU818" s="20"/>
      <c r="BLV818" s="20"/>
      <c r="BLW818" s="20"/>
      <c r="BLX818" s="20"/>
      <c r="BLY818" s="18"/>
      <c r="BLZ818" s="18"/>
      <c r="BMA818" s="18"/>
      <c r="BMB818" s="18"/>
      <c r="BMC818" s="18"/>
      <c r="BMD818" s="18"/>
      <c r="BME818" s="18"/>
      <c r="BMF818" s="21"/>
      <c r="BMG818" s="18"/>
      <c r="BMH818" s="19"/>
      <c r="BMI818" s="18"/>
      <c r="BMJ818" s="18"/>
      <c r="BMK818" s="18"/>
      <c r="BML818" s="18"/>
      <c r="BMM818" s="18"/>
      <c r="BMN818" s="18"/>
      <c r="BMO818" s="18"/>
      <c r="BMP818" s="18"/>
      <c r="BMQ818" s="18"/>
      <c r="BMR818" s="18"/>
      <c r="BMS818" s="18"/>
      <c r="BMT818" s="18"/>
      <c r="BMU818" s="18"/>
      <c r="BMV818" s="18"/>
      <c r="BMW818" s="18"/>
      <c r="BMX818" s="18"/>
      <c r="BMY818" s="18"/>
      <c r="BMZ818" s="18"/>
      <c r="BNA818" s="18"/>
      <c r="BNB818" s="18"/>
      <c r="BNC818" s="25" t="s">
        <v>113</v>
      </c>
      <c r="BND818" s="18"/>
      <c r="BNE818" s="18"/>
      <c r="BNF818" s="18"/>
      <c r="BNG818" s="18"/>
      <c r="BNH818" s="18"/>
      <c r="BNI818" s="18"/>
      <c r="BNJ818" s="18"/>
      <c r="BNK818" s="18"/>
      <c r="BNL818" s="18"/>
      <c r="BNM818" s="18"/>
    </row>
    <row r="819" spans="1680:1729" ht="13.2" x14ac:dyDescent="0.25">
      <c r="BLP819" s="27"/>
      <c r="BLQ819" s="23"/>
      <c r="BLR819" s="23"/>
      <c r="BLS819" s="280"/>
      <c r="BLT819" s="23"/>
      <c r="BLU819" s="23"/>
      <c r="BLV819" s="23"/>
      <c r="BLW819" s="23"/>
      <c r="BLX819" s="23"/>
      <c r="BLY819" s="18"/>
      <c r="BLZ819" s="18"/>
      <c r="BMA819" s="18"/>
      <c r="BMB819" s="18"/>
      <c r="BMC819" s="18"/>
      <c r="BMD819" s="18"/>
      <c r="BME819" s="18"/>
      <c r="BMF819" s="21"/>
      <c r="BMG819" s="18"/>
      <c r="BMH819" s="19"/>
      <c r="BMI819" s="18"/>
      <c r="BMJ819" s="18"/>
      <c r="BMK819" s="18"/>
      <c r="BML819" s="18"/>
      <c r="BMM819" s="18"/>
      <c r="BMN819" s="18"/>
      <c r="BMO819" s="18"/>
      <c r="BMP819" s="18"/>
      <c r="BMQ819" s="18"/>
      <c r="BMR819" s="18"/>
      <c r="BMS819" s="18"/>
      <c r="BMT819" s="18"/>
      <c r="BMU819" s="18"/>
      <c r="BMV819" s="18"/>
      <c r="BMW819" s="18"/>
      <c r="BMX819" s="18"/>
      <c r="BMY819" s="18"/>
      <c r="BMZ819" s="18"/>
      <c r="BNA819" s="18"/>
      <c r="BNB819" s="18"/>
      <c r="BNC819" s="25" t="s">
        <v>112</v>
      </c>
      <c r="BND819" s="18"/>
      <c r="BNE819" s="18"/>
      <c r="BNF819" s="18"/>
      <c r="BNG819" s="18"/>
      <c r="BNH819" s="18"/>
      <c r="BNI819" s="18"/>
      <c r="BNJ819" s="18"/>
      <c r="BNK819" s="18"/>
      <c r="BNL819" s="18"/>
      <c r="BNM819" s="18"/>
    </row>
    <row r="820" spans="1680:1729" ht="13.2" x14ac:dyDescent="0.25">
      <c r="BLP820" s="20"/>
      <c r="BLQ820" s="279"/>
      <c r="BLR820" s="20"/>
      <c r="BLS820" s="23"/>
      <c r="BLT820" s="20"/>
      <c r="BLU820" s="20"/>
      <c r="BLV820" s="20"/>
      <c r="BLW820" s="20"/>
      <c r="BLX820" s="20"/>
      <c r="BLY820" s="18"/>
      <c r="BLZ820" s="18"/>
      <c r="BMA820" s="18"/>
      <c r="BMB820" s="18"/>
      <c r="BMC820" s="18"/>
      <c r="BMD820" s="18"/>
      <c r="BME820" s="18"/>
      <c r="BMF820" s="21"/>
      <c r="BMG820" s="18"/>
      <c r="BMH820" s="19"/>
      <c r="BMI820" s="18"/>
      <c r="BMJ820" s="18"/>
      <c r="BMK820" s="18"/>
      <c r="BML820" s="18"/>
      <c r="BMM820" s="18"/>
      <c r="BMN820" s="18"/>
      <c r="BMO820" s="18"/>
      <c r="BMP820" s="18"/>
      <c r="BMQ820" s="18"/>
      <c r="BMR820" s="18"/>
      <c r="BMS820" s="18"/>
      <c r="BMT820" s="18"/>
      <c r="BMU820" s="18"/>
      <c r="BMV820" s="18"/>
      <c r="BMW820" s="18"/>
      <c r="BMX820" s="18"/>
      <c r="BMY820" s="18"/>
      <c r="BMZ820" s="18"/>
      <c r="BNA820" s="18"/>
      <c r="BNB820" s="18"/>
      <c r="BNC820" s="25" t="s">
        <v>111</v>
      </c>
      <c r="BND820" s="18"/>
      <c r="BNE820" s="18"/>
      <c r="BNF820" s="18"/>
      <c r="BNG820" s="18"/>
      <c r="BNH820" s="18"/>
      <c r="BNI820" s="18"/>
      <c r="BNJ820" s="18"/>
      <c r="BNK820" s="18"/>
      <c r="BNL820" s="18"/>
      <c r="BNM820" s="18"/>
    </row>
    <row r="821" spans="1680:1729" ht="13.2" x14ac:dyDescent="0.25">
      <c r="BLP821" s="20"/>
      <c r="BLQ821" s="279"/>
      <c r="BLR821" s="20"/>
      <c r="BLS821" s="23"/>
      <c r="BLT821" s="20"/>
      <c r="BLU821" s="20"/>
      <c r="BLV821" s="20"/>
      <c r="BLW821" s="20"/>
      <c r="BLX821" s="20"/>
      <c r="BLY821" s="18"/>
      <c r="BLZ821" s="18"/>
      <c r="BMA821" s="18"/>
      <c r="BMB821" s="18"/>
      <c r="BMC821" s="18"/>
      <c r="BMD821" s="18"/>
      <c r="BME821" s="18"/>
      <c r="BMF821" s="21"/>
      <c r="BMG821" s="18"/>
      <c r="BMH821" s="19"/>
      <c r="BMI821" s="18"/>
      <c r="BMJ821" s="18"/>
      <c r="BMK821" s="18"/>
      <c r="BML821" s="18"/>
      <c r="BMM821" s="18"/>
      <c r="BMN821" s="18"/>
      <c r="BMO821" s="18"/>
      <c r="BMP821" s="18"/>
      <c r="BMQ821" s="18"/>
      <c r="BMR821" s="18"/>
      <c r="BMS821" s="18"/>
      <c r="BMT821" s="18"/>
      <c r="BMU821" s="18"/>
      <c r="BMV821" s="18"/>
      <c r="BMW821" s="18"/>
      <c r="BMX821" s="18"/>
      <c r="BMY821" s="18"/>
      <c r="BMZ821" s="18"/>
      <c r="BNA821" s="18"/>
      <c r="BNB821" s="18"/>
      <c r="BNC821" s="25" t="s">
        <v>110</v>
      </c>
      <c r="BND821" s="18"/>
      <c r="BNE821" s="18"/>
      <c r="BNF821" s="18"/>
      <c r="BNG821" s="18"/>
      <c r="BNH821" s="18"/>
      <c r="BNI821" s="18"/>
      <c r="BNJ821" s="18"/>
      <c r="BNK821" s="18"/>
      <c r="BNL821" s="18"/>
      <c r="BNM821" s="18"/>
    </row>
    <row r="822" spans="1680:1729" ht="13.2" x14ac:dyDescent="0.25">
      <c r="BLP822" s="20"/>
      <c r="BLQ822" s="279"/>
      <c r="BLR822" s="20"/>
      <c r="BLS822" s="23"/>
      <c r="BLT822" s="20"/>
      <c r="BLU822" s="20"/>
      <c r="BLV822" s="20"/>
      <c r="BLW822" s="20"/>
      <c r="BLX822" s="281"/>
      <c r="BLY822" s="18"/>
      <c r="BLZ822" s="18"/>
      <c r="BMA822" s="18"/>
      <c r="BMB822" s="18"/>
      <c r="BMC822" s="18"/>
      <c r="BMD822" s="18"/>
      <c r="BME822" s="18"/>
      <c r="BMF822" s="21"/>
      <c r="BMG822" s="18"/>
      <c r="BMH822" s="19"/>
      <c r="BMI822" s="18"/>
      <c r="BMJ822" s="18"/>
      <c r="BMK822" s="18"/>
      <c r="BML822" s="18"/>
      <c r="BMM822" s="18"/>
      <c r="BMN822" s="18"/>
      <c r="BMO822" s="18"/>
      <c r="BMP822" s="18"/>
      <c r="BMQ822" s="18"/>
      <c r="BMR822" s="18"/>
      <c r="BMS822" s="18"/>
      <c r="BMT822" s="18"/>
      <c r="BMU822" s="18"/>
      <c r="BMV822" s="18"/>
      <c r="BMW822" s="18"/>
      <c r="BMX822" s="18"/>
      <c r="BMY822" s="18"/>
      <c r="BMZ822" s="18"/>
      <c r="BNA822" s="18"/>
      <c r="BNB822" s="18"/>
      <c r="BNC822" s="25" t="s">
        <v>109</v>
      </c>
      <c r="BND822" s="18"/>
      <c r="BNE822" s="18"/>
      <c r="BNF822" s="18"/>
      <c r="BNG822" s="18"/>
      <c r="BNH822" s="18"/>
      <c r="BNI822" s="18"/>
      <c r="BNJ822" s="18"/>
      <c r="BNK822" s="18"/>
      <c r="BNL822" s="18"/>
      <c r="BNM822" s="18"/>
    </row>
    <row r="823" spans="1680:1729" ht="13.2" x14ac:dyDescent="0.25">
      <c r="BLP823" s="20"/>
      <c r="BLQ823" s="279"/>
      <c r="BLR823" s="20"/>
      <c r="BLS823" s="23"/>
      <c r="BLT823" s="20"/>
      <c r="BLU823" s="20"/>
      <c r="BLV823" s="20"/>
      <c r="BLW823" s="281"/>
      <c r="BLX823" s="281"/>
      <c r="BLY823" s="18"/>
      <c r="BLZ823" s="18"/>
      <c r="BMA823" s="18"/>
      <c r="BMB823" s="18"/>
      <c r="BMC823" s="18"/>
      <c r="BMD823" s="18"/>
      <c r="BME823" s="18"/>
      <c r="BMF823" s="21"/>
      <c r="BMG823" s="18"/>
      <c r="BMH823" s="19"/>
      <c r="BMI823" s="18"/>
      <c r="BMJ823" s="18"/>
      <c r="BMK823" s="18"/>
      <c r="BML823" s="18"/>
      <c r="BMM823" s="18"/>
      <c r="BMN823" s="18"/>
      <c r="BMO823" s="18"/>
      <c r="BMP823" s="18"/>
      <c r="BMQ823" s="18"/>
      <c r="BMR823" s="18"/>
      <c r="BMS823" s="18"/>
      <c r="BMT823" s="18"/>
      <c r="BMU823" s="18"/>
      <c r="BMV823" s="18"/>
      <c r="BMW823" s="18"/>
      <c r="BMX823" s="18"/>
      <c r="BMY823" s="18"/>
      <c r="BMZ823" s="18"/>
      <c r="BNA823" s="18"/>
      <c r="BNB823" s="18"/>
      <c r="BNC823" s="25" t="s">
        <v>108</v>
      </c>
      <c r="BND823" s="18"/>
      <c r="BNE823" s="18"/>
      <c r="BNF823" s="18"/>
      <c r="BNG823" s="18"/>
      <c r="BNH823" s="18"/>
      <c r="BNI823" s="18"/>
      <c r="BNJ823" s="18"/>
      <c r="BNK823" s="18"/>
      <c r="BNL823" s="18"/>
      <c r="BNM823" s="18"/>
    </row>
    <row r="824" spans="1680:1729" ht="13.2" x14ac:dyDescent="0.25">
      <c r="BLP824" s="20"/>
      <c r="BLQ824" s="279"/>
      <c r="BLR824" s="20"/>
      <c r="BLS824" s="23"/>
      <c r="BLT824" s="20"/>
      <c r="BLU824" s="20"/>
      <c r="BLV824" s="281"/>
      <c r="BLW824" s="281"/>
      <c r="BLX824" s="281"/>
      <c r="BLY824" s="18"/>
      <c r="BLZ824" s="18"/>
      <c r="BMA824" s="18"/>
      <c r="BMB824" s="18"/>
      <c r="BMC824" s="18"/>
      <c r="BMD824" s="18"/>
      <c r="BME824" s="18"/>
      <c r="BMF824" s="21"/>
      <c r="BMG824" s="18"/>
      <c r="BMH824" s="19"/>
      <c r="BMI824" s="18"/>
      <c r="BMJ824" s="18"/>
      <c r="BMK824" s="18"/>
      <c r="BML824" s="18"/>
      <c r="BMM824" s="18"/>
      <c r="BMN824" s="18"/>
      <c r="BMO824" s="18"/>
      <c r="BMP824" s="18"/>
      <c r="BMQ824" s="18"/>
      <c r="BMR824" s="18"/>
      <c r="BMS824" s="18"/>
      <c r="BMT824" s="18"/>
      <c r="BMU824" s="18"/>
      <c r="BMV824" s="18"/>
      <c r="BMW824" s="18"/>
      <c r="BMX824" s="18"/>
      <c r="BMY824" s="18"/>
      <c r="BMZ824" s="18"/>
      <c r="BNA824" s="18"/>
      <c r="BNB824" s="18"/>
      <c r="BNC824" s="25" t="s">
        <v>107</v>
      </c>
      <c r="BND824" s="18"/>
      <c r="BNE824" s="18"/>
      <c r="BNF824" s="18"/>
      <c r="BNG824" s="18"/>
      <c r="BNH824" s="18"/>
      <c r="BNI824" s="18"/>
      <c r="BNJ824" s="18"/>
      <c r="BNK824" s="18"/>
      <c r="BNL824" s="18"/>
      <c r="BNM824" s="18"/>
    </row>
    <row r="825" spans="1680:1729" ht="13.2" x14ac:dyDescent="0.25">
      <c r="BLP825" s="18"/>
      <c r="BLQ825" s="18"/>
      <c r="BLR825" s="18"/>
      <c r="BLS825" s="18"/>
      <c r="BLT825" s="18"/>
      <c r="BLU825" s="18"/>
      <c r="BLV825" s="18"/>
      <c r="BLW825" s="18"/>
      <c r="BLX825" s="18"/>
      <c r="BLY825" s="18"/>
      <c r="BLZ825" s="18"/>
      <c r="BMA825" s="18"/>
      <c r="BMB825" s="18"/>
      <c r="BMC825" s="18"/>
      <c r="BMD825" s="18"/>
      <c r="BME825" s="18"/>
      <c r="BMF825" s="21"/>
      <c r="BMG825" s="18"/>
      <c r="BMH825" s="19"/>
      <c r="BMI825" s="18"/>
      <c r="BMJ825" s="18"/>
      <c r="BMK825" s="18"/>
      <c r="BML825" s="18"/>
      <c r="BMM825" s="18"/>
      <c r="BMN825" s="18"/>
      <c r="BMO825" s="18"/>
      <c r="BMP825" s="18"/>
      <c r="BMQ825" s="18"/>
      <c r="BMR825" s="18"/>
      <c r="BMS825" s="18"/>
      <c r="BMT825" s="18"/>
      <c r="BMU825" s="18"/>
      <c r="BMV825" s="18"/>
      <c r="BMW825" s="18"/>
      <c r="BMX825" s="18"/>
      <c r="BMY825" s="18"/>
      <c r="BMZ825" s="18"/>
      <c r="BNA825" s="18"/>
      <c r="BNB825" s="18"/>
      <c r="BNC825" s="25" t="s">
        <v>106</v>
      </c>
      <c r="BND825" s="18"/>
      <c r="BNE825" s="18"/>
      <c r="BNF825" s="18"/>
      <c r="BNG825" s="18"/>
      <c r="BNH825" s="18"/>
      <c r="BNI825" s="18"/>
      <c r="BNJ825" s="18"/>
      <c r="BNK825" s="18"/>
      <c r="BNL825" s="18"/>
      <c r="BNM825" s="18"/>
    </row>
    <row r="826" spans="1680:1729" ht="13.2" x14ac:dyDescent="0.25">
      <c r="BLP826" s="18"/>
      <c r="BLQ826" s="18"/>
      <c r="BLR826" s="20"/>
      <c r="BLS826" s="18"/>
      <c r="BLT826" s="23"/>
      <c r="BLU826" s="23"/>
      <c r="BLV826" s="23"/>
      <c r="BLW826" s="23"/>
      <c r="BLX826" s="23"/>
      <c r="BLY826" s="19"/>
      <c r="BLZ826" s="19"/>
      <c r="BMA826" s="19"/>
      <c r="BMB826" s="19"/>
      <c r="BMC826" s="19"/>
      <c r="BMD826" s="19"/>
      <c r="BME826" s="19"/>
      <c r="BMF826" s="19"/>
      <c r="BMG826" s="19"/>
      <c r="BMH826" s="19"/>
      <c r="BMI826" s="19"/>
      <c r="BMJ826" s="19"/>
      <c r="BMK826" s="18"/>
      <c r="BML826" s="18"/>
      <c r="BMM826" s="18"/>
      <c r="BMN826" s="18"/>
      <c r="BMO826" s="18"/>
      <c r="BMP826" s="18"/>
      <c r="BMQ826" s="18"/>
      <c r="BMR826" s="18"/>
      <c r="BMS826" s="18"/>
      <c r="BMT826" s="18"/>
      <c r="BMU826" s="18"/>
      <c r="BMV826" s="18"/>
      <c r="BMW826" s="18"/>
      <c r="BMX826" s="18"/>
      <c r="BMY826" s="18"/>
      <c r="BMZ826" s="18"/>
      <c r="BNA826" s="18"/>
      <c r="BNB826" s="18"/>
      <c r="BNC826" s="25" t="s">
        <v>105</v>
      </c>
      <c r="BND826" s="18"/>
      <c r="BNE826" s="18"/>
      <c r="BNF826" s="18"/>
      <c r="BNG826" s="18"/>
      <c r="BNH826" s="18"/>
      <c r="BNI826" s="18"/>
      <c r="BNJ826" s="18"/>
      <c r="BNK826" s="18"/>
      <c r="BNL826" s="18"/>
      <c r="BNM826" s="18"/>
    </row>
    <row r="827" spans="1680:1729" ht="13.2" x14ac:dyDescent="0.25">
      <c r="BLP827" s="18"/>
      <c r="BLQ827" s="18"/>
      <c r="BLR827" s="18"/>
      <c r="BLS827" s="18"/>
      <c r="BLT827" s="20"/>
      <c r="BLU827" s="20"/>
      <c r="BLV827" s="20"/>
      <c r="BLW827" s="20"/>
      <c r="BLX827" s="20"/>
      <c r="BLY827" s="19"/>
      <c r="BLZ827" s="19"/>
      <c r="BMA827" s="19"/>
      <c r="BMB827" s="19"/>
      <c r="BMC827" s="19"/>
      <c r="BMD827" s="19"/>
      <c r="BME827" s="19"/>
      <c r="BMF827" s="19"/>
      <c r="BMG827" s="19"/>
      <c r="BMH827" s="19"/>
      <c r="BMI827" s="19"/>
      <c r="BMJ827" s="19"/>
      <c r="BMK827" s="18"/>
      <c r="BML827" s="18"/>
      <c r="BMM827" s="18"/>
      <c r="BMN827" s="18"/>
      <c r="BMO827" s="18"/>
      <c r="BMP827" s="18"/>
      <c r="BMQ827" s="18"/>
      <c r="BMR827" s="18"/>
      <c r="BMS827" s="18"/>
      <c r="BMT827" s="18"/>
      <c r="BMU827" s="18"/>
      <c r="BMV827" s="18"/>
      <c r="BMW827" s="18"/>
      <c r="BMX827" s="18"/>
      <c r="BMY827" s="18"/>
      <c r="BMZ827" s="18"/>
      <c r="BNA827" s="18"/>
      <c r="BNB827" s="18"/>
      <c r="BNC827" s="25" t="s">
        <v>104</v>
      </c>
      <c r="BND827" s="18"/>
      <c r="BNE827" s="18"/>
      <c r="BNF827" s="18"/>
      <c r="BNG827" s="18"/>
      <c r="BNH827" s="18"/>
      <c r="BNI827" s="18"/>
      <c r="BNJ827" s="18"/>
      <c r="BNK827" s="18"/>
      <c r="BNL827" s="18"/>
      <c r="BNM827" s="18"/>
    </row>
    <row r="828" spans="1680:1729" ht="13.2" x14ac:dyDescent="0.25">
      <c r="BLP828" s="18"/>
      <c r="BLQ828" s="18"/>
      <c r="BLR828" s="18"/>
      <c r="BLS828" s="18"/>
      <c r="BLT828" s="20"/>
      <c r="BLU828" s="20"/>
      <c r="BLV828" s="20"/>
      <c r="BLW828" s="20"/>
      <c r="BLX828" s="20"/>
      <c r="BLY828" s="19"/>
      <c r="BLZ828" s="19"/>
      <c r="BMA828" s="19"/>
      <c r="BMB828" s="19"/>
      <c r="BMC828" s="19"/>
      <c r="BMD828" s="19"/>
      <c r="BME828" s="19"/>
      <c r="BMF828" s="19"/>
      <c r="BMG828" s="19"/>
      <c r="BMH828" s="19"/>
      <c r="BMI828" s="19"/>
      <c r="BMJ828" s="19"/>
      <c r="BMK828" s="18"/>
      <c r="BML828" s="18"/>
      <c r="BMM828" s="18"/>
      <c r="BMN828" s="18"/>
      <c r="BMO828" s="18"/>
      <c r="BMP828" s="18"/>
      <c r="BMQ828" s="18"/>
      <c r="BMR828" s="18"/>
      <c r="BMS828" s="18"/>
      <c r="BMT828" s="18"/>
      <c r="BMU828" s="18"/>
      <c r="BMV828" s="18"/>
      <c r="BMW828" s="18"/>
      <c r="BMX828" s="18"/>
      <c r="BMY828" s="18"/>
      <c r="BMZ828" s="18"/>
      <c r="BNA828" s="18"/>
      <c r="BNB828" s="18"/>
      <c r="BNC828" s="25" t="s">
        <v>103</v>
      </c>
      <c r="BND828" s="18"/>
      <c r="BNE828" s="18"/>
      <c r="BNF828" s="18"/>
      <c r="BNG828" s="18"/>
      <c r="BNH828" s="18"/>
      <c r="BNI828" s="18"/>
      <c r="BNJ828" s="18"/>
      <c r="BNK828" s="18"/>
      <c r="BNL828" s="18"/>
      <c r="BNM828" s="18"/>
    </row>
    <row r="829" spans="1680:1729" ht="13.2" x14ac:dyDescent="0.25">
      <c r="BLP829" s="18"/>
      <c r="BLQ829" s="18"/>
      <c r="BLR829" s="18"/>
      <c r="BLS829" s="18"/>
      <c r="BLT829" s="20"/>
      <c r="BLU829" s="20"/>
      <c r="BLV829" s="20"/>
      <c r="BLW829" s="20"/>
      <c r="BLX829" s="18"/>
      <c r="BLY829" s="19"/>
      <c r="BLZ829" s="19"/>
      <c r="BMA829" s="19"/>
      <c r="BMB829" s="19"/>
      <c r="BMC829" s="19"/>
      <c r="BMD829" s="19"/>
      <c r="BME829" s="19"/>
      <c r="BMF829" s="19"/>
      <c r="BMG829" s="19"/>
      <c r="BMH829" s="19"/>
      <c r="BMI829" s="19"/>
      <c r="BMJ829" s="19"/>
      <c r="BMK829" s="18"/>
      <c r="BML829" s="18"/>
      <c r="BMM829" s="18"/>
      <c r="BMN829" s="18"/>
      <c r="BMO829" s="18"/>
      <c r="BMP829" s="18"/>
      <c r="BMQ829" s="18"/>
      <c r="BMR829" s="18"/>
      <c r="BMS829" s="18"/>
      <c r="BMT829" s="18"/>
      <c r="BMU829" s="18"/>
      <c r="BMV829" s="18"/>
      <c r="BMW829" s="18"/>
      <c r="BMX829" s="18"/>
      <c r="BMY829" s="18"/>
      <c r="BMZ829" s="18"/>
      <c r="BNA829" s="18"/>
      <c r="BNB829" s="18"/>
      <c r="BNC829" s="25" t="s">
        <v>102</v>
      </c>
      <c r="BND829" s="18"/>
      <c r="BNE829" s="18"/>
      <c r="BNF829" s="18"/>
      <c r="BNG829" s="18"/>
      <c r="BNH829" s="18"/>
      <c r="BNI829" s="18"/>
      <c r="BNJ829" s="18"/>
      <c r="BNK829" s="18"/>
      <c r="BNL829" s="18"/>
      <c r="BNM829" s="18"/>
    </row>
    <row r="830" spans="1680:1729" ht="13.2" x14ac:dyDescent="0.25">
      <c r="BLP830" s="18"/>
      <c r="BLQ830" s="18"/>
      <c r="BLR830" s="18"/>
      <c r="BLS830" s="18"/>
      <c r="BLT830" s="20"/>
      <c r="BLU830" s="20"/>
      <c r="BLV830" s="20"/>
      <c r="BLW830" s="18"/>
      <c r="BLX830" s="18"/>
      <c r="BLY830" s="19"/>
      <c r="BLZ830" s="19"/>
      <c r="BMA830" s="19"/>
      <c r="BMB830" s="19"/>
      <c r="BMC830" s="19"/>
      <c r="BMD830" s="19"/>
      <c r="BME830" s="19"/>
      <c r="BMF830" s="19"/>
      <c r="BMG830" s="19"/>
      <c r="BMH830" s="19"/>
      <c r="BMI830" s="19"/>
      <c r="BMJ830" s="19"/>
      <c r="BMK830" s="18"/>
      <c r="BML830" s="18"/>
      <c r="BMM830" s="18"/>
      <c r="BMN830" s="18"/>
      <c r="BMO830" s="18"/>
      <c r="BMP830" s="18"/>
      <c r="BMQ830" s="18"/>
      <c r="BMR830" s="18"/>
      <c r="BMS830" s="18"/>
      <c r="BMT830" s="18"/>
      <c r="BMU830" s="18"/>
      <c r="BMV830" s="18"/>
      <c r="BMW830" s="18"/>
      <c r="BMX830" s="18"/>
      <c r="BMY830" s="18"/>
      <c r="BMZ830" s="18"/>
      <c r="BNA830" s="18"/>
      <c r="BNB830" s="18"/>
      <c r="BNC830" s="26" t="s">
        <v>101</v>
      </c>
      <c r="BND830" s="18"/>
      <c r="BNE830" s="18"/>
      <c r="BNF830" s="18"/>
      <c r="BNG830" s="18"/>
      <c r="BNH830" s="18"/>
      <c r="BNI830" s="18"/>
      <c r="BNJ830" s="18"/>
      <c r="BNK830" s="18"/>
      <c r="BNL830" s="18"/>
      <c r="BNM830" s="18"/>
    </row>
    <row r="831" spans="1680:1729" ht="13.2" x14ac:dyDescent="0.25">
      <c r="BLP831" s="18"/>
      <c r="BLQ831" s="18"/>
      <c r="BLR831" s="18"/>
      <c r="BLS831" s="18"/>
      <c r="BLT831" s="20"/>
      <c r="BLU831" s="20"/>
      <c r="BLV831" s="18"/>
      <c r="BLW831" s="18"/>
      <c r="BLX831" s="18"/>
      <c r="BLY831" s="19"/>
      <c r="BLZ831" s="19"/>
      <c r="BMA831" s="19"/>
      <c r="BMB831" s="19"/>
      <c r="BMC831" s="19"/>
      <c r="BMD831" s="19"/>
      <c r="BME831" s="19"/>
      <c r="BMF831" s="19"/>
      <c r="BMG831" s="19"/>
      <c r="BMH831" s="19"/>
      <c r="BMI831" s="19"/>
      <c r="BMJ831" s="19"/>
      <c r="BMK831" s="18"/>
      <c r="BML831" s="18"/>
      <c r="BMM831" s="18"/>
      <c r="BMN831" s="18"/>
      <c r="BMO831" s="18"/>
      <c r="BMP831" s="18"/>
      <c r="BMQ831" s="18"/>
      <c r="BMR831" s="18"/>
      <c r="BMS831" s="18"/>
      <c r="BMT831" s="18"/>
      <c r="BMU831" s="18"/>
      <c r="BMV831" s="18"/>
      <c r="BMW831" s="18"/>
      <c r="BMX831" s="18"/>
      <c r="BMY831" s="18"/>
      <c r="BMZ831" s="18"/>
      <c r="BNA831" s="18"/>
      <c r="BNB831" s="18"/>
      <c r="BNC831" s="25" t="s">
        <v>100</v>
      </c>
      <c r="BND831" s="18"/>
      <c r="BNE831" s="18"/>
      <c r="BNF831" s="18"/>
      <c r="BNG831" s="18"/>
      <c r="BNH831" s="18"/>
      <c r="BNI831" s="18"/>
      <c r="BNJ831" s="18"/>
      <c r="BNK831" s="18"/>
      <c r="BNL831" s="18"/>
      <c r="BNM831" s="18"/>
    </row>
    <row r="832" spans="1680:1729" ht="13.2" x14ac:dyDescent="0.25">
      <c r="BLP832" s="18"/>
      <c r="BLQ832" s="18"/>
      <c r="BLR832" s="18"/>
      <c r="BLS832" s="18"/>
      <c r="BLT832" s="18"/>
      <c r="BLU832" s="18"/>
      <c r="BLV832" s="18"/>
      <c r="BLW832" s="18"/>
      <c r="BLX832" s="18"/>
      <c r="BLY832" s="19"/>
      <c r="BLZ832" s="19"/>
      <c r="BMA832" s="19"/>
      <c r="BMB832" s="19"/>
      <c r="BMC832" s="19"/>
      <c r="BMD832" s="19"/>
      <c r="BME832" s="19"/>
      <c r="BMF832" s="19"/>
      <c r="BMG832" s="19"/>
      <c r="BMH832" s="19"/>
      <c r="BMI832" s="19"/>
      <c r="BMJ832" s="19"/>
      <c r="BMK832" s="18"/>
      <c r="BML832" s="18"/>
      <c r="BMM832" s="18"/>
      <c r="BMN832" s="18"/>
      <c r="BMO832" s="18"/>
      <c r="BMP832" s="18"/>
      <c r="BMQ832" s="18"/>
      <c r="BMR832" s="18"/>
      <c r="BMS832" s="18"/>
      <c r="BMT832" s="18"/>
      <c r="BMU832" s="18"/>
      <c r="BMV832" s="18"/>
      <c r="BMW832" s="18"/>
      <c r="BMX832" s="18"/>
      <c r="BMY832" s="18"/>
      <c r="BMZ832" s="18"/>
      <c r="BNA832" s="18"/>
      <c r="BNB832" s="18"/>
      <c r="BNC832" s="25" t="s">
        <v>99</v>
      </c>
      <c r="BND832" s="18"/>
      <c r="BNE832" s="18"/>
      <c r="BNF832" s="18"/>
      <c r="BNG832" s="18"/>
      <c r="BNH832" s="18"/>
      <c r="BNI832" s="18"/>
      <c r="BNJ832" s="18"/>
      <c r="BNK832" s="18"/>
      <c r="BNL832" s="18"/>
      <c r="BNM832" s="18"/>
    </row>
    <row r="833" spans="1680:1729" ht="13.2" x14ac:dyDescent="0.25">
      <c r="BLP833" s="18"/>
      <c r="BLQ833" s="18"/>
      <c r="BLR833" s="18"/>
      <c r="BLS833" s="18"/>
      <c r="BLT833" s="18"/>
      <c r="BLU833" s="18"/>
      <c r="BLV833" s="18"/>
      <c r="BLW833" s="18"/>
      <c r="BLX833" s="18"/>
      <c r="BLY833" s="18"/>
      <c r="BLZ833" s="18"/>
      <c r="BMA833" s="18"/>
      <c r="BMB833" s="18"/>
      <c r="BMC833" s="18"/>
      <c r="BMD833" s="18"/>
      <c r="BME833" s="18"/>
      <c r="BMF833" s="21"/>
      <c r="BMG833" s="18"/>
      <c r="BMH833" s="19"/>
      <c r="BMI833" s="18"/>
      <c r="BMJ833" s="18"/>
      <c r="BMK833" s="18"/>
      <c r="BML833" s="18"/>
      <c r="BMM833" s="18"/>
      <c r="BMN833" s="18"/>
      <c r="BMO833" s="18"/>
      <c r="BMP833" s="18"/>
      <c r="BMQ833" s="18"/>
      <c r="BMR833" s="18"/>
      <c r="BMS833" s="18"/>
      <c r="BMT833" s="18"/>
      <c r="BMU833" s="18"/>
      <c r="BMV833" s="18"/>
      <c r="BMW833" s="18"/>
      <c r="BMX833" s="18"/>
      <c r="BMY833" s="18"/>
      <c r="BMZ833" s="18"/>
      <c r="BNA833" s="18"/>
      <c r="BNB833" s="18"/>
      <c r="BNC833" s="25" t="s">
        <v>98</v>
      </c>
      <c r="BND833" s="18"/>
      <c r="BNE833" s="18"/>
      <c r="BNF833" s="18"/>
      <c r="BNG833" s="18"/>
      <c r="BNH833" s="18"/>
      <c r="BNI833" s="18"/>
      <c r="BNJ833" s="18"/>
      <c r="BNK833" s="18"/>
      <c r="BNL833" s="18"/>
      <c r="BNM833" s="18"/>
    </row>
    <row r="834" spans="1680:1729" ht="13.2" x14ac:dyDescent="0.25">
      <c r="BLP834" s="18"/>
      <c r="BLQ834" s="18"/>
      <c r="BLR834" s="18"/>
      <c r="BLS834" s="18"/>
      <c r="BLT834" s="18"/>
      <c r="BLU834" s="18"/>
      <c r="BLV834" s="18"/>
      <c r="BLW834" s="18"/>
      <c r="BLX834" s="18"/>
      <c r="BLY834" s="18"/>
      <c r="BLZ834" s="18"/>
      <c r="BMA834" s="18"/>
      <c r="BMB834" s="18"/>
      <c r="BMC834" s="18"/>
      <c r="BMD834" s="18"/>
      <c r="BME834" s="18"/>
      <c r="BMF834" s="21"/>
      <c r="BMG834" s="18"/>
      <c r="BMH834" s="19"/>
      <c r="BMI834" s="18"/>
      <c r="BMJ834" s="18"/>
      <c r="BMK834" s="18"/>
      <c r="BML834" s="18"/>
      <c r="BMM834" s="18"/>
      <c r="BMN834" s="18"/>
      <c r="BMO834" s="18"/>
      <c r="BMP834" s="18"/>
      <c r="BMQ834" s="18"/>
      <c r="BMR834" s="18"/>
      <c r="BMS834" s="18"/>
      <c r="BMT834" s="18"/>
      <c r="BMU834" s="18"/>
      <c r="BMV834" s="18"/>
      <c r="BMW834" s="18"/>
      <c r="BMX834" s="18"/>
      <c r="BMY834" s="18"/>
      <c r="BMZ834" s="18"/>
      <c r="BNA834" s="18"/>
      <c r="BNB834" s="18"/>
      <c r="BNC834" s="25" t="s">
        <v>97</v>
      </c>
      <c r="BND834" s="18"/>
      <c r="BNE834" s="18"/>
      <c r="BNF834" s="18"/>
      <c r="BNG834" s="18"/>
      <c r="BNH834" s="18"/>
      <c r="BNI834" s="18"/>
      <c r="BNJ834" s="18"/>
      <c r="BNK834" s="18"/>
      <c r="BNL834" s="18"/>
      <c r="BNM834" s="18"/>
    </row>
    <row r="835" spans="1680:1729" ht="13.2" x14ac:dyDescent="0.25">
      <c r="BLP835" s="18"/>
      <c r="BLQ835" s="18"/>
      <c r="BLR835" s="18"/>
      <c r="BLS835" s="18"/>
      <c r="BLT835" s="18"/>
      <c r="BLU835" s="281"/>
      <c r="BLV835" s="18"/>
      <c r="BLW835" s="18"/>
      <c r="BLX835" s="18"/>
      <c r="BLY835" s="18"/>
      <c r="BLZ835" s="18"/>
      <c r="BMA835" s="18"/>
      <c r="BMB835" s="18"/>
      <c r="BMC835" s="18"/>
      <c r="BMD835" s="18"/>
      <c r="BME835" s="18"/>
      <c r="BMF835" s="21"/>
      <c r="BMG835" s="18"/>
      <c r="BMH835" s="19"/>
      <c r="BMI835" s="18"/>
      <c r="BMJ835" s="18"/>
      <c r="BMK835" s="18"/>
      <c r="BML835" s="18"/>
      <c r="BMM835" s="18"/>
      <c r="BMN835" s="18"/>
      <c r="BMO835" s="18"/>
      <c r="BMP835" s="18"/>
      <c r="BMQ835" s="18"/>
      <c r="BMR835" s="18"/>
      <c r="BMS835" s="18"/>
      <c r="BMT835" s="18"/>
      <c r="BMU835" s="18"/>
      <c r="BMV835" s="18"/>
      <c r="BMW835" s="18"/>
      <c r="BMX835" s="18"/>
      <c r="BMY835" s="18"/>
      <c r="BMZ835" s="18"/>
      <c r="BNA835" s="18"/>
      <c r="BNB835" s="18"/>
      <c r="BNC835" s="18"/>
      <c r="BND835" s="18"/>
      <c r="BNE835" s="18"/>
      <c r="BNF835" s="18"/>
      <c r="BNG835" s="18"/>
      <c r="BNH835" s="18"/>
      <c r="BNI835" s="18"/>
      <c r="BNJ835" s="18"/>
      <c r="BNK835" s="18"/>
      <c r="BNL835" s="18"/>
      <c r="BNM835" s="18"/>
    </row>
    <row r="836" spans="1680:1729" ht="13.2" x14ac:dyDescent="0.25">
      <c r="BLP836" s="18"/>
      <c r="BLQ836" s="18"/>
      <c r="BLR836" s="18"/>
      <c r="BLS836" s="18"/>
      <c r="BLT836" s="18"/>
      <c r="BLU836" s="20"/>
      <c r="BLV836" s="18"/>
      <c r="BLW836" s="18"/>
      <c r="BLX836" s="18"/>
      <c r="BLY836" s="18"/>
      <c r="BLZ836" s="18"/>
      <c r="BMA836" s="18"/>
      <c r="BMB836" s="18"/>
      <c r="BMC836" s="18"/>
      <c r="BMD836" s="18"/>
      <c r="BME836" s="18"/>
      <c r="BMF836" s="21"/>
      <c r="BMG836" s="18"/>
      <c r="BMH836" s="19"/>
      <c r="BMI836" s="18"/>
      <c r="BMJ836" s="18"/>
      <c r="BMK836" s="18"/>
      <c r="BML836" s="18"/>
      <c r="BMM836" s="18"/>
      <c r="BMN836" s="18"/>
      <c r="BMO836" s="18"/>
      <c r="BMP836" s="18"/>
      <c r="BMQ836" s="18"/>
      <c r="BMR836" s="18"/>
      <c r="BMS836" s="18"/>
      <c r="BMT836" s="18"/>
      <c r="BMU836" s="18"/>
      <c r="BMV836" s="18"/>
      <c r="BMW836" s="18"/>
      <c r="BMX836" s="18"/>
      <c r="BMY836" s="18"/>
      <c r="BMZ836" s="18"/>
      <c r="BNA836" s="18"/>
      <c r="BNB836" s="18"/>
      <c r="BNC836" s="18"/>
      <c r="BND836" s="18"/>
      <c r="BNE836" s="18"/>
      <c r="BNF836" s="18"/>
      <c r="BNG836" s="18"/>
      <c r="BNH836" s="18"/>
      <c r="BNI836" s="18"/>
      <c r="BNJ836" s="18"/>
      <c r="BNK836" s="18"/>
      <c r="BNL836" s="18"/>
      <c r="BNM836" s="18"/>
    </row>
    <row r="837" spans="1680:1729" ht="13.2" x14ac:dyDescent="0.25">
      <c r="BLP837" s="18"/>
      <c r="BLQ837" s="18"/>
      <c r="BLR837" s="18"/>
      <c r="BLS837" s="18"/>
      <c r="BLT837" s="18"/>
      <c r="BLU837" s="20"/>
      <c r="BLV837" s="18"/>
      <c r="BLW837" s="18"/>
      <c r="BLX837" s="18"/>
      <c r="BLY837" s="18"/>
      <c r="BLZ837" s="18"/>
      <c r="BMA837" s="18"/>
      <c r="BMB837" s="18"/>
      <c r="BMC837" s="18"/>
      <c r="BMD837" s="18"/>
      <c r="BME837" s="18"/>
      <c r="BMF837" s="21"/>
      <c r="BMG837" s="18"/>
      <c r="BMH837" s="19"/>
      <c r="BMI837" s="18"/>
      <c r="BMJ837" s="18"/>
      <c r="BMK837" s="18"/>
      <c r="BML837" s="18"/>
      <c r="BMM837" s="18"/>
      <c r="BMN837" s="18"/>
      <c r="BMO837" s="18"/>
      <c r="BMP837" s="18"/>
      <c r="BMQ837" s="18"/>
      <c r="BMR837" s="18"/>
      <c r="BMS837" s="18"/>
      <c r="BMT837" s="18"/>
      <c r="BMU837" s="18"/>
      <c r="BMV837" s="18"/>
      <c r="BMW837" s="18"/>
      <c r="BMX837" s="18"/>
      <c r="BMY837" s="18"/>
      <c r="BMZ837" s="18"/>
      <c r="BNA837" s="18"/>
      <c r="BNB837" s="18"/>
      <c r="BNC837" s="18"/>
      <c r="BND837" s="18"/>
      <c r="BNE837" s="18" t="s">
        <v>54</v>
      </c>
      <c r="BNF837" s="18"/>
      <c r="BNG837" s="18"/>
      <c r="BNH837" s="18"/>
      <c r="BNI837" s="18"/>
      <c r="BNJ837" s="18"/>
      <c r="BNK837" s="18"/>
      <c r="BNL837" s="18"/>
      <c r="BNM837" s="18"/>
    </row>
    <row r="838" spans="1680:1729" ht="13.2" x14ac:dyDescent="0.25">
      <c r="BLP838" s="18"/>
      <c r="BLQ838" s="18"/>
      <c r="BLR838" s="18"/>
      <c r="BLS838" s="18"/>
      <c r="BLT838" s="18"/>
      <c r="BLU838" s="20"/>
      <c r="BLV838" s="18"/>
      <c r="BLW838" s="18"/>
      <c r="BLX838" s="18"/>
      <c r="BLY838" s="18"/>
      <c r="BLZ838" s="18"/>
      <c r="BMA838" s="18"/>
      <c r="BMB838" s="18"/>
      <c r="BMC838" s="18"/>
      <c r="BMD838" s="18"/>
      <c r="BME838" s="18"/>
      <c r="BMF838" s="21"/>
      <c r="BMG838" s="18"/>
      <c r="BMH838" s="19"/>
      <c r="BMI838" s="18"/>
      <c r="BMJ838" s="18"/>
      <c r="BMK838" s="18"/>
      <c r="BML838" s="18"/>
      <c r="BMM838" s="18"/>
      <c r="BMN838" s="18"/>
      <c r="BMO838" s="18"/>
      <c r="BMP838" s="18"/>
      <c r="BMQ838" s="18"/>
      <c r="BMR838" s="18"/>
      <c r="BMS838" s="18"/>
      <c r="BMT838" s="18"/>
      <c r="BMU838" s="18"/>
      <c r="BMV838" s="18"/>
      <c r="BMW838" s="18"/>
      <c r="BMX838" s="18"/>
      <c r="BMY838" s="18"/>
      <c r="BMZ838" s="18"/>
      <c r="BNA838" s="18"/>
      <c r="BNB838" s="18"/>
      <c r="BNC838" s="18"/>
      <c r="BND838" s="18"/>
      <c r="BNE838" s="18" t="s">
        <v>53</v>
      </c>
      <c r="BNF838" s="18"/>
      <c r="BNG838" s="18"/>
      <c r="BNH838" s="18"/>
      <c r="BNI838" s="18"/>
      <c r="BNJ838" s="18"/>
      <c r="BNK838" s="18"/>
      <c r="BNL838" s="18"/>
      <c r="BNM838" s="18"/>
    </row>
    <row r="839" spans="1680:1729" ht="13.2" x14ac:dyDescent="0.25">
      <c r="BLP839" s="18"/>
      <c r="BLQ839" s="18"/>
      <c r="BLR839" s="18"/>
      <c r="BLS839" s="18"/>
      <c r="BLT839" s="18"/>
      <c r="BLU839" s="18"/>
      <c r="BLV839" s="18"/>
      <c r="BLW839" s="18"/>
      <c r="BLX839" s="18"/>
      <c r="BLY839" s="18"/>
      <c r="BLZ839" s="18"/>
      <c r="BMA839" s="18"/>
      <c r="BMB839" s="18"/>
      <c r="BMC839" s="18"/>
      <c r="BMD839" s="18"/>
      <c r="BME839" s="18"/>
      <c r="BMF839" s="21"/>
      <c r="BMG839" s="18"/>
      <c r="BMH839" s="19"/>
      <c r="BMI839" s="18"/>
      <c r="BMJ839" s="18"/>
      <c r="BMK839" s="18"/>
      <c r="BML839" s="18"/>
      <c r="BMM839" s="18"/>
      <c r="BMN839" s="18"/>
      <c r="BMO839" s="18"/>
      <c r="BMP839" s="18"/>
      <c r="BMQ839" s="18"/>
      <c r="BMR839" s="18"/>
      <c r="BMS839" s="18"/>
      <c r="BMT839" s="18"/>
      <c r="BMU839" s="18"/>
      <c r="BMV839" s="18"/>
      <c r="BMW839" s="18"/>
      <c r="BMX839" s="18"/>
      <c r="BMY839" s="18"/>
      <c r="BMZ839" s="18"/>
      <c r="BNA839" s="18"/>
      <c r="BNB839" s="18"/>
      <c r="BNC839" s="18"/>
      <c r="BND839" s="18"/>
      <c r="BNE839" s="18"/>
      <c r="BNF839" s="18"/>
      <c r="BNG839" s="18"/>
      <c r="BNH839" s="18"/>
      <c r="BNI839" s="18"/>
      <c r="BNJ839" s="18"/>
      <c r="BNK839" s="18"/>
      <c r="BNL839" s="18"/>
      <c r="BNM839" s="18"/>
    </row>
    <row r="840" spans="1680:1729" ht="13.2" x14ac:dyDescent="0.25">
      <c r="BLP840" s="18"/>
      <c r="BLQ840" s="18"/>
      <c r="BLR840" s="18"/>
      <c r="BLS840" s="18"/>
      <c r="BLT840" s="18"/>
      <c r="BLU840" s="18"/>
      <c r="BLV840" s="18"/>
      <c r="BLW840" s="18"/>
      <c r="BLX840" s="18"/>
      <c r="BLY840" s="18"/>
      <c r="BLZ840" s="18"/>
      <c r="BMA840" s="18"/>
      <c r="BMB840" s="18"/>
      <c r="BMC840" s="18"/>
      <c r="BMD840" s="18"/>
      <c r="BME840" s="18"/>
      <c r="BMF840" s="21"/>
      <c r="BMG840" s="18"/>
      <c r="BMH840" s="19"/>
      <c r="BMI840" s="18"/>
      <c r="BMJ840" s="18"/>
      <c r="BMK840" s="18"/>
      <c r="BML840" s="18"/>
      <c r="BMM840" s="18"/>
      <c r="BMN840" s="18"/>
      <c r="BMO840" s="18"/>
      <c r="BMP840" s="18"/>
      <c r="BMQ840" s="18"/>
      <c r="BMR840" s="18"/>
      <c r="BMS840" s="18"/>
      <c r="BMT840" s="18"/>
      <c r="BMU840" s="18"/>
      <c r="BMV840" s="18"/>
      <c r="BMW840" s="18"/>
      <c r="BMX840" s="18"/>
      <c r="BMY840" s="18"/>
      <c r="BMZ840" s="18"/>
      <c r="BNA840" s="18"/>
      <c r="BNB840" s="18"/>
      <c r="BNC840" s="18"/>
      <c r="BND840" s="18"/>
      <c r="BNE840" s="18"/>
      <c r="BNF840" s="18"/>
      <c r="BNG840" s="18" t="s">
        <v>66</v>
      </c>
      <c r="BNH840" s="18"/>
      <c r="BNI840" s="18"/>
      <c r="BNJ840" s="18"/>
      <c r="BNK840" s="18"/>
      <c r="BNL840" s="18"/>
      <c r="BNM840" s="18"/>
    </row>
    <row r="841" spans="1680:1729" ht="13.2" x14ac:dyDescent="0.25">
      <c r="BLP841" s="18"/>
      <c r="BLQ841" s="18"/>
      <c r="BLR841" s="18"/>
      <c r="BLS841" s="18"/>
      <c r="BLT841" s="18"/>
      <c r="BLU841" s="18"/>
      <c r="BLV841" s="18"/>
      <c r="BLW841" s="18"/>
      <c r="BLX841" s="18"/>
      <c r="BLY841" s="18"/>
      <c r="BLZ841" s="18"/>
      <c r="BMA841" s="18"/>
      <c r="BMB841" s="18"/>
      <c r="BMC841" s="18"/>
      <c r="BMD841" s="18"/>
      <c r="BME841" s="18"/>
      <c r="BMF841" s="21"/>
      <c r="BMG841" s="18"/>
      <c r="BMH841" s="19"/>
      <c r="BMI841" s="18"/>
      <c r="BMJ841" s="18"/>
      <c r="BMK841" s="18"/>
      <c r="BML841" s="18"/>
      <c r="BMM841" s="18"/>
      <c r="BMN841" s="18"/>
      <c r="BMO841" s="18"/>
      <c r="BMP841" s="18"/>
      <c r="BMQ841" s="18"/>
      <c r="BMR841" s="18"/>
      <c r="BMS841" s="18"/>
      <c r="BMT841" s="18"/>
      <c r="BMU841" s="18"/>
      <c r="BMV841" s="18"/>
      <c r="BMW841" s="18"/>
      <c r="BMX841" s="18"/>
      <c r="BMY841" s="18"/>
      <c r="BMZ841" s="18"/>
      <c r="BNA841" s="18"/>
      <c r="BNB841" s="18"/>
      <c r="BNC841" s="18"/>
      <c r="BND841" s="18"/>
      <c r="BNE841" s="18"/>
      <c r="BNF841" s="18"/>
      <c r="BNG841" s="18" t="s">
        <v>65</v>
      </c>
      <c r="BNH841" s="18"/>
      <c r="BNI841" s="18"/>
      <c r="BNJ841" s="18"/>
      <c r="BNK841" s="18"/>
      <c r="BNL841" s="18"/>
      <c r="BNM841" s="18"/>
    </row>
    <row r="842" spans="1680:1729" ht="13.2" x14ac:dyDescent="0.25">
      <c r="BLP842" s="18"/>
      <c r="BLQ842" s="18"/>
      <c r="BLR842" s="18"/>
      <c r="BLS842" s="18"/>
      <c r="BLT842" s="18"/>
      <c r="BLU842" s="18"/>
      <c r="BLV842" s="24"/>
      <c r="BLW842" s="24"/>
      <c r="BLX842" s="24"/>
      <c r="BLY842" s="18"/>
      <c r="BLZ842" s="18"/>
      <c r="BMA842" s="18"/>
      <c r="BMB842" s="18"/>
      <c r="BMC842" s="18"/>
      <c r="BMD842" s="18"/>
      <c r="BME842" s="18"/>
      <c r="BMF842" s="21"/>
      <c r="BMG842" s="18"/>
      <c r="BMH842" s="19"/>
      <c r="BMI842" s="18"/>
      <c r="BMJ842" s="18"/>
      <c r="BMK842" s="18"/>
      <c r="BML842" s="18"/>
      <c r="BMM842" s="18"/>
      <c r="BMN842" s="18"/>
      <c r="BMO842" s="18"/>
      <c r="BMP842" s="18"/>
      <c r="BMQ842" s="18"/>
      <c r="BMR842" s="18"/>
      <c r="BMS842" s="18"/>
      <c r="BMT842" s="18"/>
      <c r="BMU842" s="18"/>
      <c r="BMV842" s="18"/>
      <c r="BMW842" s="18"/>
      <c r="BMX842" s="18"/>
      <c r="BMY842" s="18"/>
      <c r="BMZ842" s="18"/>
      <c r="BNA842" s="18"/>
      <c r="BNB842" s="18"/>
      <c r="BNC842" s="18"/>
      <c r="BND842" s="18"/>
      <c r="BNE842" s="18"/>
      <c r="BNF842" s="18"/>
      <c r="BNG842" s="18" t="s">
        <v>64</v>
      </c>
      <c r="BNH842" s="18"/>
      <c r="BNI842" s="18"/>
      <c r="BNJ842" s="18"/>
      <c r="BNK842" s="18"/>
      <c r="BNL842" s="18"/>
      <c r="BNM842" s="18"/>
    </row>
    <row r="843" spans="1680:1729" ht="13.2" x14ac:dyDescent="0.25">
      <c r="BLP843" s="18"/>
      <c r="BLQ843" s="18"/>
      <c r="BLR843" s="18"/>
      <c r="BLS843" s="18"/>
      <c r="BLT843" s="18"/>
      <c r="BLU843" s="18"/>
      <c r="BLV843" s="23"/>
      <c r="BLW843" s="23"/>
      <c r="BLX843" s="23"/>
      <c r="BLY843" s="18"/>
      <c r="BLZ843" s="18"/>
      <c r="BMA843" s="18"/>
      <c r="BMB843" s="18"/>
      <c r="BMC843" s="18"/>
      <c r="BMD843" s="18"/>
      <c r="BME843" s="18"/>
      <c r="BMF843" s="21"/>
      <c r="BMG843" s="18"/>
      <c r="BMH843" s="19"/>
      <c r="BMI843" s="18"/>
      <c r="BMJ843" s="18"/>
      <c r="BMK843" s="18"/>
      <c r="BML843" s="18"/>
      <c r="BMM843" s="18"/>
      <c r="BMN843" s="18"/>
      <c r="BMO843" s="18"/>
      <c r="BMP843" s="18"/>
      <c r="BMQ843" s="18"/>
      <c r="BMR843" s="18"/>
      <c r="BMS843" s="18"/>
      <c r="BMT843" s="18"/>
      <c r="BMU843" s="18"/>
      <c r="BMV843" s="18"/>
      <c r="BMW843" s="18"/>
      <c r="BMX843" s="18"/>
      <c r="BMY843" s="18"/>
      <c r="BMZ843" s="18"/>
      <c r="BNA843" s="18"/>
      <c r="BNB843" s="18"/>
      <c r="BNC843" s="18"/>
      <c r="BND843" s="18"/>
      <c r="BNE843" s="18"/>
      <c r="BNF843" s="18"/>
      <c r="BNG843" s="18" t="s">
        <v>63</v>
      </c>
      <c r="BNH843" s="18"/>
      <c r="BNI843" s="18"/>
      <c r="BNJ843" s="18"/>
      <c r="BNK843" s="18"/>
      <c r="BNL843" s="18"/>
      <c r="BNM843" s="18"/>
    </row>
    <row r="844" spans="1680:1729" ht="13.2" x14ac:dyDescent="0.25">
      <c r="BLP844" s="18"/>
      <c r="BLQ844" s="18"/>
      <c r="BLR844" s="18"/>
      <c r="BLS844" s="18"/>
      <c r="BLT844" s="18"/>
      <c r="BLU844" s="18"/>
      <c r="BLV844" s="22"/>
      <c r="BLW844" s="22"/>
      <c r="BLX844" s="22"/>
      <c r="BLY844" s="18"/>
      <c r="BLZ844" s="18"/>
      <c r="BMA844" s="18"/>
      <c r="BMB844" s="18"/>
      <c r="BMC844" s="18"/>
      <c r="BMD844" s="18"/>
      <c r="BME844" s="18"/>
      <c r="BMF844" s="21"/>
      <c r="BMG844" s="18"/>
      <c r="BMH844" s="19"/>
      <c r="BMI844" s="18"/>
      <c r="BMJ844" s="18"/>
      <c r="BMK844" s="18"/>
      <c r="BML844" s="18"/>
      <c r="BMM844" s="18"/>
      <c r="BMN844" s="18"/>
      <c r="BMO844" s="18"/>
      <c r="BMP844" s="18"/>
      <c r="BMQ844" s="18"/>
      <c r="BMR844" s="18"/>
      <c r="BMS844" s="18"/>
      <c r="BMT844" s="18"/>
      <c r="BMU844" s="18"/>
      <c r="BMV844" s="18"/>
      <c r="BMW844" s="18"/>
      <c r="BMX844" s="18"/>
      <c r="BMY844" s="18"/>
      <c r="BMZ844" s="18"/>
      <c r="BNA844" s="18"/>
      <c r="BNB844" s="18"/>
      <c r="BNC844" s="18"/>
      <c r="BND844" s="18"/>
      <c r="BNE844" s="18"/>
      <c r="BNF844" s="18"/>
      <c r="BNG844" s="18"/>
      <c r="BNH844" s="18"/>
      <c r="BNI844" s="18"/>
      <c r="BNJ844" s="18"/>
      <c r="BNK844" s="18"/>
      <c r="BNL844" s="18"/>
      <c r="BNM844" s="18"/>
    </row>
    <row r="845" spans="1680:1729" ht="13.2" x14ac:dyDescent="0.25">
      <c r="BLP845" s="18"/>
      <c r="BLQ845" s="18"/>
      <c r="BLR845" s="18"/>
      <c r="BLS845" s="18"/>
      <c r="BLT845" s="20"/>
      <c r="BLU845" s="20"/>
      <c r="BLV845" s="20"/>
      <c r="BLW845" s="19"/>
      <c r="BLX845" s="19"/>
      <c r="BLY845" s="18"/>
      <c r="BLZ845" s="18"/>
      <c r="BMA845" s="18"/>
      <c r="BMB845" s="18"/>
      <c r="BMC845" s="18"/>
      <c r="BMD845" s="18"/>
      <c r="BME845" s="18"/>
      <c r="BMF845" s="21"/>
      <c r="BMG845" s="18"/>
      <c r="BMH845" s="19"/>
      <c r="BMI845" s="18"/>
      <c r="BMJ845" s="18"/>
      <c r="BMK845" s="18"/>
      <c r="BML845" s="18"/>
      <c r="BMM845" s="18"/>
      <c r="BMN845" s="18"/>
      <c r="BMO845" s="18"/>
      <c r="BMP845" s="18"/>
      <c r="BMQ845" s="18"/>
      <c r="BMR845" s="18"/>
      <c r="BMS845" s="18"/>
      <c r="BMT845" s="18"/>
      <c r="BMU845" s="18"/>
      <c r="BMV845" s="18"/>
      <c r="BMW845" s="18"/>
      <c r="BMX845" s="18"/>
      <c r="BMY845" s="18"/>
      <c r="BMZ845" s="18"/>
      <c r="BNA845" s="18"/>
      <c r="BNB845" s="18"/>
      <c r="BNC845" s="18"/>
      <c r="BND845" s="18"/>
      <c r="BNE845" s="18"/>
      <c r="BNF845" s="18"/>
      <c r="BNG845" s="18"/>
      <c r="BNH845" s="18"/>
      <c r="BNI845" s="18" t="s">
        <v>96</v>
      </c>
      <c r="BNJ845" s="18"/>
      <c r="BNK845" s="18"/>
      <c r="BNL845" s="18"/>
      <c r="BNM845" s="18"/>
    </row>
    <row r="846" spans="1680:1729" ht="13.2" x14ac:dyDescent="0.25">
      <c r="BLP846" s="282"/>
      <c r="BLQ846" s="19"/>
      <c r="BLR846" s="279"/>
      <c r="BLS846" s="19"/>
      <c r="BLT846" s="20"/>
      <c r="BLU846" s="20"/>
      <c r="BLV846" s="281"/>
      <c r="BLW846" s="281"/>
      <c r="BLX846" s="281"/>
      <c r="BLY846" s="18"/>
      <c r="BLZ846" s="18"/>
      <c r="BMA846" s="18"/>
      <c r="BMB846" s="18"/>
      <c r="BMC846" s="18"/>
      <c r="BMD846" s="18"/>
      <c r="BME846" s="18"/>
      <c r="BMF846" s="21"/>
      <c r="BMG846" s="18"/>
      <c r="BMH846" s="19"/>
      <c r="BMI846" s="18"/>
      <c r="BMJ846" s="18"/>
      <c r="BMK846" s="18"/>
      <c r="BML846" s="18"/>
      <c r="BMM846" s="18"/>
      <c r="BMN846" s="18"/>
      <c r="BMO846" s="18"/>
      <c r="BMP846" s="281"/>
      <c r="BMQ846" s="18"/>
      <c r="BMR846" s="18"/>
      <c r="BMS846" s="18"/>
      <c r="BMT846" s="18"/>
      <c r="BMU846" s="18"/>
      <c r="BMV846" s="18"/>
      <c r="BMW846" s="18"/>
      <c r="BMX846" s="18"/>
      <c r="BMY846" s="18"/>
      <c r="BMZ846" s="18"/>
      <c r="BNA846" s="18"/>
      <c r="BNB846" s="18"/>
      <c r="BNC846" s="18"/>
      <c r="BND846" s="18"/>
      <c r="BNE846" s="18"/>
      <c r="BNF846" s="18"/>
      <c r="BNG846" s="18"/>
      <c r="BNH846" s="18"/>
      <c r="BNI846" s="18" t="s">
        <v>95</v>
      </c>
      <c r="BNJ846" s="18"/>
      <c r="BNK846" s="18"/>
      <c r="BNL846" s="18"/>
      <c r="BNM846" s="18"/>
    </row>
    <row r="847" spans="1680:1729" ht="13.2" x14ac:dyDescent="0.25">
      <c r="BLP847" s="282"/>
      <c r="BLQ847" s="19"/>
      <c r="BLR847" s="279"/>
      <c r="BLS847" s="19"/>
      <c r="BLT847" s="20"/>
      <c r="BLU847" s="20"/>
      <c r="BLV847" s="20"/>
      <c r="BLW847" s="281"/>
      <c r="BLX847" s="281"/>
      <c r="BLY847" s="18"/>
      <c r="BLZ847" s="18"/>
      <c r="BMA847" s="18"/>
      <c r="BMB847" s="18"/>
      <c r="BMC847" s="18"/>
      <c r="BMD847" s="18"/>
      <c r="BME847" s="18"/>
      <c r="BMF847" s="21"/>
      <c r="BMG847" s="18"/>
      <c r="BMH847" s="19"/>
      <c r="BMI847" s="18"/>
      <c r="BMJ847" s="18"/>
      <c r="BMK847" s="18"/>
      <c r="BML847" s="18"/>
      <c r="BMM847" s="18"/>
      <c r="BMN847" s="18"/>
      <c r="BMO847" s="18"/>
      <c r="BMP847" s="20"/>
      <c r="BMQ847" s="18"/>
      <c r="BMR847" s="18"/>
      <c r="BMS847" s="18"/>
      <c r="BMT847" s="18"/>
      <c r="BMU847" s="18"/>
      <c r="BMV847" s="18"/>
      <c r="BMW847" s="18"/>
      <c r="BMX847" s="18"/>
      <c r="BMY847" s="18"/>
      <c r="BMZ847" s="18"/>
      <c r="BNA847" s="18"/>
      <c r="BNB847" s="18"/>
      <c r="BNC847" s="18"/>
      <c r="BND847" s="18"/>
      <c r="BNE847" s="18"/>
      <c r="BNF847" s="18"/>
      <c r="BNG847" s="18"/>
      <c r="BNH847" s="18"/>
      <c r="BNI847" s="18" t="s">
        <v>94</v>
      </c>
      <c r="BNJ847" s="18"/>
      <c r="BNK847" s="18"/>
      <c r="BNL847" s="18"/>
      <c r="BNM847" s="18"/>
    </row>
    <row r="848" spans="1680:1729" ht="13.2" x14ac:dyDescent="0.25">
      <c r="BLP848" s="282"/>
      <c r="BLQ848" s="19"/>
      <c r="BLR848" s="279"/>
      <c r="BLS848" s="19"/>
      <c r="BLT848" s="20"/>
      <c r="BLU848" s="20"/>
      <c r="BLV848" s="20"/>
      <c r="BLW848" s="20"/>
      <c r="BLX848" s="281"/>
      <c r="BLY848" s="18"/>
      <c r="BLZ848" s="18"/>
      <c r="BMA848" s="18"/>
      <c r="BMB848" s="18"/>
      <c r="BMC848" s="18"/>
      <c r="BMD848" s="18"/>
      <c r="BME848" s="18"/>
      <c r="BMF848" s="21"/>
      <c r="BMG848" s="18"/>
      <c r="BMH848" s="19"/>
      <c r="BMI848" s="18"/>
      <c r="BMJ848" s="18"/>
      <c r="BMK848" s="18"/>
      <c r="BML848" s="18"/>
      <c r="BMM848" s="18"/>
      <c r="BMN848" s="18"/>
      <c r="BMO848" s="18"/>
      <c r="BMP848" s="20"/>
      <c r="BMQ848" s="18"/>
      <c r="BMR848" s="18"/>
      <c r="BMS848" s="18"/>
      <c r="BMT848" s="18"/>
      <c r="BMU848" s="18"/>
      <c r="BMV848" s="18"/>
      <c r="BMW848" s="18"/>
      <c r="BMX848" s="18"/>
      <c r="BMY848" s="18"/>
      <c r="BMZ848" s="18"/>
      <c r="BNA848" s="18"/>
      <c r="BNB848" s="18"/>
      <c r="BNC848" s="18"/>
      <c r="BND848" s="18"/>
      <c r="BNE848" s="18"/>
      <c r="BNF848" s="18"/>
      <c r="BNG848" s="18"/>
      <c r="BNH848" s="18"/>
      <c r="BNI848" s="18"/>
      <c r="BNJ848" s="18"/>
      <c r="BNK848" s="18"/>
      <c r="BNL848" s="18"/>
      <c r="BNM848" s="18"/>
    </row>
    <row r="849" spans="1680:1761" ht="13.2" x14ac:dyDescent="0.25">
      <c r="BLP849" s="282"/>
      <c r="BLQ849" s="19"/>
      <c r="BLR849" s="279"/>
      <c r="BLS849" s="19"/>
      <c r="BLT849" s="20"/>
      <c r="BLU849" s="20"/>
      <c r="BLV849" s="20"/>
      <c r="BLW849" s="20"/>
      <c r="BLX849" s="20"/>
      <c r="BLY849" s="18"/>
      <c r="BLZ849" s="18"/>
      <c r="BMA849" s="18"/>
      <c r="BMB849" s="18"/>
      <c r="BMC849" s="18"/>
      <c r="BMD849" s="18"/>
      <c r="BME849" s="18"/>
      <c r="BMF849" s="21"/>
      <c r="BMG849" s="18"/>
      <c r="BMH849" s="19"/>
      <c r="BMI849" s="18"/>
      <c r="BMJ849" s="18"/>
      <c r="BMK849" s="18"/>
      <c r="BML849" s="18"/>
      <c r="BMM849" s="18"/>
      <c r="BMN849" s="18"/>
      <c r="BMO849" s="18"/>
      <c r="BMP849" s="20"/>
      <c r="BMQ849" s="18"/>
      <c r="BMR849" s="18"/>
      <c r="BMS849" s="18"/>
      <c r="BMT849" s="18"/>
      <c r="BMU849" s="18"/>
      <c r="BMV849" s="18"/>
      <c r="BMW849" s="18"/>
      <c r="BMX849" s="18"/>
      <c r="BMY849" s="18"/>
      <c r="BMZ849" s="18"/>
      <c r="BNA849" s="18"/>
      <c r="BNB849" s="18"/>
      <c r="BNC849" s="18"/>
      <c r="BND849" s="18"/>
      <c r="BNE849" s="18"/>
      <c r="BNF849" s="18"/>
      <c r="BNG849" s="18"/>
      <c r="BNH849" s="18"/>
      <c r="BNI849" s="18"/>
      <c r="BNJ849" s="18"/>
      <c r="BNK849" s="18"/>
      <c r="BNL849" s="18"/>
      <c r="BNM849" s="18"/>
    </row>
    <row r="850" spans="1680:1761" ht="13.2" x14ac:dyDescent="0.25">
      <c r="BLP850" s="282"/>
      <c r="BLQ850" s="19"/>
      <c r="BLR850" s="279"/>
      <c r="BLS850" s="19"/>
      <c r="BLT850" s="20"/>
      <c r="BLU850" s="20"/>
      <c r="BLV850" s="20"/>
      <c r="BLW850" s="20"/>
      <c r="BLX850" s="20"/>
      <c r="BLY850" s="18"/>
      <c r="BLZ850" s="18"/>
      <c r="BMA850" s="18"/>
      <c r="BMB850" s="18"/>
      <c r="BMC850" s="18"/>
      <c r="BMD850" s="18"/>
      <c r="BME850" s="18"/>
      <c r="BMF850" s="21"/>
      <c r="BMG850" s="18"/>
      <c r="BMH850" s="19"/>
      <c r="BMI850" s="18"/>
      <c r="BMJ850" s="18"/>
      <c r="BMK850" s="18"/>
      <c r="BML850" s="18"/>
      <c r="BMM850" s="18"/>
      <c r="BMN850" s="18"/>
      <c r="BMO850" s="18"/>
      <c r="BMP850" s="18"/>
      <c r="BMQ850" s="18"/>
      <c r="BMR850" s="18"/>
      <c r="BMS850" s="18"/>
      <c r="BMT850" s="18"/>
      <c r="BMU850" s="18"/>
      <c r="BMV850" s="18"/>
      <c r="BMW850" s="18"/>
      <c r="BMX850" s="18"/>
      <c r="BMY850" s="18"/>
      <c r="BMZ850" s="18"/>
      <c r="BNA850" s="18"/>
      <c r="BNB850" s="18"/>
      <c r="BNC850" s="18"/>
      <c r="BND850" s="18"/>
      <c r="BNE850" s="18"/>
      <c r="BNF850" s="18"/>
      <c r="BNG850" s="18"/>
      <c r="BNH850" s="18"/>
      <c r="BNI850" s="18"/>
      <c r="BNJ850" s="18"/>
      <c r="BNK850" s="18"/>
      <c r="BNL850" s="8" t="s">
        <v>93</v>
      </c>
      <c r="BNM850" s="8"/>
      <c r="BNN850" s="8"/>
      <c r="BNO850" s="8"/>
      <c r="BNP850" s="8"/>
      <c r="BNQ850" s="8"/>
      <c r="BNR850" s="8"/>
      <c r="BNS850" s="8"/>
      <c r="BNT850" s="8"/>
      <c r="BNU850" s="8"/>
      <c r="BNV850" s="8"/>
      <c r="BNW850" s="8"/>
      <c r="BNX850" s="14"/>
      <c r="BNY850" s="14"/>
      <c r="BNZ850" s="14"/>
      <c r="BOA850" s="14"/>
      <c r="BOB850" s="14"/>
      <c r="BOC850" s="14"/>
      <c r="BOD850" s="14"/>
      <c r="BOE850" s="14"/>
      <c r="BOF850" s="14"/>
      <c r="BOG850" s="14"/>
      <c r="BOH850" s="14"/>
      <c r="BOI850" s="14"/>
      <c r="BOJ850" s="8"/>
      <c r="BOK850" s="8"/>
      <c r="BOL850" s="8"/>
      <c r="BOM850" s="8"/>
      <c r="BON850" s="8"/>
      <c r="BOO850" s="8"/>
      <c r="BOP850" s="8"/>
      <c r="BOQ850" s="8"/>
      <c r="BOR850" s="8"/>
      <c r="BOS850" s="8"/>
    </row>
    <row r="851" spans="1680:1761" ht="13.2" x14ac:dyDescent="0.25">
      <c r="BLP851" s="18"/>
      <c r="BLQ851" s="18"/>
      <c r="BLR851" s="18"/>
      <c r="BLS851" s="18"/>
      <c r="BLT851" s="18"/>
      <c r="BLU851" s="18"/>
      <c r="BLV851" s="18"/>
      <c r="BLW851" s="18"/>
      <c r="BLX851" s="18"/>
      <c r="BLY851" s="19"/>
      <c r="BLZ851" s="19"/>
      <c r="BMA851" s="19"/>
      <c r="BMB851" s="19"/>
      <c r="BMC851" s="19"/>
      <c r="BMD851" s="19"/>
      <c r="BME851" s="19"/>
      <c r="BMF851" s="19"/>
      <c r="BMG851" s="19"/>
      <c r="BMH851" s="19"/>
      <c r="BMI851" s="19"/>
      <c r="BMJ851" s="19"/>
      <c r="BMK851" s="18"/>
      <c r="BML851" s="18"/>
      <c r="BMM851" s="18"/>
      <c r="BMN851" s="18"/>
      <c r="BMO851" s="18"/>
      <c r="BMP851" s="18"/>
      <c r="BMQ851" s="18"/>
      <c r="BMR851" s="18"/>
      <c r="BMS851" s="18"/>
      <c r="BMT851" s="18"/>
      <c r="BMU851" s="18"/>
      <c r="BMV851" s="18"/>
      <c r="BMW851" s="18"/>
      <c r="BMX851" s="18"/>
      <c r="BMY851" s="18"/>
      <c r="BMZ851" s="18"/>
      <c r="BNA851" s="18"/>
      <c r="BNB851" s="18"/>
      <c r="BNC851" s="18"/>
      <c r="BND851" s="18"/>
      <c r="BNE851" s="18"/>
      <c r="BNF851" s="18"/>
      <c r="BNG851" s="18"/>
      <c r="BNH851" s="18"/>
      <c r="BNI851" s="18"/>
      <c r="BNJ851" s="18"/>
      <c r="BNK851" s="18"/>
      <c r="BNL851" s="10" t="s">
        <v>92</v>
      </c>
      <c r="BNM851" s="8"/>
      <c r="BNN851" s="8"/>
      <c r="BNO851" s="8"/>
      <c r="BNP851" s="8"/>
      <c r="BNQ851" s="8"/>
      <c r="BNR851" s="8"/>
      <c r="BNS851" s="8"/>
      <c r="BNT851" s="8"/>
      <c r="BNU851" s="8"/>
      <c r="BNV851" s="8"/>
      <c r="BNW851" s="8"/>
      <c r="BNX851" s="14"/>
      <c r="BNY851" s="14"/>
      <c r="BNZ851" s="14"/>
      <c r="BOA851" s="14"/>
      <c r="BOB851" s="14"/>
      <c r="BOC851" s="14"/>
      <c r="BOD851" s="14"/>
      <c r="BOE851" s="14"/>
      <c r="BOF851" s="14"/>
      <c r="BOG851" s="14"/>
      <c r="BOH851" s="14"/>
      <c r="BOI851" s="14"/>
      <c r="BOJ851" s="8"/>
      <c r="BOK851" s="8"/>
      <c r="BOL851" s="8"/>
      <c r="BOM851" s="8"/>
      <c r="BON851" s="8"/>
      <c r="BOO851" s="8"/>
      <c r="BOP851" s="8"/>
      <c r="BOQ851" s="8"/>
      <c r="BOR851" s="8"/>
      <c r="BOS851" s="8"/>
    </row>
    <row r="852" spans="1680:1761" ht="13.2" x14ac:dyDescent="0.25">
      <c r="BLP852" s="18"/>
      <c r="BLQ852" s="18"/>
      <c r="BLR852" s="18"/>
      <c r="BLS852" s="18"/>
      <c r="BLT852" s="18"/>
      <c r="BLU852" s="18"/>
      <c r="BLV852" s="18"/>
      <c r="BLW852" s="18"/>
      <c r="BLX852" s="18"/>
      <c r="BLY852" s="19"/>
      <c r="BLZ852" s="19"/>
      <c r="BMA852" s="19"/>
      <c r="BMB852" s="19"/>
      <c r="BMC852" s="19"/>
      <c r="BMD852" s="19"/>
      <c r="BME852" s="19"/>
      <c r="BMF852" s="19"/>
      <c r="BMG852" s="19"/>
      <c r="BMH852" s="19"/>
      <c r="BMI852" s="19"/>
      <c r="BMJ852" s="19"/>
      <c r="BMK852" s="18"/>
      <c r="BML852" s="18"/>
      <c r="BMM852" s="18"/>
      <c r="BMN852" s="18"/>
      <c r="BMO852" s="18"/>
      <c r="BMP852" s="18"/>
      <c r="BMQ852" s="18"/>
      <c r="BMR852" s="18"/>
      <c r="BMS852" s="18"/>
      <c r="BMT852" s="18"/>
      <c r="BMU852" s="18"/>
      <c r="BMV852" s="18"/>
      <c r="BMW852" s="18"/>
      <c r="BMX852" s="18"/>
      <c r="BMY852" s="18"/>
      <c r="BMZ852" s="18"/>
      <c r="BNA852" s="18"/>
      <c r="BNB852" s="18"/>
      <c r="BNC852" s="18"/>
      <c r="BND852" s="18"/>
      <c r="BNE852" s="18"/>
      <c r="BNF852" s="18"/>
      <c r="BNG852" s="18"/>
      <c r="BNH852" s="18"/>
      <c r="BNI852" s="18"/>
      <c r="BNJ852" s="18"/>
      <c r="BNK852" s="18"/>
      <c r="BNL852" s="10" t="s">
        <v>91</v>
      </c>
      <c r="BNM852" s="8"/>
      <c r="BNN852" s="8"/>
      <c r="BNO852" s="8"/>
      <c r="BNP852" s="8"/>
      <c r="BNQ852" s="8"/>
      <c r="BNR852" s="8"/>
      <c r="BNS852" s="8"/>
      <c r="BNT852" s="8"/>
      <c r="BNU852" s="8"/>
      <c r="BNV852" s="8"/>
      <c r="BNW852" s="8"/>
      <c r="BNX852" s="14"/>
      <c r="BNY852" s="14"/>
      <c r="BNZ852" s="14"/>
      <c r="BOA852" s="14"/>
      <c r="BOB852" s="14"/>
      <c r="BOC852" s="14"/>
      <c r="BOD852" s="14"/>
      <c r="BOE852" s="14"/>
      <c r="BOF852" s="14"/>
      <c r="BOG852" s="14"/>
      <c r="BOH852" s="14"/>
      <c r="BOI852" s="14"/>
      <c r="BOJ852" s="8"/>
      <c r="BOK852" s="8"/>
      <c r="BOL852" s="8"/>
      <c r="BOM852" s="8"/>
      <c r="BON852" s="8"/>
      <c r="BOO852" s="8"/>
      <c r="BOP852" s="8"/>
      <c r="BOQ852" s="8"/>
      <c r="BOR852" s="8"/>
      <c r="BOS852" s="8"/>
    </row>
    <row r="853" spans="1680:1761" ht="13.2" x14ac:dyDescent="0.25">
      <c r="BLP853" s="18"/>
      <c r="BLQ853" s="18"/>
      <c r="BLR853" s="18"/>
      <c r="BLS853" s="18"/>
      <c r="BLT853" s="18"/>
      <c r="BLU853" s="18"/>
      <c r="BLV853" s="18"/>
      <c r="BLW853" s="18"/>
      <c r="BLX853" s="18"/>
      <c r="BLY853" s="19"/>
      <c r="BLZ853" s="19"/>
      <c r="BMA853" s="19"/>
      <c r="BMB853" s="19"/>
      <c r="BMC853" s="19"/>
      <c r="BMD853" s="19"/>
      <c r="BME853" s="19"/>
      <c r="BMF853" s="19"/>
      <c r="BMG853" s="19"/>
      <c r="BMH853" s="19"/>
      <c r="BMI853" s="19"/>
      <c r="BMJ853" s="19"/>
      <c r="BMK853" s="18"/>
      <c r="BML853" s="18"/>
      <c r="BMM853" s="18"/>
      <c r="BMN853" s="18"/>
      <c r="BMO853" s="18"/>
      <c r="BMP853" s="18"/>
      <c r="BMQ853" s="18"/>
      <c r="BMR853" s="18"/>
      <c r="BMS853" s="18"/>
      <c r="BMT853" s="18"/>
      <c r="BMU853" s="18"/>
      <c r="BMV853" s="18"/>
      <c r="BMW853" s="18"/>
      <c r="BMX853" s="18"/>
      <c r="BMY853" s="18"/>
      <c r="BMZ853" s="18"/>
      <c r="BNA853" s="18"/>
      <c r="BNB853" s="18"/>
      <c r="BNC853" s="18"/>
      <c r="BND853" s="18"/>
      <c r="BNE853" s="18"/>
      <c r="BNF853" s="18"/>
      <c r="BNG853" s="18"/>
      <c r="BNH853" s="18"/>
      <c r="BNI853" s="18"/>
      <c r="BNJ853" s="18"/>
      <c r="BNK853" s="18"/>
      <c r="BNL853" s="10" t="s">
        <v>90</v>
      </c>
      <c r="BNM853" s="8"/>
      <c r="BNN853" s="8"/>
      <c r="BNO853" s="8"/>
      <c r="BNP853" s="8"/>
      <c r="BNQ853" s="8"/>
      <c r="BNR853" s="8"/>
      <c r="BNS853" s="8"/>
      <c r="BNT853" s="8"/>
      <c r="BNU853" s="8"/>
      <c r="BNV853" s="8"/>
      <c r="BNW853" s="8"/>
      <c r="BNX853" s="14"/>
      <c r="BNY853" s="14"/>
      <c r="BNZ853" s="14"/>
      <c r="BOA853" s="14"/>
      <c r="BOB853" s="14"/>
      <c r="BOC853" s="14"/>
      <c r="BOD853" s="14"/>
      <c r="BOE853" s="14"/>
      <c r="BOF853" s="14"/>
      <c r="BOG853" s="14"/>
      <c r="BOH853" s="14"/>
      <c r="BOI853" s="14"/>
      <c r="BOJ853" s="8"/>
      <c r="BOK853" s="8"/>
      <c r="BOL853" s="8"/>
      <c r="BOM853" s="8"/>
      <c r="BON853" s="8"/>
      <c r="BOO853" s="8"/>
      <c r="BOP853" s="8"/>
      <c r="BOQ853" s="8"/>
      <c r="BOR853" s="8"/>
      <c r="BOS853" s="8"/>
    </row>
    <row r="854" spans="1680:1761" ht="13.2" x14ac:dyDescent="0.25">
      <c r="BLP854" s="18"/>
      <c r="BLQ854" s="18"/>
      <c r="BLR854" s="18"/>
      <c r="BLS854" s="18"/>
      <c r="BLT854" s="20"/>
      <c r="BLU854" s="20"/>
      <c r="BLV854" s="20"/>
      <c r="BLW854" s="19"/>
      <c r="BLX854" s="19"/>
      <c r="BLY854" s="18"/>
      <c r="BLZ854" s="18"/>
      <c r="BMA854" s="18"/>
      <c r="BMB854" s="18"/>
      <c r="BMC854" s="18"/>
      <c r="BMD854" s="18"/>
      <c r="BME854" s="18"/>
      <c r="BMF854" s="21"/>
      <c r="BMG854" s="18"/>
      <c r="BMH854" s="19"/>
      <c r="BMI854" s="18"/>
      <c r="BMJ854" s="18"/>
      <c r="BMK854" s="18"/>
      <c r="BML854" s="18"/>
      <c r="BMM854" s="18"/>
      <c r="BMN854" s="18"/>
      <c r="BMO854" s="18"/>
      <c r="BMP854" s="18"/>
      <c r="BMQ854" s="18"/>
      <c r="BMR854" s="18"/>
      <c r="BMS854" s="18"/>
      <c r="BMT854" s="18"/>
      <c r="BMU854" s="18"/>
      <c r="BMV854" s="18"/>
      <c r="BMW854" s="18"/>
      <c r="BMX854" s="18"/>
      <c r="BMY854" s="18"/>
      <c r="BMZ854" s="18"/>
      <c r="BNA854" s="18"/>
      <c r="BNB854" s="18"/>
      <c r="BNC854" s="18"/>
      <c r="BND854" s="18"/>
      <c r="BNE854" s="18"/>
      <c r="BNF854" s="18"/>
      <c r="BNG854" s="18"/>
      <c r="BNH854" s="18"/>
      <c r="BNI854" s="18"/>
      <c r="BNJ854" s="18"/>
      <c r="BNK854" s="18"/>
      <c r="BNL854" s="10" t="s">
        <v>89</v>
      </c>
      <c r="BNM854" s="8"/>
      <c r="BNN854" s="8"/>
      <c r="BNO854" s="8"/>
      <c r="BNP854" s="8"/>
      <c r="BNQ854" s="8"/>
      <c r="BNR854" s="8"/>
      <c r="BNS854" s="8"/>
      <c r="BNT854" s="8"/>
      <c r="BNU854" s="8"/>
      <c r="BNV854" s="8"/>
      <c r="BNW854" s="8"/>
      <c r="BNX854" s="14"/>
      <c r="BNY854" s="14"/>
      <c r="BNZ854" s="14"/>
      <c r="BOA854" s="14"/>
      <c r="BOB854" s="14"/>
      <c r="BOC854" s="14"/>
      <c r="BOD854" s="14"/>
      <c r="BOE854" s="14"/>
      <c r="BOF854" s="14"/>
      <c r="BOG854" s="14"/>
      <c r="BOH854" s="14"/>
      <c r="BOI854" s="14"/>
      <c r="BOJ854" s="8"/>
      <c r="BOK854" s="8"/>
      <c r="BOL854" s="8"/>
      <c r="BOM854" s="8"/>
      <c r="BON854" s="8"/>
      <c r="BOO854" s="8"/>
      <c r="BOP854" s="8"/>
      <c r="BOQ854" s="8"/>
      <c r="BOR854" s="8"/>
      <c r="BOS854" s="8"/>
    </row>
    <row r="855" spans="1680:1761" ht="13.2" x14ac:dyDescent="0.25">
      <c r="BLP855" s="18"/>
      <c r="BLQ855" s="18"/>
      <c r="BLR855" s="18"/>
      <c r="BLS855" s="18"/>
      <c r="BLT855" s="20"/>
      <c r="BLU855" s="20"/>
      <c r="BLV855" s="20"/>
      <c r="BLW855" s="281"/>
      <c r="BLX855" s="281"/>
      <c r="BLY855" s="19"/>
      <c r="BLZ855" s="19"/>
      <c r="BMA855" s="19"/>
      <c r="BMB855" s="19"/>
      <c r="BMC855" s="19"/>
      <c r="BMD855" s="19"/>
      <c r="BME855" s="19"/>
      <c r="BMF855" s="19"/>
      <c r="BMG855" s="19"/>
      <c r="BMH855" s="19"/>
      <c r="BMI855" s="19"/>
      <c r="BMJ855" s="19"/>
      <c r="BMK855" s="18"/>
      <c r="BML855" s="18"/>
      <c r="BMM855" s="18"/>
      <c r="BMN855" s="18"/>
      <c r="BMO855" s="18"/>
      <c r="BMP855" s="18"/>
      <c r="BMQ855" s="18"/>
      <c r="BMR855" s="18"/>
      <c r="BMS855" s="18"/>
      <c r="BMT855" s="18"/>
      <c r="BMU855" s="18"/>
      <c r="BMV855" s="18"/>
      <c r="BMW855" s="18"/>
      <c r="BMX855" s="18"/>
      <c r="BMY855" s="18"/>
      <c r="BMZ855" s="18"/>
      <c r="BNA855" s="18"/>
      <c r="BNB855" s="18"/>
      <c r="BNC855" s="18"/>
      <c r="BND855" s="18"/>
      <c r="BNE855" s="18"/>
      <c r="BNF855" s="18"/>
      <c r="BNG855" s="18"/>
      <c r="BNH855" s="18"/>
      <c r="BNI855" s="18"/>
      <c r="BNJ855" s="18"/>
      <c r="BNK855" s="18"/>
      <c r="BNL855" s="10" t="s">
        <v>88</v>
      </c>
      <c r="BNM855" s="8"/>
      <c r="BNN855" s="8"/>
      <c r="BNO855" s="8"/>
      <c r="BNP855" s="8"/>
      <c r="BNQ855" s="8"/>
      <c r="BNR855" s="8"/>
      <c r="BNS855" s="8"/>
      <c r="BNT855" s="8"/>
      <c r="BNU855" s="8"/>
      <c r="BNV855" s="8"/>
      <c r="BNW855" s="8"/>
      <c r="BNX855" s="14"/>
      <c r="BNY855" s="14"/>
      <c r="BNZ855" s="14"/>
      <c r="BOA855" s="14"/>
      <c r="BOB855" s="14"/>
      <c r="BOC855" s="14"/>
      <c r="BOD855" s="14"/>
      <c r="BOE855" s="14"/>
      <c r="BOF855" s="14"/>
      <c r="BOG855" s="14"/>
      <c r="BOH855" s="14"/>
      <c r="BOI855" s="14"/>
      <c r="BOJ855" s="8"/>
      <c r="BOK855" s="8"/>
      <c r="BOL855" s="8"/>
      <c r="BOM855" s="8"/>
      <c r="BON855" s="8"/>
      <c r="BOO855" s="8"/>
      <c r="BOP855" s="8"/>
      <c r="BOQ855" s="8"/>
      <c r="BOR855" s="8"/>
      <c r="BOS855" s="8"/>
    </row>
    <row r="856" spans="1680:1761" ht="13.2" x14ac:dyDescent="0.25">
      <c r="BLP856" s="18"/>
      <c r="BLQ856" s="18"/>
      <c r="BLR856" s="18"/>
      <c r="BLS856" s="18"/>
      <c r="BLT856" s="20"/>
      <c r="BLU856" s="20"/>
      <c r="BLV856" s="20"/>
      <c r="BLW856" s="20"/>
      <c r="BLX856" s="281"/>
      <c r="BLY856" s="19"/>
      <c r="BLZ856" s="19"/>
      <c r="BMA856" s="19"/>
      <c r="BMB856" s="19"/>
      <c r="BMC856" s="19"/>
      <c r="BMD856" s="19"/>
      <c r="BME856" s="19"/>
      <c r="BMF856" s="19"/>
      <c r="BMG856" s="19"/>
      <c r="BMH856" s="19"/>
      <c r="BMI856" s="19"/>
      <c r="BMJ856" s="19"/>
      <c r="BMK856" s="18"/>
      <c r="BML856" s="18"/>
      <c r="BMM856" s="18"/>
      <c r="BMN856" s="18"/>
      <c r="BMO856" s="18"/>
      <c r="BMP856" s="18"/>
      <c r="BMQ856" s="18"/>
      <c r="BMR856" s="18"/>
      <c r="BMS856" s="18"/>
      <c r="BMT856" s="18"/>
      <c r="BMU856" s="18"/>
      <c r="BMV856" s="18"/>
      <c r="BMW856" s="18"/>
      <c r="BMX856" s="18"/>
      <c r="BMY856" s="18"/>
      <c r="BMZ856" s="18"/>
      <c r="BNA856" s="18"/>
      <c r="BNB856" s="18"/>
      <c r="BNC856" s="18"/>
      <c r="BND856" s="18"/>
      <c r="BNE856" s="18"/>
      <c r="BNF856" s="18"/>
      <c r="BNG856" s="18"/>
      <c r="BNH856" s="18"/>
      <c r="BNI856" s="18"/>
      <c r="BNJ856" s="18"/>
      <c r="BNK856" s="18"/>
      <c r="BNL856" s="10" t="s">
        <v>87</v>
      </c>
      <c r="BNM856" s="8"/>
      <c r="BNN856" s="8"/>
      <c r="BNO856" s="8"/>
      <c r="BNP856" s="8"/>
      <c r="BNQ856" s="8"/>
      <c r="BNR856" s="8"/>
      <c r="BNS856" s="8"/>
      <c r="BNT856" s="8"/>
      <c r="BNU856" s="8"/>
      <c r="BNV856" s="8"/>
      <c r="BNW856" s="8"/>
      <c r="BNX856" s="14"/>
      <c r="BNY856" s="14"/>
      <c r="BNZ856" s="14"/>
      <c r="BOA856" s="14"/>
      <c r="BOB856" s="14"/>
      <c r="BOC856" s="14"/>
      <c r="BOD856" s="14"/>
      <c r="BOE856" s="14"/>
      <c r="BOF856" s="14"/>
      <c r="BOG856" s="14"/>
      <c r="BOH856" s="14"/>
      <c r="BOI856" s="14"/>
      <c r="BOJ856" s="8"/>
      <c r="BOK856" s="8"/>
      <c r="BOL856" s="8"/>
      <c r="BOM856" s="8"/>
      <c r="BON856" s="8"/>
      <c r="BOO856" s="8"/>
      <c r="BOP856" s="8"/>
      <c r="BOQ856" s="8"/>
      <c r="BOR856" s="8"/>
      <c r="BOS856" s="8"/>
    </row>
    <row r="857" spans="1680:1761" ht="13.2" x14ac:dyDescent="0.25">
      <c r="BLP857" s="18"/>
      <c r="BLQ857" s="18"/>
      <c r="BLR857" s="18"/>
      <c r="BLS857" s="18"/>
      <c r="BLT857" s="20"/>
      <c r="BLU857" s="20"/>
      <c r="BLV857" s="20"/>
      <c r="BLW857" s="20"/>
      <c r="BLX857" s="281"/>
      <c r="BLY857" s="19"/>
      <c r="BLZ857" s="19"/>
      <c r="BMA857" s="19"/>
      <c r="BMB857" s="19"/>
      <c r="BMC857" s="19"/>
      <c r="BMD857" s="19"/>
      <c r="BME857" s="19"/>
      <c r="BMF857" s="19"/>
      <c r="BMG857" s="19"/>
      <c r="BMH857" s="19"/>
      <c r="BMI857" s="19"/>
      <c r="BMJ857" s="19"/>
      <c r="BMK857" s="18"/>
      <c r="BML857" s="18"/>
      <c r="BMM857" s="18"/>
      <c r="BMN857" s="18"/>
      <c r="BMO857" s="18"/>
      <c r="BMP857" s="18"/>
      <c r="BMQ857" s="18"/>
      <c r="BMR857" s="18"/>
      <c r="BMS857" s="18"/>
      <c r="BMT857" s="18"/>
      <c r="BMU857" s="18"/>
      <c r="BMV857" s="18"/>
      <c r="BMW857" s="18"/>
      <c r="BMX857" s="18"/>
      <c r="BMY857" s="18"/>
      <c r="BMZ857" s="18"/>
      <c r="BNA857" s="18"/>
      <c r="BNB857" s="18"/>
      <c r="BNC857" s="18"/>
      <c r="BND857" s="18"/>
      <c r="BNE857" s="18"/>
      <c r="BNF857" s="18"/>
      <c r="BNG857" s="18"/>
      <c r="BNH857" s="18"/>
      <c r="BNI857" s="18"/>
      <c r="BNJ857" s="18"/>
      <c r="BNK857" s="18"/>
      <c r="BNL857" s="10" t="s">
        <v>86</v>
      </c>
      <c r="BNM857" s="8"/>
      <c r="BNN857" s="8"/>
      <c r="BNO857" s="8"/>
      <c r="BNP857" s="8"/>
      <c r="BNQ857" s="8"/>
      <c r="BNR857" s="8"/>
      <c r="BNS857" s="8"/>
      <c r="BNT857" s="8"/>
      <c r="BNU857" s="8"/>
      <c r="BNV857" s="8"/>
      <c r="BNW857" s="8"/>
      <c r="BNX857" s="14"/>
      <c r="BNY857" s="14"/>
      <c r="BNZ857" s="14"/>
      <c r="BOA857" s="14"/>
      <c r="BOB857" s="14"/>
      <c r="BOC857" s="14"/>
      <c r="BOD857" s="14"/>
      <c r="BOE857" s="14"/>
      <c r="BOF857" s="14"/>
      <c r="BOG857" s="14"/>
      <c r="BOH857" s="14"/>
      <c r="BOI857" s="14"/>
      <c r="BOJ857" s="8"/>
      <c r="BOK857" s="8"/>
      <c r="BOL857" s="8"/>
      <c r="BOM857" s="8"/>
      <c r="BON857" s="8"/>
      <c r="BOO857" s="8"/>
      <c r="BOP857" s="8"/>
      <c r="BOQ857" s="8"/>
      <c r="BOR857" s="8"/>
      <c r="BOS857" s="8"/>
    </row>
    <row r="858" spans="1680:1761" ht="13.2" x14ac:dyDescent="0.25">
      <c r="BNL858" s="10" t="s">
        <v>85</v>
      </c>
      <c r="BNM858" s="8"/>
      <c r="BNN858" s="8"/>
      <c r="BNO858" s="8"/>
      <c r="BNP858" s="8"/>
      <c r="BNQ858" s="8"/>
      <c r="BNR858" s="8"/>
      <c r="BNS858" s="8"/>
      <c r="BNT858" s="8"/>
      <c r="BNU858" s="8"/>
      <c r="BNV858" s="8"/>
      <c r="BNW858" s="8"/>
      <c r="BNX858" s="14"/>
      <c r="BNY858" s="14"/>
      <c r="BNZ858" s="14"/>
      <c r="BOA858" s="14"/>
      <c r="BOB858" s="14"/>
      <c r="BOC858" s="14"/>
      <c r="BOD858" s="14"/>
      <c r="BOE858" s="14"/>
      <c r="BOF858" s="14"/>
      <c r="BOG858" s="14"/>
      <c r="BOH858" s="14"/>
      <c r="BOI858" s="14"/>
      <c r="BOJ858" s="8"/>
      <c r="BOK858" s="8"/>
      <c r="BOL858" s="8"/>
      <c r="BOM858" s="8"/>
      <c r="BON858" s="8"/>
      <c r="BOO858" s="8"/>
      <c r="BOP858" s="8"/>
      <c r="BOQ858" s="8"/>
      <c r="BOR858" s="8"/>
      <c r="BOS858" s="8"/>
    </row>
    <row r="859" spans="1680:1761" ht="13.2" x14ac:dyDescent="0.25">
      <c r="BNL859" s="10" t="s">
        <v>84</v>
      </c>
      <c r="BNM859" s="8"/>
      <c r="BNN859" s="8"/>
      <c r="BNO859" s="8"/>
      <c r="BNP859" s="8"/>
      <c r="BNQ859" s="8"/>
      <c r="BNR859" s="8"/>
      <c r="BNS859" s="8"/>
      <c r="BNT859" s="8"/>
      <c r="BNU859" s="8"/>
      <c r="BNV859" s="8"/>
      <c r="BNW859" s="8"/>
      <c r="BNX859" s="14"/>
      <c r="BNY859" s="14"/>
      <c r="BNZ859" s="14"/>
      <c r="BOA859" s="14"/>
      <c r="BOB859" s="14"/>
      <c r="BOC859" s="14"/>
      <c r="BOD859" s="14"/>
      <c r="BOE859" s="14"/>
      <c r="BOF859" s="14"/>
      <c r="BOG859" s="14"/>
      <c r="BOH859" s="14"/>
      <c r="BOI859" s="14"/>
      <c r="BOJ859" s="8"/>
      <c r="BOK859" s="8"/>
      <c r="BOL859" s="8"/>
      <c r="BOM859" s="8"/>
      <c r="BON859" s="8"/>
      <c r="BOO859" s="8"/>
      <c r="BOP859" s="8"/>
      <c r="BOQ859" s="8"/>
      <c r="BOR859" s="8"/>
      <c r="BOS859" s="8"/>
    </row>
    <row r="860" spans="1680:1761" ht="13.2" x14ac:dyDescent="0.25">
      <c r="BNL860" s="10" t="s">
        <v>83</v>
      </c>
      <c r="BNM860" s="8"/>
      <c r="BNN860" s="8"/>
      <c r="BNO860" s="8"/>
      <c r="BNP860" s="8"/>
      <c r="BNQ860" s="8"/>
      <c r="BNR860" s="8"/>
      <c r="BNS860" s="8"/>
      <c r="BNT860" s="8"/>
      <c r="BNU860" s="8"/>
      <c r="BNV860" s="8"/>
      <c r="BNW860" s="8"/>
      <c r="BNX860" s="14"/>
      <c r="BNY860" s="14"/>
      <c r="BNZ860" s="14"/>
      <c r="BOA860" s="14"/>
      <c r="BOB860" s="14"/>
      <c r="BOC860" s="14"/>
      <c r="BOD860" s="14"/>
      <c r="BOE860" s="14"/>
      <c r="BOF860" s="14"/>
      <c r="BOG860" s="14"/>
      <c r="BOH860" s="14"/>
      <c r="BOI860" s="14"/>
      <c r="BOJ860" s="8"/>
      <c r="BOK860" s="8"/>
      <c r="BOL860" s="8"/>
      <c r="BOM860" s="8"/>
      <c r="BON860" s="8"/>
      <c r="BOO860" s="8"/>
      <c r="BOP860" s="8"/>
      <c r="BOQ860" s="8"/>
      <c r="BOR860" s="8"/>
      <c r="BOS860" s="8"/>
    </row>
    <row r="861" spans="1680:1761" x14ac:dyDescent="0.2">
      <c r="BNL861" s="8"/>
      <c r="BNM861" s="8"/>
      <c r="BNN861" s="8"/>
      <c r="BNO861" s="8"/>
      <c r="BNP861" s="8"/>
      <c r="BNQ861" s="8"/>
      <c r="BNR861" s="8"/>
      <c r="BNS861" s="8"/>
      <c r="BNT861" s="8"/>
      <c r="BNU861" s="8"/>
      <c r="BNV861" s="8"/>
      <c r="BNW861" s="8"/>
      <c r="BNX861" s="14"/>
      <c r="BNY861" s="14"/>
      <c r="BNZ861" s="14"/>
      <c r="BOA861" s="14"/>
      <c r="BOB861" s="14"/>
      <c r="BOC861" s="14"/>
      <c r="BOD861" s="14"/>
      <c r="BOE861" s="14"/>
      <c r="BOF861" s="14"/>
      <c r="BOG861" s="14"/>
      <c r="BOH861" s="14"/>
      <c r="BOI861" s="14"/>
      <c r="BOJ861" s="8"/>
      <c r="BOK861" s="8"/>
      <c r="BOL861" s="8"/>
      <c r="BOM861" s="8"/>
      <c r="BON861" s="8"/>
      <c r="BOO861" s="8"/>
      <c r="BOP861" s="8"/>
      <c r="BOQ861" s="8"/>
      <c r="BOR861" s="8"/>
      <c r="BOS861" s="8"/>
    </row>
    <row r="862" spans="1680:1761" x14ac:dyDescent="0.2">
      <c r="BNL862" s="8"/>
      <c r="BNM862" s="8"/>
      <c r="BNN862" s="8" t="s">
        <v>82</v>
      </c>
      <c r="BNO862" s="8"/>
      <c r="BNP862" s="8"/>
      <c r="BNQ862" s="8"/>
      <c r="BNR862" s="8"/>
      <c r="BNS862" s="8"/>
      <c r="BNT862" s="8"/>
      <c r="BNU862" s="8"/>
      <c r="BNV862" s="8"/>
      <c r="BNW862" s="8"/>
      <c r="BNX862" s="14"/>
      <c r="BNY862" s="14"/>
      <c r="BNZ862" s="14"/>
      <c r="BOA862" s="14"/>
      <c r="BOB862" s="14"/>
      <c r="BOC862" s="14"/>
      <c r="BOD862" s="14"/>
      <c r="BOE862" s="14"/>
      <c r="BOF862" s="14"/>
      <c r="BOG862" s="14"/>
      <c r="BOH862" s="14"/>
      <c r="BOI862" s="14"/>
      <c r="BOJ862" s="8"/>
      <c r="BOK862" s="8"/>
      <c r="BOL862" s="8"/>
      <c r="BOM862" s="8"/>
      <c r="BON862" s="8"/>
      <c r="BOO862" s="8"/>
      <c r="BOP862" s="8"/>
      <c r="BOQ862" s="8"/>
      <c r="BOR862" s="8"/>
      <c r="BOS862" s="8"/>
    </row>
    <row r="863" spans="1680:1761" x14ac:dyDescent="0.2">
      <c r="BNL863" s="8"/>
      <c r="BNM863" s="8"/>
      <c r="BNN863" s="8" t="s">
        <v>81</v>
      </c>
      <c r="BNO863" s="8"/>
      <c r="BNP863" s="8"/>
      <c r="BNQ863" s="8"/>
      <c r="BNR863" s="8"/>
      <c r="BNS863" s="8"/>
      <c r="BNT863" s="8"/>
      <c r="BNU863" s="8"/>
      <c r="BNV863" s="8"/>
      <c r="BNW863" s="8"/>
      <c r="BNX863" s="14"/>
      <c r="BNY863" s="14"/>
      <c r="BNZ863" s="14"/>
      <c r="BOA863" s="14"/>
      <c r="BOB863" s="14"/>
      <c r="BOC863" s="14"/>
      <c r="BOD863" s="14"/>
      <c r="BOE863" s="14"/>
      <c r="BOF863" s="14"/>
      <c r="BOG863" s="14"/>
      <c r="BOH863" s="14"/>
      <c r="BOI863" s="14"/>
      <c r="BOJ863" s="8"/>
      <c r="BOK863" s="8"/>
      <c r="BOL863" s="8"/>
      <c r="BOM863" s="8"/>
      <c r="BON863" s="8"/>
      <c r="BOO863" s="8"/>
      <c r="BOP863" s="8"/>
      <c r="BOQ863" s="8"/>
      <c r="BOR863" s="8"/>
      <c r="BOS863" s="8"/>
    </row>
    <row r="864" spans="1680:1761" x14ac:dyDescent="0.2">
      <c r="BNL864" s="8"/>
      <c r="BNM864" s="8"/>
      <c r="BNN864" s="8" t="s">
        <v>80</v>
      </c>
      <c r="BNO864" s="8"/>
      <c r="BNP864" s="8"/>
      <c r="BNQ864" s="8"/>
      <c r="BNR864" s="8"/>
      <c r="BNS864" s="8"/>
      <c r="BNT864" s="8"/>
      <c r="BNU864" s="8"/>
      <c r="BNV864" s="8"/>
      <c r="BNW864" s="8"/>
      <c r="BNX864" s="14"/>
      <c r="BNY864" s="14"/>
      <c r="BNZ864" s="14"/>
      <c r="BOA864" s="14"/>
      <c r="BOB864" s="14"/>
      <c r="BOC864" s="14"/>
      <c r="BOD864" s="14"/>
      <c r="BOE864" s="14"/>
      <c r="BOF864" s="14"/>
      <c r="BOG864" s="14"/>
      <c r="BOH864" s="14"/>
      <c r="BOI864" s="14"/>
      <c r="BOJ864" s="8"/>
      <c r="BOK864" s="8"/>
      <c r="BOL864" s="8"/>
      <c r="BOM864" s="8"/>
      <c r="BON864" s="8"/>
      <c r="BOO864" s="8"/>
      <c r="BOP864" s="8"/>
      <c r="BOQ864" s="8"/>
      <c r="BOR864" s="8"/>
      <c r="BOS864" s="8"/>
    </row>
    <row r="865" spans="1728:1761" x14ac:dyDescent="0.2">
      <c r="BNL865" s="8"/>
      <c r="BNM865" s="8"/>
      <c r="BNN865" s="8" t="s">
        <v>79</v>
      </c>
      <c r="BNO865" s="8"/>
      <c r="BNP865" s="8"/>
      <c r="BNQ865" s="8"/>
      <c r="BNR865" s="8"/>
      <c r="BNS865" s="8"/>
      <c r="BNT865" s="8"/>
      <c r="BNU865" s="8"/>
      <c r="BNV865" s="8"/>
      <c r="BNW865" s="8"/>
      <c r="BNX865" s="14"/>
      <c r="BNY865" s="14"/>
      <c r="BNZ865" s="14"/>
      <c r="BOA865" s="14"/>
      <c r="BOB865" s="14"/>
      <c r="BOC865" s="14"/>
      <c r="BOD865" s="14"/>
      <c r="BOE865" s="14"/>
      <c r="BOF865" s="14"/>
      <c r="BOG865" s="14"/>
      <c r="BOH865" s="14"/>
      <c r="BOI865" s="14"/>
      <c r="BOJ865" s="8"/>
      <c r="BOK865" s="8"/>
      <c r="BOL865" s="8"/>
      <c r="BOM865" s="8"/>
      <c r="BON865" s="8"/>
      <c r="BOO865" s="8"/>
      <c r="BOP865" s="8"/>
      <c r="BOQ865" s="8"/>
      <c r="BOR865" s="8"/>
      <c r="BOS865" s="8"/>
    </row>
    <row r="866" spans="1728:1761" x14ac:dyDescent="0.2">
      <c r="BNL866" s="8"/>
      <c r="BNM866" s="8"/>
      <c r="BNN866" s="8"/>
      <c r="BNO866" s="8"/>
      <c r="BNP866" s="8"/>
      <c r="BNQ866" s="8"/>
      <c r="BNR866" s="8"/>
      <c r="BNS866" s="8"/>
      <c r="BNT866" s="8"/>
      <c r="BNU866" s="8"/>
      <c r="BNV866" s="8"/>
      <c r="BNW866" s="8"/>
      <c r="BNX866" s="14"/>
      <c r="BNY866" s="14"/>
      <c r="BNZ866" s="14"/>
      <c r="BOA866" s="14"/>
      <c r="BOB866" s="14"/>
      <c r="BOC866" s="14"/>
      <c r="BOD866" s="14"/>
      <c r="BOE866" s="14"/>
      <c r="BOF866" s="14"/>
      <c r="BOG866" s="14"/>
      <c r="BOH866" s="14"/>
      <c r="BOI866" s="14"/>
      <c r="BOJ866" s="8"/>
      <c r="BOK866" s="8"/>
      <c r="BOL866" s="8"/>
      <c r="BOM866" s="8"/>
      <c r="BON866" s="8"/>
      <c r="BOO866" s="8"/>
      <c r="BOP866" s="8"/>
      <c r="BOQ866" s="8"/>
      <c r="BOR866" s="8"/>
      <c r="BOS866" s="8"/>
    </row>
    <row r="867" spans="1728:1761" x14ac:dyDescent="0.2">
      <c r="BNL867" s="8"/>
      <c r="BNM867" s="8"/>
      <c r="BNN867" s="8" t="s">
        <v>7</v>
      </c>
      <c r="BNO867" s="8"/>
      <c r="BNP867" s="8"/>
      <c r="BNQ867" s="8"/>
      <c r="BNR867" s="8"/>
      <c r="BNS867" s="8"/>
      <c r="BNT867" s="8"/>
      <c r="BNU867" s="8"/>
      <c r="BNV867" s="8"/>
      <c r="BNW867" s="8"/>
      <c r="BNX867" s="14"/>
      <c r="BNY867" s="14"/>
      <c r="BNZ867" s="14"/>
      <c r="BOA867" s="14"/>
      <c r="BOB867" s="14"/>
      <c r="BOC867" s="14"/>
      <c r="BOD867" s="14"/>
      <c r="BOE867" s="14"/>
      <c r="BOF867" s="14"/>
      <c r="BOG867" s="14"/>
      <c r="BOH867" s="14"/>
      <c r="BOI867" s="14"/>
      <c r="BOJ867" s="8"/>
      <c r="BOK867" s="8"/>
      <c r="BOL867" s="8"/>
      <c r="BOM867" s="8"/>
      <c r="BON867" s="8"/>
      <c r="BOO867" s="8"/>
      <c r="BOP867" s="8"/>
      <c r="BOQ867" s="8"/>
      <c r="BOR867" s="8"/>
      <c r="BOS867" s="8"/>
    </row>
    <row r="868" spans="1728:1761" ht="13.2" x14ac:dyDescent="0.25">
      <c r="BNL868" s="8"/>
      <c r="BNM868" s="8"/>
      <c r="BNN868" s="8"/>
      <c r="BNO868" s="8"/>
      <c r="BNP868" s="17" t="s">
        <v>78</v>
      </c>
      <c r="BNQ868" s="8"/>
      <c r="BNR868" s="8"/>
      <c r="BNS868" s="8"/>
      <c r="BNT868" s="8"/>
      <c r="BNU868" s="8"/>
      <c r="BNV868" s="8"/>
      <c r="BNW868" s="8"/>
      <c r="BNX868" s="14"/>
      <c r="BNY868" s="14"/>
      <c r="BNZ868" s="14"/>
      <c r="BOA868" s="14"/>
      <c r="BOB868" s="14"/>
      <c r="BOC868" s="14"/>
      <c r="BOD868" s="14"/>
      <c r="BOE868" s="14"/>
      <c r="BOF868" s="14"/>
      <c r="BOG868" s="14"/>
      <c r="BOH868" s="14"/>
      <c r="BOI868" s="14"/>
      <c r="BOJ868" s="8"/>
      <c r="BOK868" s="8"/>
      <c r="BOL868" s="8"/>
      <c r="BOM868" s="8"/>
      <c r="BON868" s="8"/>
      <c r="BOO868" s="8"/>
      <c r="BOP868" s="8"/>
      <c r="BOQ868" s="8"/>
      <c r="BOR868" s="8"/>
      <c r="BOS868" s="8"/>
    </row>
    <row r="869" spans="1728:1761" ht="13.2" x14ac:dyDescent="0.25">
      <c r="BNL869" s="8"/>
      <c r="BNM869" s="8"/>
      <c r="BNN869" s="8"/>
      <c r="BNO869" s="8"/>
      <c r="BNP869" s="10" t="s">
        <v>77</v>
      </c>
      <c r="BNQ869" s="8"/>
      <c r="BNR869" s="8"/>
      <c r="BNS869" s="8"/>
      <c r="BNT869" s="8"/>
      <c r="BNU869" s="8"/>
      <c r="BNV869" s="8"/>
      <c r="BNW869" s="8"/>
      <c r="BNX869" s="14"/>
      <c r="BNY869" s="14"/>
      <c r="BNZ869" s="14"/>
      <c r="BOA869" s="14"/>
      <c r="BOB869" s="14"/>
      <c r="BOC869" s="14"/>
      <c r="BOD869" s="14"/>
      <c r="BOE869" s="14"/>
      <c r="BOF869" s="14"/>
      <c r="BOG869" s="14"/>
      <c r="BOH869" s="14"/>
      <c r="BOI869" s="14"/>
      <c r="BOJ869" s="8"/>
      <c r="BOK869" s="8"/>
      <c r="BOL869" s="8"/>
      <c r="BOM869" s="8"/>
      <c r="BON869" s="8"/>
      <c r="BOO869" s="8"/>
      <c r="BOP869" s="8"/>
      <c r="BOQ869" s="8"/>
      <c r="BOR869" s="8"/>
      <c r="BOS869" s="8"/>
    </row>
    <row r="870" spans="1728:1761" ht="13.2" x14ac:dyDescent="0.25">
      <c r="BNL870" s="8"/>
      <c r="BNM870" s="8"/>
      <c r="BNN870" s="8"/>
      <c r="BNO870" s="8"/>
      <c r="BNP870" s="10" t="s">
        <v>76</v>
      </c>
      <c r="BNQ870" s="8"/>
      <c r="BNR870" s="8"/>
      <c r="BNS870" s="8"/>
      <c r="BNT870" s="8"/>
      <c r="BNU870" s="8"/>
      <c r="BNV870" s="8"/>
      <c r="BNW870" s="8"/>
      <c r="BNX870" s="14"/>
      <c r="BNY870" s="14"/>
      <c r="BNZ870" s="14"/>
      <c r="BOA870" s="14"/>
      <c r="BOB870" s="14"/>
      <c r="BOC870" s="14"/>
      <c r="BOD870" s="14"/>
      <c r="BOE870" s="14"/>
      <c r="BOF870" s="14"/>
      <c r="BOG870" s="14"/>
      <c r="BOH870" s="14"/>
      <c r="BOI870" s="14"/>
      <c r="BOJ870" s="8"/>
      <c r="BOK870" s="8"/>
      <c r="BOL870" s="8"/>
      <c r="BOM870" s="8"/>
      <c r="BON870" s="8"/>
      <c r="BOO870" s="8"/>
      <c r="BOP870" s="8"/>
      <c r="BOQ870" s="8"/>
      <c r="BOR870" s="8"/>
      <c r="BOS870" s="8"/>
    </row>
    <row r="871" spans="1728:1761" ht="13.2" x14ac:dyDescent="0.25">
      <c r="BNL871" s="8"/>
      <c r="BNM871" s="8"/>
      <c r="BNN871" s="8"/>
      <c r="BNO871" s="8"/>
      <c r="BNP871" s="10" t="s">
        <v>75</v>
      </c>
      <c r="BNQ871" s="8"/>
      <c r="BNR871" s="8"/>
      <c r="BNS871" s="8"/>
      <c r="BNT871" s="8"/>
      <c r="BNU871" s="8"/>
      <c r="BNV871" s="8"/>
      <c r="BNW871" s="8"/>
      <c r="BNX871" s="14"/>
      <c r="BNY871" s="14"/>
      <c r="BNZ871" s="14"/>
      <c r="BOA871" s="14"/>
      <c r="BOB871" s="14"/>
      <c r="BOC871" s="14"/>
      <c r="BOD871" s="14"/>
      <c r="BOE871" s="14"/>
      <c r="BOF871" s="14"/>
      <c r="BOG871" s="14"/>
      <c r="BOH871" s="14"/>
      <c r="BOI871" s="14"/>
      <c r="BOJ871" s="8"/>
      <c r="BOK871" s="8"/>
      <c r="BOL871" s="8"/>
      <c r="BOM871" s="8"/>
      <c r="BON871" s="8"/>
      <c r="BOO871" s="8"/>
      <c r="BOP871" s="8"/>
      <c r="BOQ871" s="8"/>
      <c r="BOR871" s="8"/>
      <c r="BOS871" s="8"/>
    </row>
    <row r="872" spans="1728:1761" ht="13.2" x14ac:dyDescent="0.25">
      <c r="BNL872" s="8"/>
      <c r="BNM872" s="8"/>
      <c r="BNN872" s="8"/>
      <c r="BNO872" s="8"/>
      <c r="BNP872" s="10" t="s">
        <v>74</v>
      </c>
      <c r="BNQ872" s="8"/>
      <c r="BNR872" s="8"/>
      <c r="BNS872" s="8"/>
      <c r="BNT872" s="8"/>
      <c r="BNU872" s="8"/>
      <c r="BNV872" s="8"/>
      <c r="BNW872" s="8"/>
      <c r="BNX872" s="14"/>
      <c r="BNY872" s="14"/>
      <c r="BNZ872" s="14"/>
      <c r="BOA872" s="14"/>
      <c r="BOB872" s="14"/>
      <c r="BOC872" s="14"/>
      <c r="BOD872" s="14"/>
      <c r="BOE872" s="14"/>
      <c r="BOF872" s="14"/>
      <c r="BOG872" s="14"/>
      <c r="BOH872" s="14"/>
      <c r="BOI872" s="14"/>
      <c r="BOJ872" s="8"/>
      <c r="BOK872" s="8"/>
      <c r="BOL872" s="8"/>
      <c r="BOM872" s="8"/>
      <c r="BON872" s="8"/>
      <c r="BOO872" s="8"/>
      <c r="BOP872" s="8"/>
      <c r="BOQ872" s="8"/>
      <c r="BOR872" s="8"/>
      <c r="BOS872" s="8"/>
    </row>
    <row r="873" spans="1728:1761" ht="13.2" x14ac:dyDescent="0.25">
      <c r="BNL873" s="8"/>
      <c r="BNM873" s="8"/>
      <c r="BNN873" s="8"/>
      <c r="BNO873" s="8"/>
      <c r="BNP873" s="10" t="s">
        <v>73</v>
      </c>
      <c r="BNQ873" s="8"/>
      <c r="BNR873" s="8"/>
      <c r="BNS873" s="8"/>
      <c r="BNT873" s="8"/>
      <c r="BNU873" s="8"/>
      <c r="BNV873" s="8"/>
      <c r="BNW873" s="8"/>
      <c r="BNX873" s="14"/>
      <c r="BNY873" s="14"/>
      <c r="BNZ873" s="14"/>
      <c r="BOA873" s="14"/>
      <c r="BOB873" s="14"/>
      <c r="BOC873" s="14"/>
      <c r="BOD873" s="14"/>
      <c r="BOE873" s="14"/>
      <c r="BOF873" s="14"/>
      <c r="BOG873" s="14"/>
      <c r="BOH873" s="14"/>
      <c r="BOI873" s="14"/>
      <c r="BOJ873" s="8"/>
      <c r="BOK873" s="8"/>
      <c r="BOL873" s="8"/>
      <c r="BOM873" s="8"/>
      <c r="BON873" s="8"/>
      <c r="BOO873" s="8"/>
      <c r="BOP873" s="8"/>
      <c r="BOQ873" s="8"/>
      <c r="BOR873" s="8"/>
      <c r="BOS873" s="8"/>
    </row>
    <row r="874" spans="1728:1761" ht="13.2" x14ac:dyDescent="0.25">
      <c r="BNL874" s="8"/>
      <c r="BNM874" s="8"/>
      <c r="BNN874" s="8"/>
      <c r="BNO874" s="8"/>
      <c r="BNP874" s="10" t="s">
        <v>72</v>
      </c>
      <c r="BNQ874" s="8"/>
      <c r="BNR874" s="8"/>
      <c r="BNS874" s="8"/>
      <c r="BNT874" s="8"/>
      <c r="BNU874" s="8"/>
      <c r="BNV874" s="8"/>
      <c r="BNW874" s="8"/>
      <c r="BNX874" s="14"/>
      <c r="BNY874" s="14"/>
      <c r="BNZ874" s="14"/>
      <c r="BOA874" s="14"/>
      <c r="BOB874" s="14"/>
      <c r="BOC874" s="14"/>
      <c r="BOD874" s="14"/>
      <c r="BOE874" s="14"/>
      <c r="BOF874" s="14"/>
      <c r="BOG874" s="14"/>
      <c r="BOH874" s="14"/>
      <c r="BOI874" s="14"/>
      <c r="BOJ874" s="8"/>
      <c r="BOK874" s="8"/>
      <c r="BOL874" s="8"/>
      <c r="BOM874" s="8"/>
      <c r="BON874" s="8"/>
      <c r="BOO874" s="8"/>
      <c r="BOP874" s="8"/>
      <c r="BOQ874" s="8"/>
      <c r="BOR874" s="8"/>
      <c r="BOS874" s="8"/>
    </row>
    <row r="875" spans="1728:1761" ht="13.2" x14ac:dyDescent="0.25">
      <c r="BNL875" s="8"/>
      <c r="BNM875" s="8"/>
      <c r="BNN875" s="8"/>
      <c r="BNO875" s="8"/>
      <c r="BNP875" s="10" t="s">
        <v>71</v>
      </c>
      <c r="BNQ875" s="8"/>
      <c r="BNR875" s="8"/>
      <c r="BNS875" s="8"/>
      <c r="BNT875" s="8"/>
      <c r="BNU875" s="8"/>
      <c r="BNV875" s="8"/>
      <c r="BNW875" s="8"/>
      <c r="BNX875" s="14"/>
      <c r="BNY875" s="14"/>
      <c r="BNZ875" s="14"/>
      <c r="BOA875" s="14"/>
      <c r="BOB875" s="14"/>
      <c r="BOC875" s="14"/>
      <c r="BOD875" s="14"/>
      <c r="BOE875" s="14"/>
      <c r="BOF875" s="14"/>
      <c r="BOG875" s="14"/>
      <c r="BOH875" s="14"/>
      <c r="BOI875" s="14"/>
      <c r="BOJ875" s="8"/>
      <c r="BOK875" s="8"/>
      <c r="BOL875" s="8"/>
      <c r="BOM875" s="8"/>
      <c r="BON875" s="8"/>
      <c r="BOO875" s="8"/>
      <c r="BOP875" s="8"/>
      <c r="BOQ875" s="8"/>
      <c r="BOR875" s="8"/>
      <c r="BOS875" s="8"/>
    </row>
    <row r="876" spans="1728:1761" ht="13.2" x14ac:dyDescent="0.25">
      <c r="BNL876" s="8"/>
      <c r="BNM876" s="8"/>
      <c r="BNN876" s="8"/>
      <c r="BNO876" s="8"/>
      <c r="BNP876" s="10" t="s">
        <v>70</v>
      </c>
      <c r="BNQ876" s="8"/>
      <c r="BNR876" s="8"/>
      <c r="BNS876" s="8"/>
      <c r="BNT876" s="8"/>
      <c r="BNU876" s="8"/>
      <c r="BNV876" s="8"/>
      <c r="BNW876" s="8"/>
      <c r="BNX876" s="14"/>
      <c r="BNY876" s="14"/>
      <c r="BNZ876" s="14"/>
      <c r="BOA876" s="14"/>
      <c r="BOB876" s="14"/>
      <c r="BOC876" s="14"/>
      <c r="BOD876" s="14"/>
      <c r="BOE876" s="14"/>
      <c r="BOF876" s="14"/>
      <c r="BOG876" s="14"/>
      <c r="BOH876" s="14"/>
      <c r="BOI876" s="14"/>
      <c r="BOJ876" s="8"/>
      <c r="BOK876" s="8"/>
      <c r="BOL876" s="8"/>
      <c r="BOM876" s="8"/>
      <c r="BON876" s="8"/>
      <c r="BOO876" s="8"/>
      <c r="BOP876" s="8"/>
      <c r="BOQ876" s="8"/>
      <c r="BOR876" s="8"/>
      <c r="BOS876" s="8"/>
    </row>
    <row r="877" spans="1728:1761" ht="13.2" x14ac:dyDescent="0.25">
      <c r="BNL877" s="8"/>
      <c r="BNM877" s="8"/>
      <c r="BNN877" s="8"/>
      <c r="BNO877" s="8"/>
      <c r="BNP877" s="10" t="s">
        <v>69</v>
      </c>
      <c r="BNQ877" s="8"/>
      <c r="BNR877" s="8"/>
      <c r="BNS877" s="8"/>
      <c r="BNT877" s="8"/>
      <c r="BNU877" s="8"/>
      <c r="BNV877" s="8"/>
      <c r="BNW877" s="8"/>
      <c r="BNX877" s="14"/>
      <c r="BNY877" s="14"/>
      <c r="BNZ877" s="14"/>
      <c r="BOA877" s="14"/>
      <c r="BOB877" s="14"/>
      <c r="BOC877" s="14"/>
      <c r="BOD877" s="14"/>
      <c r="BOE877" s="14"/>
      <c r="BOF877" s="14"/>
      <c r="BOG877" s="14"/>
      <c r="BOH877" s="14"/>
      <c r="BOI877" s="14"/>
      <c r="BOJ877" s="8"/>
      <c r="BOK877" s="8"/>
      <c r="BOL877" s="8"/>
      <c r="BOM877" s="8"/>
      <c r="BON877" s="8"/>
      <c r="BOO877" s="8"/>
      <c r="BOP877" s="8"/>
      <c r="BOQ877" s="8"/>
      <c r="BOR877" s="8"/>
      <c r="BOS877" s="8"/>
    </row>
    <row r="878" spans="1728:1761" ht="13.2" x14ac:dyDescent="0.25">
      <c r="BNL878" s="8"/>
      <c r="BNM878" s="8"/>
      <c r="BNN878" s="8"/>
      <c r="BNO878" s="8"/>
      <c r="BNP878" s="10" t="s">
        <v>68</v>
      </c>
      <c r="BNQ878" s="8"/>
      <c r="BNR878" s="8"/>
      <c r="BNS878" s="8"/>
      <c r="BNT878" s="8"/>
      <c r="BNU878" s="8"/>
      <c r="BNV878" s="8"/>
      <c r="BNW878" s="8"/>
      <c r="BNX878" s="14"/>
      <c r="BNY878" s="14"/>
      <c r="BNZ878" s="14"/>
      <c r="BOA878" s="14"/>
      <c r="BOB878" s="14"/>
      <c r="BOC878" s="14"/>
      <c r="BOD878" s="14"/>
      <c r="BOE878" s="14"/>
      <c r="BOF878" s="14"/>
      <c r="BOG878" s="14"/>
      <c r="BOH878" s="14"/>
      <c r="BOI878" s="14"/>
      <c r="BOJ878" s="8"/>
      <c r="BOK878" s="8"/>
      <c r="BOL878" s="8"/>
      <c r="BOM878" s="8"/>
      <c r="BON878" s="8"/>
      <c r="BOO878" s="8"/>
      <c r="BOP878" s="8"/>
      <c r="BOQ878" s="8"/>
      <c r="BOR878" s="8"/>
      <c r="BOS878" s="8"/>
    </row>
    <row r="879" spans="1728:1761" ht="13.2" x14ac:dyDescent="0.25">
      <c r="BNL879" s="8"/>
      <c r="BNM879" s="8"/>
      <c r="BNN879" s="8"/>
      <c r="BNO879" s="8"/>
      <c r="BNP879" s="10" t="s">
        <v>0</v>
      </c>
      <c r="BNQ879" s="8"/>
      <c r="BNR879" s="8" t="s">
        <v>67</v>
      </c>
      <c r="BNS879" s="8"/>
      <c r="BNT879" s="8"/>
      <c r="BNU879" s="8"/>
      <c r="BNV879" s="8"/>
      <c r="BNW879" s="8"/>
      <c r="BNX879" s="14"/>
      <c r="BNY879" s="14"/>
      <c r="BNZ879" s="14"/>
      <c r="BOA879" s="14"/>
      <c r="BOB879" s="14"/>
      <c r="BOC879" s="14"/>
      <c r="BOD879" s="14"/>
      <c r="BOE879" s="14"/>
      <c r="BOF879" s="14"/>
      <c r="BOG879" s="14"/>
      <c r="BOH879" s="14"/>
      <c r="BOI879" s="14"/>
      <c r="BOJ879" s="8"/>
      <c r="BOK879" s="8"/>
      <c r="BOL879" s="8"/>
      <c r="BOM879" s="8"/>
      <c r="BON879" s="8"/>
      <c r="BOO879" s="8"/>
      <c r="BOP879" s="8"/>
      <c r="BOQ879" s="8"/>
      <c r="BOR879" s="8"/>
      <c r="BOS879" s="8"/>
    </row>
    <row r="880" spans="1728:1761" ht="13.2" x14ac:dyDescent="0.25">
      <c r="BNL880" s="8"/>
      <c r="BNM880" s="8"/>
      <c r="BNN880" s="8"/>
      <c r="BNO880" s="8"/>
      <c r="BNP880" s="8"/>
      <c r="BNQ880" s="8"/>
      <c r="BNR880" s="10" t="s">
        <v>66</v>
      </c>
      <c r="BNS880" s="8"/>
      <c r="BNT880" s="8"/>
      <c r="BNU880" s="8"/>
      <c r="BNV880" s="8"/>
      <c r="BNW880" s="8"/>
      <c r="BNX880" s="14"/>
      <c r="BNY880" s="14"/>
      <c r="BNZ880" s="14"/>
      <c r="BOA880" s="14"/>
      <c r="BOB880" s="14"/>
      <c r="BOC880" s="14"/>
      <c r="BOD880" s="14"/>
      <c r="BOE880" s="14"/>
      <c r="BOF880" s="14"/>
      <c r="BOG880" s="14"/>
      <c r="BOH880" s="14"/>
      <c r="BOI880" s="14"/>
      <c r="BOJ880" s="8"/>
      <c r="BOK880" s="8"/>
      <c r="BOL880" s="8"/>
      <c r="BOM880" s="8"/>
      <c r="BON880" s="8"/>
      <c r="BOO880" s="8"/>
      <c r="BOP880" s="8"/>
      <c r="BOQ880" s="8"/>
      <c r="BOR880" s="8"/>
      <c r="BOS880" s="8"/>
    </row>
    <row r="881" spans="1728:1761" ht="13.2" x14ac:dyDescent="0.25">
      <c r="BNL881" s="8"/>
      <c r="BNM881" s="8"/>
      <c r="BNN881" s="8"/>
      <c r="BNO881" s="8"/>
      <c r="BNP881" s="8"/>
      <c r="BNQ881" s="8"/>
      <c r="BNR881" s="10" t="s">
        <v>65</v>
      </c>
      <c r="BNS881" s="8"/>
      <c r="BNT881" s="8"/>
      <c r="BNU881" s="8"/>
      <c r="BNV881" s="8"/>
      <c r="BNW881" s="8"/>
      <c r="BNX881" s="14"/>
      <c r="BNY881" s="14"/>
      <c r="BNZ881" s="14"/>
      <c r="BOA881" s="14"/>
      <c r="BOB881" s="14"/>
      <c r="BOC881" s="14"/>
      <c r="BOD881" s="14"/>
      <c r="BOE881" s="14"/>
      <c r="BOF881" s="14"/>
      <c r="BOG881" s="14"/>
      <c r="BOH881" s="14"/>
      <c r="BOI881" s="14"/>
      <c r="BOJ881" s="8"/>
      <c r="BOK881" s="8"/>
      <c r="BOL881" s="8"/>
      <c r="BOM881" s="8"/>
      <c r="BON881" s="8"/>
      <c r="BOO881" s="8"/>
      <c r="BOP881" s="8"/>
      <c r="BOQ881" s="8"/>
      <c r="BOR881" s="8"/>
      <c r="BOS881" s="8"/>
    </row>
    <row r="882" spans="1728:1761" ht="13.2" x14ac:dyDescent="0.25">
      <c r="BNL882" s="8"/>
      <c r="BNM882" s="8"/>
      <c r="BNN882" s="8"/>
      <c r="BNO882" s="8"/>
      <c r="BNP882" s="8"/>
      <c r="BNQ882" s="8"/>
      <c r="BNR882" s="10" t="s">
        <v>64</v>
      </c>
      <c r="BNS882" s="8"/>
      <c r="BNT882" s="8"/>
      <c r="BNU882" s="8"/>
      <c r="BNV882" s="8"/>
      <c r="BNW882" s="8"/>
      <c r="BNX882" s="14"/>
      <c r="BNY882" s="14"/>
      <c r="BNZ882" s="14"/>
      <c r="BOA882" s="14"/>
      <c r="BOB882" s="14"/>
      <c r="BOC882" s="14"/>
      <c r="BOD882" s="14"/>
      <c r="BOE882" s="14"/>
      <c r="BOF882" s="14"/>
      <c r="BOG882" s="14"/>
      <c r="BOH882" s="14"/>
      <c r="BOI882" s="14"/>
      <c r="BOJ882" s="8"/>
      <c r="BOK882" s="8"/>
      <c r="BOL882" s="8"/>
      <c r="BOM882" s="8"/>
      <c r="BON882" s="8"/>
      <c r="BOO882" s="8"/>
      <c r="BOP882" s="8"/>
      <c r="BOQ882" s="8"/>
      <c r="BOR882" s="8"/>
      <c r="BOS882" s="8"/>
    </row>
    <row r="883" spans="1728:1761" ht="13.2" x14ac:dyDescent="0.25">
      <c r="BNL883" s="8"/>
      <c r="BNM883" s="8"/>
      <c r="BNN883" s="8"/>
      <c r="BNO883" s="8"/>
      <c r="BNP883" s="8"/>
      <c r="BNQ883" s="8"/>
      <c r="BNR883" s="10" t="s">
        <v>63</v>
      </c>
      <c r="BNS883" s="8"/>
      <c r="BNT883" s="8"/>
      <c r="BNU883" s="8"/>
      <c r="BNV883" s="8"/>
      <c r="BNW883" s="8"/>
      <c r="BNX883" s="14"/>
      <c r="BNY883" s="14"/>
      <c r="BNZ883" s="14"/>
      <c r="BOA883" s="14"/>
      <c r="BOB883" s="14"/>
      <c r="BOC883" s="14"/>
      <c r="BOD883" s="14"/>
      <c r="BOE883" s="14"/>
      <c r="BOF883" s="14"/>
      <c r="BOG883" s="14"/>
      <c r="BOH883" s="14"/>
      <c r="BOI883" s="14"/>
      <c r="BOJ883" s="8"/>
      <c r="BOK883" s="8"/>
      <c r="BOL883" s="8"/>
      <c r="BOM883" s="8"/>
      <c r="BON883" s="8"/>
      <c r="BOO883" s="8"/>
      <c r="BOP883" s="8"/>
      <c r="BOQ883" s="8"/>
      <c r="BOR883" s="8"/>
      <c r="BOS883" s="8"/>
    </row>
    <row r="884" spans="1728:1761" x14ac:dyDescent="0.2">
      <c r="BNL884" s="8"/>
      <c r="BNM884" s="8"/>
      <c r="BNN884" s="8"/>
      <c r="BNO884" s="8"/>
      <c r="BNP884" s="8"/>
      <c r="BNQ884" s="8"/>
      <c r="BNR884" s="8"/>
      <c r="BNS884" s="8"/>
      <c r="BNT884" s="8"/>
      <c r="BNU884" s="8"/>
      <c r="BNV884" s="8"/>
      <c r="BNW884" s="8"/>
      <c r="BNX884" s="14"/>
      <c r="BNY884" s="14"/>
      <c r="BNZ884" s="14"/>
      <c r="BOA884" s="14"/>
      <c r="BOB884" s="14"/>
      <c r="BOC884" s="14"/>
      <c r="BOD884" s="14"/>
      <c r="BOE884" s="14"/>
      <c r="BOF884" s="14"/>
      <c r="BOG884" s="14"/>
      <c r="BOH884" s="14"/>
      <c r="BOI884" s="14"/>
      <c r="BOJ884" s="8"/>
      <c r="BOK884" s="8"/>
      <c r="BOL884" s="8"/>
      <c r="BOM884" s="8"/>
      <c r="BON884" s="8"/>
      <c r="BOO884" s="8"/>
      <c r="BOP884" s="8"/>
      <c r="BOQ884" s="8"/>
      <c r="BOR884" s="8"/>
      <c r="BOS884" s="8"/>
    </row>
    <row r="885" spans="1728:1761" x14ac:dyDescent="0.2">
      <c r="BNL885" s="8"/>
      <c r="BNM885" s="8"/>
      <c r="BNN885" s="8"/>
      <c r="BNO885" s="8"/>
      <c r="BNP885" s="8"/>
      <c r="BNQ885" s="8"/>
      <c r="BNR885" s="8"/>
      <c r="BNS885" s="8"/>
      <c r="BNT885" s="8" t="s">
        <v>62</v>
      </c>
      <c r="BNU885" s="8"/>
      <c r="BNV885" s="8"/>
      <c r="BNW885" s="8"/>
      <c r="BNX885" s="14"/>
      <c r="BNY885" s="14"/>
      <c r="BNZ885" s="14"/>
      <c r="BOA885" s="14"/>
      <c r="BOB885" s="14"/>
      <c r="BOC885" s="14"/>
      <c r="BOD885" s="14"/>
      <c r="BOE885" s="14"/>
      <c r="BOF885" s="14"/>
      <c r="BOG885" s="14"/>
      <c r="BOH885" s="14"/>
      <c r="BOI885" s="14"/>
      <c r="BOJ885" s="8"/>
      <c r="BOK885" s="8"/>
      <c r="BOL885" s="8"/>
      <c r="BOM885" s="8"/>
      <c r="BON885" s="8"/>
      <c r="BOO885" s="8"/>
      <c r="BOP885" s="8"/>
      <c r="BOQ885" s="8"/>
      <c r="BOR885" s="8"/>
      <c r="BOS885" s="8"/>
    </row>
    <row r="886" spans="1728:1761" ht="66" x14ac:dyDescent="0.2">
      <c r="BNL886" s="8"/>
      <c r="BNM886" s="8"/>
      <c r="BNN886" s="8"/>
      <c r="BNO886" s="8"/>
      <c r="BNP886" s="8"/>
      <c r="BNQ886" s="8"/>
      <c r="BNR886" s="8"/>
      <c r="BNS886" s="8"/>
      <c r="BNT886" s="197" t="s">
        <v>61</v>
      </c>
      <c r="BNU886" s="8"/>
      <c r="BNV886" s="8"/>
      <c r="BNW886" s="8"/>
      <c r="BNX886" s="14"/>
      <c r="BNY886" s="14"/>
      <c r="BNZ886" s="14"/>
      <c r="BOA886" s="14"/>
      <c r="BOB886" s="14"/>
      <c r="BOC886" s="14"/>
      <c r="BOD886" s="14"/>
      <c r="BOE886" s="14"/>
      <c r="BOF886" s="14"/>
      <c r="BOG886" s="14"/>
      <c r="BOH886" s="14"/>
      <c r="BOI886" s="14"/>
      <c r="BOJ886" s="8"/>
      <c r="BOK886" s="8"/>
      <c r="BOL886" s="8"/>
      <c r="BOM886" s="8"/>
      <c r="BON886" s="8"/>
      <c r="BOO886" s="8"/>
      <c r="BOP886" s="8"/>
      <c r="BOQ886" s="8"/>
      <c r="BOR886" s="8"/>
      <c r="BOS886" s="8"/>
    </row>
    <row r="887" spans="1728:1761" ht="13.2" x14ac:dyDescent="0.2">
      <c r="BNL887" s="8"/>
      <c r="BNM887" s="8"/>
      <c r="BNN887" s="8"/>
      <c r="BNO887" s="8"/>
      <c r="BNP887" s="8"/>
      <c r="BNQ887" s="8"/>
      <c r="BNR887" s="8"/>
      <c r="BNS887" s="8"/>
      <c r="BNT887" s="198" t="s">
        <v>60</v>
      </c>
      <c r="BNU887" s="8"/>
      <c r="BNV887" s="8"/>
      <c r="BNW887" s="8"/>
      <c r="BNX887" s="14"/>
      <c r="BNY887" s="14"/>
      <c r="BNZ887" s="14"/>
      <c r="BOA887" s="14"/>
      <c r="BOB887" s="14"/>
      <c r="BOC887" s="14"/>
      <c r="BOD887" s="14"/>
      <c r="BOE887" s="14"/>
      <c r="BOF887" s="14"/>
      <c r="BOG887" s="14"/>
      <c r="BOH887" s="14"/>
      <c r="BOI887" s="14"/>
      <c r="BOJ887" s="8"/>
      <c r="BOK887" s="8"/>
      <c r="BOL887" s="8"/>
      <c r="BOM887" s="8"/>
      <c r="BON887" s="8"/>
      <c r="BOO887" s="8"/>
      <c r="BOP887" s="8"/>
      <c r="BOQ887" s="8"/>
      <c r="BOR887" s="8"/>
      <c r="BOS887" s="8"/>
    </row>
    <row r="888" spans="1728:1761" ht="13.2" x14ac:dyDescent="0.2">
      <c r="BNL888" s="8"/>
      <c r="BNM888" s="8"/>
      <c r="BNN888" s="8"/>
      <c r="BNO888" s="8"/>
      <c r="BNP888" s="8"/>
      <c r="BNQ888" s="8"/>
      <c r="BNR888" s="8"/>
      <c r="BNS888" s="8"/>
      <c r="BNT888" s="198" t="s">
        <v>59</v>
      </c>
      <c r="BNU888" s="8"/>
      <c r="BNV888" s="8"/>
      <c r="BNW888" s="8"/>
      <c r="BNX888" s="14"/>
      <c r="BNY888" s="14"/>
      <c r="BNZ888" s="14"/>
      <c r="BOA888" s="14"/>
      <c r="BOB888" s="14"/>
      <c r="BOC888" s="14"/>
      <c r="BOD888" s="14"/>
      <c r="BOE888" s="14"/>
      <c r="BOF888" s="14"/>
      <c r="BOG888" s="14"/>
      <c r="BOH888" s="14"/>
      <c r="BOI888" s="14"/>
      <c r="BOJ888" s="8"/>
      <c r="BOK888" s="8"/>
      <c r="BOL888" s="8"/>
      <c r="BOM888" s="8"/>
      <c r="BON888" s="8"/>
      <c r="BOO888" s="8"/>
      <c r="BOP888" s="8"/>
      <c r="BOQ888" s="8"/>
      <c r="BOR888" s="8"/>
      <c r="BOS888" s="8"/>
    </row>
    <row r="889" spans="1728:1761" ht="13.2" x14ac:dyDescent="0.2">
      <c r="BNL889" s="8"/>
      <c r="BNM889" s="8"/>
      <c r="BNN889" s="8"/>
      <c r="BNO889" s="8"/>
      <c r="BNP889" s="8"/>
      <c r="BNQ889" s="8"/>
      <c r="BNR889" s="8"/>
      <c r="BNS889" s="8"/>
      <c r="BNT889" s="198" t="s">
        <v>58</v>
      </c>
      <c r="BNU889" s="8"/>
      <c r="BNV889" s="8"/>
      <c r="BNW889" s="8"/>
      <c r="BNX889" s="14"/>
      <c r="BNY889" s="14"/>
      <c r="BNZ889" s="14"/>
      <c r="BOA889" s="14"/>
      <c r="BOB889" s="14"/>
      <c r="BOC889" s="14"/>
      <c r="BOD889" s="14"/>
      <c r="BOE889" s="14"/>
      <c r="BOF889" s="14"/>
      <c r="BOG889" s="14"/>
      <c r="BOH889" s="14"/>
      <c r="BOI889" s="14"/>
      <c r="BOJ889" s="8"/>
      <c r="BOK889" s="8"/>
      <c r="BOL889" s="8"/>
      <c r="BOM889" s="8"/>
      <c r="BON889" s="8"/>
      <c r="BOO889" s="8"/>
      <c r="BOP889" s="8"/>
      <c r="BOQ889" s="8"/>
      <c r="BOR889" s="8"/>
      <c r="BOS889" s="8"/>
    </row>
    <row r="890" spans="1728:1761" ht="13.2" x14ac:dyDescent="0.2">
      <c r="BNL890" s="8"/>
      <c r="BNM890" s="8"/>
      <c r="BNN890" s="8"/>
      <c r="BNO890" s="8"/>
      <c r="BNP890" s="8"/>
      <c r="BNQ890" s="8"/>
      <c r="BNR890" s="8"/>
      <c r="BNS890" s="8"/>
      <c r="BNT890" s="198" t="s">
        <v>57</v>
      </c>
      <c r="BNU890" s="8"/>
      <c r="BNV890" s="8"/>
      <c r="BNW890" s="8"/>
      <c r="BNX890" s="14"/>
      <c r="BNY890" s="14"/>
      <c r="BNZ890" s="14"/>
      <c r="BOA890" s="14"/>
      <c r="BOB890" s="14"/>
      <c r="BOC890" s="14"/>
      <c r="BOD890" s="14"/>
      <c r="BOE890" s="14"/>
      <c r="BOF890" s="14"/>
      <c r="BOG890" s="14"/>
      <c r="BOH890" s="14"/>
      <c r="BOI890" s="14"/>
      <c r="BOJ890" s="8"/>
      <c r="BOK890" s="8"/>
      <c r="BOL890" s="8"/>
      <c r="BOM890" s="8"/>
      <c r="BON890" s="8"/>
      <c r="BOO890" s="8"/>
      <c r="BOP890" s="8"/>
      <c r="BOQ890" s="8"/>
      <c r="BOR890" s="8"/>
      <c r="BOS890" s="8"/>
    </row>
    <row r="891" spans="1728:1761" ht="66" x14ac:dyDescent="0.2">
      <c r="BNL891" s="8"/>
      <c r="BNM891" s="8"/>
      <c r="BNN891" s="8"/>
      <c r="BNO891" s="8"/>
      <c r="BNP891" s="8"/>
      <c r="BNQ891" s="8"/>
      <c r="BNR891" s="8"/>
      <c r="BNS891" s="8"/>
      <c r="BNT891" s="197" t="s">
        <v>56</v>
      </c>
      <c r="BNU891" s="8"/>
      <c r="BNV891" s="8"/>
      <c r="BNW891" s="8"/>
      <c r="BNX891" s="14"/>
      <c r="BNY891" s="14"/>
      <c r="BNZ891" s="14"/>
      <c r="BOA891" s="14"/>
      <c r="BOB891" s="14"/>
      <c r="BOC891" s="14"/>
      <c r="BOD891" s="14"/>
      <c r="BOE891" s="14"/>
      <c r="BOF891" s="14"/>
      <c r="BOG891" s="14"/>
      <c r="BOH891" s="14"/>
      <c r="BOI891" s="14"/>
      <c r="BOJ891" s="8"/>
      <c r="BOK891" s="8"/>
      <c r="BOL891" s="8"/>
      <c r="BOM891" s="8"/>
      <c r="BON891" s="8"/>
      <c r="BOO891" s="8"/>
      <c r="BOP891" s="8"/>
      <c r="BOQ891" s="8"/>
      <c r="BOR891" s="8"/>
      <c r="BOS891" s="8"/>
    </row>
    <row r="892" spans="1728:1761" ht="13.2" x14ac:dyDescent="0.2">
      <c r="BNL892" s="8"/>
      <c r="BNM892" s="8"/>
      <c r="BNN892" s="8"/>
      <c r="BNO892" s="8"/>
      <c r="BNP892" s="8"/>
      <c r="BNQ892" s="8"/>
      <c r="BNR892" s="8"/>
      <c r="BNS892" s="8"/>
      <c r="BNT892" s="198" t="s">
        <v>55</v>
      </c>
      <c r="BNU892" s="8"/>
      <c r="BNV892" s="8"/>
      <c r="BNW892" s="8"/>
      <c r="BNX892" s="14"/>
      <c r="BNY892" s="14"/>
      <c r="BNZ892" s="14"/>
      <c r="BOA892" s="14"/>
      <c r="BOB892" s="14"/>
      <c r="BOC892" s="14"/>
      <c r="BOD892" s="14"/>
      <c r="BOE892" s="14"/>
      <c r="BOF892" s="14"/>
      <c r="BOG892" s="14"/>
      <c r="BOH892" s="14"/>
      <c r="BOI892" s="14"/>
      <c r="BOJ892" s="8"/>
      <c r="BOK892" s="8"/>
      <c r="BOL892" s="8"/>
      <c r="BOM892" s="8"/>
      <c r="BON892" s="8"/>
      <c r="BOO892" s="8"/>
      <c r="BOP892" s="8"/>
      <c r="BOQ892" s="8"/>
      <c r="BOR892" s="8"/>
      <c r="BOS892" s="8"/>
    </row>
    <row r="893" spans="1728:1761" ht="13.2" x14ac:dyDescent="0.2">
      <c r="BNL893" s="8"/>
      <c r="BNM893" s="8"/>
      <c r="BNN893" s="8"/>
      <c r="BNO893" s="8"/>
      <c r="BNP893" s="8"/>
      <c r="BNQ893" s="8"/>
      <c r="BNR893" s="8"/>
      <c r="BNS893" s="8"/>
      <c r="BNT893" s="197" t="s">
        <v>0</v>
      </c>
      <c r="BNU893" s="8"/>
      <c r="BNV893" s="8"/>
      <c r="BNW893" s="8"/>
      <c r="BNX893" s="14"/>
      <c r="BNY893" s="14"/>
      <c r="BNZ893" s="14"/>
      <c r="BOA893" s="14"/>
      <c r="BOB893" s="14"/>
      <c r="BOC893" s="14"/>
      <c r="BOD893" s="14"/>
      <c r="BOE893" s="14"/>
      <c r="BOF893" s="14"/>
      <c r="BOG893" s="14"/>
      <c r="BOH893" s="14"/>
      <c r="BOI893" s="14"/>
      <c r="BOJ893" s="8"/>
      <c r="BOK893" s="8"/>
      <c r="BOL893" s="8"/>
      <c r="BOM893" s="8"/>
      <c r="BON893" s="8"/>
      <c r="BOO893" s="8"/>
      <c r="BOP893" s="8"/>
      <c r="BOQ893" s="8"/>
      <c r="BOR893" s="8"/>
      <c r="BOS893" s="8"/>
    </row>
    <row r="894" spans="1728:1761" ht="13.2" x14ac:dyDescent="0.2">
      <c r="BNL894" s="8"/>
      <c r="BNM894" s="8"/>
      <c r="BNN894" s="8"/>
      <c r="BNO894" s="8"/>
      <c r="BNP894" s="8"/>
      <c r="BNQ894" s="8"/>
      <c r="BNR894" s="8"/>
      <c r="BNS894" s="8"/>
      <c r="BNT894" s="198" t="s">
        <v>7</v>
      </c>
      <c r="BNU894" s="8"/>
      <c r="BNV894" s="8"/>
      <c r="BNW894" s="8"/>
      <c r="BNX894" s="8"/>
      <c r="BNY894" s="8"/>
      <c r="BNZ894" s="8"/>
      <c r="BOA894" s="8"/>
      <c r="BOB894" s="8"/>
      <c r="BOC894" s="8"/>
      <c r="BOD894" s="8"/>
      <c r="BOE894" s="8"/>
      <c r="BOF894" s="8"/>
      <c r="BOG894" s="8"/>
      <c r="BOH894" s="8"/>
      <c r="BOI894" s="8"/>
      <c r="BOJ894" s="8"/>
      <c r="BOK894" s="8"/>
      <c r="BOL894" s="8"/>
      <c r="BOM894" s="8"/>
      <c r="BON894" s="8"/>
      <c r="BOO894" s="8"/>
      <c r="BOP894" s="8"/>
      <c r="BOQ894" s="8"/>
      <c r="BOR894" s="8"/>
      <c r="BOS894" s="8"/>
    </row>
    <row r="895" spans="1728:1761" ht="13.2" x14ac:dyDescent="0.2">
      <c r="BNL895" s="8"/>
      <c r="BNM895" s="8"/>
      <c r="BNN895" s="8"/>
      <c r="BNO895" s="8"/>
      <c r="BNP895" s="8"/>
      <c r="BNQ895" s="8"/>
      <c r="BNR895" s="8"/>
      <c r="BNS895" s="8"/>
      <c r="BNT895" s="198"/>
      <c r="BNU895" s="8"/>
      <c r="BNV895" s="8"/>
      <c r="BNW895" s="8"/>
      <c r="BNX895" s="8"/>
      <c r="BNY895" s="8"/>
      <c r="BNZ895" s="8"/>
      <c r="BOA895" s="8"/>
      <c r="BOB895" s="8"/>
      <c r="BOC895" s="8"/>
      <c r="BOD895" s="8"/>
      <c r="BOE895" s="8"/>
      <c r="BOF895" s="8"/>
      <c r="BOG895" s="8"/>
      <c r="BOH895" s="8"/>
      <c r="BOI895" s="8"/>
      <c r="BOJ895" s="8"/>
      <c r="BOK895" s="8"/>
      <c r="BOL895" s="8"/>
      <c r="BOM895" s="8"/>
      <c r="BON895" s="8"/>
      <c r="BOO895" s="8"/>
      <c r="BOP895" s="8"/>
      <c r="BOQ895" s="8"/>
      <c r="BOR895" s="8"/>
      <c r="BOS895" s="8"/>
    </row>
    <row r="896" spans="1728:1761" ht="13.2" x14ac:dyDescent="0.25">
      <c r="BNL896" s="8"/>
      <c r="BNM896" s="8"/>
      <c r="BNN896" s="8"/>
      <c r="BNO896" s="8"/>
      <c r="BNP896" s="8"/>
      <c r="BNQ896" s="8"/>
      <c r="BNR896" s="8"/>
      <c r="BNS896" s="8"/>
      <c r="BNT896" s="8"/>
      <c r="BNU896" s="8"/>
      <c r="BNV896" s="10" t="s">
        <v>54</v>
      </c>
      <c r="BNW896" s="10"/>
      <c r="BNX896" s="10"/>
      <c r="BNY896" s="10"/>
      <c r="BNZ896" s="10"/>
      <c r="BOA896" s="10"/>
      <c r="BOB896" s="10"/>
      <c r="BOC896" s="10"/>
      <c r="BOD896" s="10"/>
      <c r="BOE896" s="10"/>
      <c r="BOF896" s="8"/>
      <c r="BOG896" s="8"/>
      <c r="BOH896" s="8"/>
      <c r="BOI896" s="8"/>
      <c r="BOJ896" s="8"/>
      <c r="BOK896" s="8"/>
      <c r="BOL896" s="8"/>
      <c r="BOM896" s="8"/>
      <c r="BON896" s="8"/>
      <c r="BOO896" s="8"/>
      <c r="BOP896" s="8"/>
      <c r="BOQ896" s="8"/>
      <c r="BOR896" s="8"/>
      <c r="BOS896" s="8"/>
    </row>
    <row r="897" spans="1728:1761" ht="13.2" x14ac:dyDescent="0.25">
      <c r="BNL897" s="8"/>
      <c r="BNM897" s="8"/>
      <c r="BNN897" s="8"/>
      <c r="BNO897" s="8"/>
      <c r="BNP897" s="8"/>
      <c r="BNQ897" s="8"/>
      <c r="BNR897" s="8"/>
      <c r="BNS897" s="8"/>
      <c r="BNT897" s="8"/>
      <c r="BNU897" s="8"/>
      <c r="BNV897" s="10" t="s">
        <v>53</v>
      </c>
      <c r="BNW897" s="10"/>
      <c r="BNX897" s="10"/>
      <c r="BNY897" s="10"/>
      <c r="BNZ897" s="10"/>
      <c r="BOA897" s="10"/>
      <c r="BOB897" s="10"/>
      <c r="BOC897" s="10"/>
      <c r="BOD897" s="10"/>
      <c r="BOE897" s="10"/>
      <c r="BOF897" s="8"/>
      <c r="BOG897" s="8"/>
      <c r="BOH897" s="8"/>
      <c r="BOI897" s="8"/>
      <c r="BOJ897" s="8"/>
      <c r="BOK897" s="8"/>
      <c r="BOL897" s="8"/>
      <c r="BOM897" s="8"/>
      <c r="BON897" s="8"/>
      <c r="BOO897" s="8"/>
      <c r="BOP897" s="8"/>
      <c r="BOQ897" s="8"/>
      <c r="BOR897" s="8"/>
      <c r="BOS897" s="8"/>
    </row>
    <row r="898" spans="1728:1761" ht="13.2" x14ac:dyDescent="0.25">
      <c r="BNL898" s="8"/>
      <c r="BNM898" s="8"/>
      <c r="BNN898" s="8"/>
      <c r="BNO898" s="8"/>
      <c r="BNP898" s="8"/>
      <c r="BNQ898" s="8"/>
      <c r="BNR898" s="8"/>
      <c r="BNS898" s="8"/>
      <c r="BNT898" s="8"/>
      <c r="BNU898" s="8"/>
      <c r="BNV898" s="10"/>
      <c r="BNW898" s="10"/>
      <c r="BNX898" s="10"/>
      <c r="BNY898" s="10"/>
      <c r="BNZ898" s="10"/>
      <c r="BOA898" s="10"/>
      <c r="BOB898" s="10"/>
      <c r="BOC898" s="10"/>
      <c r="BOD898" s="10"/>
      <c r="BOE898" s="10"/>
      <c r="BOF898" s="8"/>
      <c r="BOG898" s="8"/>
      <c r="BOH898" s="8"/>
      <c r="BOI898" s="8"/>
      <c r="BOJ898" s="8"/>
      <c r="BOK898" s="8"/>
      <c r="BOL898" s="8"/>
      <c r="BOM898" s="8"/>
      <c r="BON898" s="8"/>
      <c r="BOO898" s="8"/>
      <c r="BOP898" s="8"/>
      <c r="BOQ898" s="8"/>
      <c r="BOR898" s="8"/>
      <c r="BOS898" s="8"/>
    </row>
    <row r="899" spans="1728:1761" ht="13.2" x14ac:dyDescent="0.25">
      <c r="BNL899" s="8"/>
      <c r="BNM899" s="8"/>
      <c r="BNN899" s="8"/>
      <c r="BNO899" s="8"/>
      <c r="BNP899" s="8"/>
      <c r="BNQ899" s="8"/>
      <c r="BNR899" s="8"/>
      <c r="BNS899" s="8"/>
      <c r="BNT899" s="8"/>
      <c r="BNU899" s="8"/>
      <c r="BNV899" s="10"/>
      <c r="BNW899" s="10" t="s">
        <v>52</v>
      </c>
      <c r="BNX899" s="10"/>
      <c r="BNY899" s="10"/>
      <c r="BNZ899" s="10"/>
      <c r="BOA899" s="10"/>
      <c r="BOB899" s="10"/>
      <c r="BOC899" s="10"/>
      <c r="BOD899" s="10"/>
      <c r="BOE899" s="10"/>
      <c r="BOF899" s="8"/>
      <c r="BOG899" s="8"/>
      <c r="BOH899" s="8"/>
      <c r="BOI899" s="8"/>
      <c r="BOJ899" s="8"/>
      <c r="BOK899" s="8"/>
      <c r="BOL899" s="8"/>
      <c r="BOM899" s="8"/>
      <c r="BON899" s="8"/>
      <c r="BOO899" s="8"/>
      <c r="BOP899" s="8"/>
      <c r="BOQ899" s="8"/>
      <c r="BOR899" s="8"/>
      <c r="BOS899" s="8"/>
    </row>
    <row r="900" spans="1728:1761" ht="13.2" x14ac:dyDescent="0.25">
      <c r="BNL900" s="8"/>
      <c r="BNM900" s="8"/>
      <c r="BNN900" s="8"/>
      <c r="BNO900" s="8"/>
      <c r="BNP900" s="8"/>
      <c r="BNQ900" s="8"/>
      <c r="BNR900" s="8"/>
      <c r="BNS900" s="8"/>
      <c r="BNT900" s="8"/>
      <c r="BNU900" s="8"/>
      <c r="BNV900" s="10"/>
      <c r="BNW900" s="10" t="s">
        <v>51</v>
      </c>
      <c r="BNX900" s="10"/>
      <c r="BNY900" s="10"/>
      <c r="BNZ900" s="10"/>
      <c r="BOA900" s="10"/>
      <c r="BOB900" s="10"/>
      <c r="BOC900" s="10"/>
      <c r="BOD900" s="10"/>
      <c r="BOE900" s="10"/>
      <c r="BOF900" s="8"/>
      <c r="BOG900" s="8"/>
      <c r="BOH900" s="8"/>
      <c r="BOI900" s="8"/>
      <c r="BOJ900" s="8"/>
      <c r="BOK900" s="8"/>
      <c r="BOL900" s="8"/>
      <c r="BOM900" s="8"/>
      <c r="BON900" s="8"/>
      <c r="BOO900" s="8"/>
      <c r="BOP900" s="8"/>
      <c r="BOQ900" s="8"/>
      <c r="BOR900" s="8"/>
      <c r="BOS900" s="8"/>
    </row>
    <row r="901" spans="1728:1761" ht="13.2" x14ac:dyDescent="0.25">
      <c r="BNL901" s="8"/>
      <c r="BNM901" s="8"/>
      <c r="BNN901" s="8"/>
      <c r="BNO901" s="8"/>
      <c r="BNP901" s="8"/>
      <c r="BNQ901" s="8"/>
      <c r="BNR901" s="8"/>
      <c r="BNS901" s="8"/>
      <c r="BNT901" s="8"/>
      <c r="BNU901" s="8"/>
      <c r="BNV901" s="10"/>
      <c r="BNW901" s="10"/>
      <c r="BNX901" s="10"/>
      <c r="BNY901" s="10"/>
      <c r="BNZ901" s="10"/>
      <c r="BOA901" s="10"/>
      <c r="BOB901" s="10"/>
      <c r="BOC901" s="10"/>
      <c r="BOD901" s="10"/>
      <c r="BOE901" s="10"/>
      <c r="BOF901" s="8"/>
      <c r="BOG901" s="8"/>
      <c r="BOH901" s="8"/>
      <c r="BOI901" s="8"/>
      <c r="BOJ901" s="8"/>
      <c r="BOK901" s="8"/>
      <c r="BOL901" s="8"/>
      <c r="BOM901" s="8"/>
      <c r="BON901" s="8"/>
      <c r="BOO901" s="8"/>
      <c r="BOP901" s="8"/>
      <c r="BOQ901" s="8"/>
      <c r="BOR901" s="8"/>
      <c r="BOS901" s="8"/>
    </row>
    <row r="902" spans="1728:1761" ht="13.2" x14ac:dyDescent="0.25">
      <c r="BNL902" s="8"/>
      <c r="BNM902" s="8"/>
      <c r="BNN902" s="8"/>
      <c r="BNO902" s="8"/>
      <c r="BNP902" s="8"/>
      <c r="BNQ902" s="8"/>
      <c r="BNR902" s="8"/>
      <c r="BNS902" s="8"/>
      <c r="BNT902" s="8"/>
      <c r="BNU902" s="8"/>
      <c r="BNV902" s="10"/>
      <c r="BNW902" s="10"/>
      <c r="BNX902" s="10"/>
      <c r="BNY902" s="10"/>
      <c r="BNZ902" s="10"/>
      <c r="BOA902" s="10"/>
      <c r="BOB902" s="10"/>
      <c r="BOC902" s="10"/>
      <c r="BOD902" s="10"/>
      <c r="BOE902" s="10"/>
      <c r="BOF902" s="8"/>
      <c r="BOG902" s="8"/>
      <c r="BOH902" s="8"/>
      <c r="BOI902" s="8"/>
      <c r="BOJ902" s="8"/>
      <c r="BOK902" s="8"/>
      <c r="BOL902" s="8"/>
      <c r="BOM902" s="8"/>
      <c r="BON902" s="8"/>
      <c r="BOO902" s="8"/>
      <c r="BOP902" s="8"/>
      <c r="BOQ902" s="8"/>
      <c r="BOR902" s="8"/>
      <c r="BOS902" s="8"/>
    </row>
    <row r="903" spans="1728:1761" ht="13.2" x14ac:dyDescent="0.25">
      <c r="BNL903" s="8"/>
      <c r="BNM903" s="8"/>
      <c r="BNN903" s="8"/>
      <c r="BNO903" s="8"/>
      <c r="BNP903" s="8"/>
      <c r="BNQ903" s="8"/>
      <c r="BNR903" s="8"/>
      <c r="BNS903" s="8"/>
      <c r="BNT903" s="8"/>
      <c r="BNU903" s="8"/>
      <c r="BNV903" s="10"/>
      <c r="BNW903" s="10"/>
      <c r="BNX903" s="10"/>
      <c r="BNY903" s="10"/>
      <c r="BNZ903" s="10"/>
      <c r="BOA903" s="10"/>
      <c r="BOB903" s="10"/>
      <c r="BOC903" s="10"/>
      <c r="BOD903" s="10"/>
      <c r="BOE903" s="10"/>
      <c r="BOF903" s="8"/>
      <c r="BOG903" s="8"/>
      <c r="BOH903" s="8"/>
      <c r="BOI903" s="8"/>
      <c r="BOJ903" s="8"/>
      <c r="BOK903" s="8"/>
      <c r="BOL903" s="8"/>
      <c r="BOM903" s="8"/>
      <c r="BON903" s="8"/>
      <c r="BOO903" s="8"/>
      <c r="BOP903" s="8"/>
      <c r="BOQ903" s="8"/>
      <c r="BOR903" s="8"/>
      <c r="BOS903" s="8"/>
    </row>
    <row r="904" spans="1728:1761" ht="13.2" x14ac:dyDescent="0.25">
      <c r="BNL904" s="8"/>
      <c r="BNM904" s="8"/>
      <c r="BNN904" s="8"/>
      <c r="BNO904" s="8"/>
      <c r="BNP904" s="8"/>
      <c r="BNQ904" s="8"/>
      <c r="BNR904" s="8"/>
      <c r="BNS904" s="8"/>
      <c r="BNT904" s="8"/>
      <c r="BNU904" s="8"/>
      <c r="BNV904" s="10"/>
      <c r="BNW904" s="10"/>
      <c r="BNX904" s="10"/>
      <c r="BNY904" s="10"/>
      <c r="BNZ904" s="10"/>
      <c r="BOA904" s="10"/>
      <c r="BOB904" s="10"/>
      <c r="BOC904" s="10"/>
      <c r="BOD904" s="10"/>
      <c r="BOE904" s="10"/>
      <c r="BOF904" s="8"/>
      <c r="BOG904" s="8"/>
      <c r="BOH904" s="8"/>
      <c r="BOI904" s="8"/>
      <c r="BOJ904" s="8"/>
      <c r="BOK904" s="8"/>
      <c r="BOL904" s="8"/>
      <c r="BOM904" s="8"/>
      <c r="BON904" s="8"/>
      <c r="BOO904" s="8"/>
      <c r="BOP904" s="8"/>
      <c r="BOQ904" s="8"/>
      <c r="BOR904" s="8"/>
      <c r="BOS904" s="8"/>
    </row>
    <row r="905" spans="1728:1761" ht="13.2" x14ac:dyDescent="0.25">
      <c r="BNL905" s="8"/>
      <c r="BNM905" s="8"/>
      <c r="BNN905" s="8"/>
      <c r="BNO905" s="8"/>
      <c r="BNP905" s="8"/>
      <c r="BNQ905" s="8"/>
      <c r="BNR905" s="8"/>
      <c r="BNS905" s="8"/>
      <c r="BNT905" s="8"/>
      <c r="BNU905" s="8"/>
      <c r="BNV905" s="10"/>
      <c r="BNW905" s="10"/>
      <c r="BNX905" s="10"/>
      <c r="BNY905" s="10"/>
      <c r="BNZ905" s="10"/>
      <c r="BOA905" s="10"/>
      <c r="BOB905" s="10"/>
      <c r="BOC905" s="10"/>
      <c r="BOD905" s="10"/>
      <c r="BOE905" s="10"/>
      <c r="BOF905" s="8"/>
      <c r="BOG905" s="8"/>
      <c r="BOH905" s="8"/>
      <c r="BOI905" s="8"/>
      <c r="BOJ905" s="8"/>
      <c r="BOK905" s="8"/>
      <c r="BOL905" s="8"/>
      <c r="BOM905" s="8"/>
      <c r="BON905" s="8"/>
      <c r="BOO905" s="8"/>
      <c r="BOP905" s="8"/>
      <c r="BOQ905" s="8"/>
      <c r="BOR905" s="8"/>
      <c r="BOS905" s="8"/>
    </row>
    <row r="906" spans="1728:1761" ht="13.2" x14ac:dyDescent="0.25">
      <c r="BNL906" s="8"/>
      <c r="BNM906" s="8"/>
      <c r="BNN906" s="8"/>
      <c r="BNO906" s="8"/>
      <c r="BNP906" s="8"/>
      <c r="BNQ906" s="8"/>
      <c r="BNR906" s="8"/>
      <c r="BNS906" s="8"/>
      <c r="BNT906" s="8"/>
      <c r="BNU906" s="8"/>
      <c r="BNV906" s="10"/>
      <c r="BNW906" s="10"/>
      <c r="BNX906" s="10"/>
      <c r="BNY906" s="10" t="s">
        <v>50</v>
      </c>
      <c r="BNZ906" s="10"/>
      <c r="BOA906" s="10"/>
      <c r="BOB906" s="10"/>
      <c r="BOC906" s="10"/>
      <c r="BOD906" s="10"/>
      <c r="BOE906" s="10"/>
      <c r="BOF906" s="8"/>
      <c r="BOG906" s="8"/>
      <c r="BOH906" s="8"/>
      <c r="BOI906" s="8"/>
      <c r="BOJ906" s="8"/>
      <c r="BOK906" s="8"/>
      <c r="BOL906" s="8"/>
      <c r="BOM906" s="8"/>
      <c r="BON906" s="8"/>
      <c r="BOO906" s="8"/>
      <c r="BOP906" s="8"/>
      <c r="BOQ906" s="8"/>
      <c r="BOR906" s="8"/>
      <c r="BOS906" s="8"/>
    </row>
    <row r="907" spans="1728:1761" ht="13.2" x14ac:dyDescent="0.25">
      <c r="BNL907" s="8"/>
      <c r="BNM907" s="8"/>
      <c r="BNN907" s="8"/>
      <c r="BNO907" s="8"/>
      <c r="BNP907" s="8"/>
      <c r="BNQ907" s="8"/>
      <c r="BNR907" s="8"/>
      <c r="BNS907" s="8"/>
      <c r="BNT907" s="8"/>
      <c r="BNU907" s="8"/>
      <c r="BNV907" s="10"/>
      <c r="BNW907" s="10"/>
      <c r="BNX907" s="10"/>
      <c r="BNY907" s="10" t="s">
        <v>49</v>
      </c>
      <c r="BNZ907" s="10"/>
      <c r="BOA907" s="10"/>
      <c r="BOB907" s="10"/>
      <c r="BOC907" s="10"/>
      <c r="BOD907" s="10"/>
      <c r="BOE907" s="10"/>
      <c r="BOF907" s="8"/>
      <c r="BOG907" s="8"/>
      <c r="BOH907" s="8"/>
      <c r="BOI907" s="8"/>
      <c r="BOJ907" s="8"/>
      <c r="BOK907" s="8"/>
      <c r="BOL907" s="8"/>
      <c r="BOM907" s="8"/>
      <c r="BON907" s="8"/>
      <c r="BOO907" s="8"/>
      <c r="BOP907" s="8"/>
      <c r="BOQ907" s="8"/>
      <c r="BOR907" s="8"/>
      <c r="BOS907" s="8"/>
    </row>
    <row r="908" spans="1728:1761" ht="13.2" x14ac:dyDescent="0.25">
      <c r="BNL908" s="8"/>
      <c r="BNM908" s="8"/>
      <c r="BNN908" s="8"/>
      <c r="BNO908" s="8"/>
      <c r="BNP908" s="8"/>
      <c r="BNQ908" s="8"/>
      <c r="BNR908" s="8"/>
      <c r="BNS908" s="8"/>
      <c r="BNT908" s="8"/>
      <c r="BNU908" s="8"/>
      <c r="BNV908" s="10"/>
      <c r="BNW908" s="10"/>
      <c r="BNX908" s="10"/>
      <c r="BNY908" s="10" t="s">
        <v>48</v>
      </c>
      <c r="BNZ908" s="10"/>
      <c r="BOA908" s="10"/>
      <c r="BOB908" s="10"/>
      <c r="BOC908" s="10"/>
      <c r="BOD908" s="10"/>
      <c r="BOE908" s="10"/>
      <c r="BOF908" s="8"/>
      <c r="BOG908" s="8"/>
      <c r="BOH908" s="8"/>
      <c r="BOI908" s="8"/>
      <c r="BOJ908" s="8"/>
      <c r="BOK908" s="8"/>
      <c r="BOL908" s="8"/>
      <c r="BOM908" s="8"/>
      <c r="BON908" s="8"/>
      <c r="BOO908" s="8"/>
      <c r="BOP908" s="8"/>
      <c r="BOQ908" s="8"/>
      <c r="BOR908" s="8"/>
      <c r="BOS908" s="8"/>
    </row>
    <row r="909" spans="1728:1761" ht="13.2" x14ac:dyDescent="0.25">
      <c r="BNL909" s="8"/>
      <c r="BNM909" s="8"/>
      <c r="BNN909" s="8"/>
      <c r="BNO909" s="8"/>
      <c r="BNP909" s="8"/>
      <c r="BNQ909" s="8"/>
      <c r="BNR909" s="8"/>
      <c r="BNS909" s="8"/>
      <c r="BNT909" s="8"/>
      <c r="BNU909" s="8"/>
      <c r="BNV909" s="10"/>
      <c r="BNW909" s="10"/>
      <c r="BNX909" s="10"/>
      <c r="BNY909" s="10"/>
      <c r="BNZ909" s="10"/>
      <c r="BOA909" s="10"/>
      <c r="BOB909" s="10"/>
      <c r="BOC909" s="10"/>
      <c r="BOD909" s="10"/>
      <c r="BOE909" s="10"/>
      <c r="BOF909" s="8"/>
      <c r="BOG909" s="8"/>
      <c r="BOH909" s="8"/>
      <c r="BOI909" s="8"/>
      <c r="BOJ909" s="8"/>
      <c r="BOK909" s="8"/>
      <c r="BOL909" s="8"/>
      <c r="BOM909" s="8"/>
      <c r="BON909" s="8"/>
      <c r="BOO909" s="8"/>
      <c r="BOP909" s="8"/>
      <c r="BOQ909" s="8"/>
      <c r="BOR909" s="8"/>
      <c r="BOS909" s="8"/>
    </row>
    <row r="910" spans="1728:1761" ht="13.2" x14ac:dyDescent="0.25">
      <c r="BNL910" s="8"/>
      <c r="BNM910" s="8"/>
      <c r="BNN910" s="8"/>
      <c r="BNO910" s="8"/>
      <c r="BNP910" s="8"/>
      <c r="BNQ910" s="8"/>
      <c r="BNR910" s="8"/>
      <c r="BNS910" s="8"/>
      <c r="BNT910" s="8"/>
      <c r="BNU910" s="8"/>
      <c r="BNV910" s="10"/>
      <c r="BNW910" s="10"/>
      <c r="BNX910" s="10"/>
      <c r="BNY910" s="10"/>
      <c r="BNZ910" s="10"/>
      <c r="BOA910" s="10"/>
      <c r="BOB910" s="10"/>
      <c r="BOC910" s="10"/>
      <c r="BOD910" s="10"/>
      <c r="BOE910" s="10"/>
      <c r="BOF910" s="14"/>
      <c r="BOG910" s="14"/>
      <c r="BOH910" s="14"/>
      <c r="BOI910" s="14"/>
      <c r="BOJ910" s="8"/>
      <c r="BOK910" s="8"/>
      <c r="BOL910" s="8"/>
      <c r="BOM910" s="8"/>
      <c r="BON910" s="8"/>
      <c r="BOO910" s="8"/>
      <c r="BOP910" s="8"/>
      <c r="BOQ910" s="8"/>
      <c r="BOR910" s="8"/>
      <c r="BOS910" s="8"/>
    </row>
    <row r="911" spans="1728:1761" ht="13.2" x14ac:dyDescent="0.25">
      <c r="BNL911" s="8"/>
      <c r="BNM911" s="8"/>
      <c r="BNN911" s="8"/>
      <c r="BNO911" s="8"/>
      <c r="BNP911" s="8"/>
      <c r="BNQ911" s="8"/>
      <c r="BNR911" s="8"/>
      <c r="BNS911" s="8"/>
      <c r="BNT911" s="8"/>
      <c r="BNU911" s="8"/>
      <c r="BNV911" s="10"/>
      <c r="BNW911" s="10"/>
      <c r="BNX911" s="10"/>
      <c r="BNY911" s="10"/>
      <c r="BNZ911" s="10"/>
      <c r="BOA911" s="10"/>
      <c r="BOB911" s="10"/>
      <c r="BOC911" s="10"/>
      <c r="BOD911" s="10"/>
      <c r="BOE911" s="10"/>
      <c r="BOF911" s="14"/>
      <c r="BOG911" s="14"/>
      <c r="BOH911" s="14"/>
      <c r="BOI911" s="14"/>
      <c r="BOJ911" s="8"/>
      <c r="BOK911" s="8"/>
      <c r="BOL911" s="8"/>
      <c r="BOM911" s="8"/>
      <c r="BON911" s="8"/>
      <c r="BOO911" s="8"/>
      <c r="BOP911" s="8"/>
      <c r="BOQ911" s="8"/>
      <c r="BOR911" s="8"/>
      <c r="BOS911" s="8"/>
    </row>
    <row r="912" spans="1728:1761" ht="13.2" x14ac:dyDescent="0.25">
      <c r="BNL912" s="8"/>
      <c r="BNM912" s="8"/>
      <c r="BNN912" s="8"/>
      <c r="BNO912" s="8"/>
      <c r="BNP912" s="8"/>
      <c r="BNQ912" s="8"/>
      <c r="BNR912" s="8"/>
      <c r="BNS912" s="8"/>
      <c r="BNT912" s="8"/>
      <c r="BNU912" s="8"/>
      <c r="BNV912" s="10"/>
      <c r="BNW912" s="10"/>
      <c r="BNX912" s="10"/>
      <c r="BNY912" s="10"/>
      <c r="BNZ912" s="10" t="s">
        <v>47</v>
      </c>
      <c r="BOA912" s="10"/>
      <c r="BOB912" s="10"/>
      <c r="BOC912" s="10"/>
      <c r="BOD912" s="10"/>
      <c r="BOE912" s="10"/>
      <c r="BOF912" s="14"/>
      <c r="BOG912" s="14"/>
      <c r="BOH912" s="14"/>
      <c r="BOI912" s="14"/>
      <c r="BOJ912" s="8"/>
      <c r="BOK912" s="8"/>
      <c r="BOL912" s="8"/>
      <c r="BOM912" s="8"/>
      <c r="BON912" s="8"/>
      <c r="BOO912" s="8"/>
      <c r="BOP912" s="8"/>
      <c r="BOQ912" s="8"/>
      <c r="BOR912" s="8"/>
      <c r="BOS912" s="8"/>
    </row>
    <row r="913" spans="1728:1761" ht="13.2" x14ac:dyDescent="0.25">
      <c r="BNL913" s="8"/>
      <c r="BNM913" s="8"/>
      <c r="BNN913" s="8"/>
      <c r="BNO913" s="8"/>
      <c r="BNP913" s="8"/>
      <c r="BNQ913" s="8"/>
      <c r="BNR913" s="8"/>
      <c r="BNS913" s="8"/>
      <c r="BNT913" s="8"/>
      <c r="BNU913" s="8"/>
      <c r="BNV913" s="10"/>
      <c r="BNW913" s="10"/>
      <c r="BNX913" s="10"/>
      <c r="BNY913" s="10"/>
      <c r="BNZ913" s="10" t="s">
        <v>46</v>
      </c>
      <c r="BOA913" s="10"/>
      <c r="BOB913" s="10"/>
      <c r="BOC913" s="10"/>
      <c r="BOD913" s="10"/>
      <c r="BOE913" s="10"/>
      <c r="BOF913" s="14"/>
      <c r="BOG913" s="14"/>
      <c r="BOH913" s="14"/>
      <c r="BOI913" s="14"/>
      <c r="BOJ913" s="8"/>
      <c r="BOK913" s="8"/>
      <c r="BOL913" s="8"/>
      <c r="BOM913" s="8"/>
      <c r="BON913" s="8"/>
      <c r="BOO913" s="8"/>
      <c r="BOP913" s="8"/>
      <c r="BOQ913" s="8"/>
      <c r="BOR913" s="8"/>
      <c r="BOS913" s="8"/>
    </row>
    <row r="914" spans="1728:1761" ht="13.2" x14ac:dyDescent="0.25">
      <c r="BNL914" s="8"/>
      <c r="BNM914" s="8"/>
      <c r="BNN914" s="8"/>
      <c r="BNO914" s="8"/>
      <c r="BNP914" s="8"/>
      <c r="BNQ914" s="8"/>
      <c r="BNR914" s="8"/>
      <c r="BNS914" s="8"/>
      <c r="BNT914" s="8"/>
      <c r="BNU914" s="8"/>
      <c r="BNV914" s="10"/>
      <c r="BNW914" s="10"/>
      <c r="BNX914" s="10"/>
      <c r="BNY914" s="10"/>
      <c r="BNZ914" s="10" t="s">
        <v>45</v>
      </c>
      <c r="BOA914" s="10"/>
      <c r="BOB914" s="10"/>
      <c r="BOC914" s="10"/>
      <c r="BOD914" s="10"/>
      <c r="BOE914" s="10"/>
      <c r="BOF914" s="14"/>
      <c r="BOG914" s="14"/>
      <c r="BOH914" s="14"/>
      <c r="BOI914" s="14"/>
      <c r="BOJ914" s="8"/>
      <c r="BOK914" s="8"/>
      <c r="BOL914" s="8"/>
      <c r="BOM914" s="8"/>
      <c r="BON914" s="8"/>
      <c r="BOO914" s="8"/>
      <c r="BOP914" s="8"/>
      <c r="BOQ914" s="8"/>
      <c r="BOR914" s="8"/>
      <c r="BOS914" s="8"/>
    </row>
    <row r="915" spans="1728:1761" ht="13.2" x14ac:dyDescent="0.25">
      <c r="BNL915" s="8"/>
      <c r="BNM915" s="8"/>
      <c r="BNN915" s="8"/>
      <c r="BNO915" s="8"/>
      <c r="BNP915" s="8"/>
      <c r="BNQ915" s="8"/>
      <c r="BNR915" s="8"/>
      <c r="BNS915" s="8"/>
      <c r="BNT915" s="8"/>
      <c r="BNU915" s="8"/>
      <c r="BNV915" s="10"/>
      <c r="BNW915" s="10"/>
      <c r="BNX915" s="10"/>
      <c r="BNY915" s="10"/>
      <c r="BNZ915" s="10"/>
      <c r="BOA915" s="10"/>
      <c r="BOB915" s="10"/>
      <c r="BOC915" s="10"/>
      <c r="BOD915" s="10"/>
      <c r="BOE915" s="10"/>
      <c r="BOF915" s="14"/>
      <c r="BOG915" s="14"/>
      <c r="BOH915" s="14"/>
      <c r="BOI915" s="14"/>
      <c r="BOJ915" s="8"/>
      <c r="BOK915" s="8"/>
      <c r="BOL915" s="8"/>
      <c r="BOM915" s="8"/>
      <c r="BON915" s="8"/>
      <c r="BOO915" s="8"/>
      <c r="BOP915" s="8"/>
      <c r="BOQ915" s="8"/>
      <c r="BOR915" s="8"/>
      <c r="BOS915" s="8"/>
    </row>
    <row r="916" spans="1728:1761" ht="13.2" x14ac:dyDescent="0.25">
      <c r="BNL916" s="8"/>
      <c r="BNM916" s="8"/>
      <c r="BNN916" s="8"/>
      <c r="BNO916" s="8"/>
      <c r="BNP916" s="8"/>
      <c r="BNQ916" s="8"/>
      <c r="BNR916" s="8"/>
      <c r="BNS916" s="8"/>
      <c r="BNT916" s="8"/>
      <c r="BNU916" s="8"/>
      <c r="BNV916" s="10"/>
      <c r="BNW916" s="10"/>
      <c r="BNX916" s="10"/>
      <c r="BNY916" s="10"/>
      <c r="BNZ916" s="10"/>
      <c r="BOA916" s="10"/>
      <c r="BOB916" s="10"/>
      <c r="BOC916" s="10"/>
      <c r="BOD916" s="10"/>
      <c r="BOE916" s="10"/>
      <c r="BOF916" s="14"/>
      <c r="BOG916" s="14"/>
      <c r="BOH916" s="14"/>
      <c r="BOI916" s="14"/>
      <c r="BOJ916" s="8"/>
      <c r="BOK916" s="8"/>
      <c r="BOL916" s="8"/>
      <c r="BOM916" s="8"/>
      <c r="BON916" s="8"/>
      <c r="BOO916" s="8"/>
      <c r="BOP916" s="8"/>
      <c r="BOQ916" s="8"/>
      <c r="BOR916" s="8"/>
      <c r="BOS916" s="8"/>
    </row>
    <row r="917" spans="1728:1761" ht="13.2" x14ac:dyDescent="0.25">
      <c r="BNL917" s="8"/>
      <c r="BNM917" s="8"/>
      <c r="BNN917" s="8"/>
      <c r="BNO917" s="8"/>
      <c r="BNP917" s="8"/>
      <c r="BNQ917" s="8"/>
      <c r="BNR917" s="8"/>
      <c r="BNS917" s="8"/>
      <c r="BNT917" s="8"/>
      <c r="BNU917" s="8"/>
      <c r="BNV917" s="10"/>
      <c r="BNW917" s="10"/>
      <c r="BNX917" s="10"/>
      <c r="BNY917" s="10"/>
      <c r="BNZ917" s="10"/>
      <c r="BOA917" s="10"/>
      <c r="BOB917" s="10"/>
      <c r="BOC917" s="10"/>
      <c r="BOD917" s="10"/>
      <c r="BOE917" s="10"/>
      <c r="BOF917" s="14"/>
      <c r="BOG917" s="14"/>
      <c r="BOH917" s="14"/>
      <c r="BOI917" s="14"/>
      <c r="BOJ917" s="8"/>
      <c r="BOK917" s="8"/>
      <c r="BOL917" s="8"/>
      <c r="BOM917" s="8"/>
      <c r="BON917" s="8"/>
      <c r="BOO917" s="8"/>
      <c r="BOP917" s="8"/>
      <c r="BOQ917" s="8"/>
      <c r="BOR917" s="8"/>
      <c r="BOS917" s="8"/>
    </row>
    <row r="918" spans="1728:1761" ht="13.2" x14ac:dyDescent="0.25">
      <c r="BNL918" s="8"/>
      <c r="BNM918" s="8"/>
      <c r="BNN918" s="8"/>
      <c r="BNO918" s="8"/>
      <c r="BNP918" s="8"/>
      <c r="BNQ918" s="8"/>
      <c r="BNR918" s="8"/>
      <c r="BNS918" s="8"/>
      <c r="BNT918" s="8"/>
      <c r="BNU918" s="8"/>
      <c r="BNV918" s="10"/>
      <c r="BNW918" s="10"/>
      <c r="BNX918" s="10"/>
      <c r="BNY918" s="10"/>
      <c r="BNZ918" s="10"/>
      <c r="BOA918" s="10"/>
      <c r="BOB918" s="10" t="s">
        <v>44</v>
      </c>
      <c r="BOC918" s="10"/>
      <c r="BOD918" s="10"/>
      <c r="BOE918" s="10"/>
      <c r="BOF918" s="8"/>
      <c r="BOG918" s="8"/>
      <c r="BOH918" s="8"/>
      <c r="BOI918" s="8"/>
      <c r="BOJ918" s="8"/>
      <c r="BOK918" s="8"/>
      <c r="BOL918" s="8"/>
      <c r="BOM918" s="8"/>
      <c r="BON918" s="8"/>
      <c r="BOO918" s="8"/>
      <c r="BOP918" s="8"/>
      <c r="BOQ918" s="8"/>
      <c r="BOR918" s="8"/>
      <c r="BOS918" s="8"/>
    </row>
    <row r="919" spans="1728:1761" ht="13.2" x14ac:dyDescent="0.25">
      <c r="BNL919" s="8"/>
      <c r="BNM919" s="8"/>
      <c r="BNN919" s="8"/>
      <c r="BNO919" s="8"/>
      <c r="BNP919" s="8"/>
      <c r="BNQ919" s="8"/>
      <c r="BNR919" s="8"/>
      <c r="BNS919" s="8"/>
      <c r="BNT919" s="8"/>
      <c r="BNU919" s="8"/>
      <c r="BNV919" s="10"/>
      <c r="BNW919" s="10"/>
      <c r="BNX919" s="10"/>
      <c r="BNY919" s="10"/>
      <c r="BNZ919" s="10"/>
      <c r="BOA919" s="10"/>
      <c r="BOB919" s="10" t="s">
        <v>43</v>
      </c>
      <c r="BOC919" s="10"/>
      <c r="BOD919" s="10"/>
      <c r="BOE919" s="10"/>
      <c r="BOF919" s="8"/>
      <c r="BOG919" s="8"/>
      <c r="BOH919" s="8"/>
      <c r="BOI919" s="8"/>
      <c r="BOJ919" s="8"/>
      <c r="BOK919" s="8"/>
      <c r="BOL919" s="8"/>
      <c r="BOM919" s="8"/>
      <c r="BON919" s="8"/>
      <c r="BOO919" s="8"/>
      <c r="BOP919" s="8"/>
      <c r="BOQ919" s="8"/>
      <c r="BOR919" s="8"/>
      <c r="BOS919" s="8"/>
    </row>
    <row r="920" spans="1728:1761" ht="13.2" x14ac:dyDescent="0.25">
      <c r="BNL920" s="8"/>
      <c r="BNM920" s="8"/>
      <c r="BNN920" s="8"/>
      <c r="BNO920" s="8"/>
      <c r="BNP920" s="8"/>
      <c r="BNQ920" s="8"/>
      <c r="BNR920" s="8"/>
      <c r="BNS920" s="8"/>
      <c r="BNT920" s="8"/>
      <c r="BNU920" s="8"/>
      <c r="BNV920" s="10"/>
      <c r="BNW920" s="10"/>
      <c r="BNX920" s="10"/>
      <c r="BNY920" s="10"/>
      <c r="BNZ920" s="10"/>
      <c r="BOA920" s="10"/>
      <c r="BOB920" s="10" t="s">
        <v>42</v>
      </c>
      <c r="BOC920" s="10"/>
      <c r="BOD920" s="10"/>
      <c r="BOE920" s="10"/>
      <c r="BOF920" s="8"/>
      <c r="BOG920" s="8"/>
      <c r="BOH920" s="8"/>
      <c r="BOI920" s="8"/>
      <c r="BOJ920" s="8"/>
      <c r="BOK920" s="8"/>
      <c r="BOL920" s="8"/>
      <c r="BOM920" s="8"/>
      <c r="BON920" s="8"/>
      <c r="BOO920" s="8"/>
      <c r="BOP920" s="8"/>
      <c r="BOQ920" s="8"/>
      <c r="BOR920" s="8"/>
      <c r="BOS920" s="8"/>
    </row>
    <row r="921" spans="1728:1761" ht="13.2" x14ac:dyDescent="0.25">
      <c r="BNL921" s="8"/>
      <c r="BNM921" s="8"/>
      <c r="BNN921" s="8"/>
      <c r="BNO921" s="8"/>
      <c r="BNP921" s="8"/>
      <c r="BNQ921" s="8"/>
      <c r="BNR921" s="8"/>
      <c r="BNS921" s="8"/>
      <c r="BNT921" s="8"/>
      <c r="BNU921" s="8"/>
      <c r="BNV921" s="10"/>
      <c r="BNW921" s="10"/>
      <c r="BNX921" s="10"/>
      <c r="BNY921" s="10"/>
      <c r="BNZ921" s="10"/>
      <c r="BOA921" s="10"/>
      <c r="BOB921" s="10"/>
      <c r="BOC921" s="10"/>
      <c r="BOD921" s="10"/>
      <c r="BOE921" s="10"/>
      <c r="BOF921" s="8"/>
      <c r="BOG921" s="8"/>
      <c r="BOH921" s="8"/>
      <c r="BOI921" s="8"/>
      <c r="BOJ921" s="8"/>
      <c r="BOK921" s="8"/>
      <c r="BOL921" s="8"/>
      <c r="BOM921" s="8"/>
      <c r="BON921" s="8"/>
      <c r="BOO921" s="8"/>
      <c r="BOP921" s="8"/>
      <c r="BOQ921" s="8"/>
      <c r="BOR921" s="8"/>
      <c r="BOS921" s="8"/>
    </row>
    <row r="922" spans="1728:1761" ht="13.2" x14ac:dyDescent="0.25">
      <c r="BNL922" s="8"/>
      <c r="BNM922" s="8"/>
      <c r="BNN922" s="8"/>
      <c r="BNO922" s="8"/>
      <c r="BNP922" s="8"/>
      <c r="BNQ922" s="8"/>
      <c r="BNR922" s="8"/>
      <c r="BNS922" s="8"/>
      <c r="BNT922" s="8"/>
      <c r="BNU922" s="8"/>
      <c r="BNV922" s="10"/>
      <c r="BNW922" s="10"/>
      <c r="BNX922" s="10"/>
      <c r="BNY922" s="10"/>
      <c r="BNZ922" s="10"/>
      <c r="BOA922" s="10"/>
      <c r="BOB922" s="10"/>
      <c r="BOC922" s="10" t="s">
        <v>41</v>
      </c>
      <c r="BOD922" s="10"/>
      <c r="BOE922" s="10"/>
      <c r="BOF922" s="8"/>
      <c r="BOG922" s="8"/>
      <c r="BOH922" s="8"/>
      <c r="BOI922" s="8"/>
      <c r="BOJ922" s="8"/>
      <c r="BOK922" s="8"/>
      <c r="BOL922" s="8"/>
      <c r="BOM922" s="8"/>
      <c r="BON922" s="8"/>
      <c r="BOO922" s="8"/>
      <c r="BOP922" s="8"/>
      <c r="BOQ922" s="8"/>
      <c r="BOR922" s="8"/>
      <c r="BOS922" s="8"/>
    </row>
    <row r="923" spans="1728:1761" ht="13.2" x14ac:dyDescent="0.25">
      <c r="BNL923" s="8"/>
      <c r="BNM923" s="8"/>
      <c r="BNN923" s="8"/>
      <c r="BNO923" s="8"/>
      <c r="BNP923" s="8"/>
      <c r="BNQ923" s="8"/>
      <c r="BNR923" s="8"/>
      <c r="BNS923" s="8"/>
      <c r="BNT923" s="8"/>
      <c r="BNU923" s="8"/>
      <c r="BNV923" s="10"/>
      <c r="BNW923" s="10"/>
      <c r="BNX923" s="10"/>
      <c r="BNY923" s="10"/>
      <c r="BNZ923" s="10"/>
      <c r="BOA923" s="10"/>
      <c r="BOB923" s="10"/>
      <c r="BOC923" s="10" t="s">
        <v>40</v>
      </c>
      <c r="BOD923" s="10"/>
      <c r="BOE923" s="10"/>
      <c r="BOF923" s="8"/>
      <c r="BOG923" s="8"/>
      <c r="BOH923" s="8"/>
      <c r="BOI923" s="8"/>
      <c r="BOJ923" s="8"/>
      <c r="BOK923" s="8"/>
      <c r="BOL923" s="8"/>
      <c r="BOM923" s="8"/>
      <c r="BON923" s="8"/>
      <c r="BOO923" s="8"/>
      <c r="BOP923" s="8"/>
      <c r="BOQ923" s="8"/>
      <c r="BOR923" s="8"/>
      <c r="BOS923" s="8"/>
    </row>
    <row r="924" spans="1728:1761" ht="13.2" x14ac:dyDescent="0.25">
      <c r="BNL924" s="8"/>
      <c r="BNM924" s="8"/>
      <c r="BNN924" s="8"/>
      <c r="BNO924" s="8"/>
      <c r="BNP924" s="8"/>
      <c r="BNQ924" s="8"/>
      <c r="BNR924" s="8"/>
      <c r="BNS924" s="8"/>
      <c r="BNT924" s="8"/>
      <c r="BNU924" s="8"/>
      <c r="BNV924" s="10"/>
      <c r="BNW924" s="10"/>
      <c r="BNX924" s="10"/>
      <c r="BNY924" s="10"/>
      <c r="BNZ924" s="10"/>
      <c r="BOA924" s="10"/>
      <c r="BOB924" s="10"/>
      <c r="BOC924" s="10" t="s">
        <v>39</v>
      </c>
      <c r="BOD924" s="10"/>
      <c r="BOE924" s="10"/>
      <c r="BOF924" s="8"/>
      <c r="BOG924" s="8"/>
      <c r="BOH924" s="8"/>
      <c r="BOI924" s="8"/>
      <c r="BOJ924" s="8"/>
      <c r="BOK924" s="8"/>
      <c r="BOL924" s="8"/>
      <c r="BOM924" s="8"/>
      <c r="BON924" s="8"/>
      <c r="BOO924" s="8"/>
      <c r="BOP924" s="8"/>
      <c r="BOQ924" s="8"/>
      <c r="BOR924" s="8"/>
      <c r="BOS924" s="8"/>
    </row>
    <row r="925" spans="1728:1761" ht="13.2" x14ac:dyDescent="0.25">
      <c r="BNL925" s="8"/>
      <c r="BNM925" s="8"/>
      <c r="BNN925" s="8"/>
      <c r="BNO925" s="8"/>
      <c r="BNP925" s="8"/>
      <c r="BNQ925" s="8"/>
      <c r="BNR925" s="8"/>
      <c r="BNS925" s="8"/>
      <c r="BNT925" s="8"/>
      <c r="BNU925" s="8"/>
      <c r="BNV925" s="10"/>
      <c r="BNW925" s="10"/>
      <c r="BNX925" s="10"/>
      <c r="BNY925" s="10"/>
      <c r="BNZ925" s="10"/>
      <c r="BOA925" s="10"/>
      <c r="BOB925" s="10"/>
      <c r="BOC925" s="10"/>
      <c r="BOD925" s="10"/>
      <c r="BOE925" s="10"/>
      <c r="BOF925" s="8"/>
      <c r="BOG925" s="8"/>
      <c r="BOH925" s="8"/>
      <c r="BOI925" s="8"/>
      <c r="BOJ925" s="8"/>
      <c r="BOK925" s="8"/>
      <c r="BOL925" s="8"/>
      <c r="BOM925" s="8"/>
      <c r="BON925" s="8"/>
      <c r="BOO925" s="8"/>
      <c r="BOP925" s="8"/>
      <c r="BOQ925" s="8"/>
      <c r="BOR925" s="8"/>
      <c r="BOS925" s="8"/>
    </row>
    <row r="926" spans="1728:1761" ht="13.2" x14ac:dyDescent="0.25">
      <c r="BNL926" s="8"/>
      <c r="BNM926" s="8"/>
      <c r="BNN926" s="8"/>
      <c r="BNO926" s="8"/>
      <c r="BNP926" s="8"/>
      <c r="BNQ926" s="8"/>
      <c r="BNR926" s="8"/>
      <c r="BNS926" s="8"/>
      <c r="BNT926" s="8"/>
      <c r="BNU926" s="8"/>
      <c r="BNV926" s="10"/>
      <c r="BNW926" s="10"/>
      <c r="BNX926" s="10"/>
      <c r="BNY926" s="10"/>
      <c r="BNZ926" s="10"/>
      <c r="BOA926" s="10"/>
      <c r="BOB926" s="10"/>
      <c r="BOC926" s="10"/>
      <c r="BOD926" s="10" t="s">
        <v>38</v>
      </c>
      <c r="BOE926" s="10"/>
      <c r="BOF926" s="8"/>
      <c r="BOG926" s="8"/>
      <c r="BOH926" s="8"/>
      <c r="BOI926" s="8"/>
      <c r="BOJ926" s="8"/>
      <c r="BOK926" s="8"/>
      <c r="BOL926" s="8"/>
      <c r="BOM926" s="8"/>
      <c r="BON926" s="8"/>
      <c r="BOO926" s="8"/>
      <c r="BOP926" s="8"/>
      <c r="BOQ926" s="8"/>
      <c r="BOR926" s="8"/>
      <c r="BOS926" s="8"/>
    </row>
    <row r="927" spans="1728:1761" ht="13.2" x14ac:dyDescent="0.25">
      <c r="BNL927" s="8"/>
      <c r="BNM927" s="8"/>
      <c r="BNN927" s="8"/>
      <c r="BNO927" s="8"/>
      <c r="BNP927" s="8"/>
      <c r="BNQ927" s="8"/>
      <c r="BNR927" s="8"/>
      <c r="BNS927" s="8"/>
      <c r="BNT927" s="8"/>
      <c r="BNU927" s="8"/>
      <c r="BNV927" s="10"/>
      <c r="BNW927" s="10"/>
      <c r="BNX927" s="10"/>
      <c r="BNY927" s="10"/>
      <c r="BNZ927" s="10"/>
      <c r="BOA927" s="10"/>
      <c r="BOB927" s="10"/>
      <c r="BOC927" s="10"/>
      <c r="BOD927" s="10" t="s">
        <v>37</v>
      </c>
      <c r="BOE927" s="10"/>
      <c r="BOF927" s="8"/>
      <c r="BOG927" s="8"/>
      <c r="BOH927" s="8"/>
      <c r="BOI927" s="8"/>
      <c r="BOJ927" s="8"/>
      <c r="BOK927" s="8"/>
      <c r="BOL927" s="8"/>
      <c r="BOM927" s="8"/>
      <c r="BON927" s="8"/>
      <c r="BOO927" s="8"/>
      <c r="BOP927" s="8"/>
      <c r="BOQ927" s="8"/>
      <c r="BOR927" s="8"/>
      <c r="BOS927" s="8"/>
    </row>
    <row r="928" spans="1728:1761" ht="13.2" x14ac:dyDescent="0.25">
      <c r="BNL928" s="8"/>
      <c r="BNM928" s="8"/>
      <c r="BNN928" s="8"/>
      <c r="BNO928" s="8"/>
      <c r="BNP928" s="8"/>
      <c r="BNQ928" s="8"/>
      <c r="BNR928" s="8"/>
      <c r="BNS928" s="8"/>
      <c r="BNT928" s="8"/>
      <c r="BNU928" s="8"/>
      <c r="BNV928" s="10"/>
      <c r="BNW928" s="10"/>
      <c r="BNX928" s="10"/>
      <c r="BNY928" s="10"/>
      <c r="BNZ928" s="10"/>
      <c r="BOA928" s="10"/>
      <c r="BOB928" s="10"/>
      <c r="BOC928" s="10"/>
      <c r="BOD928" s="10" t="s">
        <v>36</v>
      </c>
      <c r="BOE928" s="10"/>
      <c r="BOF928" s="8"/>
      <c r="BOG928" s="8"/>
      <c r="BOH928" s="8"/>
      <c r="BOI928" s="8"/>
      <c r="BOJ928" s="8"/>
      <c r="BOK928" s="8"/>
      <c r="BOL928" s="8"/>
      <c r="BOM928" s="8"/>
      <c r="BON928" s="8"/>
      <c r="BOO928" s="8"/>
      <c r="BOP928" s="8"/>
      <c r="BOQ928" s="8"/>
      <c r="BOR928" s="8"/>
      <c r="BOS928" s="8"/>
    </row>
    <row r="929" spans="1728:1761" ht="13.2" x14ac:dyDescent="0.25">
      <c r="BNL929" s="8"/>
      <c r="BNM929" s="8"/>
      <c r="BNN929" s="8"/>
      <c r="BNO929" s="8"/>
      <c r="BNP929" s="8"/>
      <c r="BNQ929" s="8"/>
      <c r="BNR929" s="8"/>
      <c r="BNS929" s="8"/>
      <c r="BNT929" s="8"/>
      <c r="BNU929" s="8"/>
      <c r="BNV929" s="10"/>
      <c r="BNW929" s="10"/>
      <c r="BNX929" s="10"/>
      <c r="BNY929" s="10"/>
      <c r="BNZ929" s="10"/>
      <c r="BOA929" s="10"/>
      <c r="BOB929" s="10"/>
      <c r="BOC929" s="10"/>
      <c r="BOD929" s="10"/>
      <c r="BOE929" s="10"/>
      <c r="BOF929" s="8"/>
      <c r="BOG929" s="8"/>
      <c r="BOH929" s="8"/>
      <c r="BOI929" s="8"/>
      <c r="BOJ929" s="8"/>
      <c r="BOK929" s="8"/>
      <c r="BOL929" s="8"/>
      <c r="BOM929" s="8"/>
      <c r="BON929" s="8"/>
      <c r="BOO929" s="8"/>
      <c r="BOP929" s="8"/>
      <c r="BOQ929" s="8"/>
      <c r="BOR929" s="8"/>
      <c r="BOS929" s="8"/>
    </row>
    <row r="930" spans="1728:1761" ht="13.2" x14ac:dyDescent="0.25">
      <c r="BNL930" s="8"/>
      <c r="BNM930" s="8"/>
      <c r="BNN930" s="8"/>
      <c r="BNO930" s="8"/>
      <c r="BNP930" s="8"/>
      <c r="BNQ930" s="8"/>
      <c r="BNR930" s="8"/>
      <c r="BNS930" s="8"/>
      <c r="BNT930" s="8"/>
      <c r="BNU930" s="8"/>
      <c r="BNV930" s="10"/>
      <c r="BNW930" s="10"/>
      <c r="BNX930" s="10"/>
      <c r="BNY930" s="10"/>
      <c r="BNZ930" s="10"/>
      <c r="BOA930" s="10"/>
      <c r="BOB930" s="10"/>
      <c r="BOC930" s="10"/>
      <c r="BOD930" s="10"/>
      <c r="BOE930" s="11" t="s">
        <v>35</v>
      </c>
      <c r="BOF930" s="8"/>
      <c r="BOG930" s="8"/>
      <c r="BOH930" s="8"/>
      <c r="BOI930" s="8"/>
      <c r="BOJ930" s="8"/>
      <c r="BOK930" s="8"/>
      <c r="BOL930" s="8"/>
      <c r="BOM930" s="8"/>
      <c r="BON930" s="8"/>
      <c r="BOO930" s="8"/>
      <c r="BOP930" s="8"/>
      <c r="BOQ930" s="8"/>
      <c r="BOR930" s="8"/>
      <c r="BOS930" s="8"/>
    </row>
    <row r="931" spans="1728:1761" ht="13.2" x14ac:dyDescent="0.25">
      <c r="BNL931" s="8"/>
      <c r="BNM931" s="8"/>
      <c r="BNN931" s="8"/>
      <c r="BNO931" s="8"/>
      <c r="BNP931" s="8"/>
      <c r="BNQ931" s="8"/>
      <c r="BNR931" s="8"/>
      <c r="BNS931" s="8"/>
      <c r="BNT931" s="8"/>
      <c r="BNU931" s="8"/>
      <c r="BNV931" s="10"/>
      <c r="BNW931" s="10"/>
      <c r="BNX931" s="10"/>
      <c r="BNY931" s="10"/>
      <c r="BNZ931" s="10"/>
      <c r="BOA931" s="10"/>
      <c r="BOB931" s="10"/>
      <c r="BOC931" s="10"/>
      <c r="BOD931" s="10"/>
      <c r="BOE931" s="11" t="s">
        <v>34</v>
      </c>
      <c r="BOF931" s="8"/>
      <c r="BOG931" s="8"/>
      <c r="BOH931" s="8"/>
      <c r="BOI931" s="8"/>
      <c r="BOJ931" s="8"/>
      <c r="BOK931" s="8"/>
      <c r="BOL931" s="8"/>
      <c r="BOM931" s="8"/>
      <c r="BON931" s="8"/>
      <c r="BOO931" s="8"/>
      <c r="BOP931" s="8"/>
      <c r="BOQ931" s="8"/>
      <c r="BOR931" s="8"/>
      <c r="BOS931" s="8"/>
    </row>
    <row r="932" spans="1728:1761" ht="13.2" x14ac:dyDescent="0.25">
      <c r="BNL932" s="8"/>
      <c r="BNM932" s="8"/>
      <c r="BNN932" s="8"/>
      <c r="BNO932" s="8"/>
      <c r="BNP932" s="8"/>
      <c r="BNQ932" s="8"/>
      <c r="BNR932" s="8"/>
      <c r="BNS932" s="8"/>
      <c r="BNT932" s="8"/>
      <c r="BNU932" s="8"/>
      <c r="BNV932" s="10"/>
      <c r="BNW932" s="10"/>
      <c r="BNX932" s="10"/>
      <c r="BNY932" s="10"/>
      <c r="BNZ932" s="10"/>
      <c r="BOA932" s="10"/>
      <c r="BOB932" s="10"/>
      <c r="BOC932" s="10"/>
      <c r="BOD932" s="10"/>
      <c r="BOE932" s="11"/>
      <c r="BOF932" s="8"/>
      <c r="BOG932" s="8"/>
      <c r="BOH932" s="8"/>
      <c r="BOI932" s="8"/>
      <c r="BOJ932" s="8"/>
      <c r="BOK932" s="8"/>
      <c r="BOL932" s="8"/>
      <c r="BOM932" s="8"/>
      <c r="BON932" s="8"/>
      <c r="BOO932" s="8"/>
      <c r="BOP932" s="8"/>
      <c r="BOQ932" s="8"/>
      <c r="BOR932" s="8"/>
      <c r="BOS932" s="8"/>
    </row>
    <row r="933" spans="1728:1761" x14ac:dyDescent="0.2">
      <c r="BNL933" s="8"/>
      <c r="BNM933" s="8"/>
      <c r="BNN933" s="8"/>
      <c r="BNO933" s="8"/>
      <c r="BNP933" s="8"/>
      <c r="BNQ933" s="8"/>
      <c r="BNR933" s="8"/>
      <c r="BNS933" s="8"/>
      <c r="BNT933" s="8"/>
      <c r="BNU933" s="8"/>
      <c r="BNV933" s="8"/>
      <c r="BNW933" s="8"/>
      <c r="BNX933" s="8"/>
      <c r="BNY933" s="8"/>
      <c r="BNZ933" s="8"/>
      <c r="BOA933" s="8"/>
      <c r="BOB933" s="8"/>
      <c r="BOC933" s="8"/>
      <c r="BOD933" s="8"/>
      <c r="BOE933" s="8"/>
      <c r="BOF933" s="8"/>
      <c r="BOG933" s="8"/>
      <c r="BOH933" s="8"/>
      <c r="BOI933" s="8"/>
      <c r="BOJ933" s="8"/>
      <c r="BOK933" s="8"/>
      <c r="BOL933" s="8"/>
      <c r="BOM933" s="8"/>
      <c r="BON933" s="8"/>
      <c r="BOO933" s="8"/>
      <c r="BOP933" s="8"/>
      <c r="BOQ933" s="8"/>
      <c r="BOR933" s="8"/>
      <c r="BOS933" s="8"/>
    </row>
    <row r="934" spans="1728:1761" x14ac:dyDescent="0.2">
      <c r="BNL934" s="8"/>
      <c r="BNM934" s="8"/>
      <c r="BNN934" s="8"/>
      <c r="BNO934" s="8"/>
      <c r="BNP934" s="8"/>
      <c r="BNQ934" s="8"/>
      <c r="BNR934" s="8"/>
      <c r="BNS934" s="8"/>
      <c r="BNT934" s="8"/>
      <c r="BNU934" s="8"/>
      <c r="BNV934" s="8"/>
      <c r="BNW934" s="8"/>
      <c r="BNX934" s="8"/>
      <c r="BNY934" s="8"/>
      <c r="BNZ934" s="8"/>
      <c r="BOA934" s="8"/>
      <c r="BOB934" s="8"/>
      <c r="BOC934" s="8"/>
      <c r="BOD934" s="8"/>
      <c r="BOE934" s="8"/>
      <c r="BOF934" s="8"/>
      <c r="BOG934" s="8"/>
      <c r="BOH934" s="8"/>
      <c r="BOI934" s="8"/>
      <c r="BOJ934" s="8"/>
      <c r="BOK934" s="8"/>
      <c r="BOL934" s="8"/>
      <c r="BOM934" s="8"/>
      <c r="BON934" s="8"/>
      <c r="BOO934" s="8"/>
      <c r="BOP934" s="8"/>
      <c r="BOQ934" s="8"/>
      <c r="BOR934" s="8"/>
      <c r="BOS934" s="8"/>
    </row>
    <row r="935" spans="1728:1761" ht="13.2" x14ac:dyDescent="0.25">
      <c r="BNL935" s="8"/>
      <c r="BNM935" s="8"/>
      <c r="BNN935" s="8"/>
      <c r="BNO935" s="8"/>
      <c r="BNP935" s="8"/>
      <c r="BNQ935" s="8"/>
      <c r="BNR935" s="8"/>
      <c r="BNS935" s="8"/>
      <c r="BNT935" s="8"/>
      <c r="BNU935" s="8"/>
      <c r="BNV935" s="8"/>
      <c r="BNW935" s="8"/>
      <c r="BNX935" s="8"/>
      <c r="BNY935" s="8"/>
      <c r="BNZ935" s="8"/>
      <c r="BOA935" s="8"/>
      <c r="BOB935" s="8"/>
      <c r="BOC935" s="8"/>
      <c r="BOD935" s="8"/>
      <c r="BOE935" s="8"/>
      <c r="BOF935" s="8"/>
      <c r="BOG935" s="10"/>
      <c r="BOH935" s="10"/>
      <c r="BOI935" s="10"/>
      <c r="BOJ935" s="10"/>
      <c r="BOK935" s="10"/>
      <c r="BOL935" s="10"/>
      <c r="BOM935" s="10"/>
      <c r="BON935" s="10"/>
      <c r="BOO935" s="470" t="s">
        <v>33</v>
      </c>
      <c r="BOP935" s="470"/>
      <c r="BOQ935" s="470"/>
      <c r="BOR935" s="8"/>
      <c r="BOS935" s="8"/>
    </row>
    <row r="936" spans="1728:1761" ht="13.2" x14ac:dyDescent="0.25">
      <c r="BNL936" s="8"/>
      <c r="BNM936" s="8"/>
      <c r="BNN936" s="8"/>
      <c r="BNO936" s="8"/>
      <c r="BNP936" s="8"/>
      <c r="BNQ936" s="8"/>
      <c r="BNR936" s="8"/>
      <c r="BNS936" s="8"/>
      <c r="BNT936" s="8"/>
      <c r="BNU936" s="8"/>
      <c r="BNV936" s="8"/>
      <c r="BNW936" s="8"/>
      <c r="BNX936" s="8"/>
      <c r="BNY936" s="8"/>
      <c r="BNZ936" s="8"/>
      <c r="BOA936" s="8"/>
      <c r="BOB936" s="8"/>
      <c r="BOC936" s="8"/>
      <c r="BOD936" s="8"/>
      <c r="BOE936" s="8"/>
      <c r="BOF936" s="8"/>
      <c r="BOG936" s="10"/>
      <c r="BOH936" s="10"/>
      <c r="BOI936" s="10"/>
      <c r="BOJ936" s="10"/>
      <c r="BOK936" s="10"/>
      <c r="BOL936" s="10"/>
      <c r="BOM936" s="9">
        <v>1</v>
      </c>
      <c r="BON936" s="9">
        <v>2</v>
      </c>
      <c r="BOO936" s="9">
        <v>3</v>
      </c>
      <c r="BOP936" s="13">
        <v>4</v>
      </c>
      <c r="BOQ936" s="13">
        <v>5</v>
      </c>
      <c r="BOR936" s="8"/>
      <c r="BOS936" s="8"/>
    </row>
    <row r="937" spans="1728:1761" ht="13.2" x14ac:dyDescent="0.25">
      <c r="BNL937" s="8"/>
      <c r="BNM937" s="8"/>
      <c r="BNN937" s="8"/>
      <c r="BNO937" s="8"/>
      <c r="BNP937" s="8"/>
      <c r="BNQ937" s="8"/>
      <c r="BNR937" s="8"/>
      <c r="BNS937" s="8"/>
      <c r="BNT937" s="8"/>
      <c r="BNU937" s="8"/>
      <c r="BNV937" s="8"/>
      <c r="BNW937" s="8"/>
      <c r="BNX937" s="8"/>
      <c r="BNY937" s="8"/>
      <c r="BNZ937" s="8"/>
      <c r="BOA937" s="8"/>
      <c r="BOB937" s="8"/>
      <c r="BOC937" s="8"/>
      <c r="BOD937" s="8"/>
      <c r="BOE937" s="8"/>
      <c r="BOF937" s="8"/>
      <c r="BOG937" s="10"/>
      <c r="BOH937" s="10"/>
      <c r="BOI937" s="10"/>
      <c r="BOJ937" s="10"/>
      <c r="BOK937" s="10"/>
      <c r="BOL937" s="10"/>
      <c r="BOM937" s="11" t="s">
        <v>32</v>
      </c>
      <c r="BON937" s="11" t="s">
        <v>31</v>
      </c>
      <c r="BOO937" s="11" t="s">
        <v>30</v>
      </c>
      <c r="BOP937" s="11" t="s">
        <v>29</v>
      </c>
      <c r="BOQ937" s="11" t="s">
        <v>28</v>
      </c>
      <c r="BOR937" s="8"/>
      <c r="BOS937" s="8"/>
    </row>
    <row r="938" spans="1728:1761" ht="13.2" x14ac:dyDescent="0.25">
      <c r="BNL938" s="8"/>
      <c r="BNM938" s="8"/>
      <c r="BNN938" s="8"/>
      <c r="BNO938" s="8"/>
      <c r="BNP938" s="8"/>
      <c r="BNQ938" s="8"/>
      <c r="BNR938" s="8"/>
      <c r="BNS938" s="8"/>
      <c r="BNT938" s="8"/>
      <c r="BNU938" s="8"/>
      <c r="BNV938" s="8"/>
      <c r="BNW938" s="8"/>
      <c r="BNX938" s="8"/>
      <c r="BNY938" s="8"/>
      <c r="BNZ938" s="8"/>
      <c r="BOA938" s="8"/>
      <c r="BOB938" s="8"/>
      <c r="BOC938" s="8"/>
      <c r="BOD938" s="8"/>
      <c r="BOE938" s="8"/>
      <c r="BOF938" s="8"/>
      <c r="BOG938" s="10"/>
      <c r="BOH938" s="10"/>
      <c r="BOI938" s="10"/>
      <c r="BOJ938" s="10"/>
      <c r="BOK938" s="10"/>
      <c r="BOL938" s="10"/>
      <c r="BOM938" s="199">
        <v>0.2</v>
      </c>
      <c r="BON938" s="199">
        <v>0.4</v>
      </c>
      <c r="BOO938" s="199">
        <v>0.6</v>
      </c>
      <c r="BOP938" s="199">
        <v>0.8</v>
      </c>
      <c r="BOQ938" s="199">
        <v>1</v>
      </c>
      <c r="BOR938" s="8"/>
      <c r="BOS938" s="8"/>
    </row>
    <row r="939" spans="1728:1761" ht="13.2" x14ac:dyDescent="0.25">
      <c r="BNL939" s="8"/>
      <c r="BNM939" s="8"/>
      <c r="BNN939" s="8"/>
      <c r="BNO939" s="8"/>
      <c r="BNP939" s="8"/>
      <c r="BNQ939" s="8"/>
      <c r="BNR939" s="8"/>
      <c r="BNS939" s="8"/>
      <c r="BNT939" s="8"/>
      <c r="BNU939" s="8"/>
      <c r="BNV939" s="8"/>
      <c r="BNW939" s="8"/>
      <c r="BNX939" s="8"/>
      <c r="BNY939" s="8"/>
      <c r="BNZ939" s="8"/>
      <c r="BOA939" s="8"/>
      <c r="BOB939" s="8"/>
      <c r="BOC939" s="8"/>
      <c r="BOD939" s="8"/>
      <c r="BOE939" s="8"/>
      <c r="BOF939" s="8"/>
      <c r="BOG939" s="10"/>
      <c r="BOH939" s="10"/>
      <c r="BOI939" s="10"/>
      <c r="BOJ939" s="10"/>
      <c r="BOK939" s="10"/>
      <c r="BOL939" s="10"/>
      <c r="BOM939" s="9"/>
      <c r="BON939" s="9"/>
      <c r="BOO939" s="9"/>
      <c r="BOP939" s="13"/>
      <c r="BOQ939" s="13"/>
      <c r="BOR939" s="8"/>
      <c r="BOS939" s="8"/>
    </row>
    <row r="940" spans="1728:1761" ht="13.2" x14ac:dyDescent="0.25">
      <c r="BNL940" s="8"/>
      <c r="BNM940" s="8"/>
      <c r="BNN940" s="8"/>
      <c r="BNO940" s="8"/>
      <c r="BNP940" s="8"/>
      <c r="BNQ940" s="8"/>
      <c r="BNR940" s="8"/>
      <c r="BNS940" s="8"/>
      <c r="BNT940" s="8"/>
      <c r="BNU940" s="8"/>
      <c r="BNV940" s="8"/>
      <c r="BNW940" s="8"/>
      <c r="BNX940" s="8"/>
      <c r="BNY940" s="8"/>
      <c r="BNZ940" s="8"/>
      <c r="BOA940" s="8"/>
      <c r="BOB940" s="8"/>
      <c r="BOC940" s="8"/>
      <c r="BOD940" s="8"/>
      <c r="BOE940" s="8"/>
      <c r="BOF940" s="8"/>
      <c r="BOG940" s="464" t="s">
        <v>27</v>
      </c>
      <c r="BOH940" s="12">
        <v>5</v>
      </c>
      <c r="BOI940" s="11" t="s">
        <v>26</v>
      </c>
      <c r="BOJ940" s="199">
        <v>1</v>
      </c>
      <c r="BOK940" s="10" t="s">
        <v>25</v>
      </c>
      <c r="BOL940" s="200">
        <v>1</v>
      </c>
      <c r="BOM940" s="9" t="s">
        <v>14</v>
      </c>
      <c r="BON940" s="9" t="s">
        <v>14</v>
      </c>
      <c r="BOO940" s="9" t="s">
        <v>14</v>
      </c>
      <c r="BOP940" s="9" t="s">
        <v>14</v>
      </c>
      <c r="BOQ940" s="9" t="s">
        <v>13</v>
      </c>
      <c r="BOR940" s="8"/>
      <c r="BOS940" s="8"/>
    </row>
    <row r="941" spans="1728:1761" ht="13.2" x14ac:dyDescent="0.25">
      <c r="BNL941" s="8"/>
      <c r="BNM941" s="8"/>
      <c r="BNN941" s="8"/>
      <c r="BNO941" s="8"/>
      <c r="BNP941" s="8"/>
      <c r="BNQ941" s="8"/>
      <c r="BNR941" s="8"/>
      <c r="BNS941" s="8"/>
      <c r="BNT941" s="8"/>
      <c r="BNU941" s="8"/>
      <c r="BNV941" s="8"/>
      <c r="BNW941" s="8"/>
      <c r="BNX941" s="8"/>
      <c r="BNY941" s="8"/>
      <c r="BNZ941" s="8"/>
      <c r="BOA941" s="8"/>
      <c r="BOB941" s="8"/>
      <c r="BOC941" s="8"/>
      <c r="BOD941" s="8"/>
      <c r="BOE941" s="8"/>
      <c r="BOF941" s="8"/>
      <c r="BOG941" s="464"/>
      <c r="BOH941" s="12">
        <v>4</v>
      </c>
      <c r="BOI941" s="11" t="s">
        <v>24</v>
      </c>
      <c r="BOJ941" s="199">
        <v>0.8</v>
      </c>
      <c r="BOK941" s="10" t="s">
        <v>23</v>
      </c>
      <c r="BOL941" s="200">
        <v>0.8</v>
      </c>
      <c r="BOM941" s="9" t="s">
        <v>15</v>
      </c>
      <c r="BON941" s="9" t="s">
        <v>15</v>
      </c>
      <c r="BOO941" s="9" t="s">
        <v>14</v>
      </c>
      <c r="BOP941" s="9" t="s">
        <v>14</v>
      </c>
      <c r="BOQ941" s="9" t="s">
        <v>13</v>
      </c>
      <c r="BOR941" s="8"/>
      <c r="BOS941" s="8"/>
    </row>
    <row r="942" spans="1728:1761" ht="13.2" x14ac:dyDescent="0.25">
      <c r="BNL942" s="8"/>
      <c r="BNM942" s="8"/>
      <c r="BNN942" s="8"/>
      <c r="BNO942" s="8"/>
      <c r="BNP942" s="8"/>
      <c r="BNQ942" s="8"/>
      <c r="BNR942" s="8"/>
      <c r="BNS942" s="8"/>
      <c r="BNT942" s="8"/>
      <c r="BNU942" s="8"/>
      <c r="BNV942" s="8"/>
      <c r="BNW942" s="8"/>
      <c r="BNX942" s="8"/>
      <c r="BNY942" s="8"/>
      <c r="BNZ942" s="8"/>
      <c r="BOA942" s="8"/>
      <c r="BOB942" s="8"/>
      <c r="BOC942" s="8"/>
      <c r="BOD942" s="8"/>
      <c r="BOE942" s="8"/>
      <c r="BOF942" s="8"/>
      <c r="BOG942" s="464"/>
      <c r="BOH942" s="12">
        <v>3</v>
      </c>
      <c r="BOI942" s="11" t="s">
        <v>22</v>
      </c>
      <c r="BOJ942" s="199">
        <v>0.6</v>
      </c>
      <c r="BOK942" s="10" t="s">
        <v>21</v>
      </c>
      <c r="BOL942" s="200">
        <v>0.6</v>
      </c>
      <c r="BOM942" s="9" t="s">
        <v>15</v>
      </c>
      <c r="BON942" s="9" t="s">
        <v>15</v>
      </c>
      <c r="BOO942" s="9" t="s">
        <v>15</v>
      </c>
      <c r="BOP942" s="9" t="s">
        <v>14</v>
      </c>
      <c r="BOQ942" s="9" t="s">
        <v>13</v>
      </c>
      <c r="BOR942" s="8"/>
      <c r="BOS942" s="8"/>
    </row>
    <row r="943" spans="1728:1761" ht="13.2" x14ac:dyDescent="0.25">
      <c r="BNL943" s="8"/>
      <c r="BNM943" s="8"/>
      <c r="BNN943" s="8"/>
      <c r="BNO943" s="8"/>
      <c r="BNP943" s="8"/>
      <c r="BNQ943" s="8"/>
      <c r="BNR943" s="8"/>
      <c r="BNS943" s="8"/>
      <c r="BNT943" s="8"/>
      <c r="BNU943" s="8"/>
      <c r="BNV943" s="8"/>
      <c r="BNW943" s="8"/>
      <c r="BNX943" s="8"/>
      <c r="BNY943" s="8"/>
      <c r="BNZ943" s="8"/>
      <c r="BOA943" s="8"/>
      <c r="BOB943" s="8"/>
      <c r="BOC943" s="8"/>
      <c r="BOD943" s="8"/>
      <c r="BOE943" s="8"/>
      <c r="BOF943" s="8"/>
      <c r="BOG943" s="464"/>
      <c r="BOH943" s="12">
        <v>2</v>
      </c>
      <c r="BOI943" s="11" t="s">
        <v>20</v>
      </c>
      <c r="BOJ943" s="199">
        <v>0.4</v>
      </c>
      <c r="BOK943" s="10" t="s">
        <v>19</v>
      </c>
      <c r="BOL943" s="200">
        <v>0.4</v>
      </c>
      <c r="BOM943" s="9" t="s">
        <v>16</v>
      </c>
      <c r="BON943" s="9" t="s">
        <v>15</v>
      </c>
      <c r="BOO943" s="9" t="s">
        <v>15</v>
      </c>
      <c r="BOP943" s="9" t="s">
        <v>14</v>
      </c>
      <c r="BOQ943" s="9" t="s">
        <v>13</v>
      </c>
      <c r="BOR943" s="8"/>
      <c r="BOS943" s="8"/>
    </row>
    <row r="944" spans="1728:1761" ht="13.2" x14ac:dyDescent="0.25">
      <c r="BNL944" s="8"/>
      <c r="BNM944" s="8"/>
      <c r="BNN944" s="8"/>
      <c r="BNO944" s="8"/>
      <c r="BNP944" s="8"/>
      <c r="BNQ944" s="8"/>
      <c r="BNR944" s="8"/>
      <c r="BNS944" s="8"/>
      <c r="BNT944" s="8"/>
      <c r="BNU944" s="8"/>
      <c r="BNV944" s="8"/>
      <c r="BNW944" s="8"/>
      <c r="BNX944" s="8"/>
      <c r="BNY944" s="8"/>
      <c r="BNZ944" s="8"/>
      <c r="BOA944" s="8"/>
      <c r="BOB944" s="8"/>
      <c r="BOC944" s="8"/>
      <c r="BOD944" s="8"/>
      <c r="BOE944" s="8"/>
      <c r="BOF944" s="8"/>
      <c r="BOG944" s="464"/>
      <c r="BOH944" s="12">
        <v>1</v>
      </c>
      <c r="BOI944" s="11" t="s">
        <v>18</v>
      </c>
      <c r="BOJ944" s="199">
        <v>0.2</v>
      </c>
      <c r="BOK944" s="10" t="s">
        <v>17</v>
      </c>
      <c r="BOL944" s="200">
        <v>0.2</v>
      </c>
      <c r="BOM944" s="9" t="s">
        <v>16</v>
      </c>
      <c r="BON944" s="9" t="s">
        <v>16</v>
      </c>
      <c r="BOO944" s="9" t="s">
        <v>15</v>
      </c>
      <c r="BOP944" s="9" t="s">
        <v>14</v>
      </c>
      <c r="BOQ944" s="9" t="s">
        <v>13</v>
      </c>
      <c r="BOR944" s="8"/>
      <c r="BOS944" s="8"/>
    </row>
    <row r="945" spans="1728:1763" x14ac:dyDescent="0.2">
      <c r="BNL945" s="8"/>
      <c r="BNM945" s="8"/>
      <c r="BNN945" s="8"/>
      <c r="BNO945" s="8"/>
      <c r="BNP945" s="8"/>
      <c r="BNQ945" s="8"/>
      <c r="BNR945" s="8"/>
      <c r="BNS945" s="8"/>
      <c r="BNT945" s="8"/>
      <c r="BNU945" s="8"/>
      <c r="BNV945" s="8"/>
      <c r="BNW945" s="8"/>
      <c r="BNX945" s="8"/>
      <c r="BNY945" s="8"/>
      <c r="BNZ945" s="8"/>
      <c r="BOA945" s="8"/>
      <c r="BOB945" s="8"/>
      <c r="BOC945" s="8"/>
      <c r="BOD945" s="8"/>
      <c r="BOE945" s="8"/>
      <c r="BOF945" s="8"/>
      <c r="BOG945" s="8"/>
      <c r="BOH945" s="8"/>
      <c r="BOI945" s="8"/>
      <c r="BOJ945" s="8"/>
      <c r="BOK945" s="8"/>
      <c r="BOL945" s="8"/>
      <c r="BOM945" s="8"/>
      <c r="BON945" s="8"/>
      <c r="BOO945" s="8"/>
      <c r="BOP945" s="8"/>
      <c r="BOQ945" s="8"/>
      <c r="BOR945" s="8"/>
      <c r="BOS945" s="8"/>
    </row>
    <row r="946" spans="1728:1763" x14ac:dyDescent="0.2">
      <c r="BNL946" s="8"/>
      <c r="BNM946" s="8"/>
      <c r="BNN946" s="8"/>
      <c r="BNO946" s="8"/>
      <c r="BNP946" s="8"/>
      <c r="BNQ946" s="8"/>
      <c r="BNR946" s="8"/>
      <c r="BNS946" s="8"/>
      <c r="BNT946" s="8"/>
      <c r="BNU946" s="8"/>
      <c r="BNV946" s="8"/>
      <c r="BNW946" s="8"/>
      <c r="BNX946" s="8"/>
      <c r="BNY946" s="8"/>
      <c r="BNZ946" s="8"/>
      <c r="BOA946" s="8"/>
      <c r="BOB946" s="8"/>
      <c r="BOC946" s="8"/>
      <c r="BOD946" s="8"/>
      <c r="BOE946" s="8"/>
      <c r="BOF946" s="8"/>
      <c r="BOG946" s="8"/>
      <c r="BOH946" s="8"/>
      <c r="BOI946" s="8"/>
      <c r="BOJ946" s="8"/>
      <c r="BOK946" s="8"/>
      <c r="BOL946" s="8"/>
      <c r="BOM946" s="8"/>
      <c r="BON946" s="8"/>
      <c r="BOO946" s="8"/>
      <c r="BOP946" s="8"/>
      <c r="BOQ946" s="8"/>
      <c r="BOR946" s="8"/>
      <c r="BOS946" s="8"/>
    </row>
    <row r="947" spans="1728:1763" x14ac:dyDescent="0.2">
      <c r="BNL947" s="8"/>
      <c r="BNM947" s="8"/>
      <c r="BNN947" s="8"/>
      <c r="BNO947" s="8"/>
      <c r="BNP947" s="8"/>
      <c r="BNQ947" s="8"/>
      <c r="BNR947" s="8"/>
      <c r="BNS947" s="8"/>
      <c r="BNT947" s="8"/>
      <c r="BNU947" s="8"/>
      <c r="BNV947" s="8"/>
      <c r="BNW947" s="8"/>
      <c r="BNX947" s="8"/>
      <c r="BNY947" s="8"/>
      <c r="BNZ947" s="8"/>
      <c r="BOA947" s="8"/>
      <c r="BOB947" s="8"/>
      <c r="BOC947" s="8"/>
      <c r="BOD947" s="8"/>
      <c r="BOE947" s="8"/>
      <c r="BOF947" s="8"/>
      <c r="BOG947" s="8"/>
      <c r="BOH947" s="8"/>
      <c r="BOI947" s="8"/>
      <c r="BOJ947" s="8"/>
      <c r="BOK947" s="8"/>
      <c r="BOL947" s="8"/>
      <c r="BOM947" s="8"/>
      <c r="BON947" s="8"/>
      <c r="BOO947" s="8"/>
      <c r="BOP947" s="8"/>
      <c r="BOQ947" s="8"/>
      <c r="BOR947" s="8"/>
      <c r="BOS947" s="8" t="s">
        <v>12</v>
      </c>
    </row>
    <row r="948" spans="1728:1763" x14ac:dyDescent="0.2">
      <c r="BNL948" s="8"/>
      <c r="BNM948" s="8"/>
      <c r="BNN948" s="8"/>
      <c r="BNO948" s="8"/>
      <c r="BNP948" s="8"/>
      <c r="BNQ948" s="8"/>
      <c r="BNR948" s="8"/>
      <c r="BNS948" s="8"/>
      <c r="BNT948" s="8"/>
      <c r="BNU948" s="8"/>
      <c r="BNV948" s="8"/>
      <c r="BNW948" s="8"/>
      <c r="BNX948" s="8"/>
      <c r="BNY948" s="8"/>
      <c r="BNZ948" s="8"/>
      <c r="BOA948" s="8"/>
      <c r="BOB948" s="8"/>
      <c r="BOC948" s="8"/>
      <c r="BOD948" s="8"/>
      <c r="BOE948" s="8"/>
      <c r="BOF948" s="8"/>
      <c r="BOG948" s="8"/>
      <c r="BOH948" s="8"/>
      <c r="BOI948" s="8"/>
      <c r="BOJ948" s="8"/>
      <c r="BOK948" s="8"/>
      <c r="BOL948" s="8"/>
      <c r="BOM948" s="8"/>
      <c r="BON948" s="8"/>
      <c r="BOO948" s="8"/>
      <c r="BOP948" s="8"/>
      <c r="BOQ948" s="8"/>
      <c r="BOR948" s="8"/>
      <c r="BOS948" s="8" t="s">
        <v>11</v>
      </c>
    </row>
    <row r="949" spans="1728:1763" x14ac:dyDescent="0.2">
      <c r="BNL949" s="8"/>
      <c r="BNM949" s="8"/>
      <c r="BNN949" s="8"/>
      <c r="BNO949" s="8"/>
      <c r="BNP949" s="8"/>
      <c r="BNQ949" s="8"/>
      <c r="BNR949" s="8"/>
      <c r="BNS949" s="8"/>
      <c r="BNT949" s="8"/>
      <c r="BNU949" s="8"/>
      <c r="BNV949" s="8"/>
      <c r="BNW949" s="8"/>
      <c r="BNX949" s="8"/>
      <c r="BNY949" s="8"/>
      <c r="BNZ949" s="8"/>
      <c r="BOA949" s="8"/>
      <c r="BOB949" s="8"/>
      <c r="BOC949" s="8"/>
      <c r="BOD949" s="8"/>
      <c r="BOE949" s="8"/>
      <c r="BOF949" s="8"/>
      <c r="BOG949" s="8"/>
      <c r="BOH949" s="8"/>
      <c r="BOI949" s="8"/>
      <c r="BOJ949" s="8"/>
      <c r="BOK949" s="8"/>
      <c r="BOL949" s="8"/>
      <c r="BOM949" s="8"/>
      <c r="BON949" s="8"/>
      <c r="BOO949" s="8"/>
      <c r="BOP949" s="8"/>
      <c r="BOQ949" s="8"/>
      <c r="BOR949" s="8"/>
      <c r="BOS949" s="8" t="s">
        <v>10</v>
      </c>
    </row>
    <row r="950" spans="1728:1763" x14ac:dyDescent="0.2">
      <c r="BNL950" s="8"/>
      <c r="BNM950" s="8"/>
      <c r="BNN950" s="8"/>
      <c r="BNO950" s="8"/>
      <c r="BNP950" s="8"/>
      <c r="BNQ950" s="8"/>
      <c r="BNR950" s="8"/>
      <c r="BNS950" s="8"/>
      <c r="BNT950" s="8"/>
      <c r="BNU950" s="8"/>
      <c r="BNV950" s="8"/>
      <c r="BNW950" s="8"/>
      <c r="BNX950" s="8"/>
      <c r="BNY950" s="8"/>
      <c r="BNZ950" s="8"/>
      <c r="BOA950" s="8"/>
      <c r="BOB950" s="8"/>
      <c r="BOC950" s="8"/>
      <c r="BOD950" s="8"/>
      <c r="BOE950" s="8"/>
      <c r="BOF950" s="8"/>
      <c r="BOG950" s="8"/>
      <c r="BOH950" s="8"/>
      <c r="BOI950" s="8"/>
      <c r="BOJ950" s="8"/>
      <c r="BOK950" s="8"/>
      <c r="BOL950" s="8"/>
      <c r="BOM950" s="8"/>
      <c r="BON950" s="8"/>
      <c r="BOO950" s="8"/>
      <c r="BOP950" s="8"/>
      <c r="BOQ950" s="8"/>
      <c r="BOR950" s="8"/>
      <c r="BOS950" s="8" t="s">
        <v>9</v>
      </c>
    </row>
    <row r="951" spans="1728:1763" x14ac:dyDescent="0.2">
      <c r="BNL951" s="8"/>
      <c r="BNM951" s="8"/>
      <c r="BNN951" s="8"/>
      <c r="BNO951" s="8"/>
      <c r="BNP951" s="8"/>
      <c r="BNQ951" s="8"/>
      <c r="BNR951" s="8"/>
      <c r="BNS951" s="8"/>
      <c r="BNT951" s="8"/>
      <c r="BNU951" s="8"/>
      <c r="BNV951" s="8"/>
      <c r="BNW951" s="8"/>
      <c r="BNX951" s="8"/>
      <c r="BNY951" s="8"/>
      <c r="BNZ951" s="8"/>
      <c r="BOA951" s="8"/>
      <c r="BOB951" s="8"/>
      <c r="BOC951" s="8"/>
      <c r="BOD951" s="8"/>
      <c r="BOE951" s="8"/>
      <c r="BOF951" s="8"/>
      <c r="BOG951" s="8"/>
      <c r="BOH951" s="8"/>
      <c r="BOI951" s="8"/>
      <c r="BOJ951" s="8"/>
      <c r="BOK951" s="8"/>
      <c r="BOL951" s="8"/>
      <c r="BOM951" s="8"/>
      <c r="BON951" s="8"/>
      <c r="BOO951" s="8"/>
      <c r="BOP951" s="8"/>
      <c r="BOQ951" s="8"/>
      <c r="BOR951" s="8"/>
      <c r="BOS951" s="8" t="s">
        <v>8</v>
      </c>
    </row>
    <row r="952" spans="1728:1763" x14ac:dyDescent="0.2">
      <c r="BNL952" s="8"/>
      <c r="BNM952" s="8"/>
      <c r="BNN952" s="8"/>
      <c r="BNO952" s="8"/>
      <c r="BNP952" s="8"/>
      <c r="BNQ952" s="8"/>
      <c r="BNR952" s="8"/>
      <c r="BNS952" s="8"/>
      <c r="BNT952" s="8"/>
      <c r="BNU952" s="8"/>
      <c r="BNV952" s="8"/>
      <c r="BNW952" s="8"/>
      <c r="BNX952" s="8"/>
      <c r="BNY952" s="8"/>
      <c r="BNZ952" s="8"/>
      <c r="BOA952" s="8"/>
      <c r="BOB952" s="8"/>
      <c r="BOC952" s="8"/>
      <c r="BOD952" s="8"/>
      <c r="BOE952" s="8"/>
      <c r="BOF952" s="8"/>
      <c r="BOG952" s="8"/>
      <c r="BOH952" s="8"/>
      <c r="BOI952" s="8"/>
      <c r="BOJ952" s="8"/>
      <c r="BOK952" s="8"/>
      <c r="BOL952" s="8"/>
      <c r="BOM952" s="8"/>
      <c r="BON952" s="8"/>
      <c r="BOO952" s="8"/>
      <c r="BOP952" s="8"/>
      <c r="BOQ952" s="8"/>
      <c r="BOR952" s="8"/>
      <c r="BOS952" s="8" t="s">
        <v>7</v>
      </c>
    </row>
    <row r="955" spans="1728:1763" x14ac:dyDescent="0.2">
      <c r="BOU955" s="201" t="s">
        <v>6</v>
      </c>
    </row>
    <row r="956" spans="1728:1763" x14ac:dyDescent="0.2">
      <c r="BOU956" s="193" t="s">
        <v>5</v>
      </c>
    </row>
    <row r="957" spans="1728:1763" ht="20.399999999999999" x14ac:dyDescent="0.2">
      <c r="BOU957" s="193" t="s">
        <v>4</v>
      </c>
    </row>
    <row r="958" spans="1728:1763" x14ac:dyDescent="0.2">
      <c r="BOU958" s="193" t="s">
        <v>3</v>
      </c>
    </row>
    <row r="959" spans="1728:1763" x14ac:dyDescent="0.2">
      <c r="BOU959" s="193" t="s">
        <v>2</v>
      </c>
    </row>
    <row r="960" spans="1728:1763" x14ac:dyDescent="0.2">
      <c r="BOU960" s="193" t="s">
        <v>1</v>
      </c>
    </row>
    <row r="961" spans="1763:1763" x14ac:dyDescent="0.2">
      <c r="BOU961" s="128" t="s">
        <v>0</v>
      </c>
    </row>
  </sheetData>
  <sheetProtection algorithmName="SHA-512" hashValue="9iG0GRKgxX7KL3KVx8iXap9/7PAf4CjUb64XBIoDyPWqkhlAEkQ1ZxC7ap73aTlGbVn1w54kXESjO68L/S6Ffw==" saltValue="sIsPgl0DnhQFUfDvoVvdzw==" spinCount="100000" sheet="1" formatCells="0" formatColumns="0" formatRows="0" insertRows="0" insertHyperlinks="0" sort="0" autoFilter="0" pivotTables="0"/>
  <mergeCells count="20">
    <mergeCell ref="BOG940:BOG944"/>
    <mergeCell ref="AC7:AH7"/>
    <mergeCell ref="AI7:AL7"/>
    <mergeCell ref="BLW685:BLY685"/>
    <mergeCell ref="BLQ689:BLQ693"/>
    <mergeCell ref="BMX799:BMZ799"/>
    <mergeCell ref="BOO935:BOQ935"/>
    <mergeCell ref="O5:P5"/>
    <mergeCell ref="Q5:R5"/>
    <mergeCell ref="U5:V5"/>
    <mergeCell ref="W5:X5"/>
    <mergeCell ref="B7:H7"/>
    <mergeCell ref="J7:AB7"/>
    <mergeCell ref="B1:I1"/>
    <mergeCell ref="J1:K4"/>
    <mergeCell ref="B2:I2"/>
    <mergeCell ref="C3:H3"/>
    <mergeCell ref="C4:H4"/>
    <mergeCell ref="E5:G5"/>
    <mergeCell ref="I5:N5"/>
  </mergeCells>
  <conditionalFormatting sqref="AG9:AG100">
    <cfRule type="containsText" dxfId="1340" priority="83" operator="containsText" text="EXTREMO">
      <formula>NOT(ISERROR(SEARCH("EXTREMO",AG9)))</formula>
    </cfRule>
    <cfRule type="containsText" dxfId="1339" priority="82" operator="containsText" text="ALTO">
      <formula>NOT(ISERROR(SEARCH("ALTO",AG9)))</formula>
    </cfRule>
    <cfRule type="containsText" dxfId="1338" priority="81" operator="containsText" text="MODERADO">
      <formula>NOT(ISERROR(SEARCH("MODERADO",AG9)))</formula>
    </cfRule>
    <cfRule type="containsText" dxfId="1337" priority="80" operator="containsText" text="BAJO">
      <formula>NOT(ISERROR(SEARCH("BAJO",AG9)))</formula>
    </cfRule>
  </conditionalFormatting>
  <conditionalFormatting sqref="CP9:CP100">
    <cfRule type="containsText" dxfId="1336" priority="79" operator="containsText" text="EXTREMO">
      <formula>NOT(ISERROR(SEARCH("EXTREMO",CP9)))</formula>
    </cfRule>
    <cfRule type="containsText" dxfId="1335" priority="78" operator="containsText" text="ALTO">
      <formula>NOT(ISERROR(SEARCH("ALTO",CP9)))</formula>
    </cfRule>
    <cfRule type="containsText" dxfId="1334" priority="77" operator="containsText" text="MODERADO">
      <formula>NOT(ISERROR(SEARCH("MODERADO",CP9)))</formula>
    </cfRule>
  </conditionalFormatting>
  <conditionalFormatting sqref="DB9:DC9">
    <cfRule type="containsText" dxfId="1333" priority="74" operator="containsText" text="MODERADO">
      <formula>NOT(ISERROR(SEARCH("MODERADO",DB9)))</formula>
    </cfRule>
    <cfRule type="containsText" dxfId="1332" priority="76" operator="containsText" text="EXTREMO">
      <formula>NOT(ISERROR(SEARCH("EXTREMO",DB9)))</formula>
    </cfRule>
    <cfRule type="containsText" dxfId="1331" priority="75" operator="containsText" text="ALTO">
      <formula>NOT(ISERROR(SEARCH("ALTO",DB9)))</formula>
    </cfRule>
  </conditionalFormatting>
  <conditionalFormatting sqref="DB10:DC100">
    <cfRule type="containsText" dxfId="1330" priority="21" operator="containsText" text="EXTREMO">
      <formula>NOT(ISERROR(SEARCH("EXTREMO",DB10)))</formula>
    </cfRule>
    <cfRule type="containsText" dxfId="1329" priority="19" operator="containsText" text="MODERADO">
      <formula>NOT(ISERROR(SEARCH("MODERADO",DB10)))</formula>
    </cfRule>
    <cfRule type="containsText" dxfId="1328" priority="20" operator="containsText" text="ALTO">
      <formula>NOT(ISERROR(SEARCH("ALTO",DB10)))</formula>
    </cfRule>
  </conditionalFormatting>
  <conditionalFormatting sqref="DJ9:DK100">
    <cfRule type="containsText" dxfId="1327" priority="34" operator="containsText" text="MODERADO">
      <formula>NOT(ISERROR(SEARCH("MODERADO",DJ9)))</formula>
    </cfRule>
    <cfRule type="containsText" dxfId="1326" priority="35" operator="containsText" text="ALTO">
      <formula>NOT(ISERROR(SEARCH("ALTO",DJ9)))</formula>
    </cfRule>
    <cfRule type="containsText" dxfId="1325" priority="36" operator="containsText" text="EXTREMO">
      <formula>NOT(ISERROR(SEARCH("EXTREMO",DJ9)))</formula>
    </cfRule>
  </conditionalFormatting>
  <conditionalFormatting sqref="DQ9:DR100">
    <cfRule type="containsText" dxfId="1324" priority="33" operator="containsText" text="EXTREMO">
      <formula>NOT(ISERROR(SEARCH("EXTREMO",DQ9)))</formula>
    </cfRule>
    <cfRule type="containsText" dxfId="1323" priority="31" operator="containsText" text="MODERADO">
      <formula>NOT(ISERROR(SEARCH("MODERADO",DQ9)))</formula>
    </cfRule>
    <cfRule type="containsText" dxfId="1322" priority="32" operator="containsText" text="ALTO">
      <formula>NOT(ISERROR(SEARCH("ALTO",DQ9)))</formula>
    </cfRule>
  </conditionalFormatting>
  <conditionalFormatting sqref="DX9:DY100">
    <cfRule type="containsText" dxfId="1321" priority="28" operator="containsText" text="MODERADO">
      <formula>NOT(ISERROR(SEARCH("MODERADO",DX9)))</formula>
    </cfRule>
    <cfRule type="containsText" dxfId="1320" priority="29" operator="containsText" text="ALTO">
      <formula>NOT(ISERROR(SEARCH("ALTO",DX9)))</formula>
    </cfRule>
    <cfRule type="containsText" dxfId="1319" priority="30" operator="containsText" text="EXTREMO">
      <formula>NOT(ISERROR(SEARCH("EXTREMO",DX9)))</formula>
    </cfRule>
  </conditionalFormatting>
  <conditionalFormatting sqref="EE9:EF100">
    <cfRule type="containsText" dxfId="1318" priority="25" operator="containsText" text="MODERADO">
      <formula>NOT(ISERROR(SEARCH("MODERADO",EE9)))</formula>
    </cfRule>
    <cfRule type="containsText" dxfId="1317" priority="26" operator="containsText" text="ALTO">
      <formula>NOT(ISERROR(SEARCH("ALTO",EE9)))</formula>
    </cfRule>
    <cfRule type="containsText" dxfId="1316" priority="27" operator="containsText" text="EXTREMO">
      <formula>NOT(ISERROR(SEARCH("EXTREMO",EE9)))</formula>
    </cfRule>
  </conditionalFormatting>
  <conditionalFormatting sqref="EL9:EM100">
    <cfRule type="containsText" dxfId="1315" priority="22" operator="containsText" text="MODERADO">
      <formula>NOT(ISERROR(SEARCH("MODERADO",EL9)))</formula>
    </cfRule>
    <cfRule type="containsText" dxfId="1314" priority="23" operator="containsText" text="ALTO">
      <formula>NOT(ISERROR(SEARCH("ALTO",EL9)))</formula>
    </cfRule>
    <cfRule type="containsText" dxfId="1313" priority="24" operator="containsText" text="EXTREMO">
      <formula>NOT(ISERROR(SEARCH("EXTREMO",EL9)))</formula>
    </cfRule>
  </conditionalFormatting>
  <conditionalFormatting sqref="ER9:EU100 EY9:FB100 FF9:FI100 FM9:FP100 FT9:FW100 GA9:GD100 DI9:DL100 DP9:DS100 DW9:DZ100 ED9:EG100 EK9:EN100 DB9:DD100 CL9:CP100 DF9:DF100 DN9:DN100 DU9:DU100 EB9:EB100 EI9:EI100 EP9:EP100 EW9:EW100 FD9:FD100 FK9:FK100 FR9:FR100 FY9:FY100 GF9:GF100 GH9:GI100">
    <cfRule type="containsText" dxfId="1312" priority="73" operator="containsText" text="BAJO">
      <formula>NOT(ISERROR(SEARCH("BAJO",CL9)))</formula>
    </cfRule>
  </conditionalFormatting>
  <conditionalFormatting sqref="ES9:ET9">
    <cfRule type="containsText" dxfId="1311" priority="72" operator="containsText" text="EXTREMO">
      <formula>NOT(ISERROR(SEARCH("EXTREMO",ES9)))</formula>
    </cfRule>
    <cfRule type="containsText" dxfId="1310" priority="71" operator="containsText" text="ALTO">
      <formula>NOT(ISERROR(SEARCH("ALTO",ES9)))</formula>
    </cfRule>
    <cfRule type="containsText" dxfId="1309" priority="70" operator="containsText" text="MODERADO">
      <formula>NOT(ISERROR(SEARCH("MODERADO",ES9)))</formula>
    </cfRule>
  </conditionalFormatting>
  <conditionalFormatting sqref="ES9:ET100">
    <cfRule type="containsText" dxfId="1308" priority="52" operator="containsText" text="MODERADO">
      <formula>NOT(ISERROR(SEARCH("MODERADO",ES9)))</formula>
    </cfRule>
    <cfRule type="containsText" dxfId="1307" priority="53" operator="containsText" text="ALTO">
      <formula>NOT(ISERROR(SEARCH("ALTO",ES9)))</formula>
    </cfRule>
    <cfRule type="containsText" dxfId="1306" priority="54" operator="containsText" text="EXTREMO">
      <formula>NOT(ISERROR(SEARCH("EXTREMO",ES9)))</formula>
    </cfRule>
  </conditionalFormatting>
  <conditionalFormatting sqref="ES10:ET100">
    <cfRule type="containsText" dxfId="1305" priority="16" operator="containsText" text="MODERADO">
      <formula>NOT(ISERROR(SEARCH("MODERADO",ES10)))</formula>
    </cfRule>
    <cfRule type="containsText" dxfId="1304" priority="18" operator="containsText" text="EXTREMO">
      <formula>NOT(ISERROR(SEARCH("EXTREMO",ES10)))</formula>
    </cfRule>
    <cfRule type="containsText" dxfId="1303" priority="17" operator="containsText" text="ALTO">
      <formula>NOT(ISERROR(SEARCH("ALTO",ES10)))</formula>
    </cfRule>
  </conditionalFormatting>
  <conditionalFormatting sqref="EZ9:FA9">
    <cfRule type="containsText" dxfId="1302" priority="69" operator="containsText" text="EXTREMO">
      <formula>NOT(ISERROR(SEARCH("EXTREMO",EZ9)))</formula>
    </cfRule>
    <cfRule type="containsText" dxfId="1301" priority="68" operator="containsText" text="ALTO">
      <formula>NOT(ISERROR(SEARCH("ALTO",EZ9)))</formula>
    </cfRule>
    <cfRule type="containsText" dxfId="1300" priority="67" operator="containsText" text="MODERADO">
      <formula>NOT(ISERROR(SEARCH("MODERADO",EZ9)))</formula>
    </cfRule>
  </conditionalFormatting>
  <conditionalFormatting sqref="EZ9:FA100">
    <cfRule type="containsText" dxfId="1299" priority="49" operator="containsText" text="MODERADO">
      <formula>NOT(ISERROR(SEARCH("MODERADO",EZ9)))</formula>
    </cfRule>
    <cfRule type="containsText" dxfId="1298" priority="50" operator="containsText" text="ALTO">
      <formula>NOT(ISERROR(SEARCH("ALTO",EZ9)))</formula>
    </cfRule>
    <cfRule type="containsText" dxfId="1297" priority="51" operator="containsText" text="EXTREMO">
      <formula>NOT(ISERROR(SEARCH("EXTREMO",EZ9)))</formula>
    </cfRule>
  </conditionalFormatting>
  <conditionalFormatting sqref="EZ10:FA100">
    <cfRule type="containsText" dxfId="1296" priority="14" operator="containsText" text="ALTO">
      <formula>NOT(ISERROR(SEARCH("ALTO",EZ10)))</formula>
    </cfRule>
    <cfRule type="containsText" dxfId="1295" priority="15" operator="containsText" text="EXTREMO">
      <formula>NOT(ISERROR(SEARCH("EXTREMO",EZ10)))</formula>
    </cfRule>
    <cfRule type="containsText" dxfId="1294" priority="13" operator="containsText" text="MODERADO">
      <formula>NOT(ISERROR(SEARCH("MODERADO",EZ10)))</formula>
    </cfRule>
  </conditionalFormatting>
  <conditionalFormatting sqref="FG9:FH9">
    <cfRule type="containsText" dxfId="1293" priority="66" operator="containsText" text="EXTREMO">
      <formula>NOT(ISERROR(SEARCH("EXTREMO",FG9)))</formula>
    </cfRule>
    <cfRule type="containsText" dxfId="1292" priority="65" operator="containsText" text="ALTO">
      <formula>NOT(ISERROR(SEARCH("ALTO",FG9)))</formula>
    </cfRule>
    <cfRule type="containsText" dxfId="1291" priority="64" operator="containsText" text="MODERADO">
      <formula>NOT(ISERROR(SEARCH("MODERADO",FG9)))</formula>
    </cfRule>
  </conditionalFormatting>
  <conditionalFormatting sqref="FG9:FH100">
    <cfRule type="containsText" dxfId="1290" priority="48" operator="containsText" text="EXTREMO">
      <formula>NOT(ISERROR(SEARCH("EXTREMO",FG9)))</formula>
    </cfRule>
    <cfRule type="containsText" dxfId="1289" priority="46" operator="containsText" text="MODERADO">
      <formula>NOT(ISERROR(SEARCH("MODERADO",FG9)))</formula>
    </cfRule>
    <cfRule type="containsText" dxfId="1288" priority="47" operator="containsText" text="ALTO">
      <formula>NOT(ISERROR(SEARCH("ALTO",FG9)))</formula>
    </cfRule>
  </conditionalFormatting>
  <conditionalFormatting sqref="FG10:FH100">
    <cfRule type="containsText" dxfId="1287" priority="11" operator="containsText" text="ALTO">
      <formula>NOT(ISERROR(SEARCH("ALTO",FG10)))</formula>
    </cfRule>
    <cfRule type="containsText" dxfId="1286" priority="10" operator="containsText" text="MODERADO">
      <formula>NOT(ISERROR(SEARCH("MODERADO",FG10)))</formula>
    </cfRule>
    <cfRule type="containsText" dxfId="1285" priority="12" operator="containsText" text="EXTREMO">
      <formula>NOT(ISERROR(SEARCH("EXTREMO",FG10)))</formula>
    </cfRule>
  </conditionalFormatting>
  <conditionalFormatting sqref="FN9:FO9">
    <cfRule type="containsText" dxfId="1284" priority="63" operator="containsText" text="EXTREMO">
      <formula>NOT(ISERROR(SEARCH("EXTREMO",FN9)))</formula>
    </cfRule>
    <cfRule type="containsText" dxfId="1283" priority="62" operator="containsText" text="ALTO">
      <formula>NOT(ISERROR(SEARCH("ALTO",FN9)))</formula>
    </cfRule>
    <cfRule type="containsText" dxfId="1282" priority="61" operator="containsText" text="MODERADO">
      <formula>NOT(ISERROR(SEARCH("MODERADO",FN9)))</formula>
    </cfRule>
  </conditionalFormatting>
  <conditionalFormatting sqref="FN9:FO100">
    <cfRule type="containsText" dxfId="1281" priority="44" operator="containsText" text="ALTO">
      <formula>NOT(ISERROR(SEARCH("ALTO",FN9)))</formula>
    </cfRule>
    <cfRule type="containsText" dxfId="1280" priority="45" operator="containsText" text="EXTREMO">
      <formula>NOT(ISERROR(SEARCH("EXTREMO",FN9)))</formula>
    </cfRule>
    <cfRule type="containsText" dxfId="1279" priority="43" operator="containsText" text="MODERADO">
      <formula>NOT(ISERROR(SEARCH("MODERADO",FN9)))</formula>
    </cfRule>
  </conditionalFormatting>
  <conditionalFormatting sqref="FN10:FO100">
    <cfRule type="containsText" dxfId="1278" priority="9" operator="containsText" text="EXTREMO">
      <formula>NOT(ISERROR(SEARCH("EXTREMO",FN10)))</formula>
    </cfRule>
    <cfRule type="containsText" dxfId="1277" priority="7" operator="containsText" text="MODERADO">
      <formula>NOT(ISERROR(SEARCH("MODERADO",FN10)))</formula>
    </cfRule>
    <cfRule type="containsText" dxfId="1276" priority="8" operator="containsText" text="ALTO">
      <formula>NOT(ISERROR(SEARCH("ALTO",FN10)))</formula>
    </cfRule>
  </conditionalFormatting>
  <conditionalFormatting sqref="FU9:FV9">
    <cfRule type="containsText" dxfId="1275" priority="60" operator="containsText" text="EXTREMO">
      <formula>NOT(ISERROR(SEARCH("EXTREMO",FU9)))</formula>
    </cfRule>
    <cfRule type="containsText" dxfId="1274" priority="59" operator="containsText" text="ALTO">
      <formula>NOT(ISERROR(SEARCH("ALTO",FU9)))</formula>
    </cfRule>
    <cfRule type="containsText" dxfId="1273" priority="58" operator="containsText" text="MODERADO">
      <formula>NOT(ISERROR(SEARCH("MODERADO",FU9)))</formula>
    </cfRule>
  </conditionalFormatting>
  <conditionalFormatting sqref="FU9:FV100">
    <cfRule type="containsText" dxfId="1272" priority="41" operator="containsText" text="ALTO">
      <formula>NOT(ISERROR(SEARCH("ALTO",FU9)))</formula>
    </cfRule>
    <cfRule type="containsText" dxfId="1271" priority="42" operator="containsText" text="EXTREMO">
      <formula>NOT(ISERROR(SEARCH("EXTREMO",FU9)))</formula>
    </cfRule>
    <cfRule type="containsText" dxfId="1270" priority="40" operator="containsText" text="MODERADO">
      <formula>NOT(ISERROR(SEARCH("MODERADO",FU9)))</formula>
    </cfRule>
  </conditionalFormatting>
  <conditionalFormatting sqref="FU10:FV100">
    <cfRule type="containsText" dxfId="1269" priority="6" operator="containsText" text="EXTREMO">
      <formula>NOT(ISERROR(SEARCH("EXTREMO",FU10)))</formula>
    </cfRule>
    <cfRule type="containsText" dxfId="1268" priority="5" operator="containsText" text="ALTO">
      <formula>NOT(ISERROR(SEARCH("ALTO",FU10)))</formula>
    </cfRule>
    <cfRule type="containsText" dxfId="1267" priority="4" operator="containsText" text="MODERADO">
      <formula>NOT(ISERROR(SEARCH("MODERADO",FU10)))</formula>
    </cfRule>
  </conditionalFormatting>
  <conditionalFormatting sqref="GB9:GC9">
    <cfRule type="containsText" dxfId="1266" priority="57" operator="containsText" text="EXTREMO">
      <formula>NOT(ISERROR(SEARCH("EXTREMO",GB9)))</formula>
    </cfRule>
    <cfRule type="containsText" dxfId="1265" priority="56" operator="containsText" text="ALTO">
      <formula>NOT(ISERROR(SEARCH("ALTO",GB9)))</formula>
    </cfRule>
    <cfRule type="containsText" dxfId="1264" priority="55" operator="containsText" text="MODERADO">
      <formula>NOT(ISERROR(SEARCH("MODERADO",GB9)))</formula>
    </cfRule>
  </conditionalFormatting>
  <conditionalFormatting sqref="GB9:GC100">
    <cfRule type="containsText" dxfId="1263" priority="38" operator="containsText" text="ALTO">
      <formula>NOT(ISERROR(SEARCH("ALTO",GB9)))</formula>
    </cfRule>
    <cfRule type="containsText" dxfId="1262" priority="37" operator="containsText" text="MODERADO">
      <formula>NOT(ISERROR(SEARCH("MODERADO",GB9)))</formula>
    </cfRule>
    <cfRule type="containsText" dxfId="1261" priority="39" operator="containsText" text="EXTREMO">
      <formula>NOT(ISERROR(SEARCH("EXTREMO",GB9)))</formula>
    </cfRule>
  </conditionalFormatting>
  <conditionalFormatting sqref="GB10:GC100">
    <cfRule type="containsText" dxfId="1260" priority="2" operator="containsText" text="ALTO">
      <formula>NOT(ISERROR(SEARCH("ALTO",GB10)))</formula>
    </cfRule>
    <cfRule type="containsText" dxfId="1259" priority="1" operator="containsText" text="MODERADO">
      <formula>NOT(ISERROR(SEARCH("MODERADO",GB10)))</formula>
    </cfRule>
    <cfRule type="containsText" dxfId="1258" priority="3" operator="containsText" text="EXTREMO">
      <formula>NOT(ISERROR(SEARCH("EXTREMO",GB10)))</formula>
    </cfRule>
  </conditionalFormatting>
  <dataValidations count="17">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100" xr:uid="{00000000-0002-0000-0700-000000000000}">
      <formula1>SINO</formula1>
    </dataValidation>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xr:uid="{00000000-0002-0000-0700-000001000000}">
      <formula1>0</formula1>
      <formula2>100</formula2>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100" xr:uid="{00000000-0002-0000-0700-000002000000}"/>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B9:BB100 BN9:BN100 BR9:BR100 BV9:BV100 BZ9:BZ100 CH9:CH100 AT9:AT100 AP9:AP100 CD9:CD100 BJ9:BJ100 AX9:AX100 CW9:CW100 CT9:CT100 CK9:CO100 BF9:BF100" xr:uid="{00000000-0002-0000-0700-000003000000}">
      <formula1>Efecto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xr:uid="{00000000-0002-0000-0700-000004000000}">
      <formula1>IMPACTO</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100" xr:uid="{00000000-0002-0000-0700-000005000000}">
      <formula1>PROBAB</formula1>
    </dataValidation>
    <dataValidation type="list" showInputMessage="1" showErrorMessage="1" sqref="BE9:BE100 BU9:BU100 BQ9:BQ100 CC9:CC100 BY9:BY100 CG9:CG100 AO9:AO100 AS9:AS100 AW9:AW100 CJ9:CJ100 BA9:BA100 BM9:BM100 BI9:BI100" xr:uid="{00000000-0002-0000-0700-000006000000}">
      <formula1>TIP_CONTROL</formula1>
    </dataValidation>
    <dataValidation type="list" sqref="CI9:CI100" xr:uid="{00000000-0002-0000-0700-000007000000}">
      <formula1>IMPLEMENT</formula1>
    </dataValidation>
    <dataValidation showInputMessage="1" showErrorMessage="1" errorTitle="Rechazado" error="Solo son validadas las opciones de la lista" sqref="CP9:CS100 AK9:AL100 CU9:CV100" xr:uid="{00000000-0002-0000-0700-000008000000}"/>
    <dataValidation type="list" allowBlank="1" showInputMessage="1" sqref="D9:D100" xr:uid="{00000000-0002-0000-0700-000009000000}">
      <formula1>InternoExp</formula1>
    </dataValidation>
    <dataValidation type="list" allowBlank="1" showInputMessage="1" sqref="E9:E100" xr:uid="{00000000-0002-0000-0700-00000A000000}">
      <formula1>ExternoExp</formula1>
    </dataValidation>
    <dataValidation type="list" allowBlank="1" showInputMessage="1" sqref="H9:H100" xr:uid="{00000000-0002-0000-0700-00000B000000}">
      <formula1>TramitesSer</formula1>
    </dataValidation>
    <dataValidation type="list" allowBlank="1" showInputMessage="1" showErrorMessage="1" sqref="G9:G100" xr:uid="{00000000-0002-0000-0700-00000C000000}">
      <formula1>consecuencias</formula1>
    </dataValidation>
    <dataValidation type="list" allowBlank="1" showInputMessage="1" showErrorMessage="1" sqref="BMA697:BMA701" xr:uid="{00000000-0002-0000-0700-00000D000000}">
      <formula1>TipoCausa</formula1>
    </dataValidation>
    <dataValidation type="list" showInputMessage="1" showErrorMessage="1" errorTitle="Rechazado" error="Solo son validadas las opciones de la lista" sqref="AU9:AU100 AY9:AY100 BC9:BC100 BG9:BG100 BK9:BK100 BO9:BO100 BS9:BS100 BW9:BW100 CA9:CA100 CE9:CE100 AM9:AM100 AQ9:AQ100" xr:uid="{00000000-0002-0000-0700-00000E000000}">
      <formula1>FRECUENCY</formula1>
    </dataValidation>
    <dataValidation type="list" showErrorMessage="1" sqref="AR9:AR100 AV9:AV100 AZ9:AZ100 BD9:BD100 BH9:BH100 BL9:BL100 BP9:BP100 BT9:BT100 BX9:BX100 CB9:CB100 CF9:CF100 AN9:AN100" xr:uid="{00000000-0002-0000-0700-00000F000000}">
      <formula1>IMPLEMENT</formula1>
    </dataValidation>
    <dataValidation type="list" allowBlank="1" showInputMessage="1" sqref="F9:F100" xr:uid="{00000000-0002-0000-0700-000010000000}">
      <formula1>$BMA$697:$BMA$701</formula1>
    </dataValidation>
  </dataValidations>
  <printOptions horizontalCentered="1" verticalCentered="1"/>
  <pageMargins left="0.39370078740157483" right="0.39370078740157483" top="0.59055118110236227" bottom="0.59055118110236227" header="0.51181102362204722" footer="0.27559055118110237"/>
  <pageSetup scale="54" firstPageNumber="0" pageOrder="overThenDown" orientation="landscape" r:id="rId1"/>
  <headerFooter>
    <oddFooter>&amp;L&amp;9Formato: FO-AC-07 Versión: 3&amp;C&amp;9Página &amp;P</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OU961"/>
  <sheetViews>
    <sheetView topLeftCell="BZ1" zoomScale="77" zoomScaleNormal="77" workbookViewId="0">
      <selection activeCell="CS9" sqref="CS9"/>
    </sheetView>
  </sheetViews>
  <sheetFormatPr baseColWidth="10" defaultRowHeight="10.199999999999999" x14ac:dyDescent="0.2"/>
  <cols>
    <col min="1" max="1" width="4.6640625" style="1" customWidth="1"/>
    <col min="2" max="2" width="23.109375" style="1" customWidth="1"/>
    <col min="3" max="3" width="32.44140625" style="1" customWidth="1"/>
    <col min="4" max="4" width="23.6640625" style="1" customWidth="1"/>
    <col min="5" max="6" width="13.44140625" style="1" customWidth="1"/>
    <col min="7" max="8" width="23.6640625" style="1" customWidth="1"/>
    <col min="9" max="9" width="12" style="2" customWidth="1"/>
    <col min="10" max="28" width="9.6640625" style="2" customWidth="1"/>
    <col min="29" max="29" width="15.109375" style="2" customWidth="1"/>
    <col min="30" max="30" width="5.6640625" style="2" customWidth="1"/>
    <col min="31" max="31" width="9.6640625" style="2" customWidth="1"/>
    <col min="32" max="32" width="5.6640625" style="1" customWidth="1"/>
    <col min="33" max="33" width="10.109375" style="2" customWidth="1"/>
    <col min="34" max="34" width="6.44140625" style="5" customWidth="1"/>
    <col min="35" max="35" width="54.6640625" style="115" customWidth="1"/>
    <col min="36" max="36" width="17.6640625" style="1" customWidth="1"/>
    <col min="37" max="37" width="23" style="4" customWidth="1"/>
    <col min="38" max="38" width="18" style="4" customWidth="1"/>
    <col min="39" max="39" width="8.6640625" style="4" customWidth="1"/>
    <col min="40" max="40" width="12.109375" style="1" customWidth="1"/>
    <col min="41" max="41" width="8.6640625" style="1" customWidth="1"/>
    <col min="42" max="42" width="11.109375" style="4" customWidth="1"/>
    <col min="43" max="43" width="8.6640625" style="4" customWidth="1"/>
    <col min="44" max="44" width="12.109375" style="1" customWidth="1"/>
    <col min="45" max="45" width="8.6640625" style="1" customWidth="1"/>
    <col min="46" max="46" width="11.109375" style="4" customWidth="1"/>
    <col min="47" max="47" width="8.6640625" style="4" customWidth="1"/>
    <col min="48" max="48" width="12.109375" style="1" customWidth="1"/>
    <col min="49" max="49" width="8.6640625" style="1" customWidth="1"/>
    <col min="50" max="50" width="10.44140625" style="4" customWidth="1"/>
    <col min="51" max="51" width="8.6640625" style="4" customWidth="1"/>
    <col min="52" max="52" width="12.109375" style="1" customWidth="1"/>
    <col min="53" max="53" width="8.6640625" style="1" customWidth="1"/>
    <col min="54" max="54" width="16.109375" style="4" customWidth="1"/>
    <col min="55" max="55" width="8.6640625" style="4" customWidth="1"/>
    <col min="56" max="56" width="12.109375" style="1" customWidth="1"/>
    <col min="57" max="57" width="9.109375" style="1" customWidth="1"/>
    <col min="58" max="58" width="10.6640625" style="4" customWidth="1"/>
    <col min="59" max="59" width="8.6640625" style="4" customWidth="1"/>
    <col min="60" max="60" width="12.109375" style="1" customWidth="1"/>
    <col min="61" max="61" width="8.6640625" style="1" customWidth="1"/>
    <col min="62" max="62" width="11.109375" style="4" customWidth="1"/>
    <col min="63" max="63" width="8.6640625" style="4" customWidth="1"/>
    <col min="64" max="64" width="12.109375" style="1" customWidth="1"/>
    <col min="65" max="65" width="8.6640625" style="1" customWidth="1"/>
    <col min="66" max="66" width="11.44140625" style="4" customWidth="1"/>
    <col min="67" max="67" width="8.6640625" style="4" customWidth="1"/>
    <col min="68" max="68" width="12.109375" style="1" customWidth="1"/>
    <col min="69" max="69" width="8.6640625" style="1" customWidth="1"/>
    <col min="70" max="70" width="12" style="4" customWidth="1"/>
    <col min="71" max="71" width="8.6640625" style="4" customWidth="1"/>
    <col min="72" max="72" width="12.109375" style="1" customWidth="1"/>
    <col min="73" max="73" width="8.6640625" style="1" customWidth="1"/>
    <col min="74" max="74" width="9.109375" style="4" customWidth="1"/>
    <col min="75" max="75" width="8.6640625" style="4" customWidth="1"/>
    <col min="76" max="76" width="12.109375" style="1" customWidth="1"/>
    <col min="77" max="77" width="8.6640625" style="1" customWidth="1"/>
    <col min="78" max="78" width="9.109375" style="4" customWidth="1"/>
    <col min="79" max="79" width="8.6640625" style="4" customWidth="1"/>
    <col min="80" max="80" width="12.109375" style="1" customWidth="1"/>
    <col min="81" max="81" width="8.6640625" style="1" customWidth="1"/>
    <col min="82" max="82" width="9.109375" style="4" customWidth="1"/>
    <col min="83" max="83" width="8.6640625" style="4" customWidth="1"/>
    <col min="84" max="84" width="12.109375" style="1" customWidth="1"/>
    <col min="85" max="85" width="8.6640625" style="1" customWidth="1"/>
    <col min="86" max="86" width="9.109375" style="4" customWidth="1"/>
    <col min="87" max="89" width="2.109375" style="4" hidden="1" customWidth="1"/>
    <col min="90" max="90" width="9.6640625" style="4" customWidth="1"/>
    <col min="91" max="91" width="6.6640625" style="4" customWidth="1"/>
    <col min="92" max="92" width="9.6640625" style="4" customWidth="1"/>
    <col min="93" max="93" width="6.6640625" style="4" customWidth="1"/>
    <col min="94" max="94" width="11.109375" style="4" customWidth="1"/>
    <col min="95" max="95" width="6.6640625" style="4" customWidth="1"/>
    <col min="96" max="96" width="47.44140625" style="4" customWidth="1"/>
    <col min="97" max="97" width="7" style="4" customWidth="1"/>
    <col min="98" max="98" width="10.44140625" style="4" customWidth="1"/>
    <col min="99" max="99" width="37.109375" style="4" customWidth="1"/>
    <col min="100" max="100" width="27.44140625" style="4" customWidth="1"/>
    <col min="101" max="101" width="1.44140625" style="4" customWidth="1"/>
    <col min="102" max="105" width="5.44140625" style="4" customWidth="1"/>
    <col min="106" max="106" width="5.6640625" style="1" customWidth="1"/>
    <col min="107" max="108" width="6.6640625" style="1" customWidth="1"/>
    <col min="109" max="109" width="4.44140625" style="4" customWidth="1"/>
    <col min="110" max="110" width="6.44140625" style="1" customWidth="1"/>
    <col min="111" max="112" width="6.44140625" style="4" customWidth="1"/>
    <col min="113" max="113" width="19" style="1" customWidth="1"/>
    <col min="114" max="116" width="6" style="1" customWidth="1"/>
    <col min="117" max="117" width="4.44140625" style="4" customWidth="1"/>
    <col min="118" max="118" width="6.44140625" style="1" customWidth="1"/>
    <col min="119" max="119" width="6.44140625" style="4" customWidth="1"/>
    <col min="120" max="191" width="6" style="1" customWidth="1"/>
    <col min="192" max="192" width="7.44140625" style="1" customWidth="1"/>
    <col min="193" max="224" width="8" style="1" customWidth="1"/>
    <col min="225" max="1677" width="2.109375" style="1" customWidth="1"/>
    <col min="1678" max="1680" width="10.88671875" style="1"/>
    <col min="1681" max="1681" width="4.109375" style="1" customWidth="1"/>
    <col min="1682" max="1683" width="10.88671875" style="1"/>
    <col min="1684" max="1684" width="4.6640625" style="1" customWidth="1"/>
    <col min="1685" max="1690" width="10.88671875" style="1"/>
    <col min="1691" max="1691" width="36.109375" style="1" customWidth="1"/>
    <col min="1692" max="1692" width="10.88671875" style="1"/>
    <col min="1693" max="1693" width="45.44140625" style="1" customWidth="1"/>
    <col min="1694" max="1695" width="10.88671875" style="1"/>
    <col min="1696" max="1696" width="10.88671875" style="3"/>
    <col min="1697" max="1697" width="10.88671875" style="1"/>
    <col min="1698" max="1698" width="32.44140625" style="2" customWidth="1"/>
    <col min="1699" max="1702" width="10.88671875" style="1"/>
    <col min="1703" max="1703" width="35.44140625" style="1" customWidth="1"/>
    <col min="1704" max="1762" width="10.88671875" style="1"/>
    <col min="1763" max="1763" width="26.44140625" style="1" customWidth="1"/>
    <col min="1764" max="1766" width="10.88671875" style="1"/>
    <col min="1767" max="1767" width="17.44140625" style="1" customWidth="1"/>
    <col min="1768" max="1892" width="10.88671875" style="1"/>
    <col min="1893" max="1893" width="12" style="1" customWidth="1"/>
    <col min="1894" max="1894" width="2.6640625" style="1" customWidth="1"/>
    <col min="1895" max="1896" width="6.44140625" style="1" customWidth="1"/>
    <col min="1897" max="1897" width="5.6640625" style="1" customWidth="1"/>
    <col min="1898" max="1898" width="6.44140625" style="1" customWidth="1"/>
    <col min="1899" max="1899" width="13.6640625" style="1" customWidth="1"/>
    <col min="1900" max="1901" width="9" style="1" customWidth="1"/>
    <col min="1902" max="1902" width="2.44140625" style="1" customWidth="1"/>
    <col min="1903" max="1903" width="8.6640625" style="1" customWidth="1"/>
    <col min="1904" max="1904" width="7.44140625" style="1" customWidth="1"/>
    <col min="1905" max="1907" width="3.6640625" style="1" customWidth="1"/>
    <col min="1908" max="1908" width="3.44140625" style="1" customWidth="1"/>
    <col min="1909" max="1909" width="2.6640625" style="1" customWidth="1"/>
    <col min="1910" max="1910" width="3" style="1" customWidth="1"/>
    <col min="1911" max="1913" width="0" style="1" hidden="1" customWidth="1"/>
    <col min="1914" max="1914" width="4.44140625" style="1" customWidth="1"/>
    <col min="1915" max="1915" width="0" style="1" hidden="1" customWidth="1"/>
    <col min="1916" max="1917" width="14.6640625" style="1" customWidth="1"/>
    <col min="1918" max="1918" width="15.109375" style="1" customWidth="1"/>
    <col min="1919" max="1919" width="6.44140625" style="1" customWidth="1"/>
    <col min="1920" max="1920" width="15.109375" style="1" customWidth="1"/>
    <col min="1921" max="1921" width="4.109375" style="1" customWidth="1"/>
    <col min="1922" max="1922" width="3" style="1" customWidth="1"/>
    <col min="1923" max="1925" width="0" style="1" hidden="1" customWidth="1"/>
    <col min="1926" max="1926" width="3" style="1" customWidth="1"/>
    <col min="1927" max="1927" width="0" style="1" hidden="1" customWidth="1"/>
    <col min="1928" max="1928" width="3" style="1" customWidth="1"/>
    <col min="1929" max="1929" width="0" style="1" hidden="1" customWidth="1"/>
    <col min="1930" max="1930" width="4.44140625" style="1" customWidth="1"/>
    <col min="1931" max="1931" width="34.109375" style="1" customWidth="1"/>
    <col min="1932" max="1932" width="23.44140625" style="1" customWidth="1"/>
    <col min="1933" max="1933" width="9.109375" style="1" customWidth="1"/>
    <col min="1934" max="1934" width="19.44140625" style="1" customWidth="1"/>
    <col min="1935" max="1935" width="42.6640625" style="1" customWidth="1"/>
    <col min="1936" max="1936" width="5.6640625" style="1" customWidth="1"/>
    <col min="1937" max="1937" width="31.44140625" style="1" customWidth="1"/>
    <col min="1938" max="1938" width="16.109375" style="1" customWidth="1"/>
    <col min="1939" max="1940" width="9.109375" style="1" customWidth="1"/>
    <col min="1941" max="1941" width="11.109375" style="1" customWidth="1"/>
    <col min="1942" max="1942" width="2.109375" style="1" customWidth="1"/>
    <col min="1943" max="2148" width="10.88671875" style="1"/>
    <col min="2149" max="2149" width="12" style="1" customWidth="1"/>
    <col min="2150" max="2150" width="2.6640625" style="1" customWidth="1"/>
    <col min="2151" max="2152" width="6.44140625" style="1" customWidth="1"/>
    <col min="2153" max="2153" width="5.6640625" style="1" customWidth="1"/>
    <col min="2154" max="2154" width="6.44140625" style="1" customWidth="1"/>
    <col min="2155" max="2155" width="13.6640625" style="1" customWidth="1"/>
    <col min="2156" max="2157" width="9" style="1" customWidth="1"/>
    <col min="2158" max="2158" width="2.44140625" style="1" customWidth="1"/>
    <col min="2159" max="2159" width="8.6640625" style="1" customWidth="1"/>
    <col min="2160" max="2160" width="7.44140625" style="1" customWidth="1"/>
    <col min="2161" max="2163" width="3.6640625" style="1" customWidth="1"/>
    <col min="2164" max="2164" width="3.44140625" style="1" customWidth="1"/>
    <col min="2165" max="2165" width="2.6640625" style="1" customWidth="1"/>
    <col min="2166" max="2166" width="3" style="1" customWidth="1"/>
    <col min="2167" max="2169" width="0" style="1" hidden="1" customWidth="1"/>
    <col min="2170" max="2170" width="4.44140625" style="1" customWidth="1"/>
    <col min="2171" max="2171" width="0" style="1" hidden="1" customWidth="1"/>
    <col min="2172" max="2173" width="14.6640625" style="1" customWidth="1"/>
    <col min="2174" max="2174" width="15.109375" style="1" customWidth="1"/>
    <col min="2175" max="2175" width="6.44140625" style="1" customWidth="1"/>
    <col min="2176" max="2176" width="15.109375" style="1" customWidth="1"/>
    <col min="2177" max="2177" width="4.109375" style="1" customWidth="1"/>
    <col min="2178" max="2178" width="3" style="1" customWidth="1"/>
    <col min="2179" max="2181" width="0" style="1" hidden="1" customWidth="1"/>
    <col min="2182" max="2182" width="3" style="1" customWidth="1"/>
    <col min="2183" max="2183" width="0" style="1" hidden="1" customWidth="1"/>
    <col min="2184" max="2184" width="3" style="1" customWidth="1"/>
    <col min="2185" max="2185" width="0" style="1" hidden="1" customWidth="1"/>
    <col min="2186" max="2186" width="4.44140625" style="1" customWidth="1"/>
    <col min="2187" max="2187" width="34.109375" style="1" customWidth="1"/>
    <col min="2188" max="2188" width="23.44140625" style="1" customWidth="1"/>
    <col min="2189" max="2189" width="9.109375" style="1" customWidth="1"/>
    <col min="2190" max="2190" width="19.44140625" style="1" customWidth="1"/>
    <col min="2191" max="2191" width="42.6640625" style="1" customWidth="1"/>
    <col min="2192" max="2192" width="5.6640625" style="1" customWidth="1"/>
    <col min="2193" max="2193" width="31.44140625" style="1" customWidth="1"/>
    <col min="2194" max="2194" width="16.109375" style="1" customWidth="1"/>
    <col min="2195" max="2196" width="9.109375" style="1" customWidth="1"/>
    <col min="2197" max="2197" width="11.109375" style="1" customWidth="1"/>
    <col min="2198" max="2198" width="2.109375" style="1" customWidth="1"/>
    <col min="2199" max="2404" width="10.88671875" style="1"/>
    <col min="2405" max="2405" width="12" style="1" customWidth="1"/>
    <col min="2406" max="2406" width="2.6640625" style="1" customWidth="1"/>
    <col min="2407" max="2408" width="6.44140625" style="1" customWidth="1"/>
    <col min="2409" max="2409" width="5.6640625" style="1" customWidth="1"/>
    <col min="2410" max="2410" width="6.44140625" style="1" customWidth="1"/>
    <col min="2411" max="2411" width="13.6640625" style="1" customWidth="1"/>
    <col min="2412" max="2413" width="9" style="1" customWidth="1"/>
    <col min="2414" max="2414" width="2.44140625" style="1" customWidth="1"/>
    <col min="2415" max="2415" width="8.6640625" style="1" customWidth="1"/>
    <col min="2416" max="2416" width="7.44140625" style="1" customWidth="1"/>
    <col min="2417" max="2419" width="3.6640625" style="1" customWidth="1"/>
    <col min="2420" max="2420" width="3.44140625" style="1" customWidth="1"/>
    <col min="2421" max="2421" width="2.6640625" style="1" customWidth="1"/>
    <col min="2422" max="2422" width="3" style="1" customWidth="1"/>
    <col min="2423" max="2425" width="0" style="1" hidden="1" customWidth="1"/>
    <col min="2426" max="2426" width="4.44140625" style="1" customWidth="1"/>
    <col min="2427" max="2427" width="0" style="1" hidden="1" customWidth="1"/>
    <col min="2428" max="2429" width="14.6640625" style="1" customWidth="1"/>
    <col min="2430" max="2430" width="15.109375" style="1" customWidth="1"/>
    <col min="2431" max="2431" width="6.44140625" style="1" customWidth="1"/>
    <col min="2432" max="2432" width="15.109375" style="1" customWidth="1"/>
    <col min="2433" max="2433" width="4.109375" style="1" customWidth="1"/>
    <col min="2434" max="2434" width="3" style="1" customWidth="1"/>
    <col min="2435" max="2437" width="0" style="1" hidden="1" customWidth="1"/>
    <col min="2438" max="2438" width="3" style="1" customWidth="1"/>
    <col min="2439" max="2439" width="0" style="1" hidden="1" customWidth="1"/>
    <col min="2440" max="2440" width="3" style="1" customWidth="1"/>
    <col min="2441" max="2441" width="0" style="1" hidden="1" customWidth="1"/>
    <col min="2442" max="2442" width="4.44140625" style="1" customWidth="1"/>
    <col min="2443" max="2443" width="34.109375" style="1" customWidth="1"/>
    <col min="2444" max="2444" width="23.44140625" style="1" customWidth="1"/>
    <col min="2445" max="2445" width="9.109375" style="1" customWidth="1"/>
    <col min="2446" max="2446" width="19.44140625" style="1" customWidth="1"/>
    <col min="2447" max="2447" width="42.6640625" style="1" customWidth="1"/>
    <col min="2448" max="2448" width="5.6640625" style="1" customWidth="1"/>
    <col min="2449" max="2449" width="31.44140625" style="1" customWidth="1"/>
    <col min="2450" max="2450" width="16.109375" style="1" customWidth="1"/>
    <col min="2451" max="2452" width="9.109375" style="1" customWidth="1"/>
    <col min="2453" max="2453" width="11.109375" style="1" customWidth="1"/>
    <col min="2454" max="2454" width="2.109375" style="1" customWidth="1"/>
    <col min="2455" max="2660" width="10.88671875" style="1"/>
    <col min="2661" max="2661" width="12" style="1" customWidth="1"/>
    <col min="2662" max="2662" width="2.6640625" style="1" customWidth="1"/>
    <col min="2663" max="2664" width="6.44140625" style="1" customWidth="1"/>
    <col min="2665" max="2665" width="5.6640625" style="1" customWidth="1"/>
    <col min="2666" max="2666" width="6.44140625" style="1" customWidth="1"/>
    <col min="2667" max="2667" width="13.6640625" style="1" customWidth="1"/>
    <col min="2668" max="2669" width="9" style="1" customWidth="1"/>
    <col min="2670" max="2670" width="2.44140625" style="1" customWidth="1"/>
    <col min="2671" max="2671" width="8.6640625" style="1" customWidth="1"/>
    <col min="2672" max="2672" width="7.44140625" style="1" customWidth="1"/>
    <col min="2673" max="2675" width="3.6640625" style="1" customWidth="1"/>
    <col min="2676" max="2676" width="3.44140625" style="1" customWidth="1"/>
    <col min="2677" max="2677" width="2.6640625" style="1" customWidth="1"/>
    <col min="2678" max="2678" width="3" style="1" customWidth="1"/>
    <col min="2679" max="2681" width="0" style="1" hidden="1" customWidth="1"/>
    <col min="2682" max="2682" width="4.44140625" style="1" customWidth="1"/>
    <col min="2683" max="2683" width="0" style="1" hidden="1" customWidth="1"/>
    <col min="2684" max="2685" width="14.6640625" style="1" customWidth="1"/>
    <col min="2686" max="2686" width="15.109375" style="1" customWidth="1"/>
    <col min="2687" max="2687" width="6.44140625" style="1" customWidth="1"/>
    <col min="2688" max="2688" width="15.109375" style="1" customWidth="1"/>
    <col min="2689" max="2689" width="4.109375" style="1" customWidth="1"/>
    <col min="2690" max="2690" width="3" style="1" customWidth="1"/>
    <col min="2691" max="2693" width="0" style="1" hidden="1" customWidth="1"/>
    <col min="2694" max="2694" width="3" style="1" customWidth="1"/>
    <col min="2695" max="2695" width="0" style="1" hidden="1" customWidth="1"/>
    <col min="2696" max="2696" width="3" style="1" customWidth="1"/>
    <col min="2697" max="2697" width="0" style="1" hidden="1" customWidth="1"/>
    <col min="2698" max="2698" width="4.44140625" style="1" customWidth="1"/>
    <col min="2699" max="2699" width="34.109375" style="1" customWidth="1"/>
    <col min="2700" max="2700" width="23.44140625" style="1" customWidth="1"/>
    <col min="2701" max="2701" width="9.109375" style="1" customWidth="1"/>
    <col min="2702" max="2702" width="19.44140625" style="1" customWidth="1"/>
    <col min="2703" max="2703" width="42.6640625" style="1" customWidth="1"/>
    <col min="2704" max="2704" width="5.6640625" style="1" customWidth="1"/>
    <col min="2705" max="2705" width="31.44140625" style="1" customWidth="1"/>
    <col min="2706" max="2706" width="16.109375" style="1" customWidth="1"/>
    <col min="2707" max="2708" width="9.109375" style="1" customWidth="1"/>
    <col min="2709" max="2709" width="11.109375" style="1" customWidth="1"/>
    <col min="2710" max="2710" width="2.109375" style="1" customWidth="1"/>
    <col min="2711" max="2916" width="10.88671875" style="1"/>
    <col min="2917" max="2917" width="12" style="1" customWidth="1"/>
    <col min="2918" max="2918" width="2.6640625" style="1" customWidth="1"/>
    <col min="2919" max="2920" width="6.44140625" style="1" customWidth="1"/>
    <col min="2921" max="2921" width="5.6640625" style="1" customWidth="1"/>
    <col min="2922" max="2922" width="6.44140625" style="1" customWidth="1"/>
    <col min="2923" max="2923" width="13.6640625" style="1" customWidth="1"/>
    <col min="2924" max="2925" width="9" style="1" customWidth="1"/>
    <col min="2926" max="2926" width="2.44140625" style="1" customWidth="1"/>
    <col min="2927" max="2927" width="8.6640625" style="1" customWidth="1"/>
    <col min="2928" max="2928" width="7.44140625" style="1" customWidth="1"/>
    <col min="2929" max="2931" width="3.6640625" style="1" customWidth="1"/>
    <col min="2932" max="2932" width="3.44140625" style="1" customWidth="1"/>
    <col min="2933" max="2933" width="2.6640625" style="1" customWidth="1"/>
    <col min="2934" max="2934" width="3" style="1" customWidth="1"/>
    <col min="2935" max="2937" width="0" style="1" hidden="1" customWidth="1"/>
    <col min="2938" max="2938" width="4.44140625" style="1" customWidth="1"/>
    <col min="2939" max="2939" width="0" style="1" hidden="1" customWidth="1"/>
    <col min="2940" max="2941" width="14.6640625" style="1" customWidth="1"/>
    <col min="2942" max="2942" width="15.109375" style="1" customWidth="1"/>
    <col min="2943" max="2943" width="6.44140625" style="1" customWidth="1"/>
    <col min="2944" max="2944" width="15.109375" style="1" customWidth="1"/>
    <col min="2945" max="2945" width="4.109375" style="1" customWidth="1"/>
    <col min="2946" max="2946" width="3" style="1" customWidth="1"/>
    <col min="2947" max="2949" width="0" style="1" hidden="1" customWidth="1"/>
    <col min="2950" max="2950" width="3" style="1" customWidth="1"/>
    <col min="2951" max="2951" width="0" style="1" hidden="1" customWidth="1"/>
    <col min="2952" max="2952" width="3" style="1" customWidth="1"/>
    <col min="2953" max="2953" width="0" style="1" hidden="1" customWidth="1"/>
    <col min="2954" max="2954" width="4.44140625" style="1" customWidth="1"/>
    <col min="2955" max="2955" width="34.109375" style="1" customWidth="1"/>
    <col min="2956" max="2956" width="23.44140625" style="1" customWidth="1"/>
    <col min="2957" max="2957" width="9.109375" style="1" customWidth="1"/>
    <col min="2958" max="2958" width="19.44140625" style="1" customWidth="1"/>
    <col min="2959" max="2959" width="42.6640625" style="1" customWidth="1"/>
    <col min="2960" max="2960" width="5.6640625" style="1" customWidth="1"/>
    <col min="2961" max="2961" width="31.44140625" style="1" customWidth="1"/>
    <col min="2962" max="2962" width="16.109375" style="1" customWidth="1"/>
    <col min="2963" max="2964" width="9.109375" style="1" customWidth="1"/>
    <col min="2965" max="2965" width="11.109375" style="1" customWidth="1"/>
    <col min="2966" max="2966" width="2.109375" style="1" customWidth="1"/>
    <col min="2967" max="3172" width="10.88671875" style="1"/>
    <col min="3173" max="3173" width="12" style="1" customWidth="1"/>
    <col min="3174" max="3174" width="2.6640625" style="1" customWidth="1"/>
    <col min="3175" max="3176" width="6.44140625" style="1" customWidth="1"/>
    <col min="3177" max="3177" width="5.6640625" style="1" customWidth="1"/>
    <col min="3178" max="3178" width="6.44140625" style="1" customWidth="1"/>
    <col min="3179" max="3179" width="13.6640625" style="1" customWidth="1"/>
    <col min="3180" max="3181" width="9" style="1" customWidth="1"/>
    <col min="3182" max="3182" width="2.44140625" style="1" customWidth="1"/>
    <col min="3183" max="3183" width="8.6640625" style="1" customWidth="1"/>
    <col min="3184" max="3184" width="7.44140625" style="1" customWidth="1"/>
    <col min="3185" max="3187" width="3.6640625" style="1" customWidth="1"/>
    <col min="3188" max="3188" width="3.44140625" style="1" customWidth="1"/>
    <col min="3189" max="3189" width="2.6640625" style="1" customWidth="1"/>
    <col min="3190" max="3190" width="3" style="1" customWidth="1"/>
    <col min="3191" max="3193" width="0" style="1" hidden="1" customWidth="1"/>
    <col min="3194" max="3194" width="4.44140625" style="1" customWidth="1"/>
    <col min="3195" max="3195" width="0" style="1" hidden="1" customWidth="1"/>
    <col min="3196" max="3197" width="14.6640625" style="1" customWidth="1"/>
    <col min="3198" max="3198" width="15.109375" style="1" customWidth="1"/>
    <col min="3199" max="3199" width="6.44140625" style="1" customWidth="1"/>
    <col min="3200" max="3200" width="15.109375" style="1" customWidth="1"/>
    <col min="3201" max="3201" width="4.109375" style="1" customWidth="1"/>
    <col min="3202" max="3202" width="3" style="1" customWidth="1"/>
    <col min="3203" max="3205" width="0" style="1" hidden="1" customWidth="1"/>
    <col min="3206" max="3206" width="3" style="1" customWidth="1"/>
    <col min="3207" max="3207" width="0" style="1" hidden="1" customWidth="1"/>
    <col min="3208" max="3208" width="3" style="1" customWidth="1"/>
    <col min="3209" max="3209" width="0" style="1" hidden="1" customWidth="1"/>
    <col min="3210" max="3210" width="4.44140625" style="1" customWidth="1"/>
    <col min="3211" max="3211" width="34.109375" style="1" customWidth="1"/>
    <col min="3212" max="3212" width="23.44140625" style="1" customWidth="1"/>
    <col min="3213" max="3213" width="9.109375" style="1" customWidth="1"/>
    <col min="3214" max="3214" width="19.44140625" style="1" customWidth="1"/>
    <col min="3215" max="3215" width="42.6640625" style="1" customWidth="1"/>
    <col min="3216" max="3216" width="5.6640625" style="1" customWidth="1"/>
    <col min="3217" max="3217" width="31.44140625" style="1" customWidth="1"/>
    <col min="3218" max="3218" width="16.109375" style="1" customWidth="1"/>
    <col min="3219" max="3220" width="9.109375" style="1" customWidth="1"/>
    <col min="3221" max="3221" width="11.109375" style="1" customWidth="1"/>
    <col min="3222" max="3222" width="2.109375" style="1" customWidth="1"/>
    <col min="3223" max="3428" width="10.88671875" style="1"/>
    <col min="3429" max="3429" width="12" style="1" customWidth="1"/>
    <col min="3430" max="3430" width="2.6640625" style="1" customWidth="1"/>
    <col min="3431" max="3432" width="6.44140625" style="1" customWidth="1"/>
    <col min="3433" max="3433" width="5.6640625" style="1" customWidth="1"/>
    <col min="3434" max="3434" width="6.44140625" style="1" customWidth="1"/>
    <col min="3435" max="3435" width="13.6640625" style="1" customWidth="1"/>
    <col min="3436" max="3437" width="9" style="1" customWidth="1"/>
    <col min="3438" max="3438" width="2.44140625" style="1" customWidth="1"/>
    <col min="3439" max="3439" width="8.6640625" style="1" customWidth="1"/>
    <col min="3440" max="3440" width="7.44140625" style="1" customWidth="1"/>
    <col min="3441" max="3443" width="3.6640625" style="1" customWidth="1"/>
    <col min="3444" max="3444" width="3.44140625" style="1" customWidth="1"/>
    <col min="3445" max="3445" width="2.6640625" style="1" customWidth="1"/>
    <col min="3446" max="3446" width="3" style="1" customWidth="1"/>
    <col min="3447" max="3449" width="0" style="1" hidden="1" customWidth="1"/>
    <col min="3450" max="3450" width="4.44140625" style="1" customWidth="1"/>
    <col min="3451" max="3451" width="0" style="1" hidden="1" customWidth="1"/>
    <col min="3452" max="3453" width="14.6640625" style="1" customWidth="1"/>
    <col min="3454" max="3454" width="15.109375" style="1" customWidth="1"/>
    <col min="3455" max="3455" width="6.44140625" style="1" customWidth="1"/>
    <col min="3456" max="3456" width="15.109375" style="1" customWidth="1"/>
    <col min="3457" max="3457" width="4.109375" style="1" customWidth="1"/>
    <col min="3458" max="3458" width="3" style="1" customWidth="1"/>
    <col min="3459" max="3461" width="0" style="1" hidden="1" customWidth="1"/>
    <col min="3462" max="3462" width="3" style="1" customWidth="1"/>
    <col min="3463" max="3463" width="0" style="1" hidden="1" customWidth="1"/>
    <col min="3464" max="3464" width="3" style="1" customWidth="1"/>
    <col min="3465" max="3465" width="0" style="1" hidden="1" customWidth="1"/>
    <col min="3466" max="3466" width="4.44140625" style="1" customWidth="1"/>
    <col min="3467" max="3467" width="34.109375" style="1" customWidth="1"/>
    <col min="3468" max="3468" width="23.44140625" style="1" customWidth="1"/>
    <col min="3469" max="3469" width="9.109375" style="1" customWidth="1"/>
    <col min="3470" max="3470" width="19.44140625" style="1" customWidth="1"/>
    <col min="3471" max="3471" width="42.6640625" style="1" customWidth="1"/>
    <col min="3472" max="3472" width="5.6640625" style="1" customWidth="1"/>
    <col min="3473" max="3473" width="31.44140625" style="1" customWidth="1"/>
    <col min="3474" max="3474" width="16.109375" style="1" customWidth="1"/>
    <col min="3475" max="3476" width="9.109375" style="1" customWidth="1"/>
    <col min="3477" max="3477" width="11.109375" style="1" customWidth="1"/>
    <col min="3478" max="3478" width="2.109375" style="1" customWidth="1"/>
    <col min="3479" max="3684" width="10.88671875" style="1"/>
    <col min="3685" max="3685" width="12" style="1" customWidth="1"/>
    <col min="3686" max="3686" width="2.6640625" style="1" customWidth="1"/>
    <col min="3687" max="3688" width="6.44140625" style="1" customWidth="1"/>
    <col min="3689" max="3689" width="5.6640625" style="1" customWidth="1"/>
    <col min="3690" max="3690" width="6.44140625" style="1" customWidth="1"/>
    <col min="3691" max="3691" width="13.6640625" style="1" customWidth="1"/>
    <col min="3692" max="3693" width="9" style="1" customWidth="1"/>
    <col min="3694" max="3694" width="2.44140625" style="1" customWidth="1"/>
    <col min="3695" max="3695" width="8.6640625" style="1" customWidth="1"/>
    <col min="3696" max="3696" width="7.44140625" style="1" customWidth="1"/>
    <col min="3697" max="3699" width="3.6640625" style="1" customWidth="1"/>
    <col min="3700" max="3700" width="3.44140625" style="1" customWidth="1"/>
    <col min="3701" max="3701" width="2.6640625" style="1" customWidth="1"/>
    <col min="3702" max="3702" width="3" style="1" customWidth="1"/>
    <col min="3703" max="3705" width="0" style="1" hidden="1" customWidth="1"/>
    <col min="3706" max="3706" width="4.44140625" style="1" customWidth="1"/>
    <col min="3707" max="3707" width="0" style="1" hidden="1" customWidth="1"/>
    <col min="3708" max="3709" width="14.6640625" style="1" customWidth="1"/>
    <col min="3710" max="3710" width="15.109375" style="1" customWidth="1"/>
    <col min="3711" max="3711" width="6.44140625" style="1" customWidth="1"/>
    <col min="3712" max="3712" width="15.109375" style="1" customWidth="1"/>
    <col min="3713" max="3713" width="4.109375" style="1" customWidth="1"/>
    <col min="3714" max="3714" width="3" style="1" customWidth="1"/>
    <col min="3715" max="3717" width="0" style="1" hidden="1" customWidth="1"/>
    <col min="3718" max="3718" width="3" style="1" customWidth="1"/>
    <col min="3719" max="3719" width="0" style="1" hidden="1" customWidth="1"/>
    <col min="3720" max="3720" width="3" style="1" customWidth="1"/>
    <col min="3721" max="3721" width="0" style="1" hidden="1" customWidth="1"/>
    <col min="3722" max="3722" width="4.44140625" style="1" customWidth="1"/>
    <col min="3723" max="3723" width="34.109375" style="1" customWidth="1"/>
    <col min="3724" max="3724" width="23.44140625" style="1" customWidth="1"/>
    <col min="3725" max="3725" width="9.109375" style="1" customWidth="1"/>
    <col min="3726" max="3726" width="19.44140625" style="1" customWidth="1"/>
    <col min="3727" max="3727" width="42.6640625" style="1" customWidth="1"/>
    <col min="3728" max="3728" width="5.6640625" style="1" customWidth="1"/>
    <col min="3729" max="3729" width="31.44140625" style="1" customWidth="1"/>
    <col min="3730" max="3730" width="16.109375" style="1" customWidth="1"/>
    <col min="3731" max="3732" width="9.109375" style="1" customWidth="1"/>
    <col min="3733" max="3733" width="11.109375" style="1" customWidth="1"/>
    <col min="3734" max="3734" width="2.109375" style="1" customWidth="1"/>
    <col min="3735" max="3940" width="10.88671875" style="1"/>
    <col min="3941" max="3941" width="12" style="1" customWidth="1"/>
    <col min="3942" max="3942" width="2.6640625" style="1" customWidth="1"/>
    <col min="3943" max="3944" width="6.44140625" style="1" customWidth="1"/>
    <col min="3945" max="3945" width="5.6640625" style="1" customWidth="1"/>
    <col min="3946" max="3946" width="6.44140625" style="1" customWidth="1"/>
    <col min="3947" max="3947" width="13.6640625" style="1" customWidth="1"/>
    <col min="3948" max="3949" width="9" style="1" customWidth="1"/>
    <col min="3950" max="3950" width="2.44140625" style="1" customWidth="1"/>
    <col min="3951" max="3951" width="8.6640625" style="1" customWidth="1"/>
    <col min="3952" max="3952" width="7.44140625" style="1" customWidth="1"/>
    <col min="3953" max="3955" width="3.6640625" style="1" customWidth="1"/>
    <col min="3956" max="3956" width="3.44140625" style="1" customWidth="1"/>
    <col min="3957" max="3957" width="2.6640625" style="1" customWidth="1"/>
    <col min="3958" max="3958" width="3" style="1" customWidth="1"/>
    <col min="3959" max="3961" width="0" style="1" hidden="1" customWidth="1"/>
    <col min="3962" max="3962" width="4.44140625" style="1" customWidth="1"/>
    <col min="3963" max="3963" width="0" style="1" hidden="1" customWidth="1"/>
    <col min="3964" max="3965" width="14.6640625" style="1" customWidth="1"/>
    <col min="3966" max="3966" width="15.109375" style="1" customWidth="1"/>
    <col min="3967" max="3967" width="6.44140625" style="1" customWidth="1"/>
    <col min="3968" max="3968" width="15.109375" style="1" customWidth="1"/>
    <col min="3969" max="3969" width="4.109375" style="1" customWidth="1"/>
    <col min="3970" max="3970" width="3" style="1" customWidth="1"/>
    <col min="3971" max="3973" width="0" style="1" hidden="1" customWidth="1"/>
    <col min="3974" max="3974" width="3" style="1" customWidth="1"/>
    <col min="3975" max="3975" width="0" style="1" hidden="1" customWidth="1"/>
    <col min="3976" max="3976" width="3" style="1" customWidth="1"/>
    <col min="3977" max="3977" width="0" style="1" hidden="1" customWidth="1"/>
    <col min="3978" max="3978" width="4.44140625" style="1" customWidth="1"/>
    <col min="3979" max="3979" width="34.109375" style="1" customWidth="1"/>
    <col min="3980" max="3980" width="23.44140625" style="1" customWidth="1"/>
    <col min="3981" max="3981" width="9.109375" style="1" customWidth="1"/>
    <col min="3982" max="3982" width="19.44140625" style="1" customWidth="1"/>
    <col min="3983" max="3983" width="42.6640625" style="1" customWidth="1"/>
    <col min="3984" max="3984" width="5.6640625" style="1" customWidth="1"/>
    <col min="3985" max="3985" width="31.44140625" style="1" customWidth="1"/>
    <col min="3986" max="3986" width="16.109375" style="1" customWidth="1"/>
    <col min="3987" max="3988" width="9.109375" style="1" customWidth="1"/>
    <col min="3989" max="3989" width="11.109375" style="1" customWidth="1"/>
    <col min="3990" max="3990" width="2.109375" style="1" customWidth="1"/>
    <col min="3991" max="4196" width="10.88671875" style="1"/>
    <col min="4197" max="4197" width="12" style="1" customWidth="1"/>
    <col min="4198" max="4198" width="2.6640625" style="1" customWidth="1"/>
    <col min="4199" max="4200" width="6.44140625" style="1" customWidth="1"/>
    <col min="4201" max="4201" width="5.6640625" style="1" customWidth="1"/>
    <col min="4202" max="4202" width="6.44140625" style="1" customWidth="1"/>
    <col min="4203" max="4203" width="13.6640625" style="1" customWidth="1"/>
    <col min="4204" max="4205" width="9" style="1" customWidth="1"/>
    <col min="4206" max="4206" width="2.44140625" style="1" customWidth="1"/>
    <col min="4207" max="4207" width="8.6640625" style="1" customWidth="1"/>
    <col min="4208" max="4208" width="7.44140625" style="1" customWidth="1"/>
    <col min="4209" max="4211" width="3.6640625" style="1" customWidth="1"/>
    <col min="4212" max="4212" width="3.44140625" style="1" customWidth="1"/>
    <col min="4213" max="4213" width="2.6640625" style="1" customWidth="1"/>
    <col min="4214" max="4214" width="3" style="1" customWidth="1"/>
    <col min="4215" max="4217" width="0" style="1" hidden="1" customWidth="1"/>
    <col min="4218" max="4218" width="4.44140625" style="1" customWidth="1"/>
    <col min="4219" max="4219" width="0" style="1" hidden="1" customWidth="1"/>
    <col min="4220" max="4221" width="14.6640625" style="1" customWidth="1"/>
    <col min="4222" max="4222" width="15.109375" style="1" customWidth="1"/>
    <col min="4223" max="4223" width="6.44140625" style="1" customWidth="1"/>
    <col min="4224" max="4224" width="15.109375" style="1" customWidth="1"/>
    <col min="4225" max="4225" width="4.109375" style="1" customWidth="1"/>
    <col min="4226" max="4226" width="3" style="1" customWidth="1"/>
    <col min="4227" max="4229" width="0" style="1" hidden="1" customWidth="1"/>
    <col min="4230" max="4230" width="3" style="1" customWidth="1"/>
    <col min="4231" max="4231" width="0" style="1" hidden="1" customWidth="1"/>
    <col min="4232" max="4232" width="3" style="1" customWidth="1"/>
    <col min="4233" max="4233" width="0" style="1" hidden="1" customWidth="1"/>
    <col min="4234" max="4234" width="4.44140625" style="1" customWidth="1"/>
    <col min="4235" max="4235" width="34.109375" style="1" customWidth="1"/>
    <col min="4236" max="4236" width="23.44140625" style="1" customWidth="1"/>
    <col min="4237" max="4237" width="9.109375" style="1" customWidth="1"/>
    <col min="4238" max="4238" width="19.44140625" style="1" customWidth="1"/>
    <col min="4239" max="4239" width="42.6640625" style="1" customWidth="1"/>
    <col min="4240" max="4240" width="5.6640625" style="1" customWidth="1"/>
    <col min="4241" max="4241" width="31.44140625" style="1" customWidth="1"/>
    <col min="4242" max="4242" width="16.109375" style="1" customWidth="1"/>
    <col min="4243" max="4244" width="9.109375" style="1" customWidth="1"/>
    <col min="4245" max="4245" width="11.109375" style="1" customWidth="1"/>
    <col min="4246" max="4246" width="2.109375" style="1" customWidth="1"/>
    <col min="4247" max="4452" width="10.88671875" style="1"/>
    <col min="4453" max="4453" width="12" style="1" customWidth="1"/>
    <col min="4454" max="4454" width="2.6640625" style="1" customWidth="1"/>
    <col min="4455" max="4456" width="6.44140625" style="1" customWidth="1"/>
    <col min="4457" max="4457" width="5.6640625" style="1" customWidth="1"/>
    <col min="4458" max="4458" width="6.44140625" style="1" customWidth="1"/>
    <col min="4459" max="4459" width="13.6640625" style="1" customWidth="1"/>
    <col min="4460" max="4461" width="9" style="1" customWidth="1"/>
    <col min="4462" max="4462" width="2.44140625" style="1" customWidth="1"/>
    <col min="4463" max="4463" width="8.6640625" style="1" customWidth="1"/>
    <col min="4464" max="4464" width="7.44140625" style="1" customWidth="1"/>
    <col min="4465" max="4467" width="3.6640625" style="1" customWidth="1"/>
    <col min="4468" max="4468" width="3.44140625" style="1" customWidth="1"/>
    <col min="4469" max="4469" width="2.6640625" style="1" customWidth="1"/>
    <col min="4470" max="4470" width="3" style="1" customWidth="1"/>
    <col min="4471" max="4473" width="0" style="1" hidden="1" customWidth="1"/>
    <col min="4474" max="4474" width="4.44140625" style="1" customWidth="1"/>
    <col min="4475" max="4475" width="0" style="1" hidden="1" customWidth="1"/>
    <col min="4476" max="4477" width="14.6640625" style="1" customWidth="1"/>
    <col min="4478" max="4478" width="15.109375" style="1" customWidth="1"/>
    <col min="4479" max="4479" width="6.44140625" style="1" customWidth="1"/>
    <col min="4480" max="4480" width="15.109375" style="1" customWidth="1"/>
    <col min="4481" max="4481" width="4.109375" style="1" customWidth="1"/>
    <col min="4482" max="4482" width="3" style="1" customWidth="1"/>
    <col min="4483" max="4485" width="0" style="1" hidden="1" customWidth="1"/>
    <col min="4486" max="4486" width="3" style="1" customWidth="1"/>
    <col min="4487" max="4487" width="0" style="1" hidden="1" customWidth="1"/>
    <col min="4488" max="4488" width="3" style="1" customWidth="1"/>
    <col min="4489" max="4489" width="0" style="1" hidden="1" customWidth="1"/>
    <col min="4490" max="4490" width="4.44140625" style="1" customWidth="1"/>
    <col min="4491" max="4491" width="34.109375" style="1" customWidth="1"/>
    <col min="4492" max="4492" width="23.44140625" style="1" customWidth="1"/>
    <col min="4493" max="4493" width="9.109375" style="1" customWidth="1"/>
    <col min="4494" max="4494" width="19.44140625" style="1" customWidth="1"/>
    <col min="4495" max="4495" width="42.6640625" style="1" customWidth="1"/>
    <col min="4496" max="4496" width="5.6640625" style="1" customWidth="1"/>
    <col min="4497" max="4497" width="31.44140625" style="1" customWidth="1"/>
    <col min="4498" max="4498" width="16.109375" style="1" customWidth="1"/>
    <col min="4499" max="4500" width="9.109375" style="1" customWidth="1"/>
    <col min="4501" max="4501" width="11.109375" style="1" customWidth="1"/>
    <col min="4502" max="4502" width="2.109375" style="1" customWidth="1"/>
    <col min="4503" max="4708" width="10.88671875" style="1"/>
    <col min="4709" max="4709" width="12" style="1" customWidth="1"/>
    <col min="4710" max="4710" width="2.6640625" style="1" customWidth="1"/>
    <col min="4711" max="4712" width="6.44140625" style="1" customWidth="1"/>
    <col min="4713" max="4713" width="5.6640625" style="1" customWidth="1"/>
    <col min="4714" max="4714" width="6.44140625" style="1" customWidth="1"/>
    <col min="4715" max="4715" width="13.6640625" style="1" customWidth="1"/>
    <col min="4716" max="4717" width="9" style="1" customWidth="1"/>
    <col min="4718" max="4718" width="2.44140625" style="1" customWidth="1"/>
    <col min="4719" max="4719" width="8.6640625" style="1" customWidth="1"/>
    <col min="4720" max="4720" width="7.44140625" style="1" customWidth="1"/>
    <col min="4721" max="4723" width="3.6640625" style="1" customWidth="1"/>
    <col min="4724" max="4724" width="3.44140625" style="1" customWidth="1"/>
    <col min="4725" max="4725" width="2.6640625" style="1" customWidth="1"/>
    <col min="4726" max="4726" width="3" style="1" customWidth="1"/>
    <col min="4727" max="4729" width="0" style="1" hidden="1" customWidth="1"/>
    <col min="4730" max="4730" width="4.44140625" style="1" customWidth="1"/>
    <col min="4731" max="4731" width="0" style="1" hidden="1" customWidth="1"/>
    <col min="4732" max="4733" width="14.6640625" style="1" customWidth="1"/>
    <col min="4734" max="4734" width="15.109375" style="1" customWidth="1"/>
    <col min="4735" max="4735" width="6.44140625" style="1" customWidth="1"/>
    <col min="4736" max="4736" width="15.109375" style="1" customWidth="1"/>
    <col min="4737" max="4737" width="4.109375" style="1" customWidth="1"/>
    <col min="4738" max="4738" width="3" style="1" customWidth="1"/>
    <col min="4739" max="4741" width="0" style="1" hidden="1" customWidth="1"/>
    <col min="4742" max="4742" width="3" style="1" customWidth="1"/>
    <col min="4743" max="4743" width="0" style="1" hidden="1" customWidth="1"/>
    <col min="4744" max="4744" width="3" style="1" customWidth="1"/>
    <col min="4745" max="4745" width="0" style="1" hidden="1" customWidth="1"/>
    <col min="4746" max="4746" width="4.44140625" style="1" customWidth="1"/>
    <col min="4747" max="4747" width="34.109375" style="1" customWidth="1"/>
    <col min="4748" max="4748" width="23.44140625" style="1" customWidth="1"/>
    <col min="4749" max="4749" width="9.109375" style="1" customWidth="1"/>
    <col min="4750" max="4750" width="19.44140625" style="1" customWidth="1"/>
    <col min="4751" max="4751" width="42.6640625" style="1" customWidth="1"/>
    <col min="4752" max="4752" width="5.6640625" style="1" customWidth="1"/>
    <col min="4753" max="4753" width="31.44140625" style="1" customWidth="1"/>
    <col min="4754" max="4754" width="16.109375" style="1" customWidth="1"/>
    <col min="4755" max="4756" width="9.109375" style="1" customWidth="1"/>
    <col min="4757" max="4757" width="11.109375" style="1" customWidth="1"/>
    <col min="4758" max="4758" width="2.109375" style="1" customWidth="1"/>
    <col min="4759" max="4964" width="10.88671875" style="1"/>
    <col min="4965" max="4965" width="12" style="1" customWidth="1"/>
    <col min="4966" max="4966" width="2.6640625" style="1" customWidth="1"/>
    <col min="4967" max="4968" width="6.44140625" style="1" customWidth="1"/>
    <col min="4969" max="4969" width="5.6640625" style="1" customWidth="1"/>
    <col min="4970" max="4970" width="6.44140625" style="1" customWidth="1"/>
    <col min="4971" max="4971" width="13.6640625" style="1" customWidth="1"/>
    <col min="4972" max="4973" width="9" style="1" customWidth="1"/>
    <col min="4974" max="4974" width="2.44140625" style="1" customWidth="1"/>
    <col min="4975" max="4975" width="8.6640625" style="1" customWidth="1"/>
    <col min="4976" max="4976" width="7.44140625" style="1" customWidth="1"/>
    <col min="4977" max="4979" width="3.6640625" style="1" customWidth="1"/>
    <col min="4980" max="4980" width="3.44140625" style="1" customWidth="1"/>
    <col min="4981" max="4981" width="2.6640625" style="1" customWidth="1"/>
    <col min="4982" max="4982" width="3" style="1" customWidth="1"/>
    <col min="4983" max="4985" width="0" style="1" hidden="1" customWidth="1"/>
    <col min="4986" max="4986" width="4.44140625" style="1" customWidth="1"/>
    <col min="4987" max="4987" width="0" style="1" hidden="1" customWidth="1"/>
    <col min="4988" max="4989" width="14.6640625" style="1" customWidth="1"/>
    <col min="4990" max="4990" width="15.109375" style="1" customWidth="1"/>
    <col min="4991" max="4991" width="6.44140625" style="1" customWidth="1"/>
    <col min="4992" max="4992" width="15.109375" style="1" customWidth="1"/>
    <col min="4993" max="4993" width="4.109375" style="1" customWidth="1"/>
    <col min="4994" max="4994" width="3" style="1" customWidth="1"/>
    <col min="4995" max="4997" width="0" style="1" hidden="1" customWidth="1"/>
    <col min="4998" max="4998" width="3" style="1" customWidth="1"/>
    <col min="4999" max="4999" width="0" style="1" hidden="1" customWidth="1"/>
    <col min="5000" max="5000" width="3" style="1" customWidth="1"/>
    <col min="5001" max="5001" width="0" style="1" hidden="1" customWidth="1"/>
    <col min="5002" max="5002" width="4.44140625" style="1" customWidth="1"/>
    <col min="5003" max="5003" width="34.109375" style="1" customWidth="1"/>
    <col min="5004" max="5004" width="23.44140625" style="1" customWidth="1"/>
    <col min="5005" max="5005" width="9.109375" style="1" customWidth="1"/>
    <col min="5006" max="5006" width="19.44140625" style="1" customWidth="1"/>
    <col min="5007" max="5007" width="42.6640625" style="1" customWidth="1"/>
    <col min="5008" max="5008" width="5.6640625" style="1" customWidth="1"/>
    <col min="5009" max="5009" width="31.44140625" style="1" customWidth="1"/>
    <col min="5010" max="5010" width="16.109375" style="1" customWidth="1"/>
    <col min="5011" max="5012" width="9.109375" style="1" customWidth="1"/>
    <col min="5013" max="5013" width="11.109375" style="1" customWidth="1"/>
    <col min="5014" max="5014" width="2.109375" style="1" customWidth="1"/>
    <col min="5015" max="5220" width="10.88671875" style="1"/>
    <col min="5221" max="5221" width="12" style="1" customWidth="1"/>
    <col min="5222" max="5222" width="2.6640625" style="1" customWidth="1"/>
    <col min="5223" max="5224" width="6.44140625" style="1" customWidth="1"/>
    <col min="5225" max="5225" width="5.6640625" style="1" customWidth="1"/>
    <col min="5226" max="5226" width="6.44140625" style="1" customWidth="1"/>
    <col min="5227" max="5227" width="13.6640625" style="1" customWidth="1"/>
    <col min="5228" max="5229" width="9" style="1" customWidth="1"/>
    <col min="5230" max="5230" width="2.44140625" style="1" customWidth="1"/>
    <col min="5231" max="5231" width="8.6640625" style="1" customWidth="1"/>
    <col min="5232" max="5232" width="7.44140625" style="1" customWidth="1"/>
    <col min="5233" max="5235" width="3.6640625" style="1" customWidth="1"/>
    <col min="5236" max="5236" width="3.44140625" style="1" customWidth="1"/>
    <col min="5237" max="5237" width="2.6640625" style="1" customWidth="1"/>
    <col min="5238" max="5238" width="3" style="1" customWidth="1"/>
    <col min="5239" max="5241" width="0" style="1" hidden="1" customWidth="1"/>
    <col min="5242" max="5242" width="4.44140625" style="1" customWidth="1"/>
    <col min="5243" max="5243" width="0" style="1" hidden="1" customWidth="1"/>
    <col min="5244" max="5245" width="14.6640625" style="1" customWidth="1"/>
    <col min="5246" max="5246" width="15.109375" style="1" customWidth="1"/>
    <col min="5247" max="5247" width="6.44140625" style="1" customWidth="1"/>
    <col min="5248" max="5248" width="15.109375" style="1" customWidth="1"/>
    <col min="5249" max="5249" width="4.109375" style="1" customWidth="1"/>
    <col min="5250" max="5250" width="3" style="1" customWidth="1"/>
    <col min="5251" max="5253" width="0" style="1" hidden="1" customWidth="1"/>
    <col min="5254" max="5254" width="3" style="1" customWidth="1"/>
    <col min="5255" max="5255" width="0" style="1" hidden="1" customWidth="1"/>
    <col min="5256" max="5256" width="3" style="1" customWidth="1"/>
    <col min="5257" max="5257" width="0" style="1" hidden="1" customWidth="1"/>
    <col min="5258" max="5258" width="4.44140625" style="1" customWidth="1"/>
    <col min="5259" max="5259" width="34.109375" style="1" customWidth="1"/>
    <col min="5260" max="5260" width="23.44140625" style="1" customWidth="1"/>
    <col min="5261" max="5261" width="9.109375" style="1" customWidth="1"/>
    <col min="5262" max="5262" width="19.44140625" style="1" customWidth="1"/>
    <col min="5263" max="5263" width="42.6640625" style="1" customWidth="1"/>
    <col min="5264" max="5264" width="5.6640625" style="1" customWidth="1"/>
    <col min="5265" max="5265" width="31.44140625" style="1" customWidth="1"/>
    <col min="5266" max="5266" width="16.109375" style="1" customWidth="1"/>
    <col min="5267" max="5268" width="9.109375" style="1" customWidth="1"/>
    <col min="5269" max="5269" width="11.109375" style="1" customWidth="1"/>
    <col min="5270" max="5270" width="2.109375" style="1" customWidth="1"/>
    <col min="5271" max="5476" width="10.88671875" style="1"/>
    <col min="5477" max="5477" width="12" style="1" customWidth="1"/>
    <col min="5478" max="5478" width="2.6640625" style="1" customWidth="1"/>
    <col min="5479" max="5480" width="6.44140625" style="1" customWidth="1"/>
    <col min="5481" max="5481" width="5.6640625" style="1" customWidth="1"/>
    <col min="5482" max="5482" width="6.44140625" style="1" customWidth="1"/>
    <col min="5483" max="5483" width="13.6640625" style="1" customWidth="1"/>
    <col min="5484" max="5485" width="9" style="1" customWidth="1"/>
    <col min="5486" max="5486" width="2.44140625" style="1" customWidth="1"/>
    <col min="5487" max="5487" width="8.6640625" style="1" customWidth="1"/>
    <col min="5488" max="5488" width="7.44140625" style="1" customWidth="1"/>
    <col min="5489" max="5491" width="3.6640625" style="1" customWidth="1"/>
    <col min="5492" max="5492" width="3.44140625" style="1" customWidth="1"/>
    <col min="5493" max="5493" width="2.6640625" style="1" customWidth="1"/>
    <col min="5494" max="5494" width="3" style="1" customWidth="1"/>
    <col min="5495" max="5497" width="0" style="1" hidden="1" customWidth="1"/>
    <col min="5498" max="5498" width="4.44140625" style="1" customWidth="1"/>
    <col min="5499" max="5499" width="0" style="1" hidden="1" customWidth="1"/>
    <col min="5500" max="5501" width="14.6640625" style="1" customWidth="1"/>
    <col min="5502" max="5502" width="15.109375" style="1" customWidth="1"/>
    <col min="5503" max="5503" width="6.44140625" style="1" customWidth="1"/>
    <col min="5504" max="5504" width="15.109375" style="1" customWidth="1"/>
    <col min="5505" max="5505" width="4.109375" style="1" customWidth="1"/>
    <col min="5506" max="5506" width="3" style="1" customWidth="1"/>
    <col min="5507" max="5509" width="0" style="1" hidden="1" customWidth="1"/>
    <col min="5510" max="5510" width="3" style="1" customWidth="1"/>
    <col min="5511" max="5511" width="0" style="1" hidden="1" customWidth="1"/>
    <col min="5512" max="5512" width="3" style="1" customWidth="1"/>
    <col min="5513" max="5513" width="0" style="1" hidden="1" customWidth="1"/>
    <col min="5514" max="5514" width="4.44140625" style="1" customWidth="1"/>
    <col min="5515" max="5515" width="34.109375" style="1" customWidth="1"/>
    <col min="5516" max="5516" width="23.44140625" style="1" customWidth="1"/>
    <col min="5517" max="5517" width="9.109375" style="1" customWidth="1"/>
    <col min="5518" max="5518" width="19.44140625" style="1" customWidth="1"/>
    <col min="5519" max="5519" width="42.6640625" style="1" customWidth="1"/>
    <col min="5520" max="5520" width="5.6640625" style="1" customWidth="1"/>
    <col min="5521" max="5521" width="31.44140625" style="1" customWidth="1"/>
    <col min="5522" max="5522" width="16.109375" style="1" customWidth="1"/>
    <col min="5523" max="5524" width="9.109375" style="1" customWidth="1"/>
    <col min="5525" max="5525" width="11.109375" style="1" customWidth="1"/>
    <col min="5526" max="5526" width="2.109375" style="1" customWidth="1"/>
    <col min="5527" max="5732" width="10.88671875" style="1"/>
    <col min="5733" max="5733" width="12" style="1" customWidth="1"/>
    <col min="5734" max="5734" width="2.6640625" style="1" customWidth="1"/>
    <col min="5735" max="5736" width="6.44140625" style="1" customWidth="1"/>
    <col min="5737" max="5737" width="5.6640625" style="1" customWidth="1"/>
    <col min="5738" max="5738" width="6.44140625" style="1" customWidth="1"/>
    <col min="5739" max="5739" width="13.6640625" style="1" customWidth="1"/>
    <col min="5740" max="5741" width="9" style="1" customWidth="1"/>
    <col min="5742" max="5742" width="2.44140625" style="1" customWidth="1"/>
    <col min="5743" max="5743" width="8.6640625" style="1" customWidth="1"/>
    <col min="5744" max="5744" width="7.44140625" style="1" customWidth="1"/>
    <col min="5745" max="5747" width="3.6640625" style="1" customWidth="1"/>
    <col min="5748" max="5748" width="3.44140625" style="1" customWidth="1"/>
    <col min="5749" max="5749" width="2.6640625" style="1" customWidth="1"/>
    <col min="5750" max="5750" width="3" style="1" customWidth="1"/>
    <col min="5751" max="5753" width="0" style="1" hidden="1" customWidth="1"/>
    <col min="5754" max="5754" width="4.44140625" style="1" customWidth="1"/>
    <col min="5755" max="5755" width="0" style="1" hidden="1" customWidth="1"/>
    <col min="5756" max="5757" width="14.6640625" style="1" customWidth="1"/>
    <col min="5758" max="5758" width="15.109375" style="1" customWidth="1"/>
    <col min="5759" max="5759" width="6.44140625" style="1" customWidth="1"/>
    <col min="5760" max="5760" width="15.109375" style="1" customWidth="1"/>
    <col min="5761" max="5761" width="4.109375" style="1" customWidth="1"/>
    <col min="5762" max="5762" width="3" style="1" customWidth="1"/>
    <col min="5763" max="5765" width="0" style="1" hidden="1" customWidth="1"/>
    <col min="5766" max="5766" width="3" style="1" customWidth="1"/>
    <col min="5767" max="5767" width="0" style="1" hidden="1" customWidth="1"/>
    <col min="5768" max="5768" width="3" style="1" customWidth="1"/>
    <col min="5769" max="5769" width="0" style="1" hidden="1" customWidth="1"/>
    <col min="5770" max="5770" width="4.44140625" style="1" customWidth="1"/>
    <col min="5771" max="5771" width="34.109375" style="1" customWidth="1"/>
    <col min="5772" max="5772" width="23.44140625" style="1" customWidth="1"/>
    <col min="5773" max="5773" width="9.109375" style="1" customWidth="1"/>
    <col min="5774" max="5774" width="19.44140625" style="1" customWidth="1"/>
    <col min="5775" max="5775" width="42.6640625" style="1" customWidth="1"/>
    <col min="5776" max="5776" width="5.6640625" style="1" customWidth="1"/>
    <col min="5777" max="5777" width="31.44140625" style="1" customWidth="1"/>
    <col min="5778" max="5778" width="16.109375" style="1" customWidth="1"/>
    <col min="5779" max="5780" width="9.109375" style="1" customWidth="1"/>
    <col min="5781" max="5781" width="11.109375" style="1" customWidth="1"/>
    <col min="5782" max="5782" width="2.109375" style="1" customWidth="1"/>
    <col min="5783" max="5988" width="10.88671875" style="1"/>
    <col min="5989" max="5989" width="12" style="1" customWidth="1"/>
    <col min="5990" max="5990" width="2.6640625" style="1" customWidth="1"/>
    <col min="5991" max="5992" width="6.44140625" style="1" customWidth="1"/>
    <col min="5993" max="5993" width="5.6640625" style="1" customWidth="1"/>
    <col min="5994" max="5994" width="6.44140625" style="1" customWidth="1"/>
    <col min="5995" max="5995" width="13.6640625" style="1" customWidth="1"/>
    <col min="5996" max="5997" width="9" style="1" customWidth="1"/>
    <col min="5998" max="5998" width="2.44140625" style="1" customWidth="1"/>
    <col min="5999" max="5999" width="8.6640625" style="1" customWidth="1"/>
    <col min="6000" max="6000" width="7.44140625" style="1" customWidth="1"/>
    <col min="6001" max="6003" width="3.6640625" style="1" customWidth="1"/>
    <col min="6004" max="6004" width="3.44140625" style="1" customWidth="1"/>
    <col min="6005" max="6005" width="2.6640625" style="1" customWidth="1"/>
    <col min="6006" max="6006" width="3" style="1" customWidth="1"/>
    <col min="6007" max="6009" width="0" style="1" hidden="1" customWidth="1"/>
    <col min="6010" max="6010" width="4.44140625" style="1" customWidth="1"/>
    <col min="6011" max="6011" width="0" style="1" hidden="1" customWidth="1"/>
    <col min="6012" max="6013" width="14.6640625" style="1" customWidth="1"/>
    <col min="6014" max="6014" width="15.109375" style="1" customWidth="1"/>
    <col min="6015" max="6015" width="6.44140625" style="1" customWidth="1"/>
    <col min="6016" max="6016" width="15.109375" style="1" customWidth="1"/>
    <col min="6017" max="6017" width="4.109375" style="1" customWidth="1"/>
    <col min="6018" max="6018" width="3" style="1" customWidth="1"/>
    <col min="6019" max="6021" width="0" style="1" hidden="1" customWidth="1"/>
    <col min="6022" max="6022" width="3" style="1" customWidth="1"/>
    <col min="6023" max="6023" width="0" style="1" hidden="1" customWidth="1"/>
    <col min="6024" max="6024" width="3" style="1" customWidth="1"/>
    <col min="6025" max="6025" width="0" style="1" hidden="1" customWidth="1"/>
    <col min="6026" max="6026" width="4.44140625" style="1" customWidth="1"/>
    <col min="6027" max="6027" width="34.109375" style="1" customWidth="1"/>
    <col min="6028" max="6028" width="23.44140625" style="1" customWidth="1"/>
    <col min="6029" max="6029" width="9.109375" style="1" customWidth="1"/>
    <col min="6030" max="6030" width="19.44140625" style="1" customWidth="1"/>
    <col min="6031" max="6031" width="42.6640625" style="1" customWidth="1"/>
    <col min="6032" max="6032" width="5.6640625" style="1" customWidth="1"/>
    <col min="6033" max="6033" width="31.44140625" style="1" customWidth="1"/>
    <col min="6034" max="6034" width="16.109375" style="1" customWidth="1"/>
    <col min="6035" max="6036" width="9.109375" style="1" customWidth="1"/>
    <col min="6037" max="6037" width="11.109375" style="1" customWidth="1"/>
    <col min="6038" max="6038" width="2.109375" style="1" customWidth="1"/>
    <col min="6039" max="6244" width="10.88671875" style="1"/>
    <col min="6245" max="6245" width="12" style="1" customWidth="1"/>
    <col min="6246" max="6246" width="2.6640625" style="1" customWidth="1"/>
    <col min="6247" max="6248" width="6.44140625" style="1" customWidth="1"/>
    <col min="6249" max="6249" width="5.6640625" style="1" customWidth="1"/>
    <col min="6250" max="6250" width="6.44140625" style="1" customWidth="1"/>
    <col min="6251" max="6251" width="13.6640625" style="1" customWidth="1"/>
    <col min="6252" max="6253" width="9" style="1" customWidth="1"/>
    <col min="6254" max="6254" width="2.44140625" style="1" customWidth="1"/>
    <col min="6255" max="6255" width="8.6640625" style="1" customWidth="1"/>
    <col min="6256" max="6256" width="7.44140625" style="1" customWidth="1"/>
    <col min="6257" max="6259" width="3.6640625" style="1" customWidth="1"/>
    <col min="6260" max="6260" width="3.44140625" style="1" customWidth="1"/>
    <col min="6261" max="6261" width="2.6640625" style="1" customWidth="1"/>
    <col min="6262" max="6262" width="3" style="1" customWidth="1"/>
    <col min="6263" max="6265" width="0" style="1" hidden="1" customWidth="1"/>
    <col min="6266" max="6266" width="4.44140625" style="1" customWidth="1"/>
    <col min="6267" max="6267" width="0" style="1" hidden="1" customWidth="1"/>
    <col min="6268" max="6269" width="14.6640625" style="1" customWidth="1"/>
    <col min="6270" max="6270" width="15.109375" style="1" customWidth="1"/>
    <col min="6271" max="6271" width="6.44140625" style="1" customWidth="1"/>
    <col min="6272" max="6272" width="15.109375" style="1" customWidth="1"/>
    <col min="6273" max="6273" width="4.109375" style="1" customWidth="1"/>
    <col min="6274" max="6274" width="3" style="1" customWidth="1"/>
    <col min="6275" max="6277" width="0" style="1" hidden="1" customWidth="1"/>
    <col min="6278" max="6278" width="3" style="1" customWidth="1"/>
    <col min="6279" max="6279" width="0" style="1" hidden="1" customWidth="1"/>
    <col min="6280" max="6280" width="3" style="1" customWidth="1"/>
    <col min="6281" max="6281" width="0" style="1" hidden="1" customWidth="1"/>
    <col min="6282" max="6282" width="4.44140625" style="1" customWidth="1"/>
    <col min="6283" max="6283" width="34.109375" style="1" customWidth="1"/>
    <col min="6284" max="6284" width="23.44140625" style="1" customWidth="1"/>
    <col min="6285" max="6285" width="9.109375" style="1" customWidth="1"/>
    <col min="6286" max="6286" width="19.44140625" style="1" customWidth="1"/>
    <col min="6287" max="6287" width="42.6640625" style="1" customWidth="1"/>
    <col min="6288" max="6288" width="5.6640625" style="1" customWidth="1"/>
    <col min="6289" max="6289" width="31.44140625" style="1" customWidth="1"/>
    <col min="6290" max="6290" width="16.109375" style="1" customWidth="1"/>
    <col min="6291" max="6292" width="9.109375" style="1" customWidth="1"/>
    <col min="6293" max="6293" width="11.109375" style="1" customWidth="1"/>
    <col min="6294" max="6294" width="2.109375" style="1" customWidth="1"/>
    <col min="6295" max="6500" width="10.88671875" style="1"/>
    <col min="6501" max="6501" width="12" style="1" customWidth="1"/>
    <col min="6502" max="6502" width="2.6640625" style="1" customWidth="1"/>
    <col min="6503" max="6504" width="6.44140625" style="1" customWidth="1"/>
    <col min="6505" max="6505" width="5.6640625" style="1" customWidth="1"/>
    <col min="6506" max="6506" width="6.44140625" style="1" customWidth="1"/>
    <col min="6507" max="6507" width="13.6640625" style="1" customWidth="1"/>
    <col min="6508" max="6509" width="9" style="1" customWidth="1"/>
    <col min="6510" max="6510" width="2.44140625" style="1" customWidth="1"/>
    <col min="6511" max="6511" width="8.6640625" style="1" customWidth="1"/>
    <col min="6512" max="6512" width="7.44140625" style="1" customWidth="1"/>
    <col min="6513" max="6515" width="3.6640625" style="1" customWidth="1"/>
    <col min="6516" max="6516" width="3.44140625" style="1" customWidth="1"/>
    <col min="6517" max="6517" width="2.6640625" style="1" customWidth="1"/>
    <col min="6518" max="6518" width="3" style="1" customWidth="1"/>
    <col min="6519" max="6521" width="0" style="1" hidden="1" customWidth="1"/>
    <col min="6522" max="6522" width="4.44140625" style="1" customWidth="1"/>
    <col min="6523" max="6523" width="0" style="1" hidden="1" customWidth="1"/>
    <col min="6524" max="6525" width="14.6640625" style="1" customWidth="1"/>
    <col min="6526" max="6526" width="15.109375" style="1" customWidth="1"/>
    <col min="6527" max="6527" width="6.44140625" style="1" customWidth="1"/>
    <col min="6528" max="6528" width="15.109375" style="1" customWidth="1"/>
    <col min="6529" max="6529" width="4.109375" style="1" customWidth="1"/>
    <col min="6530" max="6530" width="3" style="1" customWidth="1"/>
    <col min="6531" max="6533" width="0" style="1" hidden="1" customWidth="1"/>
    <col min="6534" max="6534" width="3" style="1" customWidth="1"/>
    <col min="6535" max="6535" width="0" style="1" hidden="1" customWidth="1"/>
    <col min="6536" max="6536" width="3" style="1" customWidth="1"/>
    <col min="6537" max="6537" width="0" style="1" hidden="1" customWidth="1"/>
    <col min="6538" max="6538" width="4.44140625" style="1" customWidth="1"/>
    <col min="6539" max="6539" width="34.109375" style="1" customWidth="1"/>
    <col min="6540" max="6540" width="23.44140625" style="1" customWidth="1"/>
    <col min="6541" max="6541" width="9.109375" style="1" customWidth="1"/>
    <col min="6542" max="6542" width="19.44140625" style="1" customWidth="1"/>
    <col min="6543" max="6543" width="42.6640625" style="1" customWidth="1"/>
    <col min="6544" max="6544" width="5.6640625" style="1" customWidth="1"/>
    <col min="6545" max="6545" width="31.44140625" style="1" customWidth="1"/>
    <col min="6546" max="6546" width="16.109375" style="1" customWidth="1"/>
    <col min="6547" max="6548" width="9.109375" style="1" customWidth="1"/>
    <col min="6549" max="6549" width="11.109375" style="1" customWidth="1"/>
    <col min="6550" max="6550" width="2.109375" style="1" customWidth="1"/>
    <col min="6551" max="6756" width="10.88671875" style="1"/>
    <col min="6757" max="6757" width="12" style="1" customWidth="1"/>
    <col min="6758" max="6758" width="2.6640625" style="1" customWidth="1"/>
    <col min="6759" max="6760" width="6.44140625" style="1" customWidth="1"/>
    <col min="6761" max="6761" width="5.6640625" style="1" customWidth="1"/>
    <col min="6762" max="6762" width="6.44140625" style="1" customWidth="1"/>
    <col min="6763" max="6763" width="13.6640625" style="1" customWidth="1"/>
    <col min="6764" max="6765" width="9" style="1" customWidth="1"/>
    <col min="6766" max="6766" width="2.44140625" style="1" customWidth="1"/>
    <col min="6767" max="6767" width="8.6640625" style="1" customWidth="1"/>
    <col min="6768" max="6768" width="7.44140625" style="1" customWidth="1"/>
    <col min="6769" max="6771" width="3.6640625" style="1" customWidth="1"/>
    <col min="6772" max="6772" width="3.44140625" style="1" customWidth="1"/>
    <col min="6773" max="6773" width="2.6640625" style="1" customWidth="1"/>
    <col min="6774" max="6774" width="3" style="1" customWidth="1"/>
    <col min="6775" max="6777" width="0" style="1" hidden="1" customWidth="1"/>
    <col min="6778" max="6778" width="4.44140625" style="1" customWidth="1"/>
    <col min="6779" max="6779" width="0" style="1" hidden="1" customWidth="1"/>
    <col min="6780" max="6781" width="14.6640625" style="1" customWidth="1"/>
    <col min="6782" max="6782" width="15.109375" style="1" customWidth="1"/>
    <col min="6783" max="6783" width="6.44140625" style="1" customWidth="1"/>
    <col min="6784" max="6784" width="15.109375" style="1" customWidth="1"/>
    <col min="6785" max="6785" width="4.109375" style="1" customWidth="1"/>
    <col min="6786" max="6786" width="3" style="1" customWidth="1"/>
    <col min="6787" max="6789" width="0" style="1" hidden="1" customWidth="1"/>
    <col min="6790" max="6790" width="3" style="1" customWidth="1"/>
    <col min="6791" max="6791" width="0" style="1" hidden="1" customWidth="1"/>
    <col min="6792" max="6792" width="3" style="1" customWidth="1"/>
    <col min="6793" max="6793" width="0" style="1" hidden="1" customWidth="1"/>
    <col min="6794" max="6794" width="4.44140625" style="1" customWidth="1"/>
    <col min="6795" max="6795" width="34.109375" style="1" customWidth="1"/>
    <col min="6796" max="6796" width="23.44140625" style="1" customWidth="1"/>
    <col min="6797" max="6797" width="9.109375" style="1" customWidth="1"/>
    <col min="6798" max="6798" width="19.44140625" style="1" customWidth="1"/>
    <col min="6799" max="6799" width="42.6640625" style="1" customWidth="1"/>
    <col min="6800" max="6800" width="5.6640625" style="1" customWidth="1"/>
    <col min="6801" max="6801" width="31.44140625" style="1" customWidth="1"/>
    <col min="6802" max="6802" width="16.109375" style="1" customWidth="1"/>
    <col min="6803" max="6804" width="9.109375" style="1" customWidth="1"/>
    <col min="6805" max="6805" width="11.109375" style="1" customWidth="1"/>
    <col min="6806" max="6806" width="2.109375" style="1" customWidth="1"/>
    <col min="6807" max="7012" width="10.88671875" style="1"/>
    <col min="7013" max="7013" width="12" style="1" customWidth="1"/>
    <col min="7014" max="7014" width="2.6640625" style="1" customWidth="1"/>
    <col min="7015" max="7016" width="6.44140625" style="1" customWidth="1"/>
    <col min="7017" max="7017" width="5.6640625" style="1" customWidth="1"/>
    <col min="7018" max="7018" width="6.44140625" style="1" customWidth="1"/>
    <col min="7019" max="7019" width="13.6640625" style="1" customWidth="1"/>
    <col min="7020" max="7021" width="9" style="1" customWidth="1"/>
    <col min="7022" max="7022" width="2.44140625" style="1" customWidth="1"/>
    <col min="7023" max="7023" width="8.6640625" style="1" customWidth="1"/>
    <col min="7024" max="7024" width="7.44140625" style="1" customWidth="1"/>
    <col min="7025" max="7027" width="3.6640625" style="1" customWidth="1"/>
    <col min="7028" max="7028" width="3.44140625" style="1" customWidth="1"/>
    <col min="7029" max="7029" width="2.6640625" style="1" customWidth="1"/>
    <col min="7030" max="7030" width="3" style="1" customWidth="1"/>
    <col min="7031" max="7033" width="0" style="1" hidden="1" customWidth="1"/>
    <col min="7034" max="7034" width="4.44140625" style="1" customWidth="1"/>
    <col min="7035" max="7035" width="0" style="1" hidden="1" customWidth="1"/>
    <col min="7036" max="7037" width="14.6640625" style="1" customWidth="1"/>
    <col min="7038" max="7038" width="15.109375" style="1" customWidth="1"/>
    <col min="7039" max="7039" width="6.44140625" style="1" customWidth="1"/>
    <col min="7040" max="7040" width="15.109375" style="1" customWidth="1"/>
    <col min="7041" max="7041" width="4.109375" style="1" customWidth="1"/>
    <col min="7042" max="7042" width="3" style="1" customWidth="1"/>
    <col min="7043" max="7045" width="0" style="1" hidden="1" customWidth="1"/>
    <col min="7046" max="7046" width="3" style="1" customWidth="1"/>
    <col min="7047" max="7047" width="0" style="1" hidden="1" customWidth="1"/>
    <col min="7048" max="7048" width="3" style="1" customWidth="1"/>
    <col min="7049" max="7049" width="0" style="1" hidden="1" customWidth="1"/>
    <col min="7050" max="7050" width="4.44140625" style="1" customWidth="1"/>
    <col min="7051" max="7051" width="34.109375" style="1" customWidth="1"/>
    <col min="7052" max="7052" width="23.44140625" style="1" customWidth="1"/>
    <col min="7053" max="7053" width="9.109375" style="1" customWidth="1"/>
    <col min="7054" max="7054" width="19.44140625" style="1" customWidth="1"/>
    <col min="7055" max="7055" width="42.6640625" style="1" customWidth="1"/>
    <col min="7056" max="7056" width="5.6640625" style="1" customWidth="1"/>
    <col min="7057" max="7057" width="31.44140625" style="1" customWidth="1"/>
    <col min="7058" max="7058" width="16.109375" style="1" customWidth="1"/>
    <col min="7059" max="7060" width="9.109375" style="1" customWidth="1"/>
    <col min="7061" max="7061" width="11.109375" style="1" customWidth="1"/>
    <col min="7062" max="7062" width="2.109375" style="1" customWidth="1"/>
    <col min="7063" max="7268" width="10.88671875" style="1"/>
    <col min="7269" max="7269" width="12" style="1" customWidth="1"/>
    <col min="7270" max="7270" width="2.6640625" style="1" customWidth="1"/>
    <col min="7271" max="7272" width="6.44140625" style="1" customWidth="1"/>
    <col min="7273" max="7273" width="5.6640625" style="1" customWidth="1"/>
    <col min="7274" max="7274" width="6.44140625" style="1" customWidth="1"/>
    <col min="7275" max="7275" width="13.6640625" style="1" customWidth="1"/>
    <col min="7276" max="7277" width="9" style="1" customWidth="1"/>
    <col min="7278" max="7278" width="2.44140625" style="1" customWidth="1"/>
    <col min="7279" max="7279" width="8.6640625" style="1" customWidth="1"/>
    <col min="7280" max="7280" width="7.44140625" style="1" customWidth="1"/>
    <col min="7281" max="7283" width="3.6640625" style="1" customWidth="1"/>
    <col min="7284" max="7284" width="3.44140625" style="1" customWidth="1"/>
    <col min="7285" max="7285" width="2.6640625" style="1" customWidth="1"/>
    <col min="7286" max="7286" width="3" style="1" customWidth="1"/>
    <col min="7287" max="7289" width="0" style="1" hidden="1" customWidth="1"/>
    <col min="7290" max="7290" width="4.44140625" style="1" customWidth="1"/>
    <col min="7291" max="7291" width="0" style="1" hidden="1" customWidth="1"/>
    <col min="7292" max="7293" width="14.6640625" style="1" customWidth="1"/>
    <col min="7294" max="7294" width="15.109375" style="1" customWidth="1"/>
    <col min="7295" max="7295" width="6.44140625" style="1" customWidth="1"/>
    <col min="7296" max="7296" width="15.109375" style="1" customWidth="1"/>
    <col min="7297" max="7297" width="4.109375" style="1" customWidth="1"/>
    <col min="7298" max="7298" width="3" style="1" customWidth="1"/>
    <col min="7299" max="7301" width="0" style="1" hidden="1" customWidth="1"/>
    <col min="7302" max="7302" width="3" style="1" customWidth="1"/>
    <col min="7303" max="7303" width="0" style="1" hidden="1" customWidth="1"/>
    <col min="7304" max="7304" width="3" style="1" customWidth="1"/>
    <col min="7305" max="7305" width="0" style="1" hidden="1" customWidth="1"/>
    <col min="7306" max="7306" width="4.44140625" style="1" customWidth="1"/>
    <col min="7307" max="7307" width="34.109375" style="1" customWidth="1"/>
    <col min="7308" max="7308" width="23.44140625" style="1" customWidth="1"/>
    <col min="7309" max="7309" width="9.109375" style="1" customWidth="1"/>
    <col min="7310" max="7310" width="19.44140625" style="1" customWidth="1"/>
    <col min="7311" max="7311" width="42.6640625" style="1" customWidth="1"/>
    <col min="7312" max="7312" width="5.6640625" style="1" customWidth="1"/>
    <col min="7313" max="7313" width="31.44140625" style="1" customWidth="1"/>
    <col min="7314" max="7314" width="16.109375" style="1" customWidth="1"/>
    <col min="7315" max="7316" width="9.109375" style="1" customWidth="1"/>
    <col min="7317" max="7317" width="11.109375" style="1" customWidth="1"/>
    <col min="7318" max="7318" width="2.109375" style="1" customWidth="1"/>
    <col min="7319" max="7524" width="10.88671875" style="1"/>
    <col min="7525" max="7525" width="12" style="1" customWidth="1"/>
    <col min="7526" max="7526" width="2.6640625" style="1" customWidth="1"/>
    <col min="7527" max="7528" width="6.44140625" style="1" customWidth="1"/>
    <col min="7529" max="7529" width="5.6640625" style="1" customWidth="1"/>
    <col min="7530" max="7530" width="6.44140625" style="1" customWidth="1"/>
    <col min="7531" max="7531" width="13.6640625" style="1" customWidth="1"/>
    <col min="7532" max="7533" width="9" style="1" customWidth="1"/>
    <col min="7534" max="7534" width="2.44140625" style="1" customWidth="1"/>
    <col min="7535" max="7535" width="8.6640625" style="1" customWidth="1"/>
    <col min="7536" max="7536" width="7.44140625" style="1" customWidth="1"/>
    <col min="7537" max="7539" width="3.6640625" style="1" customWidth="1"/>
    <col min="7540" max="7540" width="3.44140625" style="1" customWidth="1"/>
    <col min="7541" max="7541" width="2.6640625" style="1" customWidth="1"/>
    <col min="7542" max="7542" width="3" style="1" customWidth="1"/>
    <col min="7543" max="7545" width="0" style="1" hidden="1" customWidth="1"/>
    <col min="7546" max="7546" width="4.44140625" style="1" customWidth="1"/>
    <col min="7547" max="7547" width="0" style="1" hidden="1" customWidth="1"/>
    <col min="7548" max="7549" width="14.6640625" style="1" customWidth="1"/>
    <col min="7550" max="7550" width="15.109375" style="1" customWidth="1"/>
    <col min="7551" max="7551" width="6.44140625" style="1" customWidth="1"/>
    <col min="7552" max="7552" width="15.109375" style="1" customWidth="1"/>
    <col min="7553" max="7553" width="4.109375" style="1" customWidth="1"/>
    <col min="7554" max="7554" width="3" style="1" customWidth="1"/>
    <col min="7555" max="7557" width="0" style="1" hidden="1" customWidth="1"/>
    <col min="7558" max="7558" width="3" style="1" customWidth="1"/>
    <col min="7559" max="7559" width="0" style="1" hidden="1" customWidth="1"/>
    <col min="7560" max="7560" width="3" style="1" customWidth="1"/>
    <col min="7561" max="7561" width="0" style="1" hidden="1" customWidth="1"/>
    <col min="7562" max="7562" width="4.44140625" style="1" customWidth="1"/>
    <col min="7563" max="7563" width="34.109375" style="1" customWidth="1"/>
    <col min="7564" max="7564" width="23.44140625" style="1" customWidth="1"/>
    <col min="7565" max="7565" width="9.109375" style="1" customWidth="1"/>
    <col min="7566" max="7566" width="19.44140625" style="1" customWidth="1"/>
    <col min="7567" max="7567" width="42.6640625" style="1" customWidth="1"/>
    <col min="7568" max="7568" width="5.6640625" style="1" customWidth="1"/>
    <col min="7569" max="7569" width="31.44140625" style="1" customWidth="1"/>
    <col min="7570" max="7570" width="16.109375" style="1" customWidth="1"/>
    <col min="7571" max="7572" width="9.109375" style="1" customWidth="1"/>
    <col min="7573" max="7573" width="11.109375" style="1" customWidth="1"/>
    <col min="7574" max="7574" width="2.109375" style="1" customWidth="1"/>
    <col min="7575" max="7780" width="10.88671875" style="1"/>
    <col min="7781" max="7781" width="12" style="1" customWidth="1"/>
    <col min="7782" max="7782" width="2.6640625" style="1" customWidth="1"/>
    <col min="7783" max="7784" width="6.44140625" style="1" customWidth="1"/>
    <col min="7785" max="7785" width="5.6640625" style="1" customWidth="1"/>
    <col min="7786" max="7786" width="6.44140625" style="1" customWidth="1"/>
    <col min="7787" max="7787" width="13.6640625" style="1" customWidth="1"/>
    <col min="7788" max="7789" width="9" style="1" customWidth="1"/>
    <col min="7790" max="7790" width="2.44140625" style="1" customWidth="1"/>
    <col min="7791" max="7791" width="8.6640625" style="1" customWidth="1"/>
    <col min="7792" max="7792" width="7.44140625" style="1" customWidth="1"/>
    <col min="7793" max="7795" width="3.6640625" style="1" customWidth="1"/>
    <col min="7796" max="7796" width="3.44140625" style="1" customWidth="1"/>
    <col min="7797" max="7797" width="2.6640625" style="1" customWidth="1"/>
    <col min="7798" max="7798" width="3" style="1" customWidth="1"/>
    <col min="7799" max="7801" width="0" style="1" hidden="1" customWidth="1"/>
    <col min="7802" max="7802" width="4.44140625" style="1" customWidth="1"/>
    <col min="7803" max="7803" width="0" style="1" hidden="1" customWidth="1"/>
    <col min="7804" max="7805" width="14.6640625" style="1" customWidth="1"/>
    <col min="7806" max="7806" width="15.109375" style="1" customWidth="1"/>
    <col min="7807" max="7807" width="6.44140625" style="1" customWidth="1"/>
    <col min="7808" max="7808" width="15.109375" style="1" customWidth="1"/>
    <col min="7809" max="7809" width="4.109375" style="1" customWidth="1"/>
    <col min="7810" max="7810" width="3" style="1" customWidth="1"/>
    <col min="7811" max="7813" width="0" style="1" hidden="1" customWidth="1"/>
    <col min="7814" max="7814" width="3" style="1" customWidth="1"/>
    <col min="7815" max="7815" width="0" style="1" hidden="1" customWidth="1"/>
    <col min="7816" max="7816" width="3" style="1" customWidth="1"/>
    <col min="7817" max="7817" width="0" style="1" hidden="1" customWidth="1"/>
    <col min="7818" max="7818" width="4.44140625" style="1" customWidth="1"/>
    <col min="7819" max="7819" width="34.109375" style="1" customWidth="1"/>
    <col min="7820" max="7820" width="23.44140625" style="1" customWidth="1"/>
    <col min="7821" max="7821" width="9.109375" style="1" customWidth="1"/>
    <col min="7822" max="7822" width="19.44140625" style="1" customWidth="1"/>
    <col min="7823" max="7823" width="42.6640625" style="1" customWidth="1"/>
    <col min="7824" max="7824" width="5.6640625" style="1" customWidth="1"/>
    <col min="7825" max="7825" width="31.44140625" style="1" customWidth="1"/>
    <col min="7826" max="7826" width="16.109375" style="1" customWidth="1"/>
    <col min="7827" max="7828" width="9.109375" style="1" customWidth="1"/>
    <col min="7829" max="7829" width="11.109375" style="1" customWidth="1"/>
    <col min="7830" max="7830" width="2.109375" style="1" customWidth="1"/>
    <col min="7831" max="8036" width="10.88671875" style="1"/>
    <col min="8037" max="8037" width="12" style="1" customWidth="1"/>
    <col min="8038" max="8038" width="2.6640625" style="1" customWidth="1"/>
    <col min="8039" max="8040" width="6.44140625" style="1" customWidth="1"/>
    <col min="8041" max="8041" width="5.6640625" style="1" customWidth="1"/>
    <col min="8042" max="8042" width="6.44140625" style="1" customWidth="1"/>
    <col min="8043" max="8043" width="13.6640625" style="1" customWidth="1"/>
    <col min="8044" max="8045" width="9" style="1" customWidth="1"/>
    <col min="8046" max="8046" width="2.44140625" style="1" customWidth="1"/>
    <col min="8047" max="8047" width="8.6640625" style="1" customWidth="1"/>
    <col min="8048" max="8048" width="7.44140625" style="1" customWidth="1"/>
    <col min="8049" max="8051" width="3.6640625" style="1" customWidth="1"/>
    <col min="8052" max="8052" width="3.44140625" style="1" customWidth="1"/>
    <col min="8053" max="8053" width="2.6640625" style="1" customWidth="1"/>
    <col min="8054" max="8054" width="3" style="1" customWidth="1"/>
    <col min="8055" max="8057" width="0" style="1" hidden="1" customWidth="1"/>
    <col min="8058" max="8058" width="4.44140625" style="1" customWidth="1"/>
    <col min="8059" max="8059" width="0" style="1" hidden="1" customWidth="1"/>
    <col min="8060" max="8061" width="14.6640625" style="1" customWidth="1"/>
    <col min="8062" max="8062" width="15.109375" style="1" customWidth="1"/>
    <col min="8063" max="8063" width="6.44140625" style="1" customWidth="1"/>
    <col min="8064" max="8064" width="15.109375" style="1" customWidth="1"/>
    <col min="8065" max="8065" width="4.109375" style="1" customWidth="1"/>
    <col min="8066" max="8066" width="3" style="1" customWidth="1"/>
    <col min="8067" max="8069" width="0" style="1" hidden="1" customWidth="1"/>
    <col min="8070" max="8070" width="3" style="1" customWidth="1"/>
    <col min="8071" max="8071" width="0" style="1" hidden="1" customWidth="1"/>
    <col min="8072" max="8072" width="3" style="1" customWidth="1"/>
    <col min="8073" max="8073" width="0" style="1" hidden="1" customWidth="1"/>
    <col min="8074" max="8074" width="4.44140625" style="1" customWidth="1"/>
    <col min="8075" max="8075" width="34.109375" style="1" customWidth="1"/>
    <col min="8076" max="8076" width="23.44140625" style="1" customWidth="1"/>
    <col min="8077" max="8077" width="9.109375" style="1" customWidth="1"/>
    <col min="8078" max="8078" width="19.44140625" style="1" customWidth="1"/>
    <col min="8079" max="8079" width="42.6640625" style="1" customWidth="1"/>
    <col min="8080" max="8080" width="5.6640625" style="1" customWidth="1"/>
    <col min="8081" max="8081" width="31.44140625" style="1" customWidth="1"/>
    <col min="8082" max="8082" width="16.109375" style="1" customWidth="1"/>
    <col min="8083" max="8084" width="9.109375" style="1" customWidth="1"/>
    <col min="8085" max="8085" width="11.109375" style="1" customWidth="1"/>
    <col min="8086" max="8086" width="2.109375" style="1" customWidth="1"/>
    <col min="8087" max="8292" width="10.88671875" style="1"/>
    <col min="8293" max="8293" width="12" style="1" customWidth="1"/>
    <col min="8294" max="8294" width="2.6640625" style="1" customWidth="1"/>
    <col min="8295" max="8296" width="6.44140625" style="1" customWidth="1"/>
    <col min="8297" max="8297" width="5.6640625" style="1" customWidth="1"/>
    <col min="8298" max="8298" width="6.44140625" style="1" customWidth="1"/>
    <col min="8299" max="8299" width="13.6640625" style="1" customWidth="1"/>
    <col min="8300" max="8301" width="9" style="1" customWidth="1"/>
    <col min="8302" max="8302" width="2.44140625" style="1" customWidth="1"/>
    <col min="8303" max="8303" width="8.6640625" style="1" customWidth="1"/>
    <col min="8304" max="8304" width="7.44140625" style="1" customWidth="1"/>
    <col min="8305" max="8307" width="3.6640625" style="1" customWidth="1"/>
    <col min="8308" max="8308" width="3.44140625" style="1" customWidth="1"/>
    <col min="8309" max="8309" width="2.6640625" style="1" customWidth="1"/>
    <col min="8310" max="8310" width="3" style="1" customWidth="1"/>
    <col min="8311" max="8313" width="0" style="1" hidden="1" customWidth="1"/>
    <col min="8314" max="8314" width="4.44140625" style="1" customWidth="1"/>
    <col min="8315" max="8315" width="0" style="1" hidden="1" customWidth="1"/>
    <col min="8316" max="8317" width="14.6640625" style="1" customWidth="1"/>
    <col min="8318" max="8318" width="15.109375" style="1" customWidth="1"/>
    <col min="8319" max="8319" width="6.44140625" style="1" customWidth="1"/>
    <col min="8320" max="8320" width="15.109375" style="1" customWidth="1"/>
    <col min="8321" max="8321" width="4.109375" style="1" customWidth="1"/>
    <col min="8322" max="8322" width="3" style="1" customWidth="1"/>
    <col min="8323" max="8325" width="0" style="1" hidden="1" customWidth="1"/>
    <col min="8326" max="8326" width="3" style="1" customWidth="1"/>
    <col min="8327" max="8327" width="0" style="1" hidden="1" customWidth="1"/>
    <col min="8328" max="8328" width="3" style="1" customWidth="1"/>
    <col min="8329" max="8329" width="0" style="1" hidden="1" customWidth="1"/>
    <col min="8330" max="8330" width="4.44140625" style="1" customWidth="1"/>
    <col min="8331" max="8331" width="34.109375" style="1" customWidth="1"/>
    <col min="8332" max="8332" width="23.44140625" style="1" customWidth="1"/>
    <col min="8333" max="8333" width="9.109375" style="1" customWidth="1"/>
    <col min="8334" max="8334" width="19.44140625" style="1" customWidth="1"/>
    <col min="8335" max="8335" width="42.6640625" style="1" customWidth="1"/>
    <col min="8336" max="8336" width="5.6640625" style="1" customWidth="1"/>
    <col min="8337" max="8337" width="31.44140625" style="1" customWidth="1"/>
    <col min="8338" max="8338" width="16.109375" style="1" customWidth="1"/>
    <col min="8339" max="8340" width="9.109375" style="1" customWidth="1"/>
    <col min="8341" max="8341" width="11.109375" style="1" customWidth="1"/>
    <col min="8342" max="8342" width="2.109375" style="1" customWidth="1"/>
    <col min="8343" max="8548" width="10.88671875" style="1"/>
    <col min="8549" max="8549" width="12" style="1" customWidth="1"/>
    <col min="8550" max="8550" width="2.6640625" style="1" customWidth="1"/>
    <col min="8551" max="8552" width="6.44140625" style="1" customWidth="1"/>
    <col min="8553" max="8553" width="5.6640625" style="1" customWidth="1"/>
    <col min="8554" max="8554" width="6.44140625" style="1" customWidth="1"/>
    <col min="8555" max="8555" width="13.6640625" style="1" customWidth="1"/>
    <col min="8556" max="8557" width="9" style="1" customWidth="1"/>
    <col min="8558" max="8558" width="2.44140625" style="1" customWidth="1"/>
    <col min="8559" max="8559" width="8.6640625" style="1" customWidth="1"/>
    <col min="8560" max="8560" width="7.44140625" style="1" customWidth="1"/>
    <col min="8561" max="8563" width="3.6640625" style="1" customWidth="1"/>
    <col min="8564" max="8564" width="3.44140625" style="1" customWidth="1"/>
    <col min="8565" max="8565" width="2.6640625" style="1" customWidth="1"/>
    <col min="8566" max="8566" width="3" style="1" customWidth="1"/>
    <col min="8567" max="8569" width="0" style="1" hidden="1" customWidth="1"/>
    <col min="8570" max="8570" width="4.44140625" style="1" customWidth="1"/>
    <col min="8571" max="8571" width="0" style="1" hidden="1" customWidth="1"/>
    <col min="8572" max="8573" width="14.6640625" style="1" customWidth="1"/>
    <col min="8574" max="8574" width="15.109375" style="1" customWidth="1"/>
    <col min="8575" max="8575" width="6.44140625" style="1" customWidth="1"/>
    <col min="8576" max="8576" width="15.109375" style="1" customWidth="1"/>
    <col min="8577" max="8577" width="4.109375" style="1" customWidth="1"/>
    <col min="8578" max="8578" width="3" style="1" customWidth="1"/>
    <col min="8579" max="8581" width="0" style="1" hidden="1" customWidth="1"/>
    <col min="8582" max="8582" width="3" style="1" customWidth="1"/>
    <col min="8583" max="8583" width="0" style="1" hidden="1" customWidth="1"/>
    <col min="8584" max="8584" width="3" style="1" customWidth="1"/>
    <col min="8585" max="8585" width="0" style="1" hidden="1" customWidth="1"/>
    <col min="8586" max="8586" width="4.44140625" style="1" customWidth="1"/>
    <col min="8587" max="8587" width="34.109375" style="1" customWidth="1"/>
    <col min="8588" max="8588" width="23.44140625" style="1" customWidth="1"/>
    <col min="8589" max="8589" width="9.109375" style="1" customWidth="1"/>
    <col min="8590" max="8590" width="19.44140625" style="1" customWidth="1"/>
    <col min="8591" max="8591" width="42.6640625" style="1" customWidth="1"/>
    <col min="8592" max="8592" width="5.6640625" style="1" customWidth="1"/>
    <col min="8593" max="8593" width="31.44140625" style="1" customWidth="1"/>
    <col min="8594" max="8594" width="16.109375" style="1" customWidth="1"/>
    <col min="8595" max="8596" width="9.109375" style="1" customWidth="1"/>
    <col min="8597" max="8597" width="11.109375" style="1" customWidth="1"/>
    <col min="8598" max="8598" width="2.109375" style="1" customWidth="1"/>
    <col min="8599" max="8804" width="10.88671875" style="1"/>
    <col min="8805" max="8805" width="12" style="1" customWidth="1"/>
    <col min="8806" max="8806" width="2.6640625" style="1" customWidth="1"/>
    <col min="8807" max="8808" width="6.44140625" style="1" customWidth="1"/>
    <col min="8809" max="8809" width="5.6640625" style="1" customWidth="1"/>
    <col min="8810" max="8810" width="6.44140625" style="1" customWidth="1"/>
    <col min="8811" max="8811" width="13.6640625" style="1" customWidth="1"/>
    <col min="8812" max="8813" width="9" style="1" customWidth="1"/>
    <col min="8814" max="8814" width="2.44140625" style="1" customWidth="1"/>
    <col min="8815" max="8815" width="8.6640625" style="1" customWidth="1"/>
    <col min="8816" max="8816" width="7.44140625" style="1" customWidth="1"/>
    <col min="8817" max="8819" width="3.6640625" style="1" customWidth="1"/>
    <col min="8820" max="8820" width="3.44140625" style="1" customWidth="1"/>
    <col min="8821" max="8821" width="2.6640625" style="1" customWidth="1"/>
    <col min="8822" max="8822" width="3" style="1" customWidth="1"/>
    <col min="8823" max="8825" width="0" style="1" hidden="1" customWidth="1"/>
    <col min="8826" max="8826" width="4.44140625" style="1" customWidth="1"/>
    <col min="8827" max="8827" width="0" style="1" hidden="1" customWidth="1"/>
    <col min="8828" max="8829" width="14.6640625" style="1" customWidth="1"/>
    <col min="8830" max="8830" width="15.109375" style="1" customWidth="1"/>
    <col min="8831" max="8831" width="6.44140625" style="1" customWidth="1"/>
    <col min="8832" max="8832" width="15.109375" style="1" customWidth="1"/>
    <col min="8833" max="8833" width="4.109375" style="1" customWidth="1"/>
    <col min="8834" max="8834" width="3" style="1" customWidth="1"/>
    <col min="8835" max="8837" width="0" style="1" hidden="1" customWidth="1"/>
    <col min="8838" max="8838" width="3" style="1" customWidth="1"/>
    <col min="8839" max="8839" width="0" style="1" hidden="1" customWidth="1"/>
    <col min="8840" max="8840" width="3" style="1" customWidth="1"/>
    <col min="8841" max="8841" width="0" style="1" hidden="1" customWidth="1"/>
    <col min="8842" max="8842" width="4.44140625" style="1" customWidth="1"/>
    <col min="8843" max="8843" width="34.109375" style="1" customWidth="1"/>
    <col min="8844" max="8844" width="23.44140625" style="1" customWidth="1"/>
    <col min="8845" max="8845" width="9.109375" style="1" customWidth="1"/>
    <col min="8846" max="8846" width="19.44140625" style="1" customWidth="1"/>
    <col min="8847" max="8847" width="42.6640625" style="1" customWidth="1"/>
    <col min="8848" max="8848" width="5.6640625" style="1" customWidth="1"/>
    <col min="8849" max="8849" width="31.44140625" style="1" customWidth="1"/>
    <col min="8850" max="8850" width="16.109375" style="1" customWidth="1"/>
    <col min="8851" max="8852" width="9.109375" style="1" customWidth="1"/>
    <col min="8853" max="8853" width="11.109375" style="1" customWidth="1"/>
    <col min="8854" max="8854" width="2.109375" style="1" customWidth="1"/>
    <col min="8855" max="9060" width="10.88671875" style="1"/>
    <col min="9061" max="9061" width="12" style="1" customWidth="1"/>
    <col min="9062" max="9062" width="2.6640625" style="1" customWidth="1"/>
    <col min="9063" max="9064" width="6.44140625" style="1" customWidth="1"/>
    <col min="9065" max="9065" width="5.6640625" style="1" customWidth="1"/>
    <col min="9066" max="9066" width="6.44140625" style="1" customWidth="1"/>
    <col min="9067" max="9067" width="13.6640625" style="1" customWidth="1"/>
    <col min="9068" max="9069" width="9" style="1" customWidth="1"/>
    <col min="9070" max="9070" width="2.44140625" style="1" customWidth="1"/>
    <col min="9071" max="9071" width="8.6640625" style="1" customWidth="1"/>
    <col min="9072" max="9072" width="7.44140625" style="1" customWidth="1"/>
    <col min="9073" max="9075" width="3.6640625" style="1" customWidth="1"/>
    <col min="9076" max="9076" width="3.44140625" style="1" customWidth="1"/>
    <col min="9077" max="9077" width="2.6640625" style="1" customWidth="1"/>
    <col min="9078" max="9078" width="3" style="1" customWidth="1"/>
    <col min="9079" max="9081" width="0" style="1" hidden="1" customWidth="1"/>
    <col min="9082" max="9082" width="4.44140625" style="1" customWidth="1"/>
    <col min="9083" max="9083" width="0" style="1" hidden="1" customWidth="1"/>
    <col min="9084" max="9085" width="14.6640625" style="1" customWidth="1"/>
    <col min="9086" max="9086" width="15.109375" style="1" customWidth="1"/>
    <col min="9087" max="9087" width="6.44140625" style="1" customWidth="1"/>
    <col min="9088" max="9088" width="15.109375" style="1" customWidth="1"/>
    <col min="9089" max="9089" width="4.109375" style="1" customWidth="1"/>
    <col min="9090" max="9090" width="3" style="1" customWidth="1"/>
    <col min="9091" max="9093" width="0" style="1" hidden="1" customWidth="1"/>
    <col min="9094" max="9094" width="3" style="1" customWidth="1"/>
    <col min="9095" max="9095" width="0" style="1" hidden="1" customWidth="1"/>
    <col min="9096" max="9096" width="3" style="1" customWidth="1"/>
    <col min="9097" max="9097" width="0" style="1" hidden="1" customWidth="1"/>
    <col min="9098" max="9098" width="4.44140625" style="1" customWidth="1"/>
    <col min="9099" max="9099" width="34.109375" style="1" customWidth="1"/>
    <col min="9100" max="9100" width="23.44140625" style="1" customWidth="1"/>
    <col min="9101" max="9101" width="9.109375" style="1" customWidth="1"/>
    <col min="9102" max="9102" width="19.44140625" style="1" customWidth="1"/>
    <col min="9103" max="9103" width="42.6640625" style="1" customWidth="1"/>
    <col min="9104" max="9104" width="5.6640625" style="1" customWidth="1"/>
    <col min="9105" max="9105" width="31.44140625" style="1" customWidth="1"/>
    <col min="9106" max="9106" width="16.109375" style="1" customWidth="1"/>
    <col min="9107" max="9108" width="9.109375" style="1" customWidth="1"/>
    <col min="9109" max="9109" width="11.109375" style="1" customWidth="1"/>
    <col min="9110" max="9110" width="2.109375" style="1" customWidth="1"/>
    <col min="9111" max="9316" width="10.88671875" style="1"/>
    <col min="9317" max="9317" width="12" style="1" customWidth="1"/>
    <col min="9318" max="9318" width="2.6640625" style="1" customWidth="1"/>
    <col min="9319" max="9320" width="6.44140625" style="1" customWidth="1"/>
    <col min="9321" max="9321" width="5.6640625" style="1" customWidth="1"/>
    <col min="9322" max="9322" width="6.44140625" style="1" customWidth="1"/>
    <col min="9323" max="9323" width="13.6640625" style="1" customWidth="1"/>
    <col min="9324" max="9325" width="9" style="1" customWidth="1"/>
    <col min="9326" max="9326" width="2.44140625" style="1" customWidth="1"/>
    <col min="9327" max="9327" width="8.6640625" style="1" customWidth="1"/>
    <col min="9328" max="9328" width="7.44140625" style="1" customWidth="1"/>
    <col min="9329" max="9331" width="3.6640625" style="1" customWidth="1"/>
    <col min="9332" max="9332" width="3.44140625" style="1" customWidth="1"/>
    <col min="9333" max="9333" width="2.6640625" style="1" customWidth="1"/>
    <col min="9334" max="9334" width="3" style="1" customWidth="1"/>
    <col min="9335" max="9337" width="0" style="1" hidden="1" customWidth="1"/>
    <col min="9338" max="9338" width="4.44140625" style="1" customWidth="1"/>
    <col min="9339" max="9339" width="0" style="1" hidden="1" customWidth="1"/>
    <col min="9340" max="9341" width="14.6640625" style="1" customWidth="1"/>
    <col min="9342" max="9342" width="15.109375" style="1" customWidth="1"/>
    <col min="9343" max="9343" width="6.44140625" style="1" customWidth="1"/>
    <col min="9344" max="9344" width="15.109375" style="1" customWidth="1"/>
    <col min="9345" max="9345" width="4.109375" style="1" customWidth="1"/>
    <col min="9346" max="9346" width="3" style="1" customWidth="1"/>
    <col min="9347" max="9349" width="0" style="1" hidden="1" customWidth="1"/>
    <col min="9350" max="9350" width="3" style="1" customWidth="1"/>
    <col min="9351" max="9351" width="0" style="1" hidden="1" customWidth="1"/>
    <col min="9352" max="9352" width="3" style="1" customWidth="1"/>
    <col min="9353" max="9353" width="0" style="1" hidden="1" customWidth="1"/>
    <col min="9354" max="9354" width="4.44140625" style="1" customWidth="1"/>
    <col min="9355" max="9355" width="34.109375" style="1" customWidth="1"/>
    <col min="9356" max="9356" width="23.44140625" style="1" customWidth="1"/>
    <col min="9357" max="9357" width="9.109375" style="1" customWidth="1"/>
    <col min="9358" max="9358" width="19.44140625" style="1" customWidth="1"/>
    <col min="9359" max="9359" width="42.6640625" style="1" customWidth="1"/>
    <col min="9360" max="9360" width="5.6640625" style="1" customWidth="1"/>
    <col min="9361" max="9361" width="31.44140625" style="1" customWidth="1"/>
    <col min="9362" max="9362" width="16.109375" style="1" customWidth="1"/>
    <col min="9363" max="9364" width="9.109375" style="1" customWidth="1"/>
    <col min="9365" max="9365" width="11.109375" style="1" customWidth="1"/>
    <col min="9366" max="9366" width="2.109375" style="1" customWidth="1"/>
    <col min="9367" max="9572" width="10.88671875" style="1"/>
    <col min="9573" max="9573" width="12" style="1" customWidth="1"/>
    <col min="9574" max="9574" width="2.6640625" style="1" customWidth="1"/>
    <col min="9575" max="9576" width="6.44140625" style="1" customWidth="1"/>
    <col min="9577" max="9577" width="5.6640625" style="1" customWidth="1"/>
    <col min="9578" max="9578" width="6.44140625" style="1" customWidth="1"/>
    <col min="9579" max="9579" width="13.6640625" style="1" customWidth="1"/>
    <col min="9580" max="9581" width="9" style="1" customWidth="1"/>
    <col min="9582" max="9582" width="2.44140625" style="1" customWidth="1"/>
    <col min="9583" max="9583" width="8.6640625" style="1" customWidth="1"/>
    <col min="9584" max="9584" width="7.44140625" style="1" customWidth="1"/>
    <col min="9585" max="9587" width="3.6640625" style="1" customWidth="1"/>
    <col min="9588" max="9588" width="3.44140625" style="1" customWidth="1"/>
    <col min="9589" max="9589" width="2.6640625" style="1" customWidth="1"/>
    <col min="9590" max="9590" width="3" style="1" customWidth="1"/>
    <col min="9591" max="9593" width="0" style="1" hidden="1" customWidth="1"/>
    <col min="9594" max="9594" width="4.44140625" style="1" customWidth="1"/>
    <col min="9595" max="9595" width="0" style="1" hidden="1" customWidth="1"/>
    <col min="9596" max="9597" width="14.6640625" style="1" customWidth="1"/>
    <col min="9598" max="9598" width="15.109375" style="1" customWidth="1"/>
    <col min="9599" max="9599" width="6.44140625" style="1" customWidth="1"/>
    <col min="9600" max="9600" width="15.109375" style="1" customWidth="1"/>
    <col min="9601" max="9601" width="4.109375" style="1" customWidth="1"/>
    <col min="9602" max="9602" width="3" style="1" customWidth="1"/>
    <col min="9603" max="9605" width="0" style="1" hidden="1" customWidth="1"/>
    <col min="9606" max="9606" width="3" style="1" customWidth="1"/>
    <col min="9607" max="9607" width="0" style="1" hidden="1" customWidth="1"/>
    <col min="9608" max="9608" width="3" style="1" customWidth="1"/>
    <col min="9609" max="9609" width="0" style="1" hidden="1" customWidth="1"/>
    <col min="9610" max="9610" width="4.44140625" style="1" customWidth="1"/>
    <col min="9611" max="9611" width="34.109375" style="1" customWidth="1"/>
    <col min="9612" max="9612" width="23.44140625" style="1" customWidth="1"/>
    <col min="9613" max="9613" width="9.109375" style="1" customWidth="1"/>
    <col min="9614" max="9614" width="19.44140625" style="1" customWidth="1"/>
    <col min="9615" max="9615" width="42.6640625" style="1" customWidth="1"/>
    <col min="9616" max="9616" width="5.6640625" style="1" customWidth="1"/>
    <col min="9617" max="9617" width="31.44140625" style="1" customWidth="1"/>
    <col min="9618" max="9618" width="16.109375" style="1" customWidth="1"/>
    <col min="9619" max="9620" width="9.109375" style="1" customWidth="1"/>
    <col min="9621" max="9621" width="11.109375" style="1" customWidth="1"/>
    <col min="9622" max="9622" width="2.109375" style="1" customWidth="1"/>
    <col min="9623" max="9828" width="10.88671875" style="1"/>
    <col min="9829" max="9829" width="12" style="1" customWidth="1"/>
    <col min="9830" max="9830" width="2.6640625" style="1" customWidth="1"/>
    <col min="9831" max="9832" width="6.44140625" style="1" customWidth="1"/>
    <col min="9833" max="9833" width="5.6640625" style="1" customWidth="1"/>
    <col min="9834" max="9834" width="6.44140625" style="1" customWidth="1"/>
    <col min="9835" max="9835" width="13.6640625" style="1" customWidth="1"/>
    <col min="9836" max="9837" width="9" style="1" customWidth="1"/>
    <col min="9838" max="9838" width="2.44140625" style="1" customWidth="1"/>
    <col min="9839" max="9839" width="8.6640625" style="1" customWidth="1"/>
    <col min="9840" max="9840" width="7.44140625" style="1" customWidth="1"/>
    <col min="9841" max="9843" width="3.6640625" style="1" customWidth="1"/>
    <col min="9844" max="9844" width="3.44140625" style="1" customWidth="1"/>
    <col min="9845" max="9845" width="2.6640625" style="1" customWidth="1"/>
    <col min="9846" max="9846" width="3" style="1" customWidth="1"/>
    <col min="9847" max="9849" width="0" style="1" hidden="1" customWidth="1"/>
    <col min="9850" max="9850" width="4.44140625" style="1" customWidth="1"/>
    <col min="9851" max="9851" width="0" style="1" hidden="1" customWidth="1"/>
    <col min="9852" max="9853" width="14.6640625" style="1" customWidth="1"/>
    <col min="9854" max="9854" width="15.109375" style="1" customWidth="1"/>
    <col min="9855" max="9855" width="6.44140625" style="1" customWidth="1"/>
    <col min="9856" max="9856" width="15.109375" style="1" customWidth="1"/>
    <col min="9857" max="9857" width="4.109375" style="1" customWidth="1"/>
    <col min="9858" max="9858" width="3" style="1" customWidth="1"/>
    <col min="9859" max="9861" width="0" style="1" hidden="1" customWidth="1"/>
    <col min="9862" max="9862" width="3" style="1" customWidth="1"/>
    <col min="9863" max="9863" width="0" style="1" hidden="1" customWidth="1"/>
    <col min="9864" max="9864" width="3" style="1" customWidth="1"/>
    <col min="9865" max="9865" width="0" style="1" hidden="1" customWidth="1"/>
    <col min="9866" max="9866" width="4.44140625" style="1" customWidth="1"/>
    <col min="9867" max="9867" width="34.109375" style="1" customWidth="1"/>
    <col min="9868" max="9868" width="23.44140625" style="1" customWidth="1"/>
    <col min="9869" max="9869" width="9.109375" style="1" customWidth="1"/>
    <col min="9870" max="9870" width="19.44140625" style="1" customWidth="1"/>
    <col min="9871" max="9871" width="42.6640625" style="1" customWidth="1"/>
    <col min="9872" max="9872" width="5.6640625" style="1" customWidth="1"/>
    <col min="9873" max="9873" width="31.44140625" style="1" customWidth="1"/>
    <col min="9874" max="9874" width="16.109375" style="1" customWidth="1"/>
    <col min="9875" max="9876" width="9.109375" style="1" customWidth="1"/>
    <col min="9877" max="9877" width="11.109375" style="1" customWidth="1"/>
    <col min="9878" max="9878" width="2.109375" style="1" customWidth="1"/>
    <col min="9879" max="10084" width="10.88671875" style="1"/>
    <col min="10085" max="10085" width="12" style="1" customWidth="1"/>
    <col min="10086" max="10086" width="2.6640625" style="1" customWidth="1"/>
    <col min="10087" max="10088" width="6.44140625" style="1" customWidth="1"/>
    <col min="10089" max="10089" width="5.6640625" style="1" customWidth="1"/>
    <col min="10090" max="10090" width="6.44140625" style="1" customWidth="1"/>
    <col min="10091" max="10091" width="13.6640625" style="1" customWidth="1"/>
    <col min="10092" max="10093" width="9" style="1" customWidth="1"/>
    <col min="10094" max="10094" width="2.44140625" style="1" customWidth="1"/>
    <col min="10095" max="10095" width="8.6640625" style="1" customWidth="1"/>
    <col min="10096" max="10096" width="7.44140625" style="1" customWidth="1"/>
    <col min="10097" max="10099" width="3.6640625" style="1" customWidth="1"/>
    <col min="10100" max="10100" width="3.44140625" style="1" customWidth="1"/>
    <col min="10101" max="10101" width="2.6640625" style="1" customWidth="1"/>
    <col min="10102" max="10102" width="3" style="1" customWidth="1"/>
    <col min="10103" max="10105" width="0" style="1" hidden="1" customWidth="1"/>
    <col min="10106" max="10106" width="4.44140625" style="1" customWidth="1"/>
    <col min="10107" max="10107" width="0" style="1" hidden="1" customWidth="1"/>
    <col min="10108" max="10109" width="14.6640625" style="1" customWidth="1"/>
    <col min="10110" max="10110" width="15.109375" style="1" customWidth="1"/>
    <col min="10111" max="10111" width="6.44140625" style="1" customWidth="1"/>
    <col min="10112" max="10112" width="15.109375" style="1" customWidth="1"/>
    <col min="10113" max="10113" width="4.109375" style="1" customWidth="1"/>
    <col min="10114" max="10114" width="3" style="1" customWidth="1"/>
    <col min="10115" max="10117" width="0" style="1" hidden="1" customWidth="1"/>
    <col min="10118" max="10118" width="3" style="1" customWidth="1"/>
    <col min="10119" max="10119" width="0" style="1" hidden="1" customWidth="1"/>
    <col min="10120" max="10120" width="3" style="1" customWidth="1"/>
    <col min="10121" max="10121" width="0" style="1" hidden="1" customWidth="1"/>
    <col min="10122" max="10122" width="4.44140625" style="1" customWidth="1"/>
    <col min="10123" max="10123" width="34.109375" style="1" customWidth="1"/>
    <col min="10124" max="10124" width="23.44140625" style="1" customWidth="1"/>
    <col min="10125" max="10125" width="9.109375" style="1" customWidth="1"/>
    <col min="10126" max="10126" width="19.44140625" style="1" customWidth="1"/>
    <col min="10127" max="10127" width="42.6640625" style="1" customWidth="1"/>
    <col min="10128" max="10128" width="5.6640625" style="1" customWidth="1"/>
    <col min="10129" max="10129" width="31.44140625" style="1" customWidth="1"/>
    <col min="10130" max="10130" width="16.109375" style="1" customWidth="1"/>
    <col min="10131" max="10132" width="9.109375" style="1" customWidth="1"/>
    <col min="10133" max="10133" width="11.109375" style="1" customWidth="1"/>
    <col min="10134" max="10134" width="2.109375" style="1" customWidth="1"/>
    <col min="10135" max="10340" width="10.88671875" style="1"/>
    <col min="10341" max="10341" width="12" style="1" customWidth="1"/>
    <col min="10342" max="10342" width="2.6640625" style="1" customWidth="1"/>
    <col min="10343" max="10344" width="6.44140625" style="1" customWidth="1"/>
    <col min="10345" max="10345" width="5.6640625" style="1" customWidth="1"/>
    <col min="10346" max="10346" width="6.44140625" style="1" customWidth="1"/>
    <col min="10347" max="10347" width="13.6640625" style="1" customWidth="1"/>
    <col min="10348" max="10349" width="9" style="1" customWidth="1"/>
    <col min="10350" max="10350" width="2.44140625" style="1" customWidth="1"/>
    <col min="10351" max="10351" width="8.6640625" style="1" customWidth="1"/>
    <col min="10352" max="10352" width="7.44140625" style="1" customWidth="1"/>
    <col min="10353" max="10355" width="3.6640625" style="1" customWidth="1"/>
    <col min="10356" max="10356" width="3.44140625" style="1" customWidth="1"/>
    <col min="10357" max="10357" width="2.6640625" style="1" customWidth="1"/>
    <col min="10358" max="10358" width="3" style="1" customWidth="1"/>
    <col min="10359" max="10361" width="0" style="1" hidden="1" customWidth="1"/>
    <col min="10362" max="10362" width="4.44140625" style="1" customWidth="1"/>
    <col min="10363" max="10363" width="0" style="1" hidden="1" customWidth="1"/>
    <col min="10364" max="10365" width="14.6640625" style="1" customWidth="1"/>
    <col min="10366" max="10366" width="15.109375" style="1" customWidth="1"/>
    <col min="10367" max="10367" width="6.44140625" style="1" customWidth="1"/>
    <col min="10368" max="10368" width="15.109375" style="1" customWidth="1"/>
    <col min="10369" max="10369" width="4.109375" style="1" customWidth="1"/>
    <col min="10370" max="10370" width="3" style="1" customWidth="1"/>
    <col min="10371" max="10373" width="0" style="1" hidden="1" customWidth="1"/>
    <col min="10374" max="10374" width="3" style="1" customWidth="1"/>
    <col min="10375" max="10375" width="0" style="1" hidden="1" customWidth="1"/>
    <col min="10376" max="10376" width="3" style="1" customWidth="1"/>
    <col min="10377" max="10377" width="0" style="1" hidden="1" customWidth="1"/>
    <col min="10378" max="10378" width="4.44140625" style="1" customWidth="1"/>
    <col min="10379" max="10379" width="34.109375" style="1" customWidth="1"/>
    <col min="10380" max="10380" width="23.44140625" style="1" customWidth="1"/>
    <col min="10381" max="10381" width="9.109375" style="1" customWidth="1"/>
    <col min="10382" max="10382" width="19.44140625" style="1" customWidth="1"/>
    <col min="10383" max="10383" width="42.6640625" style="1" customWidth="1"/>
    <col min="10384" max="10384" width="5.6640625" style="1" customWidth="1"/>
    <col min="10385" max="10385" width="31.44140625" style="1" customWidth="1"/>
    <col min="10386" max="10386" width="16.109375" style="1" customWidth="1"/>
    <col min="10387" max="10388" width="9.109375" style="1" customWidth="1"/>
    <col min="10389" max="10389" width="11.109375" style="1" customWidth="1"/>
    <col min="10390" max="10390" width="2.109375" style="1" customWidth="1"/>
    <col min="10391" max="10596" width="10.88671875" style="1"/>
    <col min="10597" max="10597" width="12" style="1" customWidth="1"/>
    <col min="10598" max="10598" width="2.6640625" style="1" customWidth="1"/>
    <col min="10599" max="10600" width="6.44140625" style="1" customWidth="1"/>
    <col min="10601" max="10601" width="5.6640625" style="1" customWidth="1"/>
    <col min="10602" max="10602" width="6.44140625" style="1" customWidth="1"/>
    <col min="10603" max="10603" width="13.6640625" style="1" customWidth="1"/>
    <col min="10604" max="10605" width="9" style="1" customWidth="1"/>
    <col min="10606" max="10606" width="2.44140625" style="1" customWidth="1"/>
    <col min="10607" max="10607" width="8.6640625" style="1" customWidth="1"/>
    <col min="10608" max="10608" width="7.44140625" style="1" customWidth="1"/>
    <col min="10609" max="10611" width="3.6640625" style="1" customWidth="1"/>
    <col min="10612" max="10612" width="3.44140625" style="1" customWidth="1"/>
    <col min="10613" max="10613" width="2.6640625" style="1" customWidth="1"/>
    <col min="10614" max="10614" width="3" style="1" customWidth="1"/>
    <col min="10615" max="10617" width="0" style="1" hidden="1" customWidth="1"/>
    <col min="10618" max="10618" width="4.44140625" style="1" customWidth="1"/>
    <col min="10619" max="10619" width="0" style="1" hidden="1" customWidth="1"/>
    <col min="10620" max="10621" width="14.6640625" style="1" customWidth="1"/>
    <col min="10622" max="10622" width="15.109375" style="1" customWidth="1"/>
    <col min="10623" max="10623" width="6.44140625" style="1" customWidth="1"/>
    <col min="10624" max="10624" width="15.109375" style="1" customWidth="1"/>
    <col min="10625" max="10625" width="4.109375" style="1" customWidth="1"/>
    <col min="10626" max="10626" width="3" style="1" customWidth="1"/>
    <col min="10627" max="10629" width="0" style="1" hidden="1" customWidth="1"/>
    <col min="10630" max="10630" width="3" style="1" customWidth="1"/>
    <col min="10631" max="10631" width="0" style="1" hidden="1" customWidth="1"/>
    <col min="10632" max="10632" width="3" style="1" customWidth="1"/>
    <col min="10633" max="10633" width="0" style="1" hidden="1" customWidth="1"/>
    <col min="10634" max="10634" width="4.44140625" style="1" customWidth="1"/>
    <col min="10635" max="10635" width="34.109375" style="1" customWidth="1"/>
    <col min="10636" max="10636" width="23.44140625" style="1" customWidth="1"/>
    <col min="10637" max="10637" width="9.109375" style="1" customWidth="1"/>
    <col min="10638" max="10638" width="19.44140625" style="1" customWidth="1"/>
    <col min="10639" max="10639" width="42.6640625" style="1" customWidth="1"/>
    <col min="10640" max="10640" width="5.6640625" style="1" customWidth="1"/>
    <col min="10641" max="10641" width="31.44140625" style="1" customWidth="1"/>
    <col min="10642" max="10642" width="16.109375" style="1" customWidth="1"/>
    <col min="10643" max="10644" width="9.109375" style="1" customWidth="1"/>
    <col min="10645" max="10645" width="11.109375" style="1" customWidth="1"/>
    <col min="10646" max="10646" width="2.109375" style="1" customWidth="1"/>
    <col min="10647" max="10852" width="10.88671875" style="1"/>
    <col min="10853" max="10853" width="12" style="1" customWidth="1"/>
    <col min="10854" max="10854" width="2.6640625" style="1" customWidth="1"/>
    <col min="10855" max="10856" width="6.44140625" style="1" customWidth="1"/>
    <col min="10857" max="10857" width="5.6640625" style="1" customWidth="1"/>
    <col min="10858" max="10858" width="6.44140625" style="1" customWidth="1"/>
    <col min="10859" max="10859" width="13.6640625" style="1" customWidth="1"/>
    <col min="10860" max="10861" width="9" style="1" customWidth="1"/>
    <col min="10862" max="10862" width="2.44140625" style="1" customWidth="1"/>
    <col min="10863" max="10863" width="8.6640625" style="1" customWidth="1"/>
    <col min="10864" max="10864" width="7.44140625" style="1" customWidth="1"/>
    <col min="10865" max="10867" width="3.6640625" style="1" customWidth="1"/>
    <col min="10868" max="10868" width="3.44140625" style="1" customWidth="1"/>
    <col min="10869" max="10869" width="2.6640625" style="1" customWidth="1"/>
    <col min="10870" max="10870" width="3" style="1" customWidth="1"/>
    <col min="10871" max="10873" width="0" style="1" hidden="1" customWidth="1"/>
    <col min="10874" max="10874" width="4.44140625" style="1" customWidth="1"/>
    <col min="10875" max="10875" width="0" style="1" hidden="1" customWidth="1"/>
    <col min="10876" max="10877" width="14.6640625" style="1" customWidth="1"/>
    <col min="10878" max="10878" width="15.109375" style="1" customWidth="1"/>
    <col min="10879" max="10879" width="6.44140625" style="1" customWidth="1"/>
    <col min="10880" max="10880" width="15.109375" style="1" customWidth="1"/>
    <col min="10881" max="10881" width="4.109375" style="1" customWidth="1"/>
    <col min="10882" max="10882" width="3" style="1" customWidth="1"/>
    <col min="10883" max="10885" width="0" style="1" hidden="1" customWidth="1"/>
    <col min="10886" max="10886" width="3" style="1" customWidth="1"/>
    <col min="10887" max="10887" width="0" style="1" hidden="1" customWidth="1"/>
    <col min="10888" max="10888" width="3" style="1" customWidth="1"/>
    <col min="10889" max="10889" width="0" style="1" hidden="1" customWidth="1"/>
    <col min="10890" max="10890" width="4.44140625" style="1" customWidth="1"/>
    <col min="10891" max="10891" width="34.109375" style="1" customWidth="1"/>
    <col min="10892" max="10892" width="23.44140625" style="1" customWidth="1"/>
    <col min="10893" max="10893" width="9.109375" style="1" customWidth="1"/>
    <col min="10894" max="10894" width="19.44140625" style="1" customWidth="1"/>
    <col min="10895" max="10895" width="42.6640625" style="1" customWidth="1"/>
    <col min="10896" max="10896" width="5.6640625" style="1" customWidth="1"/>
    <col min="10897" max="10897" width="31.44140625" style="1" customWidth="1"/>
    <col min="10898" max="10898" width="16.109375" style="1" customWidth="1"/>
    <col min="10899" max="10900" width="9.109375" style="1" customWidth="1"/>
    <col min="10901" max="10901" width="11.109375" style="1" customWidth="1"/>
    <col min="10902" max="10902" width="2.109375" style="1" customWidth="1"/>
    <col min="10903" max="11108" width="10.88671875" style="1"/>
    <col min="11109" max="11109" width="12" style="1" customWidth="1"/>
    <col min="11110" max="11110" width="2.6640625" style="1" customWidth="1"/>
    <col min="11111" max="11112" width="6.44140625" style="1" customWidth="1"/>
    <col min="11113" max="11113" width="5.6640625" style="1" customWidth="1"/>
    <col min="11114" max="11114" width="6.44140625" style="1" customWidth="1"/>
    <col min="11115" max="11115" width="13.6640625" style="1" customWidth="1"/>
    <col min="11116" max="11117" width="9" style="1" customWidth="1"/>
    <col min="11118" max="11118" width="2.44140625" style="1" customWidth="1"/>
    <col min="11119" max="11119" width="8.6640625" style="1" customWidth="1"/>
    <col min="11120" max="11120" width="7.44140625" style="1" customWidth="1"/>
    <col min="11121" max="11123" width="3.6640625" style="1" customWidth="1"/>
    <col min="11124" max="11124" width="3.44140625" style="1" customWidth="1"/>
    <col min="11125" max="11125" width="2.6640625" style="1" customWidth="1"/>
    <col min="11126" max="11126" width="3" style="1" customWidth="1"/>
    <col min="11127" max="11129" width="0" style="1" hidden="1" customWidth="1"/>
    <col min="11130" max="11130" width="4.44140625" style="1" customWidth="1"/>
    <col min="11131" max="11131" width="0" style="1" hidden="1" customWidth="1"/>
    <col min="11132" max="11133" width="14.6640625" style="1" customWidth="1"/>
    <col min="11134" max="11134" width="15.109375" style="1" customWidth="1"/>
    <col min="11135" max="11135" width="6.44140625" style="1" customWidth="1"/>
    <col min="11136" max="11136" width="15.109375" style="1" customWidth="1"/>
    <col min="11137" max="11137" width="4.109375" style="1" customWidth="1"/>
    <col min="11138" max="11138" width="3" style="1" customWidth="1"/>
    <col min="11139" max="11141" width="0" style="1" hidden="1" customWidth="1"/>
    <col min="11142" max="11142" width="3" style="1" customWidth="1"/>
    <col min="11143" max="11143" width="0" style="1" hidden="1" customWidth="1"/>
    <col min="11144" max="11144" width="3" style="1" customWidth="1"/>
    <col min="11145" max="11145" width="0" style="1" hidden="1" customWidth="1"/>
    <col min="11146" max="11146" width="4.44140625" style="1" customWidth="1"/>
    <col min="11147" max="11147" width="34.109375" style="1" customWidth="1"/>
    <col min="11148" max="11148" width="23.44140625" style="1" customWidth="1"/>
    <col min="11149" max="11149" width="9.109375" style="1" customWidth="1"/>
    <col min="11150" max="11150" width="19.44140625" style="1" customWidth="1"/>
    <col min="11151" max="11151" width="42.6640625" style="1" customWidth="1"/>
    <col min="11152" max="11152" width="5.6640625" style="1" customWidth="1"/>
    <col min="11153" max="11153" width="31.44140625" style="1" customWidth="1"/>
    <col min="11154" max="11154" width="16.109375" style="1" customWidth="1"/>
    <col min="11155" max="11156" width="9.109375" style="1" customWidth="1"/>
    <col min="11157" max="11157" width="11.109375" style="1" customWidth="1"/>
    <col min="11158" max="11158" width="2.109375" style="1" customWidth="1"/>
    <col min="11159" max="11364" width="10.88671875" style="1"/>
    <col min="11365" max="11365" width="12" style="1" customWidth="1"/>
    <col min="11366" max="11366" width="2.6640625" style="1" customWidth="1"/>
    <col min="11367" max="11368" width="6.44140625" style="1" customWidth="1"/>
    <col min="11369" max="11369" width="5.6640625" style="1" customWidth="1"/>
    <col min="11370" max="11370" width="6.44140625" style="1" customWidth="1"/>
    <col min="11371" max="11371" width="13.6640625" style="1" customWidth="1"/>
    <col min="11372" max="11373" width="9" style="1" customWidth="1"/>
    <col min="11374" max="11374" width="2.44140625" style="1" customWidth="1"/>
    <col min="11375" max="11375" width="8.6640625" style="1" customWidth="1"/>
    <col min="11376" max="11376" width="7.44140625" style="1" customWidth="1"/>
    <col min="11377" max="11379" width="3.6640625" style="1" customWidth="1"/>
    <col min="11380" max="11380" width="3.44140625" style="1" customWidth="1"/>
    <col min="11381" max="11381" width="2.6640625" style="1" customWidth="1"/>
    <col min="11382" max="11382" width="3" style="1" customWidth="1"/>
    <col min="11383" max="11385" width="0" style="1" hidden="1" customWidth="1"/>
    <col min="11386" max="11386" width="4.44140625" style="1" customWidth="1"/>
    <col min="11387" max="11387" width="0" style="1" hidden="1" customWidth="1"/>
    <col min="11388" max="11389" width="14.6640625" style="1" customWidth="1"/>
    <col min="11390" max="11390" width="15.109375" style="1" customWidth="1"/>
    <col min="11391" max="11391" width="6.44140625" style="1" customWidth="1"/>
    <col min="11392" max="11392" width="15.109375" style="1" customWidth="1"/>
    <col min="11393" max="11393" width="4.109375" style="1" customWidth="1"/>
    <col min="11394" max="11394" width="3" style="1" customWidth="1"/>
    <col min="11395" max="11397" width="0" style="1" hidden="1" customWidth="1"/>
    <col min="11398" max="11398" width="3" style="1" customWidth="1"/>
    <col min="11399" max="11399" width="0" style="1" hidden="1" customWidth="1"/>
    <col min="11400" max="11400" width="3" style="1" customWidth="1"/>
    <col min="11401" max="11401" width="0" style="1" hidden="1" customWidth="1"/>
    <col min="11402" max="11402" width="4.44140625" style="1" customWidth="1"/>
    <col min="11403" max="11403" width="34.109375" style="1" customWidth="1"/>
    <col min="11404" max="11404" width="23.44140625" style="1" customWidth="1"/>
    <col min="11405" max="11405" width="9.109375" style="1" customWidth="1"/>
    <col min="11406" max="11406" width="19.44140625" style="1" customWidth="1"/>
    <col min="11407" max="11407" width="42.6640625" style="1" customWidth="1"/>
    <col min="11408" max="11408" width="5.6640625" style="1" customWidth="1"/>
    <col min="11409" max="11409" width="31.44140625" style="1" customWidth="1"/>
    <col min="11410" max="11410" width="16.109375" style="1" customWidth="1"/>
    <col min="11411" max="11412" width="9.109375" style="1" customWidth="1"/>
    <col min="11413" max="11413" width="11.109375" style="1" customWidth="1"/>
    <col min="11414" max="11414" width="2.109375" style="1" customWidth="1"/>
    <col min="11415" max="11620" width="10.88671875" style="1"/>
    <col min="11621" max="11621" width="12" style="1" customWidth="1"/>
    <col min="11622" max="11622" width="2.6640625" style="1" customWidth="1"/>
    <col min="11623" max="11624" width="6.44140625" style="1" customWidth="1"/>
    <col min="11625" max="11625" width="5.6640625" style="1" customWidth="1"/>
    <col min="11626" max="11626" width="6.44140625" style="1" customWidth="1"/>
    <col min="11627" max="11627" width="13.6640625" style="1" customWidth="1"/>
    <col min="11628" max="11629" width="9" style="1" customWidth="1"/>
    <col min="11630" max="11630" width="2.44140625" style="1" customWidth="1"/>
    <col min="11631" max="11631" width="8.6640625" style="1" customWidth="1"/>
    <col min="11632" max="11632" width="7.44140625" style="1" customWidth="1"/>
    <col min="11633" max="11635" width="3.6640625" style="1" customWidth="1"/>
    <col min="11636" max="11636" width="3.44140625" style="1" customWidth="1"/>
    <col min="11637" max="11637" width="2.6640625" style="1" customWidth="1"/>
    <col min="11638" max="11638" width="3" style="1" customWidth="1"/>
    <col min="11639" max="11641" width="0" style="1" hidden="1" customWidth="1"/>
    <col min="11642" max="11642" width="4.44140625" style="1" customWidth="1"/>
    <col min="11643" max="11643" width="0" style="1" hidden="1" customWidth="1"/>
    <col min="11644" max="11645" width="14.6640625" style="1" customWidth="1"/>
    <col min="11646" max="11646" width="15.109375" style="1" customWidth="1"/>
    <col min="11647" max="11647" width="6.44140625" style="1" customWidth="1"/>
    <col min="11648" max="11648" width="15.109375" style="1" customWidth="1"/>
    <col min="11649" max="11649" width="4.109375" style="1" customWidth="1"/>
    <col min="11650" max="11650" width="3" style="1" customWidth="1"/>
    <col min="11651" max="11653" width="0" style="1" hidden="1" customWidth="1"/>
    <col min="11654" max="11654" width="3" style="1" customWidth="1"/>
    <col min="11655" max="11655" width="0" style="1" hidden="1" customWidth="1"/>
    <col min="11656" max="11656" width="3" style="1" customWidth="1"/>
    <col min="11657" max="11657" width="0" style="1" hidden="1" customWidth="1"/>
    <col min="11658" max="11658" width="4.44140625" style="1" customWidth="1"/>
    <col min="11659" max="11659" width="34.109375" style="1" customWidth="1"/>
    <col min="11660" max="11660" width="23.44140625" style="1" customWidth="1"/>
    <col min="11661" max="11661" width="9.109375" style="1" customWidth="1"/>
    <col min="11662" max="11662" width="19.44140625" style="1" customWidth="1"/>
    <col min="11663" max="11663" width="42.6640625" style="1" customWidth="1"/>
    <col min="11664" max="11664" width="5.6640625" style="1" customWidth="1"/>
    <col min="11665" max="11665" width="31.44140625" style="1" customWidth="1"/>
    <col min="11666" max="11666" width="16.109375" style="1" customWidth="1"/>
    <col min="11667" max="11668" width="9.109375" style="1" customWidth="1"/>
    <col min="11669" max="11669" width="11.109375" style="1" customWidth="1"/>
    <col min="11670" max="11670" width="2.109375" style="1" customWidth="1"/>
    <col min="11671" max="11876" width="10.88671875" style="1"/>
    <col min="11877" max="11877" width="12" style="1" customWidth="1"/>
    <col min="11878" max="11878" width="2.6640625" style="1" customWidth="1"/>
    <col min="11879" max="11880" width="6.44140625" style="1" customWidth="1"/>
    <col min="11881" max="11881" width="5.6640625" style="1" customWidth="1"/>
    <col min="11882" max="11882" width="6.44140625" style="1" customWidth="1"/>
    <col min="11883" max="11883" width="13.6640625" style="1" customWidth="1"/>
    <col min="11884" max="11885" width="9" style="1" customWidth="1"/>
    <col min="11886" max="11886" width="2.44140625" style="1" customWidth="1"/>
    <col min="11887" max="11887" width="8.6640625" style="1" customWidth="1"/>
    <col min="11888" max="11888" width="7.44140625" style="1" customWidth="1"/>
    <col min="11889" max="11891" width="3.6640625" style="1" customWidth="1"/>
    <col min="11892" max="11892" width="3.44140625" style="1" customWidth="1"/>
    <col min="11893" max="11893" width="2.6640625" style="1" customWidth="1"/>
    <col min="11894" max="11894" width="3" style="1" customWidth="1"/>
    <col min="11895" max="11897" width="0" style="1" hidden="1" customWidth="1"/>
    <col min="11898" max="11898" width="4.44140625" style="1" customWidth="1"/>
    <col min="11899" max="11899" width="0" style="1" hidden="1" customWidth="1"/>
    <col min="11900" max="11901" width="14.6640625" style="1" customWidth="1"/>
    <col min="11902" max="11902" width="15.109375" style="1" customWidth="1"/>
    <col min="11903" max="11903" width="6.44140625" style="1" customWidth="1"/>
    <col min="11904" max="11904" width="15.109375" style="1" customWidth="1"/>
    <col min="11905" max="11905" width="4.109375" style="1" customWidth="1"/>
    <col min="11906" max="11906" width="3" style="1" customWidth="1"/>
    <col min="11907" max="11909" width="0" style="1" hidden="1" customWidth="1"/>
    <col min="11910" max="11910" width="3" style="1" customWidth="1"/>
    <col min="11911" max="11911" width="0" style="1" hidden="1" customWidth="1"/>
    <col min="11912" max="11912" width="3" style="1" customWidth="1"/>
    <col min="11913" max="11913" width="0" style="1" hidden="1" customWidth="1"/>
    <col min="11914" max="11914" width="4.44140625" style="1" customWidth="1"/>
    <col min="11915" max="11915" width="34.109375" style="1" customWidth="1"/>
    <col min="11916" max="11916" width="23.44140625" style="1" customWidth="1"/>
    <col min="11917" max="11917" width="9.109375" style="1" customWidth="1"/>
    <col min="11918" max="11918" width="19.44140625" style="1" customWidth="1"/>
    <col min="11919" max="11919" width="42.6640625" style="1" customWidth="1"/>
    <col min="11920" max="11920" width="5.6640625" style="1" customWidth="1"/>
    <col min="11921" max="11921" width="31.44140625" style="1" customWidth="1"/>
    <col min="11922" max="11922" width="16.109375" style="1" customWidth="1"/>
    <col min="11923" max="11924" width="9.109375" style="1" customWidth="1"/>
    <col min="11925" max="11925" width="11.109375" style="1" customWidth="1"/>
    <col min="11926" max="11926" width="2.109375" style="1" customWidth="1"/>
    <col min="11927" max="12132" width="10.88671875" style="1"/>
    <col min="12133" max="12133" width="12" style="1" customWidth="1"/>
    <col min="12134" max="12134" width="2.6640625" style="1" customWidth="1"/>
    <col min="12135" max="12136" width="6.44140625" style="1" customWidth="1"/>
    <col min="12137" max="12137" width="5.6640625" style="1" customWidth="1"/>
    <col min="12138" max="12138" width="6.44140625" style="1" customWidth="1"/>
    <col min="12139" max="12139" width="13.6640625" style="1" customWidth="1"/>
    <col min="12140" max="12141" width="9" style="1" customWidth="1"/>
    <col min="12142" max="12142" width="2.44140625" style="1" customWidth="1"/>
    <col min="12143" max="12143" width="8.6640625" style="1" customWidth="1"/>
    <col min="12144" max="12144" width="7.44140625" style="1" customWidth="1"/>
    <col min="12145" max="12147" width="3.6640625" style="1" customWidth="1"/>
    <col min="12148" max="12148" width="3.44140625" style="1" customWidth="1"/>
    <col min="12149" max="12149" width="2.6640625" style="1" customWidth="1"/>
    <col min="12150" max="12150" width="3" style="1" customWidth="1"/>
    <col min="12151" max="12153" width="0" style="1" hidden="1" customWidth="1"/>
    <col min="12154" max="12154" width="4.44140625" style="1" customWidth="1"/>
    <col min="12155" max="12155" width="0" style="1" hidden="1" customWidth="1"/>
    <col min="12156" max="12157" width="14.6640625" style="1" customWidth="1"/>
    <col min="12158" max="12158" width="15.109375" style="1" customWidth="1"/>
    <col min="12159" max="12159" width="6.44140625" style="1" customWidth="1"/>
    <col min="12160" max="12160" width="15.109375" style="1" customWidth="1"/>
    <col min="12161" max="12161" width="4.109375" style="1" customWidth="1"/>
    <col min="12162" max="12162" width="3" style="1" customWidth="1"/>
    <col min="12163" max="12165" width="0" style="1" hidden="1" customWidth="1"/>
    <col min="12166" max="12166" width="3" style="1" customWidth="1"/>
    <col min="12167" max="12167" width="0" style="1" hidden="1" customWidth="1"/>
    <col min="12168" max="12168" width="3" style="1" customWidth="1"/>
    <col min="12169" max="12169" width="0" style="1" hidden="1" customWidth="1"/>
    <col min="12170" max="12170" width="4.44140625" style="1" customWidth="1"/>
    <col min="12171" max="12171" width="34.109375" style="1" customWidth="1"/>
    <col min="12172" max="12172" width="23.44140625" style="1" customWidth="1"/>
    <col min="12173" max="12173" width="9.109375" style="1" customWidth="1"/>
    <col min="12174" max="12174" width="19.44140625" style="1" customWidth="1"/>
    <col min="12175" max="12175" width="42.6640625" style="1" customWidth="1"/>
    <col min="12176" max="12176" width="5.6640625" style="1" customWidth="1"/>
    <col min="12177" max="12177" width="31.44140625" style="1" customWidth="1"/>
    <col min="12178" max="12178" width="16.109375" style="1" customWidth="1"/>
    <col min="12179" max="12180" width="9.109375" style="1" customWidth="1"/>
    <col min="12181" max="12181" width="11.109375" style="1" customWidth="1"/>
    <col min="12182" max="12182" width="2.109375" style="1" customWidth="1"/>
    <col min="12183" max="12388" width="10.88671875" style="1"/>
    <col min="12389" max="12389" width="12" style="1" customWidth="1"/>
    <col min="12390" max="12390" width="2.6640625" style="1" customWidth="1"/>
    <col min="12391" max="12392" width="6.44140625" style="1" customWidth="1"/>
    <col min="12393" max="12393" width="5.6640625" style="1" customWidth="1"/>
    <col min="12394" max="12394" width="6.44140625" style="1" customWidth="1"/>
    <col min="12395" max="12395" width="13.6640625" style="1" customWidth="1"/>
    <col min="12396" max="12397" width="9" style="1" customWidth="1"/>
    <col min="12398" max="12398" width="2.44140625" style="1" customWidth="1"/>
    <col min="12399" max="12399" width="8.6640625" style="1" customWidth="1"/>
    <col min="12400" max="12400" width="7.44140625" style="1" customWidth="1"/>
    <col min="12401" max="12403" width="3.6640625" style="1" customWidth="1"/>
    <col min="12404" max="12404" width="3.44140625" style="1" customWidth="1"/>
    <col min="12405" max="12405" width="2.6640625" style="1" customWidth="1"/>
    <col min="12406" max="12406" width="3" style="1" customWidth="1"/>
    <col min="12407" max="12409" width="0" style="1" hidden="1" customWidth="1"/>
    <col min="12410" max="12410" width="4.44140625" style="1" customWidth="1"/>
    <col min="12411" max="12411" width="0" style="1" hidden="1" customWidth="1"/>
    <col min="12412" max="12413" width="14.6640625" style="1" customWidth="1"/>
    <col min="12414" max="12414" width="15.109375" style="1" customWidth="1"/>
    <col min="12415" max="12415" width="6.44140625" style="1" customWidth="1"/>
    <col min="12416" max="12416" width="15.109375" style="1" customWidth="1"/>
    <col min="12417" max="12417" width="4.109375" style="1" customWidth="1"/>
    <col min="12418" max="12418" width="3" style="1" customWidth="1"/>
    <col min="12419" max="12421" width="0" style="1" hidden="1" customWidth="1"/>
    <col min="12422" max="12422" width="3" style="1" customWidth="1"/>
    <col min="12423" max="12423" width="0" style="1" hidden="1" customWidth="1"/>
    <col min="12424" max="12424" width="3" style="1" customWidth="1"/>
    <col min="12425" max="12425" width="0" style="1" hidden="1" customWidth="1"/>
    <col min="12426" max="12426" width="4.44140625" style="1" customWidth="1"/>
    <col min="12427" max="12427" width="34.109375" style="1" customWidth="1"/>
    <col min="12428" max="12428" width="23.44140625" style="1" customWidth="1"/>
    <col min="12429" max="12429" width="9.109375" style="1" customWidth="1"/>
    <col min="12430" max="12430" width="19.44140625" style="1" customWidth="1"/>
    <col min="12431" max="12431" width="42.6640625" style="1" customWidth="1"/>
    <col min="12432" max="12432" width="5.6640625" style="1" customWidth="1"/>
    <col min="12433" max="12433" width="31.44140625" style="1" customWidth="1"/>
    <col min="12434" max="12434" width="16.109375" style="1" customWidth="1"/>
    <col min="12435" max="12436" width="9.109375" style="1" customWidth="1"/>
    <col min="12437" max="12437" width="11.109375" style="1" customWidth="1"/>
    <col min="12438" max="12438" width="2.109375" style="1" customWidth="1"/>
    <col min="12439" max="12644" width="10.88671875" style="1"/>
    <col min="12645" max="12645" width="12" style="1" customWidth="1"/>
    <col min="12646" max="12646" width="2.6640625" style="1" customWidth="1"/>
    <col min="12647" max="12648" width="6.44140625" style="1" customWidth="1"/>
    <col min="12649" max="12649" width="5.6640625" style="1" customWidth="1"/>
    <col min="12650" max="12650" width="6.44140625" style="1" customWidth="1"/>
    <col min="12651" max="12651" width="13.6640625" style="1" customWidth="1"/>
    <col min="12652" max="12653" width="9" style="1" customWidth="1"/>
    <col min="12654" max="12654" width="2.44140625" style="1" customWidth="1"/>
    <col min="12655" max="12655" width="8.6640625" style="1" customWidth="1"/>
    <col min="12656" max="12656" width="7.44140625" style="1" customWidth="1"/>
    <col min="12657" max="12659" width="3.6640625" style="1" customWidth="1"/>
    <col min="12660" max="12660" width="3.44140625" style="1" customWidth="1"/>
    <col min="12661" max="12661" width="2.6640625" style="1" customWidth="1"/>
    <col min="12662" max="12662" width="3" style="1" customWidth="1"/>
    <col min="12663" max="12665" width="0" style="1" hidden="1" customWidth="1"/>
    <col min="12666" max="12666" width="4.44140625" style="1" customWidth="1"/>
    <col min="12667" max="12667" width="0" style="1" hidden="1" customWidth="1"/>
    <col min="12668" max="12669" width="14.6640625" style="1" customWidth="1"/>
    <col min="12670" max="12670" width="15.109375" style="1" customWidth="1"/>
    <col min="12671" max="12671" width="6.44140625" style="1" customWidth="1"/>
    <col min="12672" max="12672" width="15.109375" style="1" customWidth="1"/>
    <col min="12673" max="12673" width="4.109375" style="1" customWidth="1"/>
    <col min="12674" max="12674" width="3" style="1" customWidth="1"/>
    <col min="12675" max="12677" width="0" style="1" hidden="1" customWidth="1"/>
    <col min="12678" max="12678" width="3" style="1" customWidth="1"/>
    <col min="12679" max="12679" width="0" style="1" hidden="1" customWidth="1"/>
    <col min="12680" max="12680" width="3" style="1" customWidth="1"/>
    <col min="12681" max="12681" width="0" style="1" hidden="1" customWidth="1"/>
    <col min="12682" max="12682" width="4.44140625" style="1" customWidth="1"/>
    <col min="12683" max="12683" width="34.109375" style="1" customWidth="1"/>
    <col min="12684" max="12684" width="23.44140625" style="1" customWidth="1"/>
    <col min="12685" max="12685" width="9.109375" style="1" customWidth="1"/>
    <col min="12686" max="12686" width="19.44140625" style="1" customWidth="1"/>
    <col min="12687" max="12687" width="42.6640625" style="1" customWidth="1"/>
    <col min="12688" max="12688" width="5.6640625" style="1" customWidth="1"/>
    <col min="12689" max="12689" width="31.44140625" style="1" customWidth="1"/>
    <col min="12690" max="12690" width="16.109375" style="1" customWidth="1"/>
    <col min="12691" max="12692" width="9.109375" style="1" customWidth="1"/>
    <col min="12693" max="12693" width="11.109375" style="1" customWidth="1"/>
    <col min="12694" max="12694" width="2.109375" style="1" customWidth="1"/>
    <col min="12695" max="12900" width="10.88671875" style="1"/>
    <col min="12901" max="12901" width="12" style="1" customWidth="1"/>
    <col min="12902" max="12902" width="2.6640625" style="1" customWidth="1"/>
    <col min="12903" max="12904" width="6.44140625" style="1" customWidth="1"/>
    <col min="12905" max="12905" width="5.6640625" style="1" customWidth="1"/>
    <col min="12906" max="12906" width="6.44140625" style="1" customWidth="1"/>
    <col min="12907" max="12907" width="13.6640625" style="1" customWidth="1"/>
    <col min="12908" max="12909" width="9" style="1" customWidth="1"/>
    <col min="12910" max="12910" width="2.44140625" style="1" customWidth="1"/>
    <col min="12911" max="12911" width="8.6640625" style="1" customWidth="1"/>
    <col min="12912" max="12912" width="7.44140625" style="1" customWidth="1"/>
    <col min="12913" max="12915" width="3.6640625" style="1" customWidth="1"/>
    <col min="12916" max="12916" width="3.44140625" style="1" customWidth="1"/>
    <col min="12917" max="12917" width="2.6640625" style="1" customWidth="1"/>
    <col min="12918" max="12918" width="3" style="1" customWidth="1"/>
    <col min="12919" max="12921" width="0" style="1" hidden="1" customWidth="1"/>
    <col min="12922" max="12922" width="4.44140625" style="1" customWidth="1"/>
    <col min="12923" max="12923" width="0" style="1" hidden="1" customWidth="1"/>
    <col min="12924" max="12925" width="14.6640625" style="1" customWidth="1"/>
    <col min="12926" max="12926" width="15.109375" style="1" customWidth="1"/>
    <col min="12927" max="12927" width="6.44140625" style="1" customWidth="1"/>
    <col min="12928" max="12928" width="15.109375" style="1" customWidth="1"/>
    <col min="12929" max="12929" width="4.109375" style="1" customWidth="1"/>
    <col min="12930" max="12930" width="3" style="1" customWidth="1"/>
    <col min="12931" max="12933" width="0" style="1" hidden="1" customWidth="1"/>
    <col min="12934" max="12934" width="3" style="1" customWidth="1"/>
    <col min="12935" max="12935" width="0" style="1" hidden="1" customWidth="1"/>
    <col min="12936" max="12936" width="3" style="1" customWidth="1"/>
    <col min="12937" max="12937" width="0" style="1" hidden="1" customWidth="1"/>
    <col min="12938" max="12938" width="4.44140625" style="1" customWidth="1"/>
    <col min="12939" max="12939" width="34.109375" style="1" customWidth="1"/>
    <col min="12940" max="12940" width="23.44140625" style="1" customWidth="1"/>
    <col min="12941" max="12941" width="9.109375" style="1" customWidth="1"/>
    <col min="12942" max="12942" width="19.44140625" style="1" customWidth="1"/>
    <col min="12943" max="12943" width="42.6640625" style="1" customWidth="1"/>
    <col min="12944" max="12944" width="5.6640625" style="1" customWidth="1"/>
    <col min="12945" max="12945" width="31.44140625" style="1" customWidth="1"/>
    <col min="12946" max="12946" width="16.109375" style="1" customWidth="1"/>
    <col min="12947" max="12948" width="9.109375" style="1" customWidth="1"/>
    <col min="12949" max="12949" width="11.109375" style="1" customWidth="1"/>
    <col min="12950" max="12950" width="2.109375" style="1" customWidth="1"/>
    <col min="12951" max="13156" width="10.88671875" style="1"/>
    <col min="13157" max="13157" width="12" style="1" customWidth="1"/>
    <col min="13158" max="13158" width="2.6640625" style="1" customWidth="1"/>
    <col min="13159" max="13160" width="6.44140625" style="1" customWidth="1"/>
    <col min="13161" max="13161" width="5.6640625" style="1" customWidth="1"/>
    <col min="13162" max="13162" width="6.44140625" style="1" customWidth="1"/>
    <col min="13163" max="13163" width="13.6640625" style="1" customWidth="1"/>
    <col min="13164" max="13165" width="9" style="1" customWidth="1"/>
    <col min="13166" max="13166" width="2.44140625" style="1" customWidth="1"/>
    <col min="13167" max="13167" width="8.6640625" style="1" customWidth="1"/>
    <col min="13168" max="13168" width="7.44140625" style="1" customWidth="1"/>
    <col min="13169" max="13171" width="3.6640625" style="1" customWidth="1"/>
    <col min="13172" max="13172" width="3.44140625" style="1" customWidth="1"/>
    <col min="13173" max="13173" width="2.6640625" style="1" customWidth="1"/>
    <col min="13174" max="13174" width="3" style="1" customWidth="1"/>
    <col min="13175" max="13177" width="0" style="1" hidden="1" customWidth="1"/>
    <col min="13178" max="13178" width="4.44140625" style="1" customWidth="1"/>
    <col min="13179" max="13179" width="0" style="1" hidden="1" customWidth="1"/>
    <col min="13180" max="13181" width="14.6640625" style="1" customWidth="1"/>
    <col min="13182" max="13182" width="15.109375" style="1" customWidth="1"/>
    <col min="13183" max="13183" width="6.44140625" style="1" customWidth="1"/>
    <col min="13184" max="13184" width="15.109375" style="1" customWidth="1"/>
    <col min="13185" max="13185" width="4.109375" style="1" customWidth="1"/>
    <col min="13186" max="13186" width="3" style="1" customWidth="1"/>
    <col min="13187" max="13189" width="0" style="1" hidden="1" customWidth="1"/>
    <col min="13190" max="13190" width="3" style="1" customWidth="1"/>
    <col min="13191" max="13191" width="0" style="1" hidden="1" customWidth="1"/>
    <col min="13192" max="13192" width="3" style="1" customWidth="1"/>
    <col min="13193" max="13193" width="0" style="1" hidden="1" customWidth="1"/>
    <col min="13194" max="13194" width="4.44140625" style="1" customWidth="1"/>
    <col min="13195" max="13195" width="34.109375" style="1" customWidth="1"/>
    <col min="13196" max="13196" width="23.44140625" style="1" customWidth="1"/>
    <col min="13197" max="13197" width="9.109375" style="1" customWidth="1"/>
    <col min="13198" max="13198" width="19.44140625" style="1" customWidth="1"/>
    <col min="13199" max="13199" width="42.6640625" style="1" customWidth="1"/>
    <col min="13200" max="13200" width="5.6640625" style="1" customWidth="1"/>
    <col min="13201" max="13201" width="31.44140625" style="1" customWidth="1"/>
    <col min="13202" max="13202" width="16.109375" style="1" customWidth="1"/>
    <col min="13203" max="13204" width="9.109375" style="1" customWidth="1"/>
    <col min="13205" max="13205" width="11.109375" style="1" customWidth="1"/>
    <col min="13206" max="13206" width="2.109375" style="1" customWidth="1"/>
    <col min="13207" max="13412" width="10.88671875" style="1"/>
    <col min="13413" max="13413" width="12" style="1" customWidth="1"/>
    <col min="13414" max="13414" width="2.6640625" style="1" customWidth="1"/>
    <col min="13415" max="13416" width="6.44140625" style="1" customWidth="1"/>
    <col min="13417" max="13417" width="5.6640625" style="1" customWidth="1"/>
    <col min="13418" max="13418" width="6.44140625" style="1" customWidth="1"/>
    <col min="13419" max="13419" width="13.6640625" style="1" customWidth="1"/>
    <col min="13420" max="13421" width="9" style="1" customWidth="1"/>
    <col min="13422" max="13422" width="2.44140625" style="1" customWidth="1"/>
    <col min="13423" max="13423" width="8.6640625" style="1" customWidth="1"/>
    <col min="13424" max="13424" width="7.44140625" style="1" customWidth="1"/>
    <col min="13425" max="13427" width="3.6640625" style="1" customWidth="1"/>
    <col min="13428" max="13428" width="3.44140625" style="1" customWidth="1"/>
    <col min="13429" max="13429" width="2.6640625" style="1" customWidth="1"/>
    <col min="13430" max="13430" width="3" style="1" customWidth="1"/>
    <col min="13431" max="13433" width="0" style="1" hidden="1" customWidth="1"/>
    <col min="13434" max="13434" width="4.44140625" style="1" customWidth="1"/>
    <col min="13435" max="13435" width="0" style="1" hidden="1" customWidth="1"/>
    <col min="13436" max="13437" width="14.6640625" style="1" customWidth="1"/>
    <col min="13438" max="13438" width="15.109375" style="1" customWidth="1"/>
    <col min="13439" max="13439" width="6.44140625" style="1" customWidth="1"/>
    <col min="13440" max="13440" width="15.109375" style="1" customWidth="1"/>
    <col min="13441" max="13441" width="4.109375" style="1" customWidth="1"/>
    <col min="13442" max="13442" width="3" style="1" customWidth="1"/>
    <col min="13443" max="13445" width="0" style="1" hidden="1" customWidth="1"/>
    <col min="13446" max="13446" width="3" style="1" customWidth="1"/>
    <col min="13447" max="13447" width="0" style="1" hidden="1" customWidth="1"/>
    <col min="13448" max="13448" width="3" style="1" customWidth="1"/>
    <col min="13449" max="13449" width="0" style="1" hidden="1" customWidth="1"/>
    <col min="13450" max="13450" width="4.44140625" style="1" customWidth="1"/>
    <col min="13451" max="13451" width="34.109375" style="1" customWidth="1"/>
    <col min="13452" max="13452" width="23.44140625" style="1" customWidth="1"/>
    <col min="13453" max="13453" width="9.109375" style="1" customWidth="1"/>
    <col min="13454" max="13454" width="19.44140625" style="1" customWidth="1"/>
    <col min="13455" max="13455" width="42.6640625" style="1" customWidth="1"/>
    <col min="13456" max="13456" width="5.6640625" style="1" customWidth="1"/>
    <col min="13457" max="13457" width="31.44140625" style="1" customWidth="1"/>
    <col min="13458" max="13458" width="16.109375" style="1" customWidth="1"/>
    <col min="13459" max="13460" width="9.109375" style="1" customWidth="1"/>
    <col min="13461" max="13461" width="11.109375" style="1" customWidth="1"/>
    <col min="13462" max="13462" width="2.109375" style="1" customWidth="1"/>
    <col min="13463" max="13668" width="10.88671875" style="1"/>
    <col min="13669" max="13669" width="12" style="1" customWidth="1"/>
    <col min="13670" max="13670" width="2.6640625" style="1" customWidth="1"/>
    <col min="13671" max="13672" width="6.44140625" style="1" customWidth="1"/>
    <col min="13673" max="13673" width="5.6640625" style="1" customWidth="1"/>
    <col min="13674" max="13674" width="6.44140625" style="1" customWidth="1"/>
    <col min="13675" max="13675" width="13.6640625" style="1" customWidth="1"/>
    <col min="13676" max="13677" width="9" style="1" customWidth="1"/>
    <col min="13678" max="13678" width="2.44140625" style="1" customWidth="1"/>
    <col min="13679" max="13679" width="8.6640625" style="1" customWidth="1"/>
    <col min="13680" max="13680" width="7.44140625" style="1" customWidth="1"/>
    <col min="13681" max="13683" width="3.6640625" style="1" customWidth="1"/>
    <col min="13684" max="13684" width="3.44140625" style="1" customWidth="1"/>
    <col min="13685" max="13685" width="2.6640625" style="1" customWidth="1"/>
    <col min="13686" max="13686" width="3" style="1" customWidth="1"/>
    <col min="13687" max="13689" width="0" style="1" hidden="1" customWidth="1"/>
    <col min="13690" max="13690" width="4.44140625" style="1" customWidth="1"/>
    <col min="13691" max="13691" width="0" style="1" hidden="1" customWidth="1"/>
    <col min="13692" max="13693" width="14.6640625" style="1" customWidth="1"/>
    <col min="13694" max="13694" width="15.109375" style="1" customWidth="1"/>
    <col min="13695" max="13695" width="6.44140625" style="1" customWidth="1"/>
    <col min="13696" max="13696" width="15.109375" style="1" customWidth="1"/>
    <col min="13697" max="13697" width="4.109375" style="1" customWidth="1"/>
    <col min="13698" max="13698" width="3" style="1" customWidth="1"/>
    <col min="13699" max="13701" width="0" style="1" hidden="1" customWidth="1"/>
    <col min="13702" max="13702" width="3" style="1" customWidth="1"/>
    <col min="13703" max="13703" width="0" style="1" hidden="1" customWidth="1"/>
    <col min="13704" max="13704" width="3" style="1" customWidth="1"/>
    <col min="13705" max="13705" width="0" style="1" hidden="1" customWidth="1"/>
    <col min="13706" max="13706" width="4.44140625" style="1" customWidth="1"/>
    <col min="13707" max="13707" width="34.109375" style="1" customWidth="1"/>
    <col min="13708" max="13708" width="23.44140625" style="1" customWidth="1"/>
    <col min="13709" max="13709" width="9.109375" style="1" customWidth="1"/>
    <col min="13710" max="13710" width="19.44140625" style="1" customWidth="1"/>
    <col min="13711" max="13711" width="42.6640625" style="1" customWidth="1"/>
    <col min="13712" max="13712" width="5.6640625" style="1" customWidth="1"/>
    <col min="13713" max="13713" width="31.44140625" style="1" customWidth="1"/>
    <col min="13714" max="13714" width="16.109375" style="1" customWidth="1"/>
    <col min="13715" max="13716" width="9.109375" style="1" customWidth="1"/>
    <col min="13717" max="13717" width="11.109375" style="1" customWidth="1"/>
    <col min="13718" max="13718" width="2.109375" style="1" customWidth="1"/>
    <col min="13719" max="13924" width="10.88671875" style="1"/>
    <col min="13925" max="13925" width="12" style="1" customWidth="1"/>
    <col min="13926" max="13926" width="2.6640625" style="1" customWidth="1"/>
    <col min="13927" max="13928" width="6.44140625" style="1" customWidth="1"/>
    <col min="13929" max="13929" width="5.6640625" style="1" customWidth="1"/>
    <col min="13930" max="13930" width="6.44140625" style="1" customWidth="1"/>
    <col min="13931" max="13931" width="13.6640625" style="1" customWidth="1"/>
    <col min="13932" max="13933" width="9" style="1" customWidth="1"/>
    <col min="13934" max="13934" width="2.44140625" style="1" customWidth="1"/>
    <col min="13935" max="13935" width="8.6640625" style="1" customWidth="1"/>
    <col min="13936" max="13936" width="7.44140625" style="1" customWidth="1"/>
    <col min="13937" max="13939" width="3.6640625" style="1" customWidth="1"/>
    <col min="13940" max="13940" width="3.44140625" style="1" customWidth="1"/>
    <col min="13941" max="13941" width="2.6640625" style="1" customWidth="1"/>
    <col min="13942" max="13942" width="3" style="1" customWidth="1"/>
    <col min="13943" max="13945" width="0" style="1" hidden="1" customWidth="1"/>
    <col min="13946" max="13946" width="4.44140625" style="1" customWidth="1"/>
    <col min="13947" max="13947" width="0" style="1" hidden="1" customWidth="1"/>
    <col min="13948" max="13949" width="14.6640625" style="1" customWidth="1"/>
    <col min="13950" max="13950" width="15.109375" style="1" customWidth="1"/>
    <col min="13951" max="13951" width="6.44140625" style="1" customWidth="1"/>
    <col min="13952" max="13952" width="15.109375" style="1" customWidth="1"/>
    <col min="13953" max="13953" width="4.109375" style="1" customWidth="1"/>
    <col min="13954" max="13954" width="3" style="1" customWidth="1"/>
    <col min="13955" max="13957" width="0" style="1" hidden="1" customWidth="1"/>
    <col min="13958" max="13958" width="3" style="1" customWidth="1"/>
    <col min="13959" max="13959" width="0" style="1" hidden="1" customWidth="1"/>
    <col min="13960" max="13960" width="3" style="1" customWidth="1"/>
    <col min="13961" max="13961" width="0" style="1" hidden="1" customWidth="1"/>
    <col min="13962" max="13962" width="4.44140625" style="1" customWidth="1"/>
    <col min="13963" max="13963" width="34.109375" style="1" customWidth="1"/>
    <col min="13964" max="13964" width="23.44140625" style="1" customWidth="1"/>
    <col min="13965" max="13965" width="9.109375" style="1" customWidth="1"/>
    <col min="13966" max="13966" width="19.44140625" style="1" customWidth="1"/>
    <col min="13967" max="13967" width="42.6640625" style="1" customWidth="1"/>
    <col min="13968" max="13968" width="5.6640625" style="1" customWidth="1"/>
    <col min="13969" max="13969" width="31.44140625" style="1" customWidth="1"/>
    <col min="13970" max="13970" width="16.109375" style="1" customWidth="1"/>
    <col min="13971" max="13972" width="9.109375" style="1" customWidth="1"/>
    <col min="13973" max="13973" width="11.109375" style="1" customWidth="1"/>
    <col min="13974" max="13974" width="2.109375" style="1" customWidth="1"/>
    <col min="13975" max="14180" width="10.88671875" style="1"/>
    <col min="14181" max="14181" width="12" style="1" customWidth="1"/>
    <col min="14182" max="14182" width="2.6640625" style="1" customWidth="1"/>
    <col min="14183" max="14184" width="6.44140625" style="1" customWidth="1"/>
    <col min="14185" max="14185" width="5.6640625" style="1" customWidth="1"/>
    <col min="14186" max="14186" width="6.44140625" style="1" customWidth="1"/>
    <col min="14187" max="14187" width="13.6640625" style="1" customWidth="1"/>
    <col min="14188" max="14189" width="9" style="1" customWidth="1"/>
    <col min="14190" max="14190" width="2.44140625" style="1" customWidth="1"/>
    <col min="14191" max="14191" width="8.6640625" style="1" customWidth="1"/>
    <col min="14192" max="14192" width="7.44140625" style="1" customWidth="1"/>
    <col min="14193" max="14195" width="3.6640625" style="1" customWidth="1"/>
    <col min="14196" max="14196" width="3.44140625" style="1" customWidth="1"/>
    <col min="14197" max="14197" width="2.6640625" style="1" customWidth="1"/>
    <col min="14198" max="14198" width="3" style="1" customWidth="1"/>
    <col min="14199" max="14201" width="0" style="1" hidden="1" customWidth="1"/>
    <col min="14202" max="14202" width="4.44140625" style="1" customWidth="1"/>
    <col min="14203" max="14203" width="0" style="1" hidden="1" customWidth="1"/>
    <col min="14204" max="14205" width="14.6640625" style="1" customWidth="1"/>
    <col min="14206" max="14206" width="15.109375" style="1" customWidth="1"/>
    <col min="14207" max="14207" width="6.44140625" style="1" customWidth="1"/>
    <col min="14208" max="14208" width="15.109375" style="1" customWidth="1"/>
    <col min="14209" max="14209" width="4.109375" style="1" customWidth="1"/>
    <col min="14210" max="14210" width="3" style="1" customWidth="1"/>
    <col min="14211" max="14213" width="0" style="1" hidden="1" customWidth="1"/>
    <col min="14214" max="14214" width="3" style="1" customWidth="1"/>
    <col min="14215" max="14215" width="0" style="1" hidden="1" customWidth="1"/>
    <col min="14216" max="14216" width="3" style="1" customWidth="1"/>
    <col min="14217" max="14217" width="0" style="1" hidden="1" customWidth="1"/>
    <col min="14218" max="14218" width="4.44140625" style="1" customWidth="1"/>
    <col min="14219" max="14219" width="34.109375" style="1" customWidth="1"/>
    <col min="14220" max="14220" width="23.44140625" style="1" customWidth="1"/>
    <col min="14221" max="14221" width="9.109375" style="1" customWidth="1"/>
    <col min="14222" max="14222" width="19.44140625" style="1" customWidth="1"/>
    <col min="14223" max="14223" width="42.6640625" style="1" customWidth="1"/>
    <col min="14224" max="14224" width="5.6640625" style="1" customWidth="1"/>
    <col min="14225" max="14225" width="31.44140625" style="1" customWidth="1"/>
    <col min="14226" max="14226" width="16.109375" style="1" customWidth="1"/>
    <col min="14227" max="14228" width="9.109375" style="1" customWidth="1"/>
    <col min="14229" max="14229" width="11.109375" style="1" customWidth="1"/>
    <col min="14230" max="14230" width="2.109375" style="1" customWidth="1"/>
    <col min="14231" max="14436" width="10.88671875" style="1"/>
    <col min="14437" max="14437" width="12" style="1" customWidth="1"/>
    <col min="14438" max="14438" width="2.6640625" style="1" customWidth="1"/>
    <col min="14439" max="14440" width="6.44140625" style="1" customWidth="1"/>
    <col min="14441" max="14441" width="5.6640625" style="1" customWidth="1"/>
    <col min="14442" max="14442" width="6.44140625" style="1" customWidth="1"/>
    <col min="14443" max="14443" width="13.6640625" style="1" customWidth="1"/>
    <col min="14444" max="14445" width="9" style="1" customWidth="1"/>
    <col min="14446" max="14446" width="2.44140625" style="1" customWidth="1"/>
    <col min="14447" max="14447" width="8.6640625" style="1" customWidth="1"/>
    <col min="14448" max="14448" width="7.44140625" style="1" customWidth="1"/>
    <col min="14449" max="14451" width="3.6640625" style="1" customWidth="1"/>
    <col min="14452" max="14452" width="3.44140625" style="1" customWidth="1"/>
    <col min="14453" max="14453" width="2.6640625" style="1" customWidth="1"/>
    <col min="14454" max="14454" width="3" style="1" customWidth="1"/>
    <col min="14455" max="14457" width="0" style="1" hidden="1" customWidth="1"/>
    <col min="14458" max="14458" width="4.44140625" style="1" customWidth="1"/>
    <col min="14459" max="14459" width="0" style="1" hidden="1" customWidth="1"/>
    <col min="14460" max="14461" width="14.6640625" style="1" customWidth="1"/>
    <col min="14462" max="14462" width="15.109375" style="1" customWidth="1"/>
    <col min="14463" max="14463" width="6.44140625" style="1" customWidth="1"/>
    <col min="14464" max="14464" width="15.109375" style="1" customWidth="1"/>
    <col min="14465" max="14465" width="4.109375" style="1" customWidth="1"/>
    <col min="14466" max="14466" width="3" style="1" customWidth="1"/>
    <col min="14467" max="14469" width="0" style="1" hidden="1" customWidth="1"/>
    <col min="14470" max="14470" width="3" style="1" customWidth="1"/>
    <col min="14471" max="14471" width="0" style="1" hidden="1" customWidth="1"/>
    <col min="14472" max="14472" width="3" style="1" customWidth="1"/>
    <col min="14473" max="14473" width="0" style="1" hidden="1" customWidth="1"/>
    <col min="14474" max="14474" width="4.44140625" style="1" customWidth="1"/>
    <col min="14475" max="14475" width="34.109375" style="1" customWidth="1"/>
    <col min="14476" max="14476" width="23.44140625" style="1" customWidth="1"/>
    <col min="14477" max="14477" width="9.109375" style="1" customWidth="1"/>
    <col min="14478" max="14478" width="19.44140625" style="1" customWidth="1"/>
    <col min="14479" max="14479" width="42.6640625" style="1" customWidth="1"/>
    <col min="14480" max="14480" width="5.6640625" style="1" customWidth="1"/>
    <col min="14481" max="14481" width="31.44140625" style="1" customWidth="1"/>
    <col min="14482" max="14482" width="16.109375" style="1" customWidth="1"/>
    <col min="14483" max="14484" width="9.109375" style="1" customWidth="1"/>
    <col min="14485" max="14485" width="11.109375" style="1" customWidth="1"/>
    <col min="14486" max="14486" width="2.109375" style="1" customWidth="1"/>
    <col min="14487" max="14692" width="10.88671875" style="1"/>
    <col min="14693" max="14693" width="12" style="1" customWidth="1"/>
    <col min="14694" max="14694" width="2.6640625" style="1" customWidth="1"/>
    <col min="14695" max="14696" width="6.44140625" style="1" customWidth="1"/>
    <col min="14697" max="14697" width="5.6640625" style="1" customWidth="1"/>
    <col min="14698" max="14698" width="6.44140625" style="1" customWidth="1"/>
    <col min="14699" max="14699" width="13.6640625" style="1" customWidth="1"/>
    <col min="14700" max="14701" width="9" style="1" customWidth="1"/>
    <col min="14702" max="14702" width="2.44140625" style="1" customWidth="1"/>
    <col min="14703" max="14703" width="8.6640625" style="1" customWidth="1"/>
    <col min="14704" max="14704" width="7.44140625" style="1" customWidth="1"/>
    <col min="14705" max="14707" width="3.6640625" style="1" customWidth="1"/>
    <col min="14708" max="14708" width="3.44140625" style="1" customWidth="1"/>
    <col min="14709" max="14709" width="2.6640625" style="1" customWidth="1"/>
    <col min="14710" max="14710" width="3" style="1" customWidth="1"/>
    <col min="14711" max="14713" width="0" style="1" hidden="1" customWidth="1"/>
    <col min="14714" max="14714" width="4.44140625" style="1" customWidth="1"/>
    <col min="14715" max="14715" width="0" style="1" hidden="1" customWidth="1"/>
    <col min="14716" max="14717" width="14.6640625" style="1" customWidth="1"/>
    <col min="14718" max="14718" width="15.109375" style="1" customWidth="1"/>
    <col min="14719" max="14719" width="6.44140625" style="1" customWidth="1"/>
    <col min="14720" max="14720" width="15.109375" style="1" customWidth="1"/>
    <col min="14721" max="14721" width="4.109375" style="1" customWidth="1"/>
    <col min="14722" max="14722" width="3" style="1" customWidth="1"/>
    <col min="14723" max="14725" width="0" style="1" hidden="1" customWidth="1"/>
    <col min="14726" max="14726" width="3" style="1" customWidth="1"/>
    <col min="14727" max="14727" width="0" style="1" hidden="1" customWidth="1"/>
    <col min="14728" max="14728" width="3" style="1" customWidth="1"/>
    <col min="14729" max="14729" width="0" style="1" hidden="1" customWidth="1"/>
    <col min="14730" max="14730" width="4.44140625" style="1" customWidth="1"/>
    <col min="14731" max="14731" width="34.109375" style="1" customWidth="1"/>
    <col min="14732" max="14732" width="23.44140625" style="1" customWidth="1"/>
    <col min="14733" max="14733" width="9.109375" style="1" customWidth="1"/>
    <col min="14734" max="14734" width="19.44140625" style="1" customWidth="1"/>
    <col min="14735" max="14735" width="42.6640625" style="1" customWidth="1"/>
    <col min="14736" max="14736" width="5.6640625" style="1" customWidth="1"/>
    <col min="14737" max="14737" width="31.44140625" style="1" customWidth="1"/>
    <col min="14738" max="14738" width="16.109375" style="1" customWidth="1"/>
    <col min="14739" max="14740" width="9.109375" style="1" customWidth="1"/>
    <col min="14741" max="14741" width="11.109375" style="1" customWidth="1"/>
    <col min="14742" max="14742" width="2.109375" style="1" customWidth="1"/>
    <col min="14743" max="14948" width="10.88671875" style="1"/>
    <col min="14949" max="14949" width="12" style="1" customWidth="1"/>
    <col min="14950" max="14950" width="2.6640625" style="1" customWidth="1"/>
    <col min="14951" max="14952" width="6.44140625" style="1" customWidth="1"/>
    <col min="14953" max="14953" width="5.6640625" style="1" customWidth="1"/>
    <col min="14954" max="14954" width="6.44140625" style="1" customWidth="1"/>
    <col min="14955" max="14955" width="13.6640625" style="1" customWidth="1"/>
    <col min="14956" max="14957" width="9" style="1" customWidth="1"/>
    <col min="14958" max="14958" width="2.44140625" style="1" customWidth="1"/>
    <col min="14959" max="14959" width="8.6640625" style="1" customWidth="1"/>
    <col min="14960" max="14960" width="7.44140625" style="1" customWidth="1"/>
    <col min="14961" max="14963" width="3.6640625" style="1" customWidth="1"/>
    <col min="14964" max="14964" width="3.44140625" style="1" customWidth="1"/>
    <col min="14965" max="14965" width="2.6640625" style="1" customWidth="1"/>
    <col min="14966" max="14966" width="3" style="1" customWidth="1"/>
    <col min="14967" max="14969" width="0" style="1" hidden="1" customWidth="1"/>
    <col min="14970" max="14970" width="4.44140625" style="1" customWidth="1"/>
    <col min="14971" max="14971" width="0" style="1" hidden="1" customWidth="1"/>
    <col min="14972" max="14973" width="14.6640625" style="1" customWidth="1"/>
    <col min="14974" max="14974" width="15.109375" style="1" customWidth="1"/>
    <col min="14975" max="14975" width="6.44140625" style="1" customWidth="1"/>
    <col min="14976" max="14976" width="15.109375" style="1" customWidth="1"/>
    <col min="14977" max="14977" width="4.109375" style="1" customWidth="1"/>
    <col min="14978" max="14978" width="3" style="1" customWidth="1"/>
    <col min="14979" max="14981" width="0" style="1" hidden="1" customWidth="1"/>
    <col min="14982" max="14982" width="3" style="1" customWidth="1"/>
    <col min="14983" max="14983" width="0" style="1" hidden="1" customWidth="1"/>
    <col min="14984" max="14984" width="3" style="1" customWidth="1"/>
    <col min="14985" max="14985" width="0" style="1" hidden="1" customWidth="1"/>
    <col min="14986" max="14986" width="4.44140625" style="1" customWidth="1"/>
    <col min="14987" max="14987" width="34.109375" style="1" customWidth="1"/>
    <col min="14988" max="14988" width="23.44140625" style="1" customWidth="1"/>
    <col min="14989" max="14989" width="9.109375" style="1" customWidth="1"/>
    <col min="14990" max="14990" width="19.44140625" style="1" customWidth="1"/>
    <col min="14991" max="14991" width="42.6640625" style="1" customWidth="1"/>
    <col min="14992" max="14992" width="5.6640625" style="1" customWidth="1"/>
    <col min="14993" max="14993" width="31.44140625" style="1" customWidth="1"/>
    <col min="14994" max="14994" width="16.109375" style="1" customWidth="1"/>
    <col min="14995" max="14996" width="9.109375" style="1" customWidth="1"/>
    <col min="14997" max="14997" width="11.109375" style="1" customWidth="1"/>
    <col min="14998" max="14998" width="2.109375" style="1" customWidth="1"/>
    <col min="14999" max="15204" width="10.88671875" style="1"/>
    <col min="15205" max="15205" width="12" style="1" customWidth="1"/>
    <col min="15206" max="15206" width="2.6640625" style="1" customWidth="1"/>
    <col min="15207" max="15208" width="6.44140625" style="1" customWidth="1"/>
    <col min="15209" max="15209" width="5.6640625" style="1" customWidth="1"/>
    <col min="15210" max="15210" width="6.44140625" style="1" customWidth="1"/>
    <col min="15211" max="15211" width="13.6640625" style="1" customWidth="1"/>
    <col min="15212" max="15213" width="9" style="1" customWidth="1"/>
    <col min="15214" max="15214" width="2.44140625" style="1" customWidth="1"/>
    <col min="15215" max="15215" width="8.6640625" style="1" customWidth="1"/>
    <col min="15216" max="15216" width="7.44140625" style="1" customWidth="1"/>
    <col min="15217" max="15219" width="3.6640625" style="1" customWidth="1"/>
    <col min="15220" max="15220" width="3.44140625" style="1" customWidth="1"/>
    <col min="15221" max="15221" width="2.6640625" style="1" customWidth="1"/>
    <col min="15222" max="15222" width="3" style="1" customWidth="1"/>
    <col min="15223" max="15225" width="0" style="1" hidden="1" customWidth="1"/>
    <col min="15226" max="15226" width="4.44140625" style="1" customWidth="1"/>
    <col min="15227" max="15227" width="0" style="1" hidden="1" customWidth="1"/>
    <col min="15228" max="15229" width="14.6640625" style="1" customWidth="1"/>
    <col min="15230" max="15230" width="15.109375" style="1" customWidth="1"/>
    <col min="15231" max="15231" width="6.44140625" style="1" customWidth="1"/>
    <col min="15232" max="15232" width="15.109375" style="1" customWidth="1"/>
    <col min="15233" max="15233" width="4.109375" style="1" customWidth="1"/>
    <col min="15234" max="15234" width="3" style="1" customWidth="1"/>
    <col min="15235" max="15237" width="0" style="1" hidden="1" customWidth="1"/>
    <col min="15238" max="15238" width="3" style="1" customWidth="1"/>
    <col min="15239" max="15239" width="0" style="1" hidden="1" customWidth="1"/>
    <col min="15240" max="15240" width="3" style="1" customWidth="1"/>
    <col min="15241" max="15241" width="0" style="1" hidden="1" customWidth="1"/>
    <col min="15242" max="15242" width="4.44140625" style="1" customWidth="1"/>
    <col min="15243" max="15243" width="34.109375" style="1" customWidth="1"/>
    <col min="15244" max="15244" width="23.44140625" style="1" customWidth="1"/>
    <col min="15245" max="15245" width="9.109375" style="1" customWidth="1"/>
    <col min="15246" max="15246" width="19.44140625" style="1" customWidth="1"/>
    <col min="15247" max="15247" width="42.6640625" style="1" customWidth="1"/>
    <col min="15248" max="15248" width="5.6640625" style="1" customWidth="1"/>
    <col min="15249" max="15249" width="31.44140625" style="1" customWidth="1"/>
    <col min="15250" max="15250" width="16.109375" style="1" customWidth="1"/>
    <col min="15251" max="15252" width="9.109375" style="1" customWidth="1"/>
    <col min="15253" max="15253" width="11.109375" style="1" customWidth="1"/>
    <col min="15254" max="15254" width="2.109375" style="1" customWidth="1"/>
    <col min="15255" max="15460" width="10.88671875" style="1"/>
    <col min="15461" max="15461" width="12" style="1" customWidth="1"/>
    <col min="15462" max="15462" width="2.6640625" style="1" customWidth="1"/>
    <col min="15463" max="15464" width="6.44140625" style="1" customWidth="1"/>
    <col min="15465" max="15465" width="5.6640625" style="1" customWidth="1"/>
    <col min="15466" max="15466" width="6.44140625" style="1" customWidth="1"/>
    <col min="15467" max="15467" width="13.6640625" style="1" customWidth="1"/>
    <col min="15468" max="15469" width="9" style="1" customWidth="1"/>
    <col min="15470" max="15470" width="2.44140625" style="1" customWidth="1"/>
    <col min="15471" max="15471" width="8.6640625" style="1" customWidth="1"/>
    <col min="15472" max="15472" width="7.44140625" style="1" customWidth="1"/>
    <col min="15473" max="15475" width="3.6640625" style="1" customWidth="1"/>
    <col min="15476" max="15476" width="3.44140625" style="1" customWidth="1"/>
    <col min="15477" max="15477" width="2.6640625" style="1" customWidth="1"/>
    <col min="15478" max="15478" width="3" style="1" customWidth="1"/>
    <col min="15479" max="15481" width="0" style="1" hidden="1" customWidth="1"/>
    <col min="15482" max="15482" width="4.44140625" style="1" customWidth="1"/>
    <col min="15483" max="15483" width="0" style="1" hidden="1" customWidth="1"/>
    <col min="15484" max="15485" width="14.6640625" style="1" customWidth="1"/>
    <col min="15486" max="15486" width="15.109375" style="1" customWidth="1"/>
    <col min="15487" max="15487" width="6.44140625" style="1" customWidth="1"/>
    <col min="15488" max="15488" width="15.109375" style="1" customWidth="1"/>
    <col min="15489" max="15489" width="4.109375" style="1" customWidth="1"/>
    <col min="15490" max="15490" width="3" style="1" customWidth="1"/>
    <col min="15491" max="15493" width="0" style="1" hidden="1" customWidth="1"/>
    <col min="15494" max="15494" width="3" style="1" customWidth="1"/>
    <col min="15495" max="15495" width="0" style="1" hidden="1" customWidth="1"/>
    <col min="15496" max="15496" width="3" style="1" customWidth="1"/>
    <col min="15497" max="15497" width="0" style="1" hidden="1" customWidth="1"/>
    <col min="15498" max="15498" width="4.44140625" style="1" customWidth="1"/>
    <col min="15499" max="15499" width="34.109375" style="1" customWidth="1"/>
    <col min="15500" max="15500" width="23.44140625" style="1" customWidth="1"/>
    <col min="15501" max="15501" width="9.109375" style="1" customWidth="1"/>
    <col min="15502" max="15502" width="19.44140625" style="1" customWidth="1"/>
    <col min="15503" max="15503" width="42.6640625" style="1" customWidth="1"/>
    <col min="15504" max="15504" width="5.6640625" style="1" customWidth="1"/>
    <col min="15505" max="15505" width="31.44140625" style="1" customWidth="1"/>
    <col min="15506" max="15506" width="16.109375" style="1" customWidth="1"/>
    <col min="15507" max="15508" width="9.109375" style="1" customWidth="1"/>
    <col min="15509" max="15509" width="11.109375" style="1" customWidth="1"/>
    <col min="15510" max="15510" width="2.109375" style="1" customWidth="1"/>
    <col min="15511" max="15716" width="10.88671875" style="1"/>
    <col min="15717" max="15717" width="12" style="1" customWidth="1"/>
    <col min="15718" max="15718" width="2.6640625" style="1" customWidth="1"/>
    <col min="15719" max="15720" width="6.44140625" style="1" customWidth="1"/>
    <col min="15721" max="15721" width="5.6640625" style="1" customWidth="1"/>
    <col min="15722" max="15722" width="6.44140625" style="1" customWidth="1"/>
    <col min="15723" max="15723" width="13.6640625" style="1" customWidth="1"/>
    <col min="15724" max="15725" width="9" style="1" customWidth="1"/>
    <col min="15726" max="15726" width="2.44140625" style="1" customWidth="1"/>
    <col min="15727" max="15727" width="8.6640625" style="1" customWidth="1"/>
    <col min="15728" max="15728" width="7.44140625" style="1" customWidth="1"/>
    <col min="15729" max="15731" width="3.6640625" style="1" customWidth="1"/>
    <col min="15732" max="15732" width="3.44140625" style="1" customWidth="1"/>
    <col min="15733" max="15733" width="2.6640625" style="1" customWidth="1"/>
    <col min="15734" max="15734" width="3" style="1" customWidth="1"/>
    <col min="15735" max="15737" width="0" style="1" hidden="1" customWidth="1"/>
    <col min="15738" max="15738" width="4.44140625" style="1" customWidth="1"/>
    <col min="15739" max="15739" width="0" style="1" hidden="1" customWidth="1"/>
    <col min="15740" max="15741" width="14.6640625" style="1" customWidth="1"/>
    <col min="15742" max="15742" width="15.109375" style="1" customWidth="1"/>
    <col min="15743" max="15743" width="6.44140625" style="1" customWidth="1"/>
    <col min="15744" max="15744" width="15.109375" style="1" customWidth="1"/>
    <col min="15745" max="15745" width="4.109375" style="1" customWidth="1"/>
    <col min="15746" max="15746" width="3" style="1" customWidth="1"/>
    <col min="15747" max="15749" width="0" style="1" hidden="1" customWidth="1"/>
    <col min="15750" max="15750" width="3" style="1" customWidth="1"/>
    <col min="15751" max="15751" width="0" style="1" hidden="1" customWidth="1"/>
    <col min="15752" max="15752" width="3" style="1" customWidth="1"/>
    <col min="15753" max="15753" width="0" style="1" hidden="1" customWidth="1"/>
    <col min="15754" max="15754" width="4.44140625" style="1" customWidth="1"/>
    <col min="15755" max="15755" width="34.109375" style="1" customWidth="1"/>
    <col min="15756" max="15756" width="23.44140625" style="1" customWidth="1"/>
    <col min="15757" max="15757" width="9.109375" style="1" customWidth="1"/>
    <col min="15758" max="15758" width="19.44140625" style="1" customWidth="1"/>
    <col min="15759" max="15759" width="42.6640625" style="1" customWidth="1"/>
    <col min="15760" max="15760" width="5.6640625" style="1" customWidth="1"/>
    <col min="15761" max="15761" width="31.44140625" style="1" customWidth="1"/>
    <col min="15762" max="15762" width="16.109375" style="1" customWidth="1"/>
    <col min="15763" max="15764" width="9.109375" style="1" customWidth="1"/>
    <col min="15765" max="15765" width="11.109375" style="1" customWidth="1"/>
    <col min="15766" max="15766" width="2.109375" style="1" customWidth="1"/>
    <col min="15767" max="15972" width="10.88671875" style="1"/>
    <col min="15973" max="15973" width="12" style="1" customWidth="1"/>
    <col min="15974" max="15974" width="2.6640625" style="1" customWidth="1"/>
    <col min="15975" max="15976" width="6.44140625" style="1" customWidth="1"/>
    <col min="15977" max="15977" width="5.6640625" style="1" customWidth="1"/>
    <col min="15978" max="15978" width="6.44140625" style="1" customWidth="1"/>
    <col min="15979" max="15979" width="13.6640625" style="1" customWidth="1"/>
    <col min="15980" max="15981" width="9" style="1" customWidth="1"/>
    <col min="15982" max="15982" width="2.44140625" style="1" customWidth="1"/>
    <col min="15983" max="15983" width="8.6640625" style="1" customWidth="1"/>
    <col min="15984" max="15984" width="7.44140625" style="1" customWidth="1"/>
    <col min="15985" max="15987" width="3.6640625" style="1" customWidth="1"/>
    <col min="15988" max="15988" width="3.44140625" style="1" customWidth="1"/>
    <col min="15989" max="15989" width="2.6640625" style="1" customWidth="1"/>
    <col min="15990" max="15990" width="3" style="1" customWidth="1"/>
    <col min="15991" max="15993" width="0" style="1" hidden="1" customWidth="1"/>
    <col min="15994" max="15994" width="4.44140625" style="1" customWidth="1"/>
    <col min="15995" max="15995" width="0" style="1" hidden="1" customWidth="1"/>
    <col min="15996" max="15997" width="14.6640625" style="1" customWidth="1"/>
    <col min="15998" max="15998" width="15.109375" style="1" customWidth="1"/>
    <col min="15999" max="15999" width="6.44140625" style="1" customWidth="1"/>
    <col min="16000" max="16000" width="15.109375" style="1" customWidth="1"/>
    <col min="16001" max="16001" width="4.109375" style="1" customWidth="1"/>
    <col min="16002" max="16002" width="3" style="1" customWidth="1"/>
    <col min="16003" max="16005" width="0" style="1" hidden="1" customWidth="1"/>
    <col min="16006" max="16006" width="3" style="1" customWidth="1"/>
    <col min="16007" max="16007" width="0" style="1" hidden="1" customWidth="1"/>
    <col min="16008" max="16008" width="3" style="1" customWidth="1"/>
    <col min="16009" max="16009" width="0" style="1" hidden="1" customWidth="1"/>
    <col min="16010" max="16010" width="4.44140625" style="1" customWidth="1"/>
    <col min="16011" max="16011" width="34.109375" style="1" customWidth="1"/>
    <col min="16012" max="16012" width="23.44140625" style="1" customWidth="1"/>
    <col min="16013" max="16013" width="9.109375" style="1" customWidth="1"/>
    <col min="16014" max="16014" width="19.44140625" style="1" customWidth="1"/>
    <col min="16015" max="16015" width="42.6640625" style="1" customWidth="1"/>
    <col min="16016" max="16016" width="5.6640625" style="1" customWidth="1"/>
    <col min="16017" max="16017" width="31.44140625" style="1" customWidth="1"/>
    <col min="16018" max="16018" width="16.109375" style="1" customWidth="1"/>
    <col min="16019" max="16020" width="9.109375" style="1" customWidth="1"/>
    <col min="16021" max="16021" width="11.109375" style="1" customWidth="1"/>
    <col min="16022" max="16022" width="2.109375" style="1" customWidth="1"/>
    <col min="16023" max="16228" width="10.88671875" style="1"/>
    <col min="16229" max="16229" width="12" style="1" customWidth="1"/>
    <col min="16230" max="16230" width="2.6640625" style="1" customWidth="1"/>
    <col min="16231" max="16232" width="6.44140625" style="1" customWidth="1"/>
    <col min="16233" max="16233" width="5.6640625" style="1" customWidth="1"/>
    <col min="16234" max="16234" width="6.44140625" style="1" customWidth="1"/>
    <col min="16235" max="16235" width="13.6640625" style="1" customWidth="1"/>
    <col min="16236" max="16237" width="9" style="1" customWidth="1"/>
    <col min="16238" max="16238" width="2.44140625" style="1" customWidth="1"/>
    <col min="16239" max="16239" width="8.6640625" style="1" customWidth="1"/>
    <col min="16240" max="16240" width="7.44140625" style="1" customWidth="1"/>
    <col min="16241" max="16243" width="3.6640625" style="1" customWidth="1"/>
    <col min="16244" max="16244" width="3.44140625" style="1" customWidth="1"/>
    <col min="16245" max="16245" width="2.6640625" style="1" customWidth="1"/>
    <col min="16246" max="16246" width="3" style="1" customWidth="1"/>
    <col min="16247" max="16249" width="0" style="1" hidden="1" customWidth="1"/>
    <col min="16250" max="16250" width="4.44140625" style="1" customWidth="1"/>
    <col min="16251" max="16251" width="0" style="1" hidden="1" customWidth="1"/>
    <col min="16252" max="16253" width="14.6640625" style="1" customWidth="1"/>
    <col min="16254" max="16254" width="15.109375" style="1" customWidth="1"/>
    <col min="16255" max="16255" width="6.44140625" style="1" customWidth="1"/>
    <col min="16256" max="16256" width="15.109375" style="1" customWidth="1"/>
    <col min="16257" max="16257" width="4.109375" style="1" customWidth="1"/>
    <col min="16258" max="16258" width="3" style="1" customWidth="1"/>
    <col min="16259" max="16261" width="0" style="1" hidden="1" customWidth="1"/>
    <col min="16262" max="16262" width="3" style="1" customWidth="1"/>
    <col min="16263" max="16263" width="0" style="1" hidden="1" customWidth="1"/>
    <col min="16264" max="16264" width="3" style="1" customWidth="1"/>
    <col min="16265" max="16265" width="0" style="1" hidden="1" customWidth="1"/>
    <col min="16266" max="16266" width="4.44140625" style="1" customWidth="1"/>
    <col min="16267" max="16267" width="34.109375" style="1" customWidth="1"/>
    <col min="16268" max="16268" width="23.44140625" style="1" customWidth="1"/>
    <col min="16269" max="16269" width="9.109375" style="1" customWidth="1"/>
    <col min="16270" max="16270" width="19.44140625" style="1" customWidth="1"/>
    <col min="16271" max="16271" width="42.6640625" style="1" customWidth="1"/>
    <col min="16272" max="16272" width="5.6640625" style="1" customWidth="1"/>
    <col min="16273" max="16273" width="31.44140625" style="1" customWidth="1"/>
    <col min="16274" max="16274" width="16.109375" style="1" customWidth="1"/>
    <col min="16275" max="16276" width="9.109375" style="1" customWidth="1"/>
    <col min="16277" max="16277" width="11.109375" style="1" customWidth="1"/>
    <col min="16278" max="16278" width="2.109375" style="1" customWidth="1"/>
    <col min="16279" max="16383" width="10.88671875" style="1"/>
    <col min="16384" max="16384" width="11.44140625" style="1" customWidth="1"/>
  </cols>
  <sheetData>
    <row r="1" spans="1:193 1680:1680" x14ac:dyDescent="0.2">
      <c r="A1" s="5"/>
      <c r="B1" s="514" t="s">
        <v>449</v>
      </c>
      <c r="C1" s="515"/>
      <c r="D1" s="515"/>
      <c r="E1" s="515"/>
      <c r="F1" s="515"/>
      <c r="G1" s="515"/>
      <c r="H1" s="515"/>
      <c r="I1" s="516"/>
      <c r="J1" s="517"/>
      <c r="K1" s="518"/>
      <c r="L1" s="90"/>
      <c r="M1" s="89"/>
      <c r="N1" s="89"/>
      <c r="O1" s="90"/>
      <c r="P1" s="90"/>
      <c r="Q1" s="90"/>
      <c r="R1" s="90"/>
      <c r="S1" s="90"/>
      <c r="T1" s="90"/>
      <c r="U1" s="90"/>
      <c r="V1" s="90"/>
      <c r="W1" s="90"/>
      <c r="X1" s="90"/>
      <c r="Y1" s="90"/>
      <c r="Z1" s="90"/>
      <c r="AA1" s="90"/>
      <c r="AB1" s="90"/>
      <c r="AC1" s="90"/>
      <c r="AD1" s="90"/>
      <c r="AE1" s="90"/>
      <c r="AF1" s="90"/>
      <c r="AG1" s="90"/>
      <c r="AH1" s="90"/>
      <c r="AI1" s="124"/>
      <c r="AJ1" s="90"/>
      <c r="AK1" s="90"/>
      <c r="AL1" s="90"/>
      <c r="AM1" s="89"/>
      <c r="AN1" s="90"/>
      <c r="AO1" s="90"/>
      <c r="AP1" s="90"/>
      <c r="AQ1" s="89"/>
      <c r="AR1" s="90"/>
      <c r="AS1" s="90"/>
      <c r="AT1" s="90"/>
      <c r="AU1" s="89"/>
      <c r="AV1" s="90"/>
      <c r="AW1" s="90"/>
      <c r="AX1" s="90"/>
      <c r="AY1" s="89"/>
      <c r="AZ1" s="90"/>
      <c r="BA1" s="90"/>
      <c r="BB1" s="90"/>
      <c r="BC1" s="89"/>
      <c r="BD1" s="90"/>
      <c r="BE1" s="90"/>
      <c r="BF1" s="90"/>
      <c r="BG1" s="89"/>
      <c r="BH1" s="90"/>
      <c r="BI1" s="90"/>
      <c r="BJ1" s="90"/>
      <c r="BK1" s="89"/>
      <c r="BL1" s="90"/>
      <c r="BM1" s="90"/>
      <c r="BN1" s="90"/>
      <c r="BO1" s="89"/>
      <c r="BP1" s="90"/>
      <c r="BQ1" s="90"/>
      <c r="BR1" s="90"/>
      <c r="BS1" s="89"/>
      <c r="BT1" s="90"/>
      <c r="BU1" s="90"/>
      <c r="BV1" s="90"/>
      <c r="BW1" s="89"/>
      <c r="BX1" s="90"/>
      <c r="BY1" s="90"/>
      <c r="BZ1" s="90"/>
      <c r="CA1" s="89"/>
      <c r="CB1" s="90"/>
      <c r="CC1" s="90"/>
      <c r="CD1" s="90"/>
      <c r="CE1" s="89"/>
      <c r="CF1" s="90"/>
      <c r="CG1" s="90"/>
      <c r="CH1" s="90"/>
      <c r="CI1" s="90"/>
      <c r="CJ1" s="90"/>
      <c r="CK1" s="90"/>
      <c r="CL1" s="90"/>
      <c r="CM1" s="90"/>
      <c r="CN1" s="90"/>
      <c r="CO1" s="90"/>
      <c r="CP1" s="90"/>
      <c r="CQ1" s="90"/>
      <c r="CR1" s="90"/>
      <c r="CS1" s="90"/>
      <c r="CT1" s="90"/>
      <c r="CU1" s="90"/>
      <c r="CV1" s="90"/>
      <c r="CW1" s="90"/>
      <c r="CX1" s="90"/>
      <c r="CY1" s="90"/>
      <c r="CZ1" s="90"/>
      <c r="DA1" s="90"/>
      <c r="DB1" s="90"/>
      <c r="DC1" s="90"/>
      <c r="DD1" s="90"/>
      <c r="DE1" s="89"/>
      <c r="DF1" s="90"/>
      <c r="DG1" s="89"/>
      <c r="DH1" s="89"/>
      <c r="DI1" s="90"/>
      <c r="DJ1" s="90"/>
      <c r="DK1" s="90"/>
      <c r="DL1" s="90"/>
      <c r="DM1" s="89"/>
      <c r="DN1" s="90"/>
      <c r="DO1" s="89"/>
      <c r="DP1" s="90"/>
      <c r="DQ1" s="90"/>
      <c r="DR1" s="90"/>
      <c r="DS1" s="90"/>
      <c r="DT1" s="90"/>
      <c r="DU1" s="90"/>
      <c r="DV1" s="90"/>
      <c r="DW1" s="90"/>
      <c r="DX1" s="90"/>
      <c r="DY1" s="90"/>
      <c r="DZ1" s="90"/>
      <c r="EA1" s="90"/>
      <c r="EB1" s="90"/>
      <c r="EC1" s="90"/>
      <c r="ED1" s="90"/>
      <c r="EE1" s="90"/>
      <c r="EF1" s="90"/>
      <c r="EG1" s="90"/>
      <c r="EH1" s="90"/>
      <c r="EI1" s="90"/>
      <c r="EJ1" s="90"/>
      <c r="EK1" s="90"/>
      <c r="EL1" s="90"/>
      <c r="EM1" s="90"/>
      <c r="EN1" s="90"/>
      <c r="EO1" s="90"/>
      <c r="EP1" s="90"/>
      <c r="EQ1" s="90"/>
      <c r="ER1" s="90"/>
      <c r="ES1" s="90"/>
      <c r="ET1" s="90"/>
      <c r="EU1" s="90"/>
      <c r="EV1" s="90"/>
      <c r="EW1" s="90"/>
      <c r="EX1" s="90"/>
      <c r="EY1" s="90"/>
      <c r="EZ1" s="90"/>
      <c r="FA1" s="90"/>
      <c r="FB1" s="90"/>
      <c r="FC1" s="90"/>
      <c r="FD1" s="90"/>
      <c r="FE1" s="90"/>
      <c r="FF1" s="90"/>
      <c r="FG1" s="90"/>
      <c r="FH1" s="90"/>
      <c r="FI1" s="90"/>
      <c r="FJ1" s="90"/>
      <c r="FK1" s="90"/>
      <c r="FL1" s="90"/>
      <c r="FM1" s="90"/>
      <c r="FN1" s="90"/>
      <c r="FO1" s="90"/>
      <c r="FP1" s="90"/>
      <c r="FQ1" s="90"/>
      <c r="FR1" s="90"/>
      <c r="FS1" s="90"/>
      <c r="FT1" s="90"/>
      <c r="FU1" s="90"/>
      <c r="FV1" s="90"/>
      <c r="FW1" s="90"/>
      <c r="FX1" s="90"/>
      <c r="FY1" s="90"/>
      <c r="FZ1" s="90"/>
      <c r="GA1" s="90"/>
      <c r="GB1" s="90"/>
      <c r="GC1" s="90"/>
      <c r="GD1" s="90"/>
      <c r="GE1" s="90"/>
      <c r="GF1" s="90"/>
      <c r="GG1" s="90"/>
      <c r="GH1" s="90"/>
      <c r="GI1" s="90"/>
      <c r="GJ1" s="90"/>
      <c r="GK1" s="113" t="s">
        <v>448</v>
      </c>
      <c r="BLP1" s="112" t="s">
        <v>225</v>
      </c>
    </row>
    <row r="2" spans="1:193 1680:1680" x14ac:dyDescent="0.2">
      <c r="A2" s="5"/>
      <c r="B2" s="521" t="s">
        <v>447</v>
      </c>
      <c r="C2" s="522"/>
      <c r="D2" s="522"/>
      <c r="E2" s="522"/>
      <c r="F2" s="522"/>
      <c r="G2" s="522"/>
      <c r="H2" s="522"/>
      <c r="I2" s="523"/>
      <c r="J2" s="519"/>
      <c r="K2" s="520"/>
      <c r="L2" s="90"/>
      <c r="M2" s="89"/>
      <c r="N2" s="89"/>
      <c r="O2" s="90"/>
      <c r="P2" s="90"/>
      <c r="Q2" s="90"/>
      <c r="R2" s="90"/>
      <c r="S2" s="90"/>
      <c r="T2" s="90"/>
      <c r="U2" s="90"/>
      <c r="V2" s="90"/>
      <c r="W2" s="90"/>
      <c r="X2" s="90"/>
      <c r="Y2" s="90"/>
      <c r="Z2" s="90"/>
      <c r="AA2" s="90"/>
      <c r="AB2" s="90"/>
      <c r="AC2" s="90"/>
      <c r="AD2" s="90"/>
      <c r="AE2" s="90"/>
      <c r="AF2" s="90"/>
      <c r="AG2" s="90"/>
      <c r="AH2" s="90"/>
      <c r="AI2" s="124"/>
      <c r="AJ2" s="90"/>
      <c r="AK2" s="90"/>
      <c r="AL2" s="90"/>
      <c r="AM2" s="89"/>
      <c r="AN2" s="90"/>
      <c r="AO2" s="90"/>
      <c r="AP2" s="90"/>
      <c r="AQ2" s="89"/>
      <c r="AR2" s="90"/>
      <c r="AS2" s="90"/>
      <c r="AT2" s="90"/>
      <c r="AU2" s="89"/>
      <c r="AV2" s="90"/>
      <c r="AW2" s="90"/>
      <c r="AX2" s="90"/>
      <c r="AY2" s="89"/>
      <c r="AZ2" s="90"/>
      <c r="BA2" s="90"/>
      <c r="BB2" s="90"/>
      <c r="BC2" s="89"/>
      <c r="BD2" s="90"/>
      <c r="BE2" s="90"/>
      <c r="BF2" s="90"/>
      <c r="BG2" s="89"/>
      <c r="BH2" s="90"/>
      <c r="BI2" s="90"/>
      <c r="BJ2" s="90"/>
      <c r="BK2" s="89"/>
      <c r="BL2" s="90"/>
      <c r="BM2" s="90"/>
      <c r="BN2" s="90"/>
      <c r="BO2" s="89"/>
      <c r="BP2" s="90"/>
      <c r="BQ2" s="90"/>
      <c r="BR2" s="90"/>
      <c r="BS2" s="89"/>
      <c r="BT2" s="90"/>
      <c r="BU2" s="90"/>
      <c r="BV2" s="90"/>
      <c r="BW2" s="89"/>
      <c r="BX2" s="90"/>
      <c r="BY2" s="90"/>
      <c r="BZ2" s="90"/>
      <c r="CA2" s="89"/>
      <c r="CB2" s="90"/>
      <c r="CC2" s="90"/>
      <c r="CD2" s="90"/>
      <c r="CE2" s="89"/>
      <c r="CF2" s="90"/>
      <c r="CG2" s="90"/>
      <c r="CH2" s="90"/>
      <c r="CI2" s="90"/>
      <c r="CJ2" s="90"/>
      <c r="CK2" s="90"/>
      <c r="CL2" s="90"/>
      <c r="CM2" s="90"/>
      <c r="CN2" s="90"/>
      <c r="CO2" s="90"/>
      <c r="CP2" s="90"/>
      <c r="CQ2" s="90"/>
      <c r="CR2" s="90"/>
      <c r="CS2" s="90"/>
      <c r="CT2" s="90"/>
      <c r="CU2" s="90"/>
      <c r="CV2" s="90"/>
      <c r="CW2" s="90"/>
      <c r="CX2" s="90"/>
      <c r="CY2" s="90"/>
      <c r="CZ2" s="90"/>
      <c r="DA2" s="90"/>
      <c r="DB2" s="90"/>
      <c r="DC2" s="90"/>
      <c r="DD2" s="90"/>
      <c r="DE2" s="89"/>
      <c r="DF2" s="90"/>
      <c r="DG2" s="89"/>
      <c r="DH2" s="89"/>
      <c r="DI2" s="90"/>
      <c r="DJ2" s="90"/>
      <c r="DK2" s="90"/>
      <c r="DL2" s="90"/>
      <c r="DM2" s="89"/>
      <c r="DN2" s="90"/>
      <c r="DO2" s="89"/>
      <c r="DP2" s="90"/>
      <c r="DQ2" s="90"/>
      <c r="DR2" s="90"/>
      <c r="DS2" s="90"/>
      <c r="DT2" s="90"/>
      <c r="DU2" s="90"/>
      <c r="DV2" s="90"/>
      <c r="DW2" s="90"/>
      <c r="DX2" s="90"/>
      <c r="DY2" s="90"/>
      <c r="DZ2" s="90"/>
      <c r="EA2" s="90"/>
      <c r="EB2" s="90"/>
      <c r="EC2" s="90"/>
      <c r="ED2" s="90"/>
      <c r="EE2" s="90"/>
      <c r="EF2" s="90"/>
      <c r="EG2" s="90"/>
      <c r="EH2" s="90"/>
      <c r="EI2" s="90"/>
      <c r="EJ2" s="90"/>
      <c r="EK2" s="90"/>
      <c r="EL2" s="90"/>
      <c r="EM2" s="90"/>
      <c r="EN2" s="90"/>
      <c r="EO2" s="90"/>
      <c r="EP2" s="90"/>
      <c r="EQ2" s="90"/>
      <c r="ER2" s="90"/>
      <c r="ES2" s="90"/>
      <c r="ET2" s="90"/>
      <c r="EU2" s="90"/>
      <c r="EV2" s="90"/>
      <c r="EW2" s="90"/>
      <c r="EX2" s="90"/>
      <c r="EY2" s="90"/>
      <c r="EZ2" s="90"/>
      <c r="FA2" s="90"/>
      <c r="FB2" s="90"/>
      <c r="FC2" s="90"/>
      <c r="FD2" s="90"/>
      <c r="FE2" s="90"/>
      <c r="FF2" s="90"/>
      <c r="FG2" s="90"/>
      <c r="FH2" s="90"/>
      <c r="FI2" s="90"/>
      <c r="FJ2" s="90"/>
      <c r="FK2" s="90"/>
      <c r="FL2" s="90"/>
      <c r="FM2" s="90"/>
      <c r="FN2" s="90"/>
      <c r="FO2" s="90"/>
      <c r="FP2" s="90"/>
      <c r="FQ2" s="90"/>
      <c r="FR2" s="90"/>
      <c r="FS2" s="90"/>
      <c r="FT2" s="90"/>
      <c r="FU2" s="90"/>
      <c r="FV2" s="90"/>
      <c r="FW2" s="90"/>
      <c r="FX2" s="90"/>
      <c r="FY2" s="90"/>
      <c r="FZ2" s="90"/>
      <c r="GA2" s="90"/>
      <c r="GB2" s="90"/>
      <c r="GC2" s="90"/>
      <c r="GD2" s="90"/>
      <c r="GE2" s="90"/>
      <c r="GF2" s="90"/>
      <c r="GG2" s="90"/>
      <c r="GH2" s="90"/>
      <c r="GI2" s="90"/>
      <c r="GJ2" s="90"/>
      <c r="GK2" s="90"/>
      <c r="BLP2" s="106"/>
    </row>
    <row r="3" spans="1:193 1680:1680" x14ac:dyDescent="0.2">
      <c r="A3" s="5"/>
      <c r="B3" s="111" t="s">
        <v>446</v>
      </c>
      <c r="C3" s="524" t="s">
        <v>445</v>
      </c>
      <c r="D3" s="525"/>
      <c r="E3" s="525"/>
      <c r="F3" s="525"/>
      <c r="G3" s="525"/>
      <c r="H3" s="526"/>
      <c r="I3" s="110" t="s">
        <v>444</v>
      </c>
      <c r="J3" s="519"/>
      <c r="K3" s="520"/>
      <c r="L3" s="90"/>
      <c r="M3" s="89"/>
      <c r="N3" s="89"/>
      <c r="O3" s="90"/>
      <c r="P3" s="90"/>
      <c r="Q3" s="90"/>
      <c r="R3" s="90"/>
      <c r="S3" s="90"/>
      <c r="T3" s="90"/>
      <c r="U3" s="90"/>
      <c r="V3" s="90"/>
      <c r="W3" s="90"/>
      <c r="X3" s="90"/>
      <c r="Y3" s="90"/>
      <c r="Z3" s="90"/>
      <c r="AA3" s="90"/>
      <c r="AB3" s="90"/>
      <c r="AC3" s="90"/>
      <c r="AD3" s="90"/>
      <c r="AE3" s="90"/>
      <c r="AF3" s="90"/>
      <c r="AG3" s="90"/>
      <c r="AH3" s="90"/>
      <c r="AI3" s="124"/>
      <c r="AJ3" s="90"/>
      <c r="AK3" s="90"/>
      <c r="AL3" s="90"/>
      <c r="AM3" s="89"/>
      <c r="AN3" s="90"/>
      <c r="AO3" s="90"/>
      <c r="AP3" s="90"/>
      <c r="AQ3" s="89"/>
      <c r="AR3" s="90"/>
      <c r="AS3" s="90"/>
      <c r="AT3" s="90"/>
      <c r="AU3" s="89"/>
      <c r="AV3" s="90"/>
      <c r="AW3" s="90"/>
      <c r="AX3" s="90"/>
      <c r="AY3" s="89"/>
      <c r="AZ3" s="90"/>
      <c r="BA3" s="90"/>
      <c r="BB3" s="90"/>
      <c r="BC3" s="89"/>
      <c r="BD3" s="90"/>
      <c r="BE3" s="90"/>
      <c r="BF3" s="90"/>
      <c r="BG3" s="89"/>
      <c r="BH3" s="90"/>
      <c r="BI3" s="90"/>
      <c r="BJ3" s="90"/>
      <c r="BK3" s="89"/>
      <c r="BL3" s="90"/>
      <c r="BM3" s="90"/>
      <c r="BN3" s="90"/>
      <c r="BO3" s="89"/>
      <c r="BP3" s="90"/>
      <c r="BQ3" s="90"/>
      <c r="BR3" s="90"/>
      <c r="BS3" s="89"/>
      <c r="BT3" s="90"/>
      <c r="BU3" s="90"/>
      <c r="BV3" s="90"/>
      <c r="BW3" s="89"/>
      <c r="BX3" s="90"/>
      <c r="BY3" s="90"/>
      <c r="BZ3" s="90"/>
      <c r="CA3" s="89"/>
      <c r="CB3" s="90"/>
      <c r="CC3" s="90"/>
      <c r="CD3" s="90"/>
      <c r="CE3" s="89"/>
      <c r="CF3" s="90"/>
      <c r="CG3" s="90"/>
      <c r="CH3" s="90"/>
      <c r="CI3" s="90"/>
      <c r="CJ3" s="90"/>
      <c r="CK3" s="90"/>
      <c r="CL3" s="90"/>
      <c r="CM3" s="90"/>
      <c r="CN3" s="90"/>
      <c r="CO3" s="90"/>
      <c r="CP3" s="90"/>
      <c r="CQ3" s="90"/>
      <c r="CR3" s="90"/>
      <c r="CS3" s="90"/>
      <c r="CT3" s="90"/>
      <c r="CU3" s="90"/>
      <c r="CV3" s="90"/>
      <c r="CW3" s="90"/>
      <c r="CX3" s="90"/>
      <c r="CY3" s="90"/>
      <c r="CZ3" s="90"/>
      <c r="DA3" s="90"/>
      <c r="DB3" s="90"/>
      <c r="DC3" s="90"/>
      <c r="DD3" s="90"/>
      <c r="DE3" s="89"/>
      <c r="DF3" s="90"/>
      <c r="DG3" s="89"/>
      <c r="DH3" s="89"/>
      <c r="DI3" s="90"/>
      <c r="DJ3" s="90"/>
      <c r="DK3" s="90"/>
      <c r="DL3" s="90"/>
      <c r="DM3" s="89"/>
      <c r="DN3" s="90"/>
      <c r="DO3" s="89"/>
      <c r="DP3" s="90"/>
      <c r="DQ3" s="90"/>
      <c r="DR3" s="90"/>
      <c r="DS3" s="90"/>
      <c r="DT3" s="90"/>
      <c r="DU3" s="90"/>
      <c r="DV3" s="90"/>
      <c r="DW3" s="90"/>
      <c r="DX3" s="90"/>
      <c r="DY3" s="90"/>
      <c r="DZ3" s="90"/>
      <c r="EA3" s="90"/>
      <c r="EB3" s="90"/>
      <c r="EC3" s="90"/>
      <c r="ED3" s="90"/>
      <c r="EE3" s="90"/>
      <c r="EF3" s="90"/>
      <c r="EG3" s="90"/>
      <c r="EH3" s="90"/>
      <c r="EI3" s="90"/>
      <c r="EJ3" s="90"/>
      <c r="EK3" s="90"/>
      <c r="EL3" s="90"/>
      <c r="EM3" s="90"/>
      <c r="EN3" s="90"/>
      <c r="EO3" s="90"/>
      <c r="EP3" s="90"/>
      <c r="EQ3" s="90"/>
      <c r="ER3" s="90"/>
      <c r="ES3" s="90"/>
      <c r="ET3" s="90"/>
      <c r="EU3" s="90"/>
      <c r="EV3" s="90"/>
      <c r="EW3" s="90"/>
      <c r="EX3" s="90"/>
      <c r="EY3" s="90"/>
      <c r="EZ3" s="90"/>
      <c r="FA3" s="90"/>
      <c r="FB3" s="90"/>
      <c r="FC3" s="90"/>
      <c r="FD3" s="90"/>
      <c r="FE3" s="90"/>
      <c r="FF3" s="90"/>
      <c r="FG3" s="90"/>
      <c r="FH3" s="90"/>
      <c r="FI3" s="90"/>
      <c r="FJ3" s="90"/>
      <c r="FK3" s="90"/>
      <c r="FL3" s="90"/>
      <c r="FM3" s="90"/>
      <c r="FN3" s="90"/>
      <c r="FO3" s="90"/>
      <c r="FP3" s="90"/>
      <c r="FQ3" s="90"/>
      <c r="FR3" s="90"/>
      <c r="FS3" s="90"/>
      <c r="FT3" s="90"/>
      <c r="FU3" s="90"/>
      <c r="FV3" s="90"/>
      <c r="FW3" s="90"/>
      <c r="FX3" s="90"/>
      <c r="FY3" s="90"/>
      <c r="FZ3" s="90"/>
      <c r="GA3" s="90"/>
      <c r="GB3" s="90"/>
      <c r="GC3" s="90"/>
      <c r="GD3" s="90"/>
      <c r="GE3" s="90"/>
      <c r="GF3" s="90"/>
      <c r="GG3" s="90"/>
      <c r="GH3" s="90"/>
      <c r="GI3" s="90"/>
      <c r="GJ3" s="90"/>
      <c r="GK3" s="90"/>
      <c r="BLP3" s="106"/>
    </row>
    <row r="4" spans="1:193 1680:1680" x14ac:dyDescent="0.2">
      <c r="A4" s="5"/>
      <c r="B4" s="109" t="s">
        <v>443</v>
      </c>
      <c r="C4" s="527" t="s">
        <v>442</v>
      </c>
      <c r="D4" s="528"/>
      <c r="E4" s="528"/>
      <c r="F4" s="528"/>
      <c r="G4" s="528"/>
      <c r="H4" s="529"/>
      <c r="I4" s="108" t="s">
        <v>441</v>
      </c>
      <c r="J4" s="519"/>
      <c r="K4" s="520"/>
      <c r="L4" s="90"/>
      <c r="M4" s="89"/>
      <c r="N4" s="89"/>
      <c r="O4" s="90"/>
      <c r="P4" s="90"/>
      <c r="Q4" s="90"/>
      <c r="R4" s="90"/>
      <c r="S4" s="90"/>
      <c r="T4" s="90"/>
      <c r="U4" s="90"/>
      <c r="V4" s="90"/>
      <c r="W4" s="90"/>
      <c r="X4" s="90"/>
      <c r="Y4" s="90"/>
      <c r="Z4" s="90"/>
      <c r="AA4" s="90"/>
      <c r="AB4" s="90"/>
      <c r="AC4" s="90"/>
      <c r="AD4" s="90"/>
      <c r="AE4" s="90"/>
      <c r="AF4" s="90"/>
      <c r="AG4" s="90"/>
      <c r="AH4" s="90"/>
      <c r="AI4" s="124"/>
      <c r="AJ4" s="90"/>
      <c r="AK4" s="90"/>
      <c r="AL4" s="90"/>
      <c r="AM4" s="89"/>
      <c r="AN4" s="90"/>
      <c r="AO4" s="90"/>
      <c r="AP4" s="90"/>
      <c r="AQ4" s="89"/>
      <c r="AR4" s="90"/>
      <c r="AS4" s="90"/>
      <c r="AT4" s="90"/>
      <c r="AU4" s="89"/>
      <c r="AV4" s="90"/>
      <c r="AW4" s="90"/>
      <c r="AX4" s="90"/>
      <c r="AY4" s="89"/>
      <c r="AZ4" s="90"/>
      <c r="BA4" s="90"/>
      <c r="BB4" s="90"/>
      <c r="BC4" s="89"/>
      <c r="BD4" s="90"/>
      <c r="BE4" s="90"/>
      <c r="BF4" s="90"/>
      <c r="BG4" s="89"/>
      <c r="BH4" s="90"/>
      <c r="BI4" s="90"/>
      <c r="BJ4" s="90"/>
      <c r="BK4" s="89"/>
      <c r="BL4" s="90"/>
      <c r="BM4" s="90"/>
      <c r="BN4" s="90"/>
      <c r="BO4" s="89"/>
      <c r="BP4" s="90"/>
      <c r="BQ4" s="90"/>
      <c r="BR4" s="90"/>
      <c r="BS4" s="89"/>
      <c r="BT4" s="90"/>
      <c r="BU4" s="90"/>
      <c r="BV4" s="90"/>
      <c r="BW4" s="89"/>
      <c r="BX4" s="90"/>
      <c r="BY4" s="90"/>
      <c r="BZ4" s="90"/>
      <c r="CA4" s="89"/>
      <c r="CB4" s="90"/>
      <c r="CC4" s="90"/>
      <c r="CD4" s="90"/>
      <c r="CE4" s="89"/>
      <c r="CF4" s="90"/>
      <c r="CG4" s="90"/>
      <c r="CH4" s="90"/>
      <c r="CI4" s="90"/>
      <c r="CJ4" s="90"/>
      <c r="CK4" s="90"/>
      <c r="CL4" s="90"/>
      <c r="CM4" s="90"/>
      <c r="CN4" s="90"/>
      <c r="CO4" s="90"/>
      <c r="CP4" s="90"/>
      <c r="CQ4" s="90"/>
      <c r="CR4" s="90"/>
      <c r="CS4" s="90"/>
      <c r="CT4" s="90"/>
      <c r="CU4" s="90"/>
      <c r="CV4" s="90"/>
      <c r="CW4" s="90"/>
      <c r="CX4" s="90"/>
      <c r="CY4" s="90"/>
      <c r="CZ4" s="90"/>
      <c r="DA4" s="90"/>
      <c r="DB4" s="90"/>
      <c r="DC4" s="90"/>
      <c r="DD4" s="90"/>
      <c r="DE4" s="89"/>
      <c r="DF4" s="90"/>
      <c r="DG4" s="89"/>
      <c r="DH4" s="89"/>
      <c r="DI4" s="90"/>
      <c r="DJ4" s="93"/>
      <c r="DK4" s="90"/>
      <c r="DL4" s="90"/>
      <c r="DM4" s="89"/>
      <c r="DN4" s="90"/>
      <c r="DO4" s="89"/>
      <c r="DP4" s="90"/>
      <c r="DQ4" s="90"/>
      <c r="DR4" s="90"/>
      <c r="DS4" s="90"/>
      <c r="DT4" s="90"/>
      <c r="DU4" s="90"/>
      <c r="DV4" s="90"/>
      <c r="DW4" s="90"/>
      <c r="DX4" s="90"/>
      <c r="DY4" s="90"/>
      <c r="DZ4" s="90"/>
      <c r="EA4" s="90"/>
      <c r="EB4" s="90"/>
      <c r="EC4" s="90"/>
      <c r="ED4" s="90"/>
      <c r="EE4" s="90"/>
      <c r="EF4" s="90"/>
      <c r="EG4" s="90"/>
      <c r="EH4" s="90"/>
      <c r="EI4" s="90"/>
      <c r="EJ4" s="90"/>
      <c r="EK4" s="90"/>
      <c r="EL4" s="90"/>
      <c r="EM4" s="90"/>
      <c r="EN4" s="90"/>
      <c r="EO4" s="90"/>
      <c r="EP4" s="90"/>
      <c r="EQ4" s="90"/>
      <c r="ER4" s="90"/>
      <c r="ES4" s="90"/>
      <c r="ET4" s="90"/>
      <c r="EU4" s="90"/>
      <c r="EV4" s="90"/>
      <c r="EW4" s="90"/>
      <c r="EX4" s="90"/>
      <c r="EY4" s="90"/>
      <c r="EZ4" s="90"/>
      <c r="FA4" s="90"/>
      <c r="FB4" s="90"/>
      <c r="FC4" s="90"/>
      <c r="FD4" s="90"/>
      <c r="FE4" s="90"/>
      <c r="FF4" s="90"/>
      <c r="FG4" s="90"/>
      <c r="FH4" s="90"/>
      <c r="FI4" s="90"/>
      <c r="FJ4" s="90"/>
      <c r="FK4" s="90"/>
      <c r="FL4" s="90"/>
      <c r="FM4" s="90"/>
      <c r="FN4" s="90"/>
      <c r="FO4" s="90"/>
      <c r="FP4" s="90"/>
      <c r="FQ4" s="90"/>
      <c r="FR4" s="90"/>
      <c r="FS4" s="90"/>
      <c r="FT4" s="90"/>
      <c r="FU4" s="90"/>
      <c r="FV4" s="90"/>
      <c r="FW4" s="90"/>
      <c r="FX4" s="90"/>
      <c r="FY4" s="90"/>
      <c r="FZ4" s="90"/>
      <c r="GA4" s="90"/>
      <c r="GB4" s="90"/>
      <c r="GC4" s="90"/>
      <c r="GD4" s="90"/>
      <c r="GE4" s="90"/>
      <c r="GF4" s="90"/>
      <c r="GG4" s="90"/>
      <c r="GH4" s="90"/>
      <c r="GI4" s="90"/>
      <c r="GJ4" s="90"/>
      <c r="GK4" s="90"/>
      <c r="BLP4" s="106"/>
    </row>
    <row r="5" spans="1:193 1680:1680" ht="27.6" x14ac:dyDescent="0.2">
      <c r="A5" s="5"/>
      <c r="B5" s="105" t="s">
        <v>440</v>
      </c>
      <c r="C5" s="103" t="s">
        <v>439</v>
      </c>
      <c r="D5" s="105" t="s">
        <v>438</v>
      </c>
      <c r="E5" s="497" t="s">
        <v>876</v>
      </c>
      <c r="F5" s="498"/>
      <c r="G5" s="499"/>
      <c r="H5" s="104" t="s">
        <v>436</v>
      </c>
      <c r="I5" s="530" t="s">
        <v>1236</v>
      </c>
      <c r="J5" s="531"/>
      <c r="K5" s="531"/>
      <c r="L5" s="531"/>
      <c r="M5" s="531"/>
      <c r="N5" s="532"/>
      <c r="O5" s="505" t="s">
        <v>434</v>
      </c>
      <c r="P5" s="506"/>
      <c r="Q5" s="507">
        <v>45657</v>
      </c>
      <c r="R5" s="474"/>
      <c r="S5" s="102"/>
      <c r="T5" s="102"/>
      <c r="U5" s="508"/>
      <c r="V5" s="508"/>
      <c r="W5" s="509"/>
      <c r="X5" s="510"/>
      <c r="Y5" s="100"/>
      <c r="Z5" s="100"/>
      <c r="AA5" s="100"/>
      <c r="AB5" s="100"/>
      <c r="AC5" s="100"/>
      <c r="AD5" s="100"/>
      <c r="AE5" s="100"/>
      <c r="AF5" s="100"/>
      <c r="AG5" s="100"/>
      <c r="AH5" s="100"/>
      <c r="AI5" s="123"/>
      <c r="AJ5" s="101"/>
      <c r="AK5" s="100"/>
      <c r="AL5" s="100"/>
      <c r="AM5" s="100"/>
      <c r="AN5" s="101"/>
      <c r="AO5" s="101"/>
      <c r="AP5" s="100"/>
      <c r="AQ5" s="100"/>
      <c r="AR5" s="101"/>
      <c r="AS5" s="101"/>
      <c r="AT5" s="100"/>
      <c r="AU5" s="100"/>
      <c r="AV5" s="101"/>
      <c r="AW5" s="101"/>
      <c r="AX5" s="100"/>
      <c r="AY5" s="100"/>
      <c r="AZ5" s="101"/>
      <c r="BA5" s="101"/>
      <c r="BB5" s="100"/>
      <c r="BC5" s="100"/>
      <c r="BD5" s="101"/>
      <c r="BE5" s="101"/>
      <c r="BF5" s="100"/>
      <c r="BG5" s="100"/>
      <c r="BH5" s="101"/>
      <c r="BI5" s="101"/>
      <c r="BJ5" s="100"/>
      <c r="BK5" s="100"/>
      <c r="BL5" s="101"/>
      <c r="BM5" s="101"/>
      <c r="BN5" s="100"/>
      <c r="BO5" s="100"/>
      <c r="BP5" s="101"/>
      <c r="BQ5" s="101"/>
      <c r="BR5" s="100"/>
      <c r="BS5" s="100"/>
      <c r="BT5" s="101"/>
      <c r="BU5" s="101"/>
      <c r="BV5" s="100"/>
      <c r="BW5" s="100"/>
      <c r="BX5" s="101"/>
      <c r="BY5" s="101"/>
      <c r="BZ5" s="100"/>
      <c r="CA5" s="100"/>
      <c r="CB5" s="101"/>
      <c r="CC5" s="101"/>
      <c r="CD5" s="100"/>
      <c r="CE5" s="100"/>
      <c r="CF5" s="101"/>
      <c r="CG5" s="101"/>
      <c r="CH5" s="100"/>
      <c r="CI5" s="100"/>
      <c r="CJ5" s="100"/>
      <c r="CK5" s="100"/>
      <c r="CL5" s="100"/>
      <c r="CM5" s="100"/>
      <c r="CN5" s="100"/>
      <c r="CO5" s="100"/>
      <c r="CP5" s="100"/>
      <c r="CQ5" s="100"/>
      <c r="CR5" s="100"/>
      <c r="CS5" s="100"/>
      <c r="CT5" s="100"/>
      <c r="CU5" s="100"/>
      <c r="CV5" s="100"/>
      <c r="CW5" s="100"/>
      <c r="CX5" s="100"/>
      <c r="CY5" s="100"/>
      <c r="CZ5" s="100"/>
      <c r="DA5" s="100"/>
      <c r="DB5" s="67"/>
      <c r="DC5" s="67"/>
      <c r="DD5" s="67"/>
      <c r="DE5" s="67"/>
      <c r="DF5" s="100"/>
      <c r="DG5" s="100"/>
      <c r="DH5" s="100"/>
      <c r="DI5" s="100"/>
      <c r="DJ5" s="100"/>
      <c r="DK5" s="100"/>
      <c r="DL5" s="100"/>
      <c r="DM5" s="67"/>
      <c r="DN5" s="100"/>
      <c r="DO5" s="100"/>
      <c r="DP5" s="100"/>
      <c r="DQ5" s="100"/>
      <c r="DR5" s="100"/>
      <c r="DS5" s="100"/>
      <c r="DT5" s="100"/>
      <c r="DU5" s="100"/>
      <c r="DV5" s="100"/>
      <c r="DW5" s="100"/>
      <c r="DX5" s="100"/>
      <c r="DY5" s="100"/>
      <c r="DZ5" s="100"/>
      <c r="EA5" s="100"/>
      <c r="EB5" s="100"/>
      <c r="EC5" s="100"/>
      <c r="ED5" s="100"/>
      <c r="EE5" s="100"/>
      <c r="EF5" s="100"/>
      <c r="EG5" s="100"/>
      <c r="EH5" s="100"/>
      <c r="EI5" s="100"/>
      <c r="EJ5" s="100"/>
      <c r="EK5" s="100"/>
      <c r="EL5" s="100"/>
      <c r="EM5" s="100"/>
      <c r="EN5" s="100"/>
      <c r="EO5" s="100"/>
      <c r="EP5" s="100"/>
      <c r="EQ5" s="100"/>
      <c r="ER5" s="100"/>
      <c r="ES5" s="100"/>
      <c r="ET5" s="100"/>
      <c r="EU5" s="100"/>
      <c r="EV5" s="100"/>
      <c r="EW5" s="100"/>
      <c r="EX5" s="100"/>
      <c r="EY5" s="100"/>
      <c r="EZ5" s="100"/>
      <c r="FA5" s="100"/>
      <c r="FB5" s="100"/>
      <c r="FC5" s="100"/>
      <c r="FD5" s="100"/>
      <c r="FE5" s="100"/>
      <c r="FF5" s="100"/>
      <c r="FG5" s="100"/>
      <c r="FH5" s="100"/>
      <c r="FI5" s="100"/>
      <c r="FJ5" s="100"/>
      <c r="FK5" s="100"/>
      <c r="FL5" s="100"/>
      <c r="FM5" s="100"/>
      <c r="FN5" s="100"/>
      <c r="FO5" s="100"/>
      <c r="FP5" s="100"/>
      <c r="FQ5" s="100"/>
      <c r="FR5" s="100"/>
      <c r="FS5" s="100"/>
      <c r="FT5" s="100"/>
      <c r="FU5" s="100"/>
      <c r="FV5" s="100"/>
      <c r="FW5" s="100"/>
      <c r="FX5" s="100"/>
      <c r="FY5" s="100"/>
      <c r="FZ5" s="100"/>
      <c r="GA5" s="100"/>
      <c r="GB5" s="100"/>
      <c r="GC5" s="100"/>
      <c r="GD5" s="100"/>
      <c r="GE5" s="100"/>
      <c r="GF5" s="100"/>
      <c r="GG5" s="100"/>
      <c r="GH5" s="100"/>
      <c r="GI5" s="100"/>
      <c r="GJ5" s="5"/>
      <c r="GK5" s="5"/>
    </row>
    <row r="6" spans="1:193 1680:1680" x14ac:dyDescent="0.2">
      <c r="A6" s="5"/>
      <c r="B6" s="67"/>
      <c r="C6" s="100"/>
      <c r="D6" s="67"/>
      <c r="E6" s="67"/>
      <c r="F6" s="67"/>
      <c r="G6" s="101"/>
      <c r="H6" s="101"/>
      <c r="I6" s="100"/>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123"/>
      <c r="AJ6" s="101"/>
      <c r="AK6" s="100"/>
      <c r="AL6" s="100"/>
      <c r="AM6" s="100"/>
      <c r="AN6" s="101"/>
      <c r="AO6" s="101"/>
      <c r="AP6" s="100"/>
      <c r="AQ6" s="100"/>
      <c r="AR6" s="101"/>
      <c r="AS6" s="101"/>
      <c r="AT6" s="100"/>
      <c r="AU6" s="100"/>
      <c r="AV6" s="101"/>
      <c r="AW6" s="101"/>
      <c r="AX6" s="100"/>
      <c r="AY6" s="100"/>
      <c r="AZ6" s="101"/>
      <c r="BA6" s="101"/>
      <c r="BB6" s="100"/>
      <c r="BC6" s="100"/>
      <c r="BD6" s="101"/>
      <c r="BE6" s="101"/>
      <c r="BF6" s="100"/>
      <c r="BG6" s="100"/>
      <c r="BH6" s="101"/>
      <c r="BI6" s="101"/>
      <c r="BJ6" s="100"/>
      <c r="BK6" s="100"/>
      <c r="BL6" s="101"/>
      <c r="BM6" s="101"/>
      <c r="BN6" s="100"/>
      <c r="BO6" s="100"/>
      <c r="BP6" s="101"/>
      <c r="BQ6" s="101"/>
      <c r="BR6" s="100"/>
      <c r="BS6" s="100"/>
      <c r="BT6" s="101"/>
      <c r="BU6" s="101"/>
      <c r="BV6" s="100"/>
      <c r="BW6" s="100"/>
      <c r="BX6" s="101"/>
      <c r="BY6" s="101"/>
      <c r="BZ6" s="100"/>
      <c r="CA6" s="100"/>
      <c r="CB6" s="101"/>
      <c r="CC6" s="101"/>
      <c r="CD6" s="100"/>
      <c r="CE6" s="100"/>
      <c r="CF6" s="101"/>
      <c r="CG6" s="101"/>
      <c r="CH6" s="100"/>
      <c r="CI6" s="100"/>
      <c r="CJ6" s="100"/>
      <c r="CK6" s="100"/>
      <c r="CL6" s="100"/>
      <c r="CM6" s="100"/>
      <c r="CN6" s="100"/>
      <c r="CO6" s="100"/>
      <c r="CP6" s="100"/>
      <c r="CQ6" s="100"/>
      <c r="CR6" s="100"/>
      <c r="CS6" s="100"/>
      <c r="CT6" s="100"/>
      <c r="CU6" s="100"/>
      <c r="CV6" s="100"/>
      <c r="CW6" s="100"/>
      <c r="CX6" s="100"/>
      <c r="CY6" s="100"/>
      <c r="CZ6" s="100"/>
      <c r="DA6" s="100"/>
      <c r="DB6" s="67"/>
      <c r="DC6" s="67"/>
      <c r="DD6" s="67"/>
      <c r="DE6" s="67"/>
      <c r="DF6" s="100"/>
      <c r="DG6" s="100"/>
      <c r="DH6" s="100"/>
      <c r="DI6" s="100"/>
      <c r="DJ6" s="100"/>
      <c r="DK6" s="100"/>
      <c r="DL6" s="100"/>
      <c r="DM6" s="67"/>
      <c r="DN6" s="100"/>
      <c r="DO6" s="100"/>
      <c r="DP6" s="100"/>
      <c r="DQ6" s="100"/>
      <c r="DR6" s="100"/>
      <c r="DS6" s="100"/>
      <c r="DT6" s="100"/>
      <c r="DU6" s="100"/>
      <c r="DV6" s="100"/>
      <c r="DW6" s="100"/>
      <c r="DX6" s="100"/>
      <c r="DY6" s="100"/>
      <c r="DZ6" s="100"/>
      <c r="EA6" s="100"/>
      <c r="EB6" s="100"/>
      <c r="EC6" s="100"/>
      <c r="ED6" s="100"/>
      <c r="EE6" s="100"/>
      <c r="EF6" s="100"/>
      <c r="EG6" s="100"/>
      <c r="EH6" s="100"/>
      <c r="EI6" s="100"/>
      <c r="EJ6" s="100"/>
      <c r="EK6" s="100"/>
      <c r="EL6" s="100"/>
      <c r="EM6" s="100"/>
      <c r="EN6" s="100"/>
      <c r="EO6" s="100"/>
      <c r="EP6" s="100"/>
      <c r="EQ6" s="100"/>
      <c r="ER6" s="100"/>
      <c r="ES6" s="100"/>
      <c r="ET6" s="100"/>
      <c r="EU6" s="100"/>
      <c r="EV6" s="100"/>
      <c r="EW6" s="100"/>
      <c r="EX6" s="100"/>
      <c r="EY6" s="100"/>
      <c r="EZ6" s="100"/>
      <c r="FA6" s="100"/>
      <c r="FB6" s="100"/>
      <c r="FC6" s="100"/>
      <c r="FD6" s="100"/>
      <c r="FE6" s="100"/>
      <c r="FF6" s="100"/>
      <c r="FG6" s="100"/>
      <c r="FH6" s="100"/>
      <c r="FI6" s="100"/>
      <c r="FJ6" s="100"/>
      <c r="FK6" s="100"/>
      <c r="FL6" s="100"/>
      <c r="FM6" s="100"/>
      <c r="FN6" s="100"/>
      <c r="FO6" s="100"/>
      <c r="FP6" s="100"/>
      <c r="FQ6" s="100"/>
      <c r="FR6" s="100"/>
      <c r="FS6" s="100"/>
      <c r="FT6" s="100"/>
      <c r="FU6" s="100"/>
      <c r="FV6" s="100"/>
      <c r="FW6" s="100"/>
      <c r="FX6" s="100"/>
      <c r="FY6" s="100"/>
      <c r="FZ6" s="100"/>
      <c r="GA6" s="100"/>
      <c r="GB6" s="100"/>
      <c r="GC6" s="100"/>
      <c r="GD6" s="100"/>
      <c r="GE6" s="100"/>
      <c r="GF6" s="100"/>
      <c r="GG6" s="100"/>
      <c r="GH6" s="100"/>
      <c r="GI6" s="100"/>
      <c r="GJ6" s="5"/>
      <c r="GK6" s="5"/>
    </row>
    <row r="7" spans="1:193 1680:1680" s="5" customFormat="1" ht="13.2" x14ac:dyDescent="0.2">
      <c r="A7" s="89">
        <f>COUNTA(C9:C100)</f>
        <v>6</v>
      </c>
      <c r="B7" s="511" t="s">
        <v>433</v>
      </c>
      <c r="C7" s="512"/>
      <c r="D7" s="512"/>
      <c r="E7" s="512"/>
      <c r="F7" s="512"/>
      <c r="G7" s="512"/>
      <c r="H7" s="512"/>
      <c r="I7" s="99"/>
      <c r="J7" s="513" t="s">
        <v>432</v>
      </c>
      <c r="K7" s="513"/>
      <c r="L7" s="513"/>
      <c r="M7" s="513"/>
      <c r="N7" s="513"/>
      <c r="O7" s="513"/>
      <c r="P7" s="513"/>
      <c r="Q7" s="513"/>
      <c r="R7" s="513"/>
      <c r="S7" s="513"/>
      <c r="T7" s="513"/>
      <c r="U7" s="513"/>
      <c r="V7" s="513"/>
      <c r="W7" s="513"/>
      <c r="X7" s="513"/>
      <c r="Y7" s="513"/>
      <c r="Z7" s="513"/>
      <c r="AA7" s="513"/>
      <c r="AB7" s="513"/>
      <c r="AC7" s="503" t="s">
        <v>431</v>
      </c>
      <c r="AD7" s="503"/>
      <c r="AE7" s="503"/>
      <c r="AF7" s="503"/>
      <c r="AG7" s="503"/>
      <c r="AH7" s="503"/>
      <c r="AI7" s="504" t="s">
        <v>430</v>
      </c>
      <c r="AJ7" s="504"/>
      <c r="AK7" s="504"/>
      <c r="AL7" s="504"/>
      <c r="AM7" s="96"/>
      <c r="AN7" s="98" t="s">
        <v>429</v>
      </c>
      <c r="AO7" s="97"/>
      <c r="AP7" s="97"/>
      <c r="AQ7" s="96"/>
      <c r="AR7" s="97"/>
      <c r="AS7" s="97"/>
      <c r="AT7" s="97"/>
      <c r="AU7" s="96"/>
      <c r="AV7" s="97"/>
      <c r="AW7" s="97"/>
      <c r="AX7" s="97"/>
      <c r="AY7" s="96"/>
      <c r="AZ7" s="97"/>
      <c r="BA7" s="97"/>
      <c r="BB7" s="97"/>
      <c r="BC7" s="96"/>
      <c r="BD7" s="97"/>
      <c r="BE7" s="97"/>
      <c r="BF7" s="97"/>
      <c r="BG7" s="96"/>
      <c r="BH7" s="95"/>
      <c r="BI7" s="95"/>
      <c r="BJ7" s="95"/>
      <c r="BK7" s="96"/>
      <c r="BL7" s="95"/>
      <c r="BM7" s="95"/>
      <c r="BN7" s="95"/>
      <c r="BO7" s="96"/>
      <c r="BP7" s="95"/>
      <c r="BQ7" s="95"/>
      <c r="BR7" s="95"/>
      <c r="BS7" s="96"/>
      <c r="BT7" s="95"/>
      <c r="BU7" s="95"/>
      <c r="BV7" s="95"/>
      <c r="BW7" s="96"/>
      <c r="BX7" s="95"/>
      <c r="BY7" s="95"/>
      <c r="BZ7" s="95"/>
      <c r="CA7" s="96"/>
      <c r="CB7" s="95"/>
      <c r="CC7" s="95"/>
      <c r="CD7" s="95"/>
      <c r="CE7" s="96"/>
      <c r="CF7" s="95"/>
      <c r="CG7" s="95"/>
      <c r="CH7" s="95"/>
      <c r="CI7" s="95"/>
      <c r="CJ7" s="95"/>
      <c r="CK7" s="95"/>
      <c r="CL7" s="95"/>
      <c r="CM7" s="95"/>
      <c r="CN7" s="95"/>
      <c r="CO7" s="95"/>
      <c r="CP7" s="95"/>
      <c r="CQ7" s="95"/>
      <c r="CR7" s="95"/>
      <c r="CS7" s="299">
        <f>SUM(CS9:CS14)</f>
        <v>18</v>
      </c>
      <c r="CT7" s="95"/>
      <c r="CU7" s="95"/>
      <c r="CV7" s="95"/>
      <c r="CW7" s="95"/>
      <c r="CX7" s="94"/>
      <c r="CY7" s="94"/>
      <c r="CZ7" s="94"/>
      <c r="DA7" s="94"/>
      <c r="DB7" s="92"/>
      <c r="DC7" s="92"/>
      <c r="DD7" s="92"/>
      <c r="DE7" s="92"/>
      <c r="DF7" s="92"/>
      <c r="DG7" s="92"/>
      <c r="DH7" s="91"/>
      <c r="DI7" s="93">
        <f>IF(DA9&lt;0.6,1,4)</f>
        <v>4</v>
      </c>
      <c r="DJ7" s="92"/>
      <c r="DK7" s="92"/>
      <c r="DL7" s="92"/>
      <c r="DM7" s="92"/>
      <c r="DN7" s="92"/>
      <c r="DO7" s="92"/>
      <c r="DP7" s="92"/>
      <c r="DQ7" s="92"/>
      <c r="DR7" s="92"/>
      <c r="DS7" s="92"/>
      <c r="DT7" s="92"/>
      <c r="DU7" s="92"/>
      <c r="DV7" s="92"/>
      <c r="DW7" s="92"/>
      <c r="DX7" s="92"/>
      <c r="DY7" s="92"/>
      <c r="DZ7" s="92"/>
      <c r="EA7" s="92"/>
      <c r="EB7" s="92"/>
      <c r="EC7" s="92"/>
      <c r="ED7" s="92"/>
      <c r="EE7" s="92"/>
      <c r="EF7" s="92"/>
      <c r="EG7" s="92"/>
      <c r="EH7" s="92"/>
      <c r="EI7" s="92"/>
      <c r="EJ7" s="92"/>
      <c r="EK7" s="92"/>
      <c r="EL7" s="92"/>
      <c r="EM7" s="92"/>
      <c r="EN7" s="92"/>
      <c r="EO7" s="92"/>
      <c r="EP7" s="92"/>
      <c r="EQ7" s="92"/>
      <c r="ER7" s="92"/>
      <c r="ES7" s="92"/>
      <c r="ET7" s="92"/>
      <c r="EU7" s="92"/>
      <c r="EV7" s="92"/>
      <c r="EW7" s="92"/>
      <c r="EX7" s="92"/>
      <c r="EY7" s="92"/>
      <c r="EZ7" s="92"/>
      <c r="FA7" s="92"/>
      <c r="FB7" s="92"/>
      <c r="FC7" s="92"/>
      <c r="FD7" s="92"/>
      <c r="FE7" s="92"/>
      <c r="FF7" s="92"/>
      <c r="FG7" s="92"/>
      <c r="FH7" s="92"/>
      <c r="FI7" s="92"/>
      <c r="FJ7" s="92"/>
      <c r="FK7" s="92"/>
      <c r="FL7" s="92"/>
      <c r="FM7" s="92"/>
      <c r="FN7" s="92"/>
      <c r="FO7" s="92"/>
      <c r="FP7" s="92"/>
      <c r="FQ7" s="92"/>
      <c r="FR7" s="92"/>
      <c r="FS7" s="92"/>
      <c r="FT7" s="92"/>
      <c r="FU7" s="92"/>
      <c r="FV7" s="92"/>
      <c r="FW7" s="92"/>
      <c r="FX7" s="92"/>
      <c r="FY7" s="92"/>
      <c r="FZ7" s="92"/>
      <c r="GA7" s="92"/>
      <c r="GB7" s="92"/>
      <c r="GC7" s="92"/>
      <c r="GD7" s="92"/>
      <c r="GE7" s="92"/>
      <c r="GF7" s="92"/>
      <c r="GG7" s="92"/>
      <c r="GH7" s="92"/>
      <c r="GI7" s="91"/>
    </row>
    <row r="8" spans="1:193 1680:1680" s="66" customFormat="1" ht="61.2" x14ac:dyDescent="0.3">
      <c r="A8" s="88" t="s">
        <v>428</v>
      </c>
      <c r="B8" s="72" t="s">
        <v>427</v>
      </c>
      <c r="C8" s="72" t="s">
        <v>426</v>
      </c>
      <c r="D8" s="72" t="s">
        <v>425</v>
      </c>
      <c r="E8" s="72" t="s">
        <v>424</v>
      </c>
      <c r="F8" s="72" t="s">
        <v>423</v>
      </c>
      <c r="G8" s="72" t="s">
        <v>422</v>
      </c>
      <c r="H8" s="72" t="s">
        <v>421</v>
      </c>
      <c r="I8" s="72" t="s">
        <v>420</v>
      </c>
      <c r="J8" s="87" t="s">
        <v>419</v>
      </c>
      <c r="K8" s="87" t="s">
        <v>418</v>
      </c>
      <c r="L8" s="87" t="s">
        <v>417</v>
      </c>
      <c r="M8" s="87" t="s">
        <v>416</v>
      </c>
      <c r="N8" s="87" t="s">
        <v>415</v>
      </c>
      <c r="O8" s="87" t="s">
        <v>414</v>
      </c>
      <c r="P8" s="87" t="s">
        <v>413</v>
      </c>
      <c r="Q8" s="87" t="s">
        <v>412</v>
      </c>
      <c r="R8" s="87" t="s">
        <v>411</v>
      </c>
      <c r="S8" s="87" t="s">
        <v>410</v>
      </c>
      <c r="T8" s="87" t="s">
        <v>409</v>
      </c>
      <c r="U8" s="87" t="s">
        <v>408</v>
      </c>
      <c r="V8" s="87" t="s">
        <v>407</v>
      </c>
      <c r="W8" s="87" t="s">
        <v>406</v>
      </c>
      <c r="X8" s="87" t="s">
        <v>405</v>
      </c>
      <c r="Y8" s="87" t="s">
        <v>404</v>
      </c>
      <c r="Z8" s="87" t="s">
        <v>403</v>
      </c>
      <c r="AA8" s="87" t="s">
        <v>402</v>
      </c>
      <c r="AB8" s="87" t="s">
        <v>401</v>
      </c>
      <c r="AC8" s="72" t="s">
        <v>27</v>
      </c>
      <c r="AD8" s="72" t="s">
        <v>400</v>
      </c>
      <c r="AE8" s="72" t="s">
        <v>33</v>
      </c>
      <c r="AF8" s="72" t="s">
        <v>399</v>
      </c>
      <c r="AG8" s="72" t="s">
        <v>398</v>
      </c>
      <c r="AH8" s="72" t="s">
        <v>397</v>
      </c>
      <c r="AI8" s="122" t="s">
        <v>396</v>
      </c>
      <c r="AJ8" s="72" t="s">
        <v>395</v>
      </c>
      <c r="AK8" s="72" t="s">
        <v>394</v>
      </c>
      <c r="AL8" s="72" t="s">
        <v>393</v>
      </c>
      <c r="AM8" s="86" t="s">
        <v>392</v>
      </c>
      <c r="AN8" s="86" t="s">
        <v>391</v>
      </c>
      <c r="AO8" s="85" t="s">
        <v>390</v>
      </c>
      <c r="AP8" s="85" t="s">
        <v>389</v>
      </c>
      <c r="AQ8" s="84" t="s">
        <v>388</v>
      </c>
      <c r="AR8" s="84" t="s">
        <v>387</v>
      </c>
      <c r="AS8" s="72" t="s">
        <v>386</v>
      </c>
      <c r="AT8" s="72" t="s">
        <v>385</v>
      </c>
      <c r="AU8" s="83" t="s">
        <v>384</v>
      </c>
      <c r="AV8" s="82" t="s">
        <v>383</v>
      </c>
      <c r="AW8" s="82" t="s">
        <v>382</v>
      </c>
      <c r="AX8" s="82" t="s">
        <v>381</v>
      </c>
      <c r="AY8" s="81" t="s">
        <v>380</v>
      </c>
      <c r="AZ8" s="81" t="s">
        <v>379</v>
      </c>
      <c r="BA8" s="80" t="s">
        <v>378</v>
      </c>
      <c r="BB8" s="80" t="s">
        <v>377</v>
      </c>
      <c r="BC8" s="79" t="s">
        <v>376</v>
      </c>
      <c r="BD8" s="79" t="s">
        <v>375</v>
      </c>
      <c r="BE8" s="78" t="s">
        <v>374</v>
      </c>
      <c r="BF8" s="78" t="s">
        <v>373</v>
      </c>
      <c r="BG8" s="77" t="s">
        <v>372</v>
      </c>
      <c r="BH8" s="77" t="s">
        <v>371</v>
      </c>
      <c r="BI8" s="76" t="s">
        <v>370</v>
      </c>
      <c r="BJ8" s="76" t="s">
        <v>369</v>
      </c>
      <c r="BK8" s="75" t="s">
        <v>368</v>
      </c>
      <c r="BL8" s="75" t="s">
        <v>367</v>
      </c>
      <c r="BM8" s="74" t="s">
        <v>366</v>
      </c>
      <c r="BN8" s="74" t="s">
        <v>365</v>
      </c>
      <c r="BO8" s="83" t="s">
        <v>875</v>
      </c>
      <c r="BP8" s="83" t="s">
        <v>364</v>
      </c>
      <c r="BQ8" s="82" t="s">
        <v>363</v>
      </c>
      <c r="BR8" s="82" t="s">
        <v>362</v>
      </c>
      <c r="BS8" s="81" t="s">
        <v>361</v>
      </c>
      <c r="BT8" s="81" t="s">
        <v>360</v>
      </c>
      <c r="BU8" s="80" t="s">
        <v>359</v>
      </c>
      <c r="BV8" s="80" t="s">
        <v>358</v>
      </c>
      <c r="BW8" s="79" t="s">
        <v>357</v>
      </c>
      <c r="BX8" s="79" t="s">
        <v>356</v>
      </c>
      <c r="BY8" s="78" t="s">
        <v>355</v>
      </c>
      <c r="BZ8" s="78" t="s">
        <v>354</v>
      </c>
      <c r="CA8" s="77" t="s">
        <v>353</v>
      </c>
      <c r="CB8" s="77" t="s">
        <v>352</v>
      </c>
      <c r="CC8" s="76" t="s">
        <v>351</v>
      </c>
      <c r="CD8" s="76" t="s">
        <v>350</v>
      </c>
      <c r="CE8" s="75" t="s">
        <v>349</v>
      </c>
      <c r="CF8" s="75" t="s">
        <v>348</v>
      </c>
      <c r="CG8" s="74" t="s">
        <v>347</v>
      </c>
      <c r="CH8" s="74" t="s">
        <v>346</v>
      </c>
      <c r="CI8" s="74"/>
      <c r="CJ8" s="74"/>
      <c r="CK8" s="74"/>
      <c r="CL8" s="72" t="s">
        <v>345</v>
      </c>
      <c r="CM8" s="72" t="s">
        <v>344</v>
      </c>
      <c r="CN8" s="72" t="s">
        <v>343</v>
      </c>
      <c r="CO8" s="72" t="s">
        <v>342</v>
      </c>
      <c r="CP8" s="72" t="s">
        <v>341</v>
      </c>
      <c r="CQ8" s="72" t="s">
        <v>340</v>
      </c>
      <c r="CR8" s="73" t="s">
        <v>339</v>
      </c>
      <c r="CS8" s="73" t="s">
        <v>338</v>
      </c>
      <c r="CT8" s="73"/>
      <c r="CU8" s="72" t="s">
        <v>337</v>
      </c>
      <c r="CV8" s="72" t="s">
        <v>336</v>
      </c>
      <c r="CW8" s="71"/>
      <c r="CX8" s="71" t="s">
        <v>335</v>
      </c>
      <c r="CY8" s="71" t="s">
        <v>334</v>
      </c>
      <c r="CZ8" s="71" t="s">
        <v>333</v>
      </c>
      <c r="DA8" s="71" t="s">
        <v>332</v>
      </c>
      <c r="DB8" s="71" t="s">
        <v>331</v>
      </c>
      <c r="DC8" s="71" t="s">
        <v>330</v>
      </c>
      <c r="DD8" s="71" t="s">
        <v>329</v>
      </c>
      <c r="DE8" s="71" t="s">
        <v>328</v>
      </c>
      <c r="DF8" s="71" t="s">
        <v>327</v>
      </c>
      <c r="DG8" s="71" t="s">
        <v>326</v>
      </c>
      <c r="DH8" s="71"/>
      <c r="DI8" s="71" t="s">
        <v>325</v>
      </c>
      <c r="DJ8" s="71" t="s">
        <v>324</v>
      </c>
      <c r="DK8" s="71" t="s">
        <v>323</v>
      </c>
      <c r="DL8" s="71" t="s">
        <v>322</v>
      </c>
      <c r="DM8" s="71" t="s">
        <v>321</v>
      </c>
      <c r="DN8" s="71" t="s">
        <v>320</v>
      </c>
      <c r="DO8" s="71" t="s">
        <v>319</v>
      </c>
      <c r="DP8" s="71" t="s">
        <v>318</v>
      </c>
      <c r="DQ8" s="71" t="s">
        <v>317</v>
      </c>
      <c r="DR8" s="71" t="s">
        <v>316</v>
      </c>
      <c r="DS8" s="71" t="s">
        <v>315</v>
      </c>
      <c r="DT8" s="71" t="s">
        <v>314</v>
      </c>
      <c r="DU8" s="71" t="s">
        <v>313</v>
      </c>
      <c r="DV8" s="71" t="s">
        <v>312</v>
      </c>
      <c r="DW8" s="71" t="s">
        <v>311</v>
      </c>
      <c r="DX8" s="71" t="s">
        <v>310</v>
      </c>
      <c r="DY8" s="71" t="s">
        <v>309</v>
      </c>
      <c r="DZ8" s="71" t="s">
        <v>308</v>
      </c>
      <c r="EA8" s="71" t="s">
        <v>307</v>
      </c>
      <c r="EB8" s="71" t="s">
        <v>306</v>
      </c>
      <c r="EC8" s="71" t="s">
        <v>305</v>
      </c>
      <c r="ED8" s="71" t="s">
        <v>304</v>
      </c>
      <c r="EE8" s="71" t="s">
        <v>303</v>
      </c>
      <c r="EF8" s="71" t="s">
        <v>302</v>
      </c>
      <c r="EG8" s="71" t="s">
        <v>301</v>
      </c>
      <c r="EH8" s="71" t="s">
        <v>300</v>
      </c>
      <c r="EI8" s="71" t="s">
        <v>299</v>
      </c>
      <c r="EJ8" s="71" t="s">
        <v>298</v>
      </c>
      <c r="EK8" s="71" t="s">
        <v>297</v>
      </c>
      <c r="EL8" s="71" t="s">
        <v>296</v>
      </c>
      <c r="EM8" s="71" t="s">
        <v>295</v>
      </c>
      <c r="EN8" s="71" t="s">
        <v>294</v>
      </c>
      <c r="EO8" s="71" t="s">
        <v>293</v>
      </c>
      <c r="EP8" s="71" t="s">
        <v>292</v>
      </c>
      <c r="EQ8" s="71" t="s">
        <v>291</v>
      </c>
      <c r="ER8" s="71" t="s">
        <v>290</v>
      </c>
      <c r="ES8" s="71" t="s">
        <v>289</v>
      </c>
      <c r="ET8" s="71" t="s">
        <v>288</v>
      </c>
      <c r="EU8" s="71" t="s">
        <v>287</v>
      </c>
      <c r="EV8" s="71" t="s">
        <v>286</v>
      </c>
      <c r="EW8" s="71" t="s">
        <v>285</v>
      </c>
      <c r="EX8" s="71" t="s">
        <v>284</v>
      </c>
      <c r="EY8" s="71" t="s">
        <v>283</v>
      </c>
      <c r="EZ8" s="71" t="s">
        <v>282</v>
      </c>
      <c r="FA8" s="71" t="s">
        <v>281</v>
      </c>
      <c r="FB8" s="71" t="s">
        <v>280</v>
      </c>
      <c r="FC8" s="71" t="s">
        <v>279</v>
      </c>
      <c r="FD8" s="71" t="s">
        <v>278</v>
      </c>
      <c r="FE8" s="71" t="s">
        <v>277</v>
      </c>
      <c r="FF8" s="71" t="s">
        <v>276</v>
      </c>
      <c r="FG8" s="71" t="s">
        <v>275</v>
      </c>
      <c r="FH8" s="71" t="s">
        <v>274</v>
      </c>
      <c r="FI8" s="71" t="s">
        <v>273</v>
      </c>
      <c r="FJ8" s="71" t="s">
        <v>272</v>
      </c>
      <c r="FK8" s="71" t="s">
        <v>271</v>
      </c>
      <c r="FL8" s="71" t="s">
        <v>270</v>
      </c>
      <c r="FM8" s="71" t="s">
        <v>269</v>
      </c>
      <c r="FN8" s="71" t="s">
        <v>268</v>
      </c>
      <c r="FO8" s="71" t="s">
        <v>267</v>
      </c>
      <c r="FP8" s="71" t="s">
        <v>266</v>
      </c>
      <c r="FQ8" s="71" t="s">
        <v>265</v>
      </c>
      <c r="FR8" s="71" t="s">
        <v>264</v>
      </c>
      <c r="FS8" s="71" t="s">
        <v>263</v>
      </c>
      <c r="FT8" s="71" t="s">
        <v>262</v>
      </c>
      <c r="FU8" s="71" t="s">
        <v>261</v>
      </c>
      <c r="FV8" s="71" t="s">
        <v>260</v>
      </c>
      <c r="FW8" s="71" t="s">
        <v>259</v>
      </c>
      <c r="FX8" s="71" t="s">
        <v>258</v>
      </c>
      <c r="FY8" s="71" t="s">
        <v>257</v>
      </c>
      <c r="FZ8" s="71" t="s">
        <v>256</v>
      </c>
      <c r="GA8" s="71" t="s">
        <v>255</v>
      </c>
      <c r="GB8" s="71" t="s">
        <v>254</v>
      </c>
      <c r="GC8" s="71" t="s">
        <v>253</v>
      </c>
      <c r="GD8" s="71" t="s">
        <v>252</v>
      </c>
      <c r="GE8" s="71" t="s">
        <v>251</v>
      </c>
      <c r="GF8" s="71" t="s">
        <v>250</v>
      </c>
      <c r="GG8" s="71" t="s">
        <v>249</v>
      </c>
      <c r="GH8" s="71" t="s">
        <v>248</v>
      </c>
      <c r="GI8" s="70" t="s">
        <v>247</v>
      </c>
      <c r="GJ8" s="69"/>
      <c r="GK8" s="68"/>
    </row>
    <row r="9" spans="1:193 1680:1680" s="106" customFormat="1" ht="108.6" customHeight="1" x14ac:dyDescent="0.2">
      <c r="A9" s="62">
        <v>1</v>
      </c>
      <c r="B9" s="56" t="s">
        <v>871</v>
      </c>
      <c r="C9" s="65" t="s">
        <v>874</v>
      </c>
      <c r="D9" s="58" t="s">
        <v>205</v>
      </c>
      <c r="E9" s="54" t="s">
        <v>196</v>
      </c>
      <c r="F9" s="51" t="s">
        <v>223</v>
      </c>
      <c r="G9" s="59" t="s">
        <v>210</v>
      </c>
      <c r="H9" s="59" t="s">
        <v>169</v>
      </c>
      <c r="I9" s="58" t="s">
        <v>22</v>
      </c>
      <c r="J9" s="58" t="s">
        <v>54</v>
      </c>
      <c r="K9" s="58" t="s">
        <v>53</v>
      </c>
      <c r="L9" s="58" t="s">
        <v>54</v>
      </c>
      <c r="M9" s="58" t="s">
        <v>54</v>
      </c>
      <c r="N9" s="58" t="s">
        <v>54</v>
      </c>
      <c r="O9" s="58" t="s">
        <v>54</v>
      </c>
      <c r="P9" s="58" t="s">
        <v>54</v>
      </c>
      <c r="Q9" s="58" t="s">
        <v>54</v>
      </c>
      <c r="R9" s="58" t="s">
        <v>53</v>
      </c>
      <c r="S9" s="58" t="s">
        <v>54</v>
      </c>
      <c r="T9" s="58" t="s">
        <v>54</v>
      </c>
      <c r="U9" s="58" t="s">
        <v>54</v>
      </c>
      <c r="V9" s="58" t="s">
        <v>54</v>
      </c>
      <c r="W9" s="58" t="s">
        <v>54</v>
      </c>
      <c r="X9" s="58" t="s">
        <v>54</v>
      </c>
      <c r="Y9" s="58" t="s">
        <v>53</v>
      </c>
      <c r="Z9" s="58" t="s">
        <v>54</v>
      </c>
      <c r="AA9" s="58" t="s">
        <v>53</v>
      </c>
      <c r="AB9" s="58" t="s">
        <v>53</v>
      </c>
      <c r="AC9" s="57" t="str">
        <f t="shared" ref="AC9:AC14" si="0">I9</f>
        <v>3 - Media</v>
      </c>
      <c r="AD9" s="149">
        <f t="shared" ref="AD9:AD14" si="1">IFERROR(IF(I9="1 - Muy Baja",0.2,IF(I9="2 - Baja",0.4,IF(I9="3 - Media",0.6,IF(I9="4 - Alta",0.8,1)))),"")</f>
        <v>0.6</v>
      </c>
      <c r="AE9" s="57" t="str">
        <f t="shared" ref="AE9:AE14" si="2">CONCATENATE(CY9," - ",CZ9)</f>
        <v>5 - Catastrófico</v>
      </c>
      <c r="AF9" s="149">
        <f t="shared" ref="AF9:AF14" si="3">IFERROR(IF(CY9=1,0.2,IF(CY9=2,0.4,IF(CY9=3,0.6,IF(CY9=4,0.8,1)))),"")</f>
        <v>1</v>
      </c>
      <c r="AG9" s="56" t="str">
        <f>IFERROR(INDEX(INNOVACION!$BLU$689:$BLY$693,MATCH(I9,INNOVACION!$BLS$689:$BLS$693,0),MATCH(AE9,INNOVACION!$BLU$687:$BLY$687,0)),"")</f>
        <v>ALTO</v>
      </c>
      <c r="AH9" s="149">
        <f t="shared" ref="AH9:AH14" si="4">AD9*AF9</f>
        <v>0.6</v>
      </c>
      <c r="AI9" s="63" t="s">
        <v>873</v>
      </c>
      <c r="AJ9" s="54" t="s">
        <v>872</v>
      </c>
      <c r="AK9" s="59" t="s">
        <v>867</v>
      </c>
      <c r="AL9" s="54" t="s">
        <v>866</v>
      </c>
      <c r="AM9" s="51" t="s">
        <v>35</v>
      </c>
      <c r="AN9" s="54" t="s">
        <v>46</v>
      </c>
      <c r="AO9" s="54" t="s">
        <v>50</v>
      </c>
      <c r="AP9" s="51" t="s">
        <v>52</v>
      </c>
      <c r="AQ9" s="215" t="s">
        <v>35</v>
      </c>
      <c r="AR9" s="118" t="s">
        <v>46</v>
      </c>
      <c r="AS9" s="118" t="s">
        <v>50</v>
      </c>
      <c r="AT9" s="215" t="s">
        <v>52</v>
      </c>
      <c r="AU9" s="215" t="s">
        <v>35</v>
      </c>
      <c r="AV9" s="118" t="s">
        <v>46</v>
      </c>
      <c r="AW9" s="118" t="s">
        <v>50</v>
      </c>
      <c r="AX9" s="215" t="s">
        <v>52</v>
      </c>
      <c r="AY9" s="215" t="s">
        <v>35</v>
      </c>
      <c r="AZ9" s="118" t="s">
        <v>45</v>
      </c>
      <c r="BA9" s="118" t="s">
        <v>49</v>
      </c>
      <c r="BB9" s="215" t="s">
        <v>51</v>
      </c>
      <c r="BC9" s="51" t="s">
        <v>35</v>
      </c>
      <c r="BD9" s="54" t="s">
        <v>46</v>
      </c>
      <c r="BE9" s="54" t="s">
        <v>50</v>
      </c>
      <c r="BF9" s="51" t="s">
        <v>52</v>
      </c>
      <c r="BG9" s="51" t="s">
        <v>35</v>
      </c>
      <c r="BH9" s="54" t="s">
        <v>46</v>
      </c>
      <c r="BI9" s="54" t="s">
        <v>50</v>
      </c>
      <c r="BJ9" s="51" t="s">
        <v>52</v>
      </c>
      <c r="BK9" s="51" t="s">
        <v>35</v>
      </c>
      <c r="BL9" s="54" t="s">
        <v>46</v>
      </c>
      <c r="BM9" s="54" t="s">
        <v>50</v>
      </c>
      <c r="BN9" s="51" t="s">
        <v>52</v>
      </c>
      <c r="BO9" s="51" t="s">
        <v>35</v>
      </c>
      <c r="BP9" s="54" t="s">
        <v>46</v>
      </c>
      <c r="BQ9" s="54" t="s">
        <v>50</v>
      </c>
      <c r="BR9" s="51" t="s">
        <v>52</v>
      </c>
      <c r="BS9" s="51"/>
      <c r="BT9" s="54"/>
      <c r="BU9" s="54"/>
      <c r="BV9" s="51"/>
      <c r="BW9" s="51"/>
      <c r="BX9" s="54"/>
      <c r="BY9" s="54"/>
      <c r="BZ9" s="51"/>
      <c r="CA9" s="51"/>
      <c r="CB9" s="54"/>
      <c r="CC9" s="54"/>
      <c r="CD9" s="51"/>
      <c r="CE9" s="51"/>
      <c r="CF9" s="54"/>
      <c r="CG9" s="54"/>
      <c r="CH9" s="51"/>
      <c r="CI9" s="54"/>
      <c r="CJ9" s="54"/>
      <c r="CK9" s="51"/>
      <c r="CL9" s="53" t="str">
        <f>IFERROR(IF(GE9&lt;=1,"1 - Muy Baja",VLOOKUP(GE9,INNOVACION!$BLR$689:$BLS$693,2,0)),"")</f>
        <v>1 - Muy Baja</v>
      </c>
      <c r="CM9" s="165">
        <f t="shared" ref="CM9:CM14" si="5">GF9</f>
        <v>9.3749999999999997E-3</v>
      </c>
      <c r="CN9" s="53" t="str">
        <f>IFERROR(IF(GG9&lt;=1,"1 - Leve",HLOOKUP(GG9,INNOVACION!$BLU$686:$BLY$687,2,0)),"")</f>
        <v>4 - Mayor</v>
      </c>
      <c r="CO9" s="165">
        <f t="shared" ref="CO9:CO14" si="6">GI9</f>
        <v>0.7</v>
      </c>
      <c r="CP9" s="52" t="str">
        <f t="shared" ref="CP9:CP14" si="7">IFERROR(INDEX($BLU$689:$BLY$693,MATCH(GE9,$BLR$689:$BLR$693,0),MATCH(GG9,$BLU$686:$BLY$686,0)),"")</f>
        <v>MODERADO</v>
      </c>
      <c r="CQ9" s="149">
        <f t="shared" ref="CQ9:CQ14" si="8">CM9*CO9</f>
        <v>6.5624999999999998E-3</v>
      </c>
      <c r="CR9" s="63" t="s">
        <v>456</v>
      </c>
      <c r="CS9" s="52">
        <f t="shared" ref="CS9:CS14" si="9">IF(CP9="BAJO",0.1,IF(CP9="MODERADO",3,5))</f>
        <v>3</v>
      </c>
      <c r="CT9" s="51"/>
      <c r="CU9" s="65" t="s">
        <v>849</v>
      </c>
      <c r="CV9" s="65" t="s">
        <v>1235</v>
      </c>
      <c r="CW9" s="158"/>
      <c r="CX9" s="47">
        <f t="shared" ref="CX9:CX14" si="10">COUNTIF(J9:AB9,"SI")</f>
        <v>14</v>
      </c>
      <c r="CY9" s="49">
        <f t="shared" ref="CY9:CY14" si="11">IF(CX9&lt;6,3,IF(CX9&gt;11,5,4))</f>
        <v>5</v>
      </c>
      <c r="CZ9" s="47" t="str">
        <f t="shared" ref="CZ9:CZ14" si="12">IF(CX9&lt;6,"Moderado",IF(CX9&gt;11,"Catastrófico","Mayor"))</f>
        <v>Catastrófico</v>
      </c>
      <c r="DA9" s="153">
        <f t="shared" ref="DA9:DA14" si="13">IF(CY9=3,0.6,IF(CY9=4,0.8,1))</f>
        <v>1</v>
      </c>
      <c r="DB9" s="48">
        <f t="shared" ref="DB9:DB14" si="14">IF(AN9="",0,IF(AN9="Automático",0.25,IF(AN9="Manual",0.15,0)))</f>
        <v>0.25</v>
      </c>
      <c r="DC9" s="48">
        <f t="shared" ref="DC9:DC14" si="15">IF(AI9="",0,IF(AO9="Preventivo",0.25,IF(AO9="Detectivo",0.15,IF(AO9="Correctivo",0.1,0))))</f>
        <v>0.25</v>
      </c>
      <c r="DD9" s="47">
        <f t="shared" ref="DD9:DD14" si="16">IF(OR(AN9=0,AO9=0),0,DB9+DC9)</f>
        <v>0.5</v>
      </c>
      <c r="DE9" s="46">
        <f t="shared" ref="DE9:DE14" si="17">IF(DF9&gt;0.8,5,IF(DF9&gt;0.6,4,IF(DF9&gt;0.4,3,IF(DF9&gt;0.2,2,1))))</f>
        <v>2</v>
      </c>
      <c r="DF9" s="187">
        <f t="shared" ref="DF9:DF14" si="18">IF(OR(AP9="Ambos",AP9="Probabilidad"),$AD9-($AD9*$DD9),$AD9)</f>
        <v>0.3</v>
      </c>
      <c r="DG9" s="46">
        <f t="shared" ref="DG9:DG14" si="19">IF(DI9&gt;0.8,5,IF(DI9&gt;0.6,4,3))</f>
        <v>5</v>
      </c>
      <c r="DH9" s="46"/>
      <c r="DI9" s="187">
        <f t="shared" ref="DI9:DI14" si="20">IF(OR(AP9="Ambos",AP9="Impacto"),$DA9-($DA9*$DD9),$DA9)</f>
        <v>1</v>
      </c>
      <c r="DJ9" s="48">
        <f t="shared" ref="DJ9:DJ14" si="21">IF(AR9="",0,IF(AR9="Automático",0.25,IF(AR9="Manual",0.15,0)))</f>
        <v>0.25</v>
      </c>
      <c r="DK9" s="48">
        <f t="shared" ref="DK9:DK14" si="22">IF(AS9="",0,IF(AS9="Preventivo",0.25,IF(AS9="Detectivo",0.15,IF(AS9="Correctivo",0.1,0))))</f>
        <v>0.25</v>
      </c>
      <c r="DL9" s="47">
        <f t="shared" ref="DL9:DL14" si="23">IF(OR(AR9=0,AS9=0),0,DJ9+DK9)</f>
        <v>0.5</v>
      </c>
      <c r="DM9" s="46">
        <f t="shared" ref="DM9:DM14" si="24">IF(DN9&gt;0.8,5,IF(DN9&gt;0.6,4,IF(DN9&gt;0.4,3,IF(DN9&gt;0.2,2,1))))</f>
        <v>1</v>
      </c>
      <c r="DN9" s="187">
        <f t="shared" ref="DN9:DN14" si="25">IF(OR(AT9="Ambos",AT9="Probabilidad"),DF9-(DF9*$DL9),DF9)</f>
        <v>0.15</v>
      </c>
      <c r="DO9" s="46">
        <f t="shared" ref="DO9:DO14" si="26">IF(DP9&gt;0.8,5,IF(DP9&gt;0.6,4,3))</f>
        <v>5</v>
      </c>
      <c r="DP9" s="187">
        <f t="shared" ref="DP9:DP14" si="27">IF(OR(AT9="Ambos",AT9="Impacto"),$DI9-($DI9*$DL9),$DI9)</f>
        <v>1</v>
      </c>
      <c r="DQ9" s="48">
        <f t="shared" ref="DQ9:DQ14" si="28">IF(AV9="",0,IF(AV9="Automático",0.25,IF(AV9="Manual",0.15,0)))</f>
        <v>0.25</v>
      </c>
      <c r="DR9" s="48">
        <f t="shared" ref="DR9:DR14" si="29">IF(AW9="",0,IF(AW9="Preventivo",0.25,IF(AW9="Detectivo",0.15,IF(AW9="Correctivo",0.1,0))))</f>
        <v>0.25</v>
      </c>
      <c r="DS9" s="47">
        <f t="shared" ref="DS9:DS14" si="30">IF(OR(AV9=0,AW9=0),0,DQ9+DR9)</f>
        <v>0.5</v>
      </c>
      <c r="DT9" s="46">
        <f t="shared" ref="DT9:DT14" si="31">IF(DU9&gt;0.8,5,IF(DU9&gt;0.6,4,IF(DU9&gt;0.4,3,IF(DU9&gt;0.2,2,1))))</f>
        <v>1</v>
      </c>
      <c r="DU9" s="187">
        <f t="shared" ref="DU9:DU14" si="32">IF(OR(AX9="Ambos",AX9="Probabilidad"),DN9-(DN9*$DS9),DN9)</f>
        <v>7.4999999999999997E-2</v>
      </c>
      <c r="DV9" s="46">
        <f t="shared" ref="DV9:DV14" si="33">IF(DW9&gt;0.8,5,IF(DW9&gt;0.6,4,3))</f>
        <v>5</v>
      </c>
      <c r="DW9" s="187">
        <f t="shared" ref="DW9:DW14" si="34">IF(OR(AX9="Ambos",AX9="Impacto"),$DP9-($DP9*$DS9),$DP9)</f>
        <v>1</v>
      </c>
      <c r="DX9" s="48">
        <f t="shared" ref="DX9:DX14" si="35">IF(AZ9="",0,IF(AZ9="Automático",0.25,IF(AZ9="Manual",0.15,0)))</f>
        <v>0.15</v>
      </c>
      <c r="DY9" s="48">
        <f t="shared" ref="DY9:DY14" si="36">IF(BA9="",0,IF(BA9="Preventivo",0.25,IF(BA9="Detectivo",0.15,IF(BA10="Correctivo",0.1,0))))</f>
        <v>0.15</v>
      </c>
      <c r="DZ9" s="47">
        <f t="shared" ref="DZ9:DZ14" si="37">IF(OR(AZ9=0,BA9=0),0,DX9+DY9)</f>
        <v>0.3</v>
      </c>
      <c r="EA9" s="46">
        <f t="shared" ref="EA9:EA14" si="38">IF(EB9&gt;0.8,5,IF(EB9&gt;0.6,4,IF(EB9&gt;0.4,3,IF(EB9&gt;0.2,2,1))))</f>
        <v>1</v>
      </c>
      <c r="EB9" s="187">
        <f t="shared" ref="EB9:EB14" si="39">IF(OR(BB9="Ambos",BB9="Probabilidad"),DU9-(DU9*$DZ9),DU9)</f>
        <v>7.4999999999999997E-2</v>
      </c>
      <c r="EC9" s="46">
        <f t="shared" ref="EC9:EC14" si="40">IF(ED9&gt;0.8,5,IF(ED9&gt;0.6,4,3))</f>
        <v>4</v>
      </c>
      <c r="ED9" s="187">
        <f t="shared" ref="ED9:ED14" si="41">IF(OR(BB9="Ambos",BB9="Impacto"),$DW9-($DW9*$DZ9),$DW9)</f>
        <v>0.7</v>
      </c>
      <c r="EE9" s="48">
        <f t="shared" ref="EE9:EE14" si="42">IF(BD9="",0,IF(BD9="Automático",0.25,IF(BD9="Manual",0.15,0)))</f>
        <v>0.25</v>
      </c>
      <c r="EF9" s="48">
        <f t="shared" ref="EF9:EF14" si="43">IF(BE9="",0,IF(BE9="Preventivo",0.25,IF(BE9="Detectivo",0.15,IF(BE9="Correctivo",0.1,0))))</f>
        <v>0.25</v>
      </c>
      <c r="EG9" s="47">
        <f t="shared" ref="EG9:EG14" si="44">IF(OR(BD9=0,BE9=0),0,EE9+EF9)</f>
        <v>0.5</v>
      </c>
      <c r="EH9" s="46">
        <f t="shared" ref="EH9:EH14" si="45">IF(EI9&gt;0.8,5,IF(EI9&gt;0.6,4,IF(EI9&gt;0.4,3,IF(EI9&gt;0.2,2,1))))</f>
        <v>1</v>
      </c>
      <c r="EI9" s="187">
        <f t="shared" ref="EI9:EI14" si="46">IF(OR(BF9="Ambos",BF9="Probabilidad"),EB9-(EB9*$EG9),EB9)</f>
        <v>3.7499999999999999E-2</v>
      </c>
      <c r="EJ9" s="46">
        <f t="shared" ref="EJ9:EJ14" si="47">IF(EK9&gt;0.8,5,IF(EK9&gt;0.6,4,3))</f>
        <v>4</v>
      </c>
      <c r="EK9" s="187">
        <f t="shared" ref="EK9:EK14" si="48">IF(OR(BF9="Ambos",BF9="Impacto"),$ED9-($ED9*$EG9),$ED9)</f>
        <v>0.7</v>
      </c>
      <c r="EL9" s="48">
        <f t="shared" ref="EL9:EL14" si="49">IF(BH9="",0,IF(BH9="Automático",0.25,IF(BH9="Manual",0.15,0)))</f>
        <v>0.25</v>
      </c>
      <c r="EM9" s="48">
        <f t="shared" ref="EM9:EM14" si="50">IF(BI9="",0,IF(BI9="Preventivo",0.25,IF(BI9="Detectivo",0.15,IF(BI9="Correctivo",0.1,0))))</f>
        <v>0.25</v>
      </c>
      <c r="EN9" s="47">
        <f t="shared" ref="EN9:EN14" si="51">IF(OR(BH9=0,BI9=0),0,EL9+EM9)</f>
        <v>0.5</v>
      </c>
      <c r="EO9" s="46">
        <f t="shared" ref="EO9:EO14" si="52">IF(EP9&gt;0.8,5,IF(EP9&gt;0.6,4,IF(EP9&gt;0.4,3,IF(EP9&gt;0.2,2,1))))</f>
        <v>1</v>
      </c>
      <c r="EP9" s="187">
        <f t="shared" ref="EP9:EP14" si="53">IF(OR(BF9="Ambos",BF9="Probabilidad"),EI9-(EI9*$EN9),EI9)</f>
        <v>1.8749999999999999E-2</v>
      </c>
      <c r="EQ9" s="46">
        <f t="shared" ref="EQ9:EQ14" si="54">IF(ER9&gt;0.8,5,IF(ER9&gt;0.6,4,3))</f>
        <v>4</v>
      </c>
      <c r="ER9" s="187">
        <f t="shared" ref="ER9:ER14" si="55">IF(OR(BJ9="Ambos",BJ9="Impacto"),$EK9-($EK9*$EN9),$EK9)</f>
        <v>0.7</v>
      </c>
      <c r="ES9" s="48">
        <f t="shared" ref="ES9:ES14" si="56">IF(BL9="",0,IF(BL9="Automático",0.25,IF(BL9="Manual",0.15,0)))</f>
        <v>0.25</v>
      </c>
      <c r="ET9" s="48">
        <f t="shared" ref="ET9:ET14" si="57">IF(BM9="",0,IF(BM9="Preventivo",0.25,IF(BM9="Detectivo",0.15,IF(BM9="Correctivo",0.1,0))))</f>
        <v>0.25</v>
      </c>
      <c r="EU9" s="47">
        <f t="shared" ref="EU9:EU14" si="58">IF(OR(BL9=0,BM9=0),0,ES9+ET9)</f>
        <v>0.5</v>
      </c>
      <c r="EV9" s="46">
        <f t="shared" ref="EV9:EV14" si="59">IF(EW9&gt;0.8,5,IF(EW9&gt;0.6,4,IF(EW9&gt;0.4,3,IF(EW9&gt;0.2,2,1))))</f>
        <v>1</v>
      </c>
      <c r="EW9" s="187">
        <f t="shared" ref="EW9:EW14" si="60">IF(OR(BP9="Ambos",BP9="Probabilidad"),EP9-(EP9*$EU9),EP9)</f>
        <v>1.8749999999999999E-2</v>
      </c>
      <c r="EX9" s="46">
        <f t="shared" ref="EX9:EX14" si="61">IF(EY9&gt;0.8,5,IF(EY9&gt;0.6,4,3))</f>
        <v>4</v>
      </c>
      <c r="EY9" s="187">
        <f t="shared" ref="EY9:EY14" si="62">IF(OR(BN9="Ambos",BN9="Impacto"),$ER9-($ER9*$EU9),$ER9)</f>
        <v>0.7</v>
      </c>
      <c r="EZ9" s="48">
        <f t="shared" ref="EZ9:EZ14" si="63">IF(BP9="",0,IF(BP9="Automático",0.25,IF(BP9="Manual",0.15,0)))</f>
        <v>0.25</v>
      </c>
      <c r="FA9" s="48">
        <f t="shared" ref="FA9:FA14" si="64">IF(BQ9="",0,IF(BQ9="Preventivo",0.25,IF(BQ9="Detectivo",0.15,IF(BQ9="Correctivo",0.1,0))))</f>
        <v>0.25</v>
      </c>
      <c r="FB9" s="47">
        <f t="shared" ref="FB9:FB14" si="65">IF(OR(BP9=0,BQ9=0),0,EZ9+FA9)</f>
        <v>0.5</v>
      </c>
      <c r="FC9" s="46">
        <f t="shared" ref="FC9:FC14" si="66">IF(FD9&gt;0.8,5,IF(FD9&gt;0.6,4,IF(FD9&gt;0.4,3,IF(FD9&gt;0.2,2,1))))</f>
        <v>1</v>
      </c>
      <c r="FD9" s="187">
        <f t="shared" ref="FD9:FD14" si="67">IF(OR(BR9="Ambos",BR9="Probabilidad"),EW9-(EW9*$FB9),EW9)</f>
        <v>9.3749999999999997E-3</v>
      </c>
      <c r="FE9" s="46">
        <f t="shared" ref="FE9:FE14" si="68">IF(FF9&gt;0.8,5,IF(FF9&gt;0.6,4,3))</f>
        <v>4</v>
      </c>
      <c r="FF9" s="187">
        <f t="shared" ref="FF9:FF14" si="69">IF(OR(BR9="Ambos",BR9="Impacto"),$EY9-($EY9*$FB9),$EY9)</f>
        <v>0.7</v>
      </c>
      <c r="FG9" s="48">
        <f t="shared" ref="FG9:FG14" si="70">IF(BT9="",0,IF(BT9="Automático",0.25,IF(BT9="Manual",0.15,0)))</f>
        <v>0</v>
      </c>
      <c r="FH9" s="48">
        <f t="shared" ref="FH9:FH14" si="71">IF(BU9="",0,IF(BU9="Preventivo",0.25,IF(BU9="Detectivo",0.15,IF(BU9="Correctivo",0.1,0))))</f>
        <v>0</v>
      </c>
      <c r="FI9" s="47">
        <f t="shared" ref="FI9:FI14" si="72">IF(OR(BT9=0,BU9=0),0,FG9+FH9)</f>
        <v>0</v>
      </c>
      <c r="FJ9" s="46">
        <f t="shared" ref="FJ9:FJ14" si="73">IF(FK9&gt;0.8,5,IF(FK9&gt;0.6,4,IF(FK9&gt;0.4,3,IF(FK9&gt;0.2,2,1))))</f>
        <v>1</v>
      </c>
      <c r="FK9" s="187">
        <f t="shared" ref="FK9:FK14" si="74">IF(OR(BV9="Ambos",BV9="Probabilidad"),FD9-(FD9*$FI9),FD9)</f>
        <v>9.3749999999999997E-3</v>
      </c>
      <c r="FL9" s="46">
        <f t="shared" ref="FL9:FL14" si="75">IF(FM9&gt;0.8,5,IF(FM9&gt;0.6,4,3))</f>
        <v>4</v>
      </c>
      <c r="FM9" s="187">
        <f t="shared" ref="FM9:FM14" si="76">IF(OR(BV9="Ambos",BV9="Impacto"),$FF9-($FF9*$FI9),$FF9)</f>
        <v>0.7</v>
      </c>
      <c r="FN9" s="48">
        <f t="shared" ref="FN9:FN14" si="77">IF(BX9="",0,IF(BX9="Automático",0.25,IF(BX9="Manual",0.15,0)))</f>
        <v>0</v>
      </c>
      <c r="FO9" s="48">
        <f t="shared" ref="FO9:FO14" si="78">IF(BY9="",0,IF(BY9="Preventivo",0.25,IF(BY9="Detectivo",0.15,IF(BY9="Correctivo",0.1,0))))</f>
        <v>0</v>
      </c>
      <c r="FP9" s="47">
        <f t="shared" ref="FP9:FP14" si="79">IF(OR(BX9=0,BY9=0),0,FN9+FO9)</f>
        <v>0</v>
      </c>
      <c r="FQ9" s="46">
        <f t="shared" ref="FQ9:FQ14" si="80">IF(FR9&gt;0.8,5,IF(FR9&gt;0.6,4,IF(FR9&gt;0.4,3,IF(FR9&gt;0.2,2,1))))</f>
        <v>1</v>
      </c>
      <c r="FR9" s="187">
        <f t="shared" ref="FR9:FR14" si="81">IF(OR(BZ9="Ambos",BZ9="Probabilidad"),FK9-(FK9*$FP9),FK9)</f>
        <v>9.3749999999999997E-3</v>
      </c>
      <c r="FS9" s="46">
        <f t="shared" ref="FS9:FS14" si="82">IF(FT9&gt;0.8,5,IF(FT9&gt;0.6,4,3))</f>
        <v>4</v>
      </c>
      <c r="FT9" s="187">
        <f t="shared" ref="FT9:FT14" si="83">IF(OR(BZ9="Ambos",BZ9="Impacto"),$FM9-($FM9*$FP9),$FM9)</f>
        <v>0.7</v>
      </c>
      <c r="FU9" s="48">
        <f t="shared" ref="FU9:FU14" si="84">IF(CB9="",0,IF(CB9="Automático",0.25,IF(CB9="Manual",0.15,0)))</f>
        <v>0</v>
      </c>
      <c r="FV9" s="48">
        <f t="shared" ref="FV9:FV14" si="85">IF(CC9="",0,IF(CC9="Preventivo",0.25,IF(CC9="Detectivo",0.15,IF(CC9="Correctivo",0.1,0))))</f>
        <v>0</v>
      </c>
      <c r="FW9" s="47">
        <f t="shared" ref="FW9:FW14" si="86">IF(OR(CB9=0,CC9=0),0,FU9+FV9)</f>
        <v>0</v>
      </c>
      <c r="FX9" s="46">
        <f t="shared" ref="FX9:FX14" si="87">IF(FY9&gt;0.8,5,IF(FY9&gt;0.6,4,IF(FY9&gt;0.4,3,IF(FY9&gt;0.2,2,1))))</f>
        <v>1</v>
      </c>
      <c r="FY9" s="187">
        <f t="shared" ref="FY9:FY14" si="88">IF(OR(CD9="Ambos",CD9="Probabilidad"),FR9-(FR9*$FW9),FR9)</f>
        <v>9.3749999999999997E-3</v>
      </c>
      <c r="FZ9" s="46">
        <f t="shared" ref="FZ9:FZ14" si="89">IF(GA9&gt;0.8,5,IF(GA9&gt;0.6,4,3))</f>
        <v>4</v>
      </c>
      <c r="GA9" s="187">
        <f t="shared" ref="GA9:GA14" si="90">IF(OR(CD9="Ambos",CD9="Impacto"),$FT9-($FT9*$FW9),$FT9)</f>
        <v>0.7</v>
      </c>
      <c r="GB9" s="48">
        <f t="shared" ref="GB9:GB14" si="91">IF(CF9="",0,IF(CF9="Automático",0.25,IF(CF9="Manual",0.15,0)))</f>
        <v>0</v>
      </c>
      <c r="GC9" s="48">
        <f t="shared" ref="GC9:GC14" si="92">IF(CG9="",0,IF(CG9="Preventivo",0.25,IF(CG9="Detectivo",0.15,IF(CG9="Correctivo",0.1,0))))</f>
        <v>0</v>
      </c>
      <c r="GD9" s="47">
        <f t="shared" ref="GD9:GD14" si="93">IF(OR(CF9=0,CG9=0),0,GB9+GC9)</f>
        <v>0</v>
      </c>
      <c r="GE9" s="46">
        <f t="shared" ref="GE9:GE14" si="94">IF(GF9&gt;0.8,5,IF(GF9&gt;0.6,4,IF(GF9&gt;0.4,3,IF(GF9&gt;0.2,2,1))))</f>
        <v>1</v>
      </c>
      <c r="GF9" s="187">
        <f t="shared" ref="GF9:GF14" si="95">IF(OR(CH9="Ambos",CH9="Probabilidad"),FY9-(FY9*$GD9),FY9)</f>
        <v>9.3749999999999997E-3</v>
      </c>
      <c r="GG9" s="46">
        <f t="shared" ref="GG9:GG14" si="96">IF(GH9&gt;0.8,5,IF(GH9&gt;0.6,4,3))</f>
        <v>4</v>
      </c>
      <c r="GH9" s="187">
        <f t="shared" ref="GH9:GH14" si="97">IF(OR(CH9="Ambos",CH9="Impacto"),$GA9-($GA9*$GD9),$GA9)</f>
        <v>0.7</v>
      </c>
      <c r="GI9" s="187">
        <f t="shared" ref="GI9:GI14" si="98">IF(GH9&lt;0.6,0.6,GH9)</f>
        <v>0.7</v>
      </c>
      <c r="GJ9" s="335"/>
      <c r="GK9" s="336"/>
    </row>
    <row r="10" spans="1:193 1680:1680" ht="94.5" customHeight="1" x14ac:dyDescent="0.2">
      <c r="A10" s="62">
        <v>2</v>
      </c>
      <c r="B10" s="56" t="s">
        <v>871</v>
      </c>
      <c r="C10" s="65" t="s">
        <v>870</v>
      </c>
      <c r="D10" s="58" t="s">
        <v>206</v>
      </c>
      <c r="E10" s="54" t="s">
        <v>196</v>
      </c>
      <c r="F10" s="51" t="s">
        <v>220</v>
      </c>
      <c r="G10" s="59" t="s">
        <v>210</v>
      </c>
      <c r="H10" s="59" t="s">
        <v>169</v>
      </c>
      <c r="I10" s="58" t="s">
        <v>22</v>
      </c>
      <c r="J10" s="216" t="s">
        <v>54</v>
      </c>
      <c r="K10" s="58" t="s">
        <v>53</v>
      </c>
      <c r="L10" s="58" t="s">
        <v>54</v>
      </c>
      <c r="M10" s="58" t="s">
        <v>54</v>
      </c>
      <c r="N10" s="58" t="s">
        <v>54</v>
      </c>
      <c r="O10" s="58" t="s">
        <v>54</v>
      </c>
      <c r="P10" s="58" t="s">
        <v>54</v>
      </c>
      <c r="Q10" s="58" t="s">
        <v>54</v>
      </c>
      <c r="R10" s="58" t="s">
        <v>53</v>
      </c>
      <c r="S10" s="58" t="s">
        <v>54</v>
      </c>
      <c r="T10" s="58" t="s">
        <v>54</v>
      </c>
      <c r="U10" s="58" t="s">
        <v>54</v>
      </c>
      <c r="V10" s="58" t="s">
        <v>54</v>
      </c>
      <c r="W10" s="58" t="s">
        <v>54</v>
      </c>
      <c r="X10" s="58" t="s">
        <v>54</v>
      </c>
      <c r="Y10" s="58" t="s">
        <v>53</v>
      </c>
      <c r="Z10" s="58" t="s">
        <v>54</v>
      </c>
      <c r="AA10" s="58" t="s">
        <v>53</v>
      </c>
      <c r="AB10" s="58" t="s">
        <v>53</v>
      </c>
      <c r="AC10" s="57" t="str">
        <f t="shared" si="0"/>
        <v>3 - Media</v>
      </c>
      <c r="AD10" s="149">
        <f t="shared" si="1"/>
        <v>0.6</v>
      </c>
      <c r="AE10" s="57" t="str">
        <f t="shared" si="2"/>
        <v>5 - Catastrófico</v>
      </c>
      <c r="AF10" s="149">
        <f t="shared" si="3"/>
        <v>1</v>
      </c>
      <c r="AG10" s="56" t="str">
        <f>IFERROR(INDEX(INNOVACION!$BLU$689:$BLY$693,MATCH(I10,INNOVACION!$BLS$689:$BLS$693,0),MATCH(AE10,INNOVACION!$BLU$687:$BLY$687,0)),"")</f>
        <v>ALTO</v>
      </c>
      <c r="AH10" s="149">
        <f t="shared" si="4"/>
        <v>0.6</v>
      </c>
      <c r="AI10" s="63" t="s">
        <v>869</v>
      </c>
      <c r="AJ10" s="54" t="s">
        <v>868</v>
      </c>
      <c r="AK10" s="59" t="s">
        <v>867</v>
      </c>
      <c r="AL10" s="54" t="s">
        <v>866</v>
      </c>
      <c r="AM10" s="51" t="s">
        <v>35</v>
      </c>
      <c r="AN10" s="54" t="s">
        <v>46</v>
      </c>
      <c r="AO10" s="54" t="s">
        <v>50</v>
      </c>
      <c r="AP10" s="51" t="s">
        <v>52</v>
      </c>
      <c r="AQ10" s="215" t="s">
        <v>35</v>
      </c>
      <c r="AR10" s="118" t="s">
        <v>46</v>
      </c>
      <c r="AS10" s="118" t="s">
        <v>50</v>
      </c>
      <c r="AT10" s="215" t="s">
        <v>52</v>
      </c>
      <c r="AU10" s="215" t="s">
        <v>35</v>
      </c>
      <c r="AV10" s="118" t="s">
        <v>46</v>
      </c>
      <c r="AW10" s="118" t="s">
        <v>50</v>
      </c>
      <c r="AX10" s="215" t="s">
        <v>52</v>
      </c>
      <c r="AY10" s="215" t="s">
        <v>35</v>
      </c>
      <c r="AZ10" s="118" t="s">
        <v>46</v>
      </c>
      <c r="BA10" s="118" t="s">
        <v>49</v>
      </c>
      <c r="BB10" s="215" t="s">
        <v>51</v>
      </c>
      <c r="BC10" s="51" t="s">
        <v>35</v>
      </c>
      <c r="BD10" s="54" t="s">
        <v>46</v>
      </c>
      <c r="BE10" s="54" t="s">
        <v>50</v>
      </c>
      <c r="BF10" s="51" t="s">
        <v>52</v>
      </c>
      <c r="BG10" s="51" t="s">
        <v>35</v>
      </c>
      <c r="BH10" s="54" t="s">
        <v>46</v>
      </c>
      <c r="BI10" s="54" t="s">
        <v>50</v>
      </c>
      <c r="BJ10" s="51" t="s">
        <v>52</v>
      </c>
      <c r="BK10" s="51" t="s">
        <v>35</v>
      </c>
      <c r="BL10" s="54" t="s">
        <v>46</v>
      </c>
      <c r="BM10" s="54" t="s">
        <v>50</v>
      </c>
      <c r="BN10" s="51" t="s">
        <v>52</v>
      </c>
      <c r="BO10" s="51" t="s">
        <v>35</v>
      </c>
      <c r="BP10" s="54" t="s">
        <v>46</v>
      </c>
      <c r="BQ10" s="54" t="s">
        <v>50</v>
      </c>
      <c r="BR10" s="51" t="s">
        <v>52</v>
      </c>
      <c r="BS10" s="51"/>
      <c r="BT10" s="54"/>
      <c r="BU10" s="54"/>
      <c r="BV10" s="51"/>
      <c r="BW10" s="51"/>
      <c r="BX10" s="54"/>
      <c r="BY10" s="54"/>
      <c r="BZ10" s="51"/>
      <c r="CA10" s="51"/>
      <c r="CB10" s="54"/>
      <c r="CC10" s="54"/>
      <c r="CD10" s="51"/>
      <c r="CE10" s="51"/>
      <c r="CF10" s="54"/>
      <c r="CG10" s="54"/>
      <c r="CH10" s="51"/>
      <c r="CI10" s="54"/>
      <c r="CJ10" s="54"/>
      <c r="CK10" s="51"/>
      <c r="CL10" s="53" t="str">
        <f>IFERROR(IF(GE10&lt;=1,"1 - Muy Baja",VLOOKUP(GE10,INNOVACION!$BLR$689:$BLS$693,2,0)),"")</f>
        <v>1 - Muy Baja</v>
      </c>
      <c r="CM10" s="165">
        <f t="shared" si="5"/>
        <v>9.3749999999999997E-3</v>
      </c>
      <c r="CN10" s="53" t="str">
        <f>IFERROR(IF(GG10&lt;=1,"1 - Leve",HLOOKUP(GG10,INNOVACION!$BLU$686:$BLY$687,2,0)),"")</f>
        <v>3 - Moderado</v>
      </c>
      <c r="CO10" s="165">
        <f t="shared" si="6"/>
        <v>0.6</v>
      </c>
      <c r="CP10" s="52" t="str">
        <f t="shared" si="7"/>
        <v>MODERADO</v>
      </c>
      <c r="CQ10" s="149">
        <f t="shared" si="8"/>
        <v>5.6249999999999998E-3</v>
      </c>
      <c r="CR10" s="63" t="s">
        <v>233</v>
      </c>
      <c r="CS10" s="52">
        <f t="shared" si="9"/>
        <v>3</v>
      </c>
      <c r="CT10" s="51"/>
      <c r="CU10" s="65" t="s">
        <v>849</v>
      </c>
      <c r="CV10" s="65" t="s">
        <v>1235</v>
      </c>
      <c r="CW10" s="158"/>
      <c r="CX10" s="47">
        <f t="shared" si="10"/>
        <v>14</v>
      </c>
      <c r="CY10" s="49">
        <f t="shared" si="11"/>
        <v>5</v>
      </c>
      <c r="CZ10" s="47" t="str">
        <f t="shared" si="12"/>
        <v>Catastrófico</v>
      </c>
      <c r="DA10" s="153">
        <f t="shared" si="13"/>
        <v>1</v>
      </c>
      <c r="DB10" s="48">
        <f t="shared" si="14"/>
        <v>0.25</v>
      </c>
      <c r="DC10" s="48">
        <f t="shared" si="15"/>
        <v>0.25</v>
      </c>
      <c r="DD10" s="47">
        <f t="shared" si="16"/>
        <v>0.5</v>
      </c>
      <c r="DE10" s="46">
        <f t="shared" si="17"/>
        <v>2</v>
      </c>
      <c r="DF10" s="187">
        <f t="shared" si="18"/>
        <v>0.3</v>
      </c>
      <c r="DG10" s="46">
        <f t="shared" si="19"/>
        <v>5</v>
      </c>
      <c r="DH10" s="46"/>
      <c r="DI10" s="187">
        <f t="shared" si="20"/>
        <v>1</v>
      </c>
      <c r="DJ10" s="48">
        <f t="shared" si="21"/>
        <v>0.25</v>
      </c>
      <c r="DK10" s="48">
        <f t="shared" si="22"/>
        <v>0.25</v>
      </c>
      <c r="DL10" s="47">
        <f t="shared" si="23"/>
        <v>0.5</v>
      </c>
      <c r="DM10" s="46">
        <f t="shared" si="24"/>
        <v>1</v>
      </c>
      <c r="DN10" s="187">
        <f t="shared" si="25"/>
        <v>0.15</v>
      </c>
      <c r="DO10" s="46">
        <f t="shared" si="26"/>
        <v>5</v>
      </c>
      <c r="DP10" s="187">
        <f t="shared" si="27"/>
        <v>1</v>
      </c>
      <c r="DQ10" s="48">
        <f t="shared" si="28"/>
        <v>0.25</v>
      </c>
      <c r="DR10" s="48">
        <f t="shared" si="29"/>
        <v>0.25</v>
      </c>
      <c r="DS10" s="47">
        <f t="shared" si="30"/>
        <v>0.5</v>
      </c>
      <c r="DT10" s="46">
        <f t="shared" si="31"/>
        <v>1</v>
      </c>
      <c r="DU10" s="187">
        <f t="shared" si="32"/>
        <v>7.4999999999999997E-2</v>
      </c>
      <c r="DV10" s="46">
        <f t="shared" si="33"/>
        <v>5</v>
      </c>
      <c r="DW10" s="187">
        <f t="shared" si="34"/>
        <v>1</v>
      </c>
      <c r="DX10" s="48">
        <f t="shared" si="35"/>
        <v>0.25</v>
      </c>
      <c r="DY10" s="48">
        <f t="shared" si="36"/>
        <v>0.15</v>
      </c>
      <c r="DZ10" s="47">
        <f t="shared" si="37"/>
        <v>0.4</v>
      </c>
      <c r="EA10" s="46">
        <f t="shared" si="38"/>
        <v>1</v>
      </c>
      <c r="EB10" s="187">
        <f t="shared" si="39"/>
        <v>7.4999999999999997E-2</v>
      </c>
      <c r="EC10" s="46">
        <f t="shared" si="40"/>
        <v>3</v>
      </c>
      <c r="ED10" s="187">
        <f t="shared" si="41"/>
        <v>0.6</v>
      </c>
      <c r="EE10" s="48">
        <f t="shared" si="42"/>
        <v>0.25</v>
      </c>
      <c r="EF10" s="48">
        <f t="shared" si="43"/>
        <v>0.25</v>
      </c>
      <c r="EG10" s="47">
        <f t="shared" si="44"/>
        <v>0.5</v>
      </c>
      <c r="EH10" s="46">
        <f t="shared" si="45"/>
        <v>1</v>
      </c>
      <c r="EI10" s="187">
        <f t="shared" si="46"/>
        <v>3.7499999999999999E-2</v>
      </c>
      <c r="EJ10" s="46">
        <f t="shared" si="47"/>
        <v>3</v>
      </c>
      <c r="EK10" s="187">
        <f t="shared" si="48"/>
        <v>0.6</v>
      </c>
      <c r="EL10" s="48">
        <f t="shared" si="49"/>
        <v>0.25</v>
      </c>
      <c r="EM10" s="48">
        <f t="shared" si="50"/>
        <v>0.25</v>
      </c>
      <c r="EN10" s="47">
        <f t="shared" si="51"/>
        <v>0.5</v>
      </c>
      <c r="EO10" s="46">
        <f t="shared" si="52"/>
        <v>1</v>
      </c>
      <c r="EP10" s="187">
        <f t="shared" si="53"/>
        <v>1.8749999999999999E-2</v>
      </c>
      <c r="EQ10" s="46">
        <f t="shared" si="54"/>
        <v>3</v>
      </c>
      <c r="ER10" s="187">
        <f t="shared" si="55"/>
        <v>0.6</v>
      </c>
      <c r="ES10" s="48">
        <f t="shared" si="56"/>
        <v>0.25</v>
      </c>
      <c r="ET10" s="48">
        <f t="shared" si="57"/>
        <v>0.25</v>
      </c>
      <c r="EU10" s="47">
        <f t="shared" si="58"/>
        <v>0.5</v>
      </c>
      <c r="EV10" s="46">
        <f t="shared" si="59"/>
        <v>1</v>
      </c>
      <c r="EW10" s="187">
        <f t="shared" si="60"/>
        <v>1.8749999999999999E-2</v>
      </c>
      <c r="EX10" s="46">
        <f t="shared" si="61"/>
        <v>3</v>
      </c>
      <c r="EY10" s="187">
        <f t="shared" si="62"/>
        <v>0.6</v>
      </c>
      <c r="EZ10" s="48">
        <f t="shared" si="63"/>
        <v>0.25</v>
      </c>
      <c r="FA10" s="48">
        <f t="shared" si="64"/>
        <v>0.25</v>
      </c>
      <c r="FB10" s="47">
        <f t="shared" si="65"/>
        <v>0.5</v>
      </c>
      <c r="FC10" s="46">
        <f t="shared" si="66"/>
        <v>1</v>
      </c>
      <c r="FD10" s="187">
        <f t="shared" si="67"/>
        <v>9.3749999999999997E-3</v>
      </c>
      <c r="FE10" s="46">
        <f t="shared" si="68"/>
        <v>3</v>
      </c>
      <c r="FF10" s="187">
        <f t="shared" si="69"/>
        <v>0.6</v>
      </c>
      <c r="FG10" s="48">
        <f t="shared" si="70"/>
        <v>0</v>
      </c>
      <c r="FH10" s="48">
        <f t="shared" si="71"/>
        <v>0</v>
      </c>
      <c r="FI10" s="47">
        <f t="shared" si="72"/>
        <v>0</v>
      </c>
      <c r="FJ10" s="46">
        <f t="shared" si="73"/>
        <v>1</v>
      </c>
      <c r="FK10" s="187">
        <f t="shared" si="74"/>
        <v>9.3749999999999997E-3</v>
      </c>
      <c r="FL10" s="46">
        <f t="shared" si="75"/>
        <v>3</v>
      </c>
      <c r="FM10" s="187">
        <f t="shared" si="76"/>
        <v>0.6</v>
      </c>
      <c r="FN10" s="48">
        <f t="shared" si="77"/>
        <v>0</v>
      </c>
      <c r="FO10" s="48">
        <f t="shared" si="78"/>
        <v>0</v>
      </c>
      <c r="FP10" s="47">
        <f t="shared" si="79"/>
        <v>0</v>
      </c>
      <c r="FQ10" s="46">
        <f t="shared" si="80"/>
        <v>1</v>
      </c>
      <c r="FR10" s="187">
        <f t="shared" si="81"/>
        <v>9.3749999999999997E-3</v>
      </c>
      <c r="FS10" s="46">
        <f t="shared" si="82"/>
        <v>3</v>
      </c>
      <c r="FT10" s="187">
        <f t="shared" si="83"/>
        <v>0.6</v>
      </c>
      <c r="FU10" s="48">
        <f t="shared" si="84"/>
        <v>0</v>
      </c>
      <c r="FV10" s="48">
        <f t="shared" si="85"/>
        <v>0</v>
      </c>
      <c r="FW10" s="47">
        <f t="shared" si="86"/>
        <v>0</v>
      </c>
      <c r="FX10" s="46">
        <f t="shared" si="87"/>
        <v>1</v>
      </c>
      <c r="FY10" s="187">
        <f t="shared" si="88"/>
        <v>9.3749999999999997E-3</v>
      </c>
      <c r="FZ10" s="46">
        <f t="shared" si="89"/>
        <v>3</v>
      </c>
      <c r="GA10" s="187">
        <f t="shared" si="90"/>
        <v>0.6</v>
      </c>
      <c r="GB10" s="48">
        <f t="shared" si="91"/>
        <v>0</v>
      </c>
      <c r="GC10" s="48">
        <f t="shared" si="92"/>
        <v>0</v>
      </c>
      <c r="GD10" s="47">
        <f t="shared" si="93"/>
        <v>0</v>
      </c>
      <c r="GE10" s="46">
        <f t="shared" si="94"/>
        <v>1</v>
      </c>
      <c r="GF10" s="187">
        <f t="shared" si="95"/>
        <v>9.3749999999999997E-3</v>
      </c>
      <c r="GG10" s="46">
        <f t="shared" si="96"/>
        <v>3</v>
      </c>
      <c r="GH10" s="187">
        <f t="shared" si="97"/>
        <v>0.6</v>
      </c>
      <c r="GI10" s="187">
        <f t="shared" si="98"/>
        <v>0.6</v>
      </c>
      <c r="GJ10" s="45"/>
    </row>
    <row r="11" spans="1:193 1680:1680" ht="173.4" x14ac:dyDescent="0.2">
      <c r="A11" s="62">
        <v>3</v>
      </c>
      <c r="B11" s="56" t="s">
        <v>863</v>
      </c>
      <c r="C11" s="65" t="s">
        <v>865</v>
      </c>
      <c r="D11" s="58" t="s">
        <v>206</v>
      </c>
      <c r="E11" s="54" t="s">
        <v>204</v>
      </c>
      <c r="F11" s="51" t="s">
        <v>220</v>
      </c>
      <c r="G11" s="59" t="s">
        <v>216</v>
      </c>
      <c r="H11" s="59" t="s">
        <v>169</v>
      </c>
      <c r="I11" s="58" t="s">
        <v>20</v>
      </c>
      <c r="J11" s="216" t="s">
        <v>54</v>
      </c>
      <c r="K11" s="58" t="s">
        <v>53</v>
      </c>
      <c r="L11" s="58" t="s">
        <v>54</v>
      </c>
      <c r="M11" s="58" t="s">
        <v>54</v>
      </c>
      <c r="N11" s="58" t="s">
        <v>54</v>
      </c>
      <c r="O11" s="58" t="s">
        <v>54</v>
      </c>
      <c r="P11" s="58" t="s">
        <v>54</v>
      </c>
      <c r="Q11" s="58" t="s">
        <v>54</v>
      </c>
      <c r="R11" s="58" t="s">
        <v>53</v>
      </c>
      <c r="S11" s="58" t="s">
        <v>54</v>
      </c>
      <c r="T11" s="58" t="s">
        <v>54</v>
      </c>
      <c r="U11" s="58" t="s">
        <v>54</v>
      </c>
      <c r="V11" s="58" t="s">
        <v>54</v>
      </c>
      <c r="W11" s="58" t="s">
        <v>54</v>
      </c>
      <c r="X11" s="58" t="s">
        <v>54</v>
      </c>
      <c r="Y11" s="58" t="s">
        <v>53</v>
      </c>
      <c r="Z11" s="58" t="s">
        <v>54</v>
      </c>
      <c r="AA11" s="58" t="s">
        <v>53</v>
      </c>
      <c r="AB11" s="58" t="s">
        <v>53</v>
      </c>
      <c r="AC11" s="57" t="str">
        <f t="shared" si="0"/>
        <v>2 - Baja</v>
      </c>
      <c r="AD11" s="149">
        <f t="shared" si="1"/>
        <v>0.4</v>
      </c>
      <c r="AE11" s="57" t="str">
        <f t="shared" si="2"/>
        <v>5 - Catastrófico</v>
      </c>
      <c r="AF11" s="149">
        <f t="shared" si="3"/>
        <v>1</v>
      </c>
      <c r="AG11" s="56" t="str">
        <f>IFERROR(INDEX(INNOVACION!$BLU$689:$BLY$693,MATCH(I11,INNOVACION!$BLS$689:$BLS$693,0),MATCH(AE11,INNOVACION!$BLU$687:$BLY$687,0)),"")</f>
        <v>ALTO</v>
      </c>
      <c r="AH11" s="149">
        <f t="shared" si="4"/>
        <v>0.4</v>
      </c>
      <c r="AI11" s="63" t="s">
        <v>864</v>
      </c>
      <c r="AJ11" s="54" t="s">
        <v>860</v>
      </c>
      <c r="AK11" s="59" t="s">
        <v>859</v>
      </c>
      <c r="AL11" s="59" t="s">
        <v>858</v>
      </c>
      <c r="AM11" s="51" t="s">
        <v>35</v>
      </c>
      <c r="AN11" s="54" t="s">
        <v>46</v>
      </c>
      <c r="AO11" s="54" t="s">
        <v>50</v>
      </c>
      <c r="AP11" s="51" t="s">
        <v>52</v>
      </c>
      <c r="AQ11" s="215" t="s">
        <v>35</v>
      </c>
      <c r="AR11" s="118" t="s">
        <v>46</v>
      </c>
      <c r="AS11" s="118" t="s">
        <v>50</v>
      </c>
      <c r="AT11" s="215" t="s">
        <v>52</v>
      </c>
      <c r="AU11" s="215" t="s">
        <v>35</v>
      </c>
      <c r="AV11" s="118" t="s">
        <v>46</v>
      </c>
      <c r="AW11" s="118" t="s">
        <v>50</v>
      </c>
      <c r="AX11" s="215" t="s">
        <v>52</v>
      </c>
      <c r="AY11" s="215" t="s">
        <v>35</v>
      </c>
      <c r="AZ11" s="118" t="s">
        <v>46</v>
      </c>
      <c r="BA11" s="118" t="s">
        <v>50</v>
      </c>
      <c r="BB11" s="215" t="s">
        <v>52</v>
      </c>
      <c r="BC11" s="51" t="s">
        <v>35</v>
      </c>
      <c r="BD11" s="54" t="s">
        <v>45</v>
      </c>
      <c r="BE11" s="54" t="s">
        <v>50</v>
      </c>
      <c r="BF11" s="51" t="s">
        <v>52</v>
      </c>
      <c r="BG11" s="51"/>
      <c r="BH11" s="54"/>
      <c r="BI11" s="54"/>
      <c r="BJ11" s="51"/>
      <c r="BK11" s="51"/>
      <c r="BL11" s="54"/>
      <c r="BM11" s="54"/>
      <c r="BN11" s="51"/>
      <c r="BO11" s="51"/>
      <c r="BP11" s="54"/>
      <c r="BQ11" s="54"/>
      <c r="BR11" s="51"/>
      <c r="BS11" s="51"/>
      <c r="BT11" s="54"/>
      <c r="BU11" s="54"/>
      <c r="BV11" s="51"/>
      <c r="BW11" s="51"/>
      <c r="BX11" s="54"/>
      <c r="BY11" s="54"/>
      <c r="BZ11" s="51"/>
      <c r="CA11" s="51"/>
      <c r="CB11" s="54"/>
      <c r="CC11" s="54"/>
      <c r="CD11" s="51"/>
      <c r="CE11" s="51"/>
      <c r="CF11" s="54"/>
      <c r="CG11" s="54"/>
      <c r="CH11" s="51"/>
      <c r="CI11" s="54"/>
      <c r="CJ11" s="54"/>
      <c r="CK11" s="51"/>
      <c r="CL11" s="53" t="str">
        <f>IFERROR(IF(GE11&lt;=1,"1 - Muy Baja",VLOOKUP(GE11,INNOVACION!$BLR$689:$BLS$693,2,0)),"")</f>
        <v>1 - Muy Baja</v>
      </c>
      <c r="CM11" s="165">
        <f t="shared" si="5"/>
        <v>1.4999999999999999E-2</v>
      </c>
      <c r="CN11" s="53" t="str">
        <f>IFERROR(IF(GG11&lt;=1,"1 - Leve",HLOOKUP(GG11,INNOVACION!$BLU$686:$BLY$687,2,0)),"")</f>
        <v>5 - Catastrófico</v>
      </c>
      <c r="CO11" s="165">
        <f t="shared" si="6"/>
        <v>1</v>
      </c>
      <c r="CP11" s="52" t="str">
        <f t="shared" si="7"/>
        <v>MODERADO</v>
      </c>
      <c r="CQ11" s="149">
        <f t="shared" si="8"/>
        <v>1.4999999999999999E-2</v>
      </c>
      <c r="CR11" s="63" t="s">
        <v>233</v>
      </c>
      <c r="CS11" s="52">
        <f t="shared" si="9"/>
        <v>3</v>
      </c>
      <c r="CT11" s="51"/>
      <c r="CU11" s="65" t="s">
        <v>849</v>
      </c>
      <c r="CV11" s="65" t="s">
        <v>1235</v>
      </c>
      <c r="CW11" s="158"/>
      <c r="CX11" s="47">
        <f t="shared" si="10"/>
        <v>14</v>
      </c>
      <c r="CY11" s="49">
        <f t="shared" si="11"/>
        <v>5</v>
      </c>
      <c r="CZ11" s="47" t="str">
        <f t="shared" si="12"/>
        <v>Catastrófico</v>
      </c>
      <c r="DA11" s="153">
        <f t="shared" si="13"/>
        <v>1</v>
      </c>
      <c r="DB11" s="48">
        <f t="shared" si="14"/>
        <v>0.25</v>
      </c>
      <c r="DC11" s="48">
        <f t="shared" si="15"/>
        <v>0.25</v>
      </c>
      <c r="DD11" s="47">
        <f t="shared" si="16"/>
        <v>0.5</v>
      </c>
      <c r="DE11" s="46">
        <f t="shared" si="17"/>
        <v>1</v>
      </c>
      <c r="DF11" s="187">
        <f t="shared" si="18"/>
        <v>0.2</v>
      </c>
      <c r="DG11" s="46">
        <f t="shared" si="19"/>
        <v>5</v>
      </c>
      <c r="DH11" s="46"/>
      <c r="DI11" s="187">
        <f t="shared" si="20"/>
        <v>1</v>
      </c>
      <c r="DJ11" s="48">
        <f t="shared" si="21"/>
        <v>0.25</v>
      </c>
      <c r="DK11" s="48">
        <f t="shared" si="22"/>
        <v>0.25</v>
      </c>
      <c r="DL11" s="47">
        <f t="shared" si="23"/>
        <v>0.5</v>
      </c>
      <c r="DM11" s="46">
        <f t="shared" si="24"/>
        <v>1</v>
      </c>
      <c r="DN11" s="187">
        <f t="shared" si="25"/>
        <v>0.1</v>
      </c>
      <c r="DO11" s="46">
        <f t="shared" si="26"/>
        <v>5</v>
      </c>
      <c r="DP11" s="187">
        <f t="shared" si="27"/>
        <v>1</v>
      </c>
      <c r="DQ11" s="48">
        <f t="shared" si="28"/>
        <v>0.25</v>
      </c>
      <c r="DR11" s="48">
        <f t="shared" si="29"/>
        <v>0.25</v>
      </c>
      <c r="DS11" s="47">
        <f t="shared" si="30"/>
        <v>0.5</v>
      </c>
      <c r="DT11" s="46">
        <f t="shared" si="31"/>
        <v>1</v>
      </c>
      <c r="DU11" s="187">
        <f t="shared" si="32"/>
        <v>0.05</v>
      </c>
      <c r="DV11" s="46">
        <f t="shared" si="33"/>
        <v>5</v>
      </c>
      <c r="DW11" s="187">
        <f t="shared" si="34"/>
        <v>1</v>
      </c>
      <c r="DX11" s="48">
        <f t="shared" si="35"/>
        <v>0.25</v>
      </c>
      <c r="DY11" s="48">
        <f t="shared" si="36"/>
        <v>0.25</v>
      </c>
      <c r="DZ11" s="47">
        <f t="shared" si="37"/>
        <v>0.5</v>
      </c>
      <c r="EA11" s="46">
        <f t="shared" si="38"/>
        <v>1</v>
      </c>
      <c r="EB11" s="187">
        <f t="shared" si="39"/>
        <v>2.5000000000000001E-2</v>
      </c>
      <c r="EC11" s="46">
        <f t="shared" si="40"/>
        <v>5</v>
      </c>
      <c r="ED11" s="187">
        <f t="shared" si="41"/>
        <v>1</v>
      </c>
      <c r="EE11" s="48">
        <f t="shared" si="42"/>
        <v>0.15</v>
      </c>
      <c r="EF11" s="48">
        <f t="shared" si="43"/>
        <v>0.25</v>
      </c>
      <c r="EG11" s="47">
        <f t="shared" si="44"/>
        <v>0.4</v>
      </c>
      <c r="EH11" s="46">
        <f t="shared" si="45"/>
        <v>1</v>
      </c>
      <c r="EI11" s="187">
        <f t="shared" si="46"/>
        <v>1.4999999999999999E-2</v>
      </c>
      <c r="EJ11" s="46">
        <f t="shared" si="47"/>
        <v>5</v>
      </c>
      <c r="EK11" s="187">
        <f t="shared" si="48"/>
        <v>1</v>
      </c>
      <c r="EL11" s="48">
        <f t="shared" si="49"/>
        <v>0</v>
      </c>
      <c r="EM11" s="48">
        <f t="shared" si="50"/>
        <v>0</v>
      </c>
      <c r="EN11" s="47">
        <f t="shared" si="51"/>
        <v>0</v>
      </c>
      <c r="EO11" s="46">
        <f t="shared" si="52"/>
        <v>1</v>
      </c>
      <c r="EP11" s="187">
        <f t="shared" si="53"/>
        <v>1.4999999999999999E-2</v>
      </c>
      <c r="EQ11" s="46">
        <f t="shared" si="54"/>
        <v>5</v>
      </c>
      <c r="ER11" s="187">
        <f t="shared" si="55"/>
        <v>1</v>
      </c>
      <c r="ES11" s="48">
        <f t="shared" si="56"/>
        <v>0</v>
      </c>
      <c r="ET11" s="48">
        <f t="shared" si="57"/>
        <v>0</v>
      </c>
      <c r="EU11" s="47">
        <f t="shared" si="58"/>
        <v>0</v>
      </c>
      <c r="EV11" s="46">
        <f t="shared" si="59"/>
        <v>1</v>
      </c>
      <c r="EW11" s="187">
        <f t="shared" si="60"/>
        <v>1.4999999999999999E-2</v>
      </c>
      <c r="EX11" s="46">
        <f t="shared" si="61"/>
        <v>5</v>
      </c>
      <c r="EY11" s="187">
        <f t="shared" si="62"/>
        <v>1</v>
      </c>
      <c r="EZ11" s="48">
        <f t="shared" si="63"/>
        <v>0</v>
      </c>
      <c r="FA11" s="48">
        <f t="shared" si="64"/>
        <v>0</v>
      </c>
      <c r="FB11" s="47">
        <f t="shared" si="65"/>
        <v>0</v>
      </c>
      <c r="FC11" s="46">
        <f t="shared" si="66"/>
        <v>1</v>
      </c>
      <c r="FD11" s="187">
        <f t="shared" si="67"/>
        <v>1.4999999999999999E-2</v>
      </c>
      <c r="FE11" s="46">
        <f t="shared" si="68"/>
        <v>5</v>
      </c>
      <c r="FF11" s="187">
        <f t="shared" si="69"/>
        <v>1</v>
      </c>
      <c r="FG11" s="48">
        <f t="shared" si="70"/>
        <v>0</v>
      </c>
      <c r="FH11" s="48">
        <f t="shared" si="71"/>
        <v>0</v>
      </c>
      <c r="FI11" s="47">
        <f t="shared" si="72"/>
        <v>0</v>
      </c>
      <c r="FJ11" s="46">
        <f t="shared" si="73"/>
        <v>1</v>
      </c>
      <c r="FK11" s="187">
        <f t="shared" si="74"/>
        <v>1.4999999999999999E-2</v>
      </c>
      <c r="FL11" s="46">
        <f t="shared" si="75"/>
        <v>5</v>
      </c>
      <c r="FM11" s="187">
        <f t="shared" si="76"/>
        <v>1</v>
      </c>
      <c r="FN11" s="48">
        <f t="shared" si="77"/>
        <v>0</v>
      </c>
      <c r="FO11" s="48">
        <f t="shared" si="78"/>
        <v>0</v>
      </c>
      <c r="FP11" s="47">
        <f t="shared" si="79"/>
        <v>0</v>
      </c>
      <c r="FQ11" s="46">
        <f t="shared" si="80"/>
        <v>1</v>
      </c>
      <c r="FR11" s="187">
        <f t="shared" si="81"/>
        <v>1.4999999999999999E-2</v>
      </c>
      <c r="FS11" s="46">
        <f t="shared" si="82"/>
        <v>5</v>
      </c>
      <c r="FT11" s="187">
        <f t="shared" si="83"/>
        <v>1</v>
      </c>
      <c r="FU11" s="48">
        <f t="shared" si="84"/>
        <v>0</v>
      </c>
      <c r="FV11" s="48">
        <f t="shared" si="85"/>
        <v>0</v>
      </c>
      <c r="FW11" s="47">
        <f t="shared" si="86"/>
        <v>0</v>
      </c>
      <c r="FX11" s="46">
        <f t="shared" si="87"/>
        <v>1</v>
      </c>
      <c r="FY11" s="187">
        <f t="shared" si="88"/>
        <v>1.4999999999999999E-2</v>
      </c>
      <c r="FZ11" s="46">
        <f t="shared" si="89"/>
        <v>5</v>
      </c>
      <c r="GA11" s="187">
        <f t="shared" si="90"/>
        <v>1</v>
      </c>
      <c r="GB11" s="48">
        <f t="shared" si="91"/>
        <v>0</v>
      </c>
      <c r="GC11" s="48">
        <f t="shared" si="92"/>
        <v>0</v>
      </c>
      <c r="GD11" s="47">
        <f t="shared" si="93"/>
        <v>0</v>
      </c>
      <c r="GE11" s="46">
        <f t="shared" si="94"/>
        <v>1</v>
      </c>
      <c r="GF11" s="187">
        <f t="shared" si="95"/>
        <v>1.4999999999999999E-2</v>
      </c>
      <c r="GG11" s="46">
        <f t="shared" si="96"/>
        <v>5</v>
      </c>
      <c r="GH11" s="187">
        <f t="shared" si="97"/>
        <v>1</v>
      </c>
      <c r="GI11" s="187">
        <f t="shared" si="98"/>
        <v>1</v>
      </c>
      <c r="GJ11" s="45"/>
    </row>
    <row r="12" spans="1:193 1680:1680" ht="173.4" x14ac:dyDescent="0.2">
      <c r="A12" s="62">
        <v>4</v>
      </c>
      <c r="B12" s="56" t="s">
        <v>863</v>
      </c>
      <c r="C12" s="65" t="s">
        <v>862</v>
      </c>
      <c r="D12" s="58" t="s">
        <v>205</v>
      </c>
      <c r="E12" s="54" t="s">
        <v>204</v>
      </c>
      <c r="F12" s="51" t="s">
        <v>223</v>
      </c>
      <c r="G12" s="59" t="s">
        <v>216</v>
      </c>
      <c r="H12" s="59" t="s">
        <v>169</v>
      </c>
      <c r="I12" s="58" t="s">
        <v>20</v>
      </c>
      <c r="J12" s="216" t="s">
        <v>54</v>
      </c>
      <c r="K12" s="58" t="s">
        <v>53</v>
      </c>
      <c r="L12" s="58" t="s">
        <v>54</v>
      </c>
      <c r="M12" s="58" t="s">
        <v>54</v>
      </c>
      <c r="N12" s="58" t="s">
        <v>54</v>
      </c>
      <c r="O12" s="58" t="s">
        <v>54</v>
      </c>
      <c r="P12" s="58" t="s">
        <v>54</v>
      </c>
      <c r="Q12" s="58" t="s">
        <v>54</v>
      </c>
      <c r="R12" s="58" t="s">
        <v>53</v>
      </c>
      <c r="S12" s="58" t="s">
        <v>54</v>
      </c>
      <c r="T12" s="58" t="s">
        <v>54</v>
      </c>
      <c r="U12" s="58" t="s">
        <v>54</v>
      </c>
      <c r="V12" s="58" t="s">
        <v>54</v>
      </c>
      <c r="W12" s="58" t="s">
        <v>54</v>
      </c>
      <c r="X12" s="58" t="s">
        <v>54</v>
      </c>
      <c r="Y12" s="58" t="s">
        <v>53</v>
      </c>
      <c r="Z12" s="58" t="s">
        <v>54</v>
      </c>
      <c r="AA12" s="58" t="s">
        <v>53</v>
      </c>
      <c r="AB12" s="58" t="s">
        <v>53</v>
      </c>
      <c r="AC12" s="57" t="str">
        <f t="shared" si="0"/>
        <v>2 - Baja</v>
      </c>
      <c r="AD12" s="149">
        <f t="shared" si="1"/>
        <v>0.4</v>
      </c>
      <c r="AE12" s="57" t="str">
        <f t="shared" si="2"/>
        <v>5 - Catastrófico</v>
      </c>
      <c r="AF12" s="149">
        <f t="shared" si="3"/>
        <v>1</v>
      </c>
      <c r="AG12" s="56" t="str">
        <f>IFERROR(INDEX(INNOVACION!$BLU$689:$BLY$693,MATCH(I12,INNOVACION!$BLS$689:$BLS$693,0),MATCH(AE12,INNOVACION!$BLU$687:$BLY$687,0)),"")</f>
        <v>ALTO</v>
      </c>
      <c r="AH12" s="149">
        <f t="shared" si="4"/>
        <v>0.4</v>
      </c>
      <c r="AI12" s="63" t="s">
        <v>861</v>
      </c>
      <c r="AJ12" s="54" t="s">
        <v>860</v>
      </c>
      <c r="AK12" s="59" t="s">
        <v>859</v>
      </c>
      <c r="AL12" s="59" t="s">
        <v>858</v>
      </c>
      <c r="AM12" s="51" t="s">
        <v>35</v>
      </c>
      <c r="AN12" s="54" t="s">
        <v>46</v>
      </c>
      <c r="AO12" s="54" t="s">
        <v>50</v>
      </c>
      <c r="AP12" s="51" t="s">
        <v>52</v>
      </c>
      <c r="AQ12" s="215" t="s">
        <v>35</v>
      </c>
      <c r="AR12" s="118" t="s">
        <v>46</v>
      </c>
      <c r="AS12" s="118" t="s">
        <v>50</v>
      </c>
      <c r="AT12" s="215" t="s">
        <v>52</v>
      </c>
      <c r="AU12" s="215" t="s">
        <v>35</v>
      </c>
      <c r="AV12" s="118" t="s">
        <v>46</v>
      </c>
      <c r="AW12" s="118" t="s">
        <v>50</v>
      </c>
      <c r="AX12" s="215" t="s">
        <v>52</v>
      </c>
      <c r="AY12" s="215" t="s">
        <v>35</v>
      </c>
      <c r="AZ12" s="118" t="s">
        <v>46</v>
      </c>
      <c r="BA12" s="118" t="s">
        <v>50</v>
      </c>
      <c r="BB12" s="215" t="s">
        <v>52</v>
      </c>
      <c r="BC12" s="51" t="s">
        <v>35</v>
      </c>
      <c r="BD12" s="54" t="s">
        <v>45</v>
      </c>
      <c r="BE12" s="54" t="s">
        <v>50</v>
      </c>
      <c r="BF12" s="51" t="s">
        <v>52</v>
      </c>
      <c r="BG12" s="51"/>
      <c r="BH12" s="54"/>
      <c r="BI12" s="54"/>
      <c r="BJ12" s="51"/>
      <c r="BK12" s="51"/>
      <c r="BL12" s="54"/>
      <c r="BM12" s="54"/>
      <c r="BN12" s="51"/>
      <c r="BO12" s="51"/>
      <c r="BP12" s="54"/>
      <c r="BQ12" s="54"/>
      <c r="BR12" s="51"/>
      <c r="BS12" s="51"/>
      <c r="BT12" s="54"/>
      <c r="BU12" s="54"/>
      <c r="BV12" s="51"/>
      <c r="BW12" s="51"/>
      <c r="BX12" s="54"/>
      <c r="BY12" s="54"/>
      <c r="BZ12" s="51"/>
      <c r="CA12" s="51"/>
      <c r="CB12" s="54"/>
      <c r="CC12" s="54"/>
      <c r="CD12" s="51"/>
      <c r="CE12" s="51"/>
      <c r="CF12" s="54"/>
      <c r="CG12" s="54"/>
      <c r="CH12" s="51"/>
      <c r="CI12" s="54"/>
      <c r="CJ12" s="54"/>
      <c r="CK12" s="51"/>
      <c r="CL12" s="53" t="str">
        <f>IFERROR(IF(GE12&lt;=1,"1 - Muy Baja",VLOOKUP(GE12,INNOVACION!$BLR$689:$BLS$693,2,0)),"")</f>
        <v>1 - Muy Baja</v>
      </c>
      <c r="CM12" s="165">
        <f t="shared" si="5"/>
        <v>1.4999999999999999E-2</v>
      </c>
      <c r="CN12" s="53" t="str">
        <f>IFERROR(IF(GG12&lt;=1,"1 - Leve",HLOOKUP(GG12,INNOVACION!$BLU$686:$BLY$687,2,0)),"")</f>
        <v>5 - Catastrófico</v>
      </c>
      <c r="CO12" s="165">
        <f t="shared" si="6"/>
        <v>1</v>
      </c>
      <c r="CP12" s="52" t="str">
        <f t="shared" si="7"/>
        <v>MODERADO</v>
      </c>
      <c r="CQ12" s="149">
        <f t="shared" si="8"/>
        <v>1.4999999999999999E-2</v>
      </c>
      <c r="CR12" s="63" t="s">
        <v>456</v>
      </c>
      <c r="CS12" s="52">
        <f t="shared" si="9"/>
        <v>3</v>
      </c>
      <c r="CT12" s="51"/>
      <c r="CU12" s="65" t="s">
        <v>849</v>
      </c>
      <c r="CV12" s="65" t="s">
        <v>1235</v>
      </c>
      <c r="CW12" s="158"/>
      <c r="CX12" s="47">
        <f t="shared" si="10"/>
        <v>14</v>
      </c>
      <c r="CY12" s="49">
        <f t="shared" si="11"/>
        <v>5</v>
      </c>
      <c r="CZ12" s="47" t="str">
        <f t="shared" si="12"/>
        <v>Catastrófico</v>
      </c>
      <c r="DA12" s="153">
        <f t="shared" si="13"/>
        <v>1</v>
      </c>
      <c r="DB12" s="48">
        <f t="shared" si="14"/>
        <v>0.25</v>
      </c>
      <c r="DC12" s="48">
        <f t="shared" si="15"/>
        <v>0.25</v>
      </c>
      <c r="DD12" s="47">
        <f t="shared" si="16"/>
        <v>0.5</v>
      </c>
      <c r="DE12" s="46">
        <f t="shared" si="17"/>
        <v>1</v>
      </c>
      <c r="DF12" s="187">
        <f t="shared" si="18"/>
        <v>0.2</v>
      </c>
      <c r="DG12" s="46">
        <f t="shared" si="19"/>
        <v>5</v>
      </c>
      <c r="DH12" s="46"/>
      <c r="DI12" s="187">
        <f t="shared" si="20"/>
        <v>1</v>
      </c>
      <c r="DJ12" s="48">
        <f t="shared" si="21"/>
        <v>0.25</v>
      </c>
      <c r="DK12" s="48">
        <f t="shared" si="22"/>
        <v>0.25</v>
      </c>
      <c r="DL12" s="47">
        <f t="shared" si="23"/>
        <v>0.5</v>
      </c>
      <c r="DM12" s="46">
        <f t="shared" si="24"/>
        <v>1</v>
      </c>
      <c r="DN12" s="187">
        <f t="shared" si="25"/>
        <v>0.1</v>
      </c>
      <c r="DO12" s="46">
        <f t="shared" si="26"/>
        <v>5</v>
      </c>
      <c r="DP12" s="187">
        <f t="shared" si="27"/>
        <v>1</v>
      </c>
      <c r="DQ12" s="48">
        <f t="shared" si="28"/>
        <v>0.25</v>
      </c>
      <c r="DR12" s="48">
        <f t="shared" si="29"/>
        <v>0.25</v>
      </c>
      <c r="DS12" s="47">
        <f t="shared" si="30"/>
        <v>0.5</v>
      </c>
      <c r="DT12" s="46">
        <f t="shared" si="31"/>
        <v>1</v>
      </c>
      <c r="DU12" s="187">
        <f t="shared" si="32"/>
        <v>0.05</v>
      </c>
      <c r="DV12" s="46">
        <f t="shared" si="33"/>
        <v>5</v>
      </c>
      <c r="DW12" s="187">
        <f t="shared" si="34"/>
        <v>1</v>
      </c>
      <c r="DX12" s="48">
        <f t="shared" si="35"/>
        <v>0.25</v>
      </c>
      <c r="DY12" s="48">
        <f t="shared" si="36"/>
        <v>0.25</v>
      </c>
      <c r="DZ12" s="47">
        <f t="shared" si="37"/>
        <v>0.5</v>
      </c>
      <c r="EA12" s="46">
        <f t="shared" si="38"/>
        <v>1</v>
      </c>
      <c r="EB12" s="187">
        <f t="shared" si="39"/>
        <v>2.5000000000000001E-2</v>
      </c>
      <c r="EC12" s="46">
        <f t="shared" si="40"/>
        <v>5</v>
      </c>
      <c r="ED12" s="187">
        <f t="shared" si="41"/>
        <v>1</v>
      </c>
      <c r="EE12" s="48">
        <f t="shared" si="42"/>
        <v>0.15</v>
      </c>
      <c r="EF12" s="48">
        <f t="shared" si="43"/>
        <v>0.25</v>
      </c>
      <c r="EG12" s="47">
        <f t="shared" si="44"/>
        <v>0.4</v>
      </c>
      <c r="EH12" s="46">
        <f t="shared" si="45"/>
        <v>1</v>
      </c>
      <c r="EI12" s="187">
        <f t="shared" si="46"/>
        <v>1.4999999999999999E-2</v>
      </c>
      <c r="EJ12" s="46">
        <f t="shared" si="47"/>
        <v>5</v>
      </c>
      <c r="EK12" s="187">
        <f t="shared" si="48"/>
        <v>1</v>
      </c>
      <c r="EL12" s="48">
        <f t="shared" si="49"/>
        <v>0</v>
      </c>
      <c r="EM12" s="48">
        <f t="shared" si="50"/>
        <v>0</v>
      </c>
      <c r="EN12" s="47">
        <f t="shared" si="51"/>
        <v>0</v>
      </c>
      <c r="EO12" s="46">
        <f t="shared" si="52"/>
        <v>1</v>
      </c>
      <c r="EP12" s="187">
        <f t="shared" si="53"/>
        <v>1.4999999999999999E-2</v>
      </c>
      <c r="EQ12" s="46">
        <f t="shared" si="54"/>
        <v>5</v>
      </c>
      <c r="ER12" s="187">
        <f t="shared" si="55"/>
        <v>1</v>
      </c>
      <c r="ES12" s="48">
        <f t="shared" si="56"/>
        <v>0</v>
      </c>
      <c r="ET12" s="48">
        <f t="shared" si="57"/>
        <v>0</v>
      </c>
      <c r="EU12" s="47">
        <f t="shared" si="58"/>
        <v>0</v>
      </c>
      <c r="EV12" s="46">
        <f t="shared" si="59"/>
        <v>1</v>
      </c>
      <c r="EW12" s="187">
        <f t="shared" si="60"/>
        <v>1.4999999999999999E-2</v>
      </c>
      <c r="EX12" s="46">
        <f t="shared" si="61"/>
        <v>5</v>
      </c>
      <c r="EY12" s="187">
        <f t="shared" si="62"/>
        <v>1</v>
      </c>
      <c r="EZ12" s="48">
        <f t="shared" si="63"/>
        <v>0</v>
      </c>
      <c r="FA12" s="48">
        <f t="shared" si="64"/>
        <v>0</v>
      </c>
      <c r="FB12" s="47">
        <f t="shared" si="65"/>
        <v>0</v>
      </c>
      <c r="FC12" s="46">
        <f t="shared" si="66"/>
        <v>1</v>
      </c>
      <c r="FD12" s="187">
        <f t="shared" si="67"/>
        <v>1.4999999999999999E-2</v>
      </c>
      <c r="FE12" s="46">
        <f t="shared" si="68"/>
        <v>5</v>
      </c>
      <c r="FF12" s="187">
        <f t="shared" si="69"/>
        <v>1</v>
      </c>
      <c r="FG12" s="48">
        <f t="shared" si="70"/>
        <v>0</v>
      </c>
      <c r="FH12" s="48">
        <f t="shared" si="71"/>
        <v>0</v>
      </c>
      <c r="FI12" s="47">
        <f t="shared" si="72"/>
        <v>0</v>
      </c>
      <c r="FJ12" s="46">
        <f t="shared" si="73"/>
        <v>1</v>
      </c>
      <c r="FK12" s="187">
        <f t="shared" si="74"/>
        <v>1.4999999999999999E-2</v>
      </c>
      <c r="FL12" s="46">
        <f t="shared" si="75"/>
        <v>5</v>
      </c>
      <c r="FM12" s="187">
        <f t="shared" si="76"/>
        <v>1</v>
      </c>
      <c r="FN12" s="48">
        <f t="shared" si="77"/>
        <v>0</v>
      </c>
      <c r="FO12" s="48">
        <f t="shared" si="78"/>
        <v>0</v>
      </c>
      <c r="FP12" s="47">
        <f t="shared" si="79"/>
        <v>0</v>
      </c>
      <c r="FQ12" s="46">
        <f t="shared" si="80"/>
        <v>1</v>
      </c>
      <c r="FR12" s="187">
        <f t="shared" si="81"/>
        <v>1.4999999999999999E-2</v>
      </c>
      <c r="FS12" s="46">
        <f t="shared" si="82"/>
        <v>5</v>
      </c>
      <c r="FT12" s="187">
        <f t="shared" si="83"/>
        <v>1</v>
      </c>
      <c r="FU12" s="48">
        <f t="shared" si="84"/>
        <v>0</v>
      </c>
      <c r="FV12" s="48">
        <f t="shared" si="85"/>
        <v>0</v>
      </c>
      <c r="FW12" s="47">
        <f t="shared" si="86"/>
        <v>0</v>
      </c>
      <c r="FX12" s="46">
        <f t="shared" si="87"/>
        <v>1</v>
      </c>
      <c r="FY12" s="187">
        <f t="shared" si="88"/>
        <v>1.4999999999999999E-2</v>
      </c>
      <c r="FZ12" s="46">
        <f t="shared" si="89"/>
        <v>5</v>
      </c>
      <c r="GA12" s="187">
        <f t="shared" si="90"/>
        <v>1</v>
      </c>
      <c r="GB12" s="48">
        <f t="shared" si="91"/>
        <v>0</v>
      </c>
      <c r="GC12" s="48">
        <f t="shared" si="92"/>
        <v>0</v>
      </c>
      <c r="GD12" s="47">
        <f t="shared" si="93"/>
        <v>0</v>
      </c>
      <c r="GE12" s="46">
        <f t="shared" si="94"/>
        <v>1</v>
      </c>
      <c r="GF12" s="187">
        <f t="shared" si="95"/>
        <v>1.4999999999999999E-2</v>
      </c>
      <c r="GG12" s="46">
        <f t="shared" si="96"/>
        <v>5</v>
      </c>
      <c r="GH12" s="187">
        <f t="shared" si="97"/>
        <v>1</v>
      </c>
      <c r="GI12" s="187">
        <f t="shared" si="98"/>
        <v>1</v>
      </c>
      <c r="GJ12" s="45"/>
    </row>
    <row r="13" spans="1:193 1680:1680" ht="173.4" x14ac:dyDescent="0.2">
      <c r="A13" s="62">
        <v>5</v>
      </c>
      <c r="B13" s="56" t="s">
        <v>855</v>
      </c>
      <c r="C13" s="65" t="s">
        <v>857</v>
      </c>
      <c r="D13" s="58" t="s">
        <v>206</v>
      </c>
      <c r="E13" s="54" t="s">
        <v>204</v>
      </c>
      <c r="F13" s="51" t="s">
        <v>220</v>
      </c>
      <c r="G13" s="59" t="s">
        <v>218</v>
      </c>
      <c r="H13" s="59" t="s">
        <v>173</v>
      </c>
      <c r="I13" s="58" t="s">
        <v>18</v>
      </c>
      <c r="J13" s="216" t="s">
        <v>54</v>
      </c>
      <c r="K13" s="58" t="s">
        <v>53</v>
      </c>
      <c r="L13" s="58" t="s">
        <v>54</v>
      </c>
      <c r="M13" s="58" t="s">
        <v>54</v>
      </c>
      <c r="N13" s="58" t="s">
        <v>54</v>
      </c>
      <c r="O13" s="58" t="s">
        <v>54</v>
      </c>
      <c r="P13" s="58" t="s">
        <v>54</v>
      </c>
      <c r="Q13" s="58" t="s">
        <v>54</v>
      </c>
      <c r="R13" s="58" t="s">
        <v>53</v>
      </c>
      <c r="S13" s="58" t="s">
        <v>54</v>
      </c>
      <c r="T13" s="58" t="s">
        <v>54</v>
      </c>
      <c r="U13" s="58" t="s">
        <v>54</v>
      </c>
      <c r="V13" s="58" t="s">
        <v>54</v>
      </c>
      <c r="W13" s="58" t="s">
        <v>54</v>
      </c>
      <c r="X13" s="58" t="s">
        <v>54</v>
      </c>
      <c r="Y13" s="58" t="s">
        <v>53</v>
      </c>
      <c r="Z13" s="58" t="s">
        <v>54</v>
      </c>
      <c r="AA13" s="58" t="s">
        <v>53</v>
      </c>
      <c r="AB13" s="58" t="s">
        <v>53</v>
      </c>
      <c r="AC13" s="57" t="str">
        <f t="shared" si="0"/>
        <v>1 - Muy Baja</v>
      </c>
      <c r="AD13" s="149">
        <f t="shared" si="1"/>
        <v>0.2</v>
      </c>
      <c r="AE13" s="57" t="str">
        <f t="shared" si="2"/>
        <v>5 - Catastrófico</v>
      </c>
      <c r="AF13" s="149">
        <f t="shared" si="3"/>
        <v>1</v>
      </c>
      <c r="AG13" s="56" t="str">
        <f>IFERROR(INDEX(INNOVACION!$BLU$689:$BLY$693,MATCH(I13,INNOVACION!$BLS$689:$BLS$693,0),MATCH(AE13,INNOVACION!$BLU$687:$BLY$687,0)),"")</f>
        <v>MODERADO</v>
      </c>
      <c r="AH13" s="149">
        <f t="shared" si="4"/>
        <v>0.2</v>
      </c>
      <c r="AI13" s="63" t="s">
        <v>853</v>
      </c>
      <c r="AJ13" s="54" t="s">
        <v>856</v>
      </c>
      <c r="AK13" s="59" t="s">
        <v>851</v>
      </c>
      <c r="AL13" s="59" t="s">
        <v>850</v>
      </c>
      <c r="AM13" s="51" t="s">
        <v>35</v>
      </c>
      <c r="AN13" s="54" t="s">
        <v>46</v>
      </c>
      <c r="AO13" s="54" t="s">
        <v>50</v>
      </c>
      <c r="AP13" s="51" t="s">
        <v>52</v>
      </c>
      <c r="AQ13" s="215" t="s">
        <v>35</v>
      </c>
      <c r="AR13" s="118" t="s">
        <v>46</v>
      </c>
      <c r="AS13" s="118" t="s">
        <v>50</v>
      </c>
      <c r="AT13" s="215" t="s">
        <v>52</v>
      </c>
      <c r="AU13" s="215" t="s">
        <v>35</v>
      </c>
      <c r="AV13" s="118" t="s">
        <v>46</v>
      </c>
      <c r="AW13" s="118" t="s">
        <v>50</v>
      </c>
      <c r="AX13" s="215" t="s">
        <v>52</v>
      </c>
      <c r="AY13" s="215" t="s">
        <v>35</v>
      </c>
      <c r="AZ13" s="118" t="s">
        <v>46</v>
      </c>
      <c r="BA13" s="118" t="s">
        <v>50</v>
      </c>
      <c r="BB13" s="215" t="s">
        <v>52</v>
      </c>
      <c r="BC13" s="51" t="s">
        <v>35</v>
      </c>
      <c r="BD13" s="54" t="s">
        <v>46</v>
      </c>
      <c r="BE13" s="54" t="s">
        <v>50</v>
      </c>
      <c r="BF13" s="51" t="s">
        <v>52</v>
      </c>
      <c r="BG13" s="51"/>
      <c r="BH13" s="54"/>
      <c r="BI13" s="54"/>
      <c r="BJ13" s="51"/>
      <c r="BK13" s="51"/>
      <c r="BL13" s="54"/>
      <c r="BM13" s="54"/>
      <c r="BN13" s="51"/>
      <c r="BO13" s="51"/>
      <c r="BP13" s="54"/>
      <c r="BQ13" s="54"/>
      <c r="BR13" s="51"/>
      <c r="BS13" s="51"/>
      <c r="BT13" s="54"/>
      <c r="BU13" s="54"/>
      <c r="BV13" s="51"/>
      <c r="BW13" s="51"/>
      <c r="BX13" s="54"/>
      <c r="BY13" s="54"/>
      <c r="BZ13" s="51"/>
      <c r="CA13" s="51"/>
      <c r="CB13" s="54"/>
      <c r="CC13" s="54"/>
      <c r="CD13" s="51"/>
      <c r="CE13" s="51"/>
      <c r="CF13" s="54"/>
      <c r="CG13" s="54"/>
      <c r="CH13" s="51"/>
      <c r="CI13" s="54"/>
      <c r="CJ13" s="54"/>
      <c r="CK13" s="51"/>
      <c r="CL13" s="53" t="str">
        <f>IFERROR(IF(GE13&lt;=1,"1 - Muy Baja",VLOOKUP(GE13,INNOVACION!$BLR$689:$BLS$693,2,0)),"")</f>
        <v>1 - Muy Baja</v>
      </c>
      <c r="CM13" s="165">
        <f t="shared" si="5"/>
        <v>6.2500000000000003E-3</v>
      </c>
      <c r="CN13" s="53" t="str">
        <f>IFERROR(IF(GG13&lt;=1,"1 - Leve",HLOOKUP(GG13,INNOVACION!$BLU$686:$BLY$687,2,0)),"")</f>
        <v>5 - Catastrófico</v>
      </c>
      <c r="CO13" s="165">
        <f t="shared" si="6"/>
        <v>1</v>
      </c>
      <c r="CP13" s="52" t="str">
        <f t="shared" si="7"/>
        <v>MODERADO</v>
      </c>
      <c r="CQ13" s="149">
        <f t="shared" si="8"/>
        <v>6.2500000000000003E-3</v>
      </c>
      <c r="CR13" s="63" t="s">
        <v>233</v>
      </c>
      <c r="CS13" s="52">
        <f t="shared" si="9"/>
        <v>3</v>
      </c>
      <c r="CT13" s="51"/>
      <c r="CU13" s="65" t="s">
        <v>849</v>
      </c>
      <c r="CV13" s="65" t="s">
        <v>1235</v>
      </c>
      <c r="CW13" s="158"/>
      <c r="CX13" s="47">
        <f t="shared" si="10"/>
        <v>14</v>
      </c>
      <c r="CY13" s="49">
        <f t="shared" si="11"/>
        <v>5</v>
      </c>
      <c r="CZ13" s="47" t="str">
        <f t="shared" si="12"/>
        <v>Catastrófico</v>
      </c>
      <c r="DA13" s="153">
        <f t="shared" si="13"/>
        <v>1</v>
      </c>
      <c r="DB13" s="48">
        <f t="shared" si="14"/>
        <v>0.25</v>
      </c>
      <c r="DC13" s="48">
        <f t="shared" si="15"/>
        <v>0.25</v>
      </c>
      <c r="DD13" s="47">
        <f t="shared" si="16"/>
        <v>0.5</v>
      </c>
      <c r="DE13" s="46">
        <f t="shared" si="17"/>
        <v>1</v>
      </c>
      <c r="DF13" s="187">
        <f t="shared" si="18"/>
        <v>0.1</v>
      </c>
      <c r="DG13" s="46">
        <f t="shared" si="19"/>
        <v>5</v>
      </c>
      <c r="DH13" s="46"/>
      <c r="DI13" s="187">
        <f t="shared" si="20"/>
        <v>1</v>
      </c>
      <c r="DJ13" s="48">
        <f t="shared" si="21"/>
        <v>0.25</v>
      </c>
      <c r="DK13" s="48">
        <f t="shared" si="22"/>
        <v>0.25</v>
      </c>
      <c r="DL13" s="47">
        <f t="shared" si="23"/>
        <v>0.5</v>
      </c>
      <c r="DM13" s="46">
        <f t="shared" si="24"/>
        <v>1</v>
      </c>
      <c r="DN13" s="187">
        <f t="shared" si="25"/>
        <v>0.05</v>
      </c>
      <c r="DO13" s="46">
        <f t="shared" si="26"/>
        <v>5</v>
      </c>
      <c r="DP13" s="187">
        <f t="shared" si="27"/>
        <v>1</v>
      </c>
      <c r="DQ13" s="48">
        <f t="shared" si="28"/>
        <v>0.25</v>
      </c>
      <c r="DR13" s="48">
        <f t="shared" si="29"/>
        <v>0.25</v>
      </c>
      <c r="DS13" s="47">
        <f t="shared" si="30"/>
        <v>0.5</v>
      </c>
      <c r="DT13" s="46">
        <f t="shared" si="31"/>
        <v>1</v>
      </c>
      <c r="DU13" s="187">
        <f t="shared" si="32"/>
        <v>2.5000000000000001E-2</v>
      </c>
      <c r="DV13" s="46">
        <f t="shared" si="33"/>
        <v>5</v>
      </c>
      <c r="DW13" s="187">
        <f t="shared" si="34"/>
        <v>1</v>
      </c>
      <c r="DX13" s="48">
        <f t="shared" si="35"/>
        <v>0.25</v>
      </c>
      <c r="DY13" s="48">
        <f t="shared" si="36"/>
        <v>0.25</v>
      </c>
      <c r="DZ13" s="47">
        <f t="shared" si="37"/>
        <v>0.5</v>
      </c>
      <c r="EA13" s="46">
        <f t="shared" si="38"/>
        <v>1</v>
      </c>
      <c r="EB13" s="187">
        <f t="shared" si="39"/>
        <v>1.2500000000000001E-2</v>
      </c>
      <c r="EC13" s="46">
        <f t="shared" si="40"/>
        <v>5</v>
      </c>
      <c r="ED13" s="187">
        <f t="shared" si="41"/>
        <v>1</v>
      </c>
      <c r="EE13" s="48">
        <f t="shared" si="42"/>
        <v>0.25</v>
      </c>
      <c r="EF13" s="48">
        <f t="shared" si="43"/>
        <v>0.25</v>
      </c>
      <c r="EG13" s="47">
        <f t="shared" si="44"/>
        <v>0.5</v>
      </c>
      <c r="EH13" s="46">
        <f t="shared" si="45"/>
        <v>1</v>
      </c>
      <c r="EI13" s="187">
        <f t="shared" si="46"/>
        <v>6.2500000000000003E-3</v>
      </c>
      <c r="EJ13" s="46">
        <f t="shared" si="47"/>
        <v>5</v>
      </c>
      <c r="EK13" s="187">
        <f t="shared" si="48"/>
        <v>1</v>
      </c>
      <c r="EL13" s="48">
        <f t="shared" si="49"/>
        <v>0</v>
      </c>
      <c r="EM13" s="48">
        <f t="shared" si="50"/>
        <v>0</v>
      </c>
      <c r="EN13" s="47">
        <f t="shared" si="51"/>
        <v>0</v>
      </c>
      <c r="EO13" s="46">
        <f t="shared" si="52"/>
        <v>1</v>
      </c>
      <c r="EP13" s="187">
        <f t="shared" si="53"/>
        <v>6.2500000000000003E-3</v>
      </c>
      <c r="EQ13" s="46">
        <f t="shared" si="54"/>
        <v>5</v>
      </c>
      <c r="ER13" s="187">
        <f t="shared" si="55"/>
        <v>1</v>
      </c>
      <c r="ES13" s="48">
        <f t="shared" si="56"/>
        <v>0</v>
      </c>
      <c r="ET13" s="48">
        <f t="shared" si="57"/>
        <v>0</v>
      </c>
      <c r="EU13" s="47">
        <f t="shared" si="58"/>
        <v>0</v>
      </c>
      <c r="EV13" s="46">
        <f t="shared" si="59"/>
        <v>1</v>
      </c>
      <c r="EW13" s="187">
        <f t="shared" si="60"/>
        <v>6.2500000000000003E-3</v>
      </c>
      <c r="EX13" s="46">
        <f t="shared" si="61"/>
        <v>5</v>
      </c>
      <c r="EY13" s="187">
        <f t="shared" si="62"/>
        <v>1</v>
      </c>
      <c r="EZ13" s="48">
        <f t="shared" si="63"/>
        <v>0</v>
      </c>
      <c r="FA13" s="48">
        <f t="shared" si="64"/>
        <v>0</v>
      </c>
      <c r="FB13" s="47">
        <f t="shared" si="65"/>
        <v>0</v>
      </c>
      <c r="FC13" s="46">
        <f t="shared" si="66"/>
        <v>1</v>
      </c>
      <c r="FD13" s="187">
        <f t="shared" si="67"/>
        <v>6.2500000000000003E-3</v>
      </c>
      <c r="FE13" s="46">
        <f t="shared" si="68"/>
        <v>5</v>
      </c>
      <c r="FF13" s="187">
        <f t="shared" si="69"/>
        <v>1</v>
      </c>
      <c r="FG13" s="48">
        <f t="shared" si="70"/>
        <v>0</v>
      </c>
      <c r="FH13" s="48">
        <f t="shared" si="71"/>
        <v>0</v>
      </c>
      <c r="FI13" s="47">
        <f t="shared" si="72"/>
        <v>0</v>
      </c>
      <c r="FJ13" s="46">
        <f t="shared" si="73"/>
        <v>1</v>
      </c>
      <c r="FK13" s="187">
        <f t="shared" si="74"/>
        <v>6.2500000000000003E-3</v>
      </c>
      <c r="FL13" s="46">
        <f t="shared" si="75"/>
        <v>5</v>
      </c>
      <c r="FM13" s="187">
        <f t="shared" si="76"/>
        <v>1</v>
      </c>
      <c r="FN13" s="48">
        <f t="shared" si="77"/>
        <v>0</v>
      </c>
      <c r="FO13" s="48">
        <f t="shared" si="78"/>
        <v>0</v>
      </c>
      <c r="FP13" s="47">
        <f t="shared" si="79"/>
        <v>0</v>
      </c>
      <c r="FQ13" s="46">
        <f t="shared" si="80"/>
        <v>1</v>
      </c>
      <c r="FR13" s="187">
        <f t="shared" si="81"/>
        <v>6.2500000000000003E-3</v>
      </c>
      <c r="FS13" s="46">
        <f t="shared" si="82"/>
        <v>5</v>
      </c>
      <c r="FT13" s="187">
        <f t="shared" si="83"/>
        <v>1</v>
      </c>
      <c r="FU13" s="48">
        <f t="shared" si="84"/>
        <v>0</v>
      </c>
      <c r="FV13" s="48">
        <f t="shared" si="85"/>
        <v>0</v>
      </c>
      <c r="FW13" s="47">
        <f t="shared" si="86"/>
        <v>0</v>
      </c>
      <c r="FX13" s="46">
        <f t="shared" si="87"/>
        <v>1</v>
      </c>
      <c r="FY13" s="187">
        <f t="shared" si="88"/>
        <v>6.2500000000000003E-3</v>
      </c>
      <c r="FZ13" s="46">
        <f t="shared" si="89"/>
        <v>5</v>
      </c>
      <c r="GA13" s="187">
        <f t="shared" si="90"/>
        <v>1</v>
      </c>
      <c r="GB13" s="48">
        <f t="shared" si="91"/>
        <v>0</v>
      </c>
      <c r="GC13" s="48">
        <f t="shared" si="92"/>
        <v>0</v>
      </c>
      <c r="GD13" s="47">
        <f t="shared" si="93"/>
        <v>0</v>
      </c>
      <c r="GE13" s="46">
        <f t="shared" si="94"/>
        <v>1</v>
      </c>
      <c r="GF13" s="187">
        <f t="shared" si="95"/>
        <v>6.2500000000000003E-3</v>
      </c>
      <c r="GG13" s="46">
        <f t="shared" si="96"/>
        <v>5</v>
      </c>
      <c r="GH13" s="187">
        <f t="shared" si="97"/>
        <v>1</v>
      </c>
      <c r="GI13" s="187">
        <f t="shared" si="98"/>
        <v>1</v>
      </c>
      <c r="GJ13" s="45"/>
    </row>
    <row r="14" spans="1:193 1680:1680" ht="173.4" x14ac:dyDescent="0.2">
      <c r="A14" s="62">
        <v>6</v>
      </c>
      <c r="B14" s="56" t="s">
        <v>855</v>
      </c>
      <c r="C14" s="65" t="s">
        <v>854</v>
      </c>
      <c r="D14" s="58" t="s">
        <v>205</v>
      </c>
      <c r="E14" s="54" t="s">
        <v>204</v>
      </c>
      <c r="F14" s="51" t="s">
        <v>222</v>
      </c>
      <c r="G14" s="59" t="s">
        <v>218</v>
      </c>
      <c r="H14" s="59" t="s">
        <v>173</v>
      </c>
      <c r="I14" s="58" t="s">
        <v>18</v>
      </c>
      <c r="J14" s="216" t="s">
        <v>54</v>
      </c>
      <c r="K14" s="58" t="s">
        <v>53</v>
      </c>
      <c r="L14" s="58" t="s">
        <v>54</v>
      </c>
      <c r="M14" s="58" t="s">
        <v>54</v>
      </c>
      <c r="N14" s="58" t="s">
        <v>54</v>
      </c>
      <c r="O14" s="58" t="s">
        <v>54</v>
      </c>
      <c r="P14" s="58" t="s">
        <v>54</v>
      </c>
      <c r="Q14" s="58" t="s">
        <v>54</v>
      </c>
      <c r="R14" s="58" t="s">
        <v>53</v>
      </c>
      <c r="S14" s="58" t="s">
        <v>54</v>
      </c>
      <c r="T14" s="58" t="s">
        <v>54</v>
      </c>
      <c r="U14" s="58" t="s">
        <v>54</v>
      </c>
      <c r="V14" s="58" t="s">
        <v>54</v>
      </c>
      <c r="W14" s="58" t="s">
        <v>54</v>
      </c>
      <c r="X14" s="58" t="s">
        <v>54</v>
      </c>
      <c r="Y14" s="58" t="s">
        <v>53</v>
      </c>
      <c r="Z14" s="58" t="s">
        <v>54</v>
      </c>
      <c r="AA14" s="58" t="s">
        <v>53</v>
      </c>
      <c r="AB14" s="58" t="s">
        <v>53</v>
      </c>
      <c r="AC14" s="57" t="str">
        <f t="shared" si="0"/>
        <v>1 - Muy Baja</v>
      </c>
      <c r="AD14" s="149">
        <f t="shared" si="1"/>
        <v>0.2</v>
      </c>
      <c r="AE14" s="57" t="str">
        <f t="shared" si="2"/>
        <v>5 - Catastrófico</v>
      </c>
      <c r="AF14" s="149">
        <f t="shared" si="3"/>
        <v>1</v>
      </c>
      <c r="AG14" s="56" t="str">
        <f>IFERROR(INDEX(INNOVACION!$BLU$689:$BLY$693,MATCH(I14,INNOVACION!$BLS$689:$BLS$693,0),MATCH(AE14,INNOVACION!$BLU$687:$BLY$687,0)),"")</f>
        <v>MODERADO</v>
      </c>
      <c r="AH14" s="149">
        <f t="shared" si="4"/>
        <v>0.2</v>
      </c>
      <c r="AI14" s="63" t="s">
        <v>853</v>
      </c>
      <c r="AJ14" s="54" t="s">
        <v>852</v>
      </c>
      <c r="AK14" s="59" t="s">
        <v>851</v>
      </c>
      <c r="AL14" s="59" t="s">
        <v>850</v>
      </c>
      <c r="AM14" s="51" t="s">
        <v>35</v>
      </c>
      <c r="AN14" s="54" t="s">
        <v>46</v>
      </c>
      <c r="AO14" s="54" t="s">
        <v>50</v>
      </c>
      <c r="AP14" s="51" t="s">
        <v>52</v>
      </c>
      <c r="AQ14" s="215" t="s">
        <v>35</v>
      </c>
      <c r="AR14" s="118" t="s">
        <v>46</v>
      </c>
      <c r="AS14" s="118" t="s">
        <v>50</v>
      </c>
      <c r="AT14" s="215" t="s">
        <v>52</v>
      </c>
      <c r="AU14" s="215" t="s">
        <v>35</v>
      </c>
      <c r="AV14" s="118" t="s">
        <v>46</v>
      </c>
      <c r="AW14" s="118" t="s">
        <v>50</v>
      </c>
      <c r="AX14" s="215" t="s">
        <v>52</v>
      </c>
      <c r="AY14" s="215" t="s">
        <v>35</v>
      </c>
      <c r="AZ14" s="118" t="s">
        <v>46</v>
      </c>
      <c r="BA14" s="118" t="s">
        <v>50</v>
      </c>
      <c r="BB14" s="215" t="s">
        <v>52</v>
      </c>
      <c r="BC14" s="51" t="s">
        <v>35</v>
      </c>
      <c r="BD14" s="54" t="s">
        <v>46</v>
      </c>
      <c r="BE14" s="54" t="s">
        <v>50</v>
      </c>
      <c r="BF14" s="51" t="s">
        <v>52</v>
      </c>
      <c r="BG14" s="51"/>
      <c r="BH14" s="54"/>
      <c r="BI14" s="54"/>
      <c r="BJ14" s="51"/>
      <c r="BK14" s="51"/>
      <c r="BL14" s="54"/>
      <c r="BM14" s="54"/>
      <c r="BN14" s="51"/>
      <c r="BO14" s="51"/>
      <c r="BP14" s="54"/>
      <c r="BQ14" s="54"/>
      <c r="BR14" s="51"/>
      <c r="BS14" s="51"/>
      <c r="BT14" s="54"/>
      <c r="BU14" s="54"/>
      <c r="BV14" s="51"/>
      <c r="BW14" s="51"/>
      <c r="BX14" s="54"/>
      <c r="BY14" s="54"/>
      <c r="BZ14" s="51"/>
      <c r="CA14" s="51"/>
      <c r="CB14" s="54"/>
      <c r="CC14" s="54"/>
      <c r="CD14" s="51"/>
      <c r="CE14" s="51"/>
      <c r="CF14" s="54"/>
      <c r="CG14" s="54"/>
      <c r="CH14" s="51"/>
      <c r="CI14" s="54"/>
      <c r="CJ14" s="54"/>
      <c r="CK14" s="51"/>
      <c r="CL14" s="53" t="str">
        <f>IFERROR(IF(GE14&lt;=1,"1 - Muy Baja",VLOOKUP(GE14,INNOVACION!$BLR$689:$BLS$693,2,0)),"")</f>
        <v>1 - Muy Baja</v>
      </c>
      <c r="CM14" s="165">
        <f t="shared" si="5"/>
        <v>6.2500000000000003E-3</v>
      </c>
      <c r="CN14" s="53" t="str">
        <f>IFERROR(IF(GG14&lt;=1,"1 - Leve",HLOOKUP(GG14,INNOVACION!$BLU$686:$BLY$687,2,0)),"")</f>
        <v>5 - Catastrófico</v>
      </c>
      <c r="CO14" s="165">
        <f t="shared" si="6"/>
        <v>1</v>
      </c>
      <c r="CP14" s="52" t="str">
        <f t="shared" si="7"/>
        <v>MODERADO</v>
      </c>
      <c r="CQ14" s="149">
        <f t="shared" si="8"/>
        <v>6.2500000000000003E-3</v>
      </c>
      <c r="CR14" s="63" t="s">
        <v>456</v>
      </c>
      <c r="CS14" s="52">
        <f t="shared" si="9"/>
        <v>3</v>
      </c>
      <c r="CT14" s="51"/>
      <c r="CU14" s="65" t="s">
        <v>849</v>
      </c>
      <c r="CV14" s="65" t="s">
        <v>1235</v>
      </c>
      <c r="CW14" s="158"/>
      <c r="CX14" s="47">
        <f t="shared" si="10"/>
        <v>14</v>
      </c>
      <c r="CY14" s="49">
        <f t="shared" si="11"/>
        <v>5</v>
      </c>
      <c r="CZ14" s="47" t="str">
        <f t="shared" si="12"/>
        <v>Catastrófico</v>
      </c>
      <c r="DA14" s="153">
        <f t="shared" si="13"/>
        <v>1</v>
      </c>
      <c r="DB14" s="48">
        <f t="shared" si="14"/>
        <v>0.25</v>
      </c>
      <c r="DC14" s="48">
        <f t="shared" si="15"/>
        <v>0.25</v>
      </c>
      <c r="DD14" s="47">
        <f t="shared" si="16"/>
        <v>0.5</v>
      </c>
      <c r="DE14" s="46">
        <f t="shared" si="17"/>
        <v>1</v>
      </c>
      <c r="DF14" s="187">
        <f t="shared" si="18"/>
        <v>0.1</v>
      </c>
      <c r="DG14" s="46">
        <f t="shared" si="19"/>
        <v>5</v>
      </c>
      <c r="DH14" s="46"/>
      <c r="DI14" s="187">
        <f t="shared" si="20"/>
        <v>1</v>
      </c>
      <c r="DJ14" s="48">
        <f t="shared" si="21"/>
        <v>0.25</v>
      </c>
      <c r="DK14" s="48">
        <f t="shared" si="22"/>
        <v>0.25</v>
      </c>
      <c r="DL14" s="47">
        <f t="shared" si="23"/>
        <v>0.5</v>
      </c>
      <c r="DM14" s="46">
        <f t="shared" si="24"/>
        <v>1</v>
      </c>
      <c r="DN14" s="187">
        <f t="shared" si="25"/>
        <v>0.05</v>
      </c>
      <c r="DO14" s="46">
        <f t="shared" si="26"/>
        <v>5</v>
      </c>
      <c r="DP14" s="187">
        <f t="shared" si="27"/>
        <v>1</v>
      </c>
      <c r="DQ14" s="48">
        <f t="shared" si="28"/>
        <v>0.25</v>
      </c>
      <c r="DR14" s="48">
        <f t="shared" si="29"/>
        <v>0.25</v>
      </c>
      <c r="DS14" s="47">
        <f t="shared" si="30"/>
        <v>0.5</v>
      </c>
      <c r="DT14" s="46">
        <f t="shared" si="31"/>
        <v>1</v>
      </c>
      <c r="DU14" s="187">
        <f t="shared" si="32"/>
        <v>2.5000000000000001E-2</v>
      </c>
      <c r="DV14" s="46">
        <f t="shared" si="33"/>
        <v>5</v>
      </c>
      <c r="DW14" s="187">
        <f t="shared" si="34"/>
        <v>1</v>
      </c>
      <c r="DX14" s="48">
        <f t="shared" si="35"/>
        <v>0.25</v>
      </c>
      <c r="DY14" s="48">
        <f t="shared" si="36"/>
        <v>0.25</v>
      </c>
      <c r="DZ14" s="47">
        <f t="shared" si="37"/>
        <v>0.5</v>
      </c>
      <c r="EA14" s="46">
        <f t="shared" si="38"/>
        <v>1</v>
      </c>
      <c r="EB14" s="187">
        <f t="shared" si="39"/>
        <v>1.2500000000000001E-2</v>
      </c>
      <c r="EC14" s="46">
        <f t="shared" si="40"/>
        <v>5</v>
      </c>
      <c r="ED14" s="187">
        <f t="shared" si="41"/>
        <v>1</v>
      </c>
      <c r="EE14" s="48">
        <f t="shared" si="42"/>
        <v>0.25</v>
      </c>
      <c r="EF14" s="48">
        <f t="shared" si="43"/>
        <v>0.25</v>
      </c>
      <c r="EG14" s="47">
        <f t="shared" si="44"/>
        <v>0.5</v>
      </c>
      <c r="EH14" s="46">
        <f t="shared" si="45"/>
        <v>1</v>
      </c>
      <c r="EI14" s="187">
        <f t="shared" si="46"/>
        <v>6.2500000000000003E-3</v>
      </c>
      <c r="EJ14" s="46">
        <f t="shared" si="47"/>
        <v>5</v>
      </c>
      <c r="EK14" s="187">
        <f t="shared" si="48"/>
        <v>1</v>
      </c>
      <c r="EL14" s="48">
        <f t="shared" si="49"/>
        <v>0</v>
      </c>
      <c r="EM14" s="48">
        <f t="shared" si="50"/>
        <v>0</v>
      </c>
      <c r="EN14" s="47">
        <f t="shared" si="51"/>
        <v>0</v>
      </c>
      <c r="EO14" s="46">
        <f t="shared" si="52"/>
        <v>1</v>
      </c>
      <c r="EP14" s="187">
        <f t="shared" si="53"/>
        <v>6.2500000000000003E-3</v>
      </c>
      <c r="EQ14" s="46">
        <f t="shared" si="54"/>
        <v>5</v>
      </c>
      <c r="ER14" s="187">
        <f t="shared" si="55"/>
        <v>1</v>
      </c>
      <c r="ES14" s="48">
        <f t="shared" si="56"/>
        <v>0</v>
      </c>
      <c r="ET14" s="48">
        <f t="shared" si="57"/>
        <v>0</v>
      </c>
      <c r="EU14" s="47">
        <f t="shared" si="58"/>
        <v>0</v>
      </c>
      <c r="EV14" s="46">
        <f t="shared" si="59"/>
        <v>1</v>
      </c>
      <c r="EW14" s="187">
        <f t="shared" si="60"/>
        <v>6.2500000000000003E-3</v>
      </c>
      <c r="EX14" s="46">
        <f t="shared" si="61"/>
        <v>5</v>
      </c>
      <c r="EY14" s="187">
        <f t="shared" si="62"/>
        <v>1</v>
      </c>
      <c r="EZ14" s="48">
        <f t="shared" si="63"/>
        <v>0</v>
      </c>
      <c r="FA14" s="48">
        <f t="shared" si="64"/>
        <v>0</v>
      </c>
      <c r="FB14" s="47">
        <f t="shared" si="65"/>
        <v>0</v>
      </c>
      <c r="FC14" s="46">
        <f t="shared" si="66"/>
        <v>1</v>
      </c>
      <c r="FD14" s="187">
        <f t="shared" si="67"/>
        <v>6.2500000000000003E-3</v>
      </c>
      <c r="FE14" s="46">
        <f t="shared" si="68"/>
        <v>5</v>
      </c>
      <c r="FF14" s="187">
        <f t="shared" si="69"/>
        <v>1</v>
      </c>
      <c r="FG14" s="48">
        <f t="shared" si="70"/>
        <v>0</v>
      </c>
      <c r="FH14" s="48">
        <f t="shared" si="71"/>
        <v>0</v>
      </c>
      <c r="FI14" s="47">
        <f t="shared" si="72"/>
        <v>0</v>
      </c>
      <c r="FJ14" s="46">
        <f t="shared" si="73"/>
        <v>1</v>
      </c>
      <c r="FK14" s="187">
        <f t="shared" si="74"/>
        <v>6.2500000000000003E-3</v>
      </c>
      <c r="FL14" s="46">
        <f t="shared" si="75"/>
        <v>5</v>
      </c>
      <c r="FM14" s="187">
        <f t="shared" si="76"/>
        <v>1</v>
      </c>
      <c r="FN14" s="48">
        <f t="shared" si="77"/>
        <v>0</v>
      </c>
      <c r="FO14" s="48">
        <f t="shared" si="78"/>
        <v>0</v>
      </c>
      <c r="FP14" s="47">
        <f t="shared" si="79"/>
        <v>0</v>
      </c>
      <c r="FQ14" s="46">
        <f t="shared" si="80"/>
        <v>1</v>
      </c>
      <c r="FR14" s="187">
        <f t="shared" si="81"/>
        <v>6.2500000000000003E-3</v>
      </c>
      <c r="FS14" s="46">
        <f t="shared" si="82"/>
        <v>5</v>
      </c>
      <c r="FT14" s="187">
        <f t="shared" si="83"/>
        <v>1</v>
      </c>
      <c r="FU14" s="48">
        <f t="shared" si="84"/>
        <v>0</v>
      </c>
      <c r="FV14" s="48">
        <f t="shared" si="85"/>
        <v>0</v>
      </c>
      <c r="FW14" s="47">
        <f t="shared" si="86"/>
        <v>0</v>
      </c>
      <c r="FX14" s="46">
        <f t="shared" si="87"/>
        <v>1</v>
      </c>
      <c r="FY14" s="187">
        <f t="shared" si="88"/>
        <v>6.2500000000000003E-3</v>
      </c>
      <c r="FZ14" s="46">
        <f t="shared" si="89"/>
        <v>5</v>
      </c>
      <c r="GA14" s="187">
        <f t="shared" si="90"/>
        <v>1</v>
      </c>
      <c r="GB14" s="48">
        <f t="shared" si="91"/>
        <v>0</v>
      </c>
      <c r="GC14" s="48">
        <f t="shared" si="92"/>
        <v>0</v>
      </c>
      <c r="GD14" s="47">
        <f t="shared" si="93"/>
        <v>0</v>
      </c>
      <c r="GE14" s="46">
        <f t="shared" si="94"/>
        <v>1</v>
      </c>
      <c r="GF14" s="187">
        <f t="shared" si="95"/>
        <v>6.2500000000000003E-3</v>
      </c>
      <c r="GG14" s="46">
        <f t="shared" si="96"/>
        <v>5</v>
      </c>
      <c r="GH14" s="187">
        <f t="shared" si="97"/>
        <v>1</v>
      </c>
      <c r="GI14" s="187">
        <f t="shared" si="98"/>
        <v>1</v>
      </c>
      <c r="GJ14" s="45"/>
    </row>
    <row r="101" spans="96:99" x14ac:dyDescent="0.2">
      <c r="CR101" s="208" t="s">
        <v>454</v>
      </c>
      <c r="CS101" s="207">
        <f>SUM(CS9:CS100)</f>
        <v>18</v>
      </c>
      <c r="CT101" s="207"/>
      <c r="CU101" s="207">
        <f>COUNT(CS9:CS14)</f>
        <v>6</v>
      </c>
    </row>
    <row r="684" spans="1:1 1680:1689" ht="13.2" x14ac:dyDescent="0.25">
      <c r="A684" s="44" t="s">
        <v>225</v>
      </c>
      <c r="BLP684" s="44" t="s">
        <v>225</v>
      </c>
      <c r="BLQ684" s="18"/>
      <c r="BLR684" s="18"/>
      <c r="BLS684" s="18"/>
      <c r="BLT684" s="18"/>
      <c r="BLU684" s="18"/>
      <c r="BLV684" s="18"/>
      <c r="BLW684" s="18"/>
      <c r="BLX684" s="18"/>
      <c r="BLY684" s="18"/>
    </row>
    <row r="685" spans="1:1 1680:1689" ht="13.2" x14ac:dyDescent="0.25">
      <c r="BLP685" s="18"/>
      <c r="BLQ685" s="18"/>
      <c r="BLR685" s="18"/>
      <c r="BLS685" s="18"/>
      <c r="BLT685" s="18"/>
      <c r="BLU685" s="18"/>
      <c r="BLV685" s="18"/>
      <c r="BLW685" s="467" t="s">
        <v>33</v>
      </c>
      <c r="BLX685" s="467"/>
      <c r="BLY685" s="467"/>
    </row>
    <row r="686" spans="1:1 1680:1689" ht="13.2" x14ac:dyDescent="0.25">
      <c r="BLP686" s="18"/>
      <c r="BLQ686" s="18"/>
      <c r="BLR686" s="18"/>
      <c r="BLS686" s="18"/>
      <c r="BLT686" s="18"/>
      <c r="BLU686" s="43">
        <v>1</v>
      </c>
      <c r="BLV686" s="43">
        <v>2</v>
      </c>
      <c r="BLW686" s="43">
        <v>3</v>
      </c>
      <c r="BLX686" s="42">
        <v>4</v>
      </c>
      <c r="BLY686" s="42">
        <v>5</v>
      </c>
    </row>
    <row r="687" spans="1:1 1680:1689" ht="13.2" x14ac:dyDescent="0.25">
      <c r="BLP687" s="18"/>
      <c r="BLQ687" s="18"/>
      <c r="BLR687" s="18"/>
      <c r="BLS687" s="18"/>
      <c r="BLT687" s="18"/>
      <c r="BLU687" s="22" t="s">
        <v>32</v>
      </c>
      <c r="BLV687" s="22" t="s">
        <v>31</v>
      </c>
      <c r="BLW687" s="22" t="s">
        <v>30</v>
      </c>
      <c r="BLX687" s="22" t="s">
        <v>29</v>
      </c>
      <c r="BLY687" s="22" t="s">
        <v>28</v>
      </c>
    </row>
    <row r="688" spans="1:1 1680:1689" ht="13.2" x14ac:dyDescent="0.25">
      <c r="BLP688" s="18"/>
      <c r="BLQ688" s="18"/>
      <c r="BLR688" s="18"/>
      <c r="BLS688" s="18"/>
      <c r="BLT688" s="18"/>
      <c r="BLU688" s="43">
        <v>1</v>
      </c>
      <c r="BLV688" s="43">
        <v>2</v>
      </c>
      <c r="BLW688" s="43">
        <v>3</v>
      </c>
      <c r="BLX688" s="42">
        <v>4</v>
      </c>
      <c r="BLY688" s="42">
        <v>5</v>
      </c>
    </row>
    <row r="689" spans="1680:1693" ht="13.2" x14ac:dyDescent="0.25">
      <c r="BLP689" s="18"/>
      <c r="BLQ689" s="468" t="s">
        <v>27</v>
      </c>
      <c r="BLR689" s="19">
        <v>5</v>
      </c>
      <c r="BLS689" s="22" t="s">
        <v>26</v>
      </c>
      <c r="BLT689" s="19">
        <v>5</v>
      </c>
      <c r="BLU689" s="38" t="s">
        <v>15</v>
      </c>
      <c r="BLV689" s="40" t="s">
        <v>14</v>
      </c>
      <c r="BLW689" s="40" t="s">
        <v>14</v>
      </c>
      <c r="BLX689" s="41" t="s">
        <v>13</v>
      </c>
      <c r="BLY689" s="41" t="s">
        <v>13</v>
      </c>
      <c r="BLZ689" s="37"/>
      <c r="BMA689" s="37"/>
      <c r="BMB689" s="37"/>
      <c r="BMC689" s="37"/>
    </row>
    <row r="690" spans="1680:1693" ht="13.2" x14ac:dyDescent="0.25">
      <c r="BLP690" s="18"/>
      <c r="BLQ690" s="468"/>
      <c r="BLR690" s="19">
        <v>4</v>
      </c>
      <c r="BLS690" s="22" t="s">
        <v>24</v>
      </c>
      <c r="BLT690" s="19">
        <v>4</v>
      </c>
      <c r="BLU690" s="38" t="s">
        <v>15</v>
      </c>
      <c r="BLV690" s="38" t="s">
        <v>15</v>
      </c>
      <c r="BLW690" s="40" t="s">
        <v>14</v>
      </c>
      <c r="BLX690" s="41" t="s">
        <v>13</v>
      </c>
      <c r="BLY690" s="41" t="s">
        <v>13</v>
      </c>
      <c r="BLZ690" s="37"/>
      <c r="BMA690" s="37"/>
      <c r="BMB690" s="37"/>
      <c r="BMC690" s="37"/>
    </row>
    <row r="691" spans="1680:1693" ht="13.2" x14ac:dyDescent="0.25">
      <c r="BLP691" s="18"/>
      <c r="BLQ691" s="468"/>
      <c r="BLR691" s="19">
        <v>3</v>
      </c>
      <c r="BLS691" s="22" t="s">
        <v>22</v>
      </c>
      <c r="BLT691" s="19">
        <v>3</v>
      </c>
      <c r="BLU691" s="38" t="s">
        <v>15</v>
      </c>
      <c r="BLV691" s="38" t="s">
        <v>15</v>
      </c>
      <c r="BLW691" s="40" t="s">
        <v>14</v>
      </c>
      <c r="BLX691" s="40" t="s">
        <v>14</v>
      </c>
      <c r="BLY691" s="40" t="s">
        <v>14</v>
      </c>
      <c r="BLZ691" s="37"/>
      <c r="BMA691" s="37"/>
      <c r="BMB691" s="37"/>
      <c r="BMC691" s="37"/>
    </row>
    <row r="692" spans="1680:1693" ht="13.2" x14ac:dyDescent="0.25">
      <c r="BLP692" s="18"/>
      <c r="BLQ692" s="468"/>
      <c r="BLR692" s="19">
        <v>2</v>
      </c>
      <c r="BLS692" s="22" t="s">
        <v>20</v>
      </c>
      <c r="BLT692" s="19">
        <v>2</v>
      </c>
      <c r="BLU692" s="39" t="s">
        <v>16</v>
      </c>
      <c r="BLV692" s="38" t="s">
        <v>15</v>
      </c>
      <c r="BLW692" s="38" t="s">
        <v>15</v>
      </c>
      <c r="BLX692" s="38" t="s">
        <v>15</v>
      </c>
      <c r="BLY692" s="40" t="s">
        <v>14</v>
      </c>
      <c r="BLZ692" s="37"/>
      <c r="BMA692" s="37"/>
      <c r="BMB692" s="37"/>
      <c r="BMC692" s="37"/>
    </row>
    <row r="693" spans="1680:1693" ht="13.2" x14ac:dyDescent="0.25">
      <c r="BLP693" s="18"/>
      <c r="BLQ693" s="468"/>
      <c r="BLR693" s="19">
        <v>1</v>
      </c>
      <c r="BLS693" s="22" t="s">
        <v>18</v>
      </c>
      <c r="BLT693" s="19">
        <v>1</v>
      </c>
      <c r="BLU693" s="39" t="s">
        <v>16</v>
      </c>
      <c r="BLV693" s="39" t="s">
        <v>16</v>
      </c>
      <c r="BLW693" s="38" t="s">
        <v>15</v>
      </c>
      <c r="BLX693" s="38" t="s">
        <v>15</v>
      </c>
      <c r="BLY693" s="38" t="s">
        <v>15</v>
      </c>
      <c r="BLZ693" s="37"/>
      <c r="BMA693" s="37"/>
      <c r="BMB693" s="37"/>
      <c r="BMC693" s="37"/>
    </row>
    <row r="694" spans="1680:1693" ht="13.2" x14ac:dyDescent="0.25">
      <c r="BLP694" s="18"/>
      <c r="BLQ694" s="18"/>
      <c r="BLR694" s="18"/>
      <c r="BLS694" s="18"/>
      <c r="BLT694" s="18"/>
      <c r="BLU694" s="18"/>
      <c r="BLV694" s="18"/>
      <c r="BLW694" s="18"/>
      <c r="BLX694" s="18"/>
      <c r="BLY694" s="18"/>
      <c r="BLZ694" s="18"/>
      <c r="BMA694" s="18"/>
      <c r="BMB694" s="18"/>
      <c r="BMC694" s="18"/>
    </row>
    <row r="695" spans="1680:1693" ht="13.2" x14ac:dyDescent="0.25">
      <c r="BLP695" s="18"/>
      <c r="BLQ695" s="18"/>
      <c r="BLR695" s="18"/>
      <c r="BLS695" s="18"/>
      <c r="BLT695" s="18"/>
      <c r="BLU695" s="18"/>
      <c r="BLV695" s="18"/>
      <c r="BLW695" s="18"/>
      <c r="BLX695" s="18"/>
      <c r="BLY695" s="18"/>
      <c r="BLZ695" s="18"/>
      <c r="BMA695" s="18"/>
      <c r="BMB695" s="18"/>
      <c r="BMC695" s="18"/>
    </row>
    <row r="696" spans="1680:1693" ht="13.2" x14ac:dyDescent="0.25">
      <c r="BLP696" s="18"/>
      <c r="BLQ696" s="18"/>
      <c r="BLR696" s="18"/>
      <c r="BLS696" s="18"/>
      <c r="BLT696" s="18"/>
      <c r="BLU696" s="18"/>
      <c r="BLV696" s="18"/>
      <c r="BLW696" s="18"/>
      <c r="BLX696" s="18"/>
      <c r="BLY696" s="18"/>
      <c r="BLZ696" s="18"/>
      <c r="BMA696" s="18" t="s">
        <v>224</v>
      </c>
      <c r="BMB696" s="18"/>
      <c r="BMC696" s="18"/>
    </row>
    <row r="697" spans="1680:1693" ht="20.399999999999999" x14ac:dyDescent="0.25">
      <c r="BLP697" s="18"/>
      <c r="BLQ697" s="18"/>
      <c r="BLR697" s="18"/>
      <c r="BLS697" s="18"/>
      <c r="BLT697" s="18"/>
      <c r="BLU697" s="18"/>
      <c r="BLV697" s="18"/>
      <c r="BLW697" s="18"/>
      <c r="BLX697" s="18"/>
      <c r="BLY697" s="18"/>
      <c r="BLZ697" s="18"/>
      <c r="BMA697" s="36" t="s">
        <v>223</v>
      </c>
      <c r="BMB697" s="18"/>
      <c r="BMC697" s="18"/>
    </row>
    <row r="698" spans="1680:1693" ht="30.6" x14ac:dyDescent="0.25">
      <c r="BLP698" s="18"/>
      <c r="BLQ698" s="18"/>
      <c r="BLR698" s="18"/>
      <c r="BLS698" s="18"/>
      <c r="BLT698" s="18"/>
      <c r="BLU698" s="18"/>
      <c r="BLV698" s="18"/>
      <c r="BLW698" s="18"/>
      <c r="BLX698" s="18"/>
      <c r="BLY698" s="18"/>
      <c r="BLZ698" s="18"/>
      <c r="BMA698" s="36" t="s">
        <v>222</v>
      </c>
      <c r="BMB698" s="18"/>
      <c r="BMC698" s="18"/>
    </row>
    <row r="699" spans="1680:1693" ht="13.2" x14ac:dyDescent="0.25">
      <c r="BLP699" s="18"/>
      <c r="BLQ699" s="18"/>
      <c r="BLR699" s="18"/>
      <c r="BLS699" s="18"/>
      <c r="BLT699" s="18"/>
      <c r="BLU699" s="18"/>
      <c r="BLV699" s="18"/>
      <c r="BLW699" s="18"/>
      <c r="BLX699" s="18"/>
      <c r="BLY699" s="18"/>
      <c r="BLZ699" s="18"/>
      <c r="BMA699" s="36" t="s">
        <v>221</v>
      </c>
      <c r="BMB699" s="18"/>
      <c r="BMC699" s="18"/>
    </row>
    <row r="700" spans="1680:1693" ht="13.2" x14ac:dyDescent="0.25">
      <c r="BLP700" s="18"/>
      <c r="BLQ700" s="18"/>
      <c r="BLR700" s="18"/>
      <c r="BLS700" s="18"/>
      <c r="BLT700" s="18"/>
      <c r="BLU700" s="18"/>
      <c r="BLV700" s="18"/>
      <c r="BLW700" s="18"/>
      <c r="BLX700" s="18"/>
      <c r="BLY700" s="18"/>
      <c r="BLZ700" s="18"/>
      <c r="BMA700" s="36" t="s">
        <v>220</v>
      </c>
      <c r="BMB700" s="18"/>
      <c r="BMC700" s="18"/>
    </row>
    <row r="701" spans="1680:1693" ht="13.2" x14ac:dyDescent="0.25">
      <c r="BLP701" s="18"/>
      <c r="BLQ701" s="18"/>
      <c r="BLR701" s="18"/>
      <c r="BLS701" s="18"/>
      <c r="BLT701" s="18"/>
      <c r="BLU701" s="18"/>
      <c r="BLV701" s="18"/>
      <c r="BLW701" s="18"/>
      <c r="BLX701" s="18"/>
      <c r="BLY701" s="18"/>
      <c r="BLZ701" s="18"/>
      <c r="BMA701" s="20"/>
      <c r="BMB701" s="18"/>
      <c r="BMC701" s="18"/>
    </row>
    <row r="702" spans="1680:1693" ht="13.2" x14ac:dyDescent="0.25">
      <c r="BLP702" s="18"/>
      <c r="BLQ702" s="18"/>
      <c r="BLR702" s="18"/>
      <c r="BLS702" s="18"/>
      <c r="BLT702" s="18"/>
      <c r="BLU702" s="18"/>
      <c r="BLV702" s="18"/>
      <c r="BLW702" s="18"/>
      <c r="BLX702" s="18"/>
      <c r="BLY702" s="18"/>
      <c r="BLZ702" s="18"/>
      <c r="BMA702" s="18"/>
      <c r="BMB702" s="18"/>
      <c r="BMC702" s="18" t="s">
        <v>219</v>
      </c>
    </row>
    <row r="703" spans="1680:1693" ht="13.2" x14ac:dyDescent="0.25">
      <c r="BLP703" s="18"/>
      <c r="BLQ703" s="18"/>
      <c r="BLR703" s="18"/>
      <c r="BLS703" s="18"/>
      <c r="BLT703" s="18"/>
      <c r="BLU703" s="18"/>
      <c r="BLV703" s="18"/>
      <c r="BLW703" s="18"/>
      <c r="BLX703" s="18"/>
      <c r="BLY703" s="18"/>
      <c r="BLZ703" s="18"/>
      <c r="BMA703" s="18"/>
      <c r="BMB703" s="18"/>
      <c r="BMC703" s="35" t="s">
        <v>218</v>
      </c>
    </row>
    <row r="704" spans="1680:1693" ht="13.2" x14ac:dyDescent="0.25">
      <c r="BLP704" s="18"/>
      <c r="BLQ704" s="18"/>
      <c r="BLR704" s="18"/>
      <c r="BLS704" s="18"/>
      <c r="BLT704" s="18"/>
      <c r="BLU704" s="18"/>
      <c r="BLV704" s="18"/>
      <c r="BLW704" s="18"/>
      <c r="BLX704" s="18"/>
      <c r="BLY704" s="18"/>
      <c r="BLZ704" s="18"/>
      <c r="BMA704" s="18"/>
      <c r="BMB704" s="18"/>
      <c r="BMC704" s="35" t="s">
        <v>217</v>
      </c>
    </row>
    <row r="705" spans="1693:1696" ht="13.2" x14ac:dyDescent="0.25">
      <c r="BMC705" s="35" t="s">
        <v>216</v>
      </c>
      <c r="BMD705" s="18"/>
      <c r="BME705" s="18"/>
      <c r="BMF705" s="21"/>
    </row>
    <row r="706" spans="1693:1696" ht="13.2" x14ac:dyDescent="0.25">
      <c r="BMC706" s="35" t="s">
        <v>215</v>
      </c>
      <c r="BMD706" s="18"/>
      <c r="BME706" s="18"/>
      <c r="BMF706" s="21"/>
    </row>
    <row r="707" spans="1693:1696" ht="20.399999999999999" x14ac:dyDescent="0.25">
      <c r="BMC707" s="35" t="s">
        <v>214</v>
      </c>
      <c r="BMD707" s="18"/>
      <c r="BME707" s="18"/>
      <c r="BMF707" s="21"/>
    </row>
    <row r="708" spans="1693:1696" ht="20.399999999999999" x14ac:dyDescent="0.25">
      <c r="BMC708" s="35" t="s">
        <v>491</v>
      </c>
      <c r="BMD708" s="18"/>
      <c r="BME708" s="18"/>
      <c r="BMF708" s="21"/>
    </row>
    <row r="709" spans="1693:1696" ht="13.2" x14ac:dyDescent="0.25">
      <c r="BMC709" s="35" t="s">
        <v>213</v>
      </c>
      <c r="BMD709" s="18"/>
      <c r="BME709" s="18"/>
      <c r="BMF709" s="21"/>
    </row>
    <row r="710" spans="1693:1696" ht="13.2" x14ac:dyDescent="0.25">
      <c r="BMC710" s="35" t="s">
        <v>212</v>
      </c>
      <c r="BMD710" s="18"/>
      <c r="BME710" s="18"/>
      <c r="BMF710" s="21"/>
    </row>
    <row r="711" spans="1693:1696" ht="13.2" x14ac:dyDescent="0.25">
      <c r="BMC711" s="35" t="s">
        <v>211</v>
      </c>
      <c r="BMD711" s="18"/>
      <c r="BME711" s="18"/>
      <c r="BMF711" s="21"/>
    </row>
    <row r="712" spans="1693:1696" ht="13.2" x14ac:dyDescent="0.25">
      <c r="BMC712" s="35" t="s">
        <v>210</v>
      </c>
      <c r="BMD712" s="18"/>
      <c r="BME712" s="18"/>
      <c r="BMF712" s="21"/>
    </row>
    <row r="713" spans="1693:1696" ht="13.2" x14ac:dyDescent="0.25">
      <c r="BMC713" s="35" t="s">
        <v>209</v>
      </c>
      <c r="BMD713" s="18"/>
      <c r="BME713" s="18"/>
      <c r="BMF713" s="21"/>
    </row>
    <row r="714" spans="1693:1696" ht="20.399999999999999" x14ac:dyDescent="0.25">
      <c r="BMC714" s="35" t="s">
        <v>452</v>
      </c>
      <c r="BMD714" s="18"/>
      <c r="BME714" s="18"/>
      <c r="BMF714" s="21"/>
    </row>
    <row r="715" spans="1693:1696" ht="13.2" x14ac:dyDescent="0.25">
      <c r="BMC715" s="18"/>
      <c r="BMD715" s="18"/>
      <c r="BME715" s="35"/>
      <c r="BMF715" s="21"/>
    </row>
    <row r="716" spans="1693:1696" ht="13.2" x14ac:dyDescent="0.25">
      <c r="BMC716" s="18"/>
      <c r="BMD716" s="18"/>
      <c r="BME716" s="18"/>
      <c r="BMF716" s="21"/>
    </row>
    <row r="717" spans="1693:1696" ht="13.2" x14ac:dyDescent="0.25">
      <c r="BMC717" s="18"/>
      <c r="BMD717" s="18"/>
      <c r="BME717" s="18"/>
      <c r="BMF717" s="21" t="s">
        <v>207</v>
      </c>
    </row>
    <row r="718" spans="1693:1696" ht="13.2" x14ac:dyDescent="0.25">
      <c r="BMC718" s="18"/>
      <c r="BMD718" s="18"/>
      <c r="BME718" s="18"/>
      <c r="BMF718" s="6" t="s">
        <v>206</v>
      </c>
    </row>
    <row r="719" spans="1693:1696" ht="20.399999999999999" x14ac:dyDescent="0.25">
      <c r="BMC719" s="18"/>
      <c r="BMD719" s="18"/>
      <c r="BME719" s="18"/>
      <c r="BMF719" s="6" t="s">
        <v>205</v>
      </c>
    </row>
    <row r="720" spans="1693:1696" ht="13.2" x14ac:dyDescent="0.25">
      <c r="BMC720" s="18"/>
      <c r="BMD720" s="18"/>
      <c r="BME720" s="18"/>
      <c r="BMF720" s="6"/>
    </row>
    <row r="721" spans="1696:1701" ht="13.2" x14ac:dyDescent="0.25">
      <c r="BMF721" s="21"/>
      <c r="BMG721" s="18"/>
      <c r="BMH721" s="19"/>
      <c r="BMI721" s="18"/>
      <c r="BMJ721" s="18"/>
      <c r="BMK721" s="18"/>
    </row>
    <row r="722" spans="1696:1701" ht="13.2" x14ac:dyDescent="0.25">
      <c r="BMF722" s="21"/>
      <c r="BMG722" s="18"/>
      <c r="BMH722" s="19"/>
      <c r="BMI722" s="18"/>
      <c r="BMJ722" s="18"/>
      <c r="BMK722" s="18"/>
    </row>
    <row r="723" spans="1696:1701" ht="13.2" x14ac:dyDescent="0.25">
      <c r="BMF723" s="21"/>
      <c r="BMG723" s="18"/>
      <c r="BMH723" s="19" t="s">
        <v>123</v>
      </c>
      <c r="BMI723" s="18"/>
      <c r="BMJ723" s="18"/>
      <c r="BMK723" s="18"/>
    </row>
    <row r="724" spans="1696:1701" ht="13.2" x14ac:dyDescent="0.25">
      <c r="BMF724" s="21"/>
      <c r="BMG724" s="18"/>
      <c r="BMH724" s="34" t="s">
        <v>204</v>
      </c>
      <c r="BMI724" s="18"/>
      <c r="BMJ724" s="18"/>
      <c r="BMK724" s="18"/>
    </row>
    <row r="725" spans="1696:1701" ht="13.2" x14ac:dyDescent="0.25">
      <c r="BMF725" s="21"/>
      <c r="BMG725" s="18"/>
      <c r="BMH725" s="34" t="s">
        <v>203</v>
      </c>
      <c r="BMI725" s="18"/>
      <c r="BMJ725" s="18"/>
      <c r="BMK725" s="18"/>
    </row>
    <row r="726" spans="1696:1701" ht="13.2" x14ac:dyDescent="0.25">
      <c r="BMF726" s="21"/>
      <c r="BMG726" s="18"/>
      <c r="BMH726" s="34" t="s">
        <v>202</v>
      </c>
      <c r="BMI726" s="18"/>
      <c r="BMJ726" s="18"/>
      <c r="BMK726" s="18"/>
    </row>
    <row r="727" spans="1696:1701" ht="13.2" x14ac:dyDescent="0.25">
      <c r="BMF727" s="21"/>
      <c r="BMG727" s="18"/>
      <c r="BMH727" s="34" t="s">
        <v>201</v>
      </c>
      <c r="BMI727" s="18"/>
      <c r="BMJ727" s="18"/>
      <c r="BMK727" s="18"/>
    </row>
    <row r="728" spans="1696:1701" ht="13.2" x14ac:dyDescent="0.25">
      <c r="BMF728" s="21"/>
      <c r="BMG728" s="18"/>
      <c r="BMH728" s="34" t="s">
        <v>200</v>
      </c>
      <c r="BMI728" s="18"/>
      <c r="BMJ728" s="18"/>
      <c r="BMK728" s="18"/>
    </row>
    <row r="729" spans="1696:1701" ht="13.2" x14ac:dyDescent="0.25">
      <c r="BMF729" s="21"/>
      <c r="BMG729" s="18"/>
      <c r="BMH729" s="34" t="s">
        <v>199</v>
      </c>
      <c r="BMI729" s="18"/>
      <c r="BMJ729" s="18"/>
      <c r="BMK729" s="18"/>
    </row>
    <row r="730" spans="1696:1701" ht="13.2" x14ac:dyDescent="0.25">
      <c r="BMF730" s="21"/>
      <c r="BMG730" s="18"/>
      <c r="BMH730" s="34" t="s">
        <v>198</v>
      </c>
      <c r="BMI730" s="18"/>
      <c r="BMJ730" s="18"/>
      <c r="BMK730" s="18"/>
    </row>
    <row r="731" spans="1696:1701" ht="13.2" x14ac:dyDescent="0.25">
      <c r="BMF731" s="21"/>
      <c r="BMG731" s="18"/>
      <c r="BMH731" s="34" t="s">
        <v>197</v>
      </c>
      <c r="BMI731" s="18"/>
      <c r="BMJ731" s="18"/>
      <c r="BMK731" s="18"/>
    </row>
    <row r="732" spans="1696:1701" ht="13.2" x14ac:dyDescent="0.25">
      <c r="BMF732" s="21"/>
      <c r="BMG732" s="18"/>
      <c r="BMH732" s="34" t="s">
        <v>196</v>
      </c>
      <c r="BMI732" s="18"/>
      <c r="BMJ732" s="18"/>
      <c r="BMK732" s="18"/>
    </row>
    <row r="733" spans="1696:1701" ht="13.2" x14ac:dyDescent="0.25">
      <c r="BMF733" s="21"/>
      <c r="BMG733" s="18"/>
      <c r="BMH733" s="21"/>
      <c r="BMI733" s="18"/>
      <c r="BMJ733" s="18"/>
      <c r="BMK733" s="18" t="s">
        <v>195</v>
      </c>
    </row>
    <row r="734" spans="1696:1701" ht="13.2" x14ac:dyDescent="0.25">
      <c r="BMF734" s="21"/>
      <c r="BMG734" s="18"/>
      <c r="BMH734" s="19"/>
      <c r="BMI734" s="18"/>
      <c r="BMJ734" s="18"/>
      <c r="BMK734" s="18" t="s">
        <v>168</v>
      </c>
    </row>
    <row r="735" spans="1696:1701" ht="13.2" x14ac:dyDescent="0.25">
      <c r="BMF735" s="21"/>
      <c r="BMG735" s="18"/>
      <c r="BMH735" s="19"/>
      <c r="BMI735" s="18"/>
      <c r="BMJ735" s="18"/>
      <c r="BMK735" s="18" t="s">
        <v>136</v>
      </c>
    </row>
    <row r="736" spans="1696:1701" ht="13.2" x14ac:dyDescent="0.25">
      <c r="BMF736" s="21"/>
      <c r="BMG736" s="18"/>
      <c r="BMH736" s="19"/>
      <c r="BMI736" s="18"/>
      <c r="BMJ736" s="18"/>
      <c r="BMK736" s="18" t="s">
        <v>194</v>
      </c>
    </row>
    <row r="737" spans="1701:1703" ht="13.2" x14ac:dyDescent="0.25">
      <c r="BMK737" s="18" t="s">
        <v>193</v>
      </c>
      <c r="BML737" s="18"/>
      <c r="BMM737" s="18"/>
    </row>
    <row r="738" spans="1701:1703" ht="13.2" x14ac:dyDescent="0.25">
      <c r="BMK738" s="18" t="s">
        <v>192</v>
      </c>
      <c r="BML738" s="18"/>
      <c r="BMM738" s="18"/>
    </row>
    <row r="739" spans="1701:1703" ht="13.2" x14ac:dyDescent="0.25">
      <c r="BMK739" s="18" t="s">
        <v>191</v>
      </c>
      <c r="BML739" s="18"/>
      <c r="BMM739" s="18"/>
    </row>
    <row r="740" spans="1701:1703" ht="13.2" x14ac:dyDescent="0.25">
      <c r="BMK740" s="18" t="s">
        <v>190</v>
      </c>
      <c r="BML740" s="18"/>
      <c r="BMM740" s="18"/>
    </row>
    <row r="741" spans="1701:1703" ht="13.2" x14ac:dyDescent="0.25">
      <c r="BMK741" s="18" t="s">
        <v>189</v>
      </c>
      <c r="BML741" s="18"/>
      <c r="BMM741" s="18"/>
    </row>
    <row r="742" spans="1701:1703" ht="13.2" x14ac:dyDescent="0.25">
      <c r="BMK742" s="18"/>
      <c r="BML742" s="18"/>
      <c r="BMM742" s="18"/>
    </row>
    <row r="743" spans="1701:1703" ht="13.2" x14ac:dyDescent="0.25">
      <c r="BMK743" s="18"/>
      <c r="BML743" s="18"/>
      <c r="BMM743" s="18"/>
    </row>
    <row r="744" spans="1701:1703" ht="13.2" x14ac:dyDescent="0.25">
      <c r="BMK744" s="18"/>
      <c r="BML744" s="18"/>
      <c r="BMM744" s="18" t="s">
        <v>188</v>
      </c>
    </row>
    <row r="745" spans="1701:1703" ht="20.399999999999999" x14ac:dyDescent="0.25">
      <c r="BMK745" s="18"/>
      <c r="BML745" s="18"/>
      <c r="BMM745" s="32" t="s">
        <v>187</v>
      </c>
    </row>
    <row r="746" spans="1701:1703" ht="13.2" x14ac:dyDescent="0.25">
      <c r="BMK746" s="18"/>
      <c r="BML746" s="18"/>
      <c r="BMM746" s="32" t="s">
        <v>186</v>
      </c>
    </row>
    <row r="747" spans="1701:1703" ht="13.2" x14ac:dyDescent="0.25">
      <c r="BMK747" s="18"/>
      <c r="BML747" s="18"/>
      <c r="BMM747" s="32" t="s">
        <v>185</v>
      </c>
    </row>
    <row r="748" spans="1701:1703" ht="20.399999999999999" x14ac:dyDescent="0.25">
      <c r="BMK748" s="18"/>
      <c r="BML748" s="18"/>
      <c r="BMM748" s="32" t="s">
        <v>184</v>
      </c>
    </row>
    <row r="749" spans="1701:1703" ht="13.2" x14ac:dyDescent="0.25">
      <c r="BMK749" s="18"/>
      <c r="BML749" s="18"/>
      <c r="BMM749" s="32" t="s">
        <v>183</v>
      </c>
    </row>
    <row r="750" spans="1701:1703" ht="20.399999999999999" x14ac:dyDescent="0.25">
      <c r="BMK750" s="18"/>
      <c r="BML750" s="18"/>
      <c r="BMM750" s="33" t="s">
        <v>182</v>
      </c>
    </row>
    <row r="751" spans="1701:1703" ht="13.2" x14ac:dyDescent="0.25">
      <c r="BMK751" s="18"/>
      <c r="BML751" s="18"/>
      <c r="BMM751" s="32" t="s">
        <v>181</v>
      </c>
    </row>
    <row r="752" spans="1701:1703" ht="20.399999999999999" x14ac:dyDescent="0.25">
      <c r="BMK752" s="18"/>
      <c r="BML752" s="18"/>
      <c r="BMM752" s="32" t="s">
        <v>180</v>
      </c>
    </row>
    <row r="753" spans="1703:1703" ht="20.399999999999999" x14ac:dyDescent="0.2">
      <c r="BMM753" s="32" t="s">
        <v>179</v>
      </c>
    </row>
    <row r="754" spans="1703:1703" ht="20.399999999999999" x14ac:dyDescent="0.2">
      <c r="BMM754" s="32" t="s">
        <v>178</v>
      </c>
    </row>
    <row r="755" spans="1703:1703" ht="30.6" x14ac:dyDescent="0.2">
      <c r="BMM755" s="32" t="s">
        <v>177</v>
      </c>
    </row>
    <row r="756" spans="1703:1703" ht="20.399999999999999" x14ac:dyDescent="0.2">
      <c r="BMM756" s="32" t="s">
        <v>176</v>
      </c>
    </row>
    <row r="757" spans="1703:1703" ht="20.399999999999999" x14ac:dyDescent="0.2">
      <c r="BMM757" s="32" t="s">
        <v>175</v>
      </c>
    </row>
    <row r="758" spans="1703:1703" x14ac:dyDescent="0.2">
      <c r="BMM758" s="32" t="s">
        <v>174</v>
      </c>
    </row>
    <row r="759" spans="1703:1703" x14ac:dyDescent="0.2">
      <c r="BMM759" s="32" t="s">
        <v>173</v>
      </c>
    </row>
    <row r="760" spans="1703:1703" x14ac:dyDescent="0.2">
      <c r="BMM760" s="32" t="s">
        <v>172</v>
      </c>
    </row>
    <row r="761" spans="1703:1703" x14ac:dyDescent="0.2">
      <c r="BMM761" s="32" t="s">
        <v>171</v>
      </c>
    </row>
    <row r="762" spans="1703:1703" x14ac:dyDescent="0.2">
      <c r="BMM762" s="32" t="s">
        <v>170</v>
      </c>
    </row>
    <row r="763" spans="1703:1703" x14ac:dyDescent="0.2">
      <c r="BMM763" s="32" t="s">
        <v>169</v>
      </c>
    </row>
    <row r="771" spans="1706:1708" ht="13.2" x14ac:dyDescent="0.25">
      <c r="BMP771" s="18" t="s">
        <v>168</v>
      </c>
      <c r="BMQ771" s="18"/>
      <c r="BMR771" s="18"/>
    </row>
    <row r="772" spans="1706:1708" ht="13.2" x14ac:dyDescent="0.25">
      <c r="BMP772" s="18" t="s">
        <v>167</v>
      </c>
      <c r="BMQ772" s="18"/>
      <c r="BMR772" s="18"/>
    </row>
    <row r="773" spans="1706:1708" ht="13.2" x14ac:dyDescent="0.25">
      <c r="BMP773" s="18" t="s">
        <v>166</v>
      </c>
      <c r="BMQ773" s="18"/>
      <c r="BMR773" s="18"/>
    </row>
    <row r="774" spans="1706:1708" ht="13.2" x14ac:dyDescent="0.25">
      <c r="BMP774" s="18" t="s">
        <v>165</v>
      </c>
      <c r="BMQ774" s="18"/>
      <c r="BMR774" s="18"/>
    </row>
    <row r="775" spans="1706:1708" ht="13.2" x14ac:dyDescent="0.25">
      <c r="BMP775" s="18" t="s">
        <v>164</v>
      </c>
      <c r="BMQ775" s="18"/>
      <c r="BMR775" s="18"/>
    </row>
    <row r="776" spans="1706:1708" ht="13.2" x14ac:dyDescent="0.25">
      <c r="BMP776" s="18" t="s">
        <v>163</v>
      </c>
      <c r="BMQ776" s="18"/>
      <c r="BMR776" s="18"/>
    </row>
    <row r="777" spans="1706:1708" ht="13.2" x14ac:dyDescent="0.25">
      <c r="BMP777" s="18"/>
      <c r="BMQ777" s="18"/>
      <c r="BMR777" s="18"/>
    </row>
    <row r="778" spans="1706:1708" ht="13.2" x14ac:dyDescent="0.25">
      <c r="BMP778" s="18"/>
      <c r="BMQ778" s="18"/>
      <c r="BMR778" s="18"/>
    </row>
    <row r="779" spans="1706:1708" ht="13.2" x14ac:dyDescent="0.25">
      <c r="BMP779" s="18"/>
      <c r="BMQ779" s="18"/>
      <c r="BMR779" s="18"/>
    </row>
    <row r="780" spans="1706:1708" ht="14.4" x14ac:dyDescent="0.25">
      <c r="BMP780" s="18"/>
      <c r="BMQ780" s="18"/>
      <c r="BMR780" s="31" t="s">
        <v>52</v>
      </c>
    </row>
    <row r="781" spans="1706:1708" ht="13.2" x14ac:dyDescent="0.25">
      <c r="BMP781" s="18"/>
      <c r="BMQ781" s="18"/>
      <c r="BMR781" s="22" t="s">
        <v>26</v>
      </c>
    </row>
    <row r="782" spans="1706:1708" ht="13.2" x14ac:dyDescent="0.25">
      <c r="BMP782" s="18"/>
      <c r="BMQ782" s="18"/>
      <c r="BMR782" s="22" t="s">
        <v>24</v>
      </c>
    </row>
    <row r="783" spans="1706:1708" ht="13.2" x14ac:dyDescent="0.25">
      <c r="BMP783" s="18"/>
      <c r="BMQ783" s="18"/>
      <c r="BMR783" s="22" t="s">
        <v>22</v>
      </c>
    </row>
    <row r="784" spans="1706:1708" ht="13.2" x14ac:dyDescent="0.25">
      <c r="BMP784" s="18"/>
      <c r="BMQ784" s="18"/>
      <c r="BMR784" s="22" t="s">
        <v>20</v>
      </c>
    </row>
    <row r="785" spans="1683:1719" ht="13.2" x14ac:dyDescent="0.25">
      <c r="BLS785" s="18"/>
      <c r="BLT785" s="18"/>
      <c r="BLU785" s="18"/>
      <c r="BLV785" s="18"/>
      <c r="BLW785" s="18"/>
      <c r="BLX785" s="18"/>
      <c r="BLY785" s="18"/>
      <c r="BLZ785" s="18"/>
      <c r="BMA785" s="18"/>
      <c r="BMB785" s="18"/>
      <c r="BMC785" s="18"/>
      <c r="BMD785" s="18"/>
      <c r="BME785" s="18"/>
      <c r="BMF785" s="21"/>
      <c r="BMG785" s="18"/>
      <c r="BMH785" s="19"/>
      <c r="BMI785" s="18"/>
      <c r="BMJ785" s="18"/>
      <c r="BMK785" s="18"/>
      <c r="BML785" s="18"/>
      <c r="BMM785" s="18"/>
      <c r="BMN785" s="18"/>
      <c r="BMO785" s="18"/>
      <c r="BMP785" s="18"/>
      <c r="BMQ785" s="18"/>
      <c r="BMR785" s="22" t="s">
        <v>18</v>
      </c>
      <c r="BMS785" s="18"/>
      <c r="BMT785" s="18"/>
      <c r="BMU785" s="18"/>
      <c r="BMV785" s="18"/>
      <c r="BMW785" s="18"/>
      <c r="BMX785" s="18"/>
      <c r="BMY785" s="18"/>
      <c r="BMZ785" s="18"/>
      <c r="BNA785" s="18"/>
      <c r="BNB785" s="18"/>
      <c r="BNC785" s="18"/>
    </row>
    <row r="786" spans="1683:1719" ht="13.2" x14ac:dyDescent="0.25">
      <c r="BLS786" s="18"/>
      <c r="BLT786" s="18"/>
      <c r="BLU786" s="18"/>
      <c r="BLV786" s="18"/>
      <c r="BLW786" s="18"/>
      <c r="BLX786" s="18"/>
      <c r="BLY786" s="18"/>
      <c r="BLZ786" s="18"/>
      <c r="BMA786" s="18"/>
      <c r="BMB786" s="18"/>
      <c r="BMC786" s="18"/>
      <c r="BMD786" s="18"/>
      <c r="BME786" s="18"/>
      <c r="BMF786" s="21"/>
      <c r="BMG786" s="18"/>
      <c r="BMH786" s="19"/>
      <c r="BMI786" s="18"/>
      <c r="BMJ786" s="18"/>
      <c r="BMK786" s="18"/>
      <c r="BML786" s="18"/>
      <c r="BMM786" s="18"/>
      <c r="BMN786" s="18"/>
      <c r="BMO786" s="18"/>
      <c r="BMP786" s="18"/>
      <c r="BMQ786" s="18"/>
      <c r="BMR786" s="22"/>
      <c r="BMS786" s="18"/>
      <c r="BMT786" s="18"/>
      <c r="BMU786" s="18"/>
      <c r="BMV786" s="18"/>
      <c r="BMW786" s="18"/>
      <c r="BMX786" s="18"/>
      <c r="BMY786" s="18"/>
      <c r="BMZ786" s="18"/>
      <c r="BNA786" s="18"/>
      <c r="BNB786" s="18"/>
      <c r="BNC786" s="18"/>
    </row>
    <row r="787" spans="1683:1719" ht="14.4" x14ac:dyDescent="0.25">
      <c r="BLS787" s="18"/>
      <c r="BLT787" s="18"/>
      <c r="BLU787" s="18"/>
      <c r="BLV787" s="18"/>
      <c r="BLW787" s="18"/>
      <c r="BLX787" s="18"/>
      <c r="BLY787" s="18"/>
      <c r="BLZ787" s="18"/>
      <c r="BMA787" s="18"/>
      <c r="BMB787" s="18"/>
      <c r="BMC787" s="18"/>
      <c r="BMD787" s="18"/>
      <c r="BME787" s="18"/>
      <c r="BMF787" s="21"/>
      <c r="BMG787" s="18"/>
      <c r="BMH787" s="19"/>
      <c r="BMI787" s="18"/>
      <c r="BMJ787" s="18"/>
      <c r="BMK787" s="18"/>
      <c r="BML787" s="18"/>
      <c r="BMM787" s="18"/>
      <c r="BMN787" s="18"/>
      <c r="BMO787" s="18"/>
      <c r="BMP787" s="18"/>
      <c r="BMQ787" s="18"/>
      <c r="BMR787" s="22"/>
      <c r="BMS787" s="18"/>
      <c r="BMT787" s="31" t="s">
        <v>51</v>
      </c>
      <c r="BMU787" s="18"/>
      <c r="BMV787" s="18"/>
      <c r="BMW787" s="18"/>
      <c r="BMX787" s="18"/>
      <c r="BMY787" s="18"/>
      <c r="BMZ787" s="18"/>
      <c r="BNA787" s="18"/>
      <c r="BNB787" s="18"/>
      <c r="BNC787" s="18"/>
    </row>
    <row r="788" spans="1683:1719" ht="13.2" x14ac:dyDescent="0.25">
      <c r="BLS788" s="18"/>
      <c r="BLT788" s="18"/>
      <c r="BLU788" s="18"/>
      <c r="BLV788" s="18"/>
      <c r="BLW788" s="18"/>
      <c r="BLX788" s="18"/>
      <c r="BLY788" s="18"/>
      <c r="BLZ788" s="18"/>
      <c r="BMA788" s="18"/>
      <c r="BMB788" s="18"/>
      <c r="BMC788" s="18"/>
      <c r="BMD788" s="18"/>
      <c r="BME788" s="18"/>
      <c r="BMF788" s="21"/>
      <c r="BMG788" s="18"/>
      <c r="BMH788" s="19"/>
      <c r="BMI788" s="18"/>
      <c r="BMJ788" s="18"/>
      <c r="BMK788" s="18"/>
      <c r="BML788" s="18"/>
      <c r="BMM788" s="18"/>
      <c r="BMN788" s="18"/>
      <c r="BMO788" s="18"/>
      <c r="BMP788" s="18"/>
      <c r="BMQ788" s="18"/>
      <c r="BMR788" s="22"/>
      <c r="BMS788" s="18"/>
      <c r="BMT788" s="22" t="s">
        <v>28</v>
      </c>
      <c r="BMU788" s="18"/>
      <c r="BMV788" s="18"/>
      <c r="BMW788" s="18"/>
      <c r="BMX788" s="18"/>
      <c r="BMY788" s="18"/>
      <c r="BMZ788" s="18"/>
      <c r="BNA788" s="18"/>
      <c r="BNB788" s="18"/>
      <c r="BNC788" s="18"/>
    </row>
    <row r="789" spans="1683:1719" ht="13.2" x14ac:dyDescent="0.25">
      <c r="BLS789" s="18"/>
      <c r="BLT789" s="19"/>
      <c r="BLU789" s="18"/>
      <c r="BLV789" s="18"/>
      <c r="BLW789" s="18"/>
      <c r="BLX789" s="18"/>
      <c r="BLY789" s="18"/>
      <c r="BLZ789" s="18"/>
      <c r="BMA789" s="18"/>
      <c r="BMB789" s="18"/>
      <c r="BMC789" s="18"/>
      <c r="BMD789" s="18"/>
      <c r="BME789" s="18"/>
      <c r="BMF789" s="21"/>
      <c r="BMG789" s="18"/>
      <c r="BMH789" s="19"/>
      <c r="BMI789" s="18"/>
      <c r="BMJ789" s="18"/>
      <c r="BMK789" s="18"/>
      <c r="BML789" s="18"/>
      <c r="BMM789" s="18"/>
      <c r="BMN789" s="18"/>
      <c r="BMO789" s="18"/>
      <c r="BMP789" s="18"/>
      <c r="BMQ789" s="18"/>
      <c r="BMR789" s="22"/>
      <c r="BMS789" s="18"/>
      <c r="BMT789" s="22" t="s">
        <v>29</v>
      </c>
      <c r="BMU789" s="18"/>
      <c r="BMV789" s="18"/>
      <c r="BMW789" s="18"/>
      <c r="BMX789" s="18"/>
      <c r="BMY789" s="18"/>
      <c r="BMZ789" s="18"/>
      <c r="BNA789" s="18"/>
      <c r="BNB789" s="18"/>
      <c r="BNC789" s="18"/>
    </row>
    <row r="790" spans="1683:1719" ht="13.2" x14ac:dyDescent="0.25">
      <c r="BLS790" s="18"/>
      <c r="BLT790" s="18"/>
      <c r="BLU790" s="18"/>
      <c r="BLV790" s="18"/>
      <c r="BLW790" s="18"/>
      <c r="BLX790" s="18"/>
      <c r="BLY790" s="18"/>
      <c r="BLZ790" s="18"/>
      <c r="BMA790" s="18"/>
      <c r="BMB790" s="18"/>
      <c r="BMC790" s="18"/>
      <c r="BMD790" s="18"/>
      <c r="BME790" s="18"/>
      <c r="BMF790" s="21"/>
      <c r="BMG790" s="18"/>
      <c r="BMH790" s="19"/>
      <c r="BMI790" s="18"/>
      <c r="BMJ790" s="18"/>
      <c r="BMK790" s="18"/>
      <c r="BML790" s="18"/>
      <c r="BMM790" s="18"/>
      <c r="BMN790" s="18"/>
      <c r="BMO790" s="18"/>
      <c r="BMP790" s="18"/>
      <c r="BMQ790" s="18"/>
      <c r="BMR790" s="22"/>
      <c r="BMS790" s="18"/>
      <c r="BMT790" s="22" t="s">
        <v>30</v>
      </c>
      <c r="BMU790" s="18"/>
      <c r="BMV790" s="18"/>
      <c r="BMW790" s="18"/>
      <c r="BMX790" s="18"/>
      <c r="BMY790" s="18"/>
      <c r="BMZ790" s="18"/>
      <c r="BNA790" s="18"/>
      <c r="BNB790" s="18"/>
      <c r="BNC790" s="18"/>
    </row>
    <row r="791" spans="1683:1719" ht="13.2" x14ac:dyDescent="0.25">
      <c r="BLS791" s="18"/>
      <c r="BLT791" s="18"/>
      <c r="BLU791" s="18"/>
      <c r="BLV791" s="18"/>
      <c r="BLW791" s="18"/>
      <c r="BLX791" s="18"/>
      <c r="BLY791" s="18"/>
      <c r="BLZ791" s="18"/>
      <c r="BMA791" s="18"/>
      <c r="BMB791" s="18"/>
      <c r="BMC791" s="18"/>
      <c r="BMD791" s="18"/>
      <c r="BME791" s="18"/>
      <c r="BMF791" s="21"/>
      <c r="BMG791" s="18"/>
      <c r="BMH791" s="19"/>
      <c r="BMI791" s="18"/>
      <c r="BMJ791" s="18"/>
      <c r="BMK791" s="18"/>
      <c r="BML791" s="18"/>
      <c r="BMM791" s="18"/>
      <c r="BMN791" s="18"/>
      <c r="BMO791" s="18"/>
      <c r="BMP791" s="18"/>
      <c r="BMQ791" s="18"/>
      <c r="BMR791" s="22"/>
      <c r="BMS791" s="18"/>
      <c r="BMT791" s="22" t="s">
        <v>31</v>
      </c>
      <c r="BMU791" s="18"/>
      <c r="BMV791" s="18"/>
      <c r="BMW791" s="18"/>
      <c r="BMX791" s="18"/>
      <c r="BMY791" s="18"/>
      <c r="BMZ791" s="18"/>
      <c r="BNA791" s="18"/>
      <c r="BNB791" s="18"/>
      <c r="BNC791" s="18"/>
    </row>
    <row r="792" spans="1683:1719" ht="13.2" x14ac:dyDescent="0.25">
      <c r="BLS792" s="18"/>
      <c r="BLT792" s="18"/>
      <c r="BLU792" s="18"/>
      <c r="BLV792" s="18"/>
      <c r="BLW792" s="18"/>
      <c r="BLX792" s="18"/>
      <c r="BLY792" s="18"/>
      <c r="BLZ792" s="18"/>
      <c r="BMA792" s="18"/>
      <c r="BMB792" s="18"/>
      <c r="BMC792" s="18"/>
      <c r="BMD792" s="18"/>
      <c r="BME792" s="18"/>
      <c r="BMF792" s="21"/>
      <c r="BMG792" s="18"/>
      <c r="BMH792" s="19"/>
      <c r="BMI792" s="18"/>
      <c r="BMJ792" s="18"/>
      <c r="BMK792" s="18"/>
      <c r="BML792" s="18"/>
      <c r="BMM792" s="18"/>
      <c r="BMN792" s="18"/>
      <c r="BMO792" s="18"/>
      <c r="BMP792" s="18"/>
      <c r="BMQ792" s="18"/>
      <c r="BMR792" s="22"/>
      <c r="BMS792" s="18"/>
      <c r="BMT792" s="22" t="s">
        <v>32</v>
      </c>
      <c r="BMU792" s="18"/>
      <c r="BMV792" s="18"/>
      <c r="BMW792" s="18"/>
      <c r="BMX792" s="18"/>
      <c r="BMY792" s="18"/>
      <c r="BMZ792" s="18"/>
      <c r="BNA792" s="18"/>
      <c r="BNB792" s="18"/>
      <c r="BNC792" s="18"/>
    </row>
    <row r="793" spans="1683:1719" ht="13.2" x14ac:dyDescent="0.25">
      <c r="BLS793" s="18"/>
      <c r="BLT793" s="18"/>
      <c r="BLU793" s="18"/>
      <c r="BLV793" s="18"/>
      <c r="BLW793" s="18"/>
      <c r="BLX793" s="18"/>
      <c r="BLY793" s="18"/>
      <c r="BLZ793" s="18"/>
      <c r="BMA793" s="18"/>
      <c r="BMB793" s="18"/>
      <c r="BMC793" s="18"/>
      <c r="BMD793" s="18"/>
      <c r="BME793" s="18"/>
      <c r="BMF793" s="21"/>
      <c r="BMG793" s="18"/>
      <c r="BMH793" s="19"/>
      <c r="BMI793" s="18"/>
      <c r="BMJ793" s="18"/>
      <c r="BMK793" s="18"/>
      <c r="BML793" s="18"/>
      <c r="BMM793" s="18"/>
      <c r="BMN793" s="18"/>
      <c r="BMO793" s="18"/>
      <c r="BMP793" s="18"/>
      <c r="BMQ793" s="18"/>
      <c r="BMR793" s="22"/>
      <c r="BMS793" s="18"/>
      <c r="BMT793" s="18"/>
      <c r="BMU793" s="18"/>
      <c r="BMV793" s="18"/>
      <c r="BMW793" s="18"/>
      <c r="BMX793" s="18"/>
      <c r="BMY793" s="18"/>
      <c r="BMZ793" s="18"/>
      <c r="BNA793" s="18"/>
      <c r="BNB793" s="18"/>
      <c r="BNC793" s="18"/>
    </row>
    <row r="794" spans="1683:1719" ht="13.2" x14ac:dyDescent="0.25">
      <c r="BLS794" s="18" t="s">
        <v>162</v>
      </c>
      <c r="BLT794" s="19"/>
      <c r="BLU794" s="18"/>
      <c r="BLV794" s="18"/>
      <c r="BLW794" s="18"/>
      <c r="BLX794" s="18"/>
      <c r="BLY794" s="18"/>
      <c r="BLZ794" s="18"/>
      <c r="BMA794" s="18"/>
      <c r="BMB794" s="18"/>
      <c r="BMC794" s="18"/>
      <c r="BMD794" s="18"/>
      <c r="BME794" s="18"/>
      <c r="BMF794" s="21"/>
      <c r="BMG794" s="18"/>
      <c r="BMH794" s="19"/>
      <c r="BMI794" s="18"/>
      <c r="BMJ794" s="18"/>
      <c r="BMK794" s="18"/>
      <c r="BML794" s="18"/>
      <c r="BMM794" s="18"/>
      <c r="BMN794" s="18"/>
      <c r="BMO794" s="18"/>
      <c r="BMP794" s="18" t="s">
        <v>77</v>
      </c>
      <c r="BMQ794" s="18"/>
      <c r="BMR794" s="22"/>
      <c r="BMS794" s="18"/>
      <c r="BMT794" s="18"/>
      <c r="BMU794" s="18"/>
      <c r="BMV794" s="18"/>
      <c r="BMW794" s="18"/>
      <c r="BMX794" s="18"/>
      <c r="BMY794" s="18"/>
      <c r="BMZ794" s="18"/>
      <c r="BNA794" s="18"/>
      <c r="BNB794" s="18"/>
      <c r="BNC794" s="18"/>
    </row>
    <row r="795" spans="1683:1719" ht="13.2" x14ac:dyDescent="0.25">
      <c r="BLS795" s="18" t="s">
        <v>161</v>
      </c>
      <c r="BLT795" s="19">
        <v>0</v>
      </c>
      <c r="BLU795" s="18" t="s">
        <v>160</v>
      </c>
      <c r="BLV795" s="18"/>
      <c r="BLW795" s="18"/>
      <c r="BLX795" s="18"/>
      <c r="BLY795" s="18"/>
      <c r="BLZ795" s="18"/>
      <c r="BMA795" s="18"/>
      <c r="BMB795" s="18"/>
      <c r="BMC795" s="18"/>
      <c r="BMD795" s="18"/>
      <c r="BME795" s="18"/>
      <c r="BMF795" s="21"/>
      <c r="BMG795" s="18"/>
      <c r="BMH795" s="19"/>
      <c r="BMI795" s="18"/>
      <c r="BMJ795" s="18"/>
      <c r="BMK795" s="18"/>
      <c r="BML795" s="18"/>
      <c r="BMM795" s="18"/>
      <c r="BMN795" s="18"/>
      <c r="BMO795" s="18"/>
      <c r="BMP795" s="18" t="s">
        <v>76</v>
      </c>
      <c r="BMQ795" s="18"/>
      <c r="BMR795" s="22"/>
      <c r="BMS795" s="18"/>
      <c r="BMT795" s="18"/>
      <c r="BMU795" s="18"/>
      <c r="BMV795" s="18"/>
      <c r="BMW795" s="18"/>
      <c r="BMX795" s="18"/>
      <c r="BMY795" s="18"/>
      <c r="BMZ795" s="18"/>
      <c r="BNA795" s="18"/>
      <c r="BNB795" s="18"/>
      <c r="BNC795" s="18"/>
    </row>
    <row r="796" spans="1683:1719" ht="13.2" x14ac:dyDescent="0.25">
      <c r="BLS796" s="18" t="s">
        <v>159</v>
      </c>
      <c r="BLT796" s="19">
        <v>1</v>
      </c>
      <c r="BLU796" s="18" t="s">
        <v>158</v>
      </c>
      <c r="BLV796" s="18"/>
      <c r="BLW796" s="18"/>
      <c r="BLX796" s="18"/>
      <c r="BLY796" s="18"/>
      <c r="BLZ796" s="18"/>
      <c r="BMA796" s="18"/>
      <c r="BMB796" s="18"/>
      <c r="BMC796" s="18"/>
      <c r="BMD796" s="18"/>
      <c r="BME796" s="18"/>
      <c r="BMF796" s="21"/>
      <c r="BMG796" s="18"/>
      <c r="BMH796" s="19"/>
      <c r="BMI796" s="18"/>
      <c r="BMJ796" s="18"/>
      <c r="BMK796" s="18"/>
      <c r="BML796" s="18"/>
      <c r="BMM796" s="18"/>
      <c r="BMN796" s="18"/>
      <c r="BMO796" s="18"/>
      <c r="BMP796" s="18" t="s">
        <v>75</v>
      </c>
      <c r="BMQ796" s="18"/>
      <c r="BMR796" s="22"/>
      <c r="BMS796" s="18"/>
      <c r="BMT796" s="18"/>
      <c r="BMU796" s="18"/>
      <c r="BMV796" s="18"/>
      <c r="BMW796" s="18"/>
      <c r="BMX796" s="18"/>
      <c r="BMY796" s="18"/>
      <c r="BMZ796" s="18"/>
      <c r="BNA796" s="18"/>
      <c r="BNB796" s="18"/>
      <c r="BNC796" s="18"/>
    </row>
    <row r="797" spans="1683:1719" ht="13.2" x14ac:dyDescent="0.25">
      <c r="BLS797" s="18" t="s">
        <v>157</v>
      </c>
      <c r="BLT797" s="19">
        <v>2</v>
      </c>
      <c r="BLU797" s="18" t="s">
        <v>156</v>
      </c>
      <c r="BLV797" s="18"/>
      <c r="BLW797" s="18"/>
      <c r="BLX797" s="18"/>
      <c r="BLY797" s="18"/>
      <c r="BLZ797" s="18"/>
      <c r="BMA797" s="18"/>
      <c r="BMB797" s="18"/>
      <c r="BMC797" s="18"/>
      <c r="BMD797" s="18"/>
      <c r="BME797" s="18"/>
      <c r="BMF797" s="21"/>
      <c r="BMG797" s="18"/>
      <c r="BMH797" s="19"/>
      <c r="BMI797" s="18"/>
      <c r="BMJ797" s="18"/>
      <c r="BMK797" s="18"/>
      <c r="BML797" s="18"/>
      <c r="BMM797" s="18"/>
      <c r="BMN797" s="18"/>
      <c r="BMO797" s="18"/>
      <c r="BMP797" s="18" t="s">
        <v>74</v>
      </c>
      <c r="BMQ797" s="18"/>
      <c r="BMR797" s="18"/>
      <c r="BMS797" s="18"/>
      <c r="BMT797" s="18"/>
      <c r="BMU797" s="18"/>
      <c r="BMV797" s="18"/>
      <c r="BMW797" s="18"/>
      <c r="BMX797" s="18"/>
      <c r="BMY797" s="18"/>
      <c r="BMZ797" s="18"/>
      <c r="BNA797" s="18"/>
      <c r="BNB797" s="18"/>
      <c r="BNC797" s="18"/>
    </row>
    <row r="798" spans="1683:1719" ht="14.4" x14ac:dyDescent="0.25">
      <c r="BLS798" s="18"/>
      <c r="BLT798" s="18"/>
      <c r="BLU798" s="18"/>
      <c r="BLV798" s="18"/>
      <c r="BLW798" s="18"/>
      <c r="BLX798" s="18"/>
      <c r="BLY798" s="18"/>
      <c r="BLZ798" s="18"/>
      <c r="BMA798" s="18"/>
      <c r="BMB798" s="18"/>
      <c r="BMC798" s="18"/>
      <c r="BMD798" s="18"/>
      <c r="BME798" s="18"/>
      <c r="BMF798" s="21"/>
      <c r="BMG798" s="18"/>
      <c r="BMH798" s="19"/>
      <c r="BMI798" s="18"/>
      <c r="BMJ798" s="18"/>
      <c r="BMK798" s="18"/>
      <c r="BML798" s="18"/>
      <c r="BMM798" s="18"/>
      <c r="BMN798" s="18"/>
      <c r="BMO798" s="18"/>
      <c r="BMP798" s="18" t="s">
        <v>73</v>
      </c>
      <c r="BMQ798" s="18"/>
      <c r="BMR798" s="18"/>
      <c r="BMS798" s="18"/>
      <c r="BMT798" s="31"/>
      <c r="BMU798" s="18"/>
      <c r="BMV798" s="18"/>
      <c r="BMW798" s="18"/>
      <c r="BMX798" s="18"/>
      <c r="BMY798" s="18"/>
      <c r="BMZ798" s="18"/>
      <c r="BNA798" s="18"/>
      <c r="BNB798" s="18"/>
      <c r="BNC798" s="18"/>
    </row>
    <row r="799" spans="1683:1719" ht="13.2" x14ac:dyDescent="0.25">
      <c r="BLS799" s="27"/>
      <c r="BLT799" s="27"/>
      <c r="BLU799" s="27"/>
      <c r="BLV799" s="27"/>
      <c r="BLW799" s="27"/>
      <c r="BLX799" s="27"/>
      <c r="BLY799" s="18"/>
      <c r="BLZ799" s="18"/>
      <c r="BMA799" s="18"/>
      <c r="BMB799" s="18"/>
      <c r="BMC799" s="18"/>
      <c r="BMD799" s="18"/>
      <c r="BME799" s="18"/>
      <c r="BMF799" s="21"/>
      <c r="BMG799" s="18"/>
      <c r="BMH799" s="19"/>
      <c r="BMI799" s="18"/>
      <c r="BMJ799" s="18"/>
      <c r="BMK799" s="18"/>
      <c r="BML799" s="18"/>
      <c r="BMM799" s="18"/>
      <c r="BMN799" s="18"/>
      <c r="BMO799" s="18"/>
      <c r="BMP799" s="18" t="s">
        <v>72</v>
      </c>
      <c r="BMQ799" s="18"/>
      <c r="BMR799" s="18"/>
      <c r="BMS799" s="18"/>
      <c r="BMT799" s="22"/>
      <c r="BMU799" s="18"/>
      <c r="BMV799" s="18"/>
      <c r="BMW799" s="23" t="s">
        <v>155</v>
      </c>
      <c r="BMX799" s="469" t="s">
        <v>154</v>
      </c>
      <c r="BMY799" s="469"/>
      <c r="BMZ799" s="469"/>
      <c r="BNA799" s="23" t="s">
        <v>153</v>
      </c>
      <c r="BNB799" s="18"/>
      <c r="BNC799" s="30" t="s">
        <v>152</v>
      </c>
    </row>
    <row r="800" spans="1683:1719" ht="13.2" x14ac:dyDescent="0.25">
      <c r="BLS800" s="27"/>
      <c r="BLT800" s="27"/>
      <c r="BLU800" s="27"/>
      <c r="BLV800" s="27"/>
      <c r="BLW800" s="27"/>
      <c r="BLX800" s="27"/>
      <c r="BLY800" s="18"/>
      <c r="BLZ800" s="18"/>
      <c r="BMA800" s="18"/>
      <c r="BMB800" s="18"/>
      <c r="BMC800" s="18"/>
      <c r="BMD800" s="18"/>
      <c r="BME800" s="18"/>
      <c r="BMF800" s="21"/>
      <c r="BMG800" s="18"/>
      <c r="BMH800" s="19"/>
      <c r="BMI800" s="18"/>
      <c r="BMJ800" s="18"/>
      <c r="BMK800" s="18"/>
      <c r="BML800" s="18"/>
      <c r="BMM800" s="18"/>
      <c r="BMN800" s="18"/>
      <c r="BMO800" s="18"/>
      <c r="BMP800" s="18" t="s">
        <v>71</v>
      </c>
      <c r="BMQ800" s="18"/>
      <c r="BMR800" s="18"/>
      <c r="BMS800" s="18"/>
      <c r="BMT800" s="22"/>
      <c r="BMU800" s="18"/>
      <c r="BMV800" s="18"/>
      <c r="BMW800" s="29" t="s">
        <v>151</v>
      </c>
      <c r="BMX800" s="29" t="s">
        <v>150</v>
      </c>
      <c r="BMY800" s="29" t="s">
        <v>149</v>
      </c>
      <c r="BMZ800" s="29" t="s">
        <v>148</v>
      </c>
      <c r="BNA800" s="29" t="s">
        <v>147</v>
      </c>
      <c r="BNB800" s="18"/>
      <c r="BNC800" s="28" t="s">
        <v>146</v>
      </c>
    </row>
    <row r="801" spans="1706:1719" ht="13.2" x14ac:dyDescent="0.25">
      <c r="BMP801" s="18" t="s">
        <v>70</v>
      </c>
      <c r="BMQ801" s="18"/>
      <c r="BMR801" s="18"/>
      <c r="BMS801" s="18"/>
      <c r="BMT801" s="22"/>
      <c r="BMU801" s="18"/>
      <c r="BMV801" s="18"/>
      <c r="BMW801" s="27" t="s">
        <v>145</v>
      </c>
      <c r="BMX801" s="27" t="s">
        <v>144</v>
      </c>
      <c r="BMY801" s="27" t="s">
        <v>143</v>
      </c>
      <c r="BMZ801" s="27" t="s">
        <v>52</v>
      </c>
      <c r="BNA801" s="27" t="s">
        <v>142</v>
      </c>
      <c r="BNB801" s="18"/>
      <c r="BNC801" s="25" t="s">
        <v>141</v>
      </c>
    </row>
    <row r="802" spans="1706:1719" ht="13.2" x14ac:dyDescent="0.25">
      <c r="BMP802" s="18" t="s">
        <v>69</v>
      </c>
      <c r="BMQ802" s="18"/>
      <c r="BMR802" s="18"/>
      <c r="BMS802" s="18"/>
      <c r="BMT802" s="18"/>
      <c r="BMU802" s="18"/>
      <c r="BMV802" s="18"/>
      <c r="BMW802" s="27" t="s">
        <v>140</v>
      </c>
      <c r="BMX802" s="27" t="s">
        <v>139</v>
      </c>
      <c r="BMY802" s="27" t="s">
        <v>138</v>
      </c>
      <c r="BMZ802" s="27" t="s">
        <v>51</v>
      </c>
      <c r="BNA802" s="27" t="s">
        <v>40</v>
      </c>
      <c r="BNB802" s="18"/>
      <c r="BNC802" s="25" t="s">
        <v>137</v>
      </c>
    </row>
    <row r="803" spans="1706:1719" ht="13.2" x14ac:dyDescent="0.25">
      <c r="BMP803" s="18" t="s">
        <v>68</v>
      </c>
      <c r="BMQ803" s="18"/>
      <c r="BMR803" s="18"/>
      <c r="BMS803" s="18"/>
      <c r="BMT803" s="18"/>
      <c r="BMU803" s="18"/>
      <c r="BMV803" s="18"/>
      <c r="BMW803" s="27" t="s">
        <v>136</v>
      </c>
      <c r="BMX803" s="27" t="s">
        <v>135</v>
      </c>
      <c r="BMY803" s="27" t="s">
        <v>41</v>
      </c>
      <c r="BMZ803" s="27"/>
      <c r="BNA803" s="27" t="s">
        <v>134</v>
      </c>
      <c r="BNB803" s="18"/>
      <c r="BNC803" s="25" t="s">
        <v>133</v>
      </c>
    </row>
    <row r="804" spans="1706:1719" ht="13.2" x14ac:dyDescent="0.25">
      <c r="BMP804" s="18" t="s">
        <v>0</v>
      </c>
      <c r="BMQ804" s="18"/>
      <c r="BMR804" s="18"/>
      <c r="BMS804" s="18"/>
      <c r="BMT804" s="18"/>
      <c r="BMU804" s="18"/>
      <c r="BMV804" s="18"/>
      <c r="BMW804" s="27" t="s">
        <v>75</v>
      </c>
      <c r="BMX804" s="27"/>
      <c r="BMY804" s="27"/>
      <c r="BMZ804" s="27"/>
      <c r="BNA804" s="27" t="s">
        <v>132</v>
      </c>
      <c r="BNB804" s="18"/>
      <c r="BNC804" s="25" t="s">
        <v>131</v>
      </c>
    </row>
    <row r="805" spans="1706:1719" ht="13.2" x14ac:dyDescent="0.25">
      <c r="BMP805" s="18"/>
      <c r="BMQ805" s="18"/>
      <c r="BMR805" s="18"/>
      <c r="BMS805" s="18"/>
      <c r="BMT805" s="18"/>
      <c r="BMU805" s="18"/>
      <c r="BMV805" s="18"/>
      <c r="BMW805" s="27" t="s">
        <v>74</v>
      </c>
      <c r="BMX805" s="27"/>
      <c r="BMY805" s="27"/>
      <c r="BMZ805" s="27"/>
      <c r="BNA805" s="27"/>
      <c r="BNB805" s="18"/>
      <c r="BNC805" s="25" t="s">
        <v>130</v>
      </c>
    </row>
    <row r="806" spans="1706:1719" ht="13.2" x14ac:dyDescent="0.25">
      <c r="BMP806" s="18"/>
      <c r="BMQ806" s="18"/>
      <c r="BMR806" s="18"/>
      <c r="BMS806" s="18"/>
      <c r="BMT806" s="18"/>
      <c r="BMU806" s="18"/>
      <c r="BMV806" s="18"/>
      <c r="BMW806" s="27" t="s">
        <v>129</v>
      </c>
      <c r="BMX806" s="27"/>
      <c r="BMY806" s="27"/>
      <c r="BMZ806" s="27"/>
      <c r="BNA806" s="27"/>
      <c r="BNB806" s="18"/>
      <c r="BNC806" s="25" t="s">
        <v>128</v>
      </c>
    </row>
    <row r="807" spans="1706:1719" ht="13.2" x14ac:dyDescent="0.25">
      <c r="BMP807" s="18"/>
      <c r="BMQ807" s="18"/>
      <c r="BMR807" s="18"/>
      <c r="BMS807" s="18"/>
      <c r="BMT807" s="18"/>
      <c r="BMU807" s="18"/>
      <c r="BMV807" s="18"/>
      <c r="BMW807" s="27" t="s">
        <v>127</v>
      </c>
      <c r="BMX807" s="27"/>
      <c r="BMY807" s="27"/>
      <c r="BMZ807" s="27"/>
      <c r="BNA807" s="27"/>
      <c r="BNB807" s="18"/>
      <c r="BNC807" s="25" t="s">
        <v>126</v>
      </c>
    </row>
    <row r="808" spans="1706:1719" ht="13.2" x14ac:dyDescent="0.25">
      <c r="BMP808" s="18"/>
      <c r="BMQ808" s="18"/>
      <c r="BMR808" s="18"/>
      <c r="BMS808" s="18"/>
      <c r="BMT808" s="18"/>
      <c r="BMU808" s="18"/>
      <c r="BMV808" s="18"/>
      <c r="BMW808" s="27" t="s">
        <v>125</v>
      </c>
      <c r="BMX808" s="27"/>
      <c r="BMY808" s="27"/>
      <c r="BMZ808" s="27"/>
      <c r="BNA808" s="27"/>
      <c r="BNB808" s="18"/>
      <c r="BNC808" s="25" t="s">
        <v>124</v>
      </c>
    </row>
    <row r="809" spans="1706:1719" ht="13.2" x14ac:dyDescent="0.25">
      <c r="BMP809" s="18"/>
      <c r="BMQ809" s="18"/>
      <c r="BMR809" s="18"/>
      <c r="BMS809" s="18"/>
      <c r="BMT809" s="18"/>
      <c r="BMU809" s="18"/>
      <c r="BMV809" s="18"/>
      <c r="BMW809" s="27" t="s">
        <v>123</v>
      </c>
      <c r="BMX809" s="27"/>
      <c r="BMY809" s="27"/>
      <c r="BMZ809" s="27"/>
      <c r="BNA809" s="27"/>
      <c r="BNB809" s="18"/>
      <c r="BNC809" s="25" t="s">
        <v>122</v>
      </c>
    </row>
    <row r="810" spans="1706:1719" ht="13.2" x14ac:dyDescent="0.25">
      <c r="BMP810" s="18"/>
      <c r="BMQ810" s="18"/>
      <c r="BMR810" s="18"/>
      <c r="BMS810" s="18"/>
      <c r="BMT810" s="18"/>
      <c r="BMU810" s="18"/>
      <c r="BMV810" s="18"/>
      <c r="BMW810" s="18" t="s">
        <v>72</v>
      </c>
      <c r="BMX810" s="18"/>
      <c r="BMY810" s="27"/>
      <c r="BMZ810" s="27"/>
      <c r="BNA810" s="20"/>
      <c r="BNB810" s="18"/>
      <c r="BNC810" s="25" t="s">
        <v>121</v>
      </c>
    </row>
    <row r="811" spans="1706:1719" ht="13.2" x14ac:dyDescent="0.25">
      <c r="BMP811" s="18"/>
      <c r="BMQ811" s="18"/>
      <c r="BMR811" s="18"/>
      <c r="BMS811" s="18"/>
      <c r="BMT811" s="18"/>
      <c r="BMU811" s="18"/>
      <c r="BMV811" s="18"/>
      <c r="BMW811" s="18" t="s">
        <v>71</v>
      </c>
      <c r="BMX811" s="18"/>
      <c r="BMY811" s="27"/>
      <c r="BMZ811" s="27"/>
      <c r="BNA811" s="20"/>
      <c r="BNB811" s="18"/>
      <c r="BNC811" s="25" t="s">
        <v>120</v>
      </c>
    </row>
    <row r="812" spans="1706:1719" ht="13.2" x14ac:dyDescent="0.25">
      <c r="BMP812" s="18"/>
      <c r="BMQ812" s="18"/>
      <c r="BMR812" s="18"/>
      <c r="BMS812" s="18"/>
      <c r="BMT812" s="18"/>
      <c r="BMU812" s="18"/>
      <c r="BMV812" s="18"/>
      <c r="BMW812" s="18" t="s">
        <v>70</v>
      </c>
      <c r="BMX812" s="27"/>
      <c r="BMY812" s="27"/>
      <c r="BMZ812" s="27"/>
      <c r="BNA812" s="20"/>
      <c r="BNB812" s="18"/>
      <c r="BNC812" s="25" t="s">
        <v>119</v>
      </c>
    </row>
    <row r="813" spans="1706:1719" ht="13.2" x14ac:dyDescent="0.25">
      <c r="BMP813" s="18"/>
      <c r="BMQ813" s="18"/>
      <c r="BMR813" s="18"/>
      <c r="BMS813" s="18"/>
      <c r="BMT813" s="18"/>
      <c r="BMU813" s="18"/>
      <c r="BMV813" s="18"/>
      <c r="BMW813" s="18" t="s">
        <v>69</v>
      </c>
      <c r="BMX813" s="27"/>
      <c r="BMY813" s="27"/>
      <c r="BMZ813" s="27"/>
      <c r="BNA813" s="20"/>
      <c r="BNB813" s="18"/>
      <c r="BNC813" s="25" t="s">
        <v>118</v>
      </c>
    </row>
    <row r="814" spans="1706:1719" ht="13.2" x14ac:dyDescent="0.25">
      <c r="BMP814" s="18"/>
      <c r="BMQ814" s="18"/>
      <c r="BMR814" s="18"/>
      <c r="BMS814" s="18"/>
      <c r="BMT814" s="18"/>
      <c r="BMU814" s="18"/>
      <c r="BMV814" s="18"/>
      <c r="BMW814" s="18" t="s">
        <v>68</v>
      </c>
      <c r="BMX814" s="27"/>
      <c r="BMY814" s="27"/>
      <c r="BMZ814" s="27"/>
      <c r="BNA814" s="20"/>
      <c r="BNB814" s="18"/>
      <c r="BNC814" s="25" t="s">
        <v>117</v>
      </c>
    </row>
    <row r="815" spans="1706:1719" ht="13.2" x14ac:dyDescent="0.25">
      <c r="BMP815" s="18"/>
      <c r="BMQ815" s="18"/>
      <c r="BMR815" s="18"/>
      <c r="BMS815" s="18"/>
      <c r="BMT815" s="18"/>
      <c r="BMU815" s="18"/>
      <c r="BMV815" s="18"/>
      <c r="BMW815" s="18" t="s">
        <v>0</v>
      </c>
      <c r="BMX815" s="27"/>
      <c r="BMY815" s="27"/>
      <c r="BMZ815" s="27"/>
      <c r="BNA815" s="20"/>
      <c r="BNB815" s="18"/>
      <c r="BNC815" s="25" t="s">
        <v>116</v>
      </c>
    </row>
    <row r="816" spans="1706:1719" ht="13.2" x14ac:dyDescent="0.25">
      <c r="BMP816" s="18"/>
      <c r="BMQ816" s="18"/>
      <c r="BMR816" s="18"/>
      <c r="BMS816" s="18"/>
      <c r="BMT816" s="18"/>
      <c r="BMU816" s="18"/>
      <c r="BMV816" s="18"/>
      <c r="BMW816" s="18"/>
      <c r="BMX816" s="27"/>
      <c r="BMY816" s="27"/>
      <c r="BMZ816" s="27"/>
      <c r="BNA816" s="27"/>
      <c r="BNB816" s="18"/>
      <c r="BNC816" s="25" t="s">
        <v>115</v>
      </c>
    </row>
    <row r="817" spans="1719:1719" ht="13.2" x14ac:dyDescent="0.2">
      <c r="BNC817" s="25" t="s">
        <v>114</v>
      </c>
    </row>
    <row r="818" spans="1719:1719" ht="13.2" x14ac:dyDescent="0.2">
      <c r="BNC818" s="25" t="s">
        <v>113</v>
      </c>
    </row>
    <row r="819" spans="1719:1719" ht="13.2" x14ac:dyDescent="0.2">
      <c r="BNC819" s="25" t="s">
        <v>112</v>
      </c>
    </row>
    <row r="820" spans="1719:1719" ht="13.2" x14ac:dyDescent="0.2">
      <c r="BNC820" s="25" t="s">
        <v>111</v>
      </c>
    </row>
    <row r="821" spans="1719:1719" ht="13.2" x14ac:dyDescent="0.2">
      <c r="BNC821" s="25" t="s">
        <v>110</v>
      </c>
    </row>
    <row r="822" spans="1719:1719" ht="13.2" x14ac:dyDescent="0.2">
      <c r="BNC822" s="25" t="s">
        <v>109</v>
      </c>
    </row>
    <row r="823" spans="1719:1719" ht="13.2" x14ac:dyDescent="0.2">
      <c r="BNC823" s="25" t="s">
        <v>108</v>
      </c>
    </row>
    <row r="824" spans="1719:1719" ht="13.2" x14ac:dyDescent="0.2">
      <c r="BNC824" s="25" t="s">
        <v>107</v>
      </c>
    </row>
    <row r="825" spans="1719:1719" ht="13.2" x14ac:dyDescent="0.2">
      <c r="BNC825" s="25" t="s">
        <v>106</v>
      </c>
    </row>
    <row r="826" spans="1719:1719" ht="13.2" x14ac:dyDescent="0.2">
      <c r="BNC826" s="25" t="s">
        <v>105</v>
      </c>
    </row>
    <row r="827" spans="1719:1719" ht="13.2" x14ac:dyDescent="0.2">
      <c r="BNC827" s="25" t="s">
        <v>104</v>
      </c>
    </row>
    <row r="828" spans="1719:1719" ht="13.2" x14ac:dyDescent="0.2">
      <c r="BNC828" s="25" t="s">
        <v>103</v>
      </c>
    </row>
    <row r="829" spans="1719:1719" ht="13.2" x14ac:dyDescent="0.2">
      <c r="BNC829" s="25" t="s">
        <v>102</v>
      </c>
    </row>
    <row r="830" spans="1719:1719" ht="13.2" x14ac:dyDescent="0.2">
      <c r="BNC830" s="26" t="s">
        <v>101</v>
      </c>
    </row>
    <row r="831" spans="1719:1719" ht="13.2" x14ac:dyDescent="0.2">
      <c r="BNC831" s="25" t="s">
        <v>100</v>
      </c>
    </row>
    <row r="832" spans="1719:1719" ht="13.2" x14ac:dyDescent="0.2">
      <c r="BNC832" s="25" t="s">
        <v>99</v>
      </c>
    </row>
    <row r="833" spans="1719:1725" ht="13.2" x14ac:dyDescent="0.25">
      <c r="BNC833" s="25" t="s">
        <v>98</v>
      </c>
      <c r="BND833" s="18"/>
      <c r="BNE833" s="18"/>
      <c r="BNF833" s="18"/>
      <c r="BNG833" s="18"/>
      <c r="BNH833" s="18"/>
      <c r="BNI833" s="18"/>
    </row>
    <row r="834" spans="1719:1725" ht="13.2" x14ac:dyDescent="0.25">
      <c r="BNC834" s="25" t="s">
        <v>97</v>
      </c>
      <c r="BND834" s="18"/>
      <c r="BNE834" s="18"/>
      <c r="BNF834" s="18"/>
      <c r="BNG834" s="18"/>
      <c r="BNH834" s="18"/>
      <c r="BNI834" s="18"/>
    </row>
    <row r="835" spans="1719:1725" ht="13.2" x14ac:dyDescent="0.25">
      <c r="BNC835" s="18"/>
      <c r="BND835" s="18"/>
      <c r="BNE835" s="18"/>
      <c r="BNF835" s="18"/>
      <c r="BNG835" s="18"/>
      <c r="BNH835" s="18"/>
      <c r="BNI835" s="18"/>
    </row>
    <row r="836" spans="1719:1725" ht="13.2" x14ac:dyDescent="0.25">
      <c r="BNC836" s="18"/>
      <c r="BND836" s="18"/>
      <c r="BNE836" s="18"/>
      <c r="BNF836" s="18"/>
      <c r="BNG836" s="18"/>
      <c r="BNH836" s="18"/>
      <c r="BNI836" s="18"/>
    </row>
    <row r="837" spans="1719:1725" ht="13.2" x14ac:dyDescent="0.25">
      <c r="BNC837" s="18"/>
      <c r="BND837" s="18"/>
      <c r="BNE837" s="18" t="s">
        <v>54</v>
      </c>
      <c r="BNF837" s="18"/>
      <c r="BNG837" s="18"/>
      <c r="BNH837" s="18"/>
      <c r="BNI837" s="18"/>
    </row>
    <row r="838" spans="1719:1725" ht="13.2" x14ac:dyDescent="0.25">
      <c r="BNC838" s="18"/>
      <c r="BND838" s="18"/>
      <c r="BNE838" s="18" t="s">
        <v>53</v>
      </c>
      <c r="BNF838" s="18"/>
      <c r="BNG838" s="18"/>
      <c r="BNH838" s="18"/>
      <c r="BNI838" s="18"/>
    </row>
    <row r="839" spans="1719:1725" ht="13.2" x14ac:dyDescent="0.25">
      <c r="BNC839" s="18"/>
      <c r="BND839" s="18"/>
      <c r="BNE839" s="18"/>
      <c r="BNF839" s="18"/>
      <c r="BNG839" s="18"/>
      <c r="BNH839" s="18"/>
      <c r="BNI839" s="18"/>
    </row>
    <row r="840" spans="1719:1725" ht="13.2" x14ac:dyDescent="0.25">
      <c r="BNC840" s="18"/>
      <c r="BND840" s="18"/>
      <c r="BNE840" s="18"/>
      <c r="BNF840" s="18"/>
      <c r="BNG840" s="18" t="s">
        <v>66</v>
      </c>
      <c r="BNH840" s="18"/>
      <c r="BNI840" s="18"/>
    </row>
    <row r="841" spans="1719:1725" ht="13.2" x14ac:dyDescent="0.25">
      <c r="BNC841" s="18"/>
      <c r="BND841" s="18"/>
      <c r="BNE841" s="18"/>
      <c r="BNF841" s="18"/>
      <c r="BNG841" s="18" t="s">
        <v>65</v>
      </c>
      <c r="BNH841" s="18"/>
      <c r="BNI841" s="18"/>
    </row>
    <row r="842" spans="1719:1725" ht="13.2" x14ac:dyDescent="0.25">
      <c r="BNC842" s="18"/>
      <c r="BND842" s="18"/>
      <c r="BNE842" s="18"/>
      <c r="BNF842" s="18"/>
      <c r="BNG842" s="18" t="s">
        <v>64</v>
      </c>
      <c r="BNH842" s="18"/>
      <c r="BNI842" s="18"/>
    </row>
    <row r="843" spans="1719:1725" ht="13.2" x14ac:dyDescent="0.25">
      <c r="BNC843" s="18"/>
      <c r="BND843" s="18"/>
      <c r="BNE843" s="18"/>
      <c r="BNF843" s="18"/>
      <c r="BNG843" s="18" t="s">
        <v>63</v>
      </c>
      <c r="BNH843" s="18"/>
      <c r="BNI843" s="18"/>
    </row>
    <row r="844" spans="1719:1725" ht="13.2" x14ac:dyDescent="0.25">
      <c r="BNC844" s="18"/>
      <c r="BND844" s="18"/>
      <c r="BNE844" s="18"/>
      <c r="BNF844" s="18"/>
      <c r="BNG844" s="18"/>
      <c r="BNH844" s="18"/>
      <c r="BNI844" s="18"/>
    </row>
    <row r="845" spans="1719:1725" ht="13.2" x14ac:dyDescent="0.25">
      <c r="BNC845" s="18"/>
      <c r="BND845" s="18"/>
      <c r="BNE845" s="18"/>
      <c r="BNF845" s="18"/>
      <c r="BNG845" s="18"/>
      <c r="BNH845" s="18"/>
      <c r="BNI845" s="18" t="s">
        <v>96</v>
      </c>
    </row>
    <row r="846" spans="1719:1725" ht="13.2" x14ac:dyDescent="0.25">
      <c r="BNC846" s="18"/>
      <c r="BND846" s="18"/>
      <c r="BNE846" s="18"/>
      <c r="BNF846" s="18"/>
      <c r="BNG846" s="18"/>
      <c r="BNH846" s="18"/>
      <c r="BNI846" s="18" t="s">
        <v>95</v>
      </c>
    </row>
    <row r="847" spans="1719:1725" ht="13.2" x14ac:dyDescent="0.25">
      <c r="BNC847" s="18"/>
      <c r="BND847" s="18"/>
      <c r="BNE847" s="18"/>
      <c r="BNF847" s="18"/>
      <c r="BNG847" s="18"/>
      <c r="BNH847" s="18"/>
      <c r="BNI847" s="18" t="s">
        <v>94</v>
      </c>
    </row>
    <row r="850" spans="1728:1730" x14ac:dyDescent="0.2">
      <c r="BNL850" s="8" t="s">
        <v>93</v>
      </c>
      <c r="BNM850" s="8"/>
      <c r="BNN850" s="8"/>
    </row>
    <row r="851" spans="1728:1730" ht="13.2" x14ac:dyDescent="0.25">
      <c r="BNL851" s="10" t="s">
        <v>92</v>
      </c>
      <c r="BNM851" s="8"/>
      <c r="BNN851" s="8"/>
    </row>
    <row r="852" spans="1728:1730" ht="13.2" x14ac:dyDescent="0.25">
      <c r="BNL852" s="10" t="s">
        <v>91</v>
      </c>
      <c r="BNM852" s="8"/>
      <c r="BNN852" s="8"/>
    </row>
    <row r="853" spans="1728:1730" ht="13.2" x14ac:dyDescent="0.25">
      <c r="BNL853" s="10" t="s">
        <v>90</v>
      </c>
      <c r="BNM853" s="8"/>
      <c r="BNN853" s="8"/>
    </row>
    <row r="854" spans="1728:1730" ht="13.2" x14ac:dyDescent="0.25">
      <c r="BNL854" s="10" t="s">
        <v>89</v>
      </c>
      <c r="BNM854" s="8"/>
      <c r="BNN854" s="8"/>
    </row>
    <row r="855" spans="1728:1730" ht="13.2" x14ac:dyDescent="0.25">
      <c r="BNL855" s="10" t="s">
        <v>88</v>
      </c>
      <c r="BNM855" s="8"/>
      <c r="BNN855" s="8"/>
    </row>
    <row r="856" spans="1728:1730" ht="13.2" x14ac:dyDescent="0.25">
      <c r="BNL856" s="10" t="s">
        <v>87</v>
      </c>
      <c r="BNM856" s="8"/>
      <c r="BNN856" s="8"/>
    </row>
    <row r="857" spans="1728:1730" ht="13.2" x14ac:dyDescent="0.25">
      <c r="BNL857" s="10" t="s">
        <v>86</v>
      </c>
      <c r="BNM857" s="8"/>
      <c r="BNN857" s="8"/>
    </row>
    <row r="858" spans="1728:1730" ht="13.2" x14ac:dyDescent="0.25">
      <c r="BNL858" s="10" t="s">
        <v>85</v>
      </c>
      <c r="BNM858" s="8"/>
      <c r="BNN858" s="8"/>
    </row>
    <row r="859" spans="1728:1730" ht="13.2" x14ac:dyDescent="0.25">
      <c r="BNL859" s="10" t="s">
        <v>84</v>
      </c>
      <c r="BNM859" s="8"/>
      <c r="BNN859" s="8"/>
    </row>
    <row r="860" spans="1728:1730" ht="13.2" x14ac:dyDescent="0.25">
      <c r="BNL860" s="10" t="s">
        <v>83</v>
      </c>
      <c r="BNM860" s="8"/>
      <c r="BNN860" s="8"/>
    </row>
    <row r="861" spans="1728:1730" x14ac:dyDescent="0.2">
      <c r="BNL861" s="8"/>
      <c r="BNM861" s="8"/>
      <c r="BNN861" s="8"/>
    </row>
    <row r="862" spans="1728:1730" x14ac:dyDescent="0.2">
      <c r="BNL862" s="8"/>
      <c r="BNM862" s="8"/>
      <c r="BNN862" s="8" t="s">
        <v>82</v>
      </c>
    </row>
    <row r="863" spans="1728:1730" x14ac:dyDescent="0.2">
      <c r="BNL863" s="8"/>
      <c r="BNM863" s="8"/>
      <c r="BNN863" s="8" t="s">
        <v>81</v>
      </c>
    </row>
    <row r="864" spans="1728:1730" x14ac:dyDescent="0.2">
      <c r="BNL864" s="8"/>
      <c r="BNM864" s="8"/>
      <c r="BNN864" s="8" t="s">
        <v>80</v>
      </c>
    </row>
    <row r="865" spans="1730:1734" x14ac:dyDescent="0.2">
      <c r="BNN865" s="8" t="s">
        <v>79</v>
      </c>
      <c r="BNO865" s="8"/>
      <c r="BNP865" s="8"/>
      <c r="BNQ865" s="8"/>
      <c r="BNR865" s="8"/>
    </row>
    <row r="866" spans="1730:1734" x14ac:dyDescent="0.2">
      <c r="BNN866" s="8"/>
      <c r="BNO866" s="8"/>
      <c r="BNP866" s="8"/>
      <c r="BNQ866" s="8"/>
      <c r="BNR866" s="8"/>
    </row>
    <row r="867" spans="1730:1734" x14ac:dyDescent="0.2">
      <c r="BNN867" s="8" t="s">
        <v>7</v>
      </c>
      <c r="BNO867" s="8"/>
      <c r="BNP867" s="8"/>
      <c r="BNQ867" s="8"/>
      <c r="BNR867" s="8"/>
    </row>
    <row r="868" spans="1730:1734" ht="13.2" x14ac:dyDescent="0.25">
      <c r="BNN868" s="8"/>
      <c r="BNO868" s="8"/>
      <c r="BNP868" s="17" t="s">
        <v>78</v>
      </c>
      <c r="BNQ868" s="8"/>
      <c r="BNR868" s="8"/>
    </row>
    <row r="869" spans="1730:1734" ht="13.2" x14ac:dyDescent="0.25">
      <c r="BNN869" s="8"/>
      <c r="BNO869" s="8"/>
      <c r="BNP869" s="10" t="s">
        <v>77</v>
      </c>
      <c r="BNQ869" s="8"/>
      <c r="BNR869" s="8"/>
    </row>
    <row r="870" spans="1730:1734" ht="13.2" x14ac:dyDescent="0.25">
      <c r="BNN870" s="8"/>
      <c r="BNO870" s="8"/>
      <c r="BNP870" s="10" t="s">
        <v>76</v>
      </c>
      <c r="BNQ870" s="8"/>
      <c r="BNR870" s="8"/>
    </row>
    <row r="871" spans="1730:1734" ht="13.2" x14ac:dyDescent="0.25">
      <c r="BNN871" s="8"/>
      <c r="BNO871" s="8"/>
      <c r="BNP871" s="10" t="s">
        <v>75</v>
      </c>
      <c r="BNQ871" s="8"/>
      <c r="BNR871" s="8"/>
    </row>
    <row r="872" spans="1730:1734" ht="13.2" x14ac:dyDescent="0.25">
      <c r="BNN872" s="8"/>
      <c r="BNO872" s="8"/>
      <c r="BNP872" s="10" t="s">
        <v>74</v>
      </c>
      <c r="BNQ872" s="8"/>
      <c r="BNR872" s="8"/>
    </row>
    <row r="873" spans="1730:1734" ht="13.2" x14ac:dyDescent="0.25">
      <c r="BNN873" s="8"/>
      <c r="BNO873" s="8"/>
      <c r="BNP873" s="10" t="s">
        <v>73</v>
      </c>
      <c r="BNQ873" s="8"/>
      <c r="BNR873" s="8"/>
    </row>
    <row r="874" spans="1730:1734" ht="13.2" x14ac:dyDescent="0.25">
      <c r="BNN874" s="8"/>
      <c r="BNO874" s="8"/>
      <c r="BNP874" s="10" t="s">
        <v>72</v>
      </c>
      <c r="BNQ874" s="8"/>
      <c r="BNR874" s="8"/>
    </row>
    <row r="875" spans="1730:1734" ht="13.2" x14ac:dyDescent="0.25">
      <c r="BNN875" s="8"/>
      <c r="BNO875" s="8"/>
      <c r="BNP875" s="10" t="s">
        <v>71</v>
      </c>
      <c r="BNQ875" s="8"/>
      <c r="BNR875" s="8"/>
    </row>
    <row r="876" spans="1730:1734" ht="13.2" x14ac:dyDescent="0.25">
      <c r="BNN876" s="8"/>
      <c r="BNO876" s="8"/>
      <c r="BNP876" s="10" t="s">
        <v>70</v>
      </c>
      <c r="BNQ876" s="8"/>
      <c r="BNR876" s="8"/>
    </row>
    <row r="877" spans="1730:1734" ht="13.2" x14ac:dyDescent="0.25">
      <c r="BNN877" s="8"/>
      <c r="BNO877" s="8"/>
      <c r="BNP877" s="10" t="s">
        <v>69</v>
      </c>
      <c r="BNQ877" s="8"/>
      <c r="BNR877" s="8"/>
    </row>
    <row r="878" spans="1730:1734" ht="13.2" x14ac:dyDescent="0.25">
      <c r="BNN878" s="8"/>
      <c r="BNO878" s="8"/>
      <c r="BNP878" s="10" t="s">
        <v>68</v>
      </c>
      <c r="BNQ878" s="8"/>
      <c r="BNR878" s="8"/>
    </row>
    <row r="879" spans="1730:1734" ht="13.2" x14ac:dyDescent="0.25">
      <c r="BNN879" s="8"/>
      <c r="BNO879" s="8"/>
      <c r="BNP879" s="10" t="s">
        <v>0</v>
      </c>
      <c r="BNQ879" s="8"/>
      <c r="BNR879" s="8" t="s">
        <v>67</v>
      </c>
    </row>
    <row r="880" spans="1730:1734" ht="13.2" x14ac:dyDescent="0.25">
      <c r="BNN880" s="8"/>
      <c r="BNO880" s="8"/>
      <c r="BNP880" s="8"/>
      <c r="BNQ880" s="8"/>
      <c r="BNR880" s="10" t="s">
        <v>66</v>
      </c>
    </row>
    <row r="881" spans="1734:1738" ht="13.2" x14ac:dyDescent="0.25">
      <c r="BNR881" s="10" t="s">
        <v>65</v>
      </c>
      <c r="BNS881" s="8"/>
      <c r="BNT881" s="8"/>
      <c r="BNU881" s="8"/>
      <c r="BNV881" s="8"/>
    </row>
    <row r="882" spans="1734:1738" ht="13.2" x14ac:dyDescent="0.25">
      <c r="BNR882" s="10" t="s">
        <v>64</v>
      </c>
      <c r="BNS882" s="8"/>
      <c r="BNT882" s="8"/>
      <c r="BNU882" s="8"/>
      <c r="BNV882" s="8"/>
    </row>
    <row r="883" spans="1734:1738" ht="13.2" x14ac:dyDescent="0.25">
      <c r="BNR883" s="10" t="s">
        <v>63</v>
      </c>
      <c r="BNS883" s="8"/>
      <c r="BNT883" s="8"/>
      <c r="BNU883" s="8"/>
      <c r="BNV883" s="8"/>
    </row>
    <row r="884" spans="1734:1738" x14ac:dyDescent="0.2">
      <c r="BNR884" s="8"/>
      <c r="BNS884" s="8"/>
      <c r="BNT884" s="8"/>
      <c r="BNU884" s="8"/>
      <c r="BNV884" s="8"/>
    </row>
    <row r="885" spans="1734:1738" x14ac:dyDescent="0.2">
      <c r="BNR885" s="8"/>
      <c r="BNS885" s="8"/>
      <c r="BNT885" s="8" t="s">
        <v>62</v>
      </c>
      <c r="BNU885" s="8"/>
      <c r="BNV885" s="8"/>
    </row>
    <row r="886" spans="1734:1738" ht="66" x14ac:dyDescent="0.2">
      <c r="BNR886" s="8"/>
      <c r="BNS886" s="8"/>
      <c r="BNT886" s="16" t="s">
        <v>61</v>
      </c>
      <c r="BNU886" s="8"/>
      <c r="BNV886" s="8"/>
    </row>
    <row r="887" spans="1734:1738" ht="13.2" x14ac:dyDescent="0.2">
      <c r="BNR887" s="8"/>
      <c r="BNS887" s="8"/>
      <c r="BNT887" s="15" t="s">
        <v>60</v>
      </c>
      <c r="BNU887" s="8"/>
      <c r="BNV887" s="8"/>
    </row>
    <row r="888" spans="1734:1738" ht="13.2" x14ac:dyDescent="0.2">
      <c r="BNR888" s="8"/>
      <c r="BNS888" s="8"/>
      <c r="BNT888" s="15" t="s">
        <v>59</v>
      </c>
      <c r="BNU888" s="8"/>
      <c r="BNV888" s="8"/>
    </row>
    <row r="889" spans="1734:1738" ht="13.2" x14ac:dyDescent="0.2">
      <c r="BNR889" s="8"/>
      <c r="BNS889" s="8"/>
      <c r="BNT889" s="15" t="s">
        <v>58</v>
      </c>
      <c r="BNU889" s="8"/>
      <c r="BNV889" s="8"/>
    </row>
    <row r="890" spans="1734:1738" ht="13.2" x14ac:dyDescent="0.2">
      <c r="BNR890" s="8"/>
      <c r="BNS890" s="8"/>
      <c r="BNT890" s="15" t="s">
        <v>57</v>
      </c>
      <c r="BNU890" s="8"/>
      <c r="BNV890" s="8"/>
    </row>
    <row r="891" spans="1734:1738" ht="66" x14ac:dyDescent="0.2">
      <c r="BNR891" s="8"/>
      <c r="BNS891" s="8"/>
      <c r="BNT891" s="16" t="s">
        <v>56</v>
      </c>
      <c r="BNU891" s="8"/>
      <c r="BNV891" s="8"/>
    </row>
    <row r="892" spans="1734:1738" ht="13.2" x14ac:dyDescent="0.2">
      <c r="BNR892" s="8"/>
      <c r="BNS892" s="8"/>
      <c r="BNT892" s="15" t="s">
        <v>55</v>
      </c>
      <c r="BNU892" s="8"/>
      <c r="BNV892" s="8"/>
    </row>
    <row r="893" spans="1734:1738" ht="13.2" x14ac:dyDescent="0.2">
      <c r="BNR893" s="8"/>
      <c r="BNS893" s="8"/>
      <c r="BNT893" s="16" t="s">
        <v>0</v>
      </c>
      <c r="BNU893" s="8"/>
      <c r="BNV893" s="8"/>
    </row>
    <row r="894" spans="1734:1738" ht="13.2" x14ac:dyDescent="0.2">
      <c r="BNR894" s="8"/>
      <c r="BNS894" s="8"/>
      <c r="BNT894" s="15" t="s">
        <v>7</v>
      </c>
      <c r="BNU894" s="8"/>
      <c r="BNV894" s="8"/>
    </row>
    <row r="895" spans="1734:1738" ht="13.2" x14ac:dyDescent="0.2">
      <c r="BNR895" s="8"/>
      <c r="BNS895" s="8"/>
      <c r="BNT895" s="15"/>
      <c r="BNU895" s="8"/>
      <c r="BNV895" s="8"/>
    </row>
    <row r="896" spans="1734:1738" ht="13.2" x14ac:dyDescent="0.25">
      <c r="BNR896" s="8"/>
      <c r="BNS896" s="8"/>
      <c r="BNT896" s="8"/>
      <c r="BNU896" s="8"/>
      <c r="BNV896" s="10" t="s">
        <v>54</v>
      </c>
    </row>
    <row r="897" spans="1738:1742" ht="13.2" x14ac:dyDescent="0.25">
      <c r="BNV897" s="10" t="s">
        <v>53</v>
      </c>
      <c r="BNW897" s="10"/>
      <c r="BNX897" s="10"/>
      <c r="BNY897" s="10"/>
      <c r="BNZ897" s="10"/>
    </row>
    <row r="898" spans="1738:1742" ht="13.2" x14ac:dyDescent="0.25">
      <c r="BNV898" s="10"/>
      <c r="BNW898" s="10"/>
      <c r="BNX898" s="10"/>
      <c r="BNY898" s="10"/>
      <c r="BNZ898" s="10"/>
    </row>
    <row r="899" spans="1738:1742" ht="13.2" x14ac:dyDescent="0.25">
      <c r="BNV899" s="10"/>
      <c r="BNW899" s="10" t="s">
        <v>52</v>
      </c>
      <c r="BNX899" s="10"/>
      <c r="BNY899" s="10"/>
      <c r="BNZ899" s="10"/>
    </row>
    <row r="900" spans="1738:1742" ht="13.2" x14ac:dyDescent="0.25">
      <c r="BNV900" s="10"/>
      <c r="BNW900" s="10" t="s">
        <v>51</v>
      </c>
      <c r="BNX900" s="10"/>
      <c r="BNY900" s="10"/>
      <c r="BNZ900" s="10"/>
    </row>
    <row r="901" spans="1738:1742" ht="13.2" x14ac:dyDescent="0.25">
      <c r="BNV901" s="10"/>
      <c r="BNW901" s="10"/>
      <c r="BNX901" s="10"/>
      <c r="BNY901" s="10"/>
      <c r="BNZ901" s="10"/>
    </row>
    <row r="902" spans="1738:1742" ht="13.2" x14ac:dyDescent="0.25">
      <c r="BNV902" s="10"/>
      <c r="BNW902" s="10"/>
      <c r="BNX902" s="10"/>
      <c r="BNY902" s="10"/>
      <c r="BNZ902" s="10"/>
    </row>
    <row r="903" spans="1738:1742" ht="13.2" x14ac:dyDescent="0.25">
      <c r="BNV903" s="10"/>
      <c r="BNW903" s="10"/>
      <c r="BNX903" s="10"/>
      <c r="BNY903" s="10"/>
      <c r="BNZ903" s="10"/>
    </row>
    <row r="904" spans="1738:1742" ht="13.2" x14ac:dyDescent="0.25">
      <c r="BNV904" s="10"/>
      <c r="BNW904" s="10"/>
      <c r="BNX904" s="10"/>
      <c r="BNY904" s="10"/>
      <c r="BNZ904" s="10"/>
    </row>
    <row r="905" spans="1738:1742" ht="13.2" x14ac:dyDescent="0.25">
      <c r="BNV905" s="10"/>
      <c r="BNW905" s="10"/>
      <c r="BNX905" s="10"/>
      <c r="BNY905" s="10"/>
      <c r="BNZ905" s="10"/>
    </row>
    <row r="906" spans="1738:1742" ht="13.2" x14ac:dyDescent="0.25">
      <c r="BNV906" s="10"/>
      <c r="BNW906" s="10"/>
      <c r="BNX906" s="10"/>
      <c r="BNY906" s="10" t="s">
        <v>50</v>
      </c>
      <c r="BNZ906" s="10"/>
    </row>
    <row r="907" spans="1738:1742" ht="13.2" x14ac:dyDescent="0.25">
      <c r="BNV907" s="10"/>
      <c r="BNW907" s="10"/>
      <c r="BNX907" s="10"/>
      <c r="BNY907" s="10" t="s">
        <v>49</v>
      </c>
      <c r="BNZ907" s="10"/>
    </row>
    <row r="908" spans="1738:1742" ht="13.2" x14ac:dyDescent="0.25">
      <c r="BNV908" s="10"/>
      <c r="BNW908" s="10"/>
      <c r="BNX908" s="10"/>
      <c r="BNY908" s="10" t="s">
        <v>48</v>
      </c>
      <c r="BNZ908" s="10"/>
    </row>
    <row r="909" spans="1738:1742" ht="13.2" x14ac:dyDescent="0.25">
      <c r="BNV909" s="10"/>
      <c r="BNW909" s="10"/>
      <c r="BNX909" s="10"/>
      <c r="BNY909" s="10"/>
      <c r="BNZ909" s="10"/>
    </row>
    <row r="910" spans="1738:1742" ht="13.2" x14ac:dyDescent="0.25">
      <c r="BNV910" s="10"/>
      <c r="BNW910" s="10"/>
      <c r="BNX910" s="10"/>
      <c r="BNY910" s="10"/>
      <c r="BNZ910" s="10"/>
    </row>
    <row r="911" spans="1738:1742" ht="13.2" x14ac:dyDescent="0.25">
      <c r="BNV911" s="10"/>
      <c r="BNW911" s="10"/>
      <c r="BNX911" s="10"/>
      <c r="BNY911" s="10"/>
      <c r="BNZ911" s="10"/>
    </row>
    <row r="912" spans="1738:1742" ht="13.2" x14ac:dyDescent="0.25">
      <c r="BNV912" s="10"/>
      <c r="BNW912" s="10"/>
      <c r="BNX912" s="10"/>
      <c r="BNY912" s="10"/>
      <c r="BNZ912" s="10" t="s">
        <v>47</v>
      </c>
    </row>
    <row r="913" spans="1742:1746" ht="13.2" x14ac:dyDescent="0.25">
      <c r="BNZ913" s="10" t="s">
        <v>46</v>
      </c>
      <c r="BOA913" s="10"/>
      <c r="BOB913" s="10"/>
      <c r="BOC913" s="10"/>
      <c r="BOD913" s="10"/>
    </row>
    <row r="914" spans="1742:1746" ht="13.2" x14ac:dyDescent="0.25">
      <c r="BNZ914" s="10" t="s">
        <v>45</v>
      </c>
      <c r="BOA914" s="10"/>
      <c r="BOB914" s="10"/>
      <c r="BOC914" s="10"/>
      <c r="BOD914" s="10"/>
    </row>
    <row r="915" spans="1742:1746" ht="13.2" x14ac:dyDescent="0.25">
      <c r="BNZ915" s="10"/>
      <c r="BOA915" s="10"/>
      <c r="BOB915" s="10"/>
      <c r="BOC915" s="10"/>
      <c r="BOD915" s="10"/>
    </row>
    <row r="916" spans="1742:1746" ht="13.2" x14ac:dyDescent="0.25">
      <c r="BNZ916" s="10"/>
      <c r="BOA916" s="10"/>
      <c r="BOB916" s="10"/>
      <c r="BOC916" s="10"/>
      <c r="BOD916" s="10"/>
    </row>
    <row r="917" spans="1742:1746" ht="13.2" x14ac:dyDescent="0.25">
      <c r="BNZ917" s="10"/>
      <c r="BOA917" s="10"/>
      <c r="BOB917" s="10"/>
      <c r="BOC917" s="10"/>
      <c r="BOD917" s="10"/>
    </row>
    <row r="918" spans="1742:1746" ht="13.2" x14ac:dyDescent="0.25">
      <c r="BNZ918" s="10"/>
      <c r="BOA918" s="10"/>
      <c r="BOB918" s="10" t="s">
        <v>44</v>
      </c>
      <c r="BOC918" s="10"/>
      <c r="BOD918" s="10"/>
    </row>
    <row r="919" spans="1742:1746" ht="13.2" x14ac:dyDescent="0.25">
      <c r="BNZ919" s="10"/>
      <c r="BOA919" s="10"/>
      <c r="BOB919" s="10" t="s">
        <v>43</v>
      </c>
      <c r="BOC919" s="10"/>
      <c r="BOD919" s="10"/>
    </row>
    <row r="920" spans="1742:1746" ht="13.2" x14ac:dyDescent="0.25">
      <c r="BNZ920" s="10"/>
      <c r="BOA920" s="10"/>
      <c r="BOB920" s="10" t="s">
        <v>42</v>
      </c>
      <c r="BOC920" s="10"/>
      <c r="BOD920" s="10"/>
    </row>
    <row r="921" spans="1742:1746" ht="13.2" x14ac:dyDescent="0.25">
      <c r="BNZ921" s="10"/>
      <c r="BOA921" s="10"/>
      <c r="BOB921" s="10"/>
      <c r="BOC921" s="10"/>
      <c r="BOD921" s="10"/>
    </row>
    <row r="922" spans="1742:1746" ht="13.2" x14ac:dyDescent="0.25">
      <c r="BNZ922" s="10"/>
      <c r="BOA922" s="10"/>
      <c r="BOB922" s="10"/>
      <c r="BOC922" s="10" t="s">
        <v>41</v>
      </c>
      <c r="BOD922" s="10"/>
    </row>
    <row r="923" spans="1742:1746" ht="13.2" x14ac:dyDescent="0.25">
      <c r="BNZ923" s="10"/>
      <c r="BOA923" s="10"/>
      <c r="BOB923" s="10"/>
      <c r="BOC923" s="10" t="s">
        <v>40</v>
      </c>
      <c r="BOD923" s="10"/>
    </row>
    <row r="924" spans="1742:1746" ht="13.2" x14ac:dyDescent="0.25">
      <c r="BNZ924" s="10"/>
      <c r="BOA924" s="10"/>
      <c r="BOB924" s="10"/>
      <c r="BOC924" s="10" t="s">
        <v>39</v>
      </c>
      <c r="BOD924" s="10"/>
    </row>
    <row r="925" spans="1742:1746" ht="13.2" x14ac:dyDescent="0.25">
      <c r="BNZ925" s="10"/>
      <c r="BOA925" s="10"/>
      <c r="BOB925" s="10"/>
      <c r="BOC925" s="10"/>
      <c r="BOD925" s="10"/>
    </row>
    <row r="926" spans="1742:1746" ht="13.2" x14ac:dyDescent="0.25">
      <c r="BNZ926" s="10"/>
      <c r="BOA926" s="10"/>
      <c r="BOB926" s="10"/>
      <c r="BOC926" s="10"/>
      <c r="BOD926" s="10" t="s">
        <v>38</v>
      </c>
    </row>
    <row r="927" spans="1742:1746" ht="13.2" x14ac:dyDescent="0.25">
      <c r="BNZ927" s="10"/>
      <c r="BOA927" s="10"/>
      <c r="BOB927" s="10"/>
      <c r="BOC927" s="10"/>
      <c r="BOD927" s="10" t="s">
        <v>37</v>
      </c>
    </row>
    <row r="928" spans="1742:1746" ht="13.2" x14ac:dyDescent="0.25">
      <c r="BNZ928" s="10"/>
      <c r="BOA928" s="10"/>
      <c r="BOB928" s="10"/>
      <c r="BOC928" s="10"/>
      <c r="BOD928" s="10" t="s">
        <v>36</v>
      </c>
    </row>
    <row r="930" spans="1747:1759" ht="13.2" x14ac:dyDescent="0.2">
      <c r="BOE930" s="11" t="s">
        <v>35</v>
      </c>
      <c r="BOF930" s="8"/>
      <c r="BOG930" s="8"/>
      <c r="BOH930" s="8"/>
      <c r="BOI930" s="8"/>
      <c r="BOJ930" s="8"/>
      <c r="BOK930" s="8"/>
      <c r="BOL930" s="8"/>
      <c r="BOM930" s="8"/>
      <c r="BON930" s="8"/>
      <c r="BOO930" s="8"/>
      <c r="BOP930" s="8"/>
      <c r="BOQ930" s="8"/>
    </row>
    <row r="931" spans="1747:1759" ht="13.2" x14ac:dyDescent="0.2">
      <c r="BOE931" s="11" t="s">
        <v>34</v>
      </c>
      <c r="BOF931" s="8"/>
      <c r="BOG931" s="8"/>
      <c r="BOH931" s="8"/>
      <c r="BOI931" s="8"/>
      <c r="BOJ931" s="8"/>
      <c r="BOK931" s="8"/>
      <c r="BOL931" s="8"/>
      <c r="BOM931" s="8"/>
      <c r="BON931" s="8"/>
      <c r="BOO931" s="8"/>
      <c r="BOP931" s="8"/>
      <c r="BOQ931" s="8"/>
    </row>
    <row r="932" spans="1747:1759" ht="13.2" x14ac:dyDescent="0.2">
      <c r="BOE932" s="11"/>
      <c r="BOF932" s="8"/>
      <c r="BOG932" s="8"/>
      <c r="BOH932" s="8"/>
      <c r="BOI932" s="8"/>
      <c r="BOJ932" s="8"/>
      <c r="BOK932" s="8"/>
      <c r="BOL932" s="8"/>
      <c r="BOM932" s="8"/>
      <c r="BON932" s="8"/>
      <c r="BOO932" s="8"/>
      <c r="BOP932" s="8"/>
      <c r="BOQ932" s="8"/>
    </row>
    <row r="933" spans="1747:1759" x14ac:dyDescent="0.2">
      <c r="BOE933" s="8"/>
      <c r="BOF933" s="8"/>
      <c r="BOG933" s="8"/>
      <c r="BOH933" s="8"/>
      <c r="BOI933" s="8"/>
      <c r="BOJ933" s="8"/>
      <c r="BOK933" s="8"/>
      <c r="BOL933" s="8"/>
      <c r="BOM933" s="8"/>
      <c r="BON933" s="8"/>
      <c r="BOO933" s="8"/>
      <c r="BOP933" s="8"/>
      <c r="BOQ933" s="8"/>
    </row>
    <row r="934" spans="1747:1759" x14ac:dyDescent="0.2">
      <c r="BOE934" s="8"/>
      <c r="BOF934" s="8"/>
      <c r="BOG934" s="8"/>
      <c r="BOH934" s="8"/>
      <c r="BOI934" s="8"/>
      <c r="BOJ934" s="8"/>
      <c r="BOK934" s="8"/>
      <c r="BOL934" s="8"/>
      <c r="BOM934" s="8"/>
      <c r="BON934" s="8"/>
      <c r="BOO934" s="8"/>
      <c r="BOP934" s="8"/>
      <c r="BOQ934" s="8"/>
    </row>
    <row r="935" spans="1747:1759" ht="13.2" x14ac:dyDescent="0.25">
      <c r="BOE935" s="8"/>
      <c r="BOF935" s="8"/>
      <c r="BOG935" s="10"/>
      <c r="BOH935" s="10"/>
      <c r="BOI935" s="10"/>
      <c r="BOJ935" s="10"/>
      <c r="BOK935" s="10"/>
      <c r="BOL935" s="10"/>
      <c r="BOM935" s="10"/>
      <c r="BON935" s="10"/>
      <c r="BOO935" s="470" t="s">
        <v>33</v>
      </c>
      <c r="BOP935" s="470"/>
      <c r="BOQ935" s="470"/>
    </row>
    <row r="936" spans="1747:1759" ht="13.2" x14ac:dyDescent="0.25">
      <c r="BOE936" s="8"/>
      <c r="BOF936" s="8"/>
      <c r="BOG936" s="10"/>
      <c r="BOH936" s="10"/>
      <c r="BOI936" s="10"/>
      <c r="BOJ936" s="10"/>
      <c r="BOK936" s="10"/>
      <c r="BOL936" s="10"/>
      <c r="BOM936" s="9">
        <v>1</v>
      </c>
      <c r="BON936" s="9">
        <v>2</v>
      </c>
      <c r="BOO936" s="9">
        <v>3</v>
      </c>
      <c r="BOP936" s="13">
        <v>4</v>
      </c>
      <c r="BOQ936" s="13">
        <v>5</v>
      </c>
    </row>
    <row r="937" spans="1747:1759" ht="13.2" x14ac:dyDescent="0.25">
      <c r="BOE937" s="8"/>
      <c r="BOF937" s="8"/>
      <c r="BOG937" s="10"/>
      <c r="BOH937" s="10"/>
      <c r="BOI937" s="10"/>
      <c r="BOJ937" s="10"/>
      <c r="BOK937" s="10"/>
      <c r="BOL937" s="10"/>
      <c r="BOM937" s="11" t="s">
        <v>32</v>
      </c>
      <c r="BON937" s="11" t="s">
        <v>31</v>
      </c>
      <c r="BOO937" s="11" t="s">
        <v>30</v>
      </c>
      <c r="BOP937" s="11" t="s">
        <v>29</v>
      </c>
      <c r="BOQ937" s="11" t="s">
        <v>28</v>
      </c>
    </row>
    <row r="938" spans="1747:1759" ht="13.2" x14ac:dyDescent="0.25">
      <c r="BOE938" s="8"/>
      <c r="BOF938" s="8"/>
      <c r="BOG938" s="10"/>
      <c r="BOH938" s="10"/>
      <c r="BOI938" s="10"/>
      <c r="BOJ938" s="10"/>
      <c r="BOK938" s="10"/>
      <c r="BOL938" s="10"/>
      <c r="BOM938" s="199">
        <v>0.2</v>
      </c>
      <c r="BON938" s="199">
        <v>0.4</v>
      </c>
      <c r="BOO938" s="199">
        <v>0.6</v>
      </c>
      <c r="BOP938" s="199">
        <v>0.8</v>
      </c>
      <c r="BOQ938" s="199">
        <v>1</v>
      </c>
    </row>
    <row r="939" spans="1747:1759" ht="13.2" x14ac:dyDescent="0.25">
      <c r="BOE939" s="8"/>
      <c r="BOF939" s="8"/>
      <c r="BOG939" s="10"/>
      <c r="BOH939" s="10"/>
      <c r="BOI939" s="10"/>
      <c r="BOJ939" s="10"/>
      <c r="BOK939" s="10"/>
      <c r="BOL939" s="10"/>
      <c r="BOM939" s="9"/>
      <c r="BON939" s="9"/>
      <c r="BOO939" s="9"/>
      <c r="BOP939" s="13"/>
      <c r="BOQ939" s="13"/>
    </row>
    <row r="940" spans="1747:1759" ht="13.2" x14ac:dyDescent="0.25">
      <c r="BOE940" s="8"/>
      <c r="BOF940" s="8"/>
      <c r="BOG940" s="464" t="s">
        <v>27</v>
      </c>
      <c r="BOH940" s="12">
        <v>5</v>
      </c>
      <c r="BOI940" s="11" t="s">
        <v>26</v>
      </c>
      <c r="BOJ940" s="199">
        <v>1</v>
      </c>
      <c r="BOK940" s="10" t="s">
        <v>25</v>
      </c>
      <c r="BOL940" s="200">
        <v>1</v>
      </c>
      <c r="BOM940" s="9" t="s">
        <v>14</v>
      </c>
      <c r="BON940" s="9" t="s">
        <v>14</v>
      </c>
      <c r="BOO940" s="9" t="s">
        <v>14</v>
      </c>
      <c r="BOP940" s="9" t="s">
        <v>14</v>
      </c>
      <c r="BOQ940" s="9" t="s">
        <v>13</v>
      </c>
    </row>
    <row r="941" spans="1747:1759" ht="13.2" x14ac:dyDescent="0.25">
      <c r="BOE941" s="8"/>
      <c r="BOF941" s="8"/>
      <c r="BOG941" s="464"/>
      <c r="BOH941" s="12">
        <v>4</v>
      </c>
      <c r="BOI941" s="11" t="s">
        <v>24</v>
      </c>
      <c r="BOJ941" s="199">
        <v>0.8</v>
      </c>
      <c r="BOK941" s="10" t="s">
        <v>23</v>
      </c>
      <c r="BOL941" s="200">
        <v>0.8</v>
      </c>
      <c r="BOM941" s="9" t="s">
        <v>15</v>
      </c>
      <c r="BON941" s="9" t="s">
        <v>15</v>
      </c>
      <c r="BOO941" s="9" t="s">
        <v>14</v>
      </c>
      <c r="BOP941" s="9" t="s">
        <v>14</v>
      </c>
      <c r="BOQ941" s="9" t="s">
        <v>13</v>
      </c>
    </row>
    <row r="942" spans="1747:1759" ht="13.2" x14ac:dyDescent="0.25">
      <c r="BOE942" s="8"/>
      <c r="BOF942" s="8"/>
      <c r="BOG942" s="464"/>
      <c r="BOH942" s="12">
        <v>3</v>
      </c>
      <c r="BOI942" s="11" t="s">
        <v>22</v>
      </c>
      <c r="BOJ942" s="199">
        <v>0.6</v>
      </c>
      <c r="BOK942" s="10" t="s">
        <v>21</v>
      </c>
      <c r="BOL942" s="200">
        <v>0.6</v>
      </c>
      <c r="BOM942" s="9" t="s">
        <v>15</v>
      </c>
      <c r="BON942" s="9" t="s">
        <v>15</v>
      </c>
      <c r="BOO942" s="9" t="s">
        <v>15</v>
      </c>
      <c r="BOP942" s="9" t="s">
        <v>14</v>
      </c>
      <c r="BOQ942" s="9" t="s">
        <v>13</v>
      </c>
    </row>
    <row r="943" spans="1747:1759" ht="13.2" x14ac:dyDescent="0.25">
      <c r="BOE943" s="8"/>
      <c r="BOF943" s="8"/>
      <c r="BOG943" s="464"/>
      <c r="BOH943" s="12">
        <v>2</v>
      </c>
      <c r="BOI943" s="11" t="s">
        <v>20</v>
      </c>
      <c r="BOJ943" s="199">
        <v>0.4</v>
      </c>
      <c r="BOK943" s="10" t="s">
        <v>19</v>
      </c>
      <c r="BOL943" s="200">
        <v>0.4</v>
      </c>
      <c r="BOM943" s="9" t="s">
        <v>16</v>
      </c>
      <c r="BON943" s="9" t="s">
        <v>15</v>
      </c>
      <c r="BOO943" s="9" t="s">
        <v>15</v>
      </c>
      <c r="BOP943" s="9" t="s">
        <v>14</v>
      </c>
      <c r="BOQ943" s="9" t="s">
        <v>13</v>
      </c>
    </row>
    <row r="944" spans="1747:1759" ht="13.2" x14ac:dyDescent="0.25">
      <c r="BOE944" s="8"/>
      <c r="BOF944" s="8"/>
      <c r="BOG944" s="464"/>
      <c r="BOH944" s="12">
        <v>1</v>
      </c>
      <c r="BOI944" s="11" t="s">
        <v>18</v>
      </c>
      <c r="BOJ944" s="199">
        <v>0.2</v>
      </c>
      <c r="BOK944" s="10" t="s">
        <v>17</v>
      </c>
      <c r="BOL944" s="200">
        <v>0.2</v>
      </c>
      <c r="BOM944" s="9" t="s">
        <v>16</v>
      </c>
      <c r="BON944" s="9" t="s">
        <v>16</v>
      </c>
      <c r="BOO944" s="9" t="s">
        <v>15</v>
      </c>
      <c r="BOP944" s="9" t="s">
        <v>14</v>
      </c>
      <c r="BOQ944" s="9" t="s">
        <v>13</v>
      </c>
    </row>
    <row r="947" spans="1761:1763" x14ac:dyDescent="0.2">
      <c r="BOS947" s="8" t="s">
        <v>12</v>
      </c>
    </row>
    <row r="948" spans="1761:1763" x14ac:dyDescent="0.2">
      <c r="BOS948" s="8" t="s">
        <v>11</v>
      </c>
    </row>
    <row r="949" spans="1761:1763" x14ac:dyDescent="0.2">
      <c r="BOS949" s="8" t="s">
        <v>10</v>
      </c>
    </row>
    <row r="950" spans="1761:1763" x14ac:dyDescent="0.2">
      <c r="BOS950" s="8" t="s">
        <v>9</v>
      </c>
    </row>
    <row r="951" spans="1761:1763" x14ac:dyDescent="0.2">
      <c r="BOS951" s="8" t="s">
        <v>8</v>
      </c>
    </row>
    <row r="952" spans="1761:1763" x14ac:dyDescent="0.2">
      <c r="BOS952" s="8" t="s">
        <v>7</v>
      </c>
    </row>
    <row r="955" spans="1761:1763" x14ac:dyDescent="0.2">
      <c r="BOU955" s="7" t="s">
        <v>6</v>
      </c>
    </row>
    <row r="956" spans="1761:1763" x14ac:dyDescent="0.2">
      <c r="BOU956" s="6" t="s">
        <v>5</v>
      </c>
    </row>
    <row r="957" spans="1761:1763" ht="20.399999999999999" x14ac:dyDescent="0.2">
      <c r="BOU957" s="6" t="s">
        <v>4</v>
      </c>
    </row>
    <row r="958" spans="1761:1763" x14ac:dyDescent="0.2">
      <c r="BOU958" s="6" t="s">
        <v>3</v>
      </c>
    </row>
    <row r="959" spans="1761:1763" x14ac:dyDescent="0.2">
      <c r="BOU959" s="6" t="s">
        <v>2</v>
      </c>
    </row>
    <row r="960" spans="1761:1763" x14ac:dyDescent="0.2">
      <c r="BOU960" s="6" t="s">
        <v>1</v>
      </c>
    </row>
    <row r="961" spans="1763:1763" x14ac:dyDescent="0.2">
      <c r="BOU961" s="1" t="s">
        <v>0</v>
      </c>
    </row>
  </sheetData>
  <mergeCells count="20">
    <mergeCell ref="B1:I1"/>
    <mergeCell ref="J1:K4"/>
    <mergeCell ref="B2:I2"/>
    <mergeCell ref="C3:H3"/>
    <mergeCell ref="C4:H4"/>
    <mergeCell ref="E5:G5"/>
    <mergeCell ref="I5:N5"/>
    <mergeCell ref="BOO935:BOQ935"/>
    <mergeCell ref="O5:P5"/>
    <mergeCell ref="Q5:R5"/>
    <mergeCell ref="U5:V5"/>
    <mergeCell ref="W5:X5"/>
    <mergeCell ref="B7:H7"/>
    <mergeCell ref="J7:AB7"/>
    <mergeCell ref="BOG940:BOG944"/>
    <mergeCell ref="AC7:AH7"/>
    <mergeCell ref="AI7:AL7"/>
    <mergeCell ref="BLW685:BLY685"/>
    <mergeCell ref="BLQ689:BLQ693"/>
    <mergeCell ref="BMX799:BMZ799"/>
  </mergeCells>
  <conditionalFormatting sqref="AG9:AG100">
    <cfRule type="containsText" dxfId="1034" priority="83" operator="containsText" text="EXTREMO">
      <formula>NOT(ISERROR(SEARCH("EXTREMO",AG9)))</formula>
    </cfRule>
    <cfRule type="containsText" dxfId="1033" priority="82" operator="containsText" text="ALTO">
      <formula>NOT(ISERROR(SEARCH("ALTO",AG9)))</formula>
    </cfRule>
    <cfRule type="containsText" dxfId="1032" priority="81" operator="containsText" text="MODERADO">
      <formula>NOT(ISERROR(SEARCH("MODERADO",AG9)))</formula>
    </cfRule>
    <cfRule type="containsText" dxfId="1031" priority="80" operator="containsText" text="BAJO">
      <formula>NOT(ISERROR(SEARCH("BAJO",AG9)))</formula>
    </cfRule>
  </conditionalFormatting>
  <conditionalFormatting sqref="CP9:CP100">
    <cfRule type="containsText" dxfId="1030" priority="79" operator="containsText" text="EXTREMO">
      <formula>NOT(ISERROR(SEARCH("EXTREMO",CP9)))</formula>
    </cfRule>
    <cfRule type="containsText" dxfId="1029" priority="78" operator="containsText" text="ALTO">
      <formula>NOT(ISERROR(SEARCH("ALTO",CP9)))</formula>
    </cfRule>
    <cfRule type="containsText" dxfId="1028" priority="77" operator="containsText" text="MODERADO">
      <formula>NOT(ISERROR(SEARCH("MODERADO",CP9)))</formula>
    </cfRule>
  </conditionalFormatting>
  <conditionalFormatting sqref="DB9:DC9">
    <cfRule type="containsText" dxfId="1027" priority="74" operator="containsText" text="MODERADO">
      <formula>NOT(ISERROR(SEARCH("MODERADO",DB9)))</formula>
    </cfRule>
    <cfRule type="containsText" dxfId="1026" priority="76" operator="containsText" text="EXTREMO">
      <formula>NOT(ISERROR(SEARCH("EXTREMO",DB9)))</formula>
    </cfRule>
    <cfRule type="containsText" dxfId="1025" priority="75" operator="containsText" text="ALTO">
      <formula>NOT(ISERROR(SEARCH("ALTO",DB9)))</formula>
    </cfRule>
  </conditionalFormatting>
  <conditionalFormatting sqref="DB10:DC100">
    <cfRule type="containsText" dxfId="1024" priority="21" operator="containsText" text="EXTREMO">
      <formula>NOT(ISERROR(SEARCH("EXTREMO",DB10)))</formula>
    </cfRule>
    <cfRule type="containsText" dxfId="1023" priority="19" operator="containsText" text="MODERADO">
      <formula>NOT(ISERROR(SEARCH("MODERADO",DB10)))</formula>
    </cfRule>
    <cfRule type="containsText" dxfId="1022" priority="20" operator="containsText" text="ALTO">
      <formula>NOT(ISERROR(SEARCH("ALTO",DB10)))</formula>
    </cfRule>
  </conditionalFormatting>
  <conditionalFormatting sqref="DJ9:DK100">
    <cfRule type="containsText" dxfId="1021" priority="34" operator="containsText" text="MODERADO">
      <formula>NOT(ISERROR(SEARCH("MODERADO",DJ9)))</formula>
    </cfRule>
    <cfRule type="containsText" dxfId="1020" priority="35" operator="containsText" text="ALTO">
      <formula>NOT(ISERROR(SEARCH("ALTO",DJ9)))</formula>
    </cfRule>
    <cfRule type="containsText" dxfId="1019" priority="36" operator="containsText" text="EXTREMO">
      <formula>NOT(ISERROR(SEARCH("EXTREMO",DJ9)))</formula>
    </cfRule>
  </conditionalFormatting>
  <conditionalFormatting sqref="DQ9:DR100">
    <cfRule type="containsText" dxfId="1018" priority="33" operator="containsText" text="EXTREMO">
      <formula>NOT(ISERROR(SEARCH("EXTREMO",DQ9)))</formula>
    </cfRule>
    <cfRule type="containsText" dxfId="1017" priority="31" operator="containsText" text="MODERADO">
      <formula>NOT(ISERROR(SEARCH("MODERADO",DQ9)))</formula>
    </cfRule>
    <cfRule type="containsText" dxfId="1016" priority="32" operator="containsText" text="ALTO">
      <formula>NOT(ISERROR(SEARCH("ALTO",DQ9)))</formula>
    </cfRule>
  </conditionalFormatting>
  <conditionalFormatting sqref="DX9:DY100">
    <cfRule type="containsText" dxfId="1015" priority="28" operator="containsText" text="MODERADO">
      <formula>NOT(ISERROR(SEARCH("MODERADO",DX9)))</formula>
    </cfRule>
    <cfRule type="containsText" dxfId="1014" priority="29" operator="containsText" text="ALTO">
      <formula>NOT(ISERROR(SEARCH("ALTO",DX9)))</formula>
    </cfRule>
    <cfRule type="containsText" dxfId="1013" priority="30" operator="containsText" text="EXTREMO">
      <formula>NOT(ISERROR(SEARCH("EXTREMO",DX9)))</formula>
    </cfRule>
  </conditionalFormatting>
  <conditionalFormatting sqref="EE9:EF100">
    <cfRule type="containsText" dxfId="1012" priority="25" operator="containsText" text="MODERADO">
      <formula>NOT(ISERROR(SEARCH("MODERADO",EE9)))</formula>
    </cfRule>
    <cfRule type="containsText" dxfId="1011" priority="26" operator="containsText" text="ALTO">
      <formula>NOT(ISERROR(SEARCH("ALTO",EE9)))</formula>
    </cfRule>
    <cfRule type="containsText" dxfId="1010" priority="27" operator="containsText" text="EXTREMO">
      <formula>NOT(ISERROR(SEARCH("EXTREMO",EE9)))</formula>
    </cfRule>
  </conditionalFormatting>
  <conditionalFormatting sqref="EL9:EM100">
    <cfRule type="containsText" dxfId="1009" priority="22" operator="containsText" text="MODERADO">
      <formula>NOT(ISERROR(SEARCH("MODERADO",EL9)))</formula>
    </cfRule>
    <cfRule type="containsText" dxfId="1008" priority="23" operator="containsText" text="ALTO">
      <formula>NOT(ISERROR(SEARCH("ALTO",EL9)))</formula>
    </cfRule>
    <cfRule type="containsText" dxfId="1007" priority="24" operator="containsText" text="EXTREMO">
      <formula>NOT(ISERROR(SEARCH("EXTREMO",EL9)))</formula>
    </cfRule>
  </conditionalFormatting>
  <conditionalFormatting sqref="ER9:EU100 EY9:FB100 FF9:FI100 FM9:FP100 FT9:FW100 GA9:GD100 DI9:DL100 DP9:DS100 DW9:DZ100 ED9:EG100 EK9:EN100 DB9:DD100 CL9:CP100 DF9:DF100 DN9:DN100 DU9:DU100 EB9:EB100 EI9:EI100 EP9:EP100 EW9:EW100 FD9:FD100 FK9:FK100 FR9:FR100 FY9:FY100 GF9:GF100 GH9:GI100">
    <cfRule type="containsText" dxfId="1006" priority="73" operator="containsText" text="BAJO">
      <formula>NOT(ISERROR(SEARCH("BAJO",CL9)))</formula>
    </cfRule>
  </conditionalFormatting>
  <conditionalFormatting sqref="ES9:ET9">
    <cfRule type="containsText" dxfId="1005" priority="72" operator="containsText" text="EXTREMO">
      <formula>NOT(ISERROR(SEARCH("EXTREMO",ES9)))</formula>
    </cfRule>
    <cfRule type="containsText" dxfId="1004" priority="71" operator="containsText" text="ALTO">
      <formula>NOT(ISERROR(SEARCH("ALTO",ES9)))</formula>
    </cfRule>
    <cfRule type="containsText" dxfId="1003" priority="70" operator="containsText" text="MODERADO">
      <formula>NOT(ISERROR(SEARCH("MODERADO",ES9)))</formula>
    </cfRule>
  </conditionalFormatting>
  <conditionalFormatting sqref="ES9:ET100">
    <cfRule type="containsText" dxfId="1002" priority="52" operator="containsText" text="MODERADO">
      <formula>NOT(ISERROR(SEARCH("MODERADO",ES9)))</formula>
    </cfRule>
    <cfRule type="containsText" dxfId="1001" priority="53" operator="containsText" text="ALTO">
      <formula>NOT(ISERROR(SEARCH("ALTO",ES9)))</formula>
    </cfRule>
    <cfRule type="containsText" dxfId="1000" priority="54" operator="containsText" text="EXTREMO">
      <formula>NOT(ISERROR(SEARCH("EXTREMO",ES9)))</formula>
    </cfRule>
  </conditionalFormatting>
  <conditionalFormatting sqref="ES10:ET100">
    <cfRule type="containsText" dxfId="999" priority="16" operator="containsText" text="MODERADO">
      <formula>NOT(ISERROR(SEARCH("MODERADO",ES10)))</formula>
    </cfRule>
    <cfRule type="containsText" dxfId="998" priority="18" operator="containsText" text="EXTREMO">
      <formula>NOT(ISERROR(SEARCH("EXTREMO",ES10)))</formula>
    </cfRule>
    <cfRule type="containsText" dxfId="997" priority="17" operator="containsText" text="ALTO">
      <formula>NOT(ISERROR(SEARCH("ALTO",ES10)))</formula>
    </cfRule>
  </conditionalFormatting>
  <conditionalFormatting sqref="EZ9:FA9">
    <cfRule type="containsText" dxfId="996" priority="69" operator="containsText" text="EXTREMO">
      <formula>NOT(ISERROR(SEARCH("EXTREMO",EZ9)))</formula>
    </cfRule>
    <cfRule type="containsText" dxfId="995" priority="68" operator="containsText" text="ALTO">
      <formula>NOT(ISERROR(SEARCH("ALTO",EZ9)))</formula>
    </cfRule>
    <cfRule type="containsText" dxfId="994" priority="67" operator="containsText" text="MODERADO">
      <formula>NOT(ISERROR(SEARCH("MODERADO",EZ9)))</formula>
    </cfRule>
  </conditionalFormatting>
  <conditionalFormatting sqref="EZ9:FA100">
    <cfRule type="containsText" dxfId="993" priority="49" operator="containsText" text="MODERADO">
      <formula>NOT(ISERROR(SEARCH("MODERADO",EZ9)))</formula>
    </cfRule>
    <cfRule type="containsText" dxfId="992" priority="50" operator="containsText" text="ALTO">
      <formula>NOT(ISERROR(SEARCH("ALTO",EZ9)))</formula>
    </cfRule>
    <cfRule type="containsText" dxfId="991" priority="51" operator="containsText" text="EXTREMO">
      <formula>NOT(ISERROR(SEARCH("EXTREMO",EZ9)))</formula>
    </cfRule>
  </conditionalFormatting>
  <conditionalFormatting sqref="EZ10:FA100">
    <cfRule type="containsText" dxfId="990" priority="14" operator="containsText" text="ALTO">
      <formula>NOT(ISERROR(SEARCH("ALTO",EZ10)))</formula>
    </cfRule>
    <cfRule type="containsText" dxfId="989" priority="15" operator="containsText" text="EXTREMO">
      <formula>NOT(ISERROR(SEARCH("EXTREMO",EZ10)))</formula>
    </cfRule>
    <cfRule type="containsText" dxfId="988" priority="13" operator="containsText" text="MODERADO">
      <formula>NOT(ISERROR(SEARCH("MODERADO",EZ10)))</formula>
    </cfRule>
  </conditionalFormatting>
  <conditionalFormatting sqref="FG9:FH9">
    <cfRule type="containsText" dxfId="987" priority="66" operator="containsText" text="EXTREMO">
      <formula>NOT(ISERROR(SEARCH("EXTREMO",FG9)))</formula>
    </cfRule>
    <cfRule type="containsText" dxfId="986" priority="65" operator="containsText" text="ALTO">
      <formula>NOT(ISERROR(SEARCH("ALTO",FG9)))</formula>
    </cfRule>
    <cfRule type="containsText" dxfId="985" priority="64" operator="containsText" text="MODERADO">
      <formula>NOT(ISERROR(SEARCH("MODERADO",FG9)))</formula>
    </cfRule>
  </conditionalFormatting>
  <conditionalFormatting sqref="FG9:FH100">
    <cfRule type="containsText" dxfId="984" priority="48" operator="containsText" text="EXTREMO">
      <formula>NOT(ISERROR(SEARCH("EXTREMO",FG9)))</formula>
    </cfRule>
    <cfRule type="containsText" dxfId="983" priority="46" operator="containsText" text="MODERADO">
      <formula>NOT(ISERROR(SEARCH("MODERADO",FG9)))</formula>
    </cfRule>
    <cfRule type="containsText" dxfId="982" priority="47" operator="containsText" text="ALTO">
      <formula>NOT(ISERROR(SEARCH("ALTO",FG9)))</formula>
    </cfRule>
  </conditionalFormatting>
  <conditionalFormatting sqref="FG10:FH100">
    <cfRule type="containsText" dxfId="981" priority="11" operator="containsText" text="ALTO">
      <formula>NOT(ISERROR(SEARCH("ALTO",FG10)))</formula>
    </cfRule>
    <cfRule type="containsText" dxfId="980" priority="10" operator="containsText" text="MODERADO">
      <formula>NOT(ISERROR(SEARCH("MODERADO",FG10)))</formula>
    </cfRule>
    <cfRule type="containsText" dxfId="979" priority="12" operator="containsText" text="EXTREMO">
      <formula>NOT(ISERROR(SEARCH("EXTREMO",FG10)))</formula>
    </cfRule>
  </conditionalFormatting>
  <conditionalFormatting sqref="FN9:FO9">
    <cfRule type="containsText" dxfId="978" priority="63" operator="containsText" text="EXTREMO">
      <formula>NOT(ISERROR(SEARCH("EXTREMO",FN9)))</formula>
    </cfRule>
    <cfRule type="containsText" dxfId="977" priority="62" operator="containsText" text="ALTO">
      <formula>NOT(ISERROR(SEARCH("ALTO",FN9)))</formula>
    </cfRule>
    <cfRule type="containsText" dxfId="976" priority="61" operator="containsText" text="MODERADO">
      <formula>NOT(ISERROR(SEARCH("MODERADO",FN9)))</formula>
    </cfRule>
  </conditionalFormatting>
  <conditionalFormatting sqref="FN9:FO100">
    <cfRule type="containsText" dxfId="975" priority="44" operator="containsText" text="ALTO">
      <formula>NOT(ISERROR(SEARCH("ALTO",FN9)))</formula>
    </cfRule>
    <cfRule type="containsText" dxfId="974" priority="45" operator="containsText" text="EXTREMO">
      <formula>NOT(ISERROR(SEARCH("EXTREMO",FN9)))</formula>
    </cfRule>
    <cfRule type="containsText" dxfId="973" priority="43" operator="containsText" text="MODERADO">
      <formula>NOT(ISERROR(SEARCH("MODERADO",FN9)))</formula>
    </cfRule>
  </conditionalFormatting>
  <conditionalFormatting sqref="FN10:FO100">
    <cfRule type="containsText" dxfId="972" priority="9" operator="containsText" text="EXTREMO">
      <formula>NOT(ISERROR(SEARCH("EXTREMO",FN10)))</formula>
    </cfRule>
    <cfRule type="containsText" dxfId="971" priority="7" operator="containsText" text="MODERADO">
      <formula>NOT(ISERROR(SEARCH("MODERADO",FN10)))</formula>
    </cfRule>
    <cfRule type="containsText" dxfId="970" priority="8" operator="containsText" text="ALTO">
      <formula>NOT(ISERROR(SEARCH("ALTO",FN10)))</formula>
    </cfRule>
  </conditionalFormatting>
  <conditionalFormatting sqref="FU9:FV9">
    <cfRule type="containsText" dxfId="969" priority="60" operator="containsText" text="EXTREMO">
      <formula>NOT(ISERROR(SEARCH("EXTREMO",FU9)))</formula>
    </cfRule>
    <cfRule type="containsText" dxfId="968" priority="59" operator="containsText" text="ALTO">
      <formula>NOT(ISERROR(SEARCH("ALTO",FU9)))</formula>
    </cfRule>
    <cfRule type="containsText" dxfId="967" priority="58" operator="containsText" text="MODERADO">
      <formula>NOT(ISERROR(SEARCH("MODERADO",FU9)))</formula>
    </cfRule>
  </conditionalFormatting>
  <conditionalFormatting sqref="FU9:FV100">
    <cfRule type="containsText" dxfId="966" priority="41" operator="containsText" text="ALTO">
      <formula>NOT(ISERROR(SEARCH("ALTO",FU9)))</formula>
    </cfRule>
    <cfRule type="containsText" dxfId="965" priority="42" operator="containsText" text="EXTREMO">
      <formula>NOT(ISERROR(SEARCH("EXTREMO",FU9)))</formula>
    </cfRule>
    <cfRule type="containsText" dxfId="964" priority="40" operator="containsText" text="MODERADO">
      <formula>NOT(ISERROR(SEARCH("MODERADO",FU9)))</formula>
    </cfRule>
  </conditionalFormatting>
  <conditionalFormatting sqref="FU10:FV100">
    <cfRule type="containsText" dxfId="963" priority="6" operator="containsText" text="EXTREMO">
      <formula>NOT(ISERROR(SEARCH("EXTREMO",FU10)))</formula>
    </cfRule>
    <cfRule type="containsText" dxfId="962" priority="5" operator="containsText" text="ALTO">
      <formula>NOT(ISERROR(SEARCH("ALTO",FU10)))</formula>
    </cfRule>
    <cfRule type="containsText" dxfId="961" priority="4" operator="containsText" text="MODERADO">
      <formula>NOT(ISERROR(SEARCH("MODERADO",FU10)))</formula>
    </cfRule>
  </conditionalFormatting>
  <conditionalFormatting sqref="GB9:GC9">
    <cfRule type="containsText" dxfId="960" priority="57" operator="containsText" text="EXTREMO">
      <formula>NOT(ISERROR(SEARCH("EXTREMO",GB9)))</formula>
    </cfRule>
    <cfRule type="containsText" dxfId="959" priority="56" operator="containsText" text="ALTO">
      <formula>NOT(ISERROR(SEARCH("ALTO",GB9)))</formula>
    </cfRule>
    <cfRule type="containsText" dxfId="958" priority="55" operator="containsText" text="MODERADO">
      <formula>NOT(ISERROR(SEARCH("MODERADO",GB9)))</formula>
    </cfRule>
  </conditionalFormatting>
  <conditionalFormatting sqref="GB9:GC100">
    <cfRule type="containsText" dxfId="957" priority="38" operator="containsText" text="ALTO">
      <formula>NOT(ISERROR(SEARCH("ALTO",GB9)))</formula>
    </cfRule>
    <cfRule type="containsText" dxfId="956" priority="37" operator="containsText" text="MODERADO">
      <formula>NOT(ISERROR(SEARCH("MODERADO",GB9)))</formula>
    </cfRule>
    <cfRule type="containsText" dxfId="955" priority="39" operator="containsText" text="EXTREMO">
      <formula>NOT(ISERROR(SEARCH("EXTREMO",GB9)))</formula>
    </cfRule>
  </conditionalFormatting>
  <conditionalFormatting sqref="GB10:GC100">
    <cfRule type="containsText" dxfId="954" priority="2" operator="containsText" text="ALTO">
      <formula>NOT(ISERROR(SEARCH("ALTO",GB10)))</formula>
    </cfRule>
    <cfRule type="containsText" dxfId="953" priority="1" operator="containsText" text="MODERADO">
      <formula>NOT(ISERROR(SEARCH("MODERADO",GB10)))</formula>
    </cfRule>
    <cfRule type="containsText" dxfId="952" priority="3" operator="containsText" text="EXTREMO">
      <formula>NOT(ISERROR(SEARCH("EXTREMO",GB10)))</formula>
    </cfRule>
  </conditionalFormatting>
  <dataValidations count="17">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100" xr:uid="{00000000-0002-0000-0A00-000000000000}">
      <formula1>SINO</formula1>
    </dataValidation>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xr:uid="{00000000-0002-0000-0A00-000001000000}">
      <formula1>0</formula1>
      <formula2>100</formula2>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100" xr:uid="{00000000-0002-0000-0A00-000002000000}"/>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B9:BB100 BN9:BN100 BR9:BR100 BV9:BV100 AT9:AT100 BZ9:BZ100 CH9:CH100 AP9:AP100 AX9:AX100 CD9:CD100 CK9:CO100 BJ9:BJ100 CW9:CW100 CT9:CT100 BF9:BF100" xr:uid="{00000000-0002-0000-0A00-000003000000}">
      <formula1>Efecto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xr:uid="{00000000-0002-0000-0A00-000004000000}">
      <formula1>IMPACTO</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100" xr:uid="{00000000-0002-0000-0A00-000005000000}">
      <formula1>PROBAB</formula1>
    </dataValidation>
    <dataValidation type="list" showInputMessage="1" showErrorMessage="1" sqref="BE9:BE100 BU9:BU100 BQ9:BQ100 AO9:AO100 CC9:CC100 BY9:BY100 CG9:CG100 AS9:AS100 AW9:AW100 BA9:BA100 CJ9:CJ100 BM9:BM100 BI9:BI100" xr:uid="{00000000-0002-0000-0A00-000006000000}">
      <formula1>TIP_CONTROL</formula1>
    </dataValidation>
    <dataValidation type="list" sqref="CI9:CI100" xr:uid="{00000000-0002-0000-0A00-000007000000}">
      <formula1>IMPLEMENT</formula1>
    </dataValidation>
    <dataValidation showInputMessage="1" showErrorMessage="1" errorTitle="Rechazado" error="Solo son validadas las opciones de la lista" sqref="AK9:AK14 AL11:AL14 AK15:AL100 CP9:CQ100 CS9:CS100 CR15:CR100 CU9:CV100" xr:uid="{00000000-0002-0000-0A00-000008000000}"/>
    <dataValidation type="list" allowBlank="1" showInputMessage="1" sqref="F9:F100" xr:uid="{00000000-0002-0000-0A00-000009000000}">
      <formula1>TipoCau</formula1>
    </dataValidation>
    <dataValidation type="list" allowBlank="1" showInputMessage="1" sqref="D9:D100" xr:uid="{00000000-0002-0000-0A00-00000A000000}">
      <formula1>InternoExp</formula1>
    </dataValidation>
    <dataValidation type="list" allowBlank="1" showInputMessage="1" sqref="E9:E100" xr:uid="{00000000-0002-0000-0A00-00000B000000}">
      <formula1>ExternoExp</formula1>
    </dataValidation>
    <dataValidation type="list" allowBlank="1" showInputMessage="1" sqref="H9:H100" xr:uid="{00000000-0002-0000-0A00-00000C000000}">
      <formula1>TramitesSer</formula1>
    </dataValidation>
    <dataValidation type="list" allowBlank="1" showInputMessage="1" showErrorMessage="1" sqref="G9:G100" xr:uid="{00000000-0002-0000-0A00-00000D000000}">
      <formula1>consecuencias</formula1>
    </dataValidation>
    <dataValidation type="list" allowBlank="1" showInputMessage="1" showErrorMessage="1" sqref="BMA697:BMA701" xr:uid="{00000000-0002-0000-0A00-00000E000000}">
      <formula1>TipoCausa</formula1>
    </dataValidation>
    <dataValidation type="list" showInputMessage="1" showErrorMessage="1" errorTitle="Rechazado" error="Solo son validadas las opciones de la lista" sqref="AU9:AU100 AY9:AY100 BC9:BC100 BG9:BG100 BK9:BK100 BO9:BO100 BS9:BS100 AM9:AM100 BW9:BW100 CA9:CA100 CE9:CE100 AQ9:AQ100" xr:uid="{00000000-0002-0000-0A00-00000F000000}">
      <formula1>FRECUENCY</formula1>
    </dataValidation>
    <dataValidation type="list" showErrorMessage="1" sqref="AR9:AR100 AV9:AV100 AZ9:AZ100 BD9:BD100 BH9:BH100 BL9:BL100 BP9:BP100 BT9:BT100 CF9:CF100 BX9:BX100 CB9:CB100 AN9:AN100" xr:uid="{00000000-0002-0000-0A00-000010000000}">
      <formula1>IMPLEMENT</formula1>
    </dataValidation>
  </dataValidations>
  <pageMargins left="0.7" right="0.7" top="0.75" bottom="0.75" header="0.3" footer="0.3"/>
  <ignoredErrors>
    <ignoredError sqref="CS7" unlockedFormula="1"/>
  </ignoredErrors>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OU887"/>
  <sheetViews>
    <sheetView topLeftCell="CJ1" workbookViewId="0">
      <selection activeCell="CV9" sqref="CV9"/>
    </sheetView>
  </sheetViews>
  <sheetFormatPr baseColWidth="10" defaultRowHeight="10.199999999999999" x14ac:dyDescent="0.2"/>
  <cols>
    <col min="1" max="1" width="5.44140625" style="128" customWidth="1"/>
    <col min="2" max="2" width="26.44140625" style="128" customWidth="1"/>
    <col min="3" max="3" width="31.44140625" style="128" customWidth="1"/>
    <col min="4" max="4" width="27.21875" style="128" customWidth="1"/>
    <col min="5" max="6" width="15.44140625" style="128" customWidth="1"/>
    <col min="7" max="8" width="27.21875" style="128" customWidth="1"/>
    <col min="9" max="9" width="13.77734375" style="265" customWidth="1"/>
    <col min="10" max="28" width="11" style="265" customWidth="1"/>
    <col min="29" max="29" width="14.109375" style="265" customWidth="1"/>
    <col min="30" max="30" width="7.21875" style="265" customWidth="1"/>
    <col min="31" max="31" width="11.21875" style="265" customWidth="1"/>
    <col min="32" max="32" width="6.77734375" style="128" customWidth="1"/>
    <col min="33" max="33" width="11.88671875" style="265" customWidth="1"/>
    <col min="34" max="34" width="7.44140625" style="129" customWidth="1"/>
    <col min="35" max="35" width="39.44140625" style="128" customWidth="1"/>
    <col min="36" max="36" width="20.109375" style="128" customWidth="1"/>
    <col min="37" max="37" width="26.21875" style="135" customWidth="1"/>
    <col min="38" max="38" width="20.44140625" style="135" customWidth="1"/>
    <col min="39" max="39" width="10.109375" style="135" customWidth="1"/>
    <col min="40" max="40" width="14.109375" style="128" customWidth="1"/>
    <col min="41" max="41" width="9.88671875" style="128" customWidth="1"/>
    <col min="42" max="42" width="10.44140625" style="135" customWidth="1"/>
    <col min="43" max="43" width="10.109375" style="135" customWidth="1"/>
    <col min="44" max="44" width="14.109375" style="128" customWidth="1"/>
    <col min="45" max="45" width="9.88671875" style="128" customWidth="1"/>
    <col min="46" max="46" width="10.44140625" style="135" customWidth="1"/>
    <col min="47" max="47" width="10.109375" style="135" customWidth="1"/>
    <col min="48" max="48" width="14.109375" style="128" customWidth="1"/>
    <col min="49" max="49" width="9.88671875" style="128" customWidth="1"/>
    <col min="50" max="50" width="10.44140625" style="135" customWidth="1"/>
    <col min="51" max="51" width="10.109375" style="135" customWidth="1"/>
    <col min="52" max="52" width="14.109375" style="128" customWidth="1"/>
    <col min="53" max="53" width="9.88671875" style="128" customWidth="1"/>
    <col min="54" max="54" width="10.44140625" style="135" customWidth="1"/>
    <col min="55" max="55" width="10.109375" style="135" customWidth="1"/>
    <col min="56" max="56" width="14.109375" style="128" customWidth="1"/>
    <col min="57" max="57" width="9.88671875" style="128" customWidth="1"/>
    <col min="58" max="58" width="10.44140625" style="135" customWidth="1"/>
    <col min="59" max="59" width="10.109375" style="135" customWidth="1"/>
    <col min="60" max="60" width="14.109375" style="128" customWidth="1"/>
    <col min="61" max="61" width="9.88671875" style="128" customWidth="1"/>
    <col min="62" max="62" width="10.44140625" style="135" customWidth="1"/>
    <col min="63" max="63" width="10.109375" style="135" customWidth="1"/>
    <col min="64" max="64" width="14.109375" style="128" customWidth="1"/>
    <col min="65" max="65" width="9.88671875" style="128" customWidth="1"/>
    <col min="66" max="66" width="10.44140625" style="135" customWidth="1"/>
    <col min="67" max="67" width="10.109375" style="135" customWidth="1"/>
    <col min="68" max="68" width="14.109375" style="128" customWidth="1"/>
    <col min="69" max="69" width="9.88671875" style="128" customWidth="1"/>
    <col min="70" max="70" width="10.44140625" style="135" customWidth="1"/>
    <col min="71" max="71" width="10.109375" style="135" customWidth="1"/>
    <col min="72" max="72" width="14.109375" style="128" customWidth="1"/>
    <col min="73" max="73" width="9.88671875" style="128" customWidth="1"/>
    <col min="74" max="74" width="10.44140625" style="135" customWidth="1"/>
    <col min="75" max="75" width="10.109375" style="135" customWidth="1"/>
    <col min="76" max="76" width="14.109375" style="128" customWidth="1"/>
    <col min="77" max="77" width="9.88671875" style="128" customWidth="1"/>
    <col min="78" max="78" width="10.44140625" style="135" customWidth="1"/>
    <col min="79" max="79" width="10.109375" style="135" customWidth="1"/>
    <col min="80" max="80" width="14.109375" style="128" customWidth="1"/>
    <col min="81" max="81" width="9.88671875" style="128" customWidth="1"/>
    <col min="82" max="82" width="10.44140625" style="135" customWidth="1"/>
    <col min="83" max="83" width="10.109375" style="135" customWidth="1"/>
    <col min="84" max="84" width="14.109375" style="128" customWidth="1"/>
    <col min="85" max="85" width="9.88671875" style="128" customWidth="1"/>
    <col min="86" max="86" width="10.44140625" style="135" customWidth="1"/>
    <col min="87" max="89" width="2.44140625" style="135" customWidth="1"/>
    <col min="90" max="90" width="11" style="135" customWidth="1"/>
    <col min="91" max="91" width="7.88671875" style="135" customWidth="1"/>
    <col min="92" max="92" width="11" style="135" customWidth="1"/>
    <col min="93" max="93" width="7.88671875" style="135" customWidth="1"/>
    <col min="94" max="94" width="11" style="135" customWidth="1"/>
    <col min="95" max="95" width="7.88671875" style="135" customWidth="1"/>
    <col min="96" max="96" width="37.44140625" style="135" customWidth="1"/>
    <col min="97" max="97" width="8" style="135" customWidth="1"/>
    <col min="98" max="98" width="1.109375" style="135" customWidth="1"/>
    <col min="99" max="99" width="90.109375" style="135" customWidth="1"/>
    <col min="100" max="100" width="31.44140625" style="135" customWidth="1"/>
    <col min="101" max="101" width="1.77734375" style="135" hidden="1" customWidth="1"/>
    <col min="102" max="105" width="6.21875" style="135" hidden="1" customWidth="1"/>
    <col min="106" max="106" width="6.77734375" style="128" hidden="1" customWidth="1"/>
    <col min="107" max="108" width="7.88671875" style="128" hidden="1" customWidth="1"/>
    <col min="109" max="109" width="5.109375" style="135" hidden="1" customWidth="1"/>
    <col min="110" max="110" width="7.44140625" style="128" hidden="1" customWidth="1"/>
    <col min="111" max="112" width="7.44140625" style="135" hidden="1" customWidth="1"/>
    <col min="113" max="113" width="21.77734375" style="128" hidden="1" customWidth="1"/>
    <col min="114" max="116" width="6.88671875" style="128" hidden="1" customWidth="1"/>
    <col min="117" max="117" width="5.109375" style="135" hidden="1" customWidth="1"/>
    <col min="118" max="118" width="7.44140625" style="128" hidden="1" customWidth="1"/>
    <col min="119" max="119" width="7.44140625" style="135" hidden="1" customWidth="1"/>
    <col min="120" max="191" width="6.88671875" style="128" hidden="1" customWidth="1"/>
    <col min="192" max="192" width="8.44140625" style="128" hidden="1" customWidth="1"/>
    <col min="193" max="224" width="9.109375" style="128" customWidth="1"/>
    <col min="225" max="1677" width="2.44140625" style="128" customWidth="1"/>
    <col min="1678" max="1680" width="10.88671875" style="128"/>
    <col min="1681" max="1681" width="5" style="128" customWidth="1"/>
    <col min="1682" max="1683" width="10.88671875" style="128"/>
    <col min="1684" max="1684" width="5.44140625" style="128" customWidth="1"/>
    <col min="1685" max="1690" width="10.88671875" style="128"/>
    <col min="1691" max="1691" width="41.44140625" style="128" customWidth="1"/>
    <col min="1692" max="1692" width="10.88671875" style="128"/>
    <col min="1693" max="1693" width="52" style="128" customWidth="1"/>
    <col min="1694" max="1695" width="10.88671875" style="128"/>
    <col min="1696" max="1696" width="10.88671875" style="136"/>
    <col min="1697" max="1697" width="10.88671875" style="128"/>
    <col min="1698" max="1698" width="37.109375" style="265" customWidth="1"/>
    <col min="1699" max="1702" width="10.88671875" style="128"/>
    <col min="1703" max="1703" width="48.44140625" style="128" customWidth="1"/>
    <col min="1704" max="1762" width="10.88671875" style="128"/>
    <col min="1763" max="1763" width="30.21875" style="128" customWidth="1"/>
    <col min="1764" max="1766" width="10.88671875" style="128"/>
    <col min="1767" max="1767" width="20" style="128" customWidth="1"/>
    <col min="1768" max="1892" width="10.88671875" style="128"/>
    <col min="1893" max="1893" width="13.77734375" style="128" customWidth="1"/>
    <col min="1894" max="1894" width="3" style="128" customWidth="1"/>
    <col min="1895" max="1896" width="7.44140625" style="128" customWidth="1"/>
    <col min="1897" max="1897" width="6.77734375" style="128" customWidth="1"/>
    <col min="1898" max="1898" width="7.44140625" style="128" customWidth="1"/>
    <col min="1899" max="1899" width="15.44140625" style="128" customWidth="1"/>
    <col min="1900" max="1901" width="10.21875" style="128" customWidth="1"/>
    <col min="1902" max="1902" width="2.88671875" style="128" customWidth="1"/>
    <col min="1903" max="1903" width="10.109375" style="128" customWidth="1"/>
    <col min="1904" max="1904" width="8.44140625" style="128" customWidth="1"/>
    <col min="1905" max="1907" width="4.109375" style="128" customWidth="1"/>
    <col min="1908" max="1908" width="4" style="128" customWidth="1"/>
    <col min="1909" max="1909" width="3.21875" style="128" customWidth="1"/>
    <col min="1910" max="1910" width="3.44140625" style="128" customWidth="1"/>
    <col min="1911" max="1913" width="0" style="128" hidden="1" customWidth="1"/>
    <col min="1914" max="1914" width="5.109375" style="128" customWidth="1"/>
    <col min="1915" max="1915" width="0" style="128" hidden="1" customWidth="1"/>
    <col min="1916" max="1917" width="17" style="128" customWidth="1"/>
    <col min="1918" max="1918" width="17.21875" style="128" customWidth="1"/>
    <col min="1919" max="1919" width="7.44140625" style="128" customWidth="1"/>
    <col min="1920" max="1920" width="17.21875" style="128" customWidth="1"/>
    <col min="1921" max="1921" width="4.77734375" style="128" customWidth="1"/>
    <col min="1922" max="1922" width="3.44140625" style="128" customWidth="1"/>
    <col min="1923" max="1925" width="0" style="128" hidden="1" customWidth="1"/>
    <col min="1926" max="1926" width="3.44140625" style="128" customWidth="1"/>
    <col min="1927" max="1927" width="0" style="128" hidden="1" customWidth="1"/>
    <col min="1928" max="1928" width="3.44140625" style="128" customWidth="1"/>
    <col min="1929" max="1929" width="0" style="128" hidden="1" customWidth="1"/>
    <col min="1930" max="1930" width="5.109375" style="128" customWidth="1"/>
    <col min="1931" max="1931" width="39.21875" style="128" customWidth="1"/>
    <col min="1932" max="1932" width="26.88671875" style="128" customWidth="1"/>
    <col min="1933" max="1933" width="10.44140625" style="128" customWidth="1"/>
    <col min="1934" max="1934" width="22.21875" style="128" customWidth="1"/>
    <col min="1935" max="1935" width="48.77734375" style="128" customWidth="1"/>
    <col min="1936" max="1936" width="6.77734375" style="128" customWidth="1"/>
    <col min="1937" max="1937" width="36" style="128" customWidth="1"/>
    <col min="1938" max="1938" width="18.44140625" style="128" customWidth="1"/>
    <col min="1939" max="1940" width="10.77734375" style="128" customWidth="1"/>
    <col min="1941" max="1941" width="12.77734375" style="128" customWidth="1"/>
    <col min="1942" max="1942" width="2.44140625" style="128" customWidth="1"/>
    <col min="1943" max="2148" width="10.88671875" style="128"/>
    <col min="2149" max="2149" width="13.77734375" style="128" customWidth="1"/>
    <col min="2150" max="2150" width="3" style="128" customWidth="1"/>
    <col min="2151" max="2152" width="7.44140625" style="128" customWidth="1"/>
    <col min="2153" max="2153" width="6.77734375" style="128" customWidth="1"/>
    <col min="2154" max="2154" width="7.44140625" style="128" customWidth="1"/>
    <col min="2155" max="2155" width="15.44140625" style="128" customWidth="1"/>
    <col min="2156" max="2157" width="10.21875" style="128" customWidth="1"/>
    <col min="2158" max="2158" width="2.88671875" style="128" customWidth="1"/>
    <col min="2159" max="2159" width="10.109375" style="128" customWidth="1"/>
    <col min="2160" max="2160" width="8.44140625" style="128" customWidth="1"/>
    <col min="2161" max="2163" width="4.109375" style="128" customWidth="1"/>
    <col min="2164" max="2164" width="4" style="128" customWidth="1"/>
    <col min="2165" max="2165" width="3.21875" style="128" customWidth="1"/>
    <col min="2166" max="2166" width="3.44140625" style="128" customWidth="1"/>
    <col min="2167" max="2169" width="0" style="128" hidden="1" customWidth="1"/>
    <col min="2170" max="2170" width="5.109375" style="128" customWidth="1"/>
    <col min="2171" max="2171" width="0" style="128" hidden="1" customWidth="1"/>
    <col min="2172" max="2173" width="17" style="128" customWidth="1"/>
    <col min="2174" max="2174" width="17.21875" style="128" customWidth="1"/>
    <col min="2175" max="2175" width="7.44140625" style="128" customWidth="1"/>
    <col min="2176" max="2176" width="17.21875" style="128" customWidth="1"/>
    <col min="2177" max="2177" width="4.77734375" style="128" customWidth="1"/>
    <col min="2178" max="2178" width="3.44140625" style="128" customWidth="1"/>
    <col min="2179" max="2181" width="0" style="128" hidden="1" customWidth="1"/>
    <col min="2182" max="2182" width="3.44140625" style="128" customWidth="1"/>
    <col min="2183" max="2183" width="0" style="128" hidden="1" customWidth="1"/>
    <col min="2184" max="2184" width="3.44140625" style="128" customWidth="1"/>
    <col min="2185" max="2185" width="0" style="128" hidden="1" customWidth="1"/>
    <col min="2186" max="2186" width="5.109375" style="128" customWidth="1"/>
    <col min="2187" max="2187" width="39.21875" style="128" customWidth="1"/>
    <col min="2188" max="2188" width="26.88671875" style="128" customWidth="1"/>
    <col min="2189" max="2189" width="10.44140625" style="128" customWidth="1"/>
    <col min="2190" max="2190" width="22.21875" style="128" customWidth="1"/>
    <col min="2191" max="2191" width="48.77734375" style="128" customWidth="1"/>
    <col min="2192" max="2192" width="6.77734375" style="128" customWidth="1"/>
    <col min="2193" max="2193" width="36" style="128" customWidth="1"/>
    <col min="2194" max="2194" width="18.44140625" style="128" customWidth="1"/>
    <col min="2195" max="2196" width="10.77734375" style="128" customWidth="1"/>
    <col min="2197" max="2197" width="12.77734375" style="128" customWidth="1"/>
    <col min="2198" max="2198" width="2.44140625" style="128" customWidth="1"/>
    <col min="2199" max="2404" width="10.88671875" style="128"/>
    <col min="2405" max="2405" width="13.77734375" style="128" customWidth="1"/>
    <col min="2406" max="2406" width="3" style="128" customWidth="1"/>
    <col min="2407" max="2408" width="7.44140625" style="128" customWidth="1"/>
    <col min="2409" max="2409" width="6.77734375" style="128" customWidth="1"/>
    <col min="2410" max="2410" width="7.44140625" style="128" customWidth="1"/>
    <col min="2411" max="2411" width="15.44140625" style="128" customWidth="1"/>
    <col min="2412" max="2413" width="10.21875" style="128" customWidth="1"/>
    <col min="2414" max="2414" width="2.88671875" style="128" customWidth="1"/>
    <col min="2415" max="2415" width="10.109375" style="128" customWidth="1"/>
    <col min="2416" max="2416" width="8.44140625" style="128" customWidth="1"/>
    <col min="2417" max="2419" width="4.109375" style="128" customWidth="1"/>
    <col min="2420" max="2420" width="4" style="128" customWidth="1"/>
    <col min="2421" max="2421" width="3.21875" style="128" customWidth="1"/>
    <col min="2422" max="2422" width="3.44140625" style="128" customWidth="1"/>
    <col min="2423" max="2425" width="0" style="128" hidden="1" customWidth="1"/>
    <col min="2426" max="2426" width="5.109375" style="128" customWidth="1"/>
    <col min="2427" max="2427" width="0" style="128" hidden="1" customWidth="1"/>
    <col min="2428" max="2429" width="17" style="128" customWidth="1"/>
    <col min="2430" max="2430" width="17.21875" style="128" customWidth="1"/>
    <col min="2431" max="2431" width="7.44140625" style="128" customWidth="1"/>
    <col min="2432" max="2432" width="17.21875" style="128" customWidth="1"/>
    <col min="2433" max="2433" width="4.77734375" style="128" customWidth="1"/>
    <col min="2434" max="2434" width="3.44140625" style="128" customWidth="1"/>
    <col min="2435" max="2437" width="0" style="128" hidden="1" customWidth="1"/>
    <col min="2438" max="2438" width="3.44140625" style="128" customWidth="1"/>
    <col min="2439" max="2439" width="0" style="128" hidden="1" customWidth="1"/>
    <col min="2440" max="2440" width="3.44140625" style="128" customWidth="1"/>
    <col min="2441" max="2441" width="0" style="128" hidden="1" customWidth="1"/>
    <col min="2442" max="2442" width="5.109375" style="128" customWidth="1"/>
    <col min="2443" max="2443" width="39.21875" style="128" customWidth="1"/>
    <col min="2444" max="2444" width="26.88671875" style="128" customWidth="1"/>
    <col min="2445" max="2445" width="10.44140625" style="128" customWidth="1"/>
    <col min="2446" max="2446" width="22.21875" style="128" customWidth="1"/>
    <col min="2447" max="2447" width="48.77734375" style="128" customWidth="1"/>
    <col min="2448" max="2448" width="6.77734375" style="128" customWidth="1"/>
    <col min="2449" max="2449" width="36" style="128" customWidth="1"/>
    <col min="2450" max="2450" width="18.44140625" style="128" customWidth="1"/>
    <col min="2451" max="2452" width="10.77734375" style="128" customWidth="1"/>
    <col min="2453" max="2453" width="12.77734375" style="128" customWidth="1"/>
    <col min="2454" max="2454" width="2.44140625" style="128" customWidth="1"/>
    <col min="2455" max="2660" width="10.88671875" style="128"/>
    <col min="2661" max="2661" width="13.77734375" style="128" customWidth="1"/>
    <col min="2662" max="2662" width="3" style="128" customWidth="1"/>
    <col min="2663" max="2664" width="7.44140625" style="128" customWidth="1"/>
    <col min="2665" max="2665" width="6.77734375" style="128" customWidth="1"/>
    <col min="2666" max="2666" width="7.44140625" style="128" customWidth="1"/>
    <col min="2667" max="2667" width="15.44140625" style="128" customWidth="1"/>
    <col min="2668" max="2669" width="10.21875" style="128" customWidth="1"/>
    <col min="2670" max="2670" width="2.88671875" style="128" customWidth="1"/>
    <col min="2671" max="2671" width="10.109375" style="128" customWidth="1"/>
    <col min="2672" max="2672" width="8.44140625" style="128" customWidth="1"/>
    <col min="2673" max="2675" width="4.109375" style="128" customWidth="1"/>
    <col min="2676" max="2676" width="4" style="128" customWidth="1"/>
    <col min="2677" max="2677" width="3.21875" style="128" customWidth="1"/>
    <col min="2678" max="2678" width="3.44140625" style="128" customWidth="1"/>
    <col min="2679" max="2681" width="0" style="128" hidden="1" customWidth="1"/>
    <col min="2682" max="2682" width="5.109375" style="128" customWidth="1"/>
    <col min="2683" max="2683" width="0" style="128" hidden="1" customWidth="1"/>
    <col min="2684" max="2685" width="17" style="128" customWidth="1"/>
    <col min="2686" max="2686" width="17.21875" style="128" customWidth="1"/>
    <col min="2687" max="2687" width="7.44140625" style="128" customWidth="1"/>
    <col min="2688" max="2688" width="17.21875" style="128" customWidth="1"/>
    <col min="2689" max="2689" width="4.77734375" style="128" customWidth="1"/>
    <col min="2690" max="2690" width="3.44140625" style="128" customWidth="1"/>
    <col min="2691" max="2693" width="0" style="128" hidden="1" customWidth="1"/>
    <col min="2694" max="2694" width="3.44140625" style="128" customWidth="1"/>
    <col min="2695" max="2695" width="0" style="128" hidden="1" customWidth="1"/>
    <col min="2696" max="2696" width="3.44140625" style="128" customWidth="1"/>
    <col min="2697" max="2697" width="0" style="128" hidden="1" customWidth="1"/>
    <col min="2698" max="2698" width="5.109375" style="128" customWidth="1"/>
    <col min="2699" max="2699" width="39.21875" style="128" customWidth="1"/>
    <col min="2700" max="2700" width="26.88671875" style="128" customWidth="1"/>
    <col min="2701" max="2701" width="10.44140625" style="128" customWidth="1"/>
    <col min="2702" max="2702" width="22.21875" style="128" customWidth="1"/>
    <col min="2703" max="2703" width="48.77734375" style="128" customWidth="1"/>
    <col min="2704" max="2704" width="6.77734375" style="128" customWidth="1"/>
    <col min="2705" max="2705" width="36" style="128" customWidth="1"/>
    <col min="2706" max="2706" width="18.44140625" style="128" customWidth="1"/>
    <col min="2707" max="2708" width="10.77734375" style="128" customWidth="1"/>
    <col min="2709" max="2709" width="12.77734375" style="128" customWidth="1"/>
    <col min="2710" max="2710" width="2.44140625" style="128" customWidth="1"/>
    <col min="2711" max="2916" width="10.88671875" style="128"/>
    <col min="2917" max="2917" width="13.77734375" style="128" customWidth="1"/>
    <col min="2918" max="2918" width="3" style="128" customWidth="1"/>
    <col min="2919" max="2920" width="7.44140625" style="128" customWidth="1"/>
    <col min="2921" max="2921" width="6.77734375" style="128" customWidth="1"/>
    <col min="2922" max="2922" width="7.44140625" style="128" customWidth="1"/>
    <col min="2923" max="2923" width="15.44140625" style="128" customWidth="1"/>
    <col min="2924" max="2925" width="10.21875" style="128" customWidth="1"/>
    <col min="2926" max="2926" width="2.88671875" style="128" customWidth="1"/>
    <col min="2927" max="2927" width="10.109375" style="128" customWidth="1"/>
    <col min="2928" max="2928" width="8.44140625" style="128" customWidth="1"/>
    <col min="2929" max="2931" width="4.109375" style="128" customWidth="1"/>
    <col min="2932" max="2932" width="4" style="128" customWidth="1"/>
    <col min="2933" max="2933" width="3.21875" style="128" customWidth="1"/>
    <col min="2934" max="2934" width="3.44140625" style="128" customWidth="1"/>
    <col min="2935" max="2937" width="0" style="128" hidden="1" customWidth="1"/>
    <col min="2938" max="2938" width="5.109375" style="128" customWidth="1"/>
    <col min="2939" max="2939" width="0" style="128" hidden="1" customWidth="1"/>
    <col min="2940" max="2941" width="17" style="128" customWidth="1"/>
    <col min="2942" max="2942" width="17.21875" style="128" customWidth="1"/>
    <col min="2943" max="2943" width="7.44140625" style="128" customWidth="1"/>
    <col min="2944" max="2944" width="17.21875" style="128" customWidth="1"/>
    <col min="2945" max="2945" width="4.77734375" style="128" customWidth="1"/>
    <col min="2946" max="2946" width="3.44140625" style="128" customWidth="1"/>
    <col min="2947" max="2949" width="0" style="128" hidden="1" customWidth="1"/>
    <col min="2950" max="2950" width="3.44140625" style="128" customWidth="1"/>
    <col min="2951" max="2951" width="0" style="128" hidden="1" customWidth="1"/>
    <col min="2952" max="2952" width="3.44140625" style="128" customWidth="1"/>
    <col min="2953" max="2953" width="0" style="128" hidden="1" customWidth="1"/>
    <col min="2954" max="2954" width="5.109375" style="128" customWidth="1"/>
    <col min="2955" max="2955" width="39.21875" style="128" customWidth="1"/>
    <col min="2956" max="2956" width="26.88671875" style="128" customWidth="1"/>
    <col min="2957" max="2957" width="10.44140625" style="128" customWidth="1"/>
    <col min="2958" max="2958" width="22.21875" style="128" customWidth="1"/>
    <col min="2959" max="2959" width="48.77734375" style="128" customWidth="1"/>
    <col min="2960" max="2960" width="6.77734375" style="128" customWidth="1"/>
    <col min="2961" max="2961" width="36" style="128" customWidth="1"/>
    <col min="2962" max="2962" width="18.44140625" style="128" customWidth="1"/>
    <col min="2963" max="2964" width="10.77734375" style="128" customWidth="1"/>
    <col min="2965" max="2965" width="12.77734375" style="128" customWidth="1"/>
    <col min="2966" max="2966" width="2.44140625" style="128" customWidth="1"/>
    <col min="2967" max="3172" width="10.88671875" style="128"/>
    <col min="3173" max="3173" width="13.77734375" style="128" customWidth="1"/>
    <col min="3174" max="3174" width="3" style="128" customWidth="1"/>
    <col min="3175" max="3176" width="7.44140625" style="128" customWidth="1"/>
    <col min="3177" max="3177" width="6.77734375" style="128" customWidth="1"/>
    <col min="3178" max="3178" width="7.44140625" style="128" customWidth="1"/>
    <col min="3179" max="3179" width="15.44140625" style="128" customWidth="1"/>
    <col min="3180" max="3181" width="10.21875" style="128" customWidth="1"/>
    <col min="3182" max="3182" width="2.88671875" style="128" customWidth="1"/>
    <col min="3183" max="3183" width="10.109375" style="128" customWidth="1"/>
    <col min="3184" max="3184" width="8.44140625" style="128" customWidth="1"/>
    <col min="3185" max="3187" width="4.109375" style="128" customWidth="1"/>
    <col min="3188" max="3188" width="4" style="128" customWidth="1"/>
    <col min="3189" max="3189" width="3.21875" style="128" customWidth="1"/>
    <col min="3190" max="3190" width="3.44140625" style="128" customWidth="1"/>
    <col min="3191" max="3193" width="0" style="128" hidden="1" customWidth="1"/>
    <col min="3194" max="3194" width="5.109375" style="128" customWidth="1"/>
    <col min="3195" max="3195" width="0" style="128" hidden="1" customWidth="1"/>
    <col min="3196" max="3197" width="17" style="128" customWidth="1"/>
    <col min="3198" max="3198" width="17.21875" style="128" customWidth="1"/>
    <col min="3199" max="3199" width="7.44140625" style="128" customWidth="1"/>
    <col min="3200" max="3200" width="17.21875" style="128" customWidth="1"/>
    <col min="3201" max="3201" width="4.77734375" style="128" customWidth="1"/>
    <col min="3202" max="3202" width="3.44140625" style="128" customWidth="1"/>
    <col min="3203" max="3205" width="0" style="128" hidden="1" customWidth="1"/>
    <col min="3206" max="3206" width="3.44140625" style="128" customWidth="1"/>
    <col min="3207" max="3207" width="0" style="128" hidden="1" customWidth="1"/>
    <col min="3208" max="3208" width="3.44140625" style="128" customWidth="1"/>
    <col min="3209" max="3209" width="0" style="128" hidden="1" customWidth="1"/>
    <col min="3210" max="3210" width="5.109375" style="128" customWidth="1"/>
    <col min="3211" max="3211" width="39.21875" style="128" customWidth="1"/>
    <col min="3212" max="3212" width="26.88671875" style="128" customWidth="1"/>
    <col min="3213" max="3213" width="10.44140625" style="128" customWidth="1"/>
    <col min="3214" max="3214" width="22.21875" style="128" customWidth="1"/>
    <col min="3215" max="3215" width="48.77734375" style="128" customWidth="1"/>
    <col min="3216" max="3216" width="6.77734375" style="128" customWidth="1"/>
    <col min="3217" max="3217" width="36" style="128" customWidth="1"/>
    <col min="3218" max="3218" width="18.44140625" style="128" customWidth="1"/>
    <col min="3219" max="3220" width="10.77734375" style="128" customWidth="1"/>
    <col min="3221" max="3221" width="12.77734375" style="128" customWidth="1"/>
    <col min="3222" max="3222" width="2.44140625" style="128" customWidth="1"/>
    <col min="3223" max="3428" width="10.88671875" style="128"/>
    <col min="3429" max="3429" width="13.77734375" style="128" customWidth="1"/>
    <col min="3430" max="3430" width="3" style="128" customWidth="1"/>
    <col min="3431" max="3432" width="7.44140625" style="128" customWidth="1"/>
    <col min="3433" max="3433" width="6.77734375" style="128" customWidth="1"/>
    <col min="3434" max="3434" width="7.44140625" style="128" customWidth="1"/>
    <col min="3435" max="3435" width="15.44140625" style="128" customWidth="1"/>
    <col min="3436" max="3437" width="10.21875" style="128" customWidth="1"/>
    <col min="3438" max="3438" width="2.88671875" style="128" customWidth="1"/>
    <col min="3439" max="3439" width="10.109375" style="128" customWidth="1"/>
    <col min="3440" max="3440" width="8.44140625" style="128" customWidth="1"/>
    <col min="3441" max="3443" width="4.109375" style="128" customWidth="1"/>
    <col min="3444" max="3444" width="4" style="128" customWidth="1"/>
    <col min="3445" max="3445" width="3.21875" style="128" customWidth="1"/>
    <col min="3446" max="3446" width="3.44140625" style="128" customWidth="1"/>
    <col min="3447" max="3449" width="0" style="128" hidden="1" customWidth="1"/>
    <col min="3450" max="3450" width="5.109375" style="128" customWidth="1"/>
    <col min="3451" max="3451" width="0" style="128" hidden="1" customWidth="1"/>
    <col min="3452" max="3453" width="17" style="128" customWidth="1"/>
    <col min="3454" max="3454" width="17.21875" style="128" customWidth="1"/>
    <col min="3455" max="3455" width="7.44140625" style="128" customWidth="1"/>
    <col min="3456" max="3456" width="17.21875" style="128" customWidth="1"/>
    <col min="3457" max="3457" width="4.77734375" style="128" customWidth="1"/>
    <col min="3458" max="3458" width="3.44140625" style="128" customWidth="1"/>
    <col min="3459" max="3461" width="0" style="128" hidden="1" customWidth="1"/>
    <col min="3462" max="3462" width="3.44140625" style="128" customWidth="1"/>
    <col min="3463" max="3463" width="0" style="128" hidden="1" customWidth="1"/>
    <col min="3464" max="3464" width="3.44140625" style="128" customWidth="1"/>
    <col min="3465" max="3465" width="0" style="128" hidden="1" customWidth="1"/>
    <col min="3466" max="3466" width="5.109375" style="128" customWidth="1"/>
    <col min="3467" max="3467" width="39.21875" style="128" customWidth="1"/>
    <col min="3468" max="3468" width="26.88671875" style="128" customWidth="1"/>
    <col min="3469" max="3469" width="10.44140625" style="128" customWidth="1"/>
    <col min="3470" max="3470" width="22.21875" style="128" customWidth="1"/>
    <col min="3471" max="3471" width="48.77734375" style="128" customWidth="1"/>
    <col min="3472" max="3472" width="6.77734375" style="128" customWidth="1"/>
    <col min="3473" max="3473" width="36" style="128" customWidth="1"/>
    <col min="3474" max="3474" width="18.44140625" style="128" customWidth="1"/>
    <col min="3475" max="3476" width="10.77734375" style="128" customWidth="1"/>
    <col min="3477" max="3477" width="12.77734375" style="128" customWidth="1"/>
    <col min="3478" max="3478" width="2.44140625" style="128" customWidth="1"/>
    <col min="3479" max="3684" width="10.88671875" style="128"/>
    <col min="3685" max="3685" width="13.77734375" style="128" customWidth="1"/>
    <col min="3686" max="3686" width="3" style="128" customWidth="1"/>
    <col min="3687" max="3688" width="7.44140625" style="128" customWidth="1"/>
    <col min="3689" max="3689" width="6.77734375" style="128" customWidth="1"/>
    <col min="3690" max="3690" width="7.44140625" style="128" customWidth="1"/>
    <col min="3691" max="3691" width="15.44140625" style="128" customWidth="1"/>
    <col min="3692" max="3693" width="10.21875" style="128" customWidth="1"/>
    <col min="3694" max="3694" width="2.88671875" style="128" customWidth="1"/>
    <col min="3695" max="3695" width="10.109375" style="128" customWidth="1"/>
    <col min="3696" max="3696" width="8.44140625" style="128" customWidth="1"/>
    <col min="3697" max="3699" width="4.109375" style="128" customWidth="1"/>
    <col min="3700" max="3700" width="4" style="128" customWidth="1"/>
    <col min="3701" max="3701" width="3.21875" style="128" customWidth="1"/>
    <col min="3702" max="3702" width="3.44140625" style="128" customWidth="1"/>
    <col min="3703" max="3705" width="0" style="128" hidden="1" customWidth="1"/>
    <col min="3706" max="3706" width="5.109375" style="128" customWidth="1"/>
    <col min="3707" max="3707" width="0" style="128" hidden="1" customWidth="1"/>
    <col min="3708" max="3709" width="17" style="128" customWidth="1"/>
    <col min="3710" max="3710" width="17.21875" style="128" customWidth="1"/>
    <col min="3711" max="3711" width="7.44140625" style="128" customWidth="1"/>
    <col min="3712" max="3712" width="17.21875" style="128" customWidth="1"/>
    <col min="3713" max="3713" width="4.77734375" style="128" customWidth="1"/>
    <col min="3714" max="3714" width="3.44140625" style="128" customWidth="1"/>
    <col min="3715" max="3717" width="0" style="128" hidden="1" customWidth="1"/>
    <col min="3718" max="3718" width="3.44140625" style="128" customWidth="1"/>
    <col min="3719" max="3719" width="0" style="128" hidden="1" customWidth="1"/>
    <col min="3720" max="3720" width="3.44140625" style="128" customWidth="1"/>
    <col min="3721" max="3721" width="0" style="128" hidden="1" customWidth="1"/>
    <col min="3722" max="3722" width="5.109375" style="128" customWidth="1"/>
    <col min="3723" max="3723" width="39.21875" style="128" customWidth="1"/>
    <col min="3724" max="3724" width="26.88671875" style="128" customWidth="1"/>
    <col min="3725" max="3725" width="10.44140625" style="128" customWidth="1"/>
    <col min="3726" max="3726" width="22.21875" style="128" customWidth="1"/>
    <col min="3727" max="3727" width="48.77734375" style="128" customWidth="1"/>
    <col min="3728" max="3728" width="6.77734375" style="128" customWidth="1"/>
    <col min="3729" max="3729" width="36" style="128" customWidth="1"/>
    <col min="3730" max="3730" width="18.44140625" style="128" customWidth="1"/>
    <col min="3731" max="3732" width="10.77734375" style="128" customWidth="1"/>
    <col min="3733" max="3733" width="12.77734375" style="128" customWidth="1"/>
    <col min="3734" max="3734" width="2.44140625" style="128" customWidth="1"/>
    <col min="3735" max="3940" width="10.88671875" style="128"/>
    <col min="3941" max="3941" width="13.77734375" style="128" customWidth="1"/>
    <col min="3942" max="3942" width="3" style="128" customWidth="1"/>
    <col min="3943" max="3944" width="7.44140625" style="128" customWidth="1"/>
    <col min="3945" max="3945" width="6.77734375" style="128" customWidth="1"/>
    <col min="3946" max="3946" width="7.44140625" style="128" customWidth="1"/>
    <col min="3947" max="3947" width="15.44140625" style="128" customWidth="1"/>
    <col min="3948" max="3949" width="10.21875" style="128" customWidth="1"/>
    <col min="3950" max="3950" width="2.88671875" style="128" customWidth="1"/>
    <col min="3951" max="3951" width="10.109375" style="128" customWidth="1"/>
    <col min="3952" max="3952" width="8.44140625" style="128" customWidth="1"/>
    <col min="3953" max="3955" width="4.109375" style="128" customWidth="1"/>
    <col min="3956" max="3956" width="4" style="128" customWidth="1"/>
    <col min="3957" max="3957" width="3.21875" style="128" customWidth="1"/>
    <col min="3958" max="3958" width="3.44140625" style="128" customWidth="1"/>
    <col min="3959" max="3961" width="0" style="128" hidden="1" customWidth="1"/>
    <col min="3962" max="3962" width="5.109375" style="128" customWidth="1"/>
    <col min="3963" max="3963" width="0" style="128" hidden="1" customWidth="1"/>
    <col min="3964" max="3965" width="17" style="128" customWidth="1"/>
    <col min="3966" max="3966" width="17.21875" style="128" customWidth="1"/>
    <col min="3967" max="3967" width="7.44140625" style="128" customWidth="1"/>
    <col min="3968" max="3968" width="17.21875" style="128" customWidth="1"/>
    <col min="3969" max="3969" width="4.77734375" style="128" customWidth="1"/>
    <col min="3970" max="3970" width="3.44140625" style="128" customWidth="1"/>
    <col min="3971" max="3973" width="0" style="128" hidden="1" customWidth="1"/>
    <col min="3974" max="3974" width="3.44140625" style="128" customWidth="1"/>
    <col min="3975" max="3975" width="0" style="128" hidden="1" customWidth="1"/>
    <col min="3976" max="3976" width="3.44140625" style="128" customWidth="1"/>
    <col min="3977" max="3977" width="0" style="128" hidden="1" customWidth="1"/>
    <col min="3978" max="3978" width="5.109375" style="128" customWidth="1"/>
    <col min="3979" max="3979" width="39.21875" style="128" customWidth="1"/>
    <col min="3980" max="3980" width="26.88671875" style="128" customWidth="1"/>
    <col min="3981" max="3981" width="10.44140625" style="128" customWidth="1"/>
    <col min="3982" max="3982" width="22.21875" style="128" customWidth="1"/>
    <col min="3983" max="3983" width="48.77734375" style="128" customWidth="1"/>
    <col min="3984" max="3984" width="6.77734375" style="128" customWidth="1"/>
    <col min="3985" max="3985" width="36" style="128" customWidth="1"/>
    <col min="3986" max="3986" width="18.44140625" style="128" customWidth="1"/>
    <col min="3987" max="3988" width="10.77734375" style="128" customWidth="1"/>
    <col min="3989" max="3989" width="12.77734375" style="128" customWidth="1"/>
    <col min="3990" max="3990" width="2.44140625" style="128" customWidth="1"/>
    <col min="3991" max="4196" width="10.88671875" style="128"/>
    <col min="4197" max="4197" width="13.77734375" style="128" customWidth="1"/>
    <col min="4198" max="4198" width="3" style="128" customWidth="1"/>
    <col min="4199" max="4200" width="7.44140625" style="128" customWidth="1"/>
    <col min="4201" max="4201" width="6.77734375" style="128" customWidth="1"/>
    <col min="4202" max="4202" width="7.44140625" style="128" customWidth="1"/>
    <col min="4203" max="4203" width="15.44140625" style="128" customWidth="1"/>
    <col min="4204" max="4205" width="10.21875" style="128" customWidth="1"/>
    <col min="4206" max="4206" width="2.88671875" style="128" customWidth="1"/>
    <col min="4207" max="4207" width="10.109375" style="128" customWidth="1"/>
    <col min="4208" max="4208" width="8.44140625" style="128" customWidth="1"/>
    <col min="4209" max="4211" width="4.109375" style="128" customWidth="1"/>
    <col min="4212" max="4212" width="4" style="128" customWidth="1"/>
    <col min="4213" max="4213" width="3.21875" style="128" customWidth="1"/>
    <col min="4214" max="4214" width="3.44140625" style="128" customWidth="1"/>
    <col min="4215" max="4217" width="0" style="128" hidden="1" customWidth="1"/>
    <col min="4218" max="4218" width="5.109375" style="128" customWidth="1"/>
    <col min="4219" max="4219" width="0" style="128" hidden="1" customWidth="1"/>
    <col min="4220" max="4221" width="17" style="128" customWidth="1"/>
    <col min="4222" max="4222" width="17.21875" style="128" customWidth="1"/>
    <col min="4223" max="4223" width="7.44140625" style="128" customWidth="1"/>
    <col min="4224" max="4224" width="17.21875" style="128" customWidth="1"/>
    <col min="4225" max="4225" width="4.77734375" style="128" customWidth="1"/>
    <col min="4226" max="4226" width="3.44140625" style="128" customWidth="1"/>
    <col min="4227" max="4229" width="0" style="128" hidden="1" customWidth="1"/>
    <col min="4230" max="4230" width="3.44140625" style="128" customWidth="1"/>
    <col min="4231" max="4231" width="0" style="128" hidden="1" customWidth="1"/>
    <col min="4232" max="4232" width="3.44140625" style="128" customWidth="1"/>
    <col min="4233" max="4233" width="0" style="128" hidden="1" customWidth="1"/>
    <col min="4234" max="4234" width="5.109375" style="128" customWidth="1"/>
    <col min="4235" max="4235" width="39.21875" style="128" customWidth="1"/>
    <col min="4236" max="4236" width="26.88671875" style="128" customWidth="1"/>
    <col min="4237" max="4237" width="10.44140625" style="128" customWidth="1"/>
    <col min="4238" max="4238" width="22.21875" style="128" customWidth="1"/>
    <col min="4239" max="4239" width="48.77734375" style="128" customWidth="1"/>
    <col min="4240" max="4240" width="6.77734375" style="128" customWidth="1"/>
    <col min="4241" max="4241" width="36" style="128" customWidth="1"/>
    <col min="4242" max="4242" width="18.44140625" style="128" customWidth="1"/>
    <col min="4243" max="4244" width="10.77734375" style="128" customWidth="1"/>
    <col min="4245" max="4245" width="12.77734375" style="128" customWidth="1"/>
    <col min="4246" max="4246" width="2.44140625" style="128" customWidth="1"/>
    <col min="4247" max="4452" width="10.88671875" style="128"/>
    <col min="4453" max="4453" width="13.77734375" style="128" customWidth="1"/>
    <col min="4454" max="4454" width="3" style="128" customWidth="1"/>
    <col min="4455" max="4456" width="7.44140625" style="128" customWidth="1"/>
    <col min="4457" max="4457" width="6.77734375" style="128" customWidth="1"/>
    <col min="4458" max="4458" width="7.44140625" style="128" customWidth="1"/>
    <col min="4459" max="4459" width="15.44140625" style="128" customWidth="1"/>
    <col min="4460" max="4461" width="10.21875" style="128" customWidth="1"/>
    <col min="4462" max="4462" width="2.88671875" style="128" customWidth="1"/>
    <col min="4463" max="4463" width="10.109375" style="128" customWidth="1"/>
    <col min="4464" max="4464" width="8.44140625" style="128" customWidth="1"/>
    <col min="4465" max="4467" width="4.109375" style="128" customWidth="1"/>
    <col min="4468" max="4468" width="4" style="128" customWidth="1"/>
    <col min="4469" max="4469" width="3.21875" style="128" customWidth="1"/>
    <col min="4470" max="4470" width="3.44140625" style="128" customWidth="1"/>
    <col min="4471" max="4473" width="0" style="128" hidden="1" customWidth="1"/>
    <col min="4474" max="4474" width="5.109375" style="128" customWidth="1"/>
    <col min="4475" max="4475" width="0" style="128" hidden="1" customWidth="1"/>
    <col min="4476" max="4477" width="17" style="128" customWidth="1"/>
    <col min="4478" max="4478" width="17.21875" style="128" customWidth="1"/>
    <col min="4479" max="4479" width="7.44140625" style="128" customWidth="1"/>
    <col min="4480" max="4480" width="17.21875" style="128" customWidth="1"/>
    <col min="4481" max="4481" width="4.77734375" style="128" customWidth="1"/>
    <col min="4482" max="4482" width="3.44140625" style="128" customWidth="1"/>
    <col min="4483" max="4485" width="0" style="128" hidden="1" customWidth="1"/>
    <col min="4486" max="4486" width="3.44140625" style="128" customWidth="1"/>
    <col min="4487" max="4487" width="0" style="128" hidden="1" customWidth="1"/>
    <col min="4488" max="4488" width="3.44140625" style="128" customWidth="1"/>
    <col min="4489" max="4489" width="0" style="128" hidden="1" customWidth="1"/>
    <col min="4490" max="4490" width="5.109375" style="128" customWidth="1"/>
    <col min="4491" max="4491" width="39.21875" style="128" customWidth="1"/>
    <col min="4492" max="4492" width="26.88671875" style="128" customWidth="1"/>
    <col min="4493" max="4493" width="10.44140625" style="128" customWidth="1"/>
    <col min="4494" max="4494" width="22.21875" style="128" customWidth="1"/>
    <col min="4495" max="4495" width="48.77734375" style="128" customWidth="1"/>
    <col min="4496" max="4496" width="6.77734375" style="128" customWidth="1"/>
    <col min="4497" max="4497" width="36" style="128" customWidth="1"/>
    <col min="4498" max="4498" width="18.44140625" style="128" customWidth="1"/>
    <col min="4499" max="4500" width="10.77734375" style="128" customWidth="1"/>
    <col min="4501" max="4501" width="12.77734375" style="128" customWidth="1"/>
    <col min="4502" max="4502" width="2.44140625" style="128" customWidth="1"/>
    <col min="4503" max="4708" width="10.88671875" style="128"/>
    <col min="4709" max="4709" width="13.77734375" style="128" customWidth="1"/>
    <col min="4710" max="4710" width="3" style="128" customWidth="1"/>
    <col min="4711" max="4712" width="7.44140625" style="128" customWidth="1"/>
    <col min="4713" max="4713" width="6.77734375" style="128" customWidth="1"/>
    <col min="4714" max="4714" width="7.44140625" style="128" customWidth="1"/>
    <col min="4715" max="4715" width="15.44140625" style="128" customWidth="1"/>
    <col min="4716" max="4717" width="10.21875" style="128" customWidth="1"/>
    <col min="4718" max="4718" width="2.88671875" style="128" customWidth="1"/>
    <col min="4719" max="4719" width="10.109375" style="128" customWidth="1"/>
    <col min="4720" max="4720" width="8.44140625" style="128" customWidth="1"/>
    <col min="4721" max="4723" width="4.109375" style="128" customWidth="1"/>
    <col min="4724" max="4724" width="4" style="128" customWidth="1"/>
    <col min="4725" max="4725" width="3.21875" style="128" customWidth="1"/>
    <col min="4726" max="4726" width="3.44140625" style="128" customWidth="1"/>
    <col min="4727" max="4729" width="0" style="128" hidden="1" customWidth="1"/>
    <col min="4730" max="4730" width="5.109375" style="128" customWidth="1"/>
    <col min="4731" max="4731" width="0" style="128" hidden="1" customWidth="1"/>
    <col min="4732" max="4733" width="17" style="128" customWidth="1"/>
    <col min="4734" max="4734" width="17.21875" style="128" customWidth="1"/>
    <col min="4735" max="4735" width="7.44140625" style="128" customWidth="1"/>
    <col min="4736" max="4736" width="17.21875" style="128" customWidth="1"/>
    <col min="4737" max="4737" width="4.77734375" style="128" customWidth="1"/>
    <col min="4738" max="4738" width="3.44140625" style="128" customWidth="1"/>
    <col min="4739" max="4741" width="0" style="128" hidden="1" customWidth="1"/>
    <col min="4742" max="4742" width="3.44140625" style="128" customWidth="1"/>
    <col min="4743" max="4743" width="0" style="128" hidden="1" customWidth="1"/>
    <col min="4744" max="4744" width="3.44140625" style="128" customWidth="1"/>
    <col min="4745" max="4745" width="0" style="128" hidden="1" customWidth="1"/>
    <col min="4746" max="4746" width="5.109375" style="128" customWidth="1"/>
    <col min="4747" max="4747" width="39.21875" style="128" customWidth="1"/>
    <col min="4748" max="4748" width="26.88671875" style="128" customWidth="1"/>
    <col min="4749" max="4749" width="10.44140625" style="128" customWidth="1"/>
    <col min="4750" max="4750" width="22.21875" style="128" customWidth="1"/>
    <col min="4751" max="4751" width="48.77734375" style="128" customWidth="1"/>
    <col min="4752" max="4752" width="6.77734375" style="128" customWidth="1"/>
    <col min="4753" max="4753" width="36" style="128" customWidth="1"/>
    <col min="4754" max="4754" width="18.44140625" style="128" customWidth="1"/>
    <col min="4755" max="4756" width="10.77734375" style="128" customWidth="1"/>
    <col min="4757" max="4757" width="12.77734375" style="128" customWidth="1"/>
    <col min="4758" max="4758" width="2.44140625" style="128" customWidth="1"/>
    <col min="4759" max="4964" width="10.88671875" style="128"/>
    <col min="4965" max="4965" width="13.77734375" style="128" customWidth="1"/>
    <col min="4966" max="4966" width="3" style="128" customWidth="1"/>
    <col min="4967" max="4968" width="7.44140625" style="128" customWidth="1"/>
    <col min="4969" max="4969" width="6.77734375" style="128" customWidth="1"/>
    <col min="4970" max="4970" width="7.44140625" style="128" customWidth="1"/>
    <col min="4971" max="4971" width="15.44140625" style="128" customWidth="1"/>
    <col min="4972" max="4973" width="10.21875" style="128" customWidth="1"/>
    <col min="4974" max="4974" width="2.88671875" style="128" customWidth="1"/>
    <col min="4975" max="4975" width="10.109375" style="128" customWidth="1"/>
    <col min="4976" max="4976" width="8.44140625" style="128" customWidth="1"/>
    <col min="4977" max="4979" width="4.109375" style="128" customWidth="1"/>
    <col min="4980" max="4980" width="4" style="128" customWidth="1"/>
    <col min="4981" max="4981" width="3.21875" style="128" customWidth="1"/>
    <col min="4982" max="4982" width="3.44140625" style="128" customWidth="1"/>
    <col min="4983" max="4985" width="0" style="128" hidden="1" customWidth="1"/>
    <col min="4986" max="4986" width="5.109375" style="128" customWidth="1"/>
    <col min="4987" max="4987" width="0" style="128" hidden="1" customWidth="1"/>
    <col min="4988" max="4989" width="17" style="128" customWidth="1"/>
    <col min="4990" max="4990" width="17.21875" style="128" customWidth="1"/>
    <col min="4991" max="4991" width="7.44140625" style="128" customWidth="1"/>
    <col min="4992" max="4992" width="17.21875" style="128" customWidth="1"/>
    <col min="4993" max="4993" width="4.77734375" style="128" customWidth="1"/>
    <col min="4994" max="4994" width="3.44140625" style="128" customWidth="1"/>
    <col min="4995" max="4997" width="0" style="128" hidden="1" customWidth="1"/>
    <col min="4998" max="4998" width="3.44140625" style="128" customWidth="1"/>
    <col min="4999" max="4999" width="0" style="128" hidden="1" customWidth="1"/>
    <col min="5000" max="5000" width="3.44140625" style="128" customWidth="1"/>
    <col min="5001" max="5001" width="0" style="128" hidden="1" customWidth="1"/>
    <col min="5002" max="5002" width="5.109375" style="128" customWidth="1"/>
    <col min="5003" max="5003" width="39.21875" style="128" customWidth="1"/>
    <col min="5004" max="5004" width="26.88671875" style="128" customWidth="1"/>
    <col min="5005" max="5005" width="10.44140625" style="128" customWidth="1"/>
    <col min="5006" max="5006" width="22.21875" style="128" customWidth="1"/>
    <col min="5007" max="5007" width="48.77734375" style="128" customWidth="1"/>
    <col min="5008" max="5008" width="6.77734375" style="128" customWidth="1"/>
    <col min="5009" max="5009" width="36" style="128" customWidth="1"/>
    <col min="5010" max="5010" width="18.44140625" style="128" customWidth="1"/>
    <col min="5011" max="5012" width="10.77734375" style="128" customWidth="1"/>
    <col min="5013" max="5013" width="12.77734375" style="128" customWidth="1"/>
    <col min="5014" max="5014" width="2.44140625" style="128" customWidth="1"/>
    <col min="5015" max="5220" width="10.88671875" style="128"/>
    <col min="5221" max="5221" width="13.77734375" style="128" customWidth="1"/>
    <col min="5222" max="5222" width="3" style="128" customWidth="1"/>
    <col min="5223" max="5224" width="7.44140625" style="128" customWidth="1"/>
    <col min="5225" max="5225" width="6.77734375" style="128" customWidth="1"/>
    <col min="5226" max="5226" width="7.44140625" style="128" customWidth="1"/>
    <col min="5227" max="5227" width="15.44140625" style="128" customWidth="1"/>
    <col min="5228" max="5229" width="10.21875" style="128" customWidth="1"/>
    <col min="5230" max="5230" width="2.88671875" style="128" customWidth="1"/>
    <col min="5231" max="5231" width="10.109375" style="128" customWidth="1"/>
    <col min="5232" max="5232" width="8.44140625" style="128" customWidth="1"/>
    <col min="5233" max="5235" width="4.109375" style="128" customWidth="1"/>
    <col min="5236" max="5236" width="4" style="128" customWidth="1"/>
    <col min="5237" max="5237" width="3.21875" style="128" customWidth="1"/>
    <col min="5238" max="5238" width="3.44140625" style="128" customWidth="1"/>
    <col min="5239" max="5241" width="0" style="128" hidden="1" customWidth="1"/>
    <col min="5242" max="5242" width="5.109375" style="128" customWidth="1"/>
    <col min="5243" max="5243" width="0" style="128" hidden="1" customWidth="1"/>
    <col min="5244" max="5245" width="17" style="128" customWidth="1"/>
    <col min="5246" max="5246" width="17.21875" style="128" customWidth="1"/>
    <col min="5247" max="5247" width="7.44140625" style="128" customWidth="1"/>
    <col min="5248" max="5248" width="17.21875" style="128" customWidth="1"/>
    <col min="5249" max="5249" width="4.77734375" style="128" customWidth="1"/>
    <col min="5250" max="5250" width="3.44140625" style="128" customWidth="1"/>
    <col min="5251" max="5253" width="0" style="128" hidden="1" customWidth="1"/>
    <col min="5254" max="5254" width="3.44140625" style="128" customWidth="1"/>
    <col min="5255" max="5255" width="0" style="128" hidden="1" customWidth="1"/>
    <col min="5256" max="5256" width="3.44140625" style="128" customWidth="1"/>
    <col min="5257" max="5257" width="0" style="128" hidden="1" customWidth="1"/>
    <col min="5258" max="5258" width="5.109375" style="128" customWidth="1"/>
    <col min="5259" max="5259" width="39.21875" style="128" customWidth="1"/>
    <col min="5260" max="5260" width="26.88671875" style="128" customWidth="1"/>
    <col min="5261" max="5261" width="10.44140625" style="128" customWidth="1"/>
    <col min="5262" max="5262" width="22.21875" style="128" customWidth="1"/>
    <col min="5263" max="5263" width="48.77734375" style="128" customWidth="1"/>
    <col min="5264" max="5264" width="6.77734375" style="128" customWidth="1"/>
    <col min="5265" max="5265" width="36" style="128" customWidth="1"/>
    <col min="5266" max="5266" width="18.44140625" style="128" customWidth="1"/>
    <col min="5267" max="5268" width="10.77734375" style="128" customWidth="1"/>
    <col min="5269" max="5269" width="12.77734375" style="128" customWidth="1"/>
    <col min="5270" max="5270" width="2.44140625" style="128" customWidth="1"/>
    <col min="5271" max="5476" width="10.88671875" style="128"/>
    <col min="5477" max="5477" width="13.77734375" style="128" customWidth="1"/>
    <col min="5478" max="5478" width="3" style="128" customWidth="1"/>
    <col min="5479" max="5480" width="7.44140625" style="128" customWidth="1"/>
    <col min="5481" max="5481" width="6.77734375" style="128" customWidth="1"/>
    <col min="5482" max="5482" width="7.44140625" style="128" customWidth="1"/>
    <col min="5483" max="5483" width="15.44140625" style="128" customWidth="1"/>
    <col min="5484" max="5485" width="10.21875" style="128" customWidth="1"/>
    <col min="5486" max="5486" width="2.88671875" style="128" customWidth="1"/>
    <col min="5487" max="5487" width="10.109375" style="128" customWidth="1"/>
    <col min="5488" max="5488" width="8.44140625" style="128" customWidth="1"/>
    <col min="5489" max="5491" width="4.109375" style="128" customWidth="1"/>
    <col min="5492" max="5492" width="4" style="128" customWidth="1"/>
    <col min="5493" max="5493" width="3.21875" style="128" customWidth="1"/>
    <col min="5494" max="5494" width="3.44140625" style="128" customWidth="1"/>
    <col min="5495" max="5497" width="0" style="128" hidden="1" customWidth="1"/>
    <col min="5498" max="5498" width="5.109375" style="128" customWidth="1"/>
    <col min="5499" max="5499" width="0" style="128" hidden="1" customWidth="1"/>
    <col min="5500" max="5501" width="17" style="128" customWidth="1"/>
    <col min="5502" max="5502" width="17.21875" style="128" customWidth="1"/>
    <col min="5503" max="5503" width="7.44140625" style="128" customWidth="1"/>
    <col min="5504" max="5504" width="17.21875" style="128" customWidth="1"/>
    <col min="5505" max="5505" width="4.77734375" style="128" customWidth="1"/>
    <col min="5506" max="5506" width="3.44140625" style="128" customWidth="1"/>
    <col min="5507" max="5509" width="0" style="128" hidden="1" customWidth="1"/>
    <col min="5510" max="5510" width="3.44140625" style="128" customWidth="1"/>
    <col min="5511" max="5511" width="0" style="128" hidden="1" customWidth="1"/>
    <col min="5512" max="5512" width="3.44140625" style="128" customWidth="1"/>
    <col min="5513" max="5513" width="0" style="128" hidden="1" customWidth="1"/>
    <col min="5514" max="5514" width="5.109375" style="128" customWidth="1"/>
    <col min="5515" max="5515" width="39.21875" style="128" customWidth="1"/>
    <col min="5516" max="5516" width="26.88671875" style="128" customWidth="1"/>
    <col min="5517" max="5517" width="10.44140625" style="128" customWidth="1"/>
    <col min="5518" max="5518" width="22.21875" style="128" customWidth="1"/>
    <col min="5519" max="5519" width="48.77734375" style="128" customWidth="1"/>
    <col min="5520" max="5520" width="6.77734375" style="128" customWidth="1"/>
    <col min="5521" max="5521" width="36" style="128" customWidth="1"/>
    <col min="5522" max="5522" width="18.44140625" style="128" customWidth="1"/>
    <col min="5523" max="5524" width="10.77734375" style="128" customWidth="1"/>
    <col min="5525" max="5525" width="12.77734375" style="128" customWidth="1"/>
    <col min="5526" max="5526" width="2.44140625" style="128" customWidth="1"/>
    <col min="5527" max="5732" width="10.88671875" style="128"/>
    <col min="5733" max="5733" width="13.77734375" style="128" customWidth="1"/>
    <col min="5734" max="5734" width="3" style="128" customWidth="1"/>
    <col min="5735" max="5736" width="7.44140625" style="128" customWidth="1"/>
    <col min="5737" max="5737" width="6.77734375" style="128" customWidth="1"/>
    <col min="5738" max="5738" width="7.44140625" style="128" customWidth="1"/>
    <col min="5739" max="5739" width="15.44140625" style="128" customWidth="1"/>
    <col min="5740" max="5741" width="10.21875" style="128" customWidth="1"/>
    <col min="5742" max="5742" width="2.88671875" style="128" customWidth="1"/>
    <col min="5743" max="5743" width="10.109375" style="128" customWidth="1"/>
    <col min="5744" max="5744" width="8.44140625" style="128" customWidth="1"/>
    <col min="5745" max="5747" width="4.109375" style="128" customWidth="1"/>
    <col min="5748" max="5748" width="4" style="128" customWidth="1"/>
    <col min="5749" max="5749" width="3.21875" style="128" customWidth="1"/>
    <col min="5750" max="5750" width="3.44140625" style="128" customWidth="1"/>
    <col min="5751" max="5753" width="0" style="128" hidden="1" customWidth="1"/>
    <col min="5754" max="5754" width="5.109375" style="128" customWidth="1"/>
    <col min="5755" max="5755" width="0" style="128" hidden="1" customWidth="1"/>
    <col min="5756" max="5757" width="17" style="128" customWidth="1"/>
    <col min="5758" max="5758" width="17.21875" style="128" customWidth="1"/>
    <col min="5759" max="5759" width="7.44140625" style="128" customWidth="1"/>
    <col min="5760" max="5760" width="17.21875" style="128" customWidth="1"/>
    <col min="5761" max="5761" width="4.77734375" style="128" customWidth="1"/>
    <col min="5762" max="5762" width="3.44140625" style="128" customWidth="1"/>
    <col min="5763" max="5765" width="0" style="128" hidden="1" customWidth="1"/>
    <col min="5766" max="5766" width="3.44140625" style="128" customWidth="1"/>
    <col min="5767" max="5767" width="0" style="128" hidden="1" customWidth="1"/>
    <col min="5768" max="5768" width="3.44140625" style="128" customWidth="1"/>
    <col min="5769" max="5769" width="0" style="128" hidden="1" customWidth="1"/>
    <col min="5770" max="5770" width="5.109375" style="128" customWidth="1"/>
    <col min="5771" max="5771" width="39.21875" style="128" customWidth="1"/>
    <col min="5772" max="5772" width="26.88671875" style="128" customWidth="1"/>
    <col min="5773" max="5773" width="10.44140625" style="128" customWidth="1"/>
    <col min="5774" max="5774" width="22.21875" style="128" customWidth="1"/>
    <col min="5775" max="5775" width="48.77734375" style="128" customWidth="1"/>
    <col min="5776" max="5776" width="6.77734375" style="128" customWidth="1"/>
    <col min="5777" max="5777" width="36" style="128" customWidth="1"/>
    <col min="5778" max="5778" width="18.44140625" style="128" customWidth="1"/>
    <col min="5779" max="5780" width="10.77734375" style="128" customWidth="1"/>
    <col min="5781" max="5781" width="12.77734375" style="128" customWidth="1"/>
    <col min="5782" max="5782" width="2.44140625" style="128" customWidth="1"/>
    <col min="5783" max="5988" width="10.88671875" style="128"/>
    <col min="5989" max="5989" width="13.77734375" style="128" customWidth="1"/>
    <col min="5990" max="5990" width="3" style="128" customWidth="1"/>
    <col min="5991" max="5992" width="7.44140625" style="128" customWidth="1"/>
    <col min="5993" max="5993" width="6.77734375" style="128" customWidth="1"/>
    <col min="5994" max="5994" width="7.44140625" style="128" customWidth="1"/>
    <col min="5995" max="5995" width="15.44140625" style="128" customWidth="1"/>
    <col min="5996" max="5997" width="10.21875" style="128" customWidth="1"/>
    <col min="5998" max="5998" width="2.88671875" style="128" customWidth="1"/>
    <col min="5999" max="5999" width="10.109375" style="128" customWidth="1"/>
    <col min="6000" max="6000" width="8.44140625" style="128" customWidth="1"/>
    <col min="6001" max="6003" width="4.109375" style="128" customWidth="1"/>
    <col min="6004" max="6004" width="4" style="128" customWidth="1"/>
    <col min="6005" max="6005" width="3.21875" style="128" customWidth="1"/>
    <col min="6006" max="6006" width="3.44140625" style="128" customWidth="1"/>
    <col min="6007" max="6009" width="0" style="128" hidden="1" customWidth="1"/>
    <col min="6010" max="6010" width="5.109375" style="128" customWidth="1"/>
    <col min="6011" max="6011" width="0" style="128" hidden="1" customWidth="1"/>
    <col min="6012" max="6013" width="17" style="128" customWidth="1"/>
    <col min="6014" max="6014" width="17.21875" style="128" customWidth="1"/>
    <col min="6015" max="6015" width="7.44140625" style="128" customWidth="1"/>
    <col min="6016" max="6016" width="17.21875" style="128" customWidth="1"/>
    <col min="6017" max="6017" width="4.77734375" style="128" customWidth="1"/>
    <col min="6018" max="6018" width="3.44140625" style="128" customWidth="1"/>
    <col min="6019" max="6021" width="0" style="128" hidden="1" customWidth="1"/>
    <col min="6022" max="6022" width="3.44140625" style="128" customWidth="1"/>
    <col min="6023" max="6023" width="0" style="128" hidden="1" customWidth="1"/>
    <col min="6024" max="6024" width="3.44140625" style="128" customWidth="1"/>
    <col min="6025" max="6025" width="0" style="128" hidden="1" customWidth="1"/>
    <col min="6026" max="6026" width="5.109375" style="128" customWidth="1"/>
    <col min="6027" max="6027" width="39.21875" style="128" customWidth="1"/>
    <col min="6028" max="6028" width="26.88671875" style="128" customWidth="1"/>
    <col min="6029" max="6029" width="10.44140625" style="128" customWidth="1"/>
    <col min="6030" max="6030" width="22.21875" style="128" customWidth="1"/>
    <col min="6031" max="6031" width="48.77734375" style="128" customWidth="1"/>
    <col min="6032" max="6032" width="6.77734375" style="128" customWidth="1"/>
    <col min="6033" max="6033" width="36" style="128" customWidth="1"/>
    <col min="6034" max="6034" width="18.44140625" style="128" customWidth="1"/>
    <col min="6035" max="6036" width="10.77734375" style="128" customWidth="1"/>
    <col min="6037" max="6037" width="12.77734375" style="128" customWidth="1"/>
    <col min="6038" max="6038" width="2.44140625" style="128" customWidth="1"/>
    <col min="6039" max="6244" width="10.88671875" style="128"/>
    <col min="6245" max="6245" width="13.77734375" style="128" customWidth="1"/>
    <col min="6246" max="6246" width="3" style="128" customWidth="1"/>
    <col min="6247" max="6248" width="7.44140625" style="128" customWidth="1"/>
    <col min="6249" max="6249" width="6.77734375" style="128" customWidth="1"/>
    <col min="6250" max="6250" width="7.44140625" style="128" customWidth="1"/>
    <col min="6251" max="6251" width="15.44140625" style="128" customWidth="1"/>
    <col min="6252" max="6253" width="10.21875" style="128" customWidth="1"/>
    <col min="6254" max="6254" width="2.88671875" style="128" customWidth="1"/>
    <col min="6255" max="6255" width="10.109375" style="128" customWidth="1"/>
    <col min="6256" max="6256" width="8.44140625" style="128" customWidth="1"/>
    <col min="6257" max="6259" width="4.109375" style="128" customWidth="1"/>
    <col min="6260" max="6260" width="4" style="128" customWidth="1"/>
    <col min="6261" max="6261" width="3.21875" style="128" customWidth="1"/>
    <col min="6262" max="6262" width="3.44140625" style="128" customWidth="1"/>
    <col min="6263" max="6265" width="0" style="128" hidden="1" customWidth="1"/>
    <col min="6266" max="6266" width="5.109375" style="128" customWidth="1"/>
    <col min="6267" max="6267" width="0" style="128" hidden="1" customWidth="1"/>
    <col min="6268" max="6269" width="17" style="128" customWidth="1"/>
    <col min="6270" max="6270" width="17.21875" style="128" customWidth="1"/>
    <col min="6271" max="6271" width="7.44140625" style="128" customWidth="1"/>
    <col min="6272" max="6272" width="17.21875" style="128" customWidth="1"/>
    <col min="6273" max="6273" width="4.77734375" style="128" customWidth="1"/>
    <col min="6274" max="6274" width="3.44140625" style="128" customWidth="1"/>
    <col min="6275" max="6277" width="0" style="128" hidden="1" customWidth="1"/>
    <col min="6278" max="6278" width="3.44140625" style="128" customWidth="1"/>
    <col min="6279" max="6279" width="0" style="128" hidden="1" customWidth="1"/>
    <col min="6280" max="6280" width="3.44140625" style="128" customWidth="1"/>
    <col min="6281" max="6281" width="0" style="128" hidden="1" customWidth="1"/>
    <col min="6282" max="6282" width="5.109375" style="128" customWidth="1"/>
    <col min="6283" max="6283" width="39.21875" style="128" customWidth="1"/>
    <col min="6284" max="6284" width="26.88671875" style="128" customWidth="1"/>
    <col min="6285" max="6285" width="10.44140625" style="128" customWidth="1"/>
    <col min="6286" max="6286" width="22.21875" style="128" customWidth="1"/>
    <col min="6287" max="6287" width="48.77734375" style="128" customWidth="1"/>
    <col min="6288" max="6288" width="6.77734375" style="128" customWidth="1"/>
    <col min="6289" max="6289" width="36" style="128" customWidth="1"/>
    <col min="6290" max="6290" width="18.44140625" style="128" customWidth="1"/>
    <col min="6291" max="6292" width="10.77734375" style="128" customWidth="1"/>
    <col min="6293" max="6293" width="12.77734375" style="128" customWidth="1"/>
    <col min="6294" max="6294" width="2.44140625" style="128" customWidth="1"/>
    <col min="6295" max="6500" width="10.88671875" style="128"/>
    <col min="6501" max="6501" width="13.77734375" style="128" customWidth="1"/>
    <col min="6502" max="6502" width="3" style="128" customWidth="1"/>
    <col min="6503" max="6504" width="7.44140625" style="128" customWidth="1"/>
    <col min="6505" max="6505" width="6.77734375" style="128" customWidth="1"/>
    <col min="6506" max="6506" width="7.44140625" style="128" customWidth="1"/>
    <col min="6507" max="6507" width="15.44140625" style="128" customWidth="1"/>
    <col min="6508" max="6509" width="10.21875" style="128" customWidth="1"/>
    <col min="6510" max="6510" width="2.88671875" style="128" customWidth="1"/>
    <col min="6511" max="6511" width="10.109375" style="128" customWidth="1"/>
    <col min="6512" max="6512" width="8.44140625" style="128" customWidth="1"/>
    <col min="6513" max="6515" width="4.109375" style="128" customWidth="1"/>
    <col min="6516" max="6516" width="4" style="128" customWidth="1"/>
    <col min="6517" max="6517" width="3.21875" style="128" customWidth="1"/>
    <col min="6518" max="6518" width="3.44140625" style="128" customWidth="1"/>
    <col min="6519" max="6521" width="0" style="128" hidden="1" customWidth="1"/>
    <col min="6522" max="6522" width="5.109375" style="128" customWidth="1"/>
    <col min="6523" max="6523" width="0" style="128" hidden="1" customWidth="1"/>
    <col min="6524" max="6525" width="17" style="128" customWidth="1"/>
    <col min="6526" max="6526" width="17.21875" style="128" customWidth="1"/>
    <col min="6527" max="6527" width="7.44140625" style="128" customWidth="1"/>
    <col min="6528" max="6528" width="17.21875" style="128" customWidth="1"/>
    <col min="6529" max="6529" width="4.77734375" style="128" customWidth="1"/>
    <col min="6530" max="6530" width="3.44140625" style="128" customWidth="1"/>
    <col min="6531" max="6533" width="0" style="128" hidden="1" customWidth="1"/>
    <col min="6534" max="6534" width="3.44140625" style="128" customWidth="1"/>
    <col min="6535" max="6535" width="0" style="128" hidden="1" customWidth="1"/>
    <col min="6536" max="6536" width="3.44140625" style="128" customWidth="1"/>
    <col min="6537" max="6537" width="0" style="128" hidden="1" customWidth="1"/>
    <col min="6538" max="6538" width="5.109375" style="128" customWidth="1"/>
    <col min="6539" max="6539" width="39.21875" style="128" customWidth="1"/>
    <col min="6540" max="6540" width="26.88671875" style="128" customWidth="1"/>
    <col min="6541" max="6541" width="10.44140625" style="128" customWidth="1"/>
    <col min="6542" max="6542" width="22.21875" style="128" customWidth="1"/>
    <col min="6543" max="6543" width="48.77734375" style="128" customWidth="1"/>
    <col min="6544" max="6544" width="6.77734375" style="128" customWidth="1"/>
    <col min="6545" max="6545" width="36" style="128" customWidth="1"/>
    <col min="6546" max="6546" width="18.44140625" style="128" customWidth="1"/>
    <col min="6547" max="6548" width="10.77734375" style="128" customWidth="1"/>
    <col min="6549" max="6549" width="12.77734375" style="128" customWidth="1"/>
    <col min="6550" max="6550" width="2.44140625" style="128" customWidth="1"/>
    <col min="6551" max="6756" width="10.88671875" style="128"/>
    <col min="6757" max="6757" width="13.77734375" style="128" customWidth="1"/>
    <col min="6758" max="6758" width="3" style="128" customWidth="1"/>
    <col min="6759" max="6760" width="7.44140625" style="128" customWidth="1"/>
    <col min="6761" max="6761" width="6.77734375" style="128" customWidth="1"/>
    <col min="6762" max="6762" width="7.44140625" style="128" customWidth="1"/>
    <col min="6763" max="6763" width="15.44140625" style="128" customWidth="1"/>
    <col min="6764" max="6765" width="10.21875" style="128" customWidth="1"/>
    <col min="6766" max="6766" width="2.88671875" style="128" customWidth="1"/>
    <col min="6767" max="6767" width="10.109375" style="128" customWidth="1"/>
    <col min="6768" max="6768" width="8.44140625" style="128" customWidth="1"/>
    <col min="6769" max="6771" width="4.109375" style="128" customWidth="1"/>
    <col min="6772" max="6772" width="4" style="128" customWidth="1"/>
    <col min="6773" max="6773" width="3.21875" style="128" customWidth="1"/>
    <col min="6774" max="6774" width="3.44140625" style="128" customWidth="1"/>
    <col min="6775" max="6777" width="0" style="128" hidden="1" customWidth="1"/>
    <col min="6778" max="6778" width="5.109375" style="128" customWidth="1"/>
    <col min="6779" max="6779" width="0" style="128" hidden="1" customWidth="1"/>
    <col min="6780" max="6781" width="17" style="128" customWidth="1"/>
    <col min="6782" max="6782" width="17.21875" style="128" customWidth="1"/>
    <col min="6783" max="6783" width="7.44140625" style="128" customWidth="1"/>
    <col min="6784" max="6784" width="17.21875" style="128" customWidth="1"/>
    <col min="6785" max="6785" width="4.77734375" style="128" customWidth="1"/>
    <col min="6786" max="6786" width="3.44140625" style="128" customWidth="1"/>
    <col min="6787" max="6789" width="0" style="128" hidden="1" customWidth="1"/>
    <col min="6790" max="6790" width="3.44140625" style="128" customWidth="1"/>
    <col min="6791" max="6791" width="0" style="128" hidden="1" customWidth="1"/>
    <col min="6792" max="6792" width="3.44140625" style="128" customWidth="1"/>
    <col min="6793" max="6793" width="0" style="128" hidden="1" customWidth="1"/>
    <col min="6794" max="6794" width="5.109375" style="128" customWidth="1"/>
    <col min="6795" max="6795" width="39.21875" style="128" customWidth="1"/>
    <col min="6796" max="6796" width="26.88671875" style="128" customWidth="1"/>
    <col min="6797" max="6797" width="10.44140625" style="128" customWidth="1"/>
    <col min="6798" max="6798" width="22.21875" style="128" customWidth="1"/>
    <col min="6799" max="6799" width="48.77734375" style="128" customWidth="1"/>
    <col min="6800" max="6800" width="6.77734375" style="128" customWidth="1"/>
    <col min="6801" max="6801" width="36" style="128" customWidth="1"/>
    <col min="6802" max="6802" width="18.44140625" style="128" customWidth="1"/>
    <col min="6803" max="6804" width="10.77734375" style="128" customWidth="1"/>
    <col min="6805" max="6805" width="12.77734375" style="128" customWidth="1"/>
    <col min="6806" max="6806" width="2.44140625" style="128" customWidth="1"/>
    <col min="6807" max="7012" width="10.88671875" style="128"/>
    <col min="7013" max="7013" width="13.77734375" style="128" customWidth="1"/>
    <col min="7014" max="7014" width="3" style="128" customWidth="1"/>
    <col min="7015" max="7016" width="7.44140625" style="128" customWidth="1"/>
    <col min="7017" max="7017" width="6.77734375" style="128" customWidth="1"/>
    <col min="7018" max="7018" width="7.44140625" style="128" customWidth="1"/>
    <col min="7019" max="7019" width="15.44140625" style="128" customWidth="1"/>
    <col min="7020" max="7021" width="10.21875" style="128" customWidth="1"/>
    <col min="7022" max="7022" width="2.88671875" style="128" customWidth="1"/>
    <col min="7023" max="7023" width="10.109375" style="128" customWidth="1"/>
    <col min="7024" max="7024" width="8.44140625" style="128" customWidth="1"/>
    <col min="7025" max="7027" width="4.109375" style="128" customWidth="1"/>
    <col min="7028" max="7028" width="4" style="128" customWidth="1"/>
    <col min="7029" max="7029" width="3.21875" style="128" customWidth="1"/>
    <col min="7030" max="7030" width="3.44140625" style="128" customWidth="1"/>
    <col min="7031" max="7033" width="0" style="128" hidden="1" customWidth="1"/>
    <col min="7034" max="7034" width="5.109375" style="128" customWidth="1"/>
    <col min="7035" max="7035" width="0" style="128" hidden="1" customWidth="1"/>
    <col min="7036" max="7037" width="17" style="128" customWidth="1"/>
    <col min="7038" max="7038" width="17.21875" style="128" customWidth="1"/>
    <col min="7039" max="7039" width="7.44140625" style="128" customWidth="1"/>
    <col min="7040" max="7040" width="17.21875" style="128" customWidth="1"/>
    <col min="7041" max="7041" width="4.77734375" style="128" customWidth="1"/>
    <col min="7042" max="7042" width="3.44140625" style="128" customWidth="1"/>
    <col min="7043" max="7045" width="0" style="128" hidden="1" customWidth="1"/>
    <col min="7046" max="7046" width="3.44140625" style="128" customWidth="1"/>
    <col min="7047" max="7047" width="0" style="128" hidden="1" customWidth="1"/>
    <col min="7048" max="7048" width="3.44140625" style="128" customWidth="1"/>
    <col min="7049" max="7049" width="0" style="128" hidden="1" customWidth="1"/>
    <col min="7050" max="7050" width="5.109375" style="128" customWidth="1"/>
    <col min="7051" max="7051" width="39.21875" style="128" customWidth="1"/>
    <col min="7052" max="7052" width="26.88671875" style="128" customWidth="1"/>
    <col min="7053" max="7053" width="10.44140625" style="128" customWidth="1"/>
    <col min="7054" max="7054" width="22.21875" style="128" customWidth="1"/>
    <col min="7055" max="7055" width="48.77734375" style="128" customWidth="1"/>
    <col min="7056" max="7056" width="6.77734375" style="128" customWidth="1"/>
    <col min="7057" max="7057" width="36" style="128" customWidth="1"/>
    <col min="7058" max="7058" width="18.44140625" style="128" customWidth="1"/>
    <col min="7059" max="7060" width="10.77734375" style="128" customWidth="1"/>
    <col min="7061" max="7061" width="12.77734375" style="128" customWidth="1"/>
    <col min="7062" max="7062" width="2.44140625" style="128" customWidth="1"/>
    <col min="7063" max="7268" width="10.88671875" style="128"/>
    <col min="7269" max="7269" width="13.77734375" style="128" customWidth="1"/>
    <col min="7270" max="7270" width="3" style="128" customWidth="1"/>
    <col min="7271" max="7272" width="7.44140625" style="128" customWidth="1"/>
    <col min="7273" max="7273" width="6.77734375" style="128" customWidth="1"/>
    <col min="7274" max="7274" width="7.44140625" style="128" customWidth="1"/>
    <col min="7275" max="7275" width="15.44140625" style="128" customWidth="1"/>
    <col min="7276" max="7277" width="10.21875" style="128" customWidth="1"/>
    <col min="7278" max="7278" width="2.88671875" style="128" customWidth="1"/>
    <col min="7279" max="7279" width="10.109375" style="128" customWidth="1"/>
    <col min="7280" max="7280" width="8.44140625" style="128" customWidth="1"/>
    <col min="7281" max="7283" width="4.109375" style="128" customWidth="1"/>
    <col min="7284" max="7284" width="4" style="128" customWidth="1"/>
    <col min="7285" max="7285" width="3.21875" style="128" customWidth="1"/>
    <col min="7286" max="7286" width="3.44140625" style="128" customWidth="1"/>
    <col min="7287" max="7289" width="0" style="128" hidden="1" customWidth="1"/>
    <col min="7290" max="7290" width="5.109375" style="128" customWidth="1"/>
    <col min="7291" max="7291" width="0" style="128" hidden="1" customWidth="1"/>
    <col min="7292" max="7293" width="17" style="128" customWidth="1"/>
    <col min="7294" max="7294" width="17.21875" style="128" customWidth="1"/>
    <col min="7295" max="7295" width="7.44140625" style="128" customWidth="1"/>
    <col min="7296" max="7296" width="17.21875" style="128" customWidth="1"/>
    <col min="7297" max="7297" width="4.77734375" style="128" customWidth="1"/>
    <col min="7298" max="7298" width="3.44140625" style="128" customWidth="1"/>
    <col min="7299" max="7301" width="0" style="128" hidden="1" customWidth="1"/>
    <col min="7302" max="7302" width="3.44140625" style="128" customWidth="1"/>
    <col min="7303" max="7303" width="0" style="128" hidden="1" customWidth="1"/>
    <col min="7304" max="7304" width="3.44140625" style="128" customWidth="1"/>
    <col min="7305" max="7305" width="0" style="128" hidden="1" customWidth="1"/>
    <col min="7306" max="7306" width="5.109375" style="128" customWidth="1"/>
    <col min="7307" max="7307" width="39.21875" style="128" customWidth="1"/>
    <col min="7308" max="7308" width="26.88671875" style="128" customWidth="1"/>
    <col min="7309" max="7309" width="10.44140625" style="128" customWidth="1"/>
    <col min="7310" max="7310" width="22.21875" style="128" customWidth="1"/>
    <col min="7311" max="7311" width="48.77734375" style="128" customWidth="1"/>
    <col min="7312" max="7312" width="6.77734375" style="128" customWidth="1"/>
    <col min="7313" max="7313" width="36" style="128" customWidth="1"/>
    <col min="7314" max="7314" width="18.44140625" style="128" customWidth="1"/>
    <col min="7315" max="7316" width="10.77734375" style="128" customWidth="1"/>
    <col min="7317" max="7317" width="12.77734375" style="128" customWidth="1"/>
    <col min="7318" max="7318" width="2.44140625" style="128" customWidth="1"/>
    <col min="7319" max="7524" width="10.88671875" style="128"/>
    <col min="7525" max="7525" width="13.77734375" style="128" customWidth="1"/>
    <col min="7526" max="7526" width="3" style="128" customWidth="1"/>
    <col min="7527" max="7528" width="7.44140625" style="128" customWidth="1"/>
    <col min="7529" max="7529" width="6.77734375" style="128" customWidth="1"/>
    <col min="7530" max="7530" width="7.44140625" style="128" customWidth="1"/>
    <col min="7531" max="7531" width="15.44140625" style="128" customWidth="1"/>
    <col min="7532" max="7533" width="10.21875" style="128" customWidth="1"/>
    <col min="7534" max="7534" width="2.88671875" style="128" customWidth="1"/>
    <col min="7535" max="7535" width="10.109375" style="128" customWidth="1"/>
    <col min="7536" max="7536" width="8.44140625" style="128" customWidth="1"/>
    <col min="7537" max="7539" width="4.109375" style="128" customWidth="1"/>
    <col min="7540" max="7540" width="4" style="128" customWidth="1"/>
    <col min="7541" max="7541" width="3.21875" style="128" customWidth="1"/>
    <col min="7542" max="7542" width="3.44140625" style="128" customWidth="1"/>
    <col min="7543" max="7545" width="0" style="128" hidden="1" customWidth="1"/>
    <col min="7546" max="7546" width="5.109375" style="128" customWidth="1"/>
    <col min="7547" max="7547" width="0" style="128" hidden="1" customWidth="1"/>
    <col min="7548" max="7549" width="17" style="128" customWidth="1"/>
    <col min="7550" max="7550" width="17.21875" style="128" customWidth="1"/>
    <col min="7551" max="7551" width="7.44140625" style="128" customWidth="1"/>
    <col min="7552" max="7552" width="17.21875" style="128" customWidth="1"/>
    <col min="7553" max="7553" width="4.77734375" style="128" customWidth="1"/>
    <col min="7554" max="7554" width="3.44140625" style="128" customWidth="1"/>
    <col min="7555" max="7557" width="0" style="128" hidden="1" customWidth="1"/>
    <col min="7558" max="7558" width="3.44140625" style="128" customWidth="1"/>
    <col min="7559" max="7559" width="0" style="128" hidden="1" customWidth="1"/>
    <col min="7560" max="7560" width="3.44140625" style="128" customWidth="1"/>
    <col min="7561" max="7561" width="0" style="128" hidden="1" customWidth="1"/>
    <col min="7562" max="7562" width="5.109375" style="128" customWidth="1"/>
    <col min="7563" max="7563" width="39.21875" style="128" customWidth="1"/>
    <col min="7564" max="7564" width="26.88671875" style="128" customWidth="1"/>
    <col min="7565" max="7565" width="10.44140625" style="128" customWidth="1"/>
    <col min="7566" max="7566" width="22.21875" style="128" customWidth="1"/>
    <col min="7567" max="7567" width="48.77734375" style="128" customWidth="1"/>
    <col min="7568" max="7568" width="6.77734375" style="128" customWidth="1"/>
    <col min="7569" max="7569" width="36" style="128" customWidth="1"/>
    <col min="7570" max="7570" width="18.44140625" style="128" customWidth="1"/>
    <col min="7571" max="7572" width="10.77734375" style="128" customWidth="1"/>
    <col min="7573" max="7573" width="12.77734375" style="128" customWidth="1"/>
    <col min="7574" max="7574" width="2.44140625" style="128" customWidth="1"/>
    <col min="7575" max="7780" width="10.88671875" style="128"/>
    <col min="7781" max="7781" width="13.77734375" style="128" customWidth="1"/>
    <col min="7782" max="7782" width="3" style="128" customWidth="1"/>
    <col min="7783" max="7784" width="7.44140625" style="128" customWidth="1"/>
    <col min="7785" max="7785" width="6.77734375" style="128" customWidth="1"/>
    <col min="7786" max="7786" width="7.44140625" style="128" customWidth="1"/>
    <col min="7787" max="7787" width="15.44140625" style="128" customWidth="1"/>
    <col min="7788" max="7789" width="10.21875" style="128" customWidth="1"/>
    <col min="7790" max="7790" width="2.88671875" style="128" customWidth="1"/>
    <col min="7791" max="7791" width="10.109375" style="128" customWidth="1"/>
    <col min="7792" max="7792" width="8.44140625" style="128" customWidth="1"/>
    <col min="7793" max="7795" width="4.109375" style="128" customWidth="1"/>
    <col min="7796" max="7796" width="4" style="128" customWidth="1"/>
    <col min="7797" max="7797" width="3.21875" style="128" customWidth="1"/>
    <col min="7798" max="7798" width="3.44140625" style="128" customWidth="1"/>
    <col min="7799" max="7801" width="0" style="128" hidden="1" customWidth="1"/>
    <col min="7802" max="7802" width="5.109375" style="128" customWidth="1"/>
    <col min="7803" max="7803" width="0" style="128" hidden="1" customWidth="1"/>
    <col min="7804" max="7805" width="17" style="128" customWidth="1"/>
    <col min="7806" max="7806" width="17.21875" style="128" customWidth="1"/>
    <col min="7807" max="7807" width="7.44140625" style="128" customWidth="1"/>
    <col min="7808" max="7808" width="17.21875" style="128" customWidth="1"/>
    <col min="7809" max="7809" width="4.77734375" style="128" customWidth="1"/>
    <col min="7810" max="7810" width="3.44140625" style="128" customWidth="1"/>
    <col min="7811" max="7813" width="0" style="128" hidden="1" customWidth="1"/>
    <col min="7814" max="7814" width="3.44140625" style="128" customWidth="1"/>
    <col min="7815" max="7815" width="0" style="128" hidden="1" customWidth="1"/>
    <col min="7816" max="7816" width="3.44140625" style="128" customWidth="1"/>
    <col min="7817" max="7817" width="0" style="128" hidden="1" customWidth="1"/>
    <col min="7818" max="7818" width="5.109375" style="128" customWidth="1"/>
    <col min="7819" max="7819" width="39.21875" style="128" customWidth="1"/>
    <col min="7820" max="7820" width="26.88671875" style="128" customWidth="1"/>
    <col min="7821" max="7821" width="10.44140625" style="128" customWidth="1"/>
    <col min="7822" max="7822" width="22.21875" style="128" customWidth="1"/>
    <col min="7823" max="7823" width="48.77734375" style="128" customWidth="1"/>
    <col min="7824" max="7824" width="6.77734375" style="128" customWidth="1"/>
    <col min="7825" max="7825" width="36" style="128" customWidth="1"/>
    <col min="7826" max="7826" width="18.44140625" style="128" customWidth="1"/>
    <col min="7827" max="7828" width="10.77734375" style="128" customWidth="1"/>
    <col min="7829" max="7829" width="12.77734375" style="128" customWidth="1"/>
    <col min="7830" max="7830" width="2.44140625" style="128" customWidth="1"/>
    <col min="7831" max="8036" width="10.88671875" style="128"/>
    <col min="8037" max="8037" width="13.77734375" style="128" customWidth="1"/>
    <col min="8038" max="8038" width="3" style="128" customWidth="1"/>
    <col min="8039" max="8040" width="7.44140625" style="128" customWidth="1"/>
    <col min="8041" max="8041" width="6.77734375" style="128" customWidth="1"/>
    <col min="8042" max="8042" width="7.44140625" style="128" customWidth="1"/>
    <col min="8043" max="8043" width="15.44140625" style="128" customWidth="1"/>
    <col min="8044" max="8045" width="10.21875" style="128" customWidth="1"/>
    <col min="8046" max="8046" width="2.88671875" style="128" customWidth="1"/>
    <col min="8047" max="8047" width="10.109375" style="128" customWidth="1"/>
    <col min="8048" max="8048" width="8.44140625" style="128" customWidth="1"/>
    <col min="8049" max="8051" width="4.109375" style="128" customWidth="1"/>
    <col min="8052" max="8052" width="4" style="128" customWidth="1"/>
    <col min="8053" max="8053" width="3.21875" style="128" customWidth="1"/>
    <col min="8054" max="8054" width="3.44140625" style="128" customWidth="1"/>
    <col min="8055" max="8057" width="0" style="128" hidden="1" customWidth="1"/>
    <col min="8058" max="8058" width="5.109375" style="128" customWidth="1"/>
    <col min="8059" max="8059" width="0" style="128" hidden="1" customWidth="1"/>
    <col min="8060" max="8061" width="17" style="128" customWidth="1"/>
    <col min="8062" max="8062" width="17.21875" style="128" customWidth="1"/>
    <col min="8063" max="8063" width="7.44140625" style="128" customWidth="1"/>
    <col min="8064" max="8064" width="17.21875" style="128" customWidth="1"/>
    <col min="8065" max="8065" width="4.77734375" style="128" customWidth="1"/>
    <col min="8066" max="8066" width="3.44140625" style="128" customWidth="1"/>
    <col min="8067" max="8069" width="0" style="128" hidden="1" customWidth="1"/>
    <col min="8070" max="8070" width="3.44140625" style="128" customWidth="1"/>
    <col min="8071" max="8071" width="0" style="128" hidden="1" customWidth="1"/>
    <col min="8072" max="8072" width="3.44140625" style="128" customWidth="1"/>
    <col min="8073" max="8073" width="0" style="128" hidden="1" customWidth="1"/>
    <col min="8074" max="8074" width="5.109375" style="128" customWidth="1"/>
    <col min="8075" max="8075" width="39.21875" style="128" customWidth="1"/>
    <col min="8076" max="8076" width="26.88671875" style="128" customWidth="1"/>
    <col min="8077" max="8077" width="10.44140625" style="128" customWidth="1"/>
    <col min="8078" max="8078" width="22.21875" style="128" customWidth="1"/>
    <col min="8079" max="8079" width="48.77734375" style="128" customWidth="1"/>
    <col min="8080" max="8080" width="6.77734375" style="128" customWidth="1"/>
    <col min="8081" max="8081" width="36" style="128" customWidth="1"/>
    <col min="8082" max="8082" width="18.44140625" style="128" customWidth="1"/>
    <col min="8083" max="8084" width="10.77734375" style="128" customWidth="1"/>
    <col min="8085" max="8085" width="12.77734375" style="128" customWidth="1"/>
    <col min="8086" max="8086" width="2.44140625" style="128" customWidth="1"/>
    <col min="8087" max="8292" width="10.88671875" style="128"/>
    <col min="8293" max="8293" width="13.77734375" style="128" customWidth="1"/>
    <col min="8294" max="8294" width="3" style="128" customWidth="1"/>
    <col min="8295" max="8296" width="7.44140625" style="128" customWidth="1"/>
    <col min="8297" max="8297" width="6.77734375" style="128" customWidth="1"/>
    <col min="8298" max="8298" width="7.44140625" style="128" customWidth="1"/>
    <col min="8299" max="8299" width="15.44140625" style="128" customWidth="1"/>
    <col min="8300" max="8301" width="10.21875" style="128" customWidth="1"/>
    <col min="8302" max="8302" width="2.88671875" style="128" customWidth="1"/>
    <col min="8303" max="8303" width="10.109375" style="128" customWidth="1"/>
    <col min="8304" max="8304" width="8.44140625" style="128" customWidth="1"/>
    <col min="8305" max="8307" width="4.109375" style="128" customWidth="1"/>
    <col min="8308" max="8308" width="4" style="128" customWidth="1"/>
    <col min="8309" max="8309" width="3.21875" style="128" customWidth="1"/>
    <col min="8310" max="8310" width="3.44140625" style="128" customWidth="1"/>
    <col min="8311" max="8313" width="0" style="128" hidden="1" customWidth="1"/>
    <col min="8314" max="8314" width="5.109375" style="128" customWidth="1"/>
    <col min="8315" max="8315" width="0" style="128" hidden="1" customWidth="1"/>
    <col min="8316" max="8317" width="17" style="128" customWidth="1"/>
    <col min="8318" max="8318" width="17.21875" style="128" customWidth="1"/>
    <col min="8319" max="8319" width="7.44140625" style="128" customWidth="1"/>
    <col min="8320" max="8320" width="17.21875" style="128" customWidth="1"/>
    <col min="8321" max="8321" width="4.77734375" style="128" customWidth="1"/>
    <col min="8322" max="8322" width="3.44140625" style="128" customWidth="1"/>
    <col min="8323" max="8325" width="0" style="128" hidden="1" customWidth="1"/>
    <col min="8326" max="8326" width="3.44140625" style="128" customWidth="1"/>
    <col min="8327" max="8327" width="0" style="128" hidden="1" customWidth="1"/>
    <col min="8328" max="8328" width="3.44140625" style="128" customWidth="1"/>
    <col min="8329" max="8329" width="0" style="128" hidden="1" customWidth="1"/>
    <col min="8330" max="8330" width="5.109375" style="128" customWidth="1"/>
    <col min="8331" max="8331" width="39.21875" style="128" customWidth="1"/>
    <col min="8332" max="8332" width="26.88671875" style="128" customWidth="1"/>
    <col min="8333" max="8333" width="10.44140625" style="128" customWidth="1"/>
    <col min="8334" max="8334" width="22.21875" style="128" customWidth="1"/>
    <col min="8335" max="8335" width="48.77734375" style="128" customWidth="1"/>
    <col min="8336" max="8336" width="6.77734375" style="128" customWidth="1"/>
    <col min="8337" max="8337" width="36" style="128" customWidth="1"/>
    <col min="8338" max="8338" width="18.44140625" style="128" customWidth="1"/>
    <col min="8339" max="8340" width="10.77734375" style="128" customWidth="1"/>
    <col min="8341" max="8341" width="12.77734375" style="128" customWidth="1"/>
    <col min="8342" max="8342" width="2.44140625" style="128" customWidth="1"/>
    <col min="8343" max="8548" width="10.88671875" style="128"/>
    <col min="8549" max="8549" width="13.77734375" style="128" customWidth="1"/>
    <col min="8550" max="8550" width="3" style="128" customWidth="1"/>
    <col min="8551" max="8552" width="7.44140625" style="128" customWidth="1"/>
    <col min="8553" max="8553" width="6.77734375" style="128" customWidth="1"/>
    <col min="8554" max="8554" width="7.44140625" style="128" customWidth="1"/>
    <col min="8555" max="8555" width="15.44140625" style="128" customWidth="1"/>
    <col min="8556" max="8557" width="10.21875" style="128" customWidth="1"/>
    <col min="8558" max="8558" width="2.88671875" style="128" customWidth="1"/>
    <col min="8559" max="8559" width="10.109375" style="128" customWidth="1"/>
    <col min="8560" max="8560" width="8.44140625" style="128" customWidth="1"/>
    <col min="8561" max="8563" width="4.109375" style="128" customWidth="1"/>
    <col min="8564" max="8564" width="4" style="128" customWidth="1"/>
    <col min="8565" max="8565" width="3.21875" style="128" customWidth="1"/>
    <col min="8566" max="8566" width="3.44140625" style="128" customWidth="1"/>
    <col min="8567" max="8569" width="0" style="128" hidden="1" customWidth="1"/>
    <col min="8570" max="8570" width="5.109375" style="128" customWidth="1"/>
    <col min="8571" max="8571" width="0" style="128" hidden="1" customWidth="1"/>
    <col min="8572" max="8573" width="17" style="128" customWidth="1"/>
    <col min="8574" max="8574" width="17.21875" style="128" customWidth="1"/>
    <col min="8575" max="8575" width="7.44140625" style="128" customWidth="1"/>
    <col min="8576" max="8576" width="17.21875" style="128" customWidth="1"/>
    <col min="8577" max="8577" width="4.77734375" style="128" customWidth="1"/>
    <col min="8578" max="8578" width="3.44140625" style="128" customWidth="1"/>
    <col min="8579" max="8581" width="0" style="128" hidden="1" customWidth="1"/>
    <col min="8582" max="8582" width="3.44140625" style="128" customWidth="1"/>
    <col min="8583" max="8583" width="0" style="128" hidden="1" customWidth="1"/>
    <col min="8584" max="8584" width="3.44140625" style="128" customWidth="1"/>
    <col min="8585" max="8585" width="0" style="128" hidden="1" customWidth="1"/>
    <col min="8586" max="8586" width="5.109375" style="128" customWidth="1"/>
    <col min="8587" max="8587" width="39.21875" style="128" customWidth="1"/>
    <col min="8588" max="8588" width="26.88671875" style="128" customWidth="1"/>
    <col min="8589" max="8589" width="10.44140625" style="128" customWidth="1"/>
    <col min="8590" max="8590" width="22.21875" style="128" customWidth="1"/>
    <col min="8591" max="8591" width="48.77734375" style="128" customWidth="1"/>
    <col min="8592" max="8592" width="6.77734375" style="128" customWidth="1"/>
    <col min="8593" max="8593" width="36" style="128" customWidth="1"/>
    <col min="8594" max="8594" width="18.44140625" style="128" customWidth="1"/>
    <col min="8595" max="8596" width="10.77734375" style="128" customWidth="1"/>
    <col min="8597" max="8597" width="12.77734375" style="128" customWidth="1"/>
    <col min="8598" max="8598" width="2.44140625" style="128" customWidth="1"/>
    <col min="8599" max="8804" width="10.88671875" style="128"/>
    <col min="8805" max="8805" width="13.77734375" style="128" customWidth="1"/>
    <col min="8806" max="8806" width="3" style="128" customWidth="1"/>
    <col min="8807" max="8808" width="7.44140625" style="128" customWidth="1"/>
    <col min="8809" max="8809" width="6.77734375" style="128" customWidth="1"/>
    <col min="8810" max="8810" width="7.44140625" style="128" customWidth="1"/>
    <col min="8811" max="8811" width="15.44140625" style="128" customWidth="1"/>
    <col min="8812" max="8813" width="10.21875" style="128" customWidth="1"/>
    <col min="8814" max="8814" width="2.88671875" style="128" customWidth="1"/>
    <col min="8815" max="8815" width="10.109375" style="128" customWidth="1"/>
    <col min="8816" max="8816" width="8.44140625" style="128" customWidth="1"/>
    <col min="8817" max="8819" width="4.109375" style="128" customWidth="1"/>
    <col min="8820" max="8820" width="4" style="128" customWidth="1"/>
    <col min="8821" max="8821" width="3.21875" style="128" customWidth="1"/>
    <col min="8822" max="8822" width="3.44140625" style="128" customWidth="1"/>
    <col min="8823" max="8825" width="0" style="128" hidden="1" customWidth="1"/>
    <col min="8826" max="8826" width="5.109375" style="128" customWidth="1"/>
    <col min="8827" max="8827" width="0" style="128" hidden="1" customWidth="1"/>
    <col min="8828" max="8829" width="17" style="128" customWidth="1"/>
    <col min="8830" max="8830" width="17.21875" style="128" customWidth="1"/>
    <col min="8831" max="8831" width="7.44140625" style="128" customWidth="1"/>
    <col min="8832" max="8832" width="17.21875" style="128" customWidth="1"/>
    <col min="8833" max="8833" width="4.77734375" style="128" customWidth="1"/>
    <col min="8834" max="8834" width="3.44140625" style="128" customWidth="1"/>
    <col min="8835" max="8837" width="0" style="128" hidden="1" customWidth="1"/>
    <col min="8838" max="8838" width="3.44140625" style="128" customWidth="1"/>
    <col min="8839" max="8839" width="0" style="128" hidden="1" customWidth="1"/>
    <col min="8840" max="8840" width="3.44140625" style="128" customWidth="1"/>
    <col min="8841" max="8841" width="0" style="128" hidden="1" customWidth="1"/>
    <col min="8842" max="8842" width="5.109375" style="128" customWidth="1"/>
    <col min="8843" max="8843" width="39.21875" style="128" customWidth="1"/>
    <col min="8844" max="8844" width="26.88671875" style="128" customWidth="1"/>
    <col min="8845" max="8845" width="10.44140625" style="128" customWidth="1"/>
    <col min="8846" max="8846" width="22.21875" style="128" customWidth="1"/>
    <col min="8847" max="8847" width="48.77734375" style="128" customWidth="1"/>
    <col min="8848" max="8848" width="6.77734375" style="128" customWidth="1"/>
    <col min="8849" max="8849" width="36" style="128" customWidth="1"/>
    <col min="8850" max="8850" width="18.44140625" style="128" customWidth="1"/>
    <col min="8851" max="8852" width="10.77734375" style="128" customWidth="1"/>
    <col min="8853" max="8853" width="12.77734375" style="128" customWidth="1"/>
    <col min="8854" max="8854" width="2.44140625" style="128" customWidth="1"/>
    <col min="8855" max="9060" width="10.88671875" style="128"/>
    <col min="9061" max="9061" width="13.77734375" style="128" customWidth="1"/>
    <col min="9062" max="9062" width="3" style="128" customWidth="1"/>
    <col min="9063" max="9064" width="7.44140625" style="128" customWidth="1"/>
    <col min="9065" max="9065" width="6.77734375" style="128" customWidth="1"/>
    <col min="9066" max="9066" width="7.44140625" style="128" customWidth="1"/>
    <col min="9067" max="9067" width="15.44140625" style="128" customWidth="1"/>
    <col min="9068" max="9069" width="10.21875" style="128" customWidth="1"/>
    <col min="9070" max="9070" width="2.88671875" style="128" customWidth="1"/>
    <col min="9071" max="9071" width="10.109375" style="128" customWidth="1"/>
    <col min="9072" max="9072" width="8.44140625" style="128" customWidth="1"/>
    <col min="9073" max="9075" width="4.109375" style="128" customWidth="1"/>
    <col min="9076" max="9076" width="4" style="128" customWidth="1"/>
    <col min="9077" max="9077" width="3.21875" style="128" customWidth="1"/>
    <col min="9078" max="9078" width="3.44140625" style="128" customWidth="1"/>
    <col min="9079" max="9081" width="0" style="128" hidden="1" customWidth="1"/>
    <col min="9082" max="9082" width="5.109375" style="128" customWidth="1"/>
    <col min="9083" max="9083" width="0" style="128" hidden="1" customWidth="1"/>
    <col min="9084" max="9085" width="17" style="128" customWidth="1"/>
    <col min="9086" max="9086" width="17.21875" style="128" customWidth="1"/>
    <col min="9087" max="9087" width="7.44140625" style="128" customWidth="1"/>
    <col min="9088" max="9088" width="17.21875" style="128" customWidth="1"/>
    <col min="9089" max="9089" width="4.77734375" style="128" customWidth="1"/>
    <col min="9090" max="9090" width="3.44140625" style="128" customWidth="1"/>
    <col min="9091" max="9093" width="0" style="128" hidden="1" customWidth="1"/>
    <col min="9094" max="9094" width="3.44140625" style="128" customWidth="1"/>
    <col min="9095" max="9095" width="0" style="128" hidden="1" customWidth="1"/>
    <col min="9096" max="9096" width="3.44140625" style="128" customWidth="1"/>
    <col min="9097" max="9097" width="0" style="128" hidden="1" customWidth="1"/>
    <col min="9098" max="9098" width="5.109375" style="128" customWidth="1"/>
    <col min="9099" max="9099" width="39.21875" style="128" customWidth="1"/>
    <col min="9100" max="9100" width="26.88671875" style="128" customWidth="1"/>
    <col min="9101" max="9101" width="10.44140625" style="128" customWidth="1"/>
    <col min="9102" max="9102" width="22.21875" style="128" customWidth="1"/>
    <col min="9103" max="9103" width="48.77734375" style="128" customWidth="1"/>
    <col min="9104" max="9104" width="6.77734375" style="128" customWidth="1"/>
    <col min="9105" max="9105" width="36" style="128" customWidth="1"/>
    <col min="9106" max="9106" width="18.44140625" style="128" customWidth="1"/>
    <col min="9107" max="9108" width="10.77734375" style="128" customWidth="1"/>
    <col min="9109" max="9109" width="12.77734375" style="128" customWidth="1"/>
    <col min="9110" max="9110" width="2.44140625" style="128" customWidth="1"/>
    <col min="9111" max="9316" width="10.88671875" style="128"/>
    <col min="9317" max="9317" width="13.77734375" style="128" customWidth="1"/>
    <col min="9318" max="9318" width="3" style="128" customWidth="1"/>
    <col min="9319" max="9320" width="7.44140625" style="128" customWidth="1"/>
    <col min="9321" max="9321" width="6.77734375" style="128" customWidth="1"/>
    <col min="9322" max="9322" width="7.44140625" style="128" customWidth="1"/>
    <col min="9323" max="9323" width="15.44140625" style="128" customWidth="1"/>
    <col min="9324" max="9325" width="10.21875" style="128" customWidth="1"/>
    <col min="9326" max="9326" width="2.88671875" style="128" customWidth="1"/>
    <col min="9327" max="9327" width="10.109375" style="128" customWidth="1"/>
    <col min="9328" max="9328" width="8.44140625" style="128" customWidth="1"/>
    <col min="9329" max="9331" width="4.109375" style="128" customWidth="1"/>
    <col min="9332" max="9332" width="4" style="128" customWidth="1"/>
    <col min="9333" max="9333" width="3.21875" style="128" customWidth="1"/>
    <col min="9334" max="9334" width="3.44140625" style="128" customWidth="1"/>
    <col min="9335" max="9337" width="0" style="128" hidden="1" customWidth="1"/>
    <col min="9338" max="9338" width="5.109375" style="128" customWidth="1"/>
    <col min="9339" max="9339" width="0" style="128" hidden="1" customWidth="1"/>
    <col min="9340" max="9341" width="17" style="128" customWidth="1"/>
    <col min="9342" max="9342" width="17.21875" style="128" customWidth="1"/>
    <col min="9343" max="9343" width="7.44140625" style="128" customWidth="1"/>
    <col min="9344" max="9344" width="17.21875" style="128" customWidth="1"/>
    <col min="9345" max="9345" width="4.77734375" style="128" customWidth="1"/>
    <col min="9346" max="9346" width="3.44140625" style="128" customWidth="1"/>
    <col min="9347" max="9349" width="0" style="128" hidden="1" customWidth="1"/>
    <col min="9350" max="9350" width="3.44140625" style="128" customWidth="1"/>
    <col min="9351" max="9351" width="0" style="128" hidden="1" customWidth="1"/>
    <col min="9352" max="9352" width="3.44140625" style="128" customWidth="1"/>
    <col min="9353" max="9353" width="0" style="128" hidden="1" customWidth="1"/>
    <col min="9354" max="9354" width="5.109375" style="128" customWidth="1"/>
    <col min="9355" max="9355" width="39.21875" style="128" customWidth="1"/>
    <col min="9356" max="9356" width="26.88671875" style="128" customWidth="1"/>
    <col min="9357" max="9357" width="10.44140625" style="128" customWidth="1"/>
    <col min="9358" max="9358" width="22.21875" style="128" customWidth="1"/>
    <col min="9359" max="9359" width="48.77734375" style="128" customWidth="1"/>
    <col min="9360" max="9360" width="6.77734375" style="128" customWidth="1"/>
    <col min="9361" max="9361" width="36" style="128" customWidth="1"/>
    <col min="9362" max="9362" width="18.44140625" style="128" customWidth="1"/>
    <col min="9363" max="9364" width="10.77734375" style="128" customWidth="1"/>
    <col min="9365" max="9365" width="12.77734375" style="128" customWidth="1"/>
    <col min="9366" max="9366" width="2.44140625" style="128" customWidth="1"/>
    <col min="9367" max="9572" width="10.88671875" style="128"/>
    <col min="9573" max="9573" width="13.77734375" style="128" customWidth="1"/>
    <col min="9574" max="9574" width="3" style="128" customWidth="1"/>
    <col min="9575" max="9576" width="7.44140625" style="128" customWidth="1"/>
    <col min="9577" max="9577" width="6.77734375" style="128" customWidth="1"/>
    <col min="9578" max="9578" width="7.44140625" style="128" customWidth="1"/>
    <col min="9579" max="9579" width="15.44140625" style="128" customWidth="1"/>
    <col min="9580" max="9581" width="10.21875" style="128" customWidth="1"/>
    <col min="9582" max="9582" width="2.88671875" style="128" customWidth="1"/>
    <col min="9583" max="9583" width="10.109375" style="128" customWidth="1"/>
    <col min="9584" max="9584" width="8.44140625" style="128" customWidth="1"/>
    <col min="9585" max="9587" width="4.109375" style="128" customWidth="1"/>
    <col min="9588" max="9588" width="4" style="128" customWidth="1"/>
    <col min="9589" max="9589" width="3.21875" style="128" customWidth="1"/>
    <col min="9590" max="9590" width="3.44140625" style="128" customWidth="1"/>
    <col min="9591" max="9593" width="0" style="128" hidden="1" customWidth="1"/>
    <col min="9594" max="9594" width="5.109375" style="128" customWidth="1"/>
    <col min="9595" max="9595" width="0" style="128" hidden="1" customWidth="1"/>
    <col min="9596" max="9597" width="17" style="128" customWidth="1"/>
    <col min="9598" max="9598" width="17.21875" style="128" customWidth="1"/>
    <col min="9599" max="9599" width="7.44140625" style="128" customWidth="1"/>
    <col min="9600" max="9600" width="17.21875" style="128" customWidth="1"/>
    <col min="9601" max="9601" width="4.77734375" style="128" customWidth="1"/>
    <col min="9602" max="9602" width="3.44140625" style="128" customWidth="1"/>
    <col min="9603" max="9605" width="0" style="128" hidden="1" customWidth="1"/>
    <col min="9606" max="9606" width="3.44140625" style="128" customWidth="1"/>
    <col min="9607" max="9607" width="0" style="128" hidden="1" customWidth="1"/>
    <col min="9608" max="9608" width="3.44140625" style="128" customWidth="1"/>
    <col min="9609" max="9609" width="0" style="128" hidden="1" customWidth="1"/>
    <col min="9610" max="9610" width="5.109375" style="128" customWidth="1"/>
    <col min="9611" max="9611" width="39.21875" style="128" customWidth="1"/>
    <col min="9612" max="9612" width="26.88671875" style="128" customWidth="1"/>
    <col min="9613" max="9613" width="10.44140625" style="128" customWidth="1"/>
    <col min="9614" max="9614" width="22.21875" style="128" customWidth="1"/>
    <col min="9615" max="9615" width="48.77734375" style="128" customWidth="1"/>
    <col min="9616" max="9616" width="6.77734375" style="128" customWidth="1"/>
    <col min="9617" max="9617" width="36" style="128" customWidth="1"/>
    <col min="9618" max="9618" width="18.44140625" style="128" customWidth="1"/>
    <col min="9619" max="9620" width="10.77734375" style="128" customWidth="1"/>
    <col min="9621" max="9621" width="12.77734375" style="128" customWidth="1"/>
    <col min="9622" max="9622" width="2.44140625" style="128" customWidth="1"/>
    <col min="9623" max="9828" width="10.88671875" style="128"/>
    <col min="9829" max="9829" width="13.77734375" style="128" customWidth="1"/>
    <col min="9830" max="9830" width="3" style="128" customWidth="1"/>
    <col min="9831" max="9832" width="7.44140625" style="128" customWidth="1"/>
    <col min="9833" max="9833" width="6.77734375" style="128" customWidth="1"/>
    <col min="9834" max="9834" width="7.44140625" style="128" customWidth="1"/>
    <col min="9835" max="9835" width="15.44140625" style="128" customWidth="1"/>
    <col min="9836" max="9837" width="10.21875" style="128" customWidth="1"/>
    <col min="9838" max="9838" width="2.88671875" style="128" customWidth="1"/>
    <col min="9839" max="9839" width="10.109375" style="128" customWidth="1"/>
    <col min="9840" max="9840" width="8.44140625" style="128" customWidth="1"/>
    <col min="9841" max="9843" width="4.109375" style="128" customWidth="1"/>
    <col min="9844" max="9844" width="4" style="128" customWidth="1"/>
    <col min="9845" max="9845" width="3.21875" style="128" customWidth="1"/>
    <col min="9846" max="9846" width="3.44140625" style="128" customWidth="1"/>
    <col min="9847" max="9849" width="0" style="128" hidden="1" customWidth="1"/>
    <col min="9850" max="9850" width="5.109375" style="128" customWidth="1"/>
    <col min="9851" max="9851" width="0" style="128" hidden="1" customWidth="1"/>
    <col min="9852" max="9853" width="17" style="128" customWidth="1"/>
    <col min="9854" max="9854" width="17.21875" style="128" customWidth="1"/>
    <col min="9855" max="9855" width="7.44140625" style="128" customWidth="1"/>
    <col min="9856" max="9856" width="17.21875" style="128" customWidth="1"/>
    <col min="9857" max="9857" width="4.77734375" style="128" customWidth="1"/>
    <col min="9858" max="9858" width="3.44140625" style="128" customWidth="1"/>
    <col min="9859" max="9861" width="0" style="128" hidden="1" customWidth="1"/>
    <col min="9862" max="9862" width="3.44140625" style="128" customWidth="1"/>
    <col min="9863" max="9863" width="0" style="128" hidden="1" customWidth="1"/>
    <col min="9864" max="9864" width="3.44140625" style="128" customWidth="1"/>
    <col min="9865" max="9865" width="0" style="128" hidden="1" customWidth="1"/>
    <col min="9866" max="9866" width="5.109375" style="128" customWidth="1"/>
    <col min="9867" max="9867" width="39.21875" style="128" customWidth="1"/>
    <col min="9868" max="9868" width="26.88671875" style="128" customWidth="1"/>
    <col min="9869" max="9869" width="10.44140625" style="128" customWidth="1"/>
    <col min="9870" max="9870" width="22.21875" style="128" customWidth="1"/>
    <col min="9871" max="9871" width="48.77734375" style="128" customWidth="1"/>
    <col min="9872" max="9872" width="6.77734375" style="128" customWidth="1"/>
    <col min="9873" max="9873" width="36" style="128" customWidth="1"/>
    <col min="9874" max="9874" width="18.44140625" style="128" customWidth="1"/>
    <col min="9875" max="9876" width="10.77734375" style="128" customWidth="1"/>
    <col min="9877" max="9877" width="12.77734375" style="128" customWidth="1"/>
    <col min="9878" max="9878" width="2.44140625" style="128" customWidth="1"/>
    <col min="9879" max="10084" width="10.88671875" style="128"/>
    <col min="10085" max="10085" width="13.77734375" style="128" customWidth="1"/>
    <col min="10086" max="10086" width="3" style="128" customWidth="1"/>
    <col min="10087" max="10088" width="7.44140625" style="128" customWidth="1"/>
    <col min="10089" max="10089" width="6.77734375" style="128" customWidth="1"/>
    <col min="10090" max="10090" width="7.44140625" style="128" customWidth="1"/>
    <col min="10091" max="10091" width="15.44140625" style="128" customWidth="1"/>
    <col min="10092" max="10093" width="10.21875" style="128" customWidth="1"/>
    <col min="10094" max="10094" width="2.88671875" style="128" customWidth="1"/>
    <col min="10095" max="10095" width="10.109375" style="128" customWidth="1"/>
    <col min="10096" max="10096" width="8.44140625" style="128" customWidth="1"/>
    <col min="10097" max="10099" width="4.109375" style="128" customWidth="1"/>
    <col min="10100" max="10100" width="4" style="128" customWidth="1"/>
    <col min="10101" max="10101" width="3.21875" style="128" customWidth="1"/>
    <col min="10102" max="10102" width="3.44140625" style="128" customWidth="1"/>
    <col min="10103" max="10105" width="0" style="128" hidden="1" customWidth="1"/>
    <col min="10106" max="10106" width="5.109375" style="128" customWidth="1"/>
    <col min="10107" max="10107" width="0" style="128" hidden="1" customWidth="1"/>
    <col min="10108" max="10109" width="17" style="128" customWidth="1"/>
    <col min="10110" max="10110" width="17.21875" style="128" customWidth="1"/>
    <col min="10111" max="10111" width="7.44140625" style="128" customWidth="1"/>
    <col min="10112" max="10112" width="17.21875" style="128" customWidth="1"/>
    <col min="10113" max="10113" width="4.77734375" style="128" customWidth="1"/>
    <col min="10114" max="10114" width="3.44140625" style="128" customWidth="1"/>
    <col min="10115" max="10117" width="0" style="128" hidden="1" customWidth="1"/>
    <col min="10118" max="10118" width="3.44140625" style="128" customWidth="1"/>
    <col min="10119" max="10119" width="0" style="128" hidden="1" customWidth="1"/>
    <col min="10120" max="10120" width="3.44140625" style="128" customWidth="1"/>
    <col min="10121" max="10121" width="0" style="128" hidden="1" customWidth="1"/>
    <col min="10122" max="10122" width="5.109375" style="128" customWidth="1"/>
    <col min="10123" max="10123" width="39.21875" style="128" customWidth="1"/>
    <col min="10124" max="10124" width="26.88671875" style="128" customWidth="1"/>
    <col min="10125" max="10125" width="10.44140625" style="128" customWidth="1"/>
    <col min="10126" max="10126" width="22.21875" style="128" customWidth="1"/>
    <col min="10127" max="10127" width="48.77734375" style="128" customWidth="1"/>
    <col min="10128" max="10128" width="6.77734375" style="128" customWidth="1"/>
    <col min="10129" max="10129" width="36" style="128" customWidth="1"/>
    <col min="10130" max="10130" width="18.44140625" style="128" customWidth="1"/>
    <col min="10131" max="10132" width="10.77734375" style="128" customWidth="1"/>
    <col min="10133" max="10133" width="12.77734375" style="128" customWidth="1"/>
    <col min="10134" max="10134" width="2.44140625" style="128" customWidth="1"/>
    <col min="10135" max="10340" width="10.88671875" style="128"/>
    <col min="10341" max="10341" width="13.77734375" style="128" customWidth="1"/>
    <col min="10342" max="10342" width="3" style="128" customWidth="1"/>
    <col min="10343" max="10344" width="7.44140625" style="128" customWidth="1"/>
    <col min="10345" max="10345" width="6.77734375" style="128" customWidth="1"/>
    <col min="10346" max="10346" width="7.44140625" style="128" customWidth="1"/>
    <col min="10347" max="10347" width="15.44140625" style="128" customWidth="1"/>
    <col min="10348" max="10349" width="10.21875" style="128" customWidth="1"/>
    <col min="10350" max="10350" width="2.88671875" style="128" customWidth="1"/>
    <col min="10351" max="10351" width="10.109375" style="128" customWidth="1"/>
    <col min="10352" max="10352" width="8.44140625" style="128" customWidth="1"/>
    <col min="10353" max="10355" width="4.109375" style="128" customWidth="1"/>
    <col min="10356" max="10356" width="4" style="128" customWidth="1"/>
    <col min="10357" max="10357" width="3.21875" style="128" customWidth="1"/>
    <col min="10358" max="10358" width="3.44140625" style="128" customWidth="1"/>
    <col min="10359" max="10361" width="0" style="128" hidden="1" customWidth="1"/>
    <col min="10362" max="10362" width="5.109375" style="128" customWidth="1"/>
    <col min="10363" max="10363" width="0" style="128" hidden="1" customWidth="1"/>
    <col min="10364" max="10365" width="17" style="128" customWidth="1"/>
    <col min="10366" max="10366" width="17.21875" style="128" customWidth="1"/>
    <col min="10367" max="10367" width="7.44140625" style="128" customWidth="1"/>
    <col min="10368" max="10368" width="17.21875" style="128" customWidth="1"/>
    <col min="10369" max="10369" width="4.77734375" style="128" customWidth="1"/>
    <col min="10370" max="10370" width="3.44140625" style="128" customWidth="1"/>
    <col min="10371" max="10373" width="0" style="128" hidden="1" customWidth="1"/>
    <col min="10374" max="10374" width="3.44140625" style="128" customWidth="1"/>
    <col min="10375" max="10375" width="0" style="128" hidden="1" customWidth="1"/>
    <col min="10376" max="10376" width="3.44140625" style="128" customWidth="1"/>
    <col min="10377" max="10377" width="0" style="128" hidden="1" customWidth="1"/>
    <col min="10378" max="10378" width="5.109375" style="128" customWidth="1"/>
    <col min="10379" max="10379" width="39.21875" style="128" customWidth="1"/>
    <col min="10380" max="10380" width="26.88671875" style="128" customWidth="1"/>
    <col min="10381" max="10381" width="10.44140625" style="128" customWidth="1"/>
    <col min="10382" max="10382" width="22.21875" style="128" customWidth="1"/>
    <col min="10383" max="10383" width="48.77734375" style="128" customWidth="1"/>
    <col min="10384" max="10384" width="6.77734375" style="128" customWidth="1"/>
    <col min="10385" max="10385" width="36" style="128" customWidth="1"/>
    <col min="10386" max="10386" width="18.44140625" style="128" customWidth="1"/>
    <col min="10387" max="10388" width="10.77734375" style="128" customWidth="1"/>
    <col min="10389" max="10389" width="12.77734375" style="128" customWidth="1"/>
    <col min="10390" max="10390" width="2.44140625" style="128" customWidth="1"/>
    <col min="10391" max="10596" width="10.88671875" style="128"/>
    <col min="10597" max="10597" width="13.77734375" style="128" customWidth="1"/>
    <col min="10598" max="10598" width="3" style="128" customWidth="1"/>
    <col min="10599" max="10600" width="7.44140625" style="128" customWidth="1"/>
    <col min="10601" max="10601" width="6.77734375" style="128" customWidth="1"/>
    <col min="10602" max="10602" width="7.44140625" style="128" customWidth="1"/>
    <col min="10603" max="10603" width="15.44140625" style="128" customWidth="1"/>
    <col min="10604" max="10605" width="10.21875" style="128" customWidth="1"/>
    <col min="10606" max="10606" width="2.88671875" style="128" customWidth="1"/>
    <col min="10607" max="10607" width="10.109375" style="128" customWidth="1"/>
    <col min="10608" max="10608" width="8.44140625" style="128" customWidth="1"/>
    <col min="10609" max="10611" width="4.109375" style="128" customWidth="1"/>
    <col min="10612" max="10612" width="4" style="128" customWidth="1"/>
    <col min="10613" max="10613" width="3.21875" style="128" customWidth="1"/>
    <col min="10614" max="10614" width="3.44140625" style="128" customWidth="1"/>
    <col min="10615" max="10617" width="0" style="128" hidden="1" customWidth="1"/>
    <col min="10618" max="10618" width="5.109375" style="128" customWidth="1"/>
    <col min="10619" max="10619" width="0" style="128" hidden="1" customWidth="1"/>
    <col min="10620" max="10621" width="17" style="128" customWidth="1"/>
    <col min="10622" max="10622" width="17.21875" style="128" customWidth="1"/>
    <col min="10623" max="10623" width="7.44140625" style="128" customWidth="1"/>
    <col min="10624" max="10624" width="17.21875" style="128" customWidth="1"/>
    <col min="10625" max="10625" width="4.77734375" style="128" customWidth="1"/>
    <col min="10626" max="10626" width="3.44140625" style="128" customWidth="1"/>
    <col min="10627" max="10629" width="0" style="128" hidden="1" customWidth="1"/>
    <col min="10630" max="10630" width="3.44140625" style="128" customWidth="1"/>
    <col min="10631" max="10631" width="0" style="128" hidden="1" customWidth="1"/>
    <col min="10632" max="10632" width="3.44140625" style="128" customWidth="1"/>
    <col min="10633" max="10633" width="0" style="128" hidden="1" customWidth="1"/>
    <col min="10634" max="10634" width="5.109375" style="128" customWidth="1"/>
    <col min="10635" max="10635" width="39.21875" style="128" customWidth="1"/>
    <col min="10636" max="10636" width="26.88671875" style="128" customWidth="1"/>
    <col min="10637" max="10637" width="10.44140625" style="128" customWidth="1"/>
    <col min="10638" max="10638" width="22.21875" style="128" customWidth="1"/>
    <col min="10639" max="10639" width="48.77734375" style="128" customWidth="1"/>
    <col min="10640" max="10640" width="6.77734375" style="128" customWidth="1"/>
    <col min="10641" max="10641" width="36" style="128" customWidth="1"/>
    <col min="10642" max="10642" width="18.44140625" style="128" customWidth="1"/>
    <col min="10643" max="10644" width="10.77734375" style="128" customWidth="1"/>
    <col min="10645" max="10645" width="12.77734375" style="128" customWidth="1"/>
    <col min="10646" max="10646" width="2.44140625" style="128" customWidth="1"/>
    <col min="10647" max="10852" width="10.88671875" style="128"/>
    <col min="10853" max="10853" width="13.77734375" style="128" customWidth="1"/>
    <col min="10854" max="10854" width="3" style="128" customWidth="1"/>
    <col min="10855" max="10856" width="7.44140625" style="128" customWidth="1"/>
    <col min="10857" max="10857" width="6.77734375" style="128" customWidth="1"/>
    <col min="10858" max="10858" width="7.44140625" style="128" customWidth="1"/>
    <col min="10859" max="10859" width="15.44140625" style="128" customWidth="1"/>
    <col min="10860" max="10861" width="10.21875" style="128" customWidth="1"/>
    <col min="10862" max="10862" width="2.88671875" style="128" customWidth="1"/>
    <col min="10863" max="10863" width="10.109375" style="128" customWidth="1"/>
    <col min="10864" max="10864" width="8.44140625" style="128" customWidth="1"/>
    <col min="10865" max="10867" width="4.109375" style="128" customWidth="1"/>
    <col min="10868" max="10868" width="4" style="128" customWidth="1"/>
    <col min="10869" max="10869" width="3.21875" style="128" customWidth="1"/>
    <col min="10870" max="10870" width="3.44140625" style="128" customWidth="1"/>
    <col min="10871" max="10873" width="0" style="128" hidden="1" customWidth="1"/>
    <col min="10874" max="10874" width="5.109375" style="128" customWidth="1"/>
    <col min="10875" max="10875" width="0" style="128" hidden="1" customWidth="1"/>
    <col min="10876" max="10877" width="17" style="128" customWidth="1"/>
    <col min="10878" max="10878" width="17.21875" style="128" customWidth="1"/>
    <col min="10879" max="10879" width="7.44140625" style="128" customWidth="1"/>
    <col min="10880" max="10880" width="17.21875" style="128" customWidth="1"/>
    <col min="10881" max="10881" width="4.77734375" style="128" customWidth="1"/>
    <col min="10882" max="10882" width="3.44140625" style="128" customWidth="1"/>
    <col min="10883" max="10885" width="0" style="128" hidden="1" customWidth="1"/>
    <col min="10886" max="10886" width="3.44140625" style="128" customWidth="1"/>
    <col min="10887" max="10887" width="0" style="128" hidden="1" customWidth="1"/>
    <col min="10888" max="10888" width="3.44140625" style="128" customWidth="1"/>
    <col min="10889" max="10889" width="0" style="128" hidden="1" customWidth="1"/>
    <col min="10890" max="10890" width="5.109375" style="128" customWidth="1"/>
    <col min="10891" max="10891" width="39.21875" style="128" customWidth="1"/>
    <col min="10892" max="10892" width="26.88671875" style="128" customWidth="1"/>
    <col min="10893" max="10893" width="10.44140625" style="128" customWidth="1"/>
    <col min="10894" max="10894" width="22.21875" style="128" customWidth="1"/>
    <col min="10895" max="10895" width="48.77734375" style="128" customWidth="1"/>
    <col min="10896" max="10896" width="6.77734375" style="128" customWidth="1"/>
    <col min="10897" max="10897" width="36" style="128" customWidth="1"/>
    <col min="10898" max="10898" width="18.44140625" style="128" customWidth="1"/>
    <col min="10899" max="10900" width="10.77734375" style="128" customWidth="1"/>
    <col min="10901" max="10901" width="12.77734375" style="128" customWidth="1"/>
    <col min="10902" max="10902" width="2.44140625" style="128" customWidth="1"/>
    <col min="10903" max="11108" width="10.88671875" style="128"/>
    <col min="11109" max="11109" width="13.77734375" style="128" customWidth="1"/>
    <col min="11110" max="11110" width="3" style="128" customWidth="1"/>
    <col min="11111" max="11112" width="7.44140625" style="128" customWidth="1"/>
    <col min="11113" max="11113" width="6.77734375" style="128" customWidth="1"/>
    <col min="11114" max="11114" width="7.44140625" style="128" customWidth="1"/>
    <col min="11115" max="11115" width="15.44140625" style="128" customWidth="1"/>
    <col min="11116" max="11117" width="10.21875" style="128" customWidth="1"/>
    <col min="11118" max="11118" width="2.88671875" style="128" customWidth="1"/>
    <col min="11119" max="11119" width="10.109375" style="128" customWidth="1"/>
    <col min="11120" max="11120" width="8.44140625" style="128" customWidth="1"/>
    <col min="11121" max="11123" width="4.109375" style="128" customWidth="1"/>
    <col min="11124" max="11124" width="4" style="128" customWidth="1"/>
    <col min="11125" max="11125" width="3.21875" style="128" customWidth="1"/>
    <col min="11126" max="11126" width="3.44140625" style="128" customWidth="1"/>
    <col min="11127" max="11129" width="0" style="128" hidden="1" customWidth="1"/>
    <col min="11130" max="11130" width="5.109375" style="128" customWidth="1"/>
    <col min="11131" max="11131" width="0" style="128" hidden="1" customWidth="1"/>
    <col min="11132" max="11133" width="17" style="128" customWidth="1"/>
    <col min="11134" max="11134" width="17.21875" style="128" customWidth="1"/>
    <col min="11135" max="11135" width="7.44140625" style="128" customWidth="1"/>
    <col min="11136" max="11136" width="17.21875" style="128" customWidth="1"/>
    <col min="11137" max="11137" width="4.77734375" style="128" customWidth="1"/>
    <col min="11138" max="11138" width="3.44140625" style="128" customWidth="1"/>
    <col min="11139" max="11141" width="0" style="128" hidden="1" customWidth="1"/>
    <col min="11142" max="11142" width="3.44140625" style="128" customWidth="1"/>
    <col min="11143" max="11143" width="0" style="128" hidden="1" customWidth="1"/>
    <col min="11144" max="11144" width="3.44140625" style="128" customWidth="1"/>
    <col min="11145" max="11145" width="0" style="128" hidden="1" customWidth="1"/>
    <col min="11146" max="11146" width="5.109375" style="128" customWidth="1"/>
    <col min="11147" max="11147" width="39.21875" style="128" customWidth="1"/>
    <col min="11148" max="11148" width="26.88671875" style="128" customWidth="1"/>
    <col min="11149" max="11149" width="10.44140625" style="128" customWidth="1"/>
    <col min="11150" max="11150" width="22.21875" style="128" customWidth="1"/>
    <col min="11151" max="11151" width="48.77734375" style="128" customWidth="1"/>
    <col min="11152" max="11152" width="6.77734375" style="128" customWidth="1"/>
    <col min="11153" max="11153" width="36" style="128" customWidth="1"/>
    <col min="11154" max="11154" width="18.44140625" style="128" customWidth="1"/>
    <col min="11155" max="11156" width="10.77734375" style="128" customWidth="1"/>
    <col min="11157" max="11157" width="12.77734375" style="128" customWidth="1"/>
    <col min="11158" max="11158" width="2.44140625" style="128" customWidth="1"/>
    <col min="11159" max="11364" width="10.88671875" style="128"/>
    <col min="11365" max="11365" width="13.77734375" style="128" customWidth="1"/>
    <col min="11366" max="11366" width="3" style="128" customWidth="1"/>
    <col min="11367" max="11368" width="7.44140625" style="128" customWidth="1"/>
    <col min="11369" max="11369" width="6.77734375" style="128" customWidth="1"/>
    <col min="11370" max="11370" width="7.44140625" style="128" customWidth="1"/>
    <col min="11371" max="11371" width="15.44140625" style="128" customWidth="1"/>
    <col min="11372" max="11373" width="10.21875" style="128" customWidth="1"/>
    <col min="11374" max="11374" width="2.88671875" style="128" customWidth="1"/>
    <col min="11375" max="11375" width="10.109375" style="128" customWidth="1"/>
    <col min="11376" max="11376" width="8.44140625" style="128" customWidth="1"/>
    <col min="11377" max="11379" width="4.109375" style="128" customWidth="1"/>
    <col min="11380" max="11380" width="4" style="128" customWidth="1"/>
    <col min="11381" max="11381" width="3.21875" style="128" customWidth="1"/>
    <col min="11382" max="11382" width="3.44140625" style="128" customWidth="1"/>
    <col min="11383" max="11385" width="0" style="128" hidden="1" customWidth="1"/>
    <col min="11386" max="11386" width="5.109375" style="128" customWidth="1"/>
    <col min="11387" max="11387" width="0" style="128" hidden="1" customWidth="1"/>
    <col min="11388" max="11389" width="17" style="128" customWidth="1"/>
    <col min="11390" max="11390" width="17.21875" style="128" customWidth="1"/>
    <col min="11391" max="11391" width="7.44140625" style="128" customWidth="1"/>
    <col min="11392" max="11392" width="17.21875" style="128" customWidth="1"/>
    <col min="11393" max="11393" width="4.77734375" style="128" customWidth="1"/>
    <col min="11394" max="11394" width="3.44140625" style="128" customWidth="1"/>
    <col min="11395" max="11397" width="0" style="128" hidden="1" customWidth="1"/>
    <col min="11398" max="11398" width="3.44140625" style="128" customWidth="1"/>
    <col min="11399" max="11399" width="0" style="128" hidden="1" customWidth="1"/>
    <col min="11400" max="11400" width="3.44140625" style="128" customWidth="1"/>
    <col min="11401" max="11401" width="0" style="128" hidden="1" customWidth="1"/>
    <col min="11402" max="11402" width="5.109375" style="128" customWidth="1"/>
    <col min="11403" max="11403" width="39.21875" style="128" customWidth="1"/>
    <col min="11404" max="11404" width="26.88671875" style="128" customWidth="1"/>
    <col min="11405" max="11405" width="10.44140625" style="128" customWidth="1"/>
    <col min="11406" max="11406" width="22.21875" style="128" customWidth="1"/>
    <col min="11407" max="11407" width="48.77734375" style="128" customWidth="1"/>
    <col min="11408" max="11408" width="6.77734375" style="128" customWidth="1"/>
    <col min="11409" max="11409" width="36" style="128" customWidth="1"/>
    <col min="11410" max="11410" width="18.44140625" style="128" customWidth="1"/>
    <col min="11411" max="11412" width="10.77734375" style="128" customWidth="1"/>
    <col min="11413" max="11413" width="12.77734375" style="128" customWidth="1"/>
    <col min="11414" max="11414" width="2.44140625" style="128" customWidth="1"/>
    <col min="11415" max="11620" width="10.88671875" style="128"/>
    <col min="11621" max="11621" width="13.77734375" style="128" customWidth="1"/>
    <col min="11622" max="11622" width="3" style="128" customWidth="1"/>
    <col min="11623" max="11624" width="7.44140625" style="128" customWidth="1"/>
    <col min="11625" max="11625" width="6.77734375" style="128" customWidth="1"/>
    <col min="11626" max="11626" width="7.44140625" style="128" customWidth="1"/>
    <col min="11627" max="11627" width="15.44140625" style="128" customWidth="1"/>
    <col min="11628" max="11629" width="10.21875" style="128" customWidth="1"/>
    <col min="11630" max="11630" width="2.88671875" style="128" customWidth="1"/>
    <col min="11631" max="11631" width="10.109375" style="128" customWidth="1"/>
    <col min="11632" max="11632" width="8.44140625" style="128" customWidth="1"/>
    <col min="11633" max="11635" width="4.109375" style="128" customWidth="1"/>
    <col min="11636" max="11636" width="4" style="128" customWidth="1"/>
    <col min="11637" max="11637" width="3.21875" style="128" customWidth="1"/>
    <col min="11638" max="11638" width="3.44140625" style="128" customWidth="1"/>
    <col min="11639" max="11641" width="0" style="128" hidden="1" customWidth="1"/>
    <col min="11642" max="11642" width="5.109375" style="128" customWidth="1"/>
    <col min="11643" max="11643" width="0" style="128" hidden="1" customWidth="1"/>
    <col min="11644" max="11645" width="17" style="128" customWidth="1"/>
    <col min="11646" max="11646" width="17.21875" style="128" customWidth="1"/>
    <col min="11647" max="11647" width="7.44140625" style="128" customWidth="1"/>
    <col min="11648" max="11648" width="17.21875" style="128" customWidth="1"/>
    <col min="11649" max="11649" width="4.77734375" style="128" customWidth="1"/>
    <col min="11650" max="11650" width="3.44140625" style="128" customWidth="1"/>
    <col min="11651" max="11653" width="0" style="128" hidden="1" customWidth="1"/>
    <col min="11654" max="11654" width="3.44140625" style="128" customWidth="1"/>
    <col min="11655" max="11655" width="0" style="128" hidden="1" customWidth="1"/>
    <col min="11656" max="11656" width="3.44140625" style="128" customWidth="1"/>
    <col min="11657" max="11657" width="0" style="128" hidden="1" customWidth="1"/>
    <col min="11658" max="11658" width="5.109375" style="128" customWidth="1"/>
    <col min="11659" max="11659" width="39.21875" style="128" customWidth="1"/>
    <col min="11660" max="11660" width="26.88671875" style="128" customWidth="1"/>
    <col min="11661" max="11661" width="10.44140625" style="128" customWidth="1"/>
    <col min="11662" max="11662" width="22.21875" style="128" customWidth="1"/>
    <col min="11663" max="11663" width="48.77734375" style="128" customWidth="1"/>
    <col min="11664" max="11664" width="6.77734375" style="128" customWidth="1"/>
    <col min="11665" max="11665" width="36" style="128" customWidth="1"/>
    <col min="11666" max="11666" width="18.44140625" style="128" customWidth="1"/>
    <col min="11667" max="11668" width="10.77734375" style="128" customWidth="1"/>
    <col min="11669" max="11669" width="12.77734375" style="128" customWidth="1"/>
    <col min="11670" max="11670" width="2.44140625" style="128" customWidth="1"/>
    <col min="11671" max="11876" width="10.88671875" style="128"/>
    <col min="11877" max="11877" width="13.77734375" style="128" customWidth="1"/>
    <col min="11878" max="11878" width="3" style="128" customWidth="1"/>
    <col min="11879" max="11880" width="7.44140625" style="128" customWidth="1"/>
    <col min="11881" max="11881" width="6.77734375" style="128" customWidth="1"/>
    <col min="11882" max="11882" width="7.44140625" style="128" customWidth="1"/>
    <col min="11883" max="11883" width="15.44140625" style="128" customWidth="1"/>
    <col min="11884" max="11885" width="10.21875" style="128" customWidth="1"/>
    <col min="11886" max="11886" width="2.88671875" style="128" customWidth="1"/>
    <col min="11887" max="11887" width="10.109375" style="128" customWidth="1"/>
    <col min="11888" max="11888" width="8.44140625" style="128" customWidth="1"/>
    <col min="11889" max="11891" width="4.109375" style="128" customWidth="1"/>
    <col min="11892" max="11892" width="4" style="128" customWidth="1"/>
    <col min="11893" max="11893" width="3.21875" style="128" customWidth="1"/>
    <col min="11894" max="11894" width="3.44140625" style="128" customWidth="1"/>
    <col min="11895" max="11897" width="0" style="128" hidden="1" customWidth="1"/>
    <col min="11898" max="11898" width="5.109375" style="128" customWidth="1"/>
    <col min="11899" max="11899" width="0" style="128" hidden="1" customWidth="1"/>
    <col min="11900" max="11901" width="17" style="128" customWidth="1"/>
    <col min="11902" max="11902" width="17.21875" style="128" customWidth="1"/>
    <col min="11903" max="11903" width="7.44140625" style="128" customWidth="1"/>
    <col min="11904" max="11904" width="17.21875" style="128" customWidth="1"/>
    <col min="11905" max="11905" width="4.77734375" style="128" customWidth="1"/>
    <col min="11906" max="11906" width="3.44140625" style="128" customWidth="1"/>
    <col min="11907" max="11909" width="0" style="128" hidden="1" customWidth="1"/>
    <col min="11910" max="11910" width="3.44140625" style="128" customWidth="1"/>
    <col min="11911" max="11911" width="0" style="128" hidden="1" customWidth="1"/>
    <col min="11912" max="11912" width="3.44140625" style="128" customWidth="1"/>
    <col min="11913" max="11913" width="0" style="128" hidden="1" customWidth="1"/>
    <col min="11914" max="11914" width="5.109375" style="128" customWidth="1"/>
    <col min="11915" max="11915" width="39.21875" style="128" customWidth="1"/>
    <col min="11916" max="11916" width="26.88671875" style="128" customWidth="1"/>
    <col min="11917" max="11917" width="10.44140625" style="128" customWidth="1"/>
    <col min="11918" max="11918" width="22.21875" style="128" customWidth="1"/>
    <col min="11919" max="11919" width="48.77734375" style="128" customWidth="1"/>
    <col min="11920" max="11920" width="6.77734375" style="128" customWidth="1"/>
    <col min="11921" max="11921" width="36" style="128" customWidth="1"/>
    <col min="11922" max="11922" width="18.44140625" style="128" customWidth="1"/>
    <col min="11923" max="11924" width="10.77734375" style="128" customWidth="1"/>
    <col min="11925" max="11925" width="12.77734375" style="128" customWidth="1"/>
    <col min="11926" max="11926" width="2.44140625" style="128" customWidth="1"/>
    <col min="11927" max="12132" width="10.88671875" style="128"/>
    <col min="12133" max="12133" width="13.77734375" style="128" customWidth="1"/>
    <col min="12134" max="12134" width="3" style="128" customWidth="1"/>
    <col min="12135" max="12136" width="7.44140625" style="128" customWidth="1"/>
    <col min="12137" max="12137" width="6.77734375" style="128" customWidth="1"/>
    <col min="12138" max="12138" width="7.44140625" style="128" customWidth="1"/>
    <col min="12139" max="12139" width="15.44140625" style="128" customWidth="1"/>
    <col min="12140" max="12141" width="10.21875" style="128" customWidth="1"/>
    <col min="12142" max="12142" width="2.88671875" style="128" customWidth="1"/>
    <col min="12143" max="12143" width="10.109375" style="128" customWidth="1"/>
    <col min="12144" max="12144" width="8.44140625" style="128" customWidth="1"/>
    <col min="12145" max="12147" width="4.109375" style="128" customWidth="1"/>
    <col min="12148" max="12148" width="4" style="128" customWidth="1"/>
    <col min="12149" max="12149" width="3.21875" style="128" customWidth="1"/>
    <col min="12150" max="12150" width="3.44140625" style="128" customWidth="1"/>
    <col min="12151" max="12153" width="0" style="128" hidden="1" customWidth="1"/>
    <col min="12154" max="12154" width="5.109375" style="128" customWidth="1"/>
    <col min="12155" max="12155" width="0" style="128" hidden="1" customWidth="1"/>
    <col min="12156" max="12157" width="17" style="128" customWidth="1"/>
    <col min="12158" max="12158" width="17.21875" style="128" customWidth="1"/>
    <col min="12159" max="12159" width="7.44140625" style="128" customWidth="1"/>
    <col min="12160" max="12160" width="17.21875" style="128" customWidth="1"/>
    <col min="12161" max="12161" width="4.77734375" style="128" customWidth="1"/>
    <col min="12162" max="12162" width="3.44140625" style="128" customWidth="1"/>
    <col min="12163" max="12165" width="0" style="128" hidden="1" customWidth="1"/>
    <col min="12166" max="12166" width="3.44140625" style="128" customWidth="1"/>
    <col min="12167" max="12167" width="0" style="128" hidden="1" customWidth="1"/>
    <col min="12168" max="12168" width="3.44140625" style="128" customWidth="1"/>
    <col min="12169" max="12169" width="0" style="128" hidden="1" customWidth="1"/>
    <col min="12170" max="12170" width="5.109375" style="128" customWidth="1"/>
    <col min="12171" max="12171" width="39.21875" style="128" customWidth="1"/>
    <col min="12172" max="12172" width="26.88671875" style="128" customWidth="1"/>
    <col min="12173" max="12173" width="10.44140625" style="128" customWidth="1"/>
    <col min="12174" max="12174" width="22.21875" style="128" customWidth="1"/>
    <col min="12175" max="12175" width="48.77734375" style="128" customWidth="1"/>
    <col min="12176" max="12176" width="6.77734375" style="128" customWidth="1"/>
    <col min="12177" max="12177" width="36" style="128" customWidth="1"/>
    <col min="12178" max="12178" width="18.44140625" style="128" customWidth="1"/>
    <col min="12179" max="12180" width="10.77734375" style="128" customWidth="1"/>
    <col min="12181" max="12181" width="12.77734375" style="128" customWidth="1"/>
    <col min="12182" max="12182" width="2.44140625" style="128" customWidth="1"/>
    <col min="12183" max="12388" width="10.88671875" style="128"/>
    <col min="12389" max="12389" width="13.77734375" style="128" customWidth="1"/>
    <col min="12390" max="12390" width="3" style="128" customWidth="1"/>
    <col min="12391" max="12392" width="7.44140625" style="128" customWidth="1"/>
    <col min="12393" max="12393" width="6.77734375" style="128" customWidth="1"/>
    <col min="12394" max="12394" width="7.44140625" style="128" customWidth="1"/>
    <col min="12395" max="12395" width="15.44140625" style="128" customWidth="1"/>
    <col min="12396" max="12397" width="10.21875" style="128" customWidth="1"/>
    <col min="12398" max="12398" width="2.88671875" style="128" customWidth="1"/>
    <col min="12399" max="12399" width="10.109375" style="128" customWidth="1"/>
    <col min="12400" max="12400" width="8.44140625" style="128" customWidth="1"/>
    <col min="12401" max="12403" width="4.109375" style="128" customWidth="1"/>
    <col min="12404" max="12404" width="4" style="128" customWidth="1"/>
    <col min="12405" max="12405" width="3.21875" style="128" customWidth="1"/>
    <col min="12406" max="12406" width="3.44140625" style="128" customWidth="1"/>
    <col min="12407" max="12409" width="0" style="128" hidden="1" customWidth="1"/>
    <col min="12410" max="12410" width="5.109375" style="128" customWidth="1"/>
    <col min="12411" max="12411" width="0" style="128" hidden="1" customWidth="1"/>
    <col min="12412" max="12413" width="17" style="128" customWidth="1"/>
    <col min="12414" max="12414" width="17.21875" style="128" customWidth="1"/>
    <col min="12415" max="12415" width="7.44140625" style="128" customWidth="1"/>
    <col min="12416" max="12416" width="17.21875" style="128" customWidth="1"/>
    <col min="12417" max="12417" width="4.77734375" style="128" customWidth="1"/>
    <col min="12418" max="12418" width="3.44140625" style="128" customWidth="1"/>
    <col min="12419" max="12421" width="0" style="128" hidden="1" customWidth="1"/>
    <col min="12422" max="12422" width="3.44140625" style="128" customWidth="1"/>
    <col min="12423" max="12423" width="0" style="128" hidden="1" customWidth="1"/>
    <col min="12424" max="12424" width="3.44140625" style="128" customWidth="1"/>
    <col min="12425" max="12425" width="0" style="128" hidden="1" customWidth="1"/>
    <col min="12426" max="12426" width="5.109375" style="128" customWidth="1"/>
    <col min="12427" max="12427" width="39.21875" style="128" customWidth="1"/>
    <col min="12428" max="12428" width="26.88671875" style="128" customWidth="1"/>
    <col min="12429" max="12429" width="10.44140625" style="128" customWidth="1"/>
    <col min="12430" max="12430" width="22.21875" style="128" customWidth="1"/>
    <col min="12431" max="12431" width="48.77734375" style="128" customWidth="1"/>
    <col min="12432" max="12432" width="6.77734375" style="128" customWidth="1"/>
    <col min="12433" max="12433" width="36" style="128" customWidth="1"/>
    <col min="12434" max="12434" width="18.44140625" style="128" customWidth="1"/>
    <col min="12435" max="12436" width="10.77734375" style="128" customWidth="1"/>
    <col min="12437" max="12437" width="12.77734375" style="128" customWidth="1"/>
    <col min="12438" max="12438" width="2.44140625" style="128" customWidth="1"/>
    <col min="12439" max="12644" width="10.88671875" style="128"/>
    <col min="12645" max="12645" width="13.77734375" style="128" customWidth="1"/>
    <col min="12646" max="12646" width="3" style="128" customWidth="1"/>
    <col min="12647" max="12648" width="7.44140625" style="128" customWidth="1"/>
    <col min="12649" max="12649" width="6.77734375" style="128" customWidth="1"/>
    <col min="12650" max="12650" width="7.44140625" style="128" customWidth="1"/>
    <col min="12651" max="12651" width="15.44140625" style="128" customWidth="1"/>
    <col min="12652" max="12653" width="10.21875" style="128" customWidth="1"/>
    <col min="12654" max="12654" width="2.88671875" style="128" customWidth="1"/>
    <col min="12655" max="12655" width="10.109375" style="128" customWidth="1"/>
    <col min="12656" max="12656" width="8.44140625" style="128" customWidth="1"/>
    <col min="12657" max="12659" width="4.109375" style="128" customWidth="1"/>
    <col min="12660" max="12660" width="4" style="128" customWidth="1"/>
    <col min="12661" max="12661" width="3.21875" style="128" customWidth="1"/>
    <col min="12662" max="12662" width="3.44140625" style="128" customWidth="1"/>
    <col min="12663" max="12665" width="0" style="128" hidden="1" customWidth="1"/>
    <col min="12666" max="12666" width="5.109375" style="128" customWidth="1"/>
    <col min="12667" max="12667" width="0" style="128" hidden="1" customWidth="1"/>
    <col min="12668" max="12669" width="17" style="128" customWidth="1"/>
    <col min="12670" max="12670" width="17.21875" style="128" customWidth="1"/>
    <col min="12671" max="12671" width="7.44140625" style="128" customWidth="1"/>
    <col min="12672" max="12672" width="17.21875" style="128" customWidth="1"/>
    <col min="12673" max="12673" width="4.77734375" style="128" customWidth="1"/>
    <col min="12674" max="12674" width="3.44140625" style="128" customWidth="1"/>
    <col min="12675" max="12677" width="0" style="128" hidden="1" customWidth="1"/>
    <col min="12678" max="12678" width="3.44140625" style="128" customWidth="1"/>
    <col min="12679" max="12679" width="0" style="128" hidden="1" customWidth="1"/>
    <col min="12680" max="12680" width="3.44140625" style="128" customWidth="1"/>
    <col min="12681" max="12681" width="0" style="128" hidden="1" customWidth="1"/>
    <col min="12682" max="12682" width="5.109375" style="128" customWidth="1"/>
    <col min="12683" max="12683" width="39.21875" style="128" customWidth="1"/>
    <col min="12684" max="12684" width="26.88671875" style="128" customWidth="1"/>
    <col min="12685" max="12685" width="10.44140625" style="128" customWidth="1"/>
    <col min="12686" max="12686" width="22.21875" style="128" customWidth="1"/>
    <col min="12687" max="12687" width="48.77734375" style="128" customWidth="1"/>
    <col min="12688" max="12688" width="6.77734375" style="128" customWidth="1"/>
    <col min="12689" max="12689" width="36" style="128" customWidth="1"/>
    <col min="12690" max="12690" width="18.44140625" style="128" customWidth="1"/>
    <col min="12691" max="12692" width="10.77734375" style="128" customWidth="1"/>
    <col min="12693" max="12693" width="12.77734375" style="128" customWidth="1"/>
    <col min="12694" max="12694" width="2.44140625" style="128" customWidth="1"/>
    <col min="12695" max="12900" width="10.88671875" style="128"/>
    <col min="12901" max="12901" width="13.77734375" style="128" customWidth="1"/>
    <col min="12902" max="12902" width="3" style="128" customWidth="1"/>
    <col min="12903" max="12904" width="7.44140625" style="128" customWidth="1"/>
    <col min="12905" max="12905" width="6.77734375" style="128" customWidth="1"/>
    <col min="12906" max="12906" width="7.44140625" style="128" customWidth="1"/>
    <col min="12907" max="12907" width="15.44140625" style="128" customWidth="1"/>
    <col min="12908" max="12909" width="10.21875" style="128" customWidth="1"/>
    <col min="12910" max="12910" width="2.88671875" style="128" customWidth="1"/>
    <col min="12911" max="12911" width="10.109375" style="128" customWidth="1"/>
    <col min="12912" max="12912" width="8.44140625" style="128" customWidth="1"/>
    <col min="12913" max="12915" width="4.109375" style="128" customWidth="1"/>
    <col min="12916" max="12916" width="4" style="128" customWidth="1"/>
    <col min="12917" max="12917" width="3.21875" style="128" customWidth="1"/>
    <col min="12918" max="12918" width="3.44140625" style="128" customWidth="1"/>
    <col min="12919" max="12921" width="0" style="128" hidden="1" customWidth="1"/>
    <col min="12922" max="12922" width="5.109375" style="128" customWidth="1"/>
    <col min="12923" max="12923" width="0" style="128" hidden="1" customWidth="1"/>
    <col min="12924" max="12925" width="17" style="128" customWidth="1"/>
    <col min="12926" max="12926" width="17.21875" style="128" customWidth="1"/>
    <col min="12927" max="12927" width="7.44140625" style="128" customWidth="1"/>
    <col min="12928" max="12928" width="17.21875" style="128" customWidth="1"/>
    <col min="12929" max="12929" width="4.77734375" style="128" customWidth="1"/>
    <col min="12930" max="12930" width="3.44140625" style="128" customWidth="1"/>
    <col min="12931" max="12933" width="0" style="128" hidden="1" customWidth="1"/>
    <col min="12934" max="12934" width="3.44140625" style="128" customWidth="1"/>
    <col min="12935" max="12935" width="0" style="128" hidden="1" customWidth="1"/>
    <col min="12936" max="12936" width="3.44140625" style="128" customWidth="1"/>
    <col min="12937" max="12937" width="0" style="128" hidden="1" customWidth="1"/>
    <col min="12938" max="12938" width="5.109375" style="128" customWidth="1"/>
    <col min="12939" max="12939" width="39.21875" style="128" customWidth="1"/>
    <col min="12940" max="12940" width="26.88671875" style="128" customWidth="1"/>
    <col min="12941" max="12941" width="10.44140625" style="128" customWidth="1"/>
    <col min="12942" max="12942" width="22.21875" style="128" customWidth="1"/>
    <col min="12943" max="12943" width="48.77734375" style="128" customWidth="1"/>
    <col min="12944" max="12944" width="6.77734375" style="128" customWidth="1"/>
    <col min="12945" max="12945" width="36" style="128" customWidth="1"/>
    <col min="12946" max="12946" width="18.44140625" style="128" customWidth="1"/>
    <col min="12947" max="12948" width="10.77734375" style="128" customWidth="1"/>
    <col min="12949" max="12949" width="12.77734375" style="128" customWidth="1"/>
    <col min="12950" max="12950" width="2.44140625" style="128" customWidth="1"/>
    <col min="12951" max="13156" width="10.88671875" style="128"/>
    <col min="13157" max="13157" width="13.77734375" style="128" customWidth="1"/>
    <col min="13158" max="13158" width="3" style="128" customWidth="1"/>
    <col min="13159" max="13160" width="7.44140625" style="128" customWidth="1"/>
    <col min="13161" max="13161" width="6.77734375" style="128" customWidth="1"/>
    <col min="13162" max="13162" width="7.44140625" style="128" customWidth="1"/>
    <col min="13163" max="13163" width="15.44140625" style="128" customWidth="1"/>
    <col min="13164" max="13165" width="10.21875" style="128" customWidth="1"/>
    <col min="13166" max="13166" width="2.88671875" style="128" customWidth="1"/>
    <col min="13167" max="13167" width="10.109375" style="128" customWidth="1"/>
    <col min="13168" max="13168" width="8.44140625" style="128" customWidth="1"/>
    <col min="13169" max="13171" width="4.109375" style="128" customWidth="1"/>
    <col min="13172" max="13172" width="4" style="128" customWidth="1"/>
    <col min="13173" max="13173" width="3.21875" style="128" customWidth="1"/>
    <col min="13174" max="13174" width="3.44140625" style="128" customWidth="1"/>
    <col min="13175" max="13177" width="0" style="128" hidden="1" customWidth="1"/>
    <col min="13178" max="13178" width="5.109375" style="128" customWidth="1"/>
    <col min="13179" max="13179" width="0" style="128" hidden="1" customWidth="1"/>
    <col min="13180" max="13181" width="17" style="128" customWidth="1"/>
    <col min="13182" max="13182" width="17.21875" style="128" customWidth="1"/>
    <col min="13183" max="13183" width="7.44140625" style="128" customWidth="1"/>
    <col min="13184" max="13184" width="17.21875" style="128" customWidth="1"/>
    <col min="13185" max="13185" width="4.77734375" style="128" customWidth="1"/>
    <col min="13186" max="13186" width="3.44140625" style="128" customWidth="1"/>
    <col min="13187" max="13189" width="0" style="128" hidden="1" customWidth="1"/>
    <col min="13190" max="13190" width="3.44140625" style="128" customWidth="1"/>
    <col min="13191" max="13191" width="0" style="128" hidden="1" customWidth="1"/>
    <col min="13192" max="13192" width="3.44140625" style="128" customWidth="1"/>
    <col min="13193" max="13193" width="0" style="128" hidden="1" customWidth="1"/>
    <col min="13194" max="13194" width="5.109375" style="128" customWidth="1"/>
    <col min="13195" max="13195" width="39.21875" style="128" customWidth="1"/>
    <col min="13196" max="13196" width="26.88671875" style="128" customWidth="1"/>
    <col min="13197" max="13197" width="10.44140625" style="128" customWidth="1"/>
    <col min="13198" max="13198" width="22.21875" style="128" customWidth="1"/>
    <col min="13199" max="13199" width="48.77734375" style="128" customWidth="1"/>
    <col min="13200" max="13200" width="6.77734375" style="128" customWidth="1"/>
    <col min="13201" max="13201" width="36" style="128" customWidth="1"/>
    <col min="13202" max="13202" width="18.44140625" style="128" customWidth="1"/>
    <col min="13203" max="13204" width="10.77734375" style="128" customWidth="1"/>
    <col min="13205" max="13205" width="12.77734375" style="128" customWidth="1"/>
    <col min="13206" max="13206" width="2.44140625" style="128" customWidth="1"/>
    <col min="13207" max="13412" width="10.88671875" style="128"/>
    <col min="13413" max="13413" width="13.77734375" style="128" customWidth="1"/>
    <col min="13414" max="13414" width="3" style="128" customWidth="1"/>
    <col min="13415" max="13416" width="7.44140625" style="128" customWidth="1"/>
    <col min="13417" max="13417" width="6.77734375" style="128" customWidth="1"/>
    <col min="13418" max="13418" width="7.44140625" style="128" customWidth="1"/>
    <col min="13419" max="13419" width="15.44140625" style="128" customWidth="1"/>
    <col min="13420" max="13421" width="10.21875" style="128" customWidth="1"/>
    <col min="13422" max="13422" width="2.88671875" style="128" customWidth="1"/>
    <col min="13423" max="13423" width="10.109375" style="128" customWidth="1"/>
    <col min="13424" max="13424" width="8.44140625" style="128" customWidth="1"/>
    <col min="13425" max="13427" width="4.109375" style="128" customWidth="1"/>
    <col min="13428" max="13428" width="4" style="128" customWidth="1"/>
    <col min="13429" max="13429" width="3.21875" style="128" customWidth="1"/>
    <col min="13430" max="13430" width="3.44140625" style="128" customWidth="1"/>
    <col min="13431" max="13433" width="0" style="128" hidden="1" customWidth="1"/>
    <col min="13434" max="13434" width="5.109375" style="128" customWidth="1"/>
    <col min="13435" max="13435" width="0" style="128" hidden="1" customWidth="1"/>
    <col min="13436" max="13437" width="17" style="128" customWidth="1"/>
    <col min="13438" max="13438" width="17.21875" style="128" customWidth="1"/>
    <col min="13439" max="13439" width="7.44140625" style="128" customWidth="1"/>
    <col min="13440" max="13440" width="17.21875" style="128" customWidth="1"/>
    <col min="13441" max="13441" width="4.77734375" style="128" customWidth="1"/>
    <col min="13442" max="13442" width="3.44140625" style="128" customWidth="1"/>
    <col min="13443" max="13445" width="0" style="128" hidden="1" customWidth="1"/>
    <col min="13446" max="13446" width="3.44140625" style="128" customWidth="1"/>
    <col min="13447" max="13447" width="0" style="128" hidden="1" customWidth="1"/>
    <col min="13448" max="13448" width="3.44140625" style="128" customWidth="1"/>
    <col min="13449" max="13449" width="0" style="128" hidden="1" customWidth="1"/>
    <col min="13450" max="13450" width="5.109375" style="128" customWidth="1"/>
    <col min="13451" max="13451" width="39.21875" style="128" customWidth="1"/>
    <col min="13452" max="13452" width="26.88671875" style="128" customWidth="1"/>
    <col min="13453" max="13453" width="10.44140625" style="128" customWidth="1"/>
    <col min="13454" max="13454" width="22.21875" style="128" customWidth="1"/>
    <col min="13455" max="13455" width="48.77734375" style="128" customWidth="1"/>
    <col min="13456" max="13456" width="6.77734375" style="128" customWidth="1"/>
    <col min="13457" max="13457" width="36" style="128" customWidth="1"/>
    <col min="13458" max="13458" width="18.44140625" style="128" customWidth="1"/>
    <col min="13459" max="13460" width="10.77734375" style="128" customWidth="1"/>
    <col min="13461" max="13461" width="12.77734375" style="128" customWidth="1"/>
    <col min="13462" max="13462" width="2.44140625" style="128" customWidth="1"/>
    <col min="13463" max="13668" width="10.88671875" style="128"/>
    <col min="13669" max="13669" width="13.77734375" style="128" customWidth="1"/>
    <col min="13670" max="13670" width="3" style="128" customWidth="1"/>
    <col min="13671" max="13672" width="7.44140625" style="128" customWidth="1"/>
    <col min="13673" max="13673" width="6.77734375" style="128" customWidth="1"/>
    <col min="13674" max="13674" width="7.44140625" style="128" customWidth="1"/>
    <col min="13675" max="13675" width="15.44140625" style="128" customWidth="1"/>
    <col min="13676" max="13677" width="10.21875" style="128" customWidth="1"/>
    <col min="13678" max="13678" width="2.88671875" style="128" customWidth="1"/>
    <col min="13679" max="13679" width="10.109375" style="128" customWidth="1"/>
    <col min="13680" max="13680" width="8.44140625" style="128" customWidth="1"/>
    <col min="13681" max="13683" width="4.109375" style="128" customWidth="1"/>
    <col min="13684" max="13684" width="4" style="128" customWidth="1"/>
    <col min="13685" max="13685" width="3.21875" style="128" customWidth="1"/>
    <col min="13686" max="13686" width="3.44140625" style="128" customWidth="1"/>
    <col min="13687" max="13689" width="0" style="128" hidden="1" customWidth="1"/>
    <col min="13690" max="13690" width="5.109375" style="128" customWidth="1"/>
    <col min="13691" max="13691" width="0" style="128" hidden="1" customWidth="1"/>
    <col min="13692" max="13693" width="17" style="128" customWidth="1"/>
    <col min="13694" max="13694" width="17.21875" style="128" customWidth="1"/>
    <col min="13695" max="13695" width="7.44140625" style="128" customWidth="1"/>
    <col min="13696" max="13696" width="17.21875" style="128" customWidth="1"/>
    <col min="13697" max="13697" width="4.77734375" style="128" customWidth="1"/>
    <col min="13698" max="13698" width="3.44140625" style="128" customWidth="1"/>
    <col min="13699" max="13701" width="0" style="128" hidden="1" customWidth="1"/>
    <col min="13702" max="13702" width="3.44140625" style="128" customWidth="1"/>
    <col min="13703" max="13703" width="0" style="128" hidden="1" customWidth="1"/>
    <col min="13704" max="13704" width="3.44140625" style="128" customWidth="1"/>
    <col min="13705" max="13705" width="0" style="128" hidden="1" customWidth="1"/>
    <col min="13706" max="13706" width="5.109375" style="128" customWidth="1"/>
    <col min="13707" max="13707" width="39.21875" style="128" customWidth="1"/>
    <col min="13708" max="13708" width="26.88671875" style="128" customWidth="1"/>
    <col min="13709" max="13709" width="10.44140625" style="128" customWidth="1"/>
    <col min="13710" max="13710" width="22.21875" style="128" customWidth="1"/>
    <col min="13711" max="13711" width="48.77734375" style="128" customWidth="1"/>
    <col min="13712" max="13712" width="6.77734375" style="128" customWidth="1"/>
    <col min="13713" max="13713" width="36" style="128" customWidth="1"/>
    <col min="13714" max="13714" width="18.44140625" style="128" customWidth="1"/>
    <col min="13715" max="13716" width="10.77734375" style="128" customWidth="1"/>
    <col min="13717" max="13717" width="12.77734375" style="128" customWidth="1"/>
    <col min="13718" max="13718" width="2.44140625" style="128" customWidth="1"/>
    <col min="13719" max="13924" width="10.88671875" style="128"/>
    <col min="13925" max="13925" width="13.77734375" style="128" customWidth="1"/>
    <col min="13926" max="13926" width="3" style="128" customWidth="1"/>
    <col min="13927" max="13928" width="7.44140625" style="128" customWidth="1"/>
    <col min="13929" max="13929" width="6.77734375" style="128" customWidth="1"/>
    <col min="13930" max="13930" width="7.44140625" style="128" customWidth="1"/>
    <col min="13931" max="13931" width="15.44140625" style="128" customWidth="1"/>
    <col min="13932" max="13933" width="10.21875" style="128" customWidth="1"/>
    <col min="13934" max="13934" width="2.88671875" style="128" customWidth="1"/>
    <col min="13935" max="13935" width="10.109375" style="128" customWidth="1"/>
    <col min="13936" max="13936" width="8.44140625" style="128" customWidth="1"/>
    <col min="13937" max="13939" width="4.109375" style="128" customWidth="1"/>
    <col min="13940" max="13940" width="4" style="128" customWidth="1"/>
    <col min="13941" max="13941" width="3.21875" style="128" customWidth="1"/>
    <col min="13942" max="13942" width="3.44140625" style="128" customWidth="1"/>
    <col min="13943" max="13945" width="0" style="128" hidden="1" customWidth="1"/>
    <col min="13946" max="13946" width="5.109375" style="128" customWidth="1"/>
    <col min="13947" max="13947" width="0" style="128" hidden="1" customWidth="1"/>
    <col min="13948" max="13949" width="17" style="128" customWidth="1"/>
    <col min="13950" max="13950" width="17.21875" style="128" customWidth="1"/>
    <col min="13951" max="13951" width="7.44140625" style="128" customWidth="1"/>
    <col min="13952" max="13952" width="17.21875" style="128" customWidth="1"/>
    <col min="13953" max="13953" width="4.77734375" style="128" customWidth="1"/>
    <col min="13954" max="13954" width="3.44140625" style="128" customWidth="1"/>
    <col min="13955" max="13957" width="0" style="128" hidden="1" customWidth="1"/>
    <col min="13958" max="13958" width="3.44140625" style="128" customWidth="1"/>
    <col min="13959" max="13959" width="0" style="128" hidden="1" customWidth="1"/>
    <col min="13960" max="13960" width="3.44140625" style="128" customWidth="1"/>
    <col min="13961" max="13961" width="0" style="128" hidden="1" customWidth="1"/>
    <col min="13962" max="13962" width="5.109375" style="128" customWidth="1"/>
    <col min="13963" max="13963" width="39.21875" style="128" customWidth="1"/>
    <col min="13964" max="13964" width="26.88671875" style="128" customWidth="1"/>
    <col min="13965" max="13965" width="10.44140625" style="128" customWidth="1"/>
    <col min="13966" max="13966" width="22.21875" style="128" customWidth="1"/>
    <col min="13967" max="13967" width="48.77734375" style="128" customWidth="1"/>
    <col min="13968" max="13968" width="6.77734375" style="128" customWidth="1"/>
    <col min="13969" max="13969" width="36" style="128" customWidth="1"/>
    <col min="13970" max="13970" width="18.44140625" style="128" customWidth="1"/>
    <col min="13971" max="13972" width="10.77734375" style="128" customWidth="1"/>
    <col min="13973" max="13973" width="12.77734375" style="128" customWidth="1"/>
    <col min="13974" max="13974" width="2.44140625" style="128" customWidth="1"/>
    <col min="13975" max="14180" width="10.88671875" style="128"/>
    <col min="14181" max="14181" width="13.77734375" style="128" customWidth="1"/>
    <col min="14182" max="14182" width="3" style="128" customWidth="1"/>
    <col min="14183" max="14184" width="7.44140625" style="128" customWidth="1"/>
    <col min="14185" max="14185" width="6.77734375" style="128" customWidth="1"/>
    <col min="14186" max="14186" width="7.44140625" style="128" customWidth="1"/>
    <col min="14187" max="14187" width="15.44140625" style="128" customWidth="1"/>
    <col min="14188" max="14189" width="10.21875" style="128" customWidth="1"/>
    <col min="14190" max="14190" width="2.88671875" style="128" customWidth="1"/>
    <col min="14191" max="14191" width="10.109375" style="128" customWidth="1"/>
    <col min="14192" max="14192" width="8.44140625" style="128" customWidth="1"/>
    <col min="14193" max="14195" width="4.109375" style="128" customWidth="1"/>
    <col min="14196" max="14196" width="4" style="128" customWidth="1"/>
    <col min="14197" max="14197" width="3.21875" style="128" customWidth="1"/>
    <col min="14198" max="14198" width="3.44140625" style="128" customWidth="1"/>
    <col min="14199" max="14201" width="0" style="128" hidden="1" customWidth="1"/>
    <col min="14202" max="14202" width="5.109375" style="128" customWidth="1"/>
    <col min="14203" max="14203" width="0" style="128" hidden="1" customWidth="1"/>
    <col min="14204" max="14205" width="17" style="128" customWidth="1"/>
    <col min="14206" max="14206" width="17.21875" style="128" customWidth="1"/>
    <col min="14207" max="14207" width="7.44140625" style="128" customWidth="1"/>
    <col min="14208" max="14208" width="17.21875" style="128" customWidth="1"/>
    <col min="14209" max="14209" width="4.77734375" style="128" customWidth="1"/>
    <col min="14210" max="14210" width="3.44140625" style="128" customWidth="1"/>
    <col min="14211" max="14213" width="0" style="128" hidden="1" customWidth="1"/>
    <col min="14214" max="14214" width="3.44140625" style="128" customWidth="1"/>
    <col min="14215" max="14215" width="0" style="128" hidden="1" customWidth="1"/>
    <col min="14216" max="14216" width="3.44140625" style="128" customWidth="1"/>
    <col min="14217" max="14217" width="0" style="128" hidden="1" customWidth="1"/>
    <col min="14218" max="14218" width="5.109375" style="128" customWidth="1"/>
    <col min="14219" max="14219" width="39.21875" style="128" customWidth="1"/>
    <col min="14220" max="14220" width="26.88671875" style="128" customWidth="1"/>
    <col min="14221" max="14221" width="10.44140625" style="128" customWidth="1"/>
    <col min="14222" max="14222" width="22.21875" style="128" customWidth="1"/>
    <col min="14223" max="14223" width="48.77734375" style="128" customWidth="1"/>
    <col min="14224" max="14224" width="6.77734375" style="128" customWidth="1"/>
    <col min="14225" max="14225" width="36" style="128" customWidth="1"/>
    <col min="14226" max="14226" width="18.44140625" style="128" customWidth="1"/>
    <col min="14227" max="14228" width="10.77734375" style="128" customWidth="1"/>
    <col min="14229" max="14229" width="12.77734375" style="128" customWidth="1"/>
    <col min="14230" max="14230" width="2.44140625" style="128" customWidth="1"/>
    <col min="14231" max="14436" width="10.88671875" style="128"/>
    <col min="14437" max="14437" width="13.77734375" style="128" customWidth="1"/>
    <col min="14438" max="14438" width="3" style="128" customWidth="1"/>
    <col min="14439" max="14440" width="7.44140625" style="128" customWidth="1"/>
    <col min="14441" max="14441" width="6.77734375" style="128" customWidth="1"/>
    <col min="14442" max="14442" width="7.44140625" style="128" customWidth="1"/>
    <col min="14443" max="14443" width="15.44140625" style="128" customWidth="1"/>
    <col min="14444" max="14445" width="10.21875" style="128" customWidth="1"/>
    <col min="14446" max="14446" width="2.88671875" style="128" customWidth="1"/>
    <col min="14447" max="14447" width="10.109375" style="128" customWidth="1"/>
    <col min="14448" max="14448" width="8.44140625" style="128" customWidth="1"/>
    <col min="14449" max="14451" width="4.109375" style="128" customWidth="1"/>
    <col min="14452" max="14452" width="4" style="128" customWidth="1"/>
    <col min="14453" max="14453" width="3.21875" style="128" customWidth="1"/>
    <col min="14454" max="14454" width="3.44140625" style="128" customWidth="1"/>
    <col min="14455" max="14457" width="0" style="128" hidden="1" customWidth="1"/>
    <col min="14458" max="14458" width="5.109375" style="128" customWidth="1"/>
    <col min="14459" max="14459" width="0" style="128" hidden="1" customWidth="1"/>
    <col min="14460" max="14461" width="17" style="128" customWidth="1"/>
    <col min="14462" max="14462" width="17.21875" style="128" customWidth="1"/>
    <col min="14463" max="14463" width="7.44140625" style="128" customWidth="1"/>
    <col min="14464" max="14464" width="17.21875" style="128" customWidth="1"/>
    <col min="14465" max="14465" width="4.77734375" style="128" customWidth="1"/>
    <col min="14466" max="14466" width="3.44140625" style="128" customWidth="1"/>
    <col min="14467" max="14469" width="0" style="128" hidden="1" customWidth="1"/>
    <col min="14470" max="14470" width="3.44140625" style="128" customWidth="1"/>
    <col min="14471" max="14471" width="0" style="128" hidden="1" customWidth="1"/>
    <col min="14472" max="14472" width="3.44140625" style="128" customWidth="1"/>
    <col min="14473" max="14473" width="0" style="128" hidden="1" customWidth="1"/>
    <col min="14474" max="14474" width="5.109375" style="128" customWidth="1"/>
    <col min="14475" max="14475" width="39.21875" style="128" customWidth="1"/>
    <col min="14476" max="14476" width="26.88671875" style="128" customWidth="1"/>
    <col min="14477" max="14477" width="10.44140625" style="128" customWidth="1"/>
    <col min="14478" max="14478" width="22.21875" style="128" customWidth="1"/>
    <col min="14479" max="14479" width="48.77734375" style="128" customWidth="1"/>
    <col min="14480" max="14480" width="6.77734375" style="128" customWidth="1"/>
    <col min="14481" max="14481" width="36" style="128" customWidth="1"/>
    <col min="14482" max="14482" width="18.44140625" style="128" customWidth="1"/>
    <col min="14483" max="14484" width="10.77734375" style="128" customWidth="1"/>
    <col min="14485" max="14485" width="12.77734375" style="128" customWidth="1"/>
    <col min="14486" max="14486" width="2.44140625" style="128" customWidth="1"/>
    <col min="14487" max="14692" width="10.88671875" style="128"/>
    <col min="14693" max="14693" width="13.77734375" style="128" customWidth="1"/>
    <col min="14694" max="14694" width="3" style="128" customWidth="1"/>
    <col min="14695" max="14696" width="7.44140625" style="128" customWidth="1"/>
    <col min="14697" max="14697" width="6.77734375" style="128" customWidth="1"/>
    <col min="14698" max="14698" width="7.44140625" style="128" customWidth="1"/>
    <col min="14699" max="14699" width="15.44140625" style="128" customWidth="1"/>
    <col min="14700" max="14701" width="10.21875" style="128" customWidth="1"/>
    <col min="14702" max="14702" width="2.88671875" style="128" customWidth="1"/>
    <col min="14703" max="14703" width="10.109375" style="128" customWidth="1"/>
    <col min="14704" max="14704" width="8.44140625" style="128" customWidth="1"/>
    <col min="14705" max="14707" width="4.109375" style="128" customWidth="1"/>
    <col min="14708" max="14708" width="4" style="128" customWidth="1"/>
    <col min="14709" max="14709" width="3.21875" style="128" customWidth="1"/>
    <col min="14710" max="14710" width="3.44140625" style="128" customWidth="1"/>
    <col min="14711" max="14713" width="0" style="128" hidden="1" customWidth="1"/>
    <col min="14714" max="14714" width="5.109375" style="128" customWidth="1"/>
    <col min="14715" max="14715" width="0" style="128" hidden="1" customWidth="1"/>
    <col min="14716" max="14717" width="17" style="128" customWidth="1"/>
    <col min="14718" max="14718" width="17.21875" style="128" customWidth="1"/>
    <col min="14719" max="14719" width="7.44140625" style="128" customWidth="1"/>
    <col min="14720" max="14720" width="17.21875" style="128" customWidth="1"/>
    <col min="14721" max="14721" width="4.77734375" style="128" customWidth="1"/>
    <col min="14722" max="14722" width="3.44140625" style="128" customWidth="1"/>
    <col min="14723" max="14725" width="0" style="128" hidden="1" customWidth="1"/>
    <col min="14726" max="14726" width="3.44140625" style="128" customWidth="1"/>
    <col min="14727" max="14727" width="0" style="128" hidden="1" customWidth="1"/>
    <col min="14728" max="14728" width="3.44140625" style="128" customWidth="1"/>
    <col min="14729" max="14729" width="0" style="128" hidden="1" customWidth="1"/>
    <col min="14730" max="14730" width="5.109375" style="128" customWidth="1"/>
    <col min="14731" max="14731" width="39.21875" style="128" customWidth="1"/>
    <col min="14732" max="14732" width="26.88671875" style="128" customWidth="1"/>
    <col min="14733" max="14733" width="10.44140625" style="128" customWidth="1"/>
    <col min="14734" max="14734" width="22.21875" style="128" customWidth="1"/>
    <col min="14735" max="14735" width="48.77734375" style="128" customWidth="1"/>
    <col min="14736" max="14736" width="6.77734375" style="128" customWidth="1"/>
    <col min="14737" max="14737" width="36" style="128" customWidth="1"/>
    <col min="14738" max="14738" width="18.44140625" style="128" customWidth="1"/>
    <col min="14739" max="14740" width="10.77734375" style="128" customWidth="1"/>
    <col min="14741" max="14741" width="12.77734375" style="128" customWidth="1"/>
    <col min="14742" max="14742" width="2.44140625" style="128" customWidth="1"/>
    <col min="14743" max="14948" width="10.88671875" style="128"/>
    <col min="14949" max="14949" width="13.77734375" style="128" customWidth="1"/>
    <col min="14950" max="14950" width="3" style="128" customWidth="1"/>
    <col min="14951" max="14952" width="7.44140625" style="128" customWidth="1"/>
    <col min="14953" max="14953" width="6.77734375" style="128" customWidth="1"/>
    <col min="14954" max="14954" width="7.44140625" style="128" customWidth="1"/>
    <col min="14955" max="14955" width="15.44140625" style="128" customWidth="1"/>
    <col min="14956" max="14957" width="10.21875" style="128" customWidth="1"/>
    <col min="14958" max="14958" width="2.88671875" style="128" customWidth="1"/>
    <col min="14959" max="14959" width="10.109375" style="128" customWidth="1"/>
    <col min="14960" max="14960" width="8.44140625" style="128" customWidth="1"/>
    <col min="14961" max="14963" width="4.109375" style="128" customWidth="1"/>
    <col min="14964" max="14964" width="4" style="128" customWidth="1"/>
    <col min="14965" max="14965" width="3.21875" style="128" customWidth="1"/>
    <col min="14966" max="14966" width="3.44140625" style="128" customWidth="1"/>
    <col min="14967" max="14969" width="0" style="128" hidden="1" customWidth="1"/>
    <col min="14970" max="14970" width="5.109375" style="128" customWidth="1"/>
    <col min="14971" max="14971" width="0" style="128" hidden="1" customWidth="1"/>
    <col min="14972" max="14973" width="17" style="128" customWidth="1"/>
    <col min="14974" max="14974" width="17.21875" style="128" customWidth="1"/>
    <col min="14975" max="14975" width="7.44140625" style="128" customWidth="1"/>
    <col min="14976" max="14976" width="17.21875" style="128" customWidth="1"/>
    <col min="14977" max="14977" width="4.77734375" style="128" customWidth="1"/>
    <col min="14978" max="14978" width="3.44140625" style="128" customWidth="1"/>
    <col min="14979" max="14981" width="0" style="128" hidden="1" customWidth="1"/>
    <col min="14982" max="14982" width="3.44140625" style="128" customWidth="1"/>
    <col min="14983" max="14983" width="0" style="128" hidden="1" customWidth="1"/>
    <col min="14984" max="14984" width="3.44140625" style="128" customWidth="1"/>
    <col min="14985" max="14985" width="0" style="128" hidden="1" customWidth="1"/>
    <col min="14986" max="14986" width="5.109375" style="128" customWidth="1"/>
    <col min="14987" max="14987" width="39.21875" style="128" customWidth="1"/>
    <col min="14988" max="14988" width="26.88671875" style="128" customWidth="1"/>
    <col min="14989" max="14989" width="10.44140625" style="128" customWidth="1"/>
    <col min="14990" max="14990" width="22.21875" style="128" customWidth="1"/>
    <col min="14991" max="14991" width="48.77734375" style="128" customWidth="1"/>
    <col min="14992" max="14992" width="6.77734375" style="128" customWidth="1"/>
    <col min="14993" max="14993" width="36" style="128" customWidth="1"/>
    <col min="14994" max="14994" width="18.44140625" style="128" customWidth="1"/>
    <col min="14995" max="14996" width="10.77734375" style="128" customWidth="1"/>
    <col min="14997" max="14997" width="12.77734375" style="128" customWidth="1"/>
    <col min="14998" max="14998" width="2.44140625" style="128" customWidth="1"/>
    <col min="14999" max="15204" width="10.88671875" style="128"/>
    <col min="15205" max="15205" width="13.77734375" style="128" customWidth="1"/>
    <col min="15206" max="15206" width="3" style="128" customWidth="1"/>
    <col min="15207" max="15208" width="7.44140625" style="128" customWidth="1"/>
    <col min="15209" max="15209" width="6.77734375" style="128" customWidth="1"/>
    <col min="15210" max="15210" width="7.44140625" style="128" customWidth="1"/>
    <col min="15211" max="15211" width="15.44140625" style="128" customWidth="1"/>
    <col min="15212" max="15213" width="10.21875" style="128" customWidth="1"/>
    <col min="15214" max="15214" width="2.88671875" style="128" customWidth="1"/>
    <col min="15215" max="15215" width="10.109375" style="128" customWidth="1"/>
    <col min="15216" max="15216" width="8.44140625" style="128" customWidth="1"/>
    <col min="15217" max="15219" width="4.109375" style="128" customWidth="1"/>
    <col min="15220" max="15220" width="4" style="128" customWidth="1"/>
    <col min="15221" max="15221" width="3.21875" style="128" customWidth="1"/>
    <col min="15222" max="15222" width="3.44140625" style="128" customWidth="1"/>
    <col min="15223" max="15225" width="0" style="128" hidden="1" customWidth="1"/>
    <col min="15226" max="15226" width="5.109375" style="128" customWidth="1"/>
    <col min="15227" max="15227" width="0" style="128" hidden="1" customWidth="1"/>
    <col min="15228" max="15229" width="17" style="128" customWidth="1"/>
    <col min="15230" max="15230" width="17.21875" style="128" customWidth="1"/>
    <col min="15231" max="15231" width="7.44140625" style="128" customWidth="1"/>
    <col min="15232" max="15232" width="17.21875" style="128" customWidth="1"/>
    <col min="15233" max="15233" width="4.77734375" style="128" customWidth="1"/>
    <col min="15234" max="15234" width="3.44140625" style="128" customWidth="1"/>
    <col min="15235" max="15237" width="0" style="128" hidden="1" customWidth="1"/>
    <col min="15238" max="15238" width="3.44140625" style="128" customWidth="1"/>
    <col min="15239" max="15239" width="0" style="128" hidden="1" customWidth="1"/>
    <col min="15240" max="15240" width="3.44140625" style="128" customWidth="1"/>
    <col min="15241" max="15241" width="0" style="128" hidden="1" customWidth="1"/>
    <col min="15242" max="15242" width="5.109375" style="128" customWidth="1"/>
    <col min="15243" max="15243" width="39.21875" style="128" customWidth="1"/>
    <col min="15244" max="15244" width="26.88671875" style="128" customWidth="1"/>
    <col min="15245" max="15245" width="10.44140625" style="128" customWidth="1"/>
    <col min="15246" max="15246" width="22.21875" style="128" customWidth="1"/>
    <col min="15247" max="15247" width="48.77734375" style="128" customWidth="1"/>
    <col min="15248" max="15248" width="6.77734375" style="128" customWidth="1"/>
    <col min="15249" max="15249" width="36" style="128" customWidth="1"/>
    <col min="15250" max="15250" width="18.44140625" style="128" customWidth="1"/>
    <col min="15251" max="15252" width="10.77734375" style="128" customWidth="1"/>
    <col min="15253" max="15253" width="12.77734375" style="128" customWidth="1"/>
    <col min="15254" max="15254" width="2.44140625" style="128" customWidth="1"/>
    <col min="15255" max="15460" width="10.88671875" style="128"/>
    <col min="15461" max="15461" width="13.77734375" style="128" customWidth="1"/>
    <col min="15462" max="15462" width="3" style="128" customWidth="1"/>
    <col min="15463" max="15464" width="7.44140625" style="128" customWidth="1"/>
    <col min="15465" max="15465" width="6.77734375" style="128" customWidth="1"/>
    <col min="15466" max="15466" width="7.44140625" style="128" customWidth="1"/>
    <col min="15467" max="15467" width="15.44140625" style="128" customWidth="1"/>
    <col min="15468" max="15469" width="10.21875" style="128" customWidth="1"/>
    <col min="15470" max="15470" width="2.88671875" style="128" customWidth="1"/>
    <col min="15471" max="15471" width="10.109375" style="128" customWidth="1"/>
    <col min="15472" max="15472" width="8.44140625" style="128" customWidth="1"/>
    <col min="15473" max="15475" width="4.109375" style="128" customWidth="1"/>
    <col min="15476" max="15476" width="4" style="128" customWidth="1"/>
    <col min="15477" max="15477" width="3.21875" style="128" customWidth="1"/>
    <col min="15478" max="15478" width="3.44140625" style="128" customWidth="1"/>
    <col min="15479" max="15481" width="0" style="128" hidden="1" customWidth="1"/>
    <col min="15482" max="15482" width="5.109375" style="128" customWidth="1"/>
    <col min="15483" max="15483" width="0" style="128" hidden="1" customWidth="1"/>
    <col min="15484" max="15485" width="17" style="128" customWidth="1"/>
    <col min="15486" max="15486" width="17.21875" style="128" customWidth="1"/>
    <col min="15487" max="15487" width="7.44140625" style="128" customWidth="1"/>
    <col min="15488" max="15488" width="17.21875" style="128" customWidth="1"/>
    <col min="15489" max="15489" width="4.77734375" style="128" customWidth="1"/>
    <col min="15490" max="15490" width="3.44140625" style="128" customWidth="1"/>
    <col min="15491" max="15493" width="0" style="128" hidden="1" customWidth="1"/>
    <col min="15494" max="15494" width="3.44140625" style="128" customWidth="1"/>
    <col min="15495" max="15495" width="0" style="128" hidden="1" customWidth="1"/>
    <col min="15496" max="15496" width="3.44140625" style="128" customWidth="1"/>
    <col min="15497" max="15497" width="0" style="128" hidden="1" customWidth="1"/>
    <col min="15498" max="15498" width="5.109375" style="128" customWidth="1"/>
    <col min="15499" max="15499" width="39.21875" style="128" customWidth="1"/>
    <col min="15500" max="15500" width="26.88671875" style="128" customWidth="1"/>
    <col min="15501" max="15501" width="10.44140625" style="128" customWidth="1"/>
    <col min="15502" max="15502" width="22.21875" style="128" customWidth="1"/>
    <col min="15503" max="15503" width="48.77734375" style="128" customWidth="1"/>
    <col min="15504" max="15504" width="6.77734375" style="128" customWidth="1"/>
    <col min="15505" max="15505" width="36" style="128" customWidth="1"/>
    <col min="15506" max="15506" width="18.44140625" style="128" customWidth="1"/>
    <col min="15507" max="15508" width="10.77734375" style="128" customWidth="1"/>
    <col min="15509" max="15509" width="12.77734375" style="128" customWidth="1"/>
    <col min="15510" max="15510" width="2.44140625" style="128" customWidth="1"/>
    <col min="15511" max="15716" width="10.88671875" style="128"/>
    <col min="15717" max="15717" width="13.77734375" style="128" customWidth="1"/>
    <col min="15718" max="15718" width="3" style="128" customWidth="1"/>
    <col min="15719" max="15720" width="7.44140625" style="128" customWidth="1"/>
    <col min="15721" max="15721" width="6.77734375" style="128" customWidth="1"/>
    <col min="15722" max="15722" width="7.44140625" style="128" customWidth="1"/>
    <col min="15723" max="15723" width="15.44140625" style="128" customWidth="1"/>
    <col min="15724" max="15725" width="10.21875" style="128" customWidth="1"/>
    <col min="15726" max="15726" width="2.88671875" style="128" customWidth="1"/>
    <col min="15727" max="15727" width="10.109375" style="128" customWidth="1"/>
    <col min="15728" max="15728" width="8.44140625" style="128" customWidth="1"/>
    <col min="15729" max="15731" width="4.109375" style="128" customWidth="1"/>
    <col min="15732" max="15732" width="4" style="128" customWidth="1"/>
    <col min="15733" max="15733" width="3.21875" style="128" customWidth="1"/>
    <col min="15734" max="15734" width="3.44140625" style="128" customWidth="1"/>
    <col min="15735" max="15737" width="0" style="128" hidden="1" customWidth="1"/>
    <col min="15738" max="15738" width="5.109375" style="128" customWidth="1"/>
    <col min="15739" max="15739" width="0" style="128" hidden="1" customWidth="1"/>
    <col min="15740" max="15741" width="17" style="128" customWidth="1"/>
    <col min="15742" max="15742" width="17.21875" style="128" customWidth="1"/>
    <col min="15743" max="15743" width="7.44140625" style="128" customWidth="1"/>
    <col min="15744" max="15744" width="17.21875" style="128" customWidth="1"/>
    <col min="15745" max="15745" width="4.77734375" style="128" customWidth="1"/>
    <col min="15746" max="15746" width="3.44140625" style="128" customWidth="1"/>
    <col min="15747" max="15749" width="0" style="128" hidden="1" customWidth="1"/>
    <col min="15750" max="15750" width="3.44140625" style="128" customWidth="1"/>
    <col min="15751" max="15751" width="0" style="128" hidden="1" customWidth="1"/>
    <col min="15752" max="15752" width="3.44140625" style="128" customWidth="1"/>
    <col min="15753" max="15753" width="0" style="128" hidden="1" customWidth="1"/>
    <col min="15754" max="15754" width="5.109375" style="128" customWidth="1"/>
    <col min="15755" max="15755" width="39.21875" style="128" customWidth="1"/>
    <col min="15756" max="15756" width="26.88671875" style="128" customWidth="1"/>
    <col min="15757" max="15757" width="10.44140625" style="128" customWidth="1"/>
    <col min="15758" max="15758" width="22.21875" style="128" customWidth="1"/>
    <col min="15759" max="15759" width="48.77734375" style="128" customWidth="1"/>
    <col min="15760" max="15760" width="6.77734375" style="128" customWidth="1"/>
    <col min="15761" max="15761" width="36" style="128" customWidth="1"/>
    <col min="15762" max="15762" width="18.44140625" style="128" customWidth="1"/>
    <col min="15763" max="15764" width="10.77734375" style="128" customWidth="1"/>
    <col min="15765" max="15765" width="12.77734375" style="128" customWidth="1"/>
    <col min="15766" max="15766" width="2.44140625" style="128" customWidth="1"/>
    <col min="15767" max="15972" width="10.88671875" style="128"/>
    <col min="15973" max="15973" width="13.77734375" style="128" customWidth="1"/>
    <col min="15974" max="15974" width="3" style="128" customWidth="1"/>
    <col min="15975" max="15976" width="7.44140625" style="128" customWidth="1"/>
    <col min="15977" max="15977" width="6.77734375" style="128" customWidth="1"/>
    <col min="15978" max="15978" width="7.44140625" style="128" customWidth="1"/>
    <col min="15979" max="15979" width="15.44140625" style="128" customWidth="1"/>
    <col min="15980" max="15981" width="10.21875" style="128" customWidth="1"/>
    <col min="15982" max="15982" width="2.88671875" style="128" customWidth="1"/>
    <col min="15983" max="15983" width="10.109375" style="128" customWidth="1"/>
    <col min="15984" max="15984" width="8.44140625" style="128" customWidth="1"/>
    <col min="15985" max="15987" width="4.109375" style="128" customWidth="1"/>
    <col min="15988" max="15988" width="4" style="128" customWidth="1"/>
    <col min="15989" max="15989" width="3.21875" style="128" customWidth="1"/>
    <col min="15990" max="15990" width="3.44140625" style="128" customWidth="1"/>
    <col min="15991" max="15993" width="0" style="128" hidden="1" customWidth="1"/>
    <col min="15994" max="15994" width="5.109375" style="128" customWidth="1"/>
    <col min="15995" max="15995" width="0" style="128" hidden="1" customWidth="1"/>
    <col min="15996" max="15997" width="17" style="128" customWidth="1"/>
    <col min="15998" max="15998" width="17.21875" style="128" customWidth="1"/>
    <col min="15999" max="15999" width="7.44140625" style="128" customWidth="1"/>
    <col min="16000" max="16000" width="17.21875" style="128" customWidth="1"/>
    <col min="16001" max="16001" width="4.77734375" style="128" customWidth="1"/>
    <col min="16002" max="16002" width="3.44140625" style="128" customWidth="1"/>
    <col min="16003" max="16005" width="0" style="128" hidden="1" customWidth="1"/>
    <col min="16006" max="16006" width="3.44140625" style="128" customWidth="1"/>
    <col min="16007" max="16007" width="0" style="128" hidden="1" customWidth="1"/>
    <col min="16008" max="16008" width="3.44140625" style="128" customWidth="1"/>
    <col min="16009" max="16009" width="0" style="128" hidden="1" customWidth="1"/>
    <col min="16010" max="16010" width="5.109375" style="128" customWidth="1"/>
    <col min="16011" max="16011" width="39.21875" style="128" customWidth="1"/>
    <col min="16012" max="16012" width="26.88671875" style="128" customWidth="1"/>
    <col min="16013" max="16013" width="10.44140625" style="128" customWidth="1"/>
    <col min="16014" max="16014" width="22.21875" style="128" customWidth="1"/>
    <col min="16015" max="16015" width="48.77734375" style="128" customWidth="1"/>
    <col min="16016" max="16016" width="6.77734375" style="128" customWidth="1"/>
    <col min="16017" max="16017" width="36" style="128" customWidth="1"/>
    <col min="16018" max="16018" width="18.44140625" style="128" customWidth="1"/>
    <col min="16019" max="16020" width="10.77734375" style="128" customWidth="1"/>
    <col min="16021" max="16021" width="12.77734375" style="128" customWidth="1"/>
    <col min="16022" max="16022" width="2.44140625" style="128" customWidth="1"/>
    <col min="16023" max="16228" width="10.88671875" style="128"/>
    <col min="16229" max="16229" width="13.77734375" style="128" customWidth="1"/>
    <col min="16230" max="16230" width="3" style="128" customWidth="1"/>
    <col min="16231" max="16232" width="7.44140625" style="128" customWidth="1"/>
    <col min="16233" max="16233" width="6.77734375" style="128" customWidth="1"/>
    <col min="16234" max="16234" width="7.44140625" style="128" customWidth="1"/>
    <col min="16235" max="16235" width="15.44140625" style="128" customWidth="1"/>
    <col min="16236" max="16237" width="10.21875" style="128" customWidth="1"/>
    <col min="16238" max="16238" width="2.88671875" style="128" customWidth="1"/>
    <col min="16239" max="16239" width="10.109375" style="128" customWidth="1"/>
    <col min="16240" max="16240" width="8.44140625" style="128" customWidth="1"/>
    <col min="16241" max="16243" width="4.109375" style="128" customWidth="1"/>
    <col min="16244" max="16244" width="4" style="128" customWidth="1"/>
    <col min="16245" max="16245" width="3.21875" style="128" customWidth="1"/>
    <col min="16246" max="16246" width="3.44140625" style="128" customWidth="1"/>
    <col min="16247" max="16249" width="0" style="128" hidden="1" customWidth="1"/>
    <col min="16250" max="16250" width="5.109375" style="128" customWidth="1"/>
    <col min="16251" max="16251" width="0" style="128" hidden="1" customWidth="1"/>
    <col min="16252" max="16253" width="17" style="128" customWidth="1"/>
    <col min="16254" max="16254" width="17.21875" style="128" customWidth="1"/>
    <col min="16255" max="16255" width="7.44140625" style="128" customWidth="1"/>
    <col min="16256" max="16256" width="17.21875" style="128" customWidth="1"/>
    <col min="16257" max="16257" width="4.77734375" style="128" customWidth="1"/>
    <col min="16258" max="16258" width="3.44140625" style="128" customWidth="1"/>
    <col min="16259" max="16261" width="0" style="128" hidden="1" customWidth="1"/>
    <col min="16262" max="16262" width="3.44140625" style="128" customWidth="1"/>
    <col min="16263" max="16263" width="0" style="128" hidden="1" customWidth="1"/>
    <col min="16264" max="16264" width="3.44140625" style="128" customWidth="1"/>
    <col min="16265" max="16265" width="0" style="128" hidden="1" customWidth="1"/>
    <col min="16266" max="16266" width="5.109375" style="128" customWidth="1"/>
    <col min="16267" max="16267" width="39.21875" style="128" customWidth="1"/>
    <col min="16268" max="16268" width="26.88671875" style="128" customWidth="1"/>
    <col min="16269" max="16269" width="10.44140625" style="128" customWidth="1"/>
    <col min="16270" max="16270" width="22.21875" style="128" customWidth="1"/>
    <col min="16271" max="16271" width="48.77734375" style="128" customWidth="1"/>
    <col min="16272" max="16272" width="6.77734375" style="128" customWidth="1"/>
    <col min="16273" max="16273" width="36" style="128" customWidth="1"/>
    <col min="16274" max="16274" width="18.44140625" style="128" customWidth="1"/>
    <col min="16275" max="16276" width="10.77734375" style="128" customWidth="1"/>
    <col min="16277" max="16277" width="12.77734375" style="128" customWidth="1"/>
    <col min="16278" max="16278" width="2.44140625" style="128" customWidth="1"/>
    <col min="16279" max="16383" width="10.88671875" style="128"/>
    <col min="16384" max="16384" width="13.109375" style="128" customWidth="1"/>
  </cols>
  <sheetData>
    <row r="1" spans="1:193 1680:1680" ht="11.25" customHeight="1" x14ac:dyDescent="0.2">
      <c r="A1" s="129"/>
      <c r="B1" s="481" t="s">
        <v>449</v>
      </c>
      <c r="C1" s="482"/>
      <c r="D1" s="482"/>
      <c r="E1" s="482"/>
      <c r="F1" s="482"/>
      <c r="G1" s="482"/>
      <c r="H1" s="482"/>
      <c r="I1" s="483"/>
      <c r="J1" s="484"/>
      <c r="K1" s="485"/>
      <c r="L1" s="141"/>
      <c r="M1" s="140"/>
      <c r="N1" s="140"/>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0"/>
      <c r="AN1" s="141"/>
      <c r="AO1" s="141"/>
      <c r="AP1" s="141"/>
      <c r="AQ1" s="140"/>
      <c r="AR1" s="141"/>
      <c r="AS1" s="141"/>
      <c r="AT1" s="141"/>
      <c r="AU1" s="140"/>
      <c r="AV1" s="141"/>
      <c r="AW1" s="141"/>
      <c r="AX1" s="141"/>
      <c r="AY1" s="140"/>
      <c r="AZ1" s="141"/>
      <c r="BA1" s="141"/>
      <c r="BB1" s="141"/>
      <c r="BC1" s="140"/>
      <c r="BD1" s="141"/>
      <c r="BE1" s="141"/>
      <c r="BF1" s="141"/>
      <c r="BG1" s="140"/>
      <c r="BH1" s="141"/>
      <c r="BI1" s="141"/>
      <c r="BJ1" s="141"/>
      <c r="BK1" s="140"/>
      <c r="BL1" s="141"/>
      <c r="BM1" s="141"/>
      <c r="BN1" s="141"/>
      <c r="BO1" s="140"/>
      <c r="BP1" s="141"/>
      <c r="BQ1" s="141"/>
      <c r="BR1" s="141"/>
      <c r="BS1" s="140"/>
      <c r="BT1" s="141"/>
      <c r="BU1" s="141"/>
      <c r="BV1" s="141"/>
      <c r="BW1" s="140"/>
      <c r="BX1" s="141"/>
      <c r="BY1" s="141"/>
      <c r="BZ1" s="141"/>
      <c r="CA1" s="140"/>
      <c r="CB1" s="141"/>
      <c r="CC1" s="141"/>
      <c r="CD1" s="141"/>
      <c r="CE1" s="140"/>
      <c r="CF1" s="141"/>
      <c r="CG1" s="141"/>
      <c r="CH1" s="141"/>
      <c r="CI1" s="141"/>
      <c r="CJ1" s="141"/>
      <c r="CK1" s="141"/>
      <c r="CL1" s="141"/>
      <c r="CM1" s="141"/>
      <c r="CN1" s="141"/>
      <c r="CO1" s="141"/>
      <c r="CP1" s="141"/>
      <c r="CQ1" s="141"/>
      <c r="CR1" s="141"/>
      <c r="CS1" s="141"/>
      <c r="CT1" s="141"/>
      <c r="CU1" s="141"/>
      <c r="CV1" s="141"/>
      <c r="CW1" s="141"/>
      <c r="CX1" s="141"/>
      <c r="CY1" s="141"/>
      <c r="CZ1" s="141"/>
      <c r="DA1" s="141"/>
      <c r="DB1" s="141"/>
      <c r="DC1" s="141"/>
      <c r="DD1" s="141"/>
      <c r="DE1" s="140"/>
      <c r="DF1" s="141"/>
      <c r="DG1" s="140"/>
      <c r="DH1" s="140"/>
      <c r="DI1" s="141"/>
      <c r="DJ1" s="141"/>
      <c r="DK1" s="141"/>
      <c r="DL1" s="141"/>
      <c r="DM1" s="140"/>
      <c r="DN1" s="141"/>
      <c r="DO1" s="140"/>
      <c r="DP1" s="141"/>
      <c r="DQ1" s="141"/>
      <c r="DR1" s="141"/>
      <c r="DS1" s="141"/>
      <c r="DT1" s="141"/>
      <c r="DU1" s="141"/>
      <c r="DV1" s="141"/>
      <c r="DW1" s="141"/>
      <c r="DX1" s="141"/>
      <c r="DY1" s="141"/>
      <c r="DZ1" s="141"/>
      <c r="EA1" s="141"/>
      <c r="EB1" s="141"/>
      <c r="EC1" s="141"/>
      <c r="ED1" s="141"/>
      <c r="EE1" s="141"/>
      <c r="EF1" s="141"/>
      <c r="EG1" s="141"/>
      <c r="EH1" s="141"/>
      <c r="EI1" s="141"/>
      <c r="EJ1" s="141"/>
      <c r="EK1" s="141"/>
      <c r="EL1" s="141"/>
      <c r="EM1" s="141"/>
      <c r="EN1" s="141"/>
      <c r="EO1" s="141"/>
      <c r="EP1" s="141"/>
      <c r="EQ1" s="141"/>
      <c r="ER1" s="141"/>
      <c r="ES1" s="141"/>
      <c r="ET1" s="141"/>
      <c r="EU1" s="141"/>
      <c r="EV1" s="141"/>
      <c r="EW1" s="141"/>
      <c r="EX1" s="141"/>
      <c r="EY1" s="141"/>
      <c r="EZ1" s="141"/>
      <c r="FA1" s="141"/>
      <c r="FB1" s="141"/>
      <c r="FC1" s="141"/>
      <c r="FD1" s="141"/>
      <c r="FE1" s="141"/>
      <c r="FF1" s="141"/>
      <c r="FG1" s="141"/>
      <c r="FH1" s="141"/>
      <c r="FI1" s="141"/>
      <c r="FJ1" s="141"/>
      <c r="FK1" s="141"/>
      <c r="FL1" s="141"/>
      <c r="FM1" s="141"/>
      <c r="FN1" s="141"/>
      <c r="FO1" s="141"/>
      <c r="FP1" s="141"/>
      <c r="FQ1" s="141"/>
      <c r="FR1" s="141"/>
      <c r="FS1" s="141"/>
      <c r="FT1" s="141"/>
      <c r="FU1" s="141"/>
      <c r="FV1" s="141"/>
      <c r="FW1" s="141"/>
      <c r="FX1" s="141"/>
      <c r="FY1" s="141"/>
      <c r="FZ1" s="141"/>
      <c r="GA1" s="141"/>
      <c r="GB1" s="141"/>
      <c r="GC1" s="141"/>
      <c r="GD1" s="141"/>
      <c r="GE1" s="141"/>
      <c r="GF1" s="141"/>
      <c r="GG1" s="141"/>
      <c r="GH1" s="141"/>
      <c r="GI1" s="141"/>
      <c r="GJ1" s="141"/>
      <c r="GK1" s="236" t="s">
        <v>448</v>
      </c>
      <c r="BLP1" s="151" t="s">
        <v>225</v>
      </c>
    </row>
    <row r="2" spans="1:193 1680:1680" ht="14.25" customHeight="1" x14ac:dyDescent="0.2">
      <c r="A2" s="129"/>
      <c r="B2" s="488" t="s">
        <v>447</v>
      </c>
      <c r="C2" s="489"/>
      <c r="D2" s="489"/>
      <c r="E2" s="489"/>
      <c r="F2" s="489"/>
      <c r="G2" s="489"/>
      <c r="H2" s="489"/>
      <c r="I2" s="490"/>
      <c r="J2" s="486"/>
      <c r="K2" s="487"/>
      <c r="L2" s="141"/>
      <c r="M2" s="140"/>
      <c r="N2" s="140"/>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0"/>
      <c r="AN2" s="141"/>
      <c r="AO2" s="141"/>
      <c r="AP2" s="141"/>
      <c r="AQ2" s="140"/>
      <c r="AR2" s="141"/>
      <c r="AS2" s="141"/>
      <c r="AT2" s="141"/>
      <c r="AU2" s="140"/>
      <c r="AV2" s="141"/>
      <c r="AW2" s="141"/>
      <c r="AX2" s="141"/>
      <c r="AY2" s="140"/>
      <c r="AZ2" s="141"/>
      <c r="BA2" s="141"/>
      <c r="BB2" s="141"/>
      <c r="BC2" s="140"/>
      <c r="BD2" s="141"/>
      <c r="BE2" s="141"/>
      <c r="BF2" s="141"/>
      <c r="BG2" s="140"/>
      <c r="BH2" s="141"/>
      <c r="BI2" s="141"/>
      <c r="BJ2" s="141"/>
      <c r="BK2" s="140"/>
      <c r="BL2" s="141"/>
      <c r="BM2" s="141"/>
      <c r="BN2" s="141"/>
      <c r="BO2" s="140"/>
      <c r="BP2" s="141"/>
      <c r="BQ2" s="141"/>
      <c r="BR2" s="141"/>
      <c r="BS2" s="140"/>
      <c r="BT2" s="141"/>
      <c r="BU2" s="141"/>
      <c r="BV2" s="141"/>
      <c r="BW2" s="140"/>
      <c r="BX2" s="141"/>
      <c r="BY2" s="141"/>
      <c r="BZ2" s="141"/>
      <c r="CA2" s="140"/>
      <c r="CB2" s="141"/>
      <c r="CC2" s="141"/>
      <c r="CD2" s="141"/>
      <c r="CE2" s="140"/>
      <c r="CF2" s="141"/>
      <c r="CG2" s="141"/>
      <c r="CH2" s="141"/>
      <c r="CI2" s="141"/>
      <c r="CJ2" s="141"/>
      <c r="CK2" s="141"/>
      <c r="CL2" s="141"/>
      <c r="CM2" s="141"/>
      <c r="CN2" s="141"/>
      <c r="CO2" s="141"/>
      <c r="CP2" s="141"/>
      <c r="CQ2" s="141"/>
      <c r="CR2" s="141"/>
      <c r="CS2" s="141"/>
      <c r="CT2" s="141"/>
      <c r="CU2" s="141"/>
      <c r="CV2" s="141"/>
      <c r="CW2" s="141"/>
      <c r="CX2" s="141"/>
      <c r="CY2" s="141"/>
      <c r="CZ2" s="141"/>
      <c r="DA2" s="141"/>
      <c r="DB2" s="141"/>
      <c r="DC2" s="141"/>
      <c r="DD2" s="141"/>
      <c r="DE2" s="140"/>
      <c r="DF2" s="141"/>
      <c r="DG2" s="140"/>
      <c r="DH2" s="140"/>
      <c r="DI2" s="141"/>
      <c r="DJ2" s="141"/>
      <c r="DK2" s="141"/>
      <c r="DL2" s="141"/>
      <c r="DM2" s="140"/>
      <c r="DN2" s="141"/>
      <c r="DO2" s="140"/>
      <c r="DP2" s="141"/>
      <c r="DQ2" s="141"/>
      <c r="DR2" s="141"/>
      <c r="DS2" s="141"/>
      <c r="DT2" s="141"/>
      <c r="DU2" s="141"/>
      <c r="DV2" s="141"/>
      <c r="DW2" s="141"/>
      <c r="DX2" s="141"/>
      <c r="DY2" s="141"/>
      <c r="DZ2" s="141"/>
      <c r="EA2" s="141"/>
      <c r="EB2" s="141"/>
      <c r="EC2" s="141"/>
      <c r="ED2" s="141"/>
      <c r="EE2" s="141"/>
      <c r="EF2" s="141"/>
      <c r="EG2" s="141"/>
      <c r="EH2" s="141"/>
      <c r="EI2" s="141"/>
      <c r="EJ2" s="141"/>
      <c r="EK2" s="141"/>
      <c r="EL2" s="141"/>
      <c r="EM2" s="141"/>
      <c r="EN2" s="141"/>
      <c r="EO2" s="141"/>
      <c r="EP2" s="141"/>
      <c r="EQ2" s="141"/>
      <c r="ER2" s="141"/>
      <c r="ES2" s="141"/>
      <c r="ET2" s="141"/>
      <c r="EU2" s="141"/>
      <c r="EV2" s="141"/>
      <c r="EW2" s="141"/>
      <c r="EX2" s="141"/>
      <c r="EY2" s="141"/>
      <c r="EZ2" s="141"/>
      <c r="FA2" s="141"/>
      <c r="FB2" s="141"/>
      <c r="FC2" s="141"/>
      <c r="FD2" s="141"/>
      <c r="FE2" s="141"/>
      <c r="FF2" s="141"/>
      <c r="FG2" s="141"/>
      <c r="FH2" s="141"/>
      <c r="FI2" s="141"/>
      <c r="FJ2" s="141"/>
      <c r="FK2" s="141"/>
      <c r="FL2" s="141"/>
      <c r="FM2" s="141"/>
      <c r="FN2" s="141"/>
      <c r="FO2" s="141"/>
      <c r="FP2" s="141"/>
      <c r="FQ2" s="141"/>
      <c r="FR2" s="141"/>
      <c r="FS2" s="141"/>
      <c r="FT2" s="141"/>
      <c r="FU2" s="141"/>
      <c r="FV2" s="141"/>
      <c r="FW2" s="141"/>
      <c r="FX2" s="141"/>
      <c r="FY2" s="141"/>
      <c r="FZ2" s="141"/>
      <c r="GA2" s="141"/>
      <c r="GB2" s="141"/>
      <c r="GC2" s="141"/>
      <c r="GD2" s="141"/>
      <c r="GE2" s="141"/>
      <c r="GF2" s="141"/>
      <c r="GG2" s="141"/>
      <c r="GH2" s="141"/>
      <c r="GI2" s="141"/>
      <c r="GJ2" s="141"/>
      <c r="GK2" s="141"/>
      <c r="BLP2" s="130"/>
    </row>
    <row r="3" spans="1:193 1680:1680" ht="11.25" customHeight="1" x14ac:dyDescent="0.2">
      <c r="A3" s="129"/>
      <c r="B3" s="137" t="s">
        <v>446</v>
      </c>
      <c r="C3" s="491" t="s">
        <v>445</v>
      </c>
      <c r="D3" s="492"/>
      <c r="E3" s="492"/>
      <c r="F3" s="492"/>
      <c r="G3" s="492"/>
      <c r="H3" s="493"/>
      <c r="I3" s="138" t="s">
        <v>444</v>
      </c>
      <c r="J3" s="486"/>
      <c r="K3" s="487"/>
      <c r="L3" s="141"/>
      <c r="M3" s="140"/>
      <c r="N3" s="140"/>
      <c r="O3" s="141"/>
      <c r="P3" s="141"/>
      <c r="Q3" s="141"/>
      <c r="R3" s="141"/>
      <c r="S3" s="141"/>
      <c r="T3" s="141"/>
      <c r="U3" s="141"/>
      <c r="V3" s="141"/>
      <c r="W3" s="141"/>
      <c r="X3" s="141"/>
      <c r="Y3" s="141"/>
      <c r="Z3" s="141"/>
      <c r="AA3" s="141"/>
      <c r="AB3" s="141"/>
      <c r="AC3" s="141"/>
      <c r="AD3" s="141"/>
      <c r="AE3" s="141"/>
      <c r="AF3" s="141"/>
      <c r="AG3" s="141"/>
      <c r="AH3" s="141"/>
      <c r="AI3" s="141"/>
      <c r="AJ3" s="141"/>
      <c r="AK3" s="141"/>
      <c r="AL3" s="141"/>
      <c r="AM3" s="140"/>
      <c r="AN3" s="141"/>
      <c r="AO3" s="141"/>
      <c r="AP3" s="141"/>
      <c r="AQ3" s="140"/>
      <c r="AR3" s="141"/>
      <c r="AS3" s="141"/>
      <c r="AT3" s="141"/>
      <c r="AU3" s="140"/>
      <c r="AV3" s="141"/>
      <c r="AW3" s="141"/>
      <c r="AX3" s="141"/>
      <c r="AY3" s="140"/>
      <c r="AZ3" s="141"/>
      <c r="BA3" s="141"/>
      <c r="BB3" s="141"/>
      <c r="BC3" s="140"/>
      <c r="BD3" s="141"/>
      <c r="BE3" s="141"/>
      <c r="BF3" s="141"/>
      <c r="BG3" s="140"/>
      <c r="BH3" s="141"/>
      <c r="BI3" s="141"/>
      <c r="BJ3" s="141"/>
      <c r="BK3" s="140"/>
      <c r="BL3" s="141"/>
      <c r="BM3" s="141"/>
      <c r="BN3" s="141"/>
      <c r="BO3" s="140"/>
      <c r="BP3" s="141"/>
      <c r="BQ3" s="141"/>
      <c r="BR3" s="141"/>
      <c r="BS3" s="140"/>
      <c r="BT3" s="141"/>
      <c r="BU3" s="141"/>
      <c r="BV3" s="141"/>
      <c r="BW3" s="140"/>
      <c r="BX3" s="141"/>
      <c r="BY3" s="141"/>
      <c r="BZ3" s="141"/>
      <c r="CA3" s="140"/>
      <c r="CB3" s="141"/>
      <c r="CC3" s="141"/>
      <c r="CD3" s="141"/>
      <c r="CE3" s="140"/>
      <c r="CF3" s="141"/>
      <c r="CG3" s="141"/>
      <c r="CH3" s="141"/>
      <c r="CI3" s="141"/>
      <c r="CJ3" s="141"/>
      <c r="CK3" s="141"/>
      <c r="CL3" s="141"/>
      <c r="CM3" s="141"/>
      <c r="CN3" s="141"/>
      <c r="CO3" s="141"/>
      <c r="CP3" s="141"/>
      <c r="CQ3" s="141"/>
      <c r="CR3" s="141"/>
      <c r="CS3" s="141"/>
      <c r="CT3" s="141"/>
      <c r="CU3" s="141"/>
      <c r="CV3" s="141"/>
      <c r="CW3" s="141"/>
      <c r="CX3" s="141"/>
      <c r="CY3" s="141"/>
      <c r="CZ3" s="141"/>
      <c r="DA3" s="141"/>
      <c r="DB3" s="141"/>
      <c r="DC3" s="141"/>
      <c r="DD3" s="141"/>
      <c r="DE3" s="140"/>
      <c r="DF3" s="141"/>
      <c r="DG3" s="140"/>
      <c r="DH3" s="140"/>
      <c r="DI3" s="141"/>
      <c r="DJ3" s="141"/>
      <c r="DK3" s="141"/>
      <c r="DL3" s="141"/>
      <c r="DM3" s="140"/>
      <c r="DN3" s="141"/>
      <c r="DO3" s="140"/>
      <c r="DP3" s="141"/>
      <c r="DQ3" s="141"/>
      <c r="DR3" s="141"/>
      <c r="DS3" s="141"/>
      <c r="DT3" s="141"/>
      <c r="DU3" s="141"/>
      <c r="DV3" s="141"/>
      <c r="DW3" s="141"/>
      <c r="DX3" s="141"/>
      <c r="DY3" s="141"/>
      <c r="DZ3" s="141"/>
      <c r="EA3" s="141"/>
      <c r="EB3" s="141"/>
      <c r="EC3" s="141"/>
      <c r="ED3" s="141"/>
      <c r="EE3" s="141"/>
      <c r="EF3" s="141"/>
      <c r="EG3" s="141"/>
      <c r="EH3" s="141"/>
      <c r="EI3" s="141"/>
      <c r="EJ3" s="141"/>
      <c r="EK3" s="141"/>
      <c r="EL3" s="141"/>
      <c r="EM3" s="141"/>
      <c r="EN3" s="141"/>
      <c r="EO3" s="141"/>
      <c r="EP3" s="141"/>
      <c r="EQ3" s="141"/>
      <c r="ER3" s="141"/>
      <c r="ES3" s="141"/>
      <c r="ET3" s="141"/>
      <c r="EU3" s="141"/>
      <c r="EV3" s="141"/>
      <c r="EW3" s="141"/>
      <c r="EX3" s="141"/>
      <c r="EY3" s="141"/>
      <c r="EZ3" s="141"/>
      <c r="FA3" s="141"/>
      <c r="FB3" s="141"/>
      <c r="FC3" s="141"/>
      <c r="FD3" s="141"/>
      <c r="FE3" s="141"/>
      <c r="FF3" s="141"/>
      <c r="FG3" s="141"/>
      <c r="FH3" s="141"/>
      <c r="FI3" s="141"/>
      <c r="FJ3" s="141"/>
      <c r="FK3" s="141"/>
      <c r="FL3" s="141"/>
      <c r="FM3" s="141"/>
      <c r="FN3" s="141"/>
      <c r="FO3" s="141"/>
      <c r="FP3" s="141"/>
      <c r="FQ3" s="141"/>
      <c r="FR3" s="141"/>
      <c r="FS3" s="141"/>
      <c r="FT3" s="141"/>
      <c r="FU3" s="141"/>
      <c r="FV3" s="141"/>
      <c r="FW3" s="141"/>
      <c r="FX3" s="141"/>
      <c r="FY3" s="141"/>
      <c r="FZ3" s="141"/>
      <c r="GA3" s="141"/>
      <c r="GB3" s="141"/>
      <c r="GC3" s="141"/>
      <c r="GD3" s="141"/>
      <c r="GE3" s="141"/>
      <c r="GF3" s="141"/>
      <c r="GG3" s="141"/>
      <c r="GH3" s="141"/>
      <c r="GI3" s="141"/>
      <c r="GJ3" s="141"/>
      <c r="GK3" s="141"/>
      <c r="BLP3" s="130"/>
    </row>
    <row r="4" spans="1:193 1680:1680" ht="14.25" customHeight="1" x14ac:dyDescent="0.2">
      <c r="A4" s="129"/>
      <c r="B4" s="139" t="s">
        <v>443</v>
      </c>
      <c r="C4" s="494" t="s">
        <v>442</v>
      </c>
      <c r="D4" s="495"/>
      <c r="E4" s="495"/>
      <c r="F4" s="495"/>
      <c r="G4" s="495"/>
      <c r="H4" s="496"/>
      <c r="I4" s="203" t="s">
        <v>441</v>
      </c>
      <c r="J4" s="486"/>
      <c r="K4" s="487"/>
      <c r="L4" s="141"/>
      <c r="M4" s="140"/>
      <c r="N4" s="140"/>
      <c r="O4" s="141"/>
      <c r="P4" s="141"/>
      <c r="Q4" s="141"/>
      <c r="R4" s="141"/>
      <c r="S4" s="141"/>
      <c r="T4" s="141"/>
      <c r="U4" s="141"/>
      <c r="V4" s="141"/>
      <c r="W4" s="141"/>
      <c r="X4" s="141"/>
      <c r="Y4" s="141"/>
      <c r="Z4" s="141"/>
      <c r="AA4" s="141"/>
      <c r="AB4" s="141"/>
      <c r="AC4" s="141"/>
      <c r="AD4" s="141"/>
      <c r="AE4" s="141"/>
      <c r="AF4" s="141"/>
      <c r="AG4" s="141"/>
      <c r="AH4" s="141"/>
      <c r="AI4" s="141"/>
      <c r="AJ4" s="141"/>
      <c r="AK4" s="141"/>
      <c r="AL4" s="141"/>
      <c r="AM4" s="140"/>
      <c r="AN4" s="141"/>
      <c r="AO4" s="141"/>
      <c r="AP4" s="141"/>
      <c r="AQ4" s="140"/>
      <c r="AR4" s="141"/>
      <c r="AS4" s="141"/>
      <c r="AT4" s="141"/>
      <c r="AU4" s="140"/>
      <c r="AV4" s="141"/>
      <c r="AW4" s="141"/>
      <c r="AX4" s="141"/>
      <c r="AY4" s="140"/>
      <c r="AZ4" s="141"/>
      <c r="BA4" s="141"/>
      <c r="BB4" s="141"/>
      <c r="BC4" s="140"/>
      <c r="BD4" s="141"/>
      <c r="BE4" s="141"/>
      <c r="BF4" s="141"/>
      <c r="BG4" s="140"/>
      <c r="BH4" s="141"/>
      <c r="BI4" s="141"/>
      <c r="BJ4" s="141"/>
      <c r="BK4" s="140"/>
      <c r="BL4" s="141"/>
      <c r="BM4" s="141"/>
      <c r="BN4" s="141"/>
      <c r="BO4" s="140"/>
      <c r="BP4" s="141"/>
      <c r="BQ4" s="141"/>
      <c r="BR4" s="141"/>
      <c r="BS4" s="140"/>
      <c r="BT4" s="141"/>
      <c r="BU4" s="141"/>
      <c r="BV4" s="141"/>
      <c r="BW4" s="140"/>
      <c r="BX4" s="141"/>
      <c r="BY4" s="141"/>
      <c r="BZ4" s="141"/>
      <c r="CA4" s="140"/>
      <c r="CB4" s="141"/>
      <c r="CC4" s="141"/>
      <c r="CD4" s="141"/>
      <c r="CE4" s="140"/>
      <c r="CF4" s="141"/>
      <c r="CG4" s="141"/>
      <c r="CH4" s="141"/>
      <c r="CI4" s="141"/>
      <c r="CJ4" s="141"/>
      <c r="CK4" s="141"/>
      <c r="CL4" s="141"/>
      <c r="CM4" s="141"/>
      <c r="CN4" s="141"/>
      <c r="CO4" s="141"/>
      <c r="CP4" s="141"/>
      <c r="CQ4" s="141"/>
      <c r="CR4" s="141"/>
      <c r="CS4" s="141"/>
      <c r="CT4" s="141"/>
      <c r="CU4" s="141"/>
      <c r="CV4" s="141"/>
      <c r="CW4" s="141"/>
      <c r="CX4" s="141"/>
      <c r="CY4" s="141"/>
      <c r="CZ4" s="141"/>
      <c r="DA4" s="141"/>
      <c r="DB4" s="141"/>
      <c r="DC4" s="141"/>
      <c r="DD4" s="141"/>
      <c r="DE4" s="140"/>
      <c r="DF4" s="141"/>
      <c r="DG4" s="140"/>
      <c r="DH4" s="140"/>
      <c r="DI4" s="141"/>
      <c r="DJ4" s="168"/>
      <c r="DK4" s="141"/>
      <c r="DL4" s="141"/>
      <c r="DM4" s="140"/>
      <c r="DN4" s="141"/>
      <c r="DO4" s="140"/>
      <c r="DP4" s="141"/>
      <c r="DQ4" s="141"/>
      <c r="DR4" s="141"/>
      <c r="DS4" s="141"/>
      <c r="DT4" s="141"/>
      <c r="DU4" s="141"/>
      <c r="DV4" s="141"/>
      <c r="DW4" s="141"/>
      <c r="DX4" s="141"/>
      <c r="DY4" s="141"/>
      <c r="DZ4" s="141"/>
      <c r="EA4" s="141"/>
      <c r="EB4" s="141"/>
      <c r="EC4" s="141"/>
      <c r="ED4" s="141"/>
      <c r="EE4" s="141"/>
      <c r="EF4" s="141"/>
      <c r="EG4" s="141"/>
      <c r="EH4" s="141"/>
      <c r="EI4" s="141"/>
      <c r="EJ4" s="141"/>
      <c r="EK4" s="141"/>
      <c r="EL4" s="141"/>
      <c r="EM4" s="141"/>
      <c r="EN4" s="141"/>
      <c r="EO4" s="141"/>
      <c r="EP4" s="141"/>
      <c r="EQ4" s="141"/>
      <c r="ER4" s="141"/>
      <c r="ES4" s="141"/>
      <c r="ET4" s="141"/>
      <c r="EU4" s="141"/>
      <c r="EV4" s="141"/>
      <c r="EW4" s="141"/>
      <c r="EX4" s="141"/>
      <c r="EY4" s="141"/>
      <c r="EZ4" s="141"/>
      <c r="FA4" s="141"/>
      <c r="FB4" s="141"/>
      <c r="FC4" s="141"/>
      <c r="FD4" s="141"/>
      <c r="FE4" s="141"/>
      <c r="FF4" s="141"/>
      <c r="FG4" s="141"/>
      <c r="FH4" s="141"/>
      <c r="FI4" s="141"/>
      <c r="FJ4" s="141"/>
      <c r="FK4" s="141"/>
      <c r="FL4" s="141"/>
      <c r="FM4" s="141"/>
      <c r="FN4" s="141"/>
      <c r="FO4" s="141"/>
      <c r="FP4" s="141"/>
      <c r="FQ4" s="141"/>
      <c r="FR4" s="141"/>
      <c r="FS4" s="141"/>
      <c r="FT4" s="141"/>
      <c r="FU4" s="141"/>
      <c r="FV4" s="141"/>
      <c r="FW4" s="141"/>
      <c r="FX4" s="141"/>
      <c r="FY4" s="141"/>
      <c r="FZ4" s="141"/>
      <c r="GA4" s="141"/>
      <c r="GB4" s="141"/>
      <c r="GC4" s="141"/>
      <c r="GD4" s="141"/>
      <c r="GE4" s="141"/>
      <c r="GF4" s="141"/>
      <c r="GG4" s="141"/>
      <c r="GH4" s="141"/>
      <c r="GI4" s="141"/>
      <c r="GJ4" s="141"/>
      <c r="GK4" s="141"/>
      <c r="BLP4" s="130"/>
    </row>
    <row r="5" spans="1:193 1680:1680" ht="41.25" customHeight="1" x14ac:dyDescent="0.2">
      <c r="A5" s="129"/>
      <c r="B5" s="146" t="s">
        <v>440</v>
      </c>
      <c r="C5" s="190" t="s">
        <v>439</v>
      </c>
      <c r="D5" s="146" t="s">
        <v>438</v>
      </c>
      <c r="E5" s="535" t="s">
        <v>490</v>
      </c>
      <c r="F5" s="536"/>
      <c r="G5" s="537"/>
      <c r="H5" s="191" t="s">
        <v>436</v>
      </c>
      <c r="I5" s="543" t="s">
        <v>489</v>
      </c>
      <c r="J5" s="544"/>
      <c r="K5" s="544"/>
      <c r="L5" s="544"/>
      <c r="M5" s="544"/>
      <c r="N5" s="545"/>
      <c r="O5" s="471" t="s">
        <v>434</v>
      </c>
      <c r="P5" s="472"/>
      <c r="Q5" s="541">
        <v>45681</v>
      </c>
      <c r="R5" s="542"/>
      <c r="S5" s="202"/>
      <c r="T5" s="202"/>
      <c r="U5" s="475"/>
      <c r="V5" s="475"/>
      <c r="W5" s="476"/>
      <c r="X5" s="477"/>
      <c r="Y5" s="126"/>
      <c r="Z5" s="126"/>
      <c r="AA5" s="126"/>
      <c r="AB5" s="126"/>
      <c r="AC5" s="126"/>
      <c r="AD5" s="126"/>
      <c r="AE5" s="126"/>
      <c r="AF5" s="126"/>
      <c r="AG5" s="126"/>
      <c r="AH5" s="126"/>
      <c r="AI5" s="127"/>
      <c r="AJ5" s="127"/>
      <c r="AK5" s="126"/>
      <c r="AL5" s="126"/>
      <c r="AM5" s="126"/>
      <c r="AN5" s="127"/>
      <c r="AO5" s="127"/>
      <c r="AP5" s="126"/>
      <c r="AQ5" s="126"/>
      <c r="AR5" s="127"/>
      <c r="AS5" s="127"/>
      <c r="AT5" s="126"/>
      <c r="AU5" s="126"/>
      <c r="AV5" s="127"/>
      <c r="AW5" s="127"/>
      <c r="AX5" s="126"/>
      <c r="AY5" s="126"/>
      <c r="AZ5" s="127"/>
      <c r="BA5" s="127"/>
      <c r="BB5" s="126"/>
      <c r="BC5" s="126"/>
      <c r="BD5" s="127"/>
      <c r="BE5" s="127"/>
      <c r="BF5" s="126"/>
      <c r="BG5" s="126"/>
      <c r="BH5" s="127"/>
      <c r="BI5" s="127"/>
      <c r="BJ5" s="126"/>
      <c r="BK5" s="126"/>
      <c r="BL5" s="127"/>
      <c r="BM5" s="127"/>
      <c r="BN5" s="126"/>
      <c r="BO5" s="126"/>
      <c r="BP5" s="127"/>
      <c r="BQ5" s="127"/>
      <c r="BR5" s="126"/>
      <c r="BS5" s="126"/>
      <c r="BT5" s="127"/>
      <c r="BU5" s="127"/>
      <c r="BV5" s="126"/>
      <c r="BW5" s="126"/>
      <c r="BX5" s="127"/>
      <c r="BY5" s="127"/>
      <c r="BZ5" s="126"/>
      <c r="CA5" s="126"/>
      <c r="CB5" s="127"/>
      <c r="CC5" s="127"/>
      <c r="CD5" s="126"/>
      <c r="CE5" s="126"/>
      <c r="CF5" s="127"/>
      <c r="CG5" s="127"/>
      <c r="CH5" s="126"/>
      <c r="CI5" s="126"/>
      <c r="CJ5" s="126"/>
      <c r="CK5" s="126"/>
      <c r="CL5" s="126"/>
      <c r="CM5" s="126"/>
      <c r="CN5" s="126"/>
      <c r="CO5" s="126"/>
      <c r="CP5" s="126"/>
      <c r="CQ5" s="126"/>
      <c r="CR5" s="126"/>
      <c r="CS5" s="126"/>
      <c r="CT5" s="126"/>
      <c r="CU5" s="126"/>
      <c r="CV5" s="126"/>
      <c r="CW5" s="126"/>
      <c r="CX5" s="126"/>
      <c r="CY5" s="126"/>
      <c r="CZ5" s="126"/>
      <c r="DA5" s="126"/>
      <c r="DB5" s="125"/>
      <c r="DC5" s="125"/>
      <c r="DD5" s="125"/>
      <c r="DE5" s="125"/>
      <c r="DF5" s="126"/>
      <c r="DG5" s="126"/>
      <c r="DH5" s="126"/>
      <c r="DI5" s="126"/>
      <c r="DJ5" s="126"/>
      <c r="DK5" s="126"/>
      <c r="DL5" s="126"/>
      <c r="DM5" s="125"/>
      <c r="DN5" s="126"/>
      <c r="DO5" s="126"/>
      <c r="DP5" s="126"/>
      <c r="DQ5" s="126"/>
      <c r="DR5" s="126"/>
      <c r="DS5" s="126"/>
      <c r="DT5" s="126"/>
      <c r="DU5" s="126"/>
      <c r="DV5" s="126"/>
      <c r="DW5" s="126"/>
      <c r="DX5" s="126"/>
      <c r="DY5" s="126"/>
      <c r="DZ5" s="126"/>
      <c r="EA5" s="126"/>
      <c r="EB5" s="126"/>
      <c r="EC5" s="126"/>
      <c r="ED5" s="126"/>
      <c r="EE5" s="126"/>
      <c r="EF5" s="126"/>
      <c r="EG5" s="126"/>
      <c r="EH5" s="126"/>
      <c r="EI5" s="126"/>
      <c r="EJ5" s="126"/>
      <c r="EK5" s="126"/>
      <c r="EL5" s="126"/>
      <c r="EM5" s="126"/>
      <c r="EN5" s="126"/>
      <c r="EO5" s="126"/>
      <c r="EP5" s="126"/>
      <c r="EQ5" s="126"/>
      <c r="ER5" s="126"/>
      <c r="ES5" s="126"/>
      <c r="ET5" s="126"/>
      <c r="EU5" s="126"/>
      <c r="EV5" s="126"/>
      <c r="EW5" s="126"/>
      <c r="EX5" s="126"/>
      <c r="EY5" s="126"/>
      <c r="EZ5" s="126"/>
      <c r="FA5" s="126"/>
      <c r="FB5" s="126"/>
      <c r="FC5" s="126"/>
      <c r="FD5" s="126"/>
      <c r="FE5" s="126"/>
      <c r="FF5" s="126"/>
      <c r="FG5" s="126"/>
      <c r="FH5" s="126"/>
      <c r="FI5" s="126"/>
      <c r="FJ5" s="126"/>
      <c r="FK5" s="126"/>
      <c r="FL5" s="126"/>
      <c r="FM5" s="126"/>
      <c r="FN5" s="126"/>
      <c r="FO5" s="126"/>
      <c r="FP5" s="126"/>
      <c r="FQ5" s="126"/>
      <c r="FR5" s="126"/>
      <c r="FS5" s="126"/>
      <c r="FT5" s="126"/>
      <c r="FU5" s="126"/>
      <c r="FV5" s="126"/>
      <c r="FW5" s="126"/>
      <c r="FX5" s="126"/>
      <c r="FY5" s="126"/>
      <c r="FZ5" s="126"/>
      <c r="GA5" s="126"/>
      <c r="GB5" s="126"/>
      <c r="GC5" s="126"/>
      <c r="GD5" s="126"/>
      <c r="GE5" s="126"/>
      <c r="GF5" s="126"/>
      <c r="GG5" s="126"/>
      <c r="GH5" s="126"/>
      <c r="GI5" s="126"/>
      <c r="GJ5" s="129"/>
      <c r="GK5" s="129"/>
    </row>
    <row r="6" spans="1:193 1680:1680" ht="5.25" customHeight="1" x14ac:dyDescent="0.2">
      <c r="A6" s="129"/>
      <c r="B6" s="125"/>
      <c r="C6" s="126"/>
      <c r="D6" s="125"/>
      <c r="E6" s="125"/>
      <c r="F6" s="125"/>
      <c r="G6" s="127"/>
      <c r="H6" s="127"/>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7"/>
      <c r="AJ6" s="127"/>
      <c r="AK6" s="126"/>
      <c r="AL6" s="126"/>
      <c r="AM6" s="126"/>
      <c r="AN6" s="127"/>
      <c r="AO6" s="127"/>
      <c r="AP6" s="126"/>
      <c r="AQ6" s="126"/>
      <c r="AR6" s="127"/>
      <c r="AS6" s="127"/>
      <c r="AT6" s="126"/>
      <c r="AU6" s="126"/>
      <c r="AV6" s="127"/>
      <c r="AW6" s="127"/>
      <c r="AX6" s="126"/>
      <c r="AY6" s="126"/>
      <c r="AZ6" s="127"/>
      <c r="BA6" s="127"/>
      <c r="BB6" s="126"/>
      <c r="BC6" s="126"/>
      <c r="BD6" s="127"/>
      <c r="BE6" s="127"/>
      <c r="BF6" s="126"/>
      <c r="BG6" s="126"/>
      <c r="BH6" s="127"/>
      <c r="BI6" s="127"/>
      <c r="BJ6" s="126"/>
      <c r="BK6" s="126"/>
      <c r="BL6" s="127"/>
      <c r="BM6" s="127"/>
      <c r="BN6" s="126"/>
      <c r="BO6" s="126"/>
      <c r="BP6" s="127"/>
      <c r="BQ6" s="127"/>
      <c r="BR6" s="126"/>
      <c r="BS6" s="126"/>
      <c r="BT6" s="127"/>
      <c r="BU6" s="127"/>
      <c r="BV6" s="126"/>
      <c r="BW6" s="126"/>
      <c r="BX6" s="127"/>
      <c r="BY6" s="127"/>
      <c r="BZ6" s="126"/>
      <c r="CA6" s="126"/>
      <c r="CB6" s="127"/>
      <c r="CC6" s="127"/>
      <c r="CD6" s="126"/>
      <c r="CE6" s="126"/>
      <c r="CF6" s="127"/>
      <c r="CG6" s="127"/>
      <c r="CH6" s="126"/>
      <c r="CI6" s="126"/>
      <c r="CJ6" s="126"/>
      <c r="CK6" s="126"/>
      <c r="CL6" s="126"/>
      <c r="CM6" s="126"/>
      <c r="CN6" s="126"/>
      <c r="CO6" s="126"/>
      <c r="CP6" s="126"/>
      <c r="CQ6" s="126"/>
      <c r="CR6" s="126"/>
      <c r="CS6" s="126"/>
      <c r="CT6" s="126"/>
      <c r="CU6" s="126"/>
      <c r="CV6" s="126"/>
      <c r="CW6" s="126"/>
      <c r="CX6" s="126"/>
      <c r="CY6" s="126"/>
      <c r="CZ6" s="126"/>
      <c r="DA6" s="126"/>
      <c r="DB6" s="125"/>
      <c r="DC6" s="125"/>
      <c r="DD6" s="125"/>
      <c r="DE6" s="125"/>
      <c r="DF6" s="126"/>
      <c r="DG6" s="126"/>
      <c r="DH6" s="126"/>
      <c r="DI6" s="126"/>
      <c r="DJ6" s="126"/>
      <c r="DK6" s="126"/>
      <c r="DL6" s="126"/>
      <c r="DM6" s="125"/>
      <c r="DN6" s="126"/>
      <c r="DO6" s="126"/>
      <c r="DP6" s="126"/>
      <c r="DQ6" s="126"/>
      <c r="DR6" s="126"/>
      <c r="DS6" s="126"/>
      <c r="DT6" s="126"/>
      <c r="DU6" s="126"/>
      <c r="DV6" s="126"/>
      <c r="DW6" s="126"/>
      <c r="DX6" s="126"/>
      <c r="DY6" s="126"/>
      <c r="DZ6" s="126"/>
      <c r="EA6" s="126"/>
      <c r="EB6" s="126"/>
      <c r="EC6" s="126"/>
      <c r="ED6" s="126"/>
      <c r="EE6" s="126"/>
      <c r="EF6" s="126"/>
      <c r="EG6" s="126"/>
      <c r="EH6" s="126"/>
      <c r="EI6" s="126"/>
      <c r="EJ6" s="126"/>
      <c r="EK6" s="126"/>
      <c r="EL6" s="126"/>
      <c r="EM6" s="126"/>
      <c r="EN6" s="126"/>
      <c r="EO6" s="126"/>
      <c r="EP6" s="126"/>
      <c r="EQ6" s="126"/>
      <c r="ER6" s="126"/>
      <c r="ES6" s="126"/>
      <c r="ET6" s="126"/>
      <c r="EU6" s="126"/>
      <c r="EV6" s="126"/>
      <c r="EW6" s="126"/>
      <c r="EX6" s="126"/>
      <c r="EY6" s="126"/>
      <c r="EZ6" s="126"/>
      <c r="FA6" s="126"/>
      <c r="FB6" s="126"/>
      <c r="FC6" s="126"/>
      <c r="FD6" s="126"/>
      <c r="FE6" s="126"/>
      <c r="FF6" s="126"/>
      <c r="FG6" s="126"/>
      <c r="FH6" s="126"/>
      <c r="FI6" s="126"/>
      <c r="FJ6" s="126"/>
      <c r="FK6" s="126"/>
      <c r="FL6" s="126"/>
      <c r="FM6" s="126"/>
      <c r="FN6" s="126"/>
      <c r="FO6" s="126"/>
      <c r="FP6" s="126"/>
      <c r="FQ6" s="126"/>
      <c r="FR6" s="126"/>
      <c r="FS6" s="126"/>
      <c r="FT6" s="126"/>
      <c r="FU6" s="126"/>
      <c r="FV6" s="126"/>
      <c r="FW6" s="126"/>
      <c r="FX6" s="126"/>
      <c r="FY6" s="126"/>
      <c r="FZ6" s="126"/>
      <c r="GA6" s="126"/>
      <c r="GB6" s="126"/>
      <c r="GC6" s="126"/>
      <c r="GD6" s="126"/>
      <c r="GE6" s="126"/>
      <c r="GF6" s="126"/>
      <c r="GG6" s="126"/>
      <c r="GH6" s="126"/>
      <c r="GI6" s="126"/>
      <c r="GJ6" s="129"/>
      <c r="GK6" s="129"/>
    </row>
    <row r="7" spans="1:193 1680:1680" s="129" customFormat="1" ht="23.25" customHeight="1" x14ac:dyDescent="0.2">
      <c r="A7" s="89">
        <f>COUNTA(C9:C26)</f>
        <v>18</v>
      </c>
      <c r="B7" s="478" t="s">
        <v>433</v>
      </c>
      <c r="C7" s="479"/>
      <c r="D7" s="479"/>
      <c r="E7" s="479"/>
      <c r="F7" s="479"/>
      <c r="G7" s="479"/>
      <c r="H7" s="479"/>
      <c r="I7" s="162"/>
      <c r="J7" s="480" t="s">
        <v>432</v>
      </c>
      <c r="K7" s="480"/>
      <c r="L7" s="480"/>
      <c r="M7" s="480"/>
      <c r="N7" s="480"/>
      <c r="O7" s="480"/>
      <c r="P7" s="480"/>
      <c r="Q7" s="480"/>
      <c r="R7" s="480"/>
      <c r="S7" s="480"/>
      <c r="T7" s="480"/>
      <c r="U7" s="480"/>
      <c r="V7" s="480"/>
      <c r="W7" s="480"/>
      <c r="X7" s="480"/>
      <c r="Y7" s="480"/>
      <c r="Z7" s="480"/>
      <c r="AA7" s="480"/>
      <c r="AB7" s="480"/>
      <c r="AC7" s="465" t="s">
        <v>431</v>
      </c>
      <c r="AD7" s="465"/>
      <c r="AE7" s="465"/>
      <c r="AF7" s="465"/>
      <c r="AG7" s="465"/>
      <c r="AH7" s="465"/>
      <c r="AI7" s="466" t="s">
        <v>430</v>
      </c>
      <c r="AJ7" s="466"/>
      <c r="AK7" s="466"/>
      <c r="AL7" s="466"/>
      <c r="AM7" s="189"/>
      <c r="AN7" s="167" t="s">
        <v>429</v>
      </c>
      <c r="AO7" s="166"/>
      <c r="AP7" s="166"/>
      <c r="AQ7" s="189"/>
      <c r="AR7" s="166"/>
      <c r="AS7" s="166"/>
      <c r="AT7" s="166"/>
      <c r="AU7" s="189"/>
      <c r="AV7" s="166"/>
      <c r="AW7" s="166"/>
      <c r="AX7" s="166"/>
      <c r="AY7" s="189"/>
      <c r="AZ7" s="166"/>
      <c r="BA7" s="166"/>
      <c r="BB7" s="166"/>
      <c r="BC7" s="189"/>
      <c r="BD7" s="166"/>
      <c r="BE7" s="166"/>
      <c r="BF7" s="166"/>
      <c r="BG7" s="189"/>
      <c r="BH7" s="163"/>
      <c r="BI7" s="163"/>
      <c r="BJ7" s="163"/>
      <c r="BK7" s="189"/>
      <c r="BL7" s="163"/>
      <c r="BM7" s="163"/>
      <c r="BN7" s="163"/>
      <c r="BO7" s="189"/>
      <c r="BP7" s="163"/>
      <c r="BQ7" s="163"/>
      <c r="BR7" s="163"/>
      <c r="BS7" s="189"/>
      <c r="BT7" s="163"/>
      <c r="BU7" s="163"/>
      <c r="BV7" s="163"/>
      <c r="BW7" s="189"/>
      <c r="BX7" s="163"/>
      <c r="BY7" s="163"/>
      <c r="BZ7" s="163"/>
      <c r="CA7" s="189"/>
      <c r="CB7" s="163"/>
      <c r="CC7" s="163"/>
      <c r="CD7" s="163"/>
      <c r="CE7" s="189"/>
      <c r="CF7" s="163"/>
      <c r="CG7" s="163"/>
      <c r="CH7" s="163"/>
      <c r="CI7" s="163"/>
      <c r="CJ7" s="163"/>
      <c r="CK7" s="163"/>
      <c r="CL7" s="163"/>
      <c r="CM7" s="163"/>
      <c r="CN7" s="163"/>
      <c r="CO7" s="163"/>
      <c r="CP7" s="163"/>
      <c r="CQ7" s="163"/>
      <c r="CR7" s="163"/>
      <c r="CS7" s="163">
        <f>SUM(CS9:CS26)</f>
        <v>54</v>
      </c>
      <c r="CT7" s="163"/>
      <c r="CU7" s="163"/>
      <c r="CV7" s="163"/>
      <c r="CW7" s="163"/>
      <c r="CX7" s="150"/>
      <c r="CY7" s="150"/>
      <c r="CZ7" s="150"/>
      <c r="DA7" s="150"/>
      <c r="DB7" s="144"/>
      <c r="DC7" s="144"/>
      <c r="DD7" s="144"/>
      <c r="DE7" s="144"/>
      <c r="DF7" s="144"/>
      <c r="DG7" s="144"/>
      <c r="DH7" s="169"/>
      <c r="DI7" s="168">
        <f>IF(DA9&lt;0.6,1,4)</f>
        <v>4</v>
      </c>
      <c r="DJ7" s="144"/>
      <c r="DK7" s="144"/>
      <c r="DL7" s="144"/>
      <c r="DM7" s="144"/>
      <c r="DN7" s="144"/>
      <c r="DO7" s="144"/>
      <c r="DP7" s="144"/>
      <c r="DQ7" s="144"/>
      <c r="DR7" s="144"/>
      <c r="DS7" s="144"/>
      <c r="DT7" s="144"/>
      <c r="DU7" s="144"/>
      <c r="DV7" s="144"/>
      <c r="DW7" s="144"/>
      <c r="DX7" s="144"/>
      <c r="DY7" s="144"/>
      <c r="DZ7" s="144"/>
      <c r="EA7" s="144"/>
      <c r="EB7" s="144"/>
      <c r="EC7" s="144"/>
      <c r="ED7" s="144"/>
      <c r="EE7" s="144"/>
      <c r="EF7" s="144"/>
      <c r="EG7" s="144"/>
      <c r="EH7" s="144"/>
      <c r="EI7" s="144"/>
      <c r="EJ7" s="144"/>
      <c r="EK7" s="144"/>
      <c r="EL7" s="144"/>
      <c r="EM7" s="144"/>
      <c r="EN7" s="144"/>
      <c r="EO7" s="144"/>
      <c r="EP7" s="144"/>
      <c r="EQ7" s="144"/>
      <c r="ER7" s="144"/>
      <c r="ES7" s="144"/>
      <c r="ET7" s="144"/>
      <c r="EU7" s="144"/>
      <c r="EV7" s="144"/>
      <c r="EW7" s="144"/>
      <c r="EX7" s="144"/>
      <c r="EY7" s="144"/>
      <c r="EZ7" s="144"/>
      <c r="FA7" s="144"/>
      <c r="FB7" s="144"/>
      <c r="FC7" s="144"/>
      <c r="FD7" s="144"/>
      <c r="FE7" s="144"/>
      <c r="FF7" s="144"/>
      <c r="FG7" s="144"/>
      <c r="FH7" s="144"/>
      <c r="FI7" s="144"/>
      <c r="FJ7" s="144"/>
      <c r="FK7" s="144"/>
      <c r="FL7" s="144"/>
      <c r="FM7" s="144"/>
      <c r="FN7" s="144"/>
      <c r="FO7" s="144"/>
      <c r="FP7" s="144"/>
      <c r="FQ7" s="144"/>
      <c r="FR7" s="144"/>
      <c r="FS7" s="144"/>
      <c r="FT7" s="144"/>
      <c r="FU7" s="144"/>
      <c r="FV7" s="144"/>
      <c r="FW7" s="144"/>
      <c r="FX7" s="144"/>
      <c r="FY7" s="144"/>
      <c r="FZ7" s="144"/>
      <c r="GA7" s="144"/>
      <c r="GB7" s="144"/>
      <c r="GC7" s="144"/>
      <c r="GD7" s="144"/>
      <c r="GE7" s="144"/>
      <c r="GF7" s="144"/>
      <c r="GG7" s="144"/>
      <c r="GH7" s="144"/>
      <c r="GI7" s="169"/>
    </row>
    <row r="8" spans="1:193 1680:1680" ht="74.25" customHeight="1" x14ac:dyDescent="0.2">
      <c r="A8" s="171" t="s">
        <v>428</v>
      </c>
      <c r="B8" s="172" t="s">
        <v>427</v>
      </c>
      <c r="C8" s="172" t="s">
        <v>426</v>
      </c>
      <c r="D8" s="147" t="s">
        <v>425</v>
      </c>
      <c r="E8" s="147" t="s">
        <v>424</v>
      </c>
      <c r="F8" s="147" t="s">
        <v>423</v>
      </c>
      <c r="G8" s="147" t="s">
        <v>422</v>
      </c>
      <c r="H8" s="147" t="s">
        <v>421</v>
      </c>
      <c r="I8" s="172" t="s">
        <v>420</v>
      </c>
      <c r="J8" s="266" t="s">
        <v>419</v>
      </c>
      <c r="K8" s="266" t="s">
        <v>418</v>
      </c>
      <c r="L8" s="266" t="s">
        <v>417</v>
      </c>
      <c r="M8" s="266" t="s">
        <v>416</v>
      </c>
      <c r="N8" s="266" t="s">
        <v>415</v>
      </c>
      <c r="O8" s="266" t="s">
        <v>414</v>
      </c>
      <c r="P8" s="266" t="s">
        <v>413</v>
      </c>
      <c r="Q8" s="266" t="s">
        <v>412</v>
      </c>
      <c r="R8" s="266" t="s">
        <v>411</v>
      </c>
      <c r="S8" s="266" t="s">
        <v>410</v>
      </c>
      <c r="T8" s="266" t="s">
        <v>409</v>
      </c>
      <c r="U8" s="266" t="s">
        <v>408</v>
      </c>
      <c r="V8" s="266" t="s">
        <v>407</v>
      </c>
      <c r="W8" s="266" t="s">
        <v>406</v>
      </c>
      <c r="X8" s="266" t="s">
        <v>405</v>
      </c>
      <c r="Y8" s="266" t="s">
        <v>404</v>
      </c>
      <c r="Z8" s="266" t="s">
        <v>403</v>
      </c>
      <c r="AA8" s="266" t="s">
        <v>402</v>
      </c>
      <c r="AB8" s="266" t="s">
        <v>401</v>
      </c>
      <c r="AC8" s="172" t="s">
        <v>27</v>
      </c>
      <c r="AD8" s="172" t="s">
        <v>400</v>
      </c>
      <c r="AE8" s="172" t="s">
        <v>33</v>
      </c>
      <c r="AF8" s="172" t="s">
        <v>399</v>
      </c>
      <c r="AG8" s="172" t="s">
        <v>398</v>
      </c>
      <c r="AH8" s="172" t="s">
        <v>397</v>
      </c>
      <c r="AI8" s="147" t="s">
        <v>396</v>
      </c>
      <c r="AJ8" s="147" t="s">
        <v>395</v>
      </c>
      <c r="AK8" s="147" t="s">
        <v>394</v>
      </c>
      <c r="AL8" s="147" t="s">
        <v>393</v>
      </c>
      <c r="AM8" s="174" t="s">
        <v>392</v>
      </c>
      <c r="AN8" s="174" t="s">
        <v>391</v>
      </c>
      <c r="AO8" s="175" t="s">
        <v>390</v>
      </c>
      <c r="AP8" s="175" t="s">
        <v>389</v>
      </c>
      <c r="AQ8" s="267" t="s">
        <v>388</v>
      </c>
      <c r="AR8" s="267" t="s">
        <v>387</v>
      </c>
      <c r="AS8" s="268" t="s">
        <v>386</v>
      </c>
      <c r="AT8" s="268" t="s">
        <v>385</v>
      </c>
      <c r="AU8" s="176" t="s">
        <v>384</v>
      </c>
      <c r="AV8" s="177" t="s">
        <v>383</v>
      </c>
      <c r="AW8" s="177" t="s">
        <v>382</v>
      </c>
      <c r="AX8" s="177" t="s">
        <v>381</v>
      </c>
      <c r="AY8" s="178" t="s">
        <v>380</v>
      </c>
      <c r="AZ8" s="178" t="s">
        <v>379</v>
      </c>
      <c r="BA8" s="179" t="s">
        <v>378</v>
      </c>
      <c r="BB8" s="179" t="s">
        <v>377</v>
      </c>
      <c r="BC8" s="180" t="s">
        <v>376</v>
      </c>
      <c r="BD8" s="180" t="s">
        <v>375</v>
      </c>
      <c r="BE8" s="181" t="s">
        <v>374</v>
      </c>
      <c r="BF8" s="181" t="s">
        <v>373</v>
      </c>
      <c r="BG8" s="182" t="s">
        <v>372</v>
      </c>
      <c r="BH8" s="182" t="s">
        <v>371</v>
      </c>
      <c r="BI8" s="183" t="s">
        <v>370</v>
      </c>
      <c r="BJ8" s="183" t="s">
        <v>369</v>
      </c>
      <c r="BK8" s="184" t="s">
        <v>368</v>
      </c>
      <c r="BL8" s="184" t="s">
        <v>367</v>
      </c>
      <c r="BM8" s="185" t="s">
        <v>366</v>
      </c>
      <c r="BN8" s="185" t="s">
        <v>365</v>
      </c>
      <c r="BO8" s="176" t="s">
        <v>361</v>
      </c>
      <c r="BP8" s="176" t="s">
        <v>364</v>
      </c>
      <c r="BQ8" s="177" t="s">
        <v>363</v>
      </c>
      <c r="BR8" s="177" t="s">
        <v>362</v>
      </c>
      <c r="BS8" s="178" t="s">
        <v>361</v>
      </c>
      <c r="BT8" s="178" t="s">
        <v>360</v>
      </c>
      <c r="BU8" s="179" t="s">
        <v>359</v>
      </c>
      <c r="BV8" s="179" t="s">
        <v>358</v>
      </c>
      <c r="BW8" s="180" t="s">
        <v>357</v>
      </c>
      <c r="BX8" s="180" t="s">
        <v>356</v>
      </c>
      <c r="BY8" s="181" t="s">
        <v>355</v>
      </c>
      <c r="BZ8" s="181" t="s">
        <v>354</v>
      </c>
      <c r="CA8" s="182" t="s">
        <v>353</v>
      </c>
      <c r="CB8" s="182" t="s">
        <v>352</v>
      </c>
      <c r="CC8" s="183" t="s">
        <v>351</v>
      </c>
      <c r="CD8" s="183" t="s">
        <v>350</v>
      </c>
      <c r="CE8" s="184" t="s">
        <v>349</v>
      </c>
      <c r="CF8" s="184" t="s">
        <v>348</v>
      </c>
      <c r="CG8" s="185" t="s">
        <v>347</v>
      </c>
      <c r="CH8" s="185" t="s">
        <v>346</v>
      </c>
      <c r="CI8" s="185"/>
      <c r="CJ8" s="185"/>
      <c r="CK8" s="185"/>
      <c r="CL8" s="172" t="s">
        <v>345</v>
      </c>
      <c r="CM8" s="172" t="s">
        <v>344</v>
      </c>
      <c r="CN8" s="172" t="s">
        <v>343</v>
      </c>
      <c r="CO8" s="172" t="s">
        <v>342</v>
      </c>
      <c r="CP8" s="172" t="s">
        <v>341</v>
      </c>
      <c r="CQ8" s="172" t="s">
        <v>340</v>
      </c>
      <c r="CR8" s="186" t="s">
        <v>339</v>
      </c>
      <c r="CS8" s="186" t="s">
        <v>338</v>
      </c>
      <c r="CT8" s="162"/>
      <c r="CU8" s="269" t="s">
        <v>337</v>
      </c>
      <c r="CV8" s="270" t="s">
        <v>336</v>
      </c>
      <c r="CW8" s="152"/>
      <c r="CX8" s="152" t="s">
        <v>335</v>
      </c>
      <c r="CY8" s="152" t="s">
        <v>334</v>
      </c>
      <c r="CZ8" s="152" t="s">
        <v>333</v>
      </c>
      <c r="DA8" s="152" t="s">
        <v>332</v>
      </c>
      <c r="DB8" s="152" t="s">
        <v>331</v>
      </c>
      <c r="DC8" s="152" t="s">
        <v>330</v>
      </c>
      <c r="DD8" s="152" t="s">
        <v>329</v>
      </c>
      <c r="DE8" s="152" t="s">
        <v>328</v>
      </c>
      <c r="DF8" s="152" t="s">
        <v>327</v>
      </c>
      <c r="DG8" s="152" t="s">
        <v>326</v>
      </c>
      <c r="DH8" s="152"/>
      <c r="DI8" s="152" t="s">
        <v>325</v>
      </c>
      <c r="DJ8" s="152" t="s">
        <v>324</v>
      </c>
      <c r="DK8" s="152" t="s">
        <v>323</v>
      </c>
      <c r="DL8" s="152" t="s">
        <v>322</v>
      </c>
      <c r="DM8" s="152" t="s">
        <v>321</v>
      </c>
      <c r="DN8" s="152" t="s">
        <v>320</v>
      </c>
      <c r="DO8" s="152" t="s">
        <v>319</v>
      </c>
      <c r="DP8" s="152" t="s">
        <v>318</v>
      </c>
      <c r="DQ8" s="152" t="s">
        <v>317</v>
      </c>
      <c r="DR8" s="152" t="s">
        <v>316</v>
      </c>
      <c r="DS8" s="152" t="s">
        <v>315</v>
      </c>
      <c r="DT8" s="152" t="s">
        <v>314</v>
      </c>
      <c r="DU8" s="152" t="s">
        <v>313</v>
      </c>
      <c r="DV8" s="152" t="s">
        <v>312</v>
      </c>
      <c r="DW8" s="152" t="s">
        <v>311</v>
      </c>
      <c r="DX8" s="152" t="s">
        <v>310</v>
      </c>
      <c r="DY8" s="152" t="s">
        <v>309</v>
      </c>
      <c r="DZ8" s="152" t="s">
        <v>308</v>
      </c>
      <c r="EA8" s="152" t="s">
        <v>307</v>
      </c>
      <c r="EB8" s="152" t="s">
        <v>306</v>
      </c>
      <c r="EC8" s="152" t="s">
        <v>305</v>
      </c>
      <c r="ED8" s="152" t="s">
        <v>304</v>
      </c>
      <c r="EE8" s="152" t="s">
        <v>303</v>
      </c>
      <c r="EF8" s="152" t="s">
        <v>302</v>
      </c>
      <c r="EG8" s="152" t="s">
        <v>301</v>
      </c>
      <c r="EH8" s="152" t="s">
        <v>300</v>
      </c>
      <c r="EI8" s="152" t="s">
        <v>299</v>
      </c>
      <c r="EJ8" s="152" t="s">
        <v>298</v>
      </c>
      <c r="EK8" s="152" t="s">
        <v>297</v>
      </c>
      <c r="EL8" s="152" t="s">
        <v>296</v>
      </c>
      <c r="EM8" s="152" t="s">
        <v>295</v>
      </c>
      <c r="EN8" s="152" t="s">
        <v>294</v>
      </c>
      <c r="EO8" s="152" t="s">
        <v>293</v>
      </c>
      <c r="EP8" s="152" t="s">
        <v>292</v>
      </c>
      <c r="EQ8" s="152" t="s">
        <v>291</v>
      </c>
      <c r="ER8" s="152" t="s">
        <v>290</v>
      </c>
      <c r="ES8" s="152" t="s">
        <v>289</v>
      </c>
      <c r="ET8" s="152" t="s">
        <v>288</v>
      </c>
      <c r="EU8" s="152" t="s">
        <v>287</v>
      </c>
      <c r="EV8" s="152" t="s">
        <v>286</v>
      </c>
      <c r="EW8" s="152" t="s">
        <v>285</v>
      </c>
      <c r="EX8" s="152" t="s">
        <v>284</v>
      </c>
      <c r="EY8" s="152" t="s">
        <v>283</v>
      </c>
      <c r="EZ8" s="152" t="s">
        <v>282</v>
      </c>
      <c r="FA8" s="152" t="s">
        <v>281</v>
      </c>
      <c r="FB8" s="152" t="s">
        <v>280</v>
      </c>
      <c r="FC8" s="152" t="s">
        <v>279</v>
      </c>
      <c r="FD8" s="152" t="s">
        <v>278</v>
      </c>
      <c r="FE8" s="152" t="s">
        <v>277</v>
      </c>
      <c r="FF8" s="152" t="s">
        <v>276</v>
      </c>
      <c r="FG8" s="152" t="s">
        <v>275</v>
      </c>
      <c r="FH8" s="152" t="s">
        <v>274</v>
      </c>
      <c r="FI8" s="152" t="s">
        <v>273</v>
      </c>
      <c r="FJ8" s="152" t="s">
        <v>272</v>
      </c>
      <c r="FK8" s="152" t="s">
        <v>271</v>
      </c>
      <c r="FL8" s="152" t="s">
        <v>270</v>
      </c>
      <c r="FM8" s="152" t="s">
        <v>269</v>
      </c>
      <c r="FN8" s="152" t="s">
        <v>268</v>
      </c>
      <c r="FO8" s="152" t="s">
        <v>267</v>
      </c>
      <c r="FP8" s="152" t="s">
        <v>266</v>
      </c>
      <c r="FQ8" s="152" t="s">
        <v>265</v>
      </c>
      <c r="FR8" s="152" t="s">
        <v>264</v>
      </c>
      <c r="FS8" s="152" t="s">
        <v>263</v>
      </c>
      <c r="FT8" s="152" t="s">
        <v>262</v>
      </c>
      <c r="FU8" s="152" t="s">
        <v>261</v>
      </c>
      <c r="FV8" s="152" t="s">
        <v>260</v>
      </c>
      <c r="FW8" s="152" t="s">
        <v>259</v>
      </c>
      <c r="FX8" s="152" t="s">
        <v>258</v>
      </c>
      <c r="FY8" s="152" t="s">
        <v>257</v>
      </c>
      <c r="FZ8" s="152" t="s">
        <v>256</v>
      </c>
      <c r="GA8" s="152" t="s">
        <v>255</v>
      </c>
      <c r="GB8" s="152" t="s">
        <v>254</v>
      </c>
      <c r="GC8" s="152" t="s">
        <v>253</v>
      </c>
      <c r="GD8" s="152" t="s">
        <v>252</v>
      </c>
      <c r="GE8" s="152" t="s">
        <v>251</v>
      </c>
      <c r="GF8" s="152" t="s">
        <v>250</v>
      </c>
      <c r="GG8" s="152" t="s">
        <v>249</v>
      </c>
      <c r="GH8" s="152" t="s">
        <v>248</v>
      </c>
      <c r="GI8" s="170" t="s">
        <v>247</v>
      </c>
      <c r="GJ8" s="157"/>
      <c r="GK8" s="271"/>
    </row>
    <row r="9" spans="1:193 1680:1680" ht="281.25" customHeight="1" x14ac:dyDescent="0.2">
      <c r="A9" s="148">
        <v>1</v>
      </c>
      <c r="B9" s="283" t="s">
        <v>485</v>
      </c>
      <c r="C9" s="206" t="s">
        <v>488</v>
      </c>
      <c r="D9" s="284" t="s">
        <v>205</v>
      </c>
      <c r="E9" s="285" t="s">
        <v>450</v>
      </c>
      <c r="F9" s="285" t="s">
        <v>223</v>
      </c>
      <c r="G9" s="286" t="s">
        <v>240</v>
      </c>
      <c r="H9" s="205" t="s">
        <v>169</v>
      </c>
      <c r="I9" s="284" t="s">
        <v>20</v>
      </c>
      <c r="J9" s="132" t="s">
        <v>54</v>
      </c>
      <c r="K9" s="132" t="s">
        <v>54</v>
      </c>
      <c r="L9" s="132" t="s">
        <v>53</v>
      </c>
      <c r="M9" s="132" t="s">
        <v>53</v>
      </c>
      <c r="N9" s="132" t="s">
        <v>54</v>
      </c>
      <c r="O9" s="132" t="s">
        <v>54</v>
      </c>
      <c r="P9" s="132" t="s">
        <v>53</v>
      </c>
      <c r="Q9" s="132" t="s">
        <v>53</v>
      </c>
      <c r="R9" s="132" t="s">
        <v>54</v>
      </c>
      <c r="S9" s="132" t="s">
        <v>54</v>
      </c>
      <c r="T9" s="132" t="s">
        <v>53</v>
      </c>
      <c r="U9" s="132" t="s">
        <v>54</v>
      </c>
      <c r="V9" s="132" t="s">
        <v>53</v>
      </c>
      <c r="W9" s="132" t="s">
        <v>53</v>
      </c>
      <c r="X9" s="132" t="s">
        <v>54</v>
      </c>
      <c r="Y9" s="132" t="s">
        <v>53</v>
      </c>
      <c r="Z9" s="132" t="s">
        <v>54</v>
      </c>
      <c r="AA9" s="132" t="s">
        <v>53</v>
      </c>
      <c r="AB9" s="132" t="s">
        <v>54</v>
      </c>
      <c r="AC9" s="155" t="str">
        <f t="shared" ref="AC9:AC26" si="0">I9</f>
        <v>2 - Baja</v>
      </c>
      <c r="AD9" s="149">
        <f t="shared" ref="AD9:AD26" si="1">IFERROR(IF(I9="1 - Muy Baja",0.2,IF(I9="2 - Baja",0.4,IF(I9="3 - Media",0.6,IF(I9="4 - Alta",0.8,1)))),"")</f>
        <v>0.4</v>
      </c>
      <c r="AE9" s="155" t="str">
        <f t="shared" ref="AE9:AE26" si="2">CONCATENATE(CY9," - ",CZ9)</f>
        <v>4 - Mayor</v>
      </c>
      <c r="AF9" s="149">
        <f t="shared" ref="AF9:AF26" si="3">IFERROR(IF(CY9=1,0.2,IF(CY9=2,0.4,IF(CY9=3,0.6,IF(CY9=4,0.8,1)))),"")</f>
        <v>0.8</v>
      </c>
      <c r="AG9" s="156" t="str">
        <f t="shared" ref="AG9:AG26" si="4">IFERROR(INDEX($BLU$615:$BLY$619,MATCH(I9,$BLS$615:$BLS$619,0),MATCH(AE9,$BLU$613:$BLY$613,0)),"")</f>
        <v>MODERADO</v>
      </c>
      <c r="AH9" s="149">
        <f t="shared" ref="AH9:AH26" si="5">AD9*AF9</f>
        <v>0.32000000000000006</v>
      </c>
      <c r="AI9" s="206" t="s">
        <v>1223</v>
      </c>
      <c r="AJ9" s="287" t="s">
        <v>486</v>
      </c>
      <c r="AK9" s="205" t="s">
        <v>482</v>
      </c>
      <c r="AL9" s="164" t="s">
        <v>481</v>
      </c>
      <c r="AM9" s="134" t="s">
        <v>34</v>
      </c>
      <c r="AN9" s="164" t="s">
        <v>45</v>
      </c>
      <c r="AO9" s="164" t="s">
        <v>50</v>
      </c>
      <c r="AP9" s="134" t="s">
        <v>52</v>
      </c>
      <c r="AQ9" s="134" t="s">
        <v>35</v>
      </c>
      <c r="AR9" s="164" t="s">
        <v>45</v>
      </c>
      <c r="AS9" s="164" t="s">
        <v>50</v>
      </c>
      <c r="AT9" s="134" t="s">
        <v>52</v>
      </c>
      <c r="AU9" s="134" t="s">
        <v>34</v>
      </c>
      <c r="AV9" s="164" t="s">
        <v>45</v>
      </c>
      <c r="AW9" s="164" t="s">
        <v>50</v>
      </c>
      <c r="AX9" s="134" t="s">
        <v>52</v>
      </c>
      <c r="AY9" s="134" t="s">
        <v>34</v>
      </c>
      <c r="AZ9" s="164" t="s">
        <v>45</v>
      </c>
      <c r="BA9" s="164" t="s">
        <v>50</v>
      </c>
      <c r="BB9" s="134" t="s">
        <v>52</v>
      </c>
      <c r="BC9" s="134"/>
      <c r="BD9" s="164"/>
      <c r="BE9" s="164"/>
      <c r="BF9" s="134"/>
      <c r="BG9" s="134"/>
      <c r="BH9" s="164"/>
      <c r="BI9" s="164"/>
      <c r="BJ9" s="134"/>
      <c r="BK9" s="134"/>
      <c r="BL9" s="164"/>
      <c r="BM9" s="164"/>
      <c r="BN9" s="134"/>
      <c r="BO9" s="134"/>
      <c r="BP9" s="164"/>
      <c r="BQ9" s="164"/>
      <c r="BR9" s="134"/>
      <c r="BS9" s="134"/>
      <c r="BT9" s="164"/>
      <c r="BU9" s="164"/>
      <c r="BV9" s="134"/>
      <c r="BW9" s="134"/>
      <c r="BX9" s="164"/>
      <c r="BY9" s="164"/>
      <c r="BZ9" s="134"/>
      <c r="CA9" s="134"/>
      <c r="CB9" s="164"/>
      <c r="CC9" s="164"/>
      <c r="CD9" s="134"/>
      <c r="CE9" s="134"/>
      <c r="CF9" s="164"/>
      <c r="CG9" s="164"/>
      <c r="CH9" s="134"/>
      <c r="CI9" s="164"/>
      <c r="CJ9" s="164"/>
      <c r="CK9" s="134"/>
      <c r="CL9" s="159" t="str">
        <f t="shared" ref="CL9:CL26" si="6">IFERROR(IF(GE9&lt;=1,"1 - Muy Baja",VLOOKUP(GE9,$BLR$615:$BLS$619,2,0)),"")</f>
        <v>1 - Muy Baja</v>
      </c>
      <c r="CM9" s="165">
        <f t="shared" ref="CM9:CM26" si="7">GF9</f>
        <v>5.183999999999999E-2</v>
      </c>
      <c r="CN9" s="159" t="str">
        <f t="shared" ref="CN9:CN26" si="8">IFERROR(IF(GG9&lt;=1,"1 - Leve",HLOOKUP(GG9,$BLU$612:$BLY$613,2,0)),"")</f>
        <v>4 - Mayor</v>
      </c>
      <c r="CO9" s="165">
        <f>GI9</f>
        <v>0.8</v>
      </c>
      <c r="CP9" s="145" t="str">
        <f t="shared" ref="CP9:CP26" si="9">IFERROR(INDEX($BLU$615:$BLY$619,MATCH(GE9,$BLR$615:$BLR$619,0),MATCH(GG9,$BLU$612:$BLY$612,0)),"")</f>
        <v>MODERADO</v>
      </c>
      <c r="CQ9" s="149">
        <f>CM9*CO9</f>
        <v>4.1471999999999995E-2</v>
      </c>
      <c r="CR9" s="206" t="s">
        <v>456</v>
      </c>
      <c r="CS9" s="145">
        <f>IF(CP9="BAJO",0.1,IF(CP9="MODERADO",3,5))</f>
        <v>3</v>
      </c>
      <c r="CT9" s="134"/>
      <c r="CU9" s="206" t="s">
        <v>1237</v>
      </c>
      <c r="CV9" s="65" t="s">
        <v>1235</v>
      </c>
      <c r="CW9" s="158"/>
      <c r="CX9" s="160">
        <f t="shared" ref="CX9:CX26" si="10">COUNTIF(J9:AB9,"SI")</f>
        <v>10</v>
      </c>
      <c r="CY9" s="161">
        <f>IF(CX9&lt;6,3,IF(CX9&gt;11,5,4))</f>
        <v>4</v>
      </c>
      <c r="CZ9" s="160" t="str">
        <f>IF(CX9&lt;6,"Moderado",IF(CX9&gt;11,"Catastrófico","Mayor"))</f>
        <v>Mayor</v>
      </c>
      <c r="DA9" s="153">
        <f>IF(CY9=3,0.6,IF(CY9=4,0.8,1))</f>
        <v>0.8</v>
      </c>
      <c r="DB9" s="154">
        <f>IF(AN9="",0,IF(AN9="Automático",0.25,IF(AN9="Manual",0.15,0)))</f>
        <v>0.15</v>
      </c>
      <c r="DC9" s="154">
        <f t="shared" ref="DC9:DC26" si="11">IF(AI9="",0,IF(AO9="Preventivo",0.25,IF(AO9="Detectivo",0.15,IF(AO9="Correctivo",0.1,0))))</f>
        <v>0.25</v>
      </c>
      <c r="DD9" s="160">
        <f>IF(OR(AN9=0,AO9=0),0,DB9+DC9)</f>
        <v>0.4</v>
      </c>
      <c r="DE9" s="273">
        <f t="shared" ref="DE9:DE26" si="12">IF(DF9&gt;0.8,5,IF(DF9&gt;0.6,4,IF(DF9&gt;0.4,3,IF(DF9&gt;0.2,2,1))))</f>
        <v>2</v>
      </c>
      <c r="DF9" s="187">
        <f t="shared" ref="DF9:DF26" si="13">IF(OR(AP9="Ambos",AP9="Probabilidad"),$AD9-($AD9*$DD9),$AD9)</f>
        <v>0.24</v>
      </c>
      <c r="DG9" s="273">
        <f>IF(DI9&gt;0.8,5,IF(DI9&gt;0.6,4,3))</f>
        <v>4</v>
      </c>
      <c r="DH9" s="273"/>
      <c r="DI9" s="187">
        <f t="shared" ref="DI9:DI26" si="14">IF(OR(AP9="Ambos",AP9="Impacto"),$DA9-($DA9*$DD9),$DA9)</f>
        <v>0.8</v>
      </c>
      <c r="DJ9" s="154">
        <f t="shared" ref="DJ9:DJ26" si="15">IF(AR9="",0,IF(AR9="Automático",0.25,IF(AR9="Manual",0.15,0)))</f>
        <v>0.15</v>
      </c>
      <c r="DK9" s="154">
        <f t="shared" ref="DK9:DK26" si="16">IF(AS9="",0,IF(AS9="Preventivo",0.25,IF(AS9="Detectivo",0.15,IF(AS9="Correctivo",0.1,0))))</f>
        <v>0.25</v>
      </c>
      <c r="DL9" s="160">
        <f t="shared" ref="DL9:DL26" si="17">IF(OR(AR9=0,AS9=0),0,DJ9+DK9)</f>
        <v>0.4</v>
      </c>
      <c r="DM9" s="273">
        <f t="shared" ref="DM9:DM26" si="18">IF(DN9&gt;0.8,5,IF(DN9&gt;0.6,4,IF(DN9&gt;0.4,3,IF(DN9&gt;0.2,2,1))))</f>
        <v>1</v>
      </c>
      <c r="DN9" s="187">
        <f t="shared" ref="DN9:DN26" si="19">IF(OR(AT9="Ambos",AT9="Probabilidad"),DF9-(DF9*$DL9),DF9)</f>
        <v>0.14399999999999999</v>
      </c>
      <c r="DO9" s="273">
        <f t="shared" ref="DO9:DO26" si="20">IF(DP9&gt;0.8,5,IF(DP9&gt;0.6,4,3))</f>
        <v>4</v>
      </c>
      <c r="DP9" s="187">
        <f t="shared" ref="DP9:DP26" si="21">IF(OR(AT9="Ambos",AT9="Impacto"),$DI9-($DI9*$DL9),$DI9)</f>
        <v>0.8</v>
      </c>
      <c r="DQ9" s="154">
        <f t="shared" ref="DQ9:DQ26" si="22">IF(AV9="",0,IF(AV9="Automático",0.25,IF(AV9="Manual",0.15,0)))</f>
        <v>0.15</v>
      </c>
      <c r="DR9" s="154">
        <f t="shared" ref="DR9:DR26" si="23">IF(AW9="",0,IF(AW9="Preventivo",0.25,IF(AW9="Detectivo",0.15,IF(AW9="Correctivo",0.1,0))))</f>
        <v>0.25</v>
      </c>
      <c r="DS9" s="160">
        <f t="shared" ref="DS9:DS26" si="24">IF(OR(AV9=0,AW9=0),0,DQ9+DR9)</f>
        <v>0.4</v>
      </c>
      <c r="DT9" s="273">
        <f t="shared" ref="DT9:DT26" si="25">IF(DU9&gt;0.8,5,IF(DU9&gt;0.6,4,IF(DU9&gt;0.4,3,IF(DU9&gt;0.2,2,1))))</f>
        <v>1</v>
      </c>
      <c r="DU9" s="187">
        <f t="shared" ref="DU9:DU26" si="26">IF(OR(AX9="Ambos",AX9="Probabilidad"),DN9-(DN9*$DS9),DN9)</f>
        <v>8.6399999999999991E-2</v>
      </c>
      <c r="DV9" s="273">
        <f t="shared" ref="DV9:DV26" si="27">IF(DW9&gt;0.8,5,IF(DW9&gt;0.6,4,3))</f>
        <v>4</v>
      </c>
      <c r="DW9" s="187">
        <f t="shared" ref="DW9:DW26" si="28">IF(OR(AX9="Ambos",AX9="Impacto"),$DP9-($DP9*$DS9),$DP9)</f>
        <v>0.8</v>
      </c>
      <c r="DX9" s="154">
        <f t="shared" ref="DX9:DX26" si="29">IF(AZ9="",0,IF(AZ9="Automático",0.25,IF(AZ9="Manual",0.15,0)))</f>
        <v>0.15</v>
      </c>
      <c r="DY9" s="154">
        <f t="shared" ref="DY9:DY25" si="30">IF(BA9="",0,IF(BA9="Preventivo",0.25,IF(BA9="Detectivo",0.15,IF(BA10="Correctivo",0.1,0))))</f>
        <v>0.25</v>
      </c>
      <c r="DZ9" s="160">
        <f t="shared" ref="DZ9:DZ26" si="31">IF(OR(AZ9=0,BA9=0),0,DX9+DY9)</f>
        <v>0.4</v>
      </c>
      <c r="EA9" s="273">
        <f t="shared" ref="EA9:EA26" si="32">IF(EB9&gt;0.8,5,IF(EB9&gt;0.6,4,IF(EB9&gt;0.4,3,IF(EB9&gt;0.2,2,1))))</f>
        <v>1</v>
      </c>
      <c r="EB9" s="187">
        <f t="shared" ref="EB9:EB26" si="33">IF(OR(BB9="Ambos",BB9="Probabilidad"),DU9-(DU9*$DZ9),DU9)</f>
        <v>5.183999999999999E-2</v>
      </c>
      <c r="EC9" s="273">
        <f t="shared" ref="EC9:EC26" si="34">IF(ED9&gt;0.8,5,IF(ED9&gt;0.6,4,3))</f>
        <v>4</v>
      </c>
      <c r="ED9" s="187">
        <f t="shared" ref="ED9:ED26" si="35">IF(OR(BB9="Ambos",BB9="Impacto"),$DW9-($DW9*$DZ9),$DW9)</f>
        <v>0.8</v>
      </c>
      <c r="EE9" s="154">
        <f t="shared" ref="EE9:EE26" si="36">IF(BD9="",0,IF(BD9="Automático",0.25,IF(BD9="Manual",0.15,0)))</f>
        <v>0</v>
      </c>
      <c r="EF9" s="154">
        <f t="shared" ref="EF9:EF26" si="37">IF(BE9="",0,IF(BE9="Preventivo",0.25,IF(BE9="Detectivo",0.15,IF(BE9="Correctivo",0.1,0))))</f>
        <v>0</v>
      </c>
      <c r="EG9" s="160">
        <f t="shared" ref="EG9:EG26" si="38">IF(OR(BD9=0,BE9=0),0,EE9+EF9)</f>
        <v>0</v>
      </c>
      <c r="EH9" s="273">
        <f t="shared" ref="EH9:EH26" si="39">IF(EI9&gt;0.8,5,IF(EI9&gt;0.6,4,IF(EI9&gt;0.4,3,IF(EI9&gt;0.2,2,1))))</f>
        <v>1</v>
      </c>
      <c r="EI9" s="187">
        <f t="shared" ref="EI9:EI26" si="40">IF(OR(BF9="Ambos",BF9="Probabilidad"),EB9-(EB9*$EG9),EB9)</f>
        <v>5.183999999999999E-2</v>
      </c>
      <c r="EJ9" s="273">
        <f t="shared" ref="EJ9:EJ26" si="41">IF(EK9&gt;0.8,5,IF(EK9&gt;0.6,4,3))</f>
        <v>4</v>
      </c>
      <c r="EK9" s="187">
        <f t="shared" ref="EK9:EK26" si="42">IF(OR(BF9="Ambos",BF9="Impacto"),$ED9-($ED9*$EG9),$ED9)</f>
        <v>0.8</v>
      </c>
      <c r="EL9" s="154">
        <f t="shared" ref="EL9:EL26" si="43">IF(BH9="",0,IF(BH9="Automático",0.25,IF(BH9="Manual",0.15,0)))</f>
        <v>0</v>
      </c>
      <c r="EM9" s="154">
        <f t="shared" ref="EM9:EM26" si="44">IF(BI9="",0,IF(BI9="Preventivo",0.25,IF(BI9="Detectivo",0.15,IF(BI9="Correctivo",0.1,0))))</f>
        <v>0</v>
      </c>
      <c r="EN9" s="160">
        <f t="shared" ref="EN9:EN26" si="45">IF(OR(BH9=0,BI9=0),0,EL9+EM9)</f>
        <v>0</v>
      </c>
      <c r="EO9" s="273">
        <f t="shared" ref="EO9:EO26" si="46">IF(EP9&gt;0.8,5,IF(EP9&gt;0.6,4,IF(EP9&gt;0.4,3,IF(EP9&gt;0.2,2,1))))</f>
        <v>1</v>
      </c>
      <c r="EP9" s="187">
        <f t="shared" ref="EP9:EP26" si="47">IF(OR(BF9="Ambos",BF9="Probabilidad"),EI9-(EI9*$EN9),EI9)</f>
        <v>5.183999999999999E-2</v>
      </c>
      <c r="EQ9" s="273">
        <f t="shared" ref="EQ9:EQ26" si="48">IF(ER9&gt;0.8,5,IF(ER9&gt;0.6,4,3))</f>
        <v>4</v>
      </c>
      <c r="ER9" s="187">
        <f t="shared" ref="ER9:ER26" si="49">IF(OR(BJ9="Ambos",BJ9="Impacto"),$EK9-($EK9*$EN9),$EK9)</f>
        <v>0.8</v>
      </c>
      <c r="ES9" s="154">
        <f t="shared" ref="ES9:ES26" si="50">IF(BL9="",0,IF(BL9="Automático",0.25,IF(BL9="Manual",0.15,0)))</f>
        <v>0</v>
      </c>
      <c r="ET9" s="154">
        <f t="shared" ref="ET9:ET26" si="51">IF(BM9="",0,IF(BM9="Preventivo",0.25,IF(BM9="Detectivo",0.15,IF(BM9="Correctivo",0.1,0))))</f>
        <v>0</v>
      </c>
      <c r="EU9" s="160">
        <f t="shared" ref="EU9:EU26" si="52">IF(OR(BL9=0,BM9=0),0,ES9+ET9)</f>
        <v>0</v>
      </c>
      <c r="EV9" s="273">
        <f t="shared" ref="EV9:EV26" si="53">IF(EW9&gt;0.8,5,IF(EW9&gt;0.6,4,IF(EW9&gt;0.4,3,IF(EW9&gt;0.2,2,1))))</f>
        <v>1</v>
      </c>
      <c r="EW9" s="187">
        <f t="shared" ref="EW9:EW26" si="54">IF(OR(BP9="Ambos",BP9="Probabilidad"),EP9-(EP9*$EU9),EP9)</f>
        <v>5.183999999999999E-2</v>
      </c>
      <c r="EX9" s="273">
        <f t="shared" ref="EX9:EX26" si="55">IF(EY9&gt;0.8,5,IF(EY9&gt;0.6,4,3))</f>
        <v>4</v>
      </c>
      <c r="EY9" s="187">
        <f t="shared" ref="EY9:EY26" si="56">IF(OR(BN9="Ambos",BN9="Impacto"),$ER9-($ER9*$EU9),$ER9)</f>
        <v>0.8</v>
      </c>
      <c r="EZ9" s="154">
        <f t="shared" ref="EZ9:EZ26" si="57">IF(BP9="",0,IF(BP9="Automático",0.25,IF(BP9="Manual",0.15,0)))</f>
        <v>0</v>
      </c>
      <c r="FA9" s="154">
        <f t="shared" ref="FA9:FA26" si="58">IF(BQ9="",0,IF(BQ9="Preventivo",0.25,IF(BQ9="Detectivo",0.15,IF(BQ9="Correctivo",0.1,0))))</f>
        <v>0</v>
      </c>
      <c r="FB9" s="160">
        <f t="shared" ref="FB9:FB26" si="59">IF(OR(BP9=0,BQ9=0),0,EZ9+FA9)</f>
        <v>0</v>
      </c>
      <c r="FC9" s="273">
        <f t="shared" ref="FC9:FC26" si="60">IF(FD9&gt;0.8,5,IF(FD9&gt;0.6,4,IF(FD9&gt;0.4,3,IF(FD9&gt;0.2,2,1))))</f>
        <v>1</v>
      </c>
      <c r="FD9" s="187">
        <f t="shared" ref="FD9:FD26" si="61">IF(OR(BR9="Ambos",BR9="Probabilidad"),EW9-(EW9*$FB9),EW9)</f>
        <v>5.183999999999999E-2</v>
      </c>
      <c r="FE9" s="273">
        <f t="shared" ref="FE9:FE26" si="62">IF(FF9&gt;0.8,5,IF(FF9&gt;0.6,4,3))</f>
        <v>4</v>
      </c>
      <c r="FF9" s="187">
        <f t="shared" ref="FF9:FF26" si="63">IF(OR(BR9="Ambos",BR9="Impacto"),$EY9-($EY9*$FB9),$EY9)</f>
        <v>0.8</v>
      </c>
      <c r="FG9" s="154">
        <f t="shared" ref="FG9:FG26" si="64">IF(BT9="",0,IF(BT9="Automático",0.25,IF(BT9="Manual",0.15,0)))</f>
        <v>0</v>
      </c>
      <c r="FH9" s="154">
        <f t="shared" ref="FH9:FH26" si="65">IF(BU9="",0,IF(BU9="Preventivo",0.25,IF(BU9="Detectivo",0.15,IF(BU9="Correctivo",0.1,0))))</f>
        <v>0</v>
      </c>
      <c r="FI9" s="160">
        <f t="shared" ref="FI9:FI26" si="66">IF(OR(BT9=0,BU9=0),0,FG9+FH9)</f>
        <v>0</v>
      </c>
      <c r="FJ9" s="273">
        <f t="shared" ref="FJ9:FJ26" si="67">IF(FK9&gt;0.8,5,IF(FK9&gt;0.6,4,IF(FK9&gt;0.4,3,IF(FK9&gt;0.2,2,1))))</f>
        <v>1</v>
      </c>
      <c r="FK9" s="187">
        <f t="shared" ref="FK9:FK26" si="68">IF(OR(BV9="Ambos",BV9="Probabilidad"),FD9-(FD9*$FI9),FD9)</f>
        <v>5.183999999999999E-2</v>
      </c>
      <c r="FL9" s="273">
        <f t="shared" ref="FL9:FL26" si="69">IF(FM9&gt;0.8,5,IF(FM9&gt;0.6,4,3))</f>
        <v>4</v>
      </c>
      <c r="FM9" s="187">
        <f t="shared" ref="FM9:FM26" si="70">IF(OR(BV9="Ambos",BV9="Impacto"),$FF9-($FF9*$FI9),$FF9)</f>
        <v>0.8</v>
      </c>
      <c r="FN9" s="154">
        <f t="shared" ref="FN9:FN26" si="71">IF(BX9="",0,IF(BX9="Automático",0.25,IF(BX9="Manual",0.15,0)))</f>
        <v>0</v>
      </c>
      <c r="FO9" s="154">
        <f t="shared" ref="FO9:FO26" si="72">IF(BY9="",0,IF(BY9="Preventivo",0.25,IF(BY9="Detectivo",0.15,IF(BY9="Correctivo",0.1,0))))</f>
        <v>0</v>
      </c>
      <c r="FP9" s="160">
        <f t="shared" ref="FP9:FP26" si="73">IF(OR(BX9=0,BY9=0),0,FN9+FO9)</f>
        <v>0</v>
      </c>
      <c r="FQ9" s="273">
        <f t="shared" ref="FQ9:FQ26" si="74">IF(FR9&gt;0.8,5,IF(FR9&gt;0.6,4,IF(FR9&gt;0.4,3,IF(FR9&gt;0.2,2,1))))</f>
        <v>1</v>
      </c>
      <c r="FR9" s="187">
        <f t="shared" ref="FR9:FR26" si="75">IF(OR(BZ9="Ambos",BZ9="Probabilidad"),FK9-(FK9*$FP9),FK9)</f>
        <v>5.183999999999999E-2</v>
      </c>
      <c r="FS9" s="273">
        <f t="shared" ref="FS9:FS26" si="76">IF(FT9&gt;0.8,5,IF(FT9&gt;0.6,4,3))</f>
        <v>4</v>
      </c>
      <c r="FT9" s="187">
        <f t="shared" ref="FT9:FT26" si="77">IF(OR(BZ9="Ambos",BZ9="Impacto"),$FM9-($FM9*$FP9),$FM9)</f>
        <v>0.8</v>
      </c>
      <c r="FU9" s="154">
        <f t="shared" ref="FU9:FU26" si="78">IF(CB9="",0,IF(CB9="Automático",0.25,IF(CB9="Manual",0.15,0)))</f>
        <v>0</v>
      </c>
      <c r="FV9" s="154">
        <f t="shared" ref="FV9:FV26" si="79">IF(CC9="",0,IF(CC9="Preventivo",0.25,IF(CC9="Detectivo",0.15,IF(CC9="Correctivo",0.1,0))))</f>
        <v>0</v>
      </c>
      <c r="FW9" s="160">
        <f t="shared" ref="FW9:FW26" si="80">IF(OR(CB9=0,CC9=0),0,FU9+FV9)</f>
        <v>0</v>
      </c>
      <c r="FX9" s="273">
        <f t="shared" ref="FX9:FX26" si="81">IF(FY9&gt;0.8,5,IF(FY9&gt;0.6,4,IF(FY9&gt;0.4,3,IF(FY9&gt;0.2,2,1))))</f>
        <v>1</v>
      </c>
      <c r="FY9" s="187">
        <f t="shared" ref="FY9:FY26" si="82">IF(OR(CD9="Ambos",CD9="Probabilidad"),FR9-(FR9*$FW9),FR9)</f>
        <v>5.183999999999999E-2</v>
      </c>
      <c r="FZ9" s="273">
        <f t="shared" ref="FZ9:FZ26" si="83">IF(GA9&gt;0.8,5,IF(GA9&gt;0.6,4,3))</f>
        <v>4</v>
      </c>
      <c r="GA9" s="187">
        <f t="shared" ref="GA9:GA26" si="84">IF(OR(CD9="Ambos",CD9="Impacto"),$FT9-($FT9*$FW9),$FT9)</f>
        <v>0.8</v>
      </c>
      <c r="GB9" s="154">
        <f t="shared" ref="GB9:GB26" si="85">IF(CF9="",0,IF(CF9="Automático",0.25,IF(CF9="Manual",0.15,0)))</f>
        <v>0</v>
      </c>
      <c r="GC9" s="154">
        <f t="shared" ref="GC9:GC26" si="86">IF(CG9="",0,IF(CG9="Preventivo",0.25,IF(CG9="Detectivo",0.15,IF(CG9="Correctivo",0.1,0))))</f>
        <v>0</v>
      </c>
      <c r="GD9" s="160">
        <f t="shared" ref="GD9:GD26" si="87">IF(OR(CF9=0,CG9=0),0,GB9+GC9)</f>
        <v>0</v>
      </c>
      <c r="GE9" s="273">
        <f t="shared" ref="GE9:GE26" si="88">IF(GF9&gt;0.8,5,IF(GF9&gt;0.6,4,IF(GF9&gt;0.4,3,IF(GF9&gt;0.2,2,1))))</f>
        <v>1</v>
      </c>
      <c r="GF9" s="187">
        <f t="shared" ref="GF9:GF26" si="89">IF(OR(CH9="Ambos",CH9="Probabilidad"),FY9-(FY9*$GD9),FY9)</f>
        <v>5.183999999999999E-2</v>
      </c>
      <c r="GG9" s="273">
        <f t="shared" ref="GG9:GG26" si="90">IF(GH9&gt;0.8,5,IF(GH9&gt;0.6,4,3))</f>
        <v>4</v>
      </c>
      <c r="GH9" s="187">
        <f t="shared" ref="GH9:GH26" si="91">IF(OR(CH9="Ambos",CH9="Impacto"),$GA9-($GA9*$GD9),$GA9)</f>
        <v>0.8</v>
      </c>
      <c r="GI9" s="187">
        <f>IF(GH9&lt;0.6,0.6,GH9)</f>
        <v>0.8</v>
      </c>
      <c r="GJ9" s="157"/>
      <c r="GK9" s="129"/>
    </row>
    <row r="10" spans="1:193 1680:1680" ht="183" customHeight="1" x14ac:dyDescent="0.2">
      <c r="A10" s="148">
        <v>2</v>
      </c>
      <c r="B10" s="283" t="s">
        <v>232</v>
      </c>
      <c r="C10" s="206" t="s">
        <v>487</v>
      </c>
      <c r="D10" s="284" t="s">
        <v>206</v>
      </c>
      <c r="E10" s="285" t="s">
        <v>450</v>
      </c>
      <c r="F10" s="285" t="s">
        <v>220</v>
      </c>
      <c r="G10" s="286" t="s">
        <v>1238</v>
      </c>
      <c r="H10" s="205" t="s">
        <v>169</v>
      </c>
      <c r="I10" s="284" t="s">
        <v>20</v>
      </c>
      <c r="J10" s="132" t="s">
        <v>54</v>
      </c>
      <c r="K10" s="132" t="s">
        <v>54</v>
      </c>
      <c r="L10" s="132" t="s">
        <v>53</v>
      </c>
      <c r="M10" s="132" t="s">
        <v>53</v>
      </c>
      <c r="N10" s="132" t="s">
        <v>54</v>
      </c>
      <c r="O10" s="132" t="s">
        <v>54</v>
      </c>
      <c r="P10" s="132" t="s">
        <v>53</v>
      </c>
      <c r="Q10" s="132" t="s">
        <v>53</v>
      </c>
      <c r="R10" s="132" t="s">
        <v>54</v>
      </c>
      <c r="S10" s="132" t="s">
        <v>54</v>
      </c>
      <c r="T10" s="132" t="s">
        <v>53</v>
      </c>
      <c r="U10" s="132" t="s">
        <v>54</v>
      </c>
      <c r="V10" s="132" t="s">
        <v>53</v>
      </c>
      <c r="W10" s="132" t="s">
        <v>53</v>
      </c>
      <c r="X10" s="132" t="s">
        <v>54</v>
      </c>
      <c r="Y10" s="132" t="s">
        <v>53</v>
      </c>
      <c r="Z10" s="132" t="s">
        <v>54</v>
      </c>
      <c r="AA10" s="132" t="s">
        <v>53</v>
      </c>
      <c r="AB10" s="132" t="s">
        <v>54</v>
      </c>
      <c r="AC10" s="155" t="str">
        <f t="shared" si="0"/>
        <v>2 - Baja</v>
      </c>
      <c r="AD10" s="149">
        <f t="shared" si="1"/>
        <v>0.4</v>
      </c>
      <c r="AE10" s="155" t="str">
        <f t="shared" si="2"/>
        <v>4 - Mayor</v>
      </c>
      <c r="AF10" s="149">
        <f t="shared" si="3"/>
        <v>0.8</v>
      </c>
      <c r="AG10" s="156" t="str">
        <f t="shared" si="4"/>
        <v>MODERADO</v>
      </c>
      <c r="AH10" s="149">
        <f t="shared" si="5"/>
        <v>0.32000000000000006</v>
      </c>
      <c r="AI10" s="206" t="s">
        <v>1223</v>
      </c>
      <c r="AJ10" s="287" t="s">
        <v>486</v>
      </c>
      <c r="AK10" s="205" t="s">
        <v>482</v>
      </c>
      <c r="AL10" s="164" t="s">
        <v>481</v>
      </c>
      <c r="AM10" s="134" t="s">
        <v>34</v>
      </c>
      <c r="AN10" s="164" t="s">
        <v>45</v>
      </c>
      <c r="AO10" s="164" t="s">
        <v>50</v>
      </c>
      <c r="AP10" s="134" t="s">
        <v>52</v>
      </c>
      <c r="AQ10" s="134" t="s">
        <v>35</v>
      </c>
      <c r="AR10" s="164" t="s">
        <v>45</v>
      </c>
      <c r="AS10" s="164" t="s">
        <v>50</v>
      </c>
      <c r="AT10" s="134" t="s">
        <v>52</v>
      </c>
      <c r="AU10" s="134" t="s">
        <v>34</v>
      </c>
      <c r="AV10" s="164" t="s">
        <v>45</v>
      </c>
      <c r="AW10" s="164" t="s">
        <v>50</v>
      </c>
      <c r="AX10" s="134" t="s">
        <v>52</v>
      </c>
      <c r="AY10" s="134" t="s">
        <v>34</v>
      </c>
      <c r="AZ10" s="164" t="s">
        <v>45</v>
      </c>
      <c r="BA10" s="164" t="s">
        <v>50</v>
      </c>
      <c r="BB10" s="134" t="s">
        <v>52</v>
      </c>
      <c r="BC10" s="134"/>
      <c r="BD10" s="164"/>
      <c r="BE10" s="164"/>
      <c r="BF10" s="134"/>
      <c r="BG10" s="134"/>
      <c r="BH10" s="164"/>
      <c r="BI10" s="164"/>
      <c r="BJ10" s="134"/>
      <c r="BK10" s="134"/>
      <c r="BL10" s="164"/>
      <c r="BM10" s="164"/>
      <c r="BN10" s="134"/>
      <c r="BO10" s="134"/>
      <c r="BP10" s="164"/>
      <c r="BQ10" s="164"/>
      <c r="BR10" s="134"/>
      <c r="BS10" s="134"/>
      <c r="BT10" s="164"/>
      <c r="BU10" s="164"/>
      <c r="BV10" s="134"/>
      <c r="BW10" s="134"/>
      <c r="BX10" s="164"/>
      <c r="BY10" s="164"/>
      <c r="BZ10" s="134"/>
      <c r="CA10" s="134"/>
      <c r="CB10" s="164"/>
      <c r="CC10" s="164"/>
      <c r="CD10" s="134"/>
      <c r="CE10" s="134"/>
      <c r="CF10" s="164"/>
      <c r="CG10" s="164"/>
      <c r="CH10" s="134"/>
      <c r="CI10" s="164"/>
      <c r="CJ10" s="164"/>
      <c r="CK10" s="134"/>
      <c r="CL10" s="159" t="str">
        <f t="shared" si="6"/>
        <v>1 - Muy Baja</v>
      </c>
      <c r="CM10" s="165">
        <f t="shared" si="7"/>
        <v>5.183999999999999E-2</v>
      </c>
      <c r="CN10" s="159" t="str">
        <f t="shared" si="8"/>
        <v>4 - Mayor</v>
      </c>
      <c r="CO10" s="165">
        <f t="shared" ref="CO10:CO26" si="92">GI10</f>
        <v>0.8</v>
      </c>
      <c r="CP10" s="145" t="str">
        <f t="shared" si="9"/>
        <v>MODERADO</v>
      </c>
      <c r="CQ10" s="149">
        <f t="shared" ref="CQ10:CQ26" si="93">CM10*CO10</f>
        <v>4.1471999999999995E-2</v>
      </c>
      <c r="CR10" s="206" t="s">
        <v>233</v>
      </c>
      <c r="CS10" s="145">
        <f t="shared" ref="CS10:CS26" si="94">IF(CP10="BAJO",0.1,IF(CP10="MODERADO",3,5))</f>
        <v>3</v>
      </c>
      <c r="CT10" s="134"/>
      <c r="CU10" s="206" t="s">
        <v>1237</v>
      </c>
      <c r="CV10" s="65" t="s">
        <v>1235</v>
      </c>
      <c r="CW10" s="158"/>
      <c r="CX10" s="160">
        <f t="shared" si="10"/>
        <v>10</v>
      </c>
      <c r="CY10" s="161">
        <f t="shared" ref="CY10:CY26" si="95">IF(CX10&lt;6,3,IF(CX10&gt;11,5,4))</f>
        <v>4</v>
      </c>
      <c r="CZ10" s="160" t="str">
        <f t="shared" ref="CZ10:CZ26" si="96">IF(CX10&lt;6,"Moderado",IF(CX10&gt;11,"Catastrófico","Mayor"))</f>
        <v>Mayor</v>
      </c>
      <c r="DA10" s="153">
        <f t="shared" ref="DA10:DA26" si="97">IF(CY10=3,0.6,IF(CY10=4,0.8,1))</f>
        <v>0.8</v>
      </c>
      <c r="DB10" s="154">
        <f t="shared" ref="DB10:DB26" si="98">IF(AN10="",0,IF(AN10="Automático",0.25,IF(AN10="Manual",0.15,0)))</f>
        <v>0.15</v>
      </c>
      <c r="DC10" s="154">
        <f t="shared" si="11"/>
        <v>0.25</v>
      </c>
      <c r="DD10" s="160">
        <f t="shared" ref="DD10:DD26" si="99">IF(OR(AN10=0,AO10=0),0,DB10+DC10)</f>
        <v>0.4</v>
      </c>
      <c r="DE10" s="273">
        <f t="shared" si="12"/>
        <v>2</v>
      </c>
      <c r="DF10" s="187">
        <f t="shared" si="13"/>
        <v>0.24</v>
      </c>
      <c r="DG10" s="273">
        <f t="shared" ref="DG10:DG26" si="100">IF(DI10&gt;0.8,5,IF(DI10&gt;0.6,4,3))</f>
        <v>4</v>
      </c>
      <c r="DH10" s="273"/>
      <c r="DI10" s="187">
        <f t="shared" si="14"/>
        <v>0.8</v>
      </c>
      <c r="DJ10" s="154">
        <f t="shared" si="15"/>
        <v>0.15</v>
      </c>
      <c r="DK10" s="154">
        <f t="shared" si="16"/>
        <v>0.25</v>
      </c>
      <c r="DL10" s="160">
        <f t="shared" si="17"/>
        <v>0.4</v>
      </c>
      <c r="DM10" s="273">
        <f t="shared" si="18"/>
        <v>1</v>
      </c>
      <c r="DN10" s="187">
        <f t="shared" si="19"/>
        <v>0.14399999999999999</v>
      </c>
      <c r="DO10" s="273">
        <f t="shared" si="20"/>
        <v>4</v>
      </c>
      <c r="DP10" s="187">
        <f t="shared" si="21"/>
        <v>0.8</v>
      </c>
      <c r="DQ10" s="154">
        <f t="shared" si="22"/>
        <v>0.15</v>
      </c>
      <c r="DR10" s="154">
        <f t="shared" si="23"/>
        <v>0.25</v>
      </c>
      <c r="DS10" s="160">
        <f t="shared" si="24"/>
        <v>0.4</v>
      </c>
      <c r="DT10" s="273">
        <f t="shared" si="25"/>
        <v>1</v>
      </c>
      <c r="DU10" s="187">
        <f t="shared" si="26"/>
        <v>8.6399999999999991E-2</v>
      </c>
      <c r="DV10" s="273">
        <f t="shared" si="27"/>
        <v>4</v>
      </c>
      <c r="DW10" s="187">
        <f t="shared" si="28"/>
        <v>0.8</v>
      </c>
      <c r="DX10" s="154">
        <f t="shared" si="29"/>
        <v>0.15</v>
      </c>
      <c r="DY10" s="154">
        <f t="shared" si="30"/>
        <v>0.25</v>
      </c>
      <c r="DZ10" s="160">
        <f t="shared" si="31"/>
        <v>0.4</v>
      </c>
      <c r="EA10" s="273">
        <f t="shared" si="32"/>
        <v>1</v>
      </c>
      <c r="EB10" s="187">
        <f t="shared" si="33"/>
        <v>5.183999999999999E-2</v>
      </c>
      <c r="EC10" s="273">
        <f t="shared" si="34"/>
        <v>4</v>
      </c>
      <c r="ED10" s="187">
        <f t="shared" si="35"/>
        <v>0.8</v>
      </c>
      <c r="EE10" s="154">
        <f t="shared" si="36"/>
        <v>0</v>
      </c>
      <c r="EF10" s="154">
        <f t="shared" si="37"/>
        <v>0</v>
      </c>
      <c r="EG10" s="160">
        <f t="shared" si="38"/>
        <v>0</v>
      </c>
      <c r="EH10" s="273">
        <f t="shared" si="39"/>
        <v>1</v>
      </c>
      <c r="EI10" s="187">
        <f t="shared" si="40"/>
        <v>5.183999999999999E-2</v>
      </c>
      <c r="EJ10" s="273">
        <f t="shared" si="41"/>
        <v>4</v>
      </c>
      <c r="EK10" s="187">
        <f t="shared" si="42"/>
        <v>0.8</v>
      </c>
      <c r="EL10" s="154">
        <f t="shared" si="43"/>
        <v>0</v>
      </c>
      <c r="EM10" s="154">
        <f t="shared" si="44"/>
        <v>0</v>
      </c>
      <c r="EN10" s="160">
        <f t="shared" si="45"/>
        <v>0</v>
      </c>
      <c r="EO10" s="273">
        <f t="shared" si="46"/>
        <v>1</v>
      </c>
      <c r="EP10" s="187">
        <f t="shared" si="47"/>
        <v>5.183999999999999E-2</v>
      </c>
      <c r="EQ10" s="273">
        <f t="shared" si="48"/>
        <v>4</v>
      </c>
      <c r="ER10" s="187">
        <f t="shared" si="49"/>
        <v>0.8</v>
      </c>
      <c r="ES10" s="154">
        <f t="shared" si="50"/>
        <v>0</v>
      </c>
      <c r="ET10" s="154">
        <f t="shared" si="51"/>
        <v>0</v>
      </c>
      <c r="EU10" s="160">
        <f t="shared" si="52"/>
        <v>0</v>
      </c>
      <c r="EV10" s="273">
        <f t="shared" si="53"/>
        <v>1</v>
      </c>
      <c r="EW10" s="187">
        <f t="shared" si="54"/>
        <v>5.183999999999999E-2</v>
      </c>
      <c r="EX10" s="273">
        <f t="shared" si="55"/>
        <v>4</v>
      </c>
      <c r="EY10" s="187">
        <f t="shared" si="56"/>
        <v>0.8</v>
      </c>
      <c r="EZ10" s="154">
        <f t="shared" si="57"/>
        <v>0</v>
      </c>
      <c r="FA10" s="154">
        <f t="shared" si="58"/>
        <v>0</v>
      </c>
      <c r="FB10" s="160">
        <f t="shared" si="59"/>
        <v>0</v>
      </c>
      <c r="FC10" s="273">
        <f t="shared" si="60"/>
        <v>1</v>
      </c>
      <c r="FD10" s="187">
        <f t="shared" si="61"/>
        <v>5.183999999999999E-2</v>
      </c>
      <c r="FE10" s="273">
        <f t="shared" si="62"/>
        <v>4</v>
      </c>
      <c r="FF10" s="187">
        <f t="shared" si="63"/>
        <v>0.8</v>
      </c>
      <c r="FG10" s="154">
        <f t="shared" si="64"/>
        <v>0</v>
      </c>
      <c r="FH10" s="154">
        <f t="shared" si="65"/>
        <v>0</v>
      </c>
      <c r="FI10" s="160">
        <f t="shared" si="66"/>
        <v>0</v>
      </c>
      <c r="FJ10" s="273">
        <f t="shared" si="67"/>
        <v>1</v>
      </c>
      <c r="FK10" s="187">
        <f t="shared" si="68"/>
        <v>5.183999999999999E-2</v>
      </c>
      <c r="FL10" s="273">
        <f t="shared" si="69"/>
        <v>4</v>
      </c>
      <c r="FM10" s="187">
        <f t="shared" si="70"/>
        <v>0.8</v>
      </c>
      <c r="FN10" s="154">
        <f t="shared" si="71"/>
        <v>0</v>
      </c>
      <c r="FO10" s="154">
        <f t="shared" si="72"/>
        <v>0</v>
      </c>
      <c r="FP10" s="160">
        <f t="shared" si="73"/>
        <v>0</v>
      </c>
      <c r="FQ10" s="273">
        <f t="shared" si="74"/>
        <v>1</v>
      </c>
      <c r="FR10" s="187">
        <f t="shared" si="75"/>
        <v>5.183999999999999E-2</v>
      </c>
      <c r="FS10" s="273">
        <f t="shared" si="76"/>
        <v>4</v>
      </c>
      <c r="FT10" s="187">
        <f t="shared" si="77"/>
        <v>0.8</v>
      </c>
      <c r="FU10" s="154">
        <f t="shared" si="78"/>
        <v>0</v>
      </c>
      <c r="FV10" s="154">
        <f t="shared" si="79"/>
        <v>0</v>
      </c>
      <c r="FW10" s="160">
        <f t="shared" si="80"/>
        <v>0</v>
      </c>
      <c r="FX10" s="273">
        <f t="shared" si="81"/>
        <v>1</v>
      </c>
      <c r="FY10" s="187">
        <f t="shared" si="82"/>
        <v>5.183999999999999E-2</v>
      </c>
      <c r="FZ10" s="273">
        <f t="shared" si="83"/>
        <v>4</v>
      </c>
      <c r="GA10" s="187">
        <f t="shared" si="84"/>
        <v>0.8</v>
      </c>
      <c r="GB10" s="154">
        <f t="shared" si="85"/>
        <v>0</v>
      </c>
      <c r="GC10" s="154">
        <f t="shared" si="86"/>
        <v>0</v>
      </c>
      <c r="GD10" s="160">
        <f t="shared" si="87"/>
        <v>0</v>
      </c>
      <c r="GE10" s="273">
        <f t="shared" si="88"/>
        <v>1</v>
      </c>
      <c r="GF10" s="187">
        <f t="shared" si="89"/>
        <v>5.183999999999999E-2</v>
      </c>
      <c r="GG10" s="273">
        <f t="shared" si="90"/>
        <v>4</v>
      </c>
      <c r="GH10" s="187">
        <f t="shared" si="91"/>
        <v>0.8</v>
      </c>
      <c r="GI10" s="187">
        <f t="shared" ref="GI10:GI26" si="101">IF(GH10&lt;0.6,0.6,GH10)</f>
        <v>0.8</v>
      </c>
      <c r="GJ10" s="157"/>
    </row>
    <row r="11" spans="1:193 1680:1680" ht="165" customHeight="1" x14ac:dyDescent="0.2">
      <c r="A11" s="148">
        <v>3</v>
      </c>
      <c r="B11" s="283" t="s">
        <v>485</v>
      </c>
      <c r="C11" s="206" t="s">
        <v>1239</v>
      </c>
      <c r="D11" s="284" t="s">
        <v>205</v>
      </c>
      <c r="E11" s="285" t="s">
        <v>450</v>
      </c>
      <c r="F11" s="285" t="s">
        <v>223</v>
      </c>
      <c r="G11" s="286" t="s">
        <v>211</v>
      </c>
      <c r="H11" s="205" t="s">
        <v>169</v>
      </c>
      <c r="I11" s="284" t="s">
        <v>20</v>
      </c>
      <c r="J11" s="132" t="s">
        <v>54</v>
      </c>
      <c r="K11" s="132" t="s">
        <v>54</v>
      </c>
      <c r="L11" s="132" t="s">
        <v>53</v>
      </c>
      <c r="M11" s="132" t="s">
        <v>53</v>
      </c>
      <c r="N11" s="132" t="s">
        <v>54</v>
      </c>
      <c r="O11" s="132" t="s">
        <v>54</v>
      </c>
      <c r="P11" s="132" t="s">
        <v>53</v>
      </c>
      <c r="Q11" s="132" t="s">
        <v>53</v>
      </c>
      <c r="R11" s="132" t="s">
        <v>54</v>
      </c>
      <c r="S11" s="132" t="s">
        <v>54</v>
      </c>
      <c r="T11" s="132" t="s">
        <v>53</v>
      </c>
      <c r="U11" s="132" t="s">
        <v>54</v>
      </c>
      <c r="V11" s="132" t="s">
        <v>53</v>
      </c>
      <c r="W11" s="132" t="s">
        <v>53</v>
      </c>
      <c r="X11" s="132" t="s">
        <v>54</v>
      </c>
      <c r="Y11" s="132" t="s">
        <v>53</v>
      </c>
      <c r="Z11" s="132" t="s">
        <v>54</v>
      </c>
      <c r="AA11" s="132" t="s">
        <v>53</v>
      </c>
      <c r="AB11" s="132" t="s">
        <v>54</v>
      </c>
      <c r="AC11" s="155" t="str">
        <f t="shared" si="0"/>
        <v>2 - Baja</v>
      </c>
      <c r="AD11" s="149">
        <f t="shared" si="1"/>
        <v>0.4</v>
      </c>
      <c r="AE11" s="155" t="str">
        <f t="shared" si="2"/>
        <v>4 - Mayor</v>
      </c>
      <c r="AF11" s="149">
        <f t="shared" si="3"/>
        <v>0.8</v>
      </c>
      <c r="AG11" s="156" t="str">
        <f t="shared" si="4"/>
        <v>MODERADO</v>
      </c>
      <c r="AH11" s="149">
        <f t="shared" si="5"/>
        <v>0.32000000000000006</v>
      </c>
      <c r="AI11" s="206" t="s">
        <v>1223</v>
      </c>
      <c r="AJ11" s="287" t="s">
        <v>483</v>
      </c>
      <c r="AK11" s="205" t="s">
        <v>482</v>
      </c>
      <c r="AL11" s="164" t="s">
        <v>481</v>
      </c>
      <c r="AM11" s="134" t="s">
        <v>34</v>
      </c>
      <c r="AN11" s="164" t="s">
        <v>45</v>
      </c>
      <c r="AO11" s="164" t="s">
        <v>50</v>
      </c>
      <c r="AP11" s="134" t="s">
        <v>52</v>
      </c>
      <c r="AQ11" s="134" t="s">
        <v>35</v>
      </c>
      <c r="AR11" s="164" t="s">
        <v>45</v>
      </c>
      <c r="AS11" s="164" t="s">
        <v>50</v>
      </c>
      <c r="AT11" s="134" t="s">
        <v>52</v>
      </c>
      <c r="AU11" s="134" t="s">
        <v>34</v>
      </c>
      <c r="AV11" s="164" t="s">
        <v>45</v>
      </c>
      <c r="AW11" s="164" t="s">
        <v>50</v>
      </c>
      <c r="AX11" s="134" t="s">
        <v>52</v>
      </c>
      <c r="AY11" s="134" t="s">
        <v>34</v>
      </c>
      <c r="AZ11" s="164" t="s">
        <v>45</v>
      </c>
      <c r="BA11" s="164" t="s">
        <v>50</v>
      </c>
      <c r="BB11" s="134" t="s">
        <v>52</v>
      </c>
      <c r="BC11" s="134"/>
      <c r="BD11" s="164"/>
      <c r="BE11" s="164"/>
      <c r="BF11" s="134"/>
      <c r="BG11" s="134"/>
      <c r="BH11" s="164"/>
      <c r="BI11" s="164"/>
      <c r="BJ11" s="134"/>
      <c r="BK11" s="134"/>
      <c r="BL11" s="164"/>
      <c r="BM11" s="164"/>
      <c r="BN11" s="134"/>
      <c r="BO11" s="134"/>
      <c r="BP11" s="164"/>
      <c r="BQ11" s="164"/>
      <c r="BR11" s="134"/>
      <c r="BS11" s="134"/>
      <c r="BT11" s="164"/>
      <c r="BU11" s="164"/>
      <c r="BV11" s="134"/>
      <c r="BW11" s="134"/>
      <c r="BX11" s="164"/>
      <c r="BY11" s="164"/>
      <c r="BZ11" s="134"/>
      <c r="CA11" s="134"/>
      <c r="CB11" s="164"/>
      <c r="CC11" s="164"/>
      <c r="CD11" s="134"/>
      <c r="CE11" s="134"/>
      <c r="CF11" s="164"/>
      <c r="CG11" s="164"/>
      <c r="CH11" s="134"/>
      <c r="CI11" s="164"/>
      <c r="CJ11" s="164"/>
      <c r="CK11" s="134"/>
      <c r="CL11" s="159" t="str">
        <f t="shared" si="6"/>
        <v>1 - Muy Baja</v>
      </c>
      <c r="CM11" s="165">
        <f t="shared" si="7"/>
        <v>5.183999999999999E-2</v>
      </c>
      <c r="CN11" s="159" t="str">
        <f t="shared" si="8"/>
        <v>4 - Mayor</v>
      </c>
      <c r="CO11" s="165">
        <f t="shared" si="92"/>
        <v>0.8</v>
      </c>
      <c r="CP11" s="145" t="str">
        <f t="shared" si="9"/>
        <v>MODERADO</v>
      </c>
      <c r="CQ11" s="149">
        <f t="shared" si="93"/>
        <v>4.1471999999999995E-2</v>
      </c>
      <c r="CR11" s="206" t="s">
        <v>456</v>
      </c>
      <c r="CS11" s="145">
        <f t="shared" si="94"/>
        <v>3</v>
      </c>
      <c r="CT11" s="134"/>
      <c r="CU11" s="206" t="s">
        <v>1240</v>
      </c>
      <c r="CV11" s="65" t="s">
        <v>1235</v>
      </c>
      <c r="CW11" s="158"/>
      <c r="CX11" s="160">
        <f t="shared" si="10"/>
        <v>10</v>
      </c>
      <c r="CY11" s="161">
        <f t="shared" si="95"/>
        <v>4</v>
      </c>
      <c r="CZ11" s="160" t="str">
        <f t="shared" si="96"/>
        <v>Mayor</v>
      </c>
      <c r="DA11" s="153">
        <f t="shared" si="97"/>
        <v>0.8</v>
      </c>
      <c r="DB11" s="154">
        <f t="shared" si="98"/>
        <v>0.15</v>
      </c>
      <c r="DC11" s="154">
        <f t="shared" si="11"/>
        <v>0.25</v>
      </c>
      <c r="DD11" s="160">
        <f t="shared" si="99"/>
        <v>0.4</v>
      </c>
      <c r="DE11" s="273">
        <f t="shared" si="12"/>
        <v>2</v>
      </c>
      <c r="DF11" s="187">
        <f t="shared" si="13"/>
        <v>0.24</v>
      </c>
      <c r="DG11" s="273">
        <f t="shared" si="100"/>
        <v>4</v>
      </c>
      <c r="DH11" s="273"/>
      <c r="DI11" s="187">
        <f t="shared" si="14"/>
        <v>0.8</v>
      </c>
      <c r="DJ11" s="154">
        <f t="shared" si="15"/>
        <v>0.15</v>
      </c>
      <c r="DK11" s="154">
        <f t="shared" si="16"/>
        <v>0.25</v>
      </c>
      <c r="DL11" s="160">
        <f t="shared" si="17"/>
        <v>0.4</v>
      </c>
      <c r="DM11" s="273">
        <f t="shared" si="18"/>
        <v>1</v>
      </c>
      <c r="DN11" s="187">
        <f t="shared" si="19"/>
        <v>0.14399999999999999</v>
      </c>
      <c r="DO11" s="273">
        <f t="shared" si="20"/>
        <v>4</v>
      </c>
      <c r="DP11" s="187">
        <f t="shared" si="21"/>
        <v>0.8</v>
      </c>
      <c r="DQ11" s="154">
        <f t="shared" si="22"/>
        <v>0.15</v>
      </c>
      <c r="DR11" s="154">
        <f t="shared" si="23"/>
        <v>0.25</v>
      </c>
      <c r="DS11" s="160">
        <f t="shared" si="24"/>
        <v>0.4</v>
      </c>
      <c r="DT11" s="273">
        <f t="shared" si="25"/>
        <v>1</v>
      </c>
      <c r="DU11" s="187">
        <f t="shared" si="26"/>
        <v>8.6399999999999991E-2</v>
      </c>
      <c r="DV11" s="273">
        <f t="shared" si="27"/>
        <v>4</v>
      </c>
      <c r="DW11" s="187">
        <f t="shared" si="28"/>
        <v>0.8</v>
      </c>
      <c r="DX11" s="154">
        <f t="shared" si="29"/>
        <v>0.15</v>
      </c>
      <c r="DY11" s="154">
        <f t="shared" si="30"/>
        <v>0.25</v>
      </c>
      <c r="DZ11" s="160">
        <f t="shared" si="31"/>
        <v>0.4</v>
      </c>
      <c r="EA11" s="273">
        <f t="shared" si="32"/>
        <v>1</v>
      </c>
      <c r="EB11" s="187">
        <f t="shared" si="33"/>
        <v>5.183999999999999E-2</v>
      </c>
      <c r="EC11" s="273">
        <f t="shared" si="34"/>
        <v>4</v>
      </c>
      <c r="ED11" s="187">
        <f t="shared" si="35"/>
        <v>0.8</v>
      </c>
      <c r="EE11" s="154">
        <f t="shared" si="36"/>
        <v>0</v>
      </c>
      <c r="EF11" s="154">
        <f t="shared" si="37"/>
        <v>0</v>
      </c>
      <c r="EG11" s="160">
        <f t="shared" si="38"/>
        <v>0</v>
      </c>
      <c r="EH11" s="273">
        <f t="shared" si="39"/>
        <v>1</v>
      </c>
      <c r="EI11" s="187">
        <f t="shared" si="40"/>
        <v>5.183999999999999E-2</v>
      </c>
      <c r="EJ11" s="273">
        <f t="shared" si="41"/>
        <v>4</v>
      </c>
      <c r="EK11" s="187">
        <f t="shared" si="42"/>
        <v>0.8</v>
      </c>
      <c r="EL11" s="154">
        <f t="shared" si="43"/>
        <v>0</v>
      </c>
      <c r="EM11" s="154">
        <f t="shared" si="44"/>
        <v>0</v>
      </c>
      <c r="EN11" s="160">
        <f t="shared" si="45"/>
        <v>0</v>
      </c>
      <c r="EO11" s="273">
        <f t="shared" si="46"/>
        <v>1</v>
      </c>
      <c r="EP11" s="187">
        <f t="shared" si="47"/>
        <v>5.183999999999999E-2</v>
      </c>
      <c r="EQ11" s="273">
        <f t="shared" si="48"/>
        <v>4</v>
      </c>
      <c r="ER11" s="187">
        <f t="shared" si="49"/>
        <v>0.8</v>
      </c>
      <c r="ES11" s="154">
        <f t="shared" si="50"/>
        <v>0</v>
      </c>
      <c r="ET11" s="154">
        <f t="shared" si="51"/>
        <v>0</v>
      </c>
      <c r="EU11" s="160">
        <f t="shared" si="52"/>
        <v>0</v>
      </c>
      <c r="EV11" s="273">
        <f t="shared" si="53"/>
        <v>1</v>
      </c>
      <c r="EW11" s="187">
        <f t="shared" si="54"/>
        <v>5.183999999999999E-2</v>
      </c>
      <c r="EX11" s="273">
        <f t="shared" si="55"/>
        <v>4</v>
      </c>
      <c r="EY11" s="187">
        <f t="shared" si="56"/>
        <v>0.8</v>
      </c>
      <c r="EZ11" s="154">
        <f t="shared" si="57"/>
        <v>0</v>
      </c>
      <c r="FA11" s="154">
        <f t="shared" si="58"/>
        <v>0</v>
      </c>
      <c r="FB11" s="160">
        <f t="shared" si="59"/>
        <v>0</v>
      </c>
      <c r="FC11" s="273">
        <f t="shared" si="60"/>
        <v>1</v>
      </c>
      <c r="FD11" s="187">
        <f t="shared" si="61"/>
        <v>5.183999999999999E-2</v>
      </c>
      <c r="FE11" s="273">
        <f t="shared" si="62"/>
        <v>4</v>
      </c>
      <c r="FF11" s="187">
        <f t="shared" si="63"/>
        <v>0.8</v>
      </c>
      <c r="FG11" s="154">
        <f t="shared" si="64"/>
        <v>0</v>
      </c>
      <c r="FH11" s="154">
        <f t="shared" si="65"/>
        <v>0</v>
      </c>
      <c r="FI11" s="160">
        <f t="shared" si="66"/>
        <v>0</v>
      </c>
      <c r="FJ11" s="273">
        <f t="shared" si="67"/>
        <v>1</v>
      </c>
      <c r="FK11" s="187">
        <f t="shared" si="68"/>
        <v>5.183999999999999E-2</v>
      </c>
      <c r="FL11" s="273">
        <f t="shared" si="69"/>
        <v>4</v>
      </c>
      <c r="FM11" s="187">
        <f t="shared" si="70"/>
        <v>0.8</v>
      </c>
      <c r="FN11" s="154">
        <f t="shared" si="71"/>
        <v>0</v>
      </c>
      <c r="FO11" s="154">
        <f t="shared" si="72"/>
        <v>0</v>
      </c>
      <c r="FP11" s="160">
        <f t="shared" si="73"/>
        <v>0</v>
      </c>
      <c r="FQ11" s="273">
        <f t="shared" si="74"/>
        <v>1</v>
      </c>
      <c r="FR11" s="187">
        <f t="shared" si="75"/>
        <v>5.183999999999999E-2</v>
      </c>
      <c r="FS11" s="273">
        <f t="shared" si="76"/>
        <v>4</v>
      </c>
      <c r="FT11" s="187">
        <f t="shared" si="77"/>
        <v>0.8</v>
      </c>
      <c r="FU11" s="154">
        <f t="shared" si="78"/>
        <v>0</v>
      </c>
      <c r="FV11" s="154">
        <f t="shared" si="79"/>
        <v>0</v>
      </c>
      <c r="FW11" s="160">
        <f t="shared" si="80"/>
        <v>0</v>
      </c>
      <c r="FX11" s="273">
        <f t="shared" si="81"/>
        <v>1</v>
      </c>
      <c r="FY11" s="187">
        <f t="shared" si="82"/>
        <v>5.183999999999999E-2</v>
      </c>
      <c r="FZ11" s="273">
        <f t="shared" si="83"/>
        <v>4</v>
      </c>
      <c r="GA11" s="187">
        <f t="shared" si="84"/>
        <v>0.8</v>
      </c>
      <c r="GB11" s="154">
        <f t="shared" si="85"/>
        <v>0</v>
      </c>
      <c r="GC11" s="154">
        <f t="shared" si="86"/>
        <v>0</v>
      </c>
      <c r="GD11" s="160">
        <f t="shared" si="87"/>
        <v>0</v>
      </c>
      <c r="GE11" s="273">
        <f t="shared" si="88"/>
        <v>1</v>
      </c>
      <c r="GF11" s="187">
        <f t="shared" si="89"/>
        <v>5.183999999999999E-2</v>
      </c>
      <c r="GG11" s="273">
        <f t="shared" si="90"/>
        <v>4</v>
      </c>
      <c r="GH11" s="187">
        <f t="shared" si="91"/>
        <v>0.8</v>
      </c>
      <c r="GI11" s="187">
        <f t="shared" si="101"/>
        <v>0.8</v>
      </c>
      <c r="GJ11" s="157"/>
    </row>
    <row r="12" spans="1:193 1680:1680" ht="150.75" customHeight="1" x14ac:dyDescent="0.2">
      <c r="A12" s="148">
        <v>4</v>
      </c>
      <c r="B12" s="283" t="s">
        <v>485</v>
      </c>
      <c r="C12" s="206" t="s">
        <v>484</v>
      </c>
      <c r="D12" s="284" t="s">
        <v>206</v>
      </c>
      <c r="E12" s="285" t="s">
        <v>450</v>
      </c>
      <c r="F12" s="285" t="s">
        <v>220</v>
      </c>
      <c r="G12" s="286" t="s">
        <v>451</v>
      </c>
      <c r="H12" s="205" t="s">
        <v>169</v>
      </c>
      <c r="I12" s="284" t="s">
        <v>20</v>
      </c>
      <c r="J12" s="132" t="s">
        <v>54</v>
      </c>
      <c r="K12" s="132" t="s">
        <v>54</v>
      </c>
      <c r="L12" s="132" t="s">
        <v>53</v>
      </c>
      <c r="M12" s="132" t="s">
        <v>53</v>
      </c>
      <c r="N12" s="132" t="s">
        <v>54</v>
      </c>
      <c r="O12" s="132" t="s">
        <v>54</v>
      </c>
      <c r="P12" s="132" t="s">
        <v>53</v>
      </c>
      <c r="Q12" s="132" t="s">
        <v>53</v>
      </c>
      <c r="R12" s="132" t="s">
        <v>54</v>
      </c>
      <c r="S12" s="132" t="s">
        <v>54</v>
      </c>
      <c r="T12" s="132" t="s">
        <v>53</v>
      </c>
      <c r="U12" s="132" t="s">
        <v>54</v>
      </c>
      <c r="V12" s="132" t="s">
        <v>53</v>
      </c>
      <c r="W12" s="132" t="s">
        <v>53</v>
      </c>
      <c r="X12" s="132" t="s">
        <v>53</v>
      </c>
      <c r="Y12" s="132" t="s">
        <v>53</v>
      </c>
      <c r="Z12" s="132" t="s">
        <v>54</v>
      </c>
      <c r="AA12" s="132" t="s">
        <v>53</v>
      </c>
      <c r="AB12" s="132" t="s">
        <v>54</v>
      </c>
      <c r="AC12" s="155" t="str">
        <f t="shared" si="0"/>
        <v>2 - Baja</v>
      </c>
      <c r="AD12" s="149">
        <f t="shared" si="1"/>
        <v>0.4</v>
      </c>
      <c r="AE12" s="155" t="str">
        <f t="shared" si="2"/>
        <v>4 - Mayor</v>
      </c>
      <c r="AF12" s="149">
        <f t="shared" si="3"/>
        <v>0.8</v>
      </c>
      <c r="AG12" s="156" t="str">
        <f t="shared" si="4"/>
        <v>MODERADO</v>
      </c>
      <c r="AH12" s="149">
        <f t="shared" si="5"/>
        <v>0.32000000000000006</v>
      </c>
      <c r="AI12" s="206" t="s">
        <v>1223</v>
      </c>
      <c r="AJ12" s="287" t="s">
        <v>483</v>
      </c>
      <c r="AK12" s="205" t="s">
        <v>482</v>
      </c>
      <c r="AL12" s="164" t="s">
        <v>481</v>
      </c>
      <c r="AM12" s="134" t="s">
        <v>34</v>
      </c>
      <c r="AN12" s="164" t="s">
        <v>45</v>
      </c>
      <c r="AO12" s="164" t="s">
        <v>50</v>
      </c>
      <c r="AP12" s="134" t="s">
        <v>52</v>
      </c>
      <c r="AQ12" s="134" t="s">
        <v>35</v>
      </c>
      <c r="AR12" s="164" t="s">
        <v>45</v>
      </c>
      <c r="AS12" s="164" t="s">
        <v>50</v>
      </c>
      <c r="AT12" s="134" t="s">
        <v>52</v>
      </c>
      <c r="AU12" s="134" t="s">
        <v>34</v>
      </c>
      <c r="AV12" s="164" t="s">
        <v>45</v>
      </c>
      <c r="AW12" s="164" t="s">
        <v>50</v>
      </c>
      <c r="AX12" s="134" t="s">
        <v>52</v>
      </c>
      <c r="AY12" s="134" t="s">
        <v>34</v>
      </c>
      <c r="AZ12" s="164" t="s">
        <v>45</v>
      </c>
      <c r="BA12" s="164" t="s">
        <v>50</v>
      </c>
      <c r="BB12" s="134" t="s">
        <v>52</v>
      </c>
      <c r="BC12" s="134"/>
      <c r="BD12" s="164"/>
      <c r="BE12" s="164"/>
      <c r="BF12" s="134"/>
      <c r="BG12" s="134"/>
      <c r="BH12" s="164"/>
      <c r="BI12" s="164"/>
      <c r="BJ12" s="134"/>
      <c r="BK12" s="134"/>
      <c r="BL12" s="164"/>
      <c r="BM12" s="164"/>
      <c r="BN12" s="134"/>
      <c r="BO12" s="134"/>
      <c r="BP12" s="164"/>
      <c r="BQ12" s="164"/>
      <c r="BR12" s="134"/>
      <c r="BS12" s="134"/>
      <c r="BT12" s="164"/>
      <c r="BU12" s="164"/>
      <c r="BV12" s="134"/>
      <c r="BW12" s="134"/>
      <c r="BX12" s="164"/>
      <c r="BY12" s="164"/>
      <c r="BZ12" s="134"/>
      <c r="CA12" s="134"/>
      <c r="CB12" s="164"/>
      <c r="CC12" s="164"/>
      <c r="CD12" s="134"/>
      <c r="CE12" s="134"/>
      <c r="CF12" s="164"/>
      <c r="CG12" s="164"/>
      <c r="CH12" s="134"/>
      <c r="CI12" s="164"/>
      <c r="CJ12" s="164"/>
      <c r="CK12" s="134"/>
      <c r="CL12" s="159" t="str">
        <f t="shared" si="6"/>
        <v>1 - Muy Baja</v>
      </c>
      <c r="CM12" s="165">
        <f t="shared" si="7"/>
        <v>5.183999999999999E-2</v>
      </c>
      <c r="CN12" s="159" t="str">
        <f t="shared" si="8"/>
        <v>4 - Mayor</v>
      </c>
      <c r="CO12" s="165">
        <f t="shared" si="92"/>
        <v>0.8</v>
      </c>
      <c r="CP12" s="145" t="str">
        <f t="shared" si="9"/>
        <v>MODERADO</v>
      </c>
      <c r="CQ12" s="149">
        <f t="shared" si="93"/>
        <v>4.1471999999999995E-2</v>
      </c>
      <c r="CR12" s="206" t="s">
        <v>233</v>
      </c>
      <c r="CS12" s="145">
        <f t="shared" si="94"/>
        <v>3</v>
      </c>
      <c r="CT12" s="134"/>
      <c r="CU12" s="206" t="s">
        <v>1237</v>
      </c>
      <c r="CV12" s="65" t="s">
        <v>1235</v>
      </c>
      <c r="CW12" s="158"/>
      <c r="CX12" s="160">
        <f t="shared" si="10"/>
        <v>9</v>
      </c>
      <c r="CY12" s="161">
        <f t="shared" si="95"/>
        <v>4</v>
      </c>
      <c r="CZ12" s="160" t="str">
        <f t="shared" si="96"/>
        <v>Mayor</v>
      </c>
      <c r="DA12" s="153">
        <f t="shared" si="97"/>
        <v>0.8</v>
      </c>
      <c r="DB12" s="154">
        <f t="shared" si="98"/>
        <v>0.15</v>
      </c>
      <c r="DC12" s="154">
        <f t="shared" si="11"/>
        <v>0.25</v>
      </c>
      <c r="DD12" s="160">
        <f t="shared" si="99"/>
        <v>0.4</v>
      </c>
      <c r="DE12" s="273">
        <f t="shared" si="12"/>
        <v>2</v>
      </c>
      <c r="DF12" s="187">
        <f t="shared" si="13"/>
        <v>0.24</v>
      </c>
      <c r="DG12" s="273">
        <f t="shared" si="100"/>
        <v>4</v>
      </c>
      <c r="DH12" s="273"/>
      <c r="DI12" s="187">
        <f t="shared" si="14"/>
        <v>0.8</v>
      </c>
      <c r="DJ12" s="154">
        <f t="shared" si="15"/>
        <v>0.15</v>
      </c>
      <c r="DK12" s="154">
        <f t="shared" si="16"/>
        <v>0.25</v>
      </c>
      <c r="DL12" s="160">
        <f t="shared" si="17"/>
        <v>0.4</v>
      </c>
      <c r="DM12" s="273">
        <f t="shared" si="18"/>
        <v>1</v>
      </c>
      <c r="DN12" s="187">
        <f t="shared" si="19"/>
        <v>0.14399999999999999</v>
      </c>
      <c r="DO12" s="273">
        <f t="shared" si="20"/>
        <v>4</v>
      </c>
      <c r="DP12" s="187">
        <f t="shared" si="21"/>
        <v>0.8</v>
      </c>
      <c r="DQ12" s="154">
        <f t="shared" si="22"/>
        <v>0.15</v>
      </c>
      <c r="DR12" s="154">
        <f t="shared" si="23"/>
        <v>0.25</v>
      </c>
      <c r="DS12" s="160">
        <f t="shared" si="24"/>
        <v>0.4</v>
      </c>
      <c r="DT12" s="273">
        <f t="shared" si="25"/>
        <v>1</v>
      </c>
      <c r="DU12" s="187">
        <f t="shared" si="26"/>
        <v>8.6399999999999991E-2</v>
      </c>
      <c r="DV12" s="273">
        <f t="shared" si="27"/>
        <v>4</v>
      </c>
      <c r="DW12" s="187">
        <f t="shared" si="28"/>
        <v>0.8</v>
      </c>
      <c r="DX12" s="154">
        <f t="shared" si="29"/>
        <v>0.15</v>
      </c>
      <c r="DY12" s="154">
        <f t="shared" si="30"/>
        <v>0.25</v>
      </c>
      <c r="DZ12" s="160">
        <f t="shared" si="31"/>
        <v>0.4</v>
      </c>
      <c r="EA12" s="273">
        <f t="shared" si="32"/>
        <v>1</v>
      </c>
      <c r="EB12" s="187">
        <f t="shared" si="33"/>
        <v>5.183999999999999E-2</v>
      </c>
      <c r="EC12" s="273">
        <f t="shared" si="34"/>
        <v>4</v>
      </c>
      <c r="ED12" s="187">
        <f t="shared" si="35"/>
        <v>0.8</v>
      </c>
      <c r="EE12" s="154">
        <f t="shared" si="36"/>
        <v>0</v>
      </c>
      <c r="EF12" s="154">
        <f t="shared" si="37"/>
        <v>0</v>
      </c>
      <c r="EG12" s="160">
        <f t="shared" si="38"/>
        <v>0</v>
      </c>
      <c r="EH12" s="273">
        <f t="shared" si="39"/>
        <v>1</v>
      </c>
      <c r="EI12" s="187">
        <f t="shared" si="40"/>
        <v>5.183999999999999E-2</v>
      </c>
      <c r="EJ12" s="273">
        <f t="shared" si="41"/>
        <v>4</v>
      </c>
      <c r="EK12" s="187">
        <f t="shared" si="42"/>
        <v>0.8</v>
      </c>
      <c r="EL12" s="154">
        <f t="shared" si="43"/>
        <v>0</v>
      </c>
      <c r="EM12" s="154">
        <f t="shared" si="44"/>
        <v>0</v>
      </c>
      <c r="EN12" s="160">
        <f t="shared" si="45"/>
        <v>0</v>
      </c>
      <c r="EO12" s="273">
        <f t="shared" si="46"/>
        <v>1</v>
      </c>
      <c r="EP12" s="187">
        <f t="shared" si="47"/>
        <v>5.183999999999999E-2</v>
      </c>
      <c r="EQ12" s="273">
        <f t="shared" si="48"/>
        <v>4</v>
      </c>
      <c r="ER12" s="187">
        <f t="shared" si="49"/>
        <v>0.8</v>
      </c>
      <c r="ES12" s="154">
        <f t="shared" si="50"/>
        <v>0</v>
      </c>
      <c r="ET12" s="154">
        <f t="shared" si="51"/>
        <v>0</v>
      </c>
      <c r="EU12" s="160">
        <f t="shared" si="52"/>
        <v>0</v>
      </c>
      <c r="EV12" s="273">
        <f t="shared" si="53"/>
        <v>1</v>
      </c>
      <c r="EW12" s="187">
        <f t="shared" si="54"/>
        <v>5.183999999999999E-2</v>
      </c>
      <c r="EX12" s="273">
        <f t="shared" si="55"/>
        <v>4</v>
      </c>
      <c r="EY12" s="187">
        <f t="shared" si="56"/>
        <v>0.8</v>
      </c>
      <c r="EZ12" s="154">
        <f t="shared" si="57"/>
        <v>0</v>
      </c>
      <c r="FA12" s="154">
        <f t="shared" si="58"/>
        <v>0</v>
      </c>
      <c r="FB12" s="160">
        <f t="shared" si="59"/>
        <v>0</v>
      </c>
      <c r="FC12" s="273">
        <f t="shared" si="60"/>
        <v>1</v>
      </c>
      <c r="FD12" s="187">
        <f t="shared" si="61"/>
        <v>5.183999999999999E-2</v>
      </c>
      <c r="FE12" s="273">
        <f t="shared" si="62"/>
        <v>4</v>
      </c>
      <c r="FF12" s="187">
        <f t="shared" si="63"/>
        <v>0.8</v>
      </c>
      <c r="FG12" s="154">
        <f t="shared" si="64"/>
        <v>0</v>
      </c>
      <c r="FH12" s="154">
        <f t="shared" si="65"/>
        <v>0</v>
      </c>
      <c r="FI12" s="160">
        <f t="shared" si="66"/>
        <v>0</v>
      </c>
      <c r="FJ12" s="273">
        <f t="shared" si="67"/>
        <v>1</v>
      </c>
      <c r="FK12" s="187">
        <f t="shared" si="68"/>
        <v>5.183999999999999E-2</v>
      </c>
      <c r="FL12" s="273">
        <f t="shared" si="69"/>
        <v>4</v>
      </c>
      <c r="FM12" s="187">
        <f t="shared" si="70"/>
        <v>0.8</v>
      </c>
      <c r="FN12" s="154">
        <f t="shared" si="71"/>
        <v>0</v>
      </c>
      <c r="FO12" s="154">
        <f t="shared" si="72"/>
        <v>0</v>
      </c>
      <c r="FP12" s="160">
        <f t="shared" si="73"/>
        <v>0</v>
      </c>
      <c r="FQ12" s="273">
        <f t="shared" si="74"/>
        <v>1</v>
      </c>
      <c r="FR12" s="187">
        <f t="shared" si="75"/>
        <v>5.183999999999999E-2</v>
      </c>
      <c r="FS12" s="273">
        <f t="shared" si="76"/>
        <v>4</v>
      </c>
      <c r="FT12" s="187">
        <f t="shared" si="77"/>
        <v>0.8</v>
      </c>
      <c r="FU12" s="154">
        <f t="shared" si="78"/>
        <v>0</v>
      </c>
      <c r="FV12" s="154">
        <f t="shared" si="79"/>
        <v>0</v>
      </c>
      <c r="FW12" s="160">
        <f t="shared" si="80"/>
        <v>0</v>
      </c>
      <c r="FX12" s="273">
        <f t="shared" si="81"/>
        <v>1</v>
      </c>
      <c r="FY12" s="187">
        <f t="shared" si="82"/>
        <v>5.183999999999999E-2</v>
      </c>
      <c r="FZ12" s="273">
        <f t="shared" si="83"/>
        <v>4</v>
      </c>
      <c r="GA12" s="187">
        <f t="shared" si="84"/>
        <v>0.8</v>
      </c>
      <c r="GB12" s="154">
        <f t="shared" si="85"/>
        <v>0</v>
      </c>
      <c r="GC12" s="154">
        <f t="shared" si="86"/>
        <v>0</v>
      </c>
      <c r="GD12" s="160">
        <f t="shared" si="87"/>
        <v>0</v>
      </c>
      <c r="GE12" s="273">
        <f t="shared" si="88"/>
        <v>1</v>
      </c>
      <c r="GF12" s="187">
        <f t="shared" si="89"/>
        <v>5.183999999999999E-2</v>
      </c>
      <c r="GG12" s="273">
        <f t="shared" si="90"/>
        <v>4</v>
      </c>
      <c r="GH12" s="187">
        <f t="shared" si="91"/>
        <v>0.8</v>
      </c>
      <c r="GI12" s="187">
        <f t="shared" si="101"/>
        <v>0.8</v>
      </c>
      <c r="GJ12" s="157"/>
    </row>
    <row r="13" spans="1:193 1680:1680" ht="105" customHeight="1" x14ac:dyDescent="0.2">
      <c r="A13" s="148">
        <v>5</v>
      </c>
      <c r="B13" s="283" t="s">
        <v>474</v>
      </c>
      <c r="C13" s="283" t="s">
        <v>480</v>
      </c>
      <c r="D13" s="284" t="s">
        <v>205</v>
      </c>
      <c r="E13" s="285" t="s">
        <v>450</v>
      </c>
      <c r="F13" s="285" t="s">
        <v>223</v>
      </c>
      <c r="G13" s="288" t="s">
        <v>218</v>
      </c>
      <c r="H13" s="205" t="s">
        <v>169</v>
      </c>
      <c r="I13" s="284" t="s">
        <v>20</v>
      </c>
      <c r="J13" s="132" t="s">
        <v>54</v>
      </c>
      <c r="K13" s="132" t="s">
        <v>53</v>
      </c>
      <c r="L13" s="132" t="s">
        <v>53</v>
      </c>
      <c r="M13" s="132" t="s">
        <v>53</v>
      </c>
      <c r="N13" s="132" t="s">
        <v>54</v>
      </c>
      <c r="O13" s="132" t="s">
        <v>53</v>
      </c>
      <c r="P13" s="132" t="s">
        <v>53</v>
      </c>
      <c r="Q13" s="132" t="s">
        <v>53</v>
      </c>
      <c r="R13" s="132" t="s">
        <v>54</v>
      </c>
      <c r="S13" s="132" t="s">
        <v>54</v>
      </c>
      <c r="T13" s="132" t="s">
        <v>53</v>
      </c>
      <c r="U13" s="132" t="s">
        <v>54</v>
      </c>
      <c r="V13" s="132" t="s">
        <v>53</v>
      </c>
      <c r="W13" s="132" t="s">
        <v>53</v>
      </c>
      <c r="X13" s="132" t="s">
        <v>54</v>
      </c>
      <c r="Y13" s="132" t="s">
        <v>53</v>
      </c>
      <c r="Z13" s="132" t="s">
        <v>54</v>
      </c>
      <c r="AA13" s="132" t="s">
        <v>53</v>
      </c>
      <c r="AB13" s="132" t="s">
        <v>53</v>
      </c>
      <c r="AC13" s="155" t="str">
        <f t="shared" si="0"/>
        <v>2 - Baja</v>
      </c>
      <c r="AD13" s="149">
        <f t="shared" si="1"/>
        <v>0.4</v>
      </c>
      <c r="AE13" s="155" t="str">
        <f t="shared" si="2"/>
        <v>4 - Mayor</v>
      </c>
      <c r="AF13" s="149">
        <f t="shared" si="3"/>
        <v>0.8</v>
      </c>
      <c r="AG13" s="156" t="str">
        <f t="shared" si="4"/>
        <v>MODERADO</v>
      </c>
      <c r="AH13" s="149">
        <f t="shared" si="5"/>
        <v>0.32000000000000006</v>
      </c>
      <c r="AI13" s="289" t="s">
        <v>478</v>
      </c>
      <c r="AJ13" s="188" t="s">
        <v>475</v>
      </c>
      <c r="AK13" s="188" t="s">
        <v>470</v>
      </c>
      <c r="AL13" s="188" t="s">
        <v>477</v>
      </c>
      <c r="AM13" s="134" t="s">
        <v>34</v>
      </c>
      <c r="AN13" s="164" t="s">
        <v>45</v>
      </c>
      <c r="AO13" s="164" t="s">
        <v>50</v>
      </c>
      <c r="AP13" s="134" t="s">
        <v>52</v>
      </c>
      <c r="AQ13" s="134" t="s">
        <v>34</v>
      </c>
      <c r="AR13" s="164" t="s">
        <v>45</v>
      </c>
      <c r="AS13" s="164" t="s">
        <v>50</v>
      </c>
      <c r="AT13" s="134" t="s">
        <v>52</v>
      </c>
      <c r="AU13" s="134"/>
      <c r="AV13" s="164"/>
      <c r="AW13" s="164"/>
      <c r="AX13" s="134"/>
      <c r="AY13" s="134"/>
      <c r="AZ13" s="164"/>
      <c r="BA13" s="164"/>
      <c r="BB13" s="134"/>
      <c r="BC13" s="134"/>
      <c r="BD13" s="164"/>
      <c r="BE13" s="164"/>
      <c r="BF13" s="134"/>
      <c r="BG13" s="134"/>
      <c r="BH13" s="164"/>
      <c r="BI13" s="164"/>
      <c r="BJ13" s="134"/>
      <c r="BK13" s="134"/>
      <c r="BL13" s="164"/>
      <c r="BM13" s="164"/>
      <c r="BN13" s="134"/>
      <c r="BO13" s="134"/>
      <c r="BP13" s="164"/>
      <c r="BQ13" s="164"/>
      <c r="BR13" s="134"/>
      <c r="BS13" s="134"/>
      <c r="BT13" s="164"/>
      <c r="BU13" s="164"/>
      <c r="BV13" s="134"/>
      <c r="BW13" s="134"/>
      <c r="BX13" s="164"/>
      <c r="BY13" s="164"/>
      <c r="BZ13" s="134"/>
      <c r="CA13" s="134"/>
      <c r="CB13" s="164"/>
      <c r="CC13" s="164"/>
      <c r="CD13" s="134"/>
      <c r="CE13" s="134"/>
      <c r="CF13" s="164"/>
      <c r="CG13" s="164"/>
      <c r="CH13" s="134"/>
      <c r="CI13" s="164"/>
      <c r="CJ13" s="164"/>
      <c r="CK13" s="134"/>
      <c r="CL13" s="159" t="str">
        <f t="shared" si="6"/>
        <v>1 - Muy Baja</v>
      </c>
      <c r="CM13" s="165">
        <f t="shared" si="7"/>
        <v>0.14399999999999999</v>
      </c>
      <c r="CN13" s="159" t="str">
        <f t="shared" si="8"/>
        <v>4 - Mayor</v>
      </c>
      <c r="CO13" s="165">
        <f t="shared" si="92"/>
        <v>0.8</v>
      </c>
      <c r="CP13" s="145" t="str">
        <f t="shared" si="9"/>
        <v>MODERADO</v>
      </c>
      <c r="CQ13" s="149">
        <f t="shared" si="93"/>
        <v>0.1152</v>
      </c>
      <c r="CR13" s="206" t="s">
        <v>456</v>
      </c>
      <c r="CS13" s="145">
        <f t="shared" si="94"/>
        <v>3</v>
      </c>
      <c r="CT13" s="134"/>
      <c r="CU13" s="288" t="s">
        <v>1241</v>
      </c>
      <c r="CV13" s="65" t="s">
        <v>1235</v>
      </c>
      <c r="CW13" s="158"/>
      <c r="CX13" s="160">
        <f t="shared" si="10"/>
        <v>7</v>
      </c>
      <c r="CY13" s="161">
        <f t="shared" si="95"/>
        <v>4</v>
      </c>
      <c r="CZ13" s="160" t="str">
        <f t="shared" si="96"/>
        <v>Mayor</v>
      </c>
      <c r="DA13" s="153">
        <f t="shared" si="97"/>
        <v>0.8</v>
      </c>
      <c r="DB13" s="154">
        <f t="shared" si="98"/>
        <v>0.15</v>
      </c>
      <c r="DC13" s="154">
        <f t="shared" si="11"/>
        <v>0.25</v>
      </c>
      <c r="DD13" s="160">
        <f t="shared" si="99"/>
        <v>0.4</v>
      </c>
      <c r="DE13" s="273">
        <f t="shared" si="12"/>
        <v>2</v>
      </c>
      <c r="DF13" s="187">
        <f t="shared" si="13"/>
        <v>0.24</v>
      </c>
      <c r="DG13" s="273">
        <f t="shared" si="100"/>
        <v>4</v>
      </c>
      <c r="DH13" s="273"/>
      <c r="DI13" s="187">
        <f t="shared" si="14"/>
        <v>0.8</v>
      </c>
      <c r="DJ13" s="154">
        <f t="shared" si="15"/>
        <v>0.15</v>
      </c>
      <c r="DK13" s="154">
        <f t="shared" si="16"/>
        <v>0.25</v>
      </c>
      <c r="DL13" s="160">
        <f t="shared" si="17"/>
        <v>0.4</v>
      </c>
      <c r="DM13" s="273">
        <f t="shared" si="18"/>
        <v>1</v>
      </c>
      <c r="DN13" s="187">
        <f t="shared" si="19"/>
        <v>0.14399999999999999</v>
      </c>
      <c r="DO13" s="273">
        <f t="shared" si="20"/>
        <v>4</v>
      </c>
      <c r="DP13" s="187">
        <f t="shared" si="21"/>
        <v>0.8</v>
      </c>
      <c r="DQ13" s="154">
        <f t="shared" si="22"/>
        <v>0</v>
      </c>
      <c r="DR13" s="154">
        <f t="shared" si="23"/>
        <v>0</v>
      </c>
      <c r="DS13" s="160">
        <f t="shared" si="24"/>
        <v>0</v>
      </c>
      <c r="DT13" s="273">
        <f t="shared" si="25"/>
        <v>1</v>
      </c>
      <c r="DU13" s="187">
        <f t="shared" si="26"/>
        <v>0.14399999999999999</v>
      </c>
      <c r="DV13" s="273">
        <f t="shared" si="27"/>
        <v>4</v>
      </c>
      <c r="DW13" s="187">
        <f t="shared" si="28"/>
        <v>0.8</v>
      </c>
      <c r="DX13" s="154">
        <f t="shared" si="29"/>
        <v>0</v>
      </c>
      <c r="DY13" s="154">
        <f t="shared" si="30"/>
        <v>0</v>
      </c>
      <c r="DZ13" s="160">
        <f t="shared" si="31"/>
        <v>0</v>
      </c>
      <c r="EA13" s="273">
        <f t="shared" si="32"/>
        <v>1</v>
      </c>
      <c r="EB13" s="187">
        <f t="shared" si="33"/>
        <v>0.14399999999999999</v>
      </c>
      <c r="EC13" s="273">
        <f t="shared" si="34"/>
        <v>4</v>
      </c>
      <c r="ED13" s="187">
        <f t="shared" si="35"/>
        <v>0.8</v>
      </c>
      <c r="EE13" s="154">
        <f t="shared" si="36"/>
        <v>0</v>
      </c>
      <c r="EF13" s="154">
        <f t="shared" si="37"/>
        <v>0</v>
      </c>
      <c r="EG13" s="160">
        <f t="shared" si="38"/>
        <v>0</v>
      </c>
      <c r="EH13" s="273">
        <f t="shared" si="39"/>
        <v>1</v>
      </c>
      <c r="EI13" s="187">
        <f t="shared" si="40"/>
        <v>0.14399999999999999</v>
      </c>
      <c r="EJ13" s="273">
        <f t="shared" si="41"/>
        <v>4</v>
      </c>
      <c r="EK13" s="187">
        <f t="shared" si="42"/>
        <v>0.8</v>
      </c>
      <c r="EL13" s="154">
        <f t="shared" si="43"/>
        <v>0</v>
      </c>
      <c r="EM13" s="154">
        <f t="shared" si="44"/>
        <v>0</v>
      </c>
      <c r="EN13" s="160">
        <f t="shared" si="45"/>
        <v>0</v>
      </c>
      <c r="EO13" s="273">
        <f t="shared" si="46"/>
        <v>1</v>
      </c>
      <c r="EP13" s="187">
        <f t="shared" si="47"/>
        <v>0.14399999999999999</v>
      </c>
      <c r="EQ13" s="273">
        <f t="shared" si="48"/>
        <v>4</v>
      </c>
      <c r="ER13" s="187">
        <f t="shared" si="49"/>
        <v>0.8</v>
      </c>
      <c r="ES13" s="154">
        <f t="shared" si="50"/>
        <v>0</v>
      </c>
      <c r="ET13" s="154">
        <f t="shared" si="51"/>
        <v>0</v>
      </c>
      <c r="EU13" s="160">
        <f t="shared" si="52"/>
        <v>0</v>
      </c>
      <c r="EV13" s="273">
        <f t="shared" si="53"/>
        <v>1</v>
      </c>
      <c r="EW13" s="187">
        <f t="shared" si="54"/>
        <v>0.14399999999999999</v>
      </c>
      <c r="EX13" s="273">
        <f t="shared" si="55"/>
        <v>4</v>
      </c>
      <c r="EY13" s="187">
        <f t="shared" si="56"/>
        <v>0.8</v>
      </c>
      <c r="EZ13" s="154">
        <f t="shared" si="57"/>
        <v>0</v>
      </c>
      <c r="FA13" s="154">
        <f t="shared" si="58"/>
        <v>0</v>
      </c>
      <c r="FB13" s="160">
        <f t="shared" si="59"/>
        <v>0</v>
      </c>
      <c r="FC13" s="273">
        <f t="shared" si="60"/>
        <v>1</v>
      </c>
      <c r="FD13" s="187">
        <f t="shared" si="61"/>
        <v>0.14399999999999999</v>
      </c>
      <c r="FE13" s="273">
        <f t="shared" si="62"/>
        <v>4</v>
      </c>
      <c r="FF13" s="187">
        <f t="shared" si="63"/>
        <v>0.8</v>
      </c>
      <c r="FG13" s="154">
        <f t="shared" si="64"/>
        <v>0</v>
      </c>
      <c r="FH13" s="154">
        <f t="shared" si="65"/>
        <v>0</v>
      </c>
      <c r="FI13" s="160">
        <f t="shared" si="66"/>
        <v>0</v>
      </c>
      <c r="FJ13" s="273">
        <f t="shared" si="67"/>
        <v>1</v>
      </c>
      <c r="FK13" s="187">
        <f t="shared" si="68"/>
        <v>0.14399999999999999</v>
      </c>
      <c r="FL13" s="273">
        <f t="shared" si="69"/>
        <v>4</v>
      </c>
      <c r="FM13" s="187">
        <f t="shared" si="70"/>
        <v>0.8</v>
      </c>
      <c r="FN13" s="154">
        <f t="shared" si="71"/>
        <v>0</v>
      </c>
      <c r="FO13" s="154">
        <f t="shared" si="72"/>
        <v>0</v>
      </c>
      <c r="FP13" s="160">
        <f t="shared" si="73"/>
        <v>0</v>
      </c>
      <c r="FQ13" s="273">
        <f t="shared" si="74"/>
        <v>1</v>
      </c>
      <c r="FR13" s="187">
        <f t="shared" si="75"/>
        <v>0.14399999999999999</v>
      </c>
      <c r="FS13" s="273">
        <f t="shared" si="76"/>
        <v>4</v>
      </c>
      <c r="FT13" s="187">
        <f t="shared" si="77"/>
        <v>0.8</v>
      </c>
      <c r="FU13" s="154">
        <f t="shared" si="78"/>
        <v>0</v>
      </c>
      <c r="FV13" s="154">
        <f t="shared" si="79"/>
        <v>0</v>
      </c>
      <c r="FW13" s="160">
        <f t="shared" si="80"/>
        <v>0</v>
      </c>
      <c r="FX13" s="273">
        <f t="shared" si="81"/>
        <v>1</v>
      </c>
      <c r="FY13" s="187">
        <f t="shared" si="82"/>
        <v>0.14399999999999999</v>
      </c>
      <c r="FZ13" s="273">
        <f t="shared" si="83"/>
        <v>4</v>
      </c>
      <c r="GA13" s="187">
        <f t="shared" si="84"/>
        <v>0.8</v>
      </c>
      <c r="GB13" s="154">
        <f t="shared" si="85"/>
        <v>0</v>
      </c>
      <c r="GC13" s="154">
        <f t="shared" si="86"/>
        <v>0</v>
      </c>
      <c r="GD13" s="160">
        <f t="shared" si="87"/>
        <v>0</v>
      </c>
      <c r="GE13" s="273">
        <f t="shared" si="88"/>
        <v>1</v>
      </c>
      <c r="GF13" s="187">
        <f t="shared" si="89"/>
        <v>0.14399999999999999</v>
      </c>
      <c r="GG13" s="273">
        <f t="shared" si="90"/>
        <v>4</v>
      </c>
      <c r="GH13" s="187">
        <f t="shared" si="91"/>
        <v>0.8</v>
      </c>
      <c r="GI13" s="187">
        <f t="shared" si="101"/>
        <v>0.8</v>
      </c>
      <c r="GJ13" s="157"/>
    </row>
    <row r="14" spans="1:193 1680:1680" ht="116.25" customHeight="1" x14ac:dyDescent="0.2">
      <c r="A14" s="148">
        <v>6</v>
      </c>
      <c r="B14" s="283" t="s">
        <v>474</v>
      </c>
      <c r="C14" s="283" t="s">
        <v>479</v>
      </c>
      <c r="D14" s="284" t="s">
        <v>206</v>
      </c>
      <c r="E14" s="285" t="s">
        <v>450</v>
      </c>
      <c r="F14" s="285" t="s">
        <v>223</v>
      </c>
      <c r="G14" s="288" t="s">
        <v>218</v>
      </c>
      <c r="H14" s="205" t="s">
        <v>169</v>
      </c>
      <c r="I14" s="284" t="s">
        <v>20</v>
      </c>
      <c r="J14" s="132" t="s">
        <v>54</v>
      </c>
      <c r="K14" s="132" t="s">
        <v>53</v>
      </c>
      <c r="L14" s="132" t="s">
        <v>53</v>
      </c>
      <c r="M14" s="132" t="s">
        <v>53</v>
      </c>
      <c r="N14" s="132" t="s">
        <v>54</v>
      </c>
      <c r="O14" s="132" t="s">
        <v>53</v>
      </c>
      <c r="P14" s="132" t="s">
        <v>53</v>
      </c>
      <c r="Q14" s="132" t="s">
        <v>53</v>
      </c>
      <c r="R14" s="132" t="s">
        <v>54</v>
      </c>
      <c r="S14" s="132" t="s">
        <v>54</v>
      </c>
      <c r="T14" s="132" t="s">
        <v>53</v>
      </c>
      <c r="U14" s="132" t="s">
        <v>54</v>
      </c>
      <c r="V14" s="132" t="s">
        <v>53</v>
      </c>
      <c r="W14" s="132" t="s">
        <v>53</v>
      </c>
      <c r="X14" s="132" t="s">
        <v>54</v>
      </c>
      <c r="Y14" s="132" t="s">
        <v>53</v>
      </c>
      <c r="Z14" s="132" t="s">
        <v>54</v>
      </c>
      <c r="AA14" s="132" t="s">
        <v>53</v>
      </c>
      <c r="AB14" s="132" t="s">
        <v>53</v>
      </c>
      <c r="AC14" s="155" t="str">
        <f t="shared" si="0"/>
        <v>2 - Baja</v>
      </c>
      <c r="AD14" s="149">
        <f t="shared" si="1"/>
        <v>0.4</v>
      </c>
      <c r="AE14" s="155" t="str">
        <f t="shared" si="2"/>
        <v>4 - Mayor</v>
      </c>
      <c r="AF14" s="149">
        <f t="shared" si="3"/>
        <v>0.8</v>
      </c>
      <c r="AG14" s="156" t="str">
        <f t="shared" si="4"/>
        <v>MODERADO</v>
      </c>
      <c r="AH14" s="149">
        <f t="shared" si="5"/>
        <v>0.32000000000000006</v>
      </c>
      <c r="AI14" s="289" t="s">
        <v>478</v>
      </c>
      <c r="AJ14" s="188" t="s">
        <v>475</v>
      </c>
      <c r="AK14" s="188" t="s">
        <v>470</v>
      </c>
      <c r="AL14" s="188" t="s">
        <v>477</v>
      </c>
      <c r="AM14" s="134" t="s">
        <v>34</v>
      </c>
      <c r="AN14" s="164" t="s">
        <v>45</v>
      </c>
      <c r="AO14" s="164" t="s">
        <v>50</v>
      </c>
      <c r="AP14" s="134" t="s">
        <v>52</v>
      </c>
      <c r="AQ14" s="134" t="s">
        <v>34</v>
      </c>
      <c r="AR14" s="164" t="s">
        <v>45</v>
      </c>
      <c r="AS14" s="164" t="s">
        <v>50</v>
      </c>
      <c r="AT14" s="134" t="s">
        <v>52</v>
      </c>
      <c r="AU14" s="134"/>
      <c r="AV14" s="164"/>
      <c r="AW14" s="164"/>
      <c r="AX14" s="134"/>
      <c r="AY14" s="134"/>
      <c r="AZ14" s="164"/>
      <c r="BA14" s="164"/>
      <c r="BB14" s="134"/>
      <c r="BC14" s="134"/>
      <c r="BD14" s="164"/>
      <c r="BE14" s="164"/>
      <c r="BF14" s="134"/>
      <c r="BG14" s="134"/>
      <c r="BH14" s="164"/>
      <c r="BI14" s="164"/>
      <c r="BJ14" s="134"/>
      <c r="BK14" s="134"/>
      <c r="BL14" s="164"/>
      <c r="BM14" s="164"/>
      <c r="BN14" s="134"/>
      <c r="BO14" s="134"/>
      <c r="BP14" s="164"/>
      <c r="BQ14" s="164"/>
      <c r="BR14" s="134"/>
      <c r="BS14" s="134"/>
      <c r="BT14" s="164"/>
      <c r="BU14" s="164"/>
      <c r="BV14" s="134"/>
      <c r="BW14" s="134"/>
      <c r="BX14" s="164"/>
      <c r="BY14" s="164"/>
      <c r="BZ14" s="134"/>
      <c r="CA14" s="134"/>
      <c r="CB14" s="164"/>
      <c r="CC14" s="164"/>
      <c r="CD14" s="134"/>
      <c r="CE14" s="134"/>
      <c r="CF14" s="164"/>
      <c r="CG14" s="164"/>
      <c r="CH14" s="134"/>
      <c r="CI14" s="164"/>
      <c r="CJ14" s="164"/>
      <c r="CK14" s="134"/>
      <c r="CL14" s="159" t="str">
        <f t="shared" si="6"/>
        <v>1 - Muy Baja</v>
      </c>
      <c r="CM14" s="165">
        <f t="shared" si="7"/>
        <v>0.14399999999999999</v>
      </c>
      <c r="CN14" s="159" t="str">
        <f t="shared" si="8"/>
        <v>4 - Mayor</v>
      </c>
      <c r="CO14" s="165">
        <f t="shared" si="92"/>
        <v>0.8</v>
      </c>
      <c r="CP14" s="145" t="str">
        <f t="shared" si="9"/>
        <v>MODERADO</v>
      </c>
      <c r="CQ14" s="149">
        <f t="shared" si="93"/>
        <v>0.1152</v>
      </c>
      <c r="CR14" s="206" t="s">
        <v>233</v>
      </c>
      <c r="CS14" s="145">
        <f t="shared" si="94"/>
        <v>3</v>
      </c>
      <c r="CT14" s="134"/>
      <c r="CU14" s="288" t="s">
        <v>1242</v>
      </c>
      <c r="CV14" s="65" t="s">
        <v>1235</v>
      </c>
      <c r="CW14" s="158"/>
      <c r="CX14" s="160">
        <f t="shared" si="10"/>
        <v>7</v>
      </c>
      <c r="CY14" s="161">
        <f t="shared" si="95"/>
        <v>4</v>
      </c>
      <c r="CZ14" s="160" t="str">
        <f t="shared" si="96"/>
        <v>Mayor</v>
      </c>
      <c r="DA14" s="153">
        <f t="shared" si="97"/>
        <v>0.8</v>
      </c>
      <c r="DB14" s="154">
        <f t="shared" si="98"/>
        <v>0.15</v>
      </c>
      <c r="DC14" s="154">
        <f t="shared" si="11"/>
        <v>0.25</v>
      </c>
      <c r="DD14" s="160">
        <f t="shared" si="99"/>
        <v>0.4</v>
      </c>
      <c r="DE14" s="273">
        <f t="shared" si="12"/>
        <v>2</v>
      </c>
      <c r="DF14" s="187">
        <f t="shared" si="13"/>
        <v>0.24</v>
      </c>
      <c r="DG14" s="273">
        <f t="shared" si="100"/>
        <v>4</v>
      </c>
      <c r="DH14" s="273"/>
      <c r="DI14" s="187">
        <f t="shared" si="14"/>
        <v>0.8</v>
      </c>
      <c r="DJ14" s="154">
        <f t="shared" si="15"/>
        <v>0.15</v>
      </c>
      <c r="DK14" s="154">
        <f t="shared" si="16"/>
        <v>0.25</v>
      </c>
      <c r="DL14" s="160">
        <f t="shared" si="17"/>
        <v>0.4</v>
      </c>
      <c r="DM14" s="273">
        <f t="shared" si="18"/>
        <v>1</v>
      </c>
      <c r="DN14" s="187">
        <f t="shared" si="19"/>
        <v>0.14399999999999999</v>
      </c>
      <c r="DO14" s="273">
        <f t="shared" si="20"/>
        <v>4</v>
      </c>
      <c r="DP14" s="187">
        <f t="shared" si="21"/>
        <v>0.8</v>
      </c>
      <c r="DQ14" s="154">
        <f t="shared" si="22"/>
        <v>0</v>
      </c>
      <c r="DR14" s="154">
        <f t="shared" si="23"/>
        <v>0</v>
      </c>
      <c r="DS14" s="160">
        <f t="shared" si="24"/>
        <v>0</v>
      </c>
      <c r="DT14" s="273">
        <f t="shared" si="25"/>
        <v>1</v>
      </c>
      <c r="DU14" s="187">
        <f t="shared" si="26"/>
        <v>0.14399999999999999</v>
      </c>
      <c r="DV14" s="273">
        <f t="shared" si="27"/>
        <v>4</v>
      </c>
      <c r="DW14" s="187">
        <f t="shared" si="28"/>
        <v>0.8</v>
      </c>
      <c r="DX14" s="154">
        <f t="shared" si="29"/>
        <v>0</v>
      </c>
      <c r="DY14" s="154">
        <f t="shared" si="30"/>
        <v>0</v>
      </c>
      <c r="DZ14" s="160">
        <f t="shared" si="31"/>
        <v>0</v>
      </c>
      <c r="EA14" s="273">
        <f t="shared" si="32"/>
        <v>1</v>
      </c>
      <c r="EB14" s="187">
        <f t="shared" si="33"/>
        <v>0.14399999999999999</v>
      </c>
      <c r="EC14" s="273">
        <f t="shared" si="34"/>
        <v>4</v>
      </c>
      <c r="ED14" s="187">
        <f t="shared" si="35"/>
        <v>0.8</v>
      </c>
      <c r="EE14" s="154">
        <f t="shared" si="36"/>
        <v>0</v>
      </c>
      <c r="EF14" s="154">
        <f t="shared" si="37"/>
        <v>0</v>
      </c>
      <c r="EG14" s="160">
        <f t="shared" si="38"/>
        <v>0</v>
      </c>
      <c r="EH14" s="273">
        <f t="shared" si="39"/>
        <v>1</v>
      </c>
      <c r="EI14" s="187">
        <f t="shared" si="40"/>
        <v>0.14399999999999999</v>
      </c>
      <c r="EJ14" s="273">
        <f t="shared" si="41"/>
        <v>4</v>
      </c>
      <c r="EK14" s="187">
        <f t="shared" si="42"/>
        <v>0.8</v>
      </c>
      <c r="EL14" s="154">
        <f t="shared" si="43"/>
        <v>0</v>
      </c>
      <c r="EM14" s="154">
        <f t="shared" si="44"/>
        <v>0</v>
      </c>
      <c r="EN14" s="160">
        <f t="shared" si="45"/>
        <v>0</v>
      </c>
      <c r="EO14" s="273">
        <f t="shared" si="46"/>
        <v>1</v>
      </c>
      <c r="EP14" s="187">
        <f t="shared" si="47"/>
        <v>0.14399999999999999</v>
      </c>
      <c r="EQ14" s="273">
        <f t="shared" si="48"/>
        <v>4</v>
      </c>
      <c r="ER14" s="187">
        <f t="shared" si="49"/>
        <v>0.8</v>
      </c>
      <c r="ES14" s="154">
        <f t="shared" si="50"/>
        <v>0</v>
      </c>
      <c r="ET14" s="154">
        <f t="shared" si="51"/>
        <v>0</v>
      </c>
      <c r="EU14" s="160">
        <f t="shared" si="52"/>
        <v>0</v>
      </c>
      <c r="EV14" s="273">
        <f t="shared" si="53"/>
        <v>1</v>
      </c>
      <c r="EW14" s="187">
        <f t="shared" si="54"/>
        <v>0.14399999999999999</v>
      </c>
      <c r="EX14" s="273">
        <f t="shared" si="55"/>
        <v>4</v>
      </c>
      <c r="EY14" s="187">
        <f t="shared" si="56"/>
        <v>0.8</v>
      </c>
      <c r="EZ14" s="154">
        <f t="shared" si="57"/>
        <v>0</v>
      </c>
      <c r="FA14" s="154">
        <f t="shared" si="58"/>
        <v>0</v>
      </c>
      <c r="FB14" s="160">
        <f t="shared" si="59"/>
        <v>0</v>
      </c>
      <c r="FC14" s="273">
        <f t="shared" si="60"/>
        <v>1</v>
      </c>
      <c r="FD14" s="187">
        <f t="shared" si="61"/>
        <v>0.14399999999999999</v>
      </c>
      <c r="FE14" s="273">
        <f t="shared" si="62"/>
        <v>4</v>
      </c>
      <c r="FF14" s="187">
        <f t="shared" si="63"/>
        <v>0.8</v>
      </c>
      <c r="FG14" s="154">
        <f t="shared" si="64"/>
        <v>0</v>
      </c>
      <c r="FH14" s="154">
        <f t="shared" si="65"/>
        <v>0</v>
      </c>
      <c r="FI14" s="160">
        <f t="shared" si="66"/>
        <v>0</v>
      </c>
      <c r="FJ14" s="273">
        <f t="shared" si="67"/>
        <v>1</v>
      </c>
      <c r="FK14" s="187">
        <f t="shared" si="68"/>
        <v>0.14399999999999999</v>
      </c>
      <c r="FL14" s="273">
        <f t="shared" si="69"/>
        <v>4</v>
      </c>
      <c r="FM14" s="187">
        <f t="shared" si="70"/>
        <v>0.8</v>
      </c>
      <c r="FN14" s="154">
        <f t="shared" si="71"/>
        <v>0</v>
      </c>
      <c r="FO14" s="154">
        <f t="shared" si="72"/>
        <v>0</v>
      </c>
      <c r="FP14" s="160">
        <f t="shared" si="73"/>
        <v>0</v>
      </c>
      <c r="FQ14" s="273">
        <f t="shared" si="74"/>
        <v>1</v>
      </c>
      <c r="FR14" s="187">
        <f t="shared" si="75"/>
        <v>0.14399999999999999</v>
      </c>
      <c r="FS14" s="273">
        <f t="shared" si="76"/>
        <v>4</v>
      </c>
      <c r="FT14" s="187">
        <f t="shared" si="77"/>
        <v>0.8</v>
      </c>
      <c r="FU14" s="154">
        <f t="shared" si="78"/>
        <v>0</v>
      </c>
      <c r="FV14" s="154">
        <f t="shared" si="79"/>
        <v>0</v>
      </c>
      <c r="FW14" s="160">
        <f t="shared" si="80"/>
        <v>0</v>
      </c>
      <c r="FX14" s="273">
        <f t="shared" si="81"/>
        <v>1</v>
      </c>
      <c r="FY14" s="187">
        <f t="shared" si="82"/>
        <v>0.14399999999999999</v>
      </c>
      <c r="FZ14" s="273">
        <f t="shared" si="83"/>
        <v>4</v>
      </c>
      <c r="GA14" s="187">
        <f t="shared" si="84"/>
        <v>0.8</v>
      </c>
      <c r="GB14" s="154">
        <f t="shared" si="85"/>
        <v>0</v>
      </c>
      <c r="GC14" s="154">
        <f t="shared" si="86"/>
        <v>0</v>
      </c>
      <c r="GD14" s="160">
        <f t="shared" si="87"/>
        <v>0</v>
      </c>
      <c r="GE14" s="273">
        <f t="shared" si="88"/>
        <v>1</v>
      </c>
      <c r="GF14" s="187">
        <f t="shared" si="89"/>
        <v>0.14399999999999999</v>
      </c>
      <c r="GG14" s="273">
        <f t="shared" si="90"/>
        <v>4</v>
      </c>
      <c r="GH14" s="187">
        <f t="shared" si="91"/>
        <v>0.8</v>
      </c>
      <c r="GI14" s="187">
        <f t="shared" si="101"/>
        <v>0.8</v>
      </c>
      <c r="GJ14" s="157"/>
    </row>
    <row r="15" spans="1:193 1680:1680" ht="96" customHeight="1" x14ac:dyDescent="0.2">
      <c r="A15" s="148">
        <v>7</v>
      </c>
      <c r="B15" s="283" t="s">
        <v>474</v>
      </c>
      <c r="C15" s="283" t="s">
        <v>476</v>
      </c>
      <c r="D15" s="284" t="s">
        <v>205</v>
      </c>
      <c r="E15" s="285" t="s">
        <v>450</v>
      </c>
      <c r="F15" s="285" t="s">
        <v>222</v>
      </c>
      <c r="G15" s="286" t="s">
        <v>451</v>
      </c>
      <c r="H15" s="205" t="s">
        <v>169</v>
      </c>
      <c r="I15" s="284" t="s">
        <v>20</v>
      </c>
      <c r="J15" s="132" t="s">
        <v>54</v>
      </c>
      <c r="K15" s="132" t="s">
        <v>53</v>
      </c>
      <c r="L15" s="132" t="s">
        <v>53</v>
      </c>
      <c r="M15" s="132" t="s">
        <v>53</v>
      </c>
      <c r="N15" s="132" t="s">
        <v>54</v>
      </c>
      <c r="O15" s="132" t="s">
        <v>54</v>
      </c>
      <c r="P15" s="132" t="s">
        <v>53</v>
      </c>
      <c r="Q15" s="132" t="s">
        <v>53</v>
      </c>
      <c r="R15" s="132" t="s">
        <v>54</v>
      </c>
      <c r="S15" s="132" t="s">
        <v>54</v>
      </c>
      <c r="T15" s="132" t="s">
        <v>53</v>
      </c>
      <c r="U15" s="132" t="s">
        <v>54</v>
      </c>
      <c r="V15" s="132" t="s">
        <v>53</v>
      </c>
      <c r="W15" s="132" t="s">
        <v>54</v>
      </c>
      <c r="X15" s="132" t="s">
        <v>54</v>
      </c>
      <c r="Y15" s="132" t="s">
        <v>53</v>
      </c>
      <c r="Z15" s="132" t="s">
        <v>54</v>
      </c>
      <c r="AA15" s="132" t="s">
        <v>53</v>
      </c>
      <c r="AB15" s="132" t="s">
        <v>53</v>
      </c>
      <c r="AC15" s="155" t="str">
        <f t="shared" si="0"/>
        <v>2 - Baja</v>
      </c>
      <c r="AD15" s="149">
        <f t="shared" si="1"/>
        <v>0.4</v>
      </c>
      <c r="AE15" s="155" t="str">
        <f t="shared" si="2"/>
        <v>4 - Mayor</v>
      </c>
      <c r="AF15" s="149">
        <f t="shared" si="3"/>
        <v>0.8</v>
      </c>
      <c r="AG15" s="156" t="str">
        <f t="shared" si="4"/>
        <v>MODERADO</v>
      </c>
      <c r="AH15" s="149">
        <f t="shared" si="5"/>
        <v>0.32000000000000006</v>
      </c>
      <c r="AI15" s="289" t="s">
        <v>472</v>
      </c>
      <c r="AJ15" s="188" t="s">
        <v>1243</v>
      </c>
      <c r="AK15" s="188" t="s">
        <v>470</v>
      </c>
      <c r="AL15" s="188" t="s">
        <v>469</v>
      </c>
      <c r="AM15" s="134" t="s">
        <v>34</v>
      </c>
      <c r="AN15" s="164" t="s">
        <v>45</v>
      </c>
      <c r="AO15" s="164" t="s">
        <v>50</v>
      </c>
      <c r="AP15" s="134" t="s">
        <v>52</v>
      </c>
      <c r="AQ15" s="134" t="s">
        <v>35</v>
      </c>
      <c r="AR15" s="164" t="s">
        <v>45</v>
      </c>
      <c r="AS15" s="164" t="s">
        <v>50</v>
      </c>
      <c r="AT15" s="134" t="s">
        <v>52</v>
      </c>
      <c r="AU15" s="134"/>
      <c r="AV15" s="164"/>
      <c r="AW15" s="164"/>
      <c r="AX15" s="134"/>
      <c r="AY15" s="134"/>
      <c r="AZ15" s="164"/>
      <c r="BA15" s="164"/>
      <c r="BB15" s="134"/>
      <c r="BC15" s="134"/>
      <c r="BD15" s="164"/>
      <c r="BE15" s="164"/>
      <c r="BF15" s="134"/>
      <c r="BG15" s="134"/>
      <c r="BH15" s="164"/>
      <c r="BI15" s="164"/>
      <c r="BJ15" s="134"/>
      <c r="BK15" s="134"/>
      <c r="BL15" s="164"/>
      <c r="BM15" s="164"/>
      <c r="BN15" s="134"/>
      <c r="BO15" s="134"/>
      <c r="BP15" s="164"/>
      <c r="BQ15" s="164"/>
      <c r="BR15" s="134"/>
      <c r="BS15" s="134"/>
      <c r="BT15" s="164"/>
      <c r="BU15" s="164"/>
      <c r="BV15" s="134"/>
      <c r="BW15" s="134"/>
      <c r="BX15" s="164"/>
      <c r="BY15" s="164"/>
      <c r="BZ15" s="134"/>
      <c r="CA15" s="134"/>
      <c r="CB15" s="164"/>
      <c r="CC15" s="164"/>
      <c r="CD15" s="134"/>
      <c r="CE15" s="134"/>
      <c r="CF15" s="164"/>
      <c r="CG15" s="164"/>
      <c r="CH15" s="134"/>
      <c r="CI15" s="164"/>
      <c r="CJ15" s="164"/>
      <c r="CK15" s="134"/>
      <c r="CL15" s="159" t="str">
        <f t="shared" si="6"/>
        <v>1 - Muy Baja</v>
      </c>
      <c r="CM15" s="165">
        <f t="shared" si="7"/>
        <v>0.14399999999999999</v>
      </c>
      <c r="CN15" s="159" t="str">
        <f t="shared" si="8"/>
        <v>4 - Mayor</v>
      </c>
      <c r="CO15" s="165">
        <f t="shared" si="92"/>
        <v>0.8</v>
      </c>
      <c r="CP15" s="145" t="str">
        <f t="shared" si="9"/>
        <v>MODERADO</v>
      </c>
      <c r="CQ15" s="149">
        <f t="shared" si="93"/>
        <v>0.1152</v>
      </c>
      <c r="CR15" s="206" t="s">
        <v>456</v>
      </c>
      <c r="CS15" s="145">
        <f t="shared" si="94"/>
        <v>3</v>
      </c>
      <c r="CT15" s="134"/>
      <c r="CU15" s="288" t="s">
        <v>1244</v>
      </c>
      <c r="CV15" s="65" t="s">
        <v>1235</v>
      </c>
      <c r="CW15" s="158"/>
      <c r="CX15" s="160">
        <f t="shared" si="10"/>
        <v>9</v>
      </c>
      <c r="CY15" s="161">
        <f t="shared" si="95"/>
        <v>4</v>
      </c>
      <c r="CZ15" s="160" t="str">
        <f t="shared" si="96"/>
        <v>Mayor</v>
      </c>
      <c r="DA15" s="153">
        <f t="shared" si="97"/>
        <v>0.8</v>
      </c>
      <c r="DB15" s="154">
        <f t="shared" si="98"/>
        <v>0.15</v>
      </c>
      <c r="DC15" s="154">
        <f t="shared" si="11"/>
        <v>0.25</v>
      </c>
      <c r="DD15" s="160">
        <f t="shared" si="99"/>
        <v>0.4</v>
      </c>
      <c r="DE15" s="273">
        <f t="shared" si="12"/>
        <v>2</v>
      </c>
      <c r="DF15" s="187">
        <f t="shared" si="13"/>
        <v>0.24</v>
      </c>
      <c r="DG15" s="273">
        <f t="shared" si="100"/>
        <v>4</v>
      </c>
      <c r="DH15" s="273"/>
      <c r="DI15" s="187">
        <f t="shared" si="14"/>
        <v>0.8</v>
      </c>
      <c r="DJ15" s="154">
        <f t="shared" si="15"/>
        <v>0.15</v>
      </c>
      <c r="DK15" s="154">
        <f t="shared" si="16"/>
        <v>0.25</v>
      </c>
      <c r="DL15" s="160">
        <f t="shared" si="17"/>
        <v>0.4</v>
      </c>
      <c r="DM15" s="273">
        <f t="shared" si="18"/>
        <v>1</v>
      </c>
      <c r="DN15" s="187">
        <f t="shared" si="19"/>
        <v>0.14399999999999999</v>
      </c>
      <c r="DO15" s="273">
        <f t="shared" si="20"/>
        <v>4</v>
      </c>
      <c r="DP15" s="187">
        <f t="shared" si="21"/>
        <v>0.8</v>
      </c>
      <c r="DQ15" s="154">
        <f t="shared" si="22"/>
        <v>0</v>
      </c>
      <c r="DR15" s="154">
        <f t="shared" si="23"/>
        <v>0</v>
      </c>
      <c r="DS15" s="160">
        <f t="shared" si="24"/>
        <v>0</v>
      </c>
      <c r="DT15" s="273">
        <f t="shared" si="25"/>
        <v>1</v>
      </c>
      <c r="DU15" s="187">
        <f t="shared" si="26"/>
        <v>0.14399999999999999</v>
      </c>
      <c r="DV15" s="273">
        <f t="shared" si="27"/>
        <v>4</v>
      </c>
      <c r="DW15" s="187">
        <f t="shared" si="28"/>
        <v>0.8</v>
      </c>
      <c r="DX15" s="154">
        <f t="shared" si="29"/>
        <v>0</v>
      </c>
      <c r="DY15" s="154">
        <f t="shared" si="30"/>
        <v>0</v>
      </c>
      <c r="DZ15" s="160">
        <f t="shared" si="31"/>
        <v>0</v>
      </c>
      <c r="EA15" s="273">
        <f t="shared" si="32"/>
        <v>1</v>
      </c>
      <c r="EB15" s="187">
        <f t="shared" si="33"/>
        <v>0.14399999999999999</v>
      </c>
      <c r="EC15" s="273">
        <f t="shared" si="34"/>
        <v>4</v>
      </c>
      <c r="ED15" s="187">
        <f t="shared" si="35"/>
        <v>0.8</v>
      </c>
      <c r="EE15" s="154">
        <f t="shared" si="36"/>
        <v>0</v>
      </c>
      <c r="EF15" s="154">
        <f t="shared" si="37"/>
        <v>0</v>
      </c>
      <c r="EG15" s="160">
        <f t="shared" si="38"/>
        <v>0</v>
      </c>
      <c r="EH15" s="273">
        <f t="shared" si="39"/>
        <v>1</v>
      </c>
      <c r="EI15" s="187">
        <f t="shared" si="40"/>
        <v>0.14399999999999999</v>
      </c>
      <c r="EJ15" s="273">
        <f t="shared" si="41"/>
        <v>4</v>
      </c>
      <c r="EK15" s="187">
        <f t="shared" si="42"/>
        <v>0.8</v>
      </c>
      <c r="EL15" s="154">
        <f t="shared" si="43"/>
        <v>0</v>
      </c>
      <c r="EM15" s="154">
        <f t="shared" si="44"/>
        <v>0</v>
      </c>
      <c r="EN15" s="160">
        <f t="shared" si="45"/>
        <v>0</v>
      </c>
      <c r="EO15" s="273">
        <f t="shared" si="46"/>
        <v>1</v>
      </c>
      <c r="EP15" s="187">
        <f t="shared" si="47"/>
        <v>0.14399999999999999</v>
      </c>
      <c r="EQ15" s="273">
        <f t="shared" si="48"/>
        <v>4</v>
      </c>
      <c r="ER15" s="187">
        <f t="shared" si="49"/>
        <v>0.8</v>
      </c>
      <c r="ES15" s="154">
        <f t="shared" si="50"/>
        <v>0</v>
      </c>
      <c r="ET15" s="154">
        <f t="shared" si="51"/>
        <v>0</v>
      </c>
      <c r="EU15" s="160">
        <f t="shared" si="52"/>
        <v>0</v>
      </c>
      <c r="EV15" s="273">
        <f t="shared" si="53"/>
        <v>1</v>
      </c>
      <c r="EW15" s="187">
        <f t="shared" si="54"/>
        <v>0.14399999999999999</v>
      </c>
      <c r="EX15" s="273">
        <f t="shared" si="55"/>
        <v>4</v>
      </c>
      <c r="EY15" s="187">
        <f t="shared" si="56"/>
        <v>0.8</v>
      </c>
      <c r="EZ15" s="154">
        <f t="shared" si="57"/>
        <v>0</v>
      </c>
      <c r="FA15" s="154">
        <f t="shared" si="58"/>
        <v>0</v>
      </c>
      <c r="FB15" s="160">
        <f t="shared" si="59"/>
        <v>0</v>
      </c>
      <c r="FC15" s="273">
        <f t="shared" si="60"/>
        <v>1</v>
      </c>
      <c r="FD15" s="187">
        <f t="shared" si="61"/>
        <v>0.14399999999999999</v>
      </c>
      <c r="FE15" s="273">
        <f t="shared" si="62"/>
        <v>4</v>
      </c>
      <c r="FF15" s="187">
        <f t="shared" si="63"/>
        <v>0.8</v>
      </c>
      <c r="FG15" s="154">
        <f t="shared" si="64"/>
        <v>0</v>
      </c>
      <c r="FH15" s="154">
        <f t="shared" si="65"/>
        <v>0</v>
      </c>
      <c r="FI15" s="160">
        <f t="shared" si="66"/>
        <v>0</v>
      </c>
      <c r="FJ15" s="273">
        <f t="shared" si="67"/>
        <v>1</v>
      </c>
      <c r="FK15" s="187">
        <f t="shared" si="68"/>
        <v>0.14399999999999999</v>
      </c>
      <c r="FL15" s="273">
        <f t="shared" si="69"/>
        <v>4</v>
      </c>
      <c r="FM15" s="187">
        <f t="shared" si="70"/>
        <v>0.8</v>
      </c>
      <c r="FN15" s="154">
        <f t="shared" si="71"/>
        <v>0</v>
      </c>
      <c r="FO15" s="154">
        <f t="shared" si="72"/>
        <v>0</v>
      </c>
      <c r="FP15" s="160">
        <f t="shared" si="73"/>
        <v>0</v>
      </c>
      <c r="FQ15" s="273">
        <f t="shared" si="74"/>
        <v>1</v>
      </c>
      <c r="FR15" s="187">
        <f t="shared" si="75"/>
        <v>0.14399999999999999</v>
      </c>
      <c r="FS15" s="273">
        <f t="shared" si="76"/>
        <v>4</v>
      </c>
      <c r="FT15" s="187">
        <f t="shared" si="77"/>
        <v>0.8</v>
      </c>
      <c r="FU15" s="154">
        <f t="shared" si="78"/>
        <v>0</v>
      </c>
      <c r="FV15" s="154">
        <f t="shared" si="79"/>
        <v>0</v>
      </c>
      <c r="FW15" s="160">
        <f t="shared" si="80"/>
        <v>0</v>
      </c>
      <c r="FX15" s="273">
        <f t="shared" si="81"/>
        <v>1</v>
      </c>
      <c r="FY15" s="187">
        <f t="shared" si="82"/>
        <v>0.14399999999999999</v>
      </c>
      <c r="FZ15" s="273">
        <f t="shared" si="83"/>
        <v>4</v>
      </c>
      <c r="GA15" s="187">
        <f t="shared" si="84"/>
        <v>0.8</v>
      </c>
      <c r="GB15" s="154">
        <f t="shared" si="85"/>
        <v>0</v>
      </c>
      <c r="GC15" s="154">
        <f t="shared" si="86"/>
        <v>0</v>
      </c>
      <c r="GD15" s="160">
        <f t="shared" si="87"/>
        <v>0</v>
      </c>
      <c r="GE15" s="273">
        <f t="shared" si="88"/>
        <v>1</v>
      </c>
      <c r="GF15" s="187">
        <f t="shared" si="89"/>
        <v>0.14399999999999999</v>
      </c>
      <c r="GG15" s="273">
        <f t="shared" si="90"/>
        <v>4</v>
      </c>
      <c r="GH15" s="187">
        <f t="shared" si="91"/>
        <v>0.8</v>
      </c>
      <c r="GI15" s="187">
        <f t="shared" si="101"/>
        <v>0.8</v>
      </c>
      <c r="GJ15" s="157"/>
    </row>
    <row r="16" spans="1:193 1680:1680" ht="114" customHeight="1" x14ac:dyDescent="0.2">
      <c r="A16" s="148">
        <v>8</v>
      </c>
      <c r="B16" s="283" t="s">
        <v>474</v>
      </c>
      <c r="C16" s="283" t="s">
        <v>473</v>
      </c>
      <c r="D16" s="284" t="s">
        <v>206</v>
      </c>
      <c r="E16" s="285" t="s">
        <v>450</v>
      </c>
      <c r="F16" s="285" t="s">
        <v>222</v>
      </c>
      <c r="G16" s="288" t="s">
        <v>453</v>
      </c>
      <c r="H16" s="205" t="s">
        <v>169</v>
      </c>
      <c r="I16" s="284" t="s">
        <v>20</v>
      </c>
      <c r="J16" s="132" t="s">
        <v>54</v>
      </c>
      <c r="K16" s="132" t="s">
        <v>53</v>
      </c>
      <c r="L16" s="132" t="s">
        <v>53</v>
      </c>
      <c r="M16" s="132" t="s">
        <v>53</v>
      </c>
      <c r="N16" s="132" t="s">
        <v>54</v>
      </c>
      <c r="O16" s="132" t="s">
        <v>54</v>
      </c>
      <c r="P16" s="132" t="s">
        <v>53</v>
      </c>
      <c r="Q16" s="132" t="s">
        <v>53</v>
      </c>
      <c r="R16" s="132" t="s">
        <v>54</v>
      </c>
      <c r="S16" s="132" t="s">
        <v>54</v>
      </c>
      <c r="T16" s="132" t="s">
        <v>53</v>
      </c>
      <c r="U16" s="132" t="s">
        <v>54</v>
      </c>
      <c r="V16" s="132" t="s">
        <v>53</v>
      </c>
      <c r="W16" s="132" t="s">
        <v>54</v>
      </c>
      <c r="X16" s="132" t="s">
        <v>54</v>
      </c>
      <c r="Y16" s="132" t="s">
        <v>53</v>
      </c>
      <c r="Z16" s="132" t="s">
        <v>54</v>
      </c>
      <c r="AA16" s="132" t="s">
        <v>53</v>
      </c>
      <c r="AB16" s="132" t="s">
        <v>53</v>
      </c>
      <c r="AC16" s="155" t="str">
        <f t="shared" si="0"/>
        <v>2 - Baja</v>
      </c>
      <c r="AD16" s="149">
        <f t="shared" si="1"/>
        <v>0.4</v>
      </c>
      <c r="AE16" s="155" t="str">
        <f t="shared" si="2"/>
        <v>4 - Mayor</v>
      </c>
      <c r="AF16" s="149">
        <f t="shared" si="3"/>
        <v>0.8</v>
      </c>
      <c r="AG16" s="156" t="str">
        <f t="shared" si="4"/>
        <v>MODERADO</v>
      </c>
      <c r="AH16" s="149">
        <f t="shared" si="5"/>
        <v>0.32000000000000006</v>
      </c>
      <c r="AI16" s="289" t="s">
        <v>472</v>
      </c>
      <c r="AJ16" s="188" t="s">
        <v>471</v>
      </c>
      <c r="AK16" s="188" t="s">
        <v>470</v>
      </c>
      <c r="AL16" s="188" t="s">
        <v>469</v>
      </c>
      <c r="AM16" s="134" t="s">
        <v>34</v>
      </c>
      <c r="AN16" s="164" t="s">
        <v>45</v>
      </c>
      <c r="AO16" s="164" t="s">
        <v>50</v>
      </c>
      <c r="AP16" s="134" t="s">
        <v>52</v>
      </c>
      <c r="AQ16" s="134" t="s">
        <v>35</v>
      </c>
      <c r="AR16" s="164" t="s">
        <v>45</v>
      </c>
      <c r="AS16" s="164" t="s">
        <v>50</v>
      </c>
      <c r="AT16" s="134" t="s">
        <v>52</v>
      </c>
      <c r="AU16" s="134"/>
      <c r="AV16" s="164"/>
      <c r="AW16" s="164"/>
      <c r="AX16" s="134"/>
      <c r="AY16" s="134"/>
      <c r="AZ16" s="164"/>
      <c r="BA16" s="164"/>
      <c r="BB16" s="134"/>
      <c r="BC16" s="134"/>
      <c r="BD16" s="164"/>
      <c r="BE16" s="164"/>
      <c r="BF16" s="134"/>
      <c r="BG16" s="134"/>
      <c r="BH16" s="164"/>
      <c r="BI16" s="164"/>
      <c r="BJ16" s="134"/>
      <c r="BK16" s="134"/>
      <c r="BL16" s="164"/>
      <c r="BM16" s="164"/>
      <c r="BN16" s="134"/>
      <c r="BO16" s="134"/>
      <c r="BP16" s="164"/>
      <c r="BQ16" s="164"/>
      <c r="BR16" s="134"/>
      <c r="BS16" s="134"/>
      <c r="BT16" s="164"/>
      <c r="BU16" s="164"/>
      <c r="BV16" s="134"/>
      <c r="BW16" s="134"/>
      <c r="BX16" s="164"/>
      <c r="BY16" s="164"/>
      <c r="BZ16" s="134"/>
      <c r="CA16" s="134"/>
      <c r="CB16" s="164"/>
      <c r="CC16" s="164"/>
      <c r="CD16" s="134"/>
      <c r="CE16" s="134"/>
      <c r="CF16" s="164"/>
      <c r="CG16" s="164"/>
      <c r="CH16" s="134"/>
      <c r="CI16" s="164"/>
      <c r="CJ16" s="164"/>
      <c r="CK16" s="134"/>
      <c r="CL16" s="159" t="str">
        <f t="shared" si="6"/>
        <v>1 - Muy Baja</v>
      </c>
      <c r="CM16" s="165">
        <f t="shared" si="7"/>
        <v>0.14399999999999999</v>
      </c>
      <c r="CN16" s="159" t="str">
        <f t="shared" si="8"/>
        <v>4 - Mayor</v>
      </c>
      <c r="CO16" s="165">
        <f t="shared" si="92"/>
        <v>0.8</v>
      </c>
      <c r="CP16" s="145" t="str">
        <f t="shared" si="9"/>
        <v>MODERADO</v>
      </c>
      <c r="CQ16" s="149">
        <f t="shared" si="93"/>
        <v>0.1152</v>
      </c>
      <c r="CR16" s="206" t="s">
        <v>233</v>
      </c>
      <c r="CS16" s="145">
        <f t="shared" si="94"/>
        <v>3</v>
      </c>
      <c r="CT16" s="134"/>
      <c r="CU16" s="288" t="s">
        <v>1245</v>
      </c>
      <c r="CV16" s="65" t="s">
        <v>1235</v>
      </c>
      <c r="CW16" s="158"/>
      <c r="CX16" s="160">
        <f t="shared" si="10"/>
        <v>9</v>
      </c>
      <c r="CY16" s="161">
        <f t="shared" si="95"/>
        <v>4</v>
      </c>
      <c r="CZ16" s="160" t="str">
        <f t="shared" si="96"/>
        <v>Mayor</v>
      </c>
      <c r="DA16" s="153">
        <f t="shared" si="97"/>
        <v>0.8</v>
      </c>
      <c r="DB16" s="154">
        <f t="shared" si="98"/>
        <v>0.15</v>
      </c>
      <c r="DC16" s="154">
        <f t="shared" si="11"/>
        <v>0.25</v>
      </c>
      <c r="DD16" s="160">
        <f t="shared" si="99"/>
        <v>0.4</v>
      </c>
      <c r="DE16" s="273">
        <f t="shared" si="12"/>
        <v>2</v>
      </c>
      <c r="DF16" s="187">
        <f t="shared" si="13"/>
        <v>0.24</v>
      </c>
      <c r="DG16" s="273">
        <f t="shared" si="100"/>
        <v>4</v>
      </c>
      <c r="DH16" s="273"/>
      <c r="DI16" s="187">
        <f t="shared" si="14"/>
        <v>0.8</v>
      </c>
      <c r="DJ16" s="154">
        <f t="shared" si="15"/>
        <v>0.15</v>
      </c>
      <c r="DK16" s="154">
        <f t="shared" si="16"/>
        <v>0.25</v>
      </c>
      <c r="DL16" s="160">
        <f t="shared" si="17"/>
        <v>0.4</v>
      </c>
      <c r="DM16" s="273">
        <f t="shared" si="18"/>
        <v>1</v>
      </c>
      <c r="DN16" s="187">
        <f t="shared" si="19"/>
        <v>0.14399999999999999</v>
      </c>
      <c r="DO16" s="273">
        <f t="shared" si="20"/>
        <v>4</v>
      </c>
      <c r="DP16" s="187">
        <f t="shared" si="21"/>
        <v>0.8</v>
      </c>
      <c r="DQ16" s="154">
        <f t="shared" si="22"/>
        <v>0</v>
      </c>
      <c r="DR16" s="154">
        <f t="shared" si="23"/>
        <v>0</v>
      </c>
      <c r="DS16" s="160">
        <f t="shared" si="24"/>
        <v>0</v>
      </c>
      <c r="DT16" s="273">
        <f t="shared" si="25"/>
        <v>1</v>
      </c>
      <c r="DU16" s="187">
        <f t="shared" si="26"/>
        <v>0.14399999999999999</v>
      </c>
      <c r="DV16" s="273">
        <f t="shared" si="27"/>
        <v>4</v>
      </c>
      <c r="DW16" s="187">
        <f t="shared" si="28"/>
        <v>0.8</v>
      </c>
      <c r="DX16" s="154">
        <f t="shared" si="29"/>
        <v>0</v>
      </c>
      <c r="DY16" s="154">
        <f t="shared" si="30"/>
        <v>0</v>
      </c>
      <c r="DZ16" s="160">
        <f t="shared" si="31"/>
        <v>0</v>
      </c>
      <c r="EA16" s="273">
        <f t="shared" si="32"/>
        <v>1</v>
      </c>
      <c r="EB16" s="187">
        <f t="shared" si="33"/>
        <v>0.14399999999999999</v>
      </c>
      <c r="EC16" s="273">
        <f t="shared" si="34"/>
        <v>4</v>
      </c>
      <c r="ED16" s="187">
        <f t="shared" si="35"/>
        <v>0.8</v>
      </c>
      <c r="EE16" s="154">
        <f t="shared" si="36"/>
        <v>0</v>
      </c>
      <c r="EF16" s="154">
        <f t="shared" si="37"/>
        <v>0</v>
      </c>
      <c r="EG16" s="160">
        <f t="shared" si="38"/>
        <v>0</v>
      </c>
      <c r="EH16" s="273">
        <f t="shared" si="39"/>
        <v>1</v>
      </c>
      <c r="EI16" s="187">
        <f t="shared" si="40"/>
        <v>0.14399999999999999</v>
      </c>
      <c r="EJ16" s="273">
        <f t="shared" si="41"/>
        <v>4</v>
      </c>
      <c r="EK16" s="187">
        <f t="shared" si="42"/>
        <v>0.8</v>
      </c>
      <c r="EL16" s="154">
        <f t="shared" si="43"/>
        <v>0</v>
      </c>
      <c r="EM16" s="154">
        <f t="shared" si="44"/>
        <v>0</v>
      </c>
      <c r="EN16" s="160">
        <f t="shared" si="45"/>
        <v>0</v>
      </c>
      <c r="EO16" s="273">
        <f t="shared" si="46"/>
        <v>1</v>
      </c>
      <c r="EP16" s="187">
        <f t="shared" si="47"/>
        <v>0.14399999999999999</v>
      </c>
      <c r="EQ16" s="273">
        <f t="shared" si="48"/>
        <v>4</v>
      </c>
      <c r="ER16" s="187">
        <f t="shared" si="49"/>
        <v>0.8</v>
      </c>
      <c r="ES16" s="154">
        <f t="shared" si="50"/>
        <v>0</v>
      </c>
      <c r="ET16" s="154">
        <f t="shared" si="51"/>
        <v>0</v>
      </c>
      <c r="EU16" s="160">
        <f t="shared" si="52"/>
        <v>0</v>
      </c>
      <c r="EV16" s="273">
        <f t="shared" si="53"/>
        <v>1</v>
      </c>
      <c r="EW16" s="187">
        <f t="shared" si="54"/>
        <v>0.14399999999999999</v>
      </c>
      <c r="EX16" s="273">
        <f t="shared" si="55"/>
        <v>4</v>
      </c>
      <c r="EY16" s="187">
        <f t="shared" si="56"/>
        <v>0.8</v>
      </c>
      <c r="EZ16" s="154">
        <f t="shared" si="57"/>
        <v>0</v>
      </c>
      <c r="FA16" s="154">
        <f t="shared" si="58"/>
        <v>0</v>
      </c>
      <c r="FB16" s="160">
        <f t="shared" si="59"/>
        <v>0</v>
      </c>
      <c r="FC16" s="273">
        <f t="shared" si="60"/>
        <v>1</v>
      </c>
      <c r="FD16" s="187">
        <f t="shared" si="61"/>
        <v>0.14399999999999999</v>
      </c>
      <c r="FE16" s="273">
        <f t="shared" si="62"/>
        <v>4</v>
      </c>
      <c r="FF16" s="187">
        <f t="shared" si="63"/>
        <v>0.8</v>
      </c>
      <c r="FG16" s="154">
        <f t="shared" si="64"/>
        <v>0</v>
      </c>
      <c r="FH16" s="154">
        <f t="shared" si="65"/>
        <v>0</v>
      </c>
      <c r="FI16" s="160">
        <f t="shared" si="66"/>
        <v>0</v>
      </c>
      <c r="FJ16" s="273">
        <f t="shared" si="67"/>
        <v>1</v>
      </c>
      <c r="FK16" s="187">
        <f t="shared" si="68"/>
        <v>0.14399999999999999</v>
      </c>
      <c r="FL16" s="273">
        <f t="shared" si="69"/>
        <v>4</v>
      </c>
      <c r="FM16" s="187">
        <f t="shared" si="70"/>
        <v>0.8</v>
      </c>
      <c r="FN16" s="154">
        <f t="shared" si="71"/>
        <v>0</v>
      </c>
      <c r="FO16" s="154">
        <f t="shared" si="72"/>
        <v>0</v>
      </c>
      <c r="FP16" s="160">
        <f t="shared" si="73"/>
        <v>0</v>
      </c>
      <c r="FQ16" s="273">
        <f t="shared" si="74"/>
        <v>1</v>
      </c>
      <c r="FR16" s="187">
        <f t="shared" si="75"/>
        <v>0.14399999999999999</v>
      </c>
      <c r="FS16" s="273">
        <f t="shared" si="76"/>
        <v>4</v>
      </c>
      <c r="FT16" s="187">
        <f t="shared" si="77"/>
        <v>0.8</v>
      </c>
      <c r="FU16" s="154">
        <f t="shared" si="78"/>
        <v>0</v>
      </c>
      <c r="FV16" s="154">
        <f t="shared" si="79"/>
        <v>0</v>
      </c>
      <c r="FW16" s="160">
        <f t="shared" si="80"/>
        <v>0</v>
      </c>
      <c r="FX16" s="273">
        <f t="shared" si="81"/>
        <v>1</v>
      </c>
      <c r="FY16" s="187">
        <f t="shared" si="82"/>
        <v>0.14399999999999999</v>
      </c>
      <c r="FZ16" s="273">
        <f t="shared" si="83"/>
        <v>4</v>
      </c>
      <c r="GA16" s="187">
        <f t="shared" si="84"/>
        <v>0.8</v>
      </c>
      <c r="GB16" s="154">
        <f t="shared" si="85"/>
        <v>0</v>
      </c>
      <c r="GC16" s="154">
        <f t="shared" si="86"/>
        <v>0</v>
      </c>
      <c r="GD16" s="160">
        <f t="shared" si="87"/>
        <v>0</v>
      </c>
      <c r="GE16" s="273">
        <f t="shared" si="88"/>
        <v>1</v>
      </c>
      <c r="GF16" s="187">
        <f t="shared" si="89"/>
        <v>0.14399999999999999</v>
      </c>
      <c r="GG16" s="273">
        <f t="shared" si="90"/>
        <v>4</v>
      </c>
      <c r="GH16" s="187">
        <f t="shared" si="91"/>
        <v>0.8</v>
      </c>
      <c r="GI16" s="187">
        <f t="shared" si="101"/>
        <v>0.8</v>
      </c>
      <c r="GJ16" s="157"/>
    </row>
    <row r="17" spans="1:191" ht="260.25" customHeight="1" x14ac:dyDescent="0.2">
      <c r="A17" s="148">
        <v>9</v>
      </c>
      <c r="B17" s="283" t="s">
        <v>458</v>
      </c>
      <c r="C17" s="206" t="s">
        <v>244</v>
      </c>
      <c r="D17" s="284" t="s">
        <v>206</v>
      </c>
      <c r="E17" s="285" t="s">
        <v>204</v>
      </c>
      <c r="F17" s="285" t="s">
        <v>220</v>
      </c>
      <c r="G17" s="286" t="s">
        <v>217</v>
      </c>
      <c r="H17" s="205" t="s">
        <v>169</v>
      </c>
      <c r="I17" s="284" t="s">
        <v>22</v>
      </c>
      <c r="J17" s="132" t="s">
        <v>53</v>
      </c>
      <c r="K17" s="132" t="s">
        <v>53</v>
      </c>
      <c r="L17" s="132" t="s">
        <v>53</v>
      </c>
      <c r="M17" s="132" t="s">
        <v>53</v>
      </c>
      <c r="N17" s="132" t="s">
        <v>54</v>
      </c>
      <c r="O17" s="132" t="s">
        <v>54</v>
      </c>
      <c r="P17" s="132" t="s">
        <v>54</v>
      </c>
      <c r="Q17" s="132" t="s">
        <v>53</v>
      </c>
      <c r="R17" s="132" t="s">
        <v>53</v>
      </c>
      <c r="S17" s="132" t="s">
        <v>54</v>
      </c>
      <c r="T17" s="132" t="s">
        <v>54</v>
      </c>
      <c r="U17" s="132" t="s">
        <v>54</v>
      </c>
      <c r="V17" s="132" t="s">
        <v>54</v>
      </c>
      <c r="W17" s="132" t="s">
        <v>54</v>
      </c>
      <c r="X17" s="132" t="s">
        <v>54</v>
      </c>
      <c r="Y17" s="132" t="s">
        <v>53</v>
      </c>
      <c r="Z17" s="132" t="s">
        <v>53</v>
      </c>
      <c r="AA17" s="132" t="s">
        <v>53</v>
      </c>
      <c r="AB17" s="132" t="s">
        <v>53</v>
      </c>
      <c r="AC17" s="155" t="str">
        <f t="shared" si="0"/>
        <v>3 - Media</v>
      </c>
      <c r="AD17" s="149">
        <f t="shared" si="1"/>
        <v>0.6</v>
      </c>
      <c r="AE17" s="155" t="str">
        <f t="shared" si="2"/>
        <v>4 - Mayor</v>
      </c>
      <c r="AF17" s="149">
        <f t="shared" si="3"/>
        <v>0.8</v>
      </c>
      <c r="AG17" s="156" t="str">
        <f t="shared" si="4"/>
        <v>ALTO</v>
      </c>
      <c r="AH17" s="149">
        <f t="shared" si="5"/>
        <v>0.48</v>
      </c>
      <c r="AI17" s="290" t="s">
        <v>459</v>
      </c>
      <c r="AJ17" s="291" t="s">
        <v>229</v>
      </c>
      <c r="AK17" s="292" t="s">
        <v>228</v>
      </c>
      <c r="AL17" s="292" t="s">
        <v>468</v>
      </c>
      <c r="AM17" s="134" t="s">
        <v>35</v>
      </c>
      <c r="AN17" s="164" t="s">
        <v>45</v>
      </c>
      <c r="AO17" s="164" t="s">
        <v>50</v>
      </c>
      <c r="AP17" s="134" t="s">
        <v>52</v>
      </c>
      <c r="AQ17" s="134" t="s">
        <v>35</v>
      </c>
      <c r="AR17" s="164" t="s">
        <v>46</v>
      </c>
      <c r="AS17" s="164" t="s">
        <v>50</v>
      </c>
      <c r="AT17" s="134" t="s">
        <v>52</v>
      </c>
      <c r="AU17" s="134" t="s">
        <v>35</v>
      </c>
      <c r="AV17" s="164" t="s">
        <v>45</v>
      </c>
      <c r="AW17" s="164" t="s">
        <v>49</v>
      </c>
      <c r="AX17" s="134" t="s">
        <v>51</v>
      </c>
      <c r="AY17" s="134" t="s">
        <v>35</v>
      </c>
      <c r="AZ17" s="164" t="s">
        <v>45</v>
      </c>
      <c r="BA17" s="164" t="s">
        <v>50</v>
      </c>
      <c r="BB17" s="134" t="s">
        <v>52</v>
      </c>
      <c r="BC17" s="134" t="s">
        <v>34</v>
      </c>
      <c r="BD17" s="164" t="s">
        <v>45</v>
      </c>
      <c r="BE17" s="164" t="s">
        <v>50</v>
      </c>
      <c r="BF17" s="134" t="s">
        <v>52</v>
      </c>
      <c r="BG17" s="134"/>
      <c r="BH17" s="164"/>
      <c r="BI17" s="164"/>
      <c r="BJ17" s="134"/>
      <c r="BK17" s="134"/>
      <c r="BL17" s="164"/>
      <c r="BM17" s="164"/>
      <c r="BN17" s="134"/>
      <c r="BO17" s="134"/>
      <c r="BP17" s="164"/>
      <c r="BQ17" s="164"/>
      <c r="BR17" s="134"/>
      <c r="BS17" s="134"/>
      <c r="BT17" s="164"/>
      <c r="BU17" s="164"/>
      <c r="BV17" s="134"/>
      <c r="BW17" s="134"/>
      <c r="BX17" s="164"/>
      <c r="BY17" s="164"/>
      <c r="BZ17" s="134"/>
      <c r="CA17" s="134"/>
      <c r="CB17" s="164"/>
      <c r="CC17" s="164"/>
      <c r="CD17" s="134"/>
      <c r="CE17" s="134"/>
      <c r="CF17" s="164"/>
      <c r="CG17" s="164"/>
      <c r="CH17" s="134"/>
      <c r="CI17" s="164"/>
      <c r="CJ17" s="164"/>
      <c r="CK17" s="134"/>
      <c r="CL17" s="159" t="str">
        <f t="shared" si="6"/>
        <v>1 - Muy Baja</v>
      </c>
      <c r="CM17" s="165">
        <f t="shared" si="7"/>
        <v>6.4799999999999996E-2</v>
      </c>
      <c r="CN17" s="159" t="str">
        <f t="shared" si="8"/>
        <v>3 - Moderado</v>
      </c>
      <c r="CO17" s="165">
        <f t="shared" si="92"/>
        <v>0.6</v>
      </c>
      <c r="CP17" s="145" t="str">
        <f t="shared" si="9"/>
        <v>MODERADO</v>
      </c>
      <c r="CQ17" s="149">
        <f t="shared" si="93"/>
        <v>3.8879999999999998E-2</v>
      </c>
      <c r="CR17" s="206" t="s">
        <v>233</v>
      </c>
      <c r="CS17" s="145">
        <f t="shared" si="94"/>
        <v>3</v>
      </c>
      <c r="CT17" s="134"/>
      <c r="CU17" s="206" t="s">
        <v>1246</v>
      </c>
      <c r="CV17" s="65" t="s">
        <v>1235</v>
      </c>
      <c r="CW17" s="158"/>
      <c r="CX17" s="160">
        <f t="shared" si="10"/>
        <v>9</v>
      </c>
      <c r="CY17" s="161">
        <f t="shared" si="95"/>
        <v>4</v>
      </c>
      <c r="CZ17" s="160" t="str">
        <f t="shared" si="96"/>
        <v>Mayor</v>
      </c>
      <c r="DA17" s="153">
        <f t="shared" si="97"/>
        <v>0.8</v>
      </c>
      <c r="DB17" s="154">
        <f t="shared" si="98"/>
        <v>0.15</v>
      </c>
      <c r="DC17" s="154">
        <f t="shared" si="11"/>
        <v>0.25</v>
      </c>
      <c r="DD17" s="160">
        <f t="shared" si="99"/>
        <v>0.4</v>
      </c>
      <c r="DE17" s="273">
        <f t="shared" si="12"/>
        <v>2</v>
      </c>
      <c r="DF17" s="187">
        <f t="shared" si="13"/>
        <v>0.36</v>
      </c>
      <c r="DG17" s="273">
        <f t="shared" si="100"/>
        <v>4</v>
      </c>
      <c r="DH17" s="273"/>
      <c r="DI17" s="187">
        <f t="shared" si="14"/>
        <v>0.8</v>
      </c>
      <c r="DJ17" s="154">
        <f t="shared" si="15"/>
        <v>0.25</v>
      </c>
      <c r="DK17" s="154">
        <f t="shared" si="16"/>
        <v>0.25</v>
      </c>
      <c r="DL17" s="160">
        <f t="shared" si="17"/>
        <v>0.5</v>
      </c>
      <c r="DM17" s="273">
        <f t="shared" si="18"/>
        <v>1</v>
      </c>
      <c r="DN17" s="187">
        <f t="shared" si="19"/>
        <v>0.18</v>
      </c>
      <c r="DO17" s="273">
        <f t="shared" si="20"/>
        <v>4</v>
      </c>
      <c r="DP17" s="187">
        <f t="shared" si="21"/>
        <v>0.8</v>
      </c>
      <c r="DQ17" s="154">
        <f t="shared" si="22"/>
        <v>0.15</v>
      </c>
      <c r="DR17" s="154">
        <f t="shared" si="23"/>
        <v>0.15</v>
      </c>
      <c r="DS17" s="160">
        <f t="shared" si="24"/>
        <v>0.3</v>
      </c>
      <c r="DT17" s="273">
        <f t="shared" si="25"/>
        <v>1</v>
      </c>
      <c r="DU17" s="187">
        <f t="shared" si="26"/>
        <v>0.18</v>
      </c>
      <c r="DV17" s="273">
        <f t="shared" si="27"/>
        <v>3</v>
      </c>
      <c r="DW17" s="187">
        <f t="shared" si="28"/>
        <v>0.56000000000000005</v>
      </c>
      <c r="DX17" s="154">
        <f t="shared" si="29"/>
        <v>0.15</v>
      </c>
      <c r="DY17" s="154">
        <f t="shared" si="30"/>
        <v>0.25</v>
      </c>
      <c r="DZ17" s="160">
        <f t="shared" si="31"/>
        <v>0.4</v>
      </c>
      <c r="EA17" s="273">
        <f t="shared" si="32"/>
        <v>1</v>
      </c>
      <c r="EB17" s="187">
        <f t="shared" si="33"/>
        <v>0.108</v>
      </c>
      <c r="EC17" s="273">
        <f t="shared" si="34"/>
        <v>3</v>
      </c>
      <c r="ED17" s="187">
        <f t="shared" si="35"/>
        <v>0.56000000000000005</v>
      </c>
      <c r="EE17" s="154">
        <f t="shared" si="36"/>
        <v>0.15</v>
      </c>
      <c r="EF17" s="154">
        <f t="shared" si="37"/>
        <v>0.25</v>
      </c>
      <c r="EG17" s="160">
        <f t="shared" si="38"/>
        <v>0.4</v>
      </c>
      <c r="EH17" s="273">
        <f t="shared" si="39"/>
        <v>1</v>
      </c>
      <c r="EI17" s="187">
        <f t="shared" si="40"/>
        <v>6.4799999999999996E-2</v>
      </c>
      <c r="EJ17" s="273">
        <f t="shared" si="41"/>
        <v>3</v>
      </c>
      <c r="EK17" s="187">
        <f t="shared" si="42"/>
        <v>0.56000000000000005</v>
      </c>
      <c r="EL17" s="154">
        <f t="shared" si="43"/>
        <v>0</v>
      </c>
      <c r="EM17" s="154">
        <f t="shared" si="44"/>
        <v>0</v>
      </c>
      <c r="EN17" s="160">
        <f t="shared" si="45"/>
        <v>0</v>
      </c>
      <c r="EO17" s="273">
        <f t="shared" si="46"/>
        <v>1</v>
      </c>
      <c r="EP17" s="187">
        <f t="shared" si="47"/>
        <v>6.4799999999999996E-2</v>
      </c>
      <c r="EQ17" s="273">
        <f t="shared" si="48"/>
        <v>3</v>
      </c>
      <c r="ER17" s="187">
        <f t="shared" si="49"/>
        <v>0.56000000000000005</v>
      </c>
      <c r="ES17" s="154">
        <f t="shared" si="50"/>
        <v>0</v>
      </c>
      <c r="ET17" s="154">
        <f t="shared" si="51"/>
        <v>0</v>
      </c>
      <c r="EU17" s="160">
        <f t="shared" si="52"/>
        <v>0</v>
      </c>
      <c r="EV17" s="273">
        <f t="shared" si="53"/>
        <v>1</v>
      </c>
      <c r="EW17" s="187">
        <f t="shared" si="54"/>
        <v>6.4799999999999996E-2</v>
      </c>
      <c r="EX17" s="273">
        <f t="shared" si="55"/>
        <v>3</v>
      </c>
      <c r="EY17" s="187">
        <f t="shared" si="56"/>
        <v>0.56000000000000005</v>
      </c>
      <c r="EZ17" s="154">
        <f t="shared" si="57"/>
        <v>0</v>
      </c>
      <c r="FA17" s="154">
        <f t="shared" si="58"/>
        <v>0</v>
      </c>
      <c r="FB17" s="160">
        <f t="shared" si="59"/>
        <v>0</v>
      </c>
      <c r="FC17" s="273">
        <f t="shared" si="60"/>
        <v>1</v>
      </c>
      <c r="FD17" s="187">
        <f t="shared" si="61"/>
        <v>6.4799999999999996E-2</v>
      </c>
      <c r="FE17" s="273">
        <f t="shared" si="62"/>
        <v>3</v>
      </c>
      <c r="FF17" s="187">
        <f t="shared" si="63"/>
        <v>0.56000000000000005</v>
      </c>
      <c r="FG17" s="154">
        <f t="shared" si="64"/>
        <v>0</v>
      </c>
      <c r="FH17" s="154">
        <f t="shared" si="65"/>
        <v>0</v>
      </c>
      <c r="FI17" s="160">
        <f t="shared" si="66"/>
        <v>0</v>
      </c>
      <c r="FJ17" s="273">
        <f t="shared" si="67"/>
        <v>1</v>
      </c>
      <c r="FK17" s="187">
        <f t="shared" si="68"/>
        <v>6.4799999999999996E-2</v>
      </c>
      <c r="FL17" s="273">
        <f t="shared" si="69"/>
        <v>3</v>
      </c>
      <c r="FM17" s="187">
        <f t="shared" si="70"/>
        <v>0.56000000000000005</v>
      </c>
      <c r="FN17" s="154">
        <f t="shared" si="71"/>
        <v>0</v>
      </c>
      <c r="FO17" s="154">
        <f t="shared" si="72"/>
        <v>0</v>
      </c>
      <c r="FP17" s="160">
        <f t="shared" si="73"/>
        <v>0</v>
      </c>
      <c r="FQ17" s="273">
        <f t="shared" si="74"/>
        <v>1</v>
      </c>
      <c r="FR17" s="187">
        <f t="shared" si="75"/>
        <v>6.4799999999999996E-2</v>
      </c>
      <c r="FS17" s="273">
        <f t="shared" si="76"/>
        <v>3</v>
      </c>
      <c r="FT17" s="187">
        <f t="shared" si="77"/>
        <v>0.56000000000000005</v>
      </c>
      <c r="FU17" s="154">
        <f t="shared" si="78"/>
        <v>0</v>
      </c>
      <c r="FV17" s="154">
        <f t="shared" si="79"/>
        <v>0</v>
      </c>
      <c r="FW17" s="160">
        <f t="shared" si="80"/>
        <v>0</v>
      </c>
      <c r="FX17" s="273">
        <f t="shared" si="81"/>
        <v>1</v>
      </c>
      <c r="FY17" s="187">
        <f t="shared" si="82"/>
        <v>6.4799999999999996E-2</v>
      </c>
      <c r="FZ17" s="273">
        <f t="shared" si="83"/>
        <v>3</v>
      </c>
      <c r="GA17" s="187">
        <f t="shared" si="84"/>
        <v>0.56000000000000005</v>
      </c>
      <c r="GB17" s="154">
        <f t="shared" si="85"/>
        <v>0</v>
      </c>
      <c r="GC17" s="154">
        <f t="shared" si="86"/>
        <v>0</v>
      </c>
      <c r="GD17" s="160">
        <f t="shared" si="87"/>
        <v>0</v>
      </c>
      <c r="GE17" s="273">
        <f t="shared" si="88"/>
        <v>1</v>
      </c>
      <c r="GF17" s="187">
        <f t="shared" si="89"/>
        <v>6.4799999999999996E-2</v>
      </c>
      <c r="GG17" s="273">
        <f t="shared" si="90"/>
        <v>3</v>
      </c>
      <c r="GH17" s="187">
        <f t="shared" si="91"/>
        <v>0.56000000000000005</v>
      </c>
      <c r="GI17" s="187">
        <f t="shared" si="101"/>
        <v>0.6</v>
      </c>
    </row>
    <row r="18" spans="1:191" ht="163.5" customHeight="1" x14ac:dyDescent="0.2">
      <c r="A18" s="148">
        <v>10</v>
      </c>
      <c r="B18" s="283" t="s">
        <v>458</v>
      </c>
      <c r="C18" s="206" t="s">
        <v>243</v>
      </c>
      <c r="D18" s="284" t="s">
        <v>205</v>
      </c>
      <c r="E18" s="285" t="s">
        <v>204</v>
      </c>
      <c r="F18" s="285" t="s">
        <v>222</v>
      </c>
      <c r="G18" s="286" t="s">
        <v>208</v>
      </c>
      <c r="H18" s="205" t="s">
        <v>169</v>
      </c>
      <c r="I18" s="284" t="s">
        <v>20</v>
      </c>
      <c r="J18" s="132" t="s">
        <v>53</v>
      </c>
      <c r="K18" s="132" t="s">
        <v>53</v>
      </c>
      <c r="L18" s="132" t="s">
        <v>53</v>
      </c>
      <c r="M18" s="132" t="s">
        <v>53</v>
      </c>
      <c r="N18" s="132" t="s">
        <v>54</v>
      </c>
      <c r="O18" s="132" t="s">
        <v>54</v>
      </c>
      <c r="P18" s="132" t="s">
        <v>54</v>
      </c>
      <c r="Q18" s="132" t="s">
        <v>53</v>
      </c>
      <c r="R18" s="132" t="s">
        <v>53</v>
      </c>
      <c r="S18" s="132" t="s">
        <v>54</v>
      </c>
      <c r="T18" s="132" t="s">
        <v>54</v>
      </c>
      <c r="U18" s="132" t="s">
        <v>54</v>
      </c>
      <c r="V18" s="132" t="s">
        <v>54</v>
      </c>
      <c r="W18" s="132" t="s">
        <v>54</v>
      </c>
      <c r="X18" s="132" t="s">
        <v>54</v>
      </c>
      <c r="Y18" s="132" t="s">
        <v>53</v>
      </c>
      <c r="Z18" s="132" t="s">
        <v>53</v>
      </c>
      <c r="AA18" s="132" t="s">
        <v>53</v>
      </c>
      <c r="AB18" s="132" t="s">
        <v>53</v>
      </c>
      <c r="AC18" s="155" t="str">
        <f t="shared" si="0"/>
        <v>2 - Baja</v>
      </c>
      <c r="AD18" s="149">
        <f t="shared" si="1"/>
        <v>0.4</v>
      </c>
      <c r="AE18" s="155" t="str">
        <f t="shared" si="2"/>
        <v>4 - Mayor</v>
      </c>
      <c r="AF18" s="149">
        <f t="shared" si="3"/>
        <v>0.8</v>
      </c>
      <c r="AG18" s="156" t="str">
        <f t="shared" si="4"/>
        <v>MODERADO</v>
      </c>
      <c r="AH18" s="149">
        <f t="shared" si="5"/>
        <v>0.32000000000000006</v>
      </c>
      <c r="AI18" s="290" t="s">
        <v>467</v>
      </c>
      <c r="AJ18" s="291" t="s">
        <v>229</v>
      </c>
      <c r="AK18" s="292" t="s">
        <v>228</v>
      </c>
      <c r="AL18" s="292" t="s">
        <v>227</v>
      </c>
      <c r="AM18" s="134" t="s">
        <v>35</v>
      </c>
      <c r="AN18" s="164" t="s">
        <v>45</v>
      </c>
      <c r="AO18" s="164" t="s">
        <v>50</v>
      </c>
      <c r="AP18" s="134" t="s">
        <v>52</v>
      </c>
      <c r="AQ18" s="134" t="s">
        <v>35</v>
      </c>
      <c r="AR18" s="164" t="s">
        <v>46</v>
      </c>
      <c r="AS18" s="164" t="s">
        <v>50</v>
      </c>
      <c r="AT18" s="134" t="s">
        <v>52</v>
      </c>
      <c r="AU18" s="134" t="s">
        <v>35</v>
      </c>
      <c r="AV18" s="164" t="s">
        <v>45</v>
      </c>
      <c r="AW18" s="164" t="s">
        <v>50</v>
      </c>
      <c r="AX18" s="134" t="s">
        <v>52</v>
      </c>
      <c r="AY18" s="134" t="s">
        <v>34</v>
      </c>
      <c r="AZ18" s="164" t="s">
        <v>45</v>
      </c>
      <c r="BA18" s="164" t="s">
        <v>50</v>
      </c>
      <c r="BB18" s="134" t="s">
        <v>52</v>
      </c>
      <c r="BC18" s="134"/>
      <c r="BD18" s="164"/>
      <c r="BE18" s="164"/>
      <c r="BF18" s="134"/>
      <c r="BG18" s="134"/>
      <c r="BH18" s="164"/>
      <c r="BI18" s="164"/>
      <c r="BJ18" s="134"/>
      <c r="BK18" s="134"/>
      <c r="BL18" s="164"/>
      <c r="BM18" s="164"/>
      <c r="BN18" s="134"/>
      <c r="BO18" s="134"/>
      <c r="BP18" s="164"/>
      <c r="BQ18" s="164"/>
      <c r="BR18" s="134"/>
      <c r="BS18" s="134"/>
      <c r="BT18" s="164"/>
      <c r="BU18" s="164"/>
      <c r="BV18" s="134"/>
      <c r="BW18" s="134"/>
      <c r="BX18" s="164"/>
      <c r="BY18" s="164"/>
      <c r="BZ18" s="134"/>
      <c r="CA18" s="134"/>
      <c r="CB18" s="164"/>
      <c r="CC18" s="164"/>
      <c r="CD18" s="134"/>
      <c r="CE18" s="134"/>
      <c r="CF18" s="164"/>
      <c r="CG18" s="164"/>
      <c r="CH18" s="134"/>
      <c r="CI18" s="164"/>
      <c r="CJ18" s="164"/>
      <c r="CK18" s="134"/>
      <c r="CL18" s="159" t="str">
        <f t="shared" si="6"/>
        <v>1 - Muy Baja</v>
      </c>
      <c r="CM18" s="165">
        <f t="shared" si="7"/>
        <v>4.3199999999999995E-2</v>
      </c>
      <c r="CN18" s="159" t="str">
        <f t="shared" si="8"/>
        <v>4 - Mayor</v>
      </c>
      <c r="CO18" s="165">
        <f t="shared" si="92"/>
        <v>0.8</v>
      </c>
      <c r="CP18" s="145" t="str">
        <f t="shared" si="9"/>
        <v>MODERADO</v>
      </c>
      <c r="CQ18" s="149">
        <f t="shared" si="93"/>
        <v>3.456E-2</v>
      </c>
      <c r="CR18" s="206" t="s">
        <v>456</v>
      </c>
      <c r="CS18" s="145">
        <f t="shared" si="94"/>
        <v>3</v>
      </c>
      <c r="CT18" s="134"/>
      <c r="CU18" s="206" t="s">
        <v>1247</v>
      </c>
      <c r="CV18" s="65" t="s">
        <v>1235</v>
      </c>
      <c r="CW18" s="158"/>
      <c r="CX18" s="160">
        <f t="shared" si="10"/>
        <v>9</v>
      </c>
      <c r="CY18" s="161">
        <f t="shared" si="95"/>
        <v>4</v>
      </c>
      <c r="CZ18" s="160" t="str">
        <f t="shared" si="96"/>
        <v>Mayor</v>
      </c>
      <c r="DA18" s="153">
        <f t="shared" si="97"/>
        <v>0.8</v>
      </c>
      <c r="DB18" s="154">
        <f t="shared" si="98"/>
        <v>0.15</v>
      </c>
      <c r="DC18" s="154">
        <f t="shared" si="11"/>
        <v>0.25</v>
      </c>
      <c r="DD18" s="160">
        <f t="shared" si="99"/>
        <v>0.4</v>
      </c>
      <c r="DE18" s="273">
        <f t="shared" si="12"/>
        <v>2</v>
      </c>
      <c r="DF18" s="187">
        <f t="shared" si="13"/>
        <v>0.24</v>
      </c>
      <c r="DG18" s="273">
        <f t="shared" si="100"/>
        <v>4</v>
      </c>
      <c r="DH18" s="273"/>
      <c r="DI18" s="187">
        <f t="shared" si="14"/>
        <v>0.8</v>
      </c>
      <c r="DJ18" s="154">
        <f t="shared" si="15"/>
        <v>0.25</v>
      </c>
      <c r="DK18" s="154">
        <f t="shared" si="16"/>
        <v>0.25</v>
      </c>
      <c r="DL18" s="160">
        <f t="shared" si="17"/>
        <v>0.5</v>
      </c>
      <c r="DM18" s="273">
        <f t="shared" si="18"/>
        <v>1</v>
      </c>
      <c r="DN18" s="187">
        <f t="shared" si="19"/>
        <v>0.12</v>
      </c>
      <c r="DO18" s="273">
        <f t="shared" si="20"/>
        <v>4</v>
      </c>
      <c r="DP18" s="187">
        <f t="shared" si="21"/>
        <v>0.8</v>
      </c>
      <c r="DQ18" s="154">
        <f t="shared" si="22"/>
        <v>0.15</v>
      </c>
      <c r="DR18" s="154">
        <f t="shared" si="23"/>
        <v>0.25</v>
      </c>
      <c r="DS18" s="160">
        <f t="shared" si="24"/>
        <v>0.4</v>
      </c>
      <c r="DT18" s="273">
        <f t="shared" si="25"/>
        <v>1</v>
      </c>
      <c r="DU18" s="187">
        <f t="shared" si="26"/>
        <v>7.1999999999999995E-2</v>
      </c>
      <c r="DV18" s="273">
        <f t="shared" si="27"/>
        <v>4</v>
      </c>
      <c r="DW18" s="187">
        <f t="shared" si="28"/>
        <v>0.8</v>
      </c>
      <c r="DX18" s="154">
        <f t="shared" si="29"/>
        <v>0.15</v>
      </c>
      <c r="DY18" s="154">
        <f t="shared" si="30"/>
        <v>0.25</v>
      </c>
      <c r="DZ18" s="160">
        <f t="shared" si="31"/>
        <v>0.4</v>
      </c>
      <c r="EA18" s="273">
        <f t="shared" si="32"/>
        <v>1</v>
      </c>
      <c r="EB18" s="187">
        <f t="shared" si="33"/>
        <v>4.3199999999999995E-2</v>
      </c>
      <c r="EC18" s="273">
        <f t="shared" si="34"/>
        <v>4</v>
      </c>
      <c r="ED18" s="187">
        <f t="shared" si="35"/>
        <v>0.8</v>
      </c>
      <c r="EE18" s="154">
        <f t="shared" si="36"/>
        <v>0</v>
      </c>
      <c r="EF18" s="154">
        <f t="shared" si="37"/>
        <v>0</v>
      </c>
      <c r="EG18" s="160">
        <f t="shared" si="38"/>
        <v>0</v>
      </c>
      <c r="EH18" s="273">
        <f t="shared" si="39"/>
        <v>1</v>
      </c>
      <c r="EI18" s="187">
        <f t="shared" si="40"/>
        <v>4.3199999999999995E-2</v>
      </c>
      <c r="EJ18" s="273">
        <f t="shared" si="41"/>
        <v>4</v>
      </c>
      <c r="EK18" s="187">
        <f t="shared" si="42"/>
        <v>0.8</v>
      </c>
      <c r="EL18" s="154">
        <f t="shared" si="43"/>
        <v>0</v>
      </c>
      <c r="EM18" s="154">
        <f t="shared" si="44"/>
        <v>0</v>
      </c>
      <c r="EN18" s="160">
        <f t="shared" si="45"/>
        <v>0</v>
      </c>
      <c r="EO18" s="273">
        <f t="shared" si="46"/>
        <v>1</v>
      </c>
      <c r="EP18" s="187">
        <f t="shared" si="47"/>
        <v>4.3199999999999995E-2</v>
      </c>
      <c r="EQ18" s="273">
        <f t="shared" si="48"/>
        <v>4</v>
      </c>
      <c r="ER18" s="187">
        <f t="shared" si="49"/>
        <v>0.8</v>
      </c>
      <c r="ES18" s="154">
        <f t="shared" si="50"/>
        <v>0</v>
      </c>
      <c r="ET18" s="154">
        <f t="shared" si="51"/>
        <v>0</v>
      </c>
      <c r="EU18" s="160">
        <f t="shared" si="52"/>
        <v>0</v>
      </c>
      <c r="EV18" s="273">
        <f t="shared" si="53"/>
        <v>1</v>
      </c>
      <c r="EW18" s="187">
        <f t="shared" si="54"/>
        <v>4.3199999999999995E-2</v>
      </c>
      <c r="EX18" s="273">
        <f t="shared" si="55"/>
        <v>4</v>
      </c>
      <c r="EY18" s="187">
        <f t="shared" si="56"/>
        <v>0.8</v>
      </c>
      <c r="EZ18" s="154">
        <f t="shared" si="57"/>
        <v>0</v>
      </c>
      <c r="FA18" s="154">
        <f t="shared" si="58"/>
        <v>0</v>
      </c>
      <c r="FB18" s="160">
        <f t="shared" si="59"/>
        <v>0</v>
      </c>
      <c r="FC18" s="273">
        <f t="shared" si="60"/>
        <v>1</v>
      </c>
      <c r="FD18" s="187">
        <f t="shared" si="61"/>
        <v>4.3199999999999995E-2</v>
      </c>
      <c r="FE18" s="273">
        <f t="shared" si="62"/>
        <v>4</v>
      </c>
      <c r="FF18" s="187">
        <f t="shared" si="63"/>
        <v>0.8</v>
      </c>
      <c r="FG18" s="154">
        <f t="shared" si="64"/>
        <v>0</v>
      </c>
      <c r="FH18" s="154">
        <f t="shared" si="65"/>
        <v>0</v>
      </c>
      <c r="FI18" s="160">
        <f t="shared" si="66"/>
        <v>0</v>
      </c>
      <c r="FJ18" s="273">
        <f t="shared" si="67"/>
        <v>1</v>
      </c>
      <c r="FK18" s="187">
        <f t="shared" si="68"/>
        <v>4.3199999999999995E-2</v>
      </c>
      <c r="FL18" s="273">
        <f t="shared" si="69"/>
        <v>4</v>
      </c>
      <c r="FM18" s="187">
        <f t="shared" si="70"/>
        <v>0.8</v>
      </c>
      <c r="FN18" s="154">
        <f t="shared" si="71"/>
        <v>0</v>
      </c>
      <c r="FO18" s="154">
        <f t="shared" si="72"/>
        <v>0</v>
      </c>
      <c r="FP18" s="160">
        <f t="shared" si="73"/>
        <v>0</v>
      </c>
      <c r="FQ18" s="273">
        <f t="shared" si="74"/>
        <v>1</v>
      </c>
      <c r="FR18" s="187">
        <f t="shared" si="75"/>
        <v>4.3199999999999995E-2</v>
      </c>
      <c r="FS18" s="273">
        <f t="shared" si="76"/>
        <v>4</v>
      </c>
      <c r="FT18" s="187">
        <f t="shared" si="77"/>
        <v>0.8</v>
      </c>
      <c r="FU18" s="154">
        <f t="shared" si="78"/>
        <v>0</v>
      </c>
      <c r="FV18" s="154">
        <f t="shared" si="79"/>
        <v>0</v>
      </c>
      <c r="FW18" s="160">
        <f t="shared" si="80"/>
        <v>0</v>
      </c>
      <c r="FX18" s="273">
        <f t="shared" si="81"/>
        <v>1</v>
      </c>
      <c r="FY18" s="187">
        <f t="shared" si="82"/>
        <v>4.3199999999999995E-2</v>
      </c>
      <c r="FZ18" s="273">
        <f t="shared" si="83"/>
        <v>4</v>
      </c>
      <c r="GA18" s="187">
        <f t="shared" si="84"/>
        <v>0.8</v>
      </c>
      <c r="GB18" s="154">
        <f t="shared" si="85"/>
        <v>0</v>
      </c>
      <c r="GC18" s="154">
        <f t="shared" si="86"/>
        <v>0</v>
      </c>
      <c r="GD18" s="160">
        <f t="shared" si="87"/>
        <v>0</v>
      </c>
      <c r="GE18" s="273">
        <f t="shared" si="88"/>
        <v>1</v>
      </c>
      <c r="GF18" s="187">
        <f t="shared" si="89"/>
        <v>4.3199999999999995E-2</v>
      </c>
      <c r="GG18" s="273">
        <f t="shared" si="90"/>
        <v>4</v>
      </c>
      <c r="GH18" s="187">
        <f t="shared" si="91"/>
        <v>0.8</v>
      </c>
      <c r="GI18" s="187">
        <f t="shared" si="101"/>
        <v>0.8</v>
      </c>
    </row>
    <row r="19" spans="1:191" ht="201" customHeight="1" x14ac:dyDescent="0.2">
      <c r="A19" s="148">
        <v>11</v>
      </c>
      <c r="B19" s="283" t="s">
        <v>458</v>
      </c>
      <c r="C19" s="206" t="s">
        <v>466</v>
      </c>
      <c r="D19" s="284" t="s">
        <v>206</v>
      </c>
      <c r="E19" s="285" t="s">
        <v>204</v>
      </c>
      <c r="F19" s="285" t="s">
        <v>220</v>
      </c>
      <c r="G19" s="286" t="s">
        <v>1238</v>
      </c>
      <c r="H19" s="205" t="s">
        <v>169</v>
      </c>
      <c r="I19" s="284" t="s">
        <v>22</v>
      </c>
      <c r="J19" s="132" t="s">
        <v>53</v>
      </c>
      <c r="K19" s="132" t="s">
        <v>53</v>
      </c>
      <c r="L19" s="132" t="s">
        <v>53</v>
      </c>
      <c r="M19" s="132" t="s">
        <v>53</v>
      </c>
      <c r="N19" s="132" t="s">
        <v>54</v>
      </c>
      <c r="O19" s="132" t="s">
        <v>54</v>
      </c>
      <c r="P19" s="132" t="s">
        <v>54</v>
      </c>
      <c r="Q19" s="132" t="s">
        <v>53</v>
      </c>
      <c r="R19" s="132" t="s">
        <v>53</v>
      </c>
      <c r="S19" s="132" t="s">
        <v>54</v>
      </c>
      <c r="T19" s="132" t="s">
        <v>54</v>
      </c>
      <c r="U19" s="132" t="s">
        <v>54</v>
      </c>
      <c r="V19" s="132" t="s">
        <v>54</v>
      </c>
      <c r="W19" s="132" t="s">
        <v>54</v>
      </c>
      <c r="X19" s="132" t="s">
        <v>54</v>
      </c>
      <c r="Y19" s="132" t="s">
        <v>53</v>
      </c>
      <c r="Z19" s="132" t="s">
        <v>53</v>
      </c>
      <c r="AA19" s="132" t="s">
        <v>53</v>
      </c>
      <c r="AB19" s="132" t="s">
        <v>53</v>
      </c>
      <c r="AC19" s="155" t="str">
        <f t="shared" si="0"/>
        <v>3 - Media</v>
      </c>
      <c r="AD19" s="149">
        <f t="shared" si="1"/>
        <v>0.6</v>
      </c>
      <c r="AE19" s="155" t="str">
        <f t="shared" si="2"/>
        <v>4 - Mayor</v>
      </c>
      <c r="AF19" s="149">
        <f t="shared" si="3"/>
        <v>0.8</v>
      </c>
      <c r="AG19" s="156" t="str">
        <f t="shared" si="4"/>
        <v>ALTO</v>
      </c>
      <c r="AH19" s="149">
        <f t="shared" si="5"/>
        <v>0.48</v>
      </c>
      <c r="AI19" s="290" t="s">
        <v>1248</v>
      </c>
      <c r="AJ19" s="291" t="s">
        <v>229</v>
      </c>
      <c r="AK19" s="292" t="s">
        <v>228</v>
      </c>
      <c r="AL19" s="292" t="s">
        <v>234</v>
      </c>
      <c r="AM19" s="134" t="s">
        <v>35</v>
      </c>
      <c r="AN19" s="164" t="s">
        <v>45</v>
      </c>
      <c r="AO19" s="164" t="s">
        <v>50</v>
      </c>
      <c r="AP19" s="134" t="s">
        <v>52</v>
      </c>
      <c r="AQ19" s="134" t="s">
        <v>35</v>
      </c>
      <c r="AR19" s="164" t="s">
        <v>46</v>
      </c>
      <c r="AS19" s="164" t="s">
        <v>50</v>
      </c>
      <c r="AT19" s="134" t="s">
        <v>52</v>
      </c>
      <c r="AU19" s="134" t="s">
        <v>35</v>
      </c>
      <c r="AV19" s="164" t="s">
        <v>45</v>
      </c>
      <c r="AW19" s="164" t="s">
        <v>49</v>
      </c>
      <c r="AX19" s="134" t="s">
        <v>51</v>
      </c>
      <c r="AY19" s="134" t="s">
        <v>35</v>
      </c>
      <c r="AZ19" s="164" t="s">
        <v>45</v>
      </c>
      <c r="BA19" s="164" t="s">
        <v>50</v>
      </c>
      <c r="BB19" s="134" t="s">
        <v>52</v>
      </c>
      <c r="BC19" s="134" t="s">
        <v>34</v>
      </c>
      <c r="BD19" s="164" t="s">
        <v>45</v>
      </c>
      <c r="BE19" s="164" t="s">
        <v>50</v>
      </c>
      <c r="BF19" s="134" t="s">
        <v>52</v>
      </c>
      <c r="BG19" s="134"/>
      <c r="BH19" s="164"/>
      <c r="BI19" s="164"/>
      <c r="BJ19" s="134"/>
      <c r="BK19" s="134"/>
      <c r="BL19" s="164"/>
      <c r="BM19" s="164"/>
      <c r="BN19" s="134"/>
      <c r="BO19" s="134"/>
      <c r="BP19" s="164"/>
      <c r="BQ19" s="164"/>
      <c r="BR19" s="134"/>
      <c r="BS19" s="134"/>
      <c r="BT19" s="164"/>
      <c r="BU19" s="164"/>
      <c r="BV19" s="134"/>
      <c r="BW19" s="134"/>
      <c r="BX19" s="164"/>
      <c r="BY19" s="164"/>
      <c r="BZ19" s="134"/>
      <c r="CA19" s="134"/>
      <c r="CB19" s="164"/>
      <c r="CC19" s="164"/>
      <c r="CD19" s="134"/>
      <c r="CE19" s="134"/>
      <c r="CF19" s="164"/>
      <c r="CG19" s="164"/>
      <c r="CH19" s="134"/>
      <c r="CI19" s="164"/>
      <c r="CJ19" s="164"/>
      <c r="CK19" s="134"/>
      <c r="CL19" s="159" t="str">
        <f t="shared" si="6"/>
        <v>1 - Muy Baja</v>
      </c>
      <c r="CM19" s="165">
        <f t="shared" si="7"/>
        <v>6.4799999999999996E-2</v>
      </c>
      <c r="CN19" s="159" t="str">
        <f t="shared" si="8"/>
        <v>3 - Moderado</v>
      </c>
      <c r="CO19" s="165">
        <f t="shared" si="92"/>
        <v>0.6</v>
      </c>
      <c r="CP19" s="145" t="str">
        <f t="shared" si="9"/>
        <v>MODERADO</v>
      </c>
      <c r="CQ19" s="149">
        <f t="shared" si="93"/>
        <v>3.8879999999999998E-2</v>
      </c>
      <c r="CR19" s="206" t="s">
        <v>233</v>
      </c>
      <c r="CS19" s="145">
        <f t="shared" si="94"/>
        <v>3</v>
      </c>
      <c r="CT19" s="134"/>
      <c r="CU19" s="206" t="s">
        <v>1249</v>
      </c>
      <c r="CV19" s="65" t="s">
        <v>1235</v>
      </c>
      <c r="CW19" s="158"/>
      <c r="CX19" s="160">
        <f t="shared" si="10"/>
        <v>9</v>
      </c>
      <c r="CY19" s="161">
        <f t="shared" si="95"/>
        <v>4</v>
      </c>
      <c r="CZ19" s="160" t="str">
        <f t="shared" si="96"/>
        <v>Mayor</v>
      </c>
      <c r="DA19" s="153">
        <f t="shared" si="97"/>
        <v>0.8</v>
      </c>
      <c r="DB19" s="154">
        <f t="shared" si="98"/>
        <v>0.15</v>
      </c>
      <c r="DC19" s="154">
        <f t="shared" si="11"/>
        <v>0.25</v>
      </c>
      <c r="DD19" s="160">
        <f t="shared" si="99"/>
        <v>0.4</v>
      </c>
      <c r="DE19" s="273">
        <f t="shared" si="12"/>
        <v>2</v>
      </c>
      <c r="DF19" s="187">
        <f t="shared" si="13"/>
        <v>0.36</v>
      </c>
      <c r="DG19" s="273">
        <f t="shared" si="100"/>
        <v>4</v>
      </c>
      <c r="DH19" s="273"/>
      <c r="DI19" s="187">
        <f t="shared" si="14"/>
        <v>0.8</v>
      </c>
      <c r="DJ19" s="154">
        <f t="shared" si="15"/>
        <v>0.25</v>
      </c>
      <c r="DK19" s="154">
        <f t="shared" si="16"/>
        <v>0.25</v>
      </c>
      <c r="DL19" s="160">
        <f t="shared" si="17"/>
        <v>0.5</v>
      </c>
      <c r="DM19" s="273">
        <f t="shared" si="18"/>
        <v>1</v>
      </c>
      <c r="DN19" s="187">
        <f t="shared" si="19"/>
        <v>0.18</v>
      </c>
      <c r="DO19" s="273">
        <f t="shared" si="20"/>
        <v>4</v>
      </c>
      <c r="DP19" s="187">
        <f t="shared" si="21"/>
        <v>0.8</v>
      </c>
      <c r="DQ19" s="154">
        <f t="shared" si="22"/>
        <v>0.15</v>
      </c>
      <c r="DR19" s="154">
        <f t="shared" si="23"/>
        <v>0.15</v>
      </c>
      <c r="DS19" s="160">
        <f t="shared" si="24"/>
        <v>0.3</v>
      </c>
      <c r="DT19" s="273">
        <f t="shared" si="25"/>
        <v>1</v>
      </c>
      <c r="DU19" s="187">
        <f t="shared" si="26"/>
        <v>0.18</v>
      </c>
      <c r="DV19" s="273">
        <f t="shared" si="27"/>
        <v>3</v>
      </c>
      <c r="DW19" s="187">
        <f t="shared" si="28"/>
        <v>0.56000000000000005</v>
      </c>
      <c r="DX19" s="154">
        <f t="shared" si="29"/>
        <v>0.15</v>
      </c>
      <c r="DY19" s="154">
        <f t="shared" si="30"/>
        <v>0.25</v>
      </c>
      <c r="DZ19" s="160">
        <f t="shared" si="31"/>
        <v>0.4</v>
      </c>
      <c r="EA19" s="273">
        <f t="shared" si="32"/>
        <v>1</v>
      </c>
      <c r="EB19" s="187">
        <f t="shared" si="33"/>
        <v>0.108</v>
      </c>
      <c r="EC19" s="273">
        <f t="shared" si="34"/>
        <v>3</v>
      </c>
      <c r="ED19" s="187">
        <f t="shared" si="35"/>
        <v>0.56000000000000005</v>
      </c>
      <c r="EE19" s="154">
        <f t="shared" si="36"/>
        <v>0.15</v>
      </c>
      <c r="EF19" s="154">
        <f t="shared" si="37"/>
        <v>0.25</v>
      </c>
      <c r="EG19" s="160">
        <f t="shared" si="38"/>
        <v>0.4</v>
      </c>
      <c r="EH19" s="273">
        <f t="shared" si="39"/>
        <v>1</v>
      </c>
      <c r="EI19" s="187">
        <f t="shared" si="40"/>
        <v>6.4799999999999996E-2</v>
      </c>
      <c r="EJ19" s="273">
        <f t="shared" si="41"/>
        <v>3</v>
      </c>
      <c r="EK19" s="187">
        <f t="shared" si="42"/>
        <v>0.56000000000000005</v>
      </c>
      <c r="EL19" s="154">
        <f t="shared" si="43"/>
        <v>0</v>
      </c>
      <c r="EM19" s="154">
        <f t="shared" si="44"/>
        <v>0</v>
      </c>
      <c r="EN19" s="160">
        <f t="shared" si="45"/>
        <v>0</v>
      </c>
      <c r="EO19" s="273">
        <f t="shared" si="46"/>
        <v>1</v>
      </c>
      <c r="EP19" s="187">
        <f t="shared" si="47"/>
        <v>6.4799999999999996E-2</v>
      </c>
      <c r="EQ19" s="273">
        <f t="shared" si="48"/>
        <v>3</v>
      </c>
      <c r="ER19" s="187">
        <f t="shared" si="49"/>
        <v>0.56000000000000005</v>
      </c>
      <c r="ES19" s="154">
        <f t="shared" si="50"/>
        <v>0</v>
      </c>
      <c r="ET19" s="154">
        <f t="shared" si="51"/>
        <v>0</v>
      </c>
      <c r="EU19" s="160">
        <f t="shared" si="52"/>
        <v>0</v>
      </c>
      <c r="EV19" s="273">
        <f t="shared" si="53"/>
        <v>1</v>
      </c>
      <c r="EW19" s="187">
        <f t="shared" si="54"/>
        <v>6.4799999999999996E-2</v>
      </c>
      <c r="EX19" s="273">
        <f t="shared" si="55"/>
        <v>3</v>
      </c>
      <c r="EY19" s="187">
        <f t="shared" si="56"/>
        <v>0.56000000000000005</v>
      </c>
      <c r="EZ19" s="154">
        <f t="shared" si="57"/>
        <v>0</v>
      </c>
      <c r="FA19" s="154">
        <f t="shared" si="58"/>
        <v>0</v>
      </c>
      <c r="FB19" s="160">
        <f t="shared" si="59"/>
        <v>0</v>
      </c>
      <c r="FC19" s="273">
        <f t="shared" si="60"/>
        <v>1</v>
      </c>
      <c r="FD19" s="187">
        <f t="shared" si="61"/>
        <v>6.4799999999999996E-2</v>
      </c>
      <c r="FE19" s="273">
        <f t="shared" si="62"/>
        <v>3</v>
      </c>
      <c r="FF19" s="187">
        <f t="shared" si="63"/>
        <v>0.56000000000000005</v>
      </c>
      <c r="FG19" s="154">
        <f t="shared" si="64"/>
        <v>0</v>
      </c>
      <c r="FH19" s="154">
        <f t="shared" si="65"/>
        <v>0</v>
      </c>
      <c r="FI19" s="160">
        <f t="shared" si="66"/>
        <v>0</v>
      </c>
      <c r="FJ19" s="273">
        <f t="shared" si="67"/>
        <v>1</v>
      </c>
      <c r="FK19" s="187">
        <f t="shared" si="68"/>
        <v>6.4799999999999996E-2</v>
      </c>
      <c r="FL19" s="273">
        <f t="shared" si="69"/>
        <v>3</v>
      </c>
      <c r="FM19" s="187">
        <f t="shared" si="70"/>
        <v>0.56000000000000005</v>
      </c>
      <c r="FN19" s="154">
        <f t="shared" si="71"/>
        <v>0</v>
      </c>
      <c r="FO19" s="154">
        <f t="shared" si="72"/>
        <v>0</v>
      </c>
      <c r="FP19" s="160">
        <f t="shared" si="73"/>
        <v>0</v>
      </c>
      <c r="FQ19" s="273">
        <f t="shared" si="74"/>
        <v>1</v>
      </c>
      <c r="FR19" s="187">
        <f t="shared" si="75"/>
        <v>6.4799999999999996E-2</v>
      </c>
      <c r="FS19" s="273">
        <f t="shared" si="76"/>
        <v>3</v>
      </c>
      <c r="FT19" s="187">
        <f t="shared" si="77"/>
        <v>0.56000000000000005</v>
      </c>
      <c r="FU19" s="154">
        <f t="shared" si="78"/>
        <v>0</v>
      </c>
      <c r="FV19" s="154">
        <f t="shared" si="79"/>
        <v>0</v>
      </c>
      <c r="FW19" s="160">
        <f t="shared" si="80"/>
        <v>0</v>
      </c>
      <c r="FX19" s="273">
        <f t="shared" si="81"/>
        <v>1</v>
      </c>
      <c r="FY19" s="187">
        <f t="shared" si="82"/>
        <v>6.4799999999999996E-2</v>
      </c>
      <c r="FZ19" s="273">
        <f t="shared" si="83"/>
        <v>3</v>
      </c>
      <c r="GA19" s="187">
        <f t="shared" si="84"/>
        <v>0.56000000000000005</v>
      </c>
      <c r="GB19" s="154">
        <f t="shared" si="85"/>
        <v>0</v>
      </c>
      <c r="GC19" s="154">
        <f t="shared" si="86"/>
        <v>0</v>
      </c>
      <c r="GD19" s="160">
        <f t="shared" si="87"/>
        <v>0</v>
      </c>
      <c r="GE19" s="273">
        <f t="shared" si="88"/>
        <v>1</v>
      </c>
      <c r="GF19" s="187">
        <f t="shared" si="89"/>
        <v>6.4799999999999996E-2</v>
      </c>
      <c r="GG19" s="273">
        <f t="shared" si="90"/>
        <v>3</v>
      </c>
      <c r="GH19" s="187">
        <f t="shared" si="91"/>
        <v>0.56000000000000005</v>
      </c>
      <c r="GI19" s="187">
        <f t="shared" si="101"/>
        <v>0.6</v>
      </c>
    </row>
    <row r="20" spans="1:191" ht="177.75" customHeight="1" x14ac:dyDescent="0.2">
      <c r="A20" s="148">
        <v>12</v>
      </c>
      <c r="B20" s="283" t="s">
        <v>458</v>
      </c>
      <c r="C20" s="206" t="s">
        <v>465</v>
      </c>
      <c r="D20" s="284" t="s">
        <v>205</v>
      </c>
      <c r="E20" s="285" t="s">
        <v>204</v>
      </c>
      <c r="F20" s="285" t="s">
        <v>222</v>
      </c>
      <c r="G20" s="293" t="s">
        <v>240</v>
      </c>
      <c r="H20" s="205" t="s">
        <v>169</v>
      </c>
      <c r="I20" s="284" t="s">
        <v>20</v>
      </c>
      <c r="J20" s="132" t="s">
        <v>53</v>
      </c>
      <c r="K20" s="132" t="s">
        <v>53</v>
      </c>
      <c r="L20" s="132" t="s">
        <v>53</v>
      </c>
      <c r="M20" s="132" t="s">
        <v>53</v>
      </c>
      <c r="N20" s="132" t="s">
        <v>54</v>
      </c>
      <c r="O20" s="132" t="s">
        <v>54</v>
      </c>
      <c r="P20" s="132" t="s">
        <v>54</v>
      </c>
      <c r="Q20" s="132" t="s">
        <v>53</v>
      </c>
      <c r="R20" s="132" t="s">
        <v>53</v>
      </c>
      <c r="S20" s="132" t="s">
        <v>54</v>
      </c>
      <c r="T20" s="132" t="s">
        <v>54</v>
      </c>
      <c r="U20" s="132" t="s">
        <v>54</v>
      </c>
      <c r="V20" s="132" t="s">
        <v>54</v>
      </c>
      <c r="W20" s="132" t="s">
        <v>54</v>
      </c>
      <c r="X20" s="132" t="s">
        <v>54</v>
      </c>
      <c r="Y20" s="132" t="s">
        <v>53</v>
      </c>
      <c r="Z20" s="132" t="s">
        <v>53</v>
      </c>
      <c r="AA20" s="132" t="s">
        <v>53</v>
      </c>
      <c r="AB20" s="132" t="s">
        <v>53</v>
      </c>
      <c r="AC20" s="155" t="str">
        <f t="shared" si="0"/>
        <v>2 - Baja</v>
      </c>
      <c r="AD20" s="149">
        <f t="shared" si="1"/>
        <v>0.4</v>
      </c>
      <c r="AE20" s="155" t="str">
        <f t="shared" si="2"/>
        <v>4 - Mayor</v>
      </c>
      <c r="AF20" s="149">
        <f t="shared" si="3"/>
        <v>0.8</v>
      </c>
      <c r="AG20" s="156" t="str">
        <f t="shared" si="4"/>
        <v>MODERADO</v>
      </c>
      <c r="AH20" s="149">
        <f t="shared" si="5"/>
        <v>0.32000000000000006</v>
      </c>
      <c r="AI20" s="206" t="s">
        <v>457</v>
      </c>
      <c r="AJ20" s="287" t="s">
        <v>229</v>
      </c>
      <c r="AK20" s="205" t="s">
        <v>228</v>
      </c>
      <c r="AL20" s="205" t="s">
        <v>227</v>
      </c>
      <c r="AM20" s="134" t="s">
        <v>35</v>
      </c>
      <c r="AN20" s="164" t="s">
        <v>45</v>
      </c>
      <c r="AO20" s="164" t="s">
        <v>50</v>
      </c>
      <c r="AP20" s="134" t="s">
        <v>52</v>
      </c>
      <c r="AQ20" s="134" t="s">
        <v>35</v>
      </c>
      <c r="AR20" s="164" t="s">
        <v>46</v>
      </c>
      <c r="AS20" s="164" t="s">
        <v>50</v>
      </c>
      <c r="AT20" s="134" t="s">
        <v>52</v>
      </c>
      <c r="AU20" s="134" t="s">
        <v>35</v>
      </c>
      <c r="AV20" s="164" t="s">
        <v>45</v>
      </c>
      <c r="AW20" s="164" t="s">
        <v>50</v>
      </c>
      <c r="AX20" s="134" t="s">
        <v>52</v>
      </c>
      <c r="AY20" s="134" t="s">
        <v>34</v>
      </c>
      <c r="AZ20" s="164" t="s">
        <v>45</v>
      </c>
      <c r="BA20" s="164" t="s">
        <v>50</v>
      </c>
      <c r="BB20" s="134" t="s">
        <v>52</v>
      </c>
      <c r="BC20" s="134"/>
      <c r="BD20" s="164"/>
      <c r="BE20" s="164"/>
      <c r="BF20" s="134"/>
      <c r="BG20" s="134"/>
      <c r="BH20" s="164"/>
      <c r="BI20" s="164"/>
      <c r="BJ20" s="134"/>
      <c r="BK20" s="134"/>
      <c r="BL20" s="164"/>
      <c r="BM20" s="164"/>
      <c r="BN20" s="134"/>
      <c r="BO20" s="134"/>
      <c r="BP20" s="164"/>
      <c r="BQ20" s="164"/>
      <c r="BR20" s="134"/>
      <c r="BS20" s="134"/>
      <c r="BT20" s="164"/>
      <c r="BU20" s="164"/>
      <c r="BV20" s="134"/>
      <c r="BW20" s="134"/>
      <c r="BX20" s="164"/>
      <c r="BY20" s="164"/>
      <c r="BZ20" s="134"/>
      <c r="CA20" s="134"/>
      <c r="CB20" s="164"/>
      <c r="CC20" s="164"/>
      <c r="CD20" s="134"/>
      <c r="CE20" s="134"/>
      <c r="CF20" s="164"/>
      <c r="CG20" s="164"/>
      <c r="CH20" s="134"/>
      <c r="CI20" s="164"/>
      <c r="CJ20" s="164"/>
      <c r="CK20" s="134"/>
      <c r="CL20" s="159" t="str">
        <f t="shared" si="6"/>
        <v>1 - Muy Baja</v>
      </c>
      <c r="CM20" s="165">
        <f t="shared" si="7"/>
        <v>4.3199999999999995E-2</v>
      </c>
      <c r="CN20" s="159" t="str">
        <f t="shared" si="8"/>
        <v>4 - Mayor</v>
      </c>
      <c r="CO20" s="165">
        <f t="shared" si="92"/>
        <v>0.8</v>
      </c>
      <c r="CP20" s="145" t="str">
        <f t="shared" si="9"/>
        <v>MODERADO</v>
      </c>
      <c r="CQ20" s="149">
        <f t="shared" si="93"/>
        <v>3.456E-2</v>
      </c>
      <c r="CR20" s="206" t="s">
        <v>456</v>
      </c>
      <c r="CS20" s="145">
        <f t="shared" si="94"/>
        <v>3</v>
      </c>
      <c r="CT20" s="134"/>
      <c r="CU20" s="206" t="s">
        <v>1247</v>
      </c>
      <c r="CV20" s="65" t="s">
        <v>1235</v>
      </c>
      <c r="CW20" s="158"/>
      <c r="CX20" s="160">
        <f t="shared" si="10"/>
        <v>9</v>
      </c>
      <c r="CY20" s="161">
        <f t="shared" si="95"/>
        <v>4</v>
      </c>
      <c r="CZ20" s="160" t="str">
        <f t="shared" si="96"/>
        <v>Mayor</v>
      </c>
      <c r="DA20" s="153">
        <f t="shared" si="97"/>
        <v>0.8</v>
      </c>
      <c r="DB20" s="154">
        <f t="shared" si="98"/>
        <v>0.15</v>
      </c>
      <c r="DC20" s="154">
        <f t="shared" si="11"/>
        <v>0.25</v>
      </c>
      <c r="DD20" s="160">
        <f t="shared" si="99"/>
        <v>0.4</v>
      </c>
      <c r="DE20" s="273">
        <f t="shared" si="12"/>
        <v>2</v>
      </c>
      <c r="DF20" s="187">
        <f t="shared" si="13"/>
        <v>0.24</v>
      </c>
      <c r="DG20" s="273">
        <f t="shared" si="100"/>
        <v>4</v>
      </c>
      <c r="DH20" s="273"/>
      <c r="DI20" s="187">
        <f t="shared" si="14"/>
        <v>0.8</v>
      </c>
      <c r="DJ20" s="154">
        <f t="shared" si="15"/>
        <v>0.25</v>
      </c>
      <c r="DK20" s="154">
        <f t="shared" si="16"/>
        <v>0.25</v>
      </c>
      <c r="DL20" s="160">
        <f t="shared" si="17"/>
        <v>0.5</v>
      </c>
      <c r="DM20" s="273">
        <f t="shared" si="18"/>
        <v>1</v>
      </c>
      <c r="DN20" s="187">
        <f t="shared" si="19"/>
        <v>0.12</v>
      </c>
      <c r="DO20" s="273">
        <f t="shared" si="20"/>
        <v>4</v>
      </c>
      <c r="DP20" s="187">
        <f t="shared" si="21"/>
        <v>0.8</v>
      </c>
      <c r="DQ20" s="154">
        <f t="shared" si="22"/>
        <v>0.15</v>
      </c>
      <c r="DR20" s="154">
        <f t="shared" si="23"/>
        <v>0.25</v>
      </c>
      <c r="DS20" s="160">
        <f t="shared" si="24"/>
        <v>0.4</v>
      </c>
      <c r="DT20" s="273">
        <f t="shared" si="25"/>
        <v>1</v>
      </c>
      <c r="DU20" s="187">
        <f t="shared" si="26"/>
        <v>7.1999999999999995E-2</v>
      </c>
      <c r="DV20" s="273">
        <f t="shared" si="27"/>
        <v>4</v>
      </c>
      <c r="DW20" s="187">
        <f t="shared" si="28"/>
        <v>0.8</v>
      </c>
      <c r="DX20" s="154">
        <f t="shared" si="29"/>
        <v>0.15</v>
      </c>
      <c r="DY20" s="154">
        <f t="shared" si="30"/>
        <v>0.25</v>
      </c>
      <c r="DZ20" s="160">
        <f t="shared" si="31"/>
        <v>0.4</v>
      </c>
      <c r="EA20" s="273">
        <f t="shared" si="32"/>
        <v>1</v>
      </c>
      <c r="EB20" s="187">
        <f t="shared" si="33"/>
        <v>4.3199999999999995E-2</v>
      </c>
      <c r="EC20" s="273">
        <f t="shared" si="34"/>
        <v>4</v>
      </c>
      <c r="ED20" s="187">
        <f t="shared" si="35"/>
        <v>0.8</v>
      </c>
      <c r="EE20" s="154">
        <f t="shared" si="36"/>
        <v>0</v>
      </c>
      <c r="EF20" s="154">
        <f t="shared" si="37"/>
        <v>0</v>
      </c>
      <c r="EG20" s="160">
        <f t="shared" si="38"/>
        <v>0</v>
      </c>
      <c r="EH20" s="273">
        <f t="shared" si="39"/>
        <v>1</v>
      </c>
      <c r="EI20" s="187">
        <f t="shared" si="40"/>
        <v>4.3199999999999995E-2</v>
      </c>
      <c r="EJ20" s="273">
        <f t="shared" si="41"/>
        <v>4</v>
      </c>
      <c r="EK20" s="187">
        <f t="shared" si="42"/>
        <v>0.8</v>
      </c>
      <c r="EL20" s="154">
        <f t="shared" si="43"/>
        <v>0</v>
      </c>
      <c r="EM20" s="154">
        <f t="shared" si="44"/>
        <v>0</v>
      </c>
      <c r="EN20" s="160">
        <f t="shared" si="45"/>
        <v>0</v>
      </c>
      <c r="EO20" s="273">
        <f t="shared" si="46"/>
        <v>1</v>
      </c>
      <c r="EP20" s="187">
        <f t="shared" si="47"/>
        <v>4.3199999999999995E-2</v>
      </c>
      <c r="EQ20" s="273">
        <f t="shared" si="48"/>
        <v>4</v>
      </c>
      <c r="ER20" s="187">
        <f t="shared" si="49"/>
        <v>0.8</v>
      </c>
      <c r="ES20" s="154">
        <f t="shared" si="50"/>
        <v>0</v>
      </c>
      <c r="ET20" s="154">
        <f t="shared" si="51"/>
        <v>0</v>
      </c>
      <c r="EU20" s="160">
        <f t="shared" si="52"/>
        <v>0</v>
      </c>
      <c r="EV20" s="273">
        <f t="shared" si="53"/>
        <v>1</v>
      </c>
      <c r="EW20" s="187">
        <f t="shared" si="54"/>
        <v>4.3199999999999995E-2</v>
      </c>
      <c r="EX20" s="273">
        <f t="shared" si="55"/>
        <v>4</v>
      </c>
      <c r="EY20" s="187">
        <f t="shared" si="56"/>
        <v>0.8</v>
      </c>
      <c r="EZ20" s="154">
        <f t="shared" si="57"/>
        <v>0</v>
      </c>
      <c r="FA20" s="154">
        <f t="shared" si="58"/>
        <v>0</v>
      </c>
      <c r="FB20" s="160">
        <f t="shared" si="59"/>
        <v>0</v>
      </c>
      <c r="FC20" s="273">
        <f t="shared" si="60"/>
        <v>1</v>
      </c>
      <c r="FD20" s="187">
        <f t="shared" si="61"/>
        <v>4.3199999999999995E-2</v>
      </c>
      <c r="FE20" s="273">
        <f t="shared" si="62"/>
        <v>4</v>
      </c>
      <c r="FF20" s="187">
        <f t="shared" si="63"/>
        <v>0.8</v>
      </c>
      <c r="FG20" s="154">
        <f t="shared" si="64"/>
        <v>0</v>
      </c>
      <c r="FH20" s="154">
        <f t="shared" si="65"/>
        <v>0</v>
      </c>
      <c r="FI20" s="160">
        <f t="shared" si="66"/>
        <v>0</v>
      </c>
      <c r="FJ20" s="273">
        <f t="shared" si="67"/>
        <v>1</v>
      </c>
      <c r="FK20" s="187">
        <f t="shared" si="68"/>
        <v>4.3199999999999995E-2</v>
      </c>
      <c r="FL20" s="273">
        <f t="shared" si="69"/>
        <v>4</v>
      </c>
      <c r="FM20" s="187">
        <f t="shared" si="70"/>
        <v>0.8</v>
      </c>
      <c r="FN20" s="154">
        <f t="shared" si="71"/>
        <v>0</v>
      </c>
      <c r="FO20" s="154">
        <f t="shared" si="72"/>
        <v>0</v>
      </c>
      <c r="FP20" s="160">
        <f t="shared" si="73"/>
        <v>0</v>
      </c>
      <c r="FQ20" s="273">
        <f t="shared" si="74"/>
        <v>1</v>
      </c>
      <c r="FR20" s="187">
        <f t="shared" si="75"/>
        <v>4.3199999999999995E-2</v>
      </c>
      <c r="FS20" s="273">
        <f t="shared" si="76"/>
        <v>4</v>
      </c>
      <c r="FT20" s="187">
        <f t="shared" si="77"/>
        <v>0.8</v>
      </c>
      <c r="FU20" s="154">
        <f t="shared" si="78"/>
        <v>0</v>
      </c>
      <c r="FV20" s="154">
        <f t="shared" si="79"/>
        <v>0</v>
      </c>
      <c r="FW20" s="160">
        <f t="shared" si="80"/>
        <v>0</v>
      </c>
      <c r="FX20" s="273">
        <f t="shared" si="81"/>
        <v>1</v>
      </c>
      <c r="FY20" s="187">
        <f t="shared" si="82"/>
        <v>4.3199999999999995E-2</v>
      </c>
      <c r="FZ20" s="273">
        <f t="shared" si="83"/>
        <v>4</v>
      </c>
      <c r="GA20" s="187">
        <f t="shared" si="84"/>
        <v>0.8</v>
      </c>
      <c r="GB20" s="154">
        <f t="shared" si="85"/>
        <v>0</v>
      </c>
      <c r="GC20" s="154">
        <f t="shared" si="86"/>
        <v>0</v>
      </c>
      <c r="GD20" s="160">
        <f t="shared" si="87"/>
        <v>0</v>
      </c>
      <c r="GE20" s="273">
        <f t="shared" si="88"/>
        <v>1</v>
      </c>
      <c r="GF20" s="187">
        <f t="shared" si="89"/>
        <v>4.3199999999999995E-2</v>
      </c>
      <c r="GG20" s="273">
        <f t="shared" si="90"/>
        <v>4</v>
      </c>
      <c r="GH20" s="187">
        <f t="shared" si="91"/>
        <v>0.8</v>
      </c>
      <c r="GI20" s="187">
        <f t="shared" si="101"/>
        <v>0.8</v>
      </c>
    </row>
    <row r="21" spans="1:191" ht="238.5" customHeight="1" x14ac:dyDescent="0.2">
      <c r="A21" s="148">
        <v>13</v>
      </c>
      <c r="B21" s="283" t="s">
        <v>458</v>
      </c>
      <c r="C21" s="206" t="s">
        <v>464</v>
      </c>
      <c r="D21" s="284" t="s">
        <v>206</v>
      </c>
      <c r="E21" s="285" t="s">
        <v>204</v>
      </c>
      <c r="F21" s="285" t="s">
        <v>220</v>
      </c>
      <c r="G21" s="293" t="s">
        <v>452</v>
      </c>
      <c r="H21" s="205" t="s">
        <v>169</v>
      </c>
      <c r="I21" s="284" t="s">
        <v>22</v>
      </c>
      <c r="J21" s="132" t="s">
        <v>53</v>
      </c>
      <c r="K21" s="132" t="s">
        <v>53</v>
      </c>
      <c r="L21" s="132" t="s">
        <v>53</v>
      </c>
      <c r="M21" s="132" t="s">
        <v>53</v>
      </c>
      <c r="N21" s="132" t="s">
        <v>54</v>
      </c>
      <c r="O21" s="132" t="s">
        <v>54</v>
      </c>
      <c r="P21" s="132" t="s">
        <v>54</v>
      </c>
      <c r="Q21" s="132" t="s">
        <v>53</v>
      </c>
      <c r="R21" s="132" t="s">
        <v>53</v>
      </c>
      <c r="S21" s="132" t="s">
        <v>54</v>
      </c>
      <c r="T21" s="132" t="s">
        <v>54</v>
      </c>
      <c r="U21" s="132" t="s">
        <v>54</v>
      </c>
      <c r="V21" s="132" t="s">
        <v>54</v>
      </c>
      <c r="W21" s="132" t="s">
        <v>54</v>
      </c>
      <c r="X21" s="132" t="s">
        <v>54</v>
      </c>
      <c r="Y21" s="132" t="s">
        <v>53</v>
      </c>
      <c r="Z21" s="132" t="s">
        <v>53</v>
      </c>
      <c r="AA21" s="132" t="s">
        <v>53</v>
      </c>
      <c r="AB21" s="132" t="s">
        <v>53</v>
      </c>
      <c r="AC21" s="155" t="str">
        <f t="shared" si="0"/>
        <v>3 - Media</v>
      </c>
      <c r="AD21" s="149">
        <f t="shared" si="1"/>
        <v>0.6</v>
      </c>
      <c r="AE21" s="155" t="str">
        <f t="shared" si="2"/>
        <v>4 - Mayor</v>
      </c>
      <c r="AF21" s="149">
        <f t="shared" si="3"/>
        <v>0.8</v>
      </c>
      <c r="AG21" s="156" t="str">
        <f t="shared" si="4"/>
        <v>ALTO</v>
      </c>
      <c r="AH21" s="149">
        <f t="shared" si="5"/>
        <v>0.48</v>
      </c>
      <c r="AI21" s="206" t="s">
        <v>459</v>
      </c>
      <c r="AJ21" s="287" t="s">
        <v>229</v>
      </c>
      <c r="AK21" s="205" t="s">
        <v>228</v>
      </c>
      <c r="AL21" s="205" t="s">
        <v>234</v>
      </c>
      <c r="AM21" s="134" t="s">
        <v>35</v>
      </c>
      <c r="AN21" s="164" t="s">
        <v>45</v>
      </c>
      <c r="AO21" s="164" t="s">
        <v>50</v>
      </c>
      <c r="AP21" s="134" t="s">
        <v>52</v>
      </c>
      <c r="AQ21" s="134" t="s">
        <v>35</v>
      </c>
      <c r="AR21" s="164" t="s">
        <v>46</v>
      </c>
      <c r="AS21" s="164" t="s">
        <v>50</v>
      </c>
      <c r="AT21" s="134" t="s">
        <v>52</v>
      </c>
      <c r="AU21" s="134" t="s">
        <v>35</v>
      </c>
      <c r="AV21" s="164" t="s">
        <v>45</v>
      </c>
      <c r="AW21" s="164" t="s">
        <v>49</v>
      </c>
      <c r="AX21" s="134" t="s">
        <v>51</v>
      </c>
      <c r="AY21" s="134" t="s">
        <v>35</v>
      </c>
      <c r="AZ21" s="164" t="s">
        <v>45</v>
      </c>
      <c r="BA21" s="164" t="s">
        <v>50</v>
      </c>
      <c r="BB21" s="134" t="s">
        <v>52</v>
      </c>
      <c r="BC21" s="134" t="s">
        <v>34</v>
      </c>
      <c r="BD21" s="164" t="s">
        <v>45</v>
      </c>
      <c r="BE21" s="164" t="s">
        <v>50</v>
      </c>
      <c r="BF21" s="134" t="s">
        <v>52</v>
      </c>
      <c r="BG21" s="134"/>
      <c r="BH21" s="164"/>
      <c r="BI21" s="164"/>
      <c r="BJ21" s="134"/>
      <c r="BK21" s="134"/>
      <c r="BL21" s="164"/>
      <c r="BM21" s="164"/>
      <c r="BN21" s="134"/>
      <c r="BO21" s="134"/>
      <c r="BP21" s="164"/>
      <c r="BQ21" s="164"/>
      <c r="BR21" s="134"/>
      <c r="BS21" s="134"/>
      <c r="BT21" s="164"/>
      <c r="BU21" s="164"/>
      <c r="BV21" s="134"/>
      <c r="BW21" s="134"/>
      <c r="BX21" s="164"/>
      <c r="BY21" s="164"/>
      <c r="BZ21" s="134"/>
      <c r="CA21" s="134"/>
      <c r="CB21" s="164"/>
      <c r="CC21" s="164"/>
      <c r="CD21" s="134"/>
      <c r="CE21" s="134"/>
      <c r="CF21" s="164"/>
      <c r="CG21" s="164"/>
      <c r="CH21" s="134"/>
      <c r="CI21" s="164"/>
      <c r="CJ21" s="164"/>
      <c r="CK21" s="134"/>
      <c r="CL21" s="159" t="str">
        <f t="shared" si="6"/>
        <v>1 - Muy Baja</v>
      </c>
      <c r="CM21" s="165">
        <f t="shared" si="7"/>
        <v>6.4799999999999996E-2</v>
      </c>
      <c r="CN21" s="159" t="str">
        <f t="shared" si="8"/>
        <v>3 - Moderado</v>
      </c>
      <c r="CO21" s="165">
        <f t="shared" si="92"/>
        <v>0.6</v>
      </c>
      <c r="CP21" s="145" t="str">
        <f t="shared" si="9"/>
        <v>MODERADO</v>
      </c>
      <c r="CQ21" s="149">
        <f t="shared" si="93"/>
        <v>3.8879999999999998E-2</v>
      </c>
      <c r="CR21" s="206" t="s">
        <v>233</v>
      </c>
      <c r="CS21" s="145">
        <f t="shared" si="94"/>
        <v>3</v>
      </c>
      <c r="CT21" s="134"/>
      <c r="CU21" s="206" t="s">
        <v>1246</v>
      </c>
      <c r="CV21" s="65" t="s">
        <v>1235</v>
      </c>
      <c r="CW21" s="158"/>
      <c r="CX21" s="160">
        <f t="shared" si="10"/>
        <v>9</v>
      </c>
      <c r="CY21" s="161">
        <f t="shared" si="95"/>
        <v>4</v>
      </c>
      <c r="CZ21" s="160" t="str">
        <f t="shared" si="96"/>
        <v>Mayor</v>
      </c>
      <c r="DA21" s="153">
        <f t="shared" si="97"/>
        <v>0.8</v>
      </c>
      <c r="DB21" s="154">
        <f t="shared" si="98"/>
        <v>0.15</v>
      </c>
      <c r="DC21" s="154">
        <f t="shared" si="11"/>
        <v>0.25</v>
      </c>
      <c r="DD21" s="160">
        <f t="shared" si="99"/>
        <v>0.4</v>
      </c>
      <c r="DE21" s="273">
        <f t="shared" si="12"/>
        <v>2</v>
      </c>
      <c r="DF21" s="187">
        <f t="shared" si="13"/>
        <v>0.36</v>
      </c>
      <c r="DG21" s="273">
        <f t="shared" si="100"/>
        <v>4</v>
      </c>
      <c r="DH21" s="273"/>
      <c r="DI21" s="187">
        <f t="shared" si="14"/>
        <v>0.8</v>
      </c>
      <c r="DJ21" s="154">
        <f t="shared" si="15"/>
        <v>0.25</v>
      </c>
      <c r="DK21" s="154">
        <f t="shared" si="16"/>
        <v>0.25</v>
      </c>
      <c r="DL21" s="160">
        <f t="shared" si="17"/>
        <v>0.5</v>
      </c>
      <c r="DM21" s="273">
        <f t="shared" si="18"/>
        <v>1</v>
      </c>
      <c r="DN21" s="187">
        <f t="shared" si="19"/>
        <v>0.18</v>
      </c>
      <c r="DO21" s="273">
        <f t="shared" si="20"/>
        <v>4</v>
      </c>
      <c r="DP21" s="187">
        <f t="shared" si="21"/>
        <v>0.8</v>
      </c>
      <c r="DQ21" s="154">
        <f t="shared" si="22"/>
        <v>0.15</v>
      </c>
      <c r="DR21" s="154">
        <f t="shared" si="23"/>
        <v>0.15</v>
      </c>
      <c r="DS21" s="160">
        <f t="shared" si="24"/>
        <v>0.3</v>
      </c>
      <c r="DT21" s="273">
        <f t="shared" si="25"/>
        <v>1</v>
      </c>
      <c r="DU21" s="187">
        <f t="shared" si="26"/>
        <v>0.18</v>
      </c>
      <c r="DV21" s="273">
        <f t="shared" si="27"/>
        <v>3</v>
      </c>
      <c r="DW21" s="187">
        <f t="shared" si="28"/>
        <v>0.56000000000000005</v>
      </c>
      <c r="DX21" s="154">
        <f t="shared" si="29"/>
        <v>0.15</v>
      </c>
      <c r="DY21" s="154">
        <f t="shared" si="30"/>
        <v>0.25</v>
      </c>
      <c r="DZ21" s="160">
        <f t="shared" si="31"/>
        <v>0.4</v>
      </c>
      <c r="EA21" s="273">
        <f t="shared" si="32"/>
        <v>1</v>
      </c>
      <c r="EB21" s="187">
        <f t="shared" si="33"/>
        <v>0.108</v>
      </c>
      <c r="EC21" s="273">
        <f t="shared" si="34"/>
        <v>3</v>
      </c>
      <c r="ED21" s="187">
        <f t="shared" si="35"/>
        <v>0.56000000000000005</v>
      </c>
      <c r="EE21" s="154">
        <f t="shared" si="36"/>
        <v>0.15</v>
      </c>
      <c r="EF21" s="154">
        <f t="shared" si="37"/>
        <v>0.25</v>
      </c>
      <c r="EG21" s="160">
        <f t="shared" si="38"/>
        <v>0.4</v>
      </c>
      <c r="EH21" s="273">
        <f t="shared" si="39"/>
        <v>1</v>
      </c>
      <c r="EI21" s="187">
        <f t="shared" si="40"/>
        <v>6.4799999999999996E-2</v>
      </c>
      <c r="EJ21" s="273">
        <f t="shared" si="41"/>
        <v>3</v>
      </c>
      <c r="EK21" s="187">
        <f t="shared" si="42"/>
        <v>0.56000000000000005</v>
      </c>
      <c r="EL21" s="154">
        <f t="shared" si="43"/>
        <v>0</v>
      </c>
      <c r="EM21" s="154">
        <f t="shared" si="44"/>
        <v>0</v>
      </c>
      <c r="EN21" s="160">
        <f t="shared" si="45"/>
        <v>0</v>
      </c>
      <c r="EO21" s="273">
        <f t="shared" si="46"/>
        <v>1</v>
      </c>
      <c r="EP21" s="187">
        <f t="shared" si="47"/>
        <v>6.4799999999999996E-2</v>
      </c>
      <c r="EQ21" s="273">
        <f t="shared" si="48"/>
        <v>3</v>
      </c>
      <c r="ER21" s="187">
        <f t="shared" si="49"/>
        <v>0.56000000000000005</v>
      </c>
      <c r="ES21" s="154">
        <f t="shared" si="50"/>
        <v>0</v>
      </c>
      <c r="ET21" s="154">
        <f t="shared" si="51"/>
        <v>0</v>
      </c>
      <c r="EU21" s="160">
        <f t="shared" si="52"/>
        <v>0</v>
      </c>
      <c r="EV21" s="273">
        <f t="shared" si="53"/>
        <v>1</v>
      </c>
      <c r="EW21" s="187">
        <f t="shared" si="54"/>
        <v>6.4799999999999996E-2</v>
      </c>
      <c r="EX21" s="273">
        <f t="shared" si="55"/>
        <v>3</v>
      </c>
      <c r="EY21" s="187">
        <f t="shared" si="56"/>
        <v>0.56000000000000005</v>
      </c>
      <c r="EZ21" s="154">
        <f t="shared" si="57"/>
        <v>0</v>
      </c>
      <c r="FA21" s="154">
        <f t="shared" si="58"/>
        <v>0</v>
      </c>
      <c r="FB21" s="160">
        <f t="shared" si="59"/>
        <v>0</v>
      </c>
      <c r="FC21" s="273">
        <f t="shared" si="60"/>
        <v>1</v>
      </c>
      <c r="FD21" s="187">
        <f t="shared" si="61"/>
        <v>6.4799999999999996E-2</v>
      </c>
      <c r="FE21" s="273">
        <f t="shared" si="62"/>
        <v>3</v>
      </c>
      <c r="FF21" s="187">
        <f t="shared" si="63"/>
        <v>0.56000000000000005</v>
      </c>
      <c r="FG21" s="154">
        <f t="shared" si="64"/>
        <v>0</v>
      </c>
      <c r="FH21" s="154">
        <f t="shared" si="65"/>
        <v>0</v>
      </c>
      <c r="FI21" s="160">
        <f t="shared" si="66"/>
        <v>0</v>
      </c>
      <c r="FJ21" s="273">
        <f t="shared" si="67"/>
        <v>1</v>
      </c>
      <c r="FK21" s="187">
        <f t="shared" si="68"/>
        <v>6.4799999999999996E-2</v>
      </c>
      <c r="FL21" s="273">
        <f t="shared" si="69"/>
        <v>3</v>
      </c>
      <c r="FM21" s="187">
        <f t="shared" si="70"/>
        <v>0.56000000000000005</v>
      </c>
      <c r="FN21" s="154">
        <f t="shared" si="71"/>
        <v>0</v>
      </c>
      <c r="FO21" s="154">
        <f t="shared" si="72"/>
        <v>0</v>
      </c>
      <c r="FP21" s="160">
        <f t="shared" si="73"/>
        <v>0</v>
      </c>
      <c r="FQ21" s="273">
        <f t="shared" si="74"/>
        <v>1</v>
      </c>
      <c r="FR21" s="187">
        <f t="shared" si="75"/>
        <v>6.4799999999999996E-2</v>
      </c>
      <c r="FS21" s="273">
        <f t="shared" si="76"/>
        <v>3</v>
      </c>
      <c r="FT21" s="187">
        <f t="shared" si="77"/>
        <v>0.56000000000000005</v>
      </c>
      <c r="FU21" s="154">
        <f t="shared" si="78"/>
        <v>0</v>
      </c>
      <c r="FV21" s="154">
        <f t="shared" si="79"/>
        <v>0</v>
      </c>
      <c r="FW21" s="160">
        <f t="shared" si="80"/>
        <v>0</v>
      </c>
      <c r="FX21" s="273">
        <f t="shared" si="81"/>
        <v>1</v>
      </c>
      <c r="FY21" s="187">
        <f t="shared" si="82"/>
        <v>6.4799999999999996E-2</v>
      </c>
      <c r="FZ21" s="273">
        <f t="shared" si="83"/>
        <v>3</v>
      </c>
      <c r="GA21" s="187">
        <f t="shared" si="84"/>
        <v>0.56000000000000005</v>
      </c>
      <c r="GB21" s="154">
        <f t="shared" si="85"/>
        <v>0</v>
      </c>
      <c r="GC21" s="154">
        <f t="shared" si="86"/>
        <v>0</v>
      </c>
      <c r="GD21" s="160">
        <f t="shared" si="87"/>
        <v>0</v>
      </c>
      <c r="GE21" s="273">
        <f t="shared" si="88"/>
        <v>1</v>
      </c>
      <c r="GF21" s="187">
        <f t="shared" si="89"/>
        <v>6.4799999999999996E-2</v>
      </c>
      <c r="GG21" s="273">
        <f t="shared" si="90"/>
        <v>3</v>
      </c>
      <c r="GH21" s="187">
        <f t="shared" si="91"/>
        <v>0.56000000000000005</v>
      </c>
      <c r="GI21" s="187">
        <f t="shared" si="101"/>
        <v>0.6</v>
      </c>
    </row>
    <row r="22" spans="1:191" ht="192.75" customHeight="1" x14ac:dyDescent="0.2">
      <c r="A22" s="148">
        <v>14</v>
      </c>
      <c r="B22" s="283" t="s">
        <v>458</v>
      </c>
      <c r="C22" s="206" t="s">
        <v>463</v>
      </c>
      <c r="D22" s="284" t="s">
        <v>205</v>
      </c>
      <c r="E22" s="285" t="s">
        <v>204</v>
      </c>
      <c r="F22" s="285" t="s">
        <v>222</v>
      </c>
      <c r="G22" s="286" t="s">
        <v>240</v>
      </c>
      <c r="H22" s="205" t="s">
        <v>169</v>
      </c>
      <c r="I22" s="284" t="s">
        <v>20</v>
      </c>
      <c r="J22" s="132" t="s">
        <v>53</v>
      </c>
      <c r="K22" s="132" t="s">
        <v>53</v>
      </c>
      <c r="L22" s="132" t="s">
        <v>53</v>
      </c>
      <c r="M22" s="132" t="s">
        <v>53</v>
      </c>
      <c r="N22" s="132" t="s">
        <v>54</v>
      </c>
      <c r="O22" s="132" t="s">
        <v>54</v>
      </c>
      <c r="P22" s="132" t="s">
        <v>54</v>
      </c>
      <c r="Q22" s="132" t="s">
        <v>53</v>
      </c>
      <c r="R22" s="132" t="s">
        <v>53</v>
      </c>
      <c r="S22" s="132" t="s">
        <v>54</v>
      </c>
      <c r="T22" s="132" t="s">
        <v>54</v>
      </c>
      <c r="U22" s="132" t="s">
        <v>54</v>
      </c>
      <c r="V22" s="132" t="s">
        <v>54</v>
      </c>
      <c r="W22" s="132" t="s">
        <v>54</v>
      </c>
      <c r="X22" s="132" t="s">
        <v>54</v>
      </c>
      <c r="Y22" s="132" t="s">
        <v>53</v>
      </c>
      <c r="Z22" s="132" t="s">
        <v>53</v>
      </c>
      <c r="AA22" s="132" t="s">
        <v>53</v>
      </c>
      <c r="AB22" s="132" t="s">
        <v>53</v>
      </c>
      <c r="AC22" s="155" t="str">
        <f t="shared" si="0"/>
        <v>2 - Baja</v>
      </c>
      <c r="AD22" s="149">
        <f t="shared" si="1"/>
        <v>0.4</v>
      </c>
      <c r="AE22" s="155" t="str">
        <f t="shared" si="2"/>
        <v>4 - Mayor</v>
      </c>
      <c r="AF22" s="149">
        <f t="shared" si="3"/>
        <v>0.8</v>
      </c>
      <c r="AG22" s="156" t="str">
        <f t="shared" si="4"/>
        <v>MODERADO</v>
      </c>
      <c r="AH22" s="149">
        <f t="shared" si="5"/>
        <v>0.32000000000000006</v>
      </c>
      <c r="AI22" s="206" t="s">
        <v>457</v>
      </c>
      <c r="AJ22" s="287" t="s">
        <v>229</v>
      </c>
      <c r="AK22" s="205" t="s">
        <v>228</v>
      </c>
      <c r="AL22" s="205" t="s">
        <v>227</v>
      </c>
      <c r="AM22" s="134" t="s">
        <v>35</v>
      </c>
      <c r="AN22" s="164" t="s">
        <v>45</v>
      </c>
      <c r="AO22" s="164" t="s">
        <v>50</v>
      </c>
      <c r="AP22" s="134" t="s">
        <v>52</v>
      </c>
      <c r="AQ22" s="134" t="s">
        <v>35</v>
      </c>
      <c r="AR22" s="164" t="s">
        <v>46</v>
      </c>
      <c r="AS22" s="164" t="s">
        <v>50</v>
      </c>
      <c r="AT22" s="134" t="s">
        <v>52</v>
      </c>
      <c r="AU22" s="134" t="s">
        <v>35</v>
      </c>
      <c r="AV22" s="164" t="s">
        <v>45</v>
      </c>
      <c r="AW22" s="164" t="s">
        <v>50</v>
      </c>
      <c r="AX22" s="134" t="s">
        <v>52</v>
      </c>
      <c r="AY22" s="134" t="s">
        <v>34</v>
      </c>
      <c r="AZ22" s="164" t="s">
        <v>45</v>
      </c>
      <c r="BA22" s="164" t="s">
        <v>50</v>
      </c>
      <c r="BB22" s="134" t="s">
        <v>52</v>
      </c>
      <c r="BC22" s="134"/>
      <c r="BD22" s="164"/>
      <c r="BE22" s="164"/>
      <c r="BF22" s="134"/>
      <c r="BG22" s="134"/>
      <c r="BH22" s="164"/>
      <c r="BI22" s="164"/>
      <c r="BJ22" s="134"/>
      <c r="BK22" s="134"/>
      <c r="BL22" s="164"/>
      <c r="BM22" s="164"/>
      <c r="BN22" s="134"/>
      <c r="BO22" s="134"/>
      <c r="BP22" s="164"/>
      <c r="BQ22" s="164"/>
      <c r="BR22" s="134"/>
      <c r="BS22" s="134"/>
      <c r="BT22" s="164"/>
      <c r="BU22" s="164"/>
      <c r="BV22" s="134"/>
      <c r="BW22" s="134"/>
      <c r="BX22" s="164"/>
      <c r="BY22" s="164"/>
      <c r="BZ22" s="134"/>
      <c r="CA22" s="134"/>
      <c r="CB22" s="164"/>
      <c r="CC22" s="164"/>
      <c r="CD22" s="134"/>
      <c r="CE22" s="134"/>
      <c r="CF22" s="164"/>
      <c r="CG22" s="164"/>
      <c r="CH22" s="134"/>
      <c r="CI22" s="164"/>
      <c r="CJ22" s="164"/>
      <c r="CK22" s="134"/>
      <c r="CL22" s="159" t="str">
        <f t="shared" si="6"/>
        <v>1 - Muy Baja</v>
      </c>
      <c r="CM22" s="165">
        <f t="shared" si="7"/>
        <v>4.3199999999999995E-2</v>
      </c>
      <c r="CN22" s="159" t="str">
        <f t="shared" si="8"/>
        <v>4 - Mayor</v>
      </c>
      <c r="CO22" s="165">
        <f t="shared" si="92"/>
        <v>0.8</v>
      </c>
      <c r="CP22" s="145" t="str">
        <f t="shared" si="9"/>
        <v>MODERADO</v>
      </c>
      <c r="CQ22" s="149">
        <f t="shared" si="93"/>
        <v>3.456E-2</v>
      </c>
      <c r="CR22" s="206" t="s">
        <v>456</v>
      </c>
      <c r="CS22" s="145">
        <f t="shared" si="94"/>
        <v>3</v>
      </c>
      <c r="CT22" s="134"/>
      <c r="CU22" s="206" t="s">
        <v>1247</v>
      </c>
      <c r="CV22" s="65" t="s">
        <v>1235</v>
      </c>
      <c r="CW22" s="158"/>
      <c r="CX22" s="160">
        <f t="shared" si="10"/>
        <v>9</v>
      </c>
      <c r="CY22" s="161">
        <f t="shared" si="95"/>
        <v>4</v>
      </c>
      <c r="CZ22" s="160" t="str">
        <f t="shared" si="96"/>
        <v>Mayor</v>
      </c>
      <c r="DA22" s="153">
        <f t="shared" si="97"/>
        <v>0.8</v>
      </c>
      <c r="DB22" s="154">
        <f t="shared" si="98"/>
        <v>0.15</v>
      </c>
      <c r="DC22" s="154">
        <f t="shared" si="11"/>
        <v>0.25</v>
      </c>
      <c r="DD22" s="160">
        <f t="shared" si="99"/>
        <v>0.4</v>
      </c>
      <c r="DE22" s="273">
        <f t="shared" si="12"/>
        <v>2</v>
      </c>
      <c r="DF22" s="187">
        <f t="shared" si="13"/>
        <v>0.24</v>
      </c>
      <c r="DG22" s="273">
        <f t="shared" si="100"/>
        <v>4</v>
      </c>
      <c r="DH22" s="273"/>
      <c r="DI22" s="187">
        <f t="shared" si="14"/>
        <v>0.8</v>
      </c>
      <c r="DJ22" s="154">
        <f t="shared" si="15"/>
        <v>0.25</v>
      </c>
      <c r="DK22" s="154">
        <f t="shared" si="16"/>
        <v>0.25</v>
      </c>
      <c r="DL22" s="160">
        <f t="shared" si="17"/>
        <v>0.5</v>
      </c>
      <c r="DM22" s="273">
        <f t="shared" si="18"/>
        <v>1</v>
      </c>
      <c r="DN22" s="187">
        <f t="shared" si="19"/>
        <v>0.12</v>
      </c>
      <c r="DO22" s="273">
        <f t="shared" si="20"/>
        <v>4</v>
      </c>
      <c r="DP22" s="187">
        <f t="shared" si="21"/>
        <v>0.8</v>
      </c>
      <c r="DQ22" s="154">
        <f t="shared" si="22"/>
        <v>0.15</v>
      </c>
      <c r="DR22" s="154">
        <f t="shared" si="23"/>
        <v>0.25</v>
      </c>
      <c r="DS22" s="160">
        <f t="shared" si="24"/>
        <v>0.4</v>
      </c>
      <c r="DT22" s="273">
        <f t="shared" si="25"/>
        <v>1</v>
      </c>
      <c r="DU22" s="187">
        <f t="shared" si="26"/>
        <v>7.1999999999999995E-2</v>
      </c>
      <c r="DV22" s="273">
        <f t="shared" si="27"/>
        <v>4</v>
      </c>
      <c r="DW22" s="187">
        <f t="shared" si="28"/>
        <v>0.8</v>
      </c>
      <c r="DX22" s="154">
        <f t="shared" si="29"/>
        <v>0.15</v>
      </c>
      <c r="DY22" s="154">
        <f t="shared" si="30"/>
        <v>0.25</v>
      </c>
      <c r="DZ22" s="160">
        <f t="shared" si="31"/>
        <v>0.4</v>
      </c>
      <c r="EA22" s="273">
        <f t="shared" si="32"/>
        <v>1</v>
      </c>
      <c r="EB22" s="187">
        <f t="shared" si="33"/>
        <v>4.3199999999999995E-2</v>
      </c>
      <c r="EC22" s="273">
        <f t="shared" si="34"/>
        <v>4</v>
      </c>
      <c r="ED22" s="187">
        <f t="shared" si="35"/>
        <v>0.8</v>
      </c>
      <c r="EE22" s="154">
        <f t="shared" si="36"/>
        <v>0</v>
      </c>
      <c r="EF22" s="154">
        <f t="shared" si="37"/>
        <v>0</v>
      </c>
      <c r="EG22" s="160">
        <f t="shared" si="38"/>
        <v>0</v>
      </c>
      <c r="EH22" s="273">
        <f t="shared" si="39"/>
        <v>1</v>
      </c>
      <c r="EI22" s="187">
        <f t="shared" si="40"/>
        <v>4.3199999999999995E-2</v>
      </c>
      <c r="EJ22" s="273">
        <f t="shared" si="41"/>
        <v>4</v>
      </c>
      <c r="EK22" s="187">
        <f t="shared" si="42"/>
        <v>0.8</v>
      </c>
      <c r="EL22" s="154">
        <f t="shared" si="43"/>
        <v>0</v>
      </c>
      <c r="EM22" s="154">
        <f t="shared" si="44"/>
        <v>0</v>
      </c>
      <c r="EN22" s="160">
        <f t="shared" si="45"/>
        <v>0</v>
      </c>
      <c r="EO22" s="273">
        <f t="shared" si="46"/>
        <v>1</v>
      </c>
      <c r="EP22" s="187">
        <f t="shared" si="47"/>
        <v>4.3199999999999995E-2</v>
      </c>
      <c r="EQ22" s="273">
        <f t="shared" si="48"/>
        <v>4</v>
      </c>
      <c r="ER22" s="187">
        <f t="shared" si="49"/>
        <v>0.8</v>
      </c>
      <c r="ES22" s="154">
        <f t="shared" si="50"/>
        <v>0</v>
      </c>
      <c r="ET22" s="154">
        <f t="shared" si="51"/>
        <v>0</v>
      </c>
      <c r="EU22" s="160">
        <f t="shared" si="52"/>
        <v>0</v>
      </c>
      <c r="EV22" s="273">
        <f t="shared" si="53"/>
        <v>1</v>
      </c>
      <c r="EW22" s="187">
        <f t="shared" si="54"/>
        <v>4.3199999999999995E-2</v>
      </c>
      <c r="EX22" s="273">
        <f t="shared" si="55"/>
        <v>4</v>
      </c>
      <c r="EY22" s="187">
        <f t="shared" si="56"/>
        <v>0.8</v>
      </c>
      <c r="EZ22" s="154">
        <f t="shared" si="57"/>
        <v>0</v>
      </c>
      <c r="FA22" s="154">
        <f t="shared" si="58"/>
        <v>0</v>
      </c>
      <c r="FB22" s="160">
        <f t="shared" si="59"/>
        <v>0</v>
      </c>
      <c r="FC22" s="273">
        <f t="shared" si="60"/>
        <v>1</v>
      </c>
      <c r="FD22" s="187">
        <f t="shared" si="61"/>
        <v>4.3199999999999995E-2</v>
      </c>
      <c r="FE22" s="273">
        <f t="shared" si="62"/>
        <v>4</v>
      </c>
      <c r="FF22" s="187">
        <f t="shared" si="63"/>
        <v>0.8</v>
      </c>
      <c r="FG22" s="154">
        <f t="shared" si="64"/>
        <v>0</v>
      </c>
      <c r="FH22" s="154">
        <f t="shared" si="65"/>
        <v>0</v>
      </c>
      <c r="FI22" s="160">
        <f t="shared" si="66"/>
        <v>0</v>
      </c>
      <c r="FJ22" s="273">
        <f t="shared" si="67"/>
        <v>1</v>
      </c>
      <c r="FK22" s="187">
        <f t="shared" si="68"/>
        <v>4.3199999999999995E-2</v>
      </c>
      <c r="FL22" s="273">
        <f t="shared" si="69"/>
        <v>4</v>
      </c>
      <c r="FM22" s="187">
        <f t="shared" si="70"/>
        <v>0.8</v>
      </c>
      <c r="FN22" s="154">
        <f t="shared" si="71"/>
        <v>0</v>
      </c>
      <c r="FO22" s="154">
        <f t="shared" si="72"/>
        <v>0</v>
      </c>
      <c r="FP22" s="160">
        <f t="shared" si="73"/>
        <v>0</v>
      </c>
      <c r="FQ22" s="273">
        <f t="shared" si="74"/>
        <v>1</v>
      </c>
      <c r="FR22" s="187">
        <f t="shared" si="75"/>
        <v>4.3199999999999995E-2</v>
      </c>
      <c r="FS22" s="273">
        <f t="shared" si="76"/>
        <v>4</v>
      </c>
      <c r="FT22" s="187">
        <f t="shared" si="77"/>
        <v>0.8</v>
      </c>
      <c r="FU22" s="154">
        <f t="shared" si="78"/>
        <v>0</v>
      </c>
      <c r="FV22" s="154">
        <f t="shared" si="79"/>
        <v>0</v>
      </c>
      <c r="FW22" s="160">
        <f t="shared" si="80"/>
        <v>0</v>
      </c>
      <c r="FX22" s="273">
        <f t="shared" si="81"/>
        <v>1</v>
      </c>
      <c r="FY22" s="187">
        <f t="shared" si="82"/>
        <v>4.3199999999999995E-2</v>
      </c>
      <c r="FZ22" s="273">
        <f t="shared" si="83"/>
        <v>4</v>
      </c>
      <c r="GA22" s="187">
        <f t="shared" si="84"/>
        <v>0.8</v>
      </c>
      <c r="GB22" s="154">
        <f t="shared" si="85"/>
        <v>0</v>
      </c>
      <c r="GC22" s="154">
        <f t="shared" si="86"/>
        <v>0</v>
      </c>
      <c r="GD22" s="160">
        <f t="shared" si="87"/>
        <v>0</v>
      </c>
      <c r="GE22" s="273">
        <f t="shared" si="88"/>
        <v>1</v>
      </c>
      <c r="GF22" s="187">
        <f t="shared" si="89"/>
        <v>4.3199999999999995E-2</v>
      </c>
      <c r="GG22" s="273">
        <f t="shared" si="90"/>
        <v>4</v>
      </c>
      <c r="GH22" s="187">
        <f t="shared" si="91"/>
        <v>0.8</v>
      </c>
      <c r="GI22" s="187">
        <f t="shared" si="101"/>
        <v>0.8</v>
      </c>
    </row>
    <row r="23" spans="1:191" ht="189.75" customHeight="1" x14ac:dyDescent="0.2">
      <c r="A23" s="148">
        <v>15</v>
      </c>
      <c r="B23" s="283" t="s">
        <v>458</v>
      </c>
      <c r="C23" s="206" t="s">
        <v>1224</v>
      </c>
      <c r="D23" s="284" t="s">
        <v>206</v>
      </c>
      <c r="E23" s="285" t="s">
        <v>204</v>
      </c>
      <c r="F23" s="285" t="s">
        <v>220</v>
      </c>
      <c r="G23" s="205" t="s">
        <v>218</v>
      </c>
      <c r="H23" s="205" t="s">
        <v>169</v>
      </c>
      <c r="I23" s="284" t="s">
        <v>20</v>
      </c>
      <c r="J23" s="132" t="s">
        <v>53</v>
      </c>
      <c r="K23" s="132" t="s">
        <v>53</v>
      </c>
      <c r="L23" s="132" t="s">
        <v>53</v>
      </c>
      <c r="M23" s="132" t="s">
        <v>53</v>
      </c>
      <c r="N23" s="132" t="s">
        <v>54</v>
      </c>
      <c r="O23" s="132" t="s">
        <v>54</v>
      </c>
      <c r="P23" s="132" t="s">
        <v>54</v>
      </c>
      <c r="Q23" s="132" t="s">
        <v>53</v>
      </c>
      <c r="R23" s="132" t="s">
        <v>53</v>
      </c>
      <c r="S23" s="132" t="s">
        <v>54</v>
      </c>
      <c r="T23" s="132" t="s">
        <v>54</v>
      </c>
      <c r="U23" s="132" t="s">
        <v>54</v>
      </c>
      <c r="V23" s="132" t="s">
        <v>54</v>
      </c>
      <c r="W23" s="132" t="s">
        <v>54</v>
      </c>
      <c r="X23" s="132" t="s">
        <v>54</v>
      </c>
      <c r="Y23" s="132" t="s">
        <v>53</v>
      </c>
      <c r="Z23" s="132" t="s">
        <v>53</v>
      </c>
      <c r="AA23" s="132" t="s">
        <v>53</v>
      </c>
      <c r="AB23" s="132" t="s">
        <v>53</v>
      </c>
      <c r="AC23" s="155" t="str">
        <f t="shared" si="0"/>
        <v>2 - Baja</v>
      </c>
      <c r="AD23" s="149">
        <f t="shared" si="1"/>
        <v>0.4</v>
      </c>
      <c r="AE23" s="155" t="str">
        <f t="shared" si="2"/>
        <v>4 - Mayor</v>
      </c>
      <c r="AF23" s="149">
        <f t="shared" si="3"/>
        <v>0.8</v>
      </c>
      <c r="AG23" s="156" t="str">
        <f t="shared" si="4"/>
        <v>MODERADO</v>
      </c>
      <c r="AH23" s="149">
        <f t="shared" si="5"/>
        <v>0.32000000000000006</v>
      </c>
      <c r="AI23" s="206" t="s">
        <v>462</v>
      </c>
      <c r="AJ23" s="287" t="s">
        <v>229</v>
      </c>
      <c r="AK23" s="205" t="s">
        <v>228</v>
      </c>
      <c r="AL23" s="205" t="s">
        <v>461</v>
      </c>
      <c r="AM23" s="134" t="s">
        <v>35</v>
      </c>
      <c r="AN23" s="164" t="s">
        <v>45</v>
      </c>
      <c r="AO23" s="164" t="s">
        <v>50</v>
      </c>
      <c r="AP23" s="134" t="s">
        <v>52</v>
      </c>
      <c r="AQ23" s="134" t="s">
        <v>35</v>
      </c>
      <c r="AR23" s="164" t="s">
        <v>46</v>
      </c>
      <c r="AS23" s="164" t="s">
        <v>50</v>
      </c>
      <c r="AT23" s="134" t="s">
        <v>52</v>
      </c>
      <c r="AU23" s="134" t="s">
        <v>35</v>
      </c>
      <c r="AV23" s="164" t="s">
        <v>45</v>
      </c>
      <c r="AW23" s="164" t="s">
        <v>49</v>
      </c>
      <c r="AX23" s="134" t="s">
        <v>51</v>
      </c>
      <c r="AY23" s="134" t="s">
        <v>35</v>
      </c>
      <c r="AZ23" s="164" t="s">
        <v>45</v>
      </c>
      <c r="BA23" s="164" t="s">
        <v>50</v>
      </c>
      <c r="BB23" s="134" t="s">
        <v>52</v>
      </c>
      <c r="BC23" s="134" t="s">
        <v>34</v>
      </c>
      <c r="BD23" s="164" t="s">
        <v>45</v>
      </c>
      <c r="BE23" s="164" t="s">
        <v>50</v>
      </c>
      <c r="BF23" s="134" t="s">
        <v>52</v>
      </c>
      <c r="BG23" s="134" t="s">
        <v>35</v>
      </c>
      <c r="BH23" s="164" t="s">
        <v>46</v>
      </c>
      <c r="BI23" s="164" t="s">
        <v>50</v>
      </c>
      <c r="BJ23" s="134" t="s">
        <v>52</v>
      </c>
      <c r="BK23" s="134"/>
      <c r="BL23" s="164"/>
      <c r="BM23" s="164"/>
      <c r="BN23" s="134"/>
      <c r="BO23" s="134"/>
      <c r="BP23" s="164"/>
      <c r="BQ23" s="164"/>
      <c r="BR23" s="134"/>
      <c r="BS23" s="134"/>
      <c r="BT23" s="164"/>
      <c r="BU23" s="164"/>
      <c r="BV23" s="134"/>
      <c r="BW23" s="134"/>
      <c r="BX23" s="164"/>
      <c r="BY23" s="164"/>
      <c r="BZ23" s="134"/>
      <c r="CA23" s="134"/>
      <c r="CB23" s="164"/>
      <c r="CC23" s="164"/>
      <c r="CD23" s="134"/>
      <c r="CE23" s="134"/>
      <c r="CF23" s="164"/>
      <c r="CG23" s="164"/>
      <c r="CH23" s="134"/>
      <c r="CI23" s="164"/>
      <c r="CJ23" s="164"/>
      <c r="CK23" s="134"/>
      <c r="CL23" s="159" t="str">
        <f t="shared" si="6"/>
        <v>1 - Muy Baja</v>
      </c>
      <c r="CM23" s="165">
        <f t="shared" si="7"/>
        <v>2.1599999999999998E-2</v>
      </c>
      <c r="CN23" s="159" t="str">
        <f t="shared" si="8"/>
        <v>3 - Moderado</v>
      </c>
      <c r="CO23" s="165">
        <f t="shared" si="92"/>
        <v>0.6</v>
      </c>
      <c r="CP23" s="145" t="str">
        <f t="shared" si="9"/>
        <v>MODERADO</v>
      </c>
      <c r="CQ23" s="149">
        <f t="shared" si="93"/>
        <v>1.2959999999999998E-2</v>
      </c>
      <c r="CR23" s="206" t="s">
        <v>233</v>
      </c>
      <c r="CS23" s="145">
        <f t="shared" si="94"/>
        <v>3</v>
      </c>
      <c r="CT23" s="134"/>
      <c r="CU23" s="206" t="s">
        <v>1250</v>
      </c>
      <c r="CV23" s="65" t="s">
        <v>1235</v>
      </c>
      <c r="CW23" s="158"/>
      <c r="CX23" s="160">
        <f t="shared" si="10"/>
        <v>9</v>
      </c>
      <c r="CY23" s="161">
        <f t="shared" si="95"/>
        <v>4</v>
      </c>
      <c r="CZ23" s="160" t="str">
        <f t="shared" si="96"/>
        <v>Mayor</v>
      </c>
      <c r="DA23" s="153">
        <f t="shared" si="97"/>
        <v>0.8</v>
      </c>
      <c r="DB23" s="154">
        <f t="shared" si="98"/>
        <v>0.15</v>
      </c>
      <c r="DC23" s="154">
        <f t="shared" si="11"/>
        <v>0.25</v>
      </c>
      <c r="DD23" s="160">
        <f t="shared" si="99"/>
        <v>0.4</v>
      </c>
      <c r="DE23" s="273">
        <f t="shared" si="12"/>
        <v>2</v>
      </c>
      <c r="DF23" s="187">
        <f t="shared" si="13"/>
        <v>0.24</v>
      </c>
      <c r="DG23" s="273">
        <f t="shared" si="100"/>
        <v>4</v>
      </c>
      <c r="DH23" s="273"/>
      <c r="DI23" s="187">
        <f t="shared" si="14"/>
        <v>0.8</v>
      </c>
      <c r="DJ23" s="154">
        <f t="shared" si="15"/>
        <v>0.25</v>
      </c>
      <c r="DK23" s="154">
        <f t="shared" si="16"/>
        <v>0.25</v>
      </c>
      <c r="DL23" s="160">
        <f t="shared" si="17"/>
        <v>0.5</v>
      </c>
      <c r="DM23" s="273">
        <f t="shared" si="18"/>
        <v>1</v>
      </c>
      <c r="DN23" s="187">
        <f t="shared" si="19"/>
        <v>0.12</v>
      </c>
      <c r="DO23" s="273">
        <f t="shared" si="20"/>
        <v>4</v>
      </c>
      <c r="DP23" s="187">
        <f t="shared" si="21"/>
        <v>0.8</v>
      </c>
      <c r="DQ23" s="154">
        <f t="shared" si="22"/>
        <v>0.15</v>
      </c>
      <c r="DR23" s="154">
        <f t="shared" si="23"/>
        <v>0.15</v>
      </c>
      <c r="DS23" s="160">
        <f t="shared" si="24"/>
        <v>0.3</v>
      </c>
      <c r="DT23" s="273">
        <f t="shared" si="25"/>
        <v>1</v>
      </c>
      <c r="DU23" s="187">
        <f t="shared" si="26"/>
        <v>0.12</v>
      </c>
      <c r="DV23" s="273">
        <f t="shared" si="27"/>
        <v>3</v>
      </c>
      <c r="DW23" s="187">
        <f t="shared" si="28"/>
        <v>0.56000000000000005</v>
      </c>
      <c r="DX23" s="154">
        <f t="shared" si="29"/>
        <v>0.15</v>
      </c>
      <c r="DY23" s="154">
        <f t="shared" si="30"/>
        <v>0.25</v>
      </c>
      <c r="DZ23" s="160">
        <f t="shared" si="31"/>
        <v>0.4</v>
      </c>
      <c r="EA23" s="273">
        <f t="shared" si="32"/>
        <v>1</v>
      </c>
      <c r="EB23" s="187">
        <f t="shared" si="33"/>
        <v>7.1999999999999995E-2</v>
      </c>
      <c r="EC23" s="273">
        <f t="shared" si="34"/>
        <v>3</v>
      </c>
      <c r="ED23" s="187">
        <f t="shared" si="35"/>
        <v>0.56000000000000005</v>
      </c>
      <c r="EE23" s="154">
        <f t="shared" si="36"/>
        <v>0.15</v>
      </c>
      <c r="EF23" s="154">
        <f t="shared" si="37"/>
        <v>0.25</v>
      </c>
      <c r="EG23" s="160">
        <f t="shared" si="38"/>
        <v>0.4</v>
      </c>
      <c r="EH23" s="273">
        <f t="shared" si="39"/>
        <v>1</v>
      </c>
      <c r="EI23" s="187">
        <f t="shared" si="40"/>
        <v>4.3199999999999995E-2</v>
      </c>
      <c r="EJ23" s="273">
        <f t="shared" si="41"/>
        <v>3</v>
      </c>
      <c r="EK23" s="187">
        <f t="shared" si="42"/>
        <v>0.56000000000000005</v>
      </c>
      <c r="EL23" s="154">
        <f t="shared" si="43"/>
        <v>0.25</v>
      </c>
      <c r="EM23" s="154">
        <f t="shared" si="44"/>
        <v>0.25</v>
      </c>
      <c r="EN23" s="160">
        <f t="shared" si="45"/>
        <v>0.5</v>
      </c>
      <c r="EO23" s="273">
        <f t="shared" si="46"/>
        <v>1</v>
      </c>
      <c r="EP23" s="187">
        <f t="shared" si="47"/>
        <v>2.1599999999999998E-2</v>
      </c>
      <c r="EQ23" s="273">
        <f t="shared" si="48"/>
        <v>3</v>
      </c>
      <c r="ER23" s="187">
        <f t="shared" si="49"/>
        <v>0.56000000000000005</v>
      </c>
      <c r="ES23" s="154">
        <f t="shared" si="50"/>
        <v>0</v>
      </c>
      <c r="ET23" s="154">
        <f t="shared" si="51"/>
        <v>0</v>
      </c>
      <c r="EU23" s="160">
        <f t="shared" si="52"/>
        <v>0</v>
      </c>
      <c r="EV23" s="273">
        <f t="shared" si="53"/>
        <v>1</v>
      </c>
      <c r="EW23" s="187">
        <f t="shared" si="54"/>
        <v>2.1599999999999998E-2</v>
      </c>
      <c r="EX23" s="273">
        <f t="shared" si="55"/>
        <v>3</v>
      </c>
      <c r="EY23" s="187">
        <f t="shared" si="56"/>
        <v>0.56000000000000005</v>
      </c>
      <c r="EZ23" s="154">
        <f t="shared" si="57"/>
        <v>0</v>
      </c>
      <c r="FA23" s="154">
        <f t="shared" si="58"/>
        <v>0</v>
      </c>
      <c r="FB23" s="160">
        <f t="shared" si="59"/>
        <v>0</v>
      </c>
      <c r="FC23" s="273">
        <f t="shared" si="60"/>
        <v>1</v>
      </c>
      <c r="FD23" s="187">
        <f t="shared" si="61"/>
        <v>2.1599999999999998E-2</v>
      </c>
      <c r="FE23" s="273">
        <f t="shared" si="62"/>
        <v>3</v>
      </c>
      <c r="FF23" s="187">
        <f t="shared" si="63"/>
        <v>0.56000000000000005</v>
      </c>
      <c r="FG23" s="154">
        <f t="shared" si="64"/>
        <v>0</v>
      </c>
      <c r="FH23" s="154">
        <f t="shared" si="65"/>
        <v>0</v>
      </c>
      <c r="FI23" s="160">
        <f t="shared" si="66"/>
        <v>0</v>
      </c>
      <c r="FJ23" s="273">
        <f t="shared" si="67"/>
        <v>1</v>
      </c>
      <c r="FK23" s="187">
        <f t="shared" si="68"/>
        <v>2.1599999999999998E-2</v>
      </c>
      <c r="FL23" s="273">
        <f t="shared" si="69"/>
        <v>3</v>
      </c>
      <c r="FM23" s="187">
        <f t="shared" si="70"/>
        <v>0.56000000000000005</v>
      </c>
      <c r="FN23" s="154">
        <f t="shared" si="71"/>
        <v>0</v>
      </c>
      <c r="FO23" s="154">
        <f t="shared" si="72"/>
        <v>0</v>
      </c>
      <c r="FP23" s="160">
        <f t="shared" si="73"/>
        <v>0</v>
      </c>
      <c r="FQ23" s="273">
        <f t="shared" si="74"/>
        <v>1</v>
      </c>
      <c r="FR23" s="187">
        <f t="shared" si="75"/>
        <v>2.1599999999999998E-2</v>
      </c>
      <c r="FS23" s="273">
        <f t="shared" si="76"/>
        <v>3</v>
      </c>
      <c r="FT23" s="187">
        <f t="shared" si="77"/>
        <v>0.56000000000000005</v>
      </c>
      <c r="FU23" s="154">
        <f t="shared" si="78"/>
        <v>0</v>
      </c>
      <c r="FV23" s="154">
        <f t="shared" si="79"/>
        <v>0</v>
      </c>
      <c r="FW23" s="160">
        <f t="shared" si="80"/>
        <v>0</v>
      </c>
      <c r="FX23" s="273">
        <f t="shared" si="81"/>
        <v>1</v>
      </c>
      <c r="FY23" s="187">
        <f t="shared" si="82"/>
        <v>2.1599999999999998E-2</v>
      </c>
      <c r="FZ23" s="273">
        <f t="shared" si="83"/>
        <v>3</v>
      </c>
      <c r="GA23" s="187">
        <f t="shared" si="84"/>
        <v>0.56000000000000005</v>
      </c>
      <c r="GB23" s="154">
        <f t="shared" si="85"/>
        <v>0</v>
      </c>
      <c r="GC23" s="154">
        <f t="shared" si="86"/>
        <v>0</v>
      </c>
      <c r="GD23" s="160">
        <f t="shared" si="87"/>
        <v>0</v>
      </c>
      <c r="GE23" s="273">
        <f t="shared" si="88"/>
        <v>1</v>
      </c>
      <c r="GF23" s="187">
        <f t="shared" si="89"/>
        <v>2.1599999999999998E-2</v>
      </c>
      <c r="GG23" s="273">
        <f t="shared" si="90"/>
        <v>3</v>
      </c>
      <c r="GH23" s="187">
        <f t="shared" si="91"/>
        <v>0.56000000000000005</v>
      </c>
      <c r="GI23" s="187">
        <f t="shared" si="101"/>
        <v>0.6</v>
      </c>
    </row>
    <row r="24" spans="1:191" ht="180" customHeight="1" x14ac:dyDescent="0.2">
      <c r="A24" s="148">
        <v>16</v>
      </c>
      <c r="B24" s="283" t="s">
        <v>458</v>
      </c>
      <c r="C24" s="206" t="s">
        <v>238</v>
      </c>
      <c r="D24" s="284" t="s">
        <v>205</v>
      </c>
      <c r="E24" s="285" t="s">
        <v>204</v>
      </c>
      <c r="F24" s="285" t="s">
        <v>222</v>
      </c>
      <c r="G24" s="205" t="s">
        <v>210</v>
      </c>
      <c r="H24" s="205" t="s">
        <v>169</v>
      </c>
      <c r="I24" s="284" t="s">
        <v>20</v>
      </c>
      <c r="J24" s="132" t="s">
        <v>53</v>
      </c>
      <c r="K24" s="132" t="s">
        <v>53</v>
      </c>
      <c r="L24" s="132" t="s">
        <v>53</v>
      </c>
      <c r="M24" s="132" t="s">
        <v>53</v>
      </c>
      <c r="N24" s="132" t="s">
        <v>54</v>
      </c>
      <c r="O24" s="132" t="s">
        <v>54</v>
      </c>
      <c r="P24" s="132" t="s">
        <v>54</v>
      </c>
      <c r="Q24" s="132" t="s">
        <v>53</v>
      </c>
      <c r="R24" s="132" t="s">
        <v>53</v>
      </c>
      <c r="S24" s="132" t="s">
        <v>54</v>
      </c>
      <c r="T24" s="132" t="s">
        <v>54</v>
      </c>
      <c r="U24" s="132" t="s">
        <v>54</v>
      </c>
      <c r="V24" s="132" t="s">
        <v>54</v>
      </c>
      <c r="W24" s="132" t="s">
        <v>54</v>
      </c>
      <c r="X24" s="132" t="s">
        <v>54</v>
      </c>
      <c r="Y24" s="132" t="s">
        <v>53</v>
      </c>
      <c r="Z24" s="132" t="s">
        <v>53</v>
      </c>
      <c r="AA24" s="132" t="s">
        <v>53</v>
      </c>
      <c r="AB24" s="132" t="s">
        <v>53</v>
      </c>
      <c r="AC24" s="155" t="str">
        <f t="shared" si="0"/>
        <v>2 - Baja</v>
      </c>
      <c r="AD24" s="149">
        <f t="shared" si="1"/>
        <v>0.4</v>
      </c>
      <c r="AE24" s="155" t="str">
        <f t="shared" si="2"/>
        <v>4 - Mayor</v>
      </c>
      <c r="AF24" s="149">
        <f t="shared" si="3"/>
        <v>0.8</v>
      </c>
      <c r="AG24" s="156" t="str">
        <f t="shared" si="4"/>
        <v>MODERADO</v>
      </c>
      <c r="AH24" s="149">
        <f t="shared" si="5"/>
        <v>0.32000000000000006</v>
      </c>
      <c r="AI24" s="206" t="s">
        <v>1251</v>
      </c>
      <c r="AJ24" s="287" t="s">
        <v>229</v>
      </c>
      <c r="AK24" s="205" t="s">
        <v>228</v>
      </c>
      <c r="AL24" s="205" t="s">
        <v>460</v>
      </c>
      <c r="AM24" s="134" t="s">
        <v>35</v>
      </c>
      <c r="AN24" s="164" t="s">
        <v>45</v>
      </c>
      <c r="AO24" s="164" t="s">
        <v>50</v>
      </c>
      <c r="AP24" s="134" t="s">
        <v>52</v>
      </c>
      <c r="AQ24" s="134" t="s">
        <v>35</v>
      </c>
      <c r="AR24" s="164" t="s">
        <v>46</v>
      </c>
      <c r="AS24" s="164" t="s">
        <v>50</v>
      </c>
      <c r="AT24" s="134" t="s">
        <v>52</v>
      </c>
      <c r="AU24" s="134" t="s">
        <v>35</v>
      </c>
      <c r="AV24" s="164" t="s">
        <v>45</v>
      </c>
      <c r="AW24" s="164" t="s">
        <v>50</v>
      </c>
      <c r="AX24" s="134" t="s">
        <v>52</v>
      </c>
      <c r="AY24" s="134" t="s">
        <v>34</v>
      </c>
      <c r="AZ24" s="164" t="s">
        <v>45</v>
      </c>
      <c r="BA24" s="164" t="s">
        <v>50</v>
      </c>
      <c r="BB24" s="134" t="s">
        <v>52</v>
      </c>
      <c r="BC24" s="134" t="s">
        <v>35</v>
      </c>
      <c r="BD24" s="164" t="s">
        <v>46</v>
      </c>
      <c r="BE24" s="164" t="s">
        <v>50</v>
      </c>
      <c r="BF24" s="134" t="s">
        <v>52</v>
      </c>
      <c r="BG24" s="134"/>
      <c r="BH24" s="164"/>
      <c r="BI24" s="164"/>
      <c r="BJ24" s="134"/>
      <c r="BK24" s="134"/>
      <c r="BL24" s="164"/>
      <c r="BM24" s="164"/>
      <c r="BN24" s="134"/>
      <c r="BO24" s="134"/>
      <c r="BP24" s="164"/>
      <c r="BQ24" s="164"/>
      <c r="BR24" s="134"/>
      <c r="BS24" s="134"/>
      <c r="BT24" s="164"/>
      <c r="BU24" s="164"/>
      <c r="BV24" s="134"/>
      <c r="BW24" s="134"/>
      <c r="BX24" s="164"/>
      <c r="BY24" s="164"/>
      <c r="BZ24" s="134"/>
      <c r="CA24" s="134"/>
      <c r="CB24" s="164"/>
      <c r="CC24" s="164"/>
      <c r="CD24" s="134"/>
      <c r="CE24" s="134"/>
      <c r="CF24" s="164"/>
      <c r="CG24" s="164"/>
      <c r="CH24" s="134"/>
      <c r="CI24" s="164"/>
      <c r="CJ24" s="164"/>
      <c r="CK24" s="134"/>
      <c r="CL24" s="159" t="str">
        <f t="shared" si="6"/>
        <v>1 - Muy Baja</v>
      </c>
      <c r="CM24" s="165">
        <f t="shared" si="7"/>
        <v>2.1599999999999998E-2</v>
      </c>
      <c r="CN24" s="159" t="str">
        <f t="shared" si="8"/>
        <v>4 - Mayor</v>
      </c>
      <c r="CO24" s="165">
        <f t="shared" si="92"/>
        <v>0.8</v>
      </c>
      <c r="CP24" s="145" t="str">
        <f t="shared" si="9"/>
        <v>MODERADO</v>
      </c>
      <c r="CQ24" s="149">
        <f t="shared" si="93"/>
        <v>1.728E-2</v>
      </c>
      <c r="CR24" s="206" t="s">
        <v>456</v>
      </c>
      <c r="CS24" s="145">
        <f t="shared" si="94"/>
        <v>3</v>
      </c>
      <c r="CT24" s="134"/>
      <c r="CU24" s="206" t="s">
        <v>1252</v>
      </c>
      <c r="CV24" s="65" t="s">
        <v>1235</v>
      </c>
      <c r="CW24" s="158"/>
      <c r="CX24" s="160">
        <f t="shared" si="10"/>
        <v>9</v>
      </c>
      <c r="CY24" s="161">
        <f t="shared" si="95"/>
        <v>4</v>
      </c>
      <c r="CZ24" s="160" t="str">
        <f t="shared" si="96"/>
        <v>Mayor</v>
      </c>
      <c r="DA24" s="153">
        <f t="shared" si="97"/>
        <v>0.8</v>
      </c>
      <c r="DB24" s="154">
        <f t="shared" si="98"/>
        <v>0.15</v>
      </c>
      <c r="DC24" s="154">
        <f t="shared" si="11"/>
        <v>0.25</v>
      </c>
      <c r="DD24" s="160">
        <f t="shared" si="99"/>
        <v>0.4</v>
      </c>
      <c r="DE24" s="273">
        <f t="shared" si="12"/>
        <v>2</v>
      </c>
      <c r="DF24" s="187">
        <f t="shared" si="13"/>
        <v>0.24</v>
      </c>
      <c r="DG24" s="273">
        <f t="shared" si="100"/>
        <v>4</v>
      </c>
      <c r="DH24" s="273"/>
      <c r="DI24" s="187">
        <f t="shared" si="14"/>
        <v>0.8</v>
      </c>
      <c r="DJ24" s="154">
        <f t="shared" si="15"/>
        <v>0.25</v>
      </c>
      <c r="DK24" s="154">
        <f t="shared" si="16"/>
        <v>0.25</v>
      </c>
      <c r="DL24" s="160">
        <f t="shared" si="17"/>
        <v>0.5</v>
      </c>
      <c r="DM24" s="273">
        <f t="shared" si="18"/>
        <v>1</v>
      </c>
      <c r="DN24" s="187">
        <f t="shared" si="19"/>
        <v>0.12</v>
      </c>
      <c r="DO24" s="273">
        <f t="shared" si="20"/>
        <v>4</v>
      </c>
      <c r="DP24" s="187">
        <f t="shared" si="21"/>
        <v>0.8</v>
      </c>
      <c r="DQ24" s="154">
        <f t="shared" si="22"/>
        <v>0.15</v>
      </c>
      <c r="DR24" s="154">
        <f t="shared" si="23"/>
        <v>0.25</v>
      </c>
      <c r="DS24" s="160">
        <f t="shared" si="24"/>
        <v>0.4</v>
      </c>
      <c r="DT24" s="273">
        <f t="shared" si="25"/>
        <v>1</v>
      </c>
      <c r="DU24" s="187">
        <f t="shared" si="26"/>
        <v>7.1999999999999995E-2</v>
      </c>
      <c r="DV24" s="273">
        <f t="shared" si="27"/>
        <v>4</v>
      </c>
      <c r="DW24" s="187">
        <f t="shared" si="28"/>
        <v>0.8</v>
      </c>
      <c r="DX24" s="154">
        <f t="shared" si="29"/>
        <v>0.15</v>
      </c>
      <c r="DY24" s="154">
        <f t="shared" si="30"/>
        <v>0.25</v>
      </c>
      <c r="DZ24" s="160">
        <f t="shared" si="31"/>
        <v>0.4</v>
      </c>
      <c r="EA24" s="273">
        <f t="shared" si="32"/>
        <v>1</v>
      </c>
      <c r="EB24" s="187">
        <f t="shared" si="33"/>
        <v>4.3199999999999995E-2</v>
      </c>
      <c r="EC24" s="273">
        <f t="shared" si="34"/>
        <v>4</v>
      </c>
      <c r="ED24" s="187">
        <f t="shared" si="35"/>
        <v>0.8</v>
      </c>
      <c r="EE24" s="154">
        <f t="shared" si="36"/>
        <v>0.25</v>
      </c>
      <c r="EF24" s="154">
        <f t="shared" si="37"/>
        <v>0.25</v>
      </c>
      <c r="EG24" s="160">
        <f t="shared" si="38"/>
        <v>0.5</v>
      </c>
      <c r="EH24" s="273">
        <f t="shared" si="39"/>
        <v>1</v>
      </c>
      <c r="EI24" s="187">
        <f t="shared" si="40"/>
        <v>2.1599999999999998E-2</v>
      </c>
      <c r="EJ24" s="273">
        <f t="shared" si="41"/>
        <v>4</v>
      </c>
      <c r="EK24" s="187">
        <f t="shared" si="42"/>
        <v>0.8</v>
      </c>
      <c r="EL24" s="154">
        <f t="shared" si="43"/>
        <v>0</v>
      </c>
      <c r="EM24" s="154">
        <f t="shared" si="44"/>
        <v>0</v>
      </c>
      <c r="EN24" s="160">
        <f t="shared" si="45"/>
        <v>0</v>
      </c>
      <c r="EO24" s="273">
        <f t="shared" si="46"/>
        <v>1</v>
      </c>
      <c r="EP24" s="187">
        <f t="shared" si="47"/>
        <v>2.1599999999999998E-2</v>
      </c>
      <c r="EQ24" s="273">
        <f t="shared" si="48"/>
        <v>4</v>
      </c>
      <c r="ER24" s="187">
        <f t="shared" si="49"/>
        <v>0.8</v>
      </c>
      <c r="ES24" s="154">
        <f t="shared" si="50"/>
        <v>0</v>
      </c>
      <c r="ET24" s="154">
        <f t="shared" si="51"/>
        <v>0</v>
      </c>
      <c r="EU24" s="160">
        <f t="shared" si="52"/>
        <v>0</v>
      </c>
      <c r="EV24" s="273">
        <f t="shared" si="53"/>
        <v>1</v>
      </c>
      <c r="EW24" s="187">
        <f t="shared" si="54"/>
        <v>2.1599999999999998E-2</v>
      </c>
      <c r="EX24" s="273">
        <f t="shared" si="55"/>
        <v>4</v>
      </c>
      <c r="EY24" s="187">
        <f t="shared" si="56"/>
        <v>0.8</v>
      </c>
      <c r="EZ24" s="154">
        <f t="shared" si="57"/>
        <v>0</v>
      </c>
      <c r="FA24" s="154">
        <f t="shared" si="58"/>
        <v>0</v>
      </c>
      <c r="FB24" s="160">
        <f t="shared" si="59"/>
        <v>0</v>
      </c>
      <c r="FC24" s="273">
        <f t="shared" si="60"/>
        <v>1</v>
      </c>
      <c r="FD24" s="187">
        <f t="shared" si="61"/>
        <v>2.1599999999999998E-2</v>
      </c>
      <c r="FE24" s="273">
        <f t="shared" si="62"/>
        <v>4</v>
      </c>
      <c r="FF24" s="187">
        <f t="shared" si="63"/>
        <v>0.8</v>
      </c>
      <c r="FG24" s="154">
        <f t="shared" si="64"/>
        <v>0</v>
      </c>
      <c r="FH24" s="154">
        <f t="shared" si="65"/>
        <v>0</v>
      </c>
      <c r="FI24" s="160">
        <f t="shared" si="66"/>
        <v>0</v>
      </c>
      <c r="FJ24" s="273">
        <f t="shared" si="67"/>
        <v>1</v>
      </c>
      <c r="FK24" s="187">
        <f t="shared" si="68"/>
        <v>2.1599999999999998E-2</v>
      </c>
      <c r="FL24" s="273">
        <f t="shared" si="69"/>
        <v>4</v>
      </c>
      <c r="FM24" s="187">
        <f t="shared" si="70"/>
        <v>0.8</v>
      </c>
      <c r="FN24" s="154">
        <f t="shared" si="71"/>
        <v>0</v>
      </c>
      <c r="FO24" s="154">
        <f t="shared" si="72"/>
        <v>0</v>
      </c>
      <c r="FP24" s="160">
        <f t="shared" si="73"/>
        <v>0</v>
      </c>
      <c r="FQ24" s="273">
        <f t="shared" si="74"/>
        <v>1</v>
      </c>
      <c r="FR24" s="187">
        <f t="shared" si="75"/>
        <v>2.1599999999999998E-2</v>
      </c>
      <c r="FS24" s="273">
        <f t="shared" si="76"/>
        <v>4</v>
      </c>
      <c r="FT24" s="187">
        <f t="shared" si="77"/>
        <v>0.8</v>
      </c>
      <c r="FU24" s="154">
        <f t="shared" si="78"/>
        <v>0</v>
      </c>
      <c r="FV24" s="154">
        <f t="shared" si="79"/>
        <v>0</v>
      </c>
      <c r="FW24" s="160">
        <f t="shared" si="80"/>
        <v>0</v>
      </c>
      <c r="FX24" s="273">
        <f t="shared" si="81"/>
        <v>1</v>
      </c>
      <c r="FY24" s="187">
        <f t="shared" si="82"/>
        <v>2.1599999999999998E-2</v>
      </c>
      <c r="FZ24" s="273">
        <f t="shared" si="83"/>
        <v>4</v>
      </c>
      <c r="GA24" s="187">
        <f t="shared" si="84"/>
        <v>0.8</v>
      </c>
      <c r="GB24" s="154">
        <f t="shared" si="85"/>
        <v>0</v>
      </c>
      <c r="GC24" s="154">
        <f t="shared" si="86"/>
        <v>0</v>
      </c>
      <c r="GD24" s="160">
        <f t="shared" si="87"/>
        <v>0</v>
      </c>
      <c r="GE24" s="273">
        <f t="shared" si="88"/>
        <v>1</v>
      </c>
      <c r="GF24" s="187">
        <f t="shared" si="89"/>
        <v>2.1599999999999998E-2</v>
      </c>
      <c r="GG24" s="273">
        <f t="shared" si="90"/>
        <v>4</v>
      </c>
      <c r="GH24" s="187">
        <f t="shared" si="91"/>
        <v>0.8</v>
      </c>
      <c r="GI24" s="187">
        <f t="shared" si="101"/>
        <v>0.8</v>
      </c>
    </row>
    <row r="25" spans="1:191" ht="179.25" customHeight="1" x14ac:dyDescent="0.2">
      <c r="A25" s="148">
        <v>17</v>
      </c>
      <c r="B25" s="283" t="s">
        <v>458</v>
      </c>
      <c r="C25" s="206" t="s">
        <v>236</v>
      </c>
      <c r="D25" s="284" t="s">
        <v>206</v>
      </c>
      <c r="E25" s="285" t="s">
        <v>204</v>
      </c>
      <c r="F25" s="285" t="s">
        <v>220</v>
      </c>
      <c r="G25" s="205" t="s">
        <v>210</v>
      </c>
      <c r="H25" s="205" t="s">
        <v>169</v>
      </c>
      <c r="I25" s="284" t="s">
        <v>22</v>
      </c>
      <c r="J25" s="132" t="s">
        <v>53</v>
      </c>
      <c r="K25" s="132" t="s">
        <v>53</v>
      </c>
      <c r="L25" s="132" t="s">
        <v>53</v>
      </c>
      <c r="M25" s="132" t="s">
        <v>53</v>
      </c>
      <c r="N25" s="132" t="s">
        <v>54</v>
      </c>
      <c r="O25" s="132" t="s">
        <v>54</v>
      </c>
      <c r="P25" s="132" t="s">
        <v>54</v>
      </c>
      <c r="Q25" s="132" t="s">
        <v>53</v>
      </c>
      <c r="R25" s="132" t="s">
        <v>53</v>
      </c>
      <c r="S25" s="132" t="s">
        <v>54</v>
      </c>
      <c r="T25" s="132" t="s">
        <v>54</v>
      </c>
      <c r="U25" s="132" t="s">
        <v>54</v>
      </c>
      <c r="V25" s="132" t="s">
        <v>54</v>
      </c>
      <c r="W25" s="132" t="s">
        <v>54</v>
      </c>
      <c r="X25" s="132" t="s">
        <v>54</v>
      </c>
      <c r="Y25" s="132" t="s">
        <v>53</v>
      </c>
      <c r="Z25" s="132" t="s">
        <v>53</v>
      </c>
      <c r="AA25" s="132" t="s">
        <v>53</v>
      </c>
      <c r="AB25" s="132" t="s">
        <v>53</v>
      </c>
      <c r="AC25" s="155" t="str">
        <f t="shared" si="0"/>
        <v>3 - Media</v>
      </c>
      <c r="AD25" s="149">
        <f t="shared" si="1"/>
        <v>0.6</v>
      </c>
      <c r="AE25" s="155" t="str">
        <f t="shared" si="2"/>
        <v>4 - Mayor</v>
      </c>
      <c r="AF25" s="149">
        <f t="shared" si="3"/>
        <v>0.8</v>
      </c>
      <c r="AG25" s="156" t="str">
        <f t="shared" si="4"/>
        <v>ALTO</v>
      </c>
      <c r="AH25" s="149">
        <f t="shared" si="5"/>
        <v>0.48</v>
      </c>
      <c r="AI25" s="206" t="s">
        <v>459</v>
      </c>
      <c r="AJ25" s="287" t="s">
        <v>229</v>
      </c>
      <c r="AK25" s="205" t="s">
        <v>228</v>
      </c>
      <c r="AL25" s="205" t="s">
        <v>234</v>
      </c>
      <c r="AM25" s="134" t="s">
        <v>35</v>
      </c>
      <c r="AN25" s="164" t="s">
        <v>45</v>
      </c>
      <c r="AO25" s="164" t="s">
        <v>50</v>
      </c>
      <c r="AP25" s="134" t="s">
        <v>52</v>
      </c>
      <c r="AQ25" s="134" t="s">
        <v>35</v>
      </c>
      <c r="AR25" s="164" t="s">
        <v>46</v>
      </c>
      <c r="AS25" s="164" t="s">
        <v>50</v>
      </c>
      <c r="AT25" s="134" t="s">
        <v>52</v>
      </c>
      <c r="AU25" s="134" t="s">
        <v>35</v>
      </c>
      <c r="AV25" s="164" t="s">
        <v>45</v>
      </c>
      <c r="AW25" s="164" t="s">
        <v>49</v>
      </c>
      <c r="AX25" s="134" t="s">
        <v>51</v>
      </c>
      <c r="AY25" s="134" t="s">
        <v>35</v>
      </c>
      <c r="AZ25" s="164" t="s">
        <v>45</v>
      </c>
      <c r="BA25" s="164" t="s">
        <v>50</v>
      </c>
      <c r="BB25" s="134" t="s">
        <v>52</v>
      </c>
      <c r="BC25" s="134" t="s">
        <v>34</v>
      </c>
      <c r="BD25" s="164" t="s">
        <v>45</v>
      </c>
      <c r="BE25" s="164" t="s">
        <v>50</v>
      </c>
      <c r="BF25" s="134" t="s">
        <v>52</v>
      </c>
      <c r="BG25" s="134"/>
      <c r="BH25" s="164"/>
      <c r="BI25" s="164"/>
      <c r="BJ25" s="134"/>
      <c r="BK25" s="134"/>
      <c r="BL25" s="164"/>
      <c r="BM25" s="164"/>
      <c r="BN25" s="134"/>
      <c r="BO25" s="134"/>
      <c r="BP25" s="164"/>
      <c r="BQ25" s="164"/>
      <c r="BR25" s="134"/>
      <c r="BS25" s="134"/>
      <c r="BT25" s="164"/>
      <c r="BU25" s="164"/>
      <c r="BV25" s="134"/>
      <c r="BW25" s="134"/>
      <c r="BX25" s="164"/>
      <c r="BY25" s="164"/>
      <c r="BZ25" s="134"/>
      <c r="CA25" s="134"/>
      <c r="CB25" s="164"/>
      <c r="CC25" s="164"/>
      <c r="CD25" s="134"/>
      <c r="CE25" s="134"/>
      <c r="CF25" s="164"/>
      <c r="CG25" s="164"/>
      <c r="CH25" s="134"/>
      <c r="CI25" s="164"/>
      <c r="CJ25" s="164"/>
      <c r="CK25" s="134"/>
      <c r="CL25" s="159" t="str">
        <f t="shared" si="6"/>
        <v>1 - Muy Baja</v>
      </c>
      <c r="CM25" s="165">
        <f t="shared" si="7"/>
        <v>6.4799999999999996E-2</v>
      </c>
      <c r="CN25" s="159" t="str">
        <f t="shared" si="8"/>
        <v>3 - Moderado</v>
      </c>
      <c r="CO25" s="165">
        <f t="shared" si="92"/>
        <v>0.6</v>
      </c>
      <c r="CP25" s="145" t="str">
        <f t="shared" si="9"/>
        <v>MODERADO</v>
      </c>
      <c r="CQ25" s="149">
        <f t="shared" si="93"/>
        <v>3.8879999999999998E-2</v>
      </c>
      <c r="CR25" s="206" t="s">
        <v>233</v>
      </c>
      <c r="CS25" s="145">
        <f t="shared" si="94"/>
        <v>3</v>
      </c>
      <c r="CT25" s="134"/>
      <c r="CU25" s="206" t="s">
        <v>1250</v>
      </c>
      <c r="CV25" s="65" t="s">
        <v>1235</v>
      </c>
      <c r="CW25" s="158"/>
      <c r="CX25" s="160">
        <f t="shared" si="10"/>
        <v>9</v>
      </c>
      <c r="CY25" s="161">
        <f t="shared" si="95"/>
        <v>4</v>
      </c>
      <c r="CZ25" s="160" t="str">
        <f t="shared" si="96"/>
        <v>Mayor</v>
      </c>
      <c r="DA25" s="153">
        <f t="shared" si="97"/>
        <v>0.8</v>
      </c>
      <c r="DB25" s="154">
        <f t="shared" si="98"/>
        <v>0.15</v>
      </c>
      <c r="DC25" s="154">
        <f t="shared" si="11"/>
        <v>0.25</v>
      </c>
      <c r="DD25" s="160">
        <f t="shared" si="99"/>
        <v>0.4</v>
      </c>
      <c r="DE25" s="273">
        <f t="shared" si="12"/>
        <v>2</v>
      </c>
      <c r="DF25" s="187">
        <f t="shared" si="13"/>
        <v>0.36</v>
      </c>
      <c r="DG25" s="273">
        <f t="shared" si="100"/>
        <v>4</v>
      </c>
      <c r="DH25" s="273"/>
      <c r="DI25" s="187">
        <f t="shared" si="14"/>
        <v>0.8</v>
      </c>
      <c r="DJ25" s="154">
        <f t="shared" si="15"/>
        <v>0.25</v>
      </c>
      <c r="DK25" s="154">
        <f t="shared" si="16"/>
        <v>0.25</v>
      </c>
      <c r="DL25" s="160">
        <f t="shared" si="17"/>
        <v>0.5</v>
      </c>
      <c r="DM25" s="273">
        <f t="shared" si="18"/>
        <v>1</v>
      </c>
      <c r="DN25" s="187">
        <f t="shared" si="19"/>
        <v>0.18</v>
      </c>
      <c r="DO25" s="273">
        <f t="shared" si="20"/>
        <v>4</v>
      </c>
      <c r="DP25" s="187">
        <f t="shared" si="21"/>
        <v>0.8</v>
      </c>
      <c r="DQ25" s="154">
        <f t="shared" si="22"/>
        <v>0.15</v>
      </c>
      <c r="DR25" s="154">
        <f t="shared" si="23"/>
        <v>0.15</v>
      </c>
      <c r="DS25" s="160">
        <f t="shared" si="24"/>
        <v>0.3</v>
      </c>
      <c r="DT25" s="273">
        <f t="shared" si="25"/>
        <v>1</v>
      </c>
      <c r="DU25" s="187">
        <f t="shared" si="26"/>
        <v>0.18</v>
      </c>
      <c r="DV25" s="273">
        <f t="shared" si="27"/>
        <v>3</v>
      </c>
      <c r="DW25" s="187">
        <f t="shared" si="28"/>
        <v>0.56000000000000005</v>
      </c>
      <c r="DX25" s="154">
        <f t="shared" si="29"/>
        <v>0.15</v>
      </c>
      <c r="DY25" s="154">
        <f t="shared" si="30"/>
        <v>0.25</v>
      </c>
      <c r="DZ25" s="160">
        <f t="shared" si="31"/>
        <v>0.4</v>
      </c>
      <c r="EA25" s="273">
        <f t="shared" si="32"/>
        <v>1</v>
      </c>
      <c r="EB25" s="187">
        <f t="shared" si="33"/>
        <v>0.108</v>
      </c>
      <c r="EC25" s="273">
        <f t="shared" si="34"/>
        <v>3</v>
      </c>
      <c r="ED25" s="187">
        <f t="shared" si="35"/>
        <v>0.56000000000000005</v>
      </c>
      <c r="EE25" s="154">
        <f t="shared" si="36"/>
        <v>0.15</v>
      </c>
      <c r="EF25" s="154">
        <f t="shared" si="37"/>
        <v>0.25</v>
      </c>
      <c r="EG25" s="160">
        <f t="shared" si="38"/>
        <v>0.4</v>
      </c>
      <c r="EH25" s="273">
        <f t="shared" si="39"/>
        <v>1</v>
      </c>
      <c r="EI25" s="187">
        <f t="shared" si="40"/>
        <v>6.4799999999999996E-2</v>
      </c>
      <c r="EJ25" s="273">
        <f t="shared" si="41"/>
        <v>3</v>
      </c>
      <c r="EK25" s="187">
        <f t="shared" si="42"/>
        <v>0.56000000000000005</v>
      </c>
      <c r="EL25" s="154">
        <f t="shared" si="43"/>
        <v>0</v>
      </c>
      <c r="EM25" s="154">
        <f t="shared" si="44"/>
        <v>0</v>
      </c>
      <c r="EN25" s="160">
        <f t="shared" si="45"/>
        <v>0</v>
      </c>
      <c r="EO25" s="273">
        <f t="shared" si="46"/>
        <v>1</v>
      </c>
      <c r="EP25" s="187">
        <f t="shared" si="47"/>
        <v>6.4799999999999996E-2</v>
      </c>
      <c r="EQ25" s="273">
        <f t="shared" si="48"/>
        <v>3</v>
      </c>
      <c r="ER25" s="187">
        <f t="shared" si="49"/>
        <v>0.56000000000000005</v>
      </c>
      <c r="ES25" s="154">
        <f t="shared" si="50"/>
        <v>0</v>
      </c>
      <c r="ET25" s="154">
        <f t="shared" si="51"/>
        <v>0</v>
      </c>
      <c r="EU25" s="160">
        <f t="shared" si="52"/>
        <v>0</v>
      </c>
      <c r="EV25" s="273">
        <f t="shared" si="53"/>
        <v>1</v>
      </c>
      <c r="EW25" s="187">
        <f t="shared" si="54"/>
        <v>6.4799999999999996E-2</v>
      </c>
      <c r="EX25" s="273">
        <f t="shared" si="55"/>
        <v>3</v>
      </c>
      <c r="EY25" s="187">
        <f t="shared" si="56"/>
        <v>0.56000000000000005</v>
      </c>
      <c r="EZ25" s="154">
        <f t="shared" si="57"/>
        <v>0</v>
      </c>
      <c r="FA25" s="154">
        <f t="shared" si="58"/>
        <v>0</v>
      </c>
      <c r="FB25" s="160">
        <f t="shared" si="59"/>
        <v>0</v>
      </c>
      <c r="FC25" s="273">
        <f t="shared" si="60"/>
        <v>1</v>
      </c>
      <c r="FD25" s="187">
        <f t="shared" si="61"/>
        <v>6.4799999999999996E-2</v>
      </c>
      <c r="FE25" s="273">
        <f t="shared" si="62"/>
        <v>3</v>
      </c>
      <c r="FF25" s="187">
        <f t="shared" si="63"/>
        <v>0.56000000000000005</v>
      </c>
      <c r="FG25" s="154">
        <f t="shared" si="64"/>
        <v>0</v>
      </c>
      <c r="FH25" s="154">
        <f t="shared" si="65"/>
        <v>0</v>
      </c>
      <c r="FI25" s="160">
        <f t="shared" si="66"/>
        <v>0</v>
      </c>
      <c r="FJ25" s="273">
        <f t="shared" si="67"/>
        <v>1</v>
      </c>
      <c r="FK25" s="187">
        <f t="shared" si="68"/>
        <v>6.4799999999999996E-2</v>
      </c>
      <c r="FL25" s="273">
        <f t="shared" si="69"/>
        <v>3</v>
      </c>
      <c r="FM25" s="187">
        <f t="shared" si="70"/>
        <v>0.56000000000000005</v>
      </c>
      <c r="FN25" s="154">
        <f t="shared" si="71"/>
        <v>0</v>
      </c>
      <c r="FO25" s="154">
        <f t="shared" si="72"/>
        <v>0</v>
      </c>
      <c r="FP25" s="160">
        <f t="shared" si="73"/>
        <v>0</v>
      </c>
      <c r="FQ25" s="273">
        <f t="shared" si="74"/>
        <v>1</v>
      </c>
      <c r="FR25" s="187">
        <f t="shared" si="75"/>
        <v>6.4799999999999996E-2</v>
      </c>
      <c r="FS25" s="273">
        <f t="shared" si="76"/>
        <v>3</v>
      </c>
      <c r="FT25" s="187">
        <f t="shared" si="77"/>
        <v>0.56000000000000005</v>
      </c>
      <c r="FU25" s="154">
        <f t="shared" si="78"/>
        <v>0</v>
      </c>
      <c r="FV25" s="154">
        <f t="shared" si="79"/>
        <v>0</v>
      </c>
      <c r="FW25" s="160">
        <f t="shared" si="80"/>
        <v>0</v>
      </c>
      <c r="FX25" s="273">
        <f t="shared" si="81"/>
        <v>1</v>
      </c>
      <c r="FY25" s="187">
        <f t="shared" si="82"/>
        <v>6.4799999999999996E-2</v>
      </c>
      <c r="FZ25" s="273">
        <f t="shared" si="83"/>
        <v>3</v>
      </c>
      <c r="GA25" s="187">
        <f t="shared" si="84"/>
        <v>0.56000000000000005</v>
      </c>
      <c r="GB25" s="154">
        <f t="shared" si="85"/>
        <v>0</v>
      </c>
      <c r="GC25" s="154">
        <f t="shared" si="86"/>
        <v>0</v>
      </c>
      <c r="GD25" s="160">
        <f t="shared" si="87"/>
        <v>0</v>
      </c>
      <c r="GE25" s="273">
        <f t="shared" si="88"/>
        <v>1</v>
      </c>
      <c r="GF25" s="187">
        <f t="shared" si="89"/>
        <v>6.4799999999999996E-2</v>
      </c>
      <c r="GG25" s="273">
        <f t="shared" si="90"/>
        <v>3</v>
      </c>
      <c r="GH25" s="187">
        <f t="shared" si="91"/>
        <v>0.56000000000000005</v>
      </c>
      <c r="GI25" s="187">
        <f t="shared" si="101"/>
        <v>0.6</v>
      </c>
    </row>
    <row r="26" spans="1:191" ht="184.5" customHeight="1" x14ac:dyDescent="0.2">
      <c r="A26" s="148">
        <v>18</v>
      </c>
      <c r="B26" s="283" t="s">
        <v>458</v>
      </c>
      <c r="C26" s="206" t="s">
        <v>231</v>
      </c>
      <c r="D26" s="284" t="s">
        <v>205</v>
      </c>
      <c r="E26" s="285" t="s">
        <v>204</v>
      </c>
      <c r="F26" s="285" t="s">
        <v>222</v>
      </c>
      <c r="G26" s="205" t="s">
        <v>210</v>
      </c>
      <c r="H26" s="205" t="s">
        <v>169</v>
      </c>
      <c r="I26" s="284" t="s">
        <v>20</v>
      </c>
      <c r="J26" s="132" t="s">
        <v>53</v>
      </c>
      <c r="K26" s="132" t="s">
        <v>53</v>
      </c>
      <c r="L26" s="132" t="s">
        <v>53</v>
      </c>
      <c r="M26" s="132" t="s">
        <v>53</v>
      </c>
      <c r="N26" s="132" t="s">
        <v>54</v>
      </c>
      <c r="O26" s="132" t="s">
        <v>54</v>
      </c>
      <c r="P26" s="132" t="s">
        <v>54</v>
      </c>
      <c r="Q26" s="132" t="s">
        <v>53</v>
      </c>
      <c r="R26" s="132" t="s">
        <v>53</v>
      </c>
      <c r="S26" s="132" t="s">
        <v>54</v>
      </c>
      <c r="T26" s="132" t="s">
        <v>54</v>
      </c>
      <c r="U26" s="132" t="s">
        <v>54</v>
      </c>
      <c r="V26" s="132" t="s">
        <v>54</v>
      </c>
      <c r="W26" s="132" t="s">
        <v>54</v>
      </c>
      <c r="X26" s="132" t="s">
        <v>54</v>
      </c>
      <c r="Y26" s="132" t="s">
        <v>53</v>
      </c>
      <c r="Z26" s="132" t="s">
        <v>53</v>
      </c>
      <c r="AA26" s="132" t="s">
        <v>53</v>
      </c>
      <c r="AB26" s="132" t="s">
        <v>53</v>
      </c>
      <c r="AC26" s="155" t="str">
        <f t="shared" si="0"/>
        <v>2 - Baja</v>
      </c>
      <c r="AD26" s="149">
        <f t="shared" si="1"/>
        <v>0.4</v>
      </c>
      <c r="AE26" s="155" t="str">
        <f t="shared" si="2"/>
        <v>4 - Mayor</v>
      </c>
      <c r="AF26" s="149">
        <f t="shared" si="3"/>
        <v>0.8</v>
      </c>
      <c r="AG26" s="156" t="str">
        <f t="shared" si="4"/>
        <v>MODERADO</v>
      </c>
      <c r="AH26" s="149">
        <f t="shared" si="5"/>
        <v>0.32000000000000006</v>
      </c>
      <c r="AI26" s="206" t="s">
        <v>457</v>
      </c>
      <c r="AJ26" s="287" t="s">
        <v>229</v>
      </c>
      <c r="AK26" s="205" t="s">
        <v>228</v>
      </c>
      <c r="AL26" s="205" t="s">
        <v>227</v>
      </c>
      <c r="AM26" s="134" t="s">
        <v>35</v>
      </c>
      <c r="AN26" s="164" t="s">
        <v>45</v>
      </c>
      <c r="AO26" s="164" t="s">
        <v>50</v>
      </c>
      <c r="AP26" s="134" t="s">
        <v>52</v>
      </c>
      <c r="AQ26" s="134" t="s">
        <v>35</v>
      </c>
      <c r="AR26" s="164" t="s">
        <v>46</v>
      </c>
      <c r="AS26" s="164" t="s">
        <v>50</v>
      </c>
      <c r="AT26" s="134" t="s">
        <v>52</v>
      </c>
      <c r="AU26" s="134" t="s">
        <v>35</v>
      </c>
      <c r="AV26" s="164" t="s">
        <v>45</v>
      </c>
      <c r="AW26" s="164" t="s">
        <v>50</v>
      </c>
      <c r="AX26" s="134" t="s">
        <v>52</v>
      </c>
      <c r="AY26" s="134" t="s">
        <v>34</v>
      </c>
      <c r="AZ26" s="164" t="s">
        <v>45</v>
      </c>
      <c r="BA26" s="164" t="s">
        <v>50</v>
      </c>
      <c r="BB26" s="134" t="s">
        <v>52</v>
      </c>
      <c r="BC26" s="134"/>
      <c r="BD26" s="164"/>
      <c r="BE26" s="164"/>
      <c r="BF26" s="134"/>
      <c r="BG26" s="134"/>
      <c r="BH26" s="164"/>
      <c r="BI26" s="164"/>
      <c r="BJ26" s="134"/>
      <c r="BK26" s="134"/>
      <c r="BL26" s="164"/>
      <c r="BM26" s="164"/>
      <c r="BN26" s="134"/>
      <c r="BO26" s="134"/>
      <c r="BP26" s="164"/>
      <c r="BQ26" s="164"/>
      <c r="BR26" s="134"/>
      <c r="BS26" s="134"/>
      <c r="BT26" s="164"/>
      <c r="BU26" s="164"/>
      <c r="BV26" s="134"/>
      <c r="BW26" s="134"/>
      <c r="BX26" s="164"/>
      <c r="BY26" s="164"/>
      <c r="BZ26" s="134"/>
      <c r="CA26" s="134"/>
      <c r="CB26" s="164"/>
      <c r="CC26" s="164"/>
      <c r="CD26" s="134"/>
      <c r="CE26" s="134"/>
      <c r="CF26" s="164"/>
      <c r="CG26" s="164"/>
      <c r="CH26" s="134"/>
      <c r="CI26" s="164"/>
      <c r="CJ26" s="164"/>
      <c r="CK26" s="134"/>
      <c r="CL26" s="159" t="str">
        <f t="shared" si="6"/>
        <v>1 - Muy Baja</v>
      </c>
      <c r="CM26" s="165">
        <f t="shared" si="7"/>
        <v>4.3199999999999995E-2</v>
      </c>
      <c r="CN26" s="159" t="str">
        <f t="shared" si="8"/>
        <v>4 - Mayor</v>
      </c>
      <c r="CO26" s="165">
        <f t="shared" si="92"/>
        <v>0.8</v>
      </c>
      <c r="CP26" s="145" t="str">
        <f t="shared" si="9"/>
        <v>MODERADO</v>
      </c>
      <c r="CQ26" s="149">
        <f t="shared" si="93"/>
        <v>3.456E-2</v>
      </c>
      <c r="CR26" s="206" t="s">
        <v>456</v>
      </c>
      <c r="CS26" s="145">
        <f t="shared" si="94"/>
        <v>3</v>
      </c>
      <c r="CT26" s="134"/>
      <c r="CU26" s="206" t="s">
        <v>1252</v>
      </c>
      <c r="CV26" s="65" t="s">
        <v>1235</v>
      </c>
      <c r="CW26" s="158"/>
      <c r="CX26" s="160">
        <f t="shared" si="10"/>
        <v>9</v>
      </c>
      <c r="CY26" s="161">
        <f t="shared" si="95"/>
        <v>4</v>
      </c>
      <c r="CZ26" s="160" t="str">
        <f t="shared" si="96"/>
        <v>Mayor</v>
      </c>
      <c r="DA26" s="153">
        <f t="shared" si="97"/>
        <v>0.8</v>
      </c>
      <c r="DB26" s="154">
        <f t="shared" si="98"/>
        <v>0.15</v>
      </c>
      <c r="DC26" s="154">
        <f t="shared" si="11"/>
        <v>0.25</v>
      </c>
      <c r="DD26" s="160">
        <f t="shared" si="99"/>
        <v>0.4</v>
      </c>
      <c r="DE26" s="273">
        <f t="shared" si="12"/>
        <v>2</v>
      </c>
      <c r="DF26" s="187">
        <f t="shared" si="13"/>
        <v>0.24</v>
      </c>
      <c r="DG26" s="273">
        <f t="shared" si="100"/>
        <v>4</v>
      </c>
      <c r="DH26" s="273"/>
      <c r="DI26" s="187">
        <f t="shared" si="14"/>
        <v>0.8</v>
      </c>
      <c r="DJ26" s="154">
        <f t="shared" si="15"/>
        <v>0.25</v>
      </c>
      <c r="DK26" s="154">
        <f t="shared" si="16"/>
        <v>0.25</v>
      </c>
      <c r="DL26" s="160">
        <f t="shared" si="17"/>
        <v>0.5</v>
      </c>
      <c r="DM26" s="273">
        <f t="shared" si="18"/>
        <v>1</v>
      </c>
      <c r="DN26" s="187">
        <f t="shared" si="19"/>
        <v>0.12</v>
      </c>
      <c r="DO26" s="273">
        <f t="shared" si="20"/>
        <v>4</v>
      </c>
      <c r="DP26" s="187">
        <f t="shared" si="21"/>
        <v>0.8</v>
      </c>
      <c r="DQ26" s="154">
        <f t="shared" si="22"/>
        <v>0.15</v>
      </c>
      <c r="DR26" s="154">
        <f t="shared" si="23"/>
        <v>0.25</v>
      </c>
      <c r="DS26" s="160">
        <f t="shared" si="24"/>
        <v>0.4</v>
      </c>
      <c r="DT26" s="273">
        <f t="shared" si="25"/>
        <v>1</v>
      </c>
      <c r="DU26" s="187">
        <f t="shared" si="26"/>
        <v>7.1999999999999995E-2</v>
      </c>
      <c r="DV26" s="273">
        <f t="shared" si="27"/>
        <v>4</v>
      </c>
      <c r="DW26" s="187">
        <f t="shared" si="28"/>
        <v>0.8</v>
      </c>
      <c r="DX26" s="154">
        <f t="shared" si="29"/>
        <v>0.15</v>
      </c>
      <c r="DY26" s="154">
        <f>IF(BA26="",0,IF(BA26="Preventivo",0.25,IF(BA26="Detectivo",0.15,IF(#REF!="Correctivo",0.1,0))))</f>
        <v>0.25</v>
      </c>
      <c r="DZ26" s="160">
        <f t="shared" si="31"/>
        <v>0.4</v>
      </c>
      <c r="EA26" s="273">
        <f t="shared" si="32"/>
        <v>1</v>
      </c>
      <c r="EB26" s="187">
        <f t="shared" si="33"/>
        <v>4.3199999999999995E-2</v>
      </c>
      <c r="EC26" s="273">
        <f t="shared" si="34"/>
        <v>4</v>
      </c>
      <c r="ED26" s="187">
        <f t="shared" si="35"/>
        <v>0.8</v>
      </c>
      <c r="EE26" s="154">
        <f t="shared" si="36"/>
        <v>0</v>
      </c>
      <c r="EF26" s="154">
        <f t="shared" si="37"/>
        <v>0</v>
      </c>
      <c r="EG26" s="160">
        <f t="shared" si="38"/>
        <v>0</v>
      </c>
      <c r="EH26" s="273">
        <f t="shared" si="39"/>
        <v>1</v>
      </c>
      <c r="EI26" s="187">
        <f t="shared" si="40"/>
        <v>4.3199999999999995E-2</v>
      </c>
      <c r="EJ26" s="273">
        <f t="shared" si="41"/>
        <v>4</v>
      </c>
      <c r="EK26" s="187">
        <f t="shared" si="42"/>
        <v>0.8</v>
      </c>
      <c r="EL26" s="154">
        <f t="shared" si="43"/>
        <v>0</v>
      </c>
      <c r="EM26" s="154">
        <f t="shared" si="44"/>
        <v>0</v>
      </c>
      <c r="EN26" s="160">
        <f t="shared" si="45"/>
        <v>0</v>
      </c>
      <c r="EO26" s="273">
        <f t="shared" si="46"/>
        <v>1</v>
      </c>
      <c r="EP26" s="187">
        <f t="shared" si="47"/>
        <v>4.3199999999999995E-2</v>
      </c>
      <c r="EQ26" s="273">
        <f t="shared" si="48"/>
        <v>4</v>
      </c>
      <c r="ER26" s="187">
        <f t="shared" si="49"/>
        <v>0.8</v>
      </c>
      <c r="ES26" s="154">
        <f t="shared" si="50"/>
        <v>0</v>
      </c>
      <c r="ET26" s="154">
        <f t="shared" si="51"/>
        <v>0</v>
      </c>
      <c r="EU26" s="160">
        <f t="shared" si="52"/>
        <v>0</v>
      </c>
      <c r="EV26" s="273">
        <f t="shared" si="53"/>
        <v>1</v>
      </c>
      <c r="EW26" s="187">
        <f t="shared" si="54"/>
        <v>4.3199999999999995E-2</v>
      </c>
      <c r="EX26" s="273">
        <f t="shared" si="55"/>
        <v>4</v>
      </c>
      <c r="EY26" s="187">
        <f t="shared" si="56"/>
        <v>0.8</v>
      </c>
      <c r="EZ26" s="154">
        <f t="shared" si="57"/>
        <v>0</v>
      </c>
      <c r="FA26" s="154">
        <f t="shared" si="58"/>
        <v>0</v>
      </c>
      <c r="FB26" s="160">
        <f t="shared" si="59"/>
        <v>0</v>
      </c>
      <c r="FC26" s="273">
        <f t="shared" si="60"/>
        <v>1</v>
      </c>
      <c r="FD26" s="187">
        <f t="shared" si="61"/>
        <v>4.3199999999999995E-2</v>
      </c>
      <c r="FE26" s="273">
        <f t="shared" si="62"/>
        <v>4</v>
      </c>
      <c r="FF26" s="187">
        <f t="shared" si="63"/>
        <v>0.8</v>
      </c>
      <c r="FG26" s="154">
        <f t="shared" si="64"/>
        <v>0</v>
      </c>
      <c r="FH26" s="154">
        <f t="shared" si="65"/>
        <v>0</v>
      </c>
      <c r="FI26" s="160">
        <f t="shared" si="66"/>
        <v>0</v>
      </c>
      <c r="FJ26" s="273">
        <f t="shared" si="67"/>
        <v>1</v>
      </c>
      <c r="FK26" s="187">
        <f t="shared" si="68"/>
        <v>4.3199999999999995E-2</v>
      </c>
      <c r="FL26" s="273">
        <f t="shared" si="69"/>
        <v>4</v>
      </c>
      <c r="FM26" s="187">
        <f t="shared" si="70"/>
        <v>0.8</v>
      </c>
      <c r="FN26" s="154">
        <f t="shared" si="71"/>
        <v>0</v>
      </c>
      <c r="FO26" s="154">
        <f t="shared" si="72"/>
        <v>0</v>
      </c>
      <c r="FP26" s="160">
        <f t="shared" si="73"/>
        <v>0</v>
      </c>
      <c r="FQ26" s="273">
        <f t="shared" si="74"/>
        <v>1</v>
      </c>
      <c r="FR26" s="187">
        <f t="shared" si="75"/>
        <v>4.3199999999999995E-2</v>
      </c>
      <c r="FS26" s="273">
        <f t="shared" si="76"/>
        <v>4</v>
      </c>
      <c r="FT26" s="187">
        <f t="shared" si="77"/>
        <v>0.8</v>
      </c>
      <c r="FU26" s="154">
        <f t="shared" si="78"/>
        <v>0</v>
      </c>
      <c r="FV26" s="154">
        <f t="shared" si="79"/>
        <v>0</v>
      </c>
      <c r="FW26" s="160">
        <f t="shared" si="80"/>
        <v>0</v>
      </c>
      <c r="FX26" s="273">
        <f t="shared" si="81"/>
        <v>1</v>
      </c>
      <c r="FY26" s="187">
        <f t="shared" si="82"/>
        <v>4.3199999999999995E-2</v>
      </c>
      <c r="FZ26" s="273">
        <f t="shared" si="83"/>
        <v>4</v>
      </c>
      <c r="GA26" s="187">
        <f t="shared" si="84"/>
        <v>0.8</v>
      </c>
      <c r="GB26" s="154">
        <f t="shared" si="85"/>
        <v>0</v>
      </c>
      <c r="GC26" s="154">
        <f t="shared" si="86"/>
        <v>0</v>
      </c>
      <c r="GD26" s="160">
        <f t="shared" si="87"/>
        <v>0</v>
      </c>
      <c r="GE26" s="273">
        <f t="shared" si="88"/>
        <v>1</v>
      </c>
      <c r="GF26" s="187">
        <f t="shared" si="89"/>
        <v>4.3199999999999995E-2</v>
      </c>
      <c r="GG26" s="273">
        <f t="shared" si="90"/>
        <v>4</v>
      </c>
      <c r="GH26" s="187">
        <f t="shared" si="91"/>
        <v>0.8</v>
      </c>
      <c r="GI26" s="187">
        <f t="shared" si="101"/>
        <v>0.8</v>
      </c>
    </row>
    <row r="610" spans="1:1 1680:1691" ht="13.2" x14ac:dyDescent="0.25">
      <c r="A610" s="131" t="s">
        <v>225</v>
      </c>
      <c r="BLP610" s="131" t="s">
        <v>225</v>
      </c>
      <c r="BLQ610" s="18"/>
      <c r="BLR610" s="18"/>
      <c r="BLS610" s="18"/>
      <c r="BLT610" s="18"/>
      <c r="BLU610" s="18"/>
      <c r="BLV610" s="18"/>
      <c r="BLW610" s="18"/>
      <c r="BLX610" s="18"/>
      <c r="BLY610" s="18"/>
      <c r="BLZ610" s="18"/>
      <c r="BMA610" s="18"/>
    </row>
    <row r="611" spans="1:1 1680:1691" ht="13.2" x14ac:dyDescent="0.25">
      <c r="BLP611" s="18"/>
      <c r="BLQ611" s="18"/>
      <c r="BLR611" s="18"/>
      <c r="BLS611" s="18"/>
      <c r="BLT611" s="18"/>
      <c r="BLU611" s="18"/>
      <c r="BLV611" s="18"/>
      <c r="BLW611" s="467" t="s">
        <v>33</v>
      </c>
      <c r="BLX611" s="467"/>
      <c r="BLY611" s="467"/>
      <c r="BLZ611" s="23"/>
      <c r="BMA611" s="23"/>
    </row>
    <row r="612" spans="1:1 1680:1691" ht="13.2" x14ac:dyDescent="0.25">
      <c r="BLP612" s="18"/>
      <c r="BLQ612" s="18"/>
      <c r="BLR612" s="18"/>
      <c r="BLS612" s="18"/>
      <c r="BLT612" s="18"/>
      <c r="BLU612" s="43">
        <v>1</v>
      </c>
      <c r="BLV612" s="43">
        <v>2</v>
      </c>
      <c r="BLW612" s="43">
        <v>3</v>
      </c>
      <c r="BLX612" s="42">
        <v>4</v>
      </c>
      <c r="BLY612" s="42">
        <v>5</v>
      </c>
      <c r="BLZ612" s="19"/>
      <c r="BMA612" s="19"/>
    </row>
    <row r="613" spans="1:1 1680:1691" ht="13.2" x14ac:dyDescent="0.25">
      <c r="BLP613" s="18"/>
      <c r="BLQ613" s="18"/>
      <c r="BLR613" s="18"/>
      <c r="BLS613" s="18"/>
      <c r="BLT613" s="18"/>
      <c r="BLU613" s="22" t="s">
        <v>32</v>
      </c>
      <c r="BLV613" s="22" t="s">
        <v>31</v>
      </c>
      <c r="BLW613" s="22" t="s">
        <v>30</v>
      </c>
      <c r="BLX613" s="22" t="s">
        <v>29</v>
      </c>
      <c r="BLY613" s="22" t="s">
        <v>28</v>
      </c>
      <c r="BLZ613" s="22"/>
      <c r="BMA613" s="22"/>
    </row>
    <row r="614" spans="1:1 1680:1691" ht="13.2" x14ac:dyDescent="0.25">
      <c r="BLP614" s="18"/>
      <c r="BLQ614" s="18"/>
      <c r="BLR614" s="18"/>
      <c r="BLS614" s="18"/>
      <c r="BLT614" s="18"/>
      <c r="BLU614" s="43">
        <v>1</v>
      </c>
      <c r="BLV614" s="43">
        <v>2</v>
      </c>
      <c r="BLW614" s="43">
        <v>3</v>
      </c>
      <c r="BLX614" s="42">
        <v>4</v>
      </c>
      <c r="BLY614" s="42">
        <v>5</v>
      </c>
      <c r="BLZ614" s="19"/>
      <c r="BMA614" s="19"/>
    </row>
    <row r="615" spans="1:1 1680:1691" ht="28.8" customHeight="1" x14ac:dyDescent="0.25">
      <c r="BLP615" s="18"/>
      <c r="BLQ615" s="468" t="s">
        <v>27</v>
      </c>
      <c r="BLR615" s="19">
        <v>5</v>
      </c>
      <c r="BLS615" s="22" t="s">
        <v>26</v>
      </c>
      <c r="BLT615" s="19">
        <v>5</v>
      </c>
      <c r="BLU615" s="38" t="s">
        <v>15</v>
      </c>
      <c r="BLV615" s="40" t="s">
        <v>14</v>
      </c>
      <c r="BLW615" s="40" t="s">
        <v>14</v>
      </c>
      <c r="BLX615" s="41" t="s">
        <v>13</v>
      </c>
      <c r="BLY615" s="41" t="s">
        <v>13</v>
      </c>
      <c r="BLZ615" s="37"/>
      <c r="BMA615" s="37"/>
    </row>
    <row r="616" spans="1:1 1680:1691" ht="28.8" customHeight="1" x14ac:dyDescent="0.25">
      <c r="BLP616" s="18"/>
      <c r="BLQ616" s="468"/>
      <c r="BLR616" s="19">
        <v>4</v>
      </c>
      <c r="BLS616" s="22" t="s">
        <v>24</v>
      </c>
      <c r="BLT616" s="19">
        <v>4</v>
      </c>
      <c r="BLU616" s="38" t="s">
        <v>15</v>
      </c>
      <c r="BLV616" s="38" t="s">
        <v>15</v>
      </c>
      <c r="BLW616" s="40" t="s">
        <v>14</v>
      </c>
      <c r="BLX616" s="41" t="s">
        <v>13</v>
      </c>
      <c r="BLY616" s="41" t="s">
        <v>13</v>
      </c>
      <c r="BLZ616" s="37"/>
      <c r="BMA616" s="37"/>
    </row>
    <row r="617" spans="1:1 1680:1691" ht="28.8" customHeight="1" x14ac:dyDescent="0.25">
      <c r="BLP617" s="18"/>
      <c r="BLQ617" s="468"/>
      <c r="BLR617" s="19">
        <v>3</v>
      </c>
      <c r="BLS617" s="22" t="s">
        <v>22</v>
      </c>
      <c r="BLT617" s="19">
        <v>3</v>
      </c>
      <c r="BLU617" s="38" t="s">
        <v>15</v>
      </c>
      <c r="BLV617" s="38" t="s">
        <v>15</v>
      </c>
      <c r="BLW617" s="40" t="s">
        <v>14</v>
      </c>
      <c r="BLX617" s="40" t="s">
        <v>14</v>
      </c>
      <c r="BLY617" s="40" t="s">
        <v>14</v>
      </c>
      <c r="BLZ617" s="37"/>
      <c r="BMA617" s="37"/>
    </row>
    <row r="618" spans="1:1 1680:1691" ht="28.8" customHeight="1" x14ac:dyDescent="0.25">
      <c r="BLP618" s="18"/>
      <c r="BLQ618" s="468"/>
      <c r="BLR618" s="19">
        <v>2</v>
      </c>
      <c r="BLS618" s="22" t="s">
        <v>20</v>
      </c>
      <c r="BLT618" s="19">
        <v>2</v>
      </c>
      <c r="BLU618" s="39" t="s">
        <v>16</v>
      </c>
      <c r="BLV618" s="38" t="s">
        <v>15</v>
      </c>
      <c r="BLW618" s="38" t="s">
        <v>15</v>
      </c>
      <c r="BLX618" s="38" t="s">
        <v>15</v>
      </c>
      <c r="BLY618" s="40" t="s">
        <v>14</v>
      </c>
      <c r="BLZ618" s="37"/>
      <c r="BMA618" s="37"/>
    </row>
    <row r="619" spans="1:1 1680:1691" ht="28.8" customHeight="1" x14ac:dyDescent="0.25">
      <c r="BLP619" s="18"/>
      <c r="BLQ619" s="468"/>
      <c r="BLR619" s="19">
        <v>1</v>
      </c>
      <c r="BLS619" s="22" t="s">
        <v>18</v>
      </c>
      <c r="BLT619" s="19">
        <v>1</v>
      </c>
      <c r="BLU619" s="39" t="s">
        <v>16</v>
      </c>
      <c r="BLV619" s="39" t="s">
        <v>16</v>
      </c>
      <c r="BLW619" s="38" t="s">
        <v>15</v>
      </c>
      <c r="BLX619" s="38" t="s">
        <v>15</v>
      </c>
      <c r="BLY619" s="38" t="s">
        <v>15</v>
      </c>
      <c r="BLZ619" s="37"/>
      <c r="BMA619" s="37"/>
    </row>
    <row r="620" spans="1:1 1680:1691" x14ac:dyDescent="0.2">
      <c r="BLP620" s="18"/>
      <c r="BLQ620" s="18"/>
      <c r="BLR620" s="18"/>
      <c r="BLS620" s="18"/>
      <c r="BLT620" s="18"/>
      <c r="BLU620" s="18"/>
      <c r="BLV620" s="18"/>
      <c r="BLW620" s="18"/>
      <c r="BLX620" s="18"/>
      <c r="BLY620" s="18"/>
      <c r="BLZ620" s="18"/>
      <c r="BMA620" s="18"/>
    </row>
    <row r="621" spans="1:1 1680:1691" x14ac:dyDescent="0.2">
      <c r="BLP621" s="18"/>
      <c r="BLQ621" s="18"/>
      <c r="BLR621" s="18"/>
      <c r="BLS621" s="18"/>
      <c r="BLT621" s="18"/>
      <c r="BLU621" s="18"/>
      <c r="BLV621" s="18"/>
      <c r="BLW621" s="18"/>
      <c r="BLX621" s="18"/>
      <c r="BLY621" s="18"/>
      <c r="BLZ621" s="18"/>
      <c r="BMA621" s="18"/>
    </row>
    <row r="622" spans="1:1 1680:1691" ht="13.2" x14ac:dyDescent="0.25">
      <c r="BLP622" s="18"/>
      <c r="BLQ622" s="18"/>
      <c r="BLR622" s="18"/>
      <c r="BLS622" s="18"/>
      <c r="BLT622" s="18"/>
      <c r="BLU622" s="18"/>
      <c r="BLV622" s="18"/>
      <c r="BLW622" s="18"/>
      <c r="BLX622" s="18"/>
      <c r="BLY622" s="18"/>
      <c r="BLZ622" s="18"/>
      <c r="BMA622" s="18" t="s">
        <v>224</v>
      </c>
    </row>
    <row r="623" spans="1:1 1680:1691" ht="20.399999999999999" x14ac:dyDescent="0.25">
      <c r="BLP623" s="18"/>
      <c r="BLQ623" s="18"/>
      <c r="BLR623" s="18"/>
      <c r="BLS623" s="18"/>
      <c r="BLT623" s="18"/>
      <c r="BLU623" s="18"/>
      <c r="BLV623" s="18"/>
      <c r="BLW623" s="18"/>
      <c r="BLX623" s="18"/>
      <c r="BLY623" s="18"/>
      <c r="BLZ623" s="18"/>
      <c r="BMA623" s="36" t="s">
        <v>1221</v>
      </c>
    </row>
    <row r="624" spans="1:1 1680:1691" ht="13.2" x14ac:dyDescent="0.25">
      <c r="BLP624" s="18"/>
      <c r="BLQ624" s="18"/>
      <c r="BLR624" s="18"/>
      <c r="BLS624" s="18"/>
      <c r="BLT624" s="18"/>
      <c r="BLU624" s="18"/>
      <c r="BLV624" s="18"/>
      <c r="BLW624" s="18"/>
      <c r="BLX624" s="18"/>
      <c r="BLY624" s="18"/>
      <c r="BLZ624" s="18"/>
      <c r="BMA624" s="36" t="s">
        <v>220</v>
      </c>
    </row>
    <row r="625" spans="1691:1693" ht="13.2" x14ac:dyDescent="0.25">
      <c r="BMA625" s="36" t="s">
        <v>221</v>
      </c>
      <c r="BMB625" s="18"/>
      <c r="BMC625" s="18"/>
    </row>
    <row r="626" spans="1691:1693" ht="13.2" x14ac:dyDescent="0.25">
      <c r="BMA626" s="36" t="s">
        <v>223</v>
      </c>
      <c r="BMB626" s="18"/>
      <c r="BMC626" s="18"/>
    </row>
    <row r="627" spans="1691:1693" ht="13.2" x14ac:dyDescent="0.25">
      <c r="BMA627" s="20"/>
      <c r="BMB627" s="18"/>
      <c r="BMC627" s="18"/>
    </row>
    <row r="628" spans="1691:1693" ht="13.2" x14ac:dyDescent="0.25">
      <c r="BMA628" s="18"/>
      <c r="BMB628" s="18"/>
      <c r="BMC628" s="18" t="s">
        <v>219</v>
      </c>
    </row>
    <row r="629" spans="1691:1693" ht="20.399999999999999" x14ac:dyDescent="0.25">
      <c r="BMA629" s="18"/>
      <c r="BMB629" s="18"/>
      <c r="BMC629" s="192" t="s">
        <v>452</v>
      </c>
    </row>
    <row r="630" spans="1691:1693" ht="13.2" x14ac:dyDescent="0.25">
      <c r="BMA630" s="18"/>
      <c r="BMB630" s="18"/>
      <c r="BMC630" s="192" t="s">
        <v>209</v>
      </c>
    </row>
    <row r="631" spans="1691:1693" ht="13.2" x14ac:dyDescent="0.25">
      <c r="BMA631" s="18"/>
      <c r="BMB631" s="18"/>
      <c r="BMC631" s="192" t="s">
        <v>218</v>
      </c>
    </row>
    <row r="632" spans="1691:1693" ht="13.2" x14ac:dyDescent="0.25">
      <c r="BMA632" s="18"/>
      <c r="BMB632" s="18"/>
      <c r="BMC632" s="192" t="s">
        <v>215</v>
      </c>
    </row>
    <row r="633" spans="1691:1693" ht="13.2" x14ac:dyDescent="0.25">
      <c r="BMA633" s="18"/>
      <c r="BMB633" s="18"/>
      <c r="BMC633" s="192" t="s">
        <v>212</v>
      </c>
    </row>
    <row r="634" spans="1691:1693" ht="13.2" x14ac:dyDescent="0.25">
      <c r="BMA634" s="18"/>
      <c r="BMB634" s="18"/>
      <c r="BMC634" s="192" t="s">
        <v>216</v>
      </c>
    </row>
    <row r="635" spans="1691:1693" ht="13.2" x14ac:dyDescent="0.25">
      <c r="BMA635" s="18"/>
      <c r="BMB635" s="18"/>
      <c r="BMC635" s="192" t="s">
        <v>217</v>
      </c>
    </row>
    <row r="636" spans="1691:1693" ht="13.2" x14ac:dyDescent="0.25">
      <c r="BMA636" s="18"/>
      <c r="BMB636" s="18"/>
      <c r="BMC636" s="192" t="s">
        <v>211</v>
      </c>
    </row>
    <row r="637" spans="1691:1693" ht="13.2" x14ac:dyDescent="0.25">
      <c r="BMA637" s="18"/>
      <c r="BMB637" s="18"/>
      <c r="BMC637" s="192" t="s">
        <v>210</v>
      </c>
    </row>
    <row r="638" spans="1691:1693" ht="13.2" x14ac:dyDescent="0.25">
      <c r="BMA638" s="18"/>
      <c r="BMB638" s="18"/>
      <c r="BMC638" s="192" t="s">
        <v>213</v>
      </c>
    </row>
    <row r="639" spans="1691:1693" ht="20.399999999999999" x14ac:dyDescent="0.25">
      <c r="BMA639" s="18"/>
      <c r="BMB639" s="18"/>
      <c r="BMC639" s="192" t="s">
        <v>214</v>
      </c>
    </row>
    <row r="640" spans="1691:1693" ht="20.399999999999999" x14ac:dyDescent="0.25">
      <c r="BMA640" s="18"/>
      <c r="BMB640" s="18"/>
      <c r="BMC640" s="192" t="s">
        <v>491</v>
      </c>
    </row>
    <row r="643" spans="1696:1698" ht="13.2" x14ac:dyDescent="0.25">
      <c r="BMF643" s="21" t="s">
        <v>207</v>
      </c>
      <c r="BMG643" s="18"/>
      <c r="BMH643" s="19"/>
    </row>
    <row r="644" spans="1696:1698" ht="13.2" x14ac:dyDescent="0.25">
      <c r="BMF644" s="193" t="s">
        <v>206</v>
      </c>
      <c r="BMG644" s="18"/>
      <c r="BMH644" s="19"/>
    </row>
    <row r="645" spans="1696:1698" ht="20.399999999999999" x14ac:dyDescent="0.25">
      <c r="BMF645" s="193" t="s">
        <v>1222</v>
      </c>
      <c r="BMG645" s="18"/>
      <c r="BMH645" s="19"/>
    </row>
    <row r="646" spans="1696:1698" ht="13.2" x14ac:dyDescent="0.25">
      <c r="BMF646" s="193"/>
      <c r="BMG646" s="18"/>
      <c r="BMH646" s="19"/>
    </row>
    <row r="647" spans="1696:1698" ht="13.2" x14ac:dyDescent="0.25">
      <c r="BMF647" s="21"/>
      <c r="BMG647" s="18"/>
      <c r="BMH647" s="19"/>
    </row>
    <row r="648" spans="1696:1698" ht="13.2" x14ac:dyDescent="0.25">
      <c r="BMF648" s="21"/>
      <c r="BMG648" s="18"/>
      <c r="BMH648" s="19"/>
    </row>
    <row r="649" spans="1696:1698" ht="13.2" x14ac:dyDescent="0.25">
      <c r="BMF649" s="21"/>
      <c r="BMG649" s="18"/>
      <c r="BMH649" s="19" t="s">
        <v>123</v>
      </c>
    </row>
    <row r="650" spans="1696:1698" ht="13.2" x14ac:dyDescent="0.25">
      <c r="BMF650" s="21"/>
      <c r="BMG650" s="18"/>
      <c r="BMH650" s="194" t="s">
        <v>196</v>
      </c>
    </row>
    <row r="651" spans="1696:1698" ht="13.2" x14ac:dyDescent="0.25">
      <c r="BMF651" s="21"/>
      <c r="BMG651" s="18"/>
      <c r="BMH651" s="194" t="s">
        <v>198</v>
      </c>
    </row>
    <row r="652" spans="1696:1698" ht="13.2" x14ac:dyDescent="0.25">
      <c r="BMF652" s="21"/>
      <c r="BMG652" s="18"/>
      <c r="BMH652" s="194" t="s">
        <v>204</v>
      </c>
    </row>
    <row r="653" spans="1696:1698" ht="13.2" x14ac:dyDescent="0.25">
      <c r="BMF653" s="21"/>
      <c r="BMG653" s="18"/>
      <c r="BMH653" s="194" t="s">
        <v>199</v>
      </c>
    </row>
    <row r="654" spans="1696:1698" ht="13.2" x14ac:dyDescent="0.25">
      <c r="BMF654" s="21"/>
      <c r="BMG654" s="18"/>
      <c r="BMH654" s="194" t="s">
        <v>202</v>
      </c>
    </row>
    <row r="655" spans="1696:1698" ht="13.2" x14ac:dyDescent="0.25">
      <c r="BMF655" s="21"/>
      <c r="BMG655" s="18"/>
      <c r="BMH655" s="194" t="s">
        <v>203</v>
      </c>
    </row>
    <row r="656" spans="1696:1698" ht="13.2" x14ac:dyDescent="0.25">
      <c r="BMF656" s="21"/>
      <c r="BMG656" s="18"/>
      <c r="BMH656" s="194" t="s">
        <v>201</v>
      </c>
    </row>
    <row r="657" spans="1698:1703" ht="13.2" x14ac:dyDescent="0.25">
      <c r="BMH657" s="194" t="s">
        <v>200</v>
      </c>
      <c r="BMI657" s="18"/>
      <c r="BMJ657" s="18"/>
      <c r="BMK657" s="18"/>
      <c r="BML657" s="18"/>
      <c r="BMM657" s="18"/>
    </row>
    <row r="658" spans="1698:1703" ht="13.2" x14ac:dyDescent="0.25">
      <c r="BMH658" s="194" t="s">
        <v>197</v>
      </c>
      <c r="BMI658" s="18"/>
      <c r="BMJ658" s="18"/>
      <c r="BMK658" s="18"/>
      <c r="BML658" s="18"/>
      <c r="BMM658" s="18"/>
    </row>
    <row r="659" spans="1698:1703" ht="13.2" x14ac:dyDescent="0.25">
      <c r="BMH659" s="21"/>
      <c r="BMI659" s="18"/>
      <c r="BMJ659" s="18"/>
      <c r="BMK659" s="18" t="s">
        <v>195</v>
      </c>
      <c r="BML659" s="18"/>
      <c r="BMM659" s="18"/>
    </row>
    <row r="660" spans="1698:1703" ht="13.2" x14ac:dyDescent="0.25">
      <c r="BMH660" s="19"/>
      <c r="BMI660" s="18"/>
      <c r="BMJ660" s="18"/>
      <c r="BMK660" s="18" t="s">
        <v>136</v>
      </c>
      <c r="BML660" s="18"/>
      <c r="BMM660" s="18"/>
    </row>
    <row r="661" spans="1698:1703" ht="13.2" x14ac:dyDescent="0.25">
      <c r="BMH661" s="19"/>
      <c r="BMI661" s="18"/>
      <c r="BMJ661" s="18"/>
      <c r="BMK661" s="18" t="s">
        <v>168</v>
      </c>
      <c r="BML661" s="18"/>
      <c r="BMM661" s="18"/>
    </row>
    <row r="662" spans="1698:1703" ht="13.2" x14ac:dyDescent="0.25">
      <c r="BMH662" s="19"/>
      <c r="BMI662" s="18"/>
      <c r="BMJ662" s="18"/>
      <c r="BMK662" s="18" t="s">
        <v>191</v>
      </c>
      <c r="BML662" s="18"/>
      <c r="BMM662" s="18"/>
    </row>
    <row r="663" spans="1698:1703" ht="13.2" x14ac:dyDescent="0.25">
      <c r="BMH663" s="19"/>
      <c r="BMI663" s="18"/>
      <c r="BMJ663" s="18"/>
      <c r="BMK663" s="18" t="s">
        <v>193</v>
      </c>
      <c r="BML663" s="18"/>
      <c r="BMM663" s="18"/>
    </row>
    <row r="664" spans="1698:1703" ht="13.2" x14ac:dyDescent="0.25">
      <c r="BMH664" s="19"/>
      <c r="BMI664" s="18"/>
      <c r="BMJ664" s="18"/>
      <c r="BMK664" s="18" t="s">
        <v>189</v>
      </c>
      <c r="BML664" s="18"/>
      <c r="BMM664" s="18"/>
    </row>
    <row r="665" spans="1698:1703" ht="13.2" x14ac:dyDescent="0.25">
      <c r="BMH665" s="19"/>
      <c r="BMI665" s="18"/>
      <c r="BMJ665" s="18"/>
      <c r="BMK665" s="18" t="s">
        <v>190</v>
      </c>
      <c r="BML665" s="18"/>
      <c r="BMM665" s="18"/>
    </row>
    <row r="666" spans="1698:1703" ht="13.2" x14ac:dyDescent="0.25">
      <c r="BMH666" s="19"/>
      <c r="BMI666" s="18"/>
      <c r="BMJ666" s="18"/>
      <c r="BMK666" s="18" t="s">
        <v>192</v>
      </c>
      <c r="BML666" s="18"/>
      <c r="BMM666" s="18"/>
    </row>
    <row r="667" spans="1698:1703" ht="13.2" x14ac:dyDescent="0.25">
      <c r="BMH667" s="19"/>
      <c r="BMI667" s="18"/>
      <c r="BMJ667" s="18"/>
      <c r="BMK667" s="18" t="s">
        <v>194</v>
      </c>
      <c r="BML667" s="18"/>
      <c r="BMM667" s="18"/>
    </row>
    <row r="668" spans="1698:1703" ht="13.2" x14ac:dyDescent="0.25">
      <c r="BMH668" s="19"/>
      <c r="BMI668" s="18"/>
      <c r="BMJ668" s="18"/>
      <c r="BMK668" s="18"/>
      <c r="BML668" s="18"/>
      <c r="BMM668" s="18"/>
    </row>
    <row r="669" spans="1698:1703" ht="13.2" x14ac:dyDescent="0.25">
      <c r="BMH669" s="19"/>
      <c r="BMI669" s="18"/>
      <c r="BMJ669" s="18"/>
      <c r="BMK669" s="18"/>
      <c r="BML669" s="18"/>
      <c r="BMM669" s="18"/>
    </row>
    <row r="670" spans="1698:1703" ht="13.2" x14ac:dyDescent="0.25">
      <c r="BMH670" s="19"/>
      <c r="BMI670" s="18"/>
      <c r="BMJ670" s="18"/>
      <c r="BMK670" s="18"/>
      <c r="BML670" s="18"/>
      <c r="BMM670" s="18" t="s">
        <v>188</v>
      </c>
    </row>
    <row r="671" spans="1698:1703" ht="13.2" x14ac:dyDescent="0.25">
      <c r="BMH671" s="19"/>
      <c r="BMI671" s="18"/>
      <c r="BMJ671" s="18"/>
      <c r="BMK671" s="18"/>
      <c r="BML671" s="18"/>
      <c r="BMM671" s="195" t="s">
        <v>187</v>
      </c>
    </row>
    <row r="672" spans="1698:1703" ht="13.2" x14ac:dyDescent="0.25">
      <c r="BMH672" s="19"/>
      <c r="BMI672" s="18"/>
      <c r="BMJ672" s="18"/>
      <c r="BMK672" s="18"/>
      <c r="BML672" s="18"/>
      <c r="BMM672" s="195" t="s">
        <v>186</v>
      </c>
    </row>
    <row r="673" spans="1703:1703" ht="13.2" x14ac:dyDescent="0.25">
      <c r="BMM673" s="195" t="s">
        <v>185</v>
      </c>
    </row>
    <row r="674" spans="1703:1703" ht="20.399999999999999" x14ac:dyDescent="0.25">
      <c r="BMM674" s="195" t="s">
        <v>184</v>
      </c>
    </row>
    <row r="675" spans="1703:1703" ht="13.2" x14ac:dyDescent="0.25">
      <c r="BMM675" s="195" t="s">
        <v>183</v>
      </c>
    </row>
    <row r="676" spans="1703:1703" ht="13.2" x14ac:dyDescent="0.25">
      <c r="BMM676" s="196" t="s">
        <v>182</v>
      </c>
    </row>
    <row r="677" spans="1703:1703" ht="13.2" x14ac:dyDescent="0.25">
      <c r="BMM677" s="195" t="s">
        <v>181</v>
      </c>
    </row>
    <row r="678" spans="1703:1703" ht="13.2" x14ac:dyDescent="0.25">
      <c r="BMM678" s="195" t="s">
        <v>180</v>
      </c>
    </row>
    <row r="679" spans="1703:1703" ht="13.2" x14ac:dyDescent="0.25">
      <c r="BMM679" s="195" t="s">
        <v>179</v>
      </c>
    </row>
    <row r="680" spans="1703:1703" ht="20.399999999999999" x14ac:dyDescent="0.25">
      <c r="BMM680" s="195" t="s">
        <v>178</v>
      </c>
    </row>
    <row r="681" spans="1703:1703" ht="20.399999999999999" x14ac:dyDescent="0.25">
      <c r="BMM681" s="195" t="s">
        <v>177</v>
      </c>
    </row>
    <row r="682" spans="1703:1703" ht="13.2" x14ac:dyDescent="0.25">
      <c r="BMM682" s="195" t="s">
        <v>176</v>
      </c>
    </row>
    <row r="683" spans="1703:1703" ht="13.2" x14ac:dyDescent="0.25">
      <c r="BMM683" s="195" t="s">
        <v>175</v>
      </c>
    </row>
    <row r="684" spans="1703:1703" ht="13.2" x14ac:dyDescent="0.25">
      <c r="BMM684" s="195" t="s">
        <v>174</v>
      </c>
    </row>
    <row r="685" spans="1703:1703" ht="13.2" x14ac:dyDescent="0.25">
      <c r="BMM685" s="195" t="s">
        <v>173</v>
      </c>
    </row>
    <row r="686" spans="1703:1703" ht="13.2" x14ac:dyDescent="0.25">
      <c r="BMM686" s="195" t="s">
        <v>172</v>
      </c>
    </row>
    <row r="687" spans="1703:1703" ht="13.2" x14ac:dyDescent="0.25">
      <c r="BMM687" s="195" t="s">
        <v>171</v>
      </c>
    </row>
    <row r="688" spans="1703:1703" ht="13.2" x14ac:dyDescent="0.25">
      <c r="BMM688" s="195" t="s">
        <v>170</v>
      </c>
    </row>
    <row r="689" spans="1703:1706" ht="13.2" x14ac:dyDescent="0.25">
      <c r="BMM689" s="195" t="s">
        <v>169</v>
      </c>
      <c r="BMN689" s="195"/>
      <c r="BMO689" s="195"/>
      <c r="BMP689" s="195"/>
    </row>
    <row r="690" spans="1703:1706" ht="13.35" customHeight="1" x14ac:dyDescent="0.25">
      <c r="BMM690" s="195"/>
      <c r="BMN690" s="195"/>
      <c r="BMO690" s="195"/>
      <c r="BMP690" s="195"/>
    </row>
    <row r="691" spans="1703:1706" ht="13.35" customHeight="1" x14ac:dyDescent="0.25">
      <c r="BMM691" s="195"/>
      <c r="BMN691" s="195"/>
      <c r="BMO691" s="195"/>
      <c r="BMP691" s="195"/>
    </row>
    <row r="692" spans="1703:1706" ht="13.35" customHeight="1" x14ac:dyDescent="0.25">
      <c r="BMM692" s="195"/>
      <c r="BMN692" s="195"/>
      <c r="BMO692" s="195"/>
      <c r="BMP692" s="195"/>
    </row>
    <row r="693" spans="1703:1706" ht="13.2" x14ac:dyDescent="0.25">
      <c r="BMN693" s="195"/>
      <c r="BMO693" s="195"/>
      <c r="BMP693" s="195"/>
    </row>
    <row r="694" spans="1703:1706" ht="13.2" x14ac:dyDescent="0.25">
      <c r="BMN694" s="18"/>
      <c r="BMO694" s="18"/>
      <c r="BMP694" s="18"/>
    </row>
    <row r="695" spans="1703:1706" ht="13.2" x14ac:dyDescent="0.25">
      <c r="BMM695" s="18"/>
      <c r="BMN695" s="18"/>
      <c r="BMO695" s="18"/>
      <c r="BMP695" s="18"/>
    </row>
    <row r="696" spans="1703:1706" ht="13.2" x14ac:dyDescent="0.25">
      <c r="BMM696" s="18"/>
      <c r="BMN696" s="18"/>
      <c r="BMO696" s="18"/>
      <c r="BMP696" s="18"/>
    </row>
    <row r="697" spans="1703:1706" ht="13.2" x14ac:dyDescent="0.25">
      <c r="BMM697" s="18"/>
      <c r="BMN697" s="18"/>
      <c r="BMO697" s="18"/>
      <c r="BMP697" s="18" t="s">
        <v>168</v>
      </c>
    </row>
    <row r="698" spans="1703:1706" ht="13.2" x14ac:dyDescent="0.25">
      <c r="BMM698" s="18"/>
      <c r="BMN698" s="18"/>
      <c r="BMO698" s="18"/>
      <c r="BMP698" s="18" t="s">
        <v>167</v>
      </c>
    </row>
    <row r="699" spans="1703:1706" ht="13.2" x14ac:dyDescent="0.25">
      <c r="BMM699" s="18"/>
      <c r="BMN699" s="18"/>
      <c r="BMO699" s="18"/>
      <c r="BMP699" s="18" t="s">
        <v>166</v>
      </c>
    </row>
    <row r="700" spans="1703:1706" ht="13.2" x14ac:dyDescent="0.25">
      <c r="BMM700" s="18"/>
      <c r="BMN700" s="18"/>
      <c r="BMO700" s="18"/>
      <c r="BMP700" s="18" t="s">
        <v>165</v>
      </c>
    </row>
    <row r="701" spans="1703:1706" ht="13.2" x14ac:dyDescent="0.25">
      <c r="BMM701" s="18"/>
      <c r="BMN701" s="18"/>
      <c r="BMO701" s="18"/>
      <c r="BMP701" s="18" t="s">
        <v>164</v>
      </c>
    </row>
    <row r="702" spans="1703:1706" ht="13.2" x14ac:dyDescent="0.25">
      <c r="BMM702" s="18"/>
      <c r="BMN702" s="18"/>
      <c r="BMO702" s="18"/>
      <c r="BMP702" s="18" t="s">
        <v>163</v>
      </c>
    </row>
    <row r="706" spans="1683:1710" ht="14.4" x14ac:dyDescent="0.25">
      <c r="BLS706" s="18"/>
      <c r="BLT706" s="18"/>
      <c r="BLU706" s="18"/>
      <c r="BLV706" s="18"/>
      <c r="BLW706" s="18"/>
      <c r="BLX706" s="18"/>
      <c r="BLY706" s="18"/>
      <c r="BLZ706" s="18"/>
      <c r="BMA706" s="18"/>
      <c r="BMB706" s="18"/>
      <c r="BMC706" s="18"/>
      <c r="BMD706" s="18"/>
      <c r="BME706" s="18"/>
      <c r="BMF706" s="21"/>
      <c r="BMG706" s="18"/>
      <c r="BMH706" s="19"/>
      <c r="BMI706" s="18"/>
      <c r="BMJ706" s="18"/>
      <c r="BMK706" s="18"/>
      <c r="BML706" s="18"/>
      <c r="BMM706" s="18"/>
      <c r="BMN706" s="18"/>
      <c r="BMO706" s="18"/>
      <c r="BMP706" s="18"/>
      <c r="BMQ706" s="18"/>
      <c r="BMR706" s="31" t="s">
        <v>52</v>
      </c>
      <c r="BMS706" s="18"/>
      <c r="BMT706" s="18"/>
    </row>
    <row r="707" spans="1683:1710" ht="13.2" x14ac:dyDescent="0.25">
      <c r="BLS707" s="18"/>
      <c r="BLT707" s="18"/>
      <c r="BLU707" s="18"/>
      <c r="BLV707" s="18"/>
      <c r="BLW707" s="18"/>
      <c r="BLX707" s="18"/>
      <c r="BLY707" s="18"/>
      <c r="BLZ707" s="18"/>
      <c r="BMA707" s="18"/>
      <c r="BMB707" s="18"/>
      <c r="BMC707" s="18"/>
      <c r="BMD707" s="18"/>
      <c r="BME707" s="18"/>
      <c r="BMF707" s="21"/>
      <c r="BMG707" s="18"/>
      <c r="BMH707" s="19"/>
      <c r="BMI707" s="18"/>
      <c r="BMJ707" s="18"/>
      <c r="BMK707" s="18"/>
      <c r="BML707" s="18"/>
      <c r="BMM707" s="18"/>
      <c r="BMN707" s="18"/>
      <c r="BMO707" s="18"/>
      <c r="BMP707" s="18"/>
      <c r="BMQ707" s="18"/>
      <c r="BMR707" s="22" t="s">
        <v>26</v>
      </c>
      <c r="BMS707" s="18"/>
      <c r="BMT707" s="18"/>
    </row>
    <row r="708" spans="1683:1710" ht="13.2" x14ac:dyDescent="0.25">
      <c r="BLS708" s="18"/>
      <c r="BLT708" s="18"/>
      <c r="BLU708" s="18"/>
      <c r="BLV708" s="18"/>
      <c r="BLW708" s="18"/>
      <c r="BLX708" s="18"/>
      <c r="BLY708" s="18"/>
      <c r="BLZ708" s="18"/>
      <c r="BMA708" s="18"/>
      <c r="BMB708" s="18"/>
      <c r="BMC708" s="18"/>
      <c r="BMD708" s="18"/>
      <c r="BME708" s="18"/>
      <c r="BMF708" s="21"/>
      <c r="BMG708" s="18"/>
      <c r="BMH708" s="19"/>
      <c r="BMI708" s="18"/>
      <c r="BMJ708" s="18"/>
      <c r="BMK708" s="18"/>
      <c r="BML708" s="18"/>
      <c r="BMM708" s="18"/>
      <c r="BMN708" s="18"/>
      <c r="BMO708" s="18"/>
      <c r="BMP708" s="18"/>
      <c r="BMQ708" s="18"/>
      <c r="BMR708" s="22" t="s">
        <v>24</v>
      </c>
      <c r="BMS708" s="18"/>
      <c r="BMT708" s="18"/>
    </row>
    <row r="709" spans="1683:1710" ht="13.2" x14ac:dyDescent="0.25">
      <c r="BLS709" s="18"/>
      <c r="BLT709" s="18"/>
      <c r="BLU709" s="18"/>
      <c r="BLV709" s="18"/>
      <c r="BLW709" s="18"/>
      <c r="BLX709" s="18"/>
      <c r="BLY709" s="18"/>
      <c r="BLZ709" s="18"/>
      <c r="BMA709" s="18"/>
      <c r="BMB709" s="18"/>
      <c r="BMC709" s="18"/>
      <c r="BMD709" s="18"/>
      <c r="BME709" s="18"/>
      <c r="BMF709" s="21"/>
      <c r="BMG709" s="18"/>
      <c r="BMH709" s="19"/>
      <c r="BMI709" s="18"/>
      <c r="BMJ709" s="18"/>
      <c r="BMK709" s="18"/>
      <c r="BML709" s="18"/>
      <c r="BMM709" s="18"/>
      <c r="BMN709" s="18"/>
      <c r="BMO709" s="18"/>
      <c r="BMP709" s="18"/>
      <c r="BMQ709" s="18"/>
      <c r="BMR709" s="22" t="s">
        <v>22</v>
      </c>
      <c r="BMS709" s="18"/>
      <c r="BMT709" s="18"/>
    </row>
    <row r="710" spans="1683:1710" ht="13.2" x14ac:dyDescent="0.25">
      <c r="BLS710" s="18"/>
      <c r="BLT710" s="18"/>
      <c r="BLU710" s="18"/>
      <c r="BLV710" s="18"/>
      <c r="BLW710" s="18"/>
      <c r="BLX710" s="18"/>
      <c r="BLY710" s="18"/>
      <c r="BLZ710" s="18"/>
      <c r="BMA710" s="18"/>
      <c r="BMB710" s="18"/>
      <c r="BMC710" s="18"/>
      <c r="BMD710" s="18"/>
      <c r="BME710" s="18"/>
      <c r="BMF710" s="21"/>
      <c r="BMG710" s="18"/>
      <c r="BMH710" s="19"/>
      <c r="BMI710" s="18"/>
      <c r="BMJ710" s="18"/>
      <c r="BMK710" s="18"/>
      <c r="BML710" s="18"/>
      <c r="BMM710" s="18"/>
      <c r="BMN710" s="18"/>
      <c r="BMO710" s="18"/>
      <c r="BMP710" s="18"/>
      <c r="BMQ710" s="18"/>
      <c r="BMR710" s="22" t="s">
        <v>20</v>
      </c>
      <c r="BMS710" s="18"/>
      <c r="BMT710" s="22"/>
    </row>
    <row r="711" spans="1683:1710" ht="13.2" x14ac:dyDescent="0.25">
      <c r="BLS711" s="18"/>
      <c r="BLT711" s="18"/>
      <c r="BLU711" s="18"/>
      <c r="BLV711" s="18"/>
      <c r="BLW711" s="18"/>
      <c r="BLX711" s="18"/>
      <c r="BLY711" s="18"/>
      <c r="BLZ711" s="18"/>
      <c r="BMA711" s="18"/>
      <c r="BMB711" s="18"/>
      <c r="BMC711" s="18"/>
      <c r="BMD711" s="18"/>
      <c r="BME711" s="18"/>
      <c r="BMF711" s="21"/>
      <c r="BMG711" s="18"/>
      <c r="BMH711" s="19"/>
      <c r="BMI711" s="18"/>
      <c r="BMJ711" s="18"/>
      <c r="BMK711" s="18"/>
      <c r="BML711" s="18"/>
      <c r="BMM711" s="18"/>
      <c r="BMN711" s="18"/>
      <c r="BMO711" s="18"/>
      <c r="BMP711" s="18"/>
      <c r="BMQ711" s="18"/>
      <c r="BMR711" s="22" t="s">
        <v>18</v>
      </c>
      <c r="BMS711" s="18"/>
      <c r="BMT711" s="18"/>
    </row>
    <row r="712" spans="1683:1710" ht="13.2" x14ac:dyDescent="0.25">
      <c r="BLS712" s="18"/>
      <c r="BLT712" s="18"/>
      <c r="BLU712" s="18"/>
      <c r="BLV712" s="18"/>
      <c r="BLW712" s="18"/>
      <c r="BLX712" s="18"/>
      <c r="BLY712" s="18"/>
      <c r="BLZ712" s="18"/>
      <c r="BMA712" s="18"/>
      <c r="BMB712" s="18"/>
      <c r="BMC712" s="18"/>
      <c r="BMD712" s="18"/>
      <c r="BME712" s="18"/>
      <c r="BMF712" s="21"/>
      <c r="BMG712" s="18"/>
      <c r="BMH712" s="19"/>
      <c r="BMI712" s="18"/>
      <c r="BMJ712" s="18"/>
      <c r="BMK712" s="18"/>
      <c r="BML712" s="18"/>
      <c r="BMM712" s="18"/>
      <c r="BMN712" s="18"/>
      <c r="BMO712" s="18"/>
      <c r="BMP712" s="18"/>
      <c r="BMQ712" s="18"/>
      <c r="BMR712" s="22"/>
      <c r="BMS712" s="18"/>
      <c r="BMT712" s="18"/>
    </row>
    <row r="713" spans="1683:1710" ht="14.4" x14ac:dyDescent="0.25">
      <c r="BLS713" s="18"/>
      <c r="BLT713" s="18"/>
      <c r="BLU713" s="18"/>
      <c r="BLV713" s="18"/>
      <c r="BLW713" s="18"/>
      <c r="BLX713" s="18"/>
      <c r="BLY713" s="18"/>
      <c r="BLZ713" s="18"/>
      <c r="BMA713" s="18"/>
      <c r="BMB713" s="18"/>
      <c r="BMC713" s="18"/>
      <c r="BMD713" s="18"/>
      <c r="BME713" s="18"/>
      <c r="BMF713" s="21"/>
      <c r="BMG713" s="18"/>
      <c r="BMH713" s="19"/>
      <c r="BMI713" s="18"/>
      <c r="BMJ713" s="18"/>
      <c r="BMK713" s="18"/>
      <c r="BML713" s="18"/>
      <c r="BMM713" s="18"/>
      <c r="BMN713" s="18"/>
      <c r="BMO713" s="18"/>
      <c r="BMP713" s="18"/>
      <c r="BMQ713" s="18"/>
      <c r="BMR713" s="22"/>
      <c r="BMS713" s="18"/>
      <c r="BMT713" s="31" t="s">
        <v>51</v>
      </c>
    </row>
    <row r="714" spans="1683:1710" ht="13.2" x14ac:dyDescent="0.25">
      <c r="BLS714" s="18"/>
      <c r="BLT714" s="18"/>
      <c r="BLU714" s="18"/>
      <c r="BLV714" s="18"/>
      <c r="BLW714" s="18"/>
      <c r="BLX714" s="18"/>
      <c r="BLY714" s="18"/>
      <c r="BLZ714" s="18"/>
      <c r="BMA714" s="18"/>
      <c r="BMB714" s="18"/>
      <c r="BMC714" s="18"/>
      <c r="BMD714" s="18"/>
      <c r="BME714" s="18"/>
      <c r="BMF714" s="21"/>
      <c r="BMG714" s="18"/>
      <c r="BMH714" s="19"/>
      <c r="BMI714" s="18"/>
      <c r="BMJ714" s="18"/>
      <c r="BMK714" s="18"/>
      <c r="BML714" s="18"/>
      <c r="BMM714" s="18"/>
      <c r="BMN714" s="18"/>
      <c r="BMO714" s="18"/>
      <c r="BMP714" s="18"/>
      <c r="BMQ714" s="18"/>
      <c r="BMR714" s="22"/>
      <c r="BMS714" s="18"/>
      <c r="BMT714" s="22" t="s">
        <v>28</v>
      </c>
    </row>
    <row r="715" spans="1683:1710" ht="13.2" x14ac:dyDescent="0.25">
      <c r="BLS715" s="18"/>
      <c r="BLT715" s="19"/>
      <c r="BLU715" s="18"/>
      <c r="BLV715" s="18"/>
      <c r="BLW715" s="18"/>
      <c r="BLX715" s="18"/>
      <c r="BLY715" s="18"/>
      <c r="BLZ715" s="18"/>
      <c r="BMA715" s="18"/>
      <c r="BMB715" s="18"/>
      <c r="BMC715" s="18"/>
      <c r="BMD715" s="18"/>
      <c r="BME715" s="18"/>
      <c r="BMF715" s="21"/>
      <c r="BMG715" s="18"/>
      <c r="BMH715" s="19"/>
      <c r="BMI715" s="18"/>
      <c r="BMJ715" s="18"/>
      <c r="BMK715" s="18"/>
      <c r="BML715" s="18"/>
      <c r="BMM715" s="18"/>
      <c r="BMN715" s="18"/>
      <c r="BMO715" s="18"/>
      <c r="BMP715" s="18"/>
      <c r="BMQ715" s="18"/>
      <c r="BMR715" s="22"/>
      <c r="BMS715" s="18"/>
      <c r="BMT715" s="22" t="s">
        <v>29</v>
      </c>
    </row>
    <row r="716" spans="1683:1710" ht="13.2" x14ac:dyDescent="0.25">
      <c r="BLS716" s="18"/>
      <c r="BLT716" s="18"/>
      <c r="BLU716" s="18"/>
      <c r="BLV716" s="18"/>
      <c r="BLW716" s="18"/>
      <c r="BLX716" s="18"/>
      <c r="BLY716" s="18"/>
      <c r="BLZ716" s="18"/>
      <c r="BMA716" s="18"/>
      <c r="BMB716" s="18"/>
      <c r="BMC716" s="18"/>
      <c r="BMD716" s="18"/>
      <c r="BME716" s="18"/>
      <c r="BMF716" s="21"/>
      <c r="BMG716" s="18"/>
      <c r="BMH716" s="19"/>
      <c r="BMI716" s="18"/>
      <c r="BMJ716" s="18"/>
      <c r="BMK716" s="18"/>
      <c r="BML716" s="18"/>
      <c r="BMM716" s="18"/>
      <c r="BMN716" s="18"/>
      <c r="BMO716" s="18"/>
      <c r="BMP716" s="18"/>
      <c r="BMQ716" s="18"/>
      <c r="BMR716" s="22"/>
      <c r="BMS716" s="18"/>
      <c r="BMT716" s="22" t="s">
        <v>30</v>
      </c>
    </row>
    <row r="717" spans="1683:1710" ht="13.2" x14ac:dyDescent="0.25">
      <c r="BLS717" s="18"/>
      <c r="BLT717" s="18"/>
      <c r="BLU717" s="18"/>
      <c r="BLV717" s="18"/>
      <c r="BLW717" s="18"/>
      <c r="BLX717" s="18"/>
      <c r="BLY717" s="18"/>
      <c r="BLZ717" s="18"/>
      <c r="BMA717" s="18"/>
      <c r="BMB717" s="18"/>
      <c r="BMC717" s="18"/>
      <c r="BMD717" s="18"/>
      <c r="BME717" s="18"/>
      <c r="BMF717" s="21"/>
      <c r="BMG717" s="18"/>
      <c r="BMH717" s="19"/>
      <c r="BMI717" s="18"/>
      <c r="BMJ717" s="18"/>
      <c r="BMK717" s="18"/>
      <c r="BML717" s="18"/>
      <c r="BMM717" s="18"/>
      <c r="BMN717" s="18"/>
      <c r="BMO717" s="18"/>
      <c r="BMP717" s="18"/>
      <c r="BMQ717" s="18"/>
      <c r="BMR717" s="22"/>
      <c r="BMS717" s="18"/>
      <c r="BMT717" s="22" t="s">
        <v>31</v>
      </c>
    </row>
    <row r="718" spans="1683:1710" ht="13.2" x14ac:dyDescent="0.25">
      <c r="BLS718" s="18"/>
      <c r="BLT718" s="18"/>
      <c r="BLU718" s="18"/>
      <c r="BLV718" s="18"/>
      <c r="BLW718" s="18"/>
      <c r="BLX718" s="18"/>
      <c r="BLY718" s="18"/>
      <c r="BLZ718" s="18"/>
      <c r="BMA718" s="18"/>
      <c r="BMB718" s="18"/>
      <c r="BMC718" s="18"/>
      <c r="BMD718" s="18"/>
      <c r="BME718" s="18"/>
      <c r="BMF718" s="21"/>
      <c r="BMG718" s="18"/>
      <c r="BMH718" s="19"/>
      <c r="BMI718" s="18"/>
      <c r="BMJ718" s="18"/>
      <c r="BMK718" s="18"/>
      <c r="BML718" s="18"/>
      <c r="BMM718" s="18"/>
      <c r="BMN718" s="18"/>
      <c r="BMO718" s="18"/>
      <c r="BMP718" s="18"/>
      <c r="BMQ718" s="18"/>
      <c r="BMR718" s="22"/>
      <c r="BMS718" s="18"/>
      <c r="BMT718" s="22" t="s">
        <v>32</v>
      </c>
    </row>
    <row r="719" spans="1683:1710" ht="13.2" x14ac:dyDescent="0.25">
      <c r="BLS719" s="18"/>
      <c r="BLT719" s="18"/>
      <c r="BLU719" s="18"/>
      <c r="BLV719" s="18"/>
      <c r="BLW719" s="18"/>
      <c r="BLX719" s="18"/>
      <c r="BLY719" s="18"/>
      <c r="BLZ719" s="18"/>
      <c r="BMA719" s="18"/>
      <c r="BMB719" s="18"/>
      <c r="BMC719" s="18"/>
      <c r="BMD719" s="18"/>
      <c r="BME719" s="18"/>
      <c r="BMF719" s="21"/>
      <c r="BMG719" s="18"/>
      <c r="BMH719" s="19"/>
      <c r="BMI719" s="18"/>
      <c r="BMJ719" s="18"/>
      <c r="BMK719" s="18"/>
      <c r="BML719" s="18"/>
      <c r="BMM719" s="18"/>
      <c r="BMN719" s="18"/>
      <c r="BMO719" s="18"/>
      <c r="BMP719" s="18"/>
      <c r="BMQ719" s="18"/>
      <c r="BMR719" s="22"/>
      <c r="BMS719" s="18"/>
      <c r="BMT719" s="18"/>
    </row>
    <row r="720" spans="1683:1710" ht="13.2" x14ac:dyDescent="0.25">
      <c r="BLS720" s="18" t="s">
        <v>162</v>
      </c>
      <c r="BLT720" s="19"/>
      <c r="BLU720" s="18"/>
      <c r="BLV720" s="18"/>
      <c r="BLW720" s="18"/>
      <c r="BLX720" s="18"/>
      <c r="BLY720" s="18"/>
      <c r="BLZ720" s="18"/>
      <c r="BMA720" s="18"/>
      <c r="BMB720" s="18"/>
      <c r="BMC720" s="18"/>
      <c r="BMD720" s="18"/>
      <c r="BME720" s="18"/>
      <c r="BMF720" s="21"/>
      <c r="BMG720" s="18"/>
      <c r="BMH720" s="19"/>
      <c r="BMI720" s="18"/>
      <c r="BMJ720" s="18"/>
      <c r="BMK720" s="18"/>
      <c r="BML720" s="18"/>
      <c r="BMM720" s="18"/>
      <c r="BMN720" s="18"/>
      <c r="BMO720" s="18"/>
      <c r="BMP720" s="18" t="s">
        <v>77</v>
      </c>
      <c r="BMQ720" s="18"/>
      <c r="BMR720" s="22"/>
      <c r="BMS720" s="18"/>
      <c r="BMT720" s="18"/>
    </row>
    <row r="721" spans="1683:1719" ht="13.2" x14ac:dyDescent="0.25">
      <c r="BLS721" s="18" t="s">
        <v>161</v>
      </c>
      <c r="BLT721" s="19">
        <v>0</v>
      </c>
      <c r="BLU721" s="18" t="s">
        <v>160</v>
      </c>
      <c r="BLV721" s="18"/>
      <c r="BLW721" s="18"/>
      <c r="BLX721" s="18"/>
      <c r="BLY721" s="18"/>
      <c r="BLZ721" s="18"/>
      <c r="BMA721" s="18"/>
      <c r="BMB721" s="18"/>
      <c r="BMC721" s="18"/>
      <c r="BMD721" s="18"/>
      <c r="BME721" s="18"/>
      <c r="BMF721" s="21"/>
      <c r="BMG721" s="18"/>
      <c r="BMH721" s="19"/>
      <c r="BMI721" s="18"/>
      <c r="BMJ721" s="18"/>
      <c r="BMK721" s="18"/>
      <c r="BML721" s="18"/>
      <c r="BMM721" s="18"/>
      <c r="BMN721" s="18"/>
      <c r="BMO721" s="18"/>
      <c r="BMP721" s="18" t="s">
        <v>76</v>
      </c>
      <c r="BMQ721" s="18"/>
      <c r="BMR721" s="22"/>
      <c r="BMS721" s="18"/>
      <c r="BMT721" s="18"/>
      <c r="BMU721" s="18"/>
      <c r="BMV721" s="18"/>
      <c r="BMW721" s="18"/>
      <c r="BMX721" s="18"/>
      <c r="BMY721" s="18"/>
      <c r="BMZ721" s="18"/>
      <c r="BNA721" s="18"/>
      <c r="BNB721" s="18"/>
      <c r="BNC721" s="18"/>
    </row>
    <row r="722" spans="1683:1719" ht="13.2" x14ac:dyDescent="0.25">
      <c r="BLS722" s="18" t="s">
        <v>159</v>
      </c>
      <c r="BLT722" s="19">
        <v>1</v>
      </c>
      <c r="BLU722" s="18" t="s">
        <v>158</v>
      </c>
      <c r="BLV722" s="18"/>
      <c r="BLW722" s="18"/>
      <c r="BLX722" s="18"/>
      <c r="BLY722" s="18"/>
      <c r="BLZ722" s="18"/>
      <c r="BMA722" s="18"/>
      <c r="BMB722" s="18"/>
      <c r="BMC722" s="18"/>
      <c r="BMD722" s="18"/>
      <c r="BME722" s="18"/>
      <c r="BMF722" s="21"/>
      <c r="BMG722" s="18"/>
      <c r="BMH722" s="19"/>
      <c r="BMI722" s="18"/>
      <c r="BMJ722" s="18"/>
      <c r="BMK722" s="18"/>
      <c r="BML722" s="18"/>
      <c r="BMM722" s="18"/>
      <c r="BMN722" s="18"/>
      <c r="BMO722" s="18"/>
      <c r="BMP722" s="18" t="s">
        <v>75</v>
      </c>
      <c r="BMQ722" s="18"/>
      <c r="BMR722" s="22"/>
      <c r="BMS722" s="18"/>
      <c r="BMT722" s="18"/>
      <c r="BMU722" s="18"/>
      <c r="BMV722" s="18"/>
      <c r="BMW722" s="18"/>
      <c r="BMX722" s="18"/>
      <c r="BMY722" s="18"/>
      <c r="BMZ722" s="18"/>
      <c r="BNA722" s="18"/>
      <c r="BNB722" s="18"/>
      <c r="BNC722" s="18"/>
    </row>
    <row r="723" spans="1683:1719" ht="13.2" x14ac:dyDescent="0.25">
      <c r="BLS723" s="18" t="s">
        <v>157</v>
      </c>
      <c r="BLT723" s="19">
        <v>2</v>
      </c>
      <c r="BLU723" s="18" t="s">
        <v>156</v>
      </c>
      <c r="BLV723" s="18"/>
      <c r="BLW723" s="18"/>
      <c r="BLX723" s="18"/>
      <c r="BLY723" s="18"/>
      <c r="BLZ723" s="18"/>
      <c r="BMA723" s="18"/>
      <c r="BMB723" s="18"/>
      <c r="BMC723" s="18"/>
      <c r="BMD723" s="18"/>
      <c r="BME723" s="18"/>
      <c r="BMF723" s="21"/>
      <c r="BMG723" s="18"/>
      <c r="BMH723" s="19"/>
      <c r="BMI723" s="18"/>
      <c r="BMJ723" s="18"/>
      <c r="BMK723" s="18"/>
      <c r="BML723" s="18"/>
      <c r="BMM723" s="18"/>
      <c r="BMN723" s="18"/>
      <c r="BMO723" s="18"/>
      <c r="BMP723" s="18" t="s">
        <v>74</v>
      </c>
      <c r="BMQ723" s="18"/>
      <c r="BMR723" s="18"/>
      <c r="BMS723" s="18"/>
      <c r="BMT723" s="18"/>
      <c r="BMU723" s="18"/>
      <c r="BMV723" s="18"/>
      <c r="BMW723" s="18"/>
      <c r="BMX723" s="18"/>
      <c r="BMY723" s="18"/>
      <c r="BMZ723" s="18"/>
      <c r="BNA723" s="18"/>
      <c r="BNB723" s="18"/>
      <c r="BNC723" s="18"/>
    </row>
    <row r="724" spans="1683:1719" ht="14.4" x14ac:dyDescent="0.25">
      <c r="BLS724" s="18"/>
      <c r="BLT724" s="18"/>
      <c r="BLU724" s="18"/>
      <c r="BLV724" s="18"/>
      <c r="BLW724" s="18"/>
      <c r="BLX724" s="18"/>
      <c r="BLY724" s="18"/>
      <c r="BLZ724" s="18"/>
      <c r="BMA724" s="18"/>
      <c r="BMB724" s="18"/>
      <c r="BMC724" s="18"/>
      <c r="BMD724" s="18"/>
      <c r="BME724" s="18"/>
      <c r="BMF724" s="21"/>
      <c r="BMG724" s="18"/>
      <c r="BMH724" s="19"/>
      <c r="BMI724" s="18"/>
      <c r="BMJ724" s="18"/>
      <c r="BMK724" s="18"/>
      <c r="BML724" s="18"/>
      <c r="BMM724" s="18"/>
      <c r="BMN724" s="18"/>
      <c r="BMO724" s="18"/>
      <c r="BMP724" s="18" t="s">
        <v>73</v>
      </c>
      <c r="BMQ724" s="18"/>
      <c r="BMR724" s="18"/>
      <c r="BMS724" s="18"/>
      <c r="BMT724" s="31"/>
      <c r="BMU724" s="18"/>
      <c r="BMV724" s="18"/>
      <c r="BMW724" s="18"/>
      <c r="BMX724" s="18"/>
      <c r="BMY724" s="18"/>
      <c r="BMZ724" s="18"/>
      <c r="BNA724" s="18"/>
      <c r="BNB724" s="18"/>
      <c r="BNC724" s="18"/>
    </row>
    <row r="725" spans="1683:1719" ht="13.2" x14ac:dyDescent="0.25">
      <c r="BLS725" s="27"/>
      <c r="BLT725" s="27"/>
      <c r="BLU725" s="27"/>
      <c r="BLV725" s="27"/>
      <c r="BLW725" s="27"/>
      <c r="BLX725" s="27"/>
      <c r="BLY725" s="18"/>
      <c r="BLZ725" s="18"/>
      <c r="BMA725" s="18"/>
      <c r="BMB725" s="18"/>
      <c r="BMC725" s="18"/>
      <c r="BMD725" s="18"/>
      <c r="BME725" s="18"/>
      <c r="BMF725" s="21"/>
      <c r="BMG725" s="18"/>
      <c r="BMH725" s="19"/>
      <c r="BMI725" s="18"/>
      <c r="BMJ725" s="18"/>
      <c r="BMK725" s="18"/>
      <c r="BML725" s="18"/>
      <c r="BMM725" s="18"/>
      <c r="BMN725" s="18"/>
      <c r="BMO725" s="18"/>
      <c r="BMP725" s="18" t="s">
        <v>72</v>
      </c>
      <c r="BMQ725" s="18"/>
      <c r="BMR725" s="18"/>
      <c r="BMS725" s="18"/>
      <c r="BMT725" s="22"/>
      <c r="BMU725" s="18"/>
      <c r="BMV725" s="18"/>
      <c r="BMW725" s="23" t="s">
        <v>155</v>
      </c>
      <c r="BMX725" s="469" t="s">
        <v>154</v>
      </c>
      <c r="BMY725" s="469"/>
      <c r="BMZ725" s="469"/>
      <c r="BNA725" s="23" t="s">
        <v>153</v>
      </c>
      <c r="BNB725" s="18"/>
      <c r="BNC725" s="30" t="s">
        <v>152</v>
      </c>
    </row>
    <row r="726" spans="1683:1719" ht="13.2" x14ac:dyDescent="0.25">
      <c r="BLS726" s="27"/>
      <c r="BLT726" s="27"/>
      <c r="BLU726" s="27"/>
      <c r="BLV726" s="27"/>
      <c r="BLW726" s="27"/>
      <c r="BLX726" s="27"/>
      <c r="BLY726" s="18"/>
      <c r="BLZ726" s="18"/>
      <c r="BMA726" s="18"/>
      <c r="BMB726" s="18"/>
      <c r="BMC726" s="18"/>
      <c r="BMD726" s="18"/>
      <c r="BME726" s="18"/>
      <c r="BMF726" s="21"/>
      <c r="BMG726" s="18"/>
      <c r="BMH726" s="19"/>
      <c r="BMI726" s="18"/>
      <c r="BMJ726" s="18"/>
      <c r="BMK726" s="18"/>
      <c r="BML726" s="18"/>
      <c r="BMM726" s="18"/>
      <c r="BMN726" s="18"/>
      <c r="BMO726" s="18"/>
      <c r="BMP726" s="18" t="s">
        <v>71</v>
      </c>
      <c r="BMQ726" s="18"/>
      <c r="BMR726" s="18"/>
      <c r="BMS726" s="18"/>
      <c r="BMT726" s="22"/>
      <c r="BMU726" s="18"/>
      <c r="BMV726" s="18"/>
      <c r="BMW726" s="29" t="s">
        <v>151</v>
      </c>
      <c r="BMX726" s="29" t="s">
        <v>150</v>
      </c>
      <c r="BMY726" s="29" t="s">
        <v>149</v>
      </c>
      <c r="BMZ726" s="29" t="s">
        <v>148</v>
      </c>
      <c r="BNA726" s="29" t="s">
        <v>147</v>
      </c>
      <c r="BNB726" s="18"/>
      <c r="BNC726" s="28" t="s">
        <v>146</v>
      </c>
    </row>
    <row r="727" spans="1683:1719" ht="13.2" x14ac:dyDescent="0.25">
      <c r="BLS727" s="27"/>
      <c r="BLT727" s="27"/>
      <c r="BLU727" s="27"/>
      <c r="BLV727" s="27"/>
      <c r="BLW727" s="27"/>
      <c r="BLX727" s="27"/>
      <c r="BLY727" s="18"/>
      <c r="BLZ727" s="18"/>
      <c r="BMA727" s="18"/>
      <c r="BMB727" s="18"/>
      <c r="BMC727" s="18"/>
      <c r="BMD727" s="18"/>
      <c r="BME727" s="18"/>
      <c r="BMF727" s="21"/>
      <c r="BMG727" s="18"/>
      <c r="BMH727" s="19"/>
      <c r="BMI727" s="18"/>
      <c r="BMJ727" s="18"/>
      <c r="BMK727" s="18"/>
      <c r="BML727" s="18"/>
      <c r="BMM727" s="18"/>
      <c r="BMN727" s="18"/>
      <c r="BMO727" s="18"/>
      <c r="BMP727" s="18" t="s">
        <v>70</v>
      </c>
      <c r="BMQ727" s="18"/>
      <c r="BMR727" s="18"/>
      <c r="BMS727" s="18"/>
      <c r="BMT727" s="22"/>
      <c r="BMU727" s="18"/>
      <c r="BMV727" s="18"/>
      <c r="BMW727" s="27" t="s">
        <v>145</v>
      </c>
      <c r="BMX727" s="27" t="s">
        <v>144</v>
      </c>
      <c r="BMY727" s="27" t="s">
        <v>143</v>
      </c>
      <c r="BMZ727" s="27" t="s">
        <v>52</v>
      </c>
      <c r="BNA727" s="27" t="s">
        <v>142</v>
      </c>
      <c r="BNB727" s="18"/>
      <c r="BNC727" s="25" t="s">
        <v>141</v>
      </c>
    </row>
    <row r="728" spans="1683:1719" ht="13.2" x14ac:dyDescent="0.25">
      <c r="BLS728" s="27"/>
      <c r="BLT728" s="27"/>
      <c r="BLU728" s="27"/>
      <c r="BLV728" s="27"/>
      <c r="BLW728" s="27"/>
      <c r="BLX728" s="27"/>
      <c r="BLY728" s="18"/>
      <c r="BLZ728" s="18"/>
      <c r="BMA728" s="18"/>
      <c r="BMB728" s="18"/>
      <c r="BMC728" s="18"/>
      <c r="BMD728" s="18"/>
      <c r="BME728" s="18"/>
      <c r="BMF728" s="21"/>
      <c r="BMG728" s="18"/>
      <c r="BMH728" s="19"/>
      <c r="BMI728" s="18"/>
      <c r="BMJ728" s="18"/>
      <c r="BMK728" s="18"/>
      <c r="BML728" s="18"/>
      <c r="BMM728" s="18"/>
      <c r="BMN728" s="18"/>
      <c r="BMO728" s="18"/>
      <c r="BMP728" s="18" t="s">
        <v>69</v>
      </c>
      <c r="BMQ728" s="18"/>
      <c r="BMR728" s="18"/>
      <c r="BMS728" s="18"/>
      <c r="BMT728" s="18"/>
      <c r="BMU728" s="18"/>
      <c r="BMV728" s="18"/>
      <c r="BMW728" s="27" t="s">
        <v>140</v>
      </c>
      <c r="BMX728" s="27" t="s">
        <v>139</v>
      </c>
      <c r="BMY728" s="27" t="s">
        <v>138</v>
      </c>
      <c r="BMZ728" s="27" t="s">
        <v>51</v>
      </c>
      <c r="BNA728" s="27" t="s">
        <v>40</v>
      </c>
      <c r="BNB728" s="18"/>
      <c r="BNC728" s="25" t="s">
        <v>137</v>
      </c>
    </row>
    <row r="729" spans="1683:1719" ht="13.2" x14ac:dyDescent="0.25">
      <c r="BLS729" s="27"/>
      <c r="BLT729" s="27"/>
      <c r="BLU729" s="27"/>
      <c r="BLV729" s="27"/>
      <c r="BLW729" s="27"/>
      <c r="BLX729" s="27"/>
      <c r="BLY729" s="18"/>
      <c r="BLZ729" s="18"/>
      <c r="BMA729" s="18"/>
      <c r="BMB729" s="18"/>
      <c r="BMC729" s="18"/>
      <c r="BMD729" s="18"/>
      <c r="BME729" s="18"/>
      <c r="BMF729" s="21"/>
      <c r="BMG729" s="18"/>
      <c r="BMH729" s="19"/>
      <c r="BMI729" s="18"/>
      <c r="BMJ729" s="18"/>
      <c r="BMK729" s="18"/>
      <c r="BML729" s="18"/>
      <c r="BMM729" s="18"/>
      <c r="BMN729" s="18"/>
      <c r="BMO729" s="18"/>
      <c r="BMP729" s="18" t="s">
        <v>68</v>
      </c>
      <c r="BMQ729" s="18"/>
      <c r="BMR729" s="18"/>
      <c r="BMS729" s="18"/>
      <c r="BMT729" s="18"/>
      <c r="BMU729" s="18"/>
      <c r="BMV729" s="18"/>
      <c r="BMW729" s="27" t="s">
        <v>136</v>
      </c>
      <c r="BMX729" s="27" t="s">
        <v>135</v>
      </c>
      <c r="BMY729" s="27" t="s">
        <v>41</v>
      </c>
      <c r="BMZ729" s="27"/>
      <c r="BNA729" s="27" t="s">
        <v>134</v>
      </c>
      <c r="BNB729" s="18"/>
      <c r="BNC729" s="25" t="s">
        <v>133</v>
      </c>
    </row>
    <row r="730" spans="1683:1719" ht="13.2" x14ac:dyDescent="0.25">
      <c r="BLS730" s="27"/>
      <c r="BLT730" s="27"/>
      <c r="BLU730" s="27"/>
      <c r="BLV730" s="27"/>
      <c r="BLW730" s="27"/>
      <c r="BLX730" s="27"/>
      <c r="BLY730" s="18"/>
      <c r="BLZ730" s="18"/>
      <c r="BMA730" s="18"/>
      <c r="BMB730" s="18"/>
      <c r="BMC730" s="18"/>
      <c r="BMD730" s="18"/>
      <c r="BME730" s="18"/>
      <c r="BMF730" s="21"/>
      <c r="BMG730" s="18"/>
      <c r="BMH730" s="19"/>
      <c r="BMI730" s="18"/>
      <c r="BMJ730" s="18"/>
      <c r="BMK730" s="18"/>
      <c r="BML730" s="18"/>
      <c r="BMM730" s="18"/>
      <c r="BMN730" s="18"/>
      <c r="BMO730" s="18"/>
      <c r="BMP730" s="18" t="s">
        <v>0</v>
      </c>
      <c r="BMQ730" s="18"/>
      <c r="BMR730" s="18"/>
      <c r="BMS730" s="18"/>
      <c r="BMT730" s="18"/>
      <c r="BMU730" s="18"/>
      <c r="BMV730" s="18"/>
      <c r="BMW730" s="27" t="s">
        <v>75</v>
      </c>
      <c r="BMX730" s="27"/>
      <c r="BMY730" s="27"/>
      <c r="BMZ730" s="27"/>
      <c r="BNA730" s="27" t="s">
        <v>132</v>
      </c>
      <c r="BNB730" s="18"/>
      <c r="BNC730" s="25" t="s">
        <v>131</v>
      </c>
    </row>
    <row r="731" spans="1683:1719" ht="13.2" x14ac:dyDescent="0.25">
      <c r="BLS731" s="27"/>
      <c r="BLT731" s="27"/>
      <c r="BLU731" s="27"/>
      <c r="BLV731" s="27"/>
      <c r="BLW731" s="27"/>
      <c r="BLX731" s="27"/>
      <c r="BLY731" s="18"/>
      <c r="BLZ731" s="18"/>
      <c r="BMA731" s="18"/>
      <c r="BMB731" s="18"/>
      <c r="BMC731" s="18"/>
      <c r="BMD731" s="18"/>
      <c r="BME731" s="18"/>
      <c r="BMF731" s="21"/>
      <c r="BMG731" s="18"/>
      <c r="BMH731" s="19"/>
      <c r="BMI731" s="18"/>
      <c r="BMJ731" s="18"/>
      <c r="BMK731" s="18"/>
      <c r="BML731" s="18"/>
      <c r="BMM731" s="18"/>
      <c r="BMN731" s="18"/>
      <c r="BMO731" s="18"/>
      <c r="BMP731" s="18"/>
      <c r="BMQ731" s="18"/>
      <c r="BMR731" s="18"/>
      <c r="BMS731" s="18"/>
      <c r="BMT731" s="18"/>
      <c r="BMU731" s="18"/>
      <c r="BMV731" s="18"/>
      <c r="BMW731" s="27" t="s">
        <v>74</v>
      </c>
      <c r="BMX731" s="27"/>
      <c r="BMY731" s="27"/>
      <c r="BMZ731" s="27"/>
      <c r="BNA731" s="27"/>
      <c r="BNB731" s="18"/>
      <c r="BNC731" s="25" t="s">
        <v>130</v>
      </c>
    </row>
    <row r="732" spans="1683:1719" ht="13.2" x14ac:dyDescent="0.25">
      <c r="BLS732" s="27"/>
      <c r="BLT732" s="27"/>
      <c r="BLU732" s="27"/>
      <c r="BLV732" s="27"/>
      <c r="BLW732" s="27"/>
      <c r="BLX732" s="27"/>
      <c r="BLY732" s="18"/>
      <c r="BLZ732" s="18"/>
      <c r="BMA732" s="18"/>
      <c r="BMB732" s="18"/>
      <c r="BMC732" s="18"/>
      <c r="BMD732" s="18"/>
      <c r="BME732" s="18"/>
      <c r="BMF732" s="21"/>
      <c r="BMG732" s="18"/>
      <c r="BMH732" s="19"/>
      <c r="BMI732" s="18"/>
      <c r="BMJ732" s="18"/>
      <c r="BMK732" s="18"/>
      <c r="BML732" s="18"/>
      <c r="BMM732" s="18"/>
      <c r="BMN732" s="18"/>
      <c r="BMO732" s="18"/>
      <c r="BMP732" s="18"/>
      <c r="BMQ732" s="18"/>
      <c r="BMR732" s="18"/>
      <c r="BMS732" s="18"/>
      <c r="BMT732" s="18"/>
      <c r="BMU732" s="18"/>
      <c r="BMV732" s="18"/>
      <c r="BMW732" s="27" t="s">
        <v>129</v>
      </c>
      <c r="BMX732" s="27"/>
      <c r="BMY732" s="27"/>
      <c r="BMZ732" s="27"/>
      <c r="BNA732" s="27"/>
      <c r="BNB732" s="18"/>
      <c r="BNC732" s="25" t="s">
        <v>128</v>
      </c>
    </row>
    <row r="733" spans="1683:1719" ht="13.2" x14ac:dyDescent="0.25">
      <c r="BLS733" s="18"/>
      <c r="BLT733" s="18"/>
      <c r="BLU733" s="18"/>
      <c r="BLV733" s="18"/>
      <c r="BLW733" s="18"/>
      <c r="BLX733" s="18"/>
      <c r="BLY733" s="18"/>
      <c r="BLZ733" s="18"/>
      <c r="BMA733" s="18"/>
      <c r="BMB733" s="18"/>
      <c r="BMC733" s="18"/>
      <c r="BMD733" s="18"/>
      <c r="BME733" s="18"/>
      <c r="BMF733" s="21"/>
      <c r="BMG733" s="18"/>
      <c r="BMH733" s="19"/>
      <c r="BMI733" s="18"/>
      <c r="BMJ733" s="18"/>
      <c r="BMK733" s="18"/>
      <c r="BML733" s="18"/>
      <c r="BMM733" s="18"/>
      <c r="BMN733" s="18"/>
      <c r="BMO733" s="18"/>
      <c r="BMP733" s="18"/>
      <c r="BMQ733" s="18"/>
      <c r="BMR733" s="18"/>
      <c r="BMS733" s="18"/>
      <c r="BMT733" s="18"/>
      <c r="BMU733" s="18"/>
      <c r="BMV733" s="18"/>
      <c r="BMW733" s="27" t="s">
        <v>127</v>
      </c>
      <c r="BMX733" s="27"/>
      <c r="BMY733" s="27"/>
      <c r="BMZ733" s="27"/>
      <c r="BNA733" s="27"/>
      <c r="BNB733" s="18"/>
      <c r="BNC733" s="25" t="s">
        <v>126</v>
      </c>
    </row>
    <row r="734" spans="1683:1719" ht="13.2" x14ac:dyDescent="0.25">
      <c r="BLS734" s="18"/>
      <c r="BLT734" s="18"/>
      <c r="BLU734" s="18"/>
      <c r="BLV734" s="18"/>
      <c r="BLW734" s="18"/>
      <c r="BLX734" s="18"/>
      <c r="BLY734" s="18"/>
      <c r="BLZ734" s="18"/>
      <c r="BMA734" s="18"/>
      <c r="BMB734" s="18"/>
      <c r="BMC734" s="18"/>
      <c r="BMD734" s="18"/>
      <c r="BME734" s="18"/>
      <c r="BMF734" s="21"/>
      <c r="BMG734" s="18"/>
      <c r="BMH734" s="19"/>
      <c r="BMI734" s="18"/>
      <c r="BMJ734" s="18"/>
      <c r="BMK734" s="18"/>
      <c r="BML734" s="18"/>
      <c r="BMM734" s="18"/>
      <c r="BMN734" s="18"/>
      <c r="BMO734" s="18"/>
      <c r="BMP734" s="18"/>
      <c r="BMQ734" s="18"/>
      <c r="BMR734" s="18"/>
      <c r="BMS734" s="18"/>
      <c r="BMT734" s="18"/>
      <c r="BMU734" s="18"/>
      <c r="BMV734" s="18"/>
      <c r="BMW734" s="27" t="s">
        <v>125</v>
      </c>
      <c r="BMX734" s="27"/>
      <c r="BMY734" s="27"/>
      <c r="BMZ734" s="27"/>
      <c r="BNA734" s="27"/>
      <c r="BNB734" s="18"/>
      <c r="BNC734" s="25" t="s">
        <v>124</v>
      </c>
    </row>
    <row r="735" spans="1683:1719" ht="13.2" x14ac:dyDescent="0.25">
      <c r="BLS735" s="18"/>
      <c r="BLT735" s="18"/>
      <c r="BLU735" s="18"/>
      <c r="BLV735" s="18"/>
      <c r="BLW735" s="18"/>
      <c r="BLX735" s="18"/>
      <c r="BLY735" s="18"/>
      <c r="BLZ735" s="18"/>
      <c r="BMA735" s="18"/>
      <c r="BMB735" s="18"/>
      <c r="BMC735" s="18"/>
      <c r="BMD735" s="18"/>
      <c r="BME735" s="18"/>
      <c r="BMF735" s="21"/>
      <c r="BMG735" s="18"/>
      <c r="BMH735" s="19"/>
      <c r="BMI735" s="18"/>
      <c r="BMJ735" s="18"/>
      <c r="BMK735" s="18"/>
      <c r="BML735" s="18"/>
      <c r="BMM735" s="18"/>
      <c r="BMN735" s="18"/>
      <c r="BMO735" s="18"/>
      <c r="BMP735" s="18"/>
      <c r="BMQ735" s="18"/>
      <c r="BMR735" s="18"/>
      <c r="BMS735" s="18"/>
      <c r="BMT735" s="18"/>
      <c r="BMU735" s="18"/>
      <c r="BMV735" s="18"/>
      <c r="BMW735" s="27" t="s">
        <v>123</v>
      </c>
      <c r="BMX735" s="27"/>
      <c r="BMY735" s="27"/>
      <c r="BMZ735" s="27"/>
      <c r="BNA735" s="27"/>
      <c r="BNB735" s="18"/>
      <c r="BNC735" s="25" t="s">
        <v>122</v>
      </c>
    </row>
    <row r="736" spans="1683:1719" ht="13.2" x14ac:dyDescent="0.25">
      <c r="BLS736" s="18"/>
      <c r="BLT736" s="18"/>
      <c r="BLU736" s="18"/>
      <c r="BLV736" s="18"/>
      <c r="BLW736" s="18"/>
      <c r="BLX736" s="18"/>
      <c r="BLY736" s="18"/>
      <c r="BLZ736" s="18"/>
      <c r="BMA736" s="18"/>
      <c r="BMB736" s="18"/>
      <c r="BMC736" s="18"/>
      <c r="BMD736" s="18"/>
      <c r="BME736" s="18"/>
      <c r="BMF736" s="21"/>
      <c r="BMG736" s="18"/>
      <c r="BMH736" s="19"/>
      <c r="BMI736" s="18"/>
      <c r="BMJ736" s="18"/>
      <c r="BMK736" s="18"/>
      <c r="BML736" s="18"/>
      <c r="BMM736" s="18"/>
      <c r="BMN736" s="18"/>
      <c r="BMO736" s="18"/>
      <c r="BMP736" s="18"/>
      <c r="BMQ736" s="18"/>
      <c r="BMR736" s="18"/>
      <c r="BMS736" s="18"/>
      <c r="BMT736" s="18"/>
      <c r="BMU736" s="18"/>
      <c r="BMV736" s="18"/>
      <c r="BMW736" s="18" t="s">
        <v>72</v>
      </c>
      <c r="BMX736" s="18"/>
      <c r="BMY736" s="27"/>
      <c r="BMZ736" s="27"/>
      <c r="BNA736" s="20"/>
      <c r="BNB736" s="18"/>
      <c r="BNC736" s="25" t="s">
        <v>121</v>
      </c>
    </row>
    <row r="737" spans="1713:1719" ht="13.2" x14ac:dyDescent="0.25">
      <c r="BMW737" s="18" t="s">
        <v>71</v>
      </c>
      <c r="BMX737" s="18"/>
      <c r="BMY737" s="27"/>
      <c r="BMZ737" s="27"/>
      <c r="BNA737" s="20"/>
      <c r="BNB737" s="18"/>
      <c r="BNC737" s="25" t="s">
        <v>120</v>
      </c>
    </row>
    <row r="738" spans="1713:1719" ht="13.2" x14ac:dyDescent="0.25">
      <c r="BMW738" s="18" t="s">
        <v>70</v>
      </c>
      <c r="BMX738" s="27"/>
      <c r="BMY738" s="27"/>
      <c r="BMZ738" s="27"/>
      <c r="BNA738" s="20"/>
      <c r="BNB738" s="18"/>
      <c r="BNC738" s="25" t="s">
        <v>119</v>
      </c>
    </row>
    <row r="739" spans="1713:1719" ht="13.2" x14ac:dyDescent="0.25">
      <c r="BMW739" s="18" t="s">
        <v>69</v>
      </c>
      <c r="BMX739" s="27"/>
      <c r="BMY739" s="27"/>
      <c r="BMZ739" s="27"/>
      <c r="BNA739" s="20"/>
      <c r="BNB739" s="18"/>
      <c r="BNC739" s="25" t="s">
        <v>118</v>
      </c>
    </row>
    <row r="740" spans="1713:1719" ht="13.2" x14ac:dyDescent="0.25">
      <c r="BMW740" s="18" t="s">
        <v>68</v>
      </c>
      <c r="BMX740" s="27"/>
      <c r="BMY740" s="27"/>
      <c r="BMZ740" s="27"/>
      <c r="BNA740" s="20"/>
      <c r="BNB740" s="18"/>
      <c r="BNC740" s="25" t="s">
        <v>117</v>
      </c>
    </row>
    <row r="741" spans="1713:1719" ht="13.2" x14ac:dyDescent="0.25">
      <c r="BMW741" s="18" t="s">
        <v>0</v>
      </c>
      <c r="BMX741" s="27"/>
      <c r="BMY741" s="27"/>
      <c r="BMZ741" s="27"/>
      <c r="BNA741" s="20"/>
      <c r="BNB741" s="18"/>
      <c r="BNC741" s="25" t="s">
        <v>116</v>
      </c>
    </row>
    <row r="742" spans="1713:1719" ht="13.2" x14ac:dyDescent="0.25">
      <c r="BMW742" s="18"/>
      <c r="BMX742" s="27"/>
      <c r="BMY742" s="27"/>
      <c r="BMZ742" s="27"/>
      <c r="BNA742" s="27"/>
      <c r="BNB742" s="18"/>
      <c r="BNC742" s="25" t="s">
        <v>115</v>
      </c>
    </row>
    <row r="743" spans="1713:1719" ht="13.2" x14ac:dyDescent="0.25">
      <c r="BMW743" s="18"/>
      <c r="BMX743" s="18"/>
      <c r="BMY743" s="18"/>
      <c r="BMZ743" s="18"/>
      <c r="BNA743" s="18"/>
      <c r="BNB743" s="18"/>
      <c r="BNC743" s="25" t="s">
        <v>114</v>
      </c>
    </row>
    <row r="744" spans="1713:1719" ht="13.2" x14ac:dyDescent="0.25">
      <c r="BMW744" s="18"/>
      <c r="BMX744" s="18"/>
      <c r="BMY744" s="18"/>
      <c r="BMZ744" s="18"/>
      <c r="BNA744" s="18"/>
      <c r="BNB744" s="18"/>
      <c r="BNC744" s="25" t="s">
        <v>113</v>
      </c>
    </row>
    <row r="745" spans="1713:1719" ht="13.2" x14ac:dyDescent="0.25">
      <c r="BMW745" s="18"/>
      <c r="BMX745" s="18"/>
      <c r="BMY745" s="18"/>
      <c r="BMZ745" s="18"/>
      <c r="BNA745" s="18"/>
      <c r="BNB745" s="18"/>
      <c r="BNC745" s="25" t="s">
        <v>112</v>
      </c>
    </row>
    <row r="746" spans="1713:1719" ht="13.2" x14ac:dyDescent="0.25">
      <c r="BMW746" s="18"/>
      <c r="BMX746" s="18"/>
      <c r="BMY746" s="18"/>
      <c r="BMZ746" s="18"/>
      <c r="BNA746" s="18"/>
      <c r="BNB746" s="18"/>
      <c r="BNC746" s="25" t="s">
        <v>111</v>
      </c>
    </row>
    <row r="747" spans="1713:1719" ht="13.2" x14ac:dyDescent="0.25">
      <c r="BMW747" s="18"/>
      <c r="BMX747" s="18"/>
      <c r="BMY747" s="18"/>
      <c r="BMZ747" s="18"/>
      <c r="BNA747" s="18"/>
      <c r="BNB747" s="18"/>
      <c r="BNC747" s="25" t="s">
        <v>110</v>
      </c>
    </row>
    <row r="748" spans="1713:1719" ht="13.2" x14ac:dyDescent="0.25">
      <c r="BMW748" s="18"/>
      <c r="BMX748" s="18"/>
      <c r="BMY748" s="18"/>
      <c r="BMZ748" s="18"/>
      <c r="BNA748" s="18"/>
      <c r="BNB748" s="18"/>
      <c r="BNC748" s="25" t="s">
        <v>109</v>
      </c>
    </row>
    <row r="749" spans="1713:1719" ht="13.2" x14ac:dyDescent="0.25">
      <c r="BMW749" s="18"/>
      <c r="BMX749" s="18"/>
      <c r="BMY749" s="18"/>
      <c r="BMZ749" s="18"/>
      <c r="BNA749" s="18"/>
      <c r="BNB749" s="18"/>
      <c r="BNC749" s="25" t="s">
        <v>108</v>
      </c>
    </row>
    <row r="750" spans="1713:1719" ht="13.2" x14ac:dyDescent="0.25">
      <c r="BMW750" s="18"/>
      <c r="BMX750" s="18"/>
      <c r="BMY750" s="18"/>
      <c r="BMZ750" s="18"/>
      <c r="BNA750" s="18"/>
      <c r="BNB750" s="18"/>
      <c r="BNC750" s="25" t="s">
        <v>107</v>
      </c>
    </row>
    <row r="751" spans="1713:1719" ht="13.2" x14ac:dyDescent="0.25">
      <c r="BMW751" s="18"/>
      <c r="BMX751" s="18"/>
      <c r="BMY751" s="18"/>
      <c r="BMZ751" s="18"/>
      <c r="BNA751" s="18"/>
      <c r="BNB751" s="18"/>
      <c r="BNC751" s="25" t="s">
        <v>106</v>
      </c>
    </row>
    <row r="752" spans="1713:1719" ht="13.2" x14ac:dyDescent="0.25">
      <c r="BMW752" s="18"/>
      <c r="BMX752" s="18"/>
      <c r="BMY752" s="18"/>
      <c r="BMZ752" s="18"/>
      <c r="BNA752" s="18"/>
      <c r="BNB752" s="18"/>
      <c r="BNC752" s="25" t="s">
        <v>105</v>
      </c>
    </row>
    <row r="753" spans="1719:1723" ht="13.2" x14ac:dyDescent="0.25">
      <c r="BNC753" s="25" t="s">
        <v>104</v>
      </c>
      <c r="BND753" s="18"/>
      <c r="BNE753" s="18"/>
      <c r="BNF753" s="18"/>
      <c r="BNG753" s="18"/>
    </row>
    <row r="754" spans="1719:1723" ht="13.2" x14ac:dyDescent="0.25">
      <c r="BNC754" s="25" t="s">
        <v>103</v>
      </c>
      <c r="BND754" s="18"/>
      <c r="BNE754" s="18"/>
      <c r="BNF754" s="18"/>
      <c r="BNG754" s="18"/>
    </row>
    <row r="755" spans="1719:1723" ht="13.2" x14ac:dyDescent="0.25">
      <c r="BNC755" s="25" t="s">
        <v>102</v>
      </c>
      <c r="BND755" s="18"/>
      <c r="BNE755" s="18"/>
      <c r="BNF755" s="18"/>
      <c r="BNG755" s="18"/>
    </row>
    <row r="756" spans="1719:1723" ht="13.2" x14ac:dyDescent="0.25">
      <c r="BNC756" s="26" t="s">
        <v>101</v>
      </c>
      <c r="BND756" s="18"/>
      <c r="BNE756" s="18"/>
      <c r="BNF756" s="18"/>
      <c r="BNG756" s="18"/>
    </row>
    <row r="757" spans="1719:1723" ht="13.2" x14ac:dyDescent="0.25">
      <c r="BNC757" s="25" t="s">
        <v>100</v>
      </c>
      <c r="BND757" s="18"/>
      <c r="BNE757" s="18"/>
      <c r="BNF757" s="18"/>
      <c r="BNG757" s="18"/>
    </row>
    <row r="758" spans="1719:1723" ht="13.2" x14ac:dyDescent="0.25">
      <c r="BNC758" s="25" t="s">
        <v>99</v>
      </c>
      <c r="BND758" s="18"/>
      <c r="BNE758" s="18"/>
      <c r="BNF758" s="18"/>
      <c r="BNG758" s="18"/>
    </row>
    <row r="759" spans="1719:1723" ht="13.2" x14ac:dyDescent="0.25">
      <c r="BNC759" s="25" t="s">
        <v>98</v>
      </c>
      <c r="BND759" s="18"/>
      <c r="BNE759" s="18"/>
      <c r="BNF759" s="18"/>
      <c r="BNG759" s="18"/>
    </row>
    <row r="760" spans="1719:1723" ht="13.2" x14ac:dyDescent="0.25">
      <c r="BNC760" s="25" t="s">
        <v>97</v>
      </c>
      <c r="BND760" s="18"/>
      <c r="BNE760" s="18"/>
      <c r="BNF760" s="18"/>
      <c r="BNG760" s="18"/>
    </row>
    <row r="761" spans="1719:1723" ht="13.2" x14ac:dyDescent="0.25">
      <c r="BNC761" s="18"/>
      <c r="BND761" s="18"/>
      <c r="BNE761" s="18"/>
      <c r="BNF761" s="18"/>
      <c r="BNG761" s="18"/>
    </row>
    <row r="762" spans="1719:1723" ht="13.2" x14ac:dyDescent="0.25">
      <c r="BNC762" s="18"/>
      <c r="BND762" s="18"/>
      <c r="BNE762" s="18"/>
      <c r="BNF762" s="18"/>
      <c r="BNG762" s="18"/>
    </row>
    <row r="763" spans="1719:1723" ht="13.2" x14ac:dyDescent="0.25">
      <c r="BNC763" s="18"/>
      <c r="BND763" s="18"/>
      <c r="BNE763" s="18" t="s">
        <v>54</v>
      </c>
      <c r="BNF763" s="18"/>
      <c r="BNG763" s="18"/>
    </row>
    <row r="764" spans="1719:1723" ht="13.2" x14ac:dyDescent="0.25">
      <c r="BNC764" s="18"/>
      <c r="BND764" s="18"/>
      <c r="BNE764" s="18" t="s">
        <v>53</v>
      </c>
      <c r="BNF764" s="18"/>
      <c r="BNG764" s="18"/>
    </row>
    <row r="765" spans="1719:1723" ht="13.2" x14ac:dyDescent="0.25">
      <c r="BNC765" s="18"/>
      <c r="BND765" s="18"/>
      <c r="BNE765" s="18"/>
      <c r="BNF765" s="18"/>
      <c r="BNG765" s="18"/>
    </row>
    <row r="766" spans="1719:1723" ht="13.2" x14ac:dyDescent="0.25">
      <c r="BNC766" s="18"/>
      <c r="BND766" s="18"/>
      <c r="BNE766" s="18"/>
      <c r="BNF766" s="18"/>
      <c r="BNG766" s="18" t="s">
        <v>66</v>
      </c>
    </row>
    <row r="767" spans="1719:1723" ht="13.2" x14ac:dyDescent="0.25">
      <c r="BNC767" s="18"/>
      <c r="BND767" s="18"/>
      <c r="BNE767" s="18"/>
      <c r="BNF767" s="18"/>
      <c r="BNG767" s="18" t="s">
        <v>65</v>
      </c>
    </row>
    <row r="768" spans="1719:1723" ht="13.2" x14ac:dyDescent="0.25">
      <c r="BNC768" s="18"/>
      <c r="BND768" s="18"/>
      <c r="BNE768" s="18"/>
      <c r="BNF768" s="18"/>
      <c r="BNG768" s="18" t="s">
        <v>64</v>
      </c>
    </row>
    <row r="769" spans="1723:1728" ht="13.2" x14ac:dyDescent="0.25">
      <c r="BNG769" s="18" t="s">
        <v>63</v>
      </c>
      <c r="BNH769" s="18"/>
      <c r="BNI769" s="18"/>
      <c r="BNJ769" s="18"/>
      <c r="BNK769" s="18"/>
      <c r="BNL769" s="18"/>
    </row>
    <row r="770" spans="1723:1728" ht="13.2" x14ac:dyDescent="0.25">
      <c r="BNG770" s="18"/>
      <c r="BNH770" s="18"/>
      <c r="BNI770" s="18"/>
      <c r="BNJ770" s="18"/>
      <c r="BNK770" s="18"/>
      <c r="BNL770" s="18"/>
    </row>
    <row r="771" spans="1723:1728" ht="13.2" x14ac:dyDescent="0.25">
      <c r="BNG771" s="18"/>
      <c r="BNH771" s="18"/>
      <c r="BNI771" s="18" t="s">
        <v>96</v>
      </c>
      <c r="BNJ771" s="18"/>
      <c r="BNK771" s="18"/>
      <c r="BNL771" s="18"/>
    </row>
    <row r="772" spans="1723:1728" ht="13.2" x14ac:dyDescent="0.25">
      <c r="BNG772" s="18"/>
      <c r="BNH772" s="18"/>
      <c r="BNI772" s="18" t="s">
        <v>95</v>
      </c>
      <c r="BNJ772" s="18"/>
      <c r="BNK772" s="18"/>
      <c r="BNL772" s="18"/>
    </row>
    <row r="773" spans="1723:1728" ht="13.2" x14ac:dyDescent="0.25">
      <c r="BNG773" s="18"/>
      <c r="BNH773" s="18"/>
      <c r="BNI773" s="18" t="s">
        <v>94</v>
      </c>
      <c r="BNJ773" s="18"/>
      <c r="BNK773" s="18"/>
      <c r="BNL773" s="18"/>
    </row>
    <row r="774" spans="1723:1728" ht="13.2" x14ac:dyDescent="0.25">
      <c r="BNG774" s="18"/>
      <c r="BNH774" s="18"/>
      <c r="BNI774" s="18"/>
      <c r="BNJ774" s="18"/>
      <c r="BNK774" s="18"/>
      <c r="BNL774" s="18"/>
    </row>
    <row r="775" spans="1723:1728" ht="13.2" x14ac:dyDescent="0.25">
      <c r="BNG775" s="18"/>
      <c r="BNH775" s="18"/>
      <c r="BNI775" s="18"/>
      <c r="BNJ775" s="18"/>
      <c r="BNK775" s="18"/>
      <c r="BNL775" s="18"/>
    </row>
    <row r="776" spans="1723:1728" ht="13.2" x14ac:dyDescent="0.25">
      <c r="BNG776" s="18"/>
      <c r="BNH776" s="18"/>
      <c r="BNI776" s="18"/>
      <c r="BNJ776" s="18"/>
      <c r="BNK776" s="18"/>
      <c r="BNL776" s="8" t="s">
        <v>93</v>
      </c>
    </row>
    <row r="777" spans="1723:1728" ht="13.2" x14ac:dyDescent="0.25">
      <c r="BNG777" s="18"/>
      <c r="BNH777" s="18"/>
      <c r="BNI777" s="18"/>
      <c r="BNJ777" s="18"/>
      <c r="BNK777" s="18"/>
      <c r="BNL777" s="10" t="s">
        <v>92</v>
      </c>
    </row>
    <row r="778" spans="1723:1728" ht="13.2" x14ac:dyDescent="0.25">
      <c r="BNG778" s="18"/>
      <c r="BNH778" s="18"/>
      <c r="BNI778" s="18"/>
      <c r="BNJ778" s="18"/>
      <c r="BNK778" s="18"/>
      <c r="BNL778" s="10" t="s">
        <v>91</v>
      </c>
    </row>
    <row r="779" spans="1723:1728" ht="13.2" x14ac:dyDescent="0.25">
      <c r="BNG779" s="18"/>
      <c r="BNH779" s="18"/>
      <c r="BNI779" s="18"/>
      <c r="BNJ779" s="18"/>
      <c r="BNK779" s="18"/>
      <c r="BNL779" s="10" t="s">
        <v>90</v>
      </c>
    </row>
    <row r="780" spans="1723:1728" ht="13.2" x14ac:dyDescent="0.25">
      <c r="BNG780" s="18"/>
      <c r="BNH780" s="18"/>
      <c r="BNI780" s="18"/>
      <c r="BNJ780" s="18"/>
      <c r="BNK780" s="18"/>
      <c r="BNL780" s="10" t="s">
        <v>89</v>
      </c>
    </row>
    <row r="781" spans="1723:1728" ht="13.2" x14ac:dyDescent="0.25">
      <c r="BNG781" s="18"/>
      <c r="BNH781" s="18"/>
      <c r="BNI781" s="18"/>
      <c r="BNJ781" s="18"/>
      <c r="BNK781" s="18"/>
      <c r="BNL781" s="10" t="s">
        <v>88</v>
      </c>
    </row>
    <row r="782" spans="1723:1728" ht="13.2" x14ac:dyDescent="0.25">
      <c r="BNG782" s="18"/>
      <c r="BNH782" s="18"/>
      <c r="BNI782" s="18"/>
      <c r="BNJ782" s="18"/>
      <c r="BNK782" s="18"/>
      <c r="BNL782" s="10" t="s">
        <v>87</v>
      </c>
    </row>
    <row r="783" spans="1723:1728" ht="13.2" x14ac:dyDescent="0.25">
      <c r="BNG783" s="18"/>
      <c r="BNH783" s="18"/>
      <c r="BNI783" s="18"/>
      <c r="BNJ783" s="18"/>
      <c r="BNK783" s="18"/>
      <c r="BNL783" s="10" t="s">
        <v>86</v>
      </c>
    </row>
    <row r="784" spans="1723:1728" ht="13.2" x14ac:dyDescent="0.25">
      <c r="BNL784" s="10" t="s">
        <v>85</v>
      </c>
    </row>
    <row r="785" spans="1728:1732" ht="13.2" x14ac:dyDescent="0.25">
      <c r="BNL785" s="10" t="s">
        <v>84</v>
      </c>
      <c r="BNM785" s="8"/>
      <c r="BNN785" s="8"/>
      <c r="BNO785" s="8"/>
      <c r="BNP785" s="8"/>
    </row>
    <row r="786" spans="1728:1732" ht="13.2" x14ac:dyDescent="0.25">
      <c r="BNL786" s="10" t="s">
        <v>83</v>
      </c>
      <c r="BNM786" s="8"/>
      <c r="BNN786" s="8"/>
      <c r="BNO786" s="8"/>
      <c r="BNP786" s="8"/>
    </row>
    <row r="787" spans="1728:1732" x14ac:dyDescent="0.2">
      <c r="BNL787" s="8"/>
      <c r="BNM787" s="8"/>
      <c r="BNN787" s="8"/>
      <c r="BNO787" s="8"/>
      <c r="BNP787" s="8"/>
    </row>
    <row r="788" spans="1728:1732" x14ac:dyDescent="0.2">
      <c r="BNL788" s="8"/>
      <c r="BNM788" s="8"/>
      <c r="BNN788" s="8" t="s">
        <v>82</v>
      </c>
      <c r="BNO788" s="8"/>
      <c r="BNP788" s="8"/>
    </row>
    <row r="789" spans="1728:1732" x14ac:dyDescent="0.2">
      <c r="BNL789" s="8"/>
      <c r="BNM789" s="8"/>
      <c r="BNN789" s="8" t="s">
        <v>81</v>
      </c>
      <c r="BNO789" s="8"/>
      <c r="BNP789" s="8"/>
    </row>
    <row r="790" spans="1728:1732" x14ac:dyDescent="0.2">
      <c r="BNL790" s="8"/>
      <c r="BNM790" s="8"/>
      <c r="BNN790" s="8" t="s">
        <v>80</v>
      </c>
      <c r="BNO790" s="8"/>
      <c r="BNP790" s="8"/>
    </row>
    <row r="791" spans="1728:1732" x14ac:dyDescent="0.2">
      <c r="BNL791" s="8"/>
      <c r="BNM791" s="8"/>
      <c r="BNN791" s="8" t="s">
        <v>79</v>
      </c>
      <c r="BNO791" s="8"/>
      <c r="BNP791" s="8"/>
    </row>
    <row r="792" spans="1728:1732" x14ac:dyDescent="0.2">
      <c r="BNL792" s="8"/>
      <c r="BNM792" s="8"/>
      <c r="BNN792" s="8"/>
      <c r="BNO792" s="8"/>
      <c r="BNP792" s="8"/>
    </row>
    <row r="793" spans="1728:1732" x14ac:dyDescent="0.2">
      <c r="BNL793" s="8"/>
      <c r="BNM793" s="8"/>
      <c r="BNN793" s="8" t="s">
        <v>7</v>
      </c>
      <c r="BNO793" s="8"/>
      <c r="BNP793" s="8"/>
    </row>
    <row r="794" spans="1728:1732" ht="13.2" x14ac:dyDescent="0.25">
      <c r="BNL794" s="8"/>
      <c r="BNM794" s="8"/>
      <c r="BNN794" s="8"/>
      <c r="BNO794" s="8"/>
      <c r="BNP794" s="17" t="s">
        <v>78</v>
      </c>
    </row>
    <row r="795" spans="1728:1732" ht="13.2" x14ac:dyDescent="0.25">
      <c r="BNL795" s="8"/>
      <c r="BNM795" s="8"/>
      <c r="BNN795" s="8"/>
      <c r="BNO795" s="8"/>
      <c r="BNP795" s="10" t="s">
        <v>77</v>
      </c>
    </row>
    <row r="796" spans="1728:1732" ht="13.2" x14ac:dyDescent="0.25">
      <c r="BNL796" s="8"/>
      <c r="BNM796" s="8"/>
      <c r="BNN796" s="8"/>
      <c r="BNO796" s="8"/>
      <c r="BNP796" s="10" t="s">
        <v>76</v>
      </c>
    </row>
    <row r="797" spans="1728:1732" ht="13.2" x14ac:dyDescent="0.25">
      <c r="BNL797" s="8"/>
      <c r="BNM797" s="8"/>
      <c r="BNN797" s="8"/>
      <c r="BNO797" s="8"/>
      <c r="BNP797" s="10" t="s">
        <v>75</v>
      </c>
    </row>
    <row r="798" spans="1728:1732" ht="13.2" x14ac:dyDescent="0.25">
      <c r="BNL798" s="8"/>
      <c r="BNM798" s="8"/>
      <c r="BNN798" s="8"/>
      <c r="BNO798" s="8"/>
      <c r="BNP798" s="10" t="s">
        <v>74</v>
      </c>
    </row>
    <row r="799" spans="1728:1732" ht="13.2" x14ac:dyDescent="0.25">
      <c r="BNL799" s="8"/>
      <c r="BNM799" s="8"/>
      <c r="BNN799" s="8"/>
      <c r="BNO799" s="8"/>
      <c r="BNP799" s="10" t="s">
        <v>73</v>
      </c>
    </row>
    <row r="800" spans="1728:1732" ht="13.2" x14ac:dyDescent="0.25">
      <c r="BNL800" s="8"/>
      <c r="BNM800" s="8"/>
      <c r="BNN800" s="8"/>
      <c r="BNO800" s="8"/>
      <c r="BNP800" s="10" t="s">
        <v>72</v>
      </c>
    </row>
    <row r="801" spans="1732:1736" ht="13.2" x14ac:dyDescent="0.25">
      <c r="BNP801" s="10" t="s">
        <v>71</v>
      </c>
      <c r="BNQ801" s="8"/>
      <c r="BNR801" s="8"/>
      <c r="BNS801" s="8"/>
      <c r="BNT801" s="8"/>
    </row>
    <row r="802" spans="1732:1736" ht="13.2" x14ac:dyDescent="0.25">
      <c r="BNP802" s="10" t="s">
        <v>70</v>
      </c>
      <c r="BNQ802" s="8"/>
      <c r="BNR802" s="8"/>
      <c r="BNS802" s="8"/>
      <c r="BNT802" s="8"/>
    </row>
    <row r="803" spans="1732:1736" ht="13.2" x14ac:dyDescent="0.25">
      <c r="BNP803" s="10" t="s">
        <v>69</v>
      </c>
      <c r="BNQ803" s="8"/>
      <c r="BNR803" s="8"/>
      <c r="BNS803" s="8"/>
      <c r="BNT803" s="8"/>
    </row>
    <row r="804" spans="1732:1736" ht="13.2" x14ac:dyDescent="0.25">
      <c r="BNP804" s="10" t="s">
        <v>68</v>
      </c>
      <c r="BNQ804" s="8"/>
      <c r="BNR804" s="8"/>
      <c r="BNS804" s="8"/>
      <c r="BNT804" s="8"/>
    </row>
    <row r="805" spans="1732:1736" ht="13.2" x14ac:dyDescent="0.25">
      <c r="BNP805" s="10" t="s">
        <v>0</v>
      </c>
      <c r="BNQ805" s="8"/>
      <c r="BNR805" s="8" t="s">
        <v>67</v>
      </c>
      <c r="BNS805" s="8"/>
      <c r="BNT805" s="8"/>
    </row>
    <row r="806" spans="1732:1736" ht="13.2" x14ac:dyDescent="0.25">
      <c r="BNP806" s="8"/>
      <c r="BNQ806" s="8"/>
      <c r="BNR806" s="10" t="s">
        <v>66</v>
      </c>
      <c r="BNS806" s="8"/>
      <c r="BNT806" s="8"/>
    </row>
    <row r="807" spans="1732:1736" ht="13.2" x14ac:dyDescent="0.25">
      <c r="BNP807" s="8"/>
      <c r="BNQ807" s="8"/>
      <c r="BNR807" s="10" t="s">
        <v>65</v>
      </c>
      <c r="BNS807" s="8"/>
      <c r="BNT807" s="8"/>
    </row>
    <row r="808" spans="1732:1736" ht="13.2" x14ac:dyDescent="0.25">
      <c r="BNP808" s="8"/>
      <c r="BNQ808" s="8"/>
      <c r="BNR808" s="10" t="s">
        <v>64</v>
      </c>
      <c r="BNS808" s="8"/>
      <c r="BNT808" s="8"/>
    </row>
    <row r="809" spans="1732:1736" ht="13.2" x14ac:dyDescent="0.25">
      <c r="BNP809" s="8"/>
      <c r="BNQ809" s="8"/>
      <c r="BNR809" s="10" t="s">
        <v>63</v>
      </c>
      <c r="BNS809" s="8"/>
      <c r="BNT809" s="8"/>
    </row>
    <row r="810" spans="1732:1736" x14ac:dyDescent="0.2">
      <c r="BNP810" s="8"/>
      <c r="BNQ810" s="8"/>
      <c r="BNR810" s="8"/>
      <c r="BNS810" s="8"/>
      <c r="BNT810" s="8"/>
    </row>
    <row r="811" spans="1732:1736" x14ac:dyDescent="0.2">
      <c r="BNP811" s="8"/>
      <c r="BNQ811" s="8"/>
      <c r="BNR811" s="8"/>
      <c r="BNS811" s="8"/>
      <c r="BNT811" s="8" t="s">
        <v>62</v>
      </c>
    </row>
    <row r="812" spans="1732:1736" ht="66" x14ac:dyDescent="0.2">
      <c r="BNP812" s="8"/>
      <c r="BNQ812" s="8"/>
      <c r="BNR812" s="8"/>
      <c r="BNS812" s="8"/>
      <c r="BNT812" s="197" t="s">
        <v>61</v>
      </c>
    </row>
    <row r="813" spans="1732:1736" ht="13.2" x14ac:dyDescent="0.2">
      <c r="BNP813" s="8"/>
      <c r="BNQ813" s="8"/>
      <c r="BNR813" s="8"/>
      <c r="BNS813" s="8"/>
      <c r="BNT813" s="198" t="s">
        <v>60</v>
      </c>
    </row>
    <row r="814" spans="1732:1736" ht="13.2" x14ac:dyDescent="0.2">
      <c r="BNP814" s="8"/>
      <c r="BNQ814" s="8"/>
      <c r="BNR814" s="8"/>
      <c r="BNS814" s="8"/>
      <c r="BNT814" s="198" t="s">
        <v>59</v>
      </c>
    </row>
    <row r="815" spans="1732:1736" ht="13.2" x14ac:dyDescent="0.2">
      <c r="BNP815" s="8"/>
      <c r="BNQ815" s="8"/>
      <c r="BNR815" s="8"/>
      <c r="BNS815" s="8"/>
      <c r="BNT815" s="198" t="s">
        <v>58</v>
      </c>
    </row>
    <row r="816" spans="1732:1736" ht="13.2" x14ac:dyDescent="0.2">
      <c r="BNP816" s="8"/>
      <c r="BNQ816" s="8"/>
      <c r="BNR816" s="8"/>
      <c r="BNS816" s="8"/>
      <c r="BNT816" s="198" t="s">
        <v>57</v>
      </c>
    </row>
    <row r="817" spans="1736:1741" ht="66" x14ac:dyDescent="0.2">
      <c r="BNT817" s="197" t="s">
        <v>56</v>
      </c>
      <c r="BNU817" s="8"/>
      <c r="BNV817" s="8"/>
      <c r="BNW817" s="8"/>
      <c r="BNX817" s="14"/>
      <c r="BNY817" s="14"/>
    </row>
    <row r="818" spans="1736:1741" ht="13.2" x14ac:dyDescent="0.2">
      <c r="BNT818" s="198" t="s">
        <v>55</v>
      </c>
      <c r="BNU818" s="8"/>
      <c r="BNV818" s="8"/>
      <c r="BNW818" s="8"/>
      <c r="BNX818" s="14"/>
      <c r="BNY818" s="14"/>
    </row>
    <row r="819" spans="1736:1741" ht="13.2" x14ac:dyDescent="0.2">
      <c r="BNT819" s="197" t="s">
        <v>0</v>
      </c>
      <c r="BNU819" s="8"/>
      <c r="BNV819" s="8"/>
      <c r="BNW819" s="8"/>
      <c r="BNX819" s="14"/>
      <c r="BNY819" s="14"/>
    </row>
    <row r="820" spans="1736:1741" ht="13.2" x14ac:dyDescent="0.2">
      <c r="BNT820" s="198" t="s">
        <v>7</v>
      </c>
      <c r="BNU820" s="8"/>
      <c r="BNV820" s="8"/>
      <c r="BNW820" s="8"/>
      <c r="BNX820" s="8"/>
      <c r="BNY820" s="8"/>
    </row>
    <row r="821" spans="1736:1741" ht="13.2" x14ac:dyDescent="0.2">
      <c r="BNT821" s="198"/>
      <c r="BNU821" s="8"/>
      <c r="BNV821" s="8"/>
      <c r="BNW821" s="8"/>
      <c r="BNX821" s="8"/>
      <c r="BNY821" s="8"/>
    </row>
    <row r="822" spans="1736:1741" ht="13.2" x14ac:dyDescent="0.25">
      <c r="BNT822" s="8"/>
      <c r="BNU822" s="8"/>
      <c r="BNV822" s="10" t="s">
        <v>54</v>
      </c>
      <c r="BNW822" s="10"/>
      <c r="BNX822" s="10"/>
      <c r="BNY822" s="10"/>
    </row>
    <row r="823" spans="1736:1741" ht="13.2" x14ac:dyDescent="0.25">
      <c r="BNT823" s="8"/>
      <c r="BNU823" s="8"/>
      <c r="BNV823" s="10" t="s">
        <v>53</v>
      </c>
      <c r="BNW823" s="10"/>
      <c r="BNX823" s="10"/>
      <c r="BNY823" s="10"/>
    </row>
    <row r="824" spans="1736:1741" ht="13.2" x14ac:dyDescent="0.25">
      <c r="BNT824" s="8"/>
      <c r="BNU824" s="8"/>
      <c r="BNV824" s="10"/>
      <c r="BNW824" s="10"/>
      <c r="BNX824" s="10"/>
      <c r="BNY824" s="10"/>
    </row>
    <row r="825" spans="1736:1741" ht="13.2" x14ac:dyDescent="0.25">
      <c r="BNT825" s="8"/>
      <c r="BNU825" s="8"/>
      <c r="BNV825" s="10"/>
      <c r="BNW825" s="10" t="s">
        <v>52</v>
      </c>
      <c r="BNX825" s="10"/>
      <c r="BNY825" s="10"/>
    </row>
    <row r="826" spans="1736:1741" ht="13.2" x14ac:dyDescent="0.25">
      <c r="BNT826" s="8"/>
      <c r="BNU826" s="8"/>
      <c r="BNV826" s="10"/>
      <c r="BNW826" s="10" t="s">
        <v>51</v>
      </c>
      <c r="BNX826" s="10"/>
      <c r="BNY826" s="10"/>
    </row>
    <row r="827" spans="1736:1741" ht="13.2" x14ac:dyDescent="0.25">
      <c r="BNT827" s="8"/>
      <c r="BNU827" s="8"/>
      <c r="BNV827" s="10"/>
      <c r="BNW827" s="10"/>
      <c r="BNX827" s="10"/>
      <c r="BNY827" s="10"/>
    </row>
    <row r="828" spans="1736:1741" ht="13.2" x14ac:dyDescent="0.25">
      <c r="BNT828" s="8"/>
      <c r="BNU828" s="8"/>
      <c r="BNV828" s="10"/>
      <c r="BNW828" s="10"/>
      <c r="BNX828" s="10"/>
      <c r="BNY828" s="10"/>
    </row>
    <row r="829" spans="1736:1741" ht="13.2" x14ac:dyDescent="0.25">
      <c r="BNT829" s="8"/>
      <c r="BNU829" s="8"/>
      <c r="BNV829" s="10"/>
      <c r="BNW829" s="10"/>
      <c r="BNX829" s="10"/>
      <c r="BNY829" s="10"/>
    </row>
    <row r="830" spans="1736:1741" ht="13.2" x14ac:dyDescent="0.25">
      <c r="BNT830" s="8"/>
      <c r="BNU830" s="8"/>
      <c r="BNV830" s="10"/>
      <c r="BNW830" s="10"/>
      <c r="BNX830" s="10"/>
      <c r="BNY830" s="10"/>
    </row>
    <row r="831" spans="1736:1741" ht="13.2" x14ac:dyDescent="0.25">
      <c r="BNT831" s="8"/>
      <c r="BNU831" s="8"/>
      <c r="BNV831" s="10"/>
      <c r="BNW831" s="10"/>
      <c r="BNX831" s="10"/>
      <c r="BNY831" s="10"/>
    </row>
    <row r="832" spans="1736:1741" ht="13.2" x14ac:dyDescent="0.25">
      <c r="BNT832" s="8"/>
      <c r="BNU832" s="8"/>
      <c r="BNV832" s="10"/>
      <c r="BNW832" s="10"/>
      <c r="BNX832" s="10"/>
      <c r="BNY832" s="10" t="s">
        <v>50</v>
      </c>
    </row>
    <row r="833" spans="1741:1745" ht="13.2" x14ac:dyDescent="0.25">
      <c r="BNY833" s="10" t="s">
        <v>49</v>
      </c>
      <c r="BNZ833" s="10"/>
      <c r="BOA833" s="10"/>
      <c r="BOB833" s="10"/>
      <c r="BOC833" s="10"/>
    </row>
    <row r="834" spans="1741:1745" ht="13.2" x14ac:dyDescent="0.25">
      <c r="BNY834" s="10" t="s">
        <v>48</v>
      </c>
      <c r="BNZ834" s="10"/>
      <c r="BOA834" s="10"/>
      <c r="BOB834" s="10"/>
      <c r="BOC834" s="10"/>
    </row>
    <row r="835" spans="1741:1745" ht="13.2" x14ac:dyDescent="0.25">
      <c r="BNY835" s="10"/>
      <c r="BNZ835" s="10"/>
      <c r="BOA835" s="10"/>
      <c r="BOB835" s="10"/>
      <c r="BOC835" s="10"/>
    </row>
    <row r="836" spans="1741:1745" ht="13.2" x14ac:dyDescent="0.25">
      <c r="BNY836" s="10"/>
      <c r="BNZ836" s="10"/>
      <c r="BOA836" s="10"/>
      <c r="BOB836" s="10"/>
      <c r="BOC836" s="10"/>
    </row>
    <row r="837" spans="1741:1745" ht="13.2" x14ac:dyDescent="0.25">
      <c r="BNY837" s="10"/>
      <c r="BNZ837" s="10"/>
      <c r="BOA837" s="10"/>
      <c r="BOB837" s="10"/>
      <c r="BOC837" s="10"/>
    </row>
    <row r="838" spans="1741:1745" ht="13.2" x14ac:dyDescent="0.25">
      <c r="BNY838" s="10"/>
      <c r="BNZ838" s="10" t="s">
        <v>47</v>
      </c>
      <c r="BOA838" s="10"/>
      <c r="BOB838" s="10"/>
      <c r="BOC838" s="10"/>
    </row>
    <row r="839" spans="1741:1745" ht="13.2" x14ac:dyDescent="0.25">
      <c r="BNY839" s="10"/>
      <c r="BNZ839" s="10" t="s">
        <v>46</v>
      </c>
      <c r="BOA839" s="10"/>
      <c r="BOB839" s="10"/>
      <c r="BOC839" s="10"/>
    </row>
    <row r="840" spans="1741:1745" ht="13.2" x14ac:dyDescent="0.25">
      <c r="BNY840" s="10"/>
      <c r="BNZ840" s="10" t="s">
        <v>45</v>
      </c>
      <c r="BOA840" s="10"/>
      <c r="BOB840" s="10"/>
      <c r="BOC840" s="10"/>
    </row>
    <row r="841" spans="1741:1745" ht="13.2" x14ac:dyDescent="0.25">
      <c r="BNY841" s="10"/>
      <c r="BNZ841" s="10"/>
      <c r="BOA841" s="10"/>
      <c r="BOB841" s="10"/>
      <c r="BOC841" s="10"/>
    </row>
    <row r="842" spans="1741:1745" ht="13.2" x14ac:dyDescent="0.25">
      <c r="BNY842" s="10"/>
      <c r="BNZ842" s="10"/>
      <c r="BOA842" s="10"/>
      <c r="BOB842" s="10"/>
      <c r="BOC842" s="10"/>
    </row>
    <row r="843" spans="1741:1745" ht="13.2" x14ac:dyDescent="0.25">
      <c r="BNY843" s="10"/>
      <c r="BNZ843" s="10"/>
      <c r="BOA843" s="10"/>
      <c r="BOB843" s="10"/>
      <c r="BOC843" s="10"/>
    </row>
    <row r="844" spans="1741:1745" ht="13.2" x14ac:dyDescent="0.25">
      <c r="BNY844" s="10"/>
      <c r="BNZ844" s="10"/>
      <c r="BOA844" s="10"/>
      <c r="BOB844" s="10" t="s">
        <v>44</v>
      </c>
      <c r="BOC844" s="10"/>
    </row>
    <row r="845" spans="1741:1745" ht="13.2" x14ac:dyDescent="0.25">
      <c r="BNY845" s="10"/>
      <c r="BNZ845" s="10"/>
      <c r="BOA845" s="10"/>
      <c r="BOB845" s="10" t="s">
        <v>43</v>
      </c>
      <c r="BOC845" s="10"/>
    </row>
    <row r="846" spans="1741:1745" ht="13.2" x14ac:dyDescent="0.25">
      <c r="BNY846" s="10"/>
      <c r="BNZ846" s="10"/>
      <c r="BOA846" s="10"/>
      <c r="BOB846" s="10" t="s">
        <v>42</v>
      </c>
      <c r="BOC846" s="10"/>
    </row>
    <row r="847" spans="1741:1745" ht="13.2" x14ac:dyDescent="0.25">
      <c r="BNY847" s="10"/>
      <c r="BNZ847" s="10"/>
      <c r="BOA847" s="10"/>
      <c r="BOB847" s="10"/>
      <c r="BOC847" s="10"/>
    </row>
    <row r="848" spans="1741:1745" ht="13.2" x14ac:dyDescent="0.25">
      <c r="BNY848" s="10"/>
      <c r="BNZ848" s="10"/>
      <c r="BOA848" s="10"/>
      <c r="BOB848" s="10"/>
      <c r="BOC848" s="10" t="s">
        <v>41</v>
      </c>
    </row>
    <row r="849" spans="1745:1759" ht="13.2" x14ac:dyDescent="0.25">
      <c r="BOC849" s="10" t="s">
        <v>40</v>
      </c>
      <c r="BOD849" s="10"/>
      <c r="BOE849" s="10"/>
      <c r="BOF849" s="8"/>
      <c r="BOG849" s="8"/>
      <c r="BOH849" s="8"/>
      <c r="BOI849" s="8"/>
      <c r="BOJ849" s="8"/>
      <c r="BOK849" s="8"/>
      <c r="BOL849" s="8"/>
      <c r="BOM849" s="8"/>
      <c r="BON849" s="8"/>
      <c r="BOO849" s="8"/>
      <c r="BOP849" s="8"/>
      <c r="BOQ849" s="8"/>
    </row>
    <row r="850" spans="1745:1759" ht="13.2" x14ac:dyDescent="0.25">
      <c r="BOC850" s="10" t="s">
        <v>39</v>
      </c>
      <c r="BOD850" s="10"/>
      <c r="BOE850" s="10"/>
      <c r="BOF850" s="8"/>
      <c r="BOG850" s="8"/>
      <c r="BOH850" s="8"/>
      <c r="BOI850" s="8"/>
      <c r="BOJ850" s="8"/>
      <c r="BOK850" s="8"/>
      <c r="BOL850" s="8"/>
      <c r="BOM850" s="8"/>
      <c r="BON850" s="8"/>
      <c r="BOO850" s="8"/>
      <c r="BOP850" s="8"/>
      <c r="BOQ850" s="8"/>
    </row>
    <row r="851" spans="1745:1759" ht="13.2" x14ac:dyDescent="0.25">
      <c r="BOC851" s="10"/>
      <c r="BOD851" s="10"/>
      <c r="BOE851" s="10"/>
      <c r="BOF851" s="8"/>
      <c r="BOG851" s="8"/>
      <c r="BOH851" s="8"/>
      <c r="BOI851" s="8"/>
      <c r="BOJ851" s="8"/>
      <c r="BOK851" s="8"/>
      <c r="BOL851" s="8"/>
      <c r="BOM851" s="8"/>
      <c r="BON851" s="8"/>
      <c r="BOO851" s="8"/>
      <c r="BOP851" s="8"/>
      <c r="BOQ851" s="8"/>
    </row>
    <row r="852" spans="1745:1759" ht="13.2" x14ac:dyDescent="0.25">
      <c r="BOC852" s="10"/>
      <c r="BOD852" s="10" t="s">
        <v>38</v>
      </c>
      <c r="BOE852" s="10"/>
      <c r="BOF852" s="8"/>
      <c r="BOG852" s="8"/>
      <c r="BOH852" s="8"/>
      <c r="BOI852" s="8"/>
      <c r="BOJ852" s="8"/>
      <c r="BOK852" s="8"/>
      <c r="BOL852" s="8"/>
      <c r="BOM852" s="8"/>
      <c r="BON852" s="8"/>
      <c r="BOO852" s="8"/>
      <c r="BOP852" s="8"/>
      <c r="BOQ852" s="8"/>
    </row>
    <row r="853" spans="1745:1759" ht="13.2" x14ac:dyDescent="0.25">
      <c r="BOC853" s="10"/>
      <c r="BOD853" s="10" t="s">
        <v>37</v>
      </c>
      <c r="BOE853" s="10"/>
      <c r="BOF853" s="8"/>
      <c r="BOG853" s="8"/>
      <c r="BOH853" s="8"/>
      <c r="BOI853" s="8"/>
      <c r="BOJ853" s="8"/>
      <c r="BOK853" s="8"/>
      <c r="BOL853" s="8"/>
      <c r="BOM853" s="8"/>
      <c r="BON853" s="8"/>
      <c r="BOO853" s="8"/>
      <c r="BOP853" s="8"/>
      <c r="BOQ853" s="8"/>
    </row>
    <row r="854" spans="1745:1759" ht="13.2" x14ac:dyDescent="0.25">
      <c r="BOC854" s="10"/>
      <c r="BOD854" s="10" t="s">
        <v>36</v>
      </c>
      <c r="BOE854" s="10"/>
      <c r="BOF854" s="8"/>
      <c r="BOG854" s="8"/>
      <c r="BOH854" s="8"/>
      <c r="BOI854" s="8"/>
      <c r="BOJ854" s="8"/>
      <c r="BOK854" s="8"/>
      <c r="BOL854" s="8"/>
      <c r="BOM854" s="8"/>
      <c r="BON854" s="8"/>
      <c r="BOO854" s="8"/>
      <c r="BOP854" s="8"/>
      <c r="BOQ854" s="8"/>
    </row>
    <row r="855" spans="1745:1759" ht="13.2" x14ac:dyDescent="0.25">
      <c r="BOC855" s="10"/>
      <c r="BOD855" s="10"/>
      <c r="BOE855" s="10"/>
      <c r="BOF855" s="8"/>
      <c r="BOG855" s="8"/>
      <c r="BOH855" s="8"/>
      <c r="BOI855" s="8"/>
      <c r="BOJ855" s="8"/>
      <c r="BOK855" s="8"/>
      <c r="BOL855" s="8"/>
      <c r="BOM855" s="8"/>
      <c r="BON855" s="8"/>
      <c r="BOO855" s="8"/>
      <c r="BOP855" s="8"/>
      <c r="BOQ855" s="8"/>
    </row>
    <row r="856" spans="1745:1759" ht="13.2" x14ac:dyDescent="0.25">
      <c r="BOC856" s="10"/>
      <c r="BOD856" s="10"/>
      <c r="BOE856" s="11" t="s">
        <v>35</v>
      </c>
      <c r="BOF856" s="8"/>
      <c r="BOG856" s="8"/>
      <c r="BOH856" s="8"/>
      <c r="BOI856" s="8"/>
      <c r="BOJ856" s="8"/>
      <c r="BOK856" s="8"/>
      <c r="BOL856" s="8"/>
      <c r="BOM856" s="8"/>
      <c r="BON856" s="8"/>
      <c r="BOO856" s="8"/>
      <c r="BOP856" s="8"/>
      <c r="BOQ856" s="8"/>
    </row>
    <row r="857" spans="1745:1759" ht="13.2" x14ac:dyDescent="0.25">
      <c r="BOC857" s="10"/>
      <c r="BOD857" s="10"/>
      <c r="BOE857" s="11" t="s">
        <v>34</v>
      </c>
      <c r="BOF857" s="8"/>
      <c r="BOG857" s="8"/>
      <c r="BOH857" s="8"/>
      <c r="BOI857" s="8"/>
      <c r="BOJ857" s="8"/>
      <c r="BOK857" s="8"/>
      <c r="BOL857" s="8"/>
      <c r="BOM857" s="8"/>
      <c r="BON857" s="8"/>
      <c r="BOO857" s="8"/>
      <c r="BOP857" s="8"/>
      <c r="BOQ857" s="8"/>
    </row>
    <row r="858" spans="1745:1759" ht="13.2" x14ac:dyDescent="0.25">
      <c r="BOC858" s="10"/>
      <c r="BOD858" s="10"/>
      <c r="BOE858" s="11"/>
      <c r="BOF858" s="8"/>
      <c r="BOG858" s="8"/>
      <c r="BOH858" s="8"/>
      <c r="BOI858" s="8"/>
      <c r="BOJ858" s="8"/>
      <c r="BOK858" s="8"/>
      <c r="BOL858" s="8"/>
      <c r="BOM858" s="8"/>
      <c r="BON858" s="8"/>
      <c r="BOO858" s="8"/>
      <c r="BOP858" s="8"/>
      <c r="BOQ858" s="8"/>
    </row>
    <row r="859" spans="1745:1759" x14ac:dyDescent="0.2">
      <c r="BOC859" s="8"/>
      <c r="BOD859" s="8"/>
      <c r="BOE859" s="8"/>
      <c r="BOF859" s="8"/>
      <c r="BOG859" s="8"/>
      <c r="BOH859" s="8"/>
      <c r="BOI859" s="8"/>
      <c r="BOJ859" s="8"/>
      <c r="BOK859" s="8"/>
      <c r="BOL859" s="8"/>
      <c r="BOM859" s="8"/>
      <c r="BON859" s="8"/>
      <c r="BOO859" s="8"/>
      <c r="BOP859" s="8"/>
      <c r="BOQ859" s="8"/>
    </row>
    <row r="860" spans="1745:1759" x14ac:dyDescent="0.2">
      <c r="BOC860" s="8"/>
      <c r="BOD860" s="8"/>
      <c r="BOE860" s="8"/>
      <c r="BOF860" s="8"/>
      <c r="BOG860" s="8"/>
      <c r="BOH860" s="8"/>
      <c r="BOI860" s="8"/>
      <c r="BOJ860" s="8"/>
      <c r="BOK860" s="8"/>
      <c r="BOL860" s="8"/>
      <c r="BOM860" s="8"/>
      <c r="BON860" s="8"/>
      <c r="BOO860" s="8"/>
      <c r="BOP860" s="8"/>
      <c r="BOQ860" s="8"/>
    </row>
    <row r="861" spans="1745:1759" ht="13.2" x14ac:dyDescent="0.25">
      <c r="BOC861" s="8"/>
      <c r="BOD861" s="8"/>
      <c r="BOE861" s="8"/>
      <c r="BOF861" s="8"/>
      <c r="BOG861" s="10"/>
      <c r="BOH861" s="10"/>
      <c r="BOI861" s="10"/>
      <c r="BOJ861" s="10"/>
      <c r="BOK861" s="10"/>
      <c r="BOL861" s="10"/>
      <c r="BOM861" s="10"/>
      <c r="BON861" s="10"/>
      <c r="BOO861" s="470" t="s">
        <v>33</v>
      </c>
      <c r="BOP861" s="470"/>
      <c r="BOQ861" s="470"/>
    </row>
    <row r="862" spans="1745:1759" ht="13.2" x14ac:dyDescent="0.25">
      <c r="BOC862" s="8"/>
      <c r="BOD862" s="8"/>
      <c r="BOE862" s="8"/>
      <c r="BOF862" s="8"/>
      <c r="BOG862" s="10"/>
      <c r="BOH862" s="10"/>
      <c r="BOI862" s="10"/>
      <c r="BOJ862" s="10"/>
      <c r="BOK862" s="10"/>
      <c r="BOL862" s="10"/>
      <c r="BOM862" s="9">
        <v>1</v>
      </c>
      <c r="BON862" s="9">
        <v>2</v>
      </c>
      <c r="BOO862" s="9">
        <v>3</v>
      </c>
      <c r="BOP862" s="13">
        <v>4</v>
      </c>
      <c r="BOQ862" s="13">
        <v>5</v>
      </c>
    </row>
    <row r="863" spans="1745:1759" ht="13.2" x14ac:dyDescent="0.25">
      <c r="BOC863" s="8"/>
      <c r="BOD863" s="8"/>
      <c r="BOE863" s="8"/>
      <c r="BOF863" s="8"/>
      <c r="BOG863" s="10"/>
      <c r="BOH863" s="10"/>
      <c r="BOI863" s="10"/>
      <c r="BOJ863" s="10"/>
      <c r="BOK863" s="10"/>
      <c r="BOL863" s="10"/>
      <c r="BOM863" s="11" t="s">
        <v>32</v>
      </c>
      <c r="BON863" s="11" t="s">
        <v>31</v>
      </c>
      <c r="BOO863" s="11" t="s">
        <v>30</v>
      </c>
      <c r="BOP863" s="11" t="s">
        <v>29</v>
      </c>
      <c r="BOQ863" s="11" t="s">
        <v>28</v>
      </c>
    </row>
    <row r="864" spans="1745:1759" ht="13.2" x14ac:dyDescent="0.25">
      <c r="BOC864" s="8"/>
      <c r="BOD864" s="8"/>
      <c r="BOE864" s="8"/>
      <c r="BOF864" s="8"/>
      <c r="BOG864" s="10"/>
      <c r="BOH864" s="10"/>
      <c r="BOI864" s="10"/>
      <c r="BOJ864" s="10"/>
      <c r="BOK864" s="10"/>
      <c r="BOL864" s="10"/>
      <c r="BOM864" s="199">
        <v>0.2</v>
      </c>
      <c r="BON864" s="199">
        <v>0.4</v>
      </c>
      <c r="BOO864" s="199">
        <v>0.6</v>
      </c>
      <c r="BOP864" s="199">
        <v>0.8</v>
      </c>
      <c r="BOQ864" s="199">
        <v>1</v>
      </c>
    </row>
    <row r="866" spans="1749:1761" ht="13.2" x14ac:dyDescent="0.25">
      <c r="BOG866" s="464" t="s">
        <v>27</v>
      </c>
      <c r="BOH866" s="12">
        <v>5</v>
      </c>
      <c r="BOI866" s="11" t="s">
        <v>26</v>
      </c>
      <c r="BOJ866" s="199">
        <v>1</v>
      </c>
      <c r="BOK866" s="10" t="s">
        <v>25</v>
      </c>
      <c r="BOL866" s="200">
        <v>1</v>
      </c>
      <c r="BOM866" s="9" t="s">
        <v>14</v>
      </c>
      <c r="BON866" s="9" t="s">
        <v>14</v>
      </c>
      <c r="BOO866" s="9" t="s">
        <v>14</v>
      </c>
      <c r="BOP866" s="9" t="s">
        <v>14</v>
      </c>
      <c r="BOQ866" s="9" t="s">
        <v>13</v>
      </c>
      <c r="BOR866" s="8"/>
      <c r="BOS866" s="8"/>
    </row>
    <row r="867" spans="1749:1761" ht="13.2" x14ac:dyDescent="0.25">
      <c r="BOG867" s="464"/>
      <c r="BOH867" s="12">
        <v>4</v>
      </c>
      <c r="BOI867" s="11" t="s">
        <v>24</v>
      </c>
      <c r="BOJ867" s="199">
        <v>0.8</v>
      </c>
      <c r="BOK867" s="10" t="s">
        <v>23</v>
      </c>
      <c r="BOL867" s="200">
        <v>0.8</v>
      </c>
      <c r="BOM867" s="9" t="s">
        <v>15</v>
      </c>
      <c r="BON867" s="9" t="s">
        <v>15</v>
      </c>
      <c r="BOO867" s="9" t="s">
        <v>14</v>
      </c>
      <c r="BOP867" s="9" t="s">
        <v>14</v>
      </c>
      <c r="BOQ867" s="9" t="s">
        <v>13</v>
      </c>
      <c r="BOR867" s="8"/>
      <c r="BOS867" s="8"/>
    </row>
    <row r="868" spans="1749:1761" ht="13.2" x14ac:dyDescent="0.25">
      <c r="BOG868" s="464"/>
      <c r="BOH868" s="12">
        <v>3</v>
      </c>
      <c r="BOI868" s="11" t="s">
        <v>22</v>
      </c>
      <c r="BOJ868" s="199">
        <v>0.6</v>
      </c>
      <c r="BOK868" s="10" t="s">
        <v>21</v>
      </c>
      <c r="BOL868" s="200">
        <v>0.6</v>
      </c>
      <c r="BOM868" s="9" t="s">
        <v>15</v>
      </c>
      <c r="BON868" s="9" t="s">
        <v>15</v>
      </c>
      <c r="BOO868" s="9" t="s">
        <v>15</v>
      </c>
      <c r="BOP868" s="9" t="s">
        <v>14</v>
      </c>
      <c r="BOQ868" s="9" t="s">
        <v>13</v>
      </c>
      <c r="BOR868" s="8"/>
      <c r="BOS868" s="8"/>
    </row>
    <row r="869" spans="1749:1761" ht="13.2" x14ac:dyDescent="0.25">
      <c r="BOG869" s="464"/>
      <c r="BOH869" s="12">
        <v>2</v>
      </c>
      <c r="BOI869" s="11" t="s">
        <v>20</v>
      </c>
      <c r="BOJ869" s="199">
        <v>0.4</v>
      </c>
      <c r="BOK869" s="10" t="s">
        <v>19</v>
      </c>
      <c r="BOL869" s="200">
        <v>0.4</v>
      </c>
      <c r="BOM869" s="9" t="s">
        <v>16</v>
      </c>
      <c r="BON869" s="9" t="s">
        <v>15</v>
      </c>
      <c r="BOO869" s="9" t="s">
        <v>15</v>
      </c>
      <c r="BOP869" s="9" t="s">
        <v>14</v>
      </c>
      <c r="BOQ869" s="9" t="s">
        <v>13</v>
      </c>
      <c r="BOR869" s="8"/>
      <c r="BOS869" s="8"/>
    </row>
    <row r="870" spans="1749:1761" ht="13.2" x14ac:dyDescent="0.25">
      <c r="BOG870" s="464"/>
      <c r="BOH870" s="12">
        <v>1</v>
      </c>
      <c r="BOI870" s="11" t="s">
        <v>18</v>
      </c>
      <c r="BOJ870" s="199">
        <v>0.2</v>
      </c>
      <c r="BOK870" s="10" t="s">
        <v>17</v>
      </c>
      <c r="BOL870" s="200">
        <v>0.2</v>
      </c>
      <c r="BOM870" s="9" t="s">
        <v>16</v>
      </c>
      <c r="BON870" s="9" t="s">
        <v>16</v>
      </c>
      <c r="BOO870" s="9" t="s">
        <v>15</v>
      </c>
      <c r="BOP870" s="9" t="s">
        <v>14</v>
      </c>
      <c r="BOQ870" s="9" t="s">
        <v>13</v>
      </c>
      <c r="BOR870" s="8"/>
      <c r="BOS870" s="8"/>
    </row>
    <row r="871" spans="1749:1761" x14ac:dyDescent="0.2">
      <c r="BOG871" s="8"/>
      <c r="BOH871" s="8"/>
      <c r="BOI871" s="8"/>
      <c r="BOJ871" s="8"/>
      <c r="BOK871" s="8"/>
      <c r="BOL871" s="8"/>
      <c r="BOM871" s="8"/>
      <c r="BON871" s="8"/>
      <c r="BOO871" s="8"/>
      <c r="BOP871" s="8"/>
      <c r="BOQ871" s="8"/>
      <c r="BOR871" s="8"/>
      <c r="BOS871" s="8"/>
    </row>
    <row r="872" spans="1749:1761" x14ac:dyDescent="0.2">
      <c r="BOG872" s="8"/>
      <c r="BOH872" s="8"/>
      <c r="BOI872" s="8"/>
      <c r="BOJ872" s="8"/>
      <c r="BOK872" s="8"/>
      <c r="BOL872" s="8"/>
      <c r="BOM872" s="8"/>
      <c r="BON872" s="8"/>
      <c r="BOO872" s="8"/>
      <c r="BOP872" s="8"/>
      <c r="BOQ872" s="8"/>
      <c r="BOR872" s="8"/>
      <c r="BOS872" s="8"/>
    </row>
    <row r="873" spans="1749:1761" x14ac:dyDescent="0.2">
      <c r="BOG873" s="8"/>
      <c r="BOH873" s="8"/>
      <c r="BOI873" s="8"/>
      <c r="BOJ873" s="8"/>
      <c r="BOK873" s="8"/>
      <c r="BOL873" s="8"/>
      <c r="BOM873" s="8"/>
      <c r="BON873" s="8"/>
      <c r="BOO873" s="8"/>
      <c r="BOP873" s="8"/>
      <c r="BOQ873" s="8"/>
      <c r="BOR873" s="8"/>
      <c r="BOS873" s="8" t="s">
        <v>12</v>
      </c>
    </row>
    <row r="874" spans="1749:1761" x14ac:dyDescent="0.2">
      <c r="BOG874" s="8"/>
      <c r="BOH874" s="8"/>
      <c r="BOI874" s="8"/>
      <c r="BOJ874" s="8"/>
      <c r="BOK874" s="8"/>
      <c r="BOL874" s="8"/>
      <c r="BOM874" s="8"/>
      <c r="BON874" s="8"/>
      <c r="BOO874" s="8"/>
      <c r="BOP874" s="8"/>
      <c r="BOQ874" s="8"/>
      <c r="BOR874" s="8"/>
      <c r="BOS874" s="8" t="s">
        <v>11</v>
      </c>
    </row>
    <row r="875" spans="1749:1761" x14ac:dyDescent="0.2">
      <c r="BOG875" s="8"/>
      <c r="BOH875" s="8"/>
      <c r="BOI875" s="8"/>
      <c r="BOJ875" s="8"/>
      <c r="BOK875" s="8"/>
      <c r="BOL875" s="8"/>
      <c r="BOM875" s="8"/>
      <c r="BON875" s="8"/>
      <c r="BOO875" s="8"/>
      <c r="BOP875" s="8"/>
      <c r="BOQ875" s="8"/>
      <c r="BOR875" s="8"/>
      <c r="BOS875" s="8" t="s">
        <v>10</v>
      </c>
    </row>
    <row r="876" spans="1749:1761" x14ac:dyDescent="0.2">
      <c r="BOG876" s="8"/>
      <c r="BOH876" s="8"/>
      <c r="BOI876" s="8"/>
      <c r="BOJ876" s="8"/>
      <c r="BOK876" s="8"/>
      <c r="BOL876" s="8"/>
      <c r="BOM876" s="8"/>
      <c r="BON876" s="8"/>
      <c r="BOO876" s="8"/>
      <c r="BOP876" s="8"/>
      <c r="BOQ876" s="8"/>
      <c r="BOR876" s="8"/>
      <c r="BOS876" s="8" t="s">
        <v>9</v>
      </c>
    </row>
    <row r="877" spans="1749:1761" x14ac:dyDescent="0.2">
      <c r="BOG877" s="8"/>
      <c r="BOH877" s="8"/>
      <c r="BOI877" s="8"/>
      <c r="BOJ877" s="8"/>
      <c r="BOK877" s="8"/>
      <c r="BOL877" s="8"/>
      <c r="BOM877" s="8"/>
      <c r="BON877" s="8"/>
      <c r="BOO877" s="8"/>
      <c r="BOP877" s="8"/>
      <c r="BOQ877" s="8"/>
      <c r="BOR877" s="8"/>
      <c r="BOS877" s="8" t="s">
        <v>8</v>
      </c>
    </row>
    <row r="878" spans="1749:1761" x14ac:dyDescent="0.2">
      <c r="BOG878" s="8"/>
      <c r="BOH878" s="8"/>
      <c r="BOI878" s="8"/>
      <c r="BOJ878" s="8"/>
      <c r="BOK878" s="8"/>
      <c r="BOL878" s="8"/>
      <c r="BOM878" s="8"/>
      <c r="BON878" s="8"/>
      <c r="BOO878" s="8"/>
      <c r="BOP878" s="8"/>
      <c r="BOQ878" s="8"/>
      <c r="BOR878" s="8"/>
      <c r="BOS878" s="8" t="s">
        <v>7</v>
      </c>
    </row>
    <row r="881" spans="1763:1763" x14ac:dyDescent="0.2">
      <c r="BOU881" s="201" t="s">
        <v>6</v>
      </c>
    </row>
    <row r="882" spans="1763:1763" x14ac:dyDescent="0.2">
      <c r="BOU882" s="193" t="s">
        <v>5</v>
      </c>
    </row>
    <row r="883" spans="1763:1763" x14ac:dyDescent="0.2">
      <c r="BOU883" s="193" t="s">
        <v>4</v>
      </c>
    </row>
    <row r="884" spans="1763:1763" x14ac:dyDescent="0.2">
      <c r="BOU884" s="193" t="s">
        <v>3</v>
      </c>
    </row>
    <row r="885" spans="1763:1763" x14ac:dyDescent="0.2">
      <c r="BOU885" s="193" t="s">
        <v>2</v>
      </c>
    </row>
    <row r="886" spans="1763:1763" x14ac:dyDescent="0.2">
      <c r="BOU886" s="193" t="s">
        <v>1</v>
      </c>
    </row>
    <row r="887" spans="1763:1763" x14ac:dyDescent="0.2">
      <c r="BOU887" s="128" t="s">
        <v>0</v>
      </c>
    </row>
  </sheetData>
  <mergeCells count="20">
    <mergeCell ref="B7:H7"/>
    <mergeCell ref="J7:AB7"/>
    <mergeCell ref="B1:I1"/>
    <mergeCell ref="J1:K4"/>
    <mergeCell ref="B2:I2"/>
    <mergeCell ref="C3:H3"/>
    <mergeCell ref="C4:H4"/>
    <mergeCell ref="E5:G5"/>
    <mergeCell ref="I5:N5"/>
    <mergeCell ref="BOO861:BOQ861"/>
    <mergeCell ref="O5:P5"/>
    <mergeCell ref="Q5:R5"/>
    <mergeCell ref="U5:V5"/>
    <mergeCell ref="W5:X5"/>
    <mergeCell ref="BOG866:BOG870"/>
    <mergeCell ref="AC7:AH7"/>
    <mergeCell ref="AI7:AL7"/>
    <mergeCell ref="BLW611:BLY611"/>
    <mergeCell ref="BLQ615:BLQ619"/>
    <mergeCell ref="BMX725:BMZ725"/>
  </mergeCells>
  <conditionalFormatting sqref="AG9:AG26">
    <cfRule type="containsText" dxfId="951" priority="83" operator="containsText" text="EXTREMO">
      <formula>NOT(ISERROR(SEARCH("EXTREMO",AG9)))</formula>
    </cfRule>
    <cfRule type="containsText" dxfId="950" priority="82" operator="containsText" text="ALTO">
      <formula>NOT(ISERROR(SEARCH("ALTO",AG9)))</formula>
    </cfRule>
    <cfRule type="containsText" dxfId="949" priority="81" operator="containsText" text="MODERADO">
      <formula>NOT(ISERROR(SEARCH("MODERADO",AG9)))</formula>
    </cfRule>
    <cfRule type="containsText" dxfId="948" priority="80" operator="containsText" text="BAJO">
      <formula>NOT(ISERROR(SEARCH("BAJO",AG9)))</formula>
    </cfRule>
  </conditionalFormatting>
  <conditionalFormatting sqref="CP9:CP26">
    <cfRule type="containsText" dxfId="947" priority="79" operator="containsText" text="EXTREMO">
      <formula>NOT(ISERROR(SEARCH("EXTREMO",CP9)))</formula>
    </cfRule>
    <cfRule type="containsText" dxfId="946" priority="78" operator="containsText" text="ALTO">
      <formula>NOT(ISERROR(SEARCH("ALTO",CP9)))</formula>
    </cfRule>
    <cfRule type="containsText" dxfId="945" priority="77" operator="containsText" text="MODERADO">
      <formula>NOT(ISERROR(SEARCH("MODERADO",CP9)))</formula>
    </cfRule>
  </conditionalFormatting>
  <conditionalFormatting sqref="DB9:DC9">
    <cfRule type="containsText" dxfId="944" priority="74" operator="containsText" text="MODERADO">
      <formula>NOT(ISERROR(SEARCH("MODERADO",DB9)))</formula>
    </cfRule>
    <cfRule type="containsText" dxfId="943" priority="76" operator="containsText" text="EXTREMO">
      <formula>NOT(ISERROR(SEARCH("EXTREMO",DB9)))</formula>
    </cfRule>
    <cfRule type="containsText" dxfId="942" priority="75" operator="containsText" text="ALTO">
      <formula>NOT(ISERROR(SEARCH("ALTO",DB9)))</formula>
    </cfRule>
  </conditionalFormatting>
  <conditionalFormatting sqref="DB10:DC26">
    <cfRule type="containsText" dxfId="941" priority="21" operator="containsText" text="EXTREMO">
      <formula>NOT(ISERROR(SEARCH("EXTREMO",DB10)))</formula>
    </cfRule>
    <cfRule type="containsText" dxfId="940" priority="19" operator="containsText" text="MODERADO">
      <formula>NOT(ISERROR(SEARCH("MODERADO",DB10)))</formula>
    </cfRule>
    <cfRule type="containsText" dxfId="939" priority="20" operator="containsText" text="ALTO">
      <formula>NOT(ISERROR(SEARCH("ALTO",DB10)))</formula>
    </cfRule>
  </conditionalFormatting>
  <conditionalFormatting sqref="DJ9:DK26">
    <cfRule type="containsText" dxfId="938" priority="34" operator="containsText" text="MODERADO">
      <formula>NOT(ISERROR(SEARCH("MODERADO",DJ9)))</formula>
    </cfRule>
    <cfRule type="containsText" dxfId="937" priority="35" operator="containsText" text="ALTO">
      <formula>NOT(ISERROR(SEARCH("ALTO",DJ9)))</formula>
    </cfRule>
    <cfRule type="containsText" dxfId="936" priority="36" operator="containsText" text="EXTREMO">
      <formula>NOT(ISERROR(SEARCH("EXTREMO",DJ9)))</formula>
    </cfRule>
  </conditionalFormatting>
  <conditionalFormatting sqref="DQ9:DR26">
    <cfRule type="containsText" dxfId="935" priority="33" operator="containsText" text="EXTREMO">
      <formula>NOT(ISERROR(SEARCH("EXTREMO",DQ9)))</formula>
    </cfRule>
    <cfRule type="containsText" dxfId="934" priority="31" operator="containsText" text="MODERADO">
      <formula>NOT(ISERROR(SEARCH("MODERADO",DQ9)))</formula>
    </cfRule>
    <cfRule type="containsText" dxfId="933" priority="32" operator="containsText" text="ALTO">
      <formula>NOT(ISERROR(SEARCH("ALTO",DQ9)))</formula>
    </cfRule>
  </conditionalFormatting>
  <conditionalFormatting sqref="DX9:DY26">
    <cfRule type="containsText" dxfId="932" priority="28" operator="containsText" text="MODERADO">
      <formula>NOT(ISERROR(SEARCH("MODERADO",DX9)))</formula>
    </cfRule>
    <cfRule type="containsText" dxfId="931" priority="29" operator="containsText" text="ALTO">
      <formula>NOT(ISERROR(SEARCH("ALTO",DX9)))</formula>
    </cfRule>
    <cfRule type="containsText" dxfId="930" priority="30" operator="containsText" text="EXTREMO">
      <formula>NOT(ISERROR(SEARCH("EXTREMO",DX9)))</formula>
    </cfRule>
  </conditionalFormatting>
  <conditionalFormatting sqref="EE9:EF26">
    <cfRule type="containsText" dxfId="929" priority="25" operator="containsText" text="MODERADO">
      <formula>NOT(ISERROR(SEARCH("MODERADO",EE9)))</formula>
    </cfRule>
    <cfRule type="containsText" dxfId="928" priority="26" operator="containsText" text="ALTO">
      <formula>NOT(ISERROR(SEARCH("ALTO",EE9)))</formula>
    </cfRule>
    <cfRule type="containsText" dxfId="927" priority="27" operator="containsText" text="EXTREMO">
      <formula>NOT(ISERROR(SEARCH("EXTREMO",EE9)))</formula>
    </cfRule>
  </conditionalFormatting>
  <conditionalFormatting sqref="EL9:EM26">
    <cfRule type="containsText" dxfId="926" priority="22" operator="containsText" text="MODERADO">
      <formula>NOT(ISERROR(SEARCH("MODERADO",EL9)))</formula>
    </cfRule>
    <cfRule type="containsText" dxfId="925" priority="23" operator="containsText" text="ALTO">
      <formula>NOT(ISERROR(SEARCH("ALTO",EL9)))</formula>
    </cfRule>
    <cfRule type="containsText" dxfId="924" priority="24" operator="containsText" text="EXTREMO">
      <formula>NOT(ISERROR(SEARCH("EXTREMO",EL9)))</formula>
    </cfRule>
  </conditionalFormatting>
  <conditionalFormatting sqref="ER9:EU26 EY9:FB26 FF9:FI26 FM9:FP26 FT9:FW26 GA9:GD26 DI9:DL26 DP9:DS26 DW9:DZ26 ED9:EG26 EK9:EN26 DB9:DD26 CL9:CP26 DF9:DF26 DN9:DN26 DU9:DU26 EB9:EB26 EI9:EI26 EP9:EP26 EW9:EW26 FD9:FD26 FK9:FK26 FR9:FR26 FY9:FY26 GF9:GF26 GH9:GI26">
    <cfRule type="containsText" dxfId="923" priority="73" operator="containsText" text="BAJO">
      <formula>NOT(ISERROR(SEARCH("BAJO",CL9)))</formula>
    </cfRule>
  </conditionalFormatting>
  <conditionalFormatting sqref="ES9:ET9">
    <cfRule type="containsText" dxfId="922" priority="72" operator="containsText" text="EXTREMO">
      <formula>NOT(ISERROR(SEARCH("EXTREMO",ES9)))</formula>
    </cfRule>
    <cfRule type="containsText" dxfId="921" priority="71" operator="containsText" text="ALTO">
      <formula>NOT(ISERROR(SEARCH("ALTO",ES9)))</formula>
    </cfRule>
    <cfRule type="containsText" dxfId="920" priority="70" operator="containsText" text="MODERADO">
      <formula>NOT(ISERROR(SEARCH("MODERADO",ES9)))</formula>
    </cfRule>
  </conditionalFormatting>
  <conditionalFormatting sqref="ES9:ET26">
    <cfRule type="containsText" dxfId="919" priority="52" operator="containsText" text="MODERADO">
      <formula>NOT(ISERROR(SEARCH("MODERADO",ES9)))</formula>
    </cfRule>
    <cfRule type="containsText" dxfId="918" priority="53" operator="containsText" text="ALTO">
      <formula>NOT(ISERROR(SEARCH("ALTO",ES9)))</formula>
    </cfRule>
    <cfRule type="containsText" dxfId="917" priority="54" operator="containsText" text="EXTREMO">
      <formula>NOT(ISERROR(SEARCH("EXTREMO",ES9)))</formula>
    </cfRule>
  </conditionalFormatting>
  <conditionalFormatting sqref="ES10:ET26">
    <cfRule type="containsText" dxfId="916" priority="16" operator="containsText" text="MODERADO">
      <formula>NOT(ISERROR(SEARCH("MODERADO",ES10)))</formula>
    </cfRule>
    <cfRule type="containsText" dxfId="915" priority="18" operator="containsText" text="EXTREMO">
      <formula>NOT(ISERROR(SEARCH("EXTREMO",ES10)))</formula>
    </cfRule>
    <cfRule type="containsText" dxfId="914" priority="17" operator="containsText" text="ALTO">
      <formula>NOT(ISERROR(SEARCH("ALTO",ES10)))</formula>
    </cfRule>
  </conditionalFormatting>
  <conditionalFormatting sqref="EZ9:FA9">
    <cfRule type="containsText" dxfId="913" priority="69" operator="containsText" text="EXTREMO">
      <formula>NOT(ISERROR(SEARCH("EXTREMO",EZ9)))</formula>
    </cfRule>
    <cfRule type="containsText" dxfId="912" priority="68" operator="containsText" text="ALTO">
      <formula>NOT(ISERROR(SEARCH("ALTO",EZ9)))</formula>
    </cfRule>
    <cfRule type="containsText" dxfId="911" priority="67" operator="containsText" text="MODERADO">
      <formula>NOT(ISERROR(SEARCH("MODERADO",EZ9)))</formula>
    </cfRule>
  </conditionalFormatting>
  <conditionalFormatting sqref="EZ9:FA26">
    <cfRule type="containsText" dxfId="910" priority="49" operator="containsText" text="MODERADO">
      <formula>NOT(ISERROR(SEARCH("MODERADO",EZ9)))</formula>
    </cfRule>
    <cfRule type="containsText" dxfId="909" priority="50" operator="containsText" text="ALTO">
      <formula>NOT(ISERROR(SEARCH("ALTO",EZ9)))</formula>
    </cfRule>
    <cfRule type="containsText" dxfId="908" priority="51" operator="containsText" text="EXTREMO">
      <formula>NOT(ISERROR(SEARCH("EXTREMO",EZ9)))</formula>
    </cfRule>
  </conditionalFormatting>
  <conditionalFormatting sqref="EZ10:FA26">
    <cfRule type="containsText" dxfId="907" priority="14" operator="containsText" text="ALTO">
      <formula>NOT(ISERROR(SEARCH("ALTO",EZ10)))</formula>
    </cfRule>
    <cfRule type="containsText" dxfId="906" priority="15" operator="containsText" text="EXTREMO">
      <formula>NOT(ISERROR(SEARCH("EXTREMO",EZ10)))</formula>
    </cfRule>
    <cfRule type="containsText" dxfId="905" priority="13" operator="containsText" text="MODERADO">
      <formula>NOT(ISERROR(SEARCH("MODERADO",EZ10)))</formula>
    </cfRule>
  </conditionalFormatting>
  <conditionalFormatting sqref="FG9:FH9">
    <cfRule type="containsText" dxfId="904" priority="66" operator="containsText" text="EXTREMO">
      <formula>NOT(ISERROR(SEARCH("EXTREMO",FG9)))</formula>
    </cfRule>
    <cfRule type="containsText" dxfId="903" priority="65" operator="containsText" text="ALTO">
      <formula>NOT(ISERROR(SEARCH("ALTO",FG9)))</formula>
    </cfRule>
    <cfRule type="containsText" dxfId="902" priority="64" operator="containsText" text="MODERADO">
      <formula>NOT(ISERROR(SEARCH("MODERADO",FG9)))</formula>
    </cfRule>
  </conditionalFormatting>
  <conditionalFormatting sqref="FG9:FH26">
    <cfRule type="containsText" dxfId="901" priority="48" operator="containsText" text="EXTREMO">
      <formula>NOT(ISERROR(SEARCH("EXTREMO",FG9)))</formula>
    </cfRule>
    <cfRule type="containsText" dxfId="900" priority="46" operator="containsText" text="MODERADO">
      <formula>NOT(ISERROR(SEARCH("MODERADO",FG9)))</formula>
    </cfRule>
    <cfRule type="containsText" dxfId="899" priority="47" operator="containsText" text="ALTO">
      <formula>NOT(ISERROR(SEARCH("ALTO",FG9)))</formula>
    </cfRule>
  </conditionalFormatting>
  <conditionalFormatting sqref="FG10:FH26">
    <cfRule type="containsText" dxfId="898" priority="11" operator="containsText" text="ALTO">
      <formula>NOT(ISERROR(SEARCH("ALTO",FG10)))</formula>
    </cfRule>
    <cfRule type="containsText" dxfId="897" priority="10" operator="containsText" text="MODERADO">
      <formula>NOT(ISERROR(SEARCH("MODERADO",FG10)))</formula>
    </cfRule>
    <cfRule type="containsText" dxfId="896" priority="12" operator="containsText" text="EXTREMO">
      <formula>NOT(ISERROR(SEARCH("EXTREMO",FG10)))</formula>
    </cfRule>
  </conditionalFormatting>
  <conditionalFormatting sqref="FN9:FO9">
    <cfRule type="containsText" dxfId="895" priority="63" operator="containsText" text="EXTREMO">
      <formula>NOT(ISERROR(SEARCH("EXTREMO",FN9)))</formula>
    </cfRule>
    <cfRule type="containsText" dxfId="894" priority="62" operator="containsText" text="ALTO">
      <formula>NOT(ISERROR(SEARCH("ALTO",FN9)))</formula>
    </cfRule>
    <cfRule type="containsText" dxfId="893" priority="61" operator="containsText" text="MODERADO">
      <formula>NOT(ISERROR(SEARCH("MODERADO",FN9)))</formula>
    </cfRule>
  </conditionalFormatting>
  <conditionalFormatting sqref="FN9:FO26">
    <cfRule type="containsText" dxfId="892" priority="44" operator="containsText" text="ALTO">
      <formula>NOT(ISERROR(SEARCH("ALTO",FN9)))</formula>
    </cfRule>
    <cfRule type="containsText" dxfId="891" priority="45" operator="containsText" text="EXTREMO">
      <formula>NOT(ISERROR(SEARCH("EXTREMO",FN9)))</formula>
    </cfRule>
    <cfRule type="containsText" dxfId="890" priority="43" operator="containsText" text="MODERADO">
      <formula>NOT(ISERROR(SEARCH("MODERADO",FN9)))</formula>
    </cfRule>
  </conditionalFormatting>
  <conditionalFormatting sqref="FN10:FO26">
    <cfRule type="containsText" dxfId="889" priority="9" operator="containsText" text="EXTREMO">
      <formula>NOT(ISERROR(SEARCH("EXTREMO",FN10)))</formula>
    </cfRule>
    <cfRule type="containsText" dxfId="888" priority="7" operator="containsText" text="MODERADO">
      <formula>NOT(ISERROR(SEARCH("MODERADO",FN10)))</formula>
    </cfRule>
    <cfRule type="containsText" dxfId="887" priority="8" operator="containsText" text="ALTO">
      <formula>NOT(ISERROR(SEARCH("ALTO",FN10)))</formula>
    </cfRule>
  </conditionalFormatting>
  <conditionalFormatting sqref="FU9:FV9">
    <cfRule type="containsText" dxfId="886" priority="60" operator="containsText" text="EXTREMO">
      <formula>NOT(ISERROR(SEARCH("EXTREMO",FU9)))</formula>
    </cfRule>
    <cfRule type="containsText" dxfId="885" priority="59" operator="containsText" text="ALTO">
      <formula>NOT(ISERROR(SEARCH("ALTO",FU9)))</formula>
    </cfRule>
    <cfRule type="containsText" dxfId="884" priority="58" operator="containsText" text="MODERADO">
      <formula>NOT(ISERROR(SEARCH("MODERADO",FU9)))</formula>
    </cfRule>
  </conditionalFormatting>
  <conditionalFormatting sqref="FU9:FV26">
    <cfRule type="containsText" dxfId="883" priority="41" operator="containsText" text="ALTO">
      <formula>NOT(ISERROR(SEARCH("ALTO",FU9)))</formula>
    </cfRule>
    <cfRule type="containsText" dxfId="882" priority="42" operator="containsText" text="EXTREMO">
      <formula>NOT(ISERROR(SEARCH("EXTREMO",FU9)))</formula>
    </cfRule>
    <cfRule type="containsText" dxfId="881" priority="40" operator="containsText" text="MODERADO">
      <formula>NOT(ISERROR(SEARCH("MODERADO",FU9)))</formula>
    </cfRule>
  </conditionalFormatting>
  <conditionalFormatting sqref="FU10:FV26">
    <cfRule type="containsText" dxfId="880" priority="6" operator="containsText" text="EXTREMO">
      <formula>NOT(ISERROR(SEARCH("EXTREMO",FU10)))</formula>
    </cfRule>
    <cfRule type="containsText" dxfId="879" priority="5" operator="containsText" text="ALTO">
      <formula>NOT(ISERROR(SEARCH("ALTO",FU10)))</formula>
    </cfRule>
    <cfRule type="containsText" dxfId="878" priority="4" operator="containsText" text="MODERADO">
      <formula>NOT(ISERROR(SEARCH("MODERADO",FU10)))</formula>
    </cfRule>
  </conditionalFormatting>
  <conditionalFormatting sqref="GB9:GC9">
    <cfRule type="containsText" dxfId="877" priority="57" operator="containsText" text="EXTREMO">
      <formula>NOT(ISERROR(SEARCH("EXTREMO",GB9)))</formula>
    </cfRule>
    <cfRule type="containsText" dxfId="876" priority="56" operator="containsText" text="ALTO">
      <formula>NOT(ISERROR(SEARCH("ALTO",GB9)))</formula>
    </cfRule>
    <cfRule type="containsText" dxfId="875" priority="55" operator="containsText" text="MODERADO">
      <formula>NOT(ISERROR(SEARCH("MODERADO",GB9)))</formula>
    </cfRule>
  </conditionalFormatting>
  <conditionalFormatting sqref="GB9:GC26">
    <cfRule type="containsText" dxfId="874" priority="38" operator="containsText" text="ALTO">
      <formula>NOT(ISERROR(SEARCH("ALTO",GB9)))</formula>
    </cfRule>
    <cfRule type="containsText" dxfId="873" priority="37" operator="containsText" text="MODERADO">
      <formula>NOT(ISERROR(SEARCH("MODERADO",GB9)))</formula>
    </cfRule>
    <cfRule type="containsText" dxfId="872" priority="39" operator="containsText" text="EXTREMO">
      <formula>NOT(ISERROR(SEARCH("EXTREMO",GB9)))</formula>
    </cfRule>
  </conditionalFormatting>
  <conditionalFormatting sqref="GB10:GC26">
    <cfRule type="containsText" dxfId="871" priority="2" operator="containsText" text="ALTO">
      <formula>NOT(ISERROR(SEARCH("ALTO",GB10)))</formula>
    </cfRule>
    <cfRule type="containsText" dxfId="870" priority="1" operator="containsText" text="MODERADO">
      <formula>NOT(ISERROR(SEARCH("MODERADO",GB10)))</formula>
    </cfRule>
    <cfRule type="containsText" dxfId="869" priority="3" operator="containsText" text="EXTREMO">
      <formula>NOT(ISERROR(SEARCH("EXTREMO",GB10)))</formula>
    </cfRule>
  </conditionalFormatting>
  <dataValidations count="17">
    <dataValidation type="list" allowBlank="1" showInputMessage="1" sqref="F9:F26" xr:uid="{00000000-0002-0000-0B00-000000000000}">
      <formula1>$BMA$623:$BMA$627</formula1>
    </dataValidation>
    <dataValidation type="list" showErrorMessage="1" sqref="AR9:AR26 AV9:AV26 AZ9:AZ26 BD9:BD26 BH9:BH26 BL9:BL26 BP9:BP26 BT9:BT26 BX9:BX26 CB9:CB26 CF9:CF26 AN9:AN26" xr:uid="{00000000-0002-0000-0B00-000001000000}">
      <formula1>IMPLEMENT</formula1>
    </dataValidation>
    <dataValidation type="list" showInputMessage="1" showErrorMessage="1" errorTitle="Rechazado" error="Solo son validadas las opciones de la lista" sqref="AU9:AU26 AY9:AY26 BC9:BC26 BG9:BG26 BK9:BK26 BO9:BO26 BS9:BS26 BW9:BW26 CA9:CA26 CE9:CE26 AM9:AM26 AQ9:AQ26" xr:uid="{00000000-0002-0000-0B00-000002000000}">
      <formula1>FRECUENCY</formula1>
    </dataValidation>
    <dataValidation type="list" allowBlank="1" showInputMessage="1" showErrorMessage="1" sqref="BMA623:BMA627" xr:uid="{00000000-0002-0000-0B00-000003000000}">
      <formula1>TipoCausa</formula1>
    </dataValidation>
    <dataValidation type="list" allowBlank="1" showInputMessage="1" showErrorMessage="1" sqref="G9:G26" xr:uid="{00000000-0002-0000-0B00-000004000000}">
      <formula1>consecuencias</formula1>
    </dataValidation>
    <dataValidation type="list" allowBlank="1" showInputMessage="1" sqref="H9:H26" xr:uid="{00000000-0002-0000-0B00-000005000000}">
      <formula1>TramitesSer</formula1>
    </dataValidation>
    <dataValidation type="list" allowBlank="1" showInputMessage="1" sqref="E9:E26" xr:uid="{00000000-0002-0000-0B00-000006000000}">
      <formula1>ExternoExp</formula1>
    </dataValidation>
    <dataValidation type="list" allowBlank="1" showInputMessage="1" sqref="D9:D26" xr:uid="{00000000-0002-0000-0B00-000007000000}">
      <formula1>InternoExp</formula1>
    </dataValidation>
    <dataValidation showInputMessage="1" showErrorMessage="1" errorTitle="Rechazado" error="Solo son validadas las opciones de la lista" sqref="CP9:CS26 AK9:AL26 CU9:CV26" xr:uid="{00000000-0002-0000-0B00-000008000000}"/>
    <dataValidation type="list" sqref="CI9:CI26" xr:uid="{00000000-0002-0000-0B00-000009000000}">
      <formula1>IMPLEMENT</formula1>
    </dataValidation>
    <dataValidation type="list" showInputMessage="1" showErrorMessage="1" sqref="BE9:BE26 BU9:BU26 BQ9:BQ26 CC9:CC26 BY9:BY26 CG9:CG26 AO9:AO26 AS9:AS26 AW9:AW26 CJ9:CJ26 BA9:BA26 BM9:BM26 BI9:BI26" xr:uid="{00000000-0002-0000-0B00-00000A000000}">
      <formula1>TIP_CONTROL</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26" xr:uid="{00000000-0002-0000-0B00-00000B000000}">
      <formula1>PROBAB</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xr:uid="{00000000-0002-0000-0B00-00000C000000}">
      <formula1>IMPACTO</formula1>
    </dataValidation>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B9:BB26 BN9:BN26 BR9:BR26 BV9:BV26 BZ9:BZ26 CH9:CH26 AT9:AT26 AP9:AP26 CD9:CD26 BJ9:BJ26 AX9:AX26 CW9:CW26 CT9:CT26 CK9:CO26 BF9:BF26" xr:uid="{00000000-0002-0000-0B00-00000D000000}">
      <formula1>Efecto</formula1>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26" xr:uid="{00000000-0002-0000-0B00-00000E000000}"/>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xr:uid="{00000000-0002-0000-0B00-00000F000000}">
      <formula1>0</formula1>
      <formula2>100</formula2>
    </dataValidation>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26" xr:uid="{00000000-0002-0000-0B00-000010000000}">
      <formula1>SINO</formula1>
    </dataValidation>
  </dataValidation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43</vt:i4>
      </vt:variant>
    </vt:vector>
  </HeadingPairs>
  <TitlesOfParts>
    <vt:vector size="67" baseType="lpstr">
      <vt:lpstr>MAPA RIESGOS</vt:lpstr>
      <vt:lpstr>MAPA X ROLES</vt:lpstr>
      <vt:lpstr>PLANEACIÓN</vt:lpstr>
      <vt:lpstr>G SOCIAL Y R-C</vt:lpstr>
      <vt:lpstr>INTERISTITUCIONAL</vt:lpstr>
      <vt:lpstr>COMUNICACIONES</vt:lpstr>
      <vt:lpstr>G.INTE.PROYECTOS</vt:lpstr>
      <vt:lpstr>INNOVACION</vt:lpstr>
      <vt:lpstr>PREINVERSION</vt:lpstr>
      <vt:lpstr>G VALORIZ</vt:lpstr>
      <vt:lpstr>DISEÑO</vt:lpstr>
      <vt:lpstr>G PREDIAL</vt:lpstr>
      <vt:lpstr>CONSTRUCCIONES</vt:lpstr>
      <vt:lpstr>CONSERVAC INFR </vt:lpstr>
      <vt:lpstr>PRACTICASINT</vt:lpstr>
      <vt:lpstr> G CONTRACTUAL </vt:lpstr>
      <vt:lpstr>LEGAL</vt:lpstr>
      <vt:lpstr>TALENTO</vt:lpstr>
      <vt:lpstr>TIC</vt:lpstr>
      <vt:lpstr>GFINANCIERA</vt:lpstr>
      <vt:lpstr>FISICOS</vt:lpstr>
      <vt:lpstr>GDOCUMENTAL</vt:lpstr>
      <vt:lpstr>EVAL CONT</vt:lpstr>
      <vt:lpstr>MEJORAMIENTO</vt:lpstr>
      <vt:lpstr>G.INTE.PROYECTOS!ActorInterno</vt:lpstr>
      <vt:lpstr>G.INTE.PROYECTOS!Área_de_impresión</vt:lpstr>
      <vt:lpstr>G.INTE.PROYECTOS!Calificacion</vt:lpstr>
      <vt:lpstr>G.INTE.PROYECTOS!Causa</vt:lpstr>
      <vt:lpstr>G.INTE.PROYECTOS!CausaTipo</vt:lpstr>
      <vt:lpstr>G.INTE.PROYECTOS!consecuencias</vt:lpstr>
      <vt:lpstr>INNOVACION!consecuencias</vt:lpstr>
      <vt:lpstr>G.INTE.PROYECTOS!EFECT_CONTROL</vt:lpstr>
      <vt:lpstr>G.INTE.PROYECTOS!Efecto</vt:lpstr>
      <vt:lpstr>INNOVACION!Efecto</vt:lpstr>
      <vt:lpstr>G.INTE.PROYECTOS!ExternoExp</vt:lpstr>
      <vt:lpstr>INNOVACION!ExternoExp</vt:lpstr>
      <vt:lpstr>G.INTE.PROYECTOS!FRECUENCY</vt:lpstr>
      <vt:lpstr>INNOVACION!FRECUENCY</vt:lpstr>
      <vt:lpstr>G.INTE.PROYECTOS!IMPACTO</vt:lpstr>
      <vt:lpstr>INNOVACION!IMPACTO</vt:lpstr>
      <vt:lpstr>G.INTE.PROYECTOS!IMPLEMENT</vt:lpstr>
      <vt:lpstr>INNOVACION!IMPLEMENT</vt:lpstr>
      <vt:lpstr>G.INTE.PROYECTOS!InternoExp</vt:lpstr>
      <vt:lpstr>INNOVACION!InternoExp</vt:lpstr>
      <vt:lpstr>G.INTE.PROYECTOS!Nivel</vt:lpstr>
      <vt:lpstr>G.INTE.PROYECTOS!opcion</vt:lpstr>
      <vt:lpstr>G.INTE.PROYECTOS!Oportunidad</vt:lpstr>
      <vt:lpstr>G.INTE.PROYECTOS!Print_Area_0</vt:lpstr>
      <vt:lpstr>G.INTE.PROYECTOS!Print_Area_0_0</vt:lpstr>
      <vt:lpstr>G.INTE.PROYECTOS!Print_Area_0_0_0</vt:lpstr>
      <vt:lpstr>G.INTE.PROYECTOS!Print_Titles_0</vt:lpstr>
      <vt:lpstr>G.INTE.PROYECTOS!Print_Titles_0_0</vt:lpstr>
      <vt:lpstr>G.INTE.PROYECTOS!Print_Titles_0_0_0</vt:lpstr>
      <vt:lpstr>G.INTE.PROYECTOS!PROBAB</vt:lpstr>
      <vt:lpstr>INNOVACION!PROBAB</vt:lpstr>
      <vt:lpstr>G.INTE.PROYECTOS!RisSegInf</vt:lpstr>
      <vt:lpstr>G.INTE.PROYECTOS!SINO</vt:lpstr>
      <vt:lpstr>INNOVACION!SINO</vt:lpstr>
      <vt:lpstr>G.INTE.PROYECTOS!tercExterno</vt:lpstr>
      <vt:lpstr>G.INTE.PROYECTOS!TIP_CONTROL</vt:lpstr>
      <vt:lpstr>INNOVACION!TIP_CONTROL</vt:lpstr>
      <vt:lpstr>G.INTE.PROYECTOS!Tipo</vt:lpstr>
      <vt:lpstr>G.INTE.PROYECTOS!TipoCau</vt:lpstr>
      <vt:lpstr>INNOVACION!TipoCau</vt:lpstr>
      <vt:lpstr>G.INTE.PROYECTOS!Títulos_a_imprimir</vt:lpstr>
      <vt:lpstr>G.INTE.PROYECTOS!TramitesSer</vt:lpstr>
      <vt:lpstr>INNOVACION!TramitesSer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Jorge Enrique Cely Leon</dc:creator>
  <cp:lastModifiedBy>Juan Esteban Quiroga Roncancio</cp:lastModifiedBy>
  <dcterms:created xsi:type="dcterms:W3CDTF">2024-10-17T19:12:44Z</dcterms:created>
  <dcterms:modified xsi:type="dcterms:W3CDTF">2025-03-11T16:39:43Z</dcterms:modified>
</cp:coreProperties>
</file>